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https://scotsconnect-my.sharepoint.com/personal/ross_parker_gov_scot/Documents/"/>
    </mc:Choice>
  </mc:AlternateContent>
  <xr:revisionPtr revIDLastSave="371" documentId="13_ncr:1_{8F0D2686-FF06-475D-903C-30598AAE816F}" xr6:coauthVersionLast="47" xr6:coauthVersionMax="47" xr10:uidLastSave="{C00FCD46-88C9-48C1-B08B-8270DD68FE1F}"/>
  <bookViews>
    <workbookView xWindow="-120" yWindow="-120" windowWidth="29040" windowHeight="15720" tabRatio="913" firstSheet="1" activeTab="2" xr2:uid="{74CB10C5-DCC5-4A48-A044-55830E08EBDA}"/>
  </bookViews>
  <sheets>
    <sheet name="Instructions" sheetId="21" r:id="rId1"/>
    <sheet name="NOTES" sheetId="25" r:id="rId2"/>
    <sheet name="MAIN" sheetId="1" r:id="rId3"/>
    <sheet name="Allocations" sheetId="5" r:id="rId4"/>
    <sheet name="SC" sheetId="8" r:id="rId5"/>
    <sheet name="PASTE_LANDINGS_DOC" sheetId="20" r:id="rId6"/>
    <sheet name="PASTE_DQS_TRACKER" sheetId="6" r:id="rId7"/>
    <sheet name="PASTE_FLEX_TRACKER" sheetId="10" r:id="rId8"/>
    <sheet name="QAM_TRACKER" sheetId="26" r:id="rId9"/>
    <sheet name="MMO_o10M_lease" sheetId="28" r:id="rId10"/>
    <sheet name="MAN_ADJ" sheetId="29" r:id="rId11"/>
    <sheet name="6ACOD" sheetId="27" r:id="rId12"/>
    <sheet name="Swaps_wk" sheetId="18" r:id="rId13"/>
    <sheet name="Flex_INFO" sheetId="2" r:id="rId14"/>
    <sheet name="SQ" sheetId="3" r:id="rId15"/>
    <sheet name="LANDINGS" sheetId="15" r:id="rId16"/>
  </sheets>
  <definedNames>
    <definedName name="_xlnm._FilterDatabase" localSheetId="3" hidden="1">Allocations!$A$1:$L$3056</definedName>
    <definedName name="_xlnm._FilterDatabase" localSheetId="13" hidden="1">Flex_INFO!$A$1:$C$17</definedName>
    <definedName name="_xlnm._FilterDatabase" localSheetId="2" hidden="1">MAIN!$A$2:$V$3318</definedName>
    <definedName name="_xlnm._FilterDatabase" localSheetId="6" hidden="1">PASTE_DQS_TRACKER!$A$1:$F$3854</definedName>
    <definedName name="_xlnm._FilterDatabase" localSheetId="7" hidden="1">PASTE_FLEX_TRACKER!$A$1:$F$47</definedName>
    <definedName name="_xlnm._FilterDatabase" localSheetId="8" hidden="1">QAM_TRACKER!$A$1:$F$129</definedName>
    <definedName name="_xlnm._FilterDatabase" localSheetId="4" hidden="1">SC!$A$1:$I$2079</definedName>
    <definedName name="_ftn1" localSheetId="2">MAIN!$A$4</definedName>
    <definedName name="_ftn2" localSheetId="2">MAIN!$A$5</definedName>
    <definedName name="_ftn3" localSheetId="2">MAIN!$A$6</definedName>
    <definedName name="code1">#REF!</definedName>
    <definedName name="code2">#REF!</definedName>
    <definedName name="date">#REF!</definedName>
    <definedName name="groups">OFFSET(#REF!,0,0,COUNTA(#REF!),1)</definedName>
    <definedName name="NSANF">#REF!</definedName>
    <definedName name="nscod1">#REF!</definedName>
    <definedName name="nscod2">#REF!</definedName>
    <definedName name="nshad1">#REF!</definedName>
    <definedName name="nshad2">#REF!</definedName>
    <definedName name="nshak1">#REF!</definedName>
    <definedName name="nshak2">#REF!</definedName>
    <definedName name="nsnep1">#REF!</definedName>
    <definedName name="nsnep2">#REF!</definedName>
    <definedName name="nspla1">#REF!</definedName>
    <definedName name="nspla2">#REF!</definedName>
    <definedName name="nssai1">#REF!</definedName>
    <definedName name="nssai2">#REF!</definedName>
    <definedName name="nssol1">#REF!</definedName>
    <definedName name="nssol2">#REF!</definedName>
    <definedName name="nswhi1">#REF!</definedName>
    <definedName name="nswhi2">#REF!</definedName>
    <definedName name="other1">#REF!</definedName>
    <definedName name="other2">#REF!</definedName>
    <definedName name="Pcol1">#REF!</definedName>
    <definedName name="Pdis">#REF!</definedName>
    <definedName name="Pdiscol">#REF!</definedName>
    <definedName name="Pdisrow">#REF!</definedName>
    <definedName name="Print_Area2">#REF!</definedName>
    <definedName name="Prow1">#REF!</definedName>
    <definedName name="Ptab1">#REF!</definedName>
    <definedName name="stocks">OFFSET(#REF!,0,0,COUNTA(#REF!),1)</definedName>
    <definedName name="wscod1">#REF!</definedName>
    <definedName name="wscod2">#REF!</definedName>
    <definedName name="wshad1">#REF!</definedName>
    <definedName name="wshad2">#REF!</definedName>
    <definedName name="wshvi1">#REF!</definedName>
    <definedName name="wshvi2">#REF!</definedName>
    <definedName name="wsmon1">#REF!</definedName>
    <definedName name="wsmon2">#REF!</definedName>
    <definedName name="wsnep1">#REF!</definedName>
    <definedName name="wsnep2">#REF!</definedName>
    <definedName name="wssai1">#REF!</definedName>
    <definedName name="wssai2">#REF!</definedName>
    <definedName name="wssol1">#REF!</definedName>
    <definedName name="wssol2">#REF!</definedName>
    <definedName name="wswhi1">#REF!</definedName>
    <definedName name="wswhi2">#REF!</definedName>
    <definedName name="xlookup">#REF!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441" i="1" l="1"/>
  <c r="M2441" i="1"/>
  <c r="L2441" i="1"/>
  <c r="K2441" i="1"/>
  <c r="I2441" i="1"/>
  <c r="H2441" i="1"/>
  <c r="F2441" i="1"/>
  <c r="E2441" i="1"/>
  <c r="K2033" i="1"/>
  <c r="K2037" i="1"/>
  <c r="K2042" i="1"/>
  <c r="K2044" i="1"/>
  <c r="K2045" i="1"/>
  <c r="K2046" i="1"/>
  <c r="K2047" i="1"/>
  <c r="K2048" i="1"/>
  <c r="K2049" i="1"/>
  <c r="K2050" i="1"/>
  <c r="G2441" i="1" l="1"/>
  <c r="J2441" i="1" s="1"/>
  <c r="P2441" i="1"/>
  <c r="L2050" i="1"/>
  <c r="L2049" i="1"/>
  <c r="L2048" i="1"/>
  <c r="L2047" i="1"/>
  <c r="L2046" i="1"/>
  <c r="L2045" i="1"/>
  <c r="L2044" i="1"/>
  <c r="L2043" i="1"/>
  <c r="L2042" i="1"/>
  <c r="L2041"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40" i="1"/>
  <c r="Q2441" i="1" l="1"/>
  <c r="R2441" i="1"/>
  <c r="L2051" i="1"/>
  <c r="O1802" i="1"/>
  <c r="M1802" i="1"/>
  <c r="L1802" i="1"/>
  <c r="K1802" i="1"/>
  <c r="I1802" i="1"/>
  <c r="F1802" i="1"/>
  <c r="E1802" i="1"/>
  <c r="O1723" i="1"/>
  <c r="L1723" i="1"/>
  <c r="K1723" i="1"/>
  <c r="I1723" i="1"/>
  <c r="F1723" i="1"/>
  <c r="E1723" i="1"/>
  <c r="E1724" i="1"/>
  <c r="F1724" i="1"/>
  <c r="I1724" i="1"/>
  <c r="K1724" i="1"/>
  <c r="L1724" i="1"/>
  <c r="O1724" i="1"/>
  <c r="O1683" i="1"/>
  <c r="M1683" i="1"/>
  <c r="L1683" i="1"/>
  <c r="K1683" i="1"/>
  <c r="I1683" i="1"/>
  <c r="F1683" i="1"/>
  <c r="E1683" i="1"/>
  <c r="T1097" i="1"/>
  <c r="O1097" i="1"/>
  <c r="M1097" i="1"/>
  <c r="L1097" i="1"/>
  <c r="K1097" i="1"/>
  <c r="I1097" i="1"/>
  <c r="F1097" i="1"/>
  <c r="E1097" i="1"/>
  <c r="G1723" i="1" l="1"/>
  <c r="J1723" i="1" s="1"/>
  <c r="Q1723" i="1" s="1"/>
  <c r="G1802" i="1"/>
  <c r="J1802" i="1" s="1"/>
  <c r="G1724" i="1"/>
  <c r="J1724" i="1" s="1"/>
  <c r="P1802" i="1"/>
  <c r="P1724" i="1"/>
  <c r="P1723" i="1"/>
  <c r="G1683" i="1"/>
  <c r="J1683" i="1" s="1"/>
  <c r="P1683" i="1"/>
  <c r="G1097" i="1"/>
  <c r="J1097" i="1" s="1"/>
  <c r="P1097" i="1"/>
  <c r="O3307" i="1"/>
  <c r="O3308" i="1"/>
  <c r="O3309" i="1"/>
  <c r="O3310" i="1"/>
  <c r="O3312" i="1"/>
  <c r="O3313" i="1"/>
  <c r="O3314" i="1"/>
  <c r="O3315" i="1"/>
  <c r="O3316" i="1"/>
  <c r="O3317" i="1"/>
  <c r="O3318" i="1"/>
  <c r="O3306" i="1"/>
  <c r="R1724" i="1" l="1"/>
  <c r="Q1802" i="1"/>
  <c r="Q1724" i="1"/>
  <c r="R1802" i="1"/>
  <c r="R1723" i="1"/>
  <c r="Q1683" i="1"/>
  <c r="R1683" i="1"/>
  <c r="Q1097" i="1"/>
  <c r="R1097" i="1"/>
  <c r="K3304" i="1" l="1"/>
  <c r="K3303" i="1"/>
  <c r="K3302" i="1"/>
  <c r="K3301" i="1"/>
  <c r="K3300" i="1"/>
  <c r="K3299" i="1"/>
  <c r="K3294" i="1"/>
  <c r="K3265" i="1"/>
  <c r="K3264" i="1"/>
  <c r="K3263" i="1"/>
  <c r="K3262" i="1"/>
  <c r="K3261" i="1"/>
  <c r="K3260" i="1"/>
  <c r="K3255" i="1"/>
  <c r="K3226" i="1"/>
  <c r="K3225" i="1"/>
  <c r="K3224" i="1"/>
  <c r="K3223" i="1"/>
  <c r="K3222" i="1"/>
  <c r="K3221" i="1"/>
  <c r="K3216" i="1"/>
  <c r="K3187" i="1"/>
  <c r="K3186" i="1"/>
  <c r="K3185" i="1"/>
  <c r="K3184" i="1"/>
  <c r="K3183" i="1"/>
  <c r="K3182" i="1"/>
  <c r="K3177" i="1"/>
  <c r="K3173" i="1"/>
  <c r="K3148" i="1"/>
  <c r="K3147" i="1"/>
  <c r="K3146" i="1"/>
  <c r="K3145" i="1"/>
  <c r="K3144" i="1"/>
  <c r="K3143" i="1"/>
  <c r="K3138"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1" i="1"/>
  <c r="K3030" i="1"/>
  <c r="K3029" i="1"/>
  <c r="K3028" i="1"/>
  <c r="K3027" i="1"/>
  <c r="K3026" i="1"/>
  <c r="K3021"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4" i="1"/>
  <c r="K2913" i="1"/>
  <c r="K2912" i="1"/>
  <c r="K2911" i="1"/>
  <c r="K2910" i="1"/>
  <c r="K2909" i="1"/>
  <c r="K2904" i="1"/>
  <c r="K2875" i="1"/>
  <c r="K2874" i="1"/>
  <c r="K2873" i="1"/>
  <c r="K2872" i="1"/>
  <c r="K2871" i="1"/>
  <c r="K2870" i="1"/>
  <c r="K2865" i="1"/>
  <c r="K2836" i="1"/>
  <c r="K2835" i="1"/>
  <c r="K2834" i="1"/>
  <c r="K2833" i="1"/>
  <c r="K2832" i="1"/>
  <c r="K2831"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19" i="1"/>
  <c r="K2718" i="1"/>
  <c r="K2717" i="1"/>
  <c r="K2716" i="1"/>
  <c r="K2715" i="1"/>
  <c r="K2714" i="1"/>
  <c r="K2709" i="1"/>
  <c r="K2680" i="1"/>
  <c r="K2679" i="1"/>
  <c r="K2678" i="1"/>
  <c r="K2677" i="1"/>
  <c r="K2676" i="1"/>
  <c r="K2675" i="1"/>
  <c r="K2670" i="1"/>
  <c r="K2641" i="1"/>
  <c r="K2640" i="1"/>
  <c r="K2639" i="1"/>
  <c r="K2638" i="1"/>
  <c r="K2637" i="1"/>
  <c r="K2636" i="1"/>
  <c r="K2631" i="1"/>
  <c r="K2602" i="1"/>
  <c r="K2601" i="1"/>
  <c r="K2600" i="1"/>
  <c r="K2599" i="1"/>
  <c r="K2598" i="1"/>
  <c r="K2597" i="1"/>
  <c r="K2592" i="1"/>
  <c r="K2563" i="1"/>
  <c r="K2562" i="1"/>
  <c r="K2561" i="1"/>
  <c r="K2560" i="1"/>
  <c r="K2559" i="1"/>
  <c r="K2558" i="1"/>
  <c r="K2553" i="1"/>
  <c r="K2524" i="1"/>
  <c r="K2523" i="1"/>
  <c r="K2522" i="1"/>
  <c r="K2521" i="1"/>
  <c r="K2520" i="1"/>
  <c r="K2519" i="1"/>
  <c r="K2514" i="1"/>
  <c r="K2485" i="1"/>
  <c r="K2484" i="1"/>
  <c r="K2483" i="1"/>
  <c r="K2482" i="1"/>
  <c r="K2481" i="1"/>
  <c r="K2480" i="1"/>
  <c r="K2475" i="1"/>
  <c r="K2446" i="1"/>
  <c r="K2445" i="1"/>
  <c r="K2444" i="1"/>
  <c r="K2443" i="1"/>
  <c r="K2442" i="1"/>
  <c r="K2440" i="1"/>
  <c r="K2435"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6" i="1"/>
  <c r="K2325" i="1"/>
  <c r="K2324" i="1"/>
  <c r="K2323" i="1"/>
  <c r="K2322" i="1"/>
  <c r="K2321" i="1"/>
  <c r="K2320" i="1"/>
  <c r="K2319" i="1"/>
  <c r="K2318" i="1"/>
  <c r="K2313" i="1"/>
  <c r="K2284" i="1"/>
  <c r="K2283" i="1"/>
  <c r="K2282" i="1"/>
  <c r="K2281" i="1"/>
  <c r="K2280" i="1"/>
  <c r="K2279" i="1"/>
  <c r="K2274" i="1"/>
  <c r="K2245" i="1"/>
  <c r="K2244" i="1"/>
  <c r="K2243" i="1"/>
  <c r="K2242" i="1"/>
  <c r="K2241" i="1"/>
  <c r="K2240" i="1"/>
  <c r="K2235" i="1"/>
  <c r="K2206" i="1"/>
  <c r="K2205" i="1"/>
  <c r="K2204" i="1"/>
  <c r="K2203" i="1"/>
  <c r="K2202" i="1"/>
  <c r="K2201" i="1"/>
  <c r="K2196" i="1"/>
  <c r="K2167" i="1"/>
  <c r="K2166" i="1"/>
  <c r="K2165" i="1"/>
  <c r="K2164" i="1"/>
  <c r="K2163" i="1"/>
  <c r="K2162" i="1"/>
  <c r="K2157" i="1"/>
  <c r="K2128" i="1"/>
  <c r="K2127" i="1"/>
  <c r="K2126" i="1"/>
  <c r="K2125" i="1"/>
  <c r="K2124" i="1"/>
  <c r="K2123" i="1"/>
  <c r="K2118" i="1"/>
  <c r="K2089" i="1"/>
  <c r="K2088" i="1"/>
  <c r="K2087" i="1"/>
  <c r="K2086" i="1"/>
  <c r="K2085" i="1"/>
  <c r="K2084" i="1"/>
  <c r="K2079" i="1"/>
  <c r="K2008" i="1"/>
  <c r="K2007" i="1"/>
  <c r="K2006" i="1"/>
  <c r="K2005" i="1"/>
  <c r="K2004" i="1"/>
  <c r="K2003" i="1"/>
  <c r="K2002" i="1"/>
  <c r="K2000" i="1"/>
  <c r="K1995" i="1"/>
  <c r="K1991" i="1"/>
  <c r="K1966" i="1"/>
  <c r="K1965" i="1"/>
  <c r="K1964" i="1"/>
  <c r="K1963" i="1"/>
  <c r="K1962" i="1"/>
  <c r="K1961" i="1"/>
  <c r="K1960" i="1"/>
  <c r="K1958" i="1"/>
  <c r="K1953" i="1"/>
  <c r="K1949"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5" i="1"/>
  <c r="K1884" i="1"/>
  <c r="K1883" i="1"/>
  <c r="K1882" i="1"/>
  <c r="K1881" i="1"/>
  <c r="K1880" i="1"/>
  <c r="K1875" i="1"/>
  <c r="K1871" i="1"/>
  <c r="K1846" i="1"/>
  <c r="K1845" i="1"/>
  <c r="K1844" i="1"/>
  <c r="K1843" i="1"/>
  <c r="K1842" i="1"/>
  <c r="K1841" i="1"/>
  <c r="K1836" i="1"/>
  <c r="K1832" i="1"/>
  <c r="K1807" i="1"/>
  <c r="K1806" i="1"/>
  <c r="K1805" i="1"/>
  <c r="K1804" i="1"/>
  <c r="K1803" i="1"/>
  <c r="K1801" i="1"/>
  <c r="K1796"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8" i="1"/>
  <c r="K1727" i="1"/>
  <c r="K1726" i="1"/>
  <c r="K1725"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8" i="1"/>
  <c r="K1687" i="1"/>
  <c r="K1686" i="1"/>
  <c r="K1685" i="1"/>
  <c r="K1684" i="1"/>
  <c r="K1682" i="1"/>
  <c r="K1677" i="1"/>
  <c r="K1648" i="1"/>
  <c r="K1647" i="1"/>
  <c r="K1646" i="1"/>
  <c r="K1645" i="1"/>
  <c r="K1644" i="1"/>
  <c r="K1643" i="1"/>
  <c r="K1638"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1" i="1"/>
  <c r="K1530" i="1"/>
  <c r="K1529" i="1"/>
  <c r="K1528" i="1"/>
  <c r="K1527" i="1"/>
  <c r="K1526" i="1"/>
  <c r="K1521"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3" i="1"/>
  <c r="K1452" i="1"/>
  <c r="K1451" i="1"/>
  <c r="K1450" i="1"/>
  <c r="K1449" i="1"/>
  <c r="K1448" i="1"/>
  <c r="K1443"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6" i="1"/>
  <c r="K1335" i="1"/>
  <c r="K1334" i="1"/>
  <c r="K1333" i="1"/>
  <c r="K1332" i="1"/>
  <c r="K1331" i="1"/>
  <c r="K1326" i="1"/>
  <c r="K1297" i="1"/>
  <c r="K1296" i="1"/>
  <c r="K1295" i="1"/>
  <c r="K1294" i="1"/>
  <c r="K1293" i="1"/>
  <c r="K1292" i="1"/>
  <c r="K1258" i="1"/>
  <c r="K1257" i="1"/>
  <c r="K1256" i="1"/>
  <c r="K1255" i="1"/>
  <c r="K1254" i="1"/>
  <c r="K1253" i="1"/>
  <c r="K1248" i="1"/>
  <c r="K1244" i="1"/>
  <c r="K1219" i="1"/>
  <c r="K1218" i="1"/>
  <c r="K1217" i="1"/>
  <c r="K1216" i="1"/>
  <c r="K1215" i="1"/>
  <c r="K1214" i="1"/>
  <c r="K1209" i="1"/>
  <c r="K1205"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2" i="1"/>
  <c r="K1101" i="1"/>
  <c r="K1100" i="1"/>
  <c r="K1099" i="1"/>
  <c r="K1098" i="1"/>
  <c r="K1096" i="1"/>
  <c r="K1091" i="1"/>
  <c r="K1062" i="1"/>
  <c r="K1061" i="1"/>
  <c r="K1060" i="1"/>
  <c r="K1059" i="1"/>
  <c r="K1058" i="1"/>
  <c r="K1057" i="1"/>
  <c r="K1052" i="1"/>
  <c r="K1048"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4" i="1"/>
  <c r="K983" i="1"/>
  <c r="K982" i="1"/>
  <c r="K981" i="1"/>
  <c r="K980" i="1"/>
  <c r="K979" i="1"/>
  <c r="K978" i="1"/>
  <c r="K977" i="1"/>
  <c r="K972" i="1"/>
  <c r="K968" i="1"/>
  <c r="K943" i="1"/>
  <c r="K942" i="1"/>
  <c r="K941" i="1"/>
  <c r="K940" i="1"/>
  <c r="K939" i="1"/>
  <c r="K938" i="1"/>
  <c r="K933" i="1"/>
  <c r="K929" i="1"/>
  <c r="K904" i="1"/>
  <c r="K903" i="1"/>
  <c r="K902" i="1"/>
  <c r="K901" i="1"/>
  <c r="K900" i="1"/>
  <c r="K899" i="1"/>
  <c r="K894" i="1"/>
  <c r="K890" i="1"/>
  <c r="K865" i="1"/>
  <c r="K864" i="1"/>
  <c r="K863" i="1"/>
  <c r="K862" i="1"/>
  <c r="K861" i="1"/>
  <c r="K860" i="1"/>
  <c r="K855"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8" i="1"/>
  <c r="K747" i="1"/>
  <c r="K746" i="1"/>
  <c r="K745" i="1"/>
  <c r="K744" i="1"/>
  <c r="K743" i="1"/>
  <c r="K738" i="1"/>
  <c r="K709" i="1"/>
  <c r="K708" i="1"/>
  <c r="K707" i="1"/>
  <c r="K706" i="1"/>
  <c r="K705" i="1"/>
  <c r="K704" i="1"/>
  <c r="K699" i="1"/>
  <c r="K670" i="1"/>
  <c r="K669" i="1"/>
  <c r="K668" i="1"/>
  <c r="K667" i="1"/>
  <c r="K666" i="1"/>
  <c r="K665" i="1"/>
  <c r="K660" i="1"/>
  <c r="K631" i="1"/>
  <c r="K630" i="1"/>
  <c r="K629" i="1"/>
  <c r="K628" i="1"/>
  <c r="K627" i="1"/>
  <c r="K626" i="1"/>
  <c r="K621" i="1"/>
  <c r="K592" i="1"/>
  <c r="K591" i="1"/>
  <c r="K590" i="1"/>
  <c r="K589" i="1"/>
  <c r="K588" i="1"/>
  <c r="K587" i="1"/>
  <c r="K582" i="1"/>
  <c r="K553" i="1"/>
  <c r="K552" i="1"/>
  <c r="K551" i="1"/>
  <c r="K550" i="1"/>
  <c r="K549" i="1"/>
  <c r="K548" i="1"/>
  <c r="K547" i="1"/>
  <c r="K542"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2" i="1"/>
  <c r="K471" i="1"/>
  <c r="K470" i="1"/>
  <c r="K469" i="1"/>
  <c r="K468" i="1"/>
  <c r="K467" i="1"/>
  <c r="K466" i="1"/>
  <c r="K465" i="1"/>
  <c r="K464" i="1"/>
  <c r="K459"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2" i="1"/>
  <c r="K401" i="1"/>
  <c r="K400" i="1"/>
  <c r="K399" i="1"/>
  <c r="K398" i="1"/>
  <c r="K397" i="1"/>
  <c r="K395" i="1"/>
  <c r="K394" i="1"/>
  <c r="K391" i="1"/>
  <c r="K390" i="1"/>
  <c r="K389" i="1"/>
  <c r="K388" i="1"/>
  <c r="K387" i="1"/>
  <c r="K386" i="1"/>
  <c r="K381" i="1"/>
  <c r="K352" i="1"/>
  <c r="K351" i="1"/>
  <c r="K350" i="1"/>
  <c r="K349" i="1"/>
  <c r="K348" i="1"/>
  <c r="K347" i="1"/>
  <c r="K342" i="1"/>
  <c r="K313" i="1"/>
  <c r="K312" i="1"/>
  <c r="K311" i="1"/>
  <c r="K310" i="1"/>
  <c r="K309" i="1"/>
  <c r="K308" i="1"/>
  <c r="K303" i="1"/>
  <c r="K274" i="1"/>
  <c r="K273" i="1"/>
  <c r="K272" i="1"/>
  <c r="K271" i="1"/>
  <c r="K270" i="1"/>
  <c r="K269" i="1"/>
  <c r="K264" i="1"/>
  <c r="K235" i="1"/>
  <c r="K234" i="1"/>
  <c r="K233" i="1"/>
  <c r="K232" i="1"/>
  <c r="K231" i="1"/>
  <c r="K230" i="1"/>
  <c r="K225" i="1"/>
  <c r="K196" i="1"/>
  <c r="K195" i="1"/>
  <c r="K194" i="1"/>
  <c r="K193" i="1"/>
  <c r="K192" i="1"/>
  <c r="K191" i="1"/>
  <c r="K186"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0" i="1"/>
  <c r="K39" i="1"/>
  <c r="K38" i="1"/>
  <c r="K37" i="1"/>
  <c r="K36" i="1"/>
  <c r="K35" i="1"/>
  <c r="K30" i="1"/>
  <c r="K2826" i="1" l="1"/>
  <c r="K1287" i="1"/>
  <c r="O3304" i="1"/>
  <c r="O3303" i="1"/>
  <c r="O3302" i="1"/>
  <c r="O3301" i="1"/>
  <c r="O3300" i="1"/>
  <c r="O3299" i="1"/>
  <c r="O3298" i="1"/>
  <c r="O3297" i="1"/>
  <c r="O3296" i="1"/>
  <c r="O3295" i="1"/>
  <c r="O3294" i="1"/>
  <c r="O3293" i="1"/>
  <c r="O3292" i="1"/>
  <c r="O3291" i="1"/>
  <c r="O3290" i="1"/>
  <c r="O3289" i="1"/>
  <c r="O3288" i="1"/>
  <c r="O3287" i="1"/>
  <c r="O3286" i="1"/>
  <c r="O3285" i="1"/>
  <c r="O3284" i="1"/>
  <c r="O3283" i="1"/>
  <c r="O3282" i="1"/>
  <c r="O3281" i="1"/>
  <c r="O3280" i="1"/>
  <c r="O3279" i="1"/>
  <c r="O3278" i="1"/>
  <c r="O3277" i="1"/>
  <c r="O3276" i="1"/>
  <c r="O3275" i="1"/>
  <c r="O3274" i="1"/>
  <c r="O3273" i="1"/>
  <c r="O3272" i="1"/>
  <c r="O3271" i="1"/>
  <c r="O3270" i="1"/>
  <c r="O3269" i="1"/>
  <c r="O3268" i="1"/>
  <c r="O3267" i="1"/>
  <c r="O3265" i="1"/>
  <c r="O3264" i="1"/>
  <c r="O3263" i="1"/>
  <c r="O3262" i="1"/>
  <c r="O3261" i="1"/>
  <c r="O3260" i="1"/>
  <c r="O3259" i="1"/>
  <c r="O3258" i="1"/>
  <c r="O3257" i="1"/>
  <c r="O3256" i="1"/>
  <c r="O3255" i="1"/>
  <c r="O3254" i="1"/>
  <c r="O3253" i="1"/>
  <c r="O3252" i="1"/>
  <c r="O3251" i="1"/>
  <c r="O3250" i="1"/>
  <c r="O3249" i="1"/>
  <c r="O3248" i="1"/>
  <c r="O3247" i="1"/>
  <c r="O3246" i="1"/>
  <c r="O3245" i="1"/>
  <c r="O3244" i="1"/>
  <c r="O3243" i="1"/>
  <c r="O3242" i="1"/>
  <c r="O3241" i="1"/>
  <c r="O3240" i="1"/>
  <c r="O3239" i="1"/>
  <c r="O3238" i="1"/>
  <c r="O3237" i="1"/>
  <c r="O3236" i="1"/>
  <c r="O3235" i="1"/>
  <c r="O3234" i="1"/>
  <c r="O3233" i="1"/>
  <c r="O3232" i="1"/>
  <c r="O3231" i="1"/>
  <c r="O3230" i="1"/>
  <c r="O3229" i="1"/>
  <c r="O3228" i="1"/>
  <c r="O3226" i="1"/>
  <c r="O3225" i="1"/>
  <c r="O3224" i="1"/>
  <c r="O3223" i="1"/>
  <c r="O3222" i="1"/>
  <c r="O3221" i="1"/>
  <c r="O3220" i="1"/>
  <c r="O3219" i="1"/>
  <c r="O3218" i="1"/>
  <c r="O3217" i="1"/>
  <c r="O3216" i="1"/>
  <c r="O3215" i="1"/>
  <c r="O3214" i="1"/>
  <c r="O3213" i="1"/>
  <c r="O3212" i="1"/>
  <c r="O3211" i="1"/>
  <c r="O3210" i="1"/>
  <c r="O3209" i="1"/>
  <c r="O3208" i="1"/>
  <c r="O3207" i="1"/>
  <c r="O3206" i="1"/>
  <c r="O3205" i="1"/>
  <c r="O3204" i="1"/>
  <c r="O3203" i="1"/>
  <c r="O3202" i="1"/>
  <c r="O3201" i="1"/>
  <c r="O3200" i="1"/>
  <c r="O3199" i="1"/>
  <c r="O3198" i="1"/>
  <c r="O3197" i="1"/>
  <c r="O3196" i="1"/>
  <c r="O3195" i="1"/>
  <c r="O3194" i="1"/>
  <c r="O3193" i="1"/>
  <c r="O3192" i="1"/>
  <c r="O3191" i="1"/>
  <c r="O3190" i="1"/>
  <c r="O3189" i="1"/>
  <c r="O3187" i="1"/>
  <c r="O3186" i="1"/>
  <c r="O3185" i="1"/>
  <c r="O3184" i="1"/>
  <c r="O3183" i="1"/>
  <c r="O3182" i="1"/>
  <c r="O3181" i="1"/>
  <c r="O3180" i="1"/>
  <c r="O3179" i="1"/>
  <c r="O3178" i="1"/>
  <c r="O3177" i="1"/>
  <c r="O3176" i="1"/>
  <c r="O3175" i="1"/>
  <c r="O3174" i="1"/>
  <c r="O3173" i="1"/>
  <c r="O3172" i="1"/>
  <c r="O3171" i="1"/>
  <c r="O3170" i="1"/>
  <c r="O3169" i="1"/>
  <c r="O3168" i="1"/>
  <c r="O3167" i="1"/>
  <c r="O3166" i="1"/>
  <c r="O3165" i="1"/>
  <c r="O3164" i="1"/>
  <c r="O3163" i="1"/>
  <c r="O3162" i="1"/>
  <c r="O3161" i="1"/>
  <c r="O3160" i="1"/>
  <c r="O3159" i="1"/>
  <c r="O3158" i="1"/>
  <c r="O3157" i="1"/>
  <c r="O3156" i="1"/>
  <c r="O3155" i="1"/>
  <c r="O3154" i="1"/>
  <c r="O3153" i="1"/>
  <c r="O3152" i="1"/>
  <c r="O3151" i="1"/>
  <c r="O3150" i="1"/>
  <c r="O3148" i="1"/>
  <c r="O3147" i="1"/>
  <c r="O3146" i="1"/>
  <c r="O3145" i="1"/>
  <c r="O3144" i="1"/>
  <c r="O3143" i="1"/>
  <c r="O3142" i="1"/>
  <c r="O3141" i="1"/>
  <c r="O3140" i="1"/>
  <c r="O3139" i="1"/>
  <c r="O3138" i="1"/>
  <c r="O3137" i="1"/>
  <c r="O3136" i="1"/>
  <c r="O3135" i="1"/>
  <c r="O3134" i="1"/>
  <c r="O3133" i="1"/>
  <c r="O3132" i="1"/>
  <c r="O3131" i="1"/>
  <c r="O3130" i="1"/>
  <c r="O3129" i="1"/>
  <c r="O3128" i="1"/>
  <c r="O3127" i="1"/>
  <c r="O3126" i="1"/>
  <c r="O3125" i="1"/>
  <c r="O3124" i="1"/>
  <c r="O3123" i="1"/>
  <c r="O3122" i="1"/>
  <c r="O3121" i="1"/>
  <c r="O3120" i="1"/>
  <c r="O3119" i="1"/>
  <c r="O3118" i="1"/>
  <c r="O3117" i="1"/>
  <c r="O3116" i="1"/>
  <c r="O3115" i="1"/>
  <c r="O3114" i="1"/>
  <c r="O3113" i="1"/>
  <c r="O3112" i="1"/>
  <c r="O3111" i="1"/>
  <c r="O3109" i="1"/>
  <c r="O3108" i="1"/>
  <c r="O3107" i="1"/>
  <c r="O3106" i="1"/>
  <c r="O3105" i="1"/>
  <c r="O3104" i="1"/>
  <c r="O3103" i="1"/>
  <c r="O3102" i="1"/>
  <c r="O3101" i="1"/>
  <c r="O3100" i="1"/>
  <c r="O3099" i="1"/>
  <c r="O3098" i="1"/>
  <c r="O3097" i="1"/>
  <c r="O3096" i="1"/>
  <c r="O3095" i="1"/>
  <c r="O3094" i="1"/>
  <c r="O3093" i="1"/>
  <c r="O3092" i="1"/>
  <c r="O3091" i="1"/>
  <c r="O3090" i="1"/>
  <c r="O3089" i="1"/>
  <c r="O3088" i="1"/>
  <c r="O3087" i="1"/>
  <c r="O3086" i="1"/>
  <c r="O3085" i="1"/>
  <c r="O3084" i="1"/>
  <c r="O3083" i="1"/>
  <c r="O3082" i="1"/>
  <c r="O3081" i="1"/>
  <c r="O3080" i="1"/>
  <c r="O3079" i="1"/>
  <c r="O3078" i="1"/>
  <c r="O3077" i="1"/>
  <c r="O3076" i="1"/>
  <c r="O3075" i="1"/>
  <c r="O3074" i="1"/>
  <c r="O3073" i="1"/>
  <c r="O3072" i="1"/>
  <c r="O3070" i="1"/>
  <c r="O3069" i="1"/>
  <c r="O3068" i="1"/>
  <c r="O3067" i="1"/>
  <c r="O3066" i="1"/>
  <c r="O3065" i="1"/>
  <c r="O3064" i="1"/>
  <c r="O3063" i="1"/>
  <c r="O3062" i="1"/>
  <c r="O3061" i="1"/>
  <c r="O3060" i="1"/>
  <c r="O3059" i="1"/>
  <c r="O3058" i="1"/>
  <c r="O3057" i="1"/>
  <c r="O3056" i="1"/>
  <c r="O3055" i="1"/>
  <c r="O3054" i="1"/>
  <c r="O3053" i="1"/>
  <c r="O3052" i="1"/>
  <c r="O3051" i="1"/>
  <c r="O3050" i="1"/>
  <c r="O3049" i="1"/>
  <c r="O3048" i="1"/>
  <c r="O3047" i="1"/>
  <c r="O3046" i="1"/>
  <c r="O3045" i="1"/>
  <c r="O3044" i="1"/>
  <c r="O3043" i="1"/>
  <c r="O3042" i="1"/>
  <c r="O3041" i="1"/>
  <c r="O3040" i="1"/>
  <c r="O3039" i="1"/>
  <c r="O3038" i="1"/>
  <c r="O3037" i="1"/>
  <c r="O3036" i="1"/>
  <c r="O3035" i="1"/>
  <c r="O3034" i="1"/>
  <c r="O3033" i="1"/>
  <c r="O3031" i="1"/>
  <c r="O3030" i="1"/>
  <c r="O3029" i="1"/>
  <c r="O3028" i="1"/>
  <c r="O3027" i="1"/>
  <c r="O3026" i="1"/>
  <c r="O3025" i="1"/>
  <c r="O3024" i="1"/>
  <c r="O3023" i="1"/>
  <c r="O3022" i="1"/>
  <c r="O3021" i="1"/>
  <c r="O3020" i="1"/>
  <c r="O3019" i="1"/>
  <c r="O3018" i="1"/>
  <c r="O3017" i="1"/>
  <c r="O3016" i="1"/>
  <c r="O3015" i="1"/>
  <c r="O3014" i="1"/>
  <c r="O3013" i="1"/>
  <c r="O3012" i="1"/>
  <c r="O3011" i="1"/>
  <c r="O3010" i="1"/>
  <c r="O3009" i="1"/>
  <c r="O3008" i="1"/>
  <c r="O3007" i="1"/>
  <c r="O3006" i="1"/>
  <c r="O3005" i="1"/>
  <c r="O3004" i="1"/>
  <c r="O3003" i="1"/>
  <c r="O3002" i="1"/>
  <c r="O3001" i="1"/>
  <c r="O3000" i="1"/>
  <c r="O2999" i="1"/>
  <c r="O2998" i="1"/>
  <c r="O2997" i="1"/>
  <c r="O2996" i="1"/>
  <c r="O2995" i="1"/>
  <c r="O2994" i="1"/>
  <c r="O2992" i="1"/>
  <c r="O2991" i="1"/>
  <c r="O2990" i="1"/>
  <c r="O2989" i="1"/>
  <c r="O2988" i="1"/>
  <c r="O2987" i="1"/>
  <c r="O2986" i="1"/>
  <c r="O2985" i="1"/>
  <c r="O2984" i="1"/>
  <c r="O2983" i="1"/>
  <c r="O2982" i="1"/>
  <c r="O2981" i="1"/>
  <c r="O2980" i="1"/>
  <c r="O2979" i="1"/>
  <c r="O2978" i="1"/>
  <c r="O2977" i="1"/>
  <c r="O2976" i="1"/>
  <c r="O2975" i="1"/>
  <c r="O2974" i="1"/>
  <c r="O2973" i="1"/>
  <c r="O2972" i="1"/>
  <c r="O2971" i="1"/>
  <c r="O2970" i="1"/>
  <c r="O2969" i="1"/>
  <c r="O2968" i="1"/>
  <c r="O2967" i="1"/>
  <c r="O2966" i="1"/>
  <c r="O2965" i="1"/>
  <c r="O2964" i="1"/>
  <c r="O2963" i="1"/>
  <c r="O2962" i="1"/>
  <c r="O2961" i="1"/>
  <c r="O2960" i="1"/>
  <c r="O2959" i="1"/>
  <c r="O2958" i="1"/>
  <c r="O2957" i="1"/>
  <c r="O2956" i="1"/>
  <c r="O2955" i="1"/>
  <c r="O2953" i="1"/>
  <c r="O2952" i="1"/>
  <c r="O2951" i="1"/>
  <c r="O2950" i="1"/>
  <c r="O2949" i="1"/>
  <c r="O2948" i="1"/>
  <c r="O2947" i="1"/>
  <c r="O2946" i="1"/>
  <c r="O2945" i="1"/>
  <c r="O2944" i="1"/>
  <c r="O2943" i="1"/>
  <c r="O2942" i="1"/>
  <c r="O2941" i="1"/>
  <c r="O2940" i="1"/>
  <c r="O2939" i="1"/>
  <c r="O2938" i="1"/>
  <c r="O2937" i="1"/>
  <c r="O2936" i="1"/>
  <c r="O2935" i="1"/>
  <c r="O2934" i="1"/>
  <c r="O2933" i="1"/>
  <c r="O2932" i="1"/>
  <c r="O2931" i="1"/>
  <c r="O2930" i="1"/>
  <c r="O2929" i="1"/>
  <c r="O2928" i="1"/>
  <c r="O2927" i="1"/>
  <c r="O2926" i="1"/>
  <c r="O2925" i="1"/>
  <c r="O2924" i="1"/>
  <c r="O2923" i="1"/>
  <c r="O2922" i="1"/>
  <c r="O2921" i="1"/>
  <c r="O2920" i="1"/>
  <c r="O2919" i="1"/>
  <c r="O2918" i="1"/>
  <c r="O2917" i="1"/>
  <c r="O2916" i="1"/>
  <c r="O2914" i="1"/>
  <c r="O2913" i="1"/>
  <c r="O2912" i="1"/>
  <c r="O2911" i="1"/>
  <c r="O2910" i="1"/>
  <c r="O2909" i="1"/>
  <c r="O2908" i="1"/>
  <c r="O2907" i="1"/>
  <c r="O2906" i="1"/>
  <c r="O2905" i="1"/>
  <c r="O2904" i="1"/>
  <c r="O2903" i="1"/>
  <c r="O2902" i="1"/>
  <c r="O2901" i="1"/>
  <c r="O2900" i="1"/>
  <c r="O2899" i="1"/>
  <c r="O2898" i="1"/>
  <c r="O2897" i="1"/>
  <c r="O2896" i="1"/>
  <c r="O2895" i="1"/>
  <c r="O2894" i="1"/>
  <c r="O2893" i="1"/>
  <c r="O2892" i="1"/>
  <c r="O2891" i="1"/>
  <c r="O2890" i="1"/>
  <c r="O2889" i="1"/>
  <c r="O2888" i="1"/>
  <c r="O2887" i="1"/>
  <c r="O2886" i="1"/>
  <c r="O2885" i="1"/>
  <c r="O2884" i="1"/>
  <c r="O2883" i="1"/>
  <c r="O2882" i="1"/>
  <c r="O2881" i="1"/>
  <c r="O2880" i="1"/>
  <c r="O2879" i="1"/>
  <c r="O2878" i="1"/>
  <c r="O2877" i="1"/>
  <c r="O2875" i="1"/>
  <c r="O2874" i="1"/>
  <c r="O2873" i="1"/>
  <c r="O2872" i="1"/>
  <c r="O2871" i="1"/>
  <c r="O2870" i="1"/>
  <c r="O2869" i="1"/>
  <c r="O2868" i="1"/>
  <c r="O2867" i="1"/>
  <c r="O2866" i="1"/>
  <c r="O2865" i="1"/>
  <c r="O2864" i="1"/>
  <c r="O2863" i="1"/>
  <c r="O2862" i="1"/>
  <c r="O2861" i="1"/>
  <c r="O2860" i="1"/>
  <c r="O2859" i="1"/>
  <c r="O2858" i="1"/>
  <c r="O2857" i="1"/>
  <c r="O2856" i="1"/>
  <c r="O2855" i="1"/>
  <c r="O2854" i="1"/>
  <c r="O2853" i="1"/>
  <c r="O2852" i="1"/>
  <c r="O2851" i="1"/>
  <c r="O2850" i="1"/>
  <c r="O2849" i="1"/>
  <c r="O2848" i="1"/>
  <c r="O2847" i="1"/>
  <c r="O2846" i="1"/>
  <c r="O2845" i="1"/>
  <c r="O2844" i="1"/>
  <c r="O2843" i="1"/>
  <c r="O2842" i="1"/>
  <c r="O2841" i="1"/>
  <c r="O2840" i="1"/>
  <c r="O2839" i="1"/>
  <c r="O2838" i="1"/>
  <c r="O2836" i="1"/>
  <c r="O2835" i="1"/>
  <c r="O2834" i="1"/>
  <c r="O2833" i="1"/>
  <c r="O2832" i="1"/>
  <c r="O2831" i="1"/>
  <c r="O2830" i="1"/>
  <c r="O2829" i="1"/>
  <c r="O2828" i="1"/>
  <c r="O2827" i="1"/>
  <c r="O2826" i="1"/>
  <c r="O2825" i="1"/>
  <c r="O2824" i="1"/>
  <c r="O2823" i="1"/>
  <c r="O2822" i="1"/>
  <c r="O2821" i="1"/>
  <c r="O2820" i="1"/>
  <c r="O2819" i="1"/>
  <c r="O2818" i="1"/>
  <c r="O2817" i="1"/>
  <c r="O2816" i="1"/>
  <c r="O2815" i="1"/>
  <c r="O2814" i="1"/>
  <c r="O2813" i="1"/>
  <c r="O2812" i="1"/>
  <c r="O2811" i="1"/>
  <c r="O2810" i="1"/>
  <c r="O2809" i="1"/>
  <c r="O2808" i="1"/>
  <c r="O2807" i="1"/>
  <c r="O2806" i="1"/>
  <c r="O2805" i="1"/>
  <c r="O2804" i="1"/>
  <c r="O2803" i="1"/>
  <c r="O2802" i="1"/>
  <c r="O2801" i="1"/>
  <c r="O2800" i="1"/>
  <c r="O2799" i="1"/>
  <c r="O2797" i="1"/>
  <c r="O2796" i="1"/>
  <c r="O2795" i="1"/>
  <c r="O2794" i="1"/>
  <c r="O2793" i="1"/>
  <c r="O2792" i="1"/>
  <c r="O2791" i="1"/>
  <c r="O2790" i="1"/>
  <c r="O2789" i="1"/>
  <c r="O2788" i="1"/>
  <c r="O2787" i="1"/>
  <c r="O2786" i="1"/>
  <c r="O2785" i="1"/>
  <c r="O2784" i="1"/>
  <c r="O2783" i="1"/>
  <c r="O2782" i="1"/>
  <c r="O2781" i="1"/>
  <c r="O2780" i="1"/>
  <c r="O2779" i="1"/>
  <c r="O2778" i="1"/>
  <c r="O2777" i="1"/>
  <c r="O2776" i="1"/>
  <c r="O2775" i="1"/>
  <c r="O2774" i="1"/>
  <c r="O2773" i="1"/>
  <c r="O2772" i="1"/>
  <c r="O2771" i="1"/>
  <c r="O2770" i="1"/>
  <c r="O2769" i="1"/>
  <c r="O2768" i="1"/>
  <c r="O2767" i="1"/>
  <c r="O2766" i="1"/>
  <c r="O2765" i="1"/>
  <c r="O2764" i="1"/>
  <c r="O2763" i="1"/>
  <c r="O2762" i="1"/>
  <c r="O2761" i="1"/>
  <c r="O2760" i="1"/>
  <c r="O2758" i="1"/>
  <c r="O2757" i="1"/>
  <c r="O2756" i="1"/>
  <c r="O2755" i="1"/>
  <c r="O2754" i="1"/>
  <c r="O2753" i="1"/>
  <c r="O2752" i="1"/>
  <c r="O2751" i="1"/>
  <c r="O2750" i="1"/>
  <c r="O2749" i="1"/>
  <c r="O2748" i="1"/>
  <c r="O2747" i="1"/>
  <c r="O2746" i="1"/>
  <c r="O2745" i="1"/>
  <c r="O2744" i="1"/>
  <c r="O2743" i="1"/>
  <c r="O2742" i="1"/>
  <c r="O2741" i="1"/>
  <c r="O2740" i="1"/>
  <c r="O2739" i="1"/>
  <c r="O2738" i="1"/>
  <c r="O2737" i="1"/>
  <c r="O2736" i="1"/>
  <c r="O2735" i="1"/>
  <c r="O2734" i="1"/>
  <c r="O2733" i="1"/>
  <c r="O2732" i="1"/>
  <c r="O2731" i="1"/>
  <c r="O2730" i="1"/>
  <c r="O2729" i="1"/>
  <c r="O2728" i="1"/>
  <c r="O2727" i="1"/>
  <c r="O2726" i="1"/>
  <c r="O2725" i="1"/>
  <c r="O2724" i="1"/>
  <c r="O2723" i="1"/>
  <c r="O2722" i="1"/>
  <c r="O2721" i="1"/>
  <c r="O2719" i="1"/>
  <c r="O2718" i="1"/>
  <c r="O2717" i="1"/>
  <c r="O2716" i="1"/>
  <c r="O2715" i="1"/>
  <c r="O2714" i="1"/>
  <c r="O2713" i="1"/>
  <c r="O2712" i="1"/>
  <c r="O2711" i="1"/>
  <c r="O2710" i="1"/>
  <c r="O2709" i="1"/>
  <c r="O2708" i="1"/>
  <c r="O2707" i="1"/>
  <c r="O2706" i="1"/>
  <c r="O2705" i="1"/>
  <c r="O2704" i="1"/>
  <c r="O2703" i="1"/>
  <c r="O2702" i="1"/>
  <c r="O2701" i="1"/>
  <c r="O2700" i="1"/>
  <c r="O2699" i="1"/>
  <c r="O2698" i="1"/>
  <c r="O2697" i="1"/>
  <c r="O2696" i="1"/>
  <c r="O2695" i="1"/>
  <c r="O2694" i="1"/>
  <c r="O2693" i="1"/>
  <c r="O2692" i="1"/>
  <c r="O2691" i="1"/>
  <c r="O2690" i="1"/>
  <c r="O2689" i="1"/>
  <c r="O2688" i="1"/>
  <c r="O2687" i="1"/>
  <c r="O2686" i="1"/>
  <c r="O2685" i="1"/>
  <c r="O2684" i="1"/>
  <c r="O2683" i="1"/>
  <c r="O2682" i="1"/>
  <c r="O2680" i="1"/>
  <c r="O2679" i="1"/>
  <c r="O2678" i="1"/>
  <c r="O2677" i="1"/>
  <c r="O2676" i="1"/>
  <c r="O2675" i="1"/>
  <c r="O2674" i="1"/>
  <c r="O2673" i="1"/>
  <c r="O2672" i="1"/>
  <c r="O2671" i="1"/>
  <c r="O2670" i="1"/>
  <c r="O2669" i="1"/>
  <c r="O2668" i="1"/>
  <c r="O2667" i="1"/>
  <c r="O2666" i="1"/>
  <c r="O2665" i="1"/>
  <c r="O2664" i="1"/>
  <c r="O2663" i="1"/>
  <c r="O2662" i="1"/>
  <c r="O2661" i="1"/>
  <c r="O2660" i="1"/>
  <c r="O2659" i="1"/>
  <c r="O2658" i="1"/>
  <c r="O2657" i="1"/>
  <c r="O2656" i="1"/>
  <c r="O2655" i="1"/>
  <c r="O2654" i="1"/>
  <c r="O2653" i="1"/>
  <c r="O2652" i="1"/>
  <c r="O2651" i="1"/>
  <c r="O2650" i="1"/>
  <c r="O2649" i="1"/>
  <c r="O2648" i="1"/>
  <c r="O2647" i="1"/>
  <c r="O2646" i="1"/>
  <c r="O2645" i="1"/>
  <c r="O2644" i="1"/>
  <c r="O2643" i="1"/>
  <c r="O2641" i="1"/>
  <c r="O2640" i="1"/>
  <c r="O2639" i="1"/>
  <c r="O2638" i="1"/>
  <c r="O2637" i="1"/>
  <c r="O2636" i="1"/>
  <c r="O2635" i="1"/>
  <c r="O2634" i="1"/>
  <c r="O2633" i="1"/>
  <c r="O2632" i="1"/>
  <c r="O2631" i="1"/>
  <c r="O2630" i="1"/>
  <c r="O2629" i="1"/>
  <c r="O2628" i="1"/>
  <c r="O2627" i="1"/>
  <c r="O2626" i="1"/>
  <c r="O2625" i="1"/>
  <c r="O2624" i="1"/>
  <c r="O2623" i="1"/>
  <c r="O2622" i="1"/>
  <c r="O2621" i="1"/>
  <c r="O2620" i="1"/>
  <c r="O2619" i="1"/>
  <c r="O2618" i="1"/>
  <c r="O2617" i="1"/>
  <c r="O2616" i="1"/>
  <c r="O2615" i="1"/>
  <c r="O2614" i="1"/>
  <c r="O2613" i="1"/>
  <c r="O2612" i="1"/>
  <c r="O2611" i="1"/>
  <c r="O2610" i="1"/>
  <c r="O2609" i="1"/>
  <c r="O2608" i="1"/>
  <c r="O2607" i="1"/>
  <c r="O2606" i="1"/>
  <c r="O2605" i="1"/>
  <c r="O2604" i="1"/>
  <c r="O2602" i="1"/>
  <c r="O2601" i="1"/>
  <c r="O2600" i="1"/>
  <c r="O2599" i="1"/>
  <c r="O2598" i="1"/>
  <c r="O2597" i="1"/>
  <c r="O2596" i="1"/>
  <c r="O2595" i="1"/>
  <c r="O2594" i="1"/>
  <c r="O2593" i="1"/>
  <c r="O2592" i="1"/>
  <c r="O2591" i="1"/>
  <c r="O2590" i="1"/>
  <c r="O2589" i="1"/>
  <c r="O2588" i="1"/>
  <c r="O2587" i="1"/>
  <c r="O2586" i="1"/>
  <c r="O2585" i="1"/>
  <c r="O2584" i="1"/>
  <c r="O2583" i="1"/>
  <c r="O2582" i="1"/>
  <c r="O2581" i="1"/>
  <c r="O2580" i="1"/>
  <c r="O2579" i="1"/>
  <c r="O2578" i="1"/>
  <c r="O2577" i="1"/>
  <c r="O2576" i="1"/>
  <c r="O2575" i="1"/>
  <c r="O2574" i="1"/>
  <c r="O2573" i="1"/>
  <c r="O2572" i="1"/>
  <c r="O2571" i="1"/>
  <c r="O2570" i="1"/>
  <c r="O2569" i="1"/>
  <c r="O2568" i="1"/>
  <c r="O2567" i="1"/>
  <c r="O2566" i="1"/>
  <c r="O2565" i="1"/>
  <c r="O2563" i="1"/>
  <c r="O2562" i="1"/>
  <c r="O2561" i="1"/>
  <c r="O2560" i="1"/>
  <c r="O2559" i="1"/>
  <c r="O2558" i="1"/>
  <c r="O2557" i="1"/>
  <c r="O2556" i="1"/>
  <c r="O2555" i="1"/>
  <c r="O2554" i="1"/>
  <c r="O2553" i="1"/>
  <c r="O2552" i="1"/>
  <c r="O2551" i="1"/>
  <c r="O2550" i="1"/>
  <c r="O2549" i="1"/>
  <c r="O2548" i="1"/>
  <c r="O2547" i="1"/>
  <c r="O2546" i="1"/>
  <c r="O2545" i="1"/>
  <c r="O2544" i="1"/>
  <c r="O2543" i="1"/>
  <c r="O2542" i="1"/>
  <c r="O2541" i="1"/>
  <c r="O2540" i="1"/>
  <c r="O2539" i="1"/>
  <c r="O2538" i="1"/>
  <c r="O2537" i="1"/>
  <c r="O2536" i="1"/>
  <c r="O2535" i="1"/>
  <c r="O2534" i="1"/>
  <c r="O2533" i="1"/>
  <c r="O2532" i="1"/>
  <c r="O2531" i="1"/>
  <c r="O2530" i="1"/>
  <c r="O2529" i="1"/>
  <c r="O2528" i="1"/>
  <c r="O2527" i="1"/>
  <c r="O2526" i="1"/>
  <c r="O2524" i="1"/>
  <c r="O2523" i="1"/>
  <c r="O2522" i="1"/>
  <c r="O2521" i="1"/>
  <c r="O2520" i="1"/>
  <c r="O2519" i="1"/>
  <c r="O2518" i="1"/>
  <c r="O2517" i="1"/>
  <c r="O2516" i="1"/>
  <c r="O2515" i="1"/>
  <c r="O2514" i="1"/>
  <c r="O2513" i="1"/>
  <c r="O2512" i="1"/>
  <c r="O2511" i="1"/>
  <c r="O2510" i="1"/>
  <c r="O2509" i="1"/>
  <c r="O2508" i="1"/>
  <c r="O2507" i="1"/>
  <c r="O2506" i="1"/>
  <c r="O2505" i="1"/>
  <c r="O2504" i="1"/>
  <c r="O2503" i="1"/>
  <c r="O2502" i="1"/>
  <c r="O2501" i="1"/>
  <c r="O2500" i="1"/>
  <c r="O2499" i="1"/>
  <c r="O2498" i="1"/>
  <c r="O2497" i="1"/>
  <c r="O2496" i="1"/>
  <c r="O2495" i="1"/>
  <c r="O2494" i="1"/>
  <c r="O2493" i="1"/>
  <c r="O2492" i="1"/>
  <c r="O2491" i="1"/>
  <c r="O2490" i="1"/>
  <c r="O2489" i="1"/>
  <c r="O2488" i="1"/>
  <c r="O2487" i="1"/>
  <c r="O2485" i="1"/>
  <c r="O2484" i="1"/>
  <c r="O2483" i="1"/>
  <c r="O2482" i="1"/>
  <c r="O2481" i="1"/>
  <c r="O2480" i="1"/>
  <c r="O2479" i="1"/>
  <c r="O2478" i="1"/>
  <c r="O2477" i="1"/>
  <c r="O2476" i="1"/>
  <c r="O2475" i="1"/>
  <c r="O2474" i="1"/>
  <c r="O2473" i="1"/>
  <c r="O2472" i="1"/>
  <c r="O2471" i="1"/>
  <c r="O2470" i="1"/>
  <c r="O2469" i="1"/>
  <c r="O2468" i="1"/>
  <c r="O2467" i="1"/>
  <c r="O2466" i="1"/>
  <c r="O2465" i="1"/>
  <c r="O2464" i="1"/>
  <c r="O2463" i="1"/>
  <c r="O2462" i="1"/>
  <c r="O2461" i="1"/>
  <c r="O2460" i="1"/>
  <c r="O2459" i="1"/>
  <c r="O2458" i="1"/>
  <c r="O2457" i="1"/>
  <c r="O2456" i="1"/>
  <c r="O2455" i="1"/>
  <c r="O2454" i="1"/>
  <c r="O2453" i="1"/>
  <c r="O2452" i="1"/>
  <c r="O2451" i="1"/>
  <c r="O2450" i="1"/>
  <c r="O2449" i="1"/>
  <c r="O2448" i="1"/>
  <c r="O2446" i="1"/>
  <c r="O2445" i="1"/>
  <c r="O2444" i="1"/>
  <c r="O2443" i="1"/>
  <c r="O2442" i="1"/>
  <c r="O2440" i="1"/>
  <c r="O2439" i="1"/>
  <c r="O2438" i="1"/>
  <c r="O2437" i="1"/>
  <c r="O2436" i="1"/>
  <c r="O2435" i="1"/>
  <c r="O2434" i="1"/>
  <c r="O2433" i="1"/>
  <c r="O2432" i="1"/>
  <c r="O2431" i="1"/>
  <c r="O2430" i="1"/>
  <c r="O2429" i="1"/>
  <c r="O2428" i="1"/>
  <c r="O2427" i="1"/>
  <c r="O2426" i="1"/>
  <c r="O2425" i="1"/>
  <c r="O2424" i="1"/>
  <c r="O2423" i="1"/>
  <c r="O2422" i="1"/>
  <c r="O2421" i="1"/>
  <c r="O2420" i="1"/>
  <c r="O2419" i="1"/>
  <c r="O2418" i="1"/>
  <c r="O2417" i="1"/>
  <c r="O2416" i="1"/>
  <c r="O2415" i="1"/>
  <c r="O2414" i="1"/>
  <c r="O2413" i="1"/>
  <c r="O2412" i="1"/>
  <c r="O2411" i="1"/>
  <c r="O2410" i="1"/>
  <c r="O2409" i="1"/>
  <c r="O2408" i="1"/>
  <c r="O2406" i="1"/>
  <c r="O2405" i="1"/>
  <c r="O2404" i="1"/>
  <c r="O2403" i="1"/>
  <c r="O2402" i="1"/>
  <c r="O2401" i="1"/>
  <c r="O2400" i="1"/>
  <c r="O2399" i="1"/>
  <c r="O2398" i="1"/>
  <c r="O2397" i="1"/>
  <c r="O2396" i="1"/>
  <c r="O2395" i="1"/>
  <c r="O2394" i="1"/>
  <c r="O2393" i="1"/>
  <c r="O2392" i="1"/>
  <c r="O2391" i="1"/>
  <c r="O2390" i="1"/>
  <c r="O2389" i="1"/>
  <c r="O2388" i="1"/>
  <c r="O2387" i="1"/>
  <c r="O2386" i="1"/>
  <c r="O2385" i="1"/>
  <c r="O2384" i="1"/>
  <c r="O2383" i="1"/>
  <c r="O2382" i="1"/>
  <c r="O2381" i="1"/>
  <c r="O2380" i="1"/>
  <c r="O2379" i="1"/>
  <c r="O2378" i="1"/>
  <c r="O2377" i="1"/>
  <c r="O2376" i="1"/>
  <c r="O2375" i="1"/>
  <c r="O2374" i="1"/>
  <c r="O2373" i="1"/>
  <c r="O2372" i="1"/>
  <c r="O2371" i="1"/>
  <c r="O2370" i="1"/>
  <c r="O2369" i="1"/>
  <c r="O2367" i="1"/>
  <c r="O2366" i="1"/>
  <c r="O2365" i="1"/>
  <c r="O2364" i="1"/>
  <c r="O2363" i="1"/>
  <c r="O2362" i="1"/>
  <c r="O2361" i="1"/>
  <c r="O2360" i="1"/>
  <c r="O2359" i="1"/>
  <c r="O2358" i="1"/>
  <c r="O2357" i="1"/>
  <c r="O2356" i="1"/>
  <c r="O2355" i="1"/>
  <c r="O2354" i="1"/>
  <c r="O2353" i="1"/>
  <c r="O2352" i="1"/>
  <c r="O2351" i="1"/>
  <c r="O2350" i="1"/>
  <c r="O2349" i="1"/>
  <c r="O2348" i="1"/>
  <c r="O2347" i="1"/>
  <c r="O2346" i="1"/>
  <c r="O2345" i="1"/>
  <c r="O2344" i="1"/>
  <c r="O2343" i="1"/>
  <c r="O2342" i="1"/>
  <c r="O2341" i="1"/>
  <c r="O2340" i="1"/>
  <c r="O2339" i="1"/>
  <c r="O2338" i="1"/>
  <c r="O2337" i="1"/>
  <c r="O2336" i="1"/>
  <c r="O2335" i="1"/>
  <c r="O2334" i="1"/>
  <c r="O2333" i="1"/>
  <c r="O2332" i="1"/>
  <c r="O2331" i="1"/>
  <c r="O2330" i="1"/>
  <c r="O2329" i="1"/>
  <c r="O2328" i="1"/>
  <c r="O2326" i="1"/>
  <c r="O2325" i="1"/>
  <c r="O2324" i="1"/>
  <c r="O2323" i="1"/>
  <c r="O2322" i="1"/>
  <c r="O2321" i="1"/>
  <c r="O2320" i="1"/>
  <c r="O2319" i="1"/>
  <c r="O2318" i="1"/>
  <c r="O2317" i="1"/>
  <c r="O2316" i="1"/>
  <c r="O2315" i="1"/>
  <c r="O2314" i="1"/>
  <c r="O2313" i="1"/>
  <c r="O2312" i="1"/>
  <c r="O2311" i="1"/>
  <c r="O2310" i="1"/>
  <c r="O2309" i="1"/>
  <c r="O2308" i="1"/>
  <c r="O2307" i="1"/>
  <c r="O2306" i="1"/>
  <c r="O2305" i="1"/>
  <c r="O2304" i="1"/>
  <c r="O2303" i="1"/>
  <c r="O2302" i="1"/>
  <c r="O2301" i="1"/>
  <c r="O2300" i="1"/>
  <c r="O2299" i="1"/>
  <c r="O2298" i="1"/>
  <c r="O2297" i="1"/>
  <c r="O2296" i="1"/>
  <c r="O2295" i="1"/>
  <c r="O2294" i="1"/>
  <c r="O2293" i="1"/>
  <c r="O2292" i="1"/>
  <c r="O2291" i="1"/>
  <c r="O2290" i="1"/>
  <c r="O2289" i="1"/>
  <c r="O2288" i="1"/>
  <c r="O2287" i="1"/>
  <c r="O2286" i="1"/>
  <c r="O2284" i="1"/>
  <c r="O2283" i="1"/>
  <c r="O2282" i="1"/>
  <c r="O2281" i="1"/>
  <c r="O2280" i="1"/>
  <c r="O2279" i="1"/>
  <c r="O2278" i="1"/>
  <c r="O2277" i="1"/>
  <c r="O2276" i="1"/>
  <c r="O2275" i="1"/>
  <c r="O2274" i="1"/>
  <c r="O2273" i="1"/>
  <c r="O2272" i="1"/>
  <c r="O2271" i="1"/>
  <c r="O2270" i="1"/>
  <c r="O2269" i="1"/>
  <c r="O2268" i="1"/>
  <c r="O2267" i="1"/>
  <c r="O2266" i="1"/>
  <c r="O2265" i="1"/>
  <c r="O2264" i="1"/>
  <c r="O2263" i="1"/>
  <c r="O2262" i="1"/>
  <c r="O2261" i="1"/>
  <c r="O2260" i="1"/>
  <c r="O2259" i="1"/>
  <c r="O2258" i="1"/>
  <c r="O2257" i="1"/>
  <c r="O2256" i="1"/>
  <c r="O2255" i="1"/>
  <c r="O2254" i="1"/>
  <c r="O2253" i="1"/>
  <c r="O2252" i="1"/>
  <c r="O2251" i="1"/>
  <c r="O2250" i="1"/>
  <c r="O2249" i="1"/>
  <c r="O2248" i="1"/>
  <c r="O2247" i="1"/>
  <c r="O2245" i="1"/>
  <c r="O2244" i="1"/>
  <c r="O2243" i="1"/>
  <c r="O2242" i="1"/>
  <c r="O2241" i="1"/>
  <c r="O2240" i="1"/>
  <c r="O2239" i="1"/>
  <c r="O2238" i="1"/>
  <c r="O2237" i="1"/>
  <c r="O2236" i="1"/>
  <c r="O2235" i="1"/>
  <c r="O2234" i="1"/>
  <c r="O2233" i="1"/>
  <c r="O2232" i="1"/>
  <c r="O2231" i="1"/>
  <c r="O2230" i="1"/>
  <c r="O2229" i="1"/>
  <c r="O2228" i="1"/>
  <c r="O2227" i="1"/>
  <c r="O2226" i="1"/>
  <c r="O2225" i="1"/>
  <c r="O2224" i="1"/>
  <c r="O2223" i="1"/>
  <c r="O2222" i="1"/>
  <c r="O2221" i="1"/>
  <c r="O2220" i="1"/>
  <c r="O2219" i="1"/>
  <c r="O2218" i="1"/>
  <c r="O2217" i="1"/>
  <c r="O2216" i="1"/>
  <c r="O2215" i="1"/>
  <c r="O2214" i="1"/>
  <c r="O2213" i="1"/>
  <c r="O2212" i="1"/>
  <c r="O2211" i="1"/>
  <c r="O2210" i="1"/>
  <c r="O2209" i="1"/>
  <c r="O2208" i="1"/>
  <c r="O2206" i="1"/>
  <c r="O2205" i="1"/>
  <c r="O2204" i="1"/>
  <c r="O2203" i="1"/>
  <c r="O2202" i="1"/>
  <c r="O2201" i="1"/>
  <c r="O2200" i="1"/>
  <c r="O2199" i="1"/>
  <c r="O2198" i="1"/>
  <c r="O2197" i="1"/>
  <c r="O2196" i="1"/>
  <c r="O2195" i="1"/>
  <c r="O2194" i="1"/>
  <c r="O2193" i="1"/>
  <c r="O2192" i="1"/>
  <c r="O2191" i="1"/>
  <c r="O2190" i="1"/>
  <c r="O2189" i="1"/>
  <c r="O2188" i="1"/>
  <c r="O2187" i="1"/>
  <c r="O2186" i="1"/>
  <c r="O2185" i="1"/>
  <c r="O2184" i="1"/>
  <c r="O2183" i="1"/>
  <c r="O2182" i="1"/>
  <c r="O2181" i="1"/>
  <c r="O2180" i="1"/>
  <c r="O2179" i="1"/>
  <c r="O2178" i="1"/>
  <c r="O2177" i="1"/>
  <c r="O2176" i="1"/>
  <c r="O2175" i="1"/>
  <c r="O2174" i="1"/>
  <c r="O2173" i="1"/>
  <c r="O2172" i="1"/>
  <c r="O2171" i="1"/>
  <c r="O2170" i="1"/>
  <c r="O2169" i="1"/>
  <c r="O2167" i="1"/>
  <c r="O2166" i="1"/>
  <c r="O2165" i="1"/>
  <c r="O2164" i="1"/>
  <c r="O2163" i="1"/>
  <c r="O2162" i="1"/>
  <c r="O2161" i="1"/>
  <c r="O2160" i="1"/>
  <c r="O2159" i="1"/>
  <c r="O2158" i="1"/>
  <c r="O2157" i="1"/>
  <c r="O2156" i="1"/>
  <c r="O2155" i="1"/>
  <c r="O2154" i="1"/>
  <c r="O2153" i="1"/>
  <c r="O2152" i="1"/>
  <c r="O2151" i="1"/>
  <c r="O2150" i="1"/>
  <c r="O2149" i="1"/>
  <c r="O2148" i="1"/>
  <c r="O2147" i="1"/>
  <c r="O2146" i="1"/>
  <c r="O2145" i="1"/>
  <c r="O2144" i="1"/>
  <c r="O2143" i="1"/>
  <c r="O2142" i="1"/>
  <c r="O2141" i="1"/>
  <c r="O2140" i="1"/>
  <c r="O2139" i="1"/>
  <c r="O2138" i="1"/>
  <c r="O2137" i="1"/>
  <c r="O2136" i="1"/>
  <c r="O2135" i="1"/>
  <c r="O2134" i="1"/>
  <c r="O2133" i="1"/>
  <c r="O2132" i="1"/>
  <c r="O2131" i="1"/>
  <c r="O2130" i="1"/>
  <c r="O2128" i="1"/>
  <c r="O2127" i="1"/>
  <c r="O2126" i="1"/>
  <c r="O2125" i="1"/>
  <c r="O2124" i="1"/>
  <c r="O2123" i="1"/>
  <c r="O2122" i="1"/>
  <c r="O2121" i="1"/>
  <c r="O2120" i="1"/>
  <c r="O2119" i="1"/>
  <c r="O2118" i="1"/>
  <c r="O2117" i="1"/>
  <c r="O2116" i="1"/>
  <c r="O2115" i="1"/>
  <c r="O2114" i="1"/>
  <c r="O2113" i="1"/>
  <c r="O2112" i="1"/>
  <c r="O2111" i="1"/>
  <c r="O2110" i="1"/>
  <c r="O2109" i="1"/>
  <c r="O2108" i="1"/>
  <c r="O2107" i="1"/>
  <c r="O2106" i="1"/>
  <c r="O2105" i="1"/>
  <c r="O2104" i="1"/>
  <c r="O2103" i="1"/>
  <c r="O2102" i="1"/>
  <c r="O2101" i="1"/>
  <c r="O2100" i="1"/>
  <c r="O2099" i="1"/>
  <c r="O2098" i="1"/>
  <c r="O2097" i="1"/>
  <c r="O2096" i="1"/>
  <c r="O2095" i="1"/>
  <c r="O2094" i="1"/>
  <c r="O2093" i="1"/>
  <c r="O2092" i="1"/>
  <c r="O2091" i="1"/>
  <c r="O2089" i="1"/>
  <c r="O2088" i="1"/>
  <c r="O2087" i="1"/>
  <c r="O2086" i="1"/>
  <c r="O2085" i="1"/>
  <c r="O2084" i="1"/>
  <c r="O2083" i="1"/>
  <c r="O2082" i="1"/>
  <c r="O2081" i="1"/>
  <c r="O2080" i="1"/>
  <c r="O2079" i="1"/>
  <c r="O2078" i="1"/>
  <c r="O2077" i="1"/>
  <c r="O2076" i="1"/>
  <c r="O2075" i="1"/>
  <c r="O2074" i="1"/>
  <c r="O2073" i="1"/>
  <c r="O2072" i="1"/>
  <c r="O2071" i="1"/>
  <c r="O2070" i="1"/>
  <c r="O2069" i="1"/>
  <c r="O2068" i="1"/>
  <c r="O2067" i="1"/>
  <c r="O2066" i="1"/>
  <c r="O2065" i="1"/>
  <c r="O2064" i="1"/>
  <c r="O2063" i="1"/>
  <c r="O2062" i="1"/>
  <c r="O2061" i="1"/>
  <c r="O2060" i="1"/>
  <c r="O2059" i="1"/>
  <c r="O2058" i="1"/>
  <c r="O2057" i="1"/>
  <c r="O2056" i="1"/>
  <c r="O2055" i="1"/>
  <c r="O2054" i="1"/>
  <c r="O2053" i="1"/>
  <c r="O2052" i="1"/>
  <c r="O2050" i="1"/>
  <c r="O2049" i="1"/>
  <c r="O2048" i="1"/>
  <c r="O2047" i="1"/>
  <c r="O2046" i="1"/>
  <c r="O2045" i="1"/>
  <c r="O2044" i="1"/>
  <c r="O2043" i="1"/>
  <c r="O2042" i="1"/>
  <c r="O2041" i="1"/>
  <c r="O2040" i="1"/>
  <c r="O2039" i="1"/>
  <c r="O2038" i="1"/>
  <c r="O2037" i="1"/>
  <c r="O2036" i="1"/>
  <c r="O2035" i="1"/>
  <c r="O2034" i="1"/>
  <c r="O2033" i="1"/>
  <c r="O2032" i="1"/>
  <c r="O2031" i="1"/>
  <c r="O2030" i="1"/>
  <c r="O2029" i="1"/>
  <c r="O2028" i="1"/>
  <c r="O2027" i="1"/>
  <c r="O2026" i="1"/>
  <c r="O2025" i="1"/>
  <c r="O2024" i="1"/>
  <c r="O2023" i="1"/>
  <c r="O2022" i="1"/>
  <c r="O2021" i="1"/>
  <c r="O2020" i="1"/>
  <c r="O2019" i="1"/>
  <c r="O2018" i="1"/>
  <c r="O2017" i="1"/>
  <c r="O2016" i="1"/>
  <c r="O2015" i="1"/>
  <c r="O2014" i="1"/>
  <c r="O2013" i="1"/>
  <c r="O2012" i="1"/>
  <c r="O2011" i="1"/>
  <c r="O2010" i="1"/>
  <c r="O2008" i="1"/>
  <c r="O2007" i="1"/>
  <c r="O2006" i="1"/>
  <c r="O2005" i="1"/>
  <c r="O2004" i="1"/>
  <c r="O2003" i="1"/>
  <c r="O2002" i="1"/>
  <c r="O2001" i="1"/>
  <c r="O2000" i="1"/>
  <c r="O1999" i="1"/>
  <c r="O1998" i="1"/>
  <c r="O1997" i="1"/>
  <c r="O1996" i="1"/>
  <c r="O1995" i="1"/>
  <c r="O1994" i="1"/>
  <c r="O1993" i="1"/>
  <c r="O1992" i="1"/>
  <c r="O1991" i="1"/>
  <c r="O1990" i="1"/>
  <c r="O1989" i="1"/>
  <c r="O1988" i="1"/>
  <c r="O1987" i="1"/>
  <c r="O1986" i="1"/>
  <c r="O1985" i="1"/>
  <c r="O1984" i="1"/>
  <c r="O1983" i="1"/>
  <c r="O1982" i="1"/>
  <c r="O1981" i="1"/>
  <c r="O1980" i="1"/>
  <c r="O1979" i="1"/>
  <c r="O1978" i="1"/>
  <c r="O1977" i="1"/>
  <c r="O1976" i="1"/>
  <c r="O1975" i="1"/>
  <c r="O1974" i="1"/>
  <c r="O1973" i="1"/>
  <c r="O1972" i="1"/>
  <c r="O1971" i="1"/>
  <c r="O1970" i="1"/>
  <c r="O1969" i="1"/>
  <c r="O1968" i="1"/>
  <c r="O1966" i="1"/>
  <c r="O1965" i="1"/>
  <c r="O1964" i="1"/>
  <c r="O1963" i="1"/>
  <c r="O1962" i="1"/>
  <c r="O1961" i="1"/>
  <c r="O1960" i="1"/>
  <c r="O1959" i="1"/>
  <c r="O1958" i="1"/>
  <c r="O1957" i="1"/>
  <c r="O1956" i="1"/>
  <c r="O1955" i="1"/>
  <c r="O1954" i="1"/>
  <c r="O1953" i="1"/>
  <c r="O1952" i="1"/>
  <c r="O1951" i="1"/>
  <c r="O1950" i="1"/>
  <c r="O1949" i="1"/>
  <c r="O1948" i="1"/>
  <c r="O1947" i="1"/>
  <c r="O1946" i="1"/>
  <c r="O1945" i="1"/>
  <c r="O1944" i="1"/>
  <c r="O1943" i="1"/>
  <c r="O1942" i="1"/>
  <c r="O1941" i="1"/>
  <c r="O1940" i="1"/>
  <c r="O1939" i="1"/>
  <c r="O1938" i="1"/>
  <c r="O1937" i="1"/>
  <c r="O1936" i="1"/>
  <c r="O1935" i="1"/>
  <c r="O1934" i="1"/>
  <c r="O1933" i="1"/>
  <c r="O1932" i="1"/>
  <c r="O1931" i="1"/>
  <c r="O1930" i="1"/>
  <c r="O1929" i="1"/>
  <c r="O1928" i="1"/>
  <c r="O1927" i="1"/>
  <c r="O1926" i="1"/>
  <c r="O1924" i="1"/>
  <c r="O1923" i="1"/>
  <c r="O1922" i="1"/>
  <c r="O1921" i="1"/>
  <c r="O1920" i="1"/>
  <c r="O1919" i="1"/>
  <c r="O1918" i="1"/>
  <c r="O1917" i="1"/>
  <c r="O1916" i="1"/>
  <c r="O1915" i="1"/>
  <c r="O1914" i="1"/>
  <c r="O1913" i="1"/>
  <c r="O1912" i="1"/>
  <c r="O1911" i="1"/>
  <c r="O1910" i="1"/>
  <c r="O1909" i="1"/>
  <c r="O1908" i="1"/>
  <c r="O1907" i="1"/>
  <c r="O1906" i="1"/>
  <c r="O1905" i="1"/>
  <c r="O1904" i="1"/>
  <c r="O1903" i="1"/>
  <c r="O1902" i="1"/>
  <c r="O1901" i="1"/>
  <c r="O1900" i="1"/>
  <c r="O1899" i="1"/>
  <c r="O1898" i="1"/>
  <c r="O1897" i="1"/>
  <c r="O1896" i="1"/>
  <c r="O1895" i="1"/>
  <c r="O1894" i="1"/>
  <c r="O1893" i="1"/>
  <c r="O1892" i="1"/>
  <c r="O1891" i="1"/>
  <c r="O1890" i="1"/>
  <c r="O1889" i="1"/>
  <c r="O1888" i="1"/>
  <c r="O1887" i="1"/>
  <c r="O1885" i="1"/>
  <c r="O1884" i="1"/>
  <c r="O1883" i="1"/>
  <c r="O1882" i="1"/>
  <c r="O1881" i="1"/>
  <c r="O1880" i="1"/>
  <c r="O1879" i="1"/>
  <c r="O1878" i="1"/>
  <c r="O1877" i="1"/>
  <c r="O1876" i="1"/>
  <c r="O1875" i="1"/>
  <c r="O1874" i="1"/>
  <c r="O1873" i="1"/>
  <c r="O1872" i="1"/>
  <c r="O1871" i="1"/>
  <c r="O1870" i="1"/>
  <c r="O1869" i="1"/>
  <c r="O1868" i="1"/>
  <c r="O1867" i="1"/>
  <c r="O1866" i="1"/>
  <c r="O1865" i="1"/>
  <c r="O1864" i="1"/>
  <c r="O1863" i="1"/>
  <c r="O1862" i="1"/>
  <c r="O1861" i="1"/>
  <c r="O1860" i="1"/>
  <c r="O1859" i="1"/>
  <c r="O1858" i="1"/>
  <c r="O1857" i="1"/>
  <c r="O1856" i="1"/>
  <c r="O1855" i="1"/>
  <c r="O1854" i="1"/>
  <c r="O1853" i="1"/>
  <c r="O1852" i="1"/>
  <c r="O1851" i="1"/>
  <c r="O1850" i="1"/>
  <c r="O1849" i="1"/>
  <c r="O1848" i="1"/>
  <c r="O1846" i="1"/>
  <c r="O1845" i="1"/>
  <c r="O1844" i="1"/>
  <c r="O1843" i="1"/>
  <c r="O1842" i="1"/>
  <c r="O1841" i="1"/>
  <c r="O1840" i="1"/>
  <c r="O1839" i="1"/>
  <c r="O1838" i="1"/>
  <c r="O1837" i="1"/>
  <c r="O1836" i="1"/>
  <c r="O1835" i="1"/>
  <c r="O1834" i="1"/>
  <c r="O1833" i="1"/>
  <c r="O1832" i="1"/>
  <c r="O1831" i="1"/>
  <c r="O1830" i="1"/>
  <c r="O1829" i="1"/>
  <c r="O1828" i="1"/>
  <c r="O1827" i="1"/>
  <c r="O1826" i="1"/>
  <c r="O1825" i="1"/>
  <c r="O1824" i="1"/>
  <c r="O1823" i="1"/>
  <c r="O1822" i="1"/>
  <c r="O1821" i="1"/>
  <c r="O1820" i="1"/>
  <c r="O1819" i="1"/>
  <c r="O1818" i="1"/>
  <c r="O1817" i="1"/>
  <c r="O1816" i="1"/>
  <c r="O1815" i="1"/>
  <c r="O1814" i="1"/>
  <c r="O1813" i="1"/>
  <c r="O1812" i="1"/>
  <c r="O1811" i="1"/>
  <c r="O1810" i="1"/>
  <c r="O1809" i="1"/>
  <c r="O1807" i="1"/>
  <c r="O1806" i="1"/>
  <c r="O1805" i="1"/>
  <c r="O1804" i="1"/>
  <c r="O1803" i="1"/>
  <c r="O1801" i="1"/>
  <c r="O1800" i="1"/>
  <c r="O1799" i="1"/>
  <c r="O1798" i="1"/>
  <c r="O1797" i="1"/>
  <c r="O1796" i="1"/>
  <c r="O1795" i="1"/>
  <c r="O1794" i="1"/>
  <c r="O1793" i="1"/>
  <c r="O1792" i="1"/>
  <c r="O1791" i="1"/>
  <c r="O1790" i="1"/>
  <c r="O1789" i="1"/>
  <c r="O1788" i="1"/>
  <c r="O1787" i="1"/>
  <c r="O1786" i="1"/>
  <c r="O1785" i="1"/>
  <c r="O1784" i="1"/>
  <c r="O1783" i="1"/>
  <c r="O1782" i="1"/>
  <c r="O1781" i="1"/>
  <c r="O1780" i="1"/>
  <c r="O1779" i="1"/>
  <c r="O1778" i="1"/>
  <c r="O1777" i="1"/>
  <c r="O1776" i="1"/>
  <c r="O1775" i="1"/>
  <c r="O1774" i="1"/>
  <c r="O1773" i="1"/>
  <c r="O1772" i="1"/>
  <c r="O1771" i="1"/>
  <c r="O1770" i="1"/>
  <c r="O1769" i="1"/>
  <c r="O1767" i="1"/>
  <c r="O1766" i="1"/>
  <c r="O1765" i="1"/>
  <c r="O1764" i="1"/>
  <c r="O1763" i="1"/>
  <c r="O1762" i="1"/>
  <c r="O1761" i="1"/>
  <c r="O1760" i="1"/>
  <c r="O1759" i="1"/>
  <c r="O1758" i="1"/>
  <c r="O1757" i="1"/>
  <c r="O1756" i="1"/>
  <c r="O1755" i="1"/>
  <c r="O1754" i="1"/>
  <c r="O1753" i="1"/>
  <c r="O1752" i="1"/>
  <c r="O1751" i="1"/>
  <c r="O1750" i="1"/>
  <c r="O1749" i="1"/>
  <c r="O1748" i="1"/>
  <c r="O1747" i="1"/>
  <c r="O1746" i="1"/>
  <c r="O1745" i="1"/>
  <c r="O1744" i="1"/>
  <c r="O1743" i="1"/>
  <c r="O1742" i="1"/>
  <c r="O1741" i="1"/>
  <c r="O1740" i="1"/>
  <c r="O1739" i="1"/>
  <c r="O1738" i="1"/>
  <c r="O1737" i="1"/>
  <c r="O1736" i="1"/>
  <c r="O1735" i="1"/>
  <c r="O1734" i="1"/>
  <c r="O1733" i="1"/>
  <c r="O1732" i="1"/>
  <c r="O1731" i="1"/>
  <c r="O1730" i="1"/>
  <c r="O1728" i="1"/>
  <c r="O1727" i="1"/>
  <c r="O1726" i="1"/>
  <c r="O1725" i="1"/>
  <c r="O1722" i="1"/>
  <c r="O1721" i="1"/>
  <c r="O1720" i="1"/>
  <c r="O1719" i="1"/>
  <c r="O1718" i="1"/>
  <c r="O1717" i="1"/>
  <c r="O1716" i="1"/>
  <c r="O1715" i="1"/>
  <c r="O1714" i="1"/>
  <c r="O1713" i="1"/>
  <c r="O1712" i="1"/>
  <c r="O1711" i="1"/>
  <c r="O1710" i="1"/>
  <c r="O1709" i="1"/>
  <c r="O1708" i="1"/>
  <c r="O1707" i="1"/>
  <c r="O1706" i="1"/>
  <c r="O1705" i="1"/>
  <c r="O1704" i="1"/>
  <c r="O1703" i="1"/>
  <c r="O1702" i="1"/>
  <c r="O1701" i="1"/>
  <c r="O1700" i="1"/>
  <c r="O1699" i="1"/>
  <c r="O1698" i="1"/>
  <c r="O1697" i="1"/>
  <c r="O1696" i="1"/>
  <c r="O1695" i="1"/>
  <c r="O1694" i="1"/>
  <c r="O1693" i="1"/>
  <c r="O1692" i="1"/>
  <c r="O1691" i="1"/>
  <c r="O1690" i="1"/>
  <c r="O1688" i="1"/>
  <c r="O1687" i="1"/>
  <c r="O1686" i="1"/>
  <c r="O1685" i="1"/>
  <c r="O1684" i="1"/>
  <c r="O1682" i="1"/>
  <c r="O1681" i="1"/>
  <c r="O1680" i="1"/>
  <c r="O1679" i="1"/>
  <c r="O1678" i="1"/>
  <c r="O1677" i="1"/>
  <c r="O1676" i="1"/>
  <c r="O1675" i="1"/>
  <c r="O1674" i="1"/>
  <c r="O1673" i="1"/>
  <c r="O1672" i="1"/>
  <c r="O1671" i="1"/>
  <c r="O1670" i="1"/>
  <c r="O1669" i="1"/>
  <c r="O1668" i="1"/>
  <c r="O1667" i="1"/>
  <c r="O1666" i="1"/>
  <c r="O1665" i="1"/>
  <c r="O1664" i="1"/>
  <c r="O1663" i="1"/>
  <c r="O1662" i="1"/>
  <c r="O1661" i="1"/>
  <c r="O1660" i="1"/>
  <c r="O1659" i="1"/>
  <c r="O1658" i="1"/>
  <c r="O1657" i="1"/>
  <c r="O1656" i="1"/>
  <c r="O1655" i="1"/>
  <c r="O1654" i="1"/>
  <c r="O1653" i="1"/>
  <c r="O1652" i="1"/>
  <c r="O1651" i="1"/>
  <c r="O1650" i="1"/>
  <c r="O1648" i="1"/>
  <c r="O1647" i="1"/>
  <c r="O1646" i="1"/>
  <c r="O1645" i="1"/>
  <c r="O1644" i="1"/>
  <c r="O1643" i="1"/>
  <c r="O1642" i="1"/>
  <c r="O1641" i="1"/>
  <c r="O1640" i="1"/>
  <c r="O1639" i="1"/>
  <c r="O1638" i="1"/>
  <c r="O1637" i="1"/>
  <c r="O1636" i="1"/>
  <c r="O1635" i="1"/>
  <c r="O1634" i="1"/>
  <c r="O1633" i="1"/>
  <c r="O1632" i="1"/>
  <c r="O1631" i="1"/>
  <c r="O1630" i="1"/>
  <c r="O1629" i="1"/>
  <c r="O1628" i="1"/>
  <c r="O1627" i="1"/>
  <c r="O1626" i="1"/>
  <c r="O1625" i="1"/>
  <c r="O1624" i="1"/>
  <c r="O1623" i="1"/>
  <c r="O1622" i="1"/>
  <c r="O1621" i="1"/>
  <c r="O1620" i="1"/>
  <c r="O1619" i="1"/>
  <c r="O1618" i="1"/>
  <c r="O1617" i="1"/>
  <c r="O1616" i="1"/>
  <c r="O1615" i="1"/>
  <c r="O1614" i="1"/>
  <c r="O1613" i="1"/>
  <c r="O1612" i="1"/>
  <c r="O1611" i="1"/>
  <c r="O1609" i="1"/>
  <c r="O1608" i="1"/>
  <c r="O1607" i="1"/>
  <c r="O1606" i="1"/>
  <c r="O1605" i="1"/>
  <c r="O1604" i="1"/>
  <c r="O1603" i="1"/>
  <c r="O1602" i="1"/>
  <c r="O1601" i="1"/>
  <c r="O1600" i="1"/>
  <c r="O1599" i="1"/>
  <c r="O1598" i="1"/>
  <c r="O1597" i="1"/>
  <c r="O1596" i="1"/>
  <c r="O1595" i="1"/>
  <c r="O1594" i="1"/>
  <c r="O1593" i="1"/>
  <c r="O1592" i="1"/>
  <c r="O1591" i="1"/>
  <c r="O1590" i="1"/>
  <c r="O1589" i="1"/>
  <c r="O1588" i="1"/>
  <c r="O1587" i="1"/>
  <c r="O1586" i="1"/>
  <c r="O1585" i="1"/>
  <c r="O1584" i="1"/>
  <c r="O1583" i="1"/>
  <c r="O1582" i="1"/>
  <c r="O1581" i="1"/>
  <c r="O1580" i="1"/>
  <c r="O1579" i="1"/>
  <c r="O1578" i="1"/>
  <c r="O1577" i="1"/>
  <c r="O1576" i="1"/>
  <c r="O1575" i="1"/>
  <c r="O1574" i="1"/>
  <c r="O1573" i="1"/>
  <c r="O1572" i="1"/>
  <c r="O1570" i="1"/>
  <c r="O1569" i="1"/>
  <c r="O1568" i="1"/>
  <c r="O1567" i="1"/>
  <c r="O1566" i="1"/>
  <c r="O1565" i="1"/>
  <c r="O1564" i="1"/>
  <c r="O1563" i="1"/>
  <c r="O1562" i="1"/>
  <c r="O1561" i="1"/>
  <c r="O1560" i="1"/>
  <c r="O1559" i="1"/>
  <c r="O1558" i="1"/>
  <c r="O1557" i="1"/>
  <c r="O1556" i="1"/>
  <c r="O1555" i="1"/>
  <c r="O1554" i="1"/>
  <c r="O1553" i="1"/>
  <c r="O1552" i="1"/>
  <c r="O1551" i="1"/>
  <c r="O1550" i="1"/>
  <c r="O1549" i="1"/>
  <c r="O1548" i="1"/>
  <c r="O1547" i="1"/>
  <c r="O1546" i="1"/>
  <c r="O1545" i="1"/>
  <c r="O1544" i="1"/>
  <c r="O1543" i="1"/>
  <c r="O1542" i="1"/>
  <c r="O1541" i="1"/>
  <c r="O1540" i="1"/>
  <c r="O1539" i="1"/>
  <c r="O1538" i="1"/>
  <c r="O1537" i="1"/>
  <c r="O1536" i="1"/>
  <c r="O1535" i="1"/>
  <c r="O1534" i="1"/>
  <c r="O1533" i="1"/>
  <c r="O1531" i="1"/>
  <c r="O1530" i="1"/>
  <c r="O1529" i="1"/>
  <c r="O1528" i="1"/>
  <c r="O1527" i="1"/>
  <c r="O1526" i="1"/>
  <c r="O1525" i="1"/>
  <c r="O1524" i="1"/>
  <c r="O1523" i="1"/>
  <c r="O1522" i="1"/>
  <c r="O1521" i="1"/>
  <c r="O1520" i="1"/>
  <c r="O1519" i="1"/>
  <c r="O1518" i="1"/>
  <c r="O1517" i="1"/>
  <c r="O1516" i="1"/>
  <c r="O1515" i="1"/>
  <c r="O1514" i="1"/>
  <c r="O1513" i="1"/>
  <c r="O1512" i="1"/>
  <c r="O1511" i="1"/>
  <c r="O1510" i="1"/>
  <c r="O1509" i="1"/>
  <c r="O1508" i="1"/>
  <c r="O1507" i="1"/>
  <c r="O1506" i="1"/>
  <c r="O1505" i="1"/>
  <c r="O1504" i="1"/>
  <c r="O1503" i="1"/>
  <c r="O1502" i="1"/>
  <c r="O1501" i="1"/>
  <c r="O1500" i="1"/>
  <c r="O1499" i="1"/>
  <c r="O1498" i="1"/>
  <c r="O1497" i="1"/>
  <c r="O1496" i="1"/>
  <c r="O1495" i="1"/>
  <c r="O1494" i="1"/>
  <c r="O1492" i="1"/>
  <c r="O1491" i="1"/>
  <c r="O1490" i="1"/>
  <c r="O1489" i="1"/>
  <c r="O1488" i="1"/>
  <c r="O1487" i="1"/>
  <c r="O1486" i="1"/>
  <c r="O1485" i="1"/>
  <c r="O1484" i="1"/>
  <c r="O1483" i="1"/>
  <c r="O1482" i="1"/>
  <c r="O1481" i="1"/>
  <c r="O1480" i="1"/>
  <c r="O1479" i="1"/>
  <c r="O1478" i="1"/>
  <c r="O1477" i="1"/>
  <c r="O1476" i="1"/>
  <c r="O1475" i="1"/>
  <c r="O1474" i="1"/>
  <c r="O1473" i="1"/>
  <c r="O1472" i="1"/>
  <c r="O1471" i="1"/>
  <c r="O1470" i="1"/>
  <c r="O1469" i="1"/>
  <c r="O1468" i="1"/>
  <c r="O1467" i="1"/>
  <c r="O1466" i="1"/>
  <c r="O1465" i="1"/>
  <c r="O1464" i="1"/>
  <c r="O1463" i="1"/>
  <c r="O1462" i="1"/>
  <c r="O1461" i="1"/>
  <c r="O1460" i="1"/>
  <c r="O1459" i="1"/>
  <c r="O1458" i="1"/>
  <c r="O1457" i="1"/>
  <c r="O1456" i="1"/>
  <c r="O1455" i="1"/>
  <c r="O1453" i="1"/>
  <c r="O1452" i="1"/>
  <c r="O1451" i="1"/>
  <c r="O1450" i="1"/>
  <c r="O1449" i="1"/>
  <c r="O1448" i="1"/>
  <c r="O1447" i="1"/>
  <c r="O1446" i="1"/>
  <c r="O1445" i="1"/>
  <c r="O1444" i="1"/>
  <c r="O1443" i="1"/>
  <c r="O1442" i="1"/>
  <c r="O1441" i="1"/>
  <c r="O1440" i="1"/>
  <c r="O1439" i="1"/>
  <c r="O1438" i="1"/>
  <c r="O1437" i="1"/>
  <c r="O1436" i="1"/>
  <c r="O1435" i="1"/>
  <c r="O1434" i="1"/>
  <c r="O1433" i="1"/>
  <c r="O1432" i="1"/>
  <c r="O1431" i="1"/>
  <c r="O1430" i="1"/>
  <c r="O1429" i="1"/>
  <c r="O1428" i="1"/>
  <c r="O1427" i="1"/>
  <c r="O1426" i="1"/>
  <c r="O1425" i="1"/>
  <c r="O1424" i="1"/>
  <c r="O1423" i="1"/>
  <c r="O1422" i="1"/>
  <c r="O1421" i="1"/>
  <c r="O1420" i="1"/>
  <c r="O1419" i="1"/>
  <c r="O1418" i="1"/>
  <c r="O1417" i="1"/>
  <c r="O1416" i="1"/>
  <c r="O1414" i="1"/>
  <c r="O1413" i="1"/>
  <c r="O1412" i="1"/>
  <c r="O1411" i="1"/>
  <c r="O1410" i="1"/>
  <c r="O1409" i="1"/>
  <c r="O1408" i="1"/>
  <c r="O1407" i="1"/>
  <c r="O1406" i="1"/>
  <c r="O1405" i="1"/>
  <c r="O1404" i="1"/>
  <c r="O1403" i="1"/>
  <c r="O1402" i="1"/>
  <c r="O1401" i="1"/>
  <c r="O1400" i="1"/>
  <c r="O1399" i="1"/>
  <c r="O1398" i="1"/>
  <c r="O1397" i="1"/>
  <c r="O1396" i="1"/>
  <c r="O1395" i="1"/>
  <c r="O1394" i="1"/>
  <c r="O1393" i="1"/>
  <c r="O1392" i="1"/>
  <c r="O1391" i="1"/>
  <c r="O1390" i="1"/>
  <c r="O1389" i="1"/>
  <c r="O1388" i="1"/>
  <c r="O1387" i="1"/>
  <c r="O1386" i="1"/>
  <c r="O1385" i="1"/>
  <c r="O1384" i="1"/>
  <c r="O1383" i="1"/>
  <c r="O1382" i="1"/>
  <c r="O1381" i="1"/>
  <c r="O1380" i="1"/>
  <c r="O1379" i="1"/>
  <c r="O1378" i="1"/>
  <c r="O1377" i="1"/>
  <c r="O1375" i="1"/>
  <c r="O1374" i="1"/>
  <c r="O1373" i="1"/>
  <c r="O1372" i="1"/>
  <c r="O1371" i="1"/>
  <c r="O1370" i="1"/>
  <c r="O1369" i="1"/>
  <c r="O1368" i="1"/>
  <c r="O1367" i="1"/>
  <c r="O1366" i="1"/>
  <c r="O1365" i="1"/>
  <c r="O1364" i="1"/>
  <c r="O1363" i="1"/>
  <c r="O1362" i="1"/>
  <c r="O1361" i="1"/>
  <c r="O1360" i="1"/>
  <c r="O1359" i="1"/>
  <c r="O1358" i="1"/>
  <c r="O1357" i="1"/>
  <c r="O1356" i="1"/>
  <c r="O1355" i="1"/>
  <c r="O1354" i="1"/>
  <c r="O1353" i="1"/>
  <c r="O1352" i="1"/>
  <c r="O1351" i="1"/>
  <c r="O1350" i="1"/>
  <c r="O1349" i="1"/>
  <c r="O1348" i="1"/>
  <c r="O1347" i="1"/>
  <c r="O1346" i="1"/>
  <c r="O1345" i="1"/>
  <c r="O1344" i="1"/>
  <c r="O1343" i="1"/>
  <c r="O1342" i="1"/>
  <c r="O1341" i="1"/>
  <c r="O1340" i="1"/>
  <c r="O1339" i="1"/>
  <c r="O1338" i="1"/>
  <c r="O1336" i="1"/>
  <c r="O1335" i="1"/>
  <c r="O1334" i="1"/>
  <c r="O1333" i="1"/>
  <c r="O1332" i="1"/>
  <c r="O1331" i="1"/>
  <c r="O1330" i="1"/>
  <c r="O1329" i="1"/>
  <c r="O1328" i="1"/>
  <c r="O1327" i="1"/>
  <c r="O1326" i="1"/>
  <c r="O1325" i="1"/>
  <c r="O1324" i="1"/>
  <c r="O1323" i="1"/>
  <c r="O1322" i="1"/>
  <c r="O1321" i="1"/>
  <c r="O1320" i="1"/>
  <c r="O1319" i="1"/>
  <c r="O1318" i="1"/>
  <c r="O1317" i="1"/>
  <c r="O1316" i="1"/>
  <c r="O1315" i="1"/>
  <c r="O1314" i="1"/>
  <c r="O1313" i="1"/>
  <c r="O1312" i="1"/>
  <c r="O1311" i="1"/>
  <c r="O1310" i="1"/>
  <c r="O1309" i="1"/>
  <c r="O1308" i="1"/>
  <c r="O1307" i="1"/>
  <c r="O1306" i="1"/>
  <c r="O1305" i="1"/>
  <c r="O1304" i="1"/>
  <c r="O1303" i="1"/>
  <c r="O1302" i="1"/>
  <c r="O1301" i="1"/>
  <c r="O1300" i="1"/>
  <c r="O1299" i="1"/>
  <c r="O1297" i="1"/>
  <c r="O1296" i="1"/>
  <c r="O1295" i="1"/>
  <c r="O1294" i="1"/>
  <c r="O1293" i="1"/>
  <c r="O1292" i="1"/>
  <c r="O1291" i="1"/>
  <c r="O1290" i="1"/>
  <c r="O1289" i="1"/>
  <c r="O1288" i="1"/>
  <c r="O1287" i="1"/>
  <c r="O1286" i="1"/>
  <c r="O1285" i="1"/>
  <c r="O1284" i="1"/>
  <c r="O1283" i="1"/>
  <c r="O1282" i="1"/>
  <c r="O1281" i="1"/>
  <c r="O1280" i="1"/>
  <c r="O1279" i="1"/>
  <c r="O1278" i="1"/>
  <c r="O1277" i="1"/>
  <c r="O1276" i="1"/>
  <c r="O1275" i="1"/>
  <c r="O1274" i="1"/>
  <c r="O1273" i="1"/>
  <c r="O1272" i="1"/>
  <c r="O1271" i="1"/>
  <c r="O1270" i="1"/>
  <c r="O1269" i="1"/>
  <c r="O1268" i="1"/>
  <c r="O1267" i="1"/>
  <c r="O1266" i="1"/>
  <c r="O1265" i="1"/>
  <c r="O1264" i="1"/>
  <c r="O1263" i="1"/>
  <c r="O1262" i="1"/>
  <c r="O1261" i="1"/>
  <c r="O1260" i="1"/>
  <c r="O1258" i="1"/>
  <c r="O1257" i="1"/>
  <c r="O1256" i="1"/>
  <c r="O1255" i="1"/>
  <c r="O1254" i="1"/>
  <c r="O1253" i="1"/>
  <c r="O1252" i="1"/>
  <c r="O1251" i="1"/>
  <c r="O1250" i="1"/>
  <c r="O1249" i="1"/>
  <c r="O1248" i="1"/>
  <c r="O1247" i="1"/>
  <c r="O1246" i="1"/>
  <c r="O1245" i="1"/>
  <c r="O1244" i="1"/>
  <c r="O1243" i="1"/>
  <c r="O1242" i="1"/>
  <c r="O1241" i="1"/>
  <c r="O1240" i="1"/>
  <c r="O1239" i="1"/>
  <c r="O1238" i="1"/>
  <c r="O1237" i="1"/>
  <c r="O1236" i="1"/>
  <c r="O1235" i="1"/>
  <c r="O1234" i="1"/>
  <c r="O1233" i="1"/>
  <c r="O1232" i="1"/>
  <c r="O1231" i="1"/>
  <c r="O1230" i="1"/>
  <c r="O1229" i="1"/>
  <c r="O1228" i="1"/>
  <c r="O1227" i="1"/>
  <c r="O1226" i="1"/>
  <c r="O1225" i="1"/>
  <c r="O1224" i="1"/>
  <c r="O1223" i="1"/>
  <c r="O1222" i="1"/>
  <c r="O1221" i="1"/>
  <c r="O1219" i="1"/>
  <c r="O1218" i="1"/>
  <c r="O1217" i="1"/>
  <c r="O1216" i="1"/>
  <c r="O1215" i="1"/>
  <c r="O1214" i="1"/>
  <c r="O1213" i="1"/>
  <c r="O1212" i="1"/>
  <c r="O1211" i="1"/>
  <c r="O1210" i="1"/>
  <c r="O1209" i="1"/>
  <c r="O1208" i="1"/>
  <c r="O1207" i="1"/>
  <c r="O1206" i="1"/>
  <c r="O1205" i="1"/>
  <c r="O1204" i="1"/>
  <c r="O1203" i="1"/>
  <c r="O1202" i="1"/>
  <c r="O1201" i="1"/>
  <c r="O1200" i="1"/>
  <c r="O1199" i="1"/>
  <c r="O1198" i="1"/>
  <c r="O1197" i="1"/>
  <c r="O1196" i="1"/>
  <c r="O1195" i="1"/>
  <c r="O1194" i="1"/>
  <c r="O1193" i="1"/>
  <c r="O1192" i="1"/>
  <c r="O1191" i="1"/>
  <c r="O1190" i="1"/>
  <c r="O1189" i="1"/>
  <c r="O1188" i="1"/>
  <c r="O1187" i="1"/>
  <c r="O1186" i="1"/>
  <c r="O1185" i="1"/>
  <c r="O1184" i="1"/>
  <c r="O1183" i="1"/>
  <c r="O1182" i="1"/>
  <c r="O1180" i="1"/>
  <c r="O1179" i="1"/>
  <c r="O1178" i="1"/>
  <c r="O1177" i="1"/>
  <c r="O1176" i="1"/>
  <c r="O1175" i="1"/>
  <c r="O1174" i="1"/>
  <c r="O1173" i="1"/>
  <c r="O1172" i="1"/>
  <c r="O1171" i="1"/>
  <c r="O1170" i="1"/>
  <c r="O1169" i="1"/>
  <c r="O1168" i="1"/>
  <c r="O1167" i="1"/>
  <c r="O1166" i="1"/>
  <c r="O1165" i="1"/>
  <c r="O1164" i="1"/>
  <c r="O1163" i="1"/>
  <c r="O1162" i="1"/>
  <c r="O1161" i="1"/>
  <c r="O1160" i="1"/>
  <c r="O1159" i="1"/>
  <c r="O1158" i="1"/>
  <c r="O1157" i="1"/>
  <c r="O1156" i="1"/>
  <c r="O1155" i="1"/>
  <c r="O1154" i="1"/>
  <c r="O1153" i="1"/>
  <c r="O1152" i="1"/>
  <c r="O1151" i="1"/>
  <c r="O1150" i="1"/>
  <c r="O1149" i="1"/>
  <c r="O1148" i="1"/>
  <c r="O1147" i="1"/>
  <c r="O1146" i="1"/>
  <c r="O1145" i="1"/>
  <c r="O1144" i="1"/>
  <c r="O1143" i="1"/>
  <c r="O1141" i="1"/>
  <c r="O1140" i="1"/>
  <c r="O1139" i="1"/>
  <c r="O1138" i="1"/>
  <c r="O1137" i="1"/>
  <c r="O1136" i="1"/>
  <c r="O1135" i="1"/>
  <c r="O1134" i="1"/>
  <c r="O1133" i="1"/>
  <c r="O1132" i="1"/>
  <c r="O1131" i="1"/>
  <c r="O1130" i="1"/>
  <c r="O1129" i="1"/>
  <c r="O1128" i="1"/>
  <c r="O1127" i="1"/>
  <c r="O1126" i="1"/>
  <c r="O1125" i="1"/>
  <c r="O1124" i="1"/>
  <c r="O1123" i="1"/>
  <c r="O1122" i="1"/>
  <c r="O1121" i="1"/>
  <c r="O1120" i="1"/>
  <c r="O1119" i="1"/>
  <c r="O1118" i="1"/>
  <c r="O1117" i="1"/>
  <c r="O1116" i="1"/>
  <c r="O1115" i="1"/>
  <c r="O1114" i="1"/>
  <c r="O1113" i="1"/>
  <c r="O1112" i="1"/>
  <c r="O1111" i="1"/>
  <c r="O1110" i="1"/>
  <c r="O1109" i="1"/>
  <c r="O1108" i="1"/>
  <c r="O1107" i="1"/>
  <c r="O1106" i="1"/>
  <c r="O1105" i="1"/>
  <c r="O1104" i="1"/>
  <c r="O1102" i="1"/>
  <c r="O1101" i="1"/>
  <c r="O1100" i="1"/>
  <c r="O1099" i="1"/>
  <c r="O1098" i="1"/>
  <c r="O1096" i="1"/>
  <c r="O1095" i="1"/>
  <c r="O1094" i="1"/>
  <c r="O1093" i="1"/>
  <c r="O1092" i="1"/>
  <c r="O1091" i="1"/>
  <c r="O1090" i="1"/>
  <c r="O1089" i="1"/>
  <c r="O1088" i="1"/>
  <c r="O1087" i="1"/>
  <c r="O1086" i="1"/>
  <c r="O1085" i="1"/>
  <c r="O1084" i="1"/>
  <c r="O1083" i="1"/>
  <c r="O1082" i="1"/>
  <c r="O1081" i="1"/>
  <c r="O1080" i="1"/>
  <c r="O1079" i="1"/>
  <c r="O1078" i="1"/>
  <c r="O1077" i="1"/>
  <c r="O1076" i="1"/>
  <c r="O1075" i="1"/>
  <c r="O1074" i="1"/>
  <c r="O1073" i="1"/>
  <c r="O1072" i="1"/>
  <c r="O1071" i="1"/>
  <c r="O1070" i="1"/>
  <c r="O1069" i="1"/>
  <c r="O1068" i="1"/>
  <c r="O1067" i="1"/>
  <c r="O1066" i="1"/>
  <c r="O1065" i="1"/>
  <c r="O1064" i="1"/>
  <c r="O1062" i="1"/>
  <c r="O1061" i="1"/>
  <c r="O1060" i="1"/>
  <c r="O1059" i="1"/>
  <c r="O1058" i="1"/>
  <c r="O1057" i="1"/>
  <c r="O1056" i="1"/>
  <c r="O1055" i="1"/>
  <c r="O1054" i="1"/>
  <c r="O1053" i="1"/>
  <c r="O1052" i="1"/>
  <c r="O1051" i="1"/>
  <c r="O1050" i="1"/>
  <c r="O1049" i="1"/>
  <c r="O1048" i="1"/>
  <c r="O1047" i="1"/>
  <c r="O1046" i="1"/>
  <c r="O1045" i="1"/>
  <c r="O1044" i="1"/>
  <c r="O1043" i="1"/>
  <c r="O1042" i="1"/>
  <c r="O1041" i="1"/>
  <c r="O1040" i="1"/>
  <c r="O1039" i="1"/>
  <c r="O1038" i="1"/>
  <c r="O1037" i="1"/>
  <c r="O1036" i="1"/>
  <c r="O1035" i="1"/>
  <c r="O1034" i="1"/>
  <c r="O1033" i="1"/>
  <c r="O1032" i="1"/>
  <c r="O1031" i="1"/>
  <c r="O1030" i="1"/>
  <c r="O1029" i="1"/>
  <c r="O1028" i="1"/>
  <c r="O1027" i="1"/>
  <c r="O1026" i="1"/>
  <c r="O1025" i="1"/>
  <c r="O1023" i="1"/>
  <c r="O1022" i="1"/>
  <c r="O1021" i="1"/>
  <c r="O1020" i="1"/>
  <c r="O1019" i="1"/>
  <c r="O1018" i="1"/>
  <c r="O1017" i="1"/>
  <c r="O1016" i="1"/>
  <c r="O1015" i="1"/>
  <c r="O1014" i="1"/>
  <c r="O1013" i="1"/>
  <c r="O1012" i="1"/>
  <c r="O1011" i="1"/>
  <c r="O1010" i="1"/>
  <c r="O1009" i="1"/>
  <c r="O1008" i="1"/>
  <c r="O1007" i="1"/>
  <c r="O1006" i="1"/>
  <c r="O1005" i="1"/>
  <c r="O1004" i="1"/>
  <c r="O1003" i="1"/>
  <c r="O1002" i="1"/>
  <c r="O1001" i="1"/>
  <c r="O1000" i="1"/>
  <c r="O999" i="1"/>
  <c r="O998" i="1"/>
  <c r="O997" i="1"/>
  <c r="O996" i="1"/>
  <c r="O995" i="1"/>
  <c r="O994" i="1"/>
  <c r="O993" i="1"/>
  <c r="O992" i="1"/>
  <c r="O991" i="1"/>
  <c r="O990" i="1"/>
  <c r="O989" i="1"/>
  <c r="O988" i="1"/>
  <c r="O987" i="1"/>
  <c r="O986" i="1"/>
  <c r="O984" i="1"/>
  <c r="O983" i="1"/>
  <c r="O982" i="1"/>
  <c r="O981" i="1"/>
  <c r="O980" i="1"/>
  <c r="O979" i="1"/>
  <c r="O978" i="1"/>
  <c r="O977" i="1"/>
  <c r="O976" i="1"/>
  <c r="O975" i="1"/>
  <c r="O974" i="1"/>
  <c r="O973" i="1"/>
  <c r="O972" i="1"/>
  <c r="O971" i="1"/>
  <c r="O970" i="1"/>
  <c r="O969" i="1"/>
  <c r="O968" i="1"/>
  <c r="O967" i="1"/>
  <c r="O966" i="1"/>
  <c r="O965" i="1"/>
  <c r="O964" i="1"/>
  <c r="O963" i="1"/>
  <c r="O962" i="1"/>
  <c r="O961" i="1"/>
  <c r="O960" i="1"/>
  <c r="O959" i="1"/>
  <c r="O958" i="1"/>
  <c r="O957" i="1"/>
  <c r="O956" i="1"/>
  <c r="O955" i="1"/>
  <c r="O954" i="1"/>
  <c r="O953" i="1"/>
  <c r="O952" i="1"/>
  <c r="O951" i="1"/>
  <c r="O950" i="1"/>
  <c r="O949" i="1"/>
  <c r="O948" i="1"/>
  <c r="O947" i="1"/>
  <c r="O946" i="1"/>
  <c r="O945" i="1"/>
  <c r="O943" i="1"/>
  <c r="O942" i="1"/>
  <c r="O941" i="1"/>
  <c r="O940" i="1"/>
  <c r="O939" i="1"/>
  <c r="O938" i="1"/>
  <c r="O937" i="1"/>
  <c r="O936" i="1"/>
  <c r="O935" i="1"/>
  <c r="O934" i="1"/>
  <c r="O933" i="1"/>
  <c r="O932" i="1"/>
  <c r="O931" i="1"/>
  <c r="O930" i="1"/>
  <c r="O929" i="1"/>
  <c r="O928" i="1"/>
  <c r="O927" i="1"/>
  <c r="O926" i="1"/>
  <c r="O925" i="1"/>
  <c r="O924" i="1"/>
  <c r="O923" i="1"/>
  <c r="O922" i="1"/>
  <c r="O921" i="1"/>
  <c r="O920" i="1"/>
  <c r="O919" i="1"/>
  <c r="O918" i="1"/>
  <c r="O917" i="1"/>
  <c r="O916" i="1"/>
  <c r="O915" i="1"/>
  <c r="O914" i="1"/>
  <c r="O913" i="1"/>
  <c r="O912" i="1"/>
  <c r="O911" i="1"/>
  <c r="O910" i="1"/>
  <c r="O909" i="1"/>
  <c r="O908" i="1"/>
  <c r="O907" i="1"/>
  <c r="O906" i="1"/>
  <c r="O904" i="1"/>
  <c r="O903" i="1"/>
  <c r="O902" i="1"/>
  <c r="O901" i="1"/>
  <c r="O900" i="1"/>
  <c r="O899" i="1"/>
  <c r="O898" i="1"/>
  <c r="O897" i="1"/>
  <c r="O896" i="1"/>
  <c r="O895" i="1"/>
  <c r="O894" i="1"/>
  <c r="O893" i="1"/>
  <c r="O892" i="1"/>
  <c r="O891" i="1"/>
  <c r="O890" i="1"/>
  <c r="O889" i="1"/>
  <c r="O888" i="1"/>
  <c r="O887" i="1"/>
  <c r="O886" i="1"/>
  <c r="O885" i="1"/>
  <c r="O884" i="1"/>
  <c r="O883" i="1"/>
  <c r="O882" i="1"/>
  <c r="O881" i="1"/>
  <c r="O880" i="1"/>
  <c r="O879" i="1"/>
  <c r="O878" i="1"/>
  <c r="O877" i="1"/>
  <c r="O876" i="1"/>
  <c r="O875" i="1"/>
  <c r="O874" i="1"/>
  <c r="O873" i="1"/>
  <c r="O872" i="1"/>
  <c r="O871" i="1"/>
  <c r="O870" i="1"/>
  <c r="O869" i="1"/>
  <c r="O868" i="1"/>
  <c r="O867" i="1"/>
  <c r="O865" i="1"/>
  <c r="O864" i="1"/>
  <c r="O863" i="1"/>
  <c r="O862" i="1"/>
  <c r="O861" i="1"/>
  <c r="O860" i="1"/>
  <c r="O859" i="1"/>
  <c r="O858" i="1"/>
  <c r="O857" i="1"/>
  <c r="O856" i="1"/>
  <c r="O855" i="1"/>
  <c r="O854" i="1"/>
  <c r="O853" i="1"/>
  <c r="O852" i="1"/>
  <c r="O851" i="1"/>
  <c r="O850" i="1"/>
  <c r="O849" i="1"/>
  <c r="O848" i="1"/>
  <c r="O847" i="1"/>
  <c r="O846" i="1"/>
  <c r="O845" i="1"/>
  <c r="O844" i="1"/>
  <c r="O843" i="1"/>
  <c r="O842" i="1"/>
  <c r="O841" i="1"/>
  <c r="O840" i="1"/>
  <c r="O839" i="1"/>
  <c r="O838" i="1"/>
  <c r="O837" i="1"/>
  <c r="O836" i="1"/>
  <c r="O835" i="1"/>
  <c r="O834" i="1"/>
  <c r="O833" i="1"/>
  <c r="O832" i="1"/>
  <c r="O831" i="1"/>
  <c r="O830" i="1"/>
  <c r="O829" i="1"/>
  <c r="O828" i="1"/>
  <c r="O826" i="1"/>
  <c r="O825" i="1"/>
  <c r="O824" i="1"/>
  <c r="O823" i="1"/>
  <c r="O822" i="1"/>
  <c r="O821" i="1"/>
  <c r="O820" i="1"/>
  <c r="O819" i="1"/>
  <c r="O818" i="1"/>
  <c r="O817" i="1"/>
  <c r="O816" i="1"/>
  <c r="O815" i="1"/>
  <c r="O814" i="1"/>
  <c r="O813" i="1"/>
  <c r="O812" i="1"/>
  <c r="O811" i="1"/>
  <c r="O810" i="1"/>
  <c r="O809" i="1"/>
  <c r="O808" i="1"/>
  <c r="O807" i="1"/>
  <c r="O806" i="1"/>
  <c r="O805" i="1"/>
  <c r="O804" i="1"/>
  <c r="O803" i="1"/>
  <c r="O802" i="1"/>
  <c r="O801" i="1"/>
  <c r="O800" i="1"/>
  <c r="O799" i="1"/>
  <c r="O798" i="1"/>
  <c r="O797" i="1"/>
  <c r="O796" i="1"/>
  <c r="O795" i="1"/>
  <c r="O794" i="1"/>
  <c r="O793" i="1"/>
  <c r="O792" i="1"/>
  <c r="O791" i="1"/>
  <c r="O790" i="1"/>
  <c r="O789" i="1"/>
  <c r="O787" i="1"/>
  <c r="O786" i="1"/>
  <c r="O785" i="1"/>
  <c r="O784" i="1"/>
  <c r="O783" i="1"/>
  <c r="O782" i="1"/>
  <c r="O781" i="1"/>
  <c r="O780" i="1"/>
  <c r="O779" i="1"/>
  <c r="O778" i="1"/>
  <c r="O777" i="1"/>
  <c r="O776" i="1"/>
  <c r="O775" i="1"/>
  <c r="O774" i="1"/>
  <c r="O773" i="1"/>
  <c r="O772" i="1"/>
  <c r="O771" i="1"/>
  <c r="O770" i="1"/>
  <c r="O769" i="1"/>
  <c r="O768" i="1"/>
  <c r="O767" i="1"/>
  <c r="O766" i="1"/>
  <c r="O765" i="1"/>
  <c r="O764" i="1"/>
  <c r="O763" i="1"/>
  <c r="O762" i="1"/>
  <c r="O761" i="1"/>
  <c r="O760" i="1"/>
  <c r="O759" i="1"/>
  <c r="O758" i="1"/>
  <c r="O757" i="1"/>
  <c r="O756" i="1"/>
  <c r="O755" i="1"/>
  <c r="O754" i="1"/>
  <c r="O753" i="1"/>
  <c r="O752" i="1"/>
  <c r="O751" i="1"/>
  <c r="O750" i="1"/>
  <c r="O748" i="1"/>
  <c r="O747" i="1"/>
  <c r="O746" i="1"/>
  <c r="O745" i="1"/>
  <c r="O744" i="1"/>
  <c r="O743" i="1"/>
  <c r="O742" i="1"/>
  <c r="O741" i="1"/>
  <c r="O740" i="1"/>
  <c r="O739" i="1"/>
  <c r="O738" i="1"/>
  <c r="O737" i="1"/>
  <c r="O736" i="1"/>
  <c r="O735" i="1"/>
  <c r="O734" i="1"/>
  <c r="O733" i="1"/>
  <c r="O732" i="1"/>
  <c r="O731" i="1"/>
  <c r="O730" i="1"/>
  <c r="O729" i="1"/>
  <c r="O728" i="1"/>
  <c r="O727" i="1"/>
  <c r="O726" i="1"/>
  <c r="O725" i="1"/>
  <c r="O724" i="1"/>
  <c r="O723" i="1"/>
  <c r="O722" i="1"/>
  <c r="O721" i="1"/>
  <c r="O720" i="1"/>
  <c r="O719" i="1"/>
  <c r="O718" i="1"/>
  <c r="O717" i="1"/>
  <c r="O716" i="1"/>
  <c r="O715" i="1"/>
  <c r="O714" i="1"/>
  <c r="O713" i="1"/>
  <c r="O712" i="1"/>
  <c r="O711" i="1"/>
  <c r="O709" i="1"/>
  <c r="O708" i="1"/>
  <c r="O707" i="1"/>
  <c r="O706" i="1"/>
  <c r="O705" i="1"/>
  <c r="O704" i="1"/>
  <c r="O703" i="1"/>
  <c r="O702" i="1"/>
  <c r="O701" i="1"/>
  <c r="O700" i="1"/>
  <c r="O699" i="1"/>
  <c r="O698" i="1"/>
  <c r="O697" i="1"/>
  <c r="O696" i="1"/>
  <c r="O695" i="1"/>
  <c r="O694" i="1"/>
  <c r="O693" i="1"/>
  <c r="O692" i="1"/>
  <c r="O691" i="1"/>
  <c r="O690" i="1"/>
  <c r="O689" i="1"/>
  <c r="O688" i="1"/>
  <c r="O687" i="1"/>
  <c r="O686" i="1"/>
  <c r="O685" i="1"/>
  <c r="O684" i="1"/>
  <c r="O683" i="1"/>
  <c r="O682" i="1"/>
  <c r="O681" i="1"/>
  <c r="O680" i="1"/>
  <c r="O679" i="1"/>
  <c r="O678" i="1"/>
  <c r="O677" i="1"/>
  <c r="O676" i="1"/>
  <c r="O675" i="1"/>
  <c r="O674" i="1"/>
  <c r="O673" i="1"/>
  <c r="O672" i="1"/>
  <c r="O670" i="1"/>
  <c r="O669" i="1"/>
  <c r="O668" i="1"/>
  <c r="O667" i="1"/>
  <c r="O666" i="1"/>
  <c r="O665" i="1"/>
  <c r="O664" i="1"/>
  <c r="O663" i="1"/>
  <c r="O662" i="1"/>
  <c r="O661" i="1"/>
  <c r="O660" i="1"/>
  <c r="O659" i="1"/>
  <c r="O658" i="1"/>
  <c r="O657" i="1"/>
  <c r="O656" i="1"/>
  <c r="O655" i="1"/>
  <c r="O654" i="1"/>
  <c r="O653" i="1"/>
  <c r="O652" i="1"/>
  <c r="O651" i="1"/>
  <c r="O650" i="1"/>
  <c r="O649" i="1"/>
  <c r="O648" i="1"/>
  <c r="O647" i="1"/>
  <c r="O646" i="1"/>
  <c r="O645" i="1"/>
  <c r="O644" i="1"/>
  <c r="O643" i="1"/>
  <c r="O642" i="1"/>
  <c r="O641" i="1"/>
  <c r="O640" i="1"/>
  <c r="O639" i="1"/>
  <c r="O638" i="1"/>
  <c r="O637" i="1"/>
  <c r="O636" i="1"/>
  <c r="O635" i="1"/>
  <c r="O634" i="1"/>
  <c r="O633" i="1"/>
  <c r="O631" i="1"/>
  <c r="O630" i="1"/>
  <c r="O629" i="1"/>
  <c r="O628" i="1"/>
  <c r="O627" i="1"/>
  <c r="O626" i="1"/>
  <c r="O625" i="1"/>
  <c r="O624" i="1"/>
  <c r="O623" i="1"/>
  <c r="O622" i="1"/>
  <c r="O621" i="1"/>
  <c r="O620" i="1"/>
  <c r="O619" i="1"/>
  <c r="O618" i="1"/>
  <c r="O617" i="1"/>
  <c r="O616" i="1"/>
  <c r="O615" i="1"/>
  <c r="O614" i="1"/>
  <c r="O613" i="1"/>
  <c r="O612" i="1"/>
  <c r="O611" i="1"/>
  <c r="O610" i="1"/>
  <c r="O609" i="1"/>
  <c r="O608" i="1"/>
  <c r="O607" i="1"/>
  <c r="O606" i="1"/>
  <c r="O605" i="1"/>
  <c r="O604" i="1"/>
  <c r="O603" i="1"/>
  <c r="O602" i="1"/>
  <c r="O601" i="1"/>
  <c r="O600" i="1"/>
  <c r="O599" i="1"/>
  <c r="O598" i="1"/>
  <c r="O597" i="1"/>
  <c r="O596" i="1"/>
  <c r="O595" i="1"/>
  <c r="O594" i="1"/>
  <c r="O592" i="1"/>
  <c r="O591" i="1"/>
  <c r="O590" i="1"/>
  <c r="O589" i="1"/>
  <c r="O588" i="1"/>
  <c r="O587" i="1"/>
  <c r="O586" i="1"/>
  <c r="O585" i="1"/>
  <c r="O584" i="1"/>
  <c r="O583" i="1"/>
  <c r="O582" i="1"/>
  <c r="O581" i="1"/>
  <c r="O580" i="1"/>
  <c r="O579" i="1"/>
  <c r="O578" i="1"/>
  <c r="O577" i="1"/>
  <c r="O576" i="1"/>
  <c r="O575" i="1"/>
  <c r="O574" i="1"/>
  <c r="O573" i="1"/>
  <c r="O572" i="1"/>
  <c r="O571" i="1"/>
  <c r="O570" i="1"/>
  <c r="O569" i="1"/>
  <c r="O568" i="1"/>
  <c r="O567" i="1"/>
  <c r="O566" i="1"/>
  <c r="O565" i="1"/>
  <c r="O564" i="1"/>
  <c r="O563" i="1"/>
  <c r="O562" i="1"/>
  <c r="O561" i="1"/>
  <c r="O560" i="1"/>
  <c r="O559" i="1"/>
  <c r="O558" i="1"/>
  <c r="O557" i="1"/>
  <c r="O556" i="1"/>
  <c r="O555" i="1"/>
  <c r="O553" i="1"/>
  <c r="O552" i="1"/>
  <c r="O551" i="1"/>
  <c r="O550" i="1"/>
  <c r="O549" i="1"/>
  <c r="O548" i="1"/>
  <c r="O547" i="1"/>
  <c r="O546" i="1"/>
  <c r="O545" i="1"/>
  <c r="O544" i="1"/>
  <c r="O543" i="1"/>
  <c r="O542" i="1"/>
  <c r="O541" i="1"/>
  <c r="O540" i="1"/>
  <c r="O539" i="1"/>
  <c r="O538" i="1"/>
  <c r="O537" i="1"/>
  <c r="O536" i="1"/>
  <c r="O535" i="1"/>
  <c r="O534" i="1"/>
  <c r="O533" i="1"/>
  <c r="O532" i="1"/>
  <c r="O531" i="1"/>
  <c r="O530" i="1"/>
  <c r="O529" i="1"/>
  <c r="O528" i="1"/>
  <c r="O527" i="1"/>
  <c r="O526" i="1"/>
  <c r="O525" i="1"/>
  <c r="O524" i="1"/>
  <c r="O523" i="1"/>
  <c r="O522" i="1"/>
  <c r="O521" i="1"/>
  <c r="O520" i="1"/>
  <c r="O519" i="1"/>
  <c r="O518" i="1"/>
  <c r="O517" i="1"/>
  <c r="O516" i="1"/>
  <c r="O515" i="1"/>
  <c r="O513" i="1"/>
  <c r="O512" i="1"/>
  <c r="O511" i="1"/>
  <c r="O510" i="1"/>
  <c r="O509" i="1"/>
  <c r="O508" i="1"/>
  <c r="O507" i="1"/>
  <c r="O506" i="1"/>
  <c r="O505" i="1"/>
  <c r="O504" i="1"/>
  <c r="O503" i="1"/>
  <c r="O502" i="1"/>
  <c r="O501" i="1"/>
  <c r="O500" i="1"/>
  <c r="O499" i="1"/>
  <c r="O498" i="1"/>
  <c r="O497" i="1"/>
  <c r="O496" i="1"/>
  <c r="O495" i="1"/>
  <c r="O494" i="1"/>
  <c r="O493" i="1"/>
  <c r="O492" i="1"/>
  <c r="O491" i="1"/>
  <c r="O490" i="1"/>
  <c r="O489" i="1"/>
  <c r="O488" i="1"/>
  <c r="O487" i="1"/>
  <c r="O486" i="1"/>
  <c r="O485" i="1"/>
  <c r="O484" i="1"/>
  <c r="O483" i="1"/>
  <c r="O482" i="1"/>
  <c r="O481" i="1"/>
  <c r="O480" i="1"/>
  <c r="O479" i="1"/>
  <c r="O478" i="1"/>
  <c r="O477" i="1"/>
  <c r="O476" i="1"/>
  <c r="O475" i="1"/>
  <c r="O474" i="1"/>
  <c r="O472" i="1"/>
  <c r="O471" i="1"/>
  <c r="O470" i="1"/>
  <c r="O469" i="1"/>
  <c r="O468" i="1"/>
  <c r="O467" i="1"/>
  <c r="O466" i="1"/>
  <c r="O465" i="1"/>
  <c r="O464" i="1"/>
  <c r="O463" i="1"/>
  <c r="O462" i="1"/>
  <c r="O461" i="1"/>
  <c r="O460" i="1"/>
  <c r="O459" i="1"/>
  <c r="O458" i="1"/>
  <c r="O457" i="1"/>
  <c r="O456" i="1"/>
  <c r="O455" i="1"/>
  <c r="O454" i="1"/>
  <c r="O453" i="1"/>
  <c r="O452" i="1"/>
  <c r="O451" i="1"/>
  <c r="O450" i="1"/>
  <c r="O449" i="1"/>
  <c r="O448" i="1"/>
  <c r="O447" i="1"/>
  <c r="O446" i="1"/>
  <c r="O445" i="1"/>
  <c r="O444" i="1"/>
  <c r="O443" i="1"/>
  <c r="O442" i="1"/>
  <c r="O441" i="1"/>
  <c r="O440" i="1"/>
  <c r="O439" i="1"/>
  <c r="O438" i="1"/>
  <c r="O437" i="1"/>
  <c r="O436" i="1"/>
  <c r="O435" i="1"/>
  <c r="O434" i="1"/>
  <c r="O433" i="1"/>
  <c r="O432" i="1"/>
  <c r="O430" i="1"/>
  <c r="O429" i="1"/>
  <c r="O428" i="1"/>
  <c r="O427" i="1"/>
  <c r="O426" i="1"/>
  <c r="O425" i="1"/>
  <c r="O424" i="1"/>
  <c r="O423" i="1"/>
  <c r="O422" i="1"/>
  <c r="O421" i="1"/>
  <c r="O420" i="1"/>
  <c r="O419" i="1"/>
  <c r="O418" i="1"/>
  <c r="O417" i="1"/>
  <c r="O416" i="1"/>
  <c r="O415" i="1"/>
  <c r="O414" i="1"/>
  <c r="O413" i="1"/>
  <c r="O412" i="1"/>
  <c r="O411" i="1"/>
  <c r="O410" i="1"/>
  <c r="O409" i="1"/>
  <c r="O408" i="1"/>
  <c r="O407" i="1"/>
  <c r="O406" i="1"/>
  <c r="O405" i="1"/>
  <c r="O404" i="1"/>
  <c r="O403" i="1"/>
  <c r="O402" i="1"/>
  <c r="O401" i="1"/>
  <c r="O400" i="1"/>
  <c r="O399" i="1"/>
  <c r="O398" i="1"/>
  <c r="O397" i="1"/>
  <c r="O396" i="1"/>
  <c r="O395" i="1"/>
  <c r="O394" i="1"/>
  <c r="O393" i="1"/>
  <c r="O391" i="1"/>
  <c r="O390" i="1"/>
  <c r="O389" i="1"/>
  <c r="O388" i="1"/>
  <c r="O387" i="1"/>
  <c r="O386" i="1"/>
  <c r="O385" i="1"/>
  <c r="O384" i="1"/>
  <c r="O383" i="1"/>
  <c r="O382" i="1"/>
  <c r="O381" i="1"/>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2" i="1"/>
  <c r="O351" i="1"/>
  <c r="O350" i="1"/>
  <c r="O349" i="1"/>
  <c r="O348" i="1"/>
  <c r="O347" i="1"/>
  <c r="O346" i="1"/>
  <c r="O345" i="1"/>
  <c r="O344" i="1"/>
  <c r="O343" i="1"/>
  <c r="O342" i="1"/>
  <c r="O341" i="1"/>
  <c r="O340" i="1"/>
  <c r="O339" i="1"/>
  <c r="O338" i="1"/>
  <c r="O337" i="1"/>
  <c r="O336" i="1"/>
  <c r="O335" i="1"/>
  <c r="O334" i="1"/>
  <c r="O333" i="1"/>
  <c r="O332" i="1"/>
  <c r="O331" i="1"/>
  <c r="O330" i="1"/>
  <c r="O329" i="1"/>
  <c r="O328" i="1"/>
  <c r="O327" i="1"/>
  <c r="O326" i="1"/>
  <c r="O325" i="1"/>
  <c r="O324" i="1"/>
  <c r="O323" i="1"/>
  <c r="O322" i="1"/>
  <c r="O321" i="1"/>
  <c r="O320" i="1"/>
  <c r="O319" i="1"/>
  <c r="O318" i="1"/>
  <c r="O317" i="1"/>
  <c r="O316" i="1"/>
  <c r="O315" i="1"/>
  <c r="O313" i="1"/>
  <c r="O312" i="1"/>
  <c r="O311" i="1"/>
  <c r="O310" i="1"/>
  <c r="O309" i="1"/>
  <c r="O308" i="1"/>
  <c r="O307" i="1"/>
  <c r="O306" i="1"/>
  <c r="O305" i="1"/>
  <c r="O304" i="1"/>
  <c r="O303" i="1"/>
  <c r="O302" i="1"/>
  <c r="O301" i="1"/>
  <c r="O300" i="1"/>
  <c r="O299" i="1"/>
  <c r="O298" i="1"/>
  <c r="O297" i="1"/>
  <c r="O296" i="1"/>
  <c r="O295" i="1"/>
  <c r="O294" i="1"/>
  <c r="O293" i="1"/>
  <c r="O292" i="1"/>
  <c r="O291" i="1"/>
  <c r="O290" i="1"/>
  <c r="O289" i="1"/>
  <c r="O288" i="1"/>
  <c r="O287" i="1"/>
  <c r="O286" i="1"/>
  <c r="O285" i="1"/>
  <c r="O284" i="1"/>
  <c r="O283" i="1"/>
  <c r="O282" i="1"/>
  <c r="O281" i="1"/>
  <c r="O280" i="1"/>
  <c r="O279" i="1"/>
  <c r="O278" i="1"/>
  <c r="O277" i="1"/>
  <c r="O276" i="1"/>
  <c r="O274" i="1"/>
  <c r="O273" i="1"/>
  <c r="O272" i="1"/>
  <c r="O271" i="1"/>
  <c r="O270" i="1"/>
  <c r="O269" i="1"/>
  <c r="O268" i="1"/>
  <c r="O267" i="1"/>
  <c r="O266" i="1"/>
  <c r="O265" i="1"/>
  <c r="O264" i="1"/>
  <c r="O263" i="1"/>
  <c r="O262" i="1"/>
  <c r="O261" i="1"/>
  <c r="O260" i="1"/>
  <c r="O259" i="1"/>
  <c r="O258" i="1"/>
  <c r="O257" i="1"/>
  <c r="O256" i="1"/>
  <c r="O255" i="1"/>
  <c r="O254" i="1"/>
  <c r="O253" i="1"/>
  <c r="O252" i="1"/>
  <c r="O251" i="1"/>
  <c r="O250" i="1"/>
  <c r="O249" i="1"/>
  <c r="O248" i="1"/>
  <c r="O247" i="1"/>
  <c r="O246" i="1"/>
  <c r="O245" i="1"/>
  <c r="O244" i="1"/>
  <c r="O243" i="1"/>
  <c r="O242" i="1"/>
  <c r="O241" i="1"/>
  <c r="O240" i="1"/>
  <c r="O239" i="1"/>
  <c r="O238" i="1"/>
  <c r="O237" i="1"/>
  <c r="O235" i="1"/>
  <c r="O234" i="1"/>
  <c r="O233" i="1"/>
  <c r="O232" i="1"/>
  <c r="O231" i="1"/>
  <c r="O230" i="1"/>
  <c r="O229" i="1"/>
  <c r="O228" i="1"/>
  <c r="O227" i="1"/>
  <c r="O226" i="1"/>
  <c r="O225" i="1"/>
  <c r="O224" i="1"/>
  <c r="O223" i="1"/>
  <c r="O222" i="1"/>
  <c r="O221" i="1"/>
  <c r="O220" i="1"/>
  <c r="O219" i="1"/>
  <c r="O218" i="1"/>
  <c r="O217" i="1"/>
  <c r="O216" i="1"/>
  <c r="O215" i="1"/>
  <c r="O214" i="1"/>
  <c r="O213" i="1"/>
  <c r="O212" i="1"/>
  <c r="O211" i="1"/>
  <c r="O210" i="1"/>
  <c r="O209" i="1"/>
  <c r="O208" i="1"/>
  <c r="O207" i="1"/>
  <c r="O206" i="1"/>
  <c r="O205" i="1"/>
  <c r="O204" i="1"/>
  <c r="O203" i="1"/>
  <c r="O202" i="1"/>
  <c r="O201" i="1"/>
  <c r="O200" i="1"/>
  <c r="O199" i="1"/>
  <c r="O198" i="1"/>
  <c r="O196" i="1"/>
  <c r="O195" i="1"/>
  <c r="O194" i="1"/>
  <c r="O193" i="1"/>
  <c r="O192" i="1"/>
  <c r="O191" i="1"/>
  <c r="O190" i="1"/>
  <c r="O189" i="1"/>
  <c r="O188" i="1"/>
  <c r="O187" i="1"/>
  <c r="O186" i="1"/>
  <c r="O185" i="1"/>
  <c r="O184" i="1"/>
  <c r="O183" i="1"/>
  <c r="O182" i="1"/>
  <c r="O181" i="1"/>
  <c r="O180" i="1"/>
  <c r="O179" i="1"/>
  <c r="O178" i="1"/>
  <c r="O177" i="1"/>
  <c r="O176" i="1"/>
  <c r="O175" i="1"/>
  <c r="O174" i="1"/>
  <c r="O173" i="1"/>
  <c r="O172" i="1"/>
  <c r="O171" i="1"/>
  <c r="O170" i="1"/>
  <c r="O169" i="1"/>
  <c r="O168" i="1"/>
  <c r="O167" i="1"/>
  <c r="O166" i="1"/>
  <c r="O165" i="1"/>
  <c r="O164" i="1"/>
  <c r="O163" i="1"/>
  <c r="O162" i="1"/>
  <c r="O161" i="1"/>
  <c r="O160" i="1"/>
  <c r="O159" i="1"/>
  <c r="O157" i="1"/>
  <c r="O156" i="1"/>
  <c r="O155" i="1"/>
  <c r="O154" i="1"/>
  <c r="O153" i="1"/>
  <c r="O152" i="1"/>
  <c r="O151" i="1"/>
  <c r="O150" i="1"/>
  <c r="O149" i="1"/>
  <c r="O148" i="1"/>
  <c r="O147" i="1"/>
  <c r="O146" i="1"/>
  <c r="O145" i="1"/>
  <c r="O144" i="1"/>
  <c r="O143" i="1"/>
  <c r="O142" i="1"/>
  <c r="O141" i="1"/>
  <c r="O140" i="1"/>
  <c r="O139" i="1"/>
  <c r="O138" i="1"/>
  <c r="O137" i="1"/>
  <c r="O136" i="1"/>
  <c r="O135" i="1"/>
  <c r="O134" i="1"/>
  <c r="O133" i="1"/>
  <c r="O132" i="1"/>
  <c r="O131" i="1"/>
  <c r="O130" i="1"/>
  <c r="O129" i="1"/>
  <c r="O128" i="1"/>
  <c r="O127" i="1"/>
  <c r="O126" i="1"/>
  <c r="O125" i="1"/>
  <c r="O124" i="1"/>
  <c r="O123" i="1"/>
  <c r="O122" i="1"/>
  <c r="O121" i="1"/>
  <c r="O120" i="1"/>
  <c r="O118" i="1"/>
  <c r="O117" i="1"/>
  <c r="O116" i="1"/>
  <c r="O115" i="1"/>
  <c r="O114" i="1"/>
  <c r="O113" i="1"/>
  <c r="O112" i="1"/>
  <c r="O111" i="1"/>
  <c r="O110" i="1"/>
  <c r="O109" i="1"/>
  <c r="O108" i="1"/>
  <c r="O107" i="1"/>
  <c r="O106" i="1"/>
  <c r="O105" i="1"/>
  <c r="O104" i="1"/>
  <c r="O103" i="1"/>
  <c r="O102" i="1"/>
  <c r="O101" i="1"/>
  <c r="O100" i="1"/>
  <c r="O99" i="1"/>
  <c r="O98" i="1"/>
  <c r="O97" i="1"/>
  <c r="O96" i="1"/>
  <c r="O95" i="1"/>
  <c r="O94" i="1"/>
  <c r="O93" i="1"/>
  <c r="O92" i="1"/>
  <c r="O91" i="1"/>
  <c r="O90" i="1"/>
  <c r="O89" i="1"/>
  <c r="O88" i="1"/>
  <c r="O87" i="1"/>
  <c r="O86" i="1"/>
  <c r="O85" i="1"/>
  <c r="O84" i="1"/>
  <c r="O83" i="1"/>
  <c r="O82" i="1"/>
  <c r="O81" i="1"/>
  <c r="O79" i="1"/>
  <c r="O78" i="1"/>
  <c r="O77" i="1"/>
  <c r="O76" i="1"/>
  <c r="O75" i="1"/>
  <c r="O74" i="1"/>
  <c r="O73" i="1"/>
  <c r="O72" i="1"/>
  <c r="O71" i="1"/>
  <c r="O70" i="1"/>
  <c r="O69" i="1"/>
  <c r="O68" i="1"/>
  <c r="O67" i="1"/>
  <c r="O66" i="1"/>
  <c r="O65" i="1"/>
  <c r="O64" i="1"/>
  <c r="O63" i="1"/>
  <c r="O62" i="1"/>
  <c r="O61" i="1"/>
  <c r="O60" i="1"/>
  <c r="O59" i="1"/>
  <c r="O58" i="1"/>
  <c r="O57" i="1"/>
  <c r="O56" i="1"/>
  <c r="O55" i="1"/>
  <c r="O54" i="1"/>
  <c r="O53" i="1"/>
  <c r="O52" i="1"/>
  <c r="O51" i="1"/>
  <c r="O50" i="1"/>
  <c r="O49" i="1"/>
  <c r="O48" i="1"/>
  <c r="O47" i="1"/>
  <c r="O46" i="1"/>
  <c r="O45" i="1"/>
  <c r="O44" i="1"/>
  <c r="O43" i="1"/>
  <c r="O42" i="1"/>
  <c r="O40" i="1"/>
  <c r="O39" i="1"/>
  <c r="O38" i="1"/>
  <c r="O37" i="1"/>
  <c r="O36" i="1"/>
  <c r="O35" i="1"/>
  <c r="O34" i="1"/>
  <c r="O33" i="1"/>
  <c r="O32" i="1"/>
  <c r="O31" i="1"/>
  <c r="O30" i="1"/>
  <c r="O29" i="1"/>
  <c r="O28" i="1"/>
  <c r="O27" i="1"/>
  <c r="O26" i="1"/>
  <c r="O25" i="1"/>
  <c r="O24" i="1"/>
  <c r="O23" i="1"/>
  <c r="O22" i="1"/>
  <c r="O21" i="1"/>
  <c r="O20" i="1"/>
  <c r="O19" i="1"/>
  <c r="O18" i="1"/>
  <c r="O17" i="1"/>
  <c r="O16" i="1"/>
  <c r="O15" i="1"/>
  <c r="O14" i="1"/>
  <c r="O13" i="1"/>
  <c r="O12" i="1"/>
  <c r="O11" i="1"/>
  <c r="O10" i="1"/>
  <c r="O9" i="1"/>
  <c r="O8" i="1"/>
  <c r="O7" i="1"/>
  <c r="O6" i="1"/>
  <c r="O5" i="1"/>
  <c r="O4" i="1"/>
  <c r="O3" i="1"/>
  <c r="AN87" i="18"/>
  <c r="AN84" i="18"/>
  <c r="AN81" i="18"/>
  <c r="AN79" i="18"/>
  <c r="AN77" i="18"/>
  <c r="AN67" i="18"/>
  <c r="AN66" i="18"/>
  <c r="AN65" i="18"/>
  <c r="AN64" i="18"/>
  <c r="AN63" i="18"/>
  <c r="AN61" i="18"/>
  <c r="AN53" i="18"/>
  <c r="AM87" i="18"/>
  <c r="AM84" i="18"/>
  <c r="AM81" i="18"/>
  <c r="AM79" i="18"/>
  <c r="AM77" i="18"/>
  <c r="H1724" i="1" s="1"/>
  <c r="AM67" i="18"/>
  <c r="AM66" i="18"/>
  <c r="AM65" i="18"/>
  <c r="AM64" i="18"/>
  <c r="AM63" i="18"/>
  <c r="AM61" i="18"/>
  <c r="AM53" i="18"/>
  <c r="J3" i="8"/>
  <c r="J4" i="8"/>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8"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 i="8"/>
  <c r="O2051" i="1" l="1"/>
  <c r="E3318" i="1"/>
  <c r="E3317" i="1"/>
  <c r="E3316" i="1"/>
  <c r="E3315" i="1"/>
  <c r="E3314" i="1"/>
  <c r="E3313" i="1"/>
  <c r="E3312" i="1"/>
  <c r="E3311" i="1"/>
  <c r="E3310" i="1"/>
  <c r="E3308" i="1"/>
  <c r="E3307" i="1"/>
  <c r="E3306" i="1"/>
  <c r="E3304" i="1" l="1"/>
  <c r="E3303" i="1"/>
  <c r="E3302" i="1"/>
  <c r="E3301" i="1"/>
  <c r="E3300" i="1"/>
  <c r="E3299" i="1"/>
  <c r="E3298" i="1"/>
  <c r="E3297" i="1"/>
  <c r="E3296" i="1"/>
  <c r="E3295" i="1"/>
  <c r="E3294" i="1"/>
  <c r="E3293" i="1"/>
  <c r="E3292" i="1"/>
  <c r="E3291" i="1"/>
  <c r="E3290" i="1"/>
  <c r="E3289" i="1"/>
  <c r="E3288" i="1"/>
  <c r="E3287" i="1"/>
  <c r="E3286" i="1"/>
  <c r="E3285" i="1"/>
  <c r="E3284" i="1"/>
  <c r="E3283" i="1"/>
  <c r="E3282" i="1"/>
  <c r="E3281" i="1"/>
  <c r="E3280" i="1"/>
  <c r="E3279" i="1"/>
  <c r="E3278" i="1"/>
  <c r="E3277" i="1"/>
  <c r="E3276" i="1"/>
  <c r="E3275" i="1"/>
  <c r="E3274" i="1"/>
  <c r="E3273" i="1"/>
  <c r="E3272" i="1"/>
  <c r="E3271" i="1"/>
  <c r="E3270" i="1"/>
  <c r="E3269" i="1"/>
  <c r="E3268" i="1"/>
  <c r="E3267" i="1"/>
  <c r="E3265" i="1"/>
  <c r="E3264" i="1"/>
  <c r="E3263" i="1"/>
  <c r="E3262" i="1"/>
  <c r="E3261" i="1"/>
  <c r="E3260" i="1"/>
  <c r="E3259" i="1"/>
  <c r="E3258" i="1"/>
  <c r="E3257" i="1"/>
  <c r="E3256" i="1"/>
  <c r="E3255" i="1"/>
  <c r="E3254" i="1"/>
  <c r="E3253" i="1"/>
  <c r="E3252" i="1"/>
  <c r="E3251" i="1"/>
  <c r="E3250" i="1"/>
  <c r="E3249" i="1"/>
  <c r="E3248" i="1"/>
  <c r="E3247" i="1"/>
  <c r="E3246" i="1"/>
  <c r="E3245" i="1"/>
  <c r="E3244" i="1"/>
  <c r="E3243" i="1"/>
  <c r="E3242" i="1"/>
  <c r="E3241" i="1"/>
  <c r="E3240" i="1"/>
  <c r="E3239" i="1"/>
  <c r="E3238" i="1"/>
  <c r="E3237" i="1"/>
  <c r="E3236" i="1"/>
  <c r="E3235" i="1"/>
  <c r="E3234" i="1"/>
  <c r="E3233" i="1"/>
  <c r="E3232" i="1"/>
  <c r="E3231" i="1"/>
  <c r="E3230" i="1"/>
  <c r="E3229" i="1"/>
  <c r="E3228" i="1"/>
  <c r="E3226" i="1"/>
  <c r="E3225" i="1"/>
  <c r="E3224" i="1"/>
  <c r="E3223" i="1"/>
  <c r="E3222" i="1"/>
  <c r="E3221" i="1"/>
  <c r="E3220" i="1"/>
  <c r="E3219" i="1"/>
  <c r="E3218" i="1"/>
  <c r="E3217" i="1"/>
  <c r="E3216" i="1"/>
  <c r="E3215" i="1"/>
  <c r="E3214" i="1"/>
  <c r="E3213" i="1"/>
  <c r="E3212" i="1"/>
  <c r="E3211" i="1"/>
  <c r="E3210" i="1"/>
  <c r="E3209" i="1"/>
  <c r="E3208" i="1"/>
  <c r="E3207" i="1"/>
  <c r="E3206" i="1"/>
  <c r="E3205" i="1"/>
  <c r="E3204" i="1"/>
  <c r="E3203" i="1"/>
  <c r="E3202" i="1"/>
  <c r="E3201" i="1"/>
  <c r="E3200" i="1"/>
  <c r="E3199" i="1"/>
  <c r="E3198" i="1"/>
  <c r="E3197" i="1"/>
  <c r="E3196" i="1"/>
  <c r="E3195" i="1"/>
  <c r="E3194" i="1"/>
  <c r="E3193" i="1"/>
  <c r="E3192" i="1"/>
  <c r="E3191" i="1"/>
  <c r="E3190" i="1"/>
  <c r="E3189" i="1"/>
  <c r="E3187" i="1"/>
  <c r="E3186" i="1"/>
  <c r="E3185" i="1"/>
  <c r="E3184" i="1"/>
  <c r="E3183" i="1"/>
  <c r="E3182" i="1"/>
  <c r="E3181" i="1"/>
  <c r="E3180" i="1"/>
  <c r="E3179" i="1"/>
  <c r="E3178" i="1"/>
  <c r="E3177" i="1"/>
  <c r="E3176" i="1"/>
  <c r="E3175" i="1"/>
  <c r="E3174" i="1"/>
  <c r="E3173" i="1"/>
  <c r="E3172" i="1"/>
  <c r="E3171" i="1"/>
  <c r="E3170" i="1"/>
  <c r="E3169" i="1"/>
  <c r="E3168" i="1"/>
  <c r="E3167" i="1"/>
  <c r="E3166" i="1"/>
  <c r="E3165" i="1"/>
  <c r="E3164" i="1"/>
  <c r="E3163" i="1"/>
  <c r="E3162" i="1"/>
  <c r="E3161" i="1"/>
  <c r="E3160" i="1"/>
  <c r="E3159" i="1"/>
  <c r="E3158" i="1"/>
  <c r="E3157" i="1"/>
  <c r="E3156" i="1"/>
  <c r="E3155" i="1"/>
  <c r="E3154" i="1"/>
  <c r="E3153" i="1"/>
  <c r="E3152" i="1"/>
  <c r="E3151" i="1"/>
  <c r="E3150" i="1"/>
  <c r="E3148" i="1"/>
  <c r="E3147" i="1"/>
  <c r="E3146" i="1"/>
  <c r="E3145" i="1"/>
  <c r="E3144" i="1"/>
  <c r="E3143" i="1"/>
  <c r="E3142" i="1"/>
  <c r="E3141" i="1"/>
  <c r="E3140" i="1"/>
  <c r="E3139" i="1"/>
  <c r="E3138" i="1"/>
  <c r="E3137" i="1"/>
  <c r="E3136" i="1"/>
  <c r="E3135" i="1"/>
  <c r="E3134" i="1"/>
  <c r="E3133" i="1"/>
  <c r="E3132" i="1"/>
  <c r="E3131" i="1"/>
  <c r="E3130" i="1"/>
  <c r="E3129" i="1"/>
  <c r="E3128" i="1"/>
  <c r="E3127" i="1"/>
  <c r="E3126" i="1"/>
  <c r="E3125" i="1"/>
  <c r="E3124" i="1"/>
  <c r="E3123" i="1"/>
  <c r="E3122" i="1"/>
  <c r="E3121" i="1"/>
  <c r="E3120" i="1"/>
  <c r="E3119" i="1"/>
  <c r="E3118" i="1"/>
  <c r="E3117" i="1"/>
  <c r="E3116" i="1"/>
  <c r="E3115" i="1"/>
  <c r="E3114" i="1"/>
  <c r="E3113" i="1"/>
  <c r="E3112" i="1"/>
  <c r="E3111" i="1"/>
  <c r="E3109" i="1"/>
  <c r="E3108" i="1"/>
  <c r="E3107" i="1"/>
  <c r="E3106" i="1"/>
  <c r="E3105" i="1"/>
  <c r="E3104" i="1"/>
  <c r="E3103" i="1"/>
  <c r="E3102" i="1"/>
  <c r="E3101" i="1"/>
  <c r="E3100" i="1"/>
  <c r="E3099" i="1"/>
  <c r="E3098" i="1"/>
  <c r="E3097" i="1"/>
  <c r="E3096" i="1"/>
  <c r="E3095" i="1"/>
  <c r="E3094" i="1"/>
  <c r="E3093" i="1"/>
  <c r="E3092" i="1"/>
  <c r="E3091" i="1"/>
  <c r="E3090" i="1"/>
  <c r="E3089" i="1"/>
  <c r="E3088" i="1"/>
  <c r="E3087" i="1"/>
  <c r="E3086" i="1"/>
  <c r="E3085" i="1"/>
  <c r="E3084" i="1"/>
  <c r="E3083" i="1"/>
  <c r="E3082" i="1"/>
  <c r="E3081" i="1"/>
  <c r="E3080" i="1"/>
  <c r="E3079" i="1"/>
  <c r="E3078" i="1"/>
  <c r="E3077" i="1"/>
  <c r="E3076" i="1"/>
  <c r="E3075" i="1"/>
  <c r="E3074" i="1"/>
  <c r="E3073" i="1"/>
  <c r="E3072" i="1"/>
  <c r="E3070" i="1"/>
  <c r="E3069" i="1"/>
  <c r="E3068" i="1"/>
  <c r="E3067" i="1"/>
  <c r="E3066" i="1"/>
  <c r="E3065" i="1"/>
  <c r="E3064" i="1"/>
  <c r="E3063" i="1"/>
  <c r="E3062" i="1"/>
  <c r="E3061" i="1"/>
  <c r="E3060" i="1"/>
  <c r="E3059" i="1"/>
  <c r="E3058" i="1"/>
  <c r="E3057" i="1"/>
  <c r="E3056" i="1"/>
  <c r="E3055" i="1"/>
  <c r="E3054" i="1"/>
  <c r="E3053" i="1"/>
  <c r="E3052" i="1"/>
  <c r="E3051" i="1"/>
  <c r="E3050" i="1"/>
  <c r="E3049" i="1"/>
  <c r="E3048" i="1"/>
  <c r="E3047" i="1"/>
  <c r="E3046" i="1"/>
  <c r="E3045" i="1"/>
  <c r="E3044" i="1"/>
  <c r="E3043" i="1"/>
  <c r="E3042" i="1"/>
  <c r="E3041" i="1"/>
  <c r="E3040" i="1"/>
  <c r="E3039" i="1"/>
  <c r="E3038" i="1"/>
  <c r="E3037" i="1"/>
  <c r="E3036" i="1"/>
  <c r="E3035" i="1"/>
  <c r="E3034" i="1"/>
  <c r="E3033" i="1"/>
  <c r="E3031" i="1"/>
  <c r="E3030" i="1"/>
  <c r="E3029" i="1"/>
  <c r="E3028" i="1"/>
  <c r="E3027" i="1"/>
  <c r="E3026" i="1"/>
  <c r="E3025" i="1"/>
  <c r="E3024" i="1"/>
  <c r="E3023" i="1"/>
  <c r="E3022" i="1"/>
  <c r="E3021" i="1"/>
  <c r="E3020" i="1"/>
  <c r="E3019" i="1"/>
  <c r="E3018" i="1"/>
  <c r="E3017" i="1"/>
  <c r="E3016" i="1"/>
  <c r="E3015" i="1"/>
  <c r="E3014" i="1"/>
  <c r="E3013" i="1"/>
  <c r="E3012" i="1"/>
  <c r="E3011" i="1"/>
  <c r="E3010" i="1"/>
  <c r="E3009" i="1"/>
  <c r="E3008" i="1"/>
  <c r="E3007" i="1"/>
  <c r="E3006" i="1"/>
  <c r="E3005" i="1"/>
  <c r="E3004" i="1"/>
  <c r="E3003" i="1"/>
  <c r="E3002" i="1"/>
  <c r="E3001" i="1"/>
  <c r="E3000" i="1"/>
  <c r="E2999" i="1"/>
  <c r="E2998" i="1"/>
  <c r="E2997" i="1"/>
  <c r="E2996" i="1"/>
  <c r="E2995" i="1"/>
  <c r="E2994" i="1"/>
  <c r="E2992" i="1"/>
  <c r="E2991" i="1"/>
  <c r="E2990" i="1"/>
  <c r="E2989" i="1"/>
  <c r="E2988" i="1"/>
  <c r="E2987" i="1"/>
  <c r="E2986" i="1"/>
  <c r="E2985" i="1"/>
  <c r="E2984" i="1"/>
  <c r="E2983" i="1"/>
  <c r="E2982" i="1"/>
  <c r="E2981" i="1"/>
  <c r="E2980" i="1"/>
  <c r="E2979" i="1"/>
  <c r="E2978" i="1"/>
  <c r="E2977" i="1"/>
  <c r="E2976" i="1"/>
  <c r="E2975" i="1"/>
  <c r="E2974" i="1"/>
  <c r="E2973" i="1"/>
  <c r="E2972" i="1"/>
  <c r="E2971" i="1"/>
  <c r="E2970" i="1"/>
  <c r="E2969" i="1"/>
  <c r="E2968" i="1"/>
  <c r="E2967" i="1"/>
  <c r="E2966" i="1"/>
  <c r="E2965" i="1"/>
  <c r="E2964" i="1"/>
  <c r="E2963" i="1"/>
  <c r="E2962" i="1"/>
  <c r="E2961" i="1"/>
  <c r="E2960" i="1"/>
  <c r="E2959" i="1"/>
  <c r="E2958" i="1"/>
  <c r="E2957" i="1"/>
  <c r="E2956" i="1"/>
  <c r="E2955" i="1"/>
  <c r="E2953" i="1"/>
  <c r="E2952" i="1"/>
  <c r="E2951" i="1"/>
  <c r="E2950" i="1"/>
  <c r="E2949" i="1"/>
  <c r="E2948" i="1"/>
  <c r="E2947" i="1"/>
  <c r="E2946" i="1"/>
  <c r="E2945" i="1"/>
  <c r="E2944" i="1"/>
  <c r="E2943" i="1"/>
  <c r="E2942" i="1"/>
  <c r="E2941" i="1"/>
  <c r="E2940" i="1"/>
  <c r="E2939" i="1"/>
  <c r="E2938" i="1"/>
  <c r="E2937" i="1"/>
  <c r="E2936" i="1"/>
  <c r="E2935" i="1"/>
  <c r="E2934" i="1"/>
  <c r="E2933" i="1"/>
  <c r="E2932" i="1"/>
  <c r="E2931" i="1"/>
  <c r="E2930" i="1"/>
  <c r="E2929" i="1"/>
  <c r="E2928" i="1"/>
  <c r="E2927" i="1"/>
  <c r="E2926" i="1"/>
  <c r="E2925" i="1"/>
  <c r="E2924" i="1"/>
  <c r="E2923" i="1"/>
  <c r="E2922" i="1"/>
  <c r="E2921" i="1"/>
  <c r="E2920" i="1"/>
  <c r="E2919" i="1"/>
  <c r="E2918" i="1"/>
  <c r="E2917" i="1"/>
  <c r="E2916" i="1"/>
  <c r="E2914" i="1"/>
  <c r="E2913" i="1"/>
  <c r="E2912" i="1"/>
  <c r="E2911" i="1"/>
  <c r="E2910" i="1"/>
  <c r="E2909" i="1"/>
  <c r="E2908" i="1"/>
  <c r="E2907" i="1"/>
  <c r="E2906" i="1"/>
  <c r="E2905" i="1"/>
  <c r="E2904" i="1"/>
  <c r="E2903" i="1"/>
  <c r="E2902" i="1"/>
  <c r="E2901" i="1"/>
  <c r="E2900" i="1"/>
  <c r="E2899" i="1"/>
  <c r="E2898" i="1"/>
  <c r="E2897" i="1"/>
  <c r="E2896" i="1"/>
  <c r="E2895" i="1"/>
  <c r="E2894" i="1"/>
  <c r="E2893" i="1"/>
  <c r="E2892" i="1"/>
  <c r="E2891" i="1"/>
  <c r="E2890" i="1"/>
  <c r="E2889" i="1"/>
  <c r="E2888" i="1"/>
  <c r="E2887" i="1"/>
  <c r="E2886" i="1"/>
  <c r="E2885" i="1"/>
  <c r="E2884" i="1"/>
  <c r="E2883" i="1"/>
  <c r="E2882" i="1"/>
  <c r="E2881" i="1"/>
  <c r="E2880" i="1"/>
  <c r="E2879" i="1"/>
  <c r="E2878" i="1"/>
  <c r="E2877" i="1"/>
  <c r="E2875" i="1"/>
  <c r="E2874" i="1"/>
  <c r="E2873" i="1"/>
  <c r="E2872" i="1"/>
  <c r="E2871" i="1"/>
  <c r="E2870" i="1"/>
  <c r="E2869" i="1"/>
  <c r="E2868" i="1"/>
  <c r="E2867" i="1"/>
  <c r="E2866" i="1"/>
  <c r="E2865" i="1"/>
  <c r="E2864" i="1"/>
  <c r="E2863" i="1"/>
  <c r="E2862" i="1"/>
  <c r="E2861" i="1"/>
  <c r="E2860" i="1"/>
  <c r="E2859" i="1"/>
  <c r="E2858" i="1"/>
  <c r="E2857" i="1"/>
  <c r="E2856" i="1"/>
  <c r="E2855" i="1"/>
  <c r="E2854" i="1"/>
  <c r="E2853" i="1"/>
  <c r="E2852" i="1"/>
  <c r="E2851" i="1"/>
  <c r="E2850" i="1"/>
  <c r="E2849" i="1"/>
  <c r="E2848" i="1"/>
  <c r="E2847" i="1"/>
  <c r="E2846" i="1"/>
  <c r="E2845" i="1"/>
  <c r="E2844" i="1"/>
  <c r="E2843" i="1"/>
  <c r="E2842" i="1"/>
  <c r="E2841" i="1"/>
  <c r="E2840" i="1"/>
  <c r="E2839" i="1"/>
  <c r="E2838" i="1"/>
  <c r="E2836" i="1"/>
  <c r="E2835" i="1"/>
  <c r="E2834" i="1"/>
  <c r="E2833" i="1"/>
  <c r="E2832" i="1"/>
  <c r="E2831" i="1"/>
  <c r="E2830" i="1"/>
  <c r="E2829" i="1"/>
  <c r="E2828" i="1"/>
  <c r="E2827" i="1"/>
  <c r="E2826" i="1"/>
  <c r="E2825" i="1"/>
  <c r="E2824" i="1"/>
  <c r="E2823" i="1"/>
  <c r="E2822" i="1"/>
  <c r="E2821" i="1"/>
  <c r="E2820" i="1"/>
  <c r="E2819" i="1"/>
  <c r="E2818" i="1"/>
  <c r="E2817" i="1"/>
  <c r="E2816" i="1"/>
  <c r="E2815" i="1"/>
  <c r="E2814" i="1"/>
  <c r="E2813" i="1"/>
  <c r="E2812" i="1"/>
  <c r="E2811" i="1"/>
  <c r="E2810" i="1"/>
  <c r="E2809" i="1"/>
  <c r="E2808" i="1"/>
  <c r="E2807" i="1"/>
  <c r="E2806" i="1"/>
  <c r="E2805" i="1"/>
  <c r="E2804" i="1"/>
  <c r="E2803" i="1"/>
  <c r="E2802" i="1"/>
  <c r="E2801" i="1"/>
  <c r="E2800" i="1"/>
  <c r="E2799" i="1"/>
  <c r="E2797" i="1"/>
  <c r="E2796" i="1"/>
  <c r="E2795" i="1"/>
  <c r="E2794" i="1"/>
  <c r="E2793" i="1"/>
  <c r="E2792" i="1"/>
  <c r="E2791" i="1"/>
  <c r="E2790" i="1"/>
  <c r="E2789" i="1"/>
  <c r="E2788" i="1"/>
  <c r="E2787" i="1"/>
  <c r="E2786" i="1"/>
  <c r="E2785" i="1"/>
  <c r="E2784" i="1"/>
  <c r="E2783" i="1"/>
  <c r="E2782" i="1"/>
  <c r="E2781" i="1"/>
  <c r="E2780" i="1"/>
  <c r="E2779" i="1"/>
  <c r="E2778" i="1"/>
  <c r="E2777" i="1"/>
  <c r="E2776" i="1"/>
  <c r="E2775" i="1"/>
  <c r="E2774" i="1"/>
  <c r="E2773" i="1"/>
  <c r="E2772" i="1"/>
  <c r="E2771" i="1"/>
  <c r="E2770" i="1"/>
  <c r="E2769" i="1"/>
  <c r="E2768" i="1"/>
  <c r="E2767" i="1"/>
  <c r="E2766" i="1"/>
  <c r="E2765" i="1"/>
  <c r="E2764" i="1"/>
  <c r="E2763" i="1"/>
  <c r="E2762" i="1"/>
  <c r="E2761" i="1"/>
  <c r="E2760" i="1"/>
  <c r="E2758" i="1"/>
  <c r="E2757" i="1"/>
  <c r="E2756" i="1"/>
  <c r="E2755" i="1"/>
  <c r="E2754" i="1"/>
  <c r="E2753" i="1"/>
  <c r="E2752" i="1"/>
  <c r="E2751" i="1"/>
  <c r="E2750" i="1"/>
  <c r="E2749" i="1"/>
  <c r="E2748" i="1"/>
  <c r="E2747" i="1"/>
  <c r="E2746" i="1"/>
  <c r="E2745" i="1"/>
  <c r="E2744" i="1"/>
  <c r="E2743" i="1"/>
  <c r="E2742" i="1"/>
  <c r="E2741" i="1"/>
  <c r="E2740" i="1"/>
  <c r="E2739" i="1"/>
  <c r="E2738" i="1"/>
  <c r="E2737" i="1"/>
  <c r="E2736" i="1"/>
  <c r="E2735" i="1"/>
  <c r="E2734" i="1"/>
  <c r="E2733" i="1"/>
  <c r="E2732" i="1"/>
  <c r="E2731" i="1"/>
  <c r="E2730" i="1"/>
  <c r="E2729" i="1"/>
  <c r="E2728" i="1"/>
  <c r="E2727" i="1"/>
  <c r="E2726" i="1"/>
  <c r="E2725" i="1"/>
  <c r="E2724" i="1"/>
  <c r="E2723" i="1"/>
  <c r="E2722" i="1"/>
  <c r="E2721" i="1"/>
  <c r="E2719" i="1"/>
  <c r="E2718" i="1"/>
  <c r="E2717" i="1"/>
  <c r="E2716" i="1"/>
  <c r="E2715" i="1"/>
  <c r="E2714" i="1"/>
  <c r="E2713" i="1"/>
  <c r="E2712" i="1"/>
  <c r="E2711" i="1"/>
  <c r="E2710" i="1"/>
  <c r="E2709" i="1"/>
  <c r="E2708" i="1"/>
  <c r="E2707" i="1"/>
  <c r="E2706" i="1"/>
  <c r="E2705" i="1"/>
  <c r="E2704" i="1"/>
  <c r="E2703" i="1"/>
  <c r="E2702" i="1"/>
  <c r="E2701" i="1"/>
  <c r="E2700" i="1"/>
  <c r="E2699" i="1"/>
  <c r="E2698" i="1"/>
  <c r="E2697" i="1"/>
  <c r="E2696" i="1"/>
  <c r="E2695" i="1"/>
  <c r="E2694" i="1"/>
  <c r="E2693" i="1"/>
  <c r="E2692" i="1"/>
  <c r="E2691" i="1"/>
  <c r="E2690" i="1"/>
  <c r="E2689" i="1"/>
  <c r="E2688" i="1"/>
  <c r="E2687" i="1"/>
  <c r="E2686" i="1"/>
  <c r="E2685" i="1"/>
  <c r="E2684" i="1"/>
  <c r="E2683" i="1"/>
  <c r="E2682" i="1"/>
  <c r="E2680" i="1"/>
  <c r="E2679" i="1"/>
  <c r="E2678" i="1"/>
  <c r="E2677" i="1"/>
  <c r="E2676" i="1"/>
  <c r="E2675" i="1"/>
  <c r="E2674" i="1"/>
  <c r="E2673" i="1"/>
  <c r="E2672" i="1"/>
  <c r="E2671" i="1"/>
  <c r="E2670" i="1"/>
  <c r="E2669" i="1"/>
  <c r="E2668" i="1"/>
  <c r="E2667" i="1"/>
  <c r="E2666" i="1"/>
  <c r="E2665" i="1"/>
  <c r="E2664" i="1"/>
  <c r="E2663" i="1"/>
  <c r="E2662" i="1"/>
  <c r="E2661" i="1"/>
  <c r="E2660" i="1"/>
  <c r="E2659" i="1"/>
  <c r="E2658" i="1"/>
  <c r="E2657" i="1"/>
  <c r="E2656" i="1"/>
  <c r="E2655" i="1"/>
  <c r="E2654" i="1"/>
  <c r="E2653" i="1"/>
  <c r="E2652" i="1"/>
  <c r="E2651" i="1"/>
  <c r="E2650" i="1"/>
  <c r="E2649" i="1"/>
  <c r="E2648" i="1"/>
  <c r="E2647" i="1"/>
  <c r="E2646" i="1"/>
  <c r="E2645" i="1"/>
  <c r="E2644" i="1"/>
  <c r="E2643" i="1"/>
  <c r="E2641" i="1"/>
  <c r="E2640" i="1"/>
  <c r="E2639" i="1"/>
  <c r="E2638" i="1"/>
  <c r="E2637" i="1"/>
  <c r="E2636" i="1"/>
  <c r="E2635" i="1"/>
  <c r="E2634" i="1"/>
  <c r="E2633" i="1"/>
  <c r="E2632" i="1"/>
  <c r="E2631" i="1"/>
  <c r="E2630" i="1"/>
  <c r="E2629" i="1"/>
  <c r="E2628" i="1"/>
  <c r="E2627" i="1"/>
  <c r="E2626" i="1"/>
  <c r="E2625" i="1"/>
  <c r="E2624" i="1"/>
  <c r="E2623" i="1"/>
  <c r="E2622" i="1"/>
  <c r="E2621" i="1"/>
  <c r="E2620" i="1"/>
  <c r="E2619" i="1"/>
  <c r="E2618" i="1"/>
  <c r="E2617" i="1"/>
  <c r="E2616" i="1"/>
  <c r="E2615" i="1"/>
  <c r="E2614" i="1"/>
  <c r="E2613" i="1"/>
  <c r="E2612" i="1"/>
  <c r="E2611" i="1"/>
  <c r="E2610" i="1"/>
  <c r="E2609" i="1"/>
  <c r="E2608" i="1"/>
  <c r="E2607" i="1"/>
  <c r="E2606" i="1"/>
  <c r="E2605" i="1"/>
  <c r="E2604" i="1"/>
  <c r="E2602" i="1"/>
  <c r="E2601" i="1"/>
  <c r="E2600" i="1"/>
  <c r="E2599" i="1"/>
  <c r="E2598" i="1"/>
  <c r="E2597" i="1"/>
  <c r="E2596" i="1"/>
  <c r="E2595" i="1"/>
  <c r="E2594" i="1"/>
  <c r="E2593" i="1"/>
  <c r="E2592" i="1"/>
  <c r="E2591" i="1"/>
  <c r="E2590" i="1"/>
  <c r="E2589" i="1"/>
  <c r="E2588" i="1"/>
  <c r="E2587" i="1"/>
  <c r="E2586" i="1"/>
  <c r="E2585" i="1"/>
  <c r="E2584" i="1"/>
  <c r="E2583" i="1"/>
  <c r="E2582" i="1"/>
  <c r="E2581" i="1"/>
  <c r="E2580" i="1"/>
  <c r="E2579" i="1"/>
  <c r="E2578" i="1"/>
  <c r="E2577" i="1"/>
  <c r="E2576" i="1"/>
  <c r="E2575" i="1"/>
  <c r="E2574" i="1"/>
  <c r="E2573" i="1"/>
  <c r="E2572" i="1"/>
  <c r="E2571" i="1"/>
  <c r="E2570" i="1"/>
  <c r="E2569" i="1"/>
  <c r="E2568" i="1"/>
  <c r="E2567" i="1"/>
  <c r="E2566" i="1"/>
  <c r="E2565" i="1"/>
  <c r="E2563" i="1"/>
  <c r="E2562" i="1"/>
  <c r="E2561" i="1"/>
  <c r="E2560" i="1"/>
  <c r="E2559" i="1"/>
  <c r="E2558" i="1"/>
  <c r="E2557" i="1"/>
  <c r="E2556" i="1"/>
  <c r="E2555" i="1"/>
  <c r="E2554" i="1"/>
  <c r="E2553" i="1"/>
  <c r="E2552" i="1"/>
  <c r="E2551" i="1"/>
  <c r="E2550" i="1"/>
  <c r="E2549" i="1"/>
  <c r="E2548" i="1"/>
  <c r="E2547" i="1"/>
  <c r="E2546" i="1"/>
  <c r="E2545" i="1"/>
  <c r="E2544" i="1"/>
  <c r="E2543" i="1"/>
  <c r="E2542" i="1"/>
  <c r="E2541" i="1"/>
  <c r="E2540" i="1"/>
  <c r="E2539" i="1"/>
  <c r="E2538" i="1"/>
  <c r="E2537" i="1"/>
  <c r="E2536" i="1"/>
  <c r="E2535" i="1"/>
  <c r="E2534" i="1"/>
  <c r="E2533" i="1"/>
  <c r="E2532" i="1"/>
  <c r="E2531" i="1"/>
  <c r="E2530" i="1"/>
  <c r="E2529" i="1"/>
  <c r="E2528" i="1"/>
  <c r="E2527" i="1"/>
  <c r="E2526" i="1"/>
  <c r="E2524" i="1"/>
  <c r="E2523" i="1"/>
  <c r="E2522" i="1"/>
  <c r="E2521" i="1"/>
  <c r="E2520" i="1"/>
  <c r="E2519" i="1"/>
  <c r="E2518" i="1"/>
  <c r="E2517" i="1"/>
  <c r="E2516" i="1"/>
  <c r="E2515" i="1"/>
  <c r="E2514" i="1"/>
  <c r="E2513" i="1"/>
  <c r="E2512" i="1"/>
  <c r="E2511" i="1"/>
  <c r="E2510" i="1"/>
  <c r="E2509" i="1"/>
  <c r="E2508" i="1"/>
  <c r="E2507" i="1"/>
  <c r="E2506" i="1"/>
  <c r="E2505" i="1"/>
  <c r="E2504" i="1"/>
  <c r="E2503" i="1"/>
  <c r="E2502" i="1"/>
  <c r="E2501" i="1"/>
  <c r="E2500" i="1"/>
  <c r="E2499" i="1"/>
  <c r="E2498" i="1"/>
  <c r="E2497" i="1"/>
  <c r="E2496" i="1"/>
  <c r="E2495" i="1"/>
  <c r="E2494" i="1"/>
  <c r="E2493" i="1"/>
  <c r="E2492" i="1"/>
  <c r="E2491" i="1"/>
  <c r="E2490" i="1"/>
  <c r="E2489" i="1"/>
  <c r="E2488" i="1"/>
  <c r="E2487" i="1"/>
  <c r="E2485" i="1"/>
  <c r="E2484" i="1"/>
  <c r="E2483" i="1"/>
  <c r="E2482" i="1"/>
  <c r="E2481" i="1"/>
  <c r="E2480" i="1"/>
  <c r="E2479" i="1"/>
  <c r="E2478" i="1"/>
  <c r="E2477" i="1"/>
  <c r="E2476" i="1"/>
  <c r="E2475" i="1"/>
  <c r="E2474" i="1"/>
  <c r="E2473" i="1"/>
  <c r="E2472" i="1"/>
  <c r="E2471" i="1"/>
  <c r="E2470" i="1"/>
  <c r="E2469" i="1"/>
  <c r="E2468" i="1"/>
  <c r="E2467" i="1"/>
  <c r="E2466" i="1"/>
  <c r="E2465" i="1"/>
  <c r="E2464" i="1"/>
  <c r="E2463" i="1"/>
  <c r="E2462" i="1"/>
  <c r="E2461" i="1"/>
  <c r="E2460" i="1"/>
  <c r="E2459" i="1"/>
  <c r="E2458" i="1"/>
  <c r="E2457" i="1"/>
  <c r="E2456" i="1"/>
  <c r="E2455" i="1"/>
  <c r="E2454" i="1"/>
  <c r="E2453" i="1"/>
  <c r="E2452" i="1"/>
  <c r="E2451" i="1"/>
  <c r="E2450" i="1"/>
  <c r="E2449" i="1"/>
  <c r="E2448" i="1"/>
  <c r="E2446" i="1"/>
  <c r="E2445" i="1"/>
  <c r="E2444" i="1"/>
  <c r="E2443" i="1"/>
  <c r="E2442" i="1"/>
  <c r="E2440" i="1"/>
  <c r="E2439" i="1"/>
  <c r="E2438" i="1"/>
  <c r="E2437" i="1"/>
  <c r="E2436" i="1"/>
  <c r="E2435" i="1"/>
  <c r="E2434" i="1"/>
  <c r="E2433" i="1"/>
  <c r="E2432" i="1"/>
  <c r="E2431" i="1"/>
  <c r="E2430" i="1"/>
  <c r="E2429" i="1"/>
  <c r="E2428" i="1"/>
  <c r="E2427" i="1"/>
  <c r="E2426" i="1"/>
  <c r="E2425" i="1"/>
  <c r="E2424" i="1"/>
  <c r="E2423" i="1"/>
  <c r="E2422" i="1"/>
  <c r="E2421" i="1"/>
  <c r="E2420" i="1"/>
  <c r="E2419" i="1"/>
  <c r="E2418" i="1"/>
  <c r="E2417" i="1"/>
  <c r="E2416" i="1"/>
  <c r="E2415" i="1"/>
  <c r="E2414" i="1"/>
  <c r="E2413" i="1"/>
  <c r="E2412" i="1"/>
  <c r="E2411" i="1"/>
  <c r="E2410" i="1"/>
  <c r="E2409" i="1"/>
  <c r="E2408" i="1"/>
  <c r="E2406" i="1"/>
  <c r="E2405" i="1"/>
  <c r="E2404" i="1"/>
  <c r="E2403" i="1"/>
  <c r="E2402" i="1"/>
  <c r="E2401" i="1"/>
  <c r="E2400" i="1"/>
  <c r="E2399" i="1"/>
  <c r="E2398" i="1"/>
  <c r="E2397" i="1"/>
  <c r="E2396" i="1"/>
  <c r="E2395" i="1"/>
  <c r="E2394" i="1"/>
  <c r="E2393" i="1"/>
  <c r="E2392" i="1"/>
  <c r="E2391" i="1"/>
  <c r="E2390" i="1"/>
  <c r="E2389" i="1"/>
  <c r="E2388" i="1"/>
  <c r="E2387" i="1"/>
  <c r="E2386" i="1"/>
  <c r="E2385" i="1"/>
  <c r="E2384" i="1"/>
  <c r="E2383" i="1"/>
  <c r="E2382" i="1"/>
  <c r="E2381" i="1"/>
  <c r="E2380" i="1"/>
  <c r="E2379" i="1"/>
  <c r="E2378" i="1"/>
  <c r="E2377" i="1"/>
  <c r="E2376" i="1"/>
  <c r="E2375" i="1"/>
  <c r="E2374" i="1"/>
  <c r="E2373" i="1"/>
  <c r="E2372" i="1"/>
  <c r="E2371" i="1"/>
  <c r="E2370" i="1"/>
  <c r="E2369" i="1"/>
  <c r="E2367" i="1"/>
  <c r="E2366" i="1"/>
  <c r="E2365" i="1"/>
  <c r="E2364" i="1"/>
  <c r="E2363" i="1"/>
  <c r="E2362" i="1"/>
  <c r="E2361" i="1"/>
  <c r="E2360" i="1"/>
  <c r="E2359" i="1"/>
  <c r="E2358" i="1"/>
  <c r="E2357" i="1"/>
  <c r="E2356" i="1"/>
  <c r="E2355" i="1"/>
  <c r="E2354" i="1"/>
  <c r="E2353" i="1"/>
  <c r="E2352" i="1"/>
  <c r="E2351" i="1"/>
  <c r="E2350" i="1"/>
  <c r="E2349" i="1"/>
  <c r="E2348" i="1"/>
  <c r="E2347" i="1"/>
  <c r="E2346" i="1"/>
  <c r="E2345" i="1"/>
  <c r="E2344" i="1"/>
  <c r="E2343" i="1"/>
  <c r="E2342" i="1"/>
  <c r="E2341" i="1"/>
  <c r="E2340" i="1"/>
  <c r="E2339" i="1"/>
  <c r="E2338" i="1"/>
  <c r="E2337" i="1"/>
  <c r="E2336" i="1"/>
  <c r="E2335" i="1"/>
  <c r="E2334" i="1"/>
  <c r="E2333" i="1"/>
  <c r="E2332" i="1"/>
  <c r="E2331" i="1"/>
  <c r="E2330" i="1"/>
  <c r="E2329" i="1"/>
  <c r="E2328" i="1"/>
  <c r="E2326" i="1"/>
  <c r="E2325" i="1"/>
  <c r="E2324" i="1"/>
  <c r="E2323" i="1"/>
  <c r="E2322" i="1"/>
  <c r="E2321" i="1"/>
  <c r="E2320" i="1"/>
  <c r="E2319" i="1"/>
  <c r="E2318" i="1"/>
  <c r="E2317" i="1"/>
  <c r="E2316" i="1"/>
  <c r="E2315" i="1"/>
  <c r="E2314" i="1"/>
  <c r="E2313" i="1"/>
  <c r="E2312" i="1"/>
  <c r="E2311" i="1"/>
  <c r="E2310" i="1"/>
  <c r="E2309" i="1"/>
  <c r="E2308" i="1"/>
  <c r="E2307" i="1"/>
  <c r="E2306" i="1"/>
  <c r="E2305" i="1"/>
  <c r="E2304" i="1"/>
  <c r="E2303" i="1"/>
  <c r="E2302" i="1"/>
  <c r="E2301" i="1"/>
  <c r="E2300" i="1"/>
  <c r="E2299" i="1"/>
  <c r="E2298" i="1"/>
  <c r="E2297" i="1"/>
  <c r="E2296" i="1"/>
  <c r="E2295" i="1"/>
  <c r="E2294" i="1"/>
  <c r="E2293" i="1"/>
  <c r="E2292" i="1"/>
  <c r="E2291" i="1"/>
  <c r="E2290" i="1"/>
  <c r="E2289" i="1"/>
  <c r="E2288" i="1"/>
  <c r="E2287" i="1"/>
  <c r="E2286" i="1"/>
  <c r="E2284" i="1"/>
  <c r="E2283" i="1"/>
  <c r="E2282" i="1"/>
  <c r="E2281" i="1"/>
  <c r="E2280" i="1"/>
  <c r="E2279" i="1"/>
  <c r="E2278" i="1"/>
  <c r="E2277" i="1"/>
  <c r="E2276" i="1"/>
  <c r="E2275" i="1"/>
  <c r="E2274" i="1"/>
  <c r="E2273" i="1"/>
  <c r="E2272" i="1"/>
  <c r="E2271" i="1"/>
  <c r="E2270" i="1"/>
  <c r="E2269" i="1"/>
  <c r="E2268" i="1"/>
  <c r="E2267" i="1"/>
  <c r="E2266" i="1"/>
  <c r="E2265" i="1"/>
  <c r="E2264" i="1"/>
  <c r="E2263" i="1"/>
  <c r="E2262" i="1"/>
  <c r="E2261" i="1"/>
  <c r="E2260" i="1"/>
  <c r="E2259" i="1"/>
  <c r="E2258" i="1"/>
  <c r="E2257" i="1"/>
  <c r="E2256" i="1"/>
  <c r="E2255" i="1"/>
  <c r="E2254" i="1"/>
  <c r="E2253" i="1"/>
  <c r="E2252" i="1"/>
  <c r="E2251" i="1"/>
  <c r="E2250" i="1"/>
  <c r="E2249" i="1"/>
  <c r="E2248" i="1"/>
  <c r="E2247" i="1"/>
  <c r="E2245" i="1"/>
  <c r="E2244" i="1"/>
  <c r="E2243" i="1"/>
  <c r="E2242" i="1"/>
  <c r="E2241" i="1"/>
  <c r="E2240" i="1"/>
  <c r="E2239" i="1"/>
  <c r="E2238" i="1"/>
  <c r="E2237" i="1"/>
  <c r="E2236" i="1"/>
  <c r="E2235" i="1"/>
  <c r="E2234" i="1"/>
  <c r="E2233" i="1"/>
  <c r="E2232" i="1"/>
  <c r="E2231" i="1"/>
  <c r="E2230" i="1"/>
  <c r="E2229" i="1"/>
  <c r="E2228" i="1"/>
  <c r="E2227" i="1"/>
  <c r="E2226" i="1"/>
  <c r="E2225" i="1"/>
  <c r="E2224" i="1"/>
  <c r="E2223" i="1"/>
  <c r="E2222" i="1"/>
  <c r="E2221" i="1"/>
  <c r="E2220" i="1"/>
  <c r="E2219" i="1"/>
  <c r="E2218" i="1"/>
  <c r="E2217" i="1"/>
  <c r="E2216" i="1"/>
  <c r="E2215" i="1"/>
  <c r="E2214" i="1"/>
  <c r="E2213" i="1"/>
  <c r="E2212" i="1"/>
  <c r="E2211" i="1"/>
  <c r="E2210" i="1"/>
  <c r="E2209" i="1"/>
  <c r="E2208" i="1"/>
  <c r="E2206" i="1"/>
  <c r="E2205" i="1"/>
  <c r="E2204" i="1"/>
  <c r="E2203" i="1"/>
  <c r="E2202" i="1"/>
  <c r="E2201" i="1"/>
  <c r="E2200" i="1"/>
  <c r="E2199" i="1"/>
  <c r="E2198" i="1"/>
  <c r="E2197" i="1"/>
  <c r="E2196" i="1"/>
  <c r="E2195" i="1"/>
  <c r="E2194" i="1"/>
  <c r="E2193" i="1"/>
  <c r="E2192" i="1"/>
  <c r="E2191" i="1"/>
  <c r="E2190" i="1"/>
  <c r="E2189" i="1"/>
  <c r="E2188" i="1"/>
  <c r="E2187" i="1"/>
  <c r="E2186" i="1"/>
  <c r="E2185" i="1"/>
  <c r="E2184" i="1"/>
  <c r="E2183" i="1"/>
  <c r="E2182" i="1"/>
  <c r="E2181" i="1"/>
  <c r="E2180" i="1"/>
  <c r="E2179" i="1"/>
  <c r="E2178" i="1"/>
  <c r="E2177" i="1"/>
  <c r="E2176" i="1"/>
  <c r="E2175" i="1"/>
  <c r="E2174" i="1"/>
  <c r="E2173" i="1"/>
  <c r="E2172" i="1"/>
  <c r="E2171" i="1"/>
  <c r="E2170" i="1"/>
  <c r="E2169" i="1"/>
  <c r="E2167" i="1"/>
  <c r="E2166" i="1"/>
  <c r="E2165" i="1"/>
  <c r="E2164" i="1"/>
  <c r="E2163" i="1"/>
  <c r="E2162" i="1"/>
  <c r="E2161" i="1"/>
  <c r="E2160" i="1"/>
  <c r="E2159" i="1"/>
  <c r="E2158" i="1"/>
  <c r="E2157" i="1"/>
  <c r="E2156" i="1"/>
  <c r="E2155" i="1"/>
  <c r="E2154" i="1"/>
  <c r="E2153" i="1"/>
  <c r="E2152" i="1"/>
  <c r="E2151" i="1"/>
  <c r="E2150" i="1"/>
  <c r="E2149" i="1"/>
  <c r="E2148" i="1"/>
  <c r="E2147" i="1"/>
  <c r="E2146" i="1"/>
  <c r="E2145" i="1"/>
  <c r="E2144" i="1"/>
  <c r="E2143" i="1"/>
  <c r="E2142" i="1"/>
  <c r="E2141" i="1"/>
  <c r="E2140" i="1"/>
  <c r="E2139" i="1"/>
  <c r="E2138" i="1"/>
  <c r="E2137" i="1"/>
  <c r="E2136" i="1"/>
  <c r="E2135" i="1"/>
  <c r="E2134" i="1"/>
  <c r="E2133" i="1"/>
  <c r="E2132" i="1"/>
  <c r="E2131" i="1"/>
  <c r="E2130" i="1"/>
  <c r="E2128" i="1"/>
  <c r="E2127" i="1"/>
  <c r="E2126" i="1"/>
  <c r="E2125" i="1"/>
  <c r="E2124" i="1"/>
  <c r="E2123" i="1"/>
  <c r="E2122" i="1"/>
  <c r="E2121" i="1"/>
  <c r="E2120" i="1"/>
  <c r="E2119" i="1"/>
  <c r="E2118" i="1"/>
  <c r="E2117" i="1"/>
  <c r="E2116" i="1"/>
  <c r="E2115" i="1"/>
  <c r="E2114" i="1"/>
  <c r="E2113" i="1"/>
  <c r="E2112" i="1"/>
  <c r="E2111" i="1"/>
  <c r="E2110" i="1"/>
  <c r="E2109" i="1"/>
  <c r="E2108" i="1"/>
  <c r="E2107" i="1"/>
  <c r="E2106" i="1"/>
  <c r="E2105" i="1"/>
  <c r="E2104" i="1"/>
  <c r="E2103" i="1"/>
  <c r="E2102" i="1"/>
  <c r="E2101" i="1"/>
  <c r="E2100" i="1"/>
  <c r="E2099" i="1"/>
  <c r="E2098" i="1"/>
  <c r="E2097" i="1"/>
  <c r="E2096" i="1"/>
  <c r="E2095" i="1"/>
  <c r="E2094" i="1"/>
  <c r="E2093" i="1"/>
  <c r="E2092" i="1"/>
  <c r="E2091" i="1"/>
  <c r="E2089" i="1"/>
  <c r="E2088" i="1"/>
  <c r="E2087" i="1"/>
  <c r="E2086" i="1"/>
  <c r="E2085" i="1"/>
  <c r="E2084" i="1"/>
  <c r="E2083" i="1"/>
  <c r="E2082" i="1"/>
  <c r="E2081" i="1"/>
  <c r="E2080" i="1"/>
  <c r="E2079" i="1"/>
  <c r="E2078" i="1"/>
  <c r="E2077" i="1"/>
  <c r="E2076" i="1"/>
  <c r="E2075" i="1"/>
  <c r="E2074" i="1"/>
  <c r="E2073" i="1"/>
  <c r="E2072" i="1"/>
  <c r="E2071" i="1"/>
  <c r="E2070" i="1"/>
  <c r="E2069" i="1"/>
  <c r="E2068" i="1"/>
  <c r="E2067" i="1"/>
  <c r="E2066" i="1"/>
  <c r="E2065" i="1"/>
  <c r="E2064" i="1"/>
  <c r="E2063" i="1"/>
  <c r="E2062" i="1"/>
  <c r="E2061" i="1"/>
  <c r="E2060" i="1"/>
  <c r="E2059" i="1"/>
  <c r="E2058" i="1"/>
  <c r="E2057" i="1"/>
  <c r="E2056" i="1"/>
  <c r="E2055" i="1"/>
  <c r="E2054" i="1"/>
  <c r="E2053" i="1"/>
  <c r="E2052" i="1"/>
  <c r="E2050" i="1"/>
  <c r="E2049" i="1"/>
  <c r="E2048" i="1"/>
  <c r="E2047" i="1"/>
  <c r="E2046" i="1"/>
  <c r="E2045" i="1"/>
  <c r="E2044" i="1"/>
  <c r="E2043" i="1"/>
  <c r="E2042" i="1"/>
  <c r="E2041" i="1"/>
  <c r="E2040" i="1"/>
  <c r="E2039" i="1"/>
  <c r="E2038" i="1"/>
  <c r="E2037" i="1"/>
  <c r="E2036" i="1"/>
  <c r="E2035" i="1"/>
  <c r="E2034" i="1"/>
  <c r="E2033" i="1"/>
  <c r="E2032" i="1"/>
  <c r="E2031" i="1"/>
  <c r="E2030" i="1"/>
  <c r="E2029" i="1"/>
  <c r="E2028" i="1"/>
  <c r="E2027" i="1"/>
  <c r="E2026" i="1"/>
  <c r="E2025" i="1"/>
  <c r="E2024" i="1"/>
  <c r="E2023" i="1"/>
  <c r="E2022" i="1"/>
  <c r="E2021" i="1"/>
  <c r="E2020" i="1"/>
  <c r="E2019" i="1"/>
  <c r="E2018" i="1"/>
  <c r="E2017" i="1"/>
  <c r="E2016" i="1"/>
  <c r="E2015" i="1"/>
  <c r="E2014" i="1"/>
  <c r="E2013" i="1"/>
  <c r="E2012" i="1"/>
  <c r="E2011" i="1"/>
  <c r="E2010" i="1"/>
  <c r="E2008" i="1"/>
  <c r="E2007" i="1"/>
  <c r="E2006" i="1"/>
  <c r="E2005" i="1"/>
  <c r="E2004" i="1"/>
  <c r="E2003" i="1"/>
  <c r="E2002" i="1"/>
  <c r="E2001" i="1"/>
  <c r="E2000" i="1"/>
  <c r="E1999" i="1"/>
  <c r="E1998" i="1"/>
  <c r="E1997" i="1"/>
  <c r="E1996" i="1"/>
  <c r="E1995" i="1"/>
  <c r="E1994" i="1"/>
  <c r="E1993" i="1"/>
  <c r="E1992" i="1"/>
  <c r="E1991" i="1"/>
  <c r="E1990" i="1"/>
  <c r="E1989" i="1"/>
  <c r="E1988" i="1"/>
  <c r="E1987" i="1"/>
  <c r="E1986" i="1"/>
  <c r="E1985" i="1"/>
  <c r="E1984" i="1"/>
  <c r="E1983" i="1"/>
  <c r="E1982" i="1"/>
  <c r="E1981" i="1"/>
  <c r="E1980" i="1"/>
  <c r="E1979" i="1"/>
  <c r="E1978" i="1"/>
  <c r="E1977" i="1"/>
  <c r="E1976" i="1"/>
  <c r="E1975" i="1"/>
  <c r="E1974" i="1"/>
  <c r="E1973" i="1"/>
  <c r="E1972" i="1"/>
  <c r="E1971" i="1"/>
  <c r="E1970" i="1"/>
  <c r="E1969" i="1"/>
  <c r="E1968" i="1"/>
  <c r="E1966" i="1"/>
  <c r="E1965" i="1"/>
  <c r="E1964" i="1"/>
  <c r="E1963" i="1"/>
  <c r="E1962" i="1"/>
  <c r="E1961" i="1"/>
  <c r="E1960" i="1"/>
  <c r="E1959" i="1"/>
  <c r="E1958" i="1"/>
  <c r="E1957" i="1"/>
  <c r="E1956" i="1"/>
  <c r="E1955" i="1"/>
  <c r="E1954" i="1"/>
  <c r="E1953" i="1"/>
  <c r="E1952" i="1"/>
  <c r="E1951" i="1"/>
  <c r="E1950" i="1"/>
  <c r="E1949" i="1"/>
  <c r="E1948" i="1"/>
  <c r="E1947" i="1"/>
  <c r="E1946" i="1"/>
  <c r="E1945" i="1"/>
  <c r="E1944" i="1"/>
  <c r="E1943" i="1"/>
  <c r="E1942" i="1"/>
  <c r="E1941" i="1"/>
  <c r="E1940" i="1"/>
  <c r="E1939" i="1"/>
  <c r="E1938" i="1"/>
  <c r="E1937" i="1"/>
  <c r="E1936" i="1"/>
  <c r="E1935" i="1"/>
  <c r="E1934" i="1"/>
  <c r="E1933" i="1"/>
  <c r="E1932" i="1"/>
  <c r="E1931" i="1"/>
  <c r="E1930" i="1"/>
  <c r="E1929" i="1"/>
  <c r="E1928" i="1"/>
  <c r="E1927" i="1"/>
  <c r="E1924" i="1"/>
  <c r="E1923" i="1"/>
  <c r="E1922" i="1"/>
  <c r="E1921" i="1"/>
  <c r="E1920" i="1"/>
  <c r="E1919" i="1"/>
  <c r="E1918" i="1"/>
  <c r="E1917" i="1"/>
  <c r="E1916" i="1"/>
  <c r="E1915" i="1"/>
  <c r="E1914" i="1"/>
  <c r="E1913" i="1"/>
  <c r="E1912" i="1"/>
  <c r="E1911" i="1"/>
  <c r="E1910" i="1"/>
  <c r="E1909" i="1"/>
  <c r="E1908" i="1"/>
  <c r="E1907" i="1"/>
  <c r="E1906" i="1"/>
  <c r="E1905" i="1"/>
  <c r="E1904" i="1"/>
  <c r="E1903" i="1"/>
  <c r="E1902" i="1"/>
  <c r="E1901" i="1"/>
  <c r="E1900" i="1"/>
  <c r="E1899" i="1"/>
  <c r="E1898" i="1"/>
  <c r="E1897" i="1"/>
  <c r="E1896" i="1"/>
  <c r="E1895" i="1"/>
  <c r="E1894" i="1"/>
  <c r="E1893" i="1"/>
  <c r="E1892" i="1"/>
  <c r="E1891" i="1"/>
  <c r="E1890" i="1"/>
  <c r="E1889" i="1"/>
  <c r="E1888" i="1"/>
  <c r="E1887" i="1"/>
  <c r="E1885" i="1"/>
  <c r="E1884" i="1"/>
  <c r="E1883" i="1"/>
  <c r="E1882" i="1"/>
  <c r="E1881" i="1"/>
  <c r="E1880" i="1"/>
  <c r="E1879" i="1"/>
  <c r="E1878" i="1"/>
  <c r="E1877" i="1"/>
  <c r="E1876" i="1"/>
  <c r="E1875" i="1"/>
  <c r="E1874" i="1"/>
  <c r="E1873" i="1"/>
  <c r="E1872" i="1"/>
  <c r="E1871" i="1"/>
  <c r="E1870" i="1"/>
  <c r="E1869" i="1"/>
  <c r="E1868" i="1"/>
  <c r="E1867" i="1"/>
  <c r="E1866" i="1"/>
  <c r="E1865" i="1"/>
  <c r="E1864" i="1"/>
  <c r="E1863" i="1"/>
  <c r="E1862" i="1"/>
  <c r="E1861" i="1"/>
  <c r="E1860" i="1"/>
  <c r="E1859" i="1"/>
  <c r="E1858" i="1"/>
  <c r="E1857" i="1"/>
  <c r="E1856" i="1"/>
  <c r="E1855" i="1"/>
  <c r="E1854" i="1"/>
  <c r="E1853" i="1"/>
  <c r="E1852" i="1"/>
  <c r="E1851" i="1"/>
  <c r="E1850" i="1"/>
  <c r="E1849" i="1"/>
  <c r="E1848" i="1"/>
  <c r="E1846" i="1"/>
  <c r="E1845" i="1"/>
  <c r="E1844" i="1"/>
  <c r="E1843" i="1"/>
  <c r="E1842" i="1"/>
  <c r="E1841" i="1"/>
  <c r="E1840" i="1"/>
  <c r="E1839" i="1"/>
  <c r="E1838" i="1"/>
  <c r="E1837" i="1"/>
  <c r="E1836" i="1"/>
  <c r="E1835" i="1"/>
  <c r="E1834" i="1"/>
  <c r="E1833" i="1"/>
  <c r="E1832" i="1"/>
  <c r="E1831" i="1"/>
  <c r="E1830" i="1"/>
  <c r="E1829" i="1"/>
  <c r="E1828" i="1"/>
  <c r="E1827" i="1"/>
  <c r="E1826" i="1"/>
  <c r="E1825" i="1"/>
  <c r="E1824" i="1"/>
  <c r="E1823" i="1"/>
  <c r="E1822" i="1"/>
  <c r="E1821" i="1"/>
  <c r="E1820" i="1"/>
  <c r="E1819" i="1"/>
  <c r="E1818" i="1"/>
  <c r="E1817" i="1"/>
  <c r="E1816" i="1"/>
  <c r="E1815" i="1"/>
  <c r="E1814" i="1"/>
  <c r="E1813" i="1"/>
  <c r="E1812" i="1"/>
  <c r="E1811" i="1"/>
  <c r="E1810" i="1"/>
  <c r="E1809" i="1"/>
  <c r="E1807" i="1"/>
  <c r="E1806" i="1"/>
  <c r="E1805" i="1"/>
  <c r="E1804" i="1"/>
  <c r="E1803" i="1"/>
  <c r="E1801" i="1"/>
  <c r="E1800" i="1"/>
  <c r="E1799" i="1"/>
  <c r="E1798" i="1"/>
  <c r="E1797" i="1"/>
  <c r="E1796" i="1"/>
  <c r="E1795" i="1"/>
  <c r="E1794" i="1"/>
  <c r="E1793" i="1"/>
  <c r="E1792" i="1"/>
  <c r="E1791" i="1"/>
  <c r="E1790" i="1"/>
  <c r="E1789" i="1"/>
  <c r="E1788" i="1"/>
  <c r="E1787" i="1"/>
  <c r="E1786" i="1"/>
  <c r="E1785" i="1"/>
  <c r="E1784" i="1"/>
  <c r="E1783" i="1"/>
  <c r="E1782" i="1"/>
  <c r="E1781" i="1"/>
  <c r="E1780" i="1"/>
  <c r="E1779" i="1"/>
  <c r="E1778" i="1"/>
  <c r="E1777" i="1"/>
  <c r="E1776" i="1"/>
  <c r="E1775" i="1"/>
  <c r="E1774" i="1"/>
  <c r="E1773" i="1"/>
  <c r="E1772" i="1"/>
  <c r="E1771" i="1"/>
  <c r="E1770" i="1"/>
  <c r="E1769" i="1"/>
  <c r="E1767" i="1"/>
  <c r="E1766" i="1"/>
  <c r="E1765" i="1"/>
  <c r="E1764" i="1"/>
  <c r="E1763" i="1"/>
  <c r="E1762" i="1"/>
  <c r="E1761" i="1"/>
  <c r="E1760" i="1"/>
  <c r="E1759" i="1"/>
  <c r="E1758" i="1"/>
  <c r="E1757" i="1"/>
  <c r="E1756" i="1"/>
  <c r="E1755" i="1"/>
  <c r="E1754" i="1"/>
  <c r="E1753" i="1"/>
  <c r="E1752" i="1"/>
  <c r="E1751" i="1"/>
  <c r="E1750" i="1"/>
  <c r="E1749" i="1"/>
  <c r="E1748" i="1"/>
  <c r="E1747" i="1"/>
  <c r="E1746" i="1"/>
  <c r="E1745" i="1"/>
  <c r="E1744" i="1"/>
  <c r="E1743" i="1"/>
  <c r="E1742" i="1"/>
  <c r="E1741" i="1"/>
  <c r="E1740" i="1"/>
  <c r="E1739" i="1"/>
  <c r="E1738" i="1"/>
  <c r="E1737" i="1"/>
  <c r="E1736" i="1"/>
  <c r="E1735" i="1"/>
  <c r="E1734" i="1"/>
  <c r="E1733" i="1"/>
  <c r="E1732" i="1"/>
  <c r="E1731" i="1"/>
  <c r="E1730" i="1"/>
  <c r="E1728" i="1"/>
  <c r="E1727" i="1"/>
  <c r="E1726" i="1"/>
  <c r="E1725" i="1"/>
  <c r="E1722" i="1"/>
  <c r="E1721" i="1"/>
  <c r="E1720" i="1"/>
  <c r="E1719" i="1"/>
  <c r="E1718" i="1"/>
  <c r="E1717" i="1"/>
  <c r="E1716" i="1"/>
  <c r="E1715" i="1"/>
  <c r="E1714" i="1"/>
  <c r="E1713" i="1"/>
  <c r="E1712" i="1"/>
  <c r="E1711" i="1"/>
  <c r="E1710" i="1"/>
  <c r="E1709" i="1"/>
  <c r="E1708" i="1"/>
  <c r="E1707" i="1"/>
  <c r="E1706" i="1"/>
  <c r="E1705" i="1"/>
  <c r="E1704" i="1"/>
  <c r="E1703" i="1"/>
  <c r="E1702" i="1"/>
  <c r="E1701" i="1"/>
  <c r="E1700" i="1"/>
  <c r="E1699" i="1"/>
  <c r="E1698" i="1"/>
  <c r="E1697" i="1"/>
  <c r="E1696" i="1"/>
  <c r="E1695" i="1"/>
  <c r="E1694" i="1"/>
  <c r="E1693" i="1"/>
  <c r="E1692" i="1"/>
  <c r="E1691" i="1"/>
  <c r="E1690" i="1"/>
  <c r="E1688" i="1"/>
  <c r="E1687" i="1"/>
  <c r="E1686" i="1"/>
  <c r="E1685" i="1"/>
  <c r="E1684" i="1"/>
  <c r="E1682" i="1"/>
  <c r="E1681" i="1"/>
  <c r="E1680" i="1"/>
  <c r="E1679" i="1"/>
  <c r="E1678" i="1"/>
  <c r="E1677" i="1"/>
  <c r="E1676" i="1"/>
  <c r="E1675" i="1"/>
  <c r="E1674" i="1"/>
  <c r="E1673" i="1"/>
  <c r="E1672" i="1"/>
  <c r="E1671" i="1"/>
  <c r="E1670" i="1"/>
  <c r="E1669" i="1"/>
  <c r="E1668" i="1"/>
  <c r="E1667" i="1"/>
  <c r="E1666" i="1"/>
  <c r="E1665" i="1"/>
  <c r="E1664" i="1"/>
  <c r="E1663" i="1"/>
  <c r="E1662" i="1"/>
  <c r="E1661" i="1"/>
  <c r="E1660" i="1"/>
  <c r="E1659" i="1"/>
  <c r="E1658" i="1"/>
  <c r="E1657" i="1"/>
  <c r="E1656" i="1"/>
  <c r="E1655" i="1"/>
  <c r="E1654" i="1"/>
  <c r="E1653" i="1"/>
  <c r="E1652" i="1"/>
  <c r="E1651" i="1"/>
  <c r="E1650" i="1"/>
  <c r="E1648" i="1"/>
  <c r="E1647" i="1"/>
  <c r="E1646" i="1"/>
  <c r="E1645" i="1"/>
  <c r="E1644" i="1"/>
  <c r="E1643" i="1"/>
  <c r="E1642" i="1"/>
  <c r="E1641" i="1"/>
  <c r="E1640" i="1"/>
  <c r="E1639" i="1"/>
  <c r="E1638" i="1"/>
  <c r="E1637" i="1"/>
  <c r="E1636" i="1"/>
  <c r="E1635" i="1"/>
  <c r="E1634" i="1"/>
  <c r="E1633" i="1"/>
  <c r="E1632" i="1"/>
  <c r="E1631" i="1"/>
  <c r="E1630" i="1"/>
  <c r="E1629" i="1"/>
  <c r="E1628" i="1"/>
  <c r="E1627" i="1"/>
  <c r="E1626" i="1"/>
  <c r="E1625" i="1"/>
  <c r="E1624" i="1"/>
  <c r="E1623" i="1"/>
  <c r="E1622" i="1"/>
  <c r="E1621" i="1"/>
  <c r="E1620" i="1"/>
  <c r="E1619" i="1"/>
  <c r="E1618" i="1"/>
  <c r="E1617" i="1"/>
  <c r="E1616" i="1"/>
  <c r="E1615" i="1"/>
  <c r="E1614" i="1"/>
  <c r="E1613" i="1"/>
  <c r="E1612" i="1"/>
  <c r="E1611" i="1"/>
  <c r="E1609" i="1"/>
  <c r="E1608" i="1"/>
  <c r="E1607" i="1"/>
  <c r="E1606" i="1"/>
  <c r="E1605" i="1"/>
  <c r="E1604" i="1"/>
  <c r="E1603" i="1"/>
  <c r="E1602" i="1"/>
  <c r="E1601" i="1"/>
  <c r="E1600" i="1"/>
  <c r="E1599" i="1"/>
  <c r="E1598" i="1"/>
  <c r="E1597" i="1"/>
  <c r="E1596" i="1"/>
  <c r="E1595" i="1"/>
  <c r="E1594" i="1"/>
  <c r="E1593" i="1"/>
  <c r="E1592" i="1"/>
  <c r="E1591" i="1"/>
  <c r="E1590" i="1"/>
  <c r="E1589" i="1"/>
  <c r="E1588" i="1"/>
  <c r="E1587" i="1"/>
  <c r="E1586" i="1"/>
  <c r="E1585" i="1"/>
  <c r="E1584" i="1"/>
  <c r="E1583" i="1"/>
  <c r="E1582" i="1"/>
  <c r="E1581" i="1"/>
  <c r="E1580" i="1"/>
  <c r="E1579" i="1"/>
  <c r="E1578" i="1"/>
  <c r="E1577" i="1"/>
  <c r="E1576" i="1"/>
  <c r="E1575" i="1"/>
  <c r="E1574" i="1"/>
  <c r="E1573" i="1"/>
  <c r="E1572" i="1"/>
  <c r="E1570" i="1"/>
  <c r="E1569" i="1"/>
  <c r="E1568" i="1"/>
  <c r="E1567" i="1"/>
  <c r="E1566" i="1"/>
  <c r="E1565" i="1"/>
  <c r="E1564" i="1"/>
  <c r="E1563" i="1"/>
  <c r="E1562" i="1"/>
  <c r="E1561" i="1"/>
  <c r="E1560" i="1"/>
  <c r="E1559" i="1"/>
  <c r="E1558" i="1"/>
  <c r="E1557" i="1"/>
  <c r="E1556" i="1"/>
  <c r="E1555" i="1"/>
  <c r="E1554" i="1"/>
  <c r="E1553" i="1"/>
  <c r="E1552" i="1"/>
  <c r="E1551" i="1"/>
  <c r="E1550" i="1"/>
  <c r="E1549" i="1"/>
  <c r="E1548" i="1"/>
  <c r="E1547" i="1"/>
  <c r="E1546" i="1"/>
  <c r="E1545" i="1"/>
  <c r="E1544" i="1"/>
  <c r="E1543" i="1"/>
  <c r="E1542" i="1"/>
  <c r="E1541" i="1"/>
  <c r="E1540" i="1"/>
  <c r="E1539" i="1"/>
  <c r="E1538" i="1"/>
  <c r="E1537" i="1"/>
  <c r="E1536" i="1"/>
  <c r="E1535" i="1"/>
  <c r="E1534" i="1"/>
  <c r="E1533" i="1"/>
  <c r="E1531" i="1"/>
  <c r="E1530" i="1"/>
  <c r="E1529" i="1"/>
  <c r="E1528" i="1"/>
  <c r="E1527" i="1"/>
  <c r="E1526" i="1"/>
  <c r="E1525" i="1"/>
  <c r="E1524" i="1"/>
  <c r="E1523" i="1"/>
  <c r="E1522" i="1"/>
  <c r="E1521" i="1"/>
  <c r="E1520" i="1"/>
  <c r="E1519" i="1"/>
  <c r="E1518" i="1"/>
  <c r="E1517" i="1"/>
  <c r="E1516" i="1"/>
  <c r="E1515" i="1"/>
  <c r="E1514" i="1"/>
  <c r="E1513" i="1"/>
  <c r="E1512" i="1"/>
  <c r="E1511" i="1"/>
  <c r="E1510" i="1"/>
  <c r="E1509" i="1"/>
  <c r="E1508" i="1"/>
  <c r="E1507" i="1"/>
  <c r="E1506" i="1"/>
  <c r="E1505" i="1"/>
  <c r="E1504" i="1"/>
  <c r="E1503" i="1"/>
  <c r="E1502" i="1"/>
  <c r="E1501" i="1"/>
  <c r="E1500" i="1"/>
  <c r="E1499" i="1"/>
  <c r="E1498" i="1"/>
  <c r="E1497" i="1"/>
  <c r="E1496" i="1"/>
  <c r="E1495" i="1"/>
  <c r="E1494" i="1"/>
  <c r="E1492" i="1"/>
  <c r="E1491" i="1"/>
  <c r="E1490" i="1"/>
  <c r="E1489" i="1"/>
  <c r="E1488" i="1"/>
  <c r="E1487" i="1"/>
  <c r="E1486" i="1"/>
  <c r="E1485" i="1"/>
  <c r="E1484" i="1"/>
  <c r="E1483" i="1"/>
  <c r="E1482" i="1"/>
  <c r="E1481" i="1"/>
  <c r="E1480" i="1"/>
  <c r="E1479" i="1"/>
  <c r="E1478" i="1"/>
  <c r="E1477" i="1"/>
  <c r="E1476" i="1"/>
  <c r="E1475" i="1"/>
  <c r="E1474" i="1"/>
  <c r="E1473" i="1"/>
  <c r="E1472" i="1"/>
  <c r="E1471" i="1"/>
  <c r="E1470" i="1"/>
  <c r="E1469" i="1"/>
  <c r="E1468" i="1"/>
  <c r="E1467" i="1"/>
  <c r="E1466" i="1"/>
  <c r="E1465" i="1"/>
  <c r="E1464" i="1"/>
  <c r="E1463" i="1"/>
  <c r="E1462" i="1"/>
  <c r="E1461" i="1"/>
  <c r="E1460" i="1"/>
  <c r="E1459" i="1"/>
  <c r="E1458" i="1"/>
  <c r="E1457" i="1"/>
  <c r="E1456" i="1"/>
  <c r="E1455" i="1"/>
  <c r="E1453" i="1"/>
  <c r="E1452" i="1"/>
  <c r="E1451" i="1"/>
  <c r="E1450" i="1"/>
  <c r="E1449" i="1"/>
  <c r="E1448" i="1"/>
  <c r="E1447" i="1"/>
  <c r="E1446" i="1"/>
  <c r="E1445" i="1"/>
  <c r="E1444" i="1"/>
  <c r="E1443" i="1"/>
  <c r="E1442" i="1"/>
  <c r="E1441" i="1"/>
  <c r="E1440" i="1"/>
  <c r="E1439" i="1"/>
  <c r="E1438" i="1"/>
  <c r="E1437" i="1"/>
  <c r="E1436" i="1"/>
  <c r="E1435" i="1"/>
  <c r="E1434" i="1"/>
  <c r="E1433" i="1"/>
  <c r="E1432" i="1"/>
  <c r="E1431" i="1"/>
  <c r="E1430" i="1"/>
  <c r="E1429" i="1"/>
  <c r="E1428" i="1"/>
  <c r="E1427" i="1"/>
  <c r="E1426" i="1"/>
  <c r="E1425" i="1"/>
  <c r="E1424" i="1"/>
  <c r="E1423" i="1"/>
  <c r="E1422" i="1"/>
  <c r="E1421" i="1"/>
  <c r="E1420" i="1"/>
  <c r="E1419" i="1"/>
  <c r="E1418" i="1"/>
  <c r="E1417" i="1"/>
  <c r="E1416" i="1"/>
  <c r="E1414" i="1"/>
  <c r="E1413" i="1"/>
  <c r="E1412" i="1"/>
  <c r="E1411" i="1"/>
  <c r="E1410" i="1"/>
  <c r="E1409" i="1"/>
  <c r="E1408" i="1"/>
  <c r="E1407" i="1"/>
  <c r="E1406" i="1"/>
  <c r="E1405" i="1"/>
  <c r="E1404" i="1"/>
  <c r="E1403" i="1"/>
  <c r="E1402" i="1"/>
  <c r="E1401" i="1"/>
  <c r="E1400" i="1"/>
  <c r="E1399" i="1"/>
  <c r="E1398" i="1"/>
  <c r="E1397" i="1"/>
  <c r="E1396" i="1"/>
  <c r="E1395" i="1"/>
  <c r="E1394" i="1"/>
  <c r="E1393" i="1"/>
  <c r="E1392" i="1"/>
  <c r="E1391" i="1"/>
  <c r="E1390" i="1"/>
  <c r="E1389" i="1"/>
  <c r="E1388" i="1"/>
  <c r="E1387" i="1"/>
  <c r="E1386" i="1"/>
  <c r="E1385" i="1"/>
  <c r="E1384" i="1"/>
  <c r="E1383" i="1"/>
  <c r="E1382" i="1"/>
  <c r="E1381" i="1"/>
  <c r="E1380" i="1"/>
  <c r="E1379" i="1"/>
  <c r="E1378" i="1"/>
  <c r="E1377" i="1"/>
  <c r="E1375" i="1"/>
  <c r="E1374" i="1"/>
  <c r="E1373" i="1"/>
  <c r="E1372" i="1"/>
  <c r="E1371" i="1"/>
  <c r="E1370" i="1"/>
  <c r="E1369" i="1"/>
  <c r="E1368" i="1"/>
  <c r="E1367" i="1"/>
  <c r="E1366" i="1"/>
  <c r="E1365" i="1"/>
  <c r="E1364" i="1"/>
  <c r="E1363" i="1"/>
  <c r="E1362" i="1"/>
  <c r="E1361" i="1"/>
  <c r="E1360" i="1"/>
  <c r="E1359" i="1"/>
  <c r="E1358" i="1"/>
  <c r="E1357" i="1"/>
  <c r="E1356" i="1"/>
  <c r="E1355" i="1"/>
  <c r="E1354" i="1"/>
  <c r="E1353" i="1"/>
  <c r="E1352" i="1"/>
  <c r="E1351" i="1"/>
  <c r="E1350" i="1"/>
  <c r="E1349" i="1"/>
  <c r="E1348" i="1"/>
  <c r="E1347" i="1"/>
  <c r="E1346" i="1"/>
  <c r="E1345" i="1"/>
  <c r="E1344" i="1"/>
  <c r="E1343" i="1"/>
  <c r="E1342" i="1"/>
  <c r="E1341" i="1"/>
  <c r="E1340" i="1"/>
  <c r="E1339" i="1"/>
  <c r="E1338" i="1"/>
  <c r="E1336" i="1"/>
  <c r="E1335" i="1"/>
  <c r="E1334" i="1"/>
  <c r="E1333" i="1"/>
  <c r="E1332" i="1"/>
  <c r="E1331" i="1"/>
  <c r="E1330" i="1"/>
  <c r="E1329" i="1"/>
  <c r="E1328" i="1"/>
  <c r="E1327" i="1"/>
  <c r="E1326" i="1"/>
  <c r="E1325" i="1"/>
  <c r="E1324" i="1"/>
  <c r="E1323" i="1"/>
  <c r="E1322" i="1"/>
  <c r="E1321" i="1"/>
  <c r="E1320" i="1"/>
  <c r="E1319" i="1"/>
  <c r="E1318" i="1"/>
  <c r="E1317" i="1"/>
  <c r="E1316" i="1"/>
  <c r="E1315" i="1"/>
  <c r="E1314" i="1"/>
  <c r="E1313" i="1"/>
  <c r="E1312" i="1"/>
  <c r="E1311" i="1"/>
  <c r="E1310" i="1"/>
  <c r="E1309" i="1"/>
  <c r="E1308" i="1"/>
  <c r="E1307" i="1"/>
  <c r="E1306" i="1"/>
  <c r="E1305" i="1"/>
  <c r="E1304" i="1"/>
  <c r="E1303" i="1"/>
  <c r="E1302" i="1"/>
  <c r="E1301" i="1"/>
  <c r="E1300" i="1"/>
  <c r="E1299" i="1"/>
  <c r="E1297" i="1"/>
  <c r="E1296" i="1"/>
  <c r="E1295" i="1"/>
  <c r="E1294" i="1"/>
  <c r="E1293" i="1"/>
  <c r="E1292" i="1"/>
  <c r="E1291" i="1"/>
  <c r="E1290" i="1"/>
  <c r="E1289" i="1"/>
  <c r="E1288" i="1"/>
  <c r="E1287" i="1"/>
  <c r="E1286" i="1"/>
  <c r="E1285" i="1"/>
  <c r="E1284" i="1"/>
  <c r="E1283" i="1"/>
  <c r="E1282" i="1"/>
  <c r="E1281" i="1"/>
  <c r="E1280" i="1"/>
  <c r="E1279" i="1"/>
  <c r="E1278" i="1"/>
  <c r="E1277" i="1"/>
  <c r="E1276" i="1"/>
  <c r="E1275" i="1"/>
  <c r="E1274" i="1"/>
  <c r="E1273" i="1"/>
  <c r="E1272" i="1"/>
  <c r="E1271" i="1"/>
  <c r="E1270" i="1"/>
  <c r="E1269" i="1"/>
  <c r="E1268" i="1"/>
  <c r="E1267" i="1"/>
  <c r="E1266" i="1"/>
  <c r="E1265" i="1"/>
  <c r="E1264" i="1"/>
  <c r="E1263" i="1"/>
  <c r="E1262" i="1"/>
  <c r="E1261" i="1"/>
  <c r="E1260" i="1"/>
  <c r="E1258" i="1"/>
  <c r="E1257" i="1"/>
  <c r="E1256" i="1"/>
  <c r="E1255" i="1"/>
  <c r="E1254" i="1"/>
  <c r="E1253" i="1"/>
  <c r="E1252" i="1"/>
  <c r="E1251" i="1"/>
  <c r="E1250" i="1"/>
  <c r="E1249" i="1"/>
  <c r="E1248" i="1"/>
  <c r="E1247" i="1"/>
  <c r="E1246" i="1"/>
  <c r="E1245" i="1"/>
  <c r="E1244" i="1"/>
  <c r="E1243" i="1"/>
  <c r="E1242" i="1"/>
  <c r="E1241" i="1"/>
  <c r="E1240" i="1"/>
  <c r="E1239" i="1"/>
  <c r="E1238" i="1"/>
  <c r="E1237" i="1"/>
  <c r="E1236" i="1"/>
  <c r="E1235" i="1"/>
  <c r="E1234" i="1"/>
  <c r="E1233" i="1"/>
  <c r="E1232" i="1"/>
  <c r="E1231" i="1"/>
  <c r="E1230" i="1"/>
  <c r="E1229" i="1"/>
  <c r="E1228" i="1"/>
  <c r="E1227" i="1"/>
  <c r="E1226" i="1"/>
  <c r="E1225" i="1"/>
  <c r="E1224" i="1"/>
  <c r="E1223" i="1"/>
  <c r="E1222" i="1"/>
  <c r="E1221" i="1"/>
  <c r="E1219" i="1"/>
  <c r="E1218" i="1"/>
  <c r="E1217" i="1"/>
  <c r="E1216" i="1"/>
  <c r="E1215" i="1"/>
  <c r="E1214" i="1"/>
  <c r="E1213" i="1"/>
  <c r="E1212" i="1"/>
  <c r="E1211" i="1"/>
  <c r="E1210" i="1"/>
  <c r="E1209" i="1"/>
  <c r="E1208" i="1"/>
  <c r="E1207" i="1"/>
  <c r="E1206" i="1"/>
  <c r="E1205" i="1"/>
  <c r="E1204" i="1"/>
  <c r="E1203" i="1"/>
  <c r="E1202" i="1"/>
  <c r="E1201" i="1"/>
  <c r="E1200" i="1"/>
  <c r="E1199" i="1"/>
  <c r="E1198" i="1"/>
  <c r="E1197" i="1"/>
  <c r="E1196" i="1"/>
  <c r="E1195" i="1"/>
  <c r="E1194" i="1"/>
  <c r="E1193" i="1"/>
  <c r="E1192" i="1"/>
  <c r="E1191" i="1"/>
  <c r="E1190" i="1"/>
  <c r="E1189" i="1"/>
  <c r="E1188" i="1"/>
  <c r="E1187" i="1"/>
  <c r="E1186" i="1"/>
  <c r="E1185" i="1"/>
  <c r="E1184" i="1"/>
  <c r="E1183" i="1"/>
  <c r="E1182" i="1"/>
  <c r="E1180" i="1"/>
  <c r="E1179" i="1"/>
  <c r="E1178" i="1"/>
  <c r="E1177" i="1"/>
  <c r="E1176" i="1"/>
  <c r="E1175" i="1"/>
  <c r="E1174" i="1"/>
  <c r="E1173" i="1"/>
  <c r="E1172" i="1"/>
  <c r="E1171" i="1"/>
  <c r="E1170" i="1"/>
  <c r="E1169" i="1"/>
  <c r="E1168" i="1"/>
  <c r="E1167" i="1"/>
  <c r="E1166" i="1"/>
  <c r="E1165" i="1"/>
  <c r="E1164" i="1"/>
  <c r="E1163" i="1"/>
  <c r="E1162" i="1"/>
  <c r="E1161" i="1"/>
  <c r="E1160" i="1"/>
  <c r="E1159" i="1"/>
  <c r="E1158" i="1"/>
  <c r="E1157" i="1"/>
  <c r="E1156" i="1"/>
  <c r="E1155" i="1"/>
  <c r="E1154" i="1"/>
  <c r="E1153" i="1"/>
  <c r="E1152" i="1"/>
  <c r="E1151" i="1"/>
  <c r="E1150" i="1"/>
  <c r="E1149" i="1"/>
  <c r="E1148" i="1"/>
  <c r="E1147" i="1"/>
  <c r="E1146" i="1"/>
  <c r="E1145" i="1"/>
  <c r="E1144" i="1"/>
  <c r="E1143" i="1"/>
  <c r="E1141" i="1"/>
  <c r="E1140" i="1"/>
  <c r="E1139" i="1"/>
  <c r="E1138" i="1"/>
  <c r="E1137" i="1"/>
  <c r="E1136" i="1"/>
  <c r="E1135" i="1"/>
  <c r="E1134" i="1"/>
  <c r="E1133" i="1"/>
  <c r="E1132" i="1"/>
  <c r="E1131" i="1"/>
  <c r="E1130" i="1"/>
  <c r="E1129" i="1"/>
  <c r="E1128" i="1"/>
  <c r="E1127" i="1"/>
  <c r="E1126" i="1"/>
  <c r="E1125" i="1"/>
  <c r="E1124" i="1"/>
  <c r="E1123" i="1"/>
  <c r="E1122" i="1"/>
  <c r="E1121" i="1"/>
  <c r="E1120" i="1"/>
  <c r="E1119" i="1"/>
  <c r="E1118" i="1"/>
  <c r="E1117" i="1"/>
  <c r="E1116" i="1"/>
  <c r="E1115" i="1"/>
  <c r="E1114" i="1"/>
  <c r="E1113" i="1"/>
  <c r="E1112" i="1"/>
  <c r="E1111" i="1"/>
  <c r="E1110" i="1"/>
  <c r="E1109" i="1"/>
  <c r="E1108" i="1"/>
  <c r="E1107" i="1"/>
  <c r="E1106" i="1"/>
  <c r="E1105" i="1"/>
  <c r="E1104" i="1"/>
  <c r="E1102" i="1"/>
  <c r="E1101" i="1"/>
  <c r="E1100" i="1"/>
  <c r="E1099" i="1"/>
  <c r="E1098" i="1"/>
  <c r="E1096" i="1"/>
  <c r="E1095" i="1"/>
  <c r="E1094" i="1"/>
  <c r="E1093" i="1"/>
  <c r="E1092" i="1"/>
  <c r="E1091" i="1"/>
  <c r="E1090" i="1"/>
  <c r="E1089" i="1"/>
  <c r="E1088" i="1"/>
  <c r="E1087" i="1"/>
  <c r="E1086" i="1"/>
  <c r="E1085" i="1"/>
  <c r="E1084" i="1"/>
  <c r="E1083" i="1"/>
  <c r="E1082" i="1"/>
  <c r="E1081" i="1"/>
  <c r="E1080" i="1"/>
  <c r="E1079" i="1"/>
  <c r="E1078" i="1"/>
  <c r="E1077" i="1"/>
  <c r="E1076" i="1"/>
  <c r="E1075" i="1"/>
  <c r="E1074" i="1"/>
  <c r="E1073" i="1"/>
  <c r="E1072" i="1"/>
  <c r="E1071" i="1"/>
  <c r="E1070" i="1"/>
  <c r="E1069" i="1"/>
  <c r="E1068" i="1"/>
  <c r="E1067" i="1"/>
  <c r="E1066" i="1"/>
  <c r="E1065" i="1"/>
  <c r="E1064" i="1"/>
  <c r="E1062" i="1"/>
  <c r="E1061" i="1"/>
  <c r="E1060" i="1"/>
  <c r="E1059" i="1"/>
  <c r="E1058" i="1"/>
  <c r="E1057" i="1"/>
  <c r="E1056" i="1"/>
  <c r="E1055" i="1"/>
  <c r="E1054" i="1"/>
  <c r="E1053" i="1"/>
  <c r="E1052" i="1"/>
  <c r="E1051" i="1"/>
  <c r="E1050" i="1"/>
  <c r="E1049" i="1"/>
  <c r="E1048" i="1"/>
  <c r="E1047" i="1"/>
  <c r="E1046" i="1"/>
  <c r="E1045" i="1"/>
  <c r="E1044" i="1"/>
  <c r="E1043" i="1"/>
  <c r="E1042" i="1"/>
  <c r="E1041" i="1"/>
  <c r="E1040" i="1"/>
  <c r="E1039" i="1"/>
  <c r="E1038" i="1"/>
  <c r="E1037" i="1"/>
  <c r="E1036" i="1"/>
  <c r="E1035" i="1"/>
  <c r="E1034" i="1"/>
  <c r="E1033" i="1"/>
  <c r="E1032" i="1"/>
  <c r="E1031" i="1"/>
  <c r="E1030" i="1"/>
  <c r="E1029" i="1"/>
  <c r="E1028" i="1"/>
  <c r="E1027" i="1"/>
  <c r="E1026" i="1"/>
  <c r="E1025" i="1"/>
  <c r="E1023" i="1"/>
  <c r="E1022" i="1"/>
  <c r="E1021" i="1"/>
  <c r="E1020" i="1"/>
  <c r="E1019" i="1"/>
  <c r="E1018" i="1"/>
  <c r="E1017" i="1"/>
  <c r="E1016" i="1"/>
  <c r="E1015" i="1"/>
  <c r="E1014" i="1"/>
  <c r="E1013" i="1"/>
  <c r="E1012" i="1"/>
  <c r="E1011" i="1"/>
  <c r="E1010" i="1"/>
  <c r="E1009" i="1"/>
  <c r="E1008" i="1"/>
  <c r="E1007" i="1"/>
  <c r="E1006" i="1"/>
  <c r="E1005" i="1"/>
  <c r="E1004" i="1"/>
  <c r="E1003" i="1"/>
  <c r="E1002" i="1"/>
  <c r="E1001" i="1"/>
  <c r="E1000" i="1"/>
  <c r="E999" i="1"/>
  <c r="E998" i="1"/>
  <c r="E997" i="1"/>
  <c r="E996" i="1"/>
  <c r="E995" i="1"/>
  <c r="E994" i="1"/>
  <c r="E993" i="1"/>
  <c r="E992" i="1"/>
  <c r="E991" i="1"/>
  <c r="E990" i="1"/>
  <c r="E989" i="1"/>
  <c r="E988" i="1"/>
  <c r="E987" i="1"/>
  <c r="E986" i="1"/>
  <c r="E984" i="1"/>
  <c r="E983" i="1"/>
  <c r="E982" i="1"/>
  <c r="E981" i="1"/>
  <c r="E980" i="1"/>
  <c r="E979" i="1"/>
  <c r="E978" i="1"/>
  <c r="E977" i="1"/>
  <c r="E976" i="1"/>
  <c r="E975" i="1"/>
  <c r="E974" i="1"/>
  <c r="E973" i="1"/>
  <c r="E972" i="1"/>
  <c r="E971" i="1"/>
  <c r="E970" i="1"/>
  <c r="E969" i="1"/>
  <c r="E968" i="1"/>
  <c r="E967" i="1"/>
  <c r="E966" i="1"/>
  <c r="E965" i="1"/>
  <c r="E964" i="1"/>
  <c r="E963" i="1"/>
  <c r="E962" i="1"/>
  <c r="E961" i="1"/>
  <c r="E960" i="1"/>
  <c r="E959" i="1"/>
  <c r="E958" i="1"/>
  <c r="E957" i="1"/>
  <c r="E956" i="1"/>
  <c r="E955" i="1"/>
  <c r="E954" i="1"/>
  <c r="E953" i="1"/>
  <c r="E952" i="1"/>
  <c r="E951" i="1"/>
  <c r="E950" i="1"/>
  <c r="E949" i="1"/>
  <c r="E948" i="1"/>
  <c r="E947" i="1"/>
  <c r="E946" i="1"/>
  <c r="E945" i="1"/>
  <c r="E943" i="1"/>
  <c r="E942" i="1"/>
  <c r="E941" i="1"/>
  <c r="E940" i="1"/>
  <c r="E939" i="1"/>
  <c r="E938" i="1"/>
  <c r="E937" i="1"/>
  <c r="E936" i="1"/>
  <c r="E935" i="1"/>
  <c r="E934" i="1"/>
  <c r="E933" i="1"/>
  <c r="E932" i="1"/>
  <c r="E931" i="1"/>
  <c r="E930" i="1"/>
  <c r="E929" i="1"/>
  <c r="E928" i="1"/>
  <c r="E927" i="1"/>
  <c r="E926" i="1"/>
  <c r="E925" i="1"/>
  <c r="E924" i="1"/>
  <c r="E923" i="1"/>
  <c r="E922" i="1"/>
  <c r="E921" i="1"/>
  <c r="E920" i="1"/>
  <c r="E919" i="1"/>
  <c r="E918" i="1"/>
  <c r="E917" i="1"/>
  <c r="E916" i="1"/>
  <c r="E915" i="1"/>
  <c r="E914" i="1"/>
  <c r="E913" i="1"/>
  <c r="E912" i="1"/>
  <c r="E911" i="1"/>
  <c r="E910" i="1"/>
  <c r="E909" i="1"/>
  <c r="E908" i="1"/>
  <c r="E907" i="1"/>
  <c r="E906" i="1"/>
  <c r="E904" i="1"/>
  <c r="E903" i="1"/>
  <c r="E902" i="1"/>
  <c r="E901" i="1"/>
  <c r="E900" i="1"/>
  <c r="E899" i="1"/>
  <c r="E898" i="1"/>
  <c r="E897" i="1"/>
  <c r="E896" i="1"/>
  <c r="E895" i="1"/>
  <c r="E894" i="1"/>
  <c r="E893" i="1"/>
  <c r="E892" i="1"/>
  <c r="E891" i="1"/>
  <c r="E890" i="1"/>
  <c r="E889" i="1"/>
  <c r="E888" i="1"/>
  <c r="E887" i="1"/>
  <c r="E886" i="1"/>
  <c r="E885" i="1"/>
  <c r="E884" i="1"/>
  <c r="E883" i="1"/>
  <c r="E882" i="1"/>
  <c r="E881" i="1"/>
  <c r="E880" i="1"/>
  <c r="E879" i="1"/>
  <c r="E878" i="1"/>
  <c r="E877" i="1"/>
  <c r="E876" i="1"/>
  <c r="E875" i="1"/>
  <c r="E874" i="1"/>
  <c r="E873" i="1"/>
  <c r="E872" i="1"/>
  <c r="E871" i="1"/>
  <c r="E870" i="1"/>
  <c r="E869" i="1"/>
  <c r="E868" i="1"/>
  <c r="E867" i="1"/>
  <c r="E865" i="1"/>
  <c r="E864" i="1"/>
  <c r="E863" i="1"/>
  <c r="E862" i="1"/>
  <c r="E861" i="1"/>
  <c r="E860" i="1"/>
  <c r="E859" i="1"/>
  <c r="E858" i="1"/>
  <c r="E857" i="1"/>
  <c r="E856" i="1"/>
  <c r="E855" i="1"/>
  <c r="E854" i="1"/>
  <c r="E853" i="1"/>
  <c r="E852" i="1"/>
  <c r="E851" i="1"/>
  <c r="E850" i="1"/>
  <c r="E849" i="1"/>
  <c r="E848" i="1"/>
  <c r="E847" i="1"/>
  <c r="E846" i="1"/>
  <c r="E845" i="1"/>
  <c r="E844" i="1"/>
  <c r="E843" i="1"/>
  <c r="E842" i="1"/>
  <c r="E841" i="1"/>
  <c r="E840" i="1"/>
  <c r="E839" i="1"/>
  <c r="E838" i="1"/>
  <c r="E837" i="1"/>
  <c r="E836" i="1"/>
  <c r="E835" i="1"/>
  <c r="E834" i="1"/>
  <c r="E833" i="1"/>
  <c r="E832" i="1"/>
  <c r="E831" i="1"/>
  <c r="E830" i="1"/>
  <c r="E829" i="1"/>
  <c r="E828" i="1"/>
  <c r="E826" i="1"/>
  <c r="E825" i="1"/>
  <c r="E824" i="1"/>
  <c r="E823" i="1"/>
  <c r="E822" i="1"/>
  <c r="E821" i="1"/>
  <c r="E820" i="1"/>
  <c r="E819" i="1"/>
  <c r="E818" i="1"/>
  <c r="E817" i="1"/>
  <c r="E816" i="1"/>
  <c r="E815" i="1"/>
  <c r="E814" i="1"/>
  <c r="E813" i="1"/>
  <c r="E812" i="1"/>
  <c r="E811" i="1"/>
  <c r="E810" i="1"/>
  <c r="E809" i="1"/>
  <c r="E808" i="1"/>
  <c r="E807" i="1"/>
  <c r="E806" i="1"/>
  <c r="E805" i="1"/>
  <c r="E804" i="1"/>
  <c r="E803" i="1"/>
  <c r="E802" i="1"/>
  <c r="E801" i="1"/>
  <c r="E800" i="1"/>
  <c r="E799" i="1"/>
  <c r="E798" i="1"/>
  <c r="E797" i="1"/>
  <c r="E796" i="1"/>
  <c r="E795" i="1"/>
  <c r="E794" i="1"/>
  <c r="E793" i="1"/>
  <c r="E792" i="1"/>
  <c r="E791" i="1"/>
  <c r="E790" i="1"/>
  <c r="E789" i="1"/>
  <c r="E787" i="1"/>
  <c r="E786" i="1"/>
  <c r="E785" i="1"/>
  <c r="E784" i="1"/>
  <c r="E783" i="1"/>
  <c r="E782" i="1"/>
  <c r="E781" i="1"/>
  <c r="E780" i="1"/>
  <c r="E779" i="1"/>
  <c r="E778" i="1"/>
  <c r="E777" i="1"/>
  <c r="E776" i="1"/>
  <c r="E775" i="1"/>
  <c r="E774" i="1"/>
  <c r="E773" i="1"/>
  <c r="E772" i="1"/>
  <c r="E771" i="1"/>
  <c r="E770" i="1"/>
  <c r="E769" i="1"/>
  <c r="E768" i="1"/>
  <c r="E767" i="1"/>
  <c r="E766" i="1"/>
  <c r="E765" i="1"/>
  <c r="E764" i="1"/>
  <c r="E763" i="1"/>
  <c r="E762" i="1"/>
  <c r="E761" i="1"/>
  <c r="E760" i="1"/>
  <c r="E759" i="1"/>
  <c r="E758" i="1"/>
  <c r="E757" i="1"/>
  <c r="E756" i="1"/>
  <c r="E755" i="1"/>
  <c r="E754" i="1"/>
  <c r="E753" i="1"/>
  <c r="E752" i="1"/>
  <c r="E751" i="1"/>
  <c r="E750" i="1"/>
  <c r="E748" i="1"/>
  <c r="E747" i="1"/>
  <c r="E746" i="1"/>
  <c r="E745" i="1"/>
  <c r="E744" i="1"/>
  <c r="E743" i="1"/>
  <c r="E742" i="1"/>
  <c r="E741" i="1"/>
  <c r="E740" i="1"/>
  <c r="E739" i="1"/>
  <c r="E738" i="1"/>
  <c r="E737" i="1"/>
  <c r="E736" i="1"/>
  <c r="E735" i="1"/>
  <c r="E734" i="1"/>
  <c r="E733" i="1"/>
  <c r="E732" i="1"/>
  <c r="E731" i="1"/>
  <c r="E730" i="1"/>
  <c r="E729" i="1"/>
  <c r="E728" i="1"/>
  <c r="E727" i="1"/>
  <c r="E726" i="1"/>
  <c r="E725" i="1"/>
  <c r="E724" i="1"/>
  <c r="E723" i="1"/>
  <c r="E722" i="1"/>
  <c r="E721" i="1"/>
  <c r="E720" i="1"/>
  <c r="E719" i="1"/>
  <c r="E718" i="1"/>
  <c r="E717" i="1"/>
  <c r="E716" i="1"/>
  <c r="E715" i="1"/>
  <c r="E714" i="1"/>
  <c r="E713" i="1"/>
  <c r="E712" i="1"/>
  <c r="E711" i="1"/>
  <c r="E709" i="1"/>
  <c r="E708" i="1"/>
  <c r="E707" i="1"/>
  <c r="E706" i="1"/>
  <c r="E705" i="1"/>
  <c r="E704" i="1"/>
  <c r="E703" i="1"/>
  <c r="E702" i="1"/>
  <c r="E701" i="1"/>
  <c r="E700" i="1"/>
  <c r="E699" i="1"/>
  <c r="E698" i="1"/>
  <c r="E697" i="1"/>
  <c r="E696" i="1"/>
  <c r="E695" i="1"/>
  <c r="E694" i="1"/>
  <c r="E693" i="1"/>
  <c r="E692" i="1"/>
  <c r="E691" i="1"/>
  <c r="E690" i="1"/>
  <c r="E689" i="1"/>
  <c r="E688" i="1"/>
  <c r="E687" i="1"/>
  <c r="E686" i="1"/>
  <c r="E685" i="1"/>
  <c r="E684" i="1"/>
  <c r="E683" i="1"/>
  <c r="E682" i="1"/>
  <c r="E681" i="1"/>
  <c r="E680" i="1"/>
  <c r="E679" i="1"/>
  <c r="E678" i="1"/>
  <c r="E677" i="1"/>
  <c r="E676" i="1"/>
  <c r="E675" i="1"/>
  <c r="E674" i="1"/>
  <c r="E673" i="1"/>
  <c r="E672" i="1"/>
  <c r="E670" i="1"/>
  <c r="E669" i="1"/>
  <c r="E668" i="1"/>
  <c r="E667" i="1"/>
  <c r="E666" i="1"/>
  <c r="E665" i="1"/>
  <c r="E664" i="1"/>
  <c r="E663" i="1"/>
  <c r="E662" i="1"/>
  <c r="E661" i="1"/>
  <c r="E660" i="1"/>
  <c r="E659" i="1"/>
  <c r="E658" i="1"/>
  <c r="E657" i="1"/>
  <c r="E656" i="1"/>
  <c r="E655" i="1"/>
  <c r="E654" i="1"/>
  <c r="E653" i="1"/>
  <c r="E652" i="1"/>
  <c r="E651" i="1"/>
  <c r="E650" i="1"/>
  <c r="E649" i="1"/>
  <c r="E648" i="1"/>
  <c r="E647" i="1"/>
  <c r="E646" i="1"/>
  <c r="E645" i="1"/>
  <c r="E644" i="1"/>
  <c r="E643" i="1"/>
  <c r="E642" i="1"/>
  <c r="E641" i="1"/>
  <c r="E640" i="1"/>
  <c r="E639" i="1"/>
  <c r="E638" i="1"/>
  <c r="E637" i="1"/>
  <c r="E636" i="1"/>
  <c r="E635" i="1"/>
  <c r="E634" i="1"/>
  <c r="E633" i="1"/>
  <c r="E631" i="1"/>
  <c r="E630" i="1"/>
  <c r="E629" i="1"/>
  <c r="E628" i="1"/>
  <c r="E627" i="1"/>
  <c r="E626" i="1"/>
  <c r="E625" i="1"/>
  <c r="E624" i="1"/>
  <c r="E623" i="1"/>
  <c r="E622" i="1"/>
  <c r="E621" i="1"/>
  <c r="E620" i="1"/>
  <c r="E619" i="1"/>
  <c r="E618" i="1"/>
  <c r="E617" i="1"/>
  <c r="E616" i="1"/>
  <c r="E615" i="1"/>
  <c r="E614" i="1"/>
  <c r="E613" i="1"/>
  <c r="E612" i="1"/>
  <c r="E611" i="1"/>
  <c r="E610" i="1"/>
  <c r="E609" i="1"/>
  <c r="E608" i="1"/>
  <c r="E607" i="1"/>
  <c r="E606" i="1"/>
  <c r="E605" i="1"/>
  <c r="E604" i="1"/>
  <c r="E603" i="1"/>
  <c r="E602" i="1"/>
  <c r="E601" i="1"/>
  <c r="E600" i="1"/>
  <c r="E599" i="1"/>
  <c r="E598" i="1"/>
  <c r="E597" i="1"/>
  <c r="E596" i="1"/>
  <c r="E595" i="1"/>
  <c r="E594" i="1"/>
  <c r="E592" i="1"/>
  <c r="E591" i="1"/>
  <c r="E590" i="1"/>
  <c r="E589" i="1"/>
  <c r="E588" i="1"/>
  <c r="E587" i="1"/>
  <c r="E586" i="1"/>
  <c r="E585" i="1"/>
  <c r="E584" i="1"/>
  <c r="E583" i="1"/>
  <c r="E582" i="1"/>
  <c r="E581" i="1"/>
  <c r="E580" i="1"/>
  <c r="E579" i="1"/>
  <c r="E578" i="1"/>
  <c r="E577" i="1"/>
  <c r="E576" i="1"/>
  <c r="E575" i="1"/>
  <c r="E574" i="1"/>
  <c r="E573" i="1"/>
  <c r="E572" i="1"/>
  <c r="E571" i="1"/>
  <c r="E570" i="1"/>
  <c r="E569" i="1"/>
  <c r="E568" i="1"/>
  <c r="E567" i="1"/>
  <c r="E566" i="1"/>
  <c r="E565" i="1"/>
  <c r="E564" i="1"/>
  <c r="E563" i="1"/>
  <c r="E562" i="1"/>
  <c r="E561" i="1"/>
  <c r="E560" i="1"/>
  <c r="E559" i="1"/>
  <c r="E558" i="1"/>
  <c r="E557" i="1"/>
  <c r="E556" i="1"/>
  <c r="E555" i="1"/>
  <c r="E553" i="1"/>
  <c r="E552" i="1"/>
  <c r="E551" i="1"/>
  <c r="E550" i="1"/>
  <c r="E549" i="1"/>
  <c r="E548" i="1"/>
  <c r="E547" i="1"/>
  <c r="E546" i="1"/>
  <c r="E545" i="1"/>
  <c r="E544" i="1"/>
  <c r="E543" i="1"/>
  <c r="E542" i="1"/>
  <c r="E541" i="1"/>
  <c r="E540" i="1"/>
  <c r="E539" i="1"/>
  <c r="E538" i="1"/>
  <c r="E537" i="1"/>
  <c r="E536" i="1"/>
  <c r="E535" i="1"/>
  <c r="E534" i="1"/>
  <c r="E533" i="1"/>
  <c r="E532" i="1"/>
  <c r="E531" i="1"/>
  <c r="E530" i="1"/>
  <c r="E529" i="1"/>
  <c r="E528" i="1"/>
  <c r="E527" i="1"/>
  <c r="E526" i="1"/>
  <c r="E525" i="1"/>
  <c r="E524" i="1"/>
  <c r="E523" i="1"/>
  <c r="E522" i="1"/>
  <c r="E521" i="1"/>
  <c r="E520" i="1"/>
  <c r="E519" i="1"/>
  <c r="E518" i="1"/>
  <c r="E517" i="1"/>
  <c r="E516" i="1"/>
  <c r="E515" i="1"/>
  <c r="E513" i="1"/>
  <c r="E512" i="1"/>
  <c r="E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2" i="1"/>
  <c r="E471" i="1"/>
  <c r="E470" i="1"/>
  <c r="E469" i="1"/>
  <c r="E468" i="1"/>
  <c r="E467" i="1"/>
  <c r="E466" i="1"/>
  <c r="E465" i="1"/>
  <c r="E464" i="1"/>
  <c r="E463" i="1"/>
  <c r="E462" i="1"/>
  <c r="E461" i="1"/>
  <c r="E460" i="1"/>
  <c r="E459" i="1"/>
  <c r="E458" i="1"/>
  <c r="E457" i="1"/>
  <c r="E456" i="1"/>
  <c r="E455" i="1"/>
  <c r="E454" i="1"/>
  <c r="E453" i="1"/>
  <c r="E452" i="1"/>
  <c r="E451" i="1"/>
  <c r="E450" i="1"/>
  <c r="E449" i="1"/>
  <c r="E448" i="1"/>
  <c r="E447" i="1"/>
  <c r="E446" i="1"/>
  <c r="E445" i="1"/>
  <c r="E444" i="1"/>
  <c r="E443" i="1"/>
  <c r="E442" i="1"/>
  <c r="E441" i="1"/>
  <c r="E440" i="1"/>
  <c r="E439" i="1"/>
  <c r="E438" i="1"/>
  <c r="E437" i="1"/>
  <c r="E436" i="1"/>
  <c r="E435" i="1"/>
  <c r="E434" i="1"/>
  <c r="E433" i="1"/>
  <c r="E432"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E401" i="1"/>
  <c r="E400" i="1"/>
  <c r="E399" i="1"/>
  <c r="E398" i="1"/>
  <c r="E397" i="1"/>
  <c r="E396" i="1"/>
  <c r="E395" i="1"/>
  <c r="E394" i="1"/>
  <c r="E393"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62" i="1"/>
  <c r="E361" i="1"/>
  <c r="E360" i="1"/>
  <c r="E359" i="1"/>
  <c r="E358" i="1"/>
  <c r="E357" i="1"/>
  <c r="E356" i="1"/>
  <c r="E355" i="1"/>
  <c r="E354" i="1"/>
  <c r="E352" i="1"/>
  <c r="E351" i="1"/>
  <c r="E350" i="1"/>
  <c r="E349" i="1"/>
  <c r="E348" i="1"/>
  <c r="E347" i="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 r="E4" i="1"/>
  <c r="E3" i="1"/>
  <c r="E2051" i="1" l="1"/>
  <c r="E905" i="1"/>
  <c r="BT28" i="15"/>
  <c r="BU28" i="15"/>
  <c r="BV28" i="15"/>
  <c r="BW28" i="15"/>
  <c r="BX28" i="15"/>
  <c r="BY28" i="15"/>
  <c r="BZ28" i="15"/>
  <c r="CA28" i="15"/>
  <c r="CB28" i="15"/>
  <c r="CC28" i="15"/>
  <c r="CD28" i="15"/>
  <c r="CE28" i="15"/>
  <c r="BT29" i="15"/>
  <c r="K969" i="1" s="1"/>
  <c r="BU29" i="15"/>
  <c r="K1049" i="1" s="1"/>
  <c r="BV29" i="15"/>
  <c r="K1950" i="1" s="1"/>
  <c r="BW29" i="15"/>
  <c r="K2034" i="1" s="1"/>
  <c r="BX29" i="15"/>
  <c r="K1992" i="1" s="1"/>
  <c r="BY29" i="15"/>
  <c r="K1833" i="1" s="1"/>
  <c r="BZ29" i="15"/>
  <c r="K1872" i="1" s="1"/>
  <c r="CA29" i="15"/>
  <c r="K1245" i="1" s="1"/>
  <c r="CB29" i="15"/>
  <c r="K1206" i="1" s="1"/>
  <c r="CC29" i="15"/>
  <c r="K3174" i="1" s="1"/>
  <c r="CD29" i="15"/>
  <c r="K930" i="1" s="1"/>
  <c r="CE29" i="15"/>
  <c r="K891" i="1" s="1"/>
  <c r="O3266" i="1" l="1"/>
  <c r="O119" i="1"/>
  <c r="O431" i="1"/>
  <c r="O749" i="1"/>
  <c r="O1063" i="1"/>
  <c r="O1376" i="1"/>
  <c r="O1689" i="1"/>
  <c r="O2327" i="1"/>
  <c r="O2642" i="1"/>
  <c r="O2954" i="1"/>
  <c r="O2009" i="1"/>
  <c r="O80" i="1"/>
  <c r="O158" i="1"/>
  <c r="O197" i="1"/>
  <c r="O236" i="1"/>
  <c r="O314" i="1"/>
  <c r="O353" i="1"/>
  <c r="O392" i="1"/>
  <c r="O473" i="1"/>
  <c r="O514" i="1"/>
  <c r="O554" i="1"/>
  <c r="O593" i="1"/>
  <c r="O632" i="1"/>
  <c r="O671" i="1"/>
  <c r="O710" i="1"/>
  <c r="O788" i="1"/>
  <c r="O827" i="1"/>
  <c r="O866" i="1"/>
  <c r="O905" i="1"/>
  <c r="O944" i="1"/>
  <c r="O985" i="1"/>
  <c r="O1024" i="1"/>
  <c r="O1103" i="1"/>
  <c r="O1142" i="1"/>
  <c r="O1181" i="1"/>
  <c r="O1220" i="1"/>
  <c r="O1259" i="1"/>
  <c r="O1298" i="1"/>
  <c r="O1337" i="1"/>
  <c r="O1415" i="1"/>
  <c r="O1454" i="1"/>
  <c r="O1493" i="1"/>
  <c r="O1532" i="1"/>
  <c r="O1571" i="1"/>
  <c r="O1610" i="1"/>
  <c r="O1649" i="1"/>
  <c r="O1729" i="1"/>
  <c r="O1768" i="1"/>
  <c r="O1808" i="1"/>
  <c r="O1847" i="1"/>
  <c r="O1886" i="1"/>
  <c r="O1925" i="1"/>
  <c r="O1967" i="1"/>
  <c r="O2090" i="1"/>
  <c r="O2129" i="1"/>
  <c r="O2168" i="1"/>
  <c r="O2207" i="1"/>
  <c r="O2246" i="1"/>
  <c r="O2285" i="1"/>
  <c r="O2368" i="1"/>
  <c r="O2407" i="1"/>
  <c r="O2447" i="1"/>
  <c r="O2486" i="1"/>
  <c r="O2525" i="1"/>
  <c r="O2564" i="1"/>
  <c r="O2603" i="1"/>
  <c r="O2681" i="1"/>
  <c r="O2720" i="1"/>
  <c r="O2759" i="1"/>
  <c r="O2798" i="1"/>
  <c r="O2837" i="1"/>
  <c r="O2876" i="1"/>
  <c r="O2915" i="1"/>
  <c r="O2993" i="1"/>
  <c r="O3032" i="1"/>
  <c r="O3071" i="1"/>
  <c r="O3110" i="1"/>
  <c r="O3149" i="1"/>
  <c r="O3188" i="1"/>
  <c r="O3227" i="1"/>
  <c r="O3305" i="1"/>
  <c r="O275" i="1"/>
  <c r="O41" i="1"/>
  <c r="CA4" i="15"/>
  <c r="K1222" i="1" s="1"/>
  <c r="CB4" i="15"/>
  <c r="K1183" i="1" s="1"/>
  <c r="CC4" i="15"/>
  <c r="K3151" i="1" s="1"/>
  <c r="CD4" i="15"/>
  <c r="K907" i="1" s="1"/>
  <c r="CE4" i="15"/>
  <c r="K868" i="1" s="1"/>
  <c r="CA5" i="15"/>
  <c r="K1223" i="1" s="1"/>
  <c r="CB5" i="15"/>
  <c r="K1184" i="1" s="1"/>
  <c r="CC5" i="15"/>
  <c r="K3152" i="1" s="1"/>
  <c r="CD5" i="15"/>
  <c r="K908" i="1" s="1"/>
  <c r="CE5" i="15"/>
  <c r="K869" i="1" s="1"/>
  <c r="CA6" i="15"/>
  <c r="K1224" i="1" s="1"/>
  <c r="CB6" i="15"/>
  <c r="K1185" i="1" s="1"/>
  <c r="CC6" i="15"/>
  <c r="K3153" i="1" s="1"/>
  <c r="CD6" i="15"/>
  <c r="K909" i="1" s="1"/>
  <c r="CE6" i="15"/>
  <c r="K870" i="1" s="1"/>
  <c r="CA7" i="15"/>
  <c r="K1225" i="1" s="1"/>
  <c r="CB7" i="15"/>
  <c r="K1186" i="1" s="1"/>
  <c r="CC7" i="15"/>
  <c r="K3154" i="1" s="1"/>
  <c r="CD7" i="15"/>
  <c r="K910" i="1" s="1"/>
  <c r="CE7" i="15"/>
  <c r="K871" i="1" s="1"/>
  <c r="CA8" i="15"/>
  <c r="K1226" i="1" s="1"/>
  <c r="CB8" i="15"/>
  <c r="K1187" i="1" s="1"/>
  <c r="CC8" i="15"/>
  <c r="K3155" i="1" s="1"/>
  <c r="CD8" i="15"/>
  <c r="K911" i="1" s="1"/>
  <c r="CE8" i="15"/>
  <c r="K872" i="1" s="1"/>
  <c r="CA9" i="15"/>
  <c r="K1227" i="1" s="1"/>
  <c r="CB9" i="15"/>
  <c r="K1188" i="1" s="1"/>
  <c r="CC9" i="15"/>
  <c r="K3156" i="1" s="1"/>
  <c r="CD9" i="15"/>
  <c r="K912" i="1" s="1"/>
  <c r="CE9" i="15"/>
  <c r="K873" i="1" s="1"/>
  <c r="CA10" i="15"/>
  <c r="K1228" i="1" s="1"/>
  <c r="CB10" i="15"/>
  <c r="K1189" i="1" s="1"/>
  <c r="CC10" i="15"/>
  <c r="K3157" i="1" s="1"/>
  <c r="CD10" i="15"/>
  <c r="K913" i="1" s="1"/>
  <c r="CE10" i="15"/>
  <c r="K874" i="1" s="1"/>
  <c r="CA11" i="15"/>
  <c r="K1229" i="1" s="1"/>
  <c r="CB11" i="15"/>
  <c r="K1190" i="1" s="1"/>
  <c r="CC11" i="15"/>
  <c r="K3158" i="1" s="1"/>
  <c r="CD11" i="15"/>
  <c r="K914" i="1" s="1"/>
  <c r="CE11" i="15"/>
  <c r="K875" i="1" s="1"/>
  <c r="CA12" i="15"/>
  <c r="K1230" i="1" s="1"/>
  <c r="CB12" i="15"/>
  <c r="K1191" i="1" s="1"/>
  <c r="CC12" i="15"/>
  <c r="K3159" i="1" s="1"/>
  <c r="CD12" i="15"/>
  <c r="K915" i="1" s="1"/>
  <c r="CE12" i="15"/>
  <c r="K876" i="1" s="1"/>
  <c r="CA13" i="15"/>
  <c r="K1231" i="1" s="1"/>
  <c r="CB13" i="15"/>
  <c r="K1192" i="1" s="1"/>
  <c r="CC13" i="15"/>
  <c r="K3160" i="1" s="1"/>
  <c r="CD13" i="15"/>
  <c r="K916" i="1" s="1"/>
  <c r="CE13" i="15"/>
  <c r="K877" i="1" s="1"/>
  <c r="CA14" i="15"/>
  <c r="K1232" i="1" s="1"/>
  <c r="CB14" i="15"/>
  <c r="K1193" i="1" s="1"/>
  <c r="CC14" i="15"/>
  <c r="K3161" i="1" s="1"/>
  <c r="CD14" i="15"/>
  <c r="K917" i="1" s="1"/>
  <c r="CE14" i="15"/>
  <c r="K878" i="1" s="1"/>
  <c r="CA15" i="15"/>
  <c r="K1233" i="1" s="1"/>
  <c r="CB15" i="15"/>
  <c r="K1194" i="1" s="1"/>
  <c r="CC15" i="15"/>
  <c r="K3162" i="1" s="1"/>
  <c r="CD15" i="15"/>
  <c r="K918" i="1" s="1"/>
  <c r="CE15" i="15"/>
  <c r="K879" i="1" s="1"/>
  <c r="CA16" i="15"/>
  <c r="K1234" i="1" s="1"/>
  <c r="CB16" i="15"/>
  <c r="K1195" i="1" s="1"/>
  <c r="CC16" i="15"/>
  <c r="K3163" i="1" s="1"/>
  <c r="CD16" i="15"/>
  <c r="K919" i="1" s="1"/>
  <c r="CE16" i="15"/>
  <c r="K880" i="1" s="1"/>
  <c r="CA17" i="15"/>
  <c r="K1235" i="1" s="1"/>
  <c r="CB17" i="15"/>
  <c r="K1196" i="1" s="1"/>
  <c r="CC17" i="15"/>
  <c r="K3164" i="1" s="1"/>
  <c r="CD17" i="15"/>
  <c r="K920" i="1" s="1"/>
  <c r="CE17" i="15"/>
  <c r="K881" i="1" s="1"/>
  <c r="CA18" i="15"/>
  <c r="K1236" i="1" s="1"/>
  <c r="CB18" i="15"/>
  <c r="K1197" i="1" s="1"/>
  <c r="CC18" i="15"/>
  <c r="K3165" i="1" s="1"/>
  <c r="CD18" i="15"/>
  <c r="K921" i="1" s="1"/>
  <c r="CE18" i="15"/>
  <c r="K882" i="1" s="1"/>
  <c r="CA19" i="15"/>
  <c r="K1237" i="1" s="1"/>
  <c r="CB19" i="15"/>
  <c r="K1198" i="1" s="1"/>
  <c r="CC19" i="15"/>
  <c r="K3166" i="1" s="1"/>
  <c r="CD19" i="15"/>
  <c r="K922" i="1" s="1"/>
  <c r="CE19" i="15"/>
  <c r="K883" i="1" s="1"/>
  <c r="CA20" i="15"/>
  <c r="K1238" i="1" s="1"/>
  <c r="CB20" i="15"/>
  <c r="K1199" i="1" s="1"/>
  <c r="CC20" i="15"/>
  <c r="K3167" i="1" s="1"/>
  <c r="CD20" i="15"/>
  <c r="K923" i="1" s="1"/>
  <c r="CE20" i="15"/>
  <c r="K884" i="1" s="1"/>
  <c r="CA21" i="15"/>
  <c r="K1239" i="1" s="1"/>
  <c r="CB21" i="15"/>
  <c r="K1200" i="1" s="1"/>
  <c r="CC21" i="15"/>
  <c r="K3168" i="1" s="1"/>
  <c r="CD21" i="15"/>
  <c r="K924" i="1" s="1"/>
  <c r="CE21" i="15"/>
  <c r="K885" i="1" s="1"/>
  <c r="CA22" i="15"/>
  <c r="CB22" i="15"/>
  <c r="CC22" i="15"/>
  <c r="CD22" i="15"/>
  <c r="CE22" i="15"/>
  <c r="CA23" i="15"/>
  <c r="K1240" i="1" s="1"/>
  <c r="CB23" i="15"/>
  <c r="K1201" i="1" s="1"/>
  <c r="CC23" i="15"/>
  <c r="K3169" i="1" s="1"/>
  <c r="CD23" i="15"/>
  <c r="K925" i="1" s="1"/>
  <c r="CE23" i="15"/>
  <c r="K886" i="1" s="1"/>
  <c r="CA24" i="15"/>
  <c r="K1241" i="1" s="1"/>
  <c r="CB24" i="15"/>
  <c r="K1202" i="1" s="1"/>
  <c r="CC24" i="15"/>
  <c r="K3170" i="1" s="1"/>
  <c r="CD24" i="15"/>
  <c r="K926" i="1" s="1"/>
  <c r="CE24" i="15"/>
  <c r="K887" i="1" s="1"/>
  <c r="CA25" i="15"/>
  <c r="K1242" i="1" s="1"/>
  <c r="CB25" i="15"/>
  <c r="K1203" i="1" s="1"/>
  <c r="CC25" i="15"/>
  <c r="K3171" i="1" s="1"/>
  <c r="CD25" i="15"/>
  <c r="K927" i="1" s="1"/>
  <c r="CE25" i="15"/>
  <c r="K888" i="1" s="1"/>
  <c r="CA30" i="15"/>
  <c r="K1246" i="1" s="1"/>
  <c r="CB30" i="15"/>
  <c r="K1207" i="1" s="1"/>
  <c r="CC30" i="15"/>
  <c r="K3175" i="1" s="1"/>
  <c r="CD30" i="15"/>
  <c r="K931" i="1" s="1"/>
  <c r="CE30" i="15"/>
  <c r="K892" i="1" s="1"/>
  <c r="CA31" i="15"/>
  <c r="K1247" i="1" s="1"/>
  <c r="CB31" i="15"/>
  <c r="K1208" i="1" s="1"/>
  <c r="CC31" i="15"/>
  <c r="K3176" i="1" s="1"/>
  <c r="CD31" i="15"/>
  <c r="K932" i="1" s="1"/>
  <c r="CE31" i="15"/>
  <c r="K893" i="1" s="1"/>
  <c r="CA33" i="15"/>
  <c r="K1243" i="1" s="1"/>
  <c r="CB33" i="15"/>
  <c r="K1204" i="1" s="1"/>
  <c r="CC33" i="15"/>
  <c r="K3172" i="1" s="1"/>
  <c r="CD33" i="15"/>
  <c r="K928" i="1" s="1"/>
  <c r="CE33" i="15"/>
  <c r="K889" i="1" s="1"/>
  <c r="CA35" i="15"/>
  <c r="K1249" i="1" s="1"/>
  <c r="CB35" i="15"/>
  <c r="K1210" i="1" s="1"/>
  <c r="CC35" i="15"/>
  <c r="K3178" i="1" s="1"/>
  <c r="CD35" i="15"/>
  <c r="K934" i="1" s="1"/>
  <c r="CE35" i="15"/>
  <c r="K895" i="1" s="1"/>
  <c r="CA36" i="15"/>
  <c r="K1250" i="1" s="1"/>
  <c r="CB36" i="15"/>
  <c r="K1211" i="1" s="1"/>
  <c r="CC36" i="15"/>
  <c r="K3179" i="1" s="1"/>
  <c r="CD36" i="15"/>
  <c r="K935" i="1" s="1"/>
  <c r="CE36" i="15"/>
  <c r="K896" i="1" s="1"/>
  <c r="CA37" i="15"/>
  <c r="K1251" i="1" s="1"/>
  <c r="CB37" i="15"/>
  <c r="K1212" i="1" s="1"/>
  <c r="CC37" i="15"/>
  <c r="K3180" i="1" s="1"/>
  <c r="CD37" i="15"/>
  <c r="K936" i="1" s="1"/>
  <c r="CE37" i="15"/>
  <c r="K897" i="1" s="1"/>
  <c r="CA38" i="15"/>
  <c r="K1252" i="1" s="1"/>
  <c r="CB38" i="15"/>
  <c r="K1213" i="1" s="1"/>
  <c r="CC38" i="15"/>
  <c r="K3181" i="1" s="1"/>
  <c r="CD38" i="15"/>
  <c r="K937" i="1" s="1"/>
  <c r="CE38" i="15"/>
  <c r="K898" i="1" s="1"/>
  <c r="CA39" i="15"/>
  <c r="CB39" i="15"/>
  <c r="CC39" i="15"/>
  <c r="CD39" i="15"/>
  <c r="CE39" i="15"/>
  <c r="CB3" i="15"/>
  <c r="K1182" i="1" s="1"/>
  <c r="CC3" i="15"/>
  <c r="K3150" i="1" s="1"/>
  <c r="CD3" i="15"/>
  <c r="K906" i="1" s="1"/>
  <c r="CE3" i="15"/>
  <c r="K867" i="1" s="1"/>
  <c r="CA3" i="15"/>
  <c r="K1221" i="1" s="1"/>
  <c r="BY4" i="15"/>
  <c r="K1810" i="1" s="1"/>
  <c r="BY5" i="15"/>
  <c r="K1811" i="1" s="1"/>
  <c r="BY6" i="15"/>
  <c r="K1812" i="1" s="1"/>
  <c r="BY7" i="15"/>
  <c r="K1813" i="1" s="1"/>
  <c r="BY8" i="15"/>
  <c r="K1814" i="1" s="1"/>
  <c r="BY9" i="15"/>
  <c r="K1815" i="1" s="1"/>
  <c r="BY10" i="15"/>
  <c r="K1816" i="1" s="1"/>
  <c r="BY11" i="15"/>
  <c r="K1817" i="1" s="1"/>
  <c r="BY12" i="15"/>
  <c r="K1818" i="1" s="1"/>
  <c r="BY13" i="15"/>
  <c r="K1819" i="1" s="1"/>
  <c r="BY14" i="15"/>
  <c r="K1820" i="1" s="1"/>
  <c r="BY15" i="15"/>
  <c r="K1821" i="1" s="1"/>
  <c r="BY16" i="15"/>
  <c r="K1822" i="1" s="1"/>
  <c r="BY17" i="15"/>
  <c r="K1823" i="1" s="1"/>
  <c r="BY18" i="15"/>
  <c r="K1824" i="1" s="1"/>
  <c r="BY19" i="15"/>
  <c r="K1825" i="1" s="1"/>
  <c r="BY20" i="15"/>
  <c r="K1826" i="1" s="1"/>
  <c r="BY21" i="15"/>
  <c r="K1827" i="1" s="1"/>
  <c r="BY22" i="15"/>
  <c r="BY23" i="15"/>
  <c r="K1828" i="1" s="1"/>
  <c r="BY24" i="15"/>
  <c r="K1829" i="1" s="1"/>
  <c r="BY25" i="15"/>
  <c r="K1830" i="1" s="1"/>
  <c r="BY30" i="15"/>
  <c r="K1834" i="1" s="1"/>
  <c r="BY31" i="15"/>
  <c r="K1835" i="1" s="1"/>
  <c r="BY33" i="15"/>
  <c r="K1831" i="1" s="1"/>
  <c r="BY35" i="15"/>
  <c r="K1837" i="1" s="1"/>
  <c r="BY36" i="15"/>
  <c r="K1838" i="1" s="1"/>
  <c r="BY37" i="15"/>
  <c r="K1839" i="1" s="1"/>
  <c r="BY38" i="15"/>
  <c r="K1840" i="1" s="1"/>
  <c r="BY39" i="15"/>
  <c r="BY3" i="15"/>
  <c r="K1809" i="1" s="1"/>
  <c r="BZ4" i="15"/>
  <c r="K1849" i="1" s="1"/>
  <c r="BZ5" i="15"/>
  <c r="K1850" i="1" s="1"/>
  <c r="BZ6" i="15"/>
  <c r="K1851" i="1" s="1"/>
  <c r="BZ7" i="15"/>
  <c r="K1852" i="1" s="1"/>
  <c r="BZ8" i="15"/>
  <c r="K1853" i="1" s="1"/>
  <c r="BZ9" i="15"/>
  <c r="K1854" i="1" s="1"/>
  <c r="BZ10" i="15"/>
  <c r="K1855" i="1" s="1"/>
  <c r="BZ11" i="15"/>
  <c r="K1856" i="1" s="1"/>
  <c r="BZ12" i="15"/>
  <c r="K1857" i="1" s="1"/>
  <c r="BZ13" i="15"/>
  <c r="K1858" i="1" s="1"/>
  <c r="BZ14" i="15"/>
  <c r="K1859" i="1" s="1"/>
  <c r="BZ15" i="15"/>
  <c r="K1860" i="1" s="1"/>
  <c r="BZ16" i="15"/>
  <c r="K1861" i="1" s="1"/>
  <c r="BZ17" i="15"/>
  <c r="K1862" i="1" s="1"/>
  <c r="BZ18" i="15"/>
  <c r="K1863" i="1" s="1"/>
  <c r="BZ19" i="15"/>
  <c r="K1864" i="1" s="1"/>
  <c r="BZ20" i="15"/>
  <c r="K1865" i="1" s="1"/>
  <c r="BZ21" i="15"/>
  <c r="K1866" i="1" s="1"/>
  <c r="BZ22" i="15"/>
  <c r="BZ23" i="15"/>
  <c r="K1867" i="1" s="1"/>
  <c r="BZ24" i="15"/>
  <c r="K1868" i="1" s="1"/>
  <c r="BZ25" i="15"/>
  <c r="K1869" i="1" s="1"/>
  <c r="BZ30" i="15"/>
  <c r="K1873" i="1" s="1"/>
  <c r="BZ31" i="15"/>
  <c r="K1874" i="1" s="1"/>
  <c r="BZ33" i="15"/>
  <c r="K1870" i="1" s="1"/>
  <c r="BZ35" i="15"/>
  <c r="K1876" i="1" s="1"/>
  <c r="BZ36" i="15"/>
  <c r="K1877" i="1" s="1"/>
  <c r="BZ37" i="15"/>
  <c r="K1878" i="1" s="1"/>
  <c r="BZ38" i="15"/>
  <c r="K1879" i="1" s="1"/>
  <c r="BZ39" i="15"/>
  <c r="BX4" i="15"/>
  <c r="K1969" i="1" s="1"/>
  <c r="BX5" i="15"/>
  <c r="K1970" i="1" s="1"/>
  <c r="BX6" i="15"/>
  <c r="K1971" i="1" s="1"/>
  <c r="BX7" i="15"/>
  <c r="K1972" i="1" s="1"/>
  <c r="BX8" i="15"/>
  <c r="K1973" i="1" s="1"/>
  <c r="BX9" i="15"/>
  <c r="K1974" i="1" s="1"/>
  <c r="BX10" i="15"/>
  <c r="K1975" i="1" s="1"/>
  <c r="BX11" i="15"/>
  <c r="K1976" i="1" s="1"/>
  <c r="BX12" i="15"/>
  <c r="K1977" i="1" s="1"/>
  <c r="BX13" i="15"/>
  <c r="K1978" i="1" s="1"/>
  <c r="BX14" i="15"/>
  <c r="K1979" i="1" s="1"/>
  <c r="BX15" i="15"/>
  <c r="K1980" i="1" s="1"/>
  <c r="BX16" i="15"/>
  <c r="K1981" i="1" s="1"/>
  <c r="BX17" i="15"/>
  <c r="K1982" i="1" s="1"/>
  <c r="BX18" i="15"/>
  <c r="K1983" i="1" s="1"/>
  <c r="BX19" i="15"/>
  <c r="K1984" i="1" s="1"/>
  <c r="BX20" i="15"/>
  <c r="K1985" i="1" s="1"/>
  <c r="BX21" i="15"/>
  <c r="K1986" i="1" s="1"/>
  <c r="BX22" i="15"/>
  <c r="BX23" i="15"/>
  <c r="K1987" i="1" s="1"/>
  <c r="BX24" i="15"/>
  <c r="K1988" i="1" s="1"/>
  <c r="BX25" i="15"/>
  <c r="K1989" i="1" s="1"/>
  <c r="BX30" i="15"/>
  <c r="K1993" i="1" s="1"/>
  <c r="BX31" i="15"/>
  <c r="K1994" i="1" s="1"/>
  <c r="BX33" i="15"/>
  <c r="K1990" i="1" s="1"/>
  <c r="BX35" i="15"/>
  <c r="K1996" i="1" s="1"/>
  <c r="BX36" i="15"/>
  <c r="K1997" i="1" s="1"/>
  <c r="BX37" i="15"/>
  <c r="K1998" i="1" s="1"/>
  <c r="BX38" i="15"/>
  <c r="K1999" i="1" s="1"/>
  <c r="BX39" i="15"/>
  <c r="K2001" i="1" s="1"/>
  <c r="BT4" i="15"/>
  <c r="K946" i="1" s="1"/>
  <c r="BU4" i="15"/>
  <c r="K1026" i="1" s="1"/>
  <c r="BV4" i="15"/>
  <c r="K1927" i="1" s="1"/>
  <c r="BW4" i="15"/>
  <c r="K2011" i="1" s="1"/>
  <c r="BT5" i="15"/>
  <c r="K947" i="1" s="1"/>
  <c r="BU5" i="15"/>
  <c r="K1027" i="1" s="1"/>
  <c r="BV5" i="15"/>
  <c r="K1928" i="1" s="1"/>
  <c r="BW5" i="15"/>
  <c r="K2012" i="1" s="1"/>
  <c r="BT6" i="15"/>
  <c r="K948" i="1" s="1"/>
  <c r="BU6" i="15"/>
  <c r="K1028" i="1" s="1"/>
  <c r="BV6" i="15"/>
  <c r="K1929" i="1" s="1"/>
  <c r="BW6" i="15"/>
  <c r="K2013" i="1" s="1"/>
  <c r="BT7" i="15"/>
  <c r="K949" i="1" s="1"/>
  <c r="BU7" i="15"/>
  <c r="K1029" i="1" s="1"/>
  <c r="BV7" i="15"/>
  <c r="K1930" i="1" s="1"/>
  <c r="BW7" i="15"/>
  <c r="K2014" i="1" s="1"/>
  <c r="BT8" i="15"/>
  <c r="K950" i="1" s="1"/>
  <c r="BU8" i="15"/>
  <c r="K1030" i="1" s="1"/>
  <c r="BV8" i="15"/>
  <c r="K1931" i="1" s="1"/>
  <c r="BW8" i="15"/>
  <c r="K2015" i="1" s="1"/>
  <c r="BT9" i="15"/>
  <c r="K951" i="1" s="1"/>
  <c r="BU9" i="15"/>
  <c r="K1031" i="1" s="1"/>
  <c r="BV9" i="15"/>
  <c r="K1932" i="1" s="1"/>
  <c r="BW9" i="15"/>
  <c r="K2016" i="1" s="1"/>
  <c r="BT10" i="15"/>
  <c r="K952" i="1" s="1"/>
  <c r="BU10" i="15"/>
  <c r="K1032" i="1" s="1"/>
  <c r="BV10" i="15"/>
  <c r="K1933" i="1" s="1"/>
  <c r="BW10" i="15"/>
  <c r="K2017" i="1" s="1"/>
  <c r="BT11" i="15"/>
  <c r="K953" i="1" s="1"/>
  <c r="BU11" i="15"/>
  <c r="K1033" i="1" s="1"/>
  <c r="BV11" i="15"/>
  <c r="K1934" i="1" s="1"/>
  <c r="BW11" i="15"/>
  <c r="K2018" i="1" s="1"/>
  <c r="BT12" i="15"/>
  <c r="K954" i="1" s="1"/>
  <c r="BU12" i="15"/>
  <c r="K1034" i="1" s="1"/>
  <c r="BV12" i="15"/>
  <c r="K1935" i="1" s="1"/>
  <c r="BW12" i="15"/>
  <c r="K2019" i="1" s="1"/>
  <c r="BT13" i="15"/>
  <c r="K955" i="1" s="1"/>
  <c r="BU13" i="15"/>
  <c r="K1035" i="1" s="1"/>
  <c r="BV13" i="15"/>
  <c r="K1936" i="1" s="1"/>
  <c r="BW13" i="15"/>
  <c r="K2020" i="1" s="1"/>
  <c r="BT14" i="15"/>
  <c r="K956" i="1" s="1"/>
  <c r="BU14" i="15"/>
  <c r="K1036" i="1" s="1"/>
  <c r="BV14" i="15"/>
  <c r="K1937" i="1" s="1"/>
  <c r="BW14" i="15"/>
  <c r="K2021" i="1" s="1"/>
  <c r="BT15" i="15"/>
  <c r="K957" i="1" s="1"/>
  <c r="BU15" i="15"/>
  <c r="K1037" i="1" s="1"/>
  <c r="BV15" i="15"/>
  <c r="K1938" i="1" s="1"/>
  <c r="BW15" i="15"/>
  <c r="K2022" i="1" s="1"/>
  <c r="BT16" i="15"/>
  <c r="K958" i="1" s="1"/>
  <c r="BU16" i="15"/>
  <c r="K1038" i="1" s="1"/>
  <c r="BV16" i="15"/>
  <c r="K1939" i="1" s="1"/>
  <c r="BW16" i="15"/>
  <c r="K2023" i="1" s="1"/>
  <c r="BT17" i="15"/>
  <c r="K959" i="1" s="1"/>
  <c r="BU17" i="15"/>
  <c r="K1039" i="1" s="1"/>
  <c r="BV17" i="15"/>
  <c r="K1940" i="1" s="1"/>
  <c r="BW17" i="15"/>
  <c r="K2024" i="1" s="1"/>
  <c r="BT18" i="15"/>
  <c r="K960" i="1" s="1"/>
  <c r="BU18" i="15"/>
  <c r="K1040" i="1" s="1"/>
  <c r="BV18" i="15"/>
  <c r="K1941" i="1" s="1"/>
  <c r="BW18" i="15"/>
  <c r="K2025" i="1" s="1"/>
  <c r="BT19" i="15"/>
  <c r="K961" i="1" s="1"/>
  <c r="BU19" i="15"/>
  <c r="K1041" i="1" s="1"/>
  <c r="BV19" i="15"/>
  <c r="K1942" i="1" s="1"/>
  <c r="BW19" i="15"/>
  <c r="K2026" i="1" s="1"/>
  <c r="BT20" i="15"/>
  <c r="K962" i="1" s="1"/>
  <c r="BU20" i="15"/>
  <c r="K1042" i="1" s="1"/>
  <c r="BV20" i="15"/>
  <c r="K1943" i="1" s="1"/>
  <c r="BW20" i="15"/>
  <c r="K2027" i="1" s="1"/>
  <c r="BT21" i="15"/>
  <c r="K963" i="1" s="1"/>
  <c r="BU21" i="15"/>
  <c r="K1043" i="1" s="1"/>
  <c r="BV21" i="15"/>
  <c r="K1944" i="1" s="1"/>
  <c r="BW21" i="15"/>
  <c r="K2028" i="1" s="1"/>
  <c r="BT22" i="15"/>
  <c r="BU22" i="15"/>
  <c r="BV22" i="15"/>
  <c r="BW22" i="15"/>
  <c r="BT23" i="15"/>
  <c r="K964" i="1" s="1"/>
  <c r="BU23" i="15"/>
  <c r="K1044" i="1" s="1"/>
  <c r="BV23" i="15"/>
  <c r="K1945" i="1" s="1"/>
  <c r="BW23" i="15"/>
  <c r="K2029" i="1" s="1"/>
  <c r="BT24" i="15"/>
  <c r="K965" i="1" s="1"/>
  <c r="BU24" i="15"/>
  <c r="K1045" i="1" s="1"/>
  <c r="BV24" i="15"/>
  <c r="K1946" i="1" s="1"/>
  <c r="BW24" i="15"/>
  <c r="K2030" i="1" s="1"/>
  <c r="BT25" i="15"/>
  <c r="K966" i="1" s="1"/>
  <c r="BU25" i="15"/>
  <c r="K1046" i="1" s="1"/>
  <c r="BV25" i="15"/>
  <c r="K1947" i="1" s="1"/>
  <c r="BW25" i="15"/>
  <c r="K2031" i="1" s="1"/>
  <c r="BT30" i="15"/>
  <c r="K970" i="1" s="1"/>
  <c r="BU30" i="15"/>
  <c r="K1050" i="1" s="1"/>
  <c r="BV30" i="15"/>
  <c r="K1951" i="1" s="1"/>
  <c r="BW30" i="15"/>
  <c r="K2035" i="1" s="1"/>
  <c r="BT31" i="15"/>
  <c r="K971" i="1" s="1"/>
  <c r="BU31" i="15"/>
  <c r="K1051" i="1" s="1"/>
  <c r="BV31" i="15"/>
  <c r="K1952" i="1" s="1"/>
  <c r="BW31" i="15"/>
  <c r="K2036" i="1" s="1"/>
  <c r="BT33" i="15"/>
  <c r="K967" i="1" s="1"/>
  <c r="BU33" i="15"/>
  <c r="K1047" i="1" s="1"/>
  <c r="BV33" i="15"/>
  <c r="K1948" i="1" s="1"/>
  <c r="BW33" i="15"/>
  <c r="K2032" i="1" s="1"/>
  <c r="BT35" i="15"/>
  <c r="K973" i="1" s="1"/>
  <c r="BU35" i="15"/>
  <c r="K1053" i="1" s="1"/>
  <c r="BV35" i="15"/>
  <c r="K1954" i="1" s="1"/>
  <c r="BW35" i="15"/>
  <c r="K2038" i="1" s="1"/>
  <c r="BT36" i="15"/>
  <c r="K974" i="1" s="1"/>
  <c r="BU36" i="15"/>
  <c r="K1054" i="1" s="1"/>
  <c r="BV36" i="15"/>
  <c r="K1955" i="1" s="1"/>
  <c r="BW36" i="15"/>
  <c r="K2039" i="1" s="1"/>
  <c r="BT37" i="15"/>
  <c r="K975" i="1" s="1"/>
  <c r="BU37" i="15"/>
  <c r="K1055" i="1" s="1"/>
  <c r="BV37" i="15"/>
  <c r="K1956" i="1" s="1"/>
  <c r="BW37" i="15"/>
  <c r="K2040" i="1" s="1"/>
  <c r="BT38" i="15"/>
  <c r="K976" i="1" s="1"/>
  <c r="BU38" i="15"/>
  <c r="K1056" i="1" s="1"/>
  <c r="BV38" i="15"/>
  <c r="K1957" i="1" s="1"/>
  <c r="BW38" i="15"/>
  <c r="K2041" i="1" s="1"/>
  <c r="BT39" i="15"/>
  <c r="BU39" i="15"/>
  <c r="BV39" i="15"/>
  <c r="K1959" i="1" s="1"/>
  <c r="BW39" i="15"/>
  <c r="K2043" i="1" s="1"/>
  <c r="BU3" i="15"/>
  <c r="K1025" i="1" s="1"/>
  <c r="BV3" i="15"/>
  <c r="K1926" i="1" s="1"/>
  <c r="BW3" i="15"/>
  <c r="K2010" i="1" s="1"/>
  <c r="BZ3" i="15"/>
  <c r="K1848" i="1" s="1"/>
  <c r="BX3" i="15"/>
  <c r="K1968" i="1" s="1"/>
  <c r="BT3" i="15"/>
  <c r="K945" i="1" s="1"/>
  <c r="K2051" i="1" l="1"/>
  <c r="K905" i="1"/>
  <c r="B4" i="15"/>
  <c r="K433" i="1" s="1"/>
  <c r="C4" i="15"/>
  <c r="K673" i="1" s="1"/>
  <c r="D4" i="15"/>
  <c r="K3190" i="1" s="1"/>
  <c r="E4" i="15"/>
  <c r="K2287" i="1" s="1"/>
  <c r="F4" i="15"/>
  <c r="K2170" i="1" s="1"/>
  <c r="G4" i="15"/>
  <c r="K2605" i="1" s="1"/>
  <c r="H4" i="15"/>
  <c r="K1065" i="1" s="1"/>
  <c r="I4" i="15"/>
  <c r="K2053" i="1" s="1"/>
  <c r="J4" i="15"/>
  <c r="K4" i="15"/>
  <c r="K4" i="1" s="1"/>
  <c r="L4" i="15"/>
  <c r="K1495" i="1" s="1"/>
  <c r="M4" i="15"/>
  <c r="K2683" i="1" s="1"/>
  <c r="N4" i="15"/>
  <c r="K1300" i="1" s="1"/>
  <c r="O4" i="15"/>
  <c r="P4" i="15"/>
  <c r="Q4" i="15"/>
  <c r="K1417" i="1" s="1"/>
  <c r="R4" i="15"/>
  <c r="K2839" i="1" s="1"/>
  <c r="S4" i="15"/>
  <c r="K2878" i="1" s="1"/>
  <c r="T4" i="15"/>
  <c r="K595" i="1" s="1"/>
  <c r="U4" i="15"/>
  <c r="K2488" i="1" s="1"/>
  <c r="V4" i="15"/>
  <c r="K556" i="1" s="1"/>
  <c r="W4" i="15"/>
  <c r="K516" i="1" s="1"/>
  <c r="X4" i="15"/>
  <c r="K829" i="1" s="1"/>
  <c r="Y4" i="15"/>
  <c r="Z4" i="15"/>
  <c r="K3229" i="1" s="1"/>
  <c r="AA4" i="15"/>
  <c r="K2409" i="1" s="1"/>
  <c r="AB4" i="15"/>
  <c r="K2209" i="1" s="1"/>
  <c r="AC4" i="15"/>
  <c r="K2644" i="1" s="1"/>
  <c r="AD4" i="15"/>
  <c r="AE4" i="15"/>
  <c r="K160" i="1" s="1"/>
  <c r="AF4" i="15"/>
  <c r="K2092" i="1" s="1"/>
  <c r="AG4" i="15"/>
  <c r="K1612" i="1" s="1"/>
  <c r="AH4" i="15"/>
  <c r="K2449" i="1" s="1"/>
  <c r="AI4" i="15"/>
  <c r="K634" i="1" s="1"/>
  <c r="AJ4" i="15"/>
  <c r="K355" i="1" s="1"/>
  <c r="AK4" i="15"/>
  <c r="K2248" i="1" s="1"/>
  <c r="AL4" i="15"/>
  <c r="K2527" i="1" s="1"/>
  <c r="AM4" i="15"/>
  <c r="K238" i="1" s="1"/>
  <c r="AN4" i="15"/>
  <c r="AO4" i="15"/>
  <c r="K2131" i="1" s="1"/>
  <c r="AP4" i="15"/>
  <c r="AQ4" i="15"/>
  <c r="K2995" i="1" s="1"/>
  <c r="AR4" i="15"/>
  <c r="K1651" i="1" s="1"/>
  <c r="AS4" i="15"/>
  <c r="K3112" i="1" s="1"/>
  <c r="AT4" i="15"/>
  <c r="K1770" i="1" s="1"/>
  <c r="AU4" i="15"/>
  <c r="K316" i="1" s="1"/>
  <c r="AV4" i="15"/>
  <c r="K199" i="1" s="1"/>
  <c r="AW4" i="15"/>
  <c r="K2566" i="1" s="1"/>
  <c r="AX4" i="15"/>
  <c r="K277" i="1" s="1"/>
  <c r="AY4" i="15"/>
  <c r="AZ4" i="15"/>
  <c r="BA4" i="15"/>
  <c r="BB4" i="15"/>
  <c r="BC4" i="15"/>
  <c r="BD4" i="15"/>
  <c r="BE4" i="15"/>
  <c r="BF4" i="15"/>
  <c r="BG4" i="15"/>
  <c r="BH4" i="15"/>
  <c r="BI4" i="15"/>
  <c r="BJ4" i="15"/>
  <c r="BK4" i="15"/>
  <c r="BL4" i="15"/>
  <c r="BM4" i="15"/>
  <c r="K3268" i="1" s="1"/>
  <c r="BN4" i="15"/>
  <c r="BO4" i="15"/>
  <c r="B5" i="15"/>
  <c r="K434" i="1" s="1"/>
  <c r="C5" i="15"/>
  <c r="K674" i="1" s="1"/>
  <c r="D5" i="15"/>
  <c r="K3191" i="1" s="1"/>
  <c r="E5" i="15"/>
  <c r="K2288" i="1" s="1"/>
  <c r="F5" i="15"/>
  <c r="K2171" i="1" s="1"/>
  <c r="G5" i="15"/>
  <c r="K2606" i="1" s="1"/>
  <c r="H5" i="15"/>
  <c r="K1066" i="1" s="1"/>
  <c r="I5" i="15"/>
  <c r="K2054" i="1" s="1"/>
  <c r="J5" i="15"/>
  <c r="K5" i="15"/>
  <c r="K5" i="1" s="1"/>
  <c r="L5" i="15"/>
  <c r="K1496" i="1" s="1"/>
  <c r="M5" i="15"/>
  <c r="K2684" i="1" s="1"/>
  <c r="N5" i="15"/>
  <c r="K1301" i="1" s="1"/>
  <c r="O5" i="15"/>
  <c r="P5" i="15"/>
  <c r="Q5" i="15"/>
  <c r="K1418" i="1" s="1"/>
  <c r="R5" i="15"/>
  <c r="K2840" i="1" s="1"/>
  <c r="S5" i="15"/>
  <c r="K2879" i="1" s="1"/>
  <c r="T5" i="15"/>
  <c r="K596" i="1" s="1"/>
  <c r="U5" i="15"/>
  <c r="K2489" i="1" s="1"/>
  <c r="V5" i="15"/>
  <c r="K557" i="1" s="1"/>
  <c r="W5" i="15"/>
  <c r="K517" i="1" s="1"/>
  <c r="X5" i="15"/>
  <c r="K830" i="1" s="1"/>
  <c r="Y5" i="15"/>
  <c r="Z5" i="15"/>
  <c r="K3230" i="1" s="1"/>
  <c r="AA5" i="15"/>
  <c r="K2410" i="1" s="1"/>
  <c r="AB5" i="15"/>
  <c r="K2210" i="1" s="1"/>
  <c r="AC5" i="15"/>
  <c r="K2645" i="1" s="1"/>
  <c r="AD5" i="15"/>
  <c r="AE5" i="15"/>
  <c r="K161" i="1" s="1"/>
  <c r="AF5" i="15"/>
  <c r="K2093" i="1" s="1"/>
  <c r="AG5" i="15"/>
  <c r="K1613" i="1" s="1"/>
  <c r="AH5" i="15"/>
  <c r="K2450" i="1" s="1"/>
  <c r="AI5" i="15"/>
  <c r="K635" i="1" s="1"/>
  <c r="AJ5" i="15"/>
  <c r="K356" i="1" s="1"/>
  <c r="AK5" i="15"/>
  <c r="K2249" i="1" s="1"/>
  <c r="AL5" i="15"/>
  <c r="K2528" i="1" s="1"/>
  <c r="AM5" i="15"/>
  <c r="K239" i="1" s="1"/>
  <c r="AN5" i="15"/>
  <c r="AO5" i="15"/>
  <c r="K2132" i="1" s="1"/>
  <c r="AP5" i="15"/>
  <c r="AQ5" i="15"/>
  <c r="K2996" i="1" s="1"/>
  <c r="AR5" i="15"/>
  <c r="K1652" i="1" s="1"/>
  <c r="AS5" i="15"/>
  <c r="K3113" i="1" s="1"/>
  <c r="AT5" i="15"/>
  <c r="K1771" i="1" s="1"/>
  <c r="AU5" i="15"/>
  <c r="K317" i="1" s="1"/>
  <c r="AV5" i="15"/>
  <c r="K200" i="1" s="1"/>
  <c r="AW5" i="15"/>
  <c r="K2567" i="1" s="1"/>
  <c r="AX5" i="15"/>
  <c r="K278" i="1" s="1"/>
  <c r="AY5" i="15"/>
  <c r="AZ5" i="15"/>
  <c r="BA5" i="15"/>
  <c r="BB5" i="15"/>
  <c r="BC5" i="15"/>
  <c r="BD5" i="15"/>
  <c r="BE5" i="15"/>
  <c r="BF5" i="15"/>
  <c r="BG5" i="15"/>
  <c r="BH5" i="15"/>
  <c r="BI5" i="15"/>
  <c r="BJ5" i="15"/>
  <c r="BK5" i="15"/>
  <c r="BL5" i="15"/>
  <c r="BM5" i="15"/>
  <c r="K3269" i="1" s="1"/>
  <c r="BN5" i="15"/>
  <c r="BO5" i="15"/>
  <c r="B6" i="15"/>
  <c r="K435" i="1" s="1"/>
  <c r="C6" i="15"/>
  <c r="K675" i="1" s="1"/>
  <c r="D6" i="15"/>
  <c r="K3192" i="1" s="1"/>
  <c r="E6" i="15"/>
  <c r="K2289" i="1" s="1"/>
  <c r="F6" i="15"/>
  <c r="K2172" i="1" s="1"/>
  <c r="G6" i="15"/>
  <c r="K2607" i="1" s="1"/>
  <c r="H6" i="15"/>
  <c r="K1067" i="1" s="1"/>
  <c r="I6" i="15"/>
  <c r="K2055" i="1" s="1"/>
  <c r="J6" i="15"/>
  <c r="K6" i="15"/>
  <c r="K6" i="1" s="1"/>
  <c r="L6" i="15"/>
  <c r="K1497" i="1" s="1"/>
  <c r="M6" i="15"/>
  <c r="K2685" i="1" s="1"/>
  <c r="N6" i="15"/>
  <c r="K1302" i="1" s="1"/>
  <c r="O6" i="15"/>
  <c r="P6" i="15"/>
  <c r="Q6" i="15"/>
  <c r="K1419" i="1" s="1"/>
  <c r="R6" i="15"/>
  <c r="K2841" i="1" s="1"/>
  <c r="S6" i="15"/>
  <c r="K2880" i="1" s="1"/>
  <c r="T6" i="15"/>
  <c r="K597" i="1" s="1"/>
  <c r="U6" i="15"/>
  <c r="K2490" i="1" s="1"/>
  <c r="V6" i="15"/>
  <c r="K558" i="1" s="1"/>
  <c r="W6" i="15"/>
  <c r="K518" i="1" s="1"/>
  <c r="X6" i="15"/>
  <c r="K831" i="1" s="1"/>
  <c r="Y6" i="15"/>
  <c r="Z6" i="15"/>
  <c r="K3231" i="1" s="1"/>
  <c r="AA6" i="15"/>
  <c r="K2411" i="1" s="1"/>
  <c r="AB6" i="15"/>
  <c r="K2211" i="1" s="1"/>
  <c r="AC6" i="15"/>
  <c r="K2646" i="1" s="1"/>
  <c r="AD6" i="15"/>
  <c r="AE6" i="15"/>
  <c r="K162" i="1" s="1"/>
  <c r="AF6" i="15"/>
  <c r="K2094" i="1" s="1"/>
  <c r="AG6" i="15"/>
  <c r="K1614" i="1" s="1"/>
  <c r="AH6" i="15"/>
  <c r="K2451" i="1" s="1"/>
  <c r="AI6" i="15"/>
  <c r="K636" i="1" s="1"/>
  <c r="AJ6" i="15"/>
  <c r="K357" i="1" s="1"/>
  <c r="AK6" i="15"/>
  <c r="K2250" i="1" s="1"/>
  <c r="AL6" i="15"/>
  <c r="K2529" i="1" s="1"/>
  <c r="AM6" i="15"/>
  <c r="K240" i="1" s="1"/>
  <c r="AN6" i="15"/>
  <c r="AO6" i="15"/>
  <c r="K2133" i="1" s="1"/>
  <c r="AP6" i="15"/>
  <c r="AQ6" i="15"/>
  <c r="K2997" i="1" s="1"/>
  <c r="AR6" i="15"/>
  <c r="K1653" i="1" s="1"/>
  <c r="AS6" i="15"/>
  <c r="K3114" i="1" s="1"/>
  <c r="AT6" i="15"/>
  <c r="K1772" i="1" s="1"/>
  <c r="AU6" i="15"/>
  <c r="K318" i="1" s="1"/>
  <c r="AV6" i="15"/>
  <c r="K201" i="1" s="1"/>
  <c r="AW6" i="15"/>
  <c r="K2568" i="1" s="1"/>
  <c r="AX6" i="15"/>
  <c r="K279" i="1" s="1"/>
  <c r="AY6" i="15"/>
  <c r="AZ6" i="15"/>
  <c r="BA6" i="15"/>
  <c r="BB6" i="15"/>
  <c r="BC6" i="15"/>
  <c r="BD6" i="15"/>
  <c r="BE6" i="15"/>
  <c r="BF6" i="15"/>
  <c r="BG6" i="15"/>
  <c r="BH6" i="15"/>
  <c r="BI6" i="15"/>
  <c r="BJ6" i="15"/>
  <c r="BK6" i="15"/>
  <c r="BL6" i="15"/>
  <c r="BM6" i="15"/>
  <c r="K3270" i="1" s="1"/>
  <c r="BN6" i="15"/>
  <c r="BO6" i="15"/>
  <c r="B7" i="15"/>
  <c r="K436" i="1" s="1"/>
  <c r="C7" i="15"/>
  <c r="K676" i="1" s="1"/>
  <c r="D7" i="15"/>
  <c r="K3193" i="1" s="1"/>
  <c r="E7" i="15"/>
  <c r="K2290" i="1" s="1"/>
  <c r="F7" i="15"/>
  <c r="K2173" i="1" s="1"/>
  <c r="G7" i="15"/>
  <c r="K2608" i="1" s="1"/>
  <c r="H7" i="15"/>
  <c r="K1068" i="1" s="1"/>
  <c r="I7" i="15"/>
  <c r="K2056" i="1" s="1"/>
  <c r="J7" i="15"/>
  <c r="K7" i="15"/>
  <c r="K7" i="1" s="1"/>
  <c r="L7" i="15"/>
  <c r="K1498" i="1" s="1"/>
  <c r="M7" i="15"/>
  <c r="K2686" i="1" s="1"/>
  <c r="N7" i="15"/>
  <c r="K1303" i="1" s="1"/>
  <c r="O7" i="15"/>
  <c r="P7" i="15"/>
  <c r="Q7" i="15"/>
  <c r="K1420" i="1" s="1"/>
  <c r="R7" i="15"/>
  <c r="K2842" i="1" s="1"/>
  <c r="S7" i="15"/>
  <c r="K2881" i="1" s="1"/>
  <c r="T7" i="15"/>
  <c r="K598" i="1" s="1"/>
  <c r="U7" i="15"/>
  <c r="K2491" i="1" s="1"/>
  <c r="V7" i="15"/>
  <c r="K559" i="1" s="1"/>
  <c r="W7" i="15"/>
  <c r="K519" i="1" s="1"/>
  <c r="X7" i="15"/>
  <c r="K832" i="1" s="1"/>
  <c r="Y7" i="15"/>
  <c r="Z7" i="15"/>
  <c r="K3232" i="1" s="1"/>
  <c r="AA7" i="15"/>
  <c r="K2412" i="1" s="1"/>
  <c r="AB7" i="15"/>
  <c r="K2212" i="1" s="1"/>
  <c r="AC7" i="15"/>
  <c r="K2647" i="1" s="1"/>
  <c r="AD7" i="15"/>
  <c r="AE7" i="15"/>
  <c r="K163" i="1" s="1"/>
  <c r="AF7" i="15"/>
  <c r="K2095" i="1" s="1"/>
  <c r="AG7" i="15"/>
  <c r="K1615" i="1" s="1"/>
  <c r="AH7" i="15"/>
  <c r="K2452" i="1" s="1"/>
  <c r="AI7" i="15"/>
  <c r="K637" i="1" s="1"/>
  <c r="AJ7" i="15"/>
  <c r="K358" i="1" s="1"/>
  <c r="AK7" i="15"/>
  <c r="K2251" i="1" s="1"/>
  <c r="AL7" i="15"/>
  <c r="K2530" i="1" s="1"/>
  <c r="AM7" i="15"/>
  <c r="K241" i="1" s="1"/>
  <c r="AN7" i="15"/>
  <c r="AO7" i="15"/>
  <c r="K2134" i="1" s="1"/>
  <c r="AP7" i="15"/>
  <c r="AQ7" i="15"/>
  <c r="K2998" i="1" s="1"/>
  <c r="AR7" i="15"/>
  <c r="K1654" i="1" s="1"/>
  <c r="AS7" i="15"/>
  <c r="K3115" i="1" s="1"/>
  <c r="AT7" i="15"/>
  <c r="K1773" i="1" s="1"/>
  <c r="AU7" i="15"/>
  <c r="K319" i="1" s="1"/>
  <c r="AV7" i="15"/>
  <c r="K202" i="1" s="1"/>
  <c r="AW7" i="15"/>
  <c r="K2569" i="1" s="1"/>
  <c r="AX7" i="15"/>
  <c r="K280" i="1" s="1"/>
  <c r="AY7" i="15"/>
  <c r="AZ7" i="15"/>
  <c r="BA7" i="15"/>
  <c r="BB7" i="15"/>
  <c r="BC7" i="15"/>
  <c r="BD7" i="15"/>
  <c r="BE7" i="15"/>
  <c r="BF7" i="15"/>
  <c r="BG7" i="15"/>
  <c r="BH7" i="15"/>
  <c r="BI7" i="15"/>
  <c r="BJ7" i="15"/>
  <c r="BK7" i="15"/>
  <c r="BL7" i="15"/>
  <c r="BM7" i="15"/>
  <c r="K3271" i="1" s="1"/>
  <c r="BN7" i="15"/>
  <c r="BO7" i="15"/>
  <c r="B8" i="15"/>
  <c r="K437" i="1" s="1"/>
  <c r="C8" i="15"/>
  <c r="K677" i="1" s="1"/>
  <c r="D8" i="15"/>
  <c r="K3194" i="1" s="1"/>
  <c r="E8" i="15"/>
  <c r="K2291" i="1" s="1"/>
  <c r="F8" i="15"/>
  <c r="K2174" i="1" s="1"/>
  <c r="G8" i="15"/>
  <c r="K2609" i="1" s="1"/>
  <c r="H8" i="15"/>
  <c r="K1069" i="1" s="1"/>
  <c r="I8" i="15"/>
  <c r="K2057" i="1" s="1"/>
  <c r="J8" i="15"/>
  <c r="K8" i="15"/>
  <c r="K8" i="1" s="1"/>
  <c r="L8" i="15"/>
  <c r="K1499" i="1" s="1"/>
  <c r="M8" i="15"/>
  <c r="K2687" i="1" s="1"/>
  <c r="N8" i="15"/>
  <c r="K1304" i="1" s="1"/>
  <c r="O8" i="15"/>
  <c r="P8" i="15"/>
  <c r="Q8" i="15"/>
  <c r="K1421" i="1" s="1"/>
  <c r="R8" i="15"/>
  <c r="K2843" i="1" s="1"/>
  <c r="S8" i="15"/>
  <c r="K2882" i="1" s="1"/>
  <c r="T8" i="15"/>
  <c r="K599" i="1" s="1"/>
  <c r="U8" i="15"/>
  <c r="K2492" i="1" s="1"/>
  <c r="V8" i="15"/>
  <c r="K560" i="1" s="1"/>
  <c r="W8" i="15"/>
  <c r="K520" i="1" s="1"/>
  <c r="X8" i="15"/>
  <c r="K833" i="1" s="1"/>
  <c r="Y8" i="15"/>
  <c r="Z8" i="15"/>
  <c r="K3233" i="1" s="1"/>
  <c r="AA8" i="15"/>
  <c r="K2413" i="1" s="1"/>
  <c r="AB8" i="15"/>
  <c r="K2213" i="1" s="1"/>
  <c r="AC8" i="15"/>
  <c r="K2648" i="1" s="1"/>
  <c r="AD8" i="15"/>
  <c r="AE8" i="15"/>
  <c r="K164" i="1" s="1"/>
  <c r="AF8" i="15"/>
  <c r="K2096" i="1" s="1"/>
  <c r="AG8" i="15"/>
  <c r="K1616" i="1" s="1"/>
  <c r="AH8" i="15"/>
  <c r="K2453" i="1" s="1"/>
  <c r="AI8" i="15"/>
  <c r="K638" i="1" s="1"/>
  <c r="AJ8" i="15"/>
  <c r="K359" i="1" s="1"/>
  <c r="AK8" i="15"/>
  <c r="K2252" i="1" s="1"/>
  <c r="AL8" i="15"/>
  <c r="K2531" i="1" s="1"/>
  <c r="AM8" i="15"/>
  <c r="K242" i="1" s="1"/>
  <c r="AN8" i="15"/>
  <c r="AO8" i="15"/>
  <c r="K2135" i="1" s="1"/>
  <c r="AP8" i="15"/>
  <c r="AQ8" i="15"/>
  <c r="K2999" i="1" s="1"/>
  <c r="AR8" i="15"/>
  <c r="K1655" i="1" s="1"/>
  <c r="AS8" i="15"/>
  <c r="K3116" i="1" s="1"/>
  <c r="AT8" i="15"/>
  <c r="K1774" i="1" s="1"/>
  <c r="AU8" i="15"/>
  <c r="K320" i="1" s="1"/>
  <c r="AV8" i="15"/>
  <c r="K203" i="1" s="1"/>
  <c r="AW8" i="15"/>
  <c r="K2570" i="1" s="1"/>
  <c r="AX8" i="15"/>
  <c r="K281" i="1" s="1"/>
  <c r="AY8" i="15"/>
  <c r="AZ8" i="15"/>
  <c r="BA8" i="15"/>
  <c r="BB8" i="15"/>
  <c r="BC8" i="15"/>
  <c r="BD8" i="15"/>
  <c r="BE8" i="15"/>
  <c r="BF8" i="15"/>
  <c r="BG8" i="15"/>
  <c r="BH8" i="15"/>
  <c r="BI8" i="15"/>
  <c r="BJ8" i="15"/>
  <c r="BK8" i="15"/>
  <c r="BL8" i="15"/>
  <c r="BM8" i="15"/>
  <c r="K3272" i="1" s="1"/>
  <c r="BN8" i="15"/>
  <c r="BO8" i="15"/>
  <c r="B9" i="15"/>
  <c r="K438" i="1" s="1"/>
  <c r="C9" i="15"/>
  <c r="K678" i="1" s="1"/>
  <c r="D9" i="15"/>
  <c r="K3195" i="1" s="1"/>
  <c r="E9" i="15"/>
  <c r="K2292" i="1" s="1"/>
  <c r="F9" i="15"/>
  <c r="K2175" i="1" s="1"/>
  <c r="G9" i="15"/>
  <c r="K2610" i="1" s="1"/>
  <c r="H9" i="15"/>
  <c r="K1070" i="1" s="1"/>
  <c r="I9" i="15"/>
  <c r="K2058" i="1" s="1"/>
  <c r="J9" i="15"/>
  <c r="K9" i="15"/>
  <c r="K9" i="1" s="1"/>
  <c r="L9" i="15"/>
  <c r="K1500" i="1" s="1"/>
  <c r="M9" i="15"/>
  <c r="K2688" i="1" s="1"/>
  <c r="N9" i="15"/>
  <c r="K1305" i="1" s="1"/>
  <c r="O9" i="15"/>
  <c r="P9" i="15"/>
  <c r="Q9" i="15"/>
  <c r="K1422" i="1" s="1"/>
  <c r="R9" i="15"/>
  <c r="K2844" i="1" s="1"/>
  <c r="S9" i="15"/>
  <c r="K2883" i="1" s="1"/>
  <c r="T9" i="15"/>
  <c r="K600" i="1" s="1"/>
  <c r="U9" i="15"/>
  <c r="K2493" i="1" s="1"/>
  <c r="V9" i="15"/>
  <c r="K561" i="1" s="1"/>
  <c r="W9" i="15"/>
  <c r="K521" i="1" s="1"/>
  <c r="X9" i="15"/>
  <c r="K834" i="1" s="1"/>
  <c r="Y9" i="15"/>
  <c r="Z9" i="15"/>
  <c r="K3234" i="1" s="1"/>
  <c r="AA9" i="15"/>
  <c r="K2414" i="1" s="1"/>
  <c r="AB9" i="15"/>
  <c r="K2214" i="1" s="1"/>
  <c r="AC9" i="15"/>
  <c r="K2649" i="1" s="1"/>
  <c r="AD9" i="15"/>
  <c r="AE9" i="15"/>
  <c r="K165" i="1" s="1"/>
  <c r="AF9" i="15"/>
  <c r="K2097" i="1" s="1"/>
  <c r="AG9" i="15"/>
  <c r="K1617" i="1" s="1"/>
  <c r="AH9" i="15"/>
  <c r="K2454" i="1" s="1"/>
  <c r="AI9" i="15"/>
  <c r="K639" i="1" s="1"/>
  <c r="AJ9" i="15"/>
  <c r="K360" i="1" s="1"/>
  <c r="AK9" i="15"/>
  <c r="K2253" i="1" s="1"/>
  <c r="AL9" i="15"/>
  <c r="K2532" i="1" s="1"/>
  <c r="AM9" i="15"/>
  <c r="K243" i="1" s="1"/>
  <c r="AN9" i="15"/>
  <c r="AO9" i="15"/>
  <c r="K2136" i="1" s="1"/>
  <c r="AP9" i="15"/>
  <c r="AQ9" i="15"/>
  <c r="K3000" i="1" s="1"/>
  <c r="AR9" i="15"/>
  <c r="K1656" i="1" s="1"/>
  <c r="AS9" i="15"/>
  <c r="K3117" i="1" s="1"/>
  <c r="AT9" i="15"/>
  <c r="K1775" i="1" s="1"/>
  <c r="AU9" i="15"/>
  <c r="K321" i="1" s="1"/>
  <c r="AV9" i="15"/>
  <c r="K204" i="1" s="1"/>
  <c r="AW9" i="15"/>
  <c r="K2571" i="1" s="1"/>
  <c r="AX9" i="15"/>
  <c r="K282" i="1" s="1"/>
  <c r="AY9" i="15"/>
  <c r="AZ9" i="15"/>
  <c r="BA9" i="15"/>
  <c r="BB9" i="15"/>
  <c r="BC9" i="15"/>
  <c r="BD9" i="15"/>
  <c r="BE9" i="15"/>
  <c r="BF9" i="15"/>
  <c r="BG9" i="15"/>
  <c r="BH9" i="15"/>
  <c r="BI9" i="15"/>
  <c r="BJ9" i="15"/>
  <c r="BK9" i="15"/>
  <c r="BL9" i="15"/>
  <c r="BM9" i="15"/>
  <c r="K3273" i="1" s="1"/>
  <c r="BN9" i="15"/>
  <c r="BO9" i="15"/>
  <c r="B10" i="15"/>
  <c r="K439" i="1" s="1"/>
  <c r="C10" i="15"/>
  <c r="K679" i="1" s="1"/>
  <c r="D10" i="15"/>
  <c r="K3196" i="1" s="1"/>
  <c r="E10" i="15"/>
  <c r="K2293" i="1" s="1"/>
  <c r="F10" i="15"/>
  <c r="K2176" i="1" s="1"/>
  <c r="G10" i="15"/>
  <c r="K2611" i="1" s="1"/>
  <c r="H10" i="15"/>
  <c r="K1071" i="1" s="1"/>
  <c r="I10" i="15"/>
  <c r="K2059" i="1" s="1"/>
  <c r="J10" i="15"/>
  <c r="K10" i="15"/>
  <c r="K10" i="1" s="1"/>
  <c r="L10" i="15"/>
  <c r="K1501" i="1" s="1"/>
  <c r="M10" i="15"/>
  <c r="K2689" i="1" s="1"/>
  <c r="N10" i="15"/>
  <c r="K1306" i="1" s="1"/>
  <c r="O10" i="15"/>
  <c r="P10" i="15"/>
  <c r="Q10" i="15"/>
  <c r="K1423" i="1" s="1"/>
  <c r="R10" i="15"/>
  <c r="K2845" i="1" s="1"/>
  <c r="S10" i="15"/>
  <c r="K2884" i="1" s="1"/>
  <c r="T10" i="15"/>
  <c r="K601" i="1" s="1"/>
  <c r="U10" i="15"/>
  <c r="K2494" i="1" s="1"/>
  <c r="V10" i="15"/>
  <c r="K562" i="1" s="1"/>
  <c r="W10" i="15"/>
  <c r="K522" i="1" s="1"/>
  <c r="X10" i="15"/>
  <c r="K835" i="1" s="1"/>
  <c r="Y10" i="15"/>
  <c r="Z10" i="15"/>
  <c r="K3235" i="1" s="1"/>
  <c r="AA10" i="15"/>
  <c r="K2415" i="1" s="1"/>
  <c r="AB10" i="15"/>
  <c r="K2215" i="1" s="1"/>
  <c r="AC10" i="15"/>
  <c r="K2650" i="1" s="1"/>
  <c r="AD10" i="15"/>
  <c r="AE10" i="15"/>
  <c r="K166" i="1" s="1"/>
  <c r="AF10" i="15"/>
  <c r="K2098" i="1" s="1"/>
  <c r="AG10" i="15"/>
  <c r="K1618" i="1" s="1"/>
  <c r="AH10" i="15"/>
  <c r="K2455" i="1" s="1"/>
  <c r="AI10" i="15"/>
  <c r="K640" i="1" s="1"/>
  <c r="AJ10" i="15"/>
  <c r="K361" i="1" s="1"/>
  <c r="AK10" i="15"/>
  <c r="K2254" i="1" s="1"/>
  <c r="AL10" i="15"/>
  <c r="K2533" i="1" s="1"/>
  <c r="AM10" i="15"/>
  <c r="K244" i="1" s="1"/>
  <c r="AN10" i="15"/>
  <c r="AO10" i="15"/>
  <c r="K2137" i="1" s="1"/>
  <c r="AP10" i="15"/>
  <c r="AQ10" i="15"/>
  <c r="K3001" i="1" s="1"/>
  <c r="AR10" i="15"/>
  <c r="K1657" i="1" s="1"/>
  <c r="AS10" i="15"/>
  <c r="K3118" i="1" s="1"/>
  <c r="AT10" i="15"/>
  <c r="K1776" i="1" s="1"/>
  <c r="AU10" i="15"/>
  <c r="K322" i="1" s="1"/>
  <c r="AV10" i="15"/>
  <c r="K205" i="1" s="1"/>
  <c r="AW10" i="15"/>
  <c r="K2572" i="1" s="1"/>
  <c r="AX10" i="15"/>
  <c r="K283" i="1" s="1"/>
  <c r="AY10" i="15"/>
  <c r="AZ10" i="15"/>
  <c r="BA10" i="15"/>
  <c r="BB10" i="15"/>
  <c r="BC10" i="15"/>
  <c r="BD10" i="15"/>
  <c r="BE10" i="15"/>
  <c r="BF10" i="15"/>
  <c r="BG10" i="15"/>
  <c r="BH10" i="15"/>
  <c r="BI10" i="15"/>
  <c r="BJ10" i="15"/>
  <c r="BK10" i="15"/>
  <c r="BL10" i="15"/>
  <c r="BM10" i="15"/>
  <c r="K3274" i="1" s="1"/>
  <c r="BN10" i="15"/>
  <c r="BO10" i="15"/>
  <c r="B11" i="15"/>
  <c r="K440" i="1" s="1"/>
  <c r="C11" i="15"/>
  <c r="K680" i="1" s="1"/>
  <c r="D11" i="15"/>
  <c r="K3197" i="1" s="1"/>
  <c r="E11" i="15"/>
  <c r="K2294" i="1" s="1"/>
  <c r="F11" i="15"/>
  <c r="K2177" i="1" s="1"/>
  <c r="G11" i="15"/>
  <c r="K2612" i="1" s="1"/>
  <c r="H11" i="15"/>
  <c r="K1072" i="1" s="1"/>
  <c r="I11" i="15"/>
  <c r="K2060" i="1" s="1"/>
  <c r="J11" i="15"/>
  <c r="K11" i="15"/>
  <c r="K11" i="1" s="1"/>
  <c r="L11" i="15"/>
  <c r="K1502" i="1" s="1"/>
  <c r="M11" i="15"/>
  <c r="K2690" i="1" s="1"/>
  <c r="N11" i="15"/>
  <c r="K1307" i="1" s="1"/>
  <c r="O11" i="15"/>
  <c r="P11" i="15"/>
  <c r="Q11" i="15"/>
  <c r="K1424" i="1" s="1"/>
  <c r="R11" i="15"/>
  <c r="K2846" i="1" s="1"/>
  <c r="S11" i="15"/>
  <c r="K2885" i="1" s="1"/>
  <c r="T11" i="15"/>
  <c r="K602" i="1" s="1"/>
  <c r="U11" i="15"/>
  <c r="K2495" i="1" s="1"/>
  <c r="V11" i="15"/>
  <c r="K563" i="1" s="1"/>
  <c r="W11" i="15"/>
  <c r="K523" i="1" s="1"/>
  <c r="X11" i="15"/>
  <c r="K836" i="1" s="1"/>
  <c r="Y11" i="15"/>
  <c r="Z11" i="15"/>
  <c r="K3236" i="1" s="1"/>
  <c r="AA11" i="15"/>
  <c r="K2416" i="1" s="1"/>
  <c r="AB11" i="15"/>
  <c r="K2216" i="1" s="1"/>
  <c r="AC11" i="15"/>
  <c r="K2651" i="1" s="1"/>
  <c r="AD11" i="15"/>
  <c r="AE11" i="15"/>
  <c r="K167" i="1" s="1"/>
  <c r="AF11" i="15"/>
  <c r="K2099" i="1" s="1"/>
  <c r="AG11" i="15"/>
  <c r="K1619" i="1" s="1"/>
  <c r="AH11" i="15"/>
  <c r="K2456" i="1" s="1"/>
  <c r="AI11" i="15"/>
  <c r="K641" i="1" s="1"/>
  <c r="AJ11" i="15"/>
  <c r="K362" i="1" s="1"/>
  <c r="AK11" i="15"/>
  <c r="K2255" i="1" s="1"/>
  <c r="AL11" i="15"/>
  <c r="K2534" i="1" s="1"/>
  <c r="AM11" i="15"/>
  <c r="K245" i="1" s="1"/>
  <c r="AN11" i="15"/>
  <c r="AO11" i="15"/>
  <c r="K2138" i="1" s="1"/>
  <c r="AP11" i="15"/>
  <c r="AQ11" i="15"/>
  <c r="K3002" i="1" s="1"/>
  <c r="AR11" i="15"/>
  <c r="K1658" i="1" s="1"/>
  <c r="AS11" i="15"/>
  <c r="K3119" i="1" s="1"/>
  <c r="AT11" i="15"/>
  <c r="K1777" i="1" s="1"/>
  <c r="AU11" i="15"/>
  <c r="K323" i="1" s="1"/>
  <c r="AV11" i="15"/>
  <c r="K206" i="1" s="1"/>
  <c r="AW11" i="15"/>
  <c r="K2573" i="1" s="1"/>
  <c r="AX11" i="15"/>
  <c r="K284" i="1" s="1"/>
  <c r="AY11" i="15"/>
  <c r="AZ11" i="15"/>
  <c r="BA11" i="15"/>
  <c r="BB11" i="15"/>
  <c r="BC11" i="15"/>
  <c r="BD11" i="15"/>
  <c r="BE11" i="15"/>
  <c r="BF11" i="15"/>
  <c r="BG11" i="15"/>
  <c r="BH11" i="15"/>
  <c r="BI11" i="15"/>
  <c r="BJ11" i="15"/>
  <c r="BK11" i="15"/>
  <c r="BL11" i="15"/>
  <c r="BM11" i="15"/>
  <c r="K3275" i="1" s="1"/>
  <c r="BN11" i="15"/>
  <c r="BO11" i="15"/>
  <c r="B12" i="15"/>
  <c r="K441" i="1" s="1"/>
  <c r="C12" i="15"/>
  <c r="K681" i="1" s="1"/>
  <c r="D12" i="15"/>
  <c r="K3198" i="1" s="1"/>
  <c r="E12" i="15"/>
  <c r="K2295" i="1" s="1"/>
  <c r="F12" i="15"/>
  <c r="K2178" i="1" s="1"/>
  <c r="G12" i="15"/>
  <c r="K2613" i="1" s="1"/>
  <c r="H12" i="15"/>
  <c r="K1073" i="1" s="1"/>
  <c r="I12" i="15"/>
  <c r="K2061" i="1" s="1"/>
  <c r="J12" i="15"/>
  <c r="K12" i="15"/>
  <c r="K12" i="1" s="1"/>
  <c r="L12" i="15"/>
  <c r="K1503" i="1" s="1"/>
  <c r="M12" i="15"/>
  <c r="K2691" i="1" s="1"/>
  <c r="N12" i="15"/>
  <c r="K1308" i="1" s="1"/>
  <c r="O12" i="15"/>
  <c r="P12" i="15"/>
  <c r="Q12" i="15"/>
  <c r="K1425" i="1" s="1"/>
  <c r="R12" i="15"/>
  <c r="K2847" i="1" s="1"/>
  <c r="S12" i="15"/>
  <c r="K2886" i="1" s="1"/>
  <c r="T12" i="15"/>
  <c r="K603" i="1" s="1"/>
  <c r="U12" i="15"/>
  <c r="K2496" i="1" s="1"/>
  <c r="V12" i="15"/>
  <c r="K564" i="1" s="1"/>
  <c r="W12" i="15"/>
  <c r="K524" i="1" s="1"/>
  <c r="X12" i="15"/>
  <c r="K837" i="1" s="1"/>
  <c r="Y12" i="15"/>
  <c r="Z12" i="15"/>
  <c r="K3237" i="1" s="1"/>
  <c r="AA12" i="15"/>
  <c r="K2417" i="1" s="1"/>
  <c r="AB12" i="15"/>
  <c r="K2217" i="1" s="1"/>
  <c r="AC12" i="15"/>
  <c r="K2652" i="1" s="1"/>
  <c r="AD12" i="15"/>
  <c r="AE12" i="15"/>
  <c r="K168" i="1" s="1"/>
  <c r="AF12" i="15"/>
  <c r="K2100" i="1" s="1"/>
  <c r="AG12" i="15"/>
  <c r="K1620" i="1" s="1"/>
  <c r="AH12" i="15"/>
  <c r="K2457" i="1" s="1"/>
  <c r="AI12" i="15"/>
  <c r="K642" i="1" s="1"/>
  <c r="AJ12" i="15"/>
  <c r="K363" i="1" s="1"/>
  <c r="AK12" i="15"/>
  <c r="K2256" i="1" s="1"/>
  <c r="AL12" i="15"/>
  <c r="K2535" i="1" s="1"/>
  <c r="AM12" i="15"/>
  <c r="K246" i="1" s="1"/>
  <c r="AN12" i="15"/>
  <c r="AO12" i="15"/>
  <c r="K2139" i="1" s="1"/>
  <c r="AP12" i="15"/>
  <c r="AQ12" i="15"/>
  <c r="K3003" i="1" s="1"/>
  <c r="AR12" i="15"/>
  <c r="K1659" i="1" s="1"/>
  <c r="AS12" i="15"/>
  <c r="K3120" i="1" s="1"/>
  <c r="AT12" i="15"/>
  <c r="K1778" i="1" s="1"/>
  <c r="AU12" i="15"/>
  <c r="K324" i="1" s="1"/>
  <c r="AV12" i="15"/>
  <c r="K207" i="1" s="1"/>
  <c r="AW12" i="15"/>
  <c r="K2574" i="1" s="1"/>
  <c r="AX12" i="15"/>
  <c r="K285" i="1" s="1"/>
  <c r="AY12" i="15"/>
  <c r="AZ12" i="15"/>
  <c r="BA12" i="15"/>
  <c r="BB12" i="15"/>
  <c r="BC12" i="15"/>
  <c r="BD12" i="15"/>
  <c r="BE12" i="15"/>
  <c r="BF12" i="15"/>
  <c r="BG12" i="15"/>
  <c r="BH12" i="15"/>
  <c r="BI12" i="15"/>
  <c r="BJ12" i="15"/>
  <c r="BK12" i="15"/>
  <c r="BL12" i="15"/>
  <c r="BM12" i="15"/>
  <c r="K3276" i="1" s="1"/>
  <c r="BN12" i="15"/>
  <c r="BO12" i="15"/>
  <c r="B13" i="15"/>
  <c r="K442" i="1" s="1"/>
  <c r="C13" i="15"/>
  <c r="K682" i="1" s="1"/>
  <c r="D13" i="15"/>
  <c r="K3199" i="1" s="1"/>
  <c r="E13" i="15"/>
  <c r="K2296" i="1" s="1"/>
  <c r="F13" i="15"/>
  <c r="K2179" i="1" s="1"/>
  <c r="G13" i="15"/>
  <c r="K2614" i="1" s="1"/>
  <c r="H13" i="15"/>
  <c r="K1074" i="1" s="1"/>
  <c r="I13" i="15"/>
  <c r="K2062" i="1" s="1"/>
  <c r="J13" i="15"/>
  <c r="K13" i="15"/>
  <c r="K13" i="1" s="1"/>
  <c r="L13" i="15"/>
  <c r="K1504" i="1" s="1"/>
  <c r="M13" i="15"/>
  <c r="K2692" i="1" s="1"/>
  <c r="N13" i="15"/>
  <c r="K1309" i="1" s="1"/>
  <c r="O13" i="15"/>
  <c r="P13" i="15"/>
  <c r="Q13" i="15"/>
  <c r="K1426" i="1" s="1"/>
  <c r="R13" i="15"/>
  <c r="K2848" i="1" s="1"/>
  <c r="S13" i="15"/>
  <c r="K2887" i="1" s="1"/>
  <c r="T13" i="15"/>
  <c r="K604" i="1" s="1"/>
  <c r="U13" i="15"/>
  <c r="K2497" i="1" s="1"/>
  <c r="V13" i="15"/>
  <c r="K565" i="1" s="1"/>
  <c r="W13" i="15"/>
  <c r="K525" i="1" s="1"/>
  <c r="X13" i="15"/>
  <c r="K838" i="1" s="1"/>
  <c r="Y13" i="15"/>
  <c r="Z13" i="15"/>
  <c r="K3238" i="1" s="1"/>
  <c r="AA13" i="15"/>
  <c r="K2418" i="1" s="1"/>
  <c r="AB13" i="15"/>
  <c r="K2218" i="1" s="1"/>
  <c r="AC13" i="15"/>
  <c r="K2653" i="1" s="1"/>
  <c r="AD13" i="15"/>
  <c r="AE13" i="15"/>
  <c r="K169" i="1" s="1"/>
  <c r="AF13" i="15"/>
  <c r="K2101" i="1" s="1"/>
  <c r="AG13" i="15"/>
  <c r="K1621" i="1" s="1"/>
  <c r="AH13" i="15"/>
  <c r="K2458" i="1" s="1"/>
  <c r="AI13" i="15"/>
  <c r="K643" i="1" s="1"/>
  <c r="AJ13" i="15"/>
  <c r="K364" i="1" s="1"/>
  <c r="AK13" i="15"/>
  <c r="K2257" i="1" s="1"/>
  <c r="AL13" i="15"/>
  <c r="K2536" i="1" s="1"/>
  <c r="AM13" i="15"/>
  <c r="K247" i="1" s="1"/>
  <c r="AN13" i="15"/>
  <c r="AO13" i="15"/>
  <c r="K2140" i="1" s="1"/>
  <c r="AP13" i="15"/>
  <c r="AQ13" i="15"/>
  <c r="K3004" i="1" s="1"/>
  <c r="AR13" i="15"/>
  <c r="K1660" i="1" s="1"/>
  <c r="AS13" i="15"/>
  <c r="K3121" i="1" s="1"/>
  <c r="AT13" i="15"/>
  <c r="K1779" i="1" s="1"/>
  <c r="AU13" i="15"/>
  <c r="K325" i="1" s="1"/>
  <c r="AV13" i="15"/>
  <c r="K208" i="1" s="1"/>
  <c r="AW13" i="15"/>
  <c r="K2575" i="1" s="1"/>
  <c r="AX13" i="15"/>
  <c r="K286" i="1" s="1"/>
  <c r="AY13" i="15"/>
  <c r="AZ13" i="15"/>
  <c r="BA13" i="15"/>
  <c r="BB13" i="15"/>
  <c r="BC13" i="15"/>
  <c r="BD13" i="15"/>
  <c r="BE13" i="15"/>
  <c r="BF13" i="15"/>
  <c r="BG13" i="15"/>
  <c r="BH13" i="15"/>
  <c r="BI13" i="15"/>
  <c r="BJ13" i="15"/>
  <c r="BK13" i="15"/>
  <c r="BL13" i="15"/>
  <c r="BM13" i="15"/>
  <c r="K3277" i="1" s="1"/>
  <c r="BN13" i="15"/>
  <c r="BO13" i="15"/>
  <c r="B14" i="15"/>
  <c r="K443" i="1" s="1"/>
  <c r="C14" i="15"/>
  <c r="K683" i="1" s="1"/>
  <c r="D14" i="15"/>
  <c r="K3200" i="1" s="1"/>
  <c r="E14" i="15"/>
  <c r="K2297" i="1" s="1"/>
  <c r="F14" i="15"/>
  <c r="K2180" i="1" s="1"/>
  <c r="G14" i="15"/>
  <c r="K2615" i="1" s="1"/>
  <c r="H14" i="15"/>
  <c r="K1075" i="1" s="1"/>
  <c r="I14" i="15"/>
  <c r="K2063" i="1" s="1"/>
  <c r="J14" i="15"/>
  <c r="K14" i="15"/>
  <c r="K14" i="1" s="1"/>
  <c r="L14" i="15"/>
  <c r="K1505" i="1" s="1"/>
  <c r="M14" i="15"/>
  <c r="K2693" i="1" s="1"/>
  <c r="N14" i="15"/>
  <c r="K1310" i="1" s="1"/>
  <c r="O14" i="15"/>
  <c r="P14" i="15"/>
  <c r="Q14" i="15"/>
  <c r="K1427" i="1" s="1"/>
  <c r="R14" i="15"/>
  <c r="K2849" i="1" s="1"/>
  <c r="S14" i="15"/>
  <c r="K2888" i="1" s="1"/>
  <c r="T14" i="15"/>
  <c r="K605" i="1" s="1"/>
  <c r="U14" i="15"/>
  <c r="K2498" i="1" s="1"/>
  <c r="V14" i="15"/>
  <c r="K566" i="1" s="1"/>
  <c r="W14" i="15"/>
  <c r="K526" i="1" s="1"/>
  <c r="X14" i="15"/>
  <c r="K839" i="1" s="1"/>
  <c r="Y14" i="15"/>
  <c r="Z14" i="15"/>
  <c r="K3239" i="1" s="1"/>
  <c r="AA14" i="15"/>
  <c r="K2419" i="1" s="1"/>
  <c r="AB14" i="15"/>
  <c r="K2219" i="1" s="1"/>
  <c r="AC14" i="15"/>
  <c r="K2654" i="1" s="1"/>
  <c r="AD14" i="15"/>
  <c r="AE14" i="15"/>
  <c r="K170" i="1" s="1"/>
  <c r="AF14" i="15"/>
  <c r="K2102" i="1" s="1"/>
  <c r="AG14" i="15"/>
  <c r="K1622" i="1" s="1"/>
  <c r="AH14" i="15"/>
  <c r="K2459" i="1" s="1"/>
  <c r="AI14" i="15"/>
  <c r="K644" i="1" s="1"/>
  <c r="AJ14" i="15"/>
  <c r="K365" i="1" s="1"/>
  <c r="AK14" i="15"/>
  <c r="K2258" i="1" s="1"/>
  <c r="AL14" i="15"/>
  <c r="K2537" i="1" s="1"/>
  <c r="AM14" i="15"/>
  <c r="K248" i="1" s="1"/>
  <c r="AN14" i="15"/>
  <c r="AO14" i="15"/>
  <c r="K2141" i="1" s="1"/>
  <c r="AP14" i="15"/>
  <c r="AQ14" i="15"/>
  <c r="K3005" i="1" s="1"/>
  <c r="AR14" i="15"/>
  <c r="K1661" i="1" s="1"/>
  <c r="AS14" i="15"/>
  <c r="K3122" i="1" s="1"/>
  <c r="AT14" i="15"/>
  <c r="K1780" i="1" s="1"/>
  <c r="AU14" i="15"/>
  <c r="K326" i="1" s="1"/>
  <c r="AV14" i="15"/>
  <c r="K209" i="1" s="1"/>
  <c r="AW14" i="15"/>
  <c r="K2576" i="1" s="1"/>
  <c r="AX14" i="15"/>
  <c r="K287" i="1" s="1"/>
  <c r="AY14" i="15"/>
  <c r="AZ14" i="15"/>
  <c r="BA14" i="15"/>
  <c r="BB14" i="15"/>
  <c r="BC14" i="15"/>
  <c r="BD14" i="15"/>
  <c r="BE14" i="15"/>
  <c r="BF14" i="15"/>
  <c r="BG14" i="15"/>
  <c r="BH14" i="15"/>
  <c r="BI14" i="15"/>
  <c r="BJ14" i="15"/>
  <c r="BK14" i="15"/>
  <c r="BL14" i="15"/>
  <c r="BM14" i="15"/>
  <c r="K3278" i="1" s="1"/>
  <c r="BN14" i="15"/>
  <c r="BO14" i="15"/>
  <c r="B15" i="15"/>
  <c r="K444" i="1" s="1"/>
  <c r="C15" i="15"/>
  <c r="K684" i="1" s="1"/>
  <c r="D15" i="15"/>
  <c r="K3201" i="1" s="1"/>
  <c r="E15" i="15"/>
  <c r="K2298" i="1" s="1"/>
  <c r="F15" i="15"/>
  <c r="K2181" i="1" s="1"/>
  <c r="G15" i="15"/>
  <c r="K2616" i="1" s="1"/>
  <c r="H15" i="15"/>
  <c r="K1076" i="1" s="1"/>
  <c r="I15" i="15"/>
  <c r="K2064" i="1" s="1"/>
  <c r="J15" i="15"/>
  <c r="K15" i="15"/>
  <c r="K15" i="1" s="1"/>
  <c r="L15" i="15"/>
  <c r="K1506" i="1" s="1"/>
  <c r="M15" i="15"/>
  <c r="K2694" i="1" s="1"/>
  <c r="N15" i="15"/>
  <c r="K1311" i="1" s="1"/>
  <c r="O15" i="15"/>
  <c r="P15" i="15"/>
  <c r="Q15" i="15"/>
  <c r="K1428" i="1" s="1"/>
  <c r="R15" i="15"/>
  <c r="K2850" i="1" s="1"/>
  <c r="S15" i="15"/>
  <c r="K2889" i="1" s="1"/>
  <c r="T15" i="15"/>
  <c r="K606" i="1" s="1"/>
  <c r="U15" i="15"/>
  <c r="K2499" i="1" s="1"/>
  <c r="V15" i="15"/>
  <c r="K567" i="1" s="1"/>
  <c r="W15" i="15"/>
  <c r="K527" i="1" s="1"/>
  <c r="X15" i="15"/>
  <c r="K840" i="1" s="1"/>
  <c r="Y15" i="15"/>
  <c r="Z15" i="15"/>
  <c r="K3240" i="1" s="1"/>
  <c r="AA15" i="15"/>
  <c r="K2420" i="1" s="1"/>
  <c r="AB15" i="15"/>
  <c r="K2220" i="1" s="1"/>
  <c r="AC15" i="15"/>
  <c r="K2655" i="1" s="1"/>
  <c r="AD15" i="15"/>
  <c r="AE15" i="15"/>
  <c r="K171" i="1" s="1"/>
  <c r="AF15" i="15"/>
  <c r="K2103" i="1" s="1"/>
  <c r="AG15" i="15"/>
  <c r="K1623" i="1" s="1"/>
  <c r="AH15" i="15"/>
  <c r="K2460" i="1" s="1"/>
  <c r="AI15" i="15"/>
  <c r="K645" i="1" s="1"/>
  <c r="AJ15" i="15"/>
  <c r="K366" i="1" s="1"/>
  <c r="AK15" i="15"/>
  <c r="K2259" i="1" s="1"/>
  <c r="AL15" i="15"/>
  <c r="K2538" i="1" s="1"/>
  <c r="AM15" i="15"/>
  <c r="K249" i="1" s="1"/>
  <c r="AN15" i="15"/>
  <c r="AO15" i="15"/>
  <c r="K2142" i="1" s="1"/>
  <c r="AP15" i="15"/>
  <c r="AQ15" i="15"/>
  <c r="K3006" i="1" s="1"/>
  <c r="AR15" i="15"/>
  <c r="K1662" i="1" s="1"/>
  <c r="AS15" i="15"/>
  <c r="K3123" i="1" s="1"/>
  <c r="AT15" i="15"/>
  <c r="K1781" i="1" s="1"/>
  <c r="AU15" i="15"/>
  <c r="K327" i="1" s="1"/>
  <c r="AV15" i="15"/>
  <c r="K210" i="1" s="1"/>
  <c r="AW15" i="15"/>
  <c r="K2577" i="1" s="1"/>
  <c r="AX15" i="15"/>
  <c r="K288" i="1" s="1"/>
  <c r="AY15" i="15"/>
  <c r="AZ15" i="15"/>
  <c r="BA15" i="15"/>
  <c r="BB15" i="15"/>
  <c r="BC15" i="15"/>
  <c r="BD15" i="15"/>
  <c r="BE15" i="15"/>
  <c r="BF15" i="15"/>
  <c r="BG15" i="15"/>
  <c r="BH15" i="15"/>
  <c r="BI15" i="15"/>
  <c r="BJ15" i="15"/>
  <c r="BK15" i="15"/>
  <c r="BL15" i="15"/>
  <c r="BM15" i="15"/>
  <c r="K3279" i="1" s="1"/>
  <c r="BN15" i="15"/>
  <c r="BO15" i="15"/>
  <c r="B16" i="15"/>
  <c r="K445" i="1" s="1"/>
  <c r="C16" i="15"/>
  <c r="K685" i="1" s="1"/>
  <c r="D16" i="15"/>
  <c r="K3202" i="1" s="1"/>
  <c r="E16" i="15"/>
  <c r="K2299" i="1" s="1"/>
  <c r="F16" i="15"/>
  <c r="K2182" i="1" s="1"/>
  <c r="G16" i="15"/>
  <c r="K2617" i="1" s="1"/>
  <c r="H16" i="15"/>
  <c r="K1077" i="1" s="1"/>
  <c r="I16" i="15"/>
  <c r="K2065" i="1" s="1"/>
  <c r="J16" i="15"/>
  <c r="K16" i="15"/>
  <c r="K16" i="1" s="1"/>
  <c r="L16" i="15"/>
  <c r="K1507" i="1" s="1"/>
  <c r="M16" i="15"/>
  <c r="K2695" i="1" s="1"/>
  <c r="N16" i="15"/>
  <c r="K1312" i="1" s="1"/>
  <c r="O16" i="15"/>
  <c r="P16" i="15"/>
  <c r="Q16" i="15"/>
  <c r="K1429" i="1" s="1"/>
  <c r="R16" i="15"/>
  <c r="K2851" i="1" s="1"/>
  <c r="S16" i="15"/>
  <c r="K2890" i="1" s="1"/>
  <c r="T16" i="15"/>
  <c r="K607" i="1" s="1"/>
  <c r="U16" i="15"/>
  <c r="K2500" i="1" s="1"/>
  <c r="V16" i="15"/>
  <c r="K568" i="1" s="1"/>
  <c r="W16" i="15"/>
  <c r="K528" i="1" s="1"/>
  <c r="X16" i="15"/>
  <c r="K841" i="1" s="1"/>
  <c r="Y16" i="15"/>
  <c r="Z16" i="15"/>
  <c r="K3241" i="1" s="1"/>
  <c r="AA16" i="15"/>
  <c r="K2421" i="1" s="1"/>
  <c r="AB16" i="15"/>
  <c r="K2221" i="1" s="1"/>
  <c r="AC16" i="15"/>
  <c r="K2656" i="1" s="1"/>
  <c r="AD16" i="15"/>
  <c r="AE16" i="15"/>
  <c r="K172" i="1" s="1"/>
  <c r="AF16" i="15"/>
  <c r="K2104" i="1" s="1"/>
  <c r="AG16" i="15"/>
  <c r="K1624" i="1" s="1"/>
  <c r="AH16" i="15"/>
  <c r="K2461" i="1" s="1"/>
  <c r="AI16" i="15"/>
  <c r="K646" i="1" s="1"/>
  <c r="AJ16" i="15"/>
  <c r="K367" i="1" s="1"/>
  <c r="AK16" i="15"/>
  <c r="K2260" i="1" s="1"/>
  <c r="AL16" i="15"/>
  <c r="K2539" i="1" s="1"/>
  <c r="AM16" i="15"/>
  <c r="K250" i="1" s="1"/>
  <c r="AN16" i="15"/>
  <c r="AO16" i="15"/>
  <c r="K2143" i="1" s="1"/>
  <c r="AP16" i="15"/>
  <c r="AQ16" i="15"/>
  <c r="K3007" i="1" s="1"/>
  <c r="AR16" i="15"/>
  <c r="K1663" i="1" s="1"/>
  <c r="AS16" i="15"/>
  <c r="K3124" i="1" s="1"/>
  <c r="AT16" i="15"/>
  <c r="K1782" i="1" s="1"/>
  <c r="AU16" i="15"/>
  <c r="K328" i="1" s="1"/>
  <c r="AV16" i="15"/>
  <c r="K211" i="1" s="1"/>
  <c r="AW16" i="15"/>
  <c r="K2578" i="1" s="1"/>
  <c r="AX16" i="15"/>
  <c r="K289" i="1" s="1"/>
  <c r="AY16" i="15"/>
  <c r="AZ16" i="15"/>
  <c r="BA16" i="15"/>
  <c r="BB16" i="15"/>
  <c r="BC16" i="15"/>
  <c r="BD16" i="15"/>
  <c r="BE16" i="15"/>
  <c r="BF16" i="15"/>
  <c r="BG16" i="15"/>
  <c r="BH16" i="15"/>
  <c r="BI16" i="15"/>
  <c r="BJ16" i="15"/>
  <c r="BK16" i="15"/>
  <c r="BL16" i="15"/>
  <c r="BM16" i="15"/>
  <c r="K3280" i="1" s="1"/>
  <c r="BN16" i="15"/>
  <c r="BO16" i="15"/>
  <c r="B17" i="15"/>
  <c r="K446" i="1" s="1"/>
  <c r="C17" i="15"/>
  <c r="K686" i="1" s="1"/>
  <c r="D17" i="15"/>
  <c r="K3203" i="1" s="1"/>
  <c r="E17" i="15"/>
  <c r="K2300" i="1" s="1"/>
  <c r="F17" i="15"/>
  <c r="K2183" i="1" s="1"/>
  <c r="G17" i="15"/>
  <c r="K2618" i="1" s="1"/>
  <c r="H17" i="15"/>
  <c r="K1078" i="1" s="1"/>
  <c r="I17" i="15"/>
  <c r="K2066" i="1" s="1"/>
  <c r="J17" i="15"/>
  <c r="K17" i="15"/>
  <c r="K17" i="1" s="1"/>
  <c r="L17" i="15"/>
  <c r="K1508" i="1" s="1"/>
  <c r="M17" i="15"/>
  <c r="K2696" i="1" s="1"/>
  <c r="N17" i="15"/>
  <c r="K1313" i="1" s="1"/>
  <c r="O17" i="15"/>
  <c r="P17" i="15"/>
  <c r="Q17" i="15"/>
  <c r="K1430" i="1" s="1"/>
  <c r="R17" i="15"/>
  <c r="K2852" i="1" s="1"/>
  <c r="S17" i="15"/>
  <c r="K2891" i="1" s="1"/>
  <c r="T17" i="15"/>
  <c r="K608" i="1" s="1"/>
  <c r="U17" i="15"/>
  <c r="K2501" i="1" s="1"/>
  <c r="V17" i="15"/>
  <c r="K569" i="1" s="1"/>
  <c r="W17" i="15"/>
  <c r="K529" i="1" s="1"/>
  <c r="X17" i="15"/>
  <c r="K842" i="1" s="1"/>
  <c r="Y17" i="15"/>
  <c r="Z17" i="15"/>
  <c r="K3242" i="1" s="1"/>
  <c r="AA17" i="15"/>
  <c r="K2422" i="1" s="1"/>
  <c r="AB17" i="15"/>
  <c r="K2222" i="1" s="1"/>
  <c r="AC17" i="15"/>
  <c r="K2657" i="1" s="1"/>
  <c r="AD17" i="15"/>
  <c r="AE17" i="15"/>
  <c r="K173" i="1" s="1"/>
  <c r="AF17" i="15"/>
  <c r="K2105" i="1" s="1"/>
  <c r="AG17" i="15"/>
  <c r="K1625" i="1" s="1"/>
  <c r="AH17" i="15"/>
  <c r="K2462" i="1" s="1"/>
  <c r="AI17" i="15"/>
  <c r="K647" i="1" s="1"/>
  <c r="AJ17" i="15"/>
  <c r="K368" i="1" s="1"/>
  <c r="AK17" i="15"/>
  <c r="K2261" i="1" s="1"/>
  <c r="AL17" i="15"/>
  <c r="K2540" i="1" s="1"/>
  <c r="AM17" i="15"/>
  <c r="K251" i="1" s="1"/>
  <c r="AN17" i="15"/>
  <c r="AO17" i="15"/>
  <c r="K2144" i="1" s="1"/>
  <c r="AP17" i="15"/>
  <c r="AQ17" i="15"/>
  <c r="K3008" i="1" s="1"/>
  <c r="AR17" i="15"/>
  <c r="K1664" i="1" s="1"/>
  <c r="AS17" i="15"/>
  <c r="K3125" i="1" s="1"/>
  <c r="AT17" i="15"/>
  <c r="K1783" i="1" s="1"/>
  <c r="AU17" i="15"/>
  <c r="K329" i="1" s="1"/>
  <c r="AV17" i="15"/>
  <c r="K212" i="1" s="1"/>
  <c r="AW17" i="15"/>
  <c r="K2579" i="1" s="1"/>
  <c r="AX17" i="15"/>
  <c r="K290" i="1" s="1"/>
  <c r="AY17" i="15"/>
  <c r="AZ17" i="15"/>
  <c r="BA17" i="15"/>
  <c r="BB17" i="15"/>
  <c r="BC17" i="15"/>
  <c r="BD17" i="15"/>
  <c r="BE17" i="15"/>
  <c r="BF17" i="15"/>
  <c r="BG17" i="15"/>
  <c r="BH17" i="15"/>
  <c r="BI17" i="15"/>
  <c r="BJ17" i="15"/>
  <c r="BK17" i="15"/>
  <c r="BL17" i="15"/>
  <c r="BM17" i="15"/>
  <c r="K3281" i="1" s="1"/>
  <c r="BN17" i="15"/>
  <c r="BO17" i="15"/>
  <c r="B18" i="15"/>
  <c r="K447" i="1" s="1"/>
  <c r="C18" i="15"/>
  <c r="K687" i="1" s="1"/>
  <c r="D18" i="15"/>
  <c r="K3204" i="1" s="1"/>
  <c r="E18" i="15"/>
  <c r="K2301" i="1" s="1"/>
  <c r="F18" i="15"/>
  <c r="K2184" i="1" s="1"/>
  <c r="G18" i="15"/>
  <c r="K2619" i="1" s="1"/>
  <c r="H18" i="15"/>
  <c r="K1079" i="1" s="1"/>
  <c r="I18" i="15"/>
  <c r="K2067" i="1" s="1"/>
  <c r="J18" i="15"/>
  <c r="K18" i="15"/>
  <c r="K18" i="1" s="1"/>
  <c r="L18" i="15"/>
  <c r="K1509" i="1" s="1"/>
  <c r="M18" i="15"/>
  <c r="K2697" i="1" s="1"/>
  <c r="N18" i="15"/>
  <c r="K1314" i="1" s="1"/>
  <c r="O18" i="15"/>
  <c r="P18" i="15"/>
  <c r="Q18" i="15"/>
  <c r="K1431" i="1" s="1"/>
  <c r="R18" i="15"/>
  <c r="K2853" i="1" s="1"/>
  <c r="S18" i="15"/>
  <c r="K2892" i="1" s="1"/>
  <c r="T18" i="15"/>
  <c r="K609" i="1" s="1"/>
  <c r="U18" i="15"/>
  <c r="K2502" i="1" s="1"/>
  <c r="V18" i="15"/>
  <c r="K570" i="1" s="1"/>
  <c r="W18" i="15"/>
  <c r="K530" i="1" s="1"/>
  <c r="X18" i="15"/>
  <c r="K843" i="1" s="1"/>
  <c r="Y18" i="15"/>
  <c r="Z18" i="15"/>
  <c r="K3243" i="1" s="1"/>
  <c r="AA18" i="15"/>
  <c r="K2423" i="1" s="1"/>
  <c r="AB18" i="15"/>
  <c r="K2223" i="1" s="1"/>
  <c r="AC18" i="15"/>
  <c r="K2658" i="1" s="1"/>
  <c r="AD18" i="15"/>
  <c r="AE18" i="15"/>
  <c r="K174" i="1" s="1"/>
  <c r="AF18" i="15"/>
  <c r="K2106" i="1" s="1"/>
  <c r="AG18" i="15"/>
  <c r="K1626" i="1" s="1"/>
  <c r="AH18" i="15"/>
  <c r="K2463" i="1" s="1"/>
  <c r="AI18" i="15"/>
  <c r="K648" i="1" s="1"/>
  <c r="AJ18" i="15"/>
  <c r="K369" i="1" s="1"/>
  <c r="AK18" i="15"/>
  <c r="K2262" i="1" s="1"/>
  <c r="AL18" i="15"/>
  <c r="K2541" i="1" s="1"/>
  <c r="AM18" i="15"/>
  <c r="K252" i="1" s="1"/>
  <c r="AN18" i="15"/>
  <c r="AO18" i="15"/>
  <c r="K2145" i="1" s="1"/>
  <c r="AP18" i="15"/>
  <c r="AQ18" i="15"/>
  <c r="K3009" i="1" s="1"/>
  <c r="AR18" i="15"/>
  <c r="K1665" i="1" s="1"/>
  <c r="AS18" i="15"/>
  <c r="K3126" i="1" s="1"/>
  <c r="AT18" i="15"/>
  <c r="K1784" i="1" s="1"/>
  <c r="AU18" i="15"/>
  <c r="K330" i="1" s="1"/>
  <c r="AV18" i="15"/>
  <c r="K213" i="1" s="1"/>
  <c r="AW18" i="15"/>
  <c r="K2580" i="1" s="1"/>
  <c r="AX18" i="15"/>
  <c r="K291" i="1" s="1"/>
  <c r="AY18" i="15"/>
  <c r="AZ18" i="15"/>
  <c r="BA18" i="15"/>
  <c r="BB18" i="15"/>
  <c r="BC18" i="15"/>
  <c r="BD18" i="15"/>
  <c r="BE18" i="15"/>
  <c r="BF18" i="15"/>
  <c r="BG18" i="15"/>
  <c r="BH18" i="15"/>
  <c r="BI18" i="15"/>
  <c r="BJ18" i="15"/>
  <c r="BK18" i="15"/>
  <c r="BL18" i="15"/>
  <c r="BM18" i="15"/>
  <c r="K3282" i="1" s="1"/>
  <c r="BN18" i="15"/>
  <c r="BO18" i="15"/>
  <c r="B19" i="15"/>
  <c r="K448" i="1" s="1"/>
  <c r="C19" i="15"/>
  <c r="K688" i="1" s="1"/>
  <c r="D19" i="15"/>
  <c r="K3205" i="1" s="1"/>
  <c r="E19" i="15"/>
  <c r="K2302" i="1" s="1"/>
  <c r="F19" i="15"/>
  <c r="K2185" i="1" s="1"/>
  <c r="G19" i="15"/>
  <c r="K2620" i="1" s="1"/>
  <c r="H19" i="15"/>
  <c r="K1080" i="1" s="1"/>
  <c r="I19" i="15"/>
  <c r="K2068" i="1" s="1"/>
  <c r="J19" i="15"/>
  <c r="K19" i="15"/>
  <c r="K19" i="1" s="1"/>
  <c r="L19" i="15"/>
  <c r="K1510" i="1" s="1"/>
  <c r="M19" i="15"/>
  <c r="K2698" i="1" s="1"/>
  <c r="N19" i="15"/>
  <c r="K1315" i="1" s="1"/>
  <c r="O19" i="15"/>
  <c r="P19" i="15"/>
  <c r="Q19" i="15"/>
  <c r="K1432" i="1" s="1"/>
  <c r="R19" i="15"/>
  <c r="K2854" i="1" s="1"/>
  <c r="S19" i="15"/>
  <c r="K2893" i="1" s="1"/>
  <c r="T19" i="15"/>
  <c r="K610" i="1" s="1"/>
  <c r="U19" i="15"/>
  <c r="K2503" i="1" s="1"/>
  <c r="V19" i="15"/>
  <c r="K571" i="1" s="1"/>
  <c r="W19" i="15"/>
  <c r="K531" i="1" s="1"/>
  <c r="X19" i="15"/>
  <c r="K844" i="1" s="1"/>
  <c r="Y19" i="15"/>
  <c r="Z19" i="15"/>
  <c r="K3244" i="1" s="1"/>
  <c r="AA19" i="15"/>
  <c r="K2424" i="1" s="1"/>
  <c r="AB19" i="15"/>
  <c r="K2224" i="1" s="1"/>
  <c r="AC19" i="15"/>
  <c r="K2659" i="1" s="1"/>
  <c r="AD19" i="15"/>
  <c r="AE19" i="15"/>
  <c r="K175" i="1" s="1"/>
  <c r="AF19" i="15"/>
  <c r="K2107" i="1" s="1"/>
  <c r="AG19" i="15"/>
  <c r="K1627" i="1" s="1"/>
  <c r="AH19" i="15"/>
  <c r="K2464" i="1" s="1"/>
  <c r="AI19" i="15"/>
  <c r="K649" i="1" s="1"/>
  <c r="AJ19" i="15"/>
  <c r="K370" i="1" s="1"/>
  <c r="AK19" i="15"/>
  <c r="K2263" i="1" s="1"/>
  <c r="AL19" i="15"/>
  <c r="K2542" i="1" s="1"/>
  <c r="AM19" i="15"/>
  <c r="K253" i="1" s="1"/>
  <c r="AN19" i="15"/>
  <c r="AO19" i="15"/>
  <c r="K2146" i="1" s="1"/>
  <c r="AP19" i="15"/>
  <c r="AQ19" i="15"/>
  <c r="K3010" i="1" s="1"/>
  <c r="AR19" i="15"/>
  <c r="K1666" i="1" s="1"/>
  <c r="AS19" i="15"/>
  <c r="K3127" i="1" s="1"/>
  <c r="AT19" i="15"/>
  <c r="K1785" i="1" s="1"/>
  <c r="AU19" i="15"/>
  <c r="K331" i="1" s="1"/>
  <c r="AV19" i="15"/>
  <c r="K214" i="1" s="1"/>
  <c r="AW19" i="15"/>
  <c r="K2581" i="1" s="1"/>
  <c r="AX19" i="15"/>
  <c r="K292" i="1" s="1"/>
  <c r="AY19" i="15"/>
  <c r="AZ19" i="15"/>
  <c r="BA19" i="15"/>
  <c r="BB19" i="15"/>
  <c r="BC19" i="15"/>
  <c r="BD19" i="15"/>
  <c r="BE19" i="15"/>
  <c r="BF19" i="15"/>
  <c r="BG19" i="15"/>
  <c r="BH19" i="15"/>
  <c r="BI19" i="15"/>
  <c r="BJ19" i="15"/>
  <c r="BK19" i="15"/>
  <c r="BL19" i="15"/>
  <c r="BM19" i="15"/>
  <c r="K3283" i="1" s="1"/>
  <c r="BN19" i="15"/>
  <c r="BO19" i="15"/>
  <c r="B20" i="15"/>
  <c r="K449" i="1" s="1"/>
  <c r="C20" i="15"/>
  <c r="K689" i="1" s="1"/>
  <c r="D20" i="15"/>
  <c r="K3206" i="1" s="1"/>
  <c r="E20" i="15"/>
  <c r="K2303" i="1" s="1"/>
  <c r="F20" i="15"/>
  <c r="K2186" i="1" s="1"/>
  <c r="G20" i="15"/>
  <c r="K2621" i="1" s="1"/>
  <c r="H20" i="15"/>
  <c r="K1081" i="1" s="1"/>
  <c r="I20" i="15"/>
  <c r="K2069" i="1" s="1"/>
  <c r="J20" i="15"/>
  <c r="K20" i="15"/>
  <c r="K20" i="1" s="1"/>
  <c r="L20" i="15"/>
  <c r="K1511" i="1" s="1"/>
  <c r="M20" i="15"/>
  <c r="K2699" i="1" s="1"/>
  <c r="N20" i="15"/>
  <c r="K1316" i="1" s="1"/>
  <c r="O20" i="15"/>
  <c r="P20" i="15"/>
  <c r="Q20" i="15"/>
  <c r="K1433" i="1" s="1"/>
  <c r="R20" i="15"/>
  <c r="K2855" i="1" s="1"/>
  <c r="S20" i="15"/>
  <c r="K2894" i="1" s="1"/>
  <c r="T20" i="15"/>
  <c r="K611" i="1" s="1"/>
  <c r="U20" i="15"/>
  <c r="K2504" i="1" s="1"/>
  <c r="V20" i="15"/>
  <c r="K572" i="1" s="1"/>
  <c r="W20" i="15"/>
  <c r="K532" i="1" s="1"/>
  <c r="X20" i="15"/>
  <c r="K845" i="1" s="1"/>
  <c r="Y20" i="15"/>
  <c r="Z20" i="15"/>
  <c r="K3245" i="1" s="1"/>
  <c r="AA20" i="15"/>
  <c r="K2425" i="1" s="1"/>
  <c r="AB20" i="15"/>
  <c r="K2225" i="1" s="1"/>
  <c r="AC20" i="15"/>
  <c r="K2660" i="1" s="1"/>
  <c r="AD20" i="15"/>
  <c r="AE20" i="15"/>
  <c r="K176" i="1" s="1"/>
  <c r="AF20" i="15"/>
  <c r="K2108" i="1" s="1"/>
  <c r="AG20" i="15"/>
  <c r="K1628" i="1" s="1"/>
  <c r="AH20" i="15"/>
  <c r="K2465" i="1" s="1"/>
  <c r="AI20" i="15"/>
  <c r="K650" i="1" s="1"/>
  <c r="AJ20" i="15"/>
  <c r="K371" i="1" s="1"/>
  <c r="AK20" i="15"/>
  <c r="K2264" i="1" s="1"/>
  <c r="AL20" i="15"/>
  <c r="K2543" i="1" s="1"/>
  <c r="AM20" i="15"/>
  <c r="K254" i="1" s="1"/>
  <c r="AN20" i="15"/>
  <c r="AO20" i="15"/>
  <c r="K2147" i="1" s="1"/>
  <c r="AP20" i="15"/>
  <c r="AQ20" i="15"/>
  <c r="K3011" i="1" s="1"/>
  <c r="AR20" i="15"/>
  <c r="K1667" i="1" s="1"/>
  <c r="AS20" i="15"/>
  <c r="K3128" i="1" s="1"/>
  <c r="AT20" i="15"/>
  <c r="K1786" i="1" s="1"/>
  <c r="AU20" i="15"/>
  <c r="K332" i="1" s="1"/>
  <c r="AV20" i="15"/>
  <c r="K215" i="1" s="1"/>
  <c r="AW20" i="15"/>
  <c r="K2582" i="1" s="1"/>
  <c r="AX20" i="15"/>
  <c r="K293" i="1" s="1"/>
  <c r="AY20" i="15"/>
  <c r="AZ20" i="15"/>
  <c r="BA20" i="15"/>
  <c r="BB20" i="15"/>
  <c r="BC20" i="15"/>
  <c r="BD20" i="15"/>
  <c r="BE20" i="15"/>
  <c r="BF20" i="15"/>
  <c r="BG20" i="15"/>
  <c r="BH20" i="15"/>
  <c r="BI20" i="15"/>
  <c r="BJ20" i="15"/>
  <c r="BK20" i="15"/>
  <c r="BL20" i="15"/>
  <c r="BM20" i="15"/>
  <c r="K3284" i="1" s="1"/>
  <c r="BN20" i="15"/>
  <c r="BO20" i="15"/>
  <c r="B21" i="15"/>
  <c r="K450" i="1" s="1"/>
  <c r="C21" i="15"/>
  <c r="K690" i="1" s="1"/>
  <c r="D21" i="15"/>
  <c r="K3207" i="1" s="1"/>
  <c r="E21" i="15"/>
  <c r="K2304" i="1" s="1"/>
  <c r="F21" i="15"/>
  <c r="K2187" i="1" s="1"/>
  <c r="G21" i="15"/>
  <c r="K2622" i="1" s="1"/>
  <c r="H21" i="15"/>
  <c r="K1082" i="1" s="1"/>
  <c r="I21" i="15"/>
  <c r="K2070" i="1" s="1"/>
  <c r="J21" i="15"/>
  <c r="K21" i="15"/>
  <c r="K21" i="1" s="1"/>
  <c r="L21" i="15"/>
  <c r="K1512" i="1" s="1"/>
  <c r="M21" i="15"/>
  <c r="K2700" i="1" s="1"/>
  <c r="N21" i="15"/>
  <c r="K1317" i="1" s="1"/>
  <c r="O21" i="15"/>
  <c r="P21" i="15"/>
  <c r="Q21" i="15"/>
  <c r="K1434" i="1" s="1"/>
  <c r="R21" i="15"/>
  <c r="K2856" i="1" s="1"/>
  <c r="S21" i="15"/>
  <c r="K2895" i="1" s="1"/>
  <c r="T21" i="15"/>
  <c r="K612" i="1" s="1"/>
  <c r="U21" i="15"/>
  <c r="K2505" i="1" s="1"/>
  <c r="V21" i="15"/>
  <c r="K573" i="1" s="1"/>
  <c r="W21" i="15"/>
  <c r="K533" i="1" s="1"/>
  <c r="X21" i="15"/>
  <c r="K846" i="1" s="1"/>
  <c r="Y21" i="15"/>
  <c r="Z21" i="15"/>
  <c r="K3246" i="1" s="1"/>
  <c r="AA21" i="15"/>
  <c r="K2426" i="1" s="1"/>
  <c r="AB21" i="15"/>
  <c r="K2226" i="1" s="1"/>
  <c r="AC21" i="15"/>
  <c r="K2661" i="1" s="1"/>
  <c r="AD21" i="15"/>
  <c r="AE21" i="15"/>
  <c r="K177" i="1" s="1"/>
  <c r="AF21" i="15"/>
  <c r="K2109" i="1" s="1"/>
  <c r="AG21" i="15"/>
  <c r="K1629" i="1" s="1"/>
  <c r="AH21" i="15"/>
  <c r="K2466" i="1" s="1"/>
  <c r="AI21" i="15"/>
  <c r="K651" i="1" s="1"/>
  <c r="AJ21" i="15"/>
  <c r="K372" i="1" s="1"/>
  <c r="AK21" i="15"/>
  <c r="K2265" i="1" s="1"/>
  <c r="AL21" i="15"/>
  <c r="K2544" i="1" s="1"/>
  <c r="AM21" i="15"/>
  <c r="K255" i="1" s="1"/>
  <c r="AN21" i="15"/>
  <c r="AO21" i="15"/>
  <c r="K2148" i="1" s="1"/>
  <c r="AP21" i="15"/>
  <c r="AQ21" i="15"/>
  <c r="K3012" i="1" s="1"/>
  <c r="AR21" i="15"/>
  <c r="K1668" i="1" s="1"/>
  <c r="AS21" i="15"/>
  <c r="K3129" i="1" s="1"/>
  <c r="AT21" i="15"/>
  <c r="K1787" i="1" s="1"/>
  <c r="AU21" i="15"/>
  <c r="K333" i="1" s="1"/>
  <c r="AV21" i="15"/>
  <c r="K216" i="1" s="1"/>
  <c r="AW21" i="15"/>
  <c r="K2583" i="1" s="1"/>
  <c r="AX21" i="15"/>
  <c r="K294" i="1" s="1"/>
  <c r="AY21" i="15"/>
  <c r="AZ21" i="15"/>
  <c r="BA21" i="15"/>
  <c r="BB21" i="15"/>
  <c r="BC21" i="15"/>
  <c r="BD21" i="15"/>
  <c r="BE21" i="15"/>
  <c r="BF21" i="15"/>
  <c r="BG21" i="15"/>
  <c r="BH21" i="15"/>
  <c r="BI21" i="15"/>
  <c r="BJ21" i="15"/>
  <c r="BK21" i="15"/>
  <c r="BL21" i="15"/>
  <c r="BM21" i="15"/>
  <c r="K3285" i="1" s="1"/>
  <c r="BN21" i="15"/>
  <c r="BO21" i="15"/>
  <c r="B22" i="15"/>
  <c r="C22" i="15"/>
  <c r="D22" i="15"/>
  <c r="E22" i="15"/>
  <c r="F22" i="15"/>
  <c r="G22" i="15"/>
  <c r="H22" i="15"/>
  <c r="I22" i="15"/>
  <c r="J22" i="15"/>
  <c r="K22" i="15"/>
  <c r="L22" i="15"/>
  <c r="M22" i="15"/>
  <c r="N22" i="15"/>
  <c r="O22" i="15"/>
  <c r="P22" i="15"/>
  <c r="Q22" i="15"/>
  <c r="R22" i="15"/>
  <c r="S22" i="15"/>
  <c r="T22" i="15"/>
  <c r="U22" i="15"/>
  <c r="V22" i="15"/>
  <c r="W22" i="15"/>
  <c r="X22" i="15"/>
  <c r="Y22" i="15"/>
  <c r="Z22" i="15"/>
  <c r="AA22" i="15"/>
  <c r="AB22" i="15"/>
  <c r="AC22" i="15"/>
  <c r="AD22" i="15"/>
  <c r="AE22" i="15"/>
  <c r="AF22" i="15"/>
  <c r="AG22" i="15"/>
  <c r="AH22" i="15"/>
  <c r="AI22" i="15"/>
  <c r="AJ22" i="15"/>
  <c r="AK22" i="15"/>
  <c r="AL22" i="15"/>
  <c r="AM22" i="15"/>
  <c r="AN22" i="15"/>
  <c r="AO22" i="15"/>
  <c r="AP22" i="15"/>
  <c r="AQ22" i="15"/>
  <c r="AR22" i="15"/>
  <c r="AS22" i="15"/>
  <c r="AT22" i="15"/>
  <c r="AU22" i="15"/>
  <c r="AV22" i="15"/>
  <c r="AW22" i="15"/>
  <c r="AX22" i="15"/>
  <c r="AY22" i="15"/>
  <c r="AZ22" i="15"/>
  <c r="BA22" i="15"/>
  <c r="BB22" i="15"/>
  <c r="BC22" i="15"/>
  <c r="BD22" i="15"/>
  <c r="BE22" i="15"/>
  <c r="BF22" i="15"/>
  <c r="BG22" i="15"/>
  <c r="BH22" i="15"/>
  <c r="BI22" i="15"/>
  <c r="BJ22" i="15"/>
  <c r="BK22" i="15"/>
  <c r="BL22" i="15"/>
  <c r="BM22" i="15"/>
  <c r="BN22" i="15"/>
  <c r="BO22" i="15"/>
  <c r="B23" i="15"/>
  <c r="K451" i="1" s="1"/>
  <c r="C23" i="15"/>
  <c r="K691" i="1" s="1"/>
  <c r="D23" i="15"/>
  <c r="K3208" i="1" s="1"/>
  <c r="E23" i="15"/>
  <c r="K2305" i="1" s="1"/>
  <c r="F23" i="15"/>
  <c r="K2188" i="1" s="1"/>
  <c r="G23" i="15"/>
  <c r="K2623" i="1" s="1"/>
  <c r="H23" i="15"/>
  <c r="K1083" i="1" s="1"/>
  <c r="I23" i="15"/>
  <c r="K2071" i="1" s="1"/>
  <c r="J23" i="15"/>
  <c r="K23" i="15"/>
  <c r="K22" i="1" s="1"/>
  <c r="L23" i="15"/>
  <c r="K1513" i="1" s="1"/>
  <c r="M23" i="15"/>
  <c r="K2701" i="1" s="1"/>
  <c r="N23" i="15"/>
  <c r="K1318" i="1" s="1"/>
  <c r="O23" i="15"/>
  <c r="P23" i="15"/>
  <c r="Q23" i="15"/>
  <c r="K1435" i="1" s="1"/>
  <c r="R23" i="15"/>
  <c r="K2857" i="1" s="1"/>
  <c r="S23" i="15"/>
  <c r="K2896" i="1" s="1"/>
  <c r="T23" i="15"/>
  <c r="K613" i="1" s="1"/>
  <c r="U23" i="15"/>
  <c r="K2506" i="1" s="1"/>
  <c r="V23" i="15"/>
  <c r="K574" i="1" s="1"/>
  <c r="W23" i="15"/>
  <c r="K534" i="1" s="1"/>
  <c r="X23" i="15"/>
  <c r="K847" i="1" s="1"/>
  <c r="Y23" i="15"/>
  <c r="Z23" i="15"/>
  <c r="K3247" i="1" s="1"/>
  <c r="AA23" i="15"/>
  <c r="K2427" i="1" s="1"/>
  <c r="AB23" i="15"/>
  <c r="K2227" i="1" s="1"/>
  <c r="AC23" i="15"/>
  <c r="K2662" i="1" s="1"/>
  <c r="AD23" i="15"/>
  <c r="AE23" i="15"/>
  <c r="K178" i="1" s="1"/>
  <c r="AF23" i="15"/>
  <c r="K2110" i="1" s="1"/>
  <c r="AG23" i="15"/>
  <c r="K1630" i="1" s="1"/>
  <c r="AH23" i="15"/>
  <c r="K2467" i="1" s="1"/>
  <c r="AI23" i="15"/>
  <c r="K652" i="1" s="1"/>
  <c r="AJ23" i="15"/>
  <c r="K373" i="1" s="1"/>
  <c r="AK23" i="15"/>
  <c r="K2266" i="1" s="1"/>
  <c r="AL23" i="15"/>
  <c r="K2545" i="1" s="1"/>
  <c r="AM23" i="15"/>
  <c r="K256" i="1" s="1"/>
  <c r="AN23" i="15"/>
  <c r="AO23" i="15"/>
  <c r="K2149" i="1" s="1"/>
  <c r="AP23" i="15"/>
  <c r="AQ23" i="15"/>
  <c r="K3013" i="1" s="1"/>
  <c r="AR23" i="15"/>
  <c r="K1669" i="1" s="1"/>
  <c r="AS23" i="15"/>
  <c r="K3130" i="1" s="1"/>
  <c r="AT23" i="15"/>
  <c r="K1788" i="1" s="1"/>
  <c r="AU23" i="15"/>
  <c r="K334" i="1" s="1"/>
  <c r="AV23" i="15"/>
  <c r="K217" i="1" s="1"/>
  <c r="AW23" i="15"/>
  <c r="K2584" i="1" s="1"/>
  <c r="AX23" i="15"/>
  <c r="K295" i="1" s="1"/>
  <c r="AY23" i="15"/>
  <c r="AZ23" i="15"/>
  <c r="BA23" i="15"/>
  <c r="BB23" i="15"/>
  <c r="BC23" i="15"/>
  <c r="BD23" i="15"/>
  <c r="BE23" i="15"/>
  <c r="BF23" i="15"/>
  <c r="BG23" i="15"/>
  <c r="BH23" i="15"/>
  <c r="BI23" i="15"/>
  <c r="BJ23" i="15"/>
  <c r="BK23" i="15"/>
  <c r="BL23" i="15"/>
  <c r="BM23" i="15"/>
  <c r="K3286" i="1" s="1"/>
  <c r="BN23" i="15"/>
  <c r="BO23" i="15"/>
  <c r="B24" i="15"/>
  <c r="K452" i="1" s="1"/>
  <c r="C24" i="15"/>
  <c r="K692" i="1" s="1"/>
  <c r="D24" i="15"/>
  <c r="K3209" i="1" s="1"/>
  <c r="E24" i="15"/>
  <c r="K2306" i="1" s="1"/>
  <c r="F24" i="15"/>
  <c r="K2189" i="1" s="1"/>
  <c r="G24" i="15"/>
  <c r="K2624" i="1" s="1"/>
  <c r="H24" i="15"/>
  <c r="K1084" i="1" s="1"/>
  <c r="I24" i="15"/>
  <c r="K2072" i="1" s="1"/>
  <c r="J24" i="15"/>
  <c r="K24" i="15"/>
  <c r="K23" i="1" s="1"/>
  <c r="L24" i="15"/>
  <c r="K1514" i="1" s="1"/>
  <c r="M24" i="15"/>
  <c r="K2702" i="1" s="1"/>
  <c r="N24" i="15"/>
  <c r="K1319" i="1" s="1"/>
  <c r="O24" i="15"/>
  <c r="P24" i="15"/>
  <c r="Q24" i="15"/>
  <c r="K1436" i="1" s="1"/>
  <c r="R24" i="15"/>
  <c r="K2858" i="1" s="1"/>
  <c r="S24" i="15"/>
  <c r="K2897" i="1" s="1"/>
  <c r="T24" i="15"/>
  <c r="K614" i="1" s="1"/>
  <c r="U24" i="15"/>
  <c r="K2507" i="1" s="1"/>
  <c r="V24" i="15"/>
  <c r="K575" i="1" s="1"/>
  <c r="W24" i="15"/>
  <c r="K535" i="1" s="1"/>
  <c r="X24" i="15"/>
  <c r="K848" i="1" s="1"/>
  <c r="Y24" i="15"/>
  <c r="Z24" i="15"/>
  <c r="K3248" i="1" s="1"/>
  <c r="AA24" i="15"/>
  <c r="K2428" i="1" s="1"/>
  <c r="AB24" i="15"/>
  <c r="K2228" i="1" s="1"/>
  <c r="AC24" i="15"/>
  <c r="K2663" i="1" s="1"/>
  <c r="AD24" i="15"/>
  <c r="AE24" i="15"/>
  <c r="K179" i="1" s="1"/>
  <c r="AF24" i="15"/>
  <c r="K2111" i="1" s="1"/>
  <c r="AG24" i="15"/>
  <c r="K1631" i="1" s="1"/>
  <c r="AH24" i="15"/>
  <c r="K2468" i="1" s="1"/>
  <c r="AI24" i="15"/>
  <c r="K653" i="1" s="1"/>
  <c r="AJ24" i="15"/>
  <c r="K374" i="1" s="1"/>
  <c r="AK24" i="15"/>
  <c r="K2267" i="1" s="1"/>
  <c r="AL24" i="15"/>
  <c r="K2546" i="1" s="1"/>
  <c r="AM24" i="15"/>
  <c r="K257" i="1" s="1"/>
  <c r="AN24" i="15"/>
  <c r="AO24" i="15"/>
  <c r="K2150" i="1" s="1"/>
  <c r="AP24" i="15"/>
  <c r="AQ24" i="15"/>
  <c r="K3014" i="1" s="1"/>
  <c r="AR24" i="15"/>
  <c r="K1670" i="1" s="1"/>
  <c r="AS24" i="15"/>
  <c r="K3131" i="1" s="1"/>
  <c r="AT24" i="15"/>
  <c r="K1789" i="1" s="1"/>
  <c r="AU24" i="15"/>
  <c r="K335" i="1" s="1"/>
  <c r="AV24" i="15"/>
  <c r="K218" i="1" s="1"/>
  <c r="AW24" i="15"/>
  <c r="K2585" i="1" s="1"/>
  <c r="AX24" i="15"/>
  <c r="K296" i="1" s="1"/>
  <c r="AY24" i="15"/>
  <c r="AZ24" i="15"/>
  <c r="BA24" i="15"/>
  <c r="BB24" i="15"/>
  <c r="BC24" i="15"/>
  <c r="BD24" i="15"/>
  <c r="BE24" i="15"/>
  <c r="BF24" i="15"/>
  <c r="BG24" i="15"/>
  <c r="BH24" i="15"/>
  <c r="BI24" i="15"/>
  <c r="BJ24" i="15"/>
  <c r="BK24" i="15"/>
  <c r="BL24" i="15"/>
  <c r="BM24" i="15"/>
  <c r="K3287" i="1" s="1"/>
  <c r="BN24" i="15"/>
  <c r="BO24" i="15"/>
  <c r="B25" i="15"/>
  <c r="K453" i="1" s="1"/>
  <c r="C25" i="15"/>
  <c r="K693" i="1" s="1"/>
  <c r="D25" i="15"/>
  <c r="K3210" i="1" s="1"/>
  <c r="E25" i="15"/>
  <c r="K2307" i="1" s="1"/>
  <c r="F25" i="15"/>
  <c r="K2190" i="1" s="1"/>
  <c r="G25" i="15"/>
  <c r="K2625" i="1" s="1"/>
  <c r="H25" i="15"/>
  <c r="K1085" i="1" s="1"/>
  <c r="I25" i="15"/>
  <c r="K2073" i="1" s="1"/>
  <c r="J25" i="15"/>
  <c r="K25" i="15"/>
  <c r="K24" i="1" s="1"/>
  <c r="L25" i="15"/>
  <c r="K1515" i="1" s="1"/>
  <c r="M25" i="15"/>
  <c r="K2703" i="1" s="1"/>
  <c r="N25" i="15"/>
  <c r="K1320" i="1" s="1"/>
  <c r="O25" i="15"/>
  <c r="P25" i="15"/>
  <c r="Q25" i="15"/>
  <c r="K1437" i="1" s="1"/>
  <c r="R25" i="15"/>
  <c r="K2859" i="1" s="1"/>
  <c r="S25" i="15"/>
  <c r="K2898" i="1" s="1"/>
  <c r="T25" i="15"/>
  <c r="K615" i="1" s="1"/>
  <c r="U25" i="15"/>
  <c r="K2508" i="1" s="1"/>
  <c r="V25" i="15"/>
  <c r="K576" i="1" s="1"/>
  <c r="W25" i="15"/>
  <c r="K536" i="1" s="1"/>
  <c r="X25" i="15"/>
  <c r="K849" i="1" s="1"/>
  <c r="Y25" i="15"/>
  <c r="Z25" i="15"/>
  <c r="K3249" i="1" s="1"/>
  <c r="AA25" i="15"/>
  <c r="K2429" i="1" s="1"/>
  <c r="AB25" i="15"/>
  <c r="K2229" i="1" s="1"/>
  <c r="AC25" i="15"/>
  <c r="K2664" i="1" s="1"/>
  <c r="AD25" i="15"/>
  <c r="AE25" i="15"/>
  <c r="K180" i="1" s="1"/>
  <c r="AF25" i="15"/>
  <c r="K2112" i="1" s="1"/>
  <c r="AG25" i="15"/>
  <c r="K1632" i="1" s="1"/>
  <c r="AH25" i="15"/>
  <c r="K2469" i="1" s="1"/>
  <c r="AI25" i="15"/>
  <c r="K654" i="1" s="1"/>
  <c r="AJ25" i="15"/>
  <c r="K375" i="1" s="1"/>
  <c r="AK25" i="15"/>
  <c r="K2268" i="1" s="1"/>
  <c r="AL25" i="15"/>
  <c r="K2547" i="1" s="1"/>
  <c r="AM25" i="15"/>
  <c r="K258" i="1" s="1"/>
  <c r="AN25" i="15"/>
  <c r="AO25" i="15"/>
  <c r="K2151" i="1" s="1"/>
  <c r="AP25" i="15"/>
  <c r="AQ25" i="15"/>
  <c r="K3015" i="1" s="1"/>
  <c r="AR25" i="15"/>
  <c r="K1671" i="1" s="1"/>
  <c r="AS25" i="15"/>
  <c r="K3132" i="1" s="1"/>
  <c r="AT25" i="15"/>
  <c r="K1790" i="1" s="1"/>
  <c r="AU25" i="15"/>
  <c r="K336" i="1" s="1"/>
  <c r="AV25" i="15"/>
  <c r="K219" i="1" s="1"/>
  <c r="AW25" i="15"/>
  <c r="K2586" i="1" s="1"/>
  <c r="AX25" i="15"/>
  <c r="K297" i="1" s="1"/>
  <c r="AY25" i="15"/>
  <c r="AZ25" i="15"/>
  <c r="BA25" i="15"/>
  <c r="BB25" i="15"/>
  <c r="BC25" i="15"/>
  <c r="BD25" i="15"/>
  <c r="BE25" i="15"/>
  <c r="BF25" i="15"/>
  <c r="BG25" i="15"/>
  <c r="BH25" i="15"/>
  <c r="BI25" i="15"/>
  <c r="BJ25" i="15"/>
  <c r="BK25" i="15"/>
  <c r="BL25" i="15"/>
  <c r="BM25" i="15"/>
  <c r="K3288" i="1" s="1"/>
  <c r="BN25" i="15"/>
  <c r="BO25" i="15"/>
  <c r="B26" i="15"/>
  <c r="C26" i="15"/>
  <c r="D26" i="15"/>
  <c r="E26" i="15"/>
  <c r="F26" i="15"/>
  <c r="G26" i="15"/>
  <c r="H26" i="15"/>
  <c r="I26" i="15"/>
  <c r="J26" i="15"/>
  <c r="K26" i="15"/>
  <c r="L26" i="15"/>
  <c r="M26" i="15"/>
  <c r="N26" i="15"/>
  <c r="O26" i="15"/>
  <c r="P26" i="15"/>
  <c r="Q26" i="15"/>
  <c r="R26" i="15"/>
  <c r="S26" i="15"/>
  <c r="T26" i="15"/>
  <c r="U26" i="15"/>
  <c r="V26" i="15"/>
  <c r="W26" i="15"/>
  <c r="X26" i="15"/>
  <c r="Y26" i="15"/>
  <c r="Z26" i="15"/>
  <c r="AA26" i="15"/>
  <c r="AB26" i="15"/>
  <c r="AC26" i="15"/>
  <c r="AD26" i="15"/>
  <c r="AE26" i="15"/>
  <c r="AF26" i="15"/>
  <c r="AG26" i="15"/>
  <c r="AH26" i="15"/>
  <c r="AI26" i="15"/>
  <c r="AJ26" i="15"/>
  <c r="AK26" i="15"/>
  <c r="AL26" i="15"/>
  <c r="AM26" i="15"/>
  <c r="AN26" i="15"/>
  <c r="AO26" i="15"/>
  <c r="AP26" i="15"/>
  <c r="AQ26" i="15"/>
  <c r="AR26" i="15"/>
  <c r="AS26" i="15"/>
  <c r="AT26" i="15"/>
  <c r="AU26" i="15"/>
  <c r="AV26" i="15"/>
  <c r="AW26" i="15"/>
  <c r="AX26" i="15"/>
  <c r="AY26" i="15"/>
  <c r="AZ26" i="15"/>
  <c r="BA26" i="15"/>
  <c r="BB26" i="15"/>
  <c r="BC26" i="15"/>
  <c r="BD26" i="15"/>
  <c r="BE26" i="15"/>
  <c r="BF26" i="15"/>
  <c r="BG26" i="15"/>
  <c r="BH26" i="15"/>
  <c r="BI26" i="15"/>
  <c r="BJ26" i="15"/>
  <c r="BK26" i="15"/>
  <c r="BL26" i="15"/>
  <c r="BM26" i="15"/>
  <c r="BN26" i="15"/>
  <c r="BO26" i="15"/>
  <c r="B27" i="15"/>
  <c r="C27" i="15"/>
  <c r="D27" i="15"/>
  <c r="E27" i="15"/>
  <c r="F27" i="15"/>
  <c r="G27" i="15"/>
  <c r="H27" i="15"/>
  <c r="I27" i="15"/>
  <c r="J27" i="15"/>
  <c r="K27" i="15"/>
  <c r="L27" i="15"/>
  <c r="M27" i="15"/>
  <c r="N27" i="15"/>
  <c r="O27" i="15"/>
  <c r="P27" i="15"/>
  <c r="Q27" i="15"/>
  <c r="R27" i="15"/>
  <c r="S27" i="15"/>
  <c r="T27" i="15"/>
  <c r="U27" i="15"/>
  <c r="V27" i="15"/>
  <c r="W27" i="15"/>
  <c r="X27" i="15"/>
  <c r="Y27" i="15"/>
  <c r="Z27" i="15"/>
  <c r="AA27" i="15"/>
  <c r="AB27" i="15"/>
  <c r="AC27" i="15"/>
  <c r="AD27" i="15"/>
  <c r="AE27" i="15"/>
  <c r="AF27" i="15"/>
  <c r="AG27" i="15"/>
  <c r="AH27" i="15"/>
  <c r="AI27" i="15"/>
  <c r="AJ27" i="15"/>
  <c r="AK27" i="15"/>
  <c r="AL27" i="15"/>
  <c r="AM27" i="15"/>
  <c r="AN27" i="15"/>
  <c r="AO27" i="15"/>
  <c r="AP27" i="15"/>
  <c r="AQ27" i="15"/>
  <c r="AR27" i="15"/>
  <c r="AS27" i="15"/>
  <c r="AT27" i="15"/>
  <c r="AU27" i="15"/>
  <c r="AV27" i="15"/>
  <c r="AW27" i="15"/>
  <c r="AX27" i="15"/>
  <c r="AY27" i="15"/>
  <c r="AZ27" i="15"/>
  <c r="BA27" i="15"/>
  <c r="BB27" i="15"/>
  <c r="BC27" i="15"/>
  <c r="BD27" i="15"/>
  <c r="BE27" i="15"/>
  <c r="BF27" i="15"/>
  <c r="BG27" i="15"/>
  <c r="BH27" i="15"/>
  <c r="BI27" i="15"/>
  <c r="BJ27" i="15"/>
  <c r="BK27" i="15"/>
  <c r="BL27" i="15"/>
  <c r="BM27" i="15"/>
  <c r="BN27" i="15"/>
  <c r="BO27" i="15"/>
  <c r="B28" i="15"/>
  <c r="K455" i="1" s="1"/>
  <c r="C28" i="15"/>
  <c r="K695" i="1" s="1"/>
  <c r="D28" i="15"/>
  <c r="K3212" i="1" s="1"/>
  <c r="E28" i="15"/>
  <c r="K2309" i="1" s="1"/>
  <c r="F28" i="15"/>
  <c r="K2192" i="1" s="1"/>
  <c r="G28" i="15"/>
  <c r="K2627" i="1" s="1"/>
  <c r="H28" i="15"/>
  <c r="K1087" i="1" s="1"/>
  <c r="I28" i="15"/>
  <c r="K2075" i="1" s="1"/>
  <c r="J28" i="15"/>
  <c r="K28" i="15"/>
  <c r="K26" i="1" s="1"/>
  <c r="L28" i="15"/>
  <c r="K1517" i="1" s="1"/>
  <c r="M28" i="15"/>
  <c r="K2705" i="1" s="1"/>
  <c r="N28" i="15"/>
  <c r="K1322" i="1" s="1"/>
  <c r="O28" i="15"/>
  <c r="P28" i="15"/>
  <c r="Q28" i="15"/>
  <c r="K1439" i="1" s="1"/>
  <c r="R28" i="15"/>
  <c r="K2861" i="1" s="1"/>
  <c r="S28" i="15"/>
  <c r="K2900" i="1" s="1"/>
  <c r="T28" i="15"/>
  <c r="K617" i="1" s="1"/>
  <c r="U28" i="15"/>
  <c r="K2510" i="1" s="1"/>
  <c r="V28" i="15"/>
  <c r="K578" i="1" s="1"/>
  <c r="W28" i="15"/>
  <c r="K538" i="1" s="1"/>
  <c r="X28" i="15"/>
  <c r="K851" i="1" s="1"/>
  <c r="Y28" i="15"/>
  <c r="Z28" i="15"/>
  <c r="K3251" i="1" s="1"/>
  <c r="AA28" i="15"/>
  <c r="K2431" i="1" s="1"/>
  <c r="AB28" i="15"/>
  <c r="K2231" i="1" s="1"/>
  <c r="AC28" i="15"/>
  <c r="K2666" i="1" s="1"/>
  <c r="AD28" i="15"/>
  <c r="AE28" i="15"/>
  <c r="K182" i="1" s="1"/>
  <c r="AF28" i="15"/>
  <c r="K2114" i="1" s="1"/>
  <c r="AG28" i="15"/>
  <c r="K1634" i="1" s="1"/>
  <c r="AH28" i="15"/>
  <c r="K2471" i="1" s="1"/>
  <c r="AI28" i="15"/>
  <c r="K656" i="1" s="1"/>
  <c r="AJ28" i="15"/>
  <c r="K377" i="1" s="1"/>
  <c r="AK28" i="15"/>
  <c r="K2270" i="1" s="1"/>
  <c r="AL28" i="15"/>
  <c r="K2549" i="1" s="1"/>
  <c r="AM28" i="15"/>
  <c r="K260" i="1" s="1"/>
  <c r="AN28" i="15"/>
  <c r="AO28" i="15"/>
  <c r="K2153" i="1" s="1"/>
  <c r="AP28" i="15"/>
  <c r="AQ28" i="15"/>
  <c r="K3017" i="1" s="1"/>
  <c r="AR28" i="15"/>
  <c r="K1673" i="1" s="1"/>
  <c r="AS28" i="15"/>
  <c r="K3134" i="1" s="1"/>
  <c r="AT28" i="15"/>
  <c r="K1792" i="1" s="1"/>
  <c r="AU28" i="15"/>
  <c r="K338" i="1" s="1"/>
  <c r="AV28" i="15"/>
  <c r="K221" i="1" s="1"/>
  <c r="AW28" i="15"/>
  <c r="K2588" i="1" s="1"/>
  <c r="AX28" i="15"/>
  <c r="K299" i="1" s="1"/>
  <c r="AY28" i="15"/>
  <c r="AZ28" i="15"/>
  <c r="BA28" i="15"/>
  <c r="BB28" i="15"/>
  <c r="BC28" i="15"/>
  <c r="BD28" i="15"/>
  <c r="BE28" i="15"/>
  <c r="BF28" i="15"/>
  <c r="BG28" i="15"/>
  <c r="BH28" i="15"/>
  <c r="BI28" i="15"/>
  <c r="BJ28" i="15"/>
  <c r="BK28" i="15"/>
  <c r="BL28" i="15"/>
  <c r="BM28" i="15"/>
  <c r="K3290" i="1" s="1"/>
  <c r="BN28" i="15"/>
  <c r="BO28" i="15"/>
  <c r="B29" i="15"/>
  <c r="K456" i="1" s="1"/>
  <c r="C29" i="15"/>
  <c r="K696" i="1" s="1"/>
  <c r="D29" i="15"/>
  <c r="K3213" i="1" s="1"/>
  <c r="E29" i="15"/>
  <c r="K2310" i="1" s="1"/>
  <c r="F29" i="15"/>
  <c r="K2193" i="1" s="1"/>
  <c r="G29" i="15"/>
  <c r="K2628" i="1" s="1"/>
  <c r="H29" i="15"/>
  <c r="K1088" i="1" s="1"/>
  <c r="I29" i="15"/>
  <c r="K2076" i="1" s="1"/>
  <c r="J29" i="15"/>
  <c r="K29" i="15"/>
  <c r="K27" i="1" s="1"/>
  <c r="L29" i="15"/>
  <c r="K1518" i="1" s="1"/>
  <c r="M29" i="15"/>
  <c r="K2706" i="1" s="1"/>
  <c r="N29" i="15"/>
  <c r="K1323" i="1" s="1"/>
  <c r="O29" i="15"/>
  <c r="P29" i="15"/>
  <c r="Q29" i="15"/>
  <c r="K1440" i="1" s="1"/>
  <c r="R29" i="15"/>
  <c r="K2862" i="1" s="1"/>
  <c r="S29" i="15"/>
  <c r="K2901" i="1" s="1"/>
  <c r="T29" i="15"/>
  <c r="K618" i="1" s="1"/>
  <c r="U29" i="15"/>
  <c r="K2511" i="1" s="1"/>
  <c r="V29" i="15"/>
  <c r="K579" i="1" s="1"/>
  <c r="W29" i="15"/>
  <c r="K539" i="1" s="1"/>
  <c r="X29" i="15"/>
  <c r="K852" i="1" s="1"/>
  <c r="Y29" i="15"/>
  <c r="Z29" i="15"/>
  <c r="K3252" i="1" s="1"/>
  <c r="AA29" i="15"/>
  <c r="K2432" i="1" s="1"/>
  <c r="AB29" i="15"/>
  <c r="K2232" i="1" s="1"/>
  <c r="AC29" i="15"/>
  <c r="K2667" i="1" s="1"/>
  <c r="AD29" i="15"/>
  <c r="AE29" i="15"/>
  <c r="K183" i="1" s="1"/>
  <c r="AF29" i="15"/>
  <c r="K2115" i="1" s="1"/>
  <c r="AG29" i="15"/>
  <c r="K1635" i="1" s="1"/>
  <c r="AH29" i="15"/>
  <c r="K2472" i="1" s="1"/>
  <c r="AI29" i="15"/>
  <c r="K657" i="1" s="1"/>
  <c r="AJ29" i="15"/>
  <c r="K378" i="1" s="1"/>
  <c r="AK29" i="15"/>
  <c r="K2271" i="1" s="1"/>
  <c r="AL29" i="15"/>
  <c r="K2550" i="1" s="1"/>
  <c r="AM29" i="15"/>
  <c r="K261" i="1" s="1"/>
  <c r="AN29" i="15"/>
  <c r="AO29" i="15"/>
  <c r="K2154" i="1" s="1"/>
  <c r="AP29" i="15"/>
  <c r="AQ29" i="15"/>
  <c r="K3018" i="1" s="1"/>
  <c r="AR29" i="15"/>
  <c r="K1674" i="1" s="1"/>
  <c r="AS29" i="15"/>
  <c r="K3135" i="1" s="1"/>
  <c r="AT29" i="15"/>
  <c r="K1793" i="1" s="1"/>
  <c r="AU29" i="15"/>
  <c r="K339" i="1" s="1"/>
  <c r="AV29" i="15"/>
  <c r="K222" i="1" s="1"/>
  <c r="AW29" i="15"/>
  <c r="K2589" i="1" s="1"/>
  <c r="AX29" i="15"/>
  <c r="K300" i="1" s="1"/>
  <c r="AY29" i="15"/>
  <c r="AZ29" i="15"/>
  <c r="BA29" i="15"/>
  <c r="BB29" i="15"/>
  <c r="BC29" i="15"/>
  <c r="BD29" i="15"/>
  <c r="BE29" i="15"/>
  <c r="BF29" i="15"/>
  <c r="BG29" i="15"/>
  <c r="BH29" i="15"/>
  <c r="BI29" i="15"/>
  <c r="BJ29" i="15"/>
  <c r="BK29" i="15"/>
  <c r="BL29" i="15"/>
  <c r="BM29" i="15"/>
  <c r="K3291" i="1" s="1"/>
  <c r="BN29" i="15"/>
  <c r="BO29" i="15"/>
  <c r="B30" i="15"/>
  <c r="K457" i="1" s="1"/>
  <c r="C30" i="15"/>
  <c r="K697" i="1" s="1"/>
  <c r="D30" i="15"/>
  <c r="K3214" i="1" s="1"/>
  <c r="E30" i="15"/>
  <c r="K2311" i="1" s="1"/>
  <c r="F30" i="15"/>
  <c r="K2194" i="1" s="1"/>
  <c r="G30" i="15"/>
  <c r="K2629" i="1" s="1"/>
  <c r="H30" i="15"/>
  <c r="K1089" i="1" s="1"/>
  <c r="I30" i="15"/>
  <c r="K2077" i="1" s="1"/>
  <c r="J30" i="15"/>
  <c r="K30" i="15"/>
  <c r="K28" i="1" s="1"/>
  <c r="L30" i="15"/>
  <c r="K1519" i="1" s="1"/>
  <c r="M30" i="15"/>
  <c r="K2707" i="1" s="1"/>
  <c r="N30" i="15"/>
  <c r="K1324" i="1" s="1"/>
  <c r="O30" i="15"/>
  <c r="P30" i="15"/>
  <c r="Q30" i="15"/>
  <c r="K1441" i="1" s="1"/>
  <c r="R30" i="15"/>
  <c r="K2863" i="1" s="1"/>
  <c r="S30" i="15"/>
  <c r="K2902" i="1" s="1"/>
  <c r="T30" i="15"/>
  <c r="K619" i="1" s="1"/>
  <c r="U30" i="15"/>
  <c r="K2512" i="1" s="1"/>
  <c r="V30" i="15"/>
  <c r="K580" i="1" s="1"/>
  <c r="W30" i="15"/>
  <c r="K540" i="1" s="1"/>
  <c r="X30" i="15"/>
  <c r="K853" i="1" s="1"/>
  <c r="Y30" i="15"/>
  <c r="Z30" i="15"/>
  <c r="K3253" i="1" s="1"/>
  <c r="AA30" i="15"/>
  <c r="K2433" i="1" s="1"/>
  <c r="AB30" i="15"/>
  <c r="K2233" i="1" s="1"/>
  <c r="AC30" i="15"/>
  <c r="K2668" i="1" s="1"/>
  <c r="AD30" i="15"/>
  <c r="AE30" i="15"/>
  <c r="K184" i="1" s="1"/>
  <c r="AF30" i="15"/>
  <c r="K2116" i="1" s="1"/>
  <c r="AG30" i="15"/>
  <c r="K1636" i="1" s="1"/>
  <c r="AH30" i="15"/>
  <c r="K2473" i="1" s="1"/>
  <c r="AI30" i="15"/>
  <c r="K658" i="1" s="1"/>
  <c r="AJ30" i="15"/>
  <c r="K379" i="1" s="1"/>
  <c r="AK30" i="15"/>
  <c r="K2272" i="1" s="1"/>
  <c r="AL30" i="15"/>
  <c r="K2551" i="1" s="1"/>
  <c r="AM30" i="15"/>
  <c r="K262" i="1" s="1"/>
  <c r="AN30" i="15"/>
  <c r="AO30" i="15"/>
  <c r="K2155" i="1" s="1"/>
  <c r="AP30" i="15"/>
  <c r="AQ30" i="15"/>
  <c r="K3019" i="1" s="1"/>
  <c r="AR30" i="15"/>
  <c r="K1675" i="1" s="1"/>
  <c r="AS30" i="15"/>
  <c r="K3136" i="1" s="1"/>
  <c r="AT30" i="15"/>
  <c r="K1794" i="1" s="1"/>
  <c r="AU30" i="15"/>
  <c r="K340" i="1" s="1"/>
  <c r="AV30" i="15"/>
  <c r="K223" i="1" s="1"/>
  <c r="AW30" i="15"/>
  <c r="K2590" i="1" s="1"/>
  <c r="AX30" i="15"/>
  <c r="K301" i="1" s="1"/>
  <c r="AY30" i="15"/>
  <c r="AZ30" i="15"/>
  <c r="BA30" i="15"/>
  <c r="BB30" i="15"/>
  <c r="BC30" i="15"/>
  <c r="BD30" i="15"/>
  <c r="BE30" i="15"/>
  <c r="BF30" i="15"/>
  <c r="BG30" i="15"/>
  <c r="BH30" i="15"/>
  <c r="BI30" i="15"/>
  <c r="BJ30" i="15"/>
  <c r="BK30" i="15"/>
  <c r="BL30" i="15"/>
  <c r="BM30" i="15"/>
  <c r="K3292" i="1" s="1"/>
  <c r="BN30" i="15"/>
  <c r="BO30" i="15"/>
  <c r="B31" i="15"/>
  <c r="K458" i="1" s="1"/>
  <c r="C31" i="15"/>
  <c r="K698" i="1" s="1"/>
  <c r="D31" i="15"/>
  <c r="K3215" i="1" s="1"/>
  <c r="E31" i="15"/>
  <c r="K2312" i="1" s="1"/>
  <c r="F31" i="15"/>
  <c r="K2195" i="1" s="1"/>
  <c r="G31" i="15"/>
  <c r="K2630" i="1" s="1"/>
  <c r="H31" i="15"/>
  <c r="K1090" i="1" s="1"/>
  <c r="I31" i="15"/>
  <c r="K2078" i="1" s="1"/>
  <c r="J31" i="15"/>
  <c r="K31" i="15"/>
  <c r="K29" i="1" s="1"/>
  <c r="L31" i="15"/>
  <c r="K1520" i="1" s="1"/>
  <c r="M31" i="15"/>
  <c r="K2708" i="1" s="1"/>
  <c r="N31" i="15"/>
  <c r="K1325" i="1" s="1"/>
  <c r="O31" i="15"/>
  <c r="P31" i="15"/>
  <c r="Q31" i="15"/>
  <c r="K1442" i="1" s="1"/>
  <c r="R31" i="15"/>
  <c r="K2864" i="1" s="1"/>
  <c r="S31" i="15"/>
  <c r="K2903" i="1" s="1"/>
  <c r="T31" i="15"/>
  <c r="K620" i="1" s="1"/>
  <c r="U31" i="15"/>
  <c r="K2513" i="1" s="1"/>
  <c r="V31" i="15"/>
  <c r="K581" i="1" s="1"/>
  <c r="W31" i="15"/>
  <c r="K541" i="1" s="1"/>
  <c r="X31" i="15"/>
  <c r="K854" i="1" s="1"/>
  <c r="Y31" i="15"/>
  <c r="Z31" i="15"/>
  <c r="K3254" i="1" s="1"/>
  <c r="AA31" i="15"/>
  <c r="K2434" i="1" s="1"/>
  <c r="AB31" i="15"/>
  <c r="K2234" i="1" s="1"/>
  <c r="AC31" i="15"/>
  <c r="K2669" i="1" s="1"/>
  <c r="AD31" i="15"/>
  <c r="AE31" i="15"/>
  <c r="K185" i="1" s="1"/>
  <c r="AF31" i="15"/>
  <c r="K2117" i="1" s="1"/>
  <c r="AG31" i="15"/>
  <c r="K1637" i="1" s="1"/>
  <c r="AH31" i="15"/>
  <c r="K2474" i="1" s="1"/>
  <c r="AI31" i="15"/>
  <c r="K659" i="1" s="1"/>
  <c r="AJ31" i="15"/>
  <c r="K380" i="1" s="1"/>
  <c r="AK31" i="15"/>
  <c r="K2273" i="1" s="1"/>
  <c r="AL31" i="15"/>
  <c r="K2552" i="1" s="1"/>
  <c r="AM31" i="15"/>
  <c r="K263" i="1" s="1"/>
  <c r="AN31" i="15"/>
  <c r="AO31" i="15"/>
  <c r="K2156" i="1" s="1"/>
  <c r="AP31" i="15"/>
  <c r="AQ31" i="15"/>
  <c r="K3020" i="1" s="1"/>
  <c r="AR31" i="15"/>
  <c r="K1676" i="1" s="1"/>
  <c r="AS31" i="15"/>
  <c r="K3137" i="1" s="1"/>
  <c r="AT31" i="15"/>
  <c r="K1795" i="1" s="1"/>
  <c r="AU31" i="15"/>
  <c r="K341" i="1" s="1"/>
  <c r="AV31" i="15"/>
  <c r="K224" i="1" s="1"/>
  <c r="AW31" i="15"/>
  <c r="K2591" i="1" s="1"/>
  <c r="AX31" i="15"/>
  <c r="K302" i="1" s="1"/>
  <c r="AY31" i="15"/>
  <c r="AZ31" i="15"/>
  <c r="BA31" i="15"/>
  <c r="BB31" i="15"/>
  <c r="BC31" i="15"/>
  <c r="BD31" i="15"/>
  <c r="BE31" i="15"/>
  <c r="BF31" i="15"/>
  <c r="BG31" i="15"/>
  <c r="BH31" i="15"/>
  <c r="BI31" i="15"/>
  <c r="BJ31" i="15"/>
  <c r="BK31" i="15"/>
  <c r="BL31" i="15"/>
  <c r="BM31" i="15"/>
  <c r="K3293" i="1" s="1"/>
  <c r="BN31" i="15"/>
  <c r="BO31" i="15"/>
  <c r="B32" i="15"/>
  <c r="C32" i="15"/>
  <c r="D32" i="15"/>
  <c r="E32" i="15"/>
  <c r="F32" i="15"/>
  <c r="G32" i="15"/>
  <c r="H32" i="15"/>
  <c r="I32" i="15"/>
  <c r="J32" i="15"/>
  <c r="K32" i="15"/>
  <c r="L32" i="15"/>
  <c r="M32" i="15"/>
  <c r="N32" i="15"/>
  <c r="O32" i="15"/>
  <c r="P32" i="15"/>
  <c r="Q32" i="15"/>
  <c r="R32" i="15"/>
  <c r="S32" i="15"/>
  <c r="T32" i="15"/>
  <c r="U32" i="15"/>
  <c r="V32" i="15"/>
  <c r="W32" i="15"/>
  <c r="X32" i="15"/>
  <c r="Y32" i="15"/>
  <c r="Z32" i="15"/>
  <c r="AA32" i="15"/>
  <c r="AB32" i="15"/>
  <c r="AC32" i="15"/>
  <c r="AD32" i="15"/>
  <c r="AE32" i="15"/>
  <c r="AF32" i="15"/>
  <c r="AG32" i="15"/>
  <c r="AH32" i="15"/>
  <c r="AI32" i="15"/>
  <c r="AJ32" i="15"/>
  <c r="AK32" i="15"/>
  <c r="AL32" i="15"/>
  <c r="AM32" i="15"/>
  <c r="AN32" i="15"/>
  <c r="AO32" i="15"/>
  <c r="AP32" i="15"/>
  <c r="AQ32" i="15"/>
  <c r="AR32" i="15"/>
  <c r="AS32" i="15"/>
  <c r="AT32" i="15"/>
  <c r="AU32" i="15"/>
  <c r="AV32" i="15"/>
  <c r="AW32" i="15"/>
  <c r="AX32" i="15"/>
  <c r="AY32" i="15"/>
  <c r="AZ32" i="15"/>
  <c r="BA32" i="15"/>
  <c r="BB32" i="15"/>
  <c r="BC32" i="15"/>
  <c r="BD32" i="15"/>
  <c r="BE32" i="15"/>
  <c r="BF32" i="15"/>
  <c r="BG32" i="15"/>
  <c r="BH32" i="15"/>
  <c r="BI32" i="15"/>
  <c r="BJ32" i="15"/>
  <c r="BK32" i="15"/>
  <c r="BL32" i="15"/>
  <c r="BM32" i="15"/>
  <c r="BN32" i="15"/>
  <c r="BO32" i="15"/>
  <c r="B33" i="15"/>
  <c r="K454" i="1" s="1"/>
  <c r="C33" i="15"/>
  <c r="K694" i="1" s="1"/>
  <c r="D33" i="15"/>
  <c r="K3211" i="1" s="1"/>
  <c r="E33" i="15"/>
  <c r="K2308" i="1" s="1"/>
  <c r="F33" i="15"/>
  <c r="K2191" i="1" s="1"/>
  <c r="G33" i="15"/>
  <c r="K2626" i="1" s="1"/>
  <c r="H33" i="15"/>
  <c r="K1086" i="1" s="1"/>
  <c r="I33" i="15"/>
  <c r="K2074" i="1" s="1"/>
  <c r="J33" i="15"/>
  <c r="K33" i="15"/>
  <c r="K25" i="1" s="1"/>
  <c r="L33" i="15"/>
  <c r="K1516" i="1" s="1"/>
  <c r="M33" i="15"/>
  <c r="K2704" i="1" s="1"/>
  <c r="N33" i="15"/>
  <c r="K1321" i="1" s="1"/>
  <c r="O33" i="15"/>
  <c r="P33" i="15"/>
  <c r="Q33" i="15"/>
  <c r="K1438" i="1" s="1"/>
  <c r="R33" i="15"/>
  <c r="K2860" i="1" s="1"/>
  <c r="S33" i="15"/>
  <c r="K2899" i="1" s="1"/>
  <c r="T33" i="15"/>
  <c r="K616" i="1" s="1"/>
  <c r="U33" i="15"/>
  <c r="K2509" i="1" s="1"/>
  <c r="V33" i="15"/>
  <c r="K577" i="1" s="1"/>
  <c r="W33" i="15"/>
  <c r="K537" i="1" s="1"/>
  <c r="X33" i="15"/>
  <c r="K850" i="1" s="1"/>
  <c r="Y33" i="15"/>
  <c r="Z33" i="15"/>
  <c r="K3250" i="1" s="1"/>
  <c r="AA33" i="15"/>
  <c r="K2430" i="1" s="1"/>
  <c r="AB33" i="15"/>
  <c r="K2230" i="1" s="1"/>
  <c r="AC33" i="15"/>
  <c r="K2665" i="1" s="1"/>
  <c r="AD33" i="15"/>
  <c r="AE33" i="15"/>
  <c r="K181" i="1" s="1"/>
  <c r="AF33" i="15"/>
  <c r="K2113" i="1" s="1"/>
  <c r="AG33" i="15"/>
  <c r="K1633" i="1" s="1"/>
  <c r="AH33" i="15"/>
  <c r="K2470" i="1" s="1"/>
  <c r="AI33" i="15"/>
  <c r="K655" i="1" s="1"/>
  <c r="AJ33" i="15"/>
  <c r="K376" i="1" s="1"/>
  <c r="AK33" i="15"/>
  <c r="K2269" i="1" s="1"/>
  <c r="AL33" i="15"/>
  <c r="K2548" i="1" s="1"/>
  <c r="AM33" i="15"/>
  <c r="K259" i="1" s="1"/>
  <c r="AN33" i="15"/>
  <c r="AO33" i="15"/>
  <c r="K2152" i="1" s="1"/>
  <c r="AP33" i="15"/>
  <c r="AQ33" i="15"/>
  <c r="K3016" i="1" s="1"/>
  <c r="AR33" i="15"/>
  <c r="K1672" i="1" s="1"/>
  <c r="AS33" i="15"/>
  <c r="K3133" i="1" s="1"/>
  <c r="AT33" i="15"/>
  <c r="K1791" i="1" s="1"/>
  <c r="AU33" i="15"/>
  <c r="K337" i="1" s="1"/>
  <c r="AV33" i="15"/>
  <c r="K220" i="1" s="1"/>
  <c r="AW33" i="15"/>
  <c r="K2587" i="1" s="1"/>
  <c r="AX33" i="15"/>
  <c r="K298" i="1" s="1"/>
  <c r="AY33" i="15"/>
  <c r="AZ33" i="15"/>
  <c r="BA33" i="15"/>
  <c r="BB33" i="15"/>
  <c r="BC33" i="15"/>
  <c r="BD33" i="15"/>
  <c r="BE33" i="15"/>
  <c r="BF33" i="15"/>
  <c r="BG33" i="15"/>
  <c r="BH33" i="15"/>
  <c r="BI33" i="15"/>
  <c r="BJ33" i="15"/>
  <c r="BK33" i="15"/>
  <c r="BL33" i="15"/>
  <c r="BM33" i="15"/>
  <c r="K3289" i="1" s="1"/>
  <c r="BN33" i="15"/>
  <c r="BO33" i="15"/>
  <c r="B34" i="15"/>
  <c r="C34" i="15"/>
  <c r="D34" i="15"/>
  <c r="E34" i="15"/>
  <c r="F34" i="15"/>
  <c r="G34" i="15"/>
  <c r="H34" i="15"/>
  <c r="I34" i="15"/>
  <c r="J34" i="15"/>
  <c r="K34" i="15"/>
  <c r="L34" i="15"/>
  <c r="M34" i="15"/>
  <c r="N34" i="15"/>
  <c r="O34" i="15"/>
  <c r="P34" i="15"/>
  <c r="Q34" i="15"/>
  <c r="R34" i="15"/>
  <c r="S34" i="15"/>
  <c r="T34" i="15"/>
  <c r="U34" i="15"/>
  <c r="V34" i="15"/>
  <c r="W34" i="15"/>
  <c r="X34" i="15"/>
  <c r="Y34" i="15"/>
  <c r="Z34" i="15"/>
  <c r="AA34" i="15"/>
  <c r="AB34" i="15"/>
  <c r="AC34" i="15"/>
  <c r="AD34" i="15"/>
  <c r="AE34" i="15"/>
  <c r="AF34" i="15"/>
  <c r="AG34" i="15"/>
  <c r="AH34" i="15"/>
  <c r="AI34" i="15"/>
  <c r="AJ34" i="15"/>
  <c r="AK34" i="15"/>
  <c r="AL34" i="15"/>
  <c r="AM34" i="15"/>
  <c r="AN34" i="15"/>
  <c r="AO34" i="15"/>
  <c r="AP34" i="15"/>
  <c r="AQ34" i="15"/>
  <c r="AR34" i="15"/>
  <c r="AS34" i="15"/>
  <c r="AT34" i="15"/>
  <c r="AU34" i="15"/>
  <c r="AV34" i="15"/>
  <c r="AW34" i="15"/>
  <c r="AX34" i="15"/>
  <c r="AY34" i="15"/>
  <c r="AZ34" i="15"/>
  <c r="BA34" i="15"/>
  <c r="BB34" i="15"/>
  <c r="BC34" i="15"/>
  <c r="BD34" i="15"/>
  <c r="BE34" i="15"/>
  <c r="BF34" i="15"/>
  <c r="BG34" i="15"/>
  <c r="BH34" i="15"/>
  <c r="BI34" i="15"/>
  <c r="BJ34" i="15"/>
  <c r="BK34" i="15"/>
  <c r="BL34" i="15"/>
  <c r="BM34" i="15"/>
  <c r="BN34" i="15"/>
  <c r="BO34" i="15"/>
  <c r="B35" i="15"/>
  <c r="K460" i="1" s="1"/>
  <c r="C35" i="15"/>
  <c r="K700" i="1" s="1"/>
  <c r="D35" i="15"/>
  <c r="K3217" i="1" s="1"/>
  <c r="E35" i="15"/>
  <c r="K2314" i="1" s="1"/>
  <c r="F35" i="15"/>
  <c r="K2197" i="1" s="1"/>
  <c r="G35" i="15"/>
  <c r="K2632" i="1" s="1"/>
  <c r="H35" i="15"/>
  <c r="K1092" i="1" s="1"/>
  <c r="I35" i="15"/>
  <c r="K2080" i="1" s="1"/>
  <c r="J35" i="15"/>
  <c r="K35" i="15"/>
  <c r="K31" i="1" s="1"/>
  <c r="L35" i="15"/>
  <c r="K1522" i="1" s="1"/>
  <c r="M35" i="15"/>
  <c r="K2710" i="1" s="1"/>
  <c r="N35" i="15"/>
  <c r="K1327" i="1" s="1"/>
  <c r="O35" i="15"/>
  <c r="P35" i="15"/>
  <c r="Q35" i="15"/>
  <c r="K1444" i="1" s="1"/>
  <c r="R35" i="15"/>
  <c r="K2866" i="1" s="1"/>
  <c r="S35" i="15"/>
  <c r="K2905" i="1" s="1"/>
  <c r="T35" i="15"/>
  <c r="K622" i="1" s="1"/>
  <c r="U35" i="15"/>
  <c r="K2515" i="1" s="1"/>
  <c r="V35" i="15"/>
  <c r="K583" i="1" s="1"/>
  <c r="W35" i="15"/>
  <c r="K543" i="1" s="1"/>
  <c r="X35" i="15"/>
  <c r="K856" i="1" s="1"/>
  <c r="Y35" i="15"/>
  <c r="Z35" i="15"/>
  <c r="K3256" i="1" s="1"/>
  <c r="AA35" i="15"/>
  <c r="K2436" i="1" s="1"/>
  <c r="AB35" i="15"/>
  <c r="K2236" i="1" s="1"/>
  <c r="AC35" i="15"/>
  <c r="K2671" i="1" s="1"/>
  <c r="AD35" i="15"/>
  <c r="AE35" i="15"/>
  <c r="K187" i="1" s="1"/>
  <c r="AF35" i="15"/>
  <c r="K2119" i="1" s="1"/>
  <c r="AG35" i="15"/>
  <c r="K1639" i="1" s="1"/>
  <c r="AH35" i="15"/>
  <c r="K2476" i="1" s="1"/>
  <c r="AI35" i="15"/>
  <c r="K661" i="1" s="1"/>
  <c r="AJ35" i="15"/>
  <c r="K382" i="1" s="1"/>
  <c r="AK35" i="15"/>
  <c r="K2275" i="1" s="1"/>
  <c r="AL35" i="15"/>
  <c r="K2554" i="1" s="1"/>
  <c r="AM35" i="15"/>
  <c r="K265" i="1" s="1"/>
  <c r="AN35" i="15"/>
  <c r="AO35" i="15"/>
  <c r="K2158" i="1" s="1"/>
  <c r="AP35" i="15"/>
  <c r="AQ35" i="15"/>
  <c r="K3022" i="1" s="1"/>
  <c r="AR35" i="15"/>
  <c r="K1678" i="1" s="1"/>
  <c r="AS35" i="15"/>
  <c r="K3139" i="1" s="1"/>
  <c r="AT35" i="15"/>
  <c r="K1797" i="1" s="1"/>
  <c r="AU35" i="15"/>
  <c r="K343" i="1" s="1"/>
  <c r="AV35" i="15"/>
  <c r="K226" i="1" s="1"/>
  <c r="AW35" i="15"/>
  <c r="K2593" i="1" s="1"/>
  <c r="AX35" i="15"/>
  <c r="K304" i="1" s="1"/>
  <c r="AY35" i="15"/>
  <c r="AZ35" i="15"/>
  <c r="BA35" i="15"/>
  <c r="BB35" i="15"/>
  <c r="BC35" i="15"/>
  <c r="BD35" i="15"/>
  <c r="BE35" i="15"/>
  <c r="BF35" i="15"/>
  <c r="BG35" i="15"/>
  <c r="BH35" i="15"/>
  <c r="BI35" i="15"/>
  <c r="BJ35" i="15"/>
  <c r="BK35" i="15"/>
  <c r="BL35" i="15"/>
  <c r="BM35" i="15"/>
  <c r="K3295" i="1" s="1"/>
  <c r="BN35" i="15"/>
  <c r="BO35" i="15"/>
  <c r="B36" i="15"/>
  <c r="K461" i="1" s="1"/>
  <c r="C36" i="15"/>
  <c r="K701" i="1" s="1"/>
  <c r="D36" i="15"/>
  <c r="K3218" i="1" s="1"/>
  <c r="E36" i="15"/>
  <c r="K2315" i="1" s="1"/>
  <c r="F36" i="15"/>
  <c r="K2198" i="1" s="1"/>
  <c r="G36" i="15"/>
  <c r="K2633" i="1" s="1"/>
  <c r="H36" i="15"/>
  <c r="K1093" i="1" s="1"/>
  <c r="I36" i="15"/>
  <c r="K2081" i="1" s="1"/>
  <c r="J36" i="15"/>
  <c r="K36" i="15"/>
  <c r="K32" i="1" s="1"/>
  <c r="L36" i="15"/>
  <c r="K1523" i="1" s="1"/>
  <c r="M36" i="15"/>
  <c r="K2711" i="1" s="1"/>
  <c r="N36" i="15"/>
  <c r="K1328" i="1" s="1"/>
  <c r="O36" i="15"/>
  <c r="P36" i="15"/>
  <c r="Q36" i="15"/>
  <c r="K1445" i="1" s="1"/>
  <c r="R36" i="15"/>
  <c r="K2867" i="1" s="1"/>
  <c r="S36" i="15"/>
  <c r="K2906" i="1" s="1"/>
  <c r="T36" i="15"/>
  <c r="K623" i="1" s="1"/>
  <c r="U36" i="15"/>
  <c r="K2516" i="1" s="1"/>
  <c r="V36" i="15"/>
  <c r="K584" i="1" s="1"/>
  <c r="W36" i="15"/>
  <c r="K544" i="1" s="1"/>
  <c r="X36" i="15"/>
  <c r="K857" i="1" s="1"/>
  <c r="Y36" i="15"/>
  <c r="Z36" i="15"/>
  <c r="K3257" i="1" s="1"/>
  <c r="AA36" i="15"/>
  <c r="K2437" i="1" s="1"/>
  <c r="AB36" i="15"/>
  <c r="K2237" i="1" s="1"/>
  <c r="AC36" i="15"/>
  <c r="K2672" i="1" s="1"/>
  <c r="AD36" i="15"/>
  <c r="AE36" i="15"/>
  <c r="K188" i="1" s="1"/>
  <c r="AF36" i="15"/>
  <c r="K2120" i="1" s="1"/>
  <c r="AG36" i="15"/>
  <c r="K1640" i="1" s="1"/>
  <c r="AH36" i="15"/>
  <c r="K2477" i="1" s="1"/>
  <c r="AI36" i="15"/>
  <c r="K662" i="1" s="1"/>
  <c r="AJ36" i="15"/>
  <c r="K383" i="1" s="1"/>
  <c r="AK36" i="15"/>
  <c r="K2276" i="1" s="1"/>
  <c r="AL36" i="15"/>
  <c r="K2555" i="1" s="1"/>
  <c r="AM36" i="15"/>
  <c r="K266" i="1" s="1"/>
  <c r="AN36" i="15"/>
  <c r="AO36" i="15"/>
  <c r="K2159" i="1" s="1"/>
  <c r="AP36" i="15"/>
  <c r="AQ36" i="15"/>
  <c r="K3023" i="1" s="1"/>
  <c r="AR36" i="15"/>
  <c r="K1679" i="1" s="1"/>
  <c r="AS36" i="15"/>
  <c r="K3140" i="1" s="1"/>
  <c r="AT36" i="15"/>
  <c r="K1798" i="1" s="1"/>
  <c r="AU36" i="15"/>
  <c r="K344" i="1" s="1"/>
  <c r="AV36" i="15"/>
  <c r="K227" i="1" s="1"/>
  <c r="AW36" i="15"/>
  <c r="K2594" i="1" s="1"/>
  <c r="AX36" i="15"/>
  <c r="K305" i="1" s="1"/>
  <c r="AY36" i="15"/>
  <c r="AZ36" i="15"/>
  <c r="BA36" i="15"/>
  <c r="BB36" i="15"/>
  <c r="BC36" i="15"/>
  <c r="BD36" i="15"/>
  <c r="BE36" i="15"/>
  <c r="BF36" i="15"/>
  <c r="BG36" i="15"/>
  <c r="BH36" i="15"/>
  <c r="BI36" i="15"/>
  <c r="BJ36" i="15"/>
  <c r="BK36" i="15"/>
  <c r="BL36" i="15"/>
  <c r="BM36" i="15"/>
  <c r="K3296" i="1" s="1"/>
  <c r="BN36" i="15"/>
  <c r="BO36" i="15"/>
  <c r="B37" i="15"/>
  <c r="K462" i="1" s="1"/>
  <c r="C37" i="15"/>
  <c r="K702" i="1" s="1"/>
  <c r="D37" i="15"/>
  <c r="K3219" i="1" s="1"/>
  <c r="E37" i="15"/>
  <c r="K2316" i="1" s="1"/>
  <c r="F37" i="15"/>
  <c r="K2199" i="1" s="1"/>
  <c r="G37" i="15"/>
  <c r="K2634" i="1" s="1"/>
  <c r="H37" i="15"/>
  <c r="K1094" i="1" s="1"/>
  <c r="I37" i="15"/>
  <c r="K2082" i="1" s="1"/>
  <c r="J37" i="15"/>
  <c r="K37" i="15"/>
  <c r="K33" i="1" s="1"/>
  <c r="L37" i="15"/>
  <c r="K1524" i="1" s="1"/>
  <c r="M37" i="15"/>
  <c r="K2712" i="1" s="1"/>
  <c r="N37" i="15"/>
  <c r="K1329" i="1" s="1"/>
  <c r="O37" i="15"/>
  <c r="P37" i="15"/>
  <c r="Q37" i="15"/>
  <c r="K1446" i="1" s="1"/>
  <c r="R37" i="15"/>
  <c r="K2868" i="1" s="1"/>
  <c r="S37" i="15"/>
  <c r="K2907" i="1" s="1"/>
  <c r="T37" i="15"/>
  <c r="K624" i="1" s="1"/>
  <c r="U37" i="15"/>
  <c r="K2517" i="1" s="1"/>
  <c r="V37" i="15"/>
  <c r="K585" i="1" s="1"/>
  <c r="W37" i="15"/>
  <c r="K545" i="1" s="1"/>
  <c r="X37" i="15"/>
  <c r="K858" i="1" s="1"/>
  <c r="Y37" i="15"/>
  <c r="Z37" i="15"/>
  <c r="K3258" i="1" s="1"/>
  <c r="AA37" i="15"/>
  <c r="K2438" i="1" s="1"/>
  <c r="AB37" i="15"/>
  <c r="K2238" i="1" s="1"/>
  <c r="AC37" i="15"/>
  <c r="K2673" i="1" s="1"/>
  <c r="AD37" i="15"/>
  <c r="AE37" i="15"/>
  <c r="K189" i="1" s="1"/>
  <c r="AF37" i="15"/>
  <c r="K2121" i="1" s="1"/>
  <c r="AG37" i="15"/>
  <c r="K1641" i="1" s="1"/>
  <c r="AH37" i="15"/>
  <c r="K2478" i="1" s="1"/>
  <c r="AI37" i="15"/>
  <c r="K663" i="1" s="1"/>
  <c r="AJ37" i="15"/>
  <c r="K384" i="1" s="1"/>
  <c r="AK37" i="15"/>
  <c r="K2277" i="1" s="1"/>
  <c r="AL37" i="15"/>
  <c r="K2556" i="1" s="1"/>
  <c r="AM37" i="15"/>
  <c r="K267" i="1" s="1"/>
  <c r="AN37" i="15"/>
  <c r="AO37" i="15"/>
  <c r="K2160" i="1" s="1"/>
  <c r="AP37" i="15"/>
  <c r="AQ37" i="15"/>
  <c r="K3024" i="1" s="1"/>
  <c r="AR37" i="15"/>
  <c r="K1680" i="1" s="1"/>
  <c r="AS37" i="15"/>
  <c r="K3141" i="1" s="1"/>
  <c r="AT37" i="15"/>
  <c r="K1799" i="1" s="1"/>
  <c r="AU37" i="15"/>
  <c r="K345" i="1" s="1"/>
  <c r="AV37" i="15"/>
  <c r="K228" i="1" s="1"/>
  <c r="AW37" i="15"/>
  <c r="K2595" i="1" s="1"/>
  <c r="AX37" i="15"/>
  <c r="K306" i="1" s="1"/>
  <c r="AY37" i="15"/>
  <c r="AZ37" i="15"/>
  <c r="BA37" i="15"/>
  <c r="BB37" i="15"/>
  <c r="BC37" i="15"/>
  <c r="BD37" i="15"/>
  <c r="BE37" i="15"/>
  <c r="BF37" i="15"/>
  <c r="BG37" i="15"/>
  <c r="BH37" i="15"/>
  <c r="BI37" i="15"/>
  <c r="BJ37" i="15"/>
  <c r="BK37" i="15"/>
  <c r="BL37" i="15"/>
  <c r="BM37" i="15"/>
  <c r="K3297" i="1" s="1"/>
  <c r="BN37" i="15"/>
  <c r="BO37" i="15"/>
  <c r="B38" i="15"/>
  <c r="K463" i="1" s="1"/>
  <c r="C38" i="15"/>
  <c r="K703" i="1" s="1"/>
  <c r="D38" i="15"/>
  <c r="K3220" i="1" s="1"/>
  <c r="E38" i="15"/>
  <c r="K2317" i="1" s="1"/>
  <c r="F38" i="15"/>
  <c r="K2200" i="1" s="1"/>
  <c r="G38" i="15"/>
  <c r="K2635" i="1" s="1"/>
  <c r="H38" i="15"/>
  <c r="K1095" i="1" s="1"/>
  <c r="I38" i="15"/>
  <c r="K2083" i="1" s="1"/>
  <c r="J38" i="15"/>
  <c r="K38" i="15"/>
  <c r="K34" i="1" s="1"/>
  <c r="L38" i="15"/>
  <c r="K1525" i="1" s="1"/>
  <c r="M38" i="15"/>
  <c r="K2713" i="1" s="1"/>
  <c r="N38" i="15"/>
  <c r="K1330" i="1" s="1"/>
  <c r="O38" i="15"/>
  <c r="P38" i="15"/>
  <c r="Q38" i="15"/>
  <c r="K1447" i="1" s="1"/>
  <c r="R38" i="15"/>
  <c r="K2869" i="1" s="1"/>
  <c r="S38" i="15"/>
  <c r="K2908" i="1" s="1"/>
  <c r="T38" i="15"/>
  <c r="K625" i="1" s="1"/>
  <c r="U38" i="15"/>
  <c r="K2518" i="1" s="1"/>
  <c r="V38" i="15"/>
  <c r="K586" i="1" s="1"/>
  <c r="W38" i="15"/>
  <c r="K546" i="1" s="1"/>
  <c r="X38" i="15"/>
  <c r="K859" i="1" s="1"/>
  <c r="Y38" i="15"/>
  <c r="Z38" i="15"/>
  <c r="K3259" i="1" s="1"/>
  <c r="AA38" i="15"/>
  <c r="K2439" i="1" s="1"/>
  <c r="AB38" i="15"/>
  <c r="K2239" i="1" s="1"/>
  <c r="AC38" i="15"/>
  <c r="K2674" i="1" s="1"/>
  <c r="AD38" i="15"/>
  <c r="AE38" i="15"/>
  <c r="K190" i="1" s="1"/>
  <c r="AF38" i="15"/>
  <c r="K2122" i="1" s="1"/>
  <c r="AG38" i="15"/>
  <c r="K1642" i="1" s="1"/>
  <c r="AH38" i="15"/>
  <c r="K2479" i="1" s="1"/>
  <c r="AI38" i="15"/>
  <c r="K664" i="1" s="1"/>
  <c r="AJ38" i="15"/>
  <c r="K385" i="1" s="1"/>
  <c r="AK38" i="15"/>
  <c r="K2278" i="1" s="1"/>
  <c r="AL38" i="15"/>
  <c r="K2557" i="1" s="1"/>
  <c r="AM38" i="15"/>
  <c r="K268" i="1" s="1"/>
  <c r="AN38" i="15"/>
  <c r="AO38" i="15"/>
  <c r="K2161" i="1" s="1"/>
  <c r="AP38" i="15"/>
  <c r="AQ38" i="15"/>
  <c r="K3025" i="1" s="1"/>
  <c r="AR38" i="15"/>
  <c r="K1681" i="1" s="1"/>
  <c r="AS38" i="15"/>
  <c r="K3142" i="1" s="1"/>
  <c r="AT38" i="15"/>
  <c r="K1800" i="1" s="1"/>
  <c r="AU38" i="15"/>
  <c r="K346" i="1" s="1"/>
  <c r="AV38" i="15"/>
  <c r="K229" i="1" s="1"/>
  <c r="AW38" i="15"/>
  <c r="K2596" i="1" s="1"/>
  <c r="AX38" i="15"/>
  <c r="K307" i="1" s="1"/>
  <c r="AY38" i="15"/>
  <c r="AZ38" i="15"/>
  <c r="BA38" i="15"/>
  <c r="BB38" i="15"/>
  <c r="BC38" i="15"/>
  <c r="BD38" i="15"/>
  <c r="BE38" i="15"/>
  <c r="BF38" i="15"/>
  <c r="BG38" i="15"/>
  <c r="BH38" i="15"/>
  <c r="BI38" i="15"/>
  <c r="BJ38" i="15"/>
  <c r="BK38" i="15"/>
  <c r="BL38" i="15"/>
  <c r="BM38" i="15"/>
  <c r="K3298" i="1" s="1"/>
  <c r="BN38" i="15"/>
  <c r="BO38" i="15"/>
  <c r="B39" i="15"/>
  <c r="C39" i="15"/>
  <c r="D39" i="15"/>
  <c r="E39" i="15"/>
  <c r="F39" i="15"/>
  <c r="G39" i="15"/>
  <c r="H39" i="15"/>
  <c r="I39" i="15"/>
  <c r="J39" i="15"/>
  <c r="K39" i="15"/>
  <c r="L39" i="15"/>
  <c r="M39" i="15"/>
  <c r="N39" i="15"/>
  <c r="O39" i="15"/>
  <c r="P39" i="15"/>
  <c r="Q39" i="15"/>
  <c r="R39" i="15"/>
  <c r="S39" i="15"/>
  <c r="T39" i="15"/>
  <c r="U39" i="15"/>
  <c r="V39" i="15"/>
  <c r="W39" i="15"/>
  <c r="X39" i="15"/>
  <c r="Y39" i="15"/>
  <c r="Z39" i="15"/>
  <c r="AA39" i="15"/>
  <c r="AB39" i="15"/>
  <c r="AC39" i="15"/>
  <c r="AD39" i="15"/>
  <c r="AE39" i="15"/>
  <c r="AF39" i="15"/>
  <c r="AG39" i="15"/>
  <c r="AH39" i="15"/>
  <c r="AI39" i="15"/>
  <c r="AJ39" i="15"/>
  <c r="AK39" i="15"/>
  <c r="AL39" i="15"/>
  <c r="AM39" i="15"/>
  <c r="AN39" i="15"/>
  <c r="AO39" i="15"/>
  <c r="AP39" i="15"/>
  <c r="AQ39" i="15"/>
  <c r="AR39" i="15"/>
  <c r="AS39" i="15"/>
  <c r="AT39" i="15"/>
  <c r="AU39" i="15"/>
  <c r="AV39" i="15"/>
  <c r="AW39" i="15"/>
  <c r="AX39" i="15"/>
  <c r="AY39" i="15"/>
  <c r="AZ39" i="15"/>
  <c r="BA39" i="15"/>
  <c r="BB39" i="15"/>
  <c r="BC39" i="15"/>
  <c r="BD39" i="15"/>
  <c r="BE39" i="15"/>
  <c r="BF39" i="15"/>
  <c r="BG39" i="15"/>
  <c r="BH39" i="15"/>
  <c r="BI39" i="15"/>
  <c r="BJ39" i="15"/>
  <c r="BK39" i="15"/>
  <c r="BL39" i="15"/>
  <c r="BM39" i="15"/>
  <c r="BN39" i="15"/>
  <c r="BO39" i="15"/>
  <c r="B40" i="15"/>
  <c r="C40" i="15"/>
  <c r="D40" i="15"/>
  <c r="E40" i="15"/>
  <c r="F40" i="15"/>
  <c r="G40" i="15"/>
  <c r="H40" i="15"/>
  <c r="I40" i="15"/>
  <c r="J40" i="15"/>
  <c r="K40" i="15"/>
  <c r="L40" i="15"/>
  <c r="M40" i="15"/>
  <c r="N40" i="15"/>
  <c r="O40" i="15"/>
  <c r="P40" i="15"/>
  <c r="Q40" i="15"/>
  <c r="R40" i="15"/>
  <c r="S40" i="15"/>
  <c r="T40" i="15"/>
  <c r="U40" i="15"/>
  <c r="V40" i="15"/>
  <c r="W40" i="15"/>
  <c r="X40" i="15"/>
  <c r="Y40" i="15"/>
  <c r="Z40" i="15"/>
  <c r="AA40" i="15"/>
  <c r="AB40" i="15"/>
  <c r="AC40" i="15"/>
  <c r="AD40" i="15"/>
  <c r="AE40" i="15"/>
  <c r="AF40" i="15"/>
  <c r="AG40" i="15"/>
  <c r="AH40" i="15"/>
  <c r="AI40" i="15"/>
  <c r="AJ40" i="15"/>
  <c r="AK40" i="15"/>
  <c r="AL40" i="15"/>
  <c r="AM40" i="15"/>
  <c r="AN40" i="15"/>
  <c r="AO40" i="15"/>
  <c r="AP40" i="15"/>
  <c r="AQ40" i="15"/>
  <c r="AR40" i="15"/>
  <c r="AS40" i="15"/>
  <c r="AT40" i="15"/>
  <c r="AU40" i="15"/>
  <c r="AV40" i="15"/>
  <c r="AW40" i="15"/>
  <c r="AX40" i="15"/>
  <c r="AY40" i="15"/>
  <c r="AZ40" i="15"/>
  <c r="BA40" i="15"/>
  <c r="BB40" i="15"/>
  <c r="BC40" i="15"/>
  <c r="BD40" i="15"/>
  <c r="BE40" i="15"/>
  <c r="BF40" i="15"/>
  <c r="BG40" i="15"/>
  <c r="BH40" i="15"/>
  <c r="BI40" i="15"/>
  <c r="BJ40" i="15"/>
  <c r="BK40" i="15"/>
  <c r="BL40" i="15"/>
  <c r="BM40" i="15"/>
  <c r="BN40" i="15"/>
  <c r="BO40" i="15"/>
  <c r="C3" i="15"/>
  <c r="K672" i="1" s="1"/>
  <c r="D3" i="15"/>
  <c r="K3189" i="1" s="1"/>
  <c r="E3" i="15"/>
  <c r="K2286" i="1" s="1"/>
  <c r="F3" i="15"/>
  <c r="K2169" i="1" s="1"/>
  <c r="G3" i="15"/>
  <c r="K2604" i="1" s="1"/>
  <c r="H3" i="15"/>
  <c r="K1064" i="1" s="1"/>
  <c r="I3" i="15"/>
  <c r="K2052" i="1" s="1"/>
  <c r="J3" i="15"/>
  <c r="K3" i="15"/>
  <c r="K3" i="1" s="1"/>
  <c r="L3" i="15"/>
  <c r="K1494" i="1" s="1"/>
  <c r="M3" i="15"/>
  <c r="K2682" i="1" s="1"/>
  <c r="N3" i="15"/>
  <c r="K1299" i="1" s="1"/>
  <c r="O3" i="15"/>
  <c r="P3" i="15"/>
  <c r="Q3" i="15"/>
  <c r="K1416" i="1" s="1"/>
  <c r="R3" i="15"/>
  <c r="K2838" i="1" s="1"/>
  <c r="S3" i="15"/>
  <c r="K2877" i="1" s="1"/>
  <c r="T3" i="15"/>
  <c r="K594" i="1" s="1"/>
  <c r="U3" i="15"/>
  <c r="K2487" i="1" s="1"/>
  <c r="V3" i="15"/>
  <c r="K555" i="1" s="1"/>
  <c r="W3" i="15"/>
  <c r="K515" i="1" s="1"/>
  <c r="X3" i="15"/>
  <c r="K828" i="1" s="1"/>
  <c r="Y3" i="15"/>
  <c r="Z3" i="15"/>
  <c r="K3228" i="1" s="1"/>
  <c r="AA3" i="15"/>
  <c r="K2408" i="1" s="1"/>
  <c r="AB3" i="15"/>
  <c r="K2208" i="1" s="1"/>
  <c r="AC3" i="15"/>
  <c r="K2643" i="1" s="1"/>
  <c r="AD3" i="15"/>
  <c r="AE3" i="15"/>
  <c r="K159" i="1" s="1"/>
  <c r="AF3" i="15"/>
  <c r="K2091" i="1" s="1"/>
  <c r="AG3" i="15"/>
  <c r="K1611" i="1" s="1"/>
  <c r="AH3" i="15"/>
  <c r="K2448" i="1" s="1"/>
  <c r="AI3" i="15"/>
  <c r="K633" i="1" s="1"/>
  <c r="AJ3" i="15"/>
  <c r="K354" i="1" s="1"/>
  <c r="AK3" i="15"/>
  <c r="K2247" i="1" s="1"/>
  <c r="AL3" i="15"/>
  <c r="K2526" i="1" s="1"/>
  <c r="AM3" i="15"/>
  <c r="K237" i="1" s="1"/>
  <c r="AN3" i="15"/>
  <c r="AO3" i="15"/>
  <c r="K2130" i="1" s="1"/>
  <c r="AP3" i="15"/>
  <c r="AQ3" i="15"/>
  <c r="K2994" i="1" s="1"/>
  <c r="AR3" i="15"/>
  <c r="K1650" i="1" s="1"/>
  <c r="AS3" i="15"/>
  <c r="K3111" i="1" s="1"/>
  <c r="AT3" i="15"/>
  <c r="K1769" i="1" s="1"/>
  <c r="AU3" i="15"/>
  <c r="K315" i="1" s="1"/>
  <c r="AV3" i="15"/>
  <c r="K198" i="1" s="1"/>
  <c r="AW3" i="15"/>
  <c r="K2565" i="1" s="1"/>
  <c r="AX3" i="15"/>
  <c r="K276" i="1" s="1"/>
  <c r="AY3" i="15"/>
  <c r="AZ3" i="15"/>
  <c r="BA3" i="15"/>
  <c r="BB3" i="15"/>
  <c r="BC3" i="15"/>
  <c r="BD3" i="15"/>
  <c r="BE3" i="15"/>
  <c r="BF3" i="15"/>
  <c r="BG3" i="15"/>
  <c r="BH3" i="15"/>
  <c r="BI3" i="15"/>
  <c r="BJ3" i="15"/>
  <c r="BK3" i="15"/>
  <c r="BL3" i="15"/>
  <c r="BM3" i="15"/>
  <c r="K3267" i="1" s="1"/>
  <c r="BN3" i="15"/>
  <c r="BO3" i="15"/>
  <c r="B3" i="15"/>
  <c r="K432" i="1" s="1"/>
  <c r="BP5" i="15" l="1"/>
  <c r="K713" i="1" s="1"/>
  <c r="BP6" i="15"/>
  <c r="K714" i="1" s="1"/>
  <c r="BP14" i="15"/>
  <c r="K722" i="1" s="1"/>
  <c r="BP33" i="15"/>
  <c r="K733" i="1" s="1"/>
  <c r="BP29" i="15"/>
  <c r="K735" i="1" s="1"/>
  <c r="BP25" i="15"/>
  <c r="K732" i="1" s="1"/>
  <c r="BP37" i="15"/>
  <c r="K741" i="1" s="1"/>
  <c r="BP21" i="15"/>
  <c r="K729" i="1" s="1"/>
  <c r="BP17" i="15"/>
  <c r="K725" i="1" s="1"/>
  <c r="BP13" i="15"/>
  <c r="K721" i="1" s="1"/>
  <c r="BP9" i="15"/>
  <c r="K717" i="1" s="1"/>
  <c r="BP3" i="15"/>
  <c r="K711" i="1" s="1"/>
  <c r="BP36" i="15"/>
  <c r="K740" i="1" s="1"/>
  <c r="BP22" i="15"/>
  <c r="BQ39" i="15"/>
  <c r="BR24" i="15"/>
  <c r="K2819" i="1" s="1"/>
  <c r="BQ19" i="15"/>
  <c r="K1276" i="1" s="1"/>
  <c r="BP40" i="15"/>
  <c r="BR40" i="15"/>
  <c r="BP28" i="15"/>
  <c r="K734" i="1" s="1"/>
  <c r="BP24" i="15"/>
  <c r="K731" i="1" s="1"/>
  <c r="BQ22" i="15"/>
  <c r="BP20" i="15"/>
  <c r="K728" i="1" s="1"/>
  <c r="BP16" i="15"/>
  <c r="K724" i="1" s="1"/>
  <c r="BP12" i="15"/>
  <c r="K720" i="1" s="1"/>
  <c r="BP8" i="15"/>
  <c r="K716" i="1" s="1"/>
  <c r="BP4" i="15"/>
  <c r="K712" i="1" s="1"/>
  <c r="BR16" i="15"/>
  <c r="K2812" i="1" s="1"/>
  <c r="BQ3" i="15"/>
  <c r="K1260" i="1" s="1"/>
  <c r="BP39" i="15"/>
  <c r="BR39" i="15"/>
  <c r="BP35" i="15"/>
  <c r="K739" i="1" s="1"/>
  <c r="BP31" i="15"/>
  <c r="K737" i="1" s="1"/>
  <c r="BP27" i="15"/>
  <c r="BR27" i="15"/>
  <c r="BP23" i="15"/>
  <c r="K730" i="1" s="1"/>
  <c r="BP19" i="15"/>
  <c r="K727" i="1" s="1"/>
  <c r="BP15" i="15"/>
  <c r="K723" i="1" s="1"/>
  <c r="BP11" i="15"/>
  <c r="K719" i="1" s="1"/>
  <c r="BP7" i="15"/>
  <c r="K715" i="1" s="1"/>
  <c r="BR38" i="15"/>
  <c r="K2830" i="1" s="1"/>
  <c r="BQ11" i="15"/>
  <c r="K1268" i="1" s="1"/>
  <c r="BR8" i="15"/>
  <c r="K2804" i="1" s="1"/>
  <c r="BQ40" i="15"/>
  <c r="BP38" i="15"/>
  <c r="K742" i="1" s="1"/>
  <c r="BP34" i="15"/>
  <c r="BP30" i="15"/>
  <c r="K736" i="1" s="1"/>
  <c r="BP26" i="15"/>
  <c r="BR22" i="15"/>
  <c r="BP18" i="15"/>
  <c r="K726" i="1" s="1"/>
  <c r="BP10" i="15"/>
  <c r="K718" i="1" s="1"/>
  <c r="BR3" i="15"/>
  <c r="K2799" i="1" s="1"/>
  <c r="BQ38" i="15"/>
  <c r="K1291" i="1" s="1"/>
  <c r="BR35" i="15"/>
  <c r="K2827" i="1" s="1"/>
  <c r="BQ31" i="15"/>
  <c r="K1286" i="1" s="1"/>
  <c r="BR28" i="15"/>
  <c r="K2822" i="1" s="1"/>
  <c r="BQ24" i="15"/>
  <c r="K1280" i="1" s="1"/>
  <c r="BR21" i="15"/>
  <c r="K2817" i="1" s="1"/>
  <c r="BQ16" i="15"/>
  <c r="K1273" i="1" s="1"/>
  <c r="BR13" i="15"/>
  <c r="K2809" i="1" s="1"/>
  <c r="BQ8" i="15"/>
  <c r="K1265" i="1" s="1"/>
  <c r="BR5" i="15"/>
  <c r="K2801" i="1" s="1"/>
  <c r="BR34" i="15"/>
  <c r="BQ32" i="15"/>
  <c r="BR26" i="15"/>
  <c r="BQ35" i="15"/>
  <c r="K1288" i="1" s="1"/>
  <c r="BQ28" i="15"/>
  <c r="K1283" i="1" s="1"/>
  <c r="BQ21" i="15"/>
  <c r="K1278" i="1" s="1"/>
  <c r="BR18" i="15"/>
  <c r="K2814" i="1" s="1"/>
  <c r="BQ13" i="15"/>
  <c r="K1270" i="1" s="1"/>
  <c r="BR10" i="15"/>
  <c r="K2806" i="1" s="1"/>
  <c r="BQ5" i="15"/>
  <c r="K1262" i="1" s="1"/>
  <c r="BR31" i="15"/>
  <c r="K2825" i="1" s="1"/>
  <c r="BR37" i="15"/>
  <c r="K2829" i="1" s="1"/>
  <c r="BR30" i="15"/>
  <c r="K2824" i="1" s="1"/>
  <c r="BR23" i="15"/>
  <c r="K2818" i="1" s="1"/>
  <c r="BQ18" i="15"/>
  <c r="K1275" i="1" s="1"/>
  <c r="BR15" i="15"/>
  <c r="K2811" i="1" s="1"/>
  <c r="BQ10" i="15"/>
  <c r="K1267" i="1" s="1"/>
  <c r="BR7" i="15"/>
  <c r="K2803" i="1" s="1"/>
  <c r="BQ27" i="15"/>
  <c r="BQ37" i="15"/>
  <c r="K1290" i="1" s="1"/>
  <c r="BQ30" i="15"/>
  <c r="K1285" i="1" s="1"/>
  <c r="BQ23" i="15"/>
  <c r="K1279" i="1" s="1"/>
  <c r="BR20" i="15"/>
  <c r="K2816" i="1" s="1"/>
  <c r="BQ15" i="15"/>
  <c r="K1272" i="1" s="1"/>
  <c r="BR12" i="15"/>
  <c r="K2808" i="1" s="1"/>
  <c r="BQ7" i="15"/>
  <c r="K1264" i="1" s="1"/>
  <c r="BR4" i="15"/>
  <c r="K2800" i="1" s="1"/>
  <c r="BR33" i="15"/>
  <c r="K2821" i="1" s="1"/>
  <c r="BR25" i="15"/>
  <c r="K2820" i="1" s="1"/>
  <c r="BQ20" i="15"/>
  <c r="K1277" i="1" s="1"/>
  <c r="BR17" i="15"/>
  <c r="K2813" i="1" s="1"/>
  <c r="BQ12" i="15"/>
  <c r="K1269" i="1" s="1"/>
  <c r="BR9" i="15"/>
  <c r="K2805" i="1" s="1"/>
  <c r="BQ4" i="15"/>
  <c r="K1261" i="1" s="1"/>
  <c r="BQ34" i="15"/>
  <c r="BP32" i="15"/>
  <c r="BR32" i="15"/>
  <c r="BQ26" i="15"/>
  <c r="BR36" i="15"/>
  <c r="K2828" i="1" s="1"/>
  <c r="BQ33" i="15"/>
  <c r="K1282" i="1" s="1"/>
  <c r="BR29" i="15"/>
  <c r="K2823" i="1" s="1"/>
  <c r="BQ25" i="15"/>
  <c r="K1281" i="1" s="1"/>
  <c r="BQ17" i="15"/>
  <c r="K1274" i="1" s="1"/>
  <c r="BR14" i="15"/>
  <c r="K2810" i="1" s="1"/>
  <c r="BQ9" i="15"/>
  <c r="K1266" i="1" s="1"/>
  <c r="BR6" i="15"/>
  <c r="K2802" i="1" s="1"/>
  <c r="BQ36" i="15"/>
  <c r="K1289" i="1" s="1"/>
  <c r="BQ29" i="15"/>
  <c r="K1284" i="1" s="1"/>
  <c r="BR19" i="15"/>
  <c r="K2815" i="1" s="1"/>
  <c r="BQ14" i="15"/>
  <c r="K1271" i="1" s="1"/>
  <c r="BR11" i="15"/>
  <c r="K2807" i="1" s="1"/>
  <c r="BQ6" i="15"/>
  <c r="K1263" i="1" s="1"/>
  <c r="J11" i="27"/>
  <c r="J10" i="27"/>
  <c r="E3" i="27"/>
  <c r="F3" i="27" s="1"/>
  <c r="E4" i="27"/>
  <c r="F4" i="27" s="1"/>
  <c r="E5" i="27"/>
  <c r="F5" i="27" s="1"/>
  <c r="E6" i="27"/>
  <c r="F6" i="27" s="1"/>
  <c r="E7" i="27"/>
  <c r="F7" i="27" s="1"/>
  <c r="E8" i="27"/>
  <c r="F8" i="27" s="1"/>
  <c r="E9" i="27"/>
  <c r="F9" i="27" s="1"/>
  <c r="E10" i="27"/>
  <c r="F10" i="27" s="1"/>
  <c r="E11" i="27"/>
  <c r="F11" i="27" s="1"/>
  <c r="E12" i="27"/>
  <c r="F12" i="27" s="1"/>
  <c r="E13" i="27"/>
  <c r="F13" i="27" s="1"/>
  <c r="E14" i="27"/>
  <c r="F14" i="27" s="1"/>
  <c r="E15" i="27"/>
  <c r="F15" i="27" s="1"/>
  <c r="E16" i="27"/>
  <c r="J5" i="27" s="1"/>
  <c r="E17" i="27"/>
  <c r="J6" i="27" s="1"/>
  <c r="E18" i="27"/>
  <c r="F18" i="27" s="1"/>
  <c r="E19" i="27"/>
  <c r="F19" i="27" s="1"/>
  <c r="E20" i="27"/>
  <c r="F20" i="27" s="1"/>
  <c r="E21" i="27"/>
  <c r="F21" i="27" s="1"/>
  <c r="E22" i="27"/>
  <c r="F22" i="27" s="1"/>
  <c r="E23" i="27"/>
  <c r="F23" i="27" s="1"/>
  <c r="E24" i="27"/>
  <c r="F24" i="27" s="1"/>
  <c r="E25" i="27"/>
  <c r="F25" i="27" s="1"/>
  <c r="E26" i="27"/>
  <c r="F26" i="27" s="1"/>
  <c r="E27" i="27"/>
  <c r="F27" i="27" s="1"/>
  <c r="E28" i="27"/>
  <c r="F28" i="27" s="1"/>
  <c r="E29" i="27"/>
  <c r="F29" i="27" s="1"/>
  <c r="E30" i="27"/>
  <c r="F30" i="27" s="1"/>
  <c r="E31" i="27"/>
  <c r="F31" i="27" s="1"/>
  <c r="E32" i="27"/>
  <c r="F32" i="27" s="1"/>
  <c r="E33" i="27"/>
  <c r="F33" i="27" s="1"/>
  <c r="E34" i="27"/>
  <c r="F34" i="27" s="1"/>
  <c r="E35" i="27"/>
  <c r="F35" i="27" s="1"/>
  <c r="E36" i="27"/>
  <c r="F36" i="27" s="1"/>
  <c r="E2" i="27"/>
  <c r="B53" i="18"/>
  <c r="C53" i="18"/>
  <c r="D53" i="18"/>
  <c r="E53" i="18"/>
  <c r="F53" i="18"/>
  <c r="G53" i="18"/>
  <c r="H53" i="18"/>
  <c r="I53" i="18"/>
  <c r="J53" i="18"/>
  <c r="K53" i="18"/>
  <c r="L53" i="18"/>
  <c r="M53" i="18"/>
  <c r="N53" i="18"/>
  <c r="O53" i="18"/>
  <c r="P53" i="18"/>
  <c r="Q53" i="18"/>
  <c r="R53" i="18"/>
  <c r="S53" i="18"/>
  <c r="T53" i="18"/>
  <c r="U53" i="18"/>
  <c r="V53" i="18"/>
  <c r="W53" i="18"/>
  <c r="X53" i="18"/>
  <c r="Y53" i="18"/>
  <c r="Z53" i="18"/>
  <c r="AA53" i="18"/>
  <c r="AB53" i="18"/>
  <c r="AC53" i="18"/>
  <c r="AD53" i="18"/>
  <c r="AE53" i="18"/>
  <c r="AF53" i="18"/>
  <c r="AG53" i="18"/>
  <c r="AH53" i="18"/>
  <c r="AI53" i="18"/>
  <c r="AJ53" i="18"/>
  <c r="AK53" i="18"/>
  <c r="AL53" i="18"/>
  <c r="B61" i="18"/>
  <c r="C61" i="18"/>
  <c r="D61" i="18"/>
  <c r="E61" i="18"/>
  <c r="F61" i="18"/>
  <c r="G61" i="18"/>
  <c r="H61" i="18"/>
  <c r="I61" i="18"/>
  <c r="J61" i="18"/>
  <c r="K61" i="18"/>
  <c r="L61" i="18"/>
  <c r="M61" i="18"/>
  <c r="N61" i="18"/>
  <c r="O61" i="18"/>
  <c r="P61" i="18"/>
  <c r="Q61" i="18"/>
  <c r="R61" i="18"/>
  <c r="S61" i="18"/>
  <c r="T61" i="18"/>
  <c r="U61" i="18"/>
  <c r="V61" i="18"/>
  <c r="W61" i="18"/>
  <c r="X61" i="18"/>
  <c r="Y61" i="18"/>
  <c r="Z61" i="18"/>
  <c r="AA61" i="18"/>
  <c r="AB61" i="18"/>
  <c r="AC61" i="18"/>
  <c r="AD61" i="18"/>
  <c r="AE61" i="18"/>
  <c r="AF61" i="18"/>
  <c r="AG61" i="18"/>
  <c r="AH61" i="18"/>
  <c r="AI61" i="18"/>
  <c r="AJ61" i="18"/>
  <c r="AK61" i="18"/>
  <c r="AL61" i="18"/>
  <c r="B63" i="18"/>
  <c r="C63" i="18"/>
  <c r="D63" i="18"/>
  <c r="E63" i="18"/>
  <c r="F63" i="18"/>
  <c r="G63" i="18"/>
  <c r="H63" i="18"/>
  <c r="I63" i="18"/>
  <c r="J63" i="18"/>
  <c r="K63" i="18"/>
  <c r="L63" i="18"/>
  <c r="M63" i="18"/>
  <c r="N63" i="18"/>
  <c r="O63" i="18"/>
  <c r="P63" i="18"/>
  <c r="Q63" i="18"/>
  <c r="R63" i="18"/>
  <c r="S63" i="18"/>
  <c r="T63" i="18"/>
  <c r="U63" i="18"/>
  <c r="V63" i="18"/>
  <c r="W63" i="18"/>
  <c r="X63" i="18"/>
  <c r="Y63" i="18"/>
  <c r="Z63" i="18"/>
  <c r="AA63" i="18"/>
  <c r="AB63" i="18"/>
  <c r="AC63" i="18"/>
  <c r="AD63" i="18"/>
  <c r="AE63" i="18"/>
  <c r="AF63" i="18"/>
  <c r="AG63" i="18"/>
  <c r="AH63" i="18"/>
  <c r="AI63" i="18"/>
  <c r="AJ63" i="18"/>
  <c r="AK63" i="18"/>
  <c r="AL63" i="18"/>
  <c r="B64" i="18"/>
  <c r="C64" i="18"/>
  <c r="D64" i="18"/>
  <c r="E64" i="18"/>
  <c r="F64" i="18"/>
  <c r="G64" i="18"/>
  <c r="H64" i="18"/>
  <c r="I64" i="18"/>
  <c r="J64" i="18"/>
  <c r="K64" i="18"/>
  <c r="L64" i="18"/>
  <c r="M64" i="18"/>
  <c r="N64" i="18"/>
  <c r="O64" i="18"/>
  <c r="P64" i="18"/>
  <c r="Q64" i="18"/>
  <c r="R64" i="18"/>
  <c r="S64" i="18"/>
  <c r="T64" i="18"/>
  <c r="U64" i="18"/>
  <c r="V64" i="18"/>
  <c r="W64" i="18"/>
  <c r="X64" i="18"/>
  <c r="Y64" i="18"/>
  <c r="Z64" i="18"/>
  <c r="AA64" i="18"/>
  <c r="AB64" i="18"/>
  <c r="AC64" i="18"/>
  <c r="AD64" i="18"/>
  <c r="AE64" i="18"/>
  <c r="AF64" i="18"/>
  <c r="AG64" i="18"/>
  <c r="AH64" i="18"/>
  <c r="AI64" i="18"/>
  <c r="AJ64" i="18"/>
  <c r="AK64" i="18"/>
  <c r="AL64" i="18"/>
  <c r="B65" i="18"/>
  <c r="C65" i="18"/>
  <c r="D65" i="18"/>
  <c r="E65" i="18"/>
  <c r="F65" i="18"/>
  <c r="G65" i="18"/>
  <c r="H65" i="18"/>
  <c r="I65" i="18"/>
  <c r="J65" i="18"/>
  <c r="K65" i="18"/>
  <c r="L65" i="18"/>
  <c r="M65" i="18"/>
  <c r="N65" i="18"/>
  <c r="O65" i="18"/>
  <c r="P65" i="18"/>
  <c r="Q65" i="18"/>
  <c r="R65" i="18"/>
  <c r="S65" i="18"/>
  <c r="T65" i="18"/>
  <c r="U65" i="18"/>
  <c r="V65" i="18"/>
  <c r="W65" i="18"/>
  <c r="X65" i="18"/>
  <c r="Y65" i="18"/>
  <c r="Z65" i="18"/>
  <c r="AA65" i="18"/>
  <c r="AB65" i="18"/>
  <c r="AC65" i="18"/>
  <c r="AD65" i="18"/>
  <c r="AE65" i="18"/>
  <c r="AF65" i="18"/>
  <c r="AG65" i="18"/>
  <c r="AH65" i="18"/>
  <c r="AI65" i="18"/>
  <c r="AJ65" i="18"/>
  <c r="AK65" i="18"/>
  <c r="AL65" i="18"/>
  <c r="B66" i="18"/>
  <c r="C66" i="18"/>
  <c r="D66" i="18"/>
  <c r="E66" i="18"/>
  <c r="F66" i="18"/>
  <c r="G66" i="18"/>
  <c r="H66" i="18"/>
  <c r="I66" i="18"/>
  <c r="J66" i="18"/>
  <c r="K66" i="18"/>
  <c r="L66" i="18"/>
  <c r="M66" i="18"/>
  <c r="N66" i="18"/>
  <c r="O66" i="18"/>
  <c r="P66" i="18"/>
  <c r="Q66" i="18"/>
  <c r="R66" i="18"/>
  <c r="S66" i="18"/>
  <c r="T66" i="18"/>
  <c r="U66" i="18"/>
  <c r="V66" i="18"/>
  <c r="W66" i="18"/>
  <c r="X66" i="18"/>
  <c r="Y66" i="18"/>
  <c r="Z66" i="18"/>
  <c r="AA66" i="18"/>
  <c r="AB66" i="18"/>
  <c r="AC66" i="18"/>
  <c r="AD66" i="18"/>
  <c r="AE66" i="18"/>
  <c r="AF66" i="18"/>
  <c r="AG66" i="18"/>
  <c r="AH66" i="18"/>
  <c r="AI66" i="18"/>
  <c r="AJ66" i="18"/>
  <c r="AK66" i="18"/>
  <c r="AL66" i="18"/>
  <c r="B67" i="18"/>
  <c r="C67" i="18"/>
  <c r="D67" i="18"/>
  <c r="E67" i="18"/>
  <c r="F67" i="18"/>
  <c r="G67" i="18"/>
  <c r="H67" i="18"/>
  <c r="I67" i="18"/>
  <c r="J67" i="18"/>
  <c r="K67" i="18"/>
  <c r="L67" i="18"/>
  <c r="M67" i="18"/>
  <c r="N67" i="18"/>
  <c r="O67" i="18"/>
  <c r="P67" i="18"/>
  <c r="Q67" i="18"/>
  <c r="R67" i="18"/>
  <c r="S67" i="18"/>
  <c r="T67" i="18"/>
  <c r="U67" i="18"/>
  <c r="V67" i="18"/>
  <c r="W67" i="18"/>
  <c r="X67" i="18"/>
  <c r="Y67" i="18"/>
  <c r="Z67" i="18"/>
  <c r="AA67" i="18"/>
  <c r="AB67" i="18"/>
  <c r="AC67" i="18"/>
  <c r="AD67" i="18"/>
  <c r="AE67" i="18"/>
  <c r="AF67" i="18"/>
  <c r="AG67" i="18"/>
  <c r="AH67" i="18"/>
  <c r="AI67" i="18"/>
  <c r="AJ67" i="18"/>
  <c r="AK67" i="18"/>
  <c r="AL67" i="18"/>
  <c r="B77" i="18"/>
  <c r="C77" i="18"/>
  <c r="D77" i="18"/>
  <c r="E77" i="18"/>
  <c r="F77" i="18"/>
  <c r="G77" i="18"/>
  <c r="H77" i="18"/>
  <c r="I77" i="18"/>
  <c r="J77" i="18"/>
  <c r="K77" i="18"/>
  <c r="L77" i="18"/>
  <c r="M77" i="18"/>
  <c r="N77" i="18"/>
  <c r="O77" i="18"/>
  <c r="P77" i="18"/>
  <c r="Q77" i="18"/>
  <c r="R77" i="18"/>
  <c r="S77" i="18"/>
  <c r="T77" i="18"/>
  <c r="U77" i="18"/>
  <c r="V77" i="18"/>
  <c r="W77" i="18"/>
  <c r="X77" i="18"/>
  <c r="Y77" i="18"/>
  <c r="Z77" i="18"/>
  <c r="AA77" i="18"/>
  <c r="AB77" i="18"/>
  <c r="AC77" i="18"/>
  <c r="AD77" i="18"/>
  <c r="AE77" i="18"/>
  <c r="AF77" i="18"/>
  <c r="AG77" i="18"/>
  <c r="AH77" i="18"/>
  <c r="AI77" i="18"/>
  <c r="AJ77" i="18"/>
  <c r="H1723" i="1" s="1"/>
  <c r="AK77" i="18"/>
  <c r="AL77" i="18"/>
  <c r="B79" i="18"/>
  <c r="C79" i="18"/>
  <c r="D79" i="18"/>
  <c r="E79" i="18"/>
  <c r="F79" i="18"/>
  <c r="G79" i="18"/>
  <c r="H79" i="18"/>
  <c r="I79" i="18"/>
  <c r="J79" i="18"/>
  <c r="K79" i="18"/>
  <c r="L79" i="18"/>
  <c r="M79" i="18"/>
  <c r="N79" i="18"/>
  <c r="O79" i="18"/>
  <c r="P79" i="18"/>
  <c r="Q79" i="18"/>
  <c r="R79" i="18"/>
  <c r="S79" i="18"/>
  <c r="T79" i="18"/>
  <c r="U79" i="18"/>
  <c r="V79" i="18"/>
  <c r="W79" i="18"/>
  <c r="X79" i="18"/>
  <c r="Y79" i="18"/>
  <c r="Z79" i="18"/>
  <c r="AA79" i="18"/>
  <c r="AB79" i="18"/>
  <c r="AC79" i="18"/>
  <c r="AD79" i="18"/>
  <c r="AE79" i="18"/>
  <c r="AF79" i="18"/>
  <c r="AG79" i="18"/>
  <c r="AH79" i="18"/>
  <c r="AI79" i="18"/>
  <c r="AJ79" i="18"/>
  <c r="AK79" i="18"/>
  <c r="AL79" i="18"/>
  <c r="B81" i="18"/>
  <c r="C81" i="18"/>
  <c r="D81" i="18"/>
  <c r="E81" i="18"/>
  <c r="F81" i="18"/>
  <c r="G81" i="18"/>
  <c r="H81" i="18"/>
  <c r="I81" i="18"/>
  <c r="J81" i="18"/>
  <c r="K81" i="18"/>
  <c r="L81" i="18"/>
  <c r="M81" i="18"/>
  <c r="N81" i="18"/>
  <c r="O81" i="18"/>
  <c r="P81" i="18"/>
  <c r="Q81" i="18"/>
  <c r="R81" i="18"/>
  <c r="S81" i="18"/>
  <c r="T81" i="18"/>
  <c r="U81" i="18"/>
  <c r="V81" i="18"/>
  <c r="W81" i="18"/>
  <c r="X81" i="18"/>
  <c r="Y81" i="18"/>
  <c r="Z81" i="18"/>
  <c r="AA81" i="18"/>
  <c r="AB81" i="18"/>
  <c r="AC81" i="18"/>
  <c r="AD81" i="18"/>
  <c r="AE81" i="18"/>
  <c r="AF81" i="18"/>
  <c r="AG81" i="18"/>
  <c r="AH81" i="18"/>
  <c r="AI81" i="18"/>
  <c r="AJ81" i="18"/>
  <c r="AK81" i="18"/>
  <c r="AL81" i="18"/>
  <c r="B84" i="18"/>
  <c r="C84" i="18"/>
  <c r="D84" i="18"/>
  <c r="E84" i="18"/>
  <c r="F84" i="18"/>
  <c r="G84" i="18"/>
  <c r="H84" i="18"/>
  <c r="I84" i="18"/>
  <c r="J84" i="18"/>
  <c r="K84" i="18"/>
  <c r="L84" i="18"/>
  <c r="M84" i="18"/>
  <c r="N84" i="18"/>
  <c r="O84" i="18"/>
  <c r="P84" i="18"/>
  <c r="Q84" i="18"/>
  <c r="R84" i="18"/>
  <c r="S84" i="18"/>
  <c r="T84" i="18"/>
  <c r="U84" i="18"/>
  <c r="V84" i="18"/>
  <c r="W84" i="18"/>
  <c r="X84" i="18"/>
  <c r="Y84" i="18"/>
  <c r="Z84" i="18"/>
  <c r="AA84" i="18"/>
  <c r="AB84" i="18"/>
  <c r="AC84" i="18"/>
  <c r="AD84" i="18"/>
  <c r="AE84" i="18"/>
  <c r="AF84" i="18"/>
  <c r="AG84" i="18"/>
  <c r="AH84" i="18"/>
  <c r="AI84" i="18"/>
  <c r="AJ84" i="18"/>
  <c r="AK84" i="18"/>
  <c r="AL84" i="18"/>
  <c r="B87" i="18"/>
  <c r="C87" i="18"/>
  <c r="D87" i="18"/>
  <c r="E87" i="18"/>
  <c r="F87" i="18"/>
  <c r="G87" i="18"/>
  <c r="H87" i="18"/>
  <c r="I87" i="18"/>
  <c r="J87" i="18"/>
  <c r="K87" i="18"/>
  <c r="L87" i="18"/>
  <c r="M87" i="18"/>
  <c r="N87" i="18"/>
  <c r="O87" i="18"/>
  <c r="P87" i="18"/>
  <c r="Q87" i="18"/>
  <c r="R87" i="18"/>
  <c r="S87" i="18"/>
  <c r="T87" i="18"/>
  <c r="U87" i="18"/>
  <c r="V87" i="18"/>
  <c r="W87" i="18"/>
  <c r="X87" i="18"/>
  <c r="Y87" i="18"/>
  <c r="Z87" i="18"/>
  <c r="AA87" i="18"/>
  <c r="AB87" i="18"/>
  <c r="AC87" i="18"/>
  <c r="AD87" i="18"/>
  <c r="AE87" i="18"/>
  <c r="AF87" i="18"/>
  <c r="AG87" i="18"/>
  <c r="AH87" i="18"/>
  <c r="AI87" i="18"/>
  <c r="AJ87" i="18"/>
  <c r="AK87" i="18"/>
  <c r="AL87" i="18"/>
  <c r="D88" i="18"/>
  <c r="G90" i="18"/>
  <c r="F91" i="18"/>
  <c r="AC91" i="18"/>
  <c r="Y94" i="18"/>
  <c r="X96" i="18"/>
  <c r="C98" i="18"/>
  <c r="C99" i="18"/>
  <c r="Z99" i="18"/>
  <c r="AC104" i="18"/>
  <c r="D105" i="18"/>
  <c r="I106" i="18"/>
  <c r="H107" i="18"/>
  <c r="AB107" i="18"/>
  <c r="AL107" i="18"/>
  <c r="S112" i="18"/>
  <c r="AI112" i="18"/>
  <c r="Z113" i="18"/>
  <c r="Q114" i="18"/>
  <c r="D115" i="18"/>
  <c r="N115" i="18"/>
  <c r="X115" i="18"/>
  <c r="AI115" i="18"/>
  <c r="G121" i="18"/>
  <c r="T121" i="18"/>
  <c r="D122" i="18"/>
  <c r="P122" i="18"/>
  <c r="X122" i="18"/>
  <c r="AJ122" i="18"/>
  <c r="J123" i="18"/>
  <c r="Q123" i="18"/>
  <c r="S123" i="18"/>
  <c r="Z123" i="18"/>
  <c r="AI123" i="18"/>
  <c r="AK123" i="18"/>
  <c r="X125" i="18"/>
  <c r="AC126" i="18"/>
  <c r="I128" i="18"/>
  <c r="AC128" i="18"/>
  <c r="H129" i="18"/>
  <c r="O129" i="18"/>
  <c r="P129" i="18"/>
  <c r="AD129" i="18"/>
  <c r="AG129" i="18"/>
  <c r="AJ129" i="18"/>
  <c r="AQ129" i="18"/>
  <c r="D129" i="18" s="1"/>
  <c r="AQ128" i="18"/>
  <c r="AQ127" i="18"/>
  <c r="AQ126" i="18"/>
  <c r="AQ125" i="18"/>
  <c r="AQ124" i="18"/>
  <c r="AQ123" i="18"/>
  <c r="G123" i="18" s="1"/>
  <c r="AQ122" i="18"/>
  <c r="B122" i="18" s="1"/>
  <c r="AQ121" i="18"/>
  <c r="AB121" i="18" s="1"/>
  <c r="AQ120" i="18"/>
  <c r="E120" i="18" s="1"/>
  <c r="AQ119" i="18"/>
  <c r="AQ118" i="18"/>
  <c r="AQ117" i="18"/>
  <c r="AQ116" i="18"/>
  <c r="AQ115" i="18"/>
  <c r="AQ114" i="18"/>
  <c r="AB114" i="18" s="1"/>
  <c r="AQ113" i="18"/>
  <c r="AQ112" i="18"/>
  <c r="AQ111" i="18"/>
  <c r="AQ110" i="18"/>
  <c r="AQ109" i="18"/>
  <c r="AQ108" i="18"/>
  <c r="AQ107" i="18"/>
  <c r="AQ106" i="18"/>
  <c r="U106" i="18" s="1"/>
  <c r="AQ105" i="18"/>
  <c r="T105" i="18" s="1"/>
  <c r="AQ104" i="18"/>
  <c r="AQ103" i="18"/>
  <c r="AQ102" i="18"/>
  <c r="AQ101" i="18"/>
  <c r="AQ100" i="18"/>
  <c r="AQ99" i="18"/>
  <c r="N99" i="18" s="1"/>
  <c r="AQ98" i="18"/>
  <c r="AQ97" i="18"/>
  <c r="V97" i="18" s="1"/>
  <c r="AQ96" i="18"/>
  <c r="AQ95" i="18"/>
  <c r="AQ94" i="18"/>
  <c r="AQ93" i="18"/>
  <c r="AQ92" i="18"/>
  <c r="AQ91" i="18"/>
  <c r="AQ90" i="18"/>
  <c r="R90" i="18" s="1"/>
  <c r="AQ89" i="18"/>
  <c r="U89" i="18" s="1"/>
  <c r="AQ88" i="18"/>
  <c r="AQ86" i="18"/>
  <c r="AQ85" i="18"/>
  <c r="AQ83" i="18"/>
  <c r="AQ82" i="18"/>
  <c r="AQ80" i="18"/>
  <c r="AK80" i="18" s="1"/>
  <c r="AQ78" i="18"/>
  <c r="AQ76" i="18"/>
  <c r="AQ75" i="18"/>
  <c r="AQ74" i="18"/>
  <c r="AQ73" i="18"/>
  <c r="AQ72" i="18"/>
  <c r="AQ71" i="18"/>
  <c r="AQ70" i="18"/>
  <c r="AQ69" i="18"/>
  <c r="AQ68" i="18"/>
  <c r="AQ62" i="18"/>
  <c r="AQ60" i="18"/>
  <c r="AQ59" i="18"/>
  <c r="AQ58" i="18"/>
  <c r="AQ57" i="18"/>
  <c r="AQ56" i="18"/>
  <c r="AQ55" i="18"/>
  <c r="AQ54" i="18"/>
  <c r="AQ52" i="18"/>
  <c r="AQ51" i="18"/>
  <c r="AQ50" i="18"/>
  <c r="AQ49" i="18"/>
  <c r="AQ48" i="18"/>
  <c r="AQ47" i="18"/>
  <c r="AQ46" i="18"/>
  <c r="AQ45" i="18"/>
  <c r="AQ44" i="18"/>
  <c r="AQ43" i="18"/>
  <c r="AQ42" i="18"/>
  <c r="AQ41" i="18"/>
  <c r="AQ40" i="18"/>
  <c r="AQ39" i="18"/>
  <c r="AQ38" i="18"/>
  <c r="AQ37" i="18"/>
  <c r="AQ36" i="18"/>
  <c r="AQ35" i="18"/>
  <c r="AQ34" i="18"/>
  <c r="AQ33" i="18"/>
  <c r="AQ32" i="18"/>
  <c r="AQ31" i="18"/>
  <c r="AQ30" i="18"/>
  <c r="AQ29" i="18"/>
  <c r="AQ28" i="18"/>
  <c r="AQ27" i="18"/>
  <c r="AQ26" i="18"/>
  <c r="AQ25" i="18"/>
  <c r="AQ24" i="18"/>
  <c r="AQ23" i="18"/>
  <c r="AQ22" i="18"/>
  <c r="AQ21" i="18"/>
  <c r="AQ20" i="18"/>
  <c r="AQ19" i="18"/>
  <c r="AQ18" i="18"/>
  <c r="AQ17" i="18"/>
  <c r="AQ16" i="18"/>
  <c r="AQ15" i="18"/>
  <c r="AQ14" i="18"/>
  <c r="AQ13" i="18"/>
  <c r="AQ12" i="18"/>
  <c r="AQ11" i="18"/>
  <c r="AQ10" i="18"/>
  <c r="AQ9" i="18"/>
  <c r="AQ8" i="18"/>
  <c r="AQ7" i="18"/>
  <c r="AQ6" i="18"/>
  <c r="AQ5" i="18"/>
  <c r="AQ4" i="18"/>
  <c r="AQ3" i="18"/>
  <c r="N2326" i="1"/>
  <c r="N2325" i="1"/>
  <c r="N2324" i="1"/>
  <c r="N2323" i="1"/>
  <c r="N2322" i="1"/>
  <c r="N2319" i="1"/>
  <c r="N2318" i="1"/>
  <c r="N2317" i="1"/>
  <c r="N2316" i="1"/>
  <c r="N2315" i="1"/>
  <c r="N2314" i="1"/>
  <c r="N2313" i="1"/>
  <c r="N2312" i="1"/>
  <c r="N2311" i="1"/>
  <c r="N2310" i="1"/>
  <c r="N2309" i="1"/>
  <c r="N2308" i="1"/>
  <c r="N2307" i="1"/>
  <c r="N2306" i="1"/>
  <c r="N2305" i="1"/>
  <c r="N2304" i="1"/>
  <c r="N2303" i="1"/>
  <c r="N2302" i="1"/>
  <c r="N2301" i="1"/>
  <c r="N2300" i="1"/>
  <c r="N2299" i="1"/>
  <c r="N2298" i="1"/>
  <c r="N2297" i="1"/>
  <c r="N2296" i="1"/>
  <c r="N2295" i="1"/>
  <c r="N2294" i="1"/>
  <c r="N2293" i="1"/>
  <c r="N2292" i="1"/>
  <c r="N2291" i="1"/>
  <c r="N2290" i="1"/>
  <c r="N2289" i="1"/>
  <c r="N2288" i="1"/>
  <c r="N2287" i="1"/>
  <c r="N2286" i="1"/>
  <c r="N1966" i="1"/>
  <c r="N1965" i="1"/>
  <c r="N1964" i="1"/>
  <c r="N1963" i="1"/>
  <c r="N1962" i="1"/>
  <c r="N1959" i="1"/>
  <c r="N1958" i="1"/>
  <c r="N1957" i="1"/>
  <c r="N1956" i="1"/>
  <c r="N1955" i="1"/>
  <c r="N1954" i="1"/>
  <c r="N1953" i="1"/>
  <c r="N1952" i="1"/>
  <c r="N1951" i="1"/>
  <c r="N1950" i="1"/>
  <c r="N1949" i="1"/>
  <c r="N1948" i="1"/>
  <c r="N1947" i="1"/>
  <c r="N1946" i="1"/>
  <c r="N1945" i="1"/>
  <c r="N1944" i="1"/>
  <c r="N1943" i="1"/>
  <c r="N1942" i="1"/>
  <c r="N1941" i="1"/>
  <c r="N1940" i="1"/>
  <c r="N1939" i="1"/>
  <c r="N1938" i="1"/>
  <c r="N1937" i="1"/>
  <c r="N1936" i="1"/>
  <c r="N1935" i="1"/>
  <c r="N1934" i="1"/>
  <c r="N1933" i="1"/>
  <c r="N1932" i="1"/>
  <c r="N1931" i="1"/>
  <c r="N1930" i="1"/>
  <c r="N1929" i="1"/>
  <c r="N1928" i="1"/>
  <c r="N1927" i="1"/>
  <c r="N1926" i="1"/>
  <c r="N984" i="1"/>
  <c r="N983" i="1"/>
  <c r="N982" i="1"/>
  <c r="N981" i="1"/>
  <c r="N980" i="1"/>
  <c r="N977" i="1"/>
  <c r="N976" i="1"/>
  <c r="N975" i="1"/>
  <c r="N974" i="1"/>
  <c r="N973" i="1"/>
  <c r="N972" i="1"/>
  <c r="N971" i="1"/>
  <c r="N970" i="1"/>
  <c r="N969" i="1"/>
  <c r="N968" i="1"/>
  <c r="N967" i="1"/>
  <c r="N966" i="1"/>
  <c r="N965" i="1"/>
  <c r="N964" i="1"/>
  <c r="N963" i="1"/>
  <c r="N962" i="1"/>
  <c r="N961" i="1"/>
  <c r="N960" i="1"/>
  <c r="N959" i="1"/>
  <c r="N958" i="1"/>
  <c r="N957" i="1"/>
  <c r="N956" i="1"/>
  <c r="N955" i="1"/>
  <c r="N954" i="1"/>
  <c r="N953" i="1"/>
  <c r="N952" i="1"/>
  <c r="N951" i="1"/>
  <c r="N950" i="1"/>
  <c r="N949" i="1"/>
  <c r="N948" i="1"/>
  <c r="N947" i="1"/>
  <c r="N946" i="1"/>
  <c r="N945" i="1"/>
  <c r="N553" i="1"/>
  <c r="N552" i="1"/>
  <c r="N551" i="1"/>
  <c r="N550" i="1"/>
  <c r="N549" i="1"/>
  <c r="N547" i="1"/>
  <c r="N546" i="1"/>
  <c r="N545" i="1"/>
  <c r="N544" i="1"/>
  <c r="N543" i="1"/>
  <c r="N542" i="1"/>
  <c r="N541" i="1"/>
  <c r="N540" i="1"/>
  <c r="N539" i="1"/>
  <c r="N538" i="1"/>
  <c r="N537" i="1"/>
  <c r="N536" i="1"/>
  <c r="N535" i="1"/>
  <c r="N534" i="1"/>
  <c r="N533" i="1"/>
  <c r="N532" i="1"/>
  <c r="N531" i="1"/>
  <c r="N530" i="1"/>
  <c r="N529" i="1"/>
  <c r="N528" i="1"/>
  <c r="N527" i="1"/>
  <c r="N526" i="1"/>
  <c r="N525" i="1"/>
  <c r="N524" i="1"/>
  <c r="N523" i="1"/>
  <c r="N522" i="1"/>
  <c r="N521" i="1"/>
  <c r="N520" i="1"/>
  <c r="N519" i="1"/>
  <c r="N518" i="1"/>
  <c r="N517" i="1"/>
  <c r="N516" i="1"/>
  <c r="N515" i="1"/>
  <c r="N472" i="1"/>
  <c r="N471" i="1"/>
  <c r="N470" i="1"/>
  <c r="N469" i="1"/>
  <c r="N468" i="1"/>
  <c r="N465" i="1"/>
  <c r="N464" i="1"/>
  <c r="N463" i="1"/>
  <c r="N462" i="1"/>
  <c r="N461" i="1"/>
  <c r="N460" i="1"/>
  <c r="N459" i="1"/>
  <c r="N458" i="1"/>
  <c r="N457" i="1"/>
  <c r="N456" i="1"/>
  <c r="N455" i="1"/>
  <c r="N454" i="1"/>
  <c r="N453" i="1"/>
  <c r="N452" i="1"/>
  <c r="N451" i="1"/>
  <c r="N450" i="1"/>
  <c r="N449" i="1"/>
  <c r="N448" i="1"/>
  <c r="N447" i="1"/>
  <c r="N446" i="1"/>
  <c r="N445" i="1"/>
  <c r="N444" i="1"/>
  <c r="N443" i="1"/>
  <c r="N442" i="1"/>
  <c r="N441" i="1"/>
  <c r="N440" i="1"/>
  <c r="N439" i="1"/>
  <c r="N438" i="1"/>
  <c r="N437" i="1"/>
  <c r="N436" i="1"/>
  <c r="N435" i="1"/>
  <c r="N434" i="1"/>
  <c r="N433" i="1"/>
  <c r="N432" i="1"/>
  <c r="Q120" i="18" l="1"/>
  <c r="AN8" i="18"/>
  <c r="AM8" i="18"/>
  <c r="AN16" i="18"/>
  <c r="AM16" i="18"/>
  <c r="AN24" i="18"/>
  <c r="AM24" i="18"/>
  <c r="AN32" i="18"/>
  <c r="AM32" i="18"/>
  <c r="AN40" i="18"/>
  <c r="AM40" i="18"/>
  <c r="AN48" i="18"/>
  <c r="AM48" i="18"/>
  <c r="H3222" i="1" s="1"/>
  <c r="AN57" i="18"/>
  <c r="AM57" i="18"/>
  <c r="H3300" i="1" s="1"/>
  <c r="AM71" i="18"/>
  <c r="AN71" i="18"/>
  <c r="AN82" i="18"/>
  <c r="AM82" i="18"/>
  <c r="AM92" i="18"/>
  <c r="AN92" i="18"/>
  <c r="AM100" i="18"/>
  <c r="AN100" i="18"/>
  <c r="AM108" i="18"/>
  <c r="AN108" i="18"/>
  <c r="AM116" i="18"/>
  <c r="AN116" i="18"/>
  <c r="M124" i="18"/>
  <c r="AM124" i="18"/>
  <c r="AN124" i="18"/>
  <c r="AN9" i="18"/>
  <c r="AM9" i="18"/>
  <c r="AN17" i="18"/>
  <c r="AM17" i="18"/>
  <c r="AN25" i="18"/>
  <c r="AM25" i="18"/>
  <c r="AN33" i="18"/>
  <c r="AM33" i="18"/>
  <c r="AN41" i="18"/>
  <c r="AM41" i="18"/>
  <c r="AE49" i="18"/>
  <c r="AN49" i="18"/>
  <c r="AM49" i="18"/>
  <c r="P58" i="18"/>
  <c r="AN58" i="18"/>
  <c r="AM58" i="18"/>
  <c r="AM72" i="18"/>
  <c r="AN72" i="18"/>
  <c r="Z83" i="18"/>
  <c r="AM83" i="18"/>
  <c r="AN83" i="18"/>
  <c r="O93" i="18"/>
  <c r="AM93" i="18"/>
  <c r="AN93" i="18"/>
  <c r="N101" i="18"/>
  <c r="AM101" i="18"/>
  <c r="AN101" i="18"/>
  <c r="G109" i="18"/>
  <c r="AM109" i="18"/>
  <c r="AN109" i="18"/>
  <c r="F117" i="18"/>
  <c r="AM117" i="18"/>
  <c r="AN117" i="18"/>
  <c r="D125" i="18"/>
  <c r="AM125" i="18"/>
  <c r="AN125" i="18"/>
  <c r="P121" i="18"/>
  <c r="AN10" i="18"/>
  <c r="AM10" i="18"/>
  <c r="AN18" i="18"/>
  <c r="AM18" i="18"/>
  <c r="AN26" i="18"/>
  <c r="AM26" i="18"/>
  <c r="AN34" i="18"/>
  <c r="AM34" i="18"/>
  <c r="AN42" i="18"/>
  <c r="AM42" i="18"/>
  <c r="AN50" i="18"/>
  <c r="AM50" i="18"/>
  <c r="AN59" i="18"/>
  <c r="AM59" i="18"/>
  <c r="C73" i="18"/>
  <c r="AN73" i="18"/>
  <c r="AM73" i="18"/>
  <c r="T85" i="18"/>
  <c r="AM85" i="18"/>
  <c r="AN85" i="18"/>
  <c r="J94" i="18"/>
  <c r="AM94" i="18"/>
  <c r="AN94" i="18"/>
  <c r="D102" i="18"/>
  <c r="AM102" i="18"/>
  <c r="AN102" i="18"/>
  <c r="G110" i="18"/>
  <c r="AM110" i="18"/>
  <c r="AN110" i="18"/>
  <c r="H118" i="18"/>
  <c r="AM118" i="18"/>
  <c r="AN118" i="18"/>
  <c r="L126" i="18"/>
  <c r="AM126" i="18"/>
  <c r="AN126" i="18"/>
  <c r="AE129" i="18"/>
  <c r="I129" i="18"/>
  <c r="AH125" i="18"/>
  <c r="L122" i="18"/>
  <c r="O121" i="18"/>
  <c r="M102" i="18"/>
  <c r="AM4" i="18"/>
  <c r="AN4" i="18"/>
  <c r="AM12" i="18"/>
  <c r="AN12" i="18"/>
  <c r="AM20" i="18"/>
  <c r="AN20" i="18"/>
  <c r="AM28" i="18"/>
  <c r="AN28" i="18"/>
  <c r="AM36" i="18"/>
  <c r="AN36" i="18"/>
  <c r="AM44" i="18"/>
  <c r="AN44" i="18"/>
  <c r="AM52" i="18"/>
  <c r="AN52" i="18"/>
  <c r="AM62" i="18"/>
  <c r="AN62" i="18"/>
  <c r="R75" i="18"/>
  <c r="AM75" i="18"/>
  <c r="AN75" i="18"/>
  <c r="AG88" i="18"/>
  <c r="AM88" i="18"/>
  <c r="AN88" i="18"/>
  <c r="AM96" i="18"/>
  <c r="AN96" i="18"/>
  <c r="M104" i="18"/>
  <c r="AM104" i="18"/>
  <c r="AN104" i="18"/>
  <c r="I112" i="18"/>
  <c r="AM112" i="18"/>
  <c r="AN112" i="18"/>
  <c r="AM120" i="18"/>
  <c r="AN120" i="18"/>
  <c r="S128" i="18"/>
  <c r="AM128" i="18"/>
  <c r="AN128" i="18"/>
  <c r="X129" i="18"/>
  <c r="F129" i="18"/>
  <c r="X124" i="18"/>
  <c r="AD120" i="18"/>
  <c r="C112" i="18"/>
  <c r="AF105" i="18"/>
  <c r="E96" i="18"/>
  <c r="AN5" i="18"/>
  <c r="AM5" i="18"/>
  <c r="U105" i="18"/>
  <c r="AN21" i="18"/>
  <c r="AM21" i="18"/>
  <c r="AM6" i="18"/>
  <c r="AN6" i="18"/>
  <c r="AM14" i="18"/>
  <c r="AN14" i="18"/>
  <c r="AM22" i="18"/>
  <c r="AN22" i="18"/>
  <c r="AM30" i="18"/>
  <c r="AN30" i="18"/>
  <c r="AM38" i="18"/>
  <c r="AN38" i="18"/>
  <c r="AM46" i="18"/>
  <c r="AN46" i="18"/>
  <c r="AM55" i="18"/>
  <c r="AN55" i="18"/>
  <c r="T69" i="18"/>
  <c r="AM69" i="18"/>
  <c r="AN69" i="18"/>
  <c r="B78" i="18"/>
  <c r="AM78" i="18"/>
  <c r="AN78" i="18"/>
  <c r="E90" i="18"/>
  <c r="AN90" i="18"/>
  <c r="AM90" i="18"/>
  <c r="F98" i="18"/>
  <c r="AN98" i="18"/>
  <c r="AM98" i="18"/>
  <c r="G106" i="18"/>
  <c r="AN106" i="18"/>
  <c r="AM106" i="18"/>
  <c r="H114" i="18"/>
  <c r="AN114" i="18"/>
  <c r="AM114" i="18"/>
  <c r="E122" i="18"/>
  <c r="AN122" i="18"/>
  <c r="AM122" i="18"/>
  <c r="AL129" i="18"/>
  <c r="U129" i="18"/>
  <c r="AH122" i="18"/>
  <c r="E114" i="18"/>
  <c r="Z98" i="18"/>
  <c r="E3" i="18"/>
  <c r="AN3" i="18"/>
  <c r="AM3" i="18"/>
  <c r="AN11" i="18"/>
  <c r="AM11" i="18"/>
  <c r="AN19" i="18"/>
  <c r="AM19" i="18"/>
  <c r="AN27" i="18"/>
  <c r="AM27" i="18"/>
  <c r="AN35" i="18"/>
  <c r="AM35" i="18"/>
  <c r="AN43" i="18"/>
  <c r="AM43" i="18"/>
  <c r="AN51" i="18"/>
  <c r="AM51" i="18"/>
  <c r="AM60" i="18"/>
  <c r="AN60" i="18"/>
  <c r="AD74" i="18"/>
  <c r="AN74" i="18"/>
  <c r="AM74" i="18"/>
  <c r="F86" i="18"/>
  <c r="AM86" i="18"/>
  <c r="AN86" i="18"/>
  <c r="O95" i="18"/>
  <c r="AM95" i="18"/>
  <c r="AN95" i="18"/>
  <c r="N103" i="18"/>
  <c r="AM103" i="18"/>
  <c r="AN103" i="18"/>
  <c r="C111" i="18"/>
  <c r="AM111" i="18"/>
  <c r="AN111" i="18"/>
  <c r="D119" i="18"/>
  <c r="AM119" i="18"/>
  <c r="AN119" i="18"/>
  <c r="K127" i="18"/>
  <c r="AM127" i="18"/>
  <c r="AN127" i="18"/>
  <c r="AM13" i="18"/>
  <c r="AN13" i="18"/>
  <c r="AN29" i="18"/>
  <c r="AM29" i="18"/>
  <c r="AN37" i="18"/>
  <c r="AM37" i="18"/>
  <c r="AM45" i="18"/>
  <c r="AN45" i="18"/>
  <c r="AM54" i="18"/>
  <c r="AM130" i="18" s="1"/>
  <c r="AN54" i="18"/>
  <c r="AN130" i="18" s="1"/>
  <c r="AM68" i="18"/>
  <c r="AN68" i="18"/>
  <c r="T76" i="18"/>
  <c r="AM76" i="18"/>
  <c r="AN76" i="18"/>
  <c r="T89" i="18"/>
  <c r="AM89" i="18"/>
  <c r="AN89" i="18"/>
  <c r="D97" i="18"/>
  <c r="AM97" i="18"/>
  <c r="AN97" i="18"/>
  <c r="AK105" i="18"/>
  <c r="AM105" i="18"/>
  <c r="AN105" i="18"/>
  <c r="J113" i="18"/>
  <c r="AM113" i="18"/>
  <c r="AN113" i="18"/>
  <c r="D121" i="18"/>
  <c r="AM121" i="18"/>
  <c r="AN121" i="18"/>
  <c r="M129" i="18"/>
  <c r="AM129" i="18"/>
  <c r="AN129" i="18"/>
  <c r="W129" i="18"/>
  <c r="E129" i="18"/>
  <c r="AL121" i="18"/>
  <c r="AM7" i="18"/>
  <c r="AN7" i="18"/>
  <c r="AM15" i="18"/>
  <c r="AN15" i="18"/>
  <c r="AM23" i="18"/>
  <c r="AN23" i="18"/>
  <c r="AM31" i="18"/>
  <c r="AN31" i="18"/>
  <c r="AM39" i="18"/>
  <c r="AN39" i="18"/>
  <c r="AM47" i="18"/>
  <c r="H3183" i="1" s="1"/>
  <c r="AN47" i="18"/>
  <c r="U56" i="18"/>
  <c r="AN56" i="18"/>
  <c r="AM56" i="18"/>
  <c r="S70" i="18"/>
  <c r="AM70" i="18"/>
  <c r="AN70" i="18"/>
  <c r="X80" i="18"/>
  <c r="AM80" i="18"/>
  <c r="H3105" i="1" s="1"/>
  <c r="AN80" i="18"/>
  <c r="D91" i="18"/>
  <c r="AM91" i="18"/>
  <c r="AN91" i="18"/>
  <c r="J99" i="18"/>
  <c r="AM99" i="18"/>
  <c r="AN99" i="18"/>
  <c r="J107" i="18"/>
  <c r="AM107" i="18"/>
  <c r="AN107" i="18"/>
  <c r="F115" i="18"/>
  <c r="AM115" i="18"/>
  <c r="AN115" i="18"/>
  <c r="H123" i="18"/>
  <c r="AM123" i="18"/>
  <c r="AN123" i="18"/>
  <c r="AK129" i="18"/>
  <c r="T129" i="18"/>
  <c r="AB123" i="18"/>
  <c r="Z122" i="18"/>
  <c r="Y121" i="18"/>
  <c r="AB117" i="18"/>
  <c r="AL113" i="18"/>
  <c r="R107" i="18"/>
  <c r="E105" i="18"/>
  <c r="O98" i="18"/>
  <c r="R91" i="18"/>
  <c r="I113" i="18"/>
  <c r="AF106" i="18"/>
  <c r="W97" i="18"/>
  <c r="AD90" i="18"/>
  <c r="AO87" i="18"/>
  <c r="AO79" i="18"/>
  <c r="AO66" i="18"/>
  <c r="AO53" i="18"/>
  <c r="AO81" i="18"/>
  <c r="AO67" i="18"/>
  <c r="AO61" i="18"/>
  <c r="AO64" i="18"/>
  <c r="AO65" i="18"/>
  <c r="AO84" i="18"/>
  <c r="AO77" i="18"/>
  <c r="AO63" i="18"/>
  <c r="AK124" i="18"/>
  <c r="L108" i="18"/>
  <c r="D108" i="18"/>
  <c r="S108" i="18"/>
  <c r="T108" i="18"/>
  <c r="AE108" i="18"/>
  <c r="AJ108" i="18"/>
  <c r="C108" i="18"/>
  <c r="O82" i="18"/>
  <c r="AD82" i="18"/>
  <c r="AE82" i="18"/>
  <c r="P92" i="18"/>
  <c r="Y92" i="18"/>
  <c r="F92" i="18"/>
  <c r="G92" i="18"/>
  <c r="X92" i="18"/>
  <c r="G100" i="18"/>
  <c r="O100" i="18"/>
  <c r="C100" i="18"/>
  <c r="AD100" i="18"/>
  <c r="AE100" i="18"/>
  <c r="N100" i="18"/>
  <c r="F116" i="18"/>
  <c r="AA116" i="18"/>
  <c r="AG116" i="18"/>
  <c r="I116" i="18"/>
  <c r="AL116" i="18"/>
  <c r="X116" i="18"/>
  <c r="H116" i="18"/>
  <c r="AK116" i="18"/>
  <c r="O116" i="18"/>
  <c r="Q116" i="18"/>
  <c r="Y116" i="18"/>
  <c r="B124" i="18"/>
  <c r="O124" i="18"/>
  <c r="Z124" i="18"/>
  <c r="E124" i="18"/>
  <c r="P124" i="18"/>
  <c r="AC124" i="18"/>
  <c r="G124" i="18"/>
  <c r="R124" i="18"/>
  <c r="AE124" i="18"/>
  <c r="H124" i="18"/>
  <c r="U124" i="18"/>
  <c r="AG124" i="18"/>
  <c r="F124" i="18"/>
  <c r="Q124" i="18"/>
  <c r="AD124" i="18"/>
  <c r="I124" i="18"/>
  <c r="W124" i="18"/>
  <c r="AH124" i="18"/>
  <c r="N124" i="18"/>
  <c r="Y124" i="18"/>
  <c r="AL124" i="18"/>
  <c r="AE126" i="18"/>
  <c r="F126" i="18"/>
  <c r="AL123" i="18"/>
  <c r="AC123" i="18"/>
  <c r="T123" i="18"/>
  <c r="K123" i="18"/>
  <c r="B123" i="18"/>
  <c r="AA122" i="18"/>
  <c r="Q122" i="18"/>
  <c r="G122" i="18"/>
  <c r="AF117" i="18"/>
  <c r="AJ115" i="18"/>
  <c r="Z115" i="18"/>
  <c r="O115" i="18"/>
  <c r="E115" i="18"/>
  <c r="AC114" i="18"/>
  <c r="R114" i="18"/>
  <c r="G114" i="18"/>
  <c r="AC107" i="18"/>
  <c r="S107" i="18"/>
  <c r="I107" i="18"/>
  <c r="AI106" i="18"/>
  <c r="V106" i="18"/>
  <c r="J106" i="18"/>
  <c r="N102" i="18"/>
  <c r="AC99" i="18"/>
  <c r="P99" i="18"/>
  <c r="D99" i="18"/>
  <c r="AD98" i="18"/>
  <c r="P98" i="18"/>
  <c r="E98" i="18"/>
  <c r="AG91" i="18"/>
  <c r="S91" i="18"/>
  <c r="H91" i="18"/>
  <c r="AG90" i="18"/>
  <c r="S90" i="18"/>
  <c r="H90" i="18"/>
  <c r="AB126" i="18"/>
  <c r="AG125" i="18"/>
  <c r="AJ123" i="18"/>
  <c r="AA123" i="18"/>
  <c r="R123" i="18"/>
  <c r="I123" i="18"/>
  <c r="AI122" i="18"/>
  <c r="Y122" i="18"/>
  <c r="O122" i="18"/>
  <c r="C122" i="18"/>
  <c r="AE118" i="18"/>
  <c r="Q117" i="18"/>
  <c r="AH115" i="18"/>
  <c r="W115" i="18"/>
  <c r="M115" i="18"/>
  <c r="B115" i="18"/>
  <c r="AA114" i="18"/>
  <c r="P114" i="18"/>
  <c r="B114" i="18"/>
  <c r="AK107" i="18"/>
  <c r="AA107" i="18"/>
  <c r="Q107" i="18"/>
  <c r="F107" i="18"/>
  <c r="AE106" i="18"/>
  <c r="S106" i="18"/>
  <c r="H106" i="18"/>
  <c r="B102" i="18"/>
  <c r="AL99" i="18"/>
  <c r="Y99" i="18"/>
  <c r="M99" i="18"/>
  <c r="B99" i="18"/>
  <c r="Y98" i="18"/>
  <c r="N98" i="18"/>
  <c r="B98" i="18"/>
  <c r="W94" i="18"/>
  <c r="AB91" i="18"/>
  <c r="Q91" i="18"/>
  <c r="E91" i="18"/>
  <c r="AC90" i="18"/>
  <c r="Q90" i="18"/>
  <c r="F90" i="18"/>
  <c r="AC80" i="18"/>
  <c r="AH78" i="18"/>
  <c r="AB118" i="18"/>
  <c r="P117" i="18"/>
  <c r="AF115" i="18"/>
  <c r="V115" i="18"/>
  <c r="K115" i="18"/>
  <c r="AK114" i="18"/>
  <c r="Z114" i="18"/>
  <c r="O114" i="18"/>
  <c r="Z107" i="18"/>
  <c r="D107" i="18"/>
  <c r="AD106" i="18"/>
  <c r="R106" i="18"/>
  <c r="F94" i="18"/>
  <c r="AL91" i="18"/>
  <c r="AA91" i="18"/>
  <c r="P91" i="18"/>
  <c r="B91" i="18"/>
  <c r="AA90" i="18"/>
  <c r="P90" i="18"/>
  <c r="B90" i="18"/>
  <c r="Q80" i="18"/>
  <c r="S78" i="18"/>
  <c r="AJ70" i="18"/>
  <c r="AI107" i="18"/>
  <c r="Y107" i="18"/>
  <c r="M107" i="18"/>
  <c r="C107" i="18"/>
  <c r="AC106" i="18"/>
  <c r="Q106" i="18"/>
  <c r="C106" i="18"/>
  <c r="P80" i="18"/>
  <c r="K78" i="18"/>
  <c r="AL69" i="18"/>
  <c r="U126" i="18"/>
  <c r="W101" i="18"/>
  <c r="AI99" i="18"/>
  <c r="X99" i="18"/>
  <c r="L99" i="18"/>
  <c r="AI98" i="18"/>
  <c r="X98" i="18"/>
  <c r="M98" i="18"/>
  <c r="AE115" i="18"/>
  <c r="G101" i="18"/>
  <c r="AH99" i="18"/>
  <c r="V99" i="18"/>
  <c r="K99" i="18"/>
  <c r="AH98" i="18"/>
  <c r="W98" i="18"/>
  <c r="K98" i="18"/>
  <c r="O90" i="18"/>
  <c r="AB129" i="18"/>
  <c r="N129" i="18"/>
  <c r="P126" i="18"/>
  <c r="L125" i="18"/>
  <c r="AG123" i="18"/>
  <c r="W123" i="18"/>
  <c r="N123" i="18"/>
  <c r="E123" i="18"/>
  <c r="AF122" i="18"/>
  <c r="T122" i="18"/>
  <c r="J122" i="18"/>
  <c r="AK121" i="18"/>
  <c r="E121" i="18"/>
  <c r="P118" i="18"/>
  <c r="AC115" i="18"/>
  <c r="S115" i="18"/>
  <c r="H115" i="18"/>
  <c r="AI114" i="18"/>
  <c r="X114" i="18"/>
  <c r="J114" i="18"/>
  <c r="Y113" i="18"/>
  <c r="AH107" i="18"/>
  <c r="V107" i="18"/>
  <c r="L107" i="18"/>
  <c r="B107" i="18"/>
  <c r="AA106" i="18"/>
  <c r="N106" i="18"/>
  <c r="B106" i="18"/>
  <c r="AG99" i="18"/>
  <c r="U99" i="18"/>
  <c r="H99" i="18"/>
  <c r="AG98" i="18"/>
  <c r="V98" i="18"/>
  <c r="H98" i="18"/>
  <c r="E97" i="18"/>
  <c r="Y93" i="18"/>
  <c r="AJ91" i="18"/>
  <c r="Y91" i="18"/>
  <c r="K91" i="18"/>
  <c r="AK90" i="18"/>
  <c r="Y90" i="18"/>
  <c r="K90" i="18"/>
  <c r="AK69" i="18"/>
  <c r="AJ107" i="18"/>
  <c r="P107" i="18"/>
  <c r="E106" i="18"/>
  <c r="S126" i="18"/>
  <c r="U125" i="18"/>
  <c r="AH123" i="18"/>
  <c r="Y123" i="18"/>
  <c r="O123" i="18"/>
  <c r="F123" i="18"/>
  <c r="AG122" i="18"/>
  <c r="W122" i="18"/>
  <c r="K122" i="18"/>
  <c r="Q118" i="18"/>
  <c r="T115" i="18"/>
  <c r="J115" i="18"/>
  <c r="AJ114" i="18"/>
  <c r="Y114" i="18"/>
  <c r="K114" i="18"/>
  <c r="E94" i="18"/>
  <c r="AK91" i="18"/>
  <c r="Z91" i="18"/>
  <c r="N91" i="18"/>
  <c r="AL90" i="18"/>
  <c r="Z90" i="18"/>
  <c r="Y129" i="18"/>
  <c r="K126" i="18"/>
  <c r="K125" i="18"/>
  <c r="AE123" i="18"/>
  <c r="V123" i="18"/>
  <c r="M123" i="18"/>
  <c r="D123" i="18"/>
  <c r="AE122" i="18"/>
  <c r="S122" i="18"/>
  <c r="I122" i="18"/>
  <c r="AD121" i="18"/>
  <c r="F118" i="18"/>
  <c r="AL115" i="18"/>
  <c r="AB115" i="18"/>
  <c r="R115" i="18"/>
  <c r="G115" i="18"/>
  <c r="AH114" i="18"/>
  <c r="T114" i="18"/>
  <c r="I114" i="18"/>
  <c r="AF107" i="18"/>
  <c r="U107" i="18"/>
  <c r="K107" i="18"/>
  <c r="AL106" i="18"/>
  <c r="Z106" i="18"/>
  <c r="M106" i="18"/>
  <c r="AD102" i="18"/>
  <c r="AF99" i="18"/>
  <c r="T99" i="18"/>
  <c r="F99" i="18"/>
  <c r="AF98" i="18"/>
  <c r="U98" i="18"/>
  <c r="G98" i="18"/>
  <c r="G93" i="18"/>
  <c r="AI91" i="18"/>
  <c r="X91" i="18"/>
  <c r="J91" i="18"/>
  <c r="AI90" i="18"/>
  <c r="X90" i="18"/>
  <c r="J90" i="18"/>
  <c r="I69" i="18"/>
  <c r="AL126" i="18"/>
  <c r="G126" i="18"/>
  <c r="B125" i="18"/>
  <c r="AD123" i="18"/>
  <c r="U123" i="18"/>
  <c r="L123" i="18"/>
  <c r="C123" i="18"/>
  <c r="AB122" i="18"/>
  <c r="R122" i="18"/>
  <c r="H122" i="18"/>
  <c r="E118" i="18"/>
  <c r="AK115" i="18"/>
  <c r="AA115" i="18"/>
  <c r="P115" i="18"/>
  <c r="AG114" i="18"/>
  <c r="S114" i="18"/>
  <c r="AD107" i="18"/>
  <c r="T107" i="18"/>
  <c r="AK106" i="18"/>
  <c r="W106" i="18"/>
  <c r="K106" i="18"/>
  <c r="AC102" i="18"/>
  <c r="AD99" i="18"/>
  <c r="Q99" i="18"/>
  <c r="E99" i="18"/>
  <c r="AE98" i="18"/>
  <c r="Q98" i="18"/>
  <c r="AH91" i="18"/>
  <c r="T91" i="18"/>
  <c r="I91" i="18"/>
  <c r="AH90" i="18"/>
  <c r="U90" i="18"/>
  <c r="I90" i="18"/>
  <c r="AH127" i="18"/>
  <c r="X127" i="18"/>
  <c r="N127" i="18"/>
  <c r="B127" i="18"/>
  <c r="AL103" i="18"/>
  <c r="V103" i="18"/>
  <c r="F103" i="18"/>
  <c r="D12" i="18"/>
  <c r="L12" i="18"/>
  <c r="T12" i="18"/>
  <c r="AB12" i="18"/>
  <c r="AJ12" i="18"/>
  <c r="E12" i="18"/>
  <c r="M12" i="18"/>
  <c r="U12" i="18"/>
  <c r="AC12" i="18"/>
  <c r="AK12" i="18"/>
  <c r="G12" i="18"/>
  <c r="O12" i="18"/>
  <c r="W12" i="18"/>
  <c r="AE12" i="18"/>
  <c r="H12" i="18"/>
  <c r="P12" i="18"/>
  <c r="X12" i="18"/>
  <c r="AF12" i="18"/>
  <c r="I12" i="18"/>
  <c r="Q12" i="18"/>
  <c r="Y12" i="18"/>
  <c r="AG12" i="18"/>
  <c r="J12" i="18"/>
  <c r="AD12" i="18"/>
  <c r="K12" i="18"/>
  <c r="AH12" i="18"/>
  <c r="N12" i="18"/>
  <c r="AI12" i="18"/>
  <c r="R12" i="18"/>
  <c r="AL12" i="18"/>
  <c r="B12" i="18"/>
  <c r="V12" i="18"/>
  <c r="C12" i="18"/>
  <c r="S12" i="18"/>
  <c r="Z12" i="18"/>
  <c r="F12" i="18"/>
  <c r="AA12" i="18"/>
  <c r="E28" i="18"/>
  <c r="M28" i="18"/>
  <c r="U28" i="18"/>
  <c r="AC28" i="18"/>
  <c r="AK28" i="18"/>
  <c r="F28" i="18"/>
  <c r="N28" i="18"/>
  <c r="V28" i="18"/>
  <c r="AD28" i="18"/>
  <c r="AL28" i="18"/>
  <c r="G28" i="18"/>
  <c r="O28" i="18"/>
  <c r="W28" i="18"/>
  <c r="AE28" i="18"/>
  <c r="H28" i="18"/>
  <c r="P28" i="18"/>
  <c r="X28" i="18"/>
  <c r="AF28" i="18"/>
  <c r="B28" i="18"/>
  <c r="J28" i="18"/>
  <c r="R28" i="18"/>
  <c r="Z28" i="18"/>
  <c r="AH28" i="18"/>
  <c r="L28" i="18"/>
  <c r="AI28" i="18"/>
  <c r="S28" i="18"/>
  <c r="T28" i="18"/>
  <c r="D28" i="18"/>
  <c r="AA28" i="18"/>
  <c r="Q28" i="18"/>
  <c r="Y28" i="18"/>
  <c r="AB28" i="18"/>
  <c r="AG28" i="18"/>
  <c r="AJ28" i="18"/>
  <c r="K28" i="18"/>
  <c r="C28" i="18"/>
  <c r="I28" i="18"/>
  <c r="H44" i="18"/>
  <c r="P44" i="18"/>
  <c r="X44" i="18"/>
  <c r="AF44" i="18"/>
  <c r="B44" i="18"/>
  <c r="J44" i="18"/>
  <c r="R44" i="18"/>
  <c r="C44" i="18"/>
  <c r="K44" i="18"/>
  <c r="S44" i="18"/>
  <c r="AA44" i="18"/>
  <c r="AI44" i="18"/>
  <c r="E44" i="18"/>
  <c r="M44" i="18"/>
  <c r="Q44" i="18"/>
  <c r="AC44" i="18"/>
  <c r="D44" i="18"/>
  <c r="T44" i="18"/>
  <c r="AD44" i="18"/>
  <c r="F44" i="18"/>
  <c r="U44" i="18"/>
  <c r="AE44" i="18"/>
  <c r="G44" i="18"/>
  <c r="V44" i="18"/>
  <c r="AG44" i="18"/>
  <c r="I44" i="18"/>
  <c r="W44" i="18"/>
  <c r="AH44" i="18"/>
  <c r="Y44" i="18"/>
  <c r="Z44" i="18"/>
  <c r="AB44" i="18"/>
  <c r="AJ44" i="18"/>
  <c r="AK44" i="18"/>
  <c r="L44" i="18"/>
  <c r="AL44" i="18"/>
  <c r="N44" i="18"/>
  <c r="O44" i="18"/>
  <c r="H62" i="18"/>
  <c r="P62" i="18"/>
  <c r="X62" i="18"/>
  <c r="AF62" i="18"/>
  <c r="I62" i="18"/>
  <c r="Q62" i="18"/>
  <c r="Y62" i="18"/>
  <c r="AG62" i="18"/>
  <c r="B62" i="18"/>
  <c r="J62" i="18"/>
  <c r="R62" i="18"/>
  <c r="Z62" i="18"/>
  <c r="AH62" i="18"/>
  <c r="C62" i="18"/>
  <c r="K62" i="18"/>
  <c r="S62" i="18"/>
  <c r="AA62" i="18"/>
  <c r="AI62" i="18"/>
  <c r="E62" i="18"/>
  <c r="M62" i="18"/>
  <c r="U62" i="18"/>
  <c r="AC62" i="18"/>
  <c r="AK62" i="18"/>
  <c r="F62" i="18"/>
  <c r="N62" i="18"/>
  <c r="V62" i="18"/>
  <c r="AD62" i="18"/>
  <c r="AL62" i="18"/>
  <c r="O62" i="18"/>
  <c r="T62" i="18"/>
  <c r="W62" i="18"/>
  <c r="AB62" i="18"/>
  <c r="AE62" i="18"/>
  <c r="D62" i="18"/>
  <c r="AJ62" i="18"/>
  <c r="G62" i="18"/>
  <c r="L62" i="18"/>
  <c r="G88" i="18"/>
  <c r="O88" i="18"/>
  <c r="W88" i="18"/>
  <c r="AE88" i="18"/>
  <c r="H88" i="18"/>
  <c r="Q88" i="18"/>
  <c r="Z88" i="18"/>
  <c r="AI88" i="18"/>
  <c r="F88" i="18"/>
  <c r="R88" i="18"/>
  <c r="AB88" i="18"/>
  <c r="AL88" i="18"/>
  <c r="J88" i="18"/>
  <c r="AD88" i="18"/>
  <c r="I88" i="18"/>
  <c r="S88" i="18"/>
  <c r="AC88" i="18"/>
  <c r="T88" i="18"/>
  <c r="K88" i="18"/>
  <c r="U88" i="18"/>
  <c r="AF88" i="18"/>
  <c r="C88" i="18"/>
  <c r="M88" i="18"/>
  <c r="X88" i="18"/>
  <c r="AH88" i="18"/>
  <c r="F96" i="18"/>
  <c r="N96" i="18"/>
  <c r="V96" i="18"/>
  <c r="AD96" i="18"/>
  <c r="AL96" i="18"/>
  <c r="J96" i="18"/>
  <c r="S96" i="18"/>
  <c r="AB96" i="18"/>
  <c r="AK96" i="18"/>
  <c r="C96" i="18"/>
  <c r="L96" i="18"/>
  <c r="U96" i="18"/>
  <c r="AE96" i="18"/>
  <c r="B96" i="18"/>
  <c r="K96" i="18"/>
  <c r="T96" i="18"/>
  <c r="AC96" i="18"/>
  <c r="G96" i="18"/>
  <c r="P96" i="18"/>
  <c r="Y96" i="18"/>
  <c r="AH96" i="18"/>
  <c r="F104" i="18"/>
  <c r="N104" i="18"/>
  <c r="V104" i="18"/>
  <c r="AD104" i="18"/>
  <c r="AL104" i="18"/>
  <c r="G104" i="18"/>
  <c r="P104" i="18"/>
  <c r="Y104" i="18"/>
  <c r="AH104" i="18"/>
  <c r="I104" i="18"/>
  <c r="AJ104" i="18"/>
  <c r="H104" i="18"/>
  <c r="Q104" i="18"/>
  <c r="Z104" i="18"/>
  <c r="AI104" i="18"/>
  <c r="R104" i="18"/>
  <c r="AA104" i="18"/>
  <c r="H120" i="18"/>
  <c r="P120" i="18"/>
  <c r="X120" i="18"/>
  <c r="AF120" i="18"/>
  <c r="J120" i="18"/>
  <c r="S120" i="18"/>
  <c r="AB120" i="18"/>
  <c r="AK120" i="18"/>
  <c r="K120" i="18"/>
  <c r="T120" i="18"/>
  <c r="AC120" i="18"/>
  <c r="AL120" i="18"/>
  <c r="B120" i="18"/>
  <c r="G128" i="18"/>
  <c r="O128" i="18"/>
  <c r="W128" i="18"/>
  <c r="AE128" i="18"/>
  <c r="P128" i="18"/>
  <c r="H128" i="18"/>
  <c r="X128" i="18"/>
  <c r="AF128" i="18"/>
  <c r="AC3" i="18"/>
  <c r="I3" i="18"/>
  <c r="AH101" i="18"/>
  <c r="F101" i="18"/>
  <c r="AA88" i="18"/>
  <c r="B88" i="18"/>
  <c r="R86" i="18"/>
  <c r="G5" i="18"/>
  <c r="O5" i="18"/>
  <c r="W5" i="18"/>
  <c r="AE5" i="18"/>
  <c r="H5" i="18"/>
  <c r="P5" i="18"/>
  <c r="X5" i="18"/>
  <c r="AF5" i="18"/>
  <c r="B5" i="18"/>
  <c r="J5" i="18"/>
  <c r="R5" i="18"/>
  <c r="Z5" i="18"/>
  <c r="AH5" i="18"/>
  <c r="C5" i="18"/>
  <c r="K5" i="18"/>
  <c r="S5" i="18"/>
  <c r="AA5" i="18"/>
  <c r="AI5" i="18"/>
  <c r="D5" i="18"/>
  <c r="L5" i="18"/>
  <c r="T5" i="18"/>
  <c r="AB5" i="18"/>
  <c r="AJ5" i="18"/>
  <c r="H1683" i="1" s="1"/>
  <c r="M5" i="18"/>
  <c r="AG5" i="18"/>
  <c r="N5" i="18"/>
  <c r="AK5" i="18"/>
  <c r="Q5" i="18"/>
  <c r="AL5" i="18"/>
  <c r="U5" i="18"/>
  <c r="E5" i="18"/>
  <c r="Y5" i="18"/>
  <c r="AD5" i="18"/>
  <c r="I5" i="18"/>
  <c r="F5" i="18"/>
  <c r="V5" i="18"/>
  <c r="AC5" i="18"/>
  <c r="G13" i="18"/>
  <c r="O13" i="18"/>
  <c r="W13" i="18"/>
  <c r="AE13" i="18"/>
  <c r="H13" i="18"/>
  <c r="P13" i="18"/>
  <c r="X13" i="18"/>
  <c r="AF13" i="18"/>
  <c r="B13" i="18"/>
  <c r="J13" i="18"/>
  <c r="R13" i="18"/>
  <c r="Z13" i="18"/>
  <c r="AH13" i="18"/>
  <c r="C13" i="18"/>
  <c r="K13" i="18"/>
  <c r="S13" i="18"/>
  <c r="AA13" i="18"/>
  <c r="AI13" i="18"/>
  <c r="D13" i="18"/>
  <c r="L13" i="18"/>
  <c r="T13" i="18"/>
  <c r="AB13" i="18"/>
  <c r="AJ13" i="18"/>
  <c r="N13" i="18"/>
  <c r="AK13" i="18"/>
  <c r="Q13" i="18"/>
  <c r="AL13" i="18"/>
  <c r="U13" i="18"/>
  <c r="V13" i="18"/>
  <c r="F13" i="18"/>
  <c r="AC13" i="18"/>
  <c r="Y13" i="18"/>
  <c r="AG13" i="18"/>
  <c r="E13" i="18"/>
  <c r="AD13" i="18"/>
  <c r="M13" i="18"/>
  <c r="I13" i="18"/>
  <c r="G21" i="18"/>
  <c r="O21" i="18"/>
  <c r="W21" i="18"/>
  <c r="AE21" i="18"/>
  <c r="H21" i="18"/>
  <c r="P21" i="18"/>
  <c r="X21" i="18"/>
  <c r="AF21" i="18"/>
  <c r="B21" i="18"/>
  <c r="J21" i="18"/>
  <c r="R21" i="18"/>
  <c r="Z21" i="18"/>
  <c r="AH21" i="18"/>
  <c r="C21" i="18"/>
  <c r="K21" i="18"/>
  <c r="S21" i="18"/>
  <c r="AA21" i="18"/>
  <c r="AI21" i="18"/>
  <c r="D21" i="18"/>
  <c r="L21" i="18"/>
  <c r="T21" i="18"/>
  <c r="AB21" i="18"/>
  <c r="AJ21" i="18"/>
  <c r="Q21" i="18"/>
  <c r="AL21" i="18"/>
  <c r="U21" i="18"/>
  <c r="V21" i="18"/>
  <c r="E21" i="18"/>
  <c r="Y21" i="18"/>
  <c r="I21" i="18"/>
  <c r="AD21" i="18"/>
  <c r="M21" i="18"/>
  <c r="AC21" i="18"/>
  <c r="AG21" i="18"/>
  <c r="F21" i="18"/>
  <c r="N21" i="18"/>
  <c r="AK21" i="18"/>
  <c r="H29" i="18"/>
  <c r="P29" i="18"/>
  <c r="X29" i="18"/>
  <c r="AF29" i="18"/>
  <c r="I29" i="18"/>
  <c r="Q29" i="18"/>
  <c r="Y29" i="18"/>
  <c r="AG29" i="18"/>
  <c r="B29" i="18"/>
  <c r="J29" i="18"/>
  <c r="R29" i="18"/>
  <c r="Z29" i="18"/>
  <c r="AH29" i="18"/>
  <c r="C29" i="18"/>
  <c r="K29" i="18"/>
  <c r="S29" i="18"/>
  <c r="AA29" i="18"/>
  <c r="AI29" i="18"/>
  <c r="E29" i="18"/>
  <c r="M29" i="18"/>
  <c r="U29" i="18"/>
  <c r="AC29" i="18"/>
  <c r="AK29" i="18"/>
  <c r="T29" i="18"/>
  <c r="D29" i="18"/>
  <c r="W29" i="18"/>
  <c r="F29" i="18"/>
  <c r="AB29" i="18"/>
  <c r="L29" i="18"/>
  <c r="AE29" i="18"/>
  <c r="V29" i="18"/>
  <c r="AD29" i="18"/>
  <c r="AJ29" i="18"/>
  <c r="AL29" i="18"/>
  <c r="G29" i="18"/>
  <c r="N29" i="18"/>
  <c r="O29" i="18"/>
  <c r="C37" i="18"/>
  <c r="K37" i="18"/>
  <c r="S37" i="18"/>
  <c r="AA37" i="18"/>
  <c r="AI37" i="18"/>
  <c r="E37" i="18"/>
  <c r="M37" i="18"/>
  <c r="U37" i="18"/>
  <c r="AC37" i="18"/>
  <c r="AK37" i="18"/>
  <c r="F37" i="18"/>
  <c r="N37" i="18"/>
  <c r="V37" i="18"/>
  <c r="AD37" i="18"/>
  <c r="AL37" i="18"/>
  <c r="H37" i="18"/>
  <c r="P37" i="18"/>
  <c r="X37" i="18"/>
  <c r="AF37" i="18"/>
  <c r="D37" i="18"/>
  <c r="T37" i="18"/>
  <c r="AJ37" i="18"/>
  <c r="G37" i="18"/>
  <c r="W37" i="18"/>
  <c r="I37" i="18"/>
  <c r="Y37" i="18"/>
  <c r="J37" i="18"/>
  <c r="Z37" i="18"/>
  <c r="L37" i="18"/>
  <c r="AB37" i="18"/>
  <c r="AE37" i="18"/>
  <c r="AG37" i="18"/>
  <c r="AH37" i="18"/>
  <c r="B37" i="18"/>
  <c r="O37" i="18"/>
  <c r="Q37" i="18"/>
  <c r="R37" i="18"/>
  <c r="F45" i="18"/>
  <c r="N45" i="18"/>
  <c r="B45" i="18"/>
  <c r="K45" i="18"/>
  <c r="T45" i="18"/>
  <c r="AB45" i="18"/>
  <c r="AJ45" i="18"/>
  <c r="C45" i="18"/>
  <c r="L45" i="18"/>
  <c r="U45" i="18"/>
  <c r="AC45" i="18"/>
  <c r="AK45" i="18"/>
  <c r="D45" i="18"/>
  <c r="M45" i="18"/>
  <c r="V45" i="18"/>
  <c r="AD45" i="18"/>
  <c r="AL45" i="18"/>
  <c r="E45" i="18"/>
  <c r="O45" i="18"/>
  <c r="W45" i="18"/>
  <c r="AE45" i="18"/>
  <c r="G45" i="18"/>
  <c r="P45" i="18"/>
  <c r="X45" i="18"/>
  <c r="AF45" i="18"/>
  <c r="J45" i="18"/>
  <c r="AH45" i="18"/>
  <c r="Q45" i="18"/>
  <c r="AI45" i="18"/>
  <c r="R45" i="18"/>
  <c r="S45" i="18"/>
  <c r="Y45" i="18"/>
  <c r="Z45" i="18"/>
  <c r="H45" i="18"/>
  <c r="AA45" i="18"/>
  <c r="I45" i="18"/>
  <c r="AG45" i="18"/>
  <c r="C54" i="18"/>
  <c r="K54" i="18"/>
  <c r="S54" i="18"/>
  <c r="AA54" i="18"/>
  <c r="AI54" i="18"/>
  <c r="B54" i="18"/>
  <c r="L54" i="18"/>
  <c r="U54" i="18"/>
  <c r="AD54" i="18"/>
  <c r="D54" i="18"/>
  <c r="M54" i="18"/>
  <c r="V54" i="18"/>
  <c r="AE54" i="18"/>
  <c r="E54" i="18"/>
  <c r="N54" i="18"/>
  <c r="W54" i="18"/>
  <c r="AF54" i="18"/>
  <c r="F54" i="18"/>
  <c r="O54" i="18"/>
  <c r="X54" i="18"/>
  <c r="AG54" i="18"/>
  <c r="H54" i="18"/>
  <c r="Q54" i="18"/>
  <c r="Z54" i="18"/>
  <c r="AJ54" i="18"/>
  <c r="I54" i="18"/>
  <c r="R54" i="18"/>
  <c r="AB54" i="18"/>
  <c r="AK54" i="18"/>
  <c r="AL54" i="18"/>
  <c r="G54" i="18"/>
  <c r="J54" i="18"/>
  <c r="P54" i="18"/>
  <c r="T54" i="18"/>
  <c r="Y54" i="18"/>
  <c r="AC54" i="18"/>
  <c r="AH54" i="18"/>
  <c r="H68" i="18"/>
  <c r="P68" i="18"/>
  <c r="X68" i="18"/>
  <c r="AF68" i="18"/>
  <c r="C68" i="18"/>
  <c r="L68" i="18"/>
  <c r="U68" i="18"/>
  <c r="AD68" i="18"/>
  <c r="D68" i="18"/>
  <c r="M68" i="18"/>
  <c r="V68" i="18"/>
  <c r="AE68" i="18"/>
  <c r="E68" i="18"/>
  <c r="N68" i="18"/>
  <c r="W68" i="18"/>
  <c r="AG68" i="18"/>
  <c r="F68" i="18"/>
  <c r="O68" i="18"/>
  <c r="Y68" i="18"/>
  <c r="AH68" i="18"/>
  <c r="G68" i="18"/>
  <c r="Q68" i="18"/>
  <c r="Z68" i="18"/>
  <c r="AI68" i="18"/>
  <c r="I68" i="18"/>
  <c r="R68" i="18"/>
  <c r="AA68" i="18"/>
  <c r="AJ68" i="18"/>
  <c r="AB68" i="18"/>
  <c r="AC68" i="18"/>
  <c r="K68" i="18"/>
  <c r="S68" i="18"/>
  <c r="J68" i="18"/>
  <c r="T68" i="18"/>
  <c r="AK68" i="18"/>
  <c r="AL68" i="18"/>
  <c r="F76" i="18"/>
  <c r="N76" i="18"/>
  <c r="V76" i="18"/>
  <c r="AD76" i="18"/>
  <c r="AL76" i="18"/>
  <c r="G76" i="18"/>
  <c r="O76" i="18"/>
  <c r="W76" i="18"/>
  <c r="AE76" i="18"/>
  <c r="H76" i="18"/>
  <c r="P76" i="18"/>
  <c r="X76" i="18"/>
  <c r="AF76" i="18"/>
  <c r="I76" i="18"/>
  <c r="Q76" i="18"/>
  <c r="Y76" i="18"/>
  <c r="AG76" i="18"/>
  <c r="B76" i="18"/>
  <c r="J76" i="18"/>
  <c r="R76" i="18"/>
  <c r="Z76" i="18"/>
  <c r="AH76" i="18"/>
  <c r="C76" i="18"/>
  <c r="K76" i="18"/>
  <c r="S76" i="18"/>
  <c r="AA76" i="18"/>
  <c r="AI76" i="18"/>
  <c r="D76" i="18"/>
  <c r="AJ76" i="18"/>
  <c r="E76" i="18"/>
  <c r="AK76" i="18"/>
  <c r="U76" i="18"/>
  <c r="AB76" i="18"/>
  <c r="L76" i="18"/>
  <c r="M76" i="18"/>
  <c r="AC76" i="18"/>
  <c r="B89" i="18"/>
  <c r="J89" i="18"/>
  <c r="R89" i="18"/>
  <c r="G89" i="18"/>
  <c r="P89" i="18"/>
  <c r="Y89" i="18"/>
  <c r="AG89" i="18"/>
  <c r="L89" i="18"/>
  <c r="V89" i="18"/>
  <c r="AE89" i="18"/>
  <c r="N89" i="18"/>
  <c r="AH89" i="18"/>
  <c r="C89" i="18"/>
  <c r="M89" i="18"/>
  <c r="W89" i="18"/>
  <c r="AF89" i="18"/>
  <c r="D89" i="18"/>
  <c r="X89" i="18"/>
  <c r="E89" i="18"/>
  <c r="O89" i="18"/>
  <c r="Z89" i="18"/>
  <c r="AI89" i="18"/>
  <c r="H89" i="18"/>
  <c r="S89" i="18"/>
  <c r="AB89" i="18"/>
  <c r="AK89" i="18"/>
  <c r="I97" i="18"/>
  <c r="Q97" i="18"/>
  <c r="Y97" i="18"/>
  <c r="AG97" i="18"/>
  <c r="J97" i="18"/>
  <c r="S97" i="18"/>
  <c r="AB97" i="18"/>
  <c r="AK97" i="18"/>
  <c r="C97" i="18"/>
  <c r="L97" i="18"/>
  <c r="U97" i="18"/>
  <c r="AD97" i="18"/>
  <c r="B97" i="18"/>
  <c r="K97" i="18"/>
  <c r="T97" i="18"/>
  <c r="AC97" i="18"/>
  <c r="AL97" i="18"/>
  <c r="F97" i="18"/>
  <c r="O97" i="18"/>
  <c r="X97" i="18"/>
  <c r="AH97" i="18"/>
  <c r="I105" i="18"/>
  <c r="Q105" i="18"/>
  <c r="Y105" i="18"/>
  <c r="AG105" i="18"/>
  <c r="F105" i="18"/>
  <c r="O105" i="18"/>
  <c r="X105" i="18"/>
  <c r="AH105" i="18"/>
  <c r="R105" i="18"/>
  <c r="AJ105" i="18"/>
  <c r="G105" i="18"/>
  <c r="P105" i="18"/>
  <c r="Z105" i="18"/>
  <c r="AI105" i="18"/>
  <c r="H105" i="18"/>
  <c r="AA105" i="18"/>
  <c r="C113" i="18"/>
  <c r="K113" i="18"/>
  <c r="S113" i="18"/>
  <c r="AA113" i="18"/>
  <c r="AI113" i="18"/>
  <c r="D113" i="18"/>
  <c r="M113" i="18"/>
  <c r="V113" i="18"/>
  <c r="AE113" i="18"/>
  <c r="E113" i="18"/>
  <c r="N113" i="18"/>
  <c r="W113" i="18"/>
  <c r="AF113" i="18"/>
  <c r="F113" i="18"/>
  <c r="O113" i="18"/>
  <c r="X113" i="18"/>
  <c r="AG113" i="18"/>
  <c r="C121" i="18"/>
  <c r="K121" i="18"/>
  <c r="I121" i="18"/>
  <c r="R121" i="18"/>
  <c r="Z121" i="18"/>
  <c r="AH121" i="18"/>
  <c r="S121" i="18"/>
  <c r="AI121" i="18"/>
  <c r="J121" i="18"/>
  <c r="AA121" i="18"/>
  <c r="B129" i="18"/>
  <c r="J129" i="18"/>
  <c r="R129" i="18"/>
  <c r="Z129" i="18"/>
  <c r="AH129" i="18"/>
  <c r="K129" i="18"/>
  <c r="AA129" i="18"/>
  <c r="C129" i="18"/>
  <c r="S129" i="18"/>
  <c r="AI129" i="18"/>
  <c r="AB3" i="18"/>
  <c r="R3" i="18"/>
  <c r="H3" i="18"/>
  <c r="AF129" i="18"/>
  <c r="V129" i="18"/>
  <c r="L129" i="18"/>
  <c r="AK128" i="18"/>
  <c r="AA128" i="18"/>
  <c r="Q128" i="18"/>
  <c r="E128" i="18"/>
  <c r="AF127" i="18"/>
  <c r="V127" i="18"/>
  <c r="J127" i="18"/>
  <c r="AK126" i="18"/>
  <c r="AA126" i="18"/>
  <c r="O126" i="18"/>
  <c r="E126" i="18"/>
  <c r="AF125" i="18"/>
  <c r="T125" i="18"/>
  <c r="J125" i="18"/>
  <c r="AJ121" i="18"/>
  <c r="X121" i="18"/>
  <c r="N121" i="18"/>
  <c r="B121" i="18"/>
  <c r="Z120" i="18"/>
  <c r="N120" i="18"/>
  <c r="C120" i="18"/>
  <c r="Z119" i="18"/>
  <c r="O119" i="18"/>
  <c r="C119" i="18"/>
  <c r="AA118" i="18"/>
  <c r="O118" i="18"/>
  <c r="D118" i="18"/>
  <c r="AA117" i="18"/>
  <c r="N117" i="18"/>
  <c r="AI116" i="18"/>
  <c r="S116" i="18"/>
  <c r="G116" i="18"/>
  <c r="AK113" i="18"/>
  <c r="U113" i="18"/>
  <c r="H113" i="18"/>
  <c r="AC112" i="18"/>
  <c r="Q112" i="18"/>
  <c r="AL111" i="18"/>
  <c r="V111" i="18"/>
  <c r="I111" i="18"/>
  <c r="AD108" i="18"/>
  <c r="Q108" i="18"/>
  <c r="AE105" i="18"/>
  <c r="S105" i="18"/>
  <c r="C105" i="18"/>
  <c r="X104" i="18"/>
  <c r="K104" i="18"/>
  <c r="AF103" i="18"/>
  <c r="T103" i="18"/>
  <c r="D103" i="18"/>
  <c r="Y102" i="18"/>
  <c r="L102" i="18"/>
  <c r="AG101" i="18"/>
  <c r="T101" i="18"/>
  <c r="D101" i="18"/>
  <c r="Y100" i="18"/>
  <c r="M100" i="18"/>
  <c r="AJ97" i="18"/>
  <c r="R97" i="18"/>
  <c r="AJ96" i="18"/>
  <c r="R96" i="18"/>
  <c r="AK95" i="18"/>
  <c r="R95" i="18"/>
  <c r="AK94" i="18"/>
  <c r="S94" i="18"/>
  <c r="AL93" i="18"/>
  <c r="S93" i="18"/>
  <c r="AL92" i="18"/>
  <c r="T92" i="18"/>
  <c r="Q89" i="18"/>
  <c r="Y88" i="18"/>
  <c r="O86" i="18"/>
  <c r="AD112" i="18"/>
  <c r="R112" i="18"/>
  <c r="B112" i="18"/>
  <c r="Z111" i="18"/>
  <c r="J111" i="18"/>
  <c r="F93" i="18"/>
  <c r="AK3" i="18"/>
  <c r="AA3" i="18"/>
  <c r="Q3" i="18"/>
  <c r="AJ128" i="18"/>
  <c r="Z128" i="18"/>
  <c r="N128" i="18"/>
  <c r="D128" i="18"/>
  <c r="AE127" i="18"/>
  <c r="S127" i="18"/>
  <c r="I127" i="18"/>
  <c r="AJ126" i="18"/>
  <c r="X126" i="18"/>
  <c r="N126" i="18"/>
  <c r="D126" i="18"/>
  <c r="AC125" i="18"/>
  <c r="S125" i="18"/>
  <c r="I125" i="18"/>
  <c r="AG121" i="18"/>
  <c r="W121" i="18"/>
  <c r="M121" i="18"/>
  <c r="AJ120" i="18"/>
  <c r="Y120" i="18"/>
  <c r="M120" i="18"/>
  <c r="AJ119" i="18"/>
  <c r="Y119" i="18"/>
  <c r="N119" i="18"/>
  <c r="AK118" i="18"/>
  <c r="Y118" i="18"/>
  <c r="N118" i="18"/>
  <c r="AK117" i="18"/>
  <c r="Z117" i="18"/>
  <c r="J117" i="18"/>
  <c r="AH116" i="18"/>
  <c r="R116" i="18"/>
  <c r="AJ113" i="18"/>
  <c r="T113" i="18"/>
  <c r="G113" i="18"/>
  <c r="AB112" i="18"/>
  <c r="L112" i="18"/>
  <c r="AJ111" i="18"/>
  <c r="T111" i="18"/>
  <c r="H111" i="18"/>
  <c r="AC108" i="18"/>
  <c r="M108" i="18"/>
  <c r="AD105" i="18"/>
  <c r="N105" i="18"/>
  <c r="B105" i="18"/>
  <c r="W104" i="18"/>
  <c r="J104" i="18"/>
  <c r="AE103" i="18"/>
  <c r="O103" i="18"/>
  <c r="B103" i="18"/>
  <c r="W102" i="18"/>
  <c r="K102" i="18"/>
  <c r="AF101" i="18"/>
  <c r="P101" i="18"/>
  <c r="C101" i="18"/>
  <c r="X100" i="18"/>
  <c r="L100" i="18"/>
  <c r="AI97" i="18"/>
  <c r="P97" i="18"/>
  <c r="AI96" i="18"/>
  <c r="Q96" i="18"/>
  <c r="AJ95" i="18"/>
  <c r="Q95" i="18"/>
  <c r="AJ94" i="18"/>
  <c r="R94" i="18"/>
  <c r="AJ93" i="18"/>
  <c r="R93" i="18"/>
  <c r="AK92" i="18"/>
  <c r="S92" i="18"/>
  <c r="AL89" i="18"/>
  <c r="K89" i="18"/>
  <c r="V88" i="18"/>
  <c r="AE119" i="18"/>
  <c r="Q119" i="18"/>
  <c r="F119" i="18"/>
  <c r="AA111" i="18"/>
  <c r="K111" i="18"/>
  <c r="AL128" i="18"/>
  <c r="R128" i="18"/>
  <c r="F128" i="18"/>
  <c r="W127" i="18"/>
  <c r="AA120" i="18"/>
  <c r="O120" i="18"/>
  <c r="D120" i="18"/>
  <c r="AA119" i="18"/>
  <c r="P119" i="18"/>
  <c r="AB104" i="18"/>
  <c r="L104" i="18"/>
  <c r="AG103" i="18"/>
  <c r="U103" i="18"/>
  <c r="E103" i="18"/>
  <c r="W96" i="18"/>
  <c r="D96" i="18"/>
  <c r="W95" i="18"/>
  <c r="E95" i="18"/>
  <c r="AH113" i="18"/>
  <c r="R113" i="18"/>
  <c r="B113" i="18"/>
  <c r="AA112" i="18"/>
  <c r="K112" i="18"/>
  <c r="AI111" i="18"/>
  <c r="S111" i="18"/>
  <c r="AB108" i="18"/>
  <c r="AC105" i="18"/>
  <c r="M105" i="18"/>
  <c r="AK104" i="18"/>
  <c r="U104" i="18"/>
  <c r="E104" i="18"/>
  <c r="AD103" i="18"/>
  <c r="AL102" i="18"/>
  <c r="V102" i="18"/>
  <c r="F102" i="18"/>
  <c r="AE101" i="18"/>
  <c r="O101" i="18"/>
  <c r="B101" i="18"/>
  <c r="W100" i="18"/>
  <c r="AF97" i="18"/>
  <c r="N97" i="18"/>
  <c r="AG96" i="18"/>
  <c r="O96" i="18"/>
  <c r="AG95" i="18"/>
  <c r="AH94" i="18"/>
  <c r="O94" i="18"/>
  <c r="AH93" i="18"/>
  <c r="P93" i="18"/>
  <c r="AI92" i="18"/>
  <c r="AJ89" i="18"/>
  <c r="I89" i="18"/>
  <c r="P88" i="18"/>
  <c r="AA85" i="18"/>
  <c r="AB73" i="18"/>
  <c r="B68" i="18"/>
  <c r="F3" i="18"/>
  <c r="N3" i="18"/>
  <c r="V3" i="18"/>
  <c r="AD3" i="18"/>
  <c r="AL3" i="18"/>
  <c r="G3" i="18"/>
  <c r="W3" i="18"/>
  <c r="B3" i="18"/>
  <c r="O3" i="18"/>
  <c r="AE3" i="18"/>
  <c r="I11" i="18"/>
  <c r="Q11" i="18"/>
  <c r="Y11" i="18"/>
  <c r="AG11" i="18"/>
  <c r="B11" i="18"/>
  <c r="J11" i="18"/>
  <c r="R11" i="18"/>
  <c r="Z11" i="18"/>
  <c r="AH11" i="18"/>
  <c r="D11" i="18"/>
  <c r="L11" i="18"/>
  <c r="T11" i="18"/>
  <c r="AB11" i="18"/>
  <c r="AJ11" i="18"/>
  <c r="E11" i="18"/>
  <c r="M11" i="18"/>
  <c r="U11" i="18"/>
  <c r="AC11" i="18"/>
  <c r="AK11" i="18"/>
  <c r="F11" i="18"/>
  <c r="N11" i="18"/>
  <c r="V11" i="18"/>
  <c r="AD11" i="18"/>
  <c r="AL11" i="18"/>
  <c r="C11" i="18"/>
  <c r="X11" i="18"/>
  <c r="G11" i="18"/>
  <c r="AA11" i="18"/>
  <c r="H11" i="18"/>
  <c r="AE11" i="18"/>
  <c r="K11" i="18"/>
  <c r="AF11" i="18"/>
  <c r="P11" i="18"/>
  <c r="S11" i="18"/>
  <c r="O11" i="18"/>
  <c r="W11" i="18"/>
  <c r="AI11" i="18"/>
  <c r="I19" i="18"/>
  <c r="Q19" i="18"/>
  <c r="Y19" i="18"/>
  <c r="AG19" i="18"/>
  <c r="B19" i="18"/>
  <c r="J19" i="18"/>
  <c r="R19" i="18"/>
  <c r="Z19" i="18"/>
  <c r="AH19" i="18"/>
  <c r="D19" i="18"/>
  <c r="L19" i="18"/>
  <c r="T19" i="18"/>
  <c r="AB19" i="18"/>
  <c r="AJ19" i="18"/>
  <c r="E19" i="18"/>
  <c r="M19" i="18"/>
  <c r="U19" i="18"/>
  <c r="AC19" i="18"/>
  <c r="AK19" i="18"/>
  <c r="F19" i="18"/>
  <c r="N19" i="18"/>
  <c r="V19" i="18"/>
  <c r="AD19" i="18"/>
  <c r="AL19" i="18"/>
  <c r="G19" i="18"/>
  <c r="AA19" i="18"/>
  <c r="H19" i="18"/>
  <c r="AE19" i="18"/>
  <c r="K19" i="18"/>
  <c r="AF19" i="18"/>
  <c r="O19" i="18"/>
  <c r="AI19" i="18"/>
  <c r="S19" i="18"/>
  <c r="X19" i="18"/>
  <c r="C19" i="18"/>
  <c r="P19" i="18"/>
  <c r="W19" i="18"/>
  <c r="B27" i="18"/>
  <c r="J27" i="18"/>
  <c r="R27" i="18"/>
  <c r="Z27" i="18"/>
  <c r="AH27" i="18"/>
  <c r="C27" i="18"/>
  <c r="K27" i="18"/>
  <c r="S27" i="18"/>
  <c r="AA27" i="18"/>
  <c r="AI27" i="18"/>
  <c r="D27" i="18"/>
  <c r="L27" i="18"/>
  <c r="T27" i="18"/>
  <c r="AB27" i="18"/>
  <c r="AJ27" i="18"/>
  <c r="E27" i="18"/>
  <c r="M27" i="18"/>
  <c r="U27" i="18"/>
  <c r="AC27" i="18"/>
  <c r="AK27" i="18"/>
  <c r="G27" i="18"/>
  <c r="O27" i="18"/>
  <c r="W27" i="18"/>
  <c r="AE27" i="18"/>
  <c r="H27" i="18"/>
  <c r="AD27" i="18"/>
  <c r="N27" i="18"/>
  <c r="AG27" i="18"/>
  <c r="P27" i="18"/>
  <c r="AL27" i="18"/>
  <c r="V27" i="18"/>
  <c r="I27" i="18"/>
  <c r="Q27" i="18"/>
  <c r="X27" i="18"/>
  <c r="Y27" i="18"/>
  <c r="AF27" i="18"/>
  <c r="F27" i="18"/>
  <c r="C35" i="18"/>
  <c r="E35" i="18"/>
  <c r="M35" i="18"/>
  <c r="U35" i="18"/>
  <c r="AC35" i="18"/>
  <c r="AK35" i="18"/>
  <c r="G35" i="18"/>
  <c r="O35" i="18"/>
  <c r="W35" i="18"/>
  <c r="AE35" i="18"/>
  <c r="H35" i="18"/>
  <c r="P35" i="18"/>
  <c r="X35" i="18"/>
  <c r="AF35" i="18"/>
  <c r="J35" i="18"/>
  <c r="R35" i="18"/>
  <c r="Z35" i="18"/>
  <c r="AH35" i="18"/>
  <c r="N35" i="18"/>
  <c r="AD35" i="18"/>
  <c r="Q35" i="18"/>
  <c r="AG35" i="18"/>
  <c r="B35" i="18"/>
  <c r="S35" i="18"/>
  <c r="AI35" i="18"/>
  <c r="D35" i="18"/>
  <c r="T35" i="18"/>
  <c r="AJ35" i="18"/>
  <c r="F35" i="18"/>
  <c r="V35" i="18"/>
  <c r="AL35" i="18"/>
  <c r="L35" i="18"/>
  <c r="Y35" i="18"/>
  <c r="AA35" i="18"/>
  <c r="AB35" i="18"/>
  <c r="I35" i="18"/>
  <c r="K35" i="18"/>
  <c r="E43" i="18"/>
  <c r="M43" i="18"/>
  <c r="U43" i="18"/>
  <c r="AC43" i="18"/>
  <c r="AK43" i="18"/>
  <c r="G43" i="18"/>
  <c r="O43" i="18"/>
  <c r="W43" i="18"/>
  <c r="AE43" i="18"/>
  <c r="H43" i="18"/>
  <c r="P43" i="18"/>
  <c r="X43" i="18"/>
  <c r="AF43" i="18"/>
  <c r="B43" i="18"/>
  <c r="J43" i="18"/>
  <c r="R43" i="18"/>
  <c r="Z43" i="18"/>
  <c r="AH43" i="18"/>
  <c r="F43" i="18"/>
  <c r="V43" i="18"/>
  <c r="AL43" i="18"/>
  <c r="I43" i="18"/>
  <c r="Y43" i="18"/>
  <c r="K43" i="18"/>
  <c r="AA43" i="18"/>
  <c r="L43" i="18"/>
  <c r="AB43" i="18"/>
  <c r="N43" i="18"/>
  <c r="AD43" i="18"/>
  <c r="S43" i="18"/>
  <c r="T43" i="18"/>
  <c r="AG43" i="18"/>
  <c r="AI43" i="18"/>
  <c r="AJ43" i="18"/>
  <c r="C43" i="18"/>
  <c r="D43" i="18"/>
  <c r="Q43" i="18"/>
  <c r="F51" i="18"/>
  <c r="N51" i="18"/>
  <c r="V51" i="18"/>
  <c r="AD51" i="18"/>
  <c r="AL51" i="18"/>
  <c r="G51" i="18"/>
  <c r="O51" i="18"/>
  <c r="W51" i="18"/>
  <c r="AE51" i="18"/>
  <c r="H51" i="18"/>
  <c r="P51" i="18"/>
  <c r="X51" i="18"/>
  <c r="AF51" i="18"/>
  <c r="I51" i="18"/>
  <c r="Q51" i="18"/>
  <c r="Y51" i="18"/>
  <c r="AG51" i="18"/>
  <c r="B51" i="18"/>
  <c r="J51" i="18"/>
  <c r="R51" i="18"/>
  <c r="Z51" i="18"/>
  <c r="AH51" i="18"/>
  <c r="D51" i="18"/>
  <c r="AA51" i="18"/>
  <c r="E51" i="18"/>
  <c r="AB51" i="18"/>
  <c r="K51" i="18"/>
  <c r="AC51" i="18"/>
  <c r="L51" i="18"/>
  <c r="AI51" i="18"/>
  <c r="M51" i="18"/>
  <c r="AJ51" i="18"/>
  <c r="S51" i="18"/>
  <c r="AK51" i="18"/>
  <c r="T51" i="18"/>
  <c r="C51" i="18"/>
  <c r="U51" i="18"/>
  <c r="B60" i="18"/>
  <c r="J60" i="18"/>
  <c r="R60" i="18"/>
  <c r="Z60" i="18"/>
  <c r="AH60" i="18"/>
  <c r="C60" i="18"/>
  <c r="K60" i="18"/>
  <c r="S60" i="18"/>
  <c r="AA60" i="18"/>
  <c r="AI60" i="18"/>
  <c r="D60" i="18"/>
  <c r="L60" i="18"/>
  <c r="T60" i="18"/>
  <c r="AB60" i="18"/>
  <c r="AJ60" i="18"/>
  <c r="E60" i="18"/>
  <c r="M60" i="18"/>
  <c r="U60" i="18"/>
  <c r="AC60" i="18"/>
  <c r="AK60" i="18"/>
  <c r="G60" i="18"/>
  <c r="O60" i="18"/>
  <c r="W60" i="18"/>
  <c r="AE60" i="18"/>
  <c r="H60" i="18"/>
  <c r="P60" i="18"/>
  <c r="X60" i="18"/>
  <c r="AF60" i="18"/>
  <c r="I60" i="18"/>
  <c r="N60" i="18"/>
  <c r="Q60" i="18"/>
  <c r="V60" i="18"/>
  <c r="Y60" i="18"/>
  <c r="AD60" i="18"/>
  <c r="F60" i="18"/>
  <c r="AG60" i="18"/>
  <c r="AL60" i="18"/>
  <c r="H74" i="18"/>
  <c r="P74" i="18"/>
  <c r="X74" i="18"/>
  <c r="AF74" i="18"/>
  <c r="I74" i="18"/>
  <c r="Q74" i="18"/>
  <c r="Y74" i="18"/>
  <c r="AG74" i="18"/>
  <c r="B74" i="18"/>
  <c r="J74" i="18"/>
  <c r="R74" i="18"/>
  <c r="Z74" i="18"/>
  <c r="AH74" i="18"/>
  <c r="C74" i="18"/>
  <c r="K74" i="18"/>
  <c r="S74" i="18"/>
  <c r="AA74" i="18"/>
  <c r="AI74" i="18"/>
  <c r="D74" i="18"/>
  <c r="L74" i="18"/>
  <c r="T74" i="18"/>
  <c r="AB74" i="18"/>
  <c r="AJ74" i="18"/>
  <c r="E74" i="18"/>
  <c r="M74" i="18"/>
  <c r="U74" i="18"/>
  <c r="AC74" i="18"/>
  <c r="AK74" i="18"/>
  <c r="N74" i="18"/>
  <c r="O74" i="18"/>
  <c r="AE74" i="18"/>
  <c r="F74" i="18"/>
  <c r="AL74" i="18"/>
  <c r="G74" i="18"/>
  <c r="V74" i="18"/>
  <c r="W74" i="18"/>
  <c r="D86" i="18"/>
  <c r="L86" i="18"/>
  <c r="T86" i="18"/>
  <c r="AB86" i="18"/>
  <c r="AJ86" i="18"/>
  <c r="E86" i="18"/>
  <c r="M86" i="18"/>
  <c r="U86" i="18"/>
  <c r="AC86" i="18"/>
  <c r="AK86" i="18"/>
  <c r="H86" i="18"/>
  <c r="P86" i="18"/>
  <c r="X86" i="18"/>
  <c r="AF86" i="18"/>
  <c r="I86" i="18"/>
  <c r="Q86" i="18"/>
  <c r="Y86" i="18"/>
  <c r="AG86" i="18"/>
  <c r="K86" i="18"/>
  <c r="AA86" i="18"/>
  <c r="N86" i="18"/>
  <c r="AD86" i="18"/>
  <c r="G86" i="18"/>
  <c r="W86" i="18"/>
  <c r="S86" i="18"/>
  <c r="B86" i="18"/>
  <c r="Z86" i="18"/>
  <c r="V86" i="18"/>
  <c r="C86" i="18"/>
  <c r="AE86" i="18"/>
  <c r="J86" i="18"/>
  <c r="AI86" i="18"/>
  <c r="C95" i="18"/>
  <c r="K95" i="18"/>
  <c r="S95" i="18"/>
  <c r="AA95" i="18"/>
  <c r="AI95" i="18"/>
  <c r="J95" i="18"/>
  <c r="T95" i="18"/>
  <c r="AC95" i="18"/>
  <c r="AL95" i="18"/>
  <c r="D95" i="18"/>
  <c r="M95" i="18"/>
  <c r="V95" i="18"/>
  <c r="AE95" i="18"/>
  <c r="B95" i="18"/>
  <c r="L95" i="18"/>
  <c r="U95" i="18"/>
  <c r="AD95" i="18"/>
  <c r="G95" i="18"/>
  <c r="P95" i="18"/>
  <c r="Y95" i="18"/>
  <c r="AH95" i="18"/>
  <c r="C103" i="18"/>
  <c r="K103" i="18"/>
  <c r="S103" i="18"/>
  <c r="AA103" i="18"/>
  <c r="AI103" i="18"/>
  <c r="G103" i="18"/>
  <c r="P103" i="18"/>
  <c r="Y103" i="18"/>
  <c r="AH103" i="18"/>
  <c r="H103" i="18"/>
  <c r="Q103" i="18"/>
  <c r="Z103" i="18"/>
  <c r="AJ103" i="18"/>
  <c r="I103" i="18"/>
  <c r="R103" i="18"/>
  <c r="AB103" i="18"/>
  <c r="AK103" i="18"/>
  <c r="E111" i="18"/>
  <c r="M111" i="18"/>
  <c r="U111" i="18"/>
  <c r="AC111" i="18"/>
  <c r="AK111" i="18"/>
  <c r="D111" i="18"/>
  <c r="N111" i="18"/>
  <c r="W111" i="18"/>
  <c r="AF111" i="18"/>
  <c r="F111" i="18"/>
  <c r="O111" i="18"/>
  <c r="X111" i="18"/>
  <c r="AG111" i="18"/>
  <c r="G111" i="18"/>
  <c r="P111" i="18"/>
  <c r="Y111" i="18"/>
  <c r="AH111" i="18"/>
  <c r="E119" i="18"/>
  <c r="M119" i="18"/>
  <c r="U119" i="18"/>
  <c r="AC119" i="18"/>
  <c r="AK119" i="18"/>
  <c r="J119" i="18"/>
  <c r="S119" i="18"/>
  <c r="AB119" i="18"/>
  <c r="AL119" i="18"/>
  <c r="B119" i="18"/>
  <c r="K119" i="18"/>
  <c r="T119" i="18"/>
  <c r="AD119" i="18"/>
  <c r="D127" i="18"/>
  <c r="L127" i="18"/>
  <c r="T127" i="18"/>
  <c r="AB127" i="18"/>
  <c r="AJ127" i="18"/>
  <c r="E127" i="18"/>
  <c r="M127" i="18"/>
  <c r="U127" i="18"/>
  <c r="AC127" i="18"/>
  <c r="AK127" i="18"/>
  <c r="AF3" i="18"/>
  <c r="T3" i="18"/>
  <c r="J3" i="18"/>
  <c r="AB128" i="18"/>
  <c r="AG127" i="18"/>
  <c r="V101" i="18"/>
  <c r="X93" i="18"/>
  <c r="AJ3" i="18"/>
  <c r="Z3" i="18"/>
  <c r="P3" i="18"/>
  <c r="D3" i="18"/>
  <c r="AI128" i="18"/>
  <c r="Y128" i="18"/>
  <c r="M128" i="18"/>
  <c r="C128" i="18"/>
  <c r="AD127" i="18"/>
  <c r="R127" i="18"/>
  <c r="H127" i="18"/>
  <c r="AI126" i="18"/>
  <c r="W126" i="18"/>
  <c r="M126" i="18"/>
  <c r="C126" i="18"/>
  <c r="AB125" i="18"/>
  <c r="R125" i="18"/>
  <c r="H125" i="18"/>
  <c r="AF121" i="18"/>
  <c r="V121" i="18"/>
  <c r="L121" i="18"/>
  <c r="AI120" i="18"/>
  <c r="W120" i="18"/>
  <c r="L120" i="18"/>
  <c r="AI119" i="18"/>
  <c r="X119" i="18"/>
  <c r="L119" i="18"/>
  <c r="AJ118" i="18"/>
  <c r="X118" i="18"/>
  <c r="M118" i="18"/>
  <c r="AJ117" i="18"/>
  <c r="Y117" i="18"/>
  <c r="I117" i="18"/>
  <c r="H8" i="18"/>
  <c r="P8" i="18"/>
  <c r="X8" i="18"/>
  <c r="AF8" i="18"/>
  <c r="I8" i="18"/>
  <c r="Q8" i="18"/>
  <c r="Y8" i="18"/>
  <c r="AG8" i="18"/>
  <c r="C8" i="18"/>
  <c r="K8" i="18"/>
  <c r="S8" i="18"/>
  <c r="AA8" i="18"/>
  <c r="AI8" i="18"/>
  <c r="D8" i="18"/>
  <c r="L8" i="18"/>
  <c r="T8" i="18"/>
  <c r="AB8" i="18"/>
  <c r="AJ8" i="18"/>
  <c r="E8" i="18"/>
  <c r="M8" i="18"/>
  <c r="U8" i="18"/>
  <c r="AC8" i="18"/>
  <c r="AK8" i="18"/>
  <c r="G8" i="18"/>
  <c r="AD8" i="18"/>
  <c r="J8" i="18"/>
  <c r="AE8" i="18"/>
  <c r="N8" i="18"/>
  <c r="AH8" i="18"/>
  <c r="O8" i="18"/>
  <c r="AL8" i="18"/>
  <c r="V8" i="18"/>
  <c r="B8" i="18"/>
  <c r="R8" i="18"/>
  <c r="F8" i="18"/>
  <c r="W8" i="18"/>
  <c r="Z8" i="18"/>
  <c r="H16" i="18"/>
  <c r="P16" i="18"/>
  <c r="X16" i="18"/>
  <c r="AF16" i="18"/>
  <c r="I16" i="18"/>
  <c r="Q16" i="18"/>
  <c r="Y16" i="18"/>
  <c r="AG16" i="18"/>
  <c r="C16" i="18"/>
  <c r="K16" i="18"/>
  <c r="S16" i="18"/>
  <c r="AA16" i="18"/>
  <c r="AI16" i="18"/>
  <c r="D16" i="18"/>
  <c r="L16" i="18"/>
  <c r="T16" i="18"/>
  <c r="AB16" i="18"/>
  <c r="AJ16" i="18"/>
  <c r="E16" i="18"/>
  <c r="M16" i="18"/>
  <c r="U16" i="18"/>
  <c r="AC16" i="18"/>
  <c r="AK16" i="18"/>
  <c r="J16" i="18"/>
  <c r="AE16" i="18"/>
  <c r="N16" i="18"/>
  <c r="AH16" i="18"/>
  <c r="O16" i="18"/>
  <c r="AL16" i="18"/>
  <c r="R16" i="18"/>
  <c r="B16" i="18"/>
  <c r="W16" i="18"/>
  <c r="Z16" i="18"/>
  <c r="F16" i="18"/>
  <c r="AD16" i="18"/>
  <c r="G16" i="18"/>
  <c r="V16" i="18"/>
  <c r="I24" i="18"/>
  <c r="Q24" i="18"/>
  <c r="Y24" i="18"/>
  <c r="AG24" i="18"/>
  <c r="B24" i="18"/>
  <c r="J24" i="18"/>
  <c r="R24" i="18"/>
  <c r="Z24" i="18"/>
  <c r="AH24" i="18"/>
  <c r="C24" i="18"/>
  <c r="K24" i="18"/>
  <c r="S24" i="18"/>
  <c r="AA24" i="18"/>
  <c r="AI24" i="18"/>
  <c r="D24" i="18"/>
  <c r="L24" i="18"/>
  <c r="T24" i="18"/>
  <c r="AB24" i="18"/>
  <c r="AJ24" i="18"/>
  <c r="F24" i="18"/>
  <c r="N24" i="18"/>
  <c r="V24" i="18"/>
  <c r="AD24" i="18"/>
  <c r="AL24" i="18"/>
  <c r="M24" i="18"/>
  <c r="AF24" i="18"/>
  <c r="P24" i="18"/>
  <c r="U24" i="18"/>
  <c r="E24" i="18"/>
  <c r="X24" i="18"/>
  <c r="AK24" i="18"/>
  <c r="G24" i="18"/>
  <c r="H24" i="18"/>
  <c r="O24" i="18"/>
  <c r="W24" i="18"/>
  <c r="AC24" i="18"/>
  <c r="AE24" i="18"/>
  <c r="I32" i="18"/>
  <c r="Q32" i="18"/>
  <c r="Y32" i="18"/>
  <c r="AG32" i="18"/>
  <c r="B32" i="18"/>
  <c r="J32" i="18"/>
  <c r="R32" i="18"/>
  <c r="Z32" i="18"/>
  <c r="AH32" i="18"/>
  <c r="C32" i="18"/>
  <c r="K32" i="18"/>
  <c r="S32" i="18"/>
  <c r="AA32" i="18"/>
  <c r="AI32" i="18"/>
  <c r="D32" i="18"/>
  <c r="L32" i="18"/>
  <c r="T32" i="18"/>
  <c r="AB32" i="18"/>
  <c r="AJ32" i="18"/>
  <c r="F32" i="18"/>
  <c r="N32" i="18"/>
  <c r="V32" i="18"/>
  <c r="AD32" i="18"/>
  <c r="AL32" i="18"/>
  <c r="O32" i="18"/>
  <c r="AK32" i="18"/>
  <c r="U32" i="18"/>
  <c r="W32" i="18"/>
  <c r="G32" i="18"/>
  <c r="AC32" i="18"/>
  <c r="E32" i="18"/>
  <c r="H32" i="18"/>
  <c r="M32" i="18"/>
  <c r="P32" i="18"/>
  <c r="X32" i="18"/>
  <c r="AE32" i="18"/>
  <c r="AF32" i="18"/>
  <c r="D40" i="18"/>
  <c r="L40" i="18"/>
  <c r="T40" i="18"/>
  <c r="AB40" i="18"/>
  <c r="AJ40" i="18"/>
  <c r="F40" i="18"/>
  <c r="N40" i="18"/>
  <c r="V40" i="18"/>
  <c r="AD40" i="18"/>
  <c r="AL40" i="18"/>
  <c r="G40" i="18"/>
  <c r="O40" i="18"/>
  <c r="W40" i="18"/>
  <c r="AE40" i="18"/>
  <c r="I40" i="18"/>
  <c r="Q40" i="18"/>
  <c r="Y40" i="18"/>
  <c r="AG40" i="18"/>
  <c r="E40" i="18"/>
  <c r="U40" i="18"/>
  <c r="AK40" i="18"/>
  <c r="H40" i="18"/>
  <c r="X40" i="18"/>
  <c r="J40" i="18"/>
  <c r="Z40" i="18"/>
  <c r="K40" i="18"/>
  <c r="AA40" i="18"/>
  <c r="M40" i="18"/>
  <c r="AC40" i="18"/>
  <c r="B40" i="18"/>
  <c r="C40" i="18"/>
  <c r="P40" i="18"/>
  <c r="R40" i="18"/>
  <c r="S40" i="18"/>
  <c r="AF40" i="18"/>
  <c r="AH40" i="18"/>
  <c r="AI40" i="18"/>
  <c r="E48" i="18"/>
  <c r="M48" i="18"/>
  <c r="U48" i="18"/>
  <c r="AC48" i="18"/>
  <c r="AK48" i="18"/>
  <c r="F48" i="18"/>
  <c r="N48" i="18"/>
  <c r="V48" i="18"/>
  <c r="AD48" i="18"/>
  <c r="AL48" i="18"/>
  <c r="G48" i="18"/>
  <c r="O48" i="18"/>
  <c r="W48" i="18"/>
  <c r="AE48" i="18"/>
  <c r="H48" i="18"/>
  <c r="P48" i="18"/>
  <c r="X48" i="18"/>
  <c r="AF48" i="18"/>
  <c r="I48" i="18"/>
  <c r="Q48" i="18"/>
  <c r="Y48" i="18"/>
  <c r="AG48" i="18"/>
  <c r="J48" i="18"/>
  <c r="AB48" i="18"/>
  <c r="K48" i="18"/>
  <c r="AH48" i="18"/>
  <c r="L48" i="18"/>
  <c r="AI48" i="18"/>
  <c r="R48" i="18"/>
  <c r="AJ48" i="18"/>
  <c r="S48" i="18"/>
  <c r="B48" i="18"/>
  <c r="T48" i="18"/>
  <c r="C48" i="18"/>
  <c r="Z48" i="18"/>
  <c r="D48" i="18"/>
  <c r="AA48" i="18"/>
  <c r="I57" i="18"/>
  <c r="Q57" i="18"/>
  <c r="Y57" i="18"/>
  <c r="AG57" i="18"/>
  <c r="B57" i="18"/>
  <c r="J57" i="18"/>
  <c r="R57" i="18"/>
  <c r="Z57" i="18"/>
  <c r="AH57" i="18"/>
  <c r="C57" i="18"/>
  <c r="K57" i="18"/>
  <c r="S57" i="18"/>
  <c r="AA57" i="18"/>
  <c r="AI57" i="18"/>
  <c r="D57" i="18"/>
  <c r="L57" i="18"/>
  <c r="T57" i="18"/>
  <c r="AB57" i="18"/>
  <c r="AJ57" i="18"/>
  <c r="F57" i="18"/>
  <c r="N57" i="18"/>
  <c r="V57" i="18"/>
  <c r="AD57" i="18"/>
  <c r="AL57" i="18"/>
  <c r="G57" i="18"/>
  <c r="O57" i="18"/>
  <c r="W57" i="18"/>
  <c r="AE57" i="18"/>
  <c r="X57" i="18"/>
  <c r="AC57" i="18"/>
  <c r="AF57" i="18"/>
  <c r="E57" i="18"/>
  <c r="AK57" i="18"/>
  <c r="H3303" i="1" s="1"/>
  <c r="H57" i="18"/>
  <c r="M57" i="18"/>
  <c r="P57" i="18"/>
  <c r="U57" i="18"/>
  <c r="I71" i="18"/>
  <c r="Q71" i="18"/>
  <c r="Y71" i="18"/>
  <c r="AG71" i="18"/>
  <c r="B71" i="18"/>
  <c r="K71" i="18"/>
  <c r="T71" i="18"/>
  <c r="AC71" i="18"/>
  <c r="AL71" i="18"/>
  <c r="C71" i="18"/>
  <c r="L71" i="18"/>
  <c r="U71" i="18"/>
  <c r="AD71" i="18"/>
  <c r="D71" i="18"/>
  <c r="M71" i="18"/>
  <c r="V71" i="18"/>
  <c r="AE71" i="18"/>
  <c r="E71" i="18"/>
  <c r="N71" i="18"/>
  <c r="W71" i="18"/>
  <c r="AF71" i="18"/>
  <c r="F71" i="18"/>
  <c r="O71" i="18"/>
  <c r="X71" i="18"/>
  <c r="AH71" i="18"/>
  <c r="G71" i="18"/>
  <c r="P71" i="18"/>
  <c r="Z71" i="18"/>
  <c r="AI71" i="18"/>
  <c r="AA71" i="18"/>
  <c r="AB71" i="18"/>
  <c r="J71" i="18"/>
  <c r="R71" i="18"/>
  <c r="S71" i="18"/>
  <c r="AJ71" i="18"/>
  <c r="H82" i="18"/>
  <c r="P82" i="18"/>
  <c r="X82" i="18"/>
  <c r="AF82" i="18"/>
  <c r="I82" i="18"/>
  <c r="Q82" i="18"/>
  <c r="Y82" i="18"/>
  <c r="AG82" i="18"/>
  <c r="B82" i="18"/>
  <c r="J82" i="18"/>
  <c r="R82" i="18"/>
  <c r="Z82" i="18"/>
  <c r="AH82" i="18"/>
  <c r="D82" i="18"/>
  <c r="L82" i="18"/>
  <c r="T82" i="18"/>
  <c r="AB82" i="18"/>
  <c r="AJ82" i="18"/>
  <c r="E82" i="18"/>
  <c r="M82" i="18"/>
  <c r="U82" i="18"/>
  <c r="AC82" i="18"/>
  <c r="AK82" i="18"/>
  <c r="C82" i="18"/>
  <c r="W82" i="18"/>
  <c r="F82" i="18"/>
  <c r="AA82" i="18"/>
  <c r="S82" i="18"/>
  <c r="AI82" i="18"/>
  <c r="K82" i="18"/>
  <c r="G82" i="18"/>
  <c r="AL82" i="18"/>
  <c r="N82" i="18"/>
  <c r="V82" i="18"/>
  <c r="B92" i="18"/>
  <c r="J92" i="18"/>
  <c r="R92" i="18"/>
  <c r="Z92" i="18"/>
  <c r="AH92" i="18"/>
  <c r="C92" i="18"/>
  <c r="L92" i="18"/>
  <c r="U92" i="18"/>
  <c r="AD92" i="18"/>
  <c r="E92" i="18"/>
  <c r="N92" i="18"/>
  <c r="W92" i="18"/>
  <c r="AF92" i="18"/>
  <c r="D92" i="18"/>
  <c r="M92" i="18"/>
  <c r="V92" i="18"/>
  <c r="AE92" i="18"/>
  <c r="H92" i="18"/>
  <c r="Q92" i="18"/>
  <c r="AA92" i="18"/>
  <c r="AJ92" i="18"/>
  <c r="B100" i="18"/>
  <c r="J100" i="18"/>
  <c r="R100" i="18"/>
  <c r="Z100" i="18"/>
  <c r="AH100" i="18"/>
  <c r="H100" i="18"/>
  <c r="Q100" i="18"/>
  <c r="AA100" i="18"/>
  <c r="AJ100" i="18"/>
  <c r="I100" i="18"/>
  <c r="S100" i="18"/>
  <c r="AB100" i="18"/>
  <c r="AK100" i="18"/>
  <c r="K100" i="18"/>
  <c r="T100" i="18"/>
  <c r="AC100" i="18"/>
  <c r="AL100" i="18"/>
  <c r="B108" i="18"/>
  <c r="J108" i="18"/>
  <c r="R108" i="18"/>
  <c r="Z108" i="18"/>
  <c r="AH108" i="18"/>
  <c r="E108" i="18"/>
  <c r="N108" i="18"/>
  <c r="W108" i="18"/>
  <c r="AF108" i="18"/>
  <c r="F108" i="18"/>
  <c r="O108" i="18"/>
  <c r="X108" i="18"/>
  <c r="AG108" i="18"/>
  <c r="G108" i="18"/>
  <c r="P108" i="18"/>
  <c r="Y108" i="18"/>
  <c r="AI108" i="18"/>
  <c r="D116" i="18"/>
  <c r="L116" i="18"/>
  <c r="T116" i="18"/>
  <c r="AB116" i="18"/>
  <c r="AJ116" i="18"/>
  <c r="B116" i="18"/>
  <c r="K116" i="18"/>
  <c r="U116" i="18"/>
  <c r="AD116" i="18"/>
  <c r="C116" i="18"/>
  <c r="M116" i="18"/>
  <c r="V116" i="18"/>
  <c r="AE116" i="18"/>
  <c r="E116" i="18"/>
  <c r="N116" i="18"/>
  <c r="W116" i="18"/>
  <c r="AF116" i="18"/>
  <c r="C124" i="18"/>
  <c r="K124" i="18"/>
  <c r="S124" i="18"/>
  <c r="AA124" i="18"/>
  <c r="AI124" i="18"/>
  <c r="D124" i="18"/>
  <c r="L124" i="18"/>
  <c r="T124" i="18"/>
  <c r="AB124" i="18"/>
  <c r="AJ124" i="18"/>
  <c r="AI3" i="18"/>
  <c r="Y3" i="18"/>
  <c r="M3" i="18"/>
  <c r="C3" i="18"/>
  <c r="AC129" i="18"/>
  <c r="Q129" i="18"/>
  <c r="G129" i="18"/>
  <c r="AH128" i="18"/>
  <c r="V128" i="18"/>
  <c r="L128" i="18"/>
  <c r="B128" i="18"/>
  <c r="AA127" i="18"/>
  <c r="Q127" i="18"/>
  <c r="G127" i="18"/>
  <c r="AF126" i="18"/>
  <c r="V126" i="18"/>
  <c r="AK125" i="18"/>
  <c r="AA125" i="18"/>
  <c r="Q125" i="18"/>
  <c r="E125" i="18"/>
  <c r="AF124" i="18"/>
  <c r="V124" i="18"/>
  <c r="J124" i="18"/>
  <c r="AE121" i="18"/>
  <c r="U121" i="18"/>
  <c r="H121" i="18"/>
  <c r="AH120" i="18"/>
  <c r="V120" i="18"/>
  <c r="I120" i="18"/>
  <c r="AH119" i="18"/>
  <c r="W119" i="18"/>
  <c r="I119" i="18"/>
  <c r="AI118" i="18"/>
  <c r="W118" i="18"/>
  <c r="I118" i="18"/>
  <c r="AI117" i="18"/>
  <c r="X117" i="18"/>
  <c r="H117" i="18"/>
  <c r="AC116" i="18"/>
  <c r="P116" i="18"/>
  <c r="AD113" i="18"/>
  <c r="Q113" i="18"/>
  <c r="AL112" i="18"/>
  <c r="Z112" i="18"/>
  <c r="J112" i="18"/>
  <c r="AE111" i="18"/>
  <c r="R111" i="18"/>
  <c r="B111" i="18"/>
  <c r="AA108" i="18"/>
  <c r="K108" i="18"/>
  <c r="AB105" i="18"/>
  <c r="L105" i="18"/>
  <c r="AG104" i="18"/>
  <c r="T104" i="18"/>
  <c r="D104" i="18"/>
  <c r="AC103" i="18"/>
  <c r="M103" i="18"/>
  <c r="AH102" i="18"/>
  <c r="U102" i="18"/>
  <c r="E102" i="18"/>
  <c r="AD101" i="18"/>
  <c r="AI100" i="18"/>
  <c r="V100" i="18"/>
  <c r="F100" i="18"/>
  <c r="AE97" i="18"/>
  <c r="M97" i="18"/>
  <c r="AF96" i="18"/>
  <c r="M96" i="18"/>
  <c r="AF95" i="18"/>
  <c r="N95" i="18"/>
  <c r="AG94" i="18"/>
  <c r="N94" i="18"/>
  <c r="AG93" i="18"/>
  <c r="AG92" i="18"/>
  <c r="O92" i="18"/>
  <c r="AD89" i="18"/>
  <c r="F89" i="18"/>
  <c r="N88" i="18"/>
  <c r="X85" i="18"/>
  <c r="C9" i="18"/>
  <c r="K9" i="18"/>
  <c r="S9" i="18"/>
  <c r="AA9" i="18"/>
  <c r="AI9" i="18"/>
  <c r="D9" i="18"/>
  <c r="L9" i="18"/>
  <c r="T9" i="18"/>
  <c r="AB9" i="18"/>
  <c r="AJ9" i="18"/>
  <c r="F9" i="18"/>
  <c r="N9" i="18"/>
  <c r="V9" i="18"/>
  <c r="AD9" i="18"/>
  <c r="AL9" i="18"/>
  <c r="G9" i="18"/>
  <c r="O9" i="18"/>
  <c r="W9" i="18"/>
  <c r="AE9" i="18"/>
  <c r="H9" i="18"/>
  <c r="P9" i="18"/>
  <c r="X9" i="18"/>
  <c r="AF9" i="18"/>
  <c r="M9" i="18"/>
  <c r="AH9" i="18"/>
  <c r="Q9" i="18"/>
  <c r="AK9" i="18"/>
  <c r="R9" i="18"/>
  <c r="U9" i="18"/>
  <c r="E9" i="18"/>
  <c r="Z9" i="18"/>
  <c r="B9" i="18"/>
  <c r="J9" i="18"/>
  <c r="Y9" i="18"/>
  <c r="AG9" i="18"/>
  <c r="I9" i="18"/>
  <c r="AC9" i="18"/>
  <c r="C17" i="18"/>
  <c r="K17" i="18"/>
  <c r="S17" i="18"/>
  <c r="AA17" i="18"/>
  <c r="AI17" i="18"/>
  <c r="D17" i="18"/>
  <c r="L17" i="18"/>
  <c r="T17" i="18"/>
  <c r="AB17" i="18"/>
  <c r="AJ17" i="18"/>
  <c r="F17" i="18"/>
  <c r="N17" i="18"/>
  <c r="V17" i="18"/>
  <c r="AD17" i="18"/>
  <c r="AL17" i="18"/>
  <c r="G17" i="18"/>
  <c r="O17" i="18"/>
  <c r="W17" i="18"/>
  <c r="AE17" i="18"/>
  <c r="H17" i="18"/>
  <c r="P17" i="18"/>
  <c r="X17" i="18"/>
  <c r="AF17" i="18"/>
  <c r="Q17" i="18"/>
  <c r="AK17" i="18"/>
  <c r="R17" i="18"/>
  <c r="U17" i="18"/>
  <c r="B17" i="18"/>
  <c r="Y17" i="18"/>
  <c r="I17" i="18"/>
  <c r="AC17" i="18"/>
  <c r="E17" i="18"/>
  <c r="J17" i="18"/>
  <c r="Z17" i="18"/>
  <c r="M17" i="18"/>
  <c r="AG17" i="18"/>
  <c r="AH17" i="18"/>
  <c r="D25" i="18"/>
  <c r="L25" i="18"/>
  <c r="T25" i="18"/>
  <c r="AB25" i="18"/>
  <c r="AJ25" i="18"/>
  <c r="E25" i="18"/>
  <c r="M25" i="18"/>
  <c r="U25" i="18"/>
  <c r="AC25" i="18"/>
  <c r="AK25" i="18"/>
  <c r="F25" i="18"/>
  <c r="N25" i="18"/>
  <c r="V25" i="18"/>
  <c r="AD25" i="18"/>
  <c r="AL25" i="18"/>
  <c r="G25" i="18"/>
  <c r="O25" i="18"/>
  <c r="W25" i="18"/>
  <c r="AE25" i="18"/>
  <c r="I25" i="18"/>
  <c r="Q25" i="18"/>
  <c r="Y25" i="18"/>
  <c r="AG25" i="18"/>
  <c r="R25" i="18"/>
  <c r="B25" i="18"/>
  <c r="X25" i="18"/>
  <c r="C25" i="18"/>
  <c r="Z25" i="18"/>
  <c r="J25" i="18"/>
  <c r="AF25" i="18"/>
  <c r="H25" i="18"/>
  <c r="K25" i="18"/>
  <c r="P25" i="18"/>
  <c r="S25" i="18"/>
  <c r="AA25" i="18"/>
  <c r="AH25" i="18"/>
  <c r="AI25" i="18"/>
  <c r="D33" i="18"/>
  <c r="L33" i="18"/>
  <c r="T33" i="18"/>
  <c r="AB33" i="18"/>
  <c r="AJ33" i="18"/>
  <c r="E33" i="18"/>
  <c r="M33" i="18"/>
  <c r="U33" i="18"/>
  <c r="AC33" i="18"/>
  <c r="AK33" i="18"/>
  <c r="F33" i="18"/>
  <c r="N33" i="18"/>
  <c r="V33" i="18"/>
  <c r="AD33" i="18"/>
  <c r="G33" i="18"/>
  <c r="I33" i="18"/>
  <c r="Q33" i="18"/>
  <c r="R33" i="18"/>
  <c r="AF33" i="18"/>
  <c r="C33" i="18"/>
  <c r="W33" i="18"/>
  <c r="AH33" i="18"/>
  <c r="H33" i="18"/>
  <c r="X33" i="18"/>
  <c r="AI33" i="18"/>
  <c r="K33" i="18"/>
  <c r="Z33" i="18"/>
  <c r="B33" i="18"/>
  <c r="AG33" i="18"/>
  <c r="J33" i="18"/>
  <c r="AL33" i="18"/>
  <c r="O33" i="18"/>
  <c r="P33" i="18"/>
  <c r="S33" i="18"/>
  <c r="Y33" i="18"/>
  <c r="AA33" i="18"/>
  <c r="AE33" i="18"/>
  <c r="G41" i="18"/>
  <c r="O41" i="18"/>
  <c r="W41" i="18"/>
  <c r="AE41" i="18"/>
  <c r="I41" i="18"/>
  <c r="Q41" i="18"/>
  <c r="Y41" i="18"/>
  <c r="AG41" i="18"/>
  <c r="B41" i="18"/>
  <c r="J41" i="18"/>
  <c r="R41" i="18"/>
  <c r="Z41" i="18"/>
  <c r="AH41" i="18"/>
  <c r="D41" i="18"/>
  <c r="L41" i="18"/>
  <c r="T41" i="18"/>
  <c r="AB41" i="18"/>
  <c r="AJ41" i="18"/>
  <c r="P41" i="18"/>
  <c r="AF41" i="18"/>
  <c r="C41" i="18"/>
  <c r="S41" i="18"/>
  <c r="AI41" i="18"/>
  <c r="E41" i="18"/>
  <c r="U41" i="18"/>
  <c r="AK41" i="18"/>
  <c r="F41" i="18"/>
  <c r="V41" i="18"/>
  <c r="AL41" i="18"/>
  <c r="H41" i="18"/>
  <c r="X41" i="18"/>
  <c r="K41" i="18"/>
  <c r="M41" i="18"/>
  <c r="N41" i="18"/>
  <c r="AA41" i="18"/>
  <c r="AC41" i="18"/>
  <c r="AD41" i="18"/>
  <c r="H49" i="18"/>
  <c r="P49" i="18"/>
  <c r="X49" i="18"/>
  <c r="AF49" i="18"/>
  <c r="I49" i="18"/>
  <c r="Q49" i="18"/>
  <c r="Y49" i="18"/>
  <c r="AG49" i="18"/>
  <c r="B49" i="18"/>
  <c r="J49" i="18"/>
  <c r="R49" i="18"/>
  <c r="Z49" i="18"/>
  <c r="AH49" i="18"/>
  <c r="C49" i="18"/>
  <c r="K49" i="18"/>
  <c r="S49" i="18"/>
  <c r="AA49" i="18"/>
  <c r="AI49" i="18"/>
  <c r="D49" i="18"/>
  <c r="L49" i="18"/>
  <c r="T49" i="18"/>
  <c r="AB49" i="18"/>
  <c r="AJ49" i="18"/>
  <c r="N49" i="18"/>
  <c r="AK49" i="18"/>
  <c r="H3264" i="1" s="1"/>
  <c r="O49" i="18"/>
  <c r="AL49" i="18"/>
  <c r="U49" i="18"/>
  <c r="V49" i="18"/>
  <c r="E49" i="18"/>
  <c r="W49" i="18"/>
  <c r="F49" i="18"/>
  <c r="AC49" i="18"/>
  <c r="G49" i="18"/>
  <c r="AD49" i="18"/>
  <c r="M49" i="18"/>
  <c r="D58" i="18"/>
  <c r="L58" i="18"/>
  <c r="T58" i="18"/>
  <c r="AB58" i="18"/>
  <c r="AJ58" i="18"/>
  <c r="E58" i="18"/>
  <c r="M58" i="18"/>
  <c r="U58" i="18"/>
  <c r="AC58" i="18"/>
  <c r="AK58" i="18"/>
  <c r="F58" i="18"/>
  <c r="N58" i="18"/>
  <c r="V58" i="18"/>
  <c r="AD58" i="18"/>
  <c r="AL58" i="18"/>
  <c r="G58" i="18"/>
  <c r="O58" i="18"/>
  <c r="W58" i="18"/>
  <c r="AE58" i="18"/>
  <c r="I58" i="18"/>
  <c r="Q58" i="18"/>
  <c r="Y58" i="18"/>
  <c r="AG58" i="18"/>
  <c r="B58" i="18"/>
  <c r="J58" i="18"/>
  <c r="R58" i="18"/>
  <c r="Z58" i="18"/>
  <c r="AH58" i="18"/>
  <c r="S58" i="18"/>
  <c r="X58" i="18"/>
  <c r="AA58" i="18"/>
  <c r="AF58" i="18"/>
  <c r="C58" i="18"/>
  <c r="AI58" i="18"/>
  <c r="H58" i="18"/>
  <c r="K58" i="18"/>
  <c r="D72" i="18"/>
  <c r="J72" i="18"/>
  <c r="R72" i="18"/>
  <c r="Z72" i="18"/>
  <c r="AH72" i="18"/>
  <c r="B72" i="18"/>
  <c r="K72" i="18"/>
  <c r="S72" i="18"/>
  <c r="AA72" i="18"/>
  <c r="AI72" i="18"/>
  <c r="C72" i="18"/>
  <c r="L72" i="18"/>
  <c r="T72" i="18"/>
  <c r="AB72" i="18"/>
  <c r="AJ72" i="18"/>
  <c r="E72" i="18"/>
  <c r="M72" i="18"/>
  <c r="U72" i="18"/>
  <c r="AC72" i="18"/>
  <c r="AK72" i="18"/>
  <c r="F72" i="18"/>
  <c r="N72" i="18"/>
  <c r="V72" i="18"/>
  <c r="AD72" i="18"/>
  <c r="AL72" i="18"/>
  <c r="G72" i="18"/>
  <c r="O72" i="18"/>
  <c r="W72" i="18"/>
  <c r="AE72" i="18"/>
  <c r="X72" i="18"/>
  <c r="Y72" i="18"/>
  <c r="I72" i="18"/>
  <c r="P72" i="18"/>
  <c r="H72" i="18"/>
  <c r="Q72" i="18"/>
  <c r="AF72" i="18"/>
  <c r="AG72" i="18"/>
  <c r="C83" i="18"/>
  <c r="K83" i="18"/>
  <c r="S83" i="18"/>
  <c r="AA83" i="18"/>
  <c r="AI83" i="18"/>
  <c r="D83" i="18"/>
  <c r="L83" i="18"/>
  <c r="T83" i="18"/>
  <c r="AB83" i="18"/>
  <c r="AJ83" i="18"/>
  <c r="E83" i="18"/>
  <c r="M83" i="18"/>
  <c r="U83" i="18"/>
  <c r="AC83" i="18"/>
  <c r="AK83" i="18"/>
  <c r="G83" i="18"/>
  <c r="O83" i="18"/>
  <c r="W83" i="18"/>
  <c r="AE83" i="18"/>
  <c r="H83" i="18"/>
  <c r="P83" i="18"/>
  <c r="X83" i="18"/>
  <c r="AF83" i="18"/>
  <c r="I83" i="18"/>
  <c r="AD83" i="18"/>
  <c r="J83" i="18"/>
  <c r="AG83" i="18"/>
  <c r="B83" i="18"/>
  <c r="Y83" i="18"/>
  <c r="AH83" i="18"/>
  <c r="F83" i="18"/>
  <c r="AL83" i="18"/>
  <c r="N83" i="18"/>
  <c r="R83" i="18"/>
  <c r="E93" i="18"/>
  <c r="M93" i="18"/>
  <c r="U93" i="18"/>
  <c r="AC93" i="18"/>
  <c r="AK93" i="18"/>
  <c r="B93" i="18"/>
  <c r="K93" i="18"/>
  <c r="T93" i="18"/>
  <c r="AD93" i="18"/>
  <c r="D93" i="18"/>
  <c r="N93" i="18"/>
  <c r="W93" i="18"/>
  <c r="AF93" i="18"/>
  <c r="C93" i="18"/>
  <c r="L93" i="18"/>
  <c r="V93" i="18"/>
  <c r="AE93" i="18"/>
  <c r="H93" i="18"/>
  <c r="Q93" i="18"/>
  <c r="Z93" i="18"/>
  <c r="AI93" i="18"/>
  <c r="E101" i="18"/>
  <c r="M101" i="18"/>
  <c r="U101" i="18"/>
  <c r="AC101" i="18"/>
  <c r="AK101" i="18"/>
  <c r="H101" i="18"/>
  <c r="Q101" i="18"/>
  <c r="Z101" i="18"/>
  <c r="AI101" i="18"/>
  <c r="I101" i="18"/>
  <c r="R101" i="18"/>
  <c r="AA101" i="18"/>
  <c r="AJ101" i="18"/>
  <c r="J101" i="18"/>
  <c r="S101" i="18"/>
  <c r="AB101" i="18"/>
  <c r="AL101" i="18"/>
  <c r="AJ125" i="18"/>
  <c r="Z125" i="18"/>
  <c r="P125" i="18"/>
  <c r="AG120" i="18"/>
  <c r="U120" i="18"/>
  <c r="G120" i="18"/>
  <c r="AG119" i="18"/>
  <c r="V119" i="18"/>
  <c r="H119" i="18"/>
  <c r="AG118" i="18"/>
  <c r="V118" i="18"/>
  <c r="AH117" i="18"/>
  <c r="S117" i="18"/>
  <c r="AC113" i="18"/>
  <c r="P113" i="18"/>
  <c r="AK112" i="18"/>
  <c r="U112" i="18"/>
  <c r="AD111" i="18"/>
  <c r="Q111" i="18"/>
  <c r="AL108" i="18"/>
  <c r="V108" i="18"/>
  <c r="I108" i="18"/>
  <c r="W105" i="18"/>
  <c r="K105" i="18"/>
  <c r="AF104" i="18"/>
  <c r="S104" i="18"/>
  <c r="C104" i="18"/>
  <c r="X103" i="18"/>
  <c r="L103" i="18"/>
  <c r="AG102" i="18"/>
  <c r="T102" i="18"/>
  <c r="Y101" i="18"/>
  <c r="L101" i="18"/>
  <c r="AG100" i="18"/>
  <c r="U100" i="18"/>
  <c r="E100" i="18"/>
  <c r="AA97" i="18"/>
  <c r="H97" i="18"/>
  <c r="AA96" i="18"/>
  <c r="I96" i="18"/>
  <c r="AB95" i="18"/>
  <c r="I95" i="18"/>
  <c r="AB94" i="18"/>
  <c r="AB93" i="18"/>
  <c r="J93" i="18"/>
  <c r="AC92" i="18"/>
  <c r="K92" i="18"/>
  <c r="AC89" i="18"/>
  <c r="AK88" i="18"/>
  <c r="L88" i="18"/>
  <c r="V83" i="18"/>
  <c r="AK71" i="18"/>
  <c r="X95" i="18"/>
  <c r="F95" i="18"/>
  <c r="AH86" i="18"/>
  <c r="D4" i="18"/>
  <c r="L4" i="18"/>
  <c r="T4" i="18"/>
  <c r="AB4" i="18"/>
  <c r="AJ4" i="18"/>
  <c r="E4" i="18"/>
  <c r="M4" i="18"/>
  <c r="U4" i="18"/>
  <c r="AC4" i="18"/>
  <c r="AK4" i="18"/>
  <c r="G4" i="18"/>
  <c r="O4" i="18"/>
  <c r="W4" i="18"/>
  <c r="AE4" i="18"/>
  <c r="H4" i="18"/>
  <c r="P4" i="18"/>
  <c r="X4" i="18"/>
  <c r="AF4" i="18"/>
  <c r="I4" i="18"/>
  <c r="Q4" i="18"/>
  <c r="Y4" i="18"/>
  <c r="AG4" i="18"/>
  <c r="F4" i="18"/>
  <c r="AA4" i="18"/>
  <c r="J4" i="18"/>
  <c r="AD4" i="18"/>
  <c r="K4" i="18"/>
  <c r="AH4" i="18"/>
  <c r="N4" i="18"/>
  <c r="AI4" i="18"/>
  <c r="S4" i="18"/>
  <c r="R4" i="18"/>
  <c r="Z4" i="18"/>
  <c r="AL4" i="18"/>
  <c r="V4" i="18"/>
  <c r="B4" i="18"/>
  <c r="C4" i="18"/>
  <c r="D20" i="18"/>
  <c r="L20" i="18"/>
  <c r="T20" i="18"/>
  <c r="AB20" i="18"/>
  <c r="AJ20" i="18"/>
  <c r="E20" i="18"/>
  <c r="M20" i="18"/>
  <c r="U20" i="18"/>
  <c r="AC20" i="18"/>
  <c r="AK20" i="18"/>
  <c r="G20" i="18"/>
  <c r="O20" i="18"/>
  <c r="W20" i="18"/>
  <c r="AE20" i="18"/>
  <c r="H20" i="18"/>
  <c r="P20" i="18"/>
  <c r="X20" i="18"/>
  <c r="AF20" i="18"/>
  <c r="I20" i="18"/>
  <c r="Q20" i="18"/>
  <c r="Y20" i="18"/>
  <c r="AG20" i="18"/>
  <c r="K20" i="18"/>
  <c r="AH20" i="18"/>
  <c r="N20" i="18"/>
  <c r="AI20" i="18"/>
  <c r="R20" i="18"/>
  <c r="AL20" i="18"/>
  <c r="S20" i="18"/>
  <c r="C20" i="18"/>
  <c r="Z20" i="18"/>
  <c r="F20" i="18"/>
  <c r="J20" i="18"/>
  <c r="AA20" i="18"/>
  <c r="B20" i="18"/>
  <c r="V20" i="18"/>
  <c r="AD20" i="18"/>
  <c r="H36" i="18"/>
  <c r="P36" i="18"/>
  <c r="X36" i="18"/>
  <c r="AF36" i="18"/>
  <c r="B36" i="18"/>
  <c r="J36" i="18"/>
  <c r="R36" i="18"/>
  <c r="Z36" i="18"/>
  <c r="AH36" i="18"/>
  <c r="C36" i="18"/>
  <c r="K36" i="18"/>
  <c r="S36" i="18"/>
  <c r="AA36" i="18"/>
  <c r="AI36" i="18"/>
  <c r="E36" i="18"/>
  <c r="M36" i="18"/>
  <c r="U36" i="18"/>
  <c r="AC36" i="18"/>
  <c r="AK36" i="18"/>
  <c r="I36" i="18"/>
  <c r="Y36" i="18"/>
  <c r="L36" i="18"/>
  <c r="AB36" i="18"/>
  <c r="N36" i="18"/>
  <c r="AD36" i="18"/>
  <c r="O36" i="18"/>
  <c r="AE36" i="18"/>
  <c r="Q36" i="18"/>
  <c r="AG36" i="18"/>
  <c r="V36" i="18"/>
  <c r="W36" i="18"/>
  <c r="AJ36" i="18"/>
  <c r="AL36" i="18"/>
  <c r="D36" i="18"/>
  <c r="F36" i="18"/>
  <c r="G36" i="18"/>
  <c r="T36" i="18"/>
  <c r="I52" i="18"/>
  <c r="Q52" i="18"/>
  <c r="Y52" i="18"/>
  <c r="AG52" i="18"/>
  <c r="B52" i="18"/>
  <c r="J52" i="18"/>
  <c r="R52" i="18"/>
  <c r="Z52" i="18"/>
  <c r="AH52" i="18"/>
  <c r="C52" i="18"/>
  <c r="K52" i="18"/>
  <c r="S52" i="18"/>
  <c r="AA52" i="18"/>
  <c r="AI52" i="18"/>
  <c r="D52" i="18"/>
  <c r="L52" i="18"/>
  <c r="T52" i="18"/>
  <c r="AB52" i="18"/>
  <c r="AJ52" i="18"/>
  <c r="E52" i="18"/>
  <c r="M52" i="18"/>
  <c r="U52" i="18"/>
  <c r="AC52" i="18"/>
  <c r="AK52" i="18"/>
  <c r="H52" i="18"/>
  <c r="AE52" i="18"/>
  <c r="N52" i="18"/>
  <c r="AF52" i="18"/>
  <c r="O52" i="18"/>
  <c r="AL52" i="18"/>
  <c r="P52" i="18"/>
  <c r="V52" i="18"/>
  <c r="W52" i="18"/>
  <c r="F52" i="18"/>
  <c r="X52" i="18"/>
  <c r="G52" i="18"/>
  <c r="AD52" i="18"/>
  <c r="C75" i="18"/>
  <c r="K75" i="18"/>
  <c r="S75" i="18"/>
  <c r="AA75" i="18"/>
  <c r="AI75" i="18"/>
  <c r="D75" i="18"/>
  <c r="L75" i="18"/>
  <c r="T75" i="18"/>
  <c r="AB75" i="18"/>
  <c r="AJ75" i="18"/>
  <c r="E75" i="18"/>
  <c r="M75" i="18"/>
  <c r="U75" i="18"/>
  <c r="AC75" i="18"/>
  <c r="AK75" i="18"/>
  <c r="F75" i="18"/>
  <c r="N75" i="18"/>
  <c r="V75" i="18"/>
  <c r="AD75" i="18"/>
  <c r="AL75" i="18"/>
  <c r="G75" i="18"/>
  <c r="O75" i="18"/>
  <c r="W75" i="18"/>
  <c r="AE75" i="18"/>
  <c r="H75" i="18"/>
  <c r="P75" i="18"/>
  <c r="X75" i="18"/>
  <c r="AF75" i="18"/>
  <c r="I75" i="18"/>
  <c r="J75" i="18"/>
  <c r="Z75" i="18"/>
  <c r="AG75" i="18"/>
  <c r="Y75" i="18"/>
  <c r="AH75" i="18"/>
  <c r="B75" i="18"/>
  <c r="Q75" i="18"/>
  <c r="H112" i="18"/>
  <c r="P112" i="18"/>
  <c r="X112" i="18"/>
  <c r="AF112" i="18"/>
  <c r="D112" i="18"/>
  <c r="M112" i="18"/>
  <c r="V112" i="18"/>
  <c r="AE112" i="18"/>
  <c r="E112" i="18"/>
  <c r="N112" i="18"/>
  <c r="W112" i="18"/>
  <c r="AG112" i="18"/>
  <c r="F112" i="18"/>
  <c r="O112" i="18"/>
  <c r="Y112" i="18"/>
  <c r="AH112" i="18"/>
  <c r="S3" i="18"/>
  <c r="G117" i="18"/>
  <c r="O117" i="18"/>
  <c r="W117" i="18"/>
  <c r="AE117" i="18"/>
  <c r="B117" i="18"/>
  <c r="K117" i="18"/>
  <c r="T117" i="18"/>
  <c r="AC117" i="18"/>
  <c r="AL117" i="18"/>
  <c r="C117" i="18"/>
  <c r="L117" i="18"/>
  <c r="U117" i="18"/>
  <c r="AD117" i="18"/>
  <c r="D117" i="18"/>
  <c r="M117" i="18"/>
  <c r="V117" i="18"/>
  <c r="F125" i="18"/>
  <c r="N125" i="18"/>
  <c r="V125" i="18"/>
  <c r="AD125" i="18"/>
  <c r="AL125" i="18"/>
  <c r="G125" i="18"/>
  <c r="O125" i="18"/>
  <c r="W125" i="18"/>
  <c r="AE125" i="18"/>
  <c r="AH3" i="18"/>
  <c r="X3" i="18"/>
  <c r="L3" i="18"/>
  <c r="AG128" i="18"/>
  <c r="U128" i="18"/>
  <c r="K128" i="18"/>
  <c r="AL127" i="18"/>
  <c r="Z127" i="18"/>
  <c r="P127" i="18"/>
  <c r="F127" i="18"/>
  <c r="F10" i="18"/>
  <c r="N10" i="18"/>
  <c r="V10" i="18"/>
  <c r="AD10" i="18"/>
  <c r="AL10" i="18"/>
  <c r="G10" i="18"/>
  <c r="O10" i="18"/>
  <c r="W10" i="18"/>
  <c r="AE10" i="18"/>
  <c r="I10" i="18"/>
  <c r="Q10" i="18"/>
  <c r="Y10" i="18"/>
  <c r="AG10" i="18"/>
  <c r="B10" i="18"/>
  <c r="J10" i="18"/>
  <c r="R10" i="18"/>
  <c r="Z10" i="18"/>
  <c r="AH10" i="18"/>
  <c r="C10" i="18"/>
  <c r="K10" i="18"/>
  <c r="S10" i="18"/>
  <c r="AA10" i="18"/>
  <c r="AI10" i="18"/>
  <c r="T10" i="18"/>
  <c r="U10" i="18"/>
  <c r="D10" i="18"/>
  <c r="X10" i="18"/>
  <c r="E10" i="18"/>
  <c r="AB10" i="18"/>
  <c r="L10" i="18"/>
  <c r="AF10" i="18"/>
  <c r="P10" i="18"/>
  <c r="AJ10" i="18"/>
  <c r="AK10" i="18"/>
  <c r="AC10" i="18"/>
  <c r="H10" i="18"/>
  <c r="M10" i="18"/>
  <c r="F18" i="18"/>
  <c r="N18" i="18"/>
  <c r="V18" i="18"/>
  <c r="AD18" i="18"/>
  <c r="AL18" i="18"/>
  <c r="G18" i="18"/>
  <c r="O18" i="18"/>
  <c r="W18" i="18"/>
  <c r="AE18" i="18"/>
  <c r="I18" i="18"/>
  <c r="Q18" i="18"/>
  <c r="Y18" i="18"/>
  <c r="AG18" i="18"/>
  <c r="B18" i="18"/>
  <c r="J18" i="18"/>
  <c r="R18" i="18"/>
  <c r="Z18" i="18"/>
  <c r="AH18" i="18"/>
  <c r="C18" i="18"/>
  <c r="K18" i="18"/>
  <c r="S18" i="18"/>
  <c r="AA18" i="18"/>
  <c r="AI18" i="18"/>
  <c r="U18" i="18"/>
  <c r="D18" i="18"/>
  <c r="X18" i="18"/>
  <c r="E18" i="18"/>
  <c r="AB18" i="18"/>
  <c r="H18" i="18"/>
  <c r="AC18" i="18"/>
  <c r="M18" i="18"/>
  <c r="AJ18" i="18"/>
  <c r="L18" i="18"/>
  <c r="T18" i="18"/>
  <c r="AF18" i="18"/>
  <c r="P18" i="18"/>
  <c r="AK18" i="18"/>
  <c r="G26" i="18"/>
  <c r="O26" i="18"/>
  <c r="W26" i="18"/>
  <c r="AE26" i="18"/>
  <c r="H26" i="18"/>
  <c r="P26" i="18"/>
  <c r="X26" i="18"/>
  <c r="AF26" i="18"/>
  <c r="I26" i="18"/>
  <c r="Q26" i="18"/>
  <c r="Y26" i="18"/>
  <c r="AG26" i="18"/>
  <c r="B26" i="18"/>
  <c r="J26" i="18"/>
  <c r="R26" i="18"/>
  <c r="Z26" i="18"/>
  <c r="AH26" i="18"/>
  <c r="D26" i="18"/>
  <c r="L26" i="18"/>
  <c r="T26" i="18"/>
  <c r="AB26" i="18"/>
  <c r="AJ26" i="18"/>
  <c r="C26" i="18"/>
  <c r="V26" i="18"/>
  <c r="F26" i="18"/>
  <c r="AC26" i="18"/>
  <c r="K26" i="18"/>
  <c r="AD26" i="18"/>
  <c r="N26" i="18"/>
  <c r="AK26" i="18"/>
  <c r="E26" i="18"/>
  <c r="M26" i="18"/>
  <c r="S26" i="18"/>
  <c r="U26" i="18"/>
  <c r="AA26" i="18"/>
  <c r="AI26" i="18"/>
  <c r="AL26" i="18"/>
  <c r="H34" i="18"/>
  <c r="P34" i="18"/>
  <c r="X34" i="18"/>
  <c r="AF34" i="18"/>
  <c r="E34" i="18"/>
  <c r="N34" i="18"/>
  <c r="W34" i="18"/>
  <c r="AG34" i="18"/>
  <c r="G34" i="18"/>
  <c r="Q34" i="18"/>
  <c r="Z34" i="18"/>
  <c r="AI34" i="18"/>
  <c r="I34" i="18"/>
  <c r="R34" i="18"/>
  <c r="AA34" i="18"/>
  <c r="AJ34" i="18"/>
  <c r="B34" i="18"/>
  <c r="K34" i="18"/>
  <c r="T34" i="18"/>
  <c r="AC34" i="18"/>
  <c r="AL34" i="18"/>
  <c r="O34" i="18"/>
  <c r="AH34" i="18"/>
  <c r="S34" i="18"/>
  <c r="AK34" i="18"/>
  <c r="C34" i="18"/>
  <c r="U34" i="18"/>
  <c r="D34" i="18"/>
  <c r="V34" i="18"/>
  <c r="F34" i="18"/>
  <c r="Y34" i="18"/>
  <c r="J34" i="18"/>
  <c r="L34" i="18"/>
  <c r="M34" i="18"/>
  <c r="AB34" i="18"/>
  <c r="AD34" i="18"/>
  <c r="AE34" i="18"/>
  <c r="B42" i="18"/>
  <c r="J42" i="18"/>
  <c r="R42" i="18"/>
  <c r="Z42" i="18"/>
  <c r="AH42" i="18"/>
  <c r="D42" i="18"/>
  <c r="L42" i="18"/>
  <c r="T42" i="18"/>
  <c r="AB42" i="18"/>
  <c r="AJ42" i="18"/>
  <c r="E42" i="18"/>
  <c r="M42" i="18"/>
  <c r="U42" i="18"/>
  <c r="AC42" i="18"/>
  <c r="AK42" i="18"/>
  <c r="G42" i="18"/>
  <c r="O42" i="18"/>
  <c r="W42" i="18"/>
  <c r="AE42" i="18"/>
  <c r="K42" i="18"/>
  <c r="AA42" i="18"/>
  <c r="N42" i="18"/>
  <c r="AD42" i="18"/>
  <c r="P42" i="18"/>
  <c r="AF42" i="18"/>
  <c r="Q42" i="18"/>
  <c r="AG42" i="18"/>
  <c r="C42" i="18"/>
  <c r="S42" i="18"/>
  <c r="AI42" i="18"/>
  <c r="I42" i="18"/>
  <c r="V42" i="18"/>
  <c r="X42" i="18"/>
  <c r="Y42" i="18"/>
  <c r="AL42" i="18"/>
  <c r="F42" i="18"/>
  <c r="H42" i="18"/>
  <c r="C50" i="18"/>
  <c r="K50" i="18"/>
  <c r="S50" i="18"/>
  <c r="AA50" i="18"/>
  <c r="AI50" i="18"/>
  <c r="D50" i="18"/>
  <c r="L50" i="18"/>
  <c r="T50" i="18"/>
  <c r="AB50" i="18"/>
  <c r="AJ50" i="18"/>
  <c r="E50" i="18"/>
  <c r="M50" i="18"/>
  <c r="U50" i="18"/>
  <c r="AC50" i="18"/>
  <c r="AK50" i="18"/>
  <c r="F50" i="18"/>
  <c r="N50" i="18"/>
  <c r="V50" i="18"/>
  <c r="AD50" i="18"/>
  <c r="AL50" i="18"/>
  <c r="G50" i="18"/>
  <c r="O50" i="18"/>
  <c r="W50" i="18"/>
  <c r="AE50" i="18"/>
  <c r="R50" i="18"/>
  <c r="X50" i="18"/>
  <c r="B50" i="18"/>
  <c r="Y50" i="18"/>
  <c r="H50" i="18"/>
  <c r="Z50" i="18"/>
  <c r="I50" i="18"/>
  <c r="AF50" i="18"/>
  <c r="J50" i="18"/>
  <c r="AG50" i="18"/>
  <c r="P50" i="18"/>
  <c r="AH50" i="18"/>
  <c r="Q50" i="18"/>
  <c r="G59" i="18"/>
  <c r="O59" i="18"/>
  <c r="W59" i="18"/>
  <c r="AE59" i="18"/>
  <c r="H59" i="18"/>
  <c r="P59" i="18"/>
  <c r="X59" i="18"/>
  <c r="AF59" i="18"/>
  <c r="I59" i="18"/>
  <c r="Q59" i="18"/>
  <c r="Y59" i="18"/>
  <c r="AG59" i="18"/>
  <c r="B59" i="18"/>
  <c r="J59" i="18"/>
  <c r="R59" i="18"/>
  <c r="Z59" i="18"/>
  <c r="AH59" i="18"/>
  <c r="D59" i="18"/>
  <c r="L59" i="18"/>
  <c r="T59" i="18"/>
  <c r="AB59" i="18"/>
  <c r="AJ59" i="18"/>
  <c r="E59" i="18"/>
  <c r="M59" i="18"/>
  <c r="U59" i="18"/>
  <c r="AC59" i="18"/>
  <c r="AK59" i="18"/>
  <c r="N59" i="18"/>
  <c r="S59" i="18"/>
  <c r="V59" i="18"/>
  <c r="AA59" i="18"/>
  <c r="AD59" i="18"/>
  <c r="C59" i="18"/>
  <c r="AI59" i="18"/>
  <c r="F59" i="18"/>
  <c r="K59" i="18"/>
  <c r="AL59" i="18"/>
  <c r="E73" i="18"/>
  <c r="M73" i="18"/>
  <c r="U73" i="18"/>
  <c r="AC73" i="18"/>
  <c r="AK73" i="18"/>
  <c r="F73" i="18"/>
  <c r="N73" i="18"/>
  <c r="V73" i="18"/>
  <c r="AD73" i="18"/>
  <c r="AL73" i="18"/>
  <c r="G73" i="18"/>
  <c r="O73" i="18"/>
  <c r="W73" i="18"/>
  <c r="AE73" i="18"/>
  <c r="H73" i="18"/>
  <c r="P73" i="18"/>
  <c r="X73" i="18"/>
  <c r="AF73" i="18"/>
  <c r="I73" i="18"/>
  <c r="Q73" i="18"/>
  <c r="Y73" i="18"/>
  <c r="AG73" i="18"/>
  <c r="B73" i="18"/>
  <c r="J73" i="18"/>
  <c r="R73" i="18"/>
  <c r="Z73" i="18"/>
  <c r="AH73" i="18"/>
  <c r="S73" i="18"/>
  <c r="T73" i="18"/>
  <c r="D73" i="18"/>
  <c r="AJ73" i="18"/>
  <c r="K73" i="18"/>
  <c r="AI73" i="18"/>
  <c r="L73" i="18"/>
  <c r="AA73" i="18"/>
  <c r="I85" i="18"/>
  <c r="Q85" i="18"/>
  <c r="Y85" i="18"/>
  <c r="AG85" i="18"/>
  <c r="B85" i="18"/>
  <c r="J85" i="18"/>
  <c r="R85" i="18"/>
  <c r="Z85" i="18"/>
  <c r="AH85" i="18"/>
  <c r="E85" i="18"/>
  <c r="M85" i="18"/>
  <c r="U85" i="18"/>
  <c r="AC85" i="18"/>
  <c r="AK85" i="18"/>
  <c r="F85" i="18"/>
  <c r="N85" i="18"/>
  <c r="V85" i="18"/>
  <c r="AD85" i="18"/>
  <c r="AL85" i="18"/>
  <c r="P85" i="18"/>
  <c r="AF85" i="18"/>
  <c r="C85" i="18"/>
  <c r="S85" i="18"/>
  <c r="AI85" i="18"/>
  <c r="L85" i="18"/>
  <c r="AB85" i="18"/>
  <c r="G85" i="18"/>
  <c r="AE85" i="18"/>
  <c r="K85" i="18"/>
  <c r="H85" i="18"/>
  <c r="AJ85" i="18"/>
  <c r="O85" i="18"/>
  <c r="W85" i="18"/>
  <c r="H94" i="18"/>
  <c r="P94" i="18"/>
  <c r="X94" i="18"/>
  <c r="AF94" i="18"/>
  <c r="B94" i="18"/>
  <c r="K94" i="18"/>
  <c r="T94" i="18"/>
  <c r="AC94" i="18"/>
  <c r="AL94" i="18"/>
  <c r="D94" i="18"/>
  <c r="M94" i="18"/>
  <c r="V94" i="18"/>
  <c r="AE94" i="18"/>
  <c r="C94" i="18"/>
  <c r="L94" i="18"/>
  <c r="U94" i="18"/>
  <c r="AD94" i="18"/>
  <c r="G94" i="18"/>
  <c r="Q94" i="18"/>
  <c r="Z94" i="18"/>
  <c r="AI94" i="18"/>
  <c r="H102" i="18"/>
  <c r="P102" i="18"/>
  <c r="X102" i="18"/>
  <c r="AF102" i="18"/>
  <c r="G102" i="18"/>
  <c r="Q102" i="18"/>
  <c r="Z102" i="18"/>
  <c r="AI102" i="18"/>
  <c r="AK102" i="18"/>
  <c r="I102" i="18"/>
  <c r="R102" i="18"/>
  <c r="AA102" i="18"/>
  <c r="AJ102" i="18"/>
  <c r="J102" i="18"/>
  <c r="S102" i="18"/>
  <c r="AB102" i="18"/>
  <c r="B118" i="18"/>
  <c r="J118" i="18"/>
  <c r="R118" i="18"/>
  <c r="Z118" i="18"/>
  <c r="AH118" i="18"/>
  <c r="K118" i="18"/>
  <c r="T118" i="18"/>
  <c r="AC118" i="18"/>
  <c r="AL118" i="18"/>
  <c r="C118" i="18"/>
  <c r="L118" i="18"/>
  <c r="U118" i="18"/>
  <c r="AD118" i="18"/>
  <c r="I126" i="18"/>
  <c r="Q126" i="18"/>
  <c r="Y126" i="18"/>
  <c r="AG126" i="18"/>
  <c r="B126" i="18"/>
  <c r="J126" i="18"/>
  <c r="R126" i="18"/>
  <c r="Z126" i="18"/>
  <c r="AH126" i="18"/>
  <c r="AG3" i="18"/>
  <c r="U3" i="18"/>
  <c r="K3" i="18"/>
  <c r="AD128" i="18"/>
  <c r="T128" i="18"/>
  <c r="J128" i="18"/>
  <c r="AI127" i="18"/>
  <c r="Y127" i="18"/>
  <c r="O127" i="18"/>
  <c r="C127" i="18"/>
  <c r="AD126" i="18"/>
  <c r="T126" i="18"/>
  <c r="H126" i="18"/>
  <c r="AI125" i="18"/>
  <c r="Y125" i="18"/>
  <c r="M125" i="18"/>
  <c r="C125" i="18"/>
  <c r="AC121" i="18"/>
  <c r="Q121" i="18"/>
  <c r="F121" i="18"/>
  <c r="AE120" i="18"/>
  <c r="R120" i="18"/>
  <c r="F120" i="18"/>
  <c r="AF119" i="18"/>
  <c r="R119" i="18"/>
  <c r="G119" i="18"/>
  <c r="AF118" i="18"/>
  <c r="S118" i="18"/>
  <c r="G118" i="18"/>
  <c r="AG117" i="18"/>
  <c r="R117" i="18"/>
  <c r="E117" i="18"/>
  <c r="Z116" i="18"/>
  <c r="J116" i="18"/>
  <c r="AB113" i="18"/>
  <c r="L113" i="18"/>
  <c r="AJ112" i="18"/>
  <c r="T112" i="18"/>
  <c r="G112" i="18"/>
  <c r="AB111" i="18"/>
  <c r="L111" i="18"/>
  <c r="AK108" i="18"/>
  <c r="U108" i="18"/>
  <c r="H108" i="18"/>
  <c r="AL105" i="18"/>
  <c r="V105" i="18"/>
  <c r="J105" i="18"/>
  <c r="AE104" i="18"/>
  <c r="O104" i="18"/>
  <c r="B104" i="18"/>
  <c r="W103" i="18"/>
  <c r="J103" i="18"/>
  <c r="AE102" i="18"/>
  <c r="O102" i="18"/>
  <c r="C102" i="18"/>
  <c r="X101" i="18"/>
  <c r="K101" i="18"/>
  <c r="AF100" i="18"/>
  <c r="P100" i="18"/>
  <c r="D100" i="18"/>
  <c r="Z97" i="18"/>
  <c r="G97" i="18"/>
  <c r="Z96" i="18"/>
  <c r="H96" i="18"/>
  <c r="Z95" i="18"/>
  <c r="H95" i="18"/>
  <c r="AA94" i="18"/>
  <c r="I94" i="18"/>
  <c r="AA93" i="18"/>
  <c r="I93" i="18"/>
  <c r="AB92" i="18"/>
  <c r="I92" i="18"/>
  <c r="AA89" i="18"/>
  <c r="AJ88" i="18"/>
  <c r="E88" i="18"/>
  <c r="AL86" i="18"/>
  <c r="D85" i="18"/>
  <c r="Q83" i="18"/>
  <c r="H71" i="18"/>
  <c r="H80" i="18"/>
  <c r="R78" i="18"/>
  <c r="AK70" i="18"/>
  <c r="B22" i="18"/>
  <c r="J22" i="18"/>
  <c r="C22" i="18"/>
  <c r="K22" i="18"/>
  <c r="E22" i="18"/>
  <c r="M22" i="18"/>
  <c r="F22" i="18"/>
  <c r="N22" i="18"/>
  <c r="G22" i="18"/>
  <c r="O22" i="18"/>
  <c r="S22" i="18"/>
  <c r="AA22" i="18"/>
  <c r="AI22" i="18"/>
  <c r="D22" i="18"/>
  <c r="T22" i="18"/>
  <c r="AB22" i="18"/>
  <c r="AJ22" i="18"/>
  <c r="H1097" i="1" s="1"/>
  <c r="H22" i="18"/>
  <c r="U22" i="18"/>
  <c r="AC22" i="18"/>
  <c r="AK22" i="18"/>
  <c r="I22" i="18"/>
  <c r="V22" i="18"/>
  <c r="AD22" i="18"/>
  <c r="AL22" i="18"/>
  <c r="P22" i="18"/>
  <c r="X22" i="18"/>
  <c r="AF22" i="18"/>
  <c r="W22" i="18"/>
  <c r="Z22" i="18"/>
  <c r="AE22" i="18"/>
  <c r="L22" i="18"/>
  <c r="AH22" i="18"/>
  <c r="Y22" i="18"/>
  <c r="AG22" i="18"/>
  <c r="Q22" i="18"/>
  <c r="R22" i="18"/>
  <c r="G46" i="18"/>
  <c r="O46" i="18"/>
  <c r="W46" i="18"/>
  <c r="AE46" i="18"/>
  <c r="H46" i="18"/>
  <c r="P46" i="18"/>
  <c r="X46" i="18"/>
  <c r="AF46" i="18"/>
  <c r="I46" i="18"/>
  <c r="Q46" i="18"/>
  <c r="Y46" i="18"/>
  <c r="AG46" i="18"/>
  <c r="B46" i="18"/>
  <c r="J46" i="18"/>
  <c r="R46" i="18"/>
  <c r="Z46" i="18"/>
  <c r="AH46" i="18"/>
  <c r="C46" i="18"/>
  <c r="K46" i="18"/>
  <c r="S46" i="18"/>
  <c r="AA46" i="18"/>
  <c r="AI46" i="18"/>
  <c r="T46" i="18"/>
  <c r="AL46" i="18"/>
  <c r="U46" i="18"/>
  <c r="D46" i="18"/>
  <c r="V46" i="18"/>
  <c r="E46" i="18"/>
  <c r="AB46" i="18"/>
  <c r="F46" i="18"/>
  <c r="AC46" i="18"/>
  <c r="L46" i="18"/>
  <c r="AD46" i="18"/>
  <c r="M46" i="18"/>
  <c r="AJ46" i="18"/>
  <c r="N46" i="18"/>
  <c r="AK46" i="18"/>
  <c r="H3147" i="1" s="1"/>
  <c r="C69" i="18"/>
  <c r="K69" i="18"/>
  <c r="S69" i="18"/>
  <c r="AA69" i="18"/>
  <c r="AI69" i="18"/>
  <c r="B69" i="18"/>
  <c r="L69" i="18"/>
  <c r="U69" i="18"/>
  <c r="AD69" i="18"/>
  <c r="D69" i="18"/>
  <c r="M69" i="18"/>
  <c r="V69" i="18"/>
  <c r="AE69" i="18"/>
  <c r="E69" i="18"/>
  <c r="N69" i="18"/>
  <c r="W69" i="18"/>
  <c r="AF69" i="18"/>
  <c r="F69" i="18"/>
  <c r="O69" i="18"/>
  <c r="X69" i="18"/>
  <c r="AG69" i="18"/>
  <c r="G69" i="18"/>
  <c r="P69" i="18"/>
  <c r="Y69" i="18"/>
  <c r="AH69" i="18"/>
  <c r="H69" i="18"/>
  <c r="Q69" i="18"/>
  <c r="Z69" i="18"/>
  <c r="AJ69" i="18"/>
  <c r="AB69" i="18"/>
  <c r="AC69" i="18"/>
  <c r="J69" i="18"/>
  <c r="R69" i="18"/>
  <c r="D98" i="18"/>
  <c r="L98" i="18"/>
  <c r="T98" i="18"/>
  <c r="AB98" i="18"/>
  <c r="AJ98" i="18"/>
  <c r="AD122" i="18"/>
  <c r="N122" i="18"/>
  <c r="AH106" i="18"/>
  <c r="Y106" i="18"/>
  <c r="P106" i="18"/>
  <c r="AK99" i="18"/>
  <c r="AB99" i="18"/>
  <c r="S99" i="18"/>
  <c r="AL98" i="18"/>
  <c r="AC98" i="18"/>
  <c r="S98" i="18"/>
  <c r="J98" i="18"/>
  <c r="AF91" i="18"/>
  <c r="V91" i="18"/>
  <c r="M91" i="18"/>
  <c r="AF90" i="18"/>
  <c r="W90" i="18"/>
  <c r="N90" i="18"/>
  <c r="B6" i="18"/>
  <c r="J6" i="18"/>
  <c r="R6" i="18"/>
  <c r="Z6" i="18"/>
  <c r="AH6" i="18"/>
  <c r="C6" i="18"/>
  <c r="K6" i="18"/>
  <c r="S6" i="18"/>
  <c r="AA6" i="18"/>
  <c r="AI6" i="18"/>
  <c r="E6" i="18"/>
  <c r="M6" i="18"/>
  <c r="U6" i="18"/>
  <c r="AC6" i="18"/>
  <c r="AK6" i="18"/>
  <c r="F6" i="18"/>
  <c r="N6" i="18"/>
  <c r="V6" i="18"/>
  <c r="AD6" i="18"/>
  <c r="AL6" i="18"/>
  <c r="G6" i="18"/>
  <c r="O6" i="18"/>
  <c r="W6" i="18"/>
  <c r="AE6" i="18"/>
  <c r="Q6" i="18"/>
  <c r="T6" i="18"/>
  <c r="X6" i="18"/>
  <c r="D6" i="18"/>
  <c r="Y6" i="18"/>
  <c r="I6" i="18"/>
  <c r="AF6" i="18"/>
  <c r="L6" i="18"/>
  <c r="P6" i="18"/>
  <c r="AG6" i="18"/>
  <c r="H6" i="18"/>
  <c r="AB6" i="18"/>
  <c r="AJ6" i="18"/>
  <c r="H1802" i="1" s="1"/>
  <c r="B14" i="18"/>
  <c r="J14" i="18"/>
  <c r="R14" i="18"/>
  <c r="Z14" i="18"/>
  <c r="AH14" i="18"/>
  <c r="C14" i="18"/>
  <c r="K14" i="18"/>
  <c r="S14" i="18"/>
  <c r="AA14" i="18"/>
  <c r="AI14" i="18"/>
  <c r="E14" i="18"/>
  <c r="M14" i="18"/>
  <c r="U14" i="18"/>
  <c r="AC14" i="18"/>
  <c r="AK14" i="18"/>
  <c r="F14" i="18"/>
  <c r="N14" i="18"/>
  <c r="V14" i="18"/>
  <c r="AD14" i="18"/>
  <c r="AL14" i="18"/>
  <c r="G14" i="18"/>
  <c r="O14" i="18"/>
  <c r="W14" i="18"/>
  <c r="AE14" i="18"/>
  <c r="T14" i="18"/>
  <c r="X14" i="18"/>
  <c r="D14" i="18"/>
  <c r="Y14" i="18"/>
  <c r="H14" i="18"/>
  <c r="AB14" i="18"/>
  <c r="L14" i="18"/>
  <c r="AG14" i="18"/>
  <c r="I14" i="18"/>
  <c r="Q14" i="18"/>
  <c r="P14" i="18"/>
  <c r="AF14" i="18"/>
  <c r="AJ14" i="18"/>
  <c r="C30" i="18"/>
  <c r="K30" i="18"/>
  <c r="S30" i="18"/>
  <c r="AA30" i="18"/>
  <c r="AI30" i="18"/>
  <c r="D30" i="18"/>
  <c r="L30" i="18"/>
  <c r="T30" i="18"/>
  <c r="AB30" i="18"/>
  <c r="AJ30" i="18"/>
  <c r="E30" i="18"/>
  <c r="M30" i="18"/>
  <c r="U30" i="18"/>
  <c r="AC30" i="18"/>
  <c r="AK30" i="18"/>
  <c r="F30" i="18"/>
  <c r="N30" i="18"/>
  <c r="V30" i="18"/>
  <c r="AD30" i="18"/>
  <c r="AL30" i="18"/>
  <c r="H30" i="18"/>
  <c r="P30" i="18"/>
  <c r="X30" i="18"/>
  <c r="AF30" i="18"/>
  <c r="B30" i="18"/>
  <c r="Y30" i="18"/>
  <c r="I30" i="18"/>
  <c r="AE30" i="18"/>
  <c r="J30" i="18"/>
  <c r="AG30" i="18"/>
  <c r="Q30" i="18"/>
  <c r="Z30" i="18"/>
  <c r="AH30" i="18"/>
  <c r="G30" i="18"/>
  <c r="O30" i="18"/>
  <c r="R30" i="18"/>
  <c r="W30" i="18"/>
  <c r="F38" i="18"/>
  <c r="N38" i="18"/>
  <c r="V38" i="18"/>
  <c r="AD38" i="18"/>
  <c r="AL38" i="18"/>
  <c r="H38" i="18"/>
  <c r="P38" i="18"/>
  <c r="X38" i="18"/>
  <c r="AF38" i="18"/>
  <c r="I38" i="18"/>
  <c r="Q38" i="18"/>
  <c r="Y38" i="18"/>
  <c r="AG38" i="18"/>
  <c r="C38" i="18"/>
  <c r="K38" i="18"/>
  <c r="S38" i="18"/>
  <c r="AA38" i="18"/>
  <c r="AI38" i="18"/>
  <c r="O38" i="18"/>
  <c r="AE38" i="18"/>
  <c r="B38" i="18"/>
  <c r="R38" i="18"/>
  <c r="AH38" i="18"/>
  <c r="D38" i="18"/>
  <c r="T38" i="18"/>
  <c r="AJ38" i="18"/>
  <c r="E38" i="18"/>
  <c r="U38" i="18"/>
  <c r="AK38" i="18"/>
  <c r="G38" i="18"/>
  <c r="W38" i="18"/>
  <c r="AC38" i="18"/>
  <c r="J38" i="18"/>
  <c r="L38" i="18"/>
  <c r="M38" i="18"/>
  <c r="Z38" i="18"/>
  <c r="AB38" i="18"/>
  <c r="F55" i="18"/>
  <c r="B55" i="18"/>
  <c r="K55" i="18"/>
  <c r="S55" i="18"/>
  <c r="AA55" i="18"/>
  <c r="AI55" i="18"/>
  <c r="C55" i="18"/>
  <c r="L55" i="18"/>
  <c r="T55" i="18"/>
  <c r="AB55" i="18"/>
  <c r="AJ55" i="18"/>
  <c r="D55" i="18"/>
  <c r="M55" i="18"/>
  <c r="U55" i="18"/>
  <c r="AC55" i="18"/>
  <c r="AK55" i="18"/>
  <c r="E55" i="18"/>
  <c r="N55" i="18"/>
  <c r="V55" i="18"/>
  <c r="AD55" i="18"/>
  <c r="AL55" i="18"/>
  <c r="H55" i="18"/>
  <c r="P55" i="18"/>
  <c r="X55" i="18"/>
  <c r="AF55" i="18"/>
  <c r="I55" i="18"/>
  <c r="Q55" i="18"/>
  <c r="Y55" i="18"/>
  <c r="AG55" i="18"/>
  <c r="AH55" i="18"/>
  <c r="G55" i="18"/>
  <c r="J55" i="18"/>
  <c r="O55" i="18"/>
  <c r="R55" i="18"/>
  <c r="W55" i="18"/>
  <c r="Z55" i="18"/>
  <c r="AE55" i="18"/>
  <c r="D78" i="18"/>
  <c r="L78" i="18"/>
  <c r="T78" i="18"/>
  <c r="AB78" i="18"/>
  <c r="AJ78" i="18"/>
  <c r="E78" i="18"/>
  <c r="M78" i="18"/>
  <c r="U78" i="18"/>
  <c r="AC78" i="18"/>
  <c r="AK78" i="18"/>
  <c r="F78" i="18"/>
  <c r="N78" i="18"/>
  <c r="V78" i="18"/>
  <c r="AD78" i="18"/>
  <c r="AL78" i="18"/>
  <c r="G78" i="18"/>
  <c r="O78" i="18"/>
  <c r="W78" i="18"/>
  <c r="AE78" i="18"/>
  <c r="H78" i="18"/>
  <c r="P78" i="18"/>
  <c r="X78" i="18"/>
  <c r="AF78" i="18"/>
  <c r="I78" i="18"/>
  <c r="Q78" i="18"/>
  <c r="Y78" i="18"/>
  <c r="AG78" i="18"/>
  <c r="C78" i="18"/>
  <c r="AI78" i="18"/>
  <c r="J78" i="18"/>
  <c r="Z78" i="18"/>
  <c r="AA78" i="18"/>
  <c r="D90" i="18"/>
  <c r="L90" i="18"/>
  <c r="T90" i="18"/>
  <c r="AB90" i="18"/>
  <c r="AJ90" i="18"/>
  <c r="D106" i="18"/>
  <c r="L106" i="18"/>
  <c r="T106" i="18"/>
  <c r="AB106" i="18"/>
  <c r="AJ106" i="18"/>
  <c r="F114" i="18"/>
  <c r="N114" i="18"/>
  <c r="V114" i="18"/>
  <c r="AD114" i="18"/>
  <c r="AL114" i="18"/>
  <c r="AL122" i="18"/>
  <c r="V122" i="18"/>
  <c r="F122" i="18"/>
  <c r="AF114" i="18"/>
  <c r="W114" i="18"/>
  <c r="M114" i="18"/>
  <c r="D114" i="18"/>
  <c r="E7" i="18"/>
  <c r="M7" i="18"/>
  <c r="U7" i="18"/>
  <c r="AC7" i="18"/>
  <c r="AK7" i="18"/>
  <c r="F7" i="18"/>
  <c r="N7" i="18"/>
  <c r="V7" i="18"/>
  <c r="AD7" i="18"/>
  <c r="AL7" i="18"/>
  <c r="H7" i="18"/>
  <c r="P7" i="18"/>
  <c r="X7" i="18"/>
  <c r="AF7" i="18"/>
  <c r="I7" i="18"/>
  <c r="Q7" i="18"/>
  <c r="Y7" i="18"/>
  <c r="AG7" i="18"/>
  <c r="B7" i="18"/>
  <c r="J7" i="18"/>
  <c r="R7" i="18"/>
  <c r="Z7" i="18"/>
  <c r="AH7" i="18"/>
  <c r="C7" i="18"/>
  <c r="W7" i="18"/>
  <c r="D7" i="18"/>
  <c r="AA7" i="18"/>
  <c r="G7" i="18"/>
  <c r="AB7" i="18"/>
  <c r="K7" i="18"/>
  <c r="AE7" i="18"/>
  <c r="O7" i="18"/>
  <c r="AJ7" i="18"/>
  <c r="S7" i="18"/>
  <c r="AI7" i="18"/>
  <c r="T7" i="18"/>
  <c r="L7" i="18"/>
  <c r="E15" i="18"/>
  <c r="M15" i="18"/>
  <c r="U15" i="18"/>
  <c r="AC15" i="18"/>
  <c r="AK15" i="18"/>
  <c r="F15" i="18"/>
  <c r="N15" i="18"/>
  <c r="V15" i="18"/>
  <c r="AD15" i="18"/>
  <c r="AL15" i="18"/>
  <c r="H15" i="18"/>
  <c r="P15" i="18"/>
  <c r="X15" i="18"/>
  <c r="AF15" i="18"/>
  <c r="I15" i="18"/>
  <c r="Q15" i="18"/>
  <c r="Y15" i="18"/>
  <c r="AG15" i="18"/>
  <c r="B15" i="18"/>
  <c r="J15" i="18"/>
  <c r="R15" i="18"/>
  <c r="Z15" i="18"/>
  <c r="AH15" i="18"/>
  <c r="D15" i="18"/>
  <c r="AA15" i="18"/>
  <c r="G15" i="18"/>
  <c r="AB15" i="18"/>
  <c r="K15" i="18"/>
  <c r="AE15" i="18"/>
  <c r="L15" i="18"/>
  <c r="AI15" i="18"/>
  <c r="S15" i="18"/>
  <c r="C15" i="18"/>
  <c r="T15" i="18"/>
  <c r="W15" i="18"/>
  <c r="O15" i="18"/>
  <c r="AJ15" i="18"/>
  <c r="F23" i="18"/>
  <c r="N23" i="18"/>
  <c r="V23" i="18"/>
  <c r="AD23" i="18"/>
  <c r="AL23" i="18"/>
  <c r="G23" i="18"/>
  <c r="O23" i="18"/>
  <c r="W23" i="18"/>
  <c r="AE23" i="18"/>
  <c r="H23" i="18"/>
  <c r="P23" i="18"/>
  <c r="X23" i="18"/>
  <c r="AF23" i="18"/>
  <c r="I23" i="18"/>
  <c r="Q23" i="18"/>
  <c r="Y23" i="18"/>
  <c r="AG23" i="18"/>
  <c r="C23" i="18"/>
  <c r="K23" i="18"/>
  <c r="S23" i="18"/>
  <c r="AA23" i="18"/>
  <c r="AI23" i="18"/>
  <c r="E23" i="18"/>
  <c r="AB23" i="18"/>
  <c r="L23" i="18"/>
  <c r="AH23" i="18"/>
  <c r="M23" i="18"/>
  <c r="AJ23" i="18"/>
  <c r="T23" i="18"/>
  <c r="AC23" i="18"/>
  <c r="AK23" i="18"/>
  <c r="B23" i="18"/>
  <c r="D23" i="18"/>
  <c r="J23" i="18"/>
  <c r="R23" i="18"/>
  <c r="U23" i="18"/>
  <c r="Z23" i="18"/>
  <c r="F31" i="18"/>
  <c r="N31" i="18"/>
  <c r="V31" i="18"/>
  <c r="AD31" i="18"/>
  <c r="AL31" i="18"/>
  <c r="G31" i="18"/>
  <c r="O31" i="18"/>
  <c r="W31" i="18"/>
  <c r="AE31" i="18"/>
  <c r="H31" i="18"/>
  <c r="P31" i="18"/>
  <c r="X31" i="18"/>
  <c r="AF31" i="18"/>
  <c r="I31" i="18"/>
  <c r="Q31" i="18"/>
  <c r="Y31" i="18"/>
  <c r="AG31" i="18"/>
  <c r="C31" i="18"/>
  <c r="K31" i="18"/>
  <c r="S31" i="18"/>
  <c r="AA31" i="18"/>
  <c r="AI31" i="18"/>
  <c r="J31" i="18"/>
  <c r="AC31" i="18"/>
  <c r="M31" i="18"/>
  <c r="AJ31" i="18"/>
  <c r="R31" i="18"/>
  <c r="AK31" i="18"/>
  <c r="B31" i="18"/>
  <c r="U31" i="18"/>
  <c r="AH31" i="18"/>
  <c r="D31" i="18"/>
  <c r="E31" i="18"/>
  <c r="L31" i="18"/>
  <c r="Z31" i="18"/>
  <c r="AB31" i="18"/>
  <c r="T31" i="18"/>
  <c r="I39" i="18"/>
  <c r="Q39" i="18"/>
  <c r="Y39" i="18"/>
  <c r="AG39" i="18"/>
  <c r="C39" i="18"/>
  <c r="K39" i="18"/>
  <c r="S39" i="18"/>
  <c r="AA39" i="18"/>
  <c r="AI39" i="18"/>
  <c r="D39" i="18"/>
  <c r="L39" i="18"/>
  <c r="T39" i="18"/>
  <c r="AB39" i="18"/>
  <c r="AJ39" i="18"/>
  <c r="F39" i="18"/>
  <c r="N39" i="18"/>
  <c r="V39" i="18"/>
  <c r="AD39" i="18"/>
  <c r="AL39" i="18"/>
  <c r="J39" i="18"/>
  <c r="Z39" i="18"/>
  <c r="M39" i="18"/>
  <c r="AC39" i="18"/>
  <c r="O39" i="18"/>
  <c r="AE39" i="18"/>
  <c r="P39" i="18"/>
  <c r="AF39" i="18"/>
  <c r="B39" i="18"/>
  <c r="R39" i="18"/>
  <c r="AH39" i="18"/>
  <c r="E39" i="18"/>
  <c r="G39" i="18"/>
  <c r="H39" i="18"/>
  <c r="U39" i="18"/>
  <c r="W39" i="18"/>
  <c r="X39" i="18"/>
  <c r="AK39" i="18"/>
  <c r="B47" i="18"/>
  <c r="J47" i="18"/>
  <c r="R47" i="18"/>
  <c r="Z47" i="18"/>
  <c r="AH47" i="18"/>
  <c r="C47" i="18"/>
  <c r="K47" i="18"/>
  <c r="S47" i="18"/>
  <c r="AA47" i="18"/>
  <c r="AI47" i="18"/>
  <c r="D47" i="18"/>
  <c r="L47" i="18"/>
  <c r="T47" i="18"/>
  <c r="AB47" i="18"/>
  <c r="AJ47" i="18"/>
  <c r="E47" i="18"/>
  <c r="M47" i="18"/>
  <c r="U47" i="18"/>
  <c r="AC47" i="18"/>
  <c r="AK47" i="18"/>
  <c r="H3186" i="1" s="1"/>
  <c r="F47" i="18"/>
  <c r="N47" i="18"/>
  <c r="V47" i="18"/>
  <c r="AD47" i="18"/>
  <c r="AL47" i="18"/>
  <c r="X47" i="18"/>
  <c r="G47" i="18"/>
  <c r="Y47" i="18"/>
  <c r="H47" i="18"/>
  <c r="AE47" i="18"/>
  <c r="I47" i="18"/>
  <c r="AF47" i="18"/>
  <c r="O47" i="18"/>
  <c r="AG47" i="18"/>
  <c r="P47" i="18"/>
  <c r="Q47" i="18"/>
  <c r="W47" i="18"/>
  <c r="F56" i="18"/>
  <c r="N56" i="18"/>
  <c r="V56" i="18"/>
  <c r="AD56" i="18"/>
  <c r="AL56" i="18"/>
  <c r="G56" i="18"/>
  <c r="O56" i="18"/>
  <c r="W56" i="18"/>
  <c r="AE56" i="18"/>
  <c r="H56" i="18"/>
  <c r="P56" i="18"/>
  <c r="X56" i="18"/>
  <c r="AF56" i="18"/>
  <c r="I56" i="18"/>
  <c r="Q56" i="18"/>
  <c r="Y56" i="18"/>
  <c r="AG56" i="18"/>
  <c r="C56" i="18"/>
  <c r="K56" i="18"/>
  <c r="S56" i="18"/>
  <c r="AA56" i="18"/>
  <c r="AI56" i="18"/>
  <c r="D56" i="18"/>
  <c r="L56" i="18"/>
  <c r="T56" i="18"/>
  <c r="AB56" i="18"/>
  <c r="AJ56" i="18"/>
  <c r="AC56" i="18"/>
  <c r="B56" i="18"/>
  <c r="AH56" i="18"/>
  <c r="E56" i="18"/>
  <c r="AK56" i="18"/>
  <c r="J56" i="18"/>
  <c r="M56" i="18"/>
  <c r="R56" i="18"/>
  <c r="Z56" i="18"/>
  <c r="F70" i="18"/>
  <c r="N70" i="18"/>
  <c r="V70" i="18"/>
  <c r="AD70" i="18"/>
  <c r="AL70" i="18"/>
  <c r="B70" i="18"/>
  <c r="K70" i="18"/>
  <c r="T70" i="18"/>
  <c r="AC70" i="18"/>
  <c r="C70" i="18"/>
  <c r="L70" i="18"/>
  <c r="U70" i="18"/>
  <c r="AE70" i="18"/>
  <c r="D70" i="18"/>
  <c r="M70" i="18"/>
  <c r="W70" i="18"/>
  <c r="AF70" i="18"/>
  <c r="E70" i="18"/>
  <c r="O70" i="18"/>
  <c r="X70" i="18"/>
  <c r="AG70" i="18"/>
  <c r="G70" i="18"/>
  <c r="P70" i="18"/>
  <c r="Y70" i="18"/>
  <c r="AH70" i="18"/>
  <c r="H70" i="18"/>
  <c r="Q70" i="18"/>
  <c r="Z70" i="18"/>
  <c r="AI70" i="18"/>
  <c r="AA70" i="18"/>
  <c r="AB70" i="18"/>
  <c r="J70" i="18"/>
  <c r="R70" i="18"/>
  <c r="B80" i="18"/>
  <c r="J80" i="18"/>
  <c r="R80" i="18"/>
  <c r="Z80" i="18"/>
  <c r="AH80" i="18"/>
  <c r="C80" i="18"/>
  <c r="K80" i="18"/>
  <c r="S80" i="18"/>
  <c r="AA80" i="18"/>
  <c r="AI80" i="18"/>
  <c r="D80" i="18"/>
  <c r="L80" i="18"/>
  <c r="T80" i="18"/>
  <c r="AB80" i="18"/>
  <c r="AJ80" i="18"/>
  <c r="F80" i="18"/>
  <c r="N80" i="18"/>
  <c r="V80" i="18"/>
  <c r="AD80" i="18"/>
  <c r="AL80" i="18"/>
  <c r="G80" i="18"/>
  <c r="O80" i="18"/>
  <c r="W80" i="18"/>
  <c r="AE80" i="18"/>
  <c r="I80" i="18"/>
  <c r="AF80" i="18"/>
  <c r="M80" i="18"/>
  <c r="AG80" i="18"/>
  <c r="E80" i="18"/>
  <c r="Y80" i="18"/>
  <c r="G91" i="18"/>
  <c r="O91" i="18"/>
  <c r="W91" i="18"/>
  <c r="AE91" i="18"/>
  <c r="G99" i="18"/>
  <c r="O99" i="18"/>
  <c r="W99" i="18"/>
  <c r="AE99" i="18"/>
  <c r="G107" i="18"/>
  <c r="O107" i="18"/>
  <c r="W107" i="18"/>
  <c r="AE107" i="18"/>
  <c r="I115" i="18"/>
  <c r="Q115" i="18"/>
  <c r="Y115" i="18"/>
  <c r="AG115" i="18"/>
  <c r="AF123" i="18"/>
  <c r="X123" i="18"/>
  <c r="P123" i="18"/>
  <c r="AK122" i="18"/>
  <c r="AC122" i="18"/>
  <c r="U122" i="18"/>
  <c r="M122" i="18"/>
  <c r="AD115" i="18"/>
  <c r="U115" i="18"/>
  <c r="L115" i="18"/>
  <c r="C115" i="18"/>
  <c r="AE114" i="18"/>
  <c r="U114" i="18"/>
  <c r="L114" i="18"/>
  <c r="C114" i="18"/>
  <c r="AG107" i="18"/>
  <c r="X107" i="18"/>
  <c r="N107" i="18"/>
  <c r="E107" i="18"/>
  <c r="AG106" i="18"/>
  <c r="X106" i="18"/>
  <c r="O106" i="18"/>
  <c r="F106" i="18"/>
  <c r="AJ99" i="18"/>
  <c r="AA99" i="18"/>
  <c r="R99" i="18"/>
  <c r="I99" i="18"/>
  <c r="AK98" i="18"/>
  <c r="AA98" i="18"/>
  <c r="R98" i="18"/>
  <c r="I98" i="18"/>
  <c r="AD91" i="18"/>
  <c r="U91" i="18"/>
  <c r="L91" i="18"/>
  <c r="C91" i="18"/>
  <c r="AE90" i="18"/>
  <c r="V90" i="18"/>
  <c r="M90" i="18"/>
  <c r="C90" i="18"/>
  <c r="U80" i="18"/>
  <c r="I70" i="18"/>
  <c r="AL110" i="18"/>
  <c r="AD110" i="18"/>
  <c r="V110" i="18"/>
  <c r="N110" i="18"/>
  <c r="F110" i="18"/>
  <c r="AK110" i="18"/>
  <c r="AC110" i="18"/>
  <c r="U110" i="18"/>
  <c r="M110" i="18"/>
  <c r="E110" i="18"/>
  <c r="AI110" i="18"/>
  <c r="AA110" i="18"/>
  <c r="S110" i="18"/>
  <c r="K110" i="18"/>
  <c r="C110" i="18"/>
  <c r="AB110" i="18"/>
  <c r="AH110" i="18"/>
  <c r="Z110" i="18"/>
  <c r="R110" i="18"/>
  <c r="J110" i="18"/>
  <c r="B110" i="18"/>
  <c r="AJ110" i="18"/>
  <c r="D110" i="18"/>
  <c r="AG110" i="18"/>
  <c r="Y110" i="18"/>
  <c r="Q110" i="18"/>
  <c r="I110" i="18"/>
  <c r="T110" i="18"/>
  <c r="AF110" i="18"/>
  <c r="X110" i="18"/>
  <c r="P110" i="18"/>
  <c r="H110" i="18"/>
  <c r="L110" i="18"/>
  <c r="AE110" i="18"/>
  <c r="W110" i="18"/>
  <c r="O110" i="18"/>
  <c r="AL109" i="18"/>
  <c r="AD109" i="18"/>
  <c r="V109" i="18"/>
  <c r="N109" i="18"/>
  <c r="F109" i="18"/>
  <c r="AK109" i="18"/>
  <c r="AC109" i="18"/>
  <c r="U109" i="18"/>
  <c r="M109" i="18"/>
  <c r="E109" i="18"/>
  <c r="AJ109" i="18"/>
  <c r="AI109" i="18"/>
  <c r="AA109" i="18"/>
  <c r="S109" i="18"/>
  <c r="K109" i="18"/>
  <c r="C109" i="18"/>
  <c r="D109" i="18"/>
  <c r="AH109" i="18"/>
  <c r="Z109" i="18"/>
  <c r="R109" i="18"/>
  <c r="J109" i="18"/>
  <c r="B109" i="18"/>
  <c r="AB109" i="18"/>
  <c r="AG109" i="18"/>
  <c r="Y109" i="18"/>
  <c r="Q109" i="18"/>
  <c r="I109" i="18"/>
  <c r="T109" i="18"/>
  <c r="AF109" i="18"/>
  <c r="X109" i="18"/>
  <c r="P109" i="18"/>
  <c r="H109" i="18"/>
  <c r="L109" i="18"/>
  <c r="AE109" i="18"/>
  <c r="W109" i="18"/>
  <c r="O109" i="18"/>
  <c r="J2" i="27"/>
  <c r="J7" i="27"/>
  <c r="F17" i="27"/>
  <c r="J3" i="27"/>
  <c r="F16" i="27"/>
  <c r="J4" i="27"/>
  <c r="F2" i="27"/>
  <c r="J8" i="27"/>
  <c r="J9" i="27"/>
  <c r="M3303" i="1"/>
  <c r="L3303" i="1"/>
  <c r="I3303" i="1"/>
  <c r="F3303" i="1"/>
  <c r="M3302" i="1"/>
  <c r="L3302" i="1"/>
  <c r="I3302" i="1"/>
  <c r="H3302" i="1"/>
  <c r="F3302" i="1"/>
  <c r="M3301" i="1"/>
  <c r="L3301" i="1"/>
  <c r="I3301" i="1"/>
  <c r="H3301" i="1"/>
  <c r="F3301" i="1"/>
  <c r="M3300" i="1"/>
  <c r="L3300" i="1"/>
  <c r="I3300" i="1"/>
  <c r="F3300" i="1"/>
  <c r="M3264" i="1"/>
  <c r="L3264" i="1"/>
  <c r="I3264" i="1"/>
  <c r="F3264" i="1"/>
  <c r="M3262" i="1"/>
  <c r="L3262" i="1"/>
  <c r="I3262" i="1"/>
  <c r="H3262" i="1"/>
  <c r="F3262" i="1"/>
  <c r="M3261" i="1"/>
  <c r="L3261" i="1"/>
  <c r="I3261" i="1"/>
  <c r="H3261" i="1"/>
  <c r="F3261" i="1"/>
  <c r="M3223" i="1"/>
  <c r="L3223" i="1"/>
  <c r="I3223" i="1"/>
  <c r="H3223" i="1"/>
  <c r="F3223" i="1"/>
  <c r="M3222" i="1"/>
  <c r="L3222" i="1"/>
  <c r="I3222" i="1"/>
  <c r="F3222" i="1"/>
  <c r="M3186" i="1"/>
  <c r="L3186" i="1"/>
  <c r="I3186" i="1"/>
  <c r="F3186" i="1"/>
  <c r="M3185" i="1"/>
  <c r="L3185" i="1"/>
  <c r="I3185" i="1"/>
  <c r="H3185" i="1"/>
  <c r="F3185" i="1"/>
  <c r="M3184" i="1"/>
  <c r="L3184" i="1"/>
  <c r="I3184" i="1"/>
  <c r="H3184" i="1"/>
  <c r="F3184" i="1"/>
  <c r="M3183" i="1"/>
  <c r="L3183" i="1"/>
  <c r="I3183" i="1"/>
  <c r="F3183" i="1"/>
  <c r="M3147" i="1"/>
  <c r="L3147" i="1"/>
  <c r="I3147" i="1"/>
  <c r="F3147" i="1"/>
  <c r="M3146" i="1"/>
  <c r="L3146" i="1"/>
  <c r="I3146" i="1"/>
  <c r="H3146" i="1"/>
  <c r="F3146" i="1"/>
  <c r="M3145" i="1"/>
  <c r="L3145" i="1"/>
  <c r="I3145" i="1"/>
  <c r="H3145" i="1"/>
  <c r="F3145" i="1"/>
  <c r="M3144" i="1"/>
  <c r="L3144" i="1"/>
  <c r="I3144" i="1"/>
  <c r="H3144" i="1"/>
  <c r="F3144" i="1"/>
  <c r="L3108" i="1"/>
  <c r="P3108" i="1" s="1"/>
  <c r="I3108" i="1"/>
  <c r="H3108" i="1"/>
  <c r="F3108" i="1"/>
  <c r="L3107" i="1"/>
  <c r="P3107" i="1" s="1"/>
  <c r="I3107" i="1"/>
  <c r="H3107" i="1"/>
  <c r="F3107" i="1"/>
  <c r="L3106" i="1"/>
  <c r="P3106" i="1" s="1"/>
  <c r="I3106" i="1"/>
  <c r="H3106" i="1"/>
  <c r="F3106" i="1"/>
  <c r="L3105" i="1"/>
  <c r="P3105" i="1" s="1"/>
  <c r="I3105" i="1"/>
  <c r="F3105" i="1"/>
  <c r="AM131" i="18" l="1"/>
  <c r="AN131" i="18"/>
  <c r="AN133" i="18"/>
  <c r="AM133" i="18"/>
  <c r="AN132" i="18"/>
  <c r="AM132" i="18"/>
  <c r="AO12" i="18"/>
  <c r="AO78" i="18"/>
  <c r="AO75" i="18"/>
  <c r="AO122" i="18"/>
  <c r="AO47" i="18"/>
  <c r="AO23" i="18"/>
  <c r="AO6" i="18"/>
  <c r="AO26" i="18"/>
  <c r="AO9" i="18"/>
  <c r="AO92" i="18"/>
  <c r="AO48" i="18"/>
  <c r="AO8" i="18"/>
  <c r="AO35" i="18"/>
  <c r="AO3" i="18"/>
  <c r="AO68" i="18"/>
  <c r="AO76" i="18"/>
  <c r="AO5" i="18"/>
  <c r="AO120" i="18"/>
  <c r="AO62" i="18"/>
  <c r="AO28" i="18"/>
  <c r="AO115" i="18"/>
  <c r="AO71" i="18"/>
  <c r="AO95" i="18"/>
  <c r="AO11" i="18"/>
  <c r="AO101" i="18"/>
  <c r="AO112" i="18"/>
  <c r="AO29" i="18"/>
  <c r="AO44" i="18"/>
  <c r="AO90" i="18"/>
  <c r="AO99" i="18"/>
  <c r="AO124" i="18"/>
  <c r="AO126" i="18"/>
  <c r="AO10" i="18"/>
  <c r="AO72" i="18"/>
  <c r="AO110" i="18"/>
  <c r="AO70" i="18"/>
  <c r="AO39" i="18"/>
  <c r="AO15" i="18"/>
  <c r="AO22" i="18"/>
  <c r="AO118" i="18"/>
  <c r="AO42" i="18"/>
  <c r="AO93" i="18"/>
  <c r="AO108" i="18"/>
  <c r="AO82" i="18"/>
  <c r="AO24" i="18"/>
  <c r="AO74" i="18"/>
  <c r="AO113" i="18"/>
  <c r="AO103" i="18"/>
  <c r="AO121" i="18"/>
  <c r="AO88" i="18"/>
  <c r="AO107" i="18"/>
  <c r="AO46" i="18"/>
  <c r="AO55" i="18"/>
  <c r="AO14" i="18"/>
  <c r="AO69" i="18"/>
  <c r="AO104" i="18"/>
  <c r="AO94" i="18"/>
  <c r="AO50" i="18"/>
  <c r="AO20" i="18"/>
  <c r="AO58" i="18"/>
  <c r="AO41" i="18"/>
  <c r="AO100" i="18"/>
  <c r="AO51" i="18"/>
  <c r="AO27" i="18"/>
  <c r="AO129" i="18"/>
  <c r="AO37" i="18"/>
  <c r="AO13" i="18"/>
  <c r="AO127" i="18"/>
  <c r="AO85" i="18"/>
  <c r="AO128" i="18"/>
  <c r="AO116" i="18"/>
  <c r="AO43" i="18"/>
  <c r="AO19" i="18"/>
  <c r="AO91" i="18"/>
  <c r="AO59" i="18"/>
  <c r="AO109" i="18"/>
  <c r="AO38" i="18"/>
  <c r="AO73" i="18"/>
  <c r="AO117" i="18"/>
  <c r="AO33" i="18"/>
  <c r="AO25" i="18"/>
  <c r="AO32" i="18"/>
  <c r="AO16" i="18"/>
  <c r="AO86" i="18"/>
  <c r="AO89" i="18"/>
  <c r="AO54" i="18"/>
  <c r="AO45" i="18"/>
  <c r="AO96" i="18"/>
  <c r="AO125" i="18"/>
  <c r="AO102" i="18"/>
  <c r="AO114" i="18"/>
  <c r="AO36" i="18"/>
  <c r="AO80" i="18"/>
  <c r="AO31" i="18"/>
  <c r="AO30" i="18"/>
  <c r="AO83" i="18"/>
  <c r="AO49" i="18"/>
  <c r="AO57" i="18"/>
  <c r="AO119" i="18"/>
  <c r="AO21" i="18"/>
  <c r="AO98" i="18"/>
  <c r="AO123" i="18"/>
  <c r="AO18" i="18"/>
  <c r="AO56" i="18"/>
  <c r="AO7" i="18"/>
  <c r="AO34" i="18"/>
  <c r="AO52" i="18"/>
  <c r="AO4" i="18"/>
  <c r="AO17" i="18"/>
  <c r="AO111" i="18"/>
  <c r="AO40" i="18"/>
  <c r="AO60" i="18"/>
  <c r="AO105" i="18"/>
  <c r="AO97" i="18"/>
  <c r="AO106" i="18"/>
  <c r="P3301" i="1"/>
  <c r="P3302" i="1"/>
  <c r="P3146" i="1"/>
  <c r="P3185" i="1"/>
  <c r="P3261" i="1"/>
  <c r="P3262" i="1"/>
  <c r="P3184" i="1"/>
  <c r="P3223" i="1"/>
  <c r="P3300" i="1"/>
  <c r="P3147" i="1"/>
  <c r="P3186" i="1"/>
  <c r="P3145" i="1"/>
  <c r="P3144" i="1"/>
  <c r="P3183" i="1"/>
  <c r="P3222" i="1"/>
  <c r="P3264" i="1"/>
  <c r="P3303" i="1"/>
  <c r="J13" i="27"/>
  <c r="E119" i="1"/>
  <c r="E80" i="1"/>
  <c r="G3300" i="1"/>
  <c r="J3300" i="1" s="1"/>
  <c r="G3301" i="1"/>
  <c r="J3301" i="1" s="1"/>
  <c r="G3146" i="1"/>
  <c r="J3146" i="1" s="1"/>
  <c r="G3302" i="1"/>
  <c r="J3302" i="1" s="1"/>
  <c r="G3303" i="1"/>
  <c r="J3303" i="1" s="1"/>
  <c r="G3261" i="1"/>
  <c r="J3261" i="1" s="1"/>
  <c r="G3185" i="1"/>
  <c r="J3185" i="1" s="1"/>
  <c r="G3264" i="1"/>
  <c r="J3264" i="1" s="1"/>
  <c r="G3262" i="1"/>
  <c r="J3262" i="1" s="1"/>
  <c r="G3144" i="1"/>
  <c r="J3144" i="1" s="1"/>
  <c r="G3107" i="1"/>
  <c r="J3107" i="1" s="1"/>
  <c r="R3107" i="1" s="1"/>
  <c r="G3223" i="1"/>
  <c r="J3223" i="1" s="1"/>
  <c r="G3222" i="1"/>
  <c r="J3222" i="1" s="1"/>
  <c r="G3186" i="1"/>
  <c r="J3186" i="1" s="1"/>
  <c r="G3184" i="1"/>
  <c r="J3184" i="1" s="1"/>
  <c r="G3145" i="1"/>
  <c r="J3145" i="1" s="1"/>
  <c r="G3183" i="1"/>
  <c r="J3183" i="1" s="1"/>
  <c r="G3147" i="1"/>
  <c r="J3147" i="1" s="1"/>
  <c r="G3106" i="1"/>
  <c r="J3106" i="1" s="1"/>
  <c r="R3106" i="1" s="1"/>
  <c r="G3108" i="1"/>
  <c r="J3108" i="1" s="1"/>
  <c r="G3105" i="1"/>
  <c r="J3105" i="1" s="1"/>
  <c r="R3105" i="1" s="1"/>
  <c r="Q3262" i="1" l="1"/>
  <c r="R3108" i="1"/>
  <c r="Q3302" i="1"/>
  <c r="Q3223" i="1"/>
  <c r="R3300" i="1"/>
  <c r="Q3261" i="1"/>
  <c r="Q3301" i="1"/>
  <c r="R3302" i="1"/>
  <c r="R3184" i="1"/>
  <c r="R3261" i="1"/>
  <c r="Q3303" i="1"/>
  <c r="Q3300" i="1"/>
  <c r="R3301" i="1"/>
  <c r="R3303" i="1"/>
  <c r="R3262" i="1"/>
  <c r="R3264" i="1"/>
  <c r="Q3264" i="1"/>
  <c r="Q3145" i="1"/>
  <c r="R3222" i="1"/>
  <c r="Q3144" i="1"/>
  <c r="Q3147" i="1"/>
  <c r="Q3222" i="1"/>
  <c r="R3223" i="1"/>
  <c r="Q3186" i="1"/>
  <c r="R3183" i="1"/>
  <c r="Q3185" i="1"/>
  <c r="R3186" i="1"/>
  <c r="R3146" i="1"/>
  <c r="Q3183" i="1"/>
  <c r="Q3184" i="1"/>
  <c r="R3185" i="1"/>
  <c r="R3144" i="1"/>
  <c r="R3147" i="1"/>
  <c r="Q3106" i="1"/>
  <c r="R3145" i="1"/>
  <c r="Q3146" i="1"/>
  <c r="Q3107" i="1"/>
  <c r="Q3108" i="1"/>
  <c r="Q3105" i="1"/>
  <c r="L3069" i="1" l="1"/>
  <c r="P3069" i="1" s="1"/>
  <c r="I3069" i="1"/>
  <c r="H3069" i="1"/>
  <c r="F3069" i="1"/>
  <c r="L3068" i="1"/>
  <c r="P3068" i="1" s="1"/>
  <c r="I3068" i="1"/>
  <c r="H3068" i="1"/>
  <c r="F3068" i="1"/>
  <c r="L3067" i="1"/>
  <c r="P3067" i="1" s="1"/>
  <c r="I3067" i="1"/>
  <c r="H3067" i="1"/>
  <c r="F3067" i="1"/>
  <c r="L3066" i="1"/>
  <c r="P3066" i="1" s="1"/>
  <c r="I3066" i="1"/>
  <c r="H3066" i="1"/>
  <c r="F3066" i="1"/>
  <c r="M3030" i="1"/>
  <c r="L3030" i="1"/>
  <c r="I3030" i="1"/>
  <c r="H3030" i="1"/>
  <c r="F3030" i="1"/>
  <c r="M3029" i="1"/>
  <c r="L3029" i="1"/>
  <c r="I3029" i="1"/>
  <c r="H3029" i="1"/>
  <c r="F3029" i="1"/>
  <c r="M3028" i="1"/>
  <c r="L3028" i="1"/>
  <c r="I3028" i="1"/>
  <c r="H3028" i="1"/>
  <c r="F3028" i="1"/>
  <c r="M3027" i="1"/>
  <c r="L3027" i="1"/>
  <c r="I3027" i="1"/>
  <c r="H3027" i="1"/>
  <c r="F3027" i="1"/>
  <c r="L2991" i="1"/>
  <c r="P2991" i="1" s="1"/>
  <c r="I2991" i="1"/>
  <c r="H2991" i="1"/>
  <c r="F2991" i="1"/>
  <c r="L2990" i="1"/>
  <c r="P2990" i="1" s="1"/>
  <c r="I2990" i="1"/>
  <c r="H2990" i="1"/>
  <c r="F2990" i="1"/>
  <c r="L2989" i="1"/>
  <c r="P2989" i="1" s="1"/>
  <c r="I2989" i="1"/>
  <c r="H2989" i="1"/>
  <c r="F2989" i="1"/>
  <c r="L2988" i="1"/>
  <c r="P2988" i="1" s="1"/>
  <c r="I2988" i="1"/>
  <c r="H2988" i="1"/>
  <c r="F2988" i="1"/>
  <c r="L2952" i="1"/>
  <c r="P2952" i="1" s="1"/>
  <c r="I2952" i="1"/>
  <c r="H2952" i="1"/>
  <c r="F2952" i="1"/>
  <c r="L2951" i="1"/>
  <c r="P2951" i="1" s="1"/>
  <c r="I2951" i="1"/>
  <c r="H2951" i="1"/>
  <c r="F2951" i="1"/>
  <c r="L2950" i="1"/>
  <c r="P2950" i="1" s="1"/>
  <c r="I2950" i="1"/>
  <c r="H2950" i="1"/>
  <c r="F2950" i="1"/>
  <c r="L2949" i="1"/>
  <c r="P2949" i="1" s="1"/>
  <c r="I2949" i="1"/>
  <c r="H2949" i="1"/>
  <c r="F2949" i="1"/>
  <c r="M2913" i="1"/>
  <c r="L2913" i="1"/>
  <c r="I2913" i="1"/>
  <c r="H2913" i="1"/>
  <c r="F2913" i="1"/>
  <c r="M2912" i="1"/>
  <c r="L2912" i="1"/>
  <c r="I2912" i="1"/>
  <c r="H2912" i="1"/>
  <c r="F2912" i="1"/>
  <c r="M2911" i="1"/>
  <c r="L2911" i="1"/>
  <c r="I2911" i="1"/>
  <c r="H2911" i="1"/>
  <c r="F2911" i="1"/>
  <c r="M2910" i="1"/>
  <c r="L2910" i="1"/>
  <c r="I2910" i="1"/>
  <c r="H2910" i="1"/>
  <c r="F2910" i="1"/>
  <c r="M2874" i="1"/>
  <c r="L2874" i="1"/>
  <c r="I2874" i="1"/>
  <c r="H2874" i="1"/>
  <c r="F2874" i="1"/>
  <c r="M2873" i="1"/>
  <c r="L2873" i="1"/>
  <c r="I2873" i="1"/>
  <c r="H2873" i="1"/>
  <c r="F2873" i="1"/>
  <c r="M2872" i="1"/>
  <c r="L2872" i="1"/>
  <c r="I2872" i="1"/>
  <c r="H2872" i="1"/>
  <c r="F2872" i="1"/>
  <c r="M2871" i="1"/>
  <c r="L2871" i="1"/>
  <c r="I2871" i="1"/>
  <c r="H2871" i="1"/>
  <c r="F2871" i="1"/>
  <c r="M2835" i="1"/>
  <c r="L2835" i="1"/>
  <c r="I2835" i="1"/>
  <c r="F2835" i="1"/>
  <c r="M2834" i="1"/>
  <c r="L2834" i="1"/>
  <c r="I2834" i="1"/>
  <c r="H2834" i="1"/>
  <c r="F2834" i="1"/>
  <c r="M2833" i="1"/>
  <c r="L2833" i="1"/>
  <c r="I2833" i="1"/>
  <c r="H2833" i="1"/>
  <c r="F2833" i="1"/>
  <c r="M2832" i="1"/>
  <c r="L2832" i="1"/>
  <c r="I2832" i="1"/>
  <c r="H2832" i="1"/>
  <c r="F2832" i="1"/>
  <c r="L2796" i="1"/>
  <c r="P2796" i="1" s="1"/>
  <c r="I2796" i="1"/>
  <c r="H2796" i="1"/>
  <c r="F2796" i="1"/>
  <c r="L2795" i="1"/>
  <c r="P2795" i="1" s="1"/>
  <c r="I2795" i="1"/>
  <c r="H2795" i="1"/>
  <c r="F2795" i="1"/>
  <c r="L2794" i="1"/>
  <c r="P2794" i="1" s="1"/>
  <c r="I2794" i="1"/>
  <c r="H2794" i="1"/>
  <c r="F2794" i="1"/>
  <c r="L2793" i="1"/>
  <c r="P2793" i="1" s="1"/>
  <c r="I2793" i="1"/>
  <c r="H2793" i="1"/>
  <c r="F2793" i="1"/>
  <c r="L2757" i="1"/>
  <c r="P2757" i="1" s="1"/>
  <c r="I2757" i="1"/>
  <c r="H2757" i="1"/>
  <c r="F2757" i="1"/>
  <c r="L2756" i="1"/>
  <c r="P2756" i="1" s="1"/>
  <c r="I2756" i="1"/>
  <c r="H2756" i="1"/>
  <c r="F2756" i="1"/>
  <c r="L2755" i="1"/>
  <c r="P2755" i="1" s="1"/>
  <c r="I2755" i="1"/>
  <c r="H2755" i="1"/>
  <c r="F2755" i="1"/>
  <c r="L2754" i="1"/>
  <c r="P2754" i="1" s="1"/>
  <c r="I2754" i="1"/>
  <c r="H2754" i="1"/>
  <c r="F2754" i="1"/>
  <c r="M2718" i="1"/>
  <c r="L2718" i="1"/>
  <c r="I2718" i="1"/>
  <c r="H2718" i="1"/>
  <c r="F2718" i="1"/>
  <c r="M2716" i="1"/>
  <c r="L2716" i="1"/>
  <c r="I2716" i="1"/>
  <c r="H2716" i="1"/>
  <c r="F2716" i="1"/>
  <c r="M2715" i="1"/>
  <c r="L2715" i="1"/>
  <c r="I2715" i="1"/>
  <c r="H2715" i="1"/>
  <c r="F2715" i="1"/>
  <c r="M2679" i="1"/>
  <c r="L2679" i="1"/>
  <c r="I2679" i="1"/>
  <c r="H2679" i="1"/>
  <c r="F2679" i="1"/>
  <c r="M2678" i="1"/>
  <c r="L2678" i="1"/>
  <c r="I2678" i="1"/>
  <c r="H2678" i="1"/>
  <c r="F2678" i="1"/>
  <c r="M2677" i="1"/>
  <c r="L2677" i="1"/>
  <c r="I2677" i="1"/>
  <c r="H2677" i="1"/>
  <c r="F2677" i="1"/>
  <c r="M2676" i="1"/>
  <c r="L2676" i="1"/>
  <c r="I2676" i="1"/>
  <c r="H2676" i="1"/>
  <c r="F2676" i="1"/>
  <c r="M2639" i="1"/>
  <c r="L2639" i="1"/>
  <c r="I2639" i="1"/>
  <c r="H2639" i="1"/>
  <c r="F2639" i="1"/>
  <c r="M2638" i="1"/>
  <c r="L2638" i="1"/>
  <c r="I2638" i="1"/>
  <c r="H2638" i="1"/>
  <c r="F2638" i="1"/>
  <c r="M2637" i="1"/>
  <c r="L2637" i="1"/>
  <c r="I2637" i="1"/>
  <c r="H2637" i="1"/>
  <c r="F2637" i="1"/>
  <c r="M2601" i="1"/>
  <c r="L2601" i="1"/>
  <c r="I2601" i="1"/>
  <c r="H2601" i="1"/>
  <c r="F2601" i="1"/>
  <c r="M2600" i="1"/>
  <c r="L2600" i="1"/>
  <c r="I2600" i="1"/>
  <c r="H2600" i="1"/>
  <c r="F2600" i="1"/>
  <c r="M2599" i="1"/>
  <c r="L2599" i="1"/>
  <c r="I2599" i="1"/>
  <c r="H2599" i="1"/>
  <c r="F2599" i="1"/>
  <c r="M2598" i="1"/>
  <c r="L2598" i="1"/>
  <c r="I2598" i="1"/>
  <c r="H2598" i="1"/>
  <c r="F2598" i="1"/>
  <c r="M2562" i="1"/>
  <c r="L2562" i="1"/>
  <c r="I2562" i="1"/>
  <c r="H2562" i="1"/>
  <c r="F2562" i="1"/>
  <c r="M2561" i="1"/>
  <c r="L2561" i="1"/>
  <c r="I2561" i="1"/>
  <c r="H2561" i="1"/>
  <c r="F2561" i="1"/>
  <c r="M2560" i="1"/>
  <c r="L2560" i="1"/>
  <c r="I2560" i="1"/>
  <c r="H2560" i="1"/>
  <c r="F2560" i="1"/>
  <c r="M2559" i="1"/>
  <c r="L2559" i="1"/>
  <c r="I2559" i="1"/>
  <c r="H2559" i="1"/>
  <c r="F2559" i="1"/>
  <c r="M2523" i="1"/>
  <c r="L2523" i="1"/>
  <c r="I2523" i="1"/>
  <c r="H2523" i="1"/>
  <c r="F2523" i="1"/>
  <c r="M2522" i="1"/>
  <c r="L2522" i="1"/>
  <c r="I2522" i="1"/>
  <c r="H2522" i="1"/>
  <c r="F2522" i="1"/>
  <c r="M2521" i="1"/>
  <c r="L2521" i="1"/>
  <c r="I2521" i="1"/>
  <c r="H2521" i="1"/>
  <c r="F2521" i="1"/>
  <c r="M2520" i="1"/>
  <c r="L2520" i="1"/>
  <c r="I2520" i="1"/>
  <c r="H2520" i="1"/>
  <c r="F2520" i="1"/>
  <c r="M2484" i="1"/>
  <c r="L2484" i="1"/>
  <c r="I2484" i="1"/>
  <c r="H2484" i="1"/>
  <c r="F2484" i="1"/>
  <c r="M2483" i="1"/>
  <c r="L2483" i="1"/>
  <c r="I2483" i="1"/>
  <c r="H2483" i="1"/>
  <c r="F2483" i="1"/>
  <c r="M2482" i="1"/>
  <c r="L2482" i="1"/>
  <c r="I2482" i="1"/>
  <c r="H2482" i="1"/>
  <c r="F2482" i="1"/>
  <c r="M2481" i="1"/>
  <c r="L2481" i="1"/>
  <c r="I2481" i="1"/>
  <c r="H2481" i="1"/>
  <c r="F2481" i="1"/>
  <c r="M2443" i="1"/>
  <c r="L2443" i="1"/>
  <c r="I2443" i="1"/>
  <c r="H2443" i="1"/>
  <c r="F2443" i="1"/>
  <c r="M2442" i="1"/>
  <c r="L2442" i="1"/>
  <c r="I2442" i="1"/>
  <c r="H2442" i="1"/>
  <c r="F2442" i="1"/>
  <c r="L508" i="1"/>
  <c r="P508" i="1" s="1"/>
  <c r="I508" i="1"/>
  <c r="H508" i="1"/>
  <c r="F508" i="1"/>
  <c r="L507" i="1"/>
  <c r="P507" i="1" s="1"/>
  <c r="I507" i="1"/>
  <c r="H507" i="1"/>
  <c r="F507" i="1"/>
  <c r="L2362" i="1"/>
  <c r="P2362" i="1" s="1"/>
  <c r="I2362" i="1"/>
  <c r="H2362" i="1"/>
  <c r="F2362" i="1"/>
  <c r="F2363" i="1"/>
  <c r="H2363" i="1"/>
  <c r="I2363" i="1"/>
  <c r="L2363" i="1"/>
  <c r="P2363" i="1" s="1"/>
  <c r="L2361" i="1"/>
  <c r="P2361" i="1" s="1"/>
  <c r="I2361" i="1"/>
  <c r="H2361" i="1"/>
  <c r="F2361" i="1"/>
  <c r="L2405" i="1"/>
  <c r="P2405" i="1" s="1"/>
  <c r="I2405" i="1"/>
  <c r="H2405" i="1"/>
  <c r="F2405" i="1"/>
  <c r="L2404" i="1"/>
  <c r="P2404" i="1" s="1"/>
  <c r="I2404" i="1"/>
  <c r="H2404" i="1"/>
  <c r="F2404" i="1"/>
  <c r="L2403" i="1"/>
  <c r="P2403" i="1" s="1"/>
  <c r="I2403" i="1"/>
  <c r="H2403" i="1"/>
  <c r="F2403" i="1"/>
  <c r="L2402" i="1"/>
  <c r="P2402" i="1" s="1"/>
  <c r="I2402" i="1"/>
  <c r="H2402" i="1"/>
  <c r="F2402" i="1"/>
  <c r="L2366" i="1"/>
  <c r="P2366" i="1" s="1"/>
  <c r="I2366" i="1"/>
  <c r="H2366" i="1"/>
  <c r="F2366" i="1"/>
  <c r="L2365" i="1"/>
  <c r="P2365" i="1" s="1"/>
  <c r="I2365" i="1"/>
  <c r="H2365" i="1"/>
  <c r="F2365" i="1"/>
  <c r="L2364" i="1"/>
  <c r="P2364" i="1" s="1"/>
  <c r="I2364" i="1"/>
  <c r="H2364" i="1"/>
  <c r="F2364" i="1"/>
  <c r="M2325" i="1"/>
  <c r="L2325" i="1"/>
  <c r="I2325" i="1"/>
  <c r="H2325" i="1"/>
  <c r="F2325" i="1"/>
  <c r="M2323" i="1"/>
  <c r="L2323" i="1"/>
  <c r="I2323" i="1"/>
  <c r="H2323" i="1"/>
  <c r="F2323" i="1"/>
  <c r="M2322" i="1"/>
  <c r="L2322" i="1"/>
  <c r="I2322" i="1"/>
  <c r="H2322" i="1"/>
  <c r="F2322" i="1"/>
  <c r="M2283" i="1"/>
  <c r="L2283" i="1"/>
  <c r="I2283" i="1"/>
  <c r="H2283" i="1"/>
  <c r="F2283" i="1"/>
  <c r="M2282" i="1"/>
  <c r="L2282" i="1"/>
  <c r="I2282" i="1"/>
  <c r="H2282" i="1"/>
  <c r="F2282" i="1"/>
  <c r="M2281" i="1"/>
  <c r="L2281" i="1"/>
  <c r="I2281" i="1"/>
  <c r="H2281" i="1"/>
  <c r="F2281" i="1"/>
  <c r="M2280" i="1"/>
  <c r="L2280" i="1"/>
  <c r="I2280" i="1"/>
  <c r="H2280" i="1"/>
  <c r="F2280" i="1"/>
  <c r="M2244" i="1"/>
  <c r="L2244" i="1"/>
  <c r="I2244" i="1"/>
  <c r="H2244" i="1"/>
  <c r="F2244" i="1"/>
  <c r="M2243" i="1"/>
  <c r="L2243" i="1"/>
  <c r="I2243" i="1"/>
  <c r="H2243" i="1"/>
  <c r="F2243" i="1"/>
  <c r="M2242" i="1"/>
  <c r="L2242" i="1"/>
  <c r="I2242" i="1"/>
  <c r="H2242" i="1"/>
  <c r="F2242" i="1"/>
  <c r="M2241" i="1"/>
  <c r="L2241" i="1"/>
  <c r="I2241" i="1"/>
  <c r="H2241" i="1"/>
  <c r="F2241" i="1"/>
  <c r="M2205" i="1"/>
  <c r="L2205" i="1"/>
  <c r="I2205" i="1"/>
  <c r="H2205" i="1"/>
  <c r="F2205" i="1"/>
  <c r="M2204" i="1"/>
  <c r="L2204" i="1"/>
  <c r="I2204" i="1"/>
  <c r="H2204" i="1"/>
  <c r="F2204" i="1"/>
  <c r="M2203" i="1"/>
  <c r="L2203" i="1"/>
  <c r="I2203" i="1"/>
  <c r="H2203" i="1"/>
  <c r="F2203" i="1"/>
  <c r="M2202" i="1"/>
  <c r="L2202" i="1"/>
  <c r="I2202" i="1"/>
  <c r="H2202" i="1"/>
  <c r="F2202" i="1"/>
  <c r="M2166" i="1"/>
  <c r="L2166" i="1"/>
  <c r="I2166" i="1"/>
  <c r="H2166" i="1"/>
  <c r="F2166" i="1"/>
  <c r="M2165" i="1"/>
  <c r="L2165" i="1"/>
  <c r="I2165" i="1"/>
  <c r="H2165" i="1"/>
  <c r="F2165" i="1"/>
  <c r="M2164" i="1"/>
  <c r="L2164" i="1"/>
  <c r="I2164" i="1"/>
  <c r="H2164" i="1"/>
  <c r="F2164" i="1"/>
  <c r="M2163" i="1"/>
  <c r="L2163" i="1"/>
  <c r="I2163" i="1"/>
  <c r="H2163" i="1"/>
  <c r="F2163" i="1"/>
  <c r="M2127" i="1"/>
  <c r="L2127" i="1"/>
  <c r="I2127" i="1"/>
  <c r="H2127" i="1"/>
  <c r="F2127" i="1"/>
  <c r="M2126" i="1"/>
  <c r="L2126" i="1"/>
  <c r="I2126" i="1"/>
  <c r="H2126" i="1"/>
  <c r="F2126" i="1"/>
  <c r="M2125" i="1"/>
  <c r="L2125" i="1"/>
  <c r="I2125" i="1"/>
  <c r="H2125" i="1"/>
  <c r="F2125" i="1"/>
  <c r="M2124" i="1"/>
  <c r="L2124" i="1"/>
  <c r="I2124" i="1"/>
  <c r="H2124" i="1"/>
  <c r="F2124" i="1"/>
  <c r="M2087" i="1"/>
  <c r="L2087" i="1"/>
  <c r="I2087" i="1"/>
  <c r="H2087" i="1"/>
  <c r="F2087" i="1"/>
  <c r="M2086" i="1"/>
  <c r="L2086" i="1"/>
  <c r="I2086" i="1"/>
  <c r="H2086" i="1"/>
  <c r="F2086" i="1"/>
  <c r="M2085" i="1"/>
  <c r="L2085" i="1"/>
  <c r="I2085" i="1"/>
  <c r="H2085" i="1"/>
  <c r="F2085" i="1"/>
  <c r="P2047" i="1"/>
  <c r="I2047" i="1"/>
  <c r="H2047" i="1"/>
  <c r="F2047" i="1"/>
  <c r="P2046" i="1"/>
  <c r="I2046" i="1"/>
  <c r="H2046" i="1"/>
  <c r="F2046" i="1"/>
  <c r="M2005" i="1"/>
  <c r="L2005" i="1"/>
  <c r="I2005" i="1"/>
  <c r="H2005" i="1"/>
  <c r="F2005" i="1"/>
  <c r="M2004" i="1"/>
  <c r="L2004" i="1"/>
  <c r="I2004" i="1"/>
  <c r="H2004" i="1"/>
  <c r="F2004" i="1"/>
  <c r="M1963" i="1"/>
  <c r="L1963" i="1"/>
  <c r="I1963" i="1"/>
  <c r="H1963" i="1"/>
  <c r="F1963" i="1"/>
  <c r="M1962" i="1"/>
  <c r="L1962" i="1"/>
  <c r="I1962" i="1"/>
  <c r="H1962" i="1"/>
  <c r="F1962" i="1"/>
  <c r="L1923" i="1"/>
  <c r="P1923" i="1" s="1"/>
  <c r="I1923" i="1"/>
  <c r="H1923" i="1"/>
  <c r="F1923" i="1"/>
  <c r="L1921" i="1"/>
  <c r="P1921" i="1" s="1"/>
  <c r="I1921" i="1"/>
  <c r="H1921" i="1"/>
  <c r="F1921" i="1"/>
  <c r="L1920" i="1"/>
  <c r="P1920" i="1" s="1"/>
  <c r="I1920" i="1"/>
  <c r="H1920" i="1"/>
  <c r="F1920" i="1"/>
  <c r="M1884" i="1"/>
  <c r="L1884" i="1"/>
  <c r="I1884" i="1"/>
  <c r="H1884" i="1"/>
  <c r="F1884" i="1"/>
  <c r="M1882" i="1"/>
  <c r="L1882" i="1"/>
  <c r="I1882" i="1"/>
  <c r="H1882" i="1"/>
  <c r="F1882" i="1"/>
  <c r="M1881" i="1"/>
  <c r="L1881" i="1"/>
  <c r="I1881" i="1"/>
  <c r="H1881" i="1"/>
  <c r="F1881" i="1"/>
  <c r="M1845" i="1"/>
  <c r="L1845" i="1"/>
  <c r="I1845" i="1"/>
  <c r="H1845" i="1"/>
  <c r="F1845" i="1"/>
  <c r="M1843" i="1"/>
  <c r="L1843" i="1"/>
  <c r="I1843" i="1"/>
  <c r="H1843" i="1"/>
  <c r="F1843" i="1"/>
  <c r="M1842" i="1"/>
  <c r="L1842" i="1"/>
  <c r="I1842" i="1"/>
  <c r="H1842" i="1"/>
  <c r="F1842" i="1"/>
  <c r="M1805" i="1"/>
  <c r="L1805" i="1"/>
  <c r="I1805" i="1"/>
  <c r="H1805" i="1"/>
  <c r="F1805" i="1"/>
  <c r="M1804" i="1"/>
  <c r="L1804" i="1"/>
  <c r="I1804" i="1"/>
  <c r="H1804" i="1"/>
  <c r="F1804" i="1"/>
  <c r="M1803" i="1"/>
  <c r="L1803" i="1"/>
  <c r="I1803" i="1"/>
  <c r="H1803" i="1"/>
  <c r="F1803" i="1"/>
  <c r="L1766" i="1"/>
  <c r="P1766" i="1" s="1"/>
  <c r="I1766" i="1"/>
  <c r="H1766" i="1"/>
  <c r="F1766" i="1"/>
  <c r="L1765" i="1"/>
  <c r="P1765" i="1" s="1"/>
  <c r="I1765" i="1"/>
  <c r="H1765" i="1"/>
  <c r="F1765" i="1"/>
  <c r="L1764" i="1"/>
  <c r="P1764" i="1" s="1"/>
  <c r="I1764" i="1"/>
  <c r="H1764" i="1"/>
  <c r="F1764" i="1"/>
  <c r="L1763" i="1"/>
  <c r="P1763" i="1" s="1"/>
  <c r="I1763" i="1"/>
  <c r="H1763" i="1"/>
  <c r="F1763" i="1"/>
  <c r="L1727" i="1"/>
  <c r="P1727" i="1" s="1"/>
  <c r="I1727" i="1"/>
  <c r="H1727" i="1"/>
  <c r="F1727" i="1"/>
  <c r="L1726" i="1"/>
  <c r="P1726" i="1" s="1"/>
  <c r="I1726" i="1"/>
  <c r="H1726" i="1"/>
  <c r="F1726" i="1"/>
  <c r="L1725" i="1"/>
  <c r="P1725" i="1" s="1"/>
  <c r="I1725" i="1"/>
  <c r="H1725" i="1"/>
  <c r="F1725" i="1"/>
  <c r="M1687" i="1"/>
  <c r="L1687" i="1"/>
  <c r="I1687" i="1"/>
  <c r="H1687" i="1"/>
  <c r="F1687" i="1"/>
  <c r="M1685" i="1"/>
  <c r="L1685" i="1"/>
  <c r="I1685" i="1"/>
  <c r="H1685" i="1"/>
  <c r="F1685" i="1"/>
  <c r="M1684" i="1"/>
  <c r="L1684" i="1"/>
  <c r="I1684" i="1"/>
  <c r="H1684" i="1"/>
  <c r="F1684" i="1"/>
  <c r="F1686" i="1"/>
  <c r="H1686" i="1"/>
  <c r="I1686" i="1"/>
  <c r="L1686" i="1"/>
  <c r="M1686" i="1"/>
  <c r="M1647" i="1"/>
  <c r="L1647" i="1"/>
  <c r="I1647" i="1"/>
  <c r="H1647" i="1"/>
  <c r="F1647" i="1"/>
  <c r="M1645" i="1"/>
  <c r="L1645" i="1"/>
  <c r="I1645" i="1"/>
  <c r="H1645" i="1"/>
  <c r="F1645" i="1"/>
  <c r="M1644" i="1"/>
  <c r="L1644" i="1"/>
  <c r="I1644" i="1"/>
  <c r="H1644" i="1"/>
  <c r="F1644" i="1"/>
  <c r="L1608" i="1"/>
  <c r="P1608" i="1" s="1"/>
  <c r="I1608" i="1"/>
  <c r="H1608" i="1"/>
  <c r="F1608" i="1"/>
  <c r="L1607" i="1"/>
  <c r="P1607" i="1" s="1"/>
  <c r="I1607" i="1"/>
  <c r="H1607" i="1"/>
  <c r="F1607" i="1"/>
  <c r="L1606" i="1"/>
  <c r="P1606" i="1" s="1"/>
  <c r="I1606" i="1"/>
  <c r="H1606" i="1"/>
  <c r="F1606" i="1"/>
  <c r="L1605" i="1"/>
  <c r="P1605" i="1" s="1"/>
  <c r="I1605" i="1"/>
  <c r="H1605" i="1"/>
  <c r="F1605" i="1"/>
  <c r="L1569" i="1"/>
  <c r="P1569" i="1" s="1"/>
  <c r="I1569" i="1"/>
  <c r="H1569" i="1"/>
  <c r="F1569" i="1"/>
  <c r="L1568" i="1"/>
  <c r="P1568" i="1" s="1"/>
  <c r="I1568" i="1"/>
  <c r="H1568" i="1"/>
  <c r="F1568" i="1"/>
  <c r="L1567" i="1"/>
  <c r="P1567" i="1" s="1"/>
  <c r="I1567" i="1"/>
  <c r="H1567" i="1"/>
  <c r="F1567" i="1"/>
  <c r="L1566" i="1"/>
  <c r="P1566" i="1" s="1"/>
  <c r="I1566" i="1"/>
  <c r="H1566" i="1"/>
  <c r="F1566" i="1"/>
  <c r="M1530" i="1"/>
  <c r="L1530" i="1"/>
  <c r="I1530" i="1"/>
  <c r="H1530" i="1"/>
  <c r="F1530" i="1"/>
  <c r="M1529" i="1"/>
  <c r="L1529" i="1"/>
  <c r="I1529" i="1"/>
  <c r="H1529" i="1"/>
  <c r="F1529" i="1"/>
  <c r="M1528" i="1"/>
  <c r="L1528" i="1"/>
  <c r="I1528" i="1"/>
  <c r="H1528" i="1"/>
  <c r="F1528" i="1"/>
  <c r="M1527" i="1"/>
  <c r="L1527" i="1"/>
  <c r="I1527" i="1"/>
  <c r="H1527" i="1"/>
  <c r="F1527" i="1"/>
  <c r="L1491" i="1"/>
  <c r="P1491" i="1" s="1"/>
  <c r="I1491" i="1"/>
  <c r="H1491" i="1"/>
  <c r="F1491" i="1"/>
  <c r="L1490" i="1"/>
  <c r="P1490" i="1" s="1"/>
  <c r="I1490" i="1"/>
  <c r="H1490" i="1"/>
  <c r="F1490" i="1"/>
  <c r="L1489" i="1"/>
  <c r="P1489" i="1" s="1"/>
  <c r="I1489" i="1"/>
  <c r="H1489" i="1"/>
  <c r="F1489" i="1"/>
  <c r="L1488" i="1"/>
  <c r="P1488" i="1" s="1"/>
  <c r="I1488" i="1"/>
  <c r="H1488" i="1"/>
  <c r="F1488" i="1"/>
  <c r="M1452" i="1"/>
  <c r="L1452" i="1"/>
  <c r="I1452" i="1"/>
  <c r="H1452" i="1"/>
  <c r="F1452" i="1"/>
  <c r="M1451" i="1"/>
  <c r="L1451" i="1"/>
  <c r="I1451" i="1"/>
  <c r="H1451" i="1"/>
  <c r="F1451" i="1"/>
  <c r="M1450" i="1"/>
  <c r="L1450" i="1"/>
  <c r="I1450" i="1"/>
  <c r="H1450" i="1"/>
  <c r="F1450" i="1"/>
  <c r="M1449" i="1"/>
  <c r="L1449" i="1"/>
  <c r="I1449" i="1"/>
  <c r="H1449" i="1"/>
  <c r="F1449" i="1"/>
  <c r="L1413" i="1"/>
  <c r="P1413" i="1" s="1"/>
  <c r="I1413" i="1"/>
  <c r="H1413" i="1"/>
  <c r="F1413" i="1"/>
  <c r="L1412" i="1"/>
  <c r="P1412" i="1" s="1"/>
  <c r="I1412" i="1"/>
  <c r="H1412" i="1"/>
  <c r="F1412" i="1"/>
  <c r="L1411" i="1"/>
  <c r="P1411" i="1" s="1"/>
  <c r="I1411" i="1"/>
  <c r="H1411" i="1"/>
  <c r="F1411" i="1"/>
  <c r="L1410" i="1"/>
  <c r="P1410" i="1" s="1"/>
  <c r="I1410" i="1"/>
  <c r="H1410" i="1"/>
  <c r="F1410" i="1"/>
  <c r="L1374" i="1"/>
  <c r="P1374" i="1" s="1"/>
  <c r="I1374" i="1"/>
  <c r="H1374" i="1"/>
  <c r="F1374" i="1"/>
  <c r="L1373" i="1"/>
  <c r="P1373" i="1" s="1"/>
  <c r="I1373" i="1"/>
  <c r="H1373" i="1"/>
  <c r="F1373" i="1"/>
  <c r="L1372" i="1"/>
  <c r="P1372" i="1" s="1"/>
  <c r="I1372" i="1"/>
  <c r="H1372" i="1"/>
  <c r="F1372" i="1"/>
  <c r="L1371" i="1"/>
  <c r="P1371" i="1" s="1"/>
  <c r="I1371" i="1"/>
  <c r="H1371" i="1"/>
  <c r="F1371" i="1"/>
  <c r="M1335" i="1"/>
  <c r="L1335" i="1"/>
  <c r="I1335" i="1"/>
  <c r="H1335" i="1"/>
  <c r="F1335" i="1"/>
  <c r="M1334" i="1"/>
  <c r="L1334" i="1"/>
  <c r="I1334" i="1"/>
  <c r="H1334" i="1"/>
  <c r="F1334" i="1"/>
  <c r="M1333" i="1"/>
  <c r="L1333" i="1"/>
  <c r="I1333" i="1"/>
  <c r="H1333" i="1"/>
  <c r="F1333" i="1"/>
  <c r="M1332" i="1"/>
  <c r="L1332" i="1"/>
  <c r="I1332" i="1"/>
  <c r="H1332" i="1"/>
  <c r="F1332" i="1"/>
  <c r="M1296" i="1"/>
  <c r="L1296" i="1"/>
  <c r="I1296" i="1"/>
  <c r="F1296" i="1"/>
  <c r="M1295" i="1"/>
  <c r="L1295" i="1"/>
  <c r="I1295" i="1"/>
  <c r="H1295" i="1"/>
  <c r="F1295" i="1"/>
  <c r="M1294" i="1"/>
  <c r="L1294" i="1"/>
  <c r="I1294" i="1"/>
  <c r="H1294" i="1"/>
  <c r="F1294" i="1"/>
  <c r="M1293" i="1"/>
  <c r="L1293" i="1"/>
  <c r="I1293" i="1"/>
  <c r="H1293" i="1"/>
  <c r="F1293" i="1"/>
  <c r="M1257" i="1"/>
  <c r="L1257" i="1"/>
  <c r="I1257" i="1"/>
  <c r="H1257" i="1"/>
  <c r="F1257" i="1"/>
  <c r="M1256" i="1"/>
  <c r="L1256" i="1"/>
  <c r="I1256" i="1"/>
  <c r="H1256" i="1"/>
  <c r="F1256" i="1"/>
  <c r="M1255" i="1"/>
  <c r="L1255" i="1"/>
  <c r="I1255" i="1"/>
  <c r="H1255" i="1"/>
  <c r="F1255" i="1"/>
  <c r="M1254" i="1"/>
  <c r="L1254" i="1"/>
  <c r="I1254" i="1"/>
  <c r="H1254" i="1"/>
  <c r="F1254" i="1"/>
  <c r="M1218" i="1"/>
  <c r="L1218" i="1"/>
  <c r="I1218" i="1"/>
  <c r="H1218" i="1"/>
  <c r="F1218" i="1"/>
  <c r="M1217" i="1"/>
  <c r="L1217" i="1"/>
  <c r="I1217" i="1"/>
  <c r="H1217" i="1"/>
  <c r="F1217" i="1"/>
  <c r="M1216" i="1"/>
  <c r="L1216" i="1"/>
  <c r="I1216" i="1"/>
  <c r="H1216" i="1"/>
  <c r="F1216" i="1"/>
  <c r="M1215" i="1"/>
  <c r="L1215" i="1"/>
  <c r="I1215" i="1"/>
  <c r="H1215" i="1"/>
  <c r="F1215" i="1"/>
  <c r="L1179" i="1"/>
  <c r="P1179" i="1" s="1"/>
  <c r="I1179" i="1"/>
  <c r="H1179" i="1"/>
  <c r="F1179" i="1"/>
  <c r="L1178" i="1"/>
  <c r="P1178" i="1" s="1"/>
  <c r="I1178" i="1"/>
  <c r="H1178" i="1"/>
  <c r="F1178" i="1"/>
  <c r="L1177" i="1"/>
  <c r="P1177" i="1" s="1"/>
  <c r="I1177" i="1"/>
  <c r="H1177" i="1"/>
  <c r="F1177" i="1"/>
  <c r="L1176" i="1"/>
  <c r="P1176" i="1" s="1"/>
  <c r="I1176" i="1"/>
  <c r="H1176" i="1"/>
  <c r="F1176" i="1"/>
  <c r="F1180" i="1"/>
  <c r="I1180" i="1"/>
  <c r="L1180" i="1"/>
  <c r="P1180" i="1" s="1"/>
  <c r="L1140" i="1"/>
  <c r="P1140" i="1" s="1"/>
  <c r="I1140" i="1"/>
  <c r="H1140" i="1"/>
  <c r="F1140" i="1"/>
  <c r="L1139" i="1"/>
  <c r="P1139" i="1" s="1"/>
  <c r="I1139" i="1"/>
  <c r="H1139" i="1"/>
  <c r="F1139" i="1"/>
  <c r="L1138" i="1"/>
  <c r="P1138" i="1" s="1"/>
  <c r="I1138" i="1"/>
  <c r="H1138" i="1"/>
  <c r="F1138" i="1"/>
  <c r="L1137" i="1"/>
  <c r="P1137" i="1" s="1"/>
  <c r="I1137" i="1"/>
  <c r="H1137" i="1"/>
  <c r="F1137" i="1"/>
  <c r="T1101" i="1"/>
  <c r="M1101" i="1"/>
  <c r="L1101" i="1"/>
  <c r="I1101" i="1"/>
  <c r="H1101" i="1"/>
  <c r="F1101" i="1"/>
  <c r="T1099" i="1"/>
  <c r="M1099" i="1"/>
  <c r="L1099" i="1"/>
  <c r="I1099" i="1"/>
  <c r="H1099" i="1"/>
  <c r="F1099" i="1"/>
  <c r="T1098" i="1"/>
  <c r="M1098" i="1"/>
  <c r="L1098" i="1"/>
  <c r="I1098" i="1"/>
  <c r="H1098" i="1"/>
  <c r="F1098" i="1"/>
  <c r="F1102" i="1"/>
  <c r="I1102" i="1"/>
  <c r="L1102" i="1"/>
  <c r="M1102" i="1"/>
  <c r="T1102" i="1"/>
  <c r="M1061" i="1"/>
  <c r="L1061" i="1"/>
  <c r="I1061" i="1"/>
  <c r="H1061" i="1"/>
  <c r="F1061" i="1"/>
  <c r="M1060" i="1"/>
  <c r="L1060" i="1"/>
  <c r="I1060" i="1"/>
  <c r="H1060" i="1"/>
  <c r="F1060" i="1"/>
  <c r="M1059" i="1"/>
  <c r="L1059" i="1"/>
  <c r="I1059" i="1"/>
  <c r="H1059" i="1"/>
  <c r="F1059" i="1"/>
  <c r="M1058" i="1"/>
  <c r="L1058" i="1"/>
  <c r="I1058" i="1"/>
  <c r="H1058" i="1"/>
  <c r="F1058" i="1"/>
  <c r="L1022" i="1"/>
  <c r="P1022" i="1" s="1"/>
  <c r="I1022" i="1"/>
  <c r="H1022" i="1"/>
  <c r="F1022" i="1"/>
  <c r="L1021" i="1"/>
  <c r="P1021" i="1" s="1"/>
  <c r="I1021" i="1"/>
  <c r="H1021" i="1"/>
  <c r="F1021" i="1"/>
  <c r="L1020" i="1"/>
  <c r="P1020" i="1" s="1"/>
  <c r="I1020" i="1"/>
  <c r="H1020" i="1"/>
  <c r="F1020" i="1"/>
  <c r="L1019" i="1"/>
  <c r="P1019" i="1" s="1"/>
  <c r="I1019" i="1"/>
  <c r="H1019" i="1"/>
  <c r="F1019" i="1"/>
  <c r="M983" i="1"/>
  <c r="L983" i="1"/>
  <c r="I983" i="1"/>
  <c r="H983" i="1"/>
  <c r="F983" i="1"/>
  <c r="M981" i="1"/>
  <c r="L981" i="1"/>
  <c r="I981" i="1"/>
  <c r="H981" i="1"/>
  <c r="F981" i="1"/>
  <c r="M980" i="1"/>
  <c r="L980" i="1"/>
  <c r="I980" i="1"/>
  <c r="H980" i="1"/>
  <c r="F980" i="1"/>
  <c r="M942" i="1"/>
  <c r="L942" i="1"/>
  <c r="I942" i="1"/>
  <c r="H942" i="1"/>
  <c r="F942" i="1"/>
  <c r="M941" i="1"/>
  <c r="L941" i="1"/>
  <c r="I941" i="1"/>
  <c r="H941" i="1"/>
  <c r="F941" i="1"/>
  <c r="M940" i="1"/>
  <c r="L940" i="1"/>
  <c r="I940" i="1"/>
  <c r="H940" i="1"/>
  <c r="F940" i="1"/>
  <c r="M903" i="1"/>
  <c r="L903" i="1"/>
  <c r="I903" i="1"/>
  <c r="H903" i="1"/>
  <c r="F903" i="1"/>
  <c r="M902" i="1"/>
  <c r="L902" i="1"/>
  <c r="I902" i="1"/>
  <c r="H902" i="1"/>
  <c r="F902" i="1"/>
  <c r="M901" i="1"/>
  <c r="L901" i="1"/>
  <c r="I901" i="1"/>
  <c r="H901" i="1"/>
  <c r="F901" i="1"/>
  <c r="M900" i="1"/>
  <c r="L900" i="1"/>
  <c r="I900" i="1"/>
  <c r="H900" i="1"/>
  <c r="F900" i="1"/>
  <c r="M864" i="1"/>
  <c r="L864" i="1"/>
  <c r="I864" i="1"/>
  <c r="H864" i="1"/>
  <c r="F864" i="1"/>
  <c r="M862" i="1"/>
  <c r="L862" i="1"/>
  <c r="I862" i="1"/>
  <c r="H862" i="1"/>
  <c r="F862" i="1"/>
  <c r="M861" i="1"/>
  <c r="L861" i="1"/>
  <c r="I861" i="1"/>
  <c r="H861" i="1"/>
  <c r="F861" i="1"/>
  <c r="L825" i="1"/>
  <c r="P825" i="1" s="1"/>
  <c r="I825" i="1"/>
  <c r="H825" i="1"/>
  <c r="F825" i="1"/>
  <c r="L824" i="1"/>
  <c r="P824" i="1" s="1"/>
  <c r="I824" i="1"/>
  <c r="H824" i="1"/>
  <c r="F824" i="1"/>
  <c r="L823" i="1"/>
  <c r="P823" i="1" s="1"/>
  <c r="I823" i="1"/>
  <c r="H823" i="1"/>
  <c r="F823" i="1"/>
  <c r="L822" i="1"/>
  <c r="P822" i="1" s="1"/>
  <c r="I822" i="1"/>
  <c r="H822" i="1"/>
  <c r="F822" i="1"/>
  <c r="L786" i="1"/>
  <c r="P786" i="1" s="1"/>
  <c r="I786" i="1"/>
  <c r="H786" i="1"/>
  <c r="F786" i="1"/>
  <c r="L785" i="1"/>
  <c r="P785" i="1" s="1"/>
  <c r="I785" i="1"/>
  <c r="H785" i="1"/>
  <c r="F785" i="1"/>
  <c r="L784" i="1"/>
  <c r="P784" i="1" s="1"/>
  <c r="I784" i="1"/>
  <c r="H784" i="1"/>
  <c r="F784" i="1"/>
  <c r="L783" i="1"/>
  <c r="P783" i="1" s="1"/>
  <c r="I783" i="1"/>
  <c r="H783" i="1"/>
  <c r="F783" i="1"/>
  <c r="M746" i="1"/>
  <c r="L746" i="1"/>
  <c r="I746" i="1"/>
  <c r="H746" i="1"/>
  <c r="F746" i="1"/>
  <c r="M745" i="1"/>
  <c r="L745" i="1"/>
  <c r="I745" i="1"/>
  <c r="H745" i="1"/>
  <c r="F745" i="1"/>
  <c r="M744" i="1"/>
  <c r="L744" i="1"/>
  <c r="I744" i="1"/>
  <c r="H744" i="1"/>
  <c r="F744" i="1"/>
  <c r="M708" i="1"/>
  <c r="L708" i="1"/>
  <c r="I708" i="1"/>
  <c r="H708" i="1"/>
  <c r="F708" i="1"/>
  <c r="M707" i="1"/>
  <c r="L707" i="1"/>
  <c r="I707" i="1"/>
  <c r="H707" i="1"/>
  <c r="F707" i="1"/>
  <c r="M706" i="1"/>
  <c r="L706" i="1"/>
  <c r="I706" i="1"/>
  <c r="H706" i="1"/>
  <c r="F706" i="1"/>
  <c r="M705" i="1"/>
  <c r="L705" i="1"/>
  <c r="I705" i="1"/>
  <c r="H705" i="1"/>
  <c r="F705" i="1"/>
  <c r="M669" i="1"/>
  <c r="L669" i="1"/>
  <c r="I669" i="1"/>
  <c r="H669" i="1"/>
  <c r="F669" i="1"/>
  <c r="M668" i="1"/>
  <c r="L668" i="1"/>
  <c r="I668" i="1"/>
  <c r="H668" i="1"/>
  <c r="F668" i="1"/>
  <c r="M667" i="1"/>
  <c r="L667" i="1"/>
  <c r="I667" i="1"/>
  <c r="H667" i="1"/>
  <c r="F667" i="1"/>
  <c r="M666" i="1"/>
  <c r="L666" i="1"/>
  <c r="I666" i="1"/>
  <c r="H666" i="1"/>
  <c r="F666" i="1"/>
  <c r="M591" i="1"/>
  <c r="L591" i="1"/>
  <c r="I591" i="1"/>
  <c r="H591" i="1"/>
  <c r="F591" i="1"/>
  <c r="M590" i="1"/>
  <c r="L590" i="1"/>
  <c r="I590" i="1"/>
  <c r="H590" i="1"/>
  <c r="F590" i="1"/>
  <c r="M589" i="1"/>
  <c r="L589" i="1"/>
  <c r="I589" i="1"/>
  <c r="H589" i="1"/>
  <c r="F589" i="1"/>
  <c r="M588" i="1"/>
  <c r="L588" i="1"/>
  <c r="I588" i="1"/>
  <c r="H588" i="1"/>
  <c r="F588" i="1"/>
  <c r="M630" i="1"/>
  <c r="L630" i="1"/>
  <c r="I630" i="1"/>
  <c r="H630" i="1"/>
  <c r="F630" i="1"/>
  <c r="M629" i="1"/>
  <c r="L629" i="1"/>
  <c r="I629" i="1"/>
  <c r="H629" i="1"/>
  <c r="F629" i="1"/>
  <c r="M628" i="1"/>
  <c r="L628" i="1"/>
  <c r="I628" i="1"/>
  <c r="H628" i="1"/>
  <c r="F628" i="1"/>
  <c r="M627" i="1"/>
  <c r="L627" i="1"/>
  <c r="I627" i="1"/>
  <c r="H627" i="1"/>
  <c r="F627" i="1"/>
  <c r="L3041" i="5"/>
  <c r="P1805" i="1" l="1"/>
  <c r="P1645" i="1"/>
  <c r="P1218" i="1"/>
  <c r="P1296" i="1"/>
  <c r="P1452" i="1"/>
  <c r="P1528" i="1"/>
  <c r="P1685" i="1"/>
  <c r="P1881" i="1"/>
  <c r="P1257" i="1"/>
  <c r="P1335" i="1"/>
  <c r="P3029" i="1"/>
  <c r="P1099" i="1"/>
  <c r="P1216" i="1"/>
  <c r="P1255" i="1"/>
  <c r="P1294" i="1"/>
  <c r="P1333" i="1"/>
  <c r="P1450" i="1"/>
  <c r="P1530" i="1"/>
  <c r="P1803" i="1"/>
  <c r="P1843" i="1"/>
  <c r="P1884" i="1"/>
  <c r="P901" i="1"/>
  <c r="P941" i="1"/>
  <c r="P983" i="1"/>
  <c r="P1059" i="1"/>
  <c r="P1098" i="1"/>
  <c r="P2202" i="1"/>
  <c r="P2241" i="1"/>
  <c r="P2280" i="1"/>
  <c r="P2322" i="1"/>
  <c r="P2482" i="1"/>
  <c r="P2521" i="1"/>
  <c r="P2560" i="1"/>
  <c r="P2599" i="1"/>
  <c r="P2638" i="1"/>
  <c r="P2678" i="1"/>
  <c r="P2718" i="1"/>
  <c r="P2835" i="1"/>
  <c r="P2874" i="1"/>
  <c r="P2913" i="1"/>
  <c r="P3030" i="1"/>
  <c r="P706" i="1"/>
  <c r="P745" i="1"/>
  <c r="P864" i="1"/>
  <c r="P903" i="1"/>
  <c r="P980" i="1"/>
  <c r="P1061" i="1"/>
  <c r="P2204" i="1"/>
  <c r="P2243" i="1"/>
  <c r="P2282" i="1"/>
  <c r="P2325" i="1"/>
  <c r="P2443" i="1"/>
  <c r="P2484" i="1"/>
  <c r="P2523" i="1"/>
  <c r="P2562" i="1"/>
  <c r="P2601" i="1"/>
  <c r="P2676" i="1"/>
  <c r="P2715" i="1"/>
  <c r="P2833" i="1"/>
  <c r="P2872" i="1"/>
  <c r="P2911" i="1"/>
  <c r="P3028" i="1"/>
  <c r="P1451" i="1"/>
  <c r="P627" i="1"/>
  <c r="P588" i="1"/>
  <c r="P666" i="1"/>
  <c r="P705" i="1"/>
  <c r="P744" i="1"/>
  <c r="P862" i="1"/>
  <c r="P902" i="1"/>
  <c r="P942" i="1"/>
  <c r="P1060" i="1"/>
  <c r="P1101" i="1"/>
  <c r="P2005" i="1"/>
  <c r="P2085" i="1"/>
  <c r="P2125" i="1"/>
  <c r="P2164" i="1"/>
  <c r="P2203" i="1"/>
  <c r="P2242" i="1"/>
  <c r="P2281" i="1"/>
  <c r="P2323" i="1"/>
  <c r="P2442" i="1"/>
  <c r="P2483" i="1"/>
  <c r="P2522" i="1"/>
  <c r="P2561" i="1"/>
  <c r="P2600" i="1"/>
  <c r="P2639" i="1"/>
  <c r="P2679" i="1"/>
  <c r="P2832" i="1"/>
  <c r="P2871" i="1"/>
  <c r="P2910" i="1"/>
  <c r="P3027" i="1"/>
  <c r="P630" i="1"/>
  <c r="P591" i="1"/>
  <c r="P669" i="1"/>
  <c r="P708" i="1"/>
  <c r="P861" i="1"/>
  <c r="P1102" i="1"/>
  <c r="P2004" i="1"/>
  <c r="P2124" i="1"/>
  <c r="P2163" i="1"/>
  <c r="P1215" i="1"/>
  <c r="P1254" i="1"/>
  <c r="P1293" i="1"/>
  <c r="P1332" i="1"/>
  <c r="P1449" i="1"/>
  <c r="P1529" i="1"/>
  <c r="P1647" i="1"/>
  <c r="P1687" i="1"/>
  <c r="P1842" i="1"/>
  <c r="P1882" i="1"/>
  <c r="P629" i="1"/>
  <c r="P590" i="1"/>
  <c r="P668" i="1"/>
  <c r="P707" i="1"/>
  <c r="P746" i="1"/>
  <c r="P900" i="1"/>
  <c r="P940" i="1"/>
  <c r="P981" i="1"/>
  <c r="P1058" i="1"/>
  <c r="P1963" i="1"/>
  <c r="P2087" i="1"/>
  <c r="P2127" i="1"/>
  <c r="P2166" i="1"/>
  <c r="P2205" i="1"/>
  <c r="P2244" i="1"/>
  <c r="P2283" i="1"/>
  <c r="P2481" i="1"/>
  <c r="P2520" i="1"/>
  <c r="P2559" i="1"/>
  <c r="P2598" i="1"/>
  <c r="P2637" i="1"/>
  <c r="P2677" i="1"/>
  <c r="P2716" i="1"/>
  <c r="P2834" i="1"/>
  <c r="P2873" i="1"/>
  <c r="P2912" i="1"/>
  <c r="P628" i="1"/>
  <c r="P589" i="1"/>
  <c r="P667" i="1"/>
  <c r="P1686" i="1"/>
  <c r="P1962" i="1"/>
  <c r="P2086" i="1"/>
  <c r="P2126" i="1"/>
  <c r="P2165" i="1"/>
  <c r="P1217" i="1"/>
  <c r="P1256" i="1"/>
  <c r="P1295" i="1"/>
  <c r="P1334" i="1"/>
  <c r="P1527" i="1"/>
  <c r="P1644" i="1"/>
  <c r="P1684" i="1"/>
  <c r="P1804" i="1"/>
  <c r="P1845" i="1"/>
  <c r="G3029" i="1"/>
  <c r="J3029" i="1" s="1"/>
  <c r="G3066" i="1"/>
  <c r="J3066" i="1" s="1"/>
  <c r="R3066" i="1" s="1"/>
  <c r="G3067" i="1"/>
  <c r="J3067" i="1" s="1"/>
  <c r="R3067" i="1" s="1"/>
  <c r="G2991" i="1"/>
  <c r="J2991" i="1" s="1"/>
  <c r="Q2991" i="1" s="1"/>
  <c r="G3068" i="1"/>
  <c r="J3068" i="1" s="1"/>
  <c r="R3068" i="1" s="1"/>
  <c r="G3027" i="1"/>
  <c r="J3027" i="1" s="1"/>
  <c r="G3069" i="1"/>
  <c r="J3069" i="1" s="1"/>
  <c r="R3069" i="1" s="1"/>
  <c r="G3028" i="1"/>
  <c r="J3028" i="1" s="1"/>
  <c r="G3030" i="1"/>
  <c r="J3030" i="1" s="1"/>
  <c r="G2912" i="1"/>
  <c r="J2912" i="1" s="1"/>
  <c r="G2989" i="1"/>
  <c r="J2989" i="1" s="1"/>
  <c r="R2989" i="1" s="1"/>
  <c r="G2910" i="1"/>
  <c r="J2910" i="1" s="1"/>
  <c r="G2873" i="1"/>
  <c r="J2873" i="1" s="1"/>
  <c r="G2793" i="1"/>
  <c r="J2793" i="1" s="1"/>
  <c r="R2793" i="1" s="1"/>
  <c r="G2871" i="1"/>
  <c r="J2871" i="1" s="1"/>
  <c r="G2949" i="1"/>
  <c r="J2949" i="1" s="1"/>
  <c r="Q2949" i="1" s="1"/>
  <c r="G2988" i="1"/>
  <c r="J2988" i="1" s="1"/>
  <c r="R2988" i="1" s="1"/>
  <c r="G2990" i="1"/>
  <c r="J2990" i="1" s="1"/>
  <c r="R2990" i="1" s="1"/>
  <c r="G2952" i="1"/>
  <c r="J2952" i="1" s="1"/>
  <c r="G2950" i="1"/>
  <c r="J2950" i="1" s="1"/>
  <c r="R2950" i="1" s="1"/>
  <c r="G2951" i="1"/>
  <c r="J2951" i="1" s="1"/>
  <c r="Q2951" i="1" s="1"/>
  <c r="G2834" i="1"/>
  <c r="J2834" i="1" s="1"/>
  <c r="G2832" i="1"/>
  <c r="J2832" i="1" s="1"/>
  <c r="G2913" i="1"/>
  <c r="J2913" i="1" s="1"/>
  <c r="G2911" i="1"/>
  <c r="J2911" i="1" s="1"/>
  <c r="G2874" i="1"/>
  <c r="J2874" i="1" s="1"/>
  <c r="G2872" i="1"/>
  <c r="J2872" i="1" s="1"/>
  <c r="G2835" i="1"/>
  <c r="J2835" i="1" s="1"/>
  <c r="G2833" i="1"/>
  <c r="J2833" i="1" s="1"/>
  <c r="G2796" i="1"/>
  <c r="J2796" i="1" s="1"/>
  <c r="R2796" i="1" s="1"/>
  <c r="G2794" i="1"/>
  <c r="J2794" i="1" s="1"/>
  <c r="R2794" i="1" s="1"/>
  <c r="G2795" i="1"/>
  <c r="J2795" i="1" s="1"/>
  <c r="Q2795" i="1" s="1"/>
  <c r="G2756" i="1"/>
  <c r="J2756" i="1" s="1"/>
  <c r="Q2756" i="1" s="1"/>
  <c r="G2754" i="1"/>
  <c r="J2754" i="1" s="1"/>
  <c r="R2754" i="1" s="1"/>
  <c r="G2757" i="1"/>
  <c r="J2757" i="1" s="1"/>
  <c r="R2757" i="1" s="1"/>
  <c r="G2716" i="1"/>
  <c r="J2716" i="1" s="1"/>
  <c r="G2755" i="1"/>
  <c r="J2755" i="1" s="1"/>
  <c r="R2755" i="1" s="1"/>
  <c r="G2718" i="1"/>
  <c r="J2718" i="1" s="1"/>
  <c r="G2715" i="1"/>
  <c r="J2715" i="1" s="1"/>
  <c r="G2676" i="1"/>
  <c r="J2676" i="1" s="1"/>
  <c r="G2678" i="1"/>
  <c r="J2678" i="1" s="1"/>
  <c r="G2600" i="1"/>
  <c r="J2600" i="1" s="1"/>
  <c r="G2679" i="1"/>
  <c r="J2679" i="1" s="1"/>
  <c r="G2677" i="1"/>
  <c r="J2677" i="1" s="1"/>
  <c r="G2637" i="1"/>
  <c r="J2637" i="1" s="1"/>
  <c r="G2559" i="1"/>
  <c r="J2559" i="1" s="1"/>
  <c r="G2639" i="1"/>
  <c r="J2639" i="1" s="1"/>
  <c r="G2598" i="1"/>
  <c r="J2598" i="1" s="1"/>
  <c r="G2638" i="1"/>
  <c r="J2638" i="1" s="1"/>
  <c r="G2601" i="1"/>
  <c r="J2601" i="1" s="1"/>
  <c r="G2599" i="1"/>
  <c r="J2599" i="1" s="1"/>
  <c r="G2520" i="1"/>
  <c r="J2520" i="1" s="1"/>
  <c r="G2483" i="1"/>
  <c r="J2483" i="1" s="1"/>
  <c r="G2561" i="1"/>
  <c r="J2561" i="1" s="1"/>
  <c r="G2562" i="1"/>
  <c r="J2562" i="1" s="1"/>
  <c r="G2481" i="1"/>
  <c r="J2481" i="1" s="1"/>
  <c r="G2560" i="1"/>
  <c r="J2560" i="1" s="1"/>
  <c r="G2522" i="1"/>
  <c r="J2522" i="1" s="1"/>
  <c r="G2521" i="1"/>
  <c r="J2521" i="1" s="1"/>
  <c r="G2523" i="1"/>
  <c r="J2523" i="1" s="1"/>
  <c r="G2442" i="1"/>
  <c r="J2442" i="1" s="1"/>
  <c r="G2482" i="1"/>
  <c r="J2482" i="1" s="1"/>
  <c r="G2484" i="1"/>
  <c r="J2484" i="1" s="1"/>
  <c r="G2363" i="1"/>
  <c r="J2363" i="1" s="1"/>
  <c r="R2363" i="1" s="1"/>
  <c r="G2443" i="1"/>
  <c r="J2443" i="1" s="1"/>
  <c r="G507" i="1"/>
  <c r="J507" i="1" s="1"/>
  <c r="G508" i="1"/>
  <c r="J508" i="1" s="1"/>
  <c r="R508" i="1" s="1"/>
  <c r="G2361" i="1"/>
  <c r="J2361" i="1" s="1"/>
  <c r="Q2361" i="1" s="1"/>
  <c r="G2362" i="1"/>
  <c r="J2362" i="1" s="1"/>
  <c r="Q2362" i="1" s="1"/>
  <c r="G2403" i="1"/>
  <c r="J2403" i="1" s="1"/>
  <c r="R2403" i="1" s="1"/>
  <c r="G2404" i="1"/>
  <c r="J2404" i="1" s="1"/>
  <c r="Q2404" i="1" s="1"/>
  <c r="G2402" i="1"/>
  <c r="J2402" i="1" s="1"/>
  <c r="Q2402" i="1" s="1"/>
  <c r="G2405" i="1"/>
  <c r="J2405" i="1" s="1"/>
  <c r="R2405" i="1" s="1"/>
  <c r="G2366" i="1"/>
  <c r="J2366" i="1" s="1"/>
  <c r="R2366" i="1" s="1"/>
  <c r="G2364" i="1"/>
  <c r="J2364" i="1" s="1"/>
  <c r="R2364" i="1" s="1"/>
  <c r="G2322" i="1"/>
  <c r="J2322" i="1" s="1"/>
  <c r="G2325" i="1"/>
  <c r="J2325" i="1" s="1"/>
  <c r="G2365" i="1"/>
  <c r="J2365" i="1" s="1"/>
  <c r="Q2365" i="1" s="1"/>
  <c r="G2241" i="1"/>
  <c r="J2241" i="1" s="1"/>
  <c r="G2323" i="1"/>
  <c r="J2323" i="1" s="1"/>
  <c r="G2281" i="1"/>
  <c r="J2281" i="1" s="1"/>
  <c r="G2204" i="1"/>
  <c r="J2204" i="1" s="1"/>
  <c r="G2205" i="1"/>
  <c r="J2205" i="1" s="1"/>
  <c r="G2283" i="1"/>
  <c r="J2283" i="1" s="1"/>
  <c r="G2280" i="1"/>
  <c r="J2280" i="1" s="1"/>
  <c r="G2282" i="1"/>
  <c r="J2282" i="1" s="1"/>
  <c r="G2165" i="1"/>
  <c r="J2165" i="1" s="1"/>
  <c r="G2242" i="1"/>
  <c r="J2242" i="1" s="1"/>
  <c r="G2202" i="1"/>
  <c r="J2202" i="1" s="1"/>
  <c r="G2243" i="1"/>
  <c r="J2243" i="1" s="1"/>
  <c r="G2163" i="1"/>
  <c r="J2163" i="1" s="1"/>
  <c r="G2244" i="1"/>
  <c r="J2244" i="1" s="1"/>
  <c r="G2126" i="1"/>
  <c r="J2126" i="1" s="1"/>
  <c r="G2164" i="1"/>
  <c r="J2164" i="1" s="1"/>
  <c r="G2203" i="1"/>
  <c r="J2203" i="1" s="1"/>
  <c r="G2166" i="1"/>
  <c r="J2166" i="1" s="1"/>
  <c r="G2127" i="1"/>
  <c r="J2127" i="1" s="1"/>
  <c r="G2125" i="1"/>
  <c r="J2125" i="1" s="1"/>
  <c r="G2124" i="1"/>
  <c r="J2124" i="1" s="1"/>
  <c r="G2086" i="1"/>
  <c r="J2086" i="1" s="1"/>
  <c r="G2085" i="1"/>
  <c r="J2085" i="1" s="1"/>
  <c r="G2047" i="1"/>
  <c r="J2047" i="1" s="1"/>
  <c r="G2087" i="1"/>
  <c r="J2087" i="1" s="1"/>
  <c r="G1843" i="1"/>
  <c r="J1843" i="1" s="1"/>
  <c r="G2004" i="1"/>
  <c r="J2004" i="1" s="1"/>
  <c r="G2046" i="1"/>
  <c r="J2046" i="1" s="1"/>
  <c r="G1962" i="1"/>
  <c r="J1962" i="1" s="1"/>
  <c r="G1963" i="1"/>
  <c r="J1963" i="1" s="1"/>
  <c r="G2005" i="1"/>
  <c r="J2005" i="1" s="1"/>
  <c r="G1923" i="1"/>
  <c r="J1923" i="1" s="1"/>
  <c r="R1923" i="1" s="1"/>
  <c r="G1921" i="1"/>
  <c r="J1921" i="1" s="1"/>
  <c r="R1921" i="1" s="1"/>
  <c r="G1804" i="1"/>
  <c r="J1804" i="1" s="1"/>
  <c r="G1920" i="1"/>
  <c r="J1920" i="1" s="1"/>
  <c r="R1920" i="1" s="1"/>
  <c r="G1881" i="1"/>
  <c r="J1881" i="1" s="1"/>
  <c r="G1803" i="1"/>
  <c r="J1803" i="1" s="1"/>
  <c r="G1884" i="1"/>
  <c r="J1884" i="1" s="1"/>
  <c r="G1882" i="1"/>
  <c r="J1882" i="1" s="1"/>
  <c r="G1766" i="1"/>
  <c r="J1766" i="1" s="1"/>
  <c r="Q1766" i="1" s="1"/>
  <c r="G1764" i="1"/>
  <c r="J1764" i="1" s="1"/>
  <c r="Q1764" i="1" s="1"/>
  <c r="G1845" i="1"/>
  <c r="J1845" i="1" s="1"/>
  <c r="G1842" i="1"/>
  <c r="J1842" i="1" s="1"/>
  <c r="G1805" i="1"/>
  <c r="J1805" i="1" s="1"/>
  <c r="G1763" i="1"/>
  <c r="J1763" i="1" s="1"/>
  <c r="Q1763" i="1" s="1"/>
  <c r="G1647" i="1"/>
  <c r="J1647" i="1" s="1"/>
  <c r="G1765" i="1"/>
  <c r="J1765" i="1" s="1"/>
  <c r="Q1765" i="1" s="1"/>
  <c r="G1727" i="1"/>
  <c r="J1727" i="1" s="1"/>
  <c r="Q1727" i="1" s="1"/>
  <c r="G1684" i="1"/>
  <c r="J1684" i="1" s="1"/>
  <c r="G1645" i="1"/>
  <c r="J1645" i="1" s="1"/>
  <c r="G1725" i="1"/>
  <c r="J1725" i="1" s="1"/>
  <c r="R1725" i="1" s="1"/>
  <c r="G1726" i="1"/>
  <c r="J1726" i="1" s="1"/>
  <c r="Q1726" i="1" s="1"/>
  <c r="G1686" i="1"/>
  <c r="J1686" i="1" s="1"/>
  <c r="G1687" i="1"/>
  <c r="J1687" i="1" s="1"/>
  <c r="G1685" i="1"/>
  <c r="J1685" i="1" s="1"/>
  <c r="G1607" i="1"/>
  <c r="J1607" i="1" s="1"/>
  <c r="R1607" i="1" s="1"/>
  <c r="G1529" i="1"/>
  <c r="J1529" i="1" s="1"/>
  <c r="G1644" i="1"/>
  <c r="J1644" i="1" s="1"/>
  <c r="G1608" i="1"/>
  <c r="J1608" i="1" s="1"/>
  <c r="Q1608" i="1" s="1"/>
  <c r="G1569" i="1"/>
  <c r="J1569" i="1" s="1"/>
  <c r="R1569" i="1" s="1"/>
  <c r="G1566" i="1"/>
  <c r="J1566" i="1" s="1"/>
  <c r="R1566" i="1" s="1"/>
  <c r="G1606" i="1"/>
  <c r="J1606" i="1" s="1"/>
  <c r="R1606" i="1" s="1"/>
  <c r="G1605" i="1"/>
  <c r="J1605" i="1" s="1"/>
  <c r="R1605" i="1" s="1"/>
  <c r="G1527" i="1"/>
  <c r="J1527" i="1" s="1"/>
  <c r="G1567" i="1"/>
  <c r="J1567" i="1" s="1"/>
  <c r="R1567" i="1" s="1"/>
  <c r="G1490" i="1"/>
  <c r="J1490" i="1" s="1"/>
  <c r="Q1490" i="1" s="1"/>
  <c r="G1410" i="1"/>
  <c r="J1410" i="1" s="1"/>
  <c r="Q1410" i="1" s="1"/>
  <c r="G1488" i="1"/>
  <c r="J1488" i="1" s="1"/>
  <c r="G1568" i="1"/>
  <c r="J1568" i="1" s="1"/>
  <c r="Q1568" i="1" s="1"/>
  <c r="G1528" i="1"/>
  <c r="J1528" i="1" s="1"/>
  <c r="G1491" i="1"/>
  <c r="J1491" i="1" s="1"/>
  <c r="G1530" i="1"/>
  <c r="J1530" i="1" s="1"/>
  <c r="G1373" i="1"/>
  <c r="J1373" i="1" s="1"/>
  <c r="Q1373" i="1" s="1"/>
  <c r="G1451" i="1"/>
  <c r="J1451" i="1" s="1"/>
  <c r="G1449" i="1"/>
  <c r="J1449" i="1" s="1"/>
  <c r="G1489" i="1"/>
  <c r="J1489" i="1" s="1"/>
  <c r="Q1489" i="1" s="1"/>
  <c r="G1450" i="1"/>
  <c r="J1450" i="1" s="1"/>
  <c r="G1413" i="1"/>
  <c r="J1413" i="1" s="1"/>
  <c r="Q1413" i="1" s="1"/>
  <c r="G1452" i="1"/>
  <c r="J1452" i="1" s="1"/>
  <c r="G1411" i="1"/>
  <c r="J1411" i="1" s="1"/>
  <c r="Q1411" i="1" s="1"/>
  <c r="G1371" i="1"/>
  <c r="J1371" i="1" s="1"/>
  <c r="R1371" i="1" s="1"/>
  <c r="G1412" i="1"/>
  <c r="J1412" i="1" s="1"/>
  <c r="Q1412" i="1" s="1"/>
  <c r="G1254" i="1"/>
  <c r="J1254" i="1" s="1"/>
  <c r="G1332" i="1"/>
  <c r="J1332" i="1" s="1"/>
  <c r="G1374" i="1"/>
  <c r="J1374" i="1" s="1"/>
  <c r="R1374" i="1" s="1"/>
  <c r="G1295" i="1"/>
  <c r="J1295" i="1" s="1"/>
  <c r="G1372" i="1"/>
  <c r="J1372" i="1" s="1"/>
  <c r="R1372" i="1" s="1"/>
  <c r="G1333" i="1"/>
  <c r="J1333" i="1" s="1"/>
  <c r="G1335" i="1"/>
  <c r="J1335" i="1" s="1"/>
  <c r="G1334" i="1"/>
  <c r="J1334" i="1" s="1"/>
  <c r="G1217" i="1"/>
  <c r="J1217" i="1" s="1"/>
  <c r="G1296" i="1"/>
  <c r="J1296" i="1" s="1"/>
  <c r="G1293" i="1"/>
  <c r="J1293" i="1" s="1"/>
  <c r="G1294" i="1"/>
  <c r="J1294" i="1" s="1"/>
  <c r="G1257" i="1"/>
  <c r="J1257" i="1" s="1"/>
  <c r="G1255" i="1"/>
  <c r="J1255" i="1" s="1"/>
  <c r="G1256" i="1"/>
  <c r="J1256" i="1" s="1"/>
  <c r="G1216" i="1"/>
  <c r="J1216" i="1" s="1"/>
  <c r="G1179" i="1"/>
  <c r="J1179" i="1" s="1"/>
  <c r="R1179" i="1" s="1"/>
  <c r="G1176" i="1"/>
  <c r="J1176" i="1" s="1"/>
  <c r="Q1176" i="1" s="1"/>
  <c r="G1218" i="1"/>
  <c r="J1218" i="1" s="1"/>
  <c r="G1215" i="1"/>
  <c r="J1215" i="1" s="1"/>
  <c r="G1177" i="1"/>
  <c r="J1177" i="1" s="1"/>
  <c r="R1177" i="1" s="1"/>
  <c r="G1180" i="1"/>
  <c r="J1180" i="1" s="1"/>
  <c r="Q1180" i="1" s="1"/>
  <c r="G1178" i="1"/>
  <c r="J1178" i="1" s="1"/>
  <c r="Q1178" i="1" s="1"/>
  <c r="G1139" i="1"/>
  <c r="J1139" i="1" s="1"/>
  <c r="R1139" i="1" s="1"/>
  <c r="G1137" i="1"/>
  <c r="J1137" i="1" s="1"/>
  <c r="Q1137" i="1" s="1"/>
  <c r="G1138" i="1"/>
  <c r="J1138" i="1" s="1"/>
  <c r="R1138" i="1" s="1"/>
  <c r="G1102" i="1"/>
  <c r="J1102" i="1" s="1"/>
  <c r="G1140" i="1"/>
  <c r="J1140" i="1" s="1"/>
  <c r="R1140" i="1" s="1"/>
  <c r="G1098" i="1"/>
  <c r="J1098" i="1" s="1"/>
  <c r="G1099" i="1"/>
  <c r="J1099" i="1" s="1"/>
  <c r="G1020" i="1"/>
  <c r="J1020" i="1" s="1"/>
  <c r="R1020" i="1" s="1"/>
  <c r="G981" i="1"/>
  <c r="J981" i="1" s="1"/>
  <c r="G983" i="1"/>
  <c r="J983" i="1" s="1"/>
  <c r="G1019" i="1"/>
  <c r="J1019" i="1" s="1"/>
  <c r="Q1019" i="1" s="1"/>
  <c r="G902" i="1"/>
  <c r="J902" i="1" s="1"/>
  <c r="G1101" i="1"/>
  <c r="J1101" i="1" s="1"/>
  <c r="G980" i="1"/>
  <c r="J980" i="1" s="1"/>
  <c r="G1058" i="1"/>
  <c r="J1058" i="1" s="1"/>
  <c r="G1059" i="1"/>
  <c r="J1059" i="1" s="1"/>
  <c r="G1022" i="1"/>
  <c r="J1022" i="1" s="1"/>
  <c r="R1022" i="1" s="1"/>
  <c r="G1061" i="1"/>
  <c r="J1061" i="1" s="1"/>
  <c r="G1060" i="1"/>
  <c r="J1060" i="1" s="1"/>
  <c r="G1021" i="1"/>
  <c r="J1021" i="1" s="1"/>
  <c r="Q1021" i="1" s="1"/>
  <c r="G942" i="1"/>
  <c r="J942" i="1" s="1"/>
  <c r="G940" i="1"/>
  <c r="J940" i="1" s="1"/>
  <c r="G941" i="1"/>
  <c r="J941" i="1" s="1"/>
  <c r="G901" i="1"/>
  <c r="J901" i="1" s="1"/>
  <c r="G903" i="1"/>
  <c r="J903" i="1" s="1"/>
  <c r="G861" i="1"/>
  <c r="J861" i="1" s="1"/>
  <c r="G900" i="1"/>
  <c r="J900" i="1" s="1"/>
  <c r="G745" i="1"/>
  <c r="J745" i="1" s="1"/>
  <c r="G785" i="1"/>
  <c r="J785" i="1" s="1"/>
  <c r="R785" i="1" s="1"/>
  <c r="G862" i="1"/>
  <c r="J862" i="1" s="1"/>
  <c r="G783" i="1"/>
  <c r="J783" i="1" s="1"/>
  <c r="R783" i="1" s="1"/>
  <c r="G824" i="1"/>
  <c r="J824" i="1" s="1"/>
  <c r="R824" i="1" s="1"/>
  <c r="G864" i="1"/>
  <c r="J864" i="1" s="1"/>
  <c r="G822" i="1"/>
  <c r="J822" i="1" s="1"/>
  <c r="R822" i="1" s="1"/>
  <c r="G823" i="1"/>
  <c r="J823" i="1" s="1"/>
  <c r="R823" i="1" s="1"/>
  <c r="G825" i="1"/>
  <c r="J825" i="1" s="1"/>
  <c r="R825" i="1" s="1"/>
  <c r="G786" i="1"/>
  <c r="J786" i="1" s="1"/>
  <c r="G744" i="1"/>
  <c r="J744" i="1" s="1"/>
  <c r="G784" i="1"/>
  <c r="J784" i="1" s="1"/>
  <c r="Q784" i="1" s="1"/>
  <c r="G707" i="1"/>
  <c r="J707" i="1" s="1"/>
  <c r="G666" i="1"/>
  <c r="J666" i="1" s="1"/>
  <c r="G706" i="1"/>
  <c r="J706" i="1" s="1"/>
  <c r="G588" i="1"/>
  <c r="J588" i="1" s="1"/>
  <c r="G705" i="1"/>
  <c r="J705" i="1" s="1"/>
  <c r="G746" i="1"/>
  <c r="J746" i="1" s="1"/>
  <c r="G708" i="1"/>
  <c r="J708" i="1" s="1"/>
  <c r="G590" i="1"/>
  <c r="J590" i="1" s="1"/>
  <c r="G668" i="1"/>
  <c r="J668" i="1" s="1"/>
  <c r="G669" i="1"/>
  <c r="J669" i="1" s="1"/>
  <c r="G667" i="1"/>
  <c r="J667" i="1" s="1"/>
  <c r="G589" i="1"/>
  <c r="J589" i="1" s="1"/>
  <c r="G627" i="1"/>
  <c r="J627" i="1" s="1"/>
  <c r="G591" i="1"/>
  <c r="J591" i="1" s="1"/>
  <c r="G629" i="1"/>
  <c r="J629" i="1" s="1"/>
  <c r="G628" i="1"/>
  <c r="J628" i="1" s="1"/>
  <c r="G630" i="1"/>
  <c r="J630" i="1" s="1"/>
  <c r="R2046" i="1" l="1"/>
  <c r="Q3028" i="1"/>
  <c r="Q3066" i="1"/>
  <c r="Q3029" i="1"/>
  <c r="R3029" i="1"/>
  <c r="R3028" i="1"/>
  <c r="Q3068" i="1"/>
  <c r="Q3067" i="1"/>
  <c r="Q2989" i="1"/>
  <c r="R3027" i="1"/>
  <c r="Q3069" i="1"/>
  <c r="R2910" i="1"/>
  <c r="Q3027" i="1"/>
  <c r="Q3030" i="1"/>
  <c r="R2991" i="1"/>
  <c r="R3030" i="1"/>
  <c r="R2949" i="1"/>
  <c r="Q2871" i="1"/>
  <c r="Q2912" i="1"/>
  <c r="Q2950" i="1"/>
  <c r="Q2990" i="1"/>
  <c r="Q2988" i="1"/>
  <c r="R2952" i="1"/>
  <c r="Q2952" i="1"/>
  <c r="R2913" i="1"/>
  <c r="R2951" i="1"/>
  <c r="R2912" i="1"/>
  <c r="Q2873" i="1"/>
  <c r="R2911" i="1"/>
  <c r="Q2910" i="1"/>
  <c r="R2834" i="1"/>
  <c r="Q2832" i="1"/>
  <c r="Q2833" i="1"/>
  <c r="Q2834" i="1"/>
  <c r="Q2716" i="1"/>
  <c r="Q2913" i="1"/>
  <c r="Q2911" i="1"/>
  <c r="R2832" i="1"/>
  <c r="R2871" i="1"/>
  <c r="Q2872" i="1"/>
  <c r="Q2835" i="1"/>
  <c r="R2872" i="1"/>
  <c r="R2873" i="1"/>
  <c r="R2874" i="1"/>
  <c r="Q2874" i="1"/>
  <c r="R2833" i="1"/>
  <c r="R2835" i="1"/>
  <c r="Q2793" i="1"/>
  <c r="R2795" i="1"/>
  <c r="R2716" i="1"/>
  <c r="Q2794" i="1"/>
  <c r="Q2796" i="1"/>
  <c r="Q2757" i="1"/>
  <c r="Q2754" i="1"/>
  <c r="Q2718" i="1"/>
  <c r="R2165" i="1"/>
  <c r="R2678" i="1"/>
  <c r="R2756" i="1"/>
  <c r="R2715" i="1"/>
  <c r="Q2755" i="1"/>
  <c r="R2679" i="1"/>
  <c r="R2677" i="1"/>
  <c r="Q2676" i="1"/>
  <c r="R2718" i="1"/>
  <c r="Q2715" i="1"/>
  <c r="R2676" i="1"/>
  <c r="Q2677" i="1"/>
  <c r="Q2637" i="1"/>
  <c r="Q2678" i="1"/>
  <c r="Q2638" i="1"/>
  <c r="Q2679" i="1"/>
  <c r="Q2559" i="1"/>
  <c r="R2639" i="1"/>
  <c r="R2599" i="1"/>
  <c r="R2600" i="1"/>
  <c r="R2637" i="1"/>
  <c r="Q2598" i="1"/>
  <c r="R2560" i="1"/>
  <c r="Q2639" i="1"/>
  <c r="R2638" i="1"/>
  <c r="Q2601" i="1"/>
  <c r="Q2520" i="1"/>
  <c r="R2561" i="1"/>
  <c r="Q2599" i="1"/>
  <c r="R2598" i="1"/>
  <c r="Q2600" i="1"/>
  <c r="R2601" i="1"/>
  <c r="Q2481" i="1"/>
  <c r="R2522" i="1"/>
  <c r="Q2560" i="1"/>
  <c r="Q2562" i="1"/>
  <c r="R2559" i="1"/>
  <c r="R2521" i="1"/>
  <c r="R2523" i="1"/>
  <c r="Q2561" i="1"/>
  <c r="R2562" i="1"/>
  <c r="Q2522" i="1"/>
  <c r="R2442" i="1"/>
  <c r="R2483" i="1"/>
  <c r="Q2521" i="1"/>
  <c r="Q2482" i="1"/>
  <c r="Q2523" i="1"/>
  <c r="R2520" i="1"/>
  <c r="Q2484" i="1"/>
  <c r="Q2443" i="1"/>
  <c r="R2481" i="1"/>
  <c r="R2482" i="1"/>
  <c r="R2484" i="1"/>
  <c r="Q2483" i="1"/>
  <c r="Q2442" i="1"/>
  <c r="Q2363" i="1"/>
  <c r="R2443" i="1"/>
  <c r="R507" i="1"/>
  <c r="Q507" i="1"/>
  <c r="R2402" i="1"/>
  <c r="R2361" i="1"/>
  <c r="Q508" i="1"/>
  <c r="R2404" i="1"/>
  <c r="Q2403" i="1"/>
  <c r="R2362" i="1"/>
  <c r="Q2405" i="1"/>
  <c r="R2241" i="1"/>
  <c r="Q2366" i="1"/>
  <c r="Q2364" i="1"/>
  <c r="R2365" i="1"/>
  <c r="Q2280" i="1"/>
  <c r="R2163" i="1"/>
  <c r="Q2242" i="1"/>
  <c r="Q2283" i="1"/>
  <c r="R2281" i="1"/>
  <c r="R2242" i="1"/>
  <c r="Q2204" i="1"/>
  <c r="Q2281" i="1"/>
  <c r="Q2202" i="1"/>
  <c r="R2280" i="1"/>
  <c r="R2205" i="1"/>
  <c r="Q2282" i="1"/>
  <c r="Q2243" i="1"/>
  <c r="R2282" i="1"/>
  <c r="R2283" i="1"/>
  <c r="R2243" i="1"/>
  <c r="R2126" i="1"/>
  <c r="R2203" i="1"/>
  <c r="Q2241" i="1"/>
  <c r="Q2244" i="1"/>
  <c r="Q2203" i="1"/>
  <c r="R2244" i="1"/>
  <c r="Q2205" i="1"/>
  <c r="R2125" i="1"/>
  <c r="R2202" i="1"/>
  <c r="R2204" i="1"/>
  <c r="Q2165" i="1"/>
  <c r="Q2163" i="1"/>
  <c r="R2166" i="1"/>
  <c r="R2127" i="1"/>
  <c r="R2164" i="1"/>
  <c r="Q2166" i="1"/>
  <c r="Q2164" i="1"/>
  <c r="R2086" i="1"/>
  <c r="R2124" i="1"/>
  <c r="Q2127" i="1"/>
  <c r="Q2124" i="1"/>
  <c r="Q2085" i="1"/>
  <c r="Q2086" i="1"/>
  <c r="Q2125" i="1"/>
  <c r="Q2126" i="1"/>
  <c r="R2004" i="1"/>
  <c r="R2085" i="1"/>
  <c r="R2005" i="1"/>
  <c r="Q2047" i="1"/>
  <c r="Q2087" i="1"/>
  <c r="R2047" i="1"/>
  <c r="R2087" i="1"/>
  <c r="Q2046" i="1"/>
  <c r="Q2004" i="1"/>
  <c r="Q2005" i="1"/>
  <c r="R1882" i="1"/>
  <c r="Q1921" i="1"/>
  <c r="Q1920" i="1"/>
  <c r="R1884" i="1"/>
  <c r="Q1923" i="1"/>
  <c r="Q1843" i="1"/>
  <c r="Q1881" i="1"/>
  <c r="Q1882" i="1"/>
  <c r="Q1884" i="1"/>
  <c r="Q1845" i="1"/>
  <c r="Q1804" i="1"/>
  <c r="Q1803" i="1"/>
  <c r="R1881" i="1"/>
  <c r="R1804" i="1"/>
  <c r="Q1805" i="1"/>
  <c r="Q1842" i="1"/>
  <c r="R1842" i="1"/>
  <c r="R1843" i="1"/>
  <c r="R1845" i="1"/>
  <c r="R1766" i="1"/>
  <c r="R1764" i="1"/>
  <c r="R1685" i="1"/>
  <c r="R1803" i="1"/>
  <c r="R1647" i="1"/>
  <c r="R1727" i="1"/>
  <c r="R1805" i="1"/>
  <c r="R1763" i="1"/>
  <c r="R1765" i="1"/>
  <c r="Q1687" i="1"/>
  <c r="Q1686" i="1"/>
  <c r="R1726" i="1"/>
  <c r="Q1725" i="1"/>
  <c r="R1684" i="1"/>
  <c r="Q1685" i="1"/>
  <c r="R1644" i="1"/>
  <c r="Q1607" i="1"/>
  <c r="R1645" i="1"/>
  <c r="R1687" i="1"/>
  <c r="Q1684" i="1"/>
  <c r="R1686" i="1"/>
  <c r="Q1647" i="1"/>
  <c r="Q1645" i="1"/>
  <c r="Q1644" i="1"/>
  <c r="R1608" i="1"/>
  <c r="R1529" i="1"/>
  <c r="Q1606" i="1"/>
  <c r="Q1605" i="1"/>
  <c r="Q1567" i="1"/>
  <c r="Q1527" i="1"/>
  <c r="Q1569" i="1"/>
  <c r="Q1528" i="1"/>
  <c r="Q1566" i="1"/>
  <c r="Q1488" i="1"/>
  <c r="R1488" i="1"/>
  <c r="R1568" i="1"/>
  <c r="R1528" i="1"/>
  <c r="Q1530" i="1"/>
  <c r="R1527" i="1"/>
  <c r="R1450" i="1"/>
  <c r="Q1529" i="1"/>
  <c r="R1530" i="1"/>
  <c r="R1491" i="1"/>
  <c r="Q1491" i="1"/>
  <c r="R1490" i="1"/>
  <c r="R1411" i="1"/>
  <c r="R1489" i="1"/>
  <c r="R1332" i="1"/>
  <c r="Q1451" i="1"/>
  <c r="R1373" i="1"/>
  <c r="R1410" i="1"/>
  <c r="Q1452" i="1"/>
  <c r="Q1450" i="1"/>
  <c r="R1449" i="1"/>
  <c r="Q1449" i="1"/>
  <c r="R1452" i="1"/>
  <c r="R1451" i="1"/>
  <c r="R1295" i="1"/>
  <c r="R1413" i="1"/>
  <c r="Q1332" i="1"/>
  <c r="Q1254" i="1"/>
  <c r="R1412" i="1"/>
  <c r="Q1334" i="1"/>
  <c r="Q1374" i="1"/>
  <c r="Q1335" i="1"/>
  <c r="Q1371" i="1"/>
  <c r="R1293" i="1"/>
  <c r="Q1372" i="1"/>
  <c r="R1296" i="1"/>
  <c r="Q1333" i="1"/>
  <c r="Q1060" i="1"/>
  <c r="Q1296" i="1"/>
  <c r="R1176" i="1"/>
  <c r="R1217" i="1"/>
  <c r="Q1294" i="1"/>
  <c r="R1333" i="1"/>
  <c r="R1334" i="1"/>
  <c r="R1335" i="1"/>
  <c r="Q1293" i="1"/>
  <c r="R1294" i="1"/>
  <c r="Q1295" i="1"/>
  <c r="Q1216" i="1"/>
  <c r="R1256" i="1"/>
  <c r="R1257" i="1"/>
  <c r="R1254" i="1"/>
  <c r="Q1255" i="1"/>
  <c r="R1255" i="1"/>
  <c r="Q1256" i="1"/>
  <c r="Q1257" i="1"/>
  <c r="R1215" i="1"/>
  <c r="Q1218" i="1"/>
  <c r="Q1217" i="1"/>
  <c r="R1218" i="1"/>
  <c r="Q1179" i="1"/>
  <c r="R1216" i="1"/>
  <c r="Q1215" i="1"/>
  <c r="R1178" i="1"/>
  <c r="Q1177" i="1"/>
  <c r="R1137" i="1"/>
  <c r="Q1139" i="1"/>
  <c r="Q1098" i="1"/>
  <c r="R1180" i="1"/>
  <c r="Q1138" i="1"/>
  <c r="R1102" i="1"/>
  <c r="R1098" i="1"/>
  <c r="Q1140" i="1"/>
  <c r="Q1099" i="1"/>
  <c r="Q1059" i="1"/>
  <c r="Q1101" i="1"/>
  <c r="Q1102" i="1"/>
  <c r="R1099" i="1"/>
  <c r="R1101" i="1"/>
  <c r="Q1058" i="1"/>
  <c r="Q941" i="1"/>
  <c r="R1059" i="1"/>
  <c r="Q1020" i="1"/>
  <c r="Q1061" i="1"/>
  <c r="R1060" i="1"/>
  <c r="R1061" i="1"/>
  <c r="R1058" i="1"/>
  <c r="R1021" i="1"/>
  <c r="R1019" i="1"/>
  <c r="Q861" i="1"/>
  <c r="R901" i="1"/>
  <c r="Q1022" i="1"/>
  <c r="R942" i="1"/>
  <c r="R902" i="1"/>
  <c r="R940" i="1"/>
  <c r="R941" i="1"/>
  <c r="Q901" i="1"/>
  <c r="Q783" i="1"/>
  <c r="Q942" i="1"/>
  <c r="Q940" i="1"/>
  <c r="Q900" i="1"/>
  <c r="R903" i="1"/>
  <c r="R900" i="1"/>
  <c r="R862" i="1"/>
  <c r="Q903" i="1"/>
  <c r="Q902" i="1"/>
  <c r="Q823" i="1"/>
  <c r="Q822" i="1"/>
  <c r="R864" i="1"/>
  <c r="Q824" i="1"/>
  <c r="Q862" i="1"/>
  <c r="Q864" i="1"/>
  <c r="Q590" i="1"/>
  <c r="R861" i="1"/>
  <c r="R786" i="1"/>
  <c r="Q786" i="1"/>
  <c r="R745" i="1"/>
  <c r="Q825" i="1"/>
  <c r="R627" i="1"/>
  <c r="Q744" i="1"/>
  <c r="R744" i="1"/>
  <c r="Q785" i="1"/>
  <c r="R705" i="1"/>
  <c r="R784" i="1"/>
  <c r="R589" i="1"/>
  <c r="Q706" i="1"/>
  <c r="Q746" i="1"/>
  <c r="Q707" i="1"/>
  <c r="R708" i="1"/>
  <c r="Q666" i="1"/>
  <c r="Q705" i="1"/>
  <c r="Q745" i="1"/>
  <c r="R746" i="1"/>
  <c r="R668" i="1"/>
  <c r="Q708" i="1"/>
  <c r="R706" i="1"/>
  <c r="R707" i="1"/>
  <c r="R669" i="1"/>
  <c r="R629" i="1"/>
  <c r="Q667" i="1"/>
  <c r="R667" i="1"/>
  <c r="Q668" i="1"/>
  <c r="Q669" i="1"/>
  <c r="R666" i="1"/>
  <c r="R588" i="1"/>
  <c r="R591" i="1"/>
  <c r="Q627" i="1"/>
  <c r="Q629" i="1"/>
  <c r="Q588" i="1"/>
  <c r="Q591" i="1"/>
  <c r="R590" i="1"/>
  <c r="Q628" i="1"/>
  <c r="Q589" i="1"/>
  <c r="Q630" i="1"/>
  <c r="R628" i="1"/>
  <c r="R630" i="1"/>
  <c r="M552" i="1" l="1"/>
  <c r="L552" i="1"/>
  <c r="I552" i="1"/>
  <c r="H552" i="1"/>
  <c r="F552" i="1"/>
  <c r="M551" i="1"/>
  <c r="L551" i="1"/>
  <c r="I551" i="1"/>
  <c r="H551" i="1"/>
  <c r="F551" i="1"/>
  <c r="M550" i="1"/>
  <c r="L550" i="1"/>
  <c r="I550" i="1"/>
  <c r="H550" i="1"/>
  <c r="F550" i="1"/>
  <c r="M549" i="1"/>
  <c r="L549" i="1"/>
  <c r="I549" i="1"/>
  <c r="H549" i="1"/>
  <c r="F549" i="1"/>
  <c r="L512" i="1"/>
  <c r="P512" i="1" s="1"/>
  <c r="I512" i="1"/>
  <c r="H512" i="1"/>
  <c r="F512" i="1"/>
  <c r="L511" i="1"/>
  <c r="P511" i="1" s="1"/>
  <c r="I511" i="1"/>
  <c r="H511" i="1"/>
  <c r="F511" i="1"/>
  <c r="L510" i="1"/>
  <c r="P510" i="1" s="1"/>
  <c r="I510" i="1"/>
  <c r="H510" i="1"/>
  <c r="F510" i="1"/>
  <c r="L509" i="1"/>
  <c r="P509" i="1" s="1"/>
  <c r="I509" i="1"/>
  <c r="H509" i="1"/>
  <c r="F509" i="1"/>
  <c r="M469" i="1"/>
  <c r="L469" i="1"/>
  <c r="I469" i="1"/>
  <c r="H469" i="1"/>
  <c r="F469" i="1"/>
  <c r="M468" i="1"/>
  <c r="L468" i="1"/>
  <c r="I468" i="1"/>
  <c r="H468" i="1"/>
  <c r="F468" i="1"/>
  <c r="M429" i="1"/>
  <c r="L429" i="1"/>
  <c r="I429" i="1"/>
  <c r="H429" i="1"/>
  <c r="F429" i="1"/>
  <c r="M428" i="1"/>
  <c r="L428" i="1"/>
  <c r="I428" i="1"/>
  <c r="H428" i="1"/>
  <c r="F428" i="1"/>
  <c r="M427" i="1"/>
  <c r="L427" i="1"/>
  <c r="I427" i="1"/>
  <c r="H427" i="1"/>
  <c r="F427" i="1"/>
  <c r="M426" i="1"/>
  <c r="L426" i="1"/>
  <c r="I426" i="1"/>
  <c r="H426" i="1"/>
  <c r="F426" i="1"/>
  <c r="M390" i="1"/>
  <c r="L390" i="1"/>
  <c r="I390" i="1"/>
  <c r="H390" i="1"/>
  <c r="F390" i="1"/>
  <c r="M389" i="1"/>
  <c r="L389" i="1"/>
  <c r="I389" i="1"/>
  <c r="H389" i="1"/>
  <c r="F389" i="1"/>
  <c r="M388" i="1"/>
  <c r="L388" i="1"/>
  <c r="I388" i="1"/>
  <c r="H388" i="1"/>
  <c r="F388" i="1"/>
  <c r="M387" i="1"/>
  <c r="L387" i="1"/>
  <c r="I387" i="1"/>
  <c r="H387" i="1"/>
  <c r="F387" i="1"/>
  <c r="M351" i="1"/>
  <c r="L351" i="1"/>
  <c r="I351" i="1"/>
  <c r="H351" i="1"/>
  <c r="F351" i="1"/>
  <c r="M350" i="1"/>
  <c r="L350" i="1"/>
  <c r="I350" i="1"/>
  <c r="H350" i="1"/>
  <c r="F350" i="1"/>
  <c r="M349" i="1"/>
  <c r="L349" i="1"/>
  <c r="I349" i="1"/>
  <c r="H349" i="1"/>
  <c r="F349" i="1"/>
  <c r="M348" i="1"/>
  <c r="L348" i="1"/>
  <c r="I348" i="1"/>
  <c r="H348" i="1"/>
  <c r="F348" i="1"/>
  <c r="M312" i="1"/>
  <c r="L312" i="1"/>
  <c r="I312" i="1"/>
  <c r="H312" i="1"/>
  <c r="F312" i="1"/>
  <c r="M311" i="1"/>
  <c r="L311" i="1"/>
  <c r="I311" i="1"/>
  <c r="H311" i="1"/>
  <c r="F311" i="1"/>
  <c r="M310" i="1"/>
  <c r="L310" i="1"/>
  <c r="I310" i="1"/>
  <c r="H310" i="1"/>
  <c r="F310" i="1"/>
  <c r="M309" i="1"/>
  <c r="L309" i="1"/>
  <c r="I309" i="1"/>
  <c r="H309" i="1"/>
  <c r="F309" i="1"/>
  <c r="M273" i="1"/>
  <c r="L273" i="1"/>
  <c r="I273" i="1"/>
  <c r="H273" i="1"/>
  <c r="F273" i="1"/>
  <c r="M272" i="1"/>
  <c r="L272" i="1"/>
  <c r="I272" i="1"/>
  <c r="H272" i="1"/>
  <c r="F272" i="1"/>
  <c r="M271" i="1"/>
  <c r="L271" i="1"/>
  <c r="I271" i="1"/>
  <c r="H271" i="1"/>
  <c r="F271" i="1"/>
  <c r="M270" i="1"/>
  <c r="L270" i="1"/>
  <c r="I270" i="1"/>
  <c r="H270" i="1"/>
  <c r="F270" i="1"/>
  <c r="M234" i="1"/>
  <c r="L234" i="1"/>
  <c r="I234" i="1"/>
  <c r="H234" i="1"/>
  <c r="F234" i="1"/>
  <c r="M233" i="1"/>
  <c r="L233" i="1"/>
  <c r="I233" i="1"/>
  <c r="H233" i="1"/>
  <c r="F233" i="1"/>
  <c r="M232" i="1"/>
  <c r="L232" i="1"/>
  <c r="I232" i="1"/>
  <c r="H232" i="1"/>
  <c r="F232" i="1"/>
  <c r="M231" i="1"/>
  <c r="L231" i="1"/>
  <c r="I231" i="1"/>
  <c r="H231" i="1"/>
  <c r="F231" i="1"/>
  <c r="M195" i="1"/>
  <c r="L195" i="1"/>
  <c r="I195" i="1"/>
  <c r="H195" i="1"/>
  <c r="F195" i="1"/>
  <c r="M193" i="1"/>
  <c r="L193" i="1"/>
  <c r="I193" i="1"/>
  <c r="H193" i="1"/>
  <c r="F193" i="1"/>
  <c r="M192" i="1"/>
  <c r="L192" i="1"/>
  <c r="I192" i="1"/>
  <c r="H192" i="1"/>
  <c r="F192" i="1"/>
  <c r="L156" i="1"/>
  <c r="P156" i="1" s="1"/>
  <c r="I156" i="1"/>
  <c r="H156" i="1"/>
  <c r="F156" i="1"/>
  <c r="L155" i="1"/>
  <c r="P155" i="1" s="1"/>
  <c r="I155" i="1"/>
  <c r="H155" i="1"/>
  <c r="F155" i="1"/>
  <c r="L154" i="1"/>
  <c r="P154" i="1" s="1"/>
  <c r="I154" i="1"/>
  <c r="H154" i="1"/>
  <c r="F154" i="1"/>
  <c r="L153" i="1"/>
  <c r="P153" i="1" s="1"/>
  <c r="I153" i="1"/>
  <c r="H153" i="1"/>
  <c r="F153" i="1"/>
  <c r="L117" i="1"/>
  <c r="P117" i="1" s="1"/>
  <c r="I117" i="1"/>
  <c r="H117" i="1"/>
  <c r="F117" i="1"/>
  <c r="L116" i="1"/>
  <c r="P116" i="1" s="1"/>
  <c r="I116" i="1"/>
  <c r="H116" i="1"/>
  <c r="F116" i="1"/>
  <c r="L115" i="1"/>
  <c r="P115" i="1" s="1"/>
  <c r="I115" i="1"/>
  <c r="H115" i="1"/>
  <c r="F115" i="1"/>
  <c r="L114" i="1"/>
  <c r="P114" i="1" s="1"/>
  <c r="I114" i="1"/>
  <c r="H114" i="1"/>
  <c r="F114" i="1"/>
  <c r="L78" i="1"/>
  <c r="P78" i="1" s="1"/>
  <c r="I78" i="1"/>
  <c r="H78" i="1"/>
  <c r="F78" i="1"/>
  <c r="L77" i="1"/>
  <c r="P77" i="1" s="1"/>
  <c r="I77" i="1"/>
  <c r="H77" i="1"/>
  <c r="F77" i="1"/>
  <c r="L76" i="1"/>
  <c r="P76" i="1" s="1"/>
  <c r="I76" i="1"/>
  <c r="H76" i="1"/>
  <c r="F76" i="1"/>
  <c r="L75" i="1"/>
  <c r="P75" i="1" s="1"/>
  <c r="I75" i="1"/>
  <c r="H75" i="1"/>
  <c r="F75" i="1"/>
  <c r="M39" i="1"/>
  <c r="L39" i="1"/>
  <c r="I39" i="1"/>
  <c r="H39" i="1"/>
  <c r="F39" i="1"/>
  <c r="M37" i="1"/>
  <c r="L37" i="1"/>
  <c r="I37" i="1"/>
  <c r="H37" i="1"/>
  <c r="F37" i="1"/>
  <c r="M36" i="1"/>
  <c r="L36" i="1"/>
  <c r="I36" i="1"/>
  <c r="H36" i="1"/>
  <c r="F36" i="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8" i="1"/>
  <c r="F40"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9"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8"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7"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4" i="1"/>
  <c r="F196"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5"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4"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13"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52"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91"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30"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70" i="1"/>
  <c r="F471" i="1"/>
  <c r="F472"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13"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53"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92"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31"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70"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9"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7" i="1"/>
  <c r="F748"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7"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6"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3" i="1"/>
  <c r="F865"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4"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3"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2" i="1"/>
  <c r="F984"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23"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62"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100"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41"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9"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8"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7"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6"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5"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4"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53"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92"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31"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70"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9"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6" i="1"/>
  <c r="F1648"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8"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8"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7"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6" i="1"/>
  <c r="F1807"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4" i="1"/>
  <c r="F1846"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3" i="1"/>
  <c r="F1885"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2" i="1"/>
  <c r="F1924"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4" i="1"/>
  <c r="F1965" i="1"/>
  <c r="F1966"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6" i="1"/>
  <c r="F2007" i="1"/>
  <c r="F2008"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8" i="1"/>
  <c r="F2049" i="1"/>
  <c r="F2050"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8" i="1"/>
  <c r="F2089"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8"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7"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6"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5"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4"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4" i="1"/>
  <c r="F2326"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7"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6"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4" i="1"/>
  <c r="F2445" i="1"/>
  <c r="F2446"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5"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4"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63"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602"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40" i="1"/>
  <c r="F2641"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80"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7" i="1"/>
  <c r="F2719"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8"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7"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6"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5"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4"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53"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92"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31"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70"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9"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8"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7"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4" i="1"/>
  <c r="F3225" i="1"/>
  <c r="F3226"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3" i="1"/>
  <c r="F3265"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4" i="1"/>
  <c r="F3306" i="1"/>
  <c r="F3307" i="1"/>
  <c r="F3308" i="1"/>
  <c r="F3310" i="1"/>
  <c r="F3311" i="1"/>
  <c r="F3312" i="1"/>
  <c r="F3313" i="1"/>
  <c r="F3314" i="1"/>
  <c r="F3315" i="1"/>
  <c r="F3316" i="1"/>
  <c r="F3317" i="1"/>
  <c r="F3318" i="1"/>
  <c r="F3" i="1"/>
  <c r="F2051" i="1" l="1"/>
  <c r="F905" i="1"/>
  <c r="P552" i="1"/>
  <c r="P39" i="1"/>
  <c r="P193" i="1"/>
  <c r="P233" i="1"/>
  <c r="P272" i="1"/>
  <c r="P311" i="1"/>
  <c r="P350" i="1"/>
  <c r="P389" i="1"/>
  <c r="P428" i="1"/>
  <c r="P551" i="1"/>
  <c r="P37" i="1"/>
  <c r="P192" i="1"/>
  <c r="P232" i="1"/>
  <c r="P271" i="1"/>
  <c r="P310" i="1"/>
  <c r="P349" i="1"/>
  <c r="P388" i="1"/>
  <c r="P427" i="1"/>
  <c r="P469" i="1"/>
  <c r="P550" i="1"/>
  <c r="P36" i="1"/>
  <c r="P231" i="1"/>
  <c r="P270" i="1"/>
  <c r="P309" i="1"/>
  <c r="P348" i="1"/>
  <c r="P387" i="1"/>
  <c r="P426" i="1"/>
  <c r="P468" i="1"/>
  <c r="P549" i="1"/>
  <c r="P195" i="1"/>
  <c r="P234" i="1"/>
  <c r="P273" i="1"/>
  <c r="P312" i="1"/>
  <c r="P351" i="1"/>
  <c r="P390" i="1"/>
  <c r="P429" i="1"/>
  <c r="E41" i="1"/>
  <c r="F41" i="1"/>
  <c r="F3266" i="1"/>
  <c r="F3149" i="1"/>
  <c r="F2993" i="1"/>
  <c r="F2837" i="1"/>
  <c r="F2564" i="1"/>
  <c r="F2447" i="1"/>
  <c r="F2207" i="1"/>
  <c r="F1808" i="1"/>
  <c r="E3110" i="1"/>
  <c r="E2798" i="1"/>
  <c r="E2327" i="1"/>
  <c r="E1886" i="1"/>
  <c r="E1768" i="1"/>
  <c r="F2681" i="1"/>
  <c r="F1649" i="1"/>
  <c r="F3110" i="1"/>
  <c r="F2954" i="1"/>
  <c r="F2798" i="1"/>
  <c r="F2525" i="1"/>
  <c r="F2407" i="1"/>
  <c r="F2327" i="1"/>
  <c r="F2168" i="1"/>
  <c r="F1886" i="1"/>
  <c r="F1768" i="1"/>
  <c r="E2915" i="1"/>
  <c r="E2759" i="1"/>
  <c r="E2642" i="1"/>
  <c r="E2486" i="1"/>
  <c r="E2368" i="1"/>
  <c r="E2285" i="1"/>
  <c r="E2129" i="1"/>
  <c r="E1729" i="1"/>
  <c r="F1610" i="1"/>
  <c r="E1649" i="1"/>
  <c r="E2407" i="1"/>
  <c r="E2009" i="1"/>
  <c r="E1847" i="1"/>
  <c r="F3227" i="1"/>
  <c r="F3071" i="1"/>
  <c r="F2915" i="1"/>
  <c r="F2759" i="1"/>
  <c r="F2642" i="1"/>
  <c r="F2486" i="1"/>
  <c r="F2368" i="1"/>
  <c r="F2285" i="1"/>
  <c r="F2129" i="1"/>
  <c r="F1729" i="1"/>
  <c r="E2954" i="1"/>
  <c r="E2168" i="1"/>
  <c r="E3227" i="1"/>
  <c r="E3071" i="1"/>
  <c r="E3188" i="1"/>
  <c r="E3032" i="1"/>
  <c r="E2876" i="1"/>
  <c r="E2603" i="1"/>
  <c r="E2246" i="1"/>
  <c r="E1689" i="1"/>
  <c r="F3305" i="1"/>
  <c r="F2009" i="1"/>
  <c r="F1847" i="1"/>
  <c r="E2525" i="1"/>
  <c r="E2720" i="1"/>
  <c r="E2090" i="1"/>
  <c r="E1925" i="1"/>
  <c r="F3188" i="1"/>
  <c r="F3032" i="1"/>
  <c r="F2876" i="1"/>
  <c r="F2603" i="1"/>
  <c r="F2246" i="1"/>
  <c r="F1689" i="1"/>
  <c r="E2681" i="1"/>
  <c r="E1610" i="1"/>
  <c r="E3305" i="1"/>
  <c r="E3266" i="1"/>
  <c r="E3149" i="1"/>
  <c r="E2993" i="1"/>
  <c r="E2837" i="1"/>
  <c r="E2564" i="1"/>
  <c r="E2447" i="1"/>
  <c r="E2207" i="1"/>
  <c r="E1808" i="1"/>
  <c r="F2720" i="1"/>
  <c r="F2090" i="1"/>
  <c r="F1925" i="1"/>
  <c r="E1571" i="1"/>
  <c r="E1415" i="1"/>
  <c r="E1259" i="1"/>
  <c r="F1181" i="1"/>
  <c r="F1024" i="1"/>
  <c r="F944" i="1"/>
  <c r="F671" i="1"/>
  <c r="F473" i="1"/>
  <c r="F314" i="1"/>
  <c r="E985" i="1"/>
  <c r="E866" i="1"/>
  <c r="E1063" i="1"/>
  <c r="E710" i="1"/>
  <c r="E353" i="1"/>
  <c r="F1493" i="1"/>
  <c r="F1337" i="1"/>
  <c r="F788" i="1"/>
  <c r="F514" i="1"/>
  <c r="F158" i="1"/>
  <c r="E1532" i="1"/>
  <c r="E1376" i="1"/>
  <c r="E1220" i="1"/>
  <c r="E827" i="1"/>
  <c r="E554" i="1"/>
  <c r="E197" i="1"/>
  <c r="F1142" i="1"/>
  <c r="F632" i="1"/>
  <c r="F431" i="1"/>
  <c r="F275" i="1"/>
  <c r="F1454" i="1"/>
  <c r="F1298" i="1"/>
  <c r="F119" i="1"/>
  <c r="E1024" i="1"/>
  <c r="E944" i="1"/>
  <c r="E671" i="1"/>
  <c r="E1493" i="1"/>
  <c r="E1337" i="1"/>
  <c r="E788" i="1"/>
  <c r="E514" i="1"/>
  <c r="F1103" i="1"/>
  <c r="F749" i="1"/>
  <c r="F593" i="1"/>
  <c r="F392" i="1"/>
  <c r="F236" i="1"/>
  <c r="E314" i="1"/>
  <c r="E1142" i="1"/>
  <c r="E632" i="1"/>
  <c r="E431" i="1"/>
  <c r="E275" i="1"/>
  <c r="F1571" i="1"/>
  <c r="F1415" i="1"/>
  <c r="F1259" i="1"/>
  <c r="F985" i="1"/>
  <c r="F866" i="1"/>
  <c r="F80" i="1"/>
  <c r="E1181" i="1"/>
  <c r="E473" i="1"/>
  <c r="E1454" i="1"/>
  <c r="E1298" i="1"/>
  <c r="F1063" i="1"/>
  <c r="F710" i="1"/>
  <c r="F353" i="1"/>
  <c r="E1103" i="1"/>
  <c r="E749" i="1"/>
  <c r="E593" i="1"/>
  <c r="E392" i="1"/>
  <c r="E236" i="1"/>
  <c r="E158" i="1"/>
  <c r="F1532" i="1"/>
  <c r="F1376" i="1"/>
  <c r="F1220" i="1"/>
  <c r="F827" i="1"/>
  <c r="F554" i="1"/>
  <c r="F197" i="1"/>
  <c r="G509" i="1"/>
  <c r="J509" i="1" s="1"/>
  <c r="R509" i="1" s="1"/>
  <c r="G551" i="1"/>
  <c r="J551" i="1" s="1"/>
  <c r="G552" i="1"/>
  <c r="J552" i="1" s="1"/>
  <c r="G389" i="1"/>
  <c r="J389" i="1" s="1"/>
  <c r="G549" i="1"/>
  <c r="J549" i="1" s="1"/>
  <c r="G550" i="1"/>
  <c r="J550" i="1" s="1"/>
  <c r="G512" i="1"/>
  <c r="J512" i="1" s="1"/>
  <c r="R512" i="1" s="1"/>
  <c r="G511" i="1"/>
  <c r="J511" i="1" s="1"/>
  <c r="Q511" i="1" s="1"/>
  <c r="G510" i="1"/>
  <c r="J510" i="1" s="1"/>
  <c r="Q510" i="1" s="1"/>
  <c r="G469" i="1"/>
  <c r="J469" i="1" s="1"/>
  <c r="G350" i="1"/>
  <c r="J350" i="1" s="1"/>
  <c r="G428" i="1"/>
  <c r="J428" i="1" s="1"/>
  <c r="G468" i="1"/>
  <c r="J468" i="1" s="1"/>
  <c r="G426" i="1"/>
  <c r="J426" i="1" s="1"/>
  <c r="G427" i="1"/>
  <c r="J427" i="1" s="1"/>
  <c r="G429" i="1"/>
  <c r="J429" i="1" s="1"/>
  <c r="G390" i="1"/>
  <c r="J390" i="1" s="1"/>
  <c r="G387" i="1"/>
  <c r="J387" i="1" s="1"/>
  <c r="G388" i="1"/>
  <c r="J388" i="1" s="1"/>
  <c r="G309" i="1"/>
  <c r="J309" i="1" s="1"/>
  <c r="G272" i="1"/>
  <c r="J272" i="1" s="1"/>
  <c r="G349" i="1"/>
  <c r="J349" i="1" s="1"/>
  <c r="G273" i="1"/>
  <c r="J273" i="1" s="1"/>
  <c r="G348" i="1"/>
  <c r="J348" i="1" s="1"/>
  <c r="G351" i="1"/>
  <c r="J351" i="1" s="1"/>
  <c r="G311" i="1"/>
  <c r="J311" i="1" s="1"/>
  <c r="G310" i="1"/>
  <c r="J310" i="1" s="1"/>
  <c r="G312" i="1"/>
  <c r="J312" i="1" s="1"/>
  <c r="G271" i="1"/>
  <c r="J271" i="1" s="1"/>
  <c r="G233" i="1"/>
  <c r="J233" i="1" s="1"/>
  <c r="G270" i="1"/>
  <c r="J270" i="1" s="1"/>
  <c r="G232" i="1"/>
  <c r="J232" i="1" s="1"/>
  <c r="G234" i="1"/>
  <c r="J234" i="1" s="1"/>
  <c r="G192" i="1"/>
  <c r="J192" i="1" s="1"/>
  <c r="G231" i="1"/>
  <c r="J231" i="1" s="1"/>
  <c r="G193" i="1"/>
  <c r="J193" i="1" s="1"/>
  <c r="G155" i="1"/>
  <c r="J155" i="1" s="1"/>
  <c r="Q155" i="1" s="1"/>
  <c r="G195" i="1"/>
  <c r="J195" i="1" s="1"/>
  <c r="G156" i="1"/>
  <c r="J156" i="1" s="1"/>
  <c r="R156" i="1" s="1"/>
  <c r="G116" i="1"/>
  <c r="J116" i="1" s="1"/>
  <c r="R116" i="1" s="1"/>
  <c r="G154" i="1"/>
  <c r="J154" i="1" s="1"/>
  <c r="R154" i="1" s="1"/>
  <c r="G115" i="1"/>
  <c r="J115" i="1" s="1"/>
  <c r="R115" i="1" s="1"/>
  <c r="G153" i="1"/>
  <c r="J153" i="1" s="1"/>
  <c r="R153" i="1" s="1"/>
  <c r="G117" i="1"/>
  <c r="J117" i="1" s="1"/>
  <c r="G76" i="1"/>
  <c r="J76" i="1" s="1"/>
  <c r="R76" i="1" s="1"/>
  <c r="G75" i="1"/>
  <c r="J75" i="1" s="1"/>
  <c r="G114" i="1"/>
  <c r="J114" i="1" s="1"/>
  <c r="R114" i="1" s="1"/>
  <c r="G78" i="1"/>
  <c r="J78" i="1" s="1"/>
  <c r="Q78" i="1" s="1"/>
  <c r="G39" i="1"/>
  <c r="J39" i="1" s="1"/>
  <c r="G77" i="1"/>
  <c r="J77" i="1" s="1"/>
  <c r="G37" i="1"/>
  <c r="J37" i="1" s="1"/>
  <c r="G36" i="1"/>
  <c r="J36" i="1" s="1"/>
  <c r="R428" i="1" l="1"/>
  <c r="Q512" i="1"/>
  <c r="Q389" i="1"/>
  <c r="R511" i="1"/>
  <c r="Q509" i="1"/>
  <c r="R510" i="1"/>
  <c r="Q350" i="1"/>
  <c r="R429" i="1"/>
  <c r="Q426" i="1"/>
  <c r="Q233" i="1"/>
  <c r="Q387" i="1"/>
  <c r="Q427" i="1"/>
  <c r="Q388" i="1"/>
  <c r="R426" i="1"/>
  <c r="Q429" i="1"/>
  <c r="Q428" i="1"/>
  <c r="R427" i="1"/>
  <c r="Q309" i="1"/>
  <c r="Q390" i="1"/>
  <c r="R387" i="1"/>
  <c r="R390" i="1"/>
  <c r="R388" i="1"/>
  <c r="Q349" i="1"/>
  <c r="R389" i="1"/>
  <c r="Q348" i="1"/>
  <c r="R309" i="1"/>
  <c r="R349" i="1"/>
  <c r="Q311" i="1"/>
  <c r="R348" i="1"/>
  <c r="Q312" i="1"/>
  <c r="Q351" i="1"/>
  <c r="R350" i="1"/>
  <c r="R351" i="1"/>
  <c r="R312" i="1"/>
  <c r="R233" i="1"/>
  <c r="R310" i="1"/>
  <c r="R273" i="1"/>
  <c r="R311" i="1"/>
  <c r="Q310" i="1"/>
  <c r="Q271" i="1"/>
  <c r="Q272" i="1"/>
  <c r="R271" i="1"/>
  <c r="Q232" i="1"/>
  <c r="R270" i="1"/>
  <c r="Q270" i="1"/>
  <c r="R231" i="1"/>
  <c r="Q273" i="1"/>
  <c r="R272" i="1"/>
  <c r="R234" i="1"/>
  <c r="Q234" i="1"/>
  <c r="Q192" i="1"/>
  <c r="Q231" i="1"/>
  <c r="R232" i="1"/>
  <c r="R193" i="1"/>
  <c r="Q115" i="1"/>
  <c r="Q154" i="1"/>
  <c r="Q76" i="1"/>
  <c r="R192" i="1"/>
  <c r="Q195" i="1"/>
  <c r="R36" i="1"/>
  <c r="Q193" i="1"/>
  <c r="R195" i="1"/>
  <c r="Q156" i="1"/>
  <c r="Q153" i="1"/>
  <c r="R155" i="1"/>
  <c r="R117" i="1"/>
  <c r="Q117" i="1"/>
  <c r="R37" i="1"/>
  <c r="Q75" i="1"/>
  <c r="R75" i="1"/>
  <c r="Q116" i="1"/>
  <c r="R78" i="1"/>
  <c r="Q114" i="1"/>
  <c r="R77" i="1"/>
  <c r="Q77" i="1"/>
  <c r="Q37" i="1"/>
  <c r="Q39" i="1"/>
  <c r="Q36" i="1"/>
  <c r="R39" i="1"/>
  <c r="I3" i="27" l="1"/>
  <c r="K3" i="27" s="1"/>
  <c r="I4" i="27"/>
  <c r="K4" i="27" s="1"/>
  <c r="I5" i="27"/>
  <c r="K5" i="27" s="1"/>
  <c r="I6" i="27"/>
  <c r="K6" i="27" s="1"/>
  <c r="I7" i="27"/>
  <c r="K7" i="27" s="1"/>
  <c r="I8" i="27"/>
  <c r="K8" i="27" s="1"/>
  <c r="I9" i="27"/>
  <c r="K9" i="27" s="1"/>
  <c r="I10" i="27"/>
  <c r="K10" i="27" s="1"/>
  <c r="I11" i="27"/>
  <c r="K11" i="27" s="1"/>
  <c r="I2" i="27"/>
  <c r="K2" i="27" s="1"/>
  <c r="N548" i="1"/>
  <c r="I13" i="27" l="1"/>
  <c r="K13" i="27" s="1"/>
  <c r="N1960" i="1"/>
  <c r="N978" i="1"/>
  <c r="N2321" i="1"/>
  <c r="N1961" i="1"/>
  <c r="N979" i="1"/>
  <c r="N467" i="1"/>
  <c r="N2320" i="1"/>
  <c r="H38" i="1"/>
  <c r="H194" i="1"/>
  <c r="H466" i="1"/>
  <c r="H467" i="1"/>
  <c r="H470" i="1"/>
  <c r="H471" i="1"/>
  <c r="H548" i="1"/>
  <c r="H747" i="1"/>
  <c r="H863" i="1"/>
  <c r="H939" i="1"/>
  <c r="H978" i="1"/>
  <c r="H979" i="1"/>
  <c r="H982" i="1"/>
  <c r="H1100" i="1"/>
  <c r="H1646" i="1"/>
  <c r="H1806" i="1"/>
  <c r="H1844" i="1"/>
  <c r="H1883" i="1"/>
  <c r="H1922" i="1"/>
  <c r="H1960" i="1"/>
  <c r="H1961" i="1"/>
  <c r="H1964" i="1"/>
  <c r="H1965" i="1"/>
  <c r="H2002" i="1"/>
  <c r="H2003" i="1"/>
  <c r="H2006" i="1"/>
  <c r="H2007" i="1"/>
  <c r="H2044" i="1"/>
  <c r="H2045" i="1"/>
  <c r="H2048" i="1"/>
  <c r="H2049" i="1"/>
  <c r="H2088" i="1"/>
  <c r="H2320" i="1"/>
  <c r="H2321" i="1"/>
  <c r="H2324" i="1"/>
  <c r="H2444" i="1"/>
  <c r="H2445" i="1"/>
  <c r="H2640" i="1"/>
  <c r="H2717" i="1"/>
  <c r="H3224" i="1"/>
  <c r="H3225" i="1"/>
  <c r="H3263" i="1"/>
  <c r="H3306" i="1"/>
  <c r="H3307" i="1"/>
  <c r="H3308" i="1"/>
  <c r="H3309" i="1"/>
  <c r="H3310" i="1"/>
  <c r="H3311" i="1"/>
  <c r="H3312" i="1"/>
  <c r="H3313" i="1"/>
  <c r="H3314" i="1"/>
  <c r="H3315" i="1"/>
  <c r="H3316" i="1"/>
  <c r="H3317" i="1"/>
  <c r="H3318" i="1"/>
  <c r="Q1963" i="1" l="1"/>
  <c r="R1963" i="1"/>
  <c r="R468" i="1"/>
  <c r="Q468" i="1"/>
  <c r="R983" i="1"/>
  <c r="Q983" i="1"/>
  <c r="R1962" i="1"/>
  <c r="Q1962" i="1"/>
  <c r="Q469" i="1"/>
  <c r="R469" i="1"/>
  <c r="R2325" i="1"/>
  <c r="Q2325" i="1"/>
  <c r="Q549" i="1"/>
  <c r="R549" i="1"/>
  <c r="R2323" i="1"/>
  <c r="Q2323" i="1"/>
  <c r="R550" i="1"/>
  <c r="Q550" i="1"/>
  <c r="R980" i="1"/>
  <c r="Q980" i="1"/>
  <c r="Q551" i="1"/>
  <c r="R551" i="1"/>
  <c r="Q2322" i="1"/>
  <c r="R2322" i="1"/>
  <c r="Q552" i="1"/>
  <c r="R552" i="1"/>
  <c r="Q981" i="1"/>
  <c r="R981" i="1"/>
  <c r="N554" i="1"/>
  <c r="N466" i="1"/>
  <c r="AE133" i="18" l="1"/>
  <c r="W133" i="18"/>
  <c r="O133" i="18"/>
  <c r="G133" i="18"/>
  <c r="AL133" i="18"/>
  <c r="AD133" i="18"/>
  <c r="V133" i="18"/>
  <c r="N133" i="18"/>
  <c r="F133" i="18"/>
  <c r="AK133" i="18"/>
  <c r="AC133" i="18"/>
  <c r="U133" i="18"/>
  <c r="M133" i="18"/>
  <c r="E133" i="18"/>
  <c r="AJ133" i="18"/>
  <c r="AB133" i="18"/>
  <c r="T133" i="18"/>
  <c r="L133" i="18"/>
  <c r="D133" i="18"/>
  <c r="AI133" i="18"/>
  <c r="AA133" i="18"/>
  <c r="S133" i="18"/>
  <c r="K133" i="18"/>
  <c r="C133" i="18"/>
  <c r="AH133" i="18"/>
  <c r="Z133" i="18"/>
  <c r="R133" i="18"/>
  <c r="J133" i="18"/>
  <c r="B133" i="18"/>
  <c r="AG133" i="18"/>
  <c r="Y133" i="18"/>
  <c r="Q133" i="18"/>
  <c r="I133" i="18"/>
  <c r="AF133" i="18"/>
  <c r="X133" i="18"/>
  <c r="P133" i="18"/>
  <c r="H133" i="18"/>
  <c r="AO133" i="18" l="1"/>
  <c r="L1922" i="1"/>
  <c r="P1922" i="1" s="1"/>
  <c r="I1922" i="1"/>
  <c r="G1922" i="1"/>
  <c r="J1922" i="1" l="1"/>
  <c r="Q1922" i="1" s="1"/>
  <c r="R1922" i="1" l="1"/>
  <c r="P2049" i="1" l="1"/>
  <c r="I2049" i="1"/>
  <c r="P2048" i="1"/>
  <c r="I2048" i="1"/>
  <c r="P2045" i="1"/>
  <c r="I2045" i="1"/>
  <c r="P2044" i="1"/>
  <c r="I2044" i="1"/>
  <c r="M2003" i="1"/>
  <c r="L2003" i="1"/>
  <c r="I2003" i="1"/>
  <c r="M2002" i="1"/>
  <c r="L2002" i="1"/>
  <c r="I2002" i="1"/>
  <c r="P2003" i="1" l="1"/>
  <c r="P2002" i="1"/>
  <c r="G2049" i="1"/>
  <c r="J2049" i="1" s="1"/>
  <c r="G2044" i="1"/>
  <c r="J2044" i="1" s="1"/>
  <c r="G2048" i="1"/>
  <c r="J2048" i="1" s="1"/>
  <c r="G2045" i="1"/>
  <c r="J2045" i="1" s="1"/>
  <c r="G2003" i="1"/>
  <c r="J2003" i="1" s="1"/>
  <c r="G2002" i="1"/>
  <c r="J2002" i="1" s="1"/>
  <c r="M2321" i="1"/>
  <c r="L2321" i="1"/>
  <c r="I2321" i="1"/>
  <c r="M2320" i="1"/>
  <c r="L2320" i="1"/>
  <c r="I2320" i="1"/>
  <c r="M1961" i="1"/>
  <c r="L1961" i="1"/>
  <c r="I1961" i="1"/>
  <c r="M1960" i="1"/>
  <c r="L1960" i="1"/>
  <c r="I1960" i="1"/>
  <c r="M979" i="1"/>
  <c r="L979" i="1"/>
  <c r="I979" i="1"/>
  <c r="M978" i="1"/>
  <c r="L978" i="1"/>
  <c r="I978" i="1"/>
  <c r="M467" i="1"/>
  <c r="L467" i="1"/>
  <c r="I467" i="1"/>
  <c r="I466" i="1"/>
  <c r="M466" i="1"/>
  <c r="L466" i="1"/>
  <c r="P467" i="1" l="1"/>
  <c r="P979" i="1"/>
  <c r="P1960" i="1"/>
  <c r="P2320" i="1"/>
  <c r="P1961" i="1"/>
  <c r="P978" i="1"/>
  <c r="P2321" i="1"/>
  <c r="P466" i="1"/>
  <c r="R2045" i="1"/>
  <c r="N1967" i="1"/>
  <c r="R2048" i="1"/>
  <c r="R2044" i="1"/>
  <c r="R2049" i="1"/>
  <c r="Q2044" i="1"/>
  <c r="Q2049" i="1"/>
  <c r="Q2048" i="1"/>
  <c r="Q2045" i="1"/>
  <c r="Q2003" i="1"/>
  <c r="R2002" i="1"/>
  <c r="Q2002" i="1"/>
  <c r="R2003" i="1"/>
  <c r="G2321" i="1"/>
  <c r="J2321" i="1" s="1"/>
  <c r="G2320" i="1"/>
  <c r="J2320" i="1" s="1"/>
  <c r="G1960" i="1"/>
  <c r="J1960" i="1" s="1"/>
  <c r="G1961" i="1"/>
  <c r="J1961" i="1" s="1"/>
  <c r="G978" i="1"/>
  <c r="J978" i="1" s="1"/>
  <c r="G979" i="1"/>
  <c r="J979" i="1" s="1"/>
  <c r="G467" i="1"/>
  <c r="J467" i="1" s="1"/>
  <c r="G466" i="1"/>
  <c r="J466" i="1" s="1"/>
  <c r="I2761" i="1"/>
  <c r="I2762" i="1"/>
  <c r="I2763" i="1"/>
  <c r="I2764" i="1"/>
  <c r="I2765" i="1"/>
  <c r="I2766" i="1"/>
  <c r="I2767" i="1"/>
  <c r="I2768" i="1"/>
  <c r="I2769" i="1"/>
  <c r="I2770" i="1"/>
  <c r="I2771" i="1"/>
  <c r="I2772" i="1"/>
  <c r="I2773" i="1"/>
  <c r="I2774" i="1"/>
  <c r="I2775" i="1"/>
  <c r="I2776" i="1"/>
  <c r="I2777" i="1"/>
  <c r="I2778" i="1"/>
  <c r="I2779" i="1"/>
  <c r="I2780" i="1"/>
  <c r="I2781" i="1"/>
  <c r="I2782" i="1"/>
  <c r="I2783" i="1"/>
  <c r="I2784" i="1"/>
  <c r="I2785" i="1"/>
  <c r="I2786" i="1"/>
  <c r="I2787" i="1"/>
  <c r="I2788" i="1"/>
  <c r="I2789" i="1"/>
  <c r="I2790" i="1"/>
  <c r="I2791" i="1"/>
  <c r="I2792" i="1"/>
  <c r="I2797" i="1"/>
  <c r="I2760" i="1"/>
  <c r="N985" i="1" l="1"/>
  <c r="N2327" i="1"/>
  <c r="R979" i="1"/>
  <c r="R1960" i="1"/>
  <c r="Q2320" i="1"/>
  <c r="R2321" i="1"/>
  <c r="Q1961" i="1"/>
  <c r="Q2321" i="1"/>
  <c r="Q978" i="1"/>
  <c r="R1961" i="1"/>
  <c r="R978" i="1"/>
  <c r="Q467" i="1"/>
  <c r="N473" i="1"/>
  <c r="R467" i="1"/>
  <c r="R466" i="1"/>
  <c r="Q466" i="1"/>
  <c r="P2043" i="1"/>
  <c r="I20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43"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41" i="1"/>
  <c r="I1104"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23" i="1"/>
  <c r="I986" i="1"/>
  <c r="I826" i="1"/>
  <c r="I821" i="1"/>
  <c r="I820" i="1"/>
  <c r="I819" i="1"/>
  <c r="I818" i="1"/>
  <c r="I817" i="1"/>
  <c r="I816" i="1"/>
  <c r="I815" i="1"/>
  <c r="I814" i="1"/>
  <c r="I813" i="1"/>
  <c r="I812" i="1"/>
  <c r="I811" i="1"/>
  <c r="I810" i="1"/>
  <c r="I809" i="1"/>
  <c r="I808" i="1"/>
  <c r="I807" i="1"/>
  <c r="I806" i="1"/>
  <c r="I805" i="1"/>
  <c r="I804" i="1"/>
  <c r="I803" i="1"/>
  <c r="I802" i="1"/>
  <c r="I801" i="1"/>
  <c r="I800" i="1"/>
  <c r="I799" i="1"/>
  <c r="I798" i="1"/>
  <c r="I797" i="1"/>
  <c r="I796" i="1"/>
  <c r="I795" i="1"/>
  <c r="I794" i="1"/>
  <c r="I793" i="1"/>
  <c r="I792" i="1"/>
  <c r="I791" i="1"/>
  <c r="I790" i="1"/>
  <c r="I789" i="1"/>
  <c r="H1152" i="1"/>
  <c r="R2320" i="1" l="1"/>
  <c r="Q979" i="1"/>
  <c r="Q1960" i="1"/>
  <c r="G2043" i="1"/>
  <c r="J2043" i="1" s="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7" i="1"/>
  <c r="I1260" i="1"/>
  <c r="I2800" i="1"/>
  <c r="I2801" i="1"/>
  <c r="I2802" i="1"/>
  <c r="I2803" i="1"/>
  <c r="I2804" i="1"/>
  <c r="I2805" i="1"/>
  <c r="I2806" i="1"/>
  <c r="I2807" i="1"/>
  <c r="I2808" i="1"/>
  <c r="I2809" i="1"/>
  <c r="I2810" i="1"/>
  <c r="I2811" i="1"/>
  <c r="I2812" i="1"/>
  <c r="I2813" i="1"/>
  <c r="I2814" i="1"/>
  <c r="I2815" i="1"/>
  <c r="I2816" i="1"/>
  <c r="I2817" i="1"/>
  <c r="I2818" i="1"/>
  <c r="I2819" i="1"/>
  <c r="I2820" i="1"/>
  <c r="I2821" i="1"/>
  <c r="I2822" i="1"/>
  <c r="I2823" i="1"/>
  <c r="I2824" i="1"/>
  <c r="I2825" i="1"/>
  <c r="I2826" i="1"/>
  <c r="I2827" i="1"/>
  <c r="I2828" i="1"/>
  <c r="I2829" i="1"/>
  <c r="I2830" i="1"/>
  <c r="I2831" i="1"/>
  <c r="I2836" i="1"/>
  <c r="I2799" i="1"/>
  <c r="L721" i="1"/>
  <c r="I3" i="1"/>
  <c r="L3" i="1"/>
  <c r="I4" i="1"/>
  <c r="L4" i="1"/>
  <c r="I5" i="1"/>
  <c r="L5" i="1"/>
  <c r="I6" i="1"/>
  <c r="L6" i="1"/>
  <c r="I7" i="1"/>
  <c r="L7" i="1"/>
  <c r="I8" i="1"/>
  <c r="L8" i="1"/>
  <c r="I9" i="1"/>
  <c r="L9" i="1"/>
  <c r="I10" i="1"/>
  <c r="L10" i="1"/>
  <c r="I11" i="1"/>
  <c r="L11" i="1"/>
  <c r="I12" i="1"/>
  <c r="L12" i="1"/>
  <c r="I13" i="1"/>
  <c r="L13" i="1"/>
  <c r="I14" i="1"/>
  <c r="L14" i="1"/>
  <c r="I15" i="1"/>
  <c r="L15" i="1"/>
  <c r="I16" i="1"/>
  <c r="L16" i="1"/>
  <c r="I17" i="1"/>
  <c r="L17" i="1"/>
  <c r="I18" i="1"/>
  <c r="L18" i="1"/>
  <c r="I19" i="1"/>
  <c r="L19" i="1"/>
  <c r="I20" i="1"/>
  <c r="L20" i="1"/>
  <c r="I21" i="1"/>
  <c r="L21" i="1"/>
  <c r="I22" i="1"/>
  <c r="L22" i="1"/>
  <c r="I23" i="1"/>
  <c r="L23" i="1"/>
  <c r="I24" i="1"/>
  <c r="L24" i="1"/>
  <c r="I25" i="1"/>
  <c r="L25" i="1"/>
  <c r="I26" i="1"/>
  <c r="L26" i="1"/>
  <c r="I27" i="1"/>
  <c r="L27" i="1"/>
  <c r="I28" i="1"/>
  <c r="L28" i="1"/>
  <c r="I29" i="1"/>
  <c r="L29" i="1"/>
  <c r="I30" i="1"/>
  <c r="L30" i="1"/>
  <c r="I31" i="1"/>
  <c r="L31" i="1"/>
  <c r="I32" i="1"/>
  <c r="L32" i="1"/>
  <c r="I33" i="1"/>
  <c r="L33" i="1"/>
  <c r="I34" i="1"/>
  <c r="L34" i="1"/>
  <c r="I35" i="1"/>
  <c r="L35" i="1"/>
  <c r="I38" i="1"/>
  <c r="L38" i="1"/>
  <c r="M38" i="1"/>
  <c r="I40" i="1"/>
  <c r="L40" i="1"/>
  <c r="M40" i="1"/>
  <c r="G42" i="1"/>
  <c r="I42" i="1"/>
  <c r="L42" i="1"/>
  <c r="P42" i="1" s="1"/>
  <c r="G43" i="1"/>
  <c r="I43" i="1"/>
  <c r="L43" i="1"/>
  <c r="P43" i="1" s="1"/>
  <c r="G44" i="1"/>
  <c r="I44" i="1"/>
  <c r="L44" i="1"/>
  <c r="P44" i="1" s="1"/>
  <c r="G45" i="1"/>
  <c r="I45" i="1"/>
  <c r="L45" i="1"/>
  <c r="P45" i="1" s="1"/>
  <c r="G46" i="1"/>
  <c r="I46" i="1"/>
  <c r="L46" i="1"/>
  <c r="P46" i="1" s="1"/>
  <c r="G47" i="1"/>
  <c r="I47" i="1"/>
  <c r="L47" i="1"/>
  <c r="P47" i="1" s="1"/>
  <c r="G48" i="1"/>
  <c r="I48" i="1"/>
  <c r="L48" i="1"/>
  <c r="P48" i="1" s="1"/>
  <c r="G49" i="1"/>
  <c r="I49" i="1"/>
  <c r="L49" i="1"/>
  <c r="P49" i="1" s="1"/>
  <c r="G50" i="1"/>
  <c r="I50" i="1"/>
  <c r="L50" i="1"/>
  <c r="P50" i="1" s="1"/>
  <c r="G51" i="1"/>
  <c r="I51" i="1"/>
  <c r="L51" i="1"/>
  <c r="P51" i="1" s="1"/>
  <c r="G52" i="1"/>
  <c r="I52" i="1"/>
  <c r="L52" i="1"/>
  <c r="P52" i="1" s="1"/>
  <c r="G53" i="1"/>
  <c r="I53" i="1"/>
  <c r="L53" i="1"/>
  <c r="P53" i="1" s="1"/>
  <c r="G54" i="1"/>
  <c r="I54" i="1"/>
  <c r="L54" i="1"/>
  <c r="P54" i="1" s="1"/>
  <c r="G55" i="1"/>
  <c r="I55" i="1"/>
  <c r="L55" i="1"/>
  <c r="P55" i="1" s="1"/>
  <c r="G56" i="1"/>
  <c r="I56" i="1"/>
  <c r="L56" i="1"/>
  <c r="P56" i="1" s="1"/>
  <c r="G57" i="1"/>
  <c r="I57" i="1"/>
  <c r="L57" i="1"/>
  <c r="P57" i="1" s="1"/>
  <c r="G58" i="1"/>
  <c r="I58" i="1"/>
  <c r="L58" i="1"/>
  <c r="P58" i="1" s="1"/>
  <c r="G59" i="1"/>
  <c r="I59" i="1"/>
  <c r="L59" i="1"/>
  <c r="P59" i="1" s="1"/>
  <c r="G60" i="1"/>
  <c r="I60" i="1"/>
  <c r="L60" i="1"/>
  <c r="P60" i="1" s="1"/>
  <c r="G61" i="1"/>
  <c r="I61" i="1"/>
  <c r="L61" i="1"/>
  <c r="P61" i="1" s="1"/>
  <c r="G62" i="1"/>
  <c r="I62" i="1"/>
  <c r="L62" i="1"/>
  <c r="P62" i="1" s="1"/>
  <c r="G63" i="1"/>
  <c r="I63" i="1"/>
  <c r="L63" i="1"/>
  <c r="P63" i="1" s="1"/>
  <c r="G64" i="1"/>
  <c r="I64" i="1"/>
  <c r="L64" i="1"/>
  <c r="P64" i="1" s="1"/>
  <c r="G65" i="1"/>
  <c r="I65" i="1"/>
  <c r="L65" i="1"/>
  <c r="P65" i="1" s="1"/>
  <c r="G66" i="1"/>
  <c r="I66" i="1"/>
  <c r="L66" i="1"/>
  <c r="P66" i="1" s="1"/>
  <c r="G67" i="1"/>
  <c r="I67" i="1"/>
  <c r="L67" i="1"/>
  <c r="P67" i="1" s="1"/>
  <c r="G68" i="1"/>
  <c r="I68" i="1"/>
  <c r="L68" i="1"/>
  <c r="P68" i="1" s="1"/>
  <c r="G69" i="1"/>
  <c r="I69" i="1"/>
  <c r="L69" i="1"/>
  <c r="P69" i="1" s="1"/>
  <c r="G70" i="1"/>
  <c r="I70" i="1"/>
  <c r="L70" i="1"/>
  <c r="P70" i="1" s="1"/>
  <c r="G71" i="1"/>
  <c r="I71" i="1"/>
  <c r="L71" i="1"/>
  <c r="P71" i="1" s="1"/>
  <c r="G72" i="1"/>
  <c r="I72" i="1"/>
  <c r="L72" i="1"/>
  <c r="P72" i="1" s="1"/>
  <c r="G73" i="1"/>
  <c r="I73" i="1"/>
  <c r="L73" i="1"/>
  <c r="P73" i="1" s="1"/>
  <c r="G74" i="1"/>
  <c r="I74" i="1"/>
  <c r="L74" i="1"/>
  <c r="P74" i="1" s="1"/>
  <c r="G79" i="1"/>
  <c r="I79" i="1"/>
  <c r="L79" i="1"/>
  <c r="P79" i="1" s="1"/>
  <c r="K80" i="1"/>
  <c r="G81" i="1"/>
  <c r="I81" i="1"/>
  <c r="L81" i="1"/>
  <c r="P81" i="1" s="1"/>
  <c r="G82" i="1"/>
  <c r="I82" i="1"/>
  <c r="L82" i="1"/>
  <c r="P82" i="1" s="1"/>
  <c r="G83" i="1"/>
  <c r="I83" i="1"/>
  <c r="L83" i="1"/>
  <c r="P83" i="1" s="1"/>
  <c r="G84" i="1"/>
  <c r="I84" i="1"/>
  <c r="L84" i="1"/>
  <c r="P84" i="1" s="1"/>
  <c r="G85" i="1"/>
  <c r="I85" i="1"/>
  <c r="L85" i="1"/>
  <c r="P85" i="1" s="1"/>
  <c r="G86" i="1"/>
  <c r="I86" i="1"/>
  <c r="L86" i="1"/>
  <c r="P86" i="1" s="1"/>
  <c r="G87" i="1"/>
  <c r="I87" i="1"/>
  <c r="L87" i="1"/>
  <c r="P87" i="1" s="1"/>
  <c r="G88" i="1"/>
  <c r="I88" i="1"/>
  <c r="L88" i="1"/>
  <c r="P88" i="1" s="1"/>
  <c r="G89" i="1"/>
  <c r="I89" i="1"/>
  <c r="L89" i="1"/>
  <c r="P89" i="1" s="1"/>
  <c r="G90" i="1"/>
  <c r="I90" i="1"/>
  <c r="L90" i="1"/>
  <c r="P90" i="1" s="1"/>
  <c r="G91" i="1"/>
  <c r="I91" i="1"/>
  <c r="L91" i="1"/>
  <c r="P91" i="1" s="1"/>
  <c r="G92" i="1"/>
  <c r="I92" i="1"/>
  <c r="L92" i="1"/>
  <c r="P92" i="1" s="1"/>
  <c r="G93" i="1"/>
  <c r="I93" i="1"/>
  <c r="L93" i="1"/>
  <c r="P93" i="1" s="1"/>
  <c r="G94" i="1"/>
  <c r="I94" i="1"/>
  <c r="L94" i="1"/>
  <c r="P94" i="1" s="1"/>
  <c r="G95" i="1"/>
  <c r="I95" i="1"/>
  <c r="L95" i="1"/>
  <c r="P95" i="1" s="1"/>
  <c r="G96" i="1"/>
  <c r="I96" i="1"/>
  <c r="L96" i="1"/>
  <c r="P96" i="1" s="1"/>
  <c r="G97" i="1"/>
  <c r="I97" i="1"/>
  <c r="L97" i="1"/>
  <c r="P97" i="1" s="1"/>
  <c r="G98" i="1"/>
  <c r="I98" i="1"/>
  <c r="L98" i="1"/>
  <c r="P98" i="1" s="1"/>
  <c r="G99" i="1"/>
  <c r="I99" i="1"/>
  <c r="L99" i="1"/>
  <c r="P99" i="1" s="1"/>
  <c r="G100" i="1"/>
  <c r="I100" i="1"/>
  <c r="L100" i="1"/>
  <c r="P100" i="1" s="1"/>
  <c r="G101" i="1"/>
  <c r="I101" i="1"/>
  <c r="L101" i="1"/>
  <c r="P101" i="1" s="1"/>
  <c r="G102" i="1"/>
  <c r="I102" i="1"/>
  <c r="L102" i="1"/>
  <c r="P102" i="1" s="1"/>
  <c r="G103" i="1"/>
  <c r="I103" i="1"/>
  <c r="L103" i="1"/>
  <c r="P103" i="1" s="1"/>
  <c r="G104" i="1"/>
  <c r="I104" i="1"/>
  <c r="L104" i="1"/>
  <c r="P104" i="1" s="1"/>
  <c r="G105" i="1"/>
  <c r="I105" i="1"/>
  <c r="L105" i="1"/>
  <c r="P105" i="1" s="1"/>
  <c r="G106" i="1"/>
  <c r="I106" i="1"/>
  <c r="L106" i="1"/>
  <c r="P106" i="1" s="1"/>
  <c r="G107" i="1"/>
  <c r="I107" i="1"/>
  <c r="L107" i="1"/>
  <c r="P107" i="1" s="1"/>
  <c r="G108" i="1"/>
  <c r="I108" i="1"/>
  <c r="L108" i="1"/>
  <c r="P108" i="1" s="1"/>
  <c r="G109" i="1"/>
  <c r="I109" i="1"/>
  <c r="L109" i="1"/>
  <c r="P109" i="1" s="1"/>
  <c r="G110" i="1"/>
  <c r="I110" i="1"/>
  <c r="L110" i="1"/>
  <c r="P110" i="1" s="1"/>
  <c r="G111" i="1"/>
  <c r="I111" i="1"/>
  <c r="L111" i="1"/>
  <c r="P111" i="1" s="1"/>
  <c r="G112" i="1"/>
  <c r="I112" i="1"/>
  <c r="L112" i="1"/>
  <c r="P112" i="1" s="1"/>
  <c r="G113" i="1"/>
  <c r="I113" i="1"/>
  <c r="L113" i="1"/>
  <c r="P113" i="1" s="1"/>
  <c r="G118" i="1"/>
  <c r="I118" i="1"/>
  <c r="L118" i="1"/>
  <c r="P118" i="1" s="1"/>
  <c r="K119" i="1"/>
  <c r="G120" i="1"/>
  <c r="I120" i="1"/>
  <c r="L120" i="1"/>
  <c r="P120" i="1" s="1"/>
  <c r="G121" i="1"/>
  <c r="I121" i="1"/>
  <c r="L121" i="1"/>
  <c r="P121" i="1" s="1"/>
  <c r="G122" i="1"/>
  <c r="I122" i="1"/>
  <c r="L122" i="1"/>
  <c r="P122" i="1" s="1"/>
  <c r="G123" i="1"/>
  <c r="I123" i="1"/>
  <c r="L123" i="1"/>
  <c r="P123" i="1" s="1"/>
  <c r="G124" i="1"/>
  <c r="I124" i="1"/>
  <c r="L124" i="1"/>
  <c r="P124" i="1" s="1"/>
  <c r="G125" i="1"/>
  <c r="I125" i="1"/>
  <c r="L125" i="1"/>
  <c r="P125" i="1" s="1"/>
  <c r="G126" i="1"/>
  <c r="I126" i="1"/>
  <c r="L126" i="1"/>
  <c r="P126" i="1" s="1"/>
  <c r="G127" i="1"/>
  <c r="I127" i="1"/>
  <c r="L127" i="1"/>
  <c r="P127" i="1" s="1"/>
  <c r="G128" i="1"/>
  <c r="I128" i="1"/>
  <c r="L128" i="1"/>
  <c r="P128" i="1" s="1"/>
  <c r="G129" i="1"/>
  <c r="I129" i="1"/>
  <c r="L129" i="1"/>
  <c r="P129" i="1" s="1"/>
  <c r="G130" i="1"/>
  <c r="I130" i="1"/>
  <c r="L130" i="1"/>
  <c r="P130" i="1" s="1"/>
  <c r="G131" i="1"/>
  <c r="I131" i="1"/>
  <c r="L131" i="1"/>
  <c r="P131" i="1" s="1"/>
  <c r="G132" i="1"/>
  <c r="I132" i="1"/>
  <c r="L132" i="1"/>
  <c r="P132" i="1" s="1"/>
  <c r="G133" i="1"/>
  <c r="I133" i="1"/>
  <c r="L133" i="1"/>
  <c r="P133" i="1" s="1"/>
  <c r="G134" i="1"/>
  <c r="I134" i="1"/>
  <c r="L134" i="1"/>
  <c r="P134" i="1" s="1"/>
  <c r="G135" i="1"/>
  <c r="I135" i="1"/>
  <c r="L135" i="1"/>
  <c r="P135" i="1" s="1"/>
  <c r="G136" i="1"/>
  <c r="I136" i="1"/>
  <c r="L136" i="1"/>
  <c r="P136" i="1" s="1"/>
  <c r="G137" i="1"/>
  <c r="I137" i="1"/>
  <c r="L137" i="1"/>
  <c r="P137" i="1" s="1"/>
  <c r="G138" i="1"/>
  <c r="I138" i="1"/>
  <c r="L138" i="1"/>
  <c r="P138" i="1" s="1"/>
  <c r="G139" i="1"/>
  <c r="I139" i="1"/>
  <c r="L139" i="1"/>
  <c r="P139" i="1" s="1"/>
  <c r="G140" i="1"/>
  <c r="I140" i="1"/>
  <c r="L140" i="1"/>
  <c r="P140" i="1" s="1"/>
  <c r="G141" i="1"/>
  <c r="I141" i="1"/>
  <c r="L141" i="1"/>
  <c r="P141" i="1" s="1"/>
  <c r="G142" i="1"/>
  <c r="I142" i="1"/>
  <c r="L142" i="1"/>
  <c r="P142" i="1" s="1"/>
  <c r="G143" i="1"/>
  <c r="I143" i="1"/>
  <c r="L143" i="1"/>
  <c r="P143" i="1" s="1"/>
  <c r="G144" i="1"/>
  <c r="I144" i="1"/>
  <c r="L144" i="1"/>
  <c r="P144" i="1" s="1"/>
  <c r="G145" i="1"/>
  <c r="I145" i="1"/>
  <c r="L145" i="1"/>
  <c r="P145" i="1" s="1"/>
  <c r="G146" i="1"/>
  <c r="I146" i="1"/>
  <c r="L146" i="1"/>
  <c r="P146" i="1" s="1"/>
  <c r="G147" i="1"/>
  <c r="I147" i="1"/>
  <c r="L147" i="1"/>
  <c r="P147" i="1" s="1"/>
  <c r="G148" i="1"/>
  <c r="I148" i="1"/>
  <c r="L148" i="1"/>
  <c r="P148" i="1" s="1"/>
  <c r="G149" i="1"/>
  <c r="I149" i="1"/>
  <c r="L149" i="1"/>
  <c r="P149" i="1" s="1"/>
  <c r="G150" i="1"/>
  <c r="I150" i="1"/>
  <c r="L150" i="1"/>
  <c r="P150" i="1" s="1"/>
  <c r="G151" i="1"/>
  <c r="I151" i="1"/>
  <c r="L151" i="1"/>
  <c r="P151" i="1" s="1"/>
  <c r="G152" i="1"/>
  <c r="I152" i="1"/>
  <c r="L152" i="1"/>
  <c r="P152" i="1" s="1"/>
  <c r="G157" i="1"/>
  <c r="I157" i="1"/>
  <c r="L157" i="1"/>
  <c r="P157" i="1" s="1"/>
  <c r="I159" i="1"/>
  <c r="L159" i="1"/>
  <c r="I160" i="1"/>
  <c r="L160" i="1"/>
  <c r="I161" i="1"/>
  <c r="L161" i="1"/>
  <c r="I162" i="1"/>
  <c r="L162" i="1"/>
  <c r="I163" i="1"/>
  <c r="L163" i="1"/>
  <c r="I164" i="1"/>
  <c r="L164" i="1"/>
  <c r="I165" i="1"/>
  <c r="L165" i="1"/>
  <c r="I166" i="1"/>
  <c r="L166" i="1"/>
  <c r="I167" i="1"/>
  <c r="L167" i="1"/>
  <c r="I168" i="1"/>
  <c r="L168" i="1"/>
  <c r="I169" i="1"/>
  <c r="L169" i="1"/>
  <c r="I170" i="1"/>
  <c r="L170" i="1"/>
  <c r="I171" i="1"/>
  <c r="L171" i="1"/>
  <c r="I172" i="1"/>
  <c r="L172" i="1"/>
  <c r="I173" i="1"/>
  <c r="L173" i="1"/>
  <c r="I174" i="1"/>
  <c r="L174" i="1"/>
  <c r="I175" i="1"/>
  <c r="L175" i="1"/>
  <c r="I176" i="1"/>
  <c r="L176" i="1"/>
  <c r="I177" i="1"/>
  <c r="L177" i="1"/>
  <c r="I178" i="1"/>
  <c r="L178" i="1"/>
  <c r="I179" i="1"/>
  <c r="L179" i="1"/>
  <c r="I180" i="1"/>
  <c r="L180" i="1"/>
  <c r="I181" i="1"/>
  <c r="L181" i="1"/>
  <c r="I182" i="1"/>
  <c r="L182" i="1"/>
  <c r="I183" i="1"/>
  <c r="L183" i="1"/>
  <c r="I184" i="1"/>
  <c r="L184" i="1"/>
  <c r="I185" i="1"/>
  <c r="L185" i="1"/>
  <c r="I186" i="1"/>
  <c r="L186" i="1"/>
  <c r="I187" i="1"/>
  <c r="L187" i="1"/>
  <c r="I188" i="1"/>
  <c r="L188" i="1"/>
  <c r="I189" i="1"/>
  <c r="L189" i="1"/>
  <c r="I190" i="1"/>
  <c r="L190" i="1"/>
  <c r="I191" i="1"/>
  <c r="L191" i="1"/>
  <c r="I194" i="1"/>
  <c r="L194" i="1"/>
  <c r="M194" i="1"/>
  <c r="I196" i="1"/>
  <c r="L196" i="1"/>
  <c r="M196" i="1"/>
  <c r="I198" i="1"/>
  <c r="L198" i="1"/>
  <c r="I199" i="1"/>
  <c r="L199" i="1"/>
  <c r="I200" i="1"/>
  <c r="L200" i="1"/>
  <c r="I201" i="1"/>
  <c r="L201" i="1"/>
  <c r="I202" i="1"/>
  <c r="L202" i="1"/>
  <c r="I203" i="1"/>
  <c r="L203" i="1"/>
  <c r="I204" i="1"/>
  <c r="L204" i="1"/>
  <c r="I205" i="1"/>
  <c r="L205" i="1"/>
  <c r="I206" i="1"/>
  <c r="L206" i="1"/>
  <c r="I207" i="1"/>
  <c r="L207" i="1"/>
  <c r="I208" i="1"/>
  <c r="L208" i="1"/>
  <c r="I209" i="1"/>
  <c r="L209" i="1"/>
  <c r="I210" i="1"/>
  <c r="L210" i="1"/>
  <c r="I211" i="1"/>
  <c r="L211" i="1"/>
  <c r="I212" i="1"/>
  <c r="L212" i="1"/>
  <c r="I213" i="1"/>
  <c r="L213" i="1"/>
  <c r="I214" i="1"/>
  <c r="L214" i="1"/>
  <c r="I215" i="1"/>
  <c r="L215" i="1"/>
  <c r="I216" i="1"/>
  <c r="L216" i="1"/>
  <c r="I217" i="1"/>
  <c r="L217" i="1"/>
  <c r="I218" i="1"/>
  <c r="L218" i="1"/>
  <c r="I219" i="1"/>
  <c r="L219" i="1"/>
  <c r="I220" i="1"/>
  <c r="L220" i="1"/>
  <c r="I221" i="1"/>
  <c r="L221" i="1"/>
  <c r="I222" i="1"/>
  <c r="L222" i="1"/>
  <c r="I223" i="1"/>
  <c r="L223" i="1"/>
  <c r="I224" i="1"/>
  <c r="L224" i="1"/>
  <c r="I225" i="1"/>
  <c r="L225" i="1"/>
  <c r="I226" i="1"/>
  <c r="L226" i="1"/>
  <c r="I227" i="1"/>
  <c r="L227" i="1"/>
  <c r="I228" i="1"/>
  <c r="L228" i="1"/>
  <c r="I229" i="1"/>
  <c r="L229" i="1"/>
  <c r="I230" i="1"/>
  <c r="L230" i="1"/>
  <c r="I235" i="1"/>
  <c r="L235" i="1"/>
  <c r="M235" i="1"/>
  <c r="I237" i="1"/>
  <c r="L237" i="1"/>
  <c r="M237" i="1"/>
  <c r="I238" i="1"/>
  <c r="L238" i="1"/>
  <c r="M238" i="1"/>
  <c r="I239" i="1"/>
  <c r="L239" i="1"/>
  <c r="M239" i="1"/>
  <c r="I240" i="1"/>
  <c r="L240" i="1"/>
  <c r="M240" i="1"/>
  <c r="I241" i="1"/>
  <c r="L241" i="1"/>
  <c r="M241" i="1"/>
  <c r="I242" i="1"/>
  <c r="L242" i="1"/>
  <c r="M242" i="1"/>
  <c r="I243" i="1"/>
  <c r="L243" i="1"/>
  <c r="M243" i="1"/>
  <c r="I244" i="1"/>
  <c r="L244" i="1"/>
  <c r="M244" i="1"/>
  <c r="I245" i="1"/>
  <c r="L245" i="1"/>
  <c r="M245" i="1"/>
  <c r="I246" i="1"/>
  <c r="L246" i="1"/>
  <c r="M246" i="1"/>
  <c r="I247" i="1"/>
  <c r="L247" i="1"/>
  <c r="M247" i="1"/>
  <c r="I248" i="1"/>
  <c r="L248" i="1"/>
  <c r="M248" i="1"/>
  <c r="I249" i="1"/>
  <c r="L249" i="1"/>
  <c r="M249" i="1"/>
  <c r="I250" i="1"/>
  <c r="L250" i="1"/>
  <c r="M250" i="1"/>
  <c r="I251" i="1"/>
  <c r="L251" i="1"/>
  <c r="M251" i="1"/>
  <c r="I252" i="1"/>
  <c r="L252" i="1"/>
  <c r="M252" i="1"/>
  <c r="I253" i="1"/>
  <c r="L253" i="1"/>
  <c r="M253" i="1"/>
  <c r="I254" i="1"/>
  <c r="L254" i="1"/>
  <c r="M254" i="1"/>
  <c r="I255" i="1"/>
  <c r="L255" i="1"/>
  <c r="M255" i="1"/>
  <c r="I256" i="1"/>
  <c r="L256" i="1"/>
  <c r="M256" i="1"/>
  <c r="I257" i="1"/>
  <c r="L257" i="1"/>
  <c r="M257" i="1"/>
  <c r="I258" i="1"/>
  <c r="L258" i="1"/>
  <c r="M258" i="1"/>
  <c r="I259" i="1"/>
  <c r="L259" i="1"/>
  <c r="M259" i="1"/>
  <c r="I260" i="1"/>
  <c r="L260" i="1"/>
  <c r="M260" i="1"/>
  <c r="I261" i="1"/>
  <c r="L261" i="1"/>
  <c r="M261" i="1"/>
  <c r="I262" i="1"/>
  <c r="L262" i="1"/>
  <c r="M262" i="1"/>
  <c r="I263" i="1"/>
  <c r="L263" i="1"/>
  <c r="M263" i="1"/>
  <c r="I264" i="1"/>
  <c r="L264" i="1"/>
  <c r="M264" i="1"/>
  <c r="I265" i="1"/>
  <c r="L265" i="1"/>
  <c r="M265" i="1"/>
  <c r="I266" i="1"/>
  <c r="L266" i="1"/>
  <c r="M266" i="1"/>
  <c r="I267" i="1"/>
  <c r="L267" i="1"/>
  <c r="M267" i="1"/>
  <c r="I268" i="1"/>
  <c r="L268" i="1"/>
  <c r="M268" i="1"/>
  <c r="I269" i="1"/>
  <c r="L269" i="1"/>
  <c r="M269" i="1"/>
  <c r="I274" i="1"/>
  <c r="L274" i="1"/>
  <c r="M274" i="1"/>
  <c r="I276" i="1"/>
  <c r="L276" i="1"/>
  <c r="I277" i="1"/>
  <c r="L277" i="1"/>
  <c r="I278" i="1"/>
  <c r="L278" i="1"/>
  <c r="I279" i="1"/>
  <c r="L279" i="1"/>
  <c r="I280" i="1"/>
  <c r="L280" i="1"/>
  <c r="I281" i="1"/>
  <c r="L281" i="1"/>
  <c r="I282" i="1"/>
  <c r="L282" i="1"/>
  <c r="I283" i="1"/>
  <c r="L283" i="1"/>
  <c r="I284" i="1"/>
  <c r="L284" i="1"/>
  <c r="I285" i="1"/>
  <c r="L285" i="1"/>
  <c r="I286" i="1"/>
  <c r="L286" i="1"/>
  <c r="I287" i="1"/>
  <c r="L287" i="1"/>
  <c r="I288" i="1"/>
  <c r="L288" i="1"/>
  <c r="I289" i="1"/>
  <c r="L289" i="1"/>
  <c r="I290" i="1"/>
  <c r="L290" i="1"/>
  <c r="I291" i="1"/>
  <c r="L291" i="1"/>
  <c r="I292" i="1"/>
  <c r="L292" i="1"/>
  <c r="I293" i="1"/>
  <c r="L293" i="1"/>
  <c r="I294" i="1"/>
  <c r="L294" i="1"/>
  <c r="I295" i="1"/>
  <c r="L295" i="1"/>
  <c r="I296" i="1"/>
  <c r="L296" i="1"/>
  <c r="I297" i="1"/>
  <c r="L297" i="1"/>
  <c r="I298" i="1"/>
  <c r="L298" i="1"/>
  <c r="I299" i="1"/>
  <c r="L299" i="1"/>
  <c r="I300" i="1"/>
  <c r="L300" i="1"/>
  <c r="I301" i="1"/>
  <c r="L301" i="1"/>
  <c r="I302" i="1"/>
  <c r="L302" i="1"/>
  <c r="I303" i="1"/>
  <c r="L303" i="1"/>
  <c r="I304" i="1"/>
  <c r="L304" i="1"/>
  <c r="I305" i="1"/>
  <c r="L305" i="1"/>
  <c r="I306" i="1"/>
  <c r="L306" i="1"/>
  <c r="I307" i="1"/>
  <c r="L307" i="1"/>
  <c r="I308" i="1"/>
  <c r="L308" i="1"/>
  <c r="I313" i="1"/>
  <c r="L313" i="1"/>
  <c r="M313" i="1"/>
  <c r="I315" i="1"/>
  <c r="L315" i="1"/>
  <c r="I316" i="1"/>
  <c r="L316" i="1"/>
  <c r="I317" i="1"/>
  <c r="L317" i="1"/>
  <c r="I318" i="1"/>
  <c r="L318" i="1"/>
  <c r="I319" i="1"/>
  <c r="L319" i="1"/>
  <c r="I320" i="1"/>
  <c r="L320" i="1"/>
  <c r="I321" i="1"/>
  <c r="L321" i="1"/>
  <c r="I322" i="1"/>
  <c r="L322" i="1"/>
  <c r="I323" i="1"/>
  <c r="L323" i="1"/>
  <c r="I324" i="1"/>
  <c r="L324" i="1"/>
  <c r="I325" i="1"/>
  <c r="L325" i="1"/>
  <c r="I326" i="1"/>
  <c r="L326" i="1"/>
  <c r="I327" i="1"/>
  <c r="L327" i="1"/>
  <c r="I328" i="1"/>
  <c r="L328" i="1"/>
  <c r="I329" i="1"/>
  <c r="L329" i="1"/>
  <c r="I330" i="1"/>
  <c r="L330" i="1"/>
  <c r="I331" i="1"/>
  <c r="L331" i="1"/>
  <c r="I332" i="1"/>
  <c r="L332" i="1"/>
  <c r="I333" i="1"/>
  <c r="L333" i="1"/>
  <c r="I334" i="1"/>
  <c r="L334" i="1"/>
  <c r="I335" i="1"/>
  <c r="L335" i="1"/>
  <c r="I336" i="1"/>
  <c r="L336" i="1"/>
  <c r="I337" i="1"/>
  <c r="L337" i="1"/>
  <c r="I338" i="1"/>
  <c r="L338" i="1"/>
  <c r="I339" i="1"/>
  <c r="L339" i="1"/>
  <c r="I340" i="1"/>
  <c r="L340" i="1"/>
  <c r="I341" i="1"/>
  <c r="L341" i="1"/>
  <c r="I342" i="1"/>
  <c r="L342" i="1"/>
  <c r="I343" i="1"/>
  <c r="L343" i="1"/>
  <c r="I344" i="1"/>
  <c r="L344" i="1"/>
  <c r="I345" i="1"/>
  <c r="L345" i="1"/>
  <c r="I346" i="1"/>
  <c r="L346" i="1"/>
  <c r="I347" i="1"/>
  <c r="L347" i="1"/>
  <c r="I352" i="1"/>
  <c r="L352" i="1"/>
  <c r="M352" i="1"/>
  <c r="I354" i="1"/>
  <c r="L354" i="1"/>
  <c r="M354" i="1"/>
  <c r="I355" i="1"/>
  <c r="L355" i="1"/>
  <c r="M355" i="1"/>
  <c r="I356" i="1"/>
  <c r="L356" i="1"/>
  <c r="M356" i="1"/>
  <c r="I357" i="1"/>
  <c r="L357" i="1"/>
  <c r="M357" i="1"/>
  <c r="I358" i="1"/>
  <c r="L358" i="1"/>
  <c r="M358" i="1"/>
  <c r="I359" i="1"/>
  <c r="L359" i="1"/>
  <c r="M359" i="1"/>
  <c r="I360" i="1"/>
  <c r="L360" i="1"/>
  <c r="M360" i="1"/>
  <c r="I361" i="1"/>
  <c r="L361" i="1"/>
  <c r="M361" i="1"/>
  <c r="I362" i="1"/>
  <c r="L362" i="1"/>
  <c r="M362" i="1"/>
  <c r="I363" i="1"/>
  <c r="L363" i="1"/>
  <c r="M363" i="1"/>
  <c r="I364" i="1"/>
  <c r="L364" i="1"/>
  <c r="M364" i="1"/>
  <c r="I365" i="1"/>
  <c r="L365" i="1"/>
  <c r="M365" i="1"/>
  <c r="I366" i="1"/>
  <c r="L366" i="1"/>
  <c r="M366" i="1"/>
  <c r="I367" i="1"/>
  <c r="L367" i="1"/>
  <c r="M367" i="1"/>
  <c r="I368" i="1"/>
  <c r="L368" i="1"/>
  <c r="M368" i="1"/>
  <c r="I369" i="1"/>
  <c r="L369" i="1"/>
  <c r="M369" i="1"/>
  <c r="I370" i="1"/>
  <c r="L370" i="1"/>
  <c r="M370" i="1"/>
  <c r="I371" i="1"/>
  <c r="L371" i="1"/>
  <c r="M371" i="1"/>
  <c r="I372" i="1"/>
  <c r="L372" i="1"/>
  <c r="M372" i="1"/>
  <c r="I373" i="1"/>
  <c r="L373" i="1"/>
  <c r="M373" i="1"/>
  <c r="I374" i="1"/>
  <c r="L374" i="1"/>
  <c r="M374" i="1"/>
  <c r="I375" i="1"/>
  <c r="L375" i="1"/>
  <c r="M375" i="1"/>
  <c r="I376" i="1"/>
  <c r="L376" i="1"/>
  <c r="M376" i="1"/>
  <c r="I377" i="1"/>
  <c r="L377" i="1"/>
  <c r="M377" i="1"/>
  <c r="I378" i="1"/>
  <c r="L378" i="1"/>
  <c r="M378" i="1"/>
  <c r="I379" i="1"/>
  <c r="L379" i="1"/>
  <c r="M379" i="1"/>
  <c r="I380" i="1"/>
  <c r="L380" i="1"/>
  <c r="M380" i="1"/>
  <c r="I381" i="1"/>
  <c r="L381" i="1"/>
  <c r="M381" i="1"/>
  <c r="I382" i="1"/>
  <c r="L382" i="1"/>
  <c r="M382" i="1"/>
  <c r="I383" i="1"/>
  <c r="L383" i="1"/>
  <c r="M383" i="1"/>
  <c r="I384" i="1"/>
  <c r="L384" i="1"/>
  <c r="M384" i="1"/>
  <c r="I385" i="1"/>
  <c r="L385" i="1"/>
  <c r="M385" i="1"/>
  <c r="I386" i="1"/>
  <c r="L386" i="1"/>
  <c r="M386" i="1"/>
  <c r="I391" i="1"/>
  <c r="L391" i="1"/>
  <c r="M391" i="1"/>
  <c r="G393" i="1"/>
  <c r="I393" i="1"/>
  <c r="L393" i="1"/>
  <c r="M393" i="1"/>
  <c r="G394" i="1"/>
  <c r="I394" i="1"/>
  <c r="L394" i="1"/>
  <c r="M394" i="1"/>
  <c r="G395" i="1"/>
  <c r="I395" i="1"/>
  <c r="L395" i="1"/>
  <c r="M395" i="1"/>
  <c r="G396" i="1"/>
  <c r="I396" i="1"/>
  <c r="L396" i="1"/>
  <c r="M396" i="1"/>
  <c r="G397" i="1"/>
  <c r="I397" i="1"/>
  <c r="L397" i="1"/>
  <c r="M397" i="1"/>
  <c r="G398" i="1"/>
  <c r="I398" i="1"/>
  <c r="L398" i="1"/>
  <c r="M398" i="1"/>
  <c r="G399" i="1"/>
  <c r="I399" i="1"/>
  <c r="L399" i="1"/>
  <c r="M399" i="1"/>
  <c r="G400" i="1"/>
  <c r="I400" i="1"/>
  <c r="L400" i="1"/>
  <c r="M400" i="1"/>
  <c r="G401" i="1"/>
  <c r="I401" i="1"/>
  <c r="L401" i="1"/>
  <c r="M401" i="1"/>
  <c r="G402" i="1"/>
  <c r="I402" i="1"/>
  <c r="L402" i="1"/>
  <c r="M402" i="1"/>
  <c r="G403" i="1"/>
  <c r="I403" i="1"/>
  <c r="L403" i="1"/>
  <c r="M403" i="1"/>
  <c r="G404" i="1"/>
  <c r="I404" i="1"/>
  <c r="L404" i="1"/>
  <c r="M404" i="1"/>
  <c r="G405" i="1"/>
  <c r="I405" i="1"/>
  <c r="L405" i="1"/>
  <c r="M405" i="1"/>
  <c r="G406" i="1"/>
  <c r="I406" i="1"/>
  <c r="L406" i="1"/>
  <c r="M406" i="1"/>
  <c r="G407" i="1"/>
  <c r="I407" i="1"/>
  <c r="L407" i="1"/>
  <c r="M407" i="1"/>
  <c r="G408" i="1"/>
  <c r="I408" i="1"/>
  <c r="L408" i="1"/>
  <c r="M408" i="1"/>
  <c r="G409" i="1"/>
  <c r="I409" i="1"/>
  <c r="L409" i="1"/>
  <c r="M409" i="1"/>
  <c r="G410" i="1"/>
  <c r="I410" i="1"/>
  <c r="L410" i="1"/>
  <c r="M410" i="1"/>
  <c r="G411" i="1"/>
  <c r="I411" i="1"/>
  <c r="L411" i="1"/>
  <c r="M411" i="1"/>
  <c r="G412" i="1"/>
  <c r="I412" i="1"/>
  <c r="L412" i="1"/>
  <c r="M412" i="1"/>
  <c r="G413" i="1"/>
  <c r="I413" i="1"/>
  <c r="L413" i="1"/>
  <c r="M413" i="1"/>
  <c r="G414" i="1"/>
  <c r="I414" i="1"/>
  <c r="L414" i="1"/>
  <c r="M414" i="1"/>
  <c r="G415" i="1"/>
  <c r="I415" i="1"/>
  <c r="L415" i="1"/>
  <c r="M415" i="1"/>
  <c r="G416" i="1"/>
  <c r="I416" i="1"/>
  <c r="L416" i="1"/>
  <c r="M416" i="1"/>
  <c r="G417" i="1"/>
  <c r="I417" i="1"/>
  <c r="L417" i="1"/>
  <c r="M417" i="1"/>
  <c r="G418" i="1"/>
  <c r="I418" i="1"/>
  <c r="L418" i="1"/>
  <c r="M418" i="1"/>
  <c r="G419" i="1"/>
  <c r="I419" i="1"/>
  <c r="L419" i="1"/>
  <c r="M419" i="1"/>
  <c r="G420" i="1"/>
  <c r="I420" i="1"/>
  <c r="L420" i="1"/>
  <c r="M420" i="1"/>
  <c r="G421" i="1"/>
  <c r="I421" i="1"/>
  <c r="L421" i="1"/>
  <c r="M421" i="1"/>
  <c r="G422" i="1"/>
  <c r="I422" i="1"/>
  <c r="L422" i="1"/>
  <c r="M422" i="1"/>
  <c r="G423" i="1"/>
  <c r="I423" i="1"/>
  <c r="L423" i="1"/>
  <c r="M423" i="1"/>
  <c r="G424" i="1"/>
  <c r="I424" i="1"/>
  <c r="L424" i="1"/>
  <c r="M424" i="1"/>
  <c r="G425" i="1"/>
  <c r="I425" i="1"/>
  <c r="L425" i="1"/>
  <c r="M425" i="1"/>
  <c r="G430" i="1"/>
  <c r="I430" i="1"/>
  <c r="L430" i="1"/>
  <c r="M430" i="1"/>
  <c r="I432" i="1"/>
  <c r="L432" i="1"/>
  <c r="I433" i="1"/>
  <c r="L433" i="1"/>
  <c r="I434" i="1"/>
  <c r="L434" i="1"/>
  <c r="I435" i="1"/>
  <c r="L435" i="1"/>
  <c r="I436" i="1"/>
  <c r="L436" i="1"/>
  <c r="I437" i="1"/>
  <c r="L437" i="1"/>
  <c r="I438" i="1"/>
  <c r="L438" i="1"/>
  <c r="I439" i="1"/>
  <c r="L439" i="1"/>
  <c r="I440" i="1"/>
  <c r="L440" i="1"/>
  <c r="I441" i="1"/>
  <c r="L441" i="1"/>
  <c r="I442" i="1"/>
  <c r="L442" i="1"/>
  <c r="I443" i="1"/>
  <c r="L443" i="1"/>
  <c r="I444" i="1"/>
  <c r="L444" i="1"/>
  <c r="I445" i="1"/>
  <c r="L445" i="1"/>
  <c r="I446" i="1"/>
  <c r="L446" i="1"/>
  <c r="I447" i="1"/>
  <c r="L447" i="1"/>
  <c r="I448" i="1"/>
  <c r="L448" i="1"/>
  <c r="I449" i="1"/>
  <c r="L449" i="1"/>
  <c r="I450" i="1"/>
  <c r="L450" i="1"/>
  <c r="I451" i="1"/>
  <c r="L451" i="1"/>
  <c r="I452" i="1"/>
  <c r="L452" i="1"/>
  <c r="I453" i="1"/>
  <c r="L453" i="1"/>
  <c r="I454" i="1"/>
  <c r="L454" i="1"/>
  <c r="I455" i="1"/>
  <c r="L455" i="1"/>
  <c r="I456" i="1"/>
  <c r="L456" i="1"/>
  <c r="I457" i="1"/>
  <c r="L457" i="1"/>
  <c r="I458" i="1"/>
  <c r="L458" i="1"/>
  <c r="I459" i="1"/>
  <c r="L459" i="1"/>
  <c r="I460" i="1"/>
  <c r="L460" i="1"/>
  <c r="I461" i="1"/>
  <c r="L461" i="1"/>
  <c r="I462" i="1"/>
  <c r="L462" i="1"/>
  <c r="I463" i="1"/>
  <c r="L463" i="1"/>
  <c r="I464" i="1"/>
  <c r="L464" i="1"/>
  <c r="I465" i="1"/>
  <c r="L465" i="1"/>
  <c r="M465" i="1"/>
  <c r="I470" i="1"/>
  <c r="L470" i="1"/>
  <c r="M470" i="1"/>
  <c r="I471" i="1"/>
  <c r="L471" i="1"/>
  <c r="M471" i="1"/>
  <c r="I472" i="1"/>
  <c r="L472" i="1"/>
  <c r="M472" i="1"/>
  <c r="G474" i="1"/>
  <c r="I474" i="1"/>
  <c r="L474" i="1"/>
  <c r="P474" i="1" s="1"/>
  <c r="G475" i="1"/>
  <c r="I475" i="1"/>
  <c r="L475" i="1"/>
  <c r="P475" i="1" s="1"/>
  <c r="G476" i="1"/>
  <c r="I476" i="1"/>
  <c r="L476" i="1"/>
  <c r="P476" i="1" s="1"/>
  <c r="G477" i="1"/>
  <c r="I477" i="1"/>
  <c r="L477" i="1"/>
  <c r="P477" i="1" s="1"/>
  <c r="G478" i="1"/>
  <c r="I478" i="1"/>
  <c r="L478" i="1"/>
  <c r="P478" i="1" s="1"/>
  <c r="G479" i="1"/>
  <c r="I479" i="1"/>
  <c r="L479" i="1"/>
  <c r="P479" i="1" s="1"/>
  <c r="G480" i="1"/>
  <c r="I480" i="1"/>
  <c r="L480" i="1"/>
  <c r="P480" i="1" s="1"/>
  <c r="G481" i="1"/>
  <c r="I481" i="1"/>
  <c r="L481" i="1"/>
  <c r="P481" i="1" s="1"/>
  <c r="G482" i="1"/>
  <c r="I482" i="1"/>
  <c r="L482" i="1"/>
  <c r="P482" i="1" s="1"/>
  <c r="G483" i="1"/>
  <c r="I483" i="1"/>
  <c r="L483" i="1"/>
  <c r="P483" i="1" s="1"/>
  <c r="G484" i="1"/>
  <c r="I484" i="1"/>
  <c r="L484" i="1"/>
  <c r="P484" i="1" s="1"/>
  <c r="G485" i="1"/>
  <c r="I485" i="1"/>
  <c r="L485" i="1"/>
  <c r="P485" i="1" s="1"/>
  <c r="G486" i="1"/>
  <c r="I486" i="1"/>
  <c r="L486" i="1"/>
  <c r="P486" i="1" s="1"/>
  <c r="G487" i="1"/>
  <c r="I487" i="1"/>
  <c r="L487" i="1"/>
  <c r="P487" i="1" s="1"/>
  <c r="G488" i="1"/>
  <c r="I488" i="1"/>
  <c r="L488" i="1"/>
  <c r="P488" i="1" s="1"/>
  <c r="G489" i="1"/>
  <c r="I489" i="1"/>
  <c r="L489" i="1"/>
  <c r="P489" i="1" s="1"/>
  <c r="G490" i="1"/>
  <c r="I490" i="1"/>
  <c r="L490" i="1"/>
  <c r="P490" i="1" s="1"/>
  <c r="G491" i="1"/>
  <c r="I491" i="1"/>
  <c r="L491" i="1"/>
  <c r="P491" i="1" s="1"/>
  <c r="G492" i="1"/>
  <c r="I492" i="1"/>
  <c r="L492" i="1"/>
  <c r="P492" i="1" s="1"/>
  <c r="G493" i="1"/>
  <c r="I493" i="1"/>
  <c r="L493" i="1"/>
  <c r="P493" i="1" s="1"/>
  <c r="G494" i="1"/>
  <c r="I494" i="1"/>
  <c r="L494" i="1"/>
  <c r="P494" i="1" s="1"/>
  <c r="G495" i="1"/>
  <c r="I495" i="1"/>
  <c r="L495" i="1"/>
  <c r="P495" i="1" s="1"/>
  <c r="G496" i="1"/>
  <c r="I496" i="1"/>
  <c r="L496" i="1"/>
  <c r="P496" i="1" s="1"/>
  <c r="G497" i="1"/>
  <c r="I497" i="1"/>
  <c r="L497" i="1"/>
  <c r="P497" i="1" s="1"/>
  <c r="G498" i="1"/>
  <c r="I498" i="1"/>
  <c r="L498" i="1"/>
  <c r="P498" i="1" s="1"/>
  <c r="G499" i="1"/>
  <c r="I499" i="1"/>
  <c r="L499" i="1"/>
  <c r="P499" i="1" s="1"/>
  <c r="G500" i="1"/>
  <c r="I500" i="1"/>
  <c r="L500" i="1"/>
  <c r="P500" i="1" s="1"/>
  <c r="G501" i="1"/>
  <c r="I501" i="1"/>
  <c r="L501" i="1"/>
  <c r="P501" i="1" s="1"/>
  <c r="G502" i="1"/>
  <c r="I502" i="1"/>
  <c r="L502" i="1"/>
  <c r="P502" i="1" s="1"/>
  <c r="G503" i="1"/>
  <c r="I503" i="1"/>
  <c r="L503" i="1"/>
  <c r="P503" i="1" s="1"/>
  <c r="G504" i="1"/>
  <c r="I504" i="1"/>
  <c r="L504" i="1"/>
  <c r="P504" i="1" s="1"/>
  <c r="G505" i="1"/>
  <c r="I505" i="1"/>
  <c r="L505" i="1"/>
  <c r="P505" i="1" s="1"/>
  <c r="G506" i="1"/>
  <c r="I506" i="1"/>
  <c r="L506" i="1"/>
  <c r="P506" i="1" s="1"/>
  <c r="G513" i="1"/>
  <c r="I513" i="1"/>
  <c r="L513" i="1"/>
  <c r="P513" i="1" s="1"/>
  <c r="I515" i="1"/>
  <c r="L515" i="1"/>
  <c r="I516" i="1"/>
  <c r="L516" i="1"/>
  <c r="I517" i="1"/>
  <c r="L517" i="1"/>
  <c r="I518" i="1"/>
  <c r="L518" i="1"/>
  <c r="I519" i="1"/>
  <c r="L519" i="1"/>
  <c r="I520" i="1"/>
  <c r="L520" i="1"/>
  <c r="I521" i="1"/>
  <c r="L521" i="1"/>
  <c r="I522" i="1"/>
  <c r="L522" i="1"/>
  <c r="I523" i="1"/>
  <c r="L523" i="1"/>
  <c r="I524" i="1"/>
  <c r="L524" i="1"/>
  <c r="I525" i="1"/>
  <c r="L525" i="1"/>
  <c r="I526" i="1"/>
  <c r="L526" i="1"/>
  <c r="I527" i="1"/>
  <c r="L527" i="1"/>
  <c r="I528" i="1"/>
  <c r="L528" i="1"/>
  <c r="I529" i="1"/>
  <c r="L529" i="1"/>
  <c r="I530" i="1"/>
  <c r="L530" i="1"/>
  <c r="I531" i="1"/>
  <c r="L531" i="1"/>
  <c r="I532" i="1"/>
  <c r="L532" i="1"/>
  <c r="I533" i="1"/>
  <c r="L533" i="1"/>
  <c r="I534" i="1"/>
  <c r="L534" i="1"/>
  <c r="I535" i="1"/>
  <c r="L535" i="1"/>
  <c r="I536" i="1"/>
  <c r="L536" i="1"/>
  <c r="I537" i="1"/>
  <c r="L537" i="1"/>
  <c r="I538" i="1"/>
  <c r="L538" i="1"/>
  <c r="I539" i="1"/>
  <c r="L539" i="1"/>
  <c r="I540" i="1"/>
  <c r="L540" i="1"/>
  <c r="I541" i="1"/>
  <c r="L541" i="1"/>
  <c r="I542" i="1"/>
  <c r="L542" i="1"/>
  <c r="I543" i="1"/>
  <c r="L543" i="1"/>
  <c r="I544" i="1"/>
  <c r="L544" i="1"/>
  <c r="I545" i="1"/>
  <c r="L545" i="1"/>
  <c r="I546" i="1"/>
  <c r="L546" i="1"/>
  <c r="I547" i="1"/>
  <c r="L547" i="1"/>
  <c r="I548" i="1"/>
  <c r="L548" i="1"/>
  <c r="M548" i="1"/>
  <c r="I553" i="1"/>
  <c r="L553" i="1"/>
  <c r="M553" i="1"/>
  <c r="I555" i="1"/>
  <c r="L555" i="1"/>
  <c r="M555" i="1"/>
  <c r="I556" i="1"/>
  <c r="L556" i="1"/>
  <c r="M556" i="1"/>
  <c r="I557" i="1"/>
  <c r="L557" i="1"/>
  <c r="M557" i="1"/>
  <c r="I558" i="1"/>
  <c r="L558" i="1"/>
  <c r="M558" i="1"/>
  <c r="I559" i="1"/>
  <c r="L559" i="1"/>
  <c r="M559" i="1"/>
  <c r="I560" i="1"/>
  <c r="L560" i="1"/>
  <c r="M560" i="1"/>
  <c r="I561" i="1"/>
  <c r="L561" i="1"/>
  <c r="M561" i="1"/>
  <c r="I562" i="1"/>
  <c r="L562" i="1"/>
  <c r="M562" i="1"/>
  <c r="I563" i="1"/>
  <c r="L563" i="1"/>
  <c r="M563" i="1"/>
  <c r="I564" i="1"/>
  <c r="L564" i="1"/>
  <c r="M564" i="1"/>
  <c r="I565" i="1"/>
  <c r="L565" i="1"/>
  <c r="M565" i="1"/>
  <c r="I566" i="1"/>
  <c r="L566" i="1"/>
  <c r="M566" i="1"/>
  <c r="I567" i="1"/>
  <c r="L567" i="1"/>
  <c r="M567" i="1"/>
  <c r="I568" i="1"/>
  <c r="L568" i="1"/>
  <c r="M568" i="1"/>
  <c r="I569" i="1"/>
  <c r="L569" i="1"/>
  <c r="M569" i="1"/>
  <c r="I570" i="1"/>
  <c r="L570" i="1"/>
  <c r="M570" i="1"/>
  <c r="I571" i="1"/>
  <c r="L571" i="1"/>
  <c r="M571" i="1"/>
  <c r="I572" i="1"/>
  <c r="L572" i="1"/>
  <c r="M572" i="1"/>
  <c r="I573" i="1"/>
  <c r="L573" i="1"/>
  <c r="M573" i="1"/>
  <c r="I574" i="1"/>
  <c r="L574" i="1"/>
  <c r="M574" i="1"/>
  <c r="I575" i="1"/>
  <c r="L575" i="1"/>
  <c r="M575" i="1"/>
  <c r="I576" i="1"/>
  <c r="L576" i="1"/>
  <c r="M576" i="1"/>
  <c r="I577" i="1"/>
  <c r="L577" i="1"/>
  <c r="M577" i="1"/>
  <c r="I578" i="1"/>
  <c r="L578" i="1"/>
  <c r="M578" i="1"/>
  <c r="I579" i="1"/>
  <c r="L579" i="1"/>
  <c r="M579" i="1"/>
  <c r="I580" i="1"/>
  <c r="L580" i="1"/>
  <c r="M580" i="1"/>
  <c r="I581" i="1"/>
  <c r="L581" i="1"/>
  <c r="M581" i="1"/>
  <c r="I582" i="1"/>
  <c r="L582" i="1"/>
  <c r="M582" i="1"/>
  <c r="I583" i="1"/>
  <c r="L583" i="1"/>
  <c r="M583" i="1"/>
  <c r="I584" i="1"/>
  <c r="L584" i="1"/>
  <c r="M584" i="1"/>
  <c r="I585" i="1"/>
  <c r="L585" i="1"/>
  <c r="M585" i="1"/>
  <c r="I586" i="1"/>
  <c r="L586" i="1"/>
  <c r="M586" i="1"/>
  <c r="I587" i="1"/>
  <c r="L587" i="1"/>
  <c r="M587" i="1"/>
  <c r="I592" i="1"/>
  <c r="L592" i="1"/>
  <c r="M592" i="1"/>
  <c r="I594" i="1"/>
  <c r="L594" i="1"/>
  <c r="I595" i="1"/>
  <c r="L595" i="1"/>
  <c r="I596" i="1"/>
  <c r="L596" i="1"/>
  <c r="I597" i="1"/>
  <c r="L597" i="1"/>
  <c r="I598" i="1"/>
  <c r="L598" i="1"/>
  <c r="I599" i="1"/>
  <c r="L599" i="1"/>
  <c r="I600" i="1"/>
  <c r="L600" i="1"/>
  <c r="I601" i="1"/>
  <c r="L601" i="1"/>
  <c r="I602" i="1"/>
  <c r="L602" i="1"/>
  <c r="I603" i="1"/>
  <c r="L603" i="1"/>
  <c r="I604" i="1"/>
  <c r="L604" i="1"/>
  <c r="I605" i="1"/>
  <c r="L605" i="1"/>
  <c r="I606" i="1"/>
  <c r="L606" i="1"/>
  <c r="I607" i="1"/>
  <c r="L607" i="1"/>
  <c r="I608" i="1"/>
  <c r="L608" i="1"/>
  <c r="I609" i="1"/>
  <c r="L609" i="1"/>
  <c r="I610" i="1"/>
  <c r="L610" i="1"/>
  <c r="I611" i="1"/>
  <c r="L611" i="1"/>
  <c r="I612" i="1"/>
  <c r="L612" i="1"/>
  <c r="I613" i="1"/>
  <c r="L613" i="1"/>
  <c r="I614" i="1"/>
  <c r="L614" i="1"/>
  <c r="I615" i="1"/>
  <c r="L615" i="1"/>
  <c r="I616" i="1"/>
  <c r="L616" i="1"/>
  <c r="I617" i="1"/>
  <c r="L617" i="1"/>
  <c r="I618" i="1"/>
  <c r="L618" i="1"/>
  <c r="I619" i="1"/>
  <c r="L619" i="1"/>
  <c r="I620" i="1"/>
  <c r="L620" i="1"/>
  <c r="I621" i="1"/>
  <c r="L621" i="1"/>
  <c r="I622" i="1"/>
  <c r="L622" i="1"/>
  <c r="I623" i="1"/>
  <c r="L623" i="1"/>
  <c r="I624" i="1"/>
  <c r="L624" i="1"/>
  <c r="I625" i="1"/>
  <c r="L625" i="1"/>
  <c r="I626" i="1"/>
  <c r="L626" i="1"/>
  <c r="I631" i="1"/>
  <c r="L631" i="1"/>
  <c r="M631" i="1"/>
  <c r="I633" i="1"/>
  <c r="L633" i="1"/>
  <c r="I634" i="1"/>
  <c r="L634" i="1"/>
  <c r="I635" i="1"/>
  <c r="L635" i="1"/>
  <c r="I636" i="1"/>
  <c r="L636" i="1"/>
  <c r="I637" i="1"/>
  <c r="L637" i="1"/>
  <c r="I638" i="1"/>
  <c r="L638" i="1"/>
  <c r="I639" i="1"/>
  <c r="L639" i="1"/>
  <c r="I640" i="1"/>
  <c r="L640" i="1"/>
  <c r="I641" i="1"/>
  <c r="L641" i="1"/>
  <c r="I642" i="1"/>
  <c r="L642" i="1"/>
  <c r="I643" i="1"/>
  <c r="L643" i="1"/>
  <c r="I644" i="1"/>
  <c r="L644" i="1"/>
  <c r="I645" i="1"/>
  <c r="L645" i="1"/>
  <c r="I646" i="1"/>
  <c r="L646" i="1"/>
  <c r="I647" i="1"/>
  <c r="L647" i="1"/>
  <c r="I648" i="1"/>
  <c r="L648" i="1"/>
  <c r="I649" i="1"/>
  <c r="L649" i="1"/>
  <c r="I650" i="1"/>
  <c r="L650" i="1"/>
  <c r="I651" i="1"/>
  <c r="L651" i="1"/>
  <c r="I652" i="1"/>
  <c r="L652" i="1"/>
  <c r="I653" i="1"/>
  <c r="L653" i="1"/>
  <c r="I654" i="1"/>
  <c r="L654" i="1"/>
  <c r="I655" i="1"/>
  <c r="L655" i="1"/>
  <c r="I656" i="1"/>
  <c r="L656" i="1"/>
  <c r="I657" i="1"/>
  <c r="L657" i="1"/>
  <c r="I658" i="1"/>
  <c r="L658" i="1"/>
  <c r="I659" i="1"/>
  <c r="L659" i="1"/>
  <c r="I660" i="1"/>
  <c r="L660" i="1"/>
  <c r="I661" i="1"/>
  <c r="L661" i="1"/>
  <c r="I662" i="1"/>
  <c r="L662" i="1"/>
  <c r="I663" i="1"/>
  <c r="L663" i="1"/>
  <c r="I664" i="1"/>
  <c r="L664" i="1"/>
  <c r="I665" i="1"/>
  <c r="L665" i="1"/>
  <c r="I670" i="1"/>
  <c r="L670" i="1"/>
  <c r="M670" i="1"/>
  <c r="I672" i="1"/>
  <c r="L672" i="1"/>
  <c r="I673" i="1"/>
  <c r="L673" i="1"/>
  <c r="I674" i="1"/>
  <c r="L674" i="1"/>
  <c r="I675" i="1"/>
  <c r="L675" i="1"/>
  <c r="I676" i="1"/>
  <c r="L676" i="1"/>
  <c r="I677" i="1"/>
  <c r="L677" i="1"/>
  <c r="I678" i="1"/>
  <c r="L678" i="1"/>
  <c r="I679" i="1"/>
  <c r="L679" i="1"/>
  <c r="I680" i="1"/>
  <c r="L680" i="1"/>
  <c r="I681" i="1"/>
  <c r="L681" i="1"/>
  <c r="I682" i="1"/>
  <c r="L682" i="1"/>
  <c r="I683" i="1"/>
  <c r="L683" i="1"/>
  <c r="I684" i="1"/>
  <c r="L684" i="1"/>
  <c r="I685" i="1"/>
  <c r="L685" i="1"/>
  <c r="I686" i="1"/>
  <c r="L686" i="1"/>
  <c r="I687" i="1"/>
  <c r="L687" i="1"/>
  <c r="I688" i="1"/>
  <c r="L688" i="1"/>
  <c r="I689" i="1"/>
  <c r="L689" i="1"/>
  <c r="I690" i="1"/>
  <c r="L690" i="1"/>
  <c r="I691" i="1"/>
  <c r="L691" i="1"/>
  <c r="I692" i="1"/>
  <c r="L692" i="1"/>
  <c r="I693" i="1"/>
  <c r="L693" i="1"/>
  <c r="I694" i="1"/>
  <c r="L694" i="1"/>
  <c r="I695" i="1"/>
  <c r="L695" i="1"/>
  <c r="I696" i="1"/>
  <c r="L696" i="1"/>
  <c r="I697" i="1"/>
  <c r="L697" i="1"/>
  <c r="I698" i="1"/>
  <c r="L698" i="1"/>
  <c r="I699" i="1"/>
  <c r="L699" i="1"/>
  <c r="I700" i="1"/>
  <c r="L700" i="1"/>
  <c r="I701" i="1"/>
  <c r="L701" i="1"/>
  <c r="I702" i="1"/>
  <c r="L702" i="1"/>
  <c r="I703" i="1"/>
  <c r="L703" i="1"/>
  <c r="I704" i="1"/>
  <c r="L704" i="1"/>
  <c r="I709" i="1"/>
  <c r="L709" i="1"/>
  <c r="M709" i="1"/>
  <c r="I711" i="1"/>
  <c r="L711" i="1"/>
  <c r="I712" i="1"/>
  <c r="L712" i="1"/>
  <c r="I713" i="1"/>
  <c r="L713" i="1"/>
  <c r="I714" i="1"/>
  <c r="L714" i="1"/>
  <c r="I715" i="1"/>
  <c r="L715" i="1"/>
  <c r="I716" i="1"/>
  <c r="L716" i="1"/>
  <c r="I717" i="1"/>
  <c r="L717" i="1"/>
  <c r="I718" i="1"/>
  <c r="L718" i="1"/>
  <c r="I719" i="1"/>
  <c r="L719" i="1"/>
  <c r="I720" i="1"/>
  <c r="L720" i="1"/>
  <c r="I721" i="1"/>
  <c r="I722" i="1"/>
  <c r="L722" i="1"/>
  <c r="I723" i="1"/>
  <c r="L723" i="1"/>
  <c r="I724" i="1"/>
  <c r="L724" i="1"/>
  <c r="I725" i="1"/>
  <c r="L725" i="1"/>
  <c r="I726" i="1"/>
  <c r="L726" i="1"/>
  <c r="I727" i="1"/>
  <c r="L727" i="1"/>
  <c r="I728" i="1"/>
  <c r="L728" i="1"/>
  <c r="I729" i="1"/>
  <c r="L729" i="1"/>
  <c r="I730" i="1"/>
  <c r="L730" i="1"/>
  <c r="I731" i="1"/>
  <c r="L731" i="1"/>
  <c r="I732" i="1"/>
  <c r="L732" i="1"/>
  <c r="I733" i="1"/>
  <c r="L733" i="1"/>
  <c r="I734" i="1"/>
  <c r="L734" i="1"/>
  <c r="I735" i="1"/>
  <c r="L735" i="1"/>
  <c r="I736" i="1"/>
  <c r="L736" i="1"/>
  <c r="I737" i="1"/>
  <c r="L737" i="1"/>
  <c r="I738" i="1"/>
  <c r="L738" i="1"/>
  <c r="I739" i="1"/>
  <c r="L739" i="1"/>
  <c r="I740" i="1"/>
  <c r="L740" i="1"/>
  <c r="I741" i="1"/>
  <c r="L741" i="1"/>
  <c r="I742" i="1"/>
  <c r="L742" i="1"/>
  <c r="I743" i="1"/>
  <c r="L743" i="1"/>
  <c r="I747" i="1"/>
  <c r="L747" i="1"/>
  <c r="M747" i="1"/>
  <c r="I748" i="1"/>
  <c r="L748" i="1"/>
  <c r="M748" i="1"/>
  <c r="G750" i="1"/>
  <c r="I750" i="1"/>
  <c r="L750" i="1"/>
  <c r="P750" i="1" s="1"/>
  <c r="G751" i="1"/>
  <c r="I751" i="1"/>
  <c r="L751" i="1"/>
  <c r="P751" i="1" s="1"/>
  <c r="G752" i="1"/>
  <c r="I752" i="1"/>
  <c r="L752" i="1"/>
  <c r="P752" i="1" s="1"/>
  <c r="G753" i="1"/>
  <c r="I753" i="1"/>
  <c r="L753" i="1"/>
  <c r="P753" i="1" s="1"/>
  <c r="G754" i="1"/>
  <c r="I754" i="1"/>
  <c r="L754" i="1"/>
  <c r="P754" i="1" s="1"/>
  <c r="G755" i="1"/>
  <c r="I755" i="1"/>
  <c r="L755" i="1"/>
  <c r="P755" i="1" s="1"/>
  <c r="G756" i="1"/>
  <c r="I756" i="1"/>
  <c r="L756" i="1"/>
  <c r="P756" i="1" s="1"/>
  <c r="G757" i="1"/>
  <c r="I757" i="1"/>
  <c r="L757" i="1"/>
  <c r="P757" i="1" s="1"/>
  <c r="G758" i="1"/>
  <c r="I758" i="1"/>
  <c r="L758" i="1"/>
  <c r="P758" i="1" s="1"/>
  <c r="G759" i="1"/>
  <c r="I759" i="1"/>
  <c r="L759" i="1"/>
  <c r="P759" i="1" s="1"/>
  <c r="G760" i="1"/>
  <c r="I760" i="1"/>
  <c r="L760" i="1"/>
  <c r="P760" i="1" s="1"/>
  <c r="G761" i="1"/>
  <c r="I761" i="1"/>
  <c r="L761" i="1"/>
  <c r="P761" i="1" s="1"/>
  <c r="G762" i="1"/>
  <c r="I762" i="1"/>
  <c r="L762" i="1"/>
  <c r="P762" i="1" s="1"/>
  <c r="G763" i="1"/>
  <c r="I763" i="1"/>
  <c r="L763" i="1"/>
  <c r="P763" i="1" s="1"/>
  <c r="G764" i="1"/>
  <c r="I764" i="1"/>
  <c r="L764" i="1"/>
  <c r="P764" i="1" s="1"/>
  <c r="G765" i="1"/>
  <c r="I765" i="1"/>
  <c r="L765" i="1"/>
  <c r="P765" i="1" s="1"/>
  <c r="G766" i="1"/>
  <c r="I766" i="1"/>
  <c r="L766" i="1"/>
  <c r="P766" i="1" s="1"/>
  <c r="G767" i="1"/>
  <c r="I767" i="1"/>
  <c r="L767" i="1"/>
  <c r="P767" i="1" s="1"/>
  <c r="G768" i="1"/>
  <c r="I768" i="1"/>
  <c r="L768" i="1"/>
  <c r="P768" i="1" s="1"/>
  <c r="G769" i="1"/>
  <c r="I769" i="1"/>
  <c r="L769" i="1"/>
  <c r="P769" i="1" s="1"/>
  <c r="G770" i="1"/>
  <c r="I770" i="1"/>
  <c r="L770" i="1"/>
  <c r="P770" i="1" s="1"/>
  <c r="G771" i="1"/>
  <c r="I771" i="1"/>
  <c r="L771" i="1"/>
  <c r="P771" i="1" s="1"/>
  <c r="G772" i="1"/>
  <c r="I772" i="1"/>
  <c r="L772" i="1"/>
  <c r="P772" i="1" s="1"/>
  <c r="G773" i="1"/>
  <c r="I773" i="1"/>
  <c r="L773" i="1"/>
  <c r="P773" i="1" s="1"/>
  <c r="G774" i="1"/>
  <c r="I774" i="1"/>
  <c r="L774" i="1"/>
  <c r="P774" i="1" s="1"/>
  <c r="G775" i="1"/>
  <c r="I775" i="1"/>
  <c r="L775" i="1"/>
  <c r="P775" i="1" s="1"/>
  <c r="G776" i="1"/>
  <c r="I776" i="1"/>
  <c r="L776" i="1"/>
  <c r="P776" i="1" s="1"/>
  <c r="G777" i="1"/>
  <c r="I777" i="1"/>
  <c r="L777" i="1"/>
  <c r="P777" i="1" s="1"/>
  <c r="G778" i="1"/>
  <c r="I778" i="1"/>
  <c r="L778" i="1"/>
  <c r="P778" i="1" s="1"/>
  <c r="G779" i="1"/>
  <c r="I779" i="1"/>
  <c r="L779" i="1"/>
  <c r="P779" i="1" s="1"/>
  <c r="G780" i="1"/>
  <c r="I780" i="1"/>
  <c r="L780" i="1"/>
  <c r="P780" i="1" s="1"/>
  <c r="G781" i="1"/>
  <c r="I781" i="1"/>
  <c r="L781" i="1"/>
  <c r="P781" i="1" s="1"/>
  <c r="G782" i="1"/>
  <c r="I782" i="1"/>
  <c r="L782" i="1"/>
  <c r="P782" i="1" s="1"/>
  <c r="G787" i="1"/>
  <c r="I787" i="1"/>
  <c r="L787" i="1"/>
  <c r="P787" i="1" s="1"/>
  <c r="G789" i="1"/>
  <c r="L789" i="1"/>
  <c r="P789" i="1" s="1"/>
  <c r="G790" i="1"/>
  <c r="L790" i="1"/>
  <c r="P790" i="1" s="1"/>
  <c r="G791" i="1"/>
  <c r="L791" i="1"/>
  <c r="P791" i="1" s="1"/>
  <c r="G792" i="1"/>
  <c r="L792" i="1"/>
  <c r="P792" i="1" s="1"/>
  <c r="G793" i="1"/>
  <c r="L793" i="1"/>
  <c r="P793" i="1" s="1"/>
  <c r="G794" i="1"/>
  <c r="L794" i="1"/>
  <c r="P794" i="1" s="1"/>
  <c r="G795" i="1"/>
  <c r="L795" i="1"/>
  <c r="P795" i="1" s="1"/>
  <c r="G796" i="1"/>
  <c r="L796" i="1"/>
  <c r="P796" i="1" s="1"/>
  <c r="G797" i="1"/>
  <c r="L797" i="1"/>
  <c r="P797" i="1" s="1"/>
  <c r="G798" i="1"/>
  <c r="L798" i="1"/>
  <c r="P798" i="1" s="1"/>
  <c r="G799" i="1"/>
  <c r="L799" i="1"/>
  <c r="P799" i="1" s="1"/>
  <c r="G800" i="1"/>
  <c r="L800" i="1"/>
  <c r="P800" i="1" s="1"/>
  <c r="G801" i="1"/>
  <c r="L801" i="1"/>
  <c r="P801" i="1" s="1"/>
  <c r="G802" i="1"/>
  <c r="L802" i="1"/>
  <c r="P802" i="1" s="1"/>
  <c r="G803" i="1"/>
  <c r="L803" i="1"/>
  <c r="P803" i="1" s="1"/>
  <c r="G804" i="1"/>
  <c r="L804" i="1"/>
  <c r="P804" i="1" s="1"/>
  <c r="G805" i="1"/>
  <c r="L805" i="1"/>
  <c r="P805" i="1" s="1"/>
  <c r="G806" i="1"/>
  <c r="L806" i="1"/>
  <c r="P806" i="1" s="1"/>
  <c r="G807" i="1"/>
  <c r="L807" i="1"/>
  <c r="P807" i="1" s="1"/>
  <c r="G808" i="1"/>
  <c r="L808" i="1"/>
  <c r="P808" i="1" s="1"/>
  <c r="G809" i="1"/>
  <c r="L809" i="1"/>
  <c r="P809" i="1" s="1"/>
  <c r="G810" i="1"/>
  <c r="L810" i="1"/>
  <c r="P810" i="1" s="1"/>
  <c r="G811" i="1"/>
  <c r="L811" i="1"/>
  <c r="P811" i="1" s="1"/>
  <c r="G812" i="1"/>
  <c r="L812" i="1"/>
  <c r="P812" i="1" s="1"/>
  <c r="G813" i="1"/>
  <c r="L813" i="1"/>
  <c r="P813" i="1" s="1"/>
  <c r="G814" i="1"/>
  <c r="L814" i="1"/>
  <c r="P814" i="1" s="1"/>
  <c r="G815" i="1"/>
  <c r="L815" i="1"/>
  <c r="P815" i="1" s="1"/>
  <c r="G816" i="1"/>
  <c r="L816" i="1"/>
  <c r="P816" i="1" s="1"/>
  <c r="G817" i="1"/>
  <c r="L817" i="1"/>
  <c r="P817" i="1" s="1"/>
  <c r="G818" i="1"/>
  <c r="L818" i="1"/>
  <c r="P818" i="1" s="1"/>
  <c r="G819" i="1"/>
  <c r="L819" i="1"/>
  <c r="P819" i="1" s="1"/>
  <c r="G820" i="1"/>
  <c r="L820" i="1"/>
  <c r="P820" i="1" s="1"/>
  <c r="G821" i="1"/>
  <c r="L821" i="1"/>
  <c r="P821" i="1" s="1"/>
  <c r="G826" i="1"/>
  <c r="L826" i="1"/>
  <c r="P826" i="1" s="1"/>
  <c r="K827" i="1"/>
  <c r="I828" i="1"/>
  <c r="L828" i="1"/>
  <c r="I829" i="1"/>
  <c r="L829" i="1"/>
  <c r="I830" i="1"/>
  <c r="L830" i="1"/>
  <c r="I831" i="1"/>
  <c r="L831" i="1"/>
  <c r="I832" i="1"/>
  <c r="L832" i="1"/>
  <c r="I833" i="1"/>
  <c r="L833" i="1"/>
  <c r="I834" i="1"/>
  <c r="L834" i="1"/>
  <c r="I835" i="1"/>
  <c r="L835" i="1"/>
  <c r="I836" i="1"/>
  <c r="L836" i="1"/>
  <c r="I837" i="1"/>
  <c r="L837" i="1"/>
  <c r="I838" i="1"/>
  <c r="L838" i="1"/>
  <c r="I839" i="1"/>
  <c r="L839" i="1"/>
  <c r="I840" i="1"/>
  <c r="L840" i="1"/>
  <c r="I841" i="1"/>
  <c r="L841" i="1"/>
  <c r="I842" i="1"/>
  <c r="L842" i="1"/>
  <c r="I843" i="1"/>
  <c r="L843" i="1"/>
  <c r="I844" i="1"/>
  <c r="L844" i="1"/>
  <c r="I845" i="1"/>
  <c r="L845" i="1"/>
  <c r="I846" i="1"/>
  <c r="L846" i="1"/>
  <c r="I847" i="1"/>
  <c r="L847" i="1"/>
  <c r="I848" i="1"/>
  <c r="L848" i="1"/>
  <c r="I849" i="1"/>
  <c r="L849" i="1"/>
  <c r="I850" i="1"/>
  <c r="L850" i="1"/>
  <c r="I851" i="1"/>
  <c r="L851" i="1"/>
  <c r="I852" i="1"/>
  <c r="L852" i="1"/>
  <c r="I853" i="1"/>
  <c r="L853" i="1"/>
  <c r="I854" i="1"/>
  <c r="L854" i="1"/>
  <c r="I855" i="1"/>
  <c r="L855" i="1"/>
  <c r="I856" i="1"/>
  <c r="L856" i="1"/>
  <c r="I857" i="1"/>
  <c r="L857" i="1"/>
  <c r="I858" i="1"/>
  <c r="L858" i="1"/>
  <c r="I859" i="1"/>
  <c r="L859" i="1"/>
  <c r="I860" i="1"/>
  <c r="L860" i="1"/>
  <c r="I863" i="1"/>
  <c r="L863" i="1"/>
  <c r="M863" i="1"/>
  <c r="I865" i="1"/>
  <c r="L865" i="1"/>
  <c r="M865" i="1"/>
  <c r="I867" i="1"/>
  <c r="L867" i="1"/>
  <c r="M867" i="1"/>
  <c r="I868" i="1"/>
  <c r="L868" i="1"/>
  <c r="M868" i="1"/>
  <c r="I869" i="1"/>
  <c r="L869" i="1"/>
  <c r="M869" i="1"/>
  <c r="I870" i="1"/>
  <c r="L870" i="1"/>
  <c r="M870" i="1"/>
  <c r="I871" i="1"/>
  <c r="L871" i="1"/>
  <c r="M871" i="1"/>
  <c r="I872" i="1"/>
  <c r="L872" i="1"/>
  <c r="M872" i="1"/>
  <c r="I873" i="1"/>
  <c r="L873" i="1"/>
  <c r="M873" i="1"/>
  <c r="I874" i="1"/>
  <c r="L874" i="1"/>
  <c r="M874" i="1"/>
  <c r="I875" i="1"/>
  <c r="L875" i="1"/>
  <c r="M875" i="1"/>
  <c r="I876" i="1"/>
  <c r="L876" i="1"/>
  <c r="M876" i="1"/>
  <c r="I877" i="1"/>
  <c r="L877" i="1"/>
  <c r="M877" i="1"/>
  <c r="I878" i="1"/>
  <c r="L878" i="1"/>
  <c r="M878" i="1"/>
  <c r="I879" i="1"/>
  <c r="L879" i="1"/>
  <c r="M879" i="1"/>
  <c r="I880" i="1"/>
  <c r="L880" i="1"/>
  <c r="M880" i="1"/>
  <c r="I881" i="1"/>
  <c r="L881" i="1"/>
  <c r="M881" i="1"/>
  <c r="I882" i="1"/>
  <c r="L882" i="1"/>
  <c r="M882" i="1"/>
  <c r="I883" i="1"/>
  <c r="L883" i="1"/>
  <c r="M883" i="1"/>
  <c r="I884" i="1"/>
  <c r="L884" i="1"/>
  <c r="M884" i="1"/>
  <c r="I885" i="1"/>
  <c r="L885" i="1"/>
  <c r="M885" i="1"/>
  <c r="I886" i="1"/>
  <c r="L886" i="1"/>
  <c r="M886" i="1"/>
  <c r="I887" i="1"/>
  <c r="L887" i="1"/>
  <c r="M887" i="1"/>
  <c r="I888" i="1"/>
  <c r="L888" i="1"/>
  <c r="M888" i="1"/>
  <c r="I889" i="1"/>
  <c r="L889" i="1"/>
  <c r="M889" i="1"/>
  <c r="I890" i="1"/>
  <c r="L890" i="1"/>
  <c r="M890" i="1"/>
  <c r="I891" i="1"/>
  <c r="L891" i="1"/>
  <c r="M891" i="1"/>
  <c r="I892" i="1"/>
  <c r="L892" i="1"/>
  <c r="M892" i="1"/>
  <c r="I893" i="1"/>
  <c r="L893" i="1"/>
  <c r="M893" i="1"/>
  <c r="I894" i="1"/>
  <c r="L894" i="1"/>
  <c r="M894" i="1"/>
  <c r="I895" i="1"/>
  <c r="L895" i="1"/>
  <c r="M895" i="1"/>
  <c r="I896" i="1"/>
  <c r="L896" i="1"/>
  <c r="M896" i="1"/>
  <c r="I897" i="1"/>
  <c r="L897" i="1"/>
  <c r="M897" i="1"/>
  <c r="I898" i="1"/>
  <c r="L898" i="1"/>
  <c r="M898" i="1"/>
  <c r="I899" i="1"/>
  <c r="L899" i="1"/>
  <c r="M899" i="1"/>
  <c r="I904" i="1"/>
  <c r="L904" i="1"/>
  <c r="M904" i="1"/>
  <c r="I906" i="1"/>
  <c r="L906" i="1"/>
  <c r="I907" i="1"/>
  <c r="L907" i="1"/>
  <c r="I908" i="1"/>
  <c r="L908" i="1"/>
  <c r="I909" i="1"/>
  <c r="L909" i="1"/>
  <c r="I910" i="1"/>
  <c r="L910" i="1"/>
  <c r="I911" i="1"/>
  <c r="L911" i="1"/>
  <c r="I912" i="1"/>
  <c r="L912" i="1"/>
  <c r="I913" i="1"/>
  <c r="L913" i="1"/>
  <c r="I914" i="1"/>
  <c r="L914" i="1"/>
  <c r="I915" i="1"/>
  <c r="L915" i="1"/>
  <c r="I916" i="1"/>
  <c r="L916" i="1"/>
  <c r="I917" i="1"/>
  <c r="L917" i="1"/>
  <c r="I918" i="1"/>
  <c r="L918" i="1"/>
  <c r="I919" i="1"/>
  <c r="L919" i="1"/>
  <c r="I920" i="1"/>
  <c r="L920" i="1"/>
  <c r="I921" i="1"/>
  <c r="L921" i="1"/>
  <c r="I922" i="1"/>
  <c r="L922" i="1"/>
  <c r="I923" i="1"/>
  <c r="L923" i="1"/>
  <c r="I924" i="1"/>
  <c r="L924" i="1"/>
  <c r="I925" i="1"/>
  <c r="L925" i="1"/>
  <c r="I926" i="1"/>
  <c r="L926" i="1"/>
  <c r="I927" i="1"/>
  <c r="L927" i="1"/>
  <c r="I928" i="1"/>
  <c r="L928" i="1"/>
  <c r="I929" i="1"/>
  <c r="L929" i="1"/>
  <c r="I930" i="1"/>
  <c r="L930" i="1"/>
  <c r="I931" i="1"/>
  <c r="L931" i="1"/>
  <c r="I932" i="1"/>
  <c r="L932" i="1"/>
  <c r="I933" i="1"/>
  <c r="L933" i="1"/>
  <c r="I934" i="1"/>
  <c r="L934" i="1"/>
  <c r="I935" i="1"/>
  <c r="L935" i="1"/>
  <c r="I936" i="1"/>
  <c r="L936" i="1"/>
  <c r="I937" i="1"/>
  <c r="L937" i="1"/>
  <c r="I938" i="1"/>
  <c r="L938" i="1"/>
  <c r="I939" i="1"/>
  <c r="L939" i="1"/>
  <c r="M939" i="1"/>
  <c r="I943" i="1"/>
  <c r="L943" i="1"/>
  <c r="M943" i="1"/>
  <c r="I945" i="1"/>
  <c r="L945" i="1"/>
  <c r="I946" i="1"/>
  <c r="L946" i="1"/>
  <c r="I947" i="1"/>
  <c r="L947" i="1"/>
  <c r="I948" i="1"/>
  <c r="L948" i="1"/>
  <c r="I949" i="1"/>
  <c r="L949" i="1"/>
  <c r="I950" i="1"/>
  <c r="L950" i="1"/>
  <c r="I951" i="1"/>
  <c r="L951" i="1"/>
  <c r="I952" i="1"/>
  <c r="L952" i="1"/>
  <c r="I953" i="1"/>
  <c r="L953" i="1"/>
  <c r="I954" i="1"/>
  <c r="L954" i="1"/>
  <c r="I955" i="1"/>
  <c r="L955" i="1"/>
  <c r="I956" i="1"/>
  <c r="L956" i="1"/>
  <c r="I957" i="1"/>
  <c r="L957" i="1"/>
  <c r="I958" i="1"/>
  <c r="L958" i="1"/>
  <c r="I959" i="1"/>
  <c r="L959" i="1"/>
  <c r="I960" i="1"/>
  <c r="L960" i="1"/>
  <c r="I961" i="1"/>
  <c r="L961" i="1"/>
  <c r="I962" i="1"/>
  <c r="L962" i="1"/>
  <c r="I963" i="1"/>
  <c r="L963" i="1"/>
  <c r="I964" i="1"/>
  <c r="L964" i="1"/>
  <c r="I965" i="1"/>
  <c r="L965" i="1"/>
  <c r="I966" i="1"/>
  <c r="L966" i="1"/>
  <c r="I967" i="1"/>
  <c r="L967" i="1"/>
  <c r="I968" i="1"/>
  <c r="L968" i="1"/>
  <c r="I969" i="1"/>
  <c r="L969" i="1"/>
  <c r="I970" i="1"/>
  <c r="L970" i="1"/>
  <c r="I971" i="1"/>
  <c r="L971" i="1"/>
  <c r="I972" i="1"/>
  <c r="L972" i="1"/>
  <c r="I973" i="1"/>
  <c r="L973" i="1"/>
  <c r="I974" i="1"/>
  <c r="L974" i="1"/>
  <c r="I975" i="1"/>
  <c r="L975" i="1"/>
  <c r="I976" i="1"/>
  <c r="L976" i="1"/>
  <c r="I977" i="1"/>
  <c r="L977" i="1"/>
  <c r="I982" i="1"/>
  <c r="L982" i="1"/>
  <c r="M982" i="1"/>
  <c r="I984" i="1"/>
  <c r="L984" i="1"/>
  <c r="M984" i="1"/>
  <c r="G986" i="1"/>
  <c r="L986" i="1"/>
  <c r="P986" i="1" s="1"/>
  <c r="G987" i="1"/>
  <c r="L987" i="1"/>
  <c r="P987" i="1" s="1"/>
  <c r="G988" i="1"/>
  <c r="L988" i="1"/>
  <c r="P988" i="1" s="1"/>
  <c r="G989" i="1"/>
  <c r="L989" i="1"/>
  <c r="P989" i="1" s="1"/>
  <c r="G990" i="1"/>
  <c r="L990" i="1"/>
  <c r="P990" i="1" s="1"/>
  <c r="G991" i="1"/>
  <c r="L991" i="1"/>
  <c r="P991" i="1" s="1"/>
  <c r="G992" i="1"/>
  <c r="L992" i="1"/>
  <c r="P992" i="1" s="1"/>
  <c r="G993" i="1"/>
  <c r="L993" i="1"/>
  <c r="P993" i="1" s="1"/>
  <c r="G994" i="1"/>
  <c r="L994" i="1"/>
  <c r="P994" i="1" s="1"/>
  <c r="G995" i="1"/>
  <c r="L995" i="1"/>
  <c r="P995" i="1" s="1"/>
  <c r="G996" i="1"/>
  <c r="L996" i="1"/>
  <c r="P996" i="1" s="1"/>
  <c r="G997" i="1"/>
  <c r="L997" i="1"/>
  <c r="P997" i="1" s="1"/>
  <c r="G998" i="1"/>
  <c r="L998" i="1"/>
  <c r="P998" i="1" s="1"/>
  <c r="G999" i="1"/>
  <c r="L999" i="1"/>
  <c r="P999" i="1" s="1"/>
  <c r="G1000" i="1"/>
  <c r="L1000" i="1"/>
  <c r="P1000" i="1" s="1"/>
  <c r="G1001" i="1"/>
  <c r="L1001" i="1"/>
  <c r="P1001" i="1" s="1"/>
  <c r="G1002" i="1"/>
  <c r="L1002" i="1"/>
  <c r="P1002" i="1" s="1"/>
  <c r="L1003" i="1"/>
  <c r="P1003" i="1" s="1"/>
  <c r="G1004" i="1"/>
  <c r="L1004" i="1"/>
  <c r="P1004" i="1" s="1"/>
  <c r="G1005" i="1"/>
  <c r="L1005" i="1"/>
  <c r="P1005" i="1" s="1"/>
  <c r="G1006" i="1"/>
  <c r="L1006" i="1"/>
  <c r="P1006" i="1" s="1"/>
  <c r="G1007" i="1"/>
  <c r="L1007" i="1"/>
  <c r="P1007" i="1" s="1"/>
  <c r="G1008" i="1"/>
  <c r="L1008" i="1"/>
  <c r="P1008" i="1" s="1"/>
  <c r="G1009" i="1"/>
  <c r="L1009" i="1"/>
  <c r="P1009" i="1" s="1"/>
  <c r="G1010" i="1"/>
  <c r="L1010" i="1"/>
  <c r="P1010" i="1" s="1"/>
  <c r="G1011" i="1"/>
  <c r="L1011" i="1"/>
  <c r="P1011" i="1" s="1"/>
  <c r="G1012" i="1"/>
  <c r="L1012" i="1"/>
  <c r="P1012" i="1" s="1"/>
  <c r="G1013" i="1"/>
  <c r="L1013" i="1"/>
  <c r="P1013" i="1" s="1"/>
  <c r="G1014" i="1"/>
  <c r="L1014" i="1"/>
  <c r="P1014" i="1" s="1"/>
  <c r="G1015" i="1"/>
  <c r="L1015" i="1"/>
  <c r="P1015" i="1" s="1"/>
  <c r="G1016" i="1"/>
  <c r="L1016" i="1"/>
  <c r="P1016" i="1" s="1"/>
  <c r="G1017" i="1"/>
  <c r="L1017" i="1"/>
  <c r="P1017" i="1" s="1"/>
  <c r="G1018" i="1"/>
  <c r="L1018" i="1"/>
  <c r="P1018" i="1" s="1"/>
  <c r="G1023" i="1"/>
  <c r="L1023" i="1"/>
  <c r="P1023" i="1" s="1"/>
  <c r="K1024" i="1"/>
  <c r="I1025" i="1"/>
  <c r="L1025" i="1"/>
  <c r="I1026" i="1"/>
  <c r="L1026" i="1"/>
  <c r="I1027" i="1"/>
  <c r="L1027" i="1"/>
  <c r="I1028" i="1"/>
  <c r="L1028" i="1"/>
  <c r="I1029" i="1"/>
  <c r="L1029" i="1"/>
  <c r="I1030" i="1"/>
  <c r="L1030" i="1"/>
  <c r="I1031" i="1"/>
  <c r="L1031" i="1"/>
  <c r="I1032" i="1"/>
  <c r="L1032" i="1"/>
  <c r="I1033" i="1"/>
  <c r="L1033" i="1"/>
  <c r="I1034" i="1"/>
  <c r="L1034" i="1"/>
  <c r="I1035" i="1"/>
  <c r="L1035" i="1"/>
  <c r="I1036" i="1"/>
  <c r="L1036" i="1"/>
  <c r="I1037" i="1"/>
  <c r="L1037" i="1"/>
  <c r="I1038" i="1"/>
  <c r="L1038" i="1"/>
  <c r="I1039" i="1"/>
  <c r="L1039" i="1"/>
  <c r="I1040" i="1"/>
  <c r="L1040" i="1"/>
  <c r="I1041" i="1"/>
  <c r="L1041" i="1"/>
  <c r="I1042" i="1"/>
  <c r="L1042" i="1"/>
  <c r="I1043" i="1"/>
  <c r="L1043" i="1"/>
  <c r="I1044" i="1"/>
  <c r="L1044" i="1"/>
  <c r="I1045" i="1"/>
  <c r="L1045" i="1"/>
  <c r="I1046" i="1"/>
  <c r="L1046" i="1"/>
  <c r="I1047" i="1"/>
  <c r="L1047" i="1"/>
  <c r="I1048" i="1"/>
  <c r="L1048" i="1"/>
  <c r="I1049" i="1"/>
  <c r="L1049" i="1"/>
  <c r="I1050" i="1"/>
  <c r="L1050" i="1"/>
  <c r="I1051" i="1"/>
  <c r="L1051" i="1"/>
  <c r="I1052" i="1"/>
  <c r="L1052" i="1"/>
  <c r="I1053" i="1"/>
  <c r="L1053" i="1"/>
  <c r="I1054" i="1"/>
  <c r="L1054" i="1"/>
  <c r="I1055" i="1"/>
  <c r="L1055" i="1"/>
  <c r="I1056" i="1"/>
  <c r="L1056" i="1"/>
  <c r="I1057" i="1"/>
  <c r="L1057" i="1"/>
  <c r="I1062" i="1"/>
  <c r="L1062" i="1"/>
  <c r="M1062" i="1"/>
  <c r="I1064" i="1"/>
  <c r="L1064" i="1"/>
  <c r="I1065" i="1"/>
  <c r="L1065" i="1"/>
  <c r="I1066" i="1"/>
  <c r="L1066" i="1"/>
  <c r="I1067" i="1"/>
  <c r="L1067" i="1"/>
  <c r="I1068" i="1"/>
  <c r="L1068" i="1"/>
  <c r="I1069" i="1"/>
  <c r="L1069" i="1"/>
  <c r="I1070" i="1"/>
  <c r="L1070" i="1"/>
  <c r="I1071" i="1"/>
  <c r="L1071" i="1"/>
  <c r="I1072" i="1"/>
  <c r="L1072" i="1"/>
  <c r="I1073" i="1"/>
  <c r="L1073" i="1"/>
  <c r="I1074" i="1"/>
  <c r="L1074" i="1"/>
  <c r="I1075" i="1"/>
  <c r="L1075" i="1"/>
  <c r="I1076" i="1"/>
  <c r="L1076" i="1"/>
  <c r="I1077" i="1"/>
  <c r="L1077" i="1"/>
  <c r="I1078" i="1"/>
  <c r="L1078" i="1"/>
  <c r="I1079" i="1"/>
  <c r="L1079" i="1"/>
  <c r="I1080" i="1"/>
  <c r="L1080" i="1"/>
  <c r="I1081" i="1"/>
  <c r="L1081" i="1"/>
  <c r="I1082" i="1"/>
  <c r="L1082" i="1"/>
  <c r="I1083" i="1"/>
  <c r="L1083" i="1"/>
  <c r="I1084" i="1"/>
  <c r="L1084" i="1"/>
  <c r="I1085" i="1"/>
  <c r="L1085" i="1"/>
  <c r="I1086" i="1"/>
  <c r="L1086" i="1"/>
  <c r="I1087" i="1"/>
  <c r="L1087" i="1"/>
  <c r="I1088" i="1"/>
  <c r="L1088" i="1"/>
  <c r="I1089" i="1"/>
  <c r="L1089" i="1"/>
  <c r="I1090" i="1"/>
  <c r="L1090" i="1"/>
  <c r="I1091" i="1"/>
  <c r="L1091" i="1"/>
  <c r="I1092" i="1"/>
  <c r="L1092" i="1"/>
  <c r="I1093" i="1"/>
  <c r="L1093" i="1"/>
  <c r="I1094" i="1"/>
  <c r="L1094" i="1"/>
  <c r="I1095" i="1"/>
  <c r="L1095" i="1"/>
  <c r="I1096" i="1"/>
  <c r="L1096" i="1"/>
  <c r="I1100" i="1"/>
  <c r="L1100" i="1"/>
  <c r="M1100" i="1"/>
  <c r="G1104" i="1"/>
  <c r="L1104" i="1"/>
  <c r="P1104" i="1" s="1"/>
  <c r="G1105" i="1"/>
  <c r="L1105" i="1"/>
  <c r="P1105" i="1" s="1"/>
  <c r="G1106" i="1"/>
  <c r="L1106" i="1"/>
  <c r="P1106" i="1" s="1"/>
  <c r="G1107" i="1"/>
  <c r="L1107" i="1"/>
  <c r="P1107" i="1" s="1"/>
  <c r="G1108" i="1"/>
  <c r="L1108" i="1"/>
  <c r="P1108" i="1" s="1"/>
  <c r="G1109" i="1"/>
  <c r="L1109" i="1"/>
  <c r="P1109" i="1" s="1"/>
  <c r="G1110" i="1"/>
  <c r="L1110" i="1"/>
  <c r="P1110" i="1" s="1"/>
  <c r="G1111" i="1"/>
  <c r="L1111" i="1"/>
  <c r="P1111" i="1" s="1"/>
  <c r="G1112" i="1"/>
  <c r="L1112" i="1"/>
  <c r="P1112" i="1" s="1"/>
  <c r="G1113" i="1"/>
  <c r="L1113" i="1"/>
  <c r="P1113" i="1" s="1"/>
  <c r="G1114" i="1"/>
  <c r="L1114" i="1"/>
  <c r="P1114" i="1" s="1"/>
  <c r="G1115" i="1"/>
  <c r="L1115" i="1"/>
  <c r="P1115" i="1" s="1"/>
  <c r="G1116" i="1"/>
  <c r="L1116" i="1"/>
  <c r="P1116" i="1" s="1"/>
  <c r="G1117" i="1"/>
  <c r="L1117" i="1"/>
  <c r="P1117" i="1" s="1"/>
  <c r="G1118" i="1"/>
  <c r="L1118" i="1"/>
  <c r="P1118" i="1" s="1"/>
  <c r="G1119" i="1"/>
  <c r="L1119" i="1"/>
  <c r="P1119" i="1" s="1"/>
  <c r="G1120" i="1"/>
  <c r="L1120" i="1"/>
  <c r="P1120" i="1" s="1"/>
  <c r="G1121" i="1"/>
  <c r="L1121" i="1"/>
  <c r="P1121" i="1" s="1"/>
  <c r="G1122" i="1"/>
  <c r="L1122" i="1"/>
  <c r="P1122" i="1" s="1"/>
  <c r="G1123" i="1"/>
  <c r="L1123" i="1"/>
  <c r="P1123" i="1" s="1"/>
  <c r="G1124" i="1"/>
  <c r="L1124" i="1"/>
  <c r="P1124" i="1" s="1"/>
  <c r="G1125" i="1"/>
  <c r="L1125" i="1"/>
  <c r="P1125" i="1" s="1"/>
  <c r="G1126" i="1"/>
  <c r="L1126" i="1"/>
  <c r="P1126" i="1" s="1"/>
  <c r="G1127" i="1"/>
  <c r="L1127" i="1"/>
  <c r="P1127" i="1" s="1"/>
  <c r="G1128" i="1"/>
  <c r="L1128" i="1"/>
  <c r="P1128" i="1" s="1"/>
  <c r="G1129" i="1"/>
  <c r="L1129" i="1"/>
  <c r="P1129" i="1" s="1"/>
  <c r="G1130" i="1"/>
  <c r="L1130" i="1"/>
  <c r="P1130" i="1" s="1"/>
  <c r="G1131" i="1"/>
  <c r="L1131" i="1"/>
  <c r="P1131" i="1" s="1"/>
  <c r="G1132" i="1"/>
  <c r="L1132" i="1"/>
  <c r="P1132" i="1" s="1"/>
  <c r="G1133" i="1"/>
  <c r="L1133" i="1"/>
  <c r="P1133" i="1" s="1"/>
  <c r="G1134" i="1"/>
  <c r="L1134" i="1"/>
  <c r="P1134" i="1" s="1"/>
  <c r="G1135" i="1"/>
  <c r="L1135" i="1"/>
  <c r="P1135" i="1" s="1"/>
  <c r="G1136" i="1"/>
  <c r="L1136" i="1"/>
  <c r="P1136" i="1" s="1"/>
  <c r="G1141" i="1"/>
  <c r="L1141" i="1"/>
  <c r="P1141" i="1" s="1"/>
  <c r="K1142" i="1"/>
  <c r="G1143" i="1"/>
  <c r="L1143" i="1"/>
  <c r="P1143" i="1" s="1"/>
  <c r="G1144" i="1"/>
  <c r="L1144" i="1"/>
  <c r="P1144" i="1" s="1"/>
  <c r="G1145" i="1"/>
  <c r="L1145" i="1"/>
  <c r="P1145" i="1" s="1"/>
  <c r="G1146" i="1"/>
  <c r="L1146" i="1"/>
  <c r="P1146" i="1" s="1"/>
  <c r="G1147" i="1"/>
  <c r="L1147" i="1"/>
  <c r="P1147" i="1" s="1"/>
  <c r="G1148" i="1"/>
  <c r="L1148" i="1"/>
  <c r="P1148" i="1" s="1"/>
  <c r="G1149" i="1"/>
  <c r="L1149" i="1"/>
  <c r="P1149" i="1" s="1"/>
  <c r="G1150" i="1"/>
  <c r="L1150" i="1"/>
  <c r="P1150" i="1" s="1"/>
  <c r="G1151" i="1"/>
  <c r="L1151" i="1"/>
  <c r="P1151" i="1" s="1"/>
  <c r="G1152" i="1"/>
  <c r="L1152" i="1"/>
  <c r="P1152" i="1" s="1"/>
  <c r="G1153" i="1"/>
  <c r="L1153" i="1"/>
  <c r="P1153" i="1" s="1"/>
  <c r="G1154" i="1"/>
  <c r="L1154" i="1"/>
  <c r="P1154" i="1" s="1"/>
  <c r="G1155" i="1"/>
  <c r="L1155" i="1"/>
  <c r="P1155" i="1" s="1"/>
  <c r="G1156" i="1"/>
  <c r="L1156" i="1"/>
  <c r="P1156" i="1" s="1"/>
  <c r="G1157" i="1"/>
  <c r="L1157" i="1"/>
  <c r="P1157" i="1" s="1"/>
  <c r="G1158" i="1"/>
  <c r="L1158" i="1"/>
  <c r="P1158" i="1" s="1"/>
  <c r="G1159" i="1"/>
  <c r="L1159" i="1"/>
  <c r="P1159" i="1" s="1"/>
  <c r="G1160" i="1"/>
  <c r="L1160" i="1"/>
  <c r="P1160" i="1" s="1"/>
  <c r="G1161" i="1"/>
  <c r="L1161" i="1"/>
  <c r="P1161" i="1" s="1"/>
  <c r="G1162" i="1"/>
  <c r="L1162" i="1"/>
  <c r="P1162" i="1" s="1"/>
  <c r="G1163" i="1"/>
  <c r="L1163" i="1"/>
  <c r="P1163" i="1" s="1"/>
  <c r="G1164" i="1"/>
  <c r="L1164" i="1"/>
  <c r="P1164" i="1" s="1"/>
  <c r="G1165" i="1"/>
  <c r="L1165" i="1"/>
  <c r="P1165" i="1" s="1"/>
  <c r="G1166" i="1"/>
  <c r="L1166" i="1"/>
  <c r="P1166" i="1" s="1"/>
  <c r="G1167" i="1"/>
  <c r="L1167" i="1"/>
  <c r="P1167" i="1" s="1"/>
  <c r="G1168" i="1"/>
  <c r="L1168" i="1"/>
  <c r="P1168" i="1" s="1"/>
  <c r="G1169" i="1"/>
  <c r="L1169" i="1"/>
  <c r="P1169" i="1" s="1"/>
  <c r="G1170" i="1"/>
  <c r="L1170" i="1"/>
  <c r="P1170" i="1" s="1"/>
  <c r="G1171" i="1"/>
  <c r="L1171" i="1"/>
  <c r="P1171" i="1" s="1"/>
  <c r="G1172" i="1"/>
  <c r="L1172" i="1"/>
  <c r="P1172" i="1" s="1"/>
  <c r="G1173" i="1"/>
  <c r="L1173" i="1"/>
  <c r="P1173" i="1" s="1"/>
  <c r="G1174" i="1"/>
  <c r="L1174" i="1"/>
  <c r="P1174" i="1" s="1"/>
  <c r="G1175" i="1"/>
  <c r="L1175" i="1"/>
  <c r="P1175" i="1" s="1"/>
  <c r="K1181" i="1"/>
  <c r="I1182" i="1"/>
  <c r="L1182" i="1"/>
  <c r="I1183" i="1"/>
  <c r="L1183" i="1"/>
  <c r="I1184" i="1"/>
  <c r="L1184" i="1"/>
  <c r="I1185" i="1"/>
  <c r="L1185" i="1"/>
  <c r="I1186" i="1"/>
  <c r="L1186" i="1"/>
  <c r="I1187" i="1"/>
  <c r="L1187" i="1"/>
  <c r="I1188" i="1"/>
  <c r="L1188" i="1"/>
  <c r="I1189" i="1"/>
  <c r="L1189" i="1"/>
  <c r="I1190" i="1"/>
  <c r="L1190" i="1"/>
  <c r="I1191" i="1"/>
  <c r="L1191" i="1"/>
  <c r="I1192" i="1"/>
  <c r="L1192" i="1"/>
  <c r="I1193" i="1"/>
  <c r="L1193" i="1"/>
  <c r="I1194" i="1"/>
  <c r="L1194" i="1"/>
  <c r="I1195" i="1"/>
  <c r="L1195" i="1"/>
  <c r="I1196" i="1"/>
  <c r="L1196" i="1"/>
  <c r="I1197" i="1"/>
  <c r="L1197" i="1"/>
  <c r="I1198" i="1"/>
  <c r="L1198" i="1"/>
  <c r="I1199" i="1"/>
  <c r="L1199" i="1"/>
  <c r="I1200" i="1"/>
  <c r="L1200" i="1"/>
  <c r="I1201" i="1"/>
  <c r="L1201" i="1"/>
  <c r="I1202" i="1"/>
  <c r="L1202" i="1"/>
  <c r="I1203" i="1"/>
  <c r="L1203" i="1"/>
  <c r="I1204" i="1"/>
  <c r="L1204" i="1"/>
  <c r="I1205" i="1"/>
  <c r="L1205" i="1"/>
  <c r="I1206" i="1"/>
  <c r="L1206" i="1"/>
  <c r="I1207" i="1"/>
  <c r="L1207" i="1"/>
  <c r="I1208" i="1"/>
  <c r="L1208" i="1"/>
  <c r="I1209" i="1"/>
  <c r="L1209" i="1"/>
  <c r="I1210" i="1"/>
  <c r="L1210" i="1"/>
  <c r="I1211" i="1"/>
  <c r="L1211" i="1"/>
  <c r="I1212" i="1"/>
  <c r="L1212" i="1"/>
  <c r="I1213" i="1"/>
  <c r="L1213" i="1"/>
  <c r="I1214" i="1"/>
  <c r="L1214" i="1"/>
  <c r="I1219" i="1"/>
  <c r="L1219" i="1"/>
  <c r="M1219" i="1"/>
  <c r="I1221" i="1"/>
  <c r="L1221" i="1"/>
  <c r="I1222" i="1"/>
  <c r="L1222" i="1"/>
  <c r="I1223" i="1"/>
  <c r="L1223" i="1"/>
  <c r="I1224" i="1"/>
  <c r="L1224" i="1"/>
  <c r="I1225" i="1"/>
  <c r="L1225" i="1"/>
  <c r="I1226" i="1"/>
  <c r="L1226" i="1"/>
  <c r="I1227" i="1"/>
  <c r="L1227" i="1"/>
  <c r="I1228" i="1"/>
  <c r="L1228" i="1"/>
  <c r="I1229" i="1"/>
  <c r="L1229" i="1"/>
  <c r="I1230" i="1"/>
  <c r="L1230" i="1"/>
  <c r="I1231" i="1"/>
  <c r="L1231" i="1"/>
  <c r="I1232" i="1"/>
  <c r="L1232" i="1"/>
  <c r="I1233" i="1"/>
  <c r="L1233" i="1"/>
  <c r="I1234" i="1"/>
  <c r="L1234" i="1"/>
  <c r="I1235" i="1"/>
  <c r="L1235" i="1"/>
  <c r="I1236" i="1"/>
  <c r="L1236" i="1"/>
  <c r="I1237" i="1"/>
  <c r="L1237" i="1"/>
  <c r="I1238" i="1"/>
  <c r="L1238" i="1"/>
  <c r="I1239" i="1"/>
  <c r="L1239" i="1"/>
  <c r="I1240" i="1"/>
  <c r="L1240" i="1"/>
  <c r="I1241" i="1"/>
  <c r="L1241" i="1"/>
  <c r="I1242" i="1"/>
  <c r="L1242" i="1"/>
  <c r="I1243" i="1"/>
  <c r="L1243" i="1"/>
  <c r="I1244" i="1"/>
  <c r="L1244" i="1"/>
  <c r="I1245" i="1"/>
  <c r="L1245" i="1"/>
  <c r="I1246" i="1"/>
  <c r="L1246" i="1"/>
  <c r="I1247" i="1"/>
  <c r="L1247" i="1"/>
  <c r="I1248" i="1"/>
  <c r="L1248" i="1"/>
  <c r="I1249" i="1"/>
  <c r="L1249" i="1"/>
  <c r="I1250" i="1"/>
  <c r="L1250" i="1"/>
  <c r="I1251" i="1"/>
  <c r="L1251" i="1"/>
  <c r="I1252" i="1"/>
  <c r="L1252" i="1"/>
  <c r="I1253" i="1"/>
  <c r="L1253" i="1"/>
  <c r="I1258" i="1"/>
  <c r="L1258" i="1"/>
  <c r="M1258"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7" i="1"/>
  <c r="M1297" i="1"/>
  <c r="I1299" i="1"/>
  <c r="L1299" i="1"/>
  <c r="I1300" i="1"/>
  <c r="L1300" i="1"/>
  <c r="I1301" i="1"/>
  <c r="L1301" i="1"/>
  <c r="I1302" i="1"/>
  <c r="L1302" i="1"/>
  <c r="I1303" i="1"/>
  <c r="L1303" i="1"/>
  <c r="I1304" i="1"/>
  <c r="L1304" i="1"/>
  <c r="I1305" i="1"/>
  <c r="L1305" i="1"/>
  <c r="I1306" i="1"/>
  <c r="L1306" i="1"/>
  <c r="I1307" i="1"/>
  <c r="L1307" i="1"/>
  <c r="I1308" i="1"/>
  <c r="L1308" i="1"/>
  <c r="I1309" i="1"/>
  <c r="L1309" i="1"/>
  <c r="I1310" i="1"/>
  <c r="L1310" i="1"/>
  <c r="I1311" i="1"/>
  <c r="L1311" i="1"/>
  <c r="I1312" i="1"/>
  <c r="L1312" i="1"/>
  <c r="I1313" i="1"/>
  <c r="L1313" i="1"/>
  <c r="I1314" i="1"/>
  <c r="L1314" i="1"/>
  <c r="I1315" i="1"/>
  <c r="L1315" i="1"/>
  <c r="I1316" i="1"/>
  <c r="L1316" i="1"/>
  <c r="I1317" i="1"/>
  <c r="L1317" i="1"/>
  <c r="I1318" i="1"/>
  <c r="L1318" i="1"/>
  <c r="I1319" i="1"/>
  <c r="L1319" i="1"/>
  <c r="I1320" i="1"/>
  <c r="L1320" i="1"/>
  <c r="I1321" i="1"/>
  <c r="L1321" i="1"/>
  <c r="I1322" i="1"/>
  <c r="L1322" i="1"/>
  <c r="I1323" i="1"/>
  <c r="L1323" i="1"/>
  <c r="I1324" i="1"/>
  <c r="L1324" i="1"/>
  <c r="I1325" i="1"/>
  <c r="L1325" i="1"/>
  <c r="I1326" i="1"/>
  <c r="L1326" i="1"/>
  <c r="I1327" i="1"/>
  <c r="L1327" i="1"/>
  <c r="I1328" i="1"/>
  <c r="L1328" i="1"/>
  <c r="I1329" i="1"/>
  <c r="L1329" i="1"/>
  <c r="I1330" i="1"/>
  <c r="L1330" i="1"/>
  <c r="I1331" i="1"/>
  <c r="L1331" i="1"/>
  <c r="I1336" i="1"/>
  <c r="L1336" i="1"/>
  <c r="M1336" i="1"/>
  <c r="I1338" i="1"/>
  <c r="L1338" i="1"/>
  <c r="P1338" i="1" s="1"/>
  <c r="I1339" i="1"/>
  <c r="L1339" i="1"/>
  <c r="P1339" i="1" s="1"/>
  <c r="I1340" i="1"/>
  <c r="L1340" i="1"/>
  <c r="P1340" i="1" s="1"/>
  <c r="I1341" i="1"/>
  <c r="L1341" i="1"/>
  <c r="P1341" i="1" s="1"/>
  <c r="I1342" i="1"/>
  <c r="L1342" i="1"/>
  <c r="P1342" i="1" s="1"/>
  <c r="I1343" i="1"/>
  <c r="L1343" i="1"/>
  <c r="P1343" i="1" s="1"/>
  <c r="I1344" i="1"/>
  <c r="L1344" i="1"/>
  <c r="P1344" i="1" s="1"/>
  <c r="I1345" i="1"/>
  <c r="L1345" i="1"/>
  <c r="P1345" i="1" s="1"/>
  <c r="I1346" i="1"/>
  <c r="L1346" i="1"/>
  <c r="P1346" i="1" s="1"/>
  <c r="I1347" i="1"/>
  <c r="L1347" i="1"/>
  <c r="P1347" i="1" s="1"/>
  <c r="I1348" i="1"/>
  <c r="L1348" i="1"/>
  <c r="P1348" i="1" s="1"/>
  <c r="I1349" i="1"/>
  <c r="L1349" i="1"/>
  <c r="P1349" i="1" s="1"/>
  <c r="I1350" i="1"/>
  <c r="L1350" i="1"/>
  <c r="P1350" i="1" s="1"/>
  <c r="I1351" i="1"/>
  <c r="L1351" i="1"/>
  <c r="P1351" i="1" s="1"/>
  <c r="I1352" i="1"/>
  <c r="L1352" i="1"/>
  <c r="P1352" i="1" s="1"/>
  <c r="I1353" i="1"/>
  <c r="L1353" i="1"/>
  <c r="P1353" i="1" s="1"/>
  <c r="I1354" i="1"/>
  <c r="L1354" i="1"/>
  <c r="P1354" i="1" s="1"/>
  <c r="I1355" i="1"/>
  <c r="L1355" i="1"/>
  <c r="P1355" i="1" s="1"/>
  <c r="I1356" i="1"/>
  <c r="L1356" i="1"/>
  <c r="P1356" i="1" s="1"/>
  <c r="I1357" i="1"/>
  <c r="L1357" i="1"/>
  <c r="P1357" i="1" s="1"/>
  <c r="I1358" i="1"/>
  <c r="L1358" i="1"/>
  <c r="P1358" i="1" s="1"/>
  <c r="I1359" i="1"/>
  <c r="L1359" i="1"/>
  <c r="P1359" i="1" s="1"/>
  <c r="I1360" i="1"/>
  <c r="L1360" i="1"/>
  <c r="P1360" i="1" s="1"/>
  <c r="I1361" i="1"/>
  <c r="L1361" i="1"/>
  <c r="P1361" i="1" s="1"/>
  <c r="I1362" i="1"/>
  <c r="L1362" i="1"/>
  <c r="P1362" i="1" s="1"/>
  <c r="I1363" i="1"/>
  <c r="L1363" i="1"/>
  <c r="P1363" i="1" s="1"/>
  <c r="I1364" i="1"/>
  <c r="L1364" i="1"/>
  <c r="P1364" i="1" s="1"/>
  <c r="I1365" i="1"/>
  <c r="L1365" i="1"/>
  <c r="P1365" i="1" s="1"/>
  <c r="I1366" i="1"/>
  <c r="L1366" i="1"/>
  <c r="P1366" i="1" s="1"/>
  <c r="I1367" i="1"/>
  <c r="L1367" i="1"/>
  <c r="P1367" i="1" s="1"/>
  <c r="I1368" i="1"/>
  <c r="L1368" i="1"/>
  <c r="P1368" i="1" s="1"/>
  <c r="I1369" i="1"/>
  <c r="L1369" i="1"/>
  <c r="P1369" i="1" s="1"/>
  <c r="I1370" i="1"/>
  <c r="L1370" i="1"/>
  <c r="P1370" i="1" s="1"/>
  <c r="I1375" i="1"/>
  <c r="L1375" i="1"/>
  <c r="P1375" i="1" s="1"/>
  <c r="K1376" i="1"/>
  <c r="I1377" i="1"/>
  <c r="L1377" i="1"/>
  <c r="P1377" i="1" s="1"/>
  <c r="I1378" i="1"/>
  <c r="L1378" i="1"/>
  <c r="P1378" i="1" s="1"/>
  <c r="I1379" i="1"/>
  <c r="L1379" i="1"/>
  <c r="P1379" i="1" s="1"/>
  <c r="I1380" i="1"/>
  <c r="L1380" i="1"/>
  <c r="P1380" i="1" s="1"/>
  <c r="I1381" i="1"/>
  <c r="L1381" i="1"/>
  <c r="P1381" i="1" s="1"/>
  <c r="I1382" i="1"/>
  <c r="L1382" i="1"/>
  <c r="P1382" i="1" s="1"/>
  <c r="I1383" i="1"/>
  <c r="L1383" i="1"/>
  <c r="P1383" i="1" s="1"/>
  <c r="I1384" i="1"/>
  <c r="L1384" i="1"/>
  <c r="P1384" i="1" s="1"/>
  <c r="I1385" i="1"/>
  <c r="L1385" i="1"/>
  <c r="P1385" i="1" s="1"/>
  <c r="I1386" i="1"/>
  <c r="L1386" i="1"/>
  <c r="P1386" i="1" s="1"/>
  <c r="I1387" i="1"/>
  <c r="L1387" i="1"/>
  <c r="P1387" i="1" s="1"/>
  <c r="I1388" i="1"/>
  <c r="L1388" i="1"/>
  <c r="P1388" i="1" s="1"/>
  <c r="I1389" i="1"/>
  <c r="L1389" i="1"/>
  <c r="P1389" i="1" s="1"/>
  <c r="I1390" i="1"/>
  <c r="L1390" i="1"/>
  <c r="P1390" i="1" s="1"/>
  <c r="I1391" i="1"/>
  <c r="L1391" i="1"/>
  <c r="P1391" i="1" s="1"/>
  <c r="I1392" i="1"/>
  <c r="L1392" i="1"/>
  <c r="P1392" i="1" s="1"/>
  <c r="I1393" i="1"/>
  <c r="L1393" i="1"/>
  <c r="P1393" i="1" s="1"/>
  <c r="I1394" i="1"/>
  <c r="L1394" i="1"/>
  <c r="P1394" i="1" s="1"/>
  <c r="I1395" i="1"/>
  <c r="L1395" i="1"/>
  <c r="P1395" i="1" s="1"/>
  <c r="I1396" i="1"/>
  <c r="L1396" i="1"/>
  <c r="P1396" i="1" s="1"/>
  <c r="I1397" i="1"/>
  <c r="L1397" i="1"/>
  <c r="P1397" i="1" s="1"/>
  <c r="I1398" i="1"/>
  <c r="L1398" i="1"/>
  <c r="P1398" i="1" s="1"/>
  <c r="I1399" i="1"/>
  <c r="L1399" i="1"/>
  <c r="P1399" i="1" s="1"/>
  <c r="I1400" i="1"/>
  <c r="L1400" i="1"/>
  <c r="P1400" i="1" s="1"/>
  <c r="I1401" i="1"/>
  <c r="L1401" i="1"/>
  <c r="P1401" i="1" s="1"/>
  <c r="I1402" i="1"/>
  <c r="L1402" i="1"/>
  <c r="P1402" i="1" s="1"/>
  <c r="I1403" i="1"/>
  <c r="L1403" i="1"/>
  <c r="P1403" i="1" s="1"/>
  <c r="I1404" i="1"/>
  <c r="L1404" i="1"/>
  <c r="P1404" i="1" s="1"/>
  <c r="I1405" i="1"/>
  <c r="L1405" i="1"/>
  <c r="P1405" i="1" s="1"/>
  <c r="I1406" i="1"/>
  <c r="L1406" i="1"/>
  <c r="P1406" i="1" s="1"/>
  <c r="I1407" i="1"/>
  <c r="L1407" i="1"/>
  <c r="P1407" i="1" s="1"/>
  <c r="I1408" i="1"/>
  <c r="L1408" i="1"/>
  <c r="P1408" i="1" s="1"/>
  <c r="I1409" i="1"/>
  <c r="L1409" i="1"/>
  <c r="P1409" i="1" s="1"/>
  <c r="I1414" i="1"/>
  <c r="L1414" i="1"/>
  <c r="P1414" i="1" s="1"/>
  <c r="K1415" i="1"/>
  <c r="I1416" i="1"/>
  <c r="L1416" i="1"/>
  <c r="I1417" i="1"/>
  <c r="L1417" i="1"/>
  <c r="I1418" i="1"/>
  <c r="L1418" i="1"/>
  <c r="I1419" i="1"/>
  <c r="L1419" i="1"/>
  <c r="I1420" i="1"/>
  <c r="L1420" i="1"/>
  <c r="I1421" i="1"/>
  <c r="L1421" i="1"/>
  <c r="I1422" i="1"/>
  <c r="L1422" i="1"/>
  <c r="I1423" i="1"/>
  <c r="L1423" i="1"/>
  <c r="I1424" i="1"/>
  <c r="L1424" i="1"/>
  <c r="I1425" i="1"/>
  <c r="L1425" i="1"/>
  <c r="I1426" i="1"/>
  <c r="L1426" i="1"/>
  <c r="I1427" i="1"/>
  <c r="L1427" i="1"/>
  <c r="I1428" i="1"/>
  <c r="L1428" i="1"/>
  <c r="I1429" i="1"/>
  <c r="L1429" i="1"/>
  <c r="I1430" i="1"/>
  <c r="L1430" i="1"/>
  <c r="I1431" i="1"/>
  <c r="L1431" i="1"/>
  <c r="I1432" i="1"/>
  <c r="L1432" i="1"/>
  <c r="I1433" i="1"/>
  <c r="L1433" i="1"/>
  <c r="I1434" i="1"/>
  <c r="L1434" i="1"/>
  <c r="I1435" i="1"/>
  <c r="L1435" i="1"/>
  <c r="I1436" i="1"/>
  <c r="L1436" i="1"/>
  <c r="I1437" i="1"/>
  <c r="L1437" i="1"/>
  <c r="I1438" i="1"/>
  <c r="L1438" i="1"/>
  <c r="I1439" i="1"/>
  <c r="L1439" i="1"/>
  <c r="I1440" i="1"/>
  <c r="L1440" i="1"/>
  <c r="I1441" i="1"/>
  <c r="L1441" i="1"/>
  <c r="I1442" i="1"/>
  <c r="L1442" i="1"/>
  <c r="I1443" i="1"/>
  <c r="L1443" i="1"/>
  <c r="I1444" i="1"/>
  <c r="L1444" i="1"/>
  <c r="I1445" i="1"/>
  <c r="L1445" i="1"/>
  <c r="I1446" i="1"/>
  <c r="L1446" i="1"/>
  <c r="I1447" i="1"/>
  <c r="L1447" i="1"/>
  <c r="I1448" i="1"/>
  <c r="L1448" i="1"/>
  <c r="I1453" i="1"/>
  <c r="L1453" i="1"/>
  <c r="M1453" i="1"/>
  <c r="I1455" i="1"/>
  <c r="L1455" i="1"/>
  <c r="P1455" i="1" s="1"/>
  <c r="I1456" i="1"/>
  <c r="L1456" i="1"/>
  <c r="P1456" i="1" s="1"/>
  <c r="I1457" i="1"/>
  <c r="L1457" i="1"/>
  <c r="P1457" i="1" s="1"/>
  <c r="I1458" i="1"/>
  <c r="L1458" i="1"/>
  <c r="P1458" i="1" s="1"/>
  <c r="I1459" i="1"/>
  <c r="L1459" i="1"/>
  <c r="P1459" i="1" s="1"/>
  <c r="I1460" i="1"/>
  <c r="L1460" i="1"/>
  <c r="P1460" i="1" s="1"/>
  <c r="I1461" i="1"/>
  <c r="L1461" i="1"/>
  <c r="P1461" i="1" s="1"/>
  <c r="I1462" i="1"/>
  <c r="L1462" i="1"/>
  <c r="P1462" i="1" s="1"/>
  <c r="I1463" i="1"/>
  <c r="L1463" i="1"/>
  <c r="P1463" i="1" s="1"/>
  <c r="I1464" i="1"/>
  <c r="L1464" i="1"/>
  <c r="P1464" i="1" s="1"/>
  <c r="I1465" i="1"/>
  <c r="L1465" i="1"/>
  <c r="P1465" i="1" s="1"/>
  <c r="I1466" i="1"/>
  <c r="L1466" i="1"/>
  <c r="P1466" i="1" s="1"/>
  <c r="I1467" i="1"/>
  <c r="L1467" i="1"/>
  <c r="P1467" i="1" s="1"/>
  <c r="I1468" i="1"/>
  <c r="L1468" i="1"/>
  <c r="P1468" i="1" s="1"/>
  <c r="I1469" i="1"/>
  <c r="L1469" i="1"/>
  <c r="P1469" i="1" s="1"/>
  <c r="I1470" i="1"/>
  <c r="L1470" i="1"/>
  <c r="P1470" i="1" s="1"/>
  <c r="I1471" i="1"/>
  <c r="L1471" i="1"/>
  <c r="P1471" i="1" s="1"/>
  <c r="I1472" i="1"/>
  <c r="L1472" i="1"/>
  <c r="P1472" i="1" s="1"/>
  <c r="I1473" i="1"/>
  <c r="L1473" i="1"/>
  <c r="P1473" i="1" s="1"/>
  <c r="I1474" i="1"/>
  <c r="L1474" i="1"/>
  <c r="P1474" i="1" s="1"/>
  <c r="I1475" i="1"/>
  <c r="L1475" i="1"/>
  <c r="P1475" i="1" s="1"/>
  <c r="I1476" i="1"/>
  <c r="L1476" i="1"/>
  <c r="P1476" i="1" s="1"/>
  <c r="I1477" i="1"/>
  <c r="L1477" i="1"/>
  <c r="P1477" i="1" s="1"/>
  <c r="I1478" i="1"/>
  <c r="L1478" i="1"/>
  <c r="P1478" i="1" s="1"/>
  <c r="I1479" i="1"/>
  <c r="L1479" i="1"/>
  <c r="P1479" i="1" s="1"/>
  <c r="I1480" i="1"/>
  <c r="L1480" i="1"/>
  <c r="P1480" i="1" s="1"/>
  <c r="I1481" i="1"/>
  <c r="L1481" i="1"/>
  <c r="P1481" i="1" s="1"/>
  <c r="I1482" i="1"/>
  <c r="L1482" i="1"/>
  <c r="P1482" i="1" s="1"/>
  <c r="I1483" i="1"/>
  <c r="L1483" i="1"/>
  <c r="P1483" i="1" s="1"/>
  <c r="I1484" i="1"/>
  <c r="L1484" i="1"/>
  <c r="P1484" i="1" s="1"/>
  <c r="I1485" i="1"/>
  <c r="L1485" i="1"/>
  <c r="P1485" i="1" s="1"/>
  <c r="I1486" i="1"/>
  <c r="L1486" i="1"/>
  <c r="P1486" i="1" s="1"/>
  <c r="I1487" i="1"/>
  <c r="L1487" i="1"/>
  <c r="P1487" i="1" s="1"/>
  <c r="I1492" i="1"/>
  <c r="L1492" i="1"/>
  <c r="P1492" i="1" s="1"/>
  <c r="K1493" i="1"/>
  <c r="M1493" i="1"/>
  <c r="I1494" i="1"/>
  <c r="L1494" i="1"/>
  <c r="I1495" i="1"/>
  <c r="L1495" i="1"/>
  <c r="I1496" i="1"/>
  <c r="L1496" i="1"/>
  <c r="I1497" i="1"/>
  <c r="L1497" i="1"/>
  <c r="I1498" i="1"/>
  <c r="L1498" i="1"/>
  <c r="I1499" i="1"/>
  <c r="L1499" i="1"/>
  <c r="I1500" i="1"/>
  <c r="L1500" i="1"/>
  <c r="I1501" i="1"/>
  <c r="L1501" i="1"/>
  <c r="I1502" i="1"/>
  <c r="L1502" i="1"/>
  <c r="I1503" i="1"/>
  <c r="L1503" i="1"/>
  <c r="I1504" i="1"/>
  <c r="L1504" i="1"/>
  <c r="I1505" i="1"/>
  <c r="L1505" i="1"/>
  <c r="I1506" i="1"/>
  <c r="L1506" i="1"/>
  <c r="I1507" i="1"/>
  <c r="L1507" i="1"/>
  <c r="I1508" i="1"/>
  <c r="L1508" i="1"/>
  <c r="I1509" i="1"/>
  <c r="L1509" i="1"/>
  <c r="I1510" i="1"/>
  <c r="L1510" i="1"/>
  <c r="I1511" i="1"/>
  <c r="L1511" i="1"/>
  <c r="I1512" i="1"/>
  <c r="L1512" i="1"/>
  <c r="I1513" i="1"/>
  <c r="L1513" i="1"/>
  <c r="I1514" i="1"/>
  <c r="L1514" i="1"/>
  <c r="I1515" i="1"/>
  <c r="L1515" i="1"/>
  <c r="I1516" i="1"/>
  <c r="L1516" i="1"/>
  <c r="I1517" i="1"/>
  <c r="L1517" i="1"/>
  <c r="I1518" i="1"/>
  <c r="L1518" i="1"/>
  <c r="I1519" i="1"/>
  <c r="L1519" i="1"/>
  <c r="I1520" i="1"/>
  <c r="L1520" i="1"/>
  <c r="I1521" i="1"/>
  <c r="L1521" i="1"/>
  <c r="I1522" i="1"/>
  <c r="L1522" i="1"/>
  <c r="I1523" i="1"/>
  <c r="L1523" i="1"/>
  <c r="I1524" i="1"/>
  <c r="L1524" i="1"/>
  <c r="I1525" i="1"/>
  <c r="L1525" i="1"/>
  <c r="I1526" i="1"/>
  <c r="L1526" i="1"/>
  <c r="I1531" i="1"/>
  <c r="L1531" i="1"/>
  <c r="M1531" i="1"/>
  <c r="G1533" i="1"/>
  <c r="I1533" i="1"/>
  <c r="L1533" i="1"/>
  <c r="P1533" i="1" s="1"/>
  <c r="G1534" i="1"/>
  <c r="I1534" i="1"/>
  <c r="L1534" i="1"/>
  <c r="P1534" i="1" s="1"/>
  <c r="G1535" i="1"/>
  <c r="I1535" i="1"/>
  <c r="L1535" i="1"/>
  <c r="P1535" i="1" s="1"/>
  <c r="G1536" i="1"/>
  <c r="I1536" i="1"/>
  <c r="L1536" i="1"/>
  <c r="P1536" i="1" s="1"/>
  <c r="G1537" i="1"/>
  <c r="I1537" i="1"/>
  <c r="L1537" i="1"/>
  <c r="P1537" i="1" s="1"/>
  <c r="G1538" i="1"/>
  <c r="I1538" i="1"/>
  <c r="L1538" i="1"/>
  <c r="P1538" i="1" s="1"/>
  <c r="G1539" i="1"/>
  <c r="I1539" i="1"/>
  <c r="L1539" i="1"/>
  <c r="P1539" i="1" s="1"/>
  <c r="G1540" i="1"/>
  <c r="I1540" i="1"/>
  <c r="L1540" i="1"/>
  <c r="P1540" i="1" s="1"/>
  <c r="G1541" i="1"/>
  <c r="I1541" i="1"/>
  <c r="L1541" i="1"/>
  <c r="P1541" i="1" s="1"/>
  <c r="G1542" i="1"/>
  <c r="I1542" i="1"/>
  <c r="L1542" i="1"/>
  <c r="P1542" i="1" s="1"/>
  <c r="G1543" i="1"/>
  <c r="I1543" i="1"/>
  <c r="L1543" i="1"/>
  <c r="P1543" i="1" s="1"/>
  <c r="G1544" i="1"/>
  <c r="I1544" i="1"/>
  <c r="L1544" i="1"/>
  <c r="P1544" i="1" s="1"/>
  <c r="G1545" i="1"/>
  <c r="I1545" i="1"/>
  <c r="L1545" i="1"/>
  <c r="P1545" i="1" s="1"/>
  <c r="G1546" i="1"/>
  <c r="I1546" i="1"/>
  <c r="L1546" i="1"/>
  <c r="P1546" i="1" s="1"/>
  <c r="G1547" i="1"/>
  <c r="I1547" i="1"/>
  <c r="L1547" i="1"/>
  <c r="P1547" i="1" s="1"/>
  <c r="G1548" i="1"/>
  <c r="I1548" i="1"/>
  <c r="L1548" i="1"/>
  <c r="P1548" i="1" s="1"/>
  <c r="G1549" i="1"/>
  <c r="I1549" i="1"/>
  <c r="L1549" i="1"/>
  <c r="P1549" i="1" s="1"/>
  <c r="G1550" i="1"/>
  <c r="I1550" i="1"/>
  <c r="L1550" i="1"/>
  <c r="P1550" i="1" s="1"/>
  <c r="G1551" i="1"/>
  <c r="I1551" i="1"/>
  <c r="L1551" i="1"/>
  <c r="P1551" i="1" s="1"/>
  <c r="G1552" i="1"/>
  <c r="I1552" i="1"/>
  <c r="L1552" i="1"/>
  <c r="P1552" i="1" s="1"/>
  <c r="G1553" i="1"/>
  <c r="I1553" i="1"/>
  <c r="L1553" i="1"/>
  <c r="P1553" i="1" s="1"/>
  <c r="G1554" i="1"/>
  <c r="I1554" i="1"/>
  <c r="L1554" i="1"/>
  <c r="P1554" i="1" s="1"/>
  <c r="G1555" i="1"/>
  <c r="I1555" i="1"/>
  <c r="L1555" i="1"/>
  <c r="P1555" i="1" s="1"/>
  <c r="G1556" i="1"/>
  <c r="I1556" i="1"/>
  <c r="L1556" i="1"/>
  <c r="P1556" i="1" s="1"/>
  <c r="G1557" i="1"/>
  <c r="I1557" i="1"/>
  <c r="L1557" i="1"/>
  <c r="P1557" i="1" s="1"/>
  <c r="G1558" i="1"/>
  <c r="I1558" i="1"/>
  <c r="L1558" i="1"/>
  <c r="P1558" i="1" s="1"/>
  <c r="G1559" i="1"/>
  <c r="I1559" i="1"/>
  <c r="L1559" i="1"/>
  <c r="P1559" i="1" s="1"/>
  <c r="G1560" i="1"/>
  <c r="I1560" i="1"/>
  <c r="L1560" i="1"/>
  <c r="P1560" i="1" s="1"/>
  <c r="G1561" i="1"/>
  <c r="I1561" i="1"/>
  <c r="L1561" i="1"/>
  <c r="P1561" i="1" s="1"/>
  <c r="G1562" i="1"/>
  <c r="I1562" i="1"/>
  <c r="L1562" i="1"/>
  <c r="P1562" i="1" s="1"/>
  <c r="G1563" i="1"/>
  <c r="I1563" i="1"/>
  <c r="L1563" i="1"/>
  <c r="P1563" i="1" s="1"/>
  <c r="G1564" i="1"/>
  <c r="I1564" i="1"/>
  <c r="L1564" i="1"/>
  <c r="P1564" i="1" s="1"/>
  <c r="G1565" i="1"/>
  <c r="I1565" i="1"/>
  <c r="L1565" i="1"/>
  <c r="P1565" i="1" s="1"/>
  <c r="G1570" i="1"/>
  <c r="I1570" i="1"/>
  <c r="L1570" i="1"/>
  <c r="P1570" i="1" s="1"/>
  <c r="G1572" i="1"/>
  <c r="I1572" i="1"/>
  <c r="L1572" i="1"/>
  <c r="P1572" i="1" s="1"/>
  <c r="G1573" i="1"/>
  <c r="I1573" i="1"/>
  <c r="L1573" i="1"/>
  <c r="P1573" i="1" s="1"/>
  <c r="G1574" i="1"/>
  <c r="I1574" i="1"/>
  <c r="L1574" i="1"/>
  <c r="P1574" i="1" s="1"/>
  <c r="G1575" i="1"/>
  <c r="I1575" i="1"/>
  <c r="L1575" i="1"/>
  <c r="P1575" i="1" s="1"/>
  <c r="G1576" i="1"/>
  <c r="I1576" i="1"/>
  <c r="L1576" i="1"/>
  <c r="P1576" i="1" s="1"/>
  <c r="G1577" i="1"/>
  <c r="I1577" i="1"/>
  <c r="L1577" i="1"/>
  <c r="P1577" i="1" s="1"/>
  <c r="G1578" i="1"/>
  <c r="I1578" i="1"/>
  <c r="L1578" i="1"/>
  <c r="P1578" i="1" s="1"/>
  <c r="G1579" i="1"/>
  <c r="I1579" i="1"/>
  <c r="L1579" i="1"/>
  <c r="P1579" i="1" s="1"/>
  <c r="G1580" i="1"/>
  <c r="I1580" i="1"/>
  <c r="L1580" i="1"/>
  <c r="P1580" i="1" s="1"/>
  <c r="G1581" i="1"/>
  <c r="I1581" i="1"/>
  <c r="L1581" i="1"/>
  <c r="P1581" i="1" s="1"/>
  <c r="G1582" i="1"/>
  <c r="I1582" i="1"/>
  <c r="L1582" i="1"/>
  <c r="P1582" i="1" s="1"/>
  <c r="G1583" i="1"/>
  <c r="I1583" i="1"/>
  <c r="L1583" i="1"/>
  <c r="P1583" i="1" s="1"/>
  <c r="G1584" i="1"/>
  <c r="I1584" i="1"/>
  <c r="L1584" i="1"/>
  <c r="P1584" i="1" s="1"/>
  <c r="G1585" i="1"/>
  <c r="I1585" i="1"/>
  <c r="L1585" i="1"/>
  <c r="P1585" i="1" s="1"/>
  <c r="G1586" i="1"/>
  <c r="I1586" i="1"/>
  <c r="L1586" i="1"/>
  <c r="P1586" i="1" s="1"/>
  <c r="G1587" i="1"/>
  <c r="I1587" i="1"/>
  <c r="L1587" i="1"/>
  <c r="P1587" i="1" s="1"/>
  <c r="G1588" i="1"/>
  <c r="I1588" i="1"/>
  <c r="L1588" i="1"/>
  <c r="P1588" i="1" s="1"/>
  <c r="G1589" i="1"/>
  <c r="I1589" i="1"/>
  <c r="L1589" i="1"/>
  <c r="P1589" i="1" s="1"/>
  <c r="G1590" i="1"/>
  <c r="I1590" i="1"/>
  <c r="L1590" i="1"/>
  <c r="P1590" i="1" s="1"/>
  <c r="G1591" i="1"/>
  <c r="I1591" i="1"/>
  <c r="L1591" i="1"/>
  <c r="P1591" i="1" s="1"/>
  <c r="G1592" i="1"/>
  <c r="I1592" i="1"/>
  <c r="L1592" i="1"/>
  <c r="P1592" i="1" s="1"/>
  <c r="G1593" i="1"/>
  <c r="I1593" i="1"/>
  <c r="L1593" i="1"/>
  <c r="P1593" i="1" s="1"/>
  <c r="G1594" i="1"/>
  <c r="I1594" i="1"/>
  <c r="L1594" i="1"/>
  <c r="P1594" i="1" s="1"/>
  <c r="G1595" i="1"/>
  <c r="I1595" i="1"/>
  <c r="L1595" i="1"/>
  <c r="P1595" i="1" s="1"/>
  <c r="G1596" i="1"/>
  <c r="I1596" i="1"/>
  <c r="L1596" i="1"/>
  <c r="P1596" i="1" s="1"/>
  <c r="G1597" i="1"/>
  <c r="I1597" i="1"/>
  <c r="L1597" i="1"/>
  <c r="P1597" i="1" s="1"/>
  <c r="G1598" i="1"/>
  <c r="I1598" i="1"/>
  <c r="L1598" i="1"/>
  <c r="P1598" i="1" s="1"/>
  <c r="G1599" i="1"/>
  <c r="I1599" i="1"/>
  <c r="L1599" i="1"/>
  <c r="P1599" i="1" s="1"/>
  <c r="G1600" i="1"/>
  <c r="I1600" i="1"/>
  <c r="L1600" i="1"/>
  <c r="P1600" i="1" s="1"/>
  <c r="G1601" i="1"/>
  <c r="I1601" i="1"/>
  <c r="L1601" i="1"/>
  <c r="P1601" i="1" s="1"/>
  <c r="G1602" i="1"/>
  <c r="I1602" i="1"/>
  <c r="L1602" i="1"/>
  <c r="P1602" i="1" s="1"/>
  <c r="G1603" i="1"/>
  <c r="I1603" i="1"/>
  <c r="L1603" i="1"/>
  <c r="P1603" i="1" s="1"/>
  <c r="G1604" i="1"/>
  <c r="I1604" i="1"/>
  <c r="L1604" i="1"/>
  <c r="P1604" i="1" s="1"/>
  <c r="G1609" i="1"/>
  <c r="I1609" i="1"/>
  <c r="L1609" i="1"/>
  <c r="P1609" i="1" s="1"/>
  <c r="K1610" i="1"/>
  <c r="I1611" i="1"/>
  <c r="L1611" i="1"/>
  <c r="I1612" i="1"/>
  <c r="L1612" i="1"/>
  <c r="I1613" i="1"/>
  <c r="L1613" i="1"/>
  <c r="I1614" i="1"/>
  <c r="L1614" i="1"/>
  <c r="I1615" i="1"/>
  <c r="L1615" i="1"/>
  <c r="I1616" i="1"/>
  <c r="L1616" i="1"/>
  <c r="I1617" i="1"/>
  <c r="L1617" i="1"/>
  <c r="I1618" i="1"/>
  <c r="L1618" i="1"/>
  <c r="I1619" i="1"/>
  <c r="L1619" i="1"/>
  <c r="I1620" i="1"/>
  <c r="L1620" i="1"/>
  <c r="I1621" i="1"/>
  <c r="L1621" i="1"/>
  <c r="I1622" i="1"/>
  <c r="L1622" i="1"/>
  <c r="I1623" i="1"/>
  <c r="L1623" i="1"/>
  <c r="I1624" i="1"/>
  <c r="L1624" i="1"/>
  <c r="I1625" i="1"/>
  <c r="L1625" i="1"/>
  <c r="I1626" i="1"/>
  <c r="L1626" i="1"/>
  <c r="I1627" i="1"/>
  <c r="L1627" i="1"/>
  <c r="I1628" i="1"/>
  <c r="L1628" i="1"/>
  <c r="I1629" i="1"/>
  <c r="L1629" i="1"/>
  <c r="I1630" i="1"/>
  <c r="L1630" i="1"/>
  <c r="I1631" i="1"/>
  <c r="L1631" i="1"/>
  <c r="I1632" i="1"/>
  <c r="L1632" i="1"/>
  <c r="I1633" i="1"/>
  <c r="L1633" i="1"/>
  <c r="I1634" i="1"/>
  <c r="L1634" i="1"/>
  <c r="I1635" i="1"/>
  <c r="L1635" i="1"/>
  <c r="I1636" i="1"/>
  <c r="L1636" i="1"/>
  <c r="I1637" i="1"/>
  <c r="L1637" i="1"/>
  <c r="I1638" i="1"/>
  <c r="L1638" i="1"/>
  <c r="I1639" i="1"/>
  <c r="L1639" i="1"/>
  <c r="I1640" i="1"/>
  <c r="L1640" i="1"/>
  <c r="I1641" i="1"/>
  <c r="L1641" i="1"/>
  <c r="I1642" i="1"/>
  <c r="L1642" i="1"/>
  <c r="I1643" i="1"/>
  <c r="L1643" i="1"/>
  <c r="I1646" i="1"/>
  <c r="L1646" i="1"/>
  <c r="M1646" i="1"/>
  <c r="I1648" i="1"/>
  <c r="L1648" i="1"/>
  <c r="M1648" i="1"/>
  <c r="I1650" i="1"/>
  <c r="L1650" i="1"/>
  <c r="I1651" i="1"/>
  <c r="L1651" i="1"/>
  <c r="I1652" i="1"/>
  <c r="L1652" i="1"/>
  <c r="I1653" i="1"/>
  <c r="L1653" i="1"/>
  <c r="I1654" i="1"/>
  <c r="L1654" i="1"/>
  <c r="I1655" i="1"/>
  <c r="L1655" i="1"/>
  <c r="I1656" i="1"/>
  <c r="L1656" i="1"/>
  <c r="I1657" i="1"/>
  <c r="L1657" i="1"/>
  <c r="I1658" i="1"/>
  <c r="L1658" i="1"/>
  <c r="I1659" i="1"/>
  <c r="L1659" i="1"/>
  <c r="I1660" i="1"/>
  <c r="L1660" i="1"/>
  <c r="I1661" i="1"/>
  <c r="L1661" i="1"/>
  <c r="I1662" i="1"/>
  <c r="L1662" i="1"/>
  <c r="I1663" i="1"/>
  <c r="L1663" i="1"/>
  <c r="I1664" i="1"/>
  <c r="L1664" i="1"/>
  <c r="I1665" i="1"/>
  <c r="L1665" i="1"/>
  <c r="I1666" i="1"/>
  <c r="L1666" i="1"/>
  <c r="I1667" i="1"/>
  <c r="L1667" i="1"/>
  <c r="I1668" i="1"/>
  <c r="L1668" i="1"/>
  <c r="I1669" i="1"/>
  <c r="L1669" i="1"/>
  <c r="I1670" i="1"/>
  <c r="L1670" i="1"/>
  <c r="I1671" i="1"/>
  <c r="L1671" i="1"/>
  <c r="I1672" i="1"/>
  <c r="L1672" i="1"/>
  <c r="I1673" i="1"/>
  <c r="L1673" i="1"/>
  <c r="I1674" i="1"/>
  <c r="L1674" i="1"/>
  <c r="I1675" i="1"/>
  <c r="L1675" i="1"/>
  <c r="I1676" i="1"/>
  <c r="L1676" i="1"/>
  <c r="I1677" i="1"/>
  <c r="L1677" i="1"/>
  <c r="I1678" i="1"/>
  <c r="L1678" i="1"/>
  <c r="I1679" i="1"/>
  <c r="L1679" i="1"/>
  <c r="I1680" i="1"/>
  <c r="L1680" i="1"/>
  <c r="I1681" i="1"/>
  <c r="L1681" i="1"/>
  <c r="I1682" i="1"/>
  <c r="L1682" i="1"/>
  <c r="I1688" i="1"/>
  <c r="L1688" i="1"/>
  <c r="M1688" i="1"/>
  <c r="G1690" i="1"/>
  <c r="I1690" i="1"/>
  <c r="L1690" i="1"/>
  <c r="P1690" i="1" s="1"/>
  <c r="G1691" i="1"/>
  <c r="I1691" i="1"/>
  <c r="L1691" i="1"/>
  <c r="P1691" i="1" s="1"/>
  <c r="G1692" i="1"/>
  <c r="I1692" i="1"/>
  <c r="L1692" i="1"/>
  <c r="P1692" i="1" s="1"/>
  <c r="G1693" i="1"/>
  <c r="I1693" i="1"/>
  <c r="L1693" i="1"/>
  <c r="P1693" i="1" s="1"/>
  <c r="I1694" i="1"/>
  <c r="L1694" i="1"/>
  <c r="P1694" i="1" s="1"/>
  <c r="G1695" i="1"/>
  <c r="I1695" i="1"/>
  <c r="L1695" i="1"/>
  <c r="P1695" i="1" s="1"/>
  <c r="G1696" i="1"/>
  <c r="I1696" i="1"/>
  <c r="L1696" i="1"/>
  <c r="P1696" i="1" s="1"/>
  <c r="G1697" i="1"/>
  <c r="I1697" i="1"/>
  <c r="L1697" i="1"/>
  <c r="P1697" i="1" s="1"/>
  <c r="G1698" i="1"/>
  <c r="I1698" i="1"/>
  <c r="L1698" i="1"/>
  <c r="P1698" i="1" s="1"/>
  <c r="G1699" i="1"/>
  <c r="I1699" i="1"/>
  <c r="L1699" i="1"/>
  <c r="P1699" i="1" s="1"/>
  <c r="G1700" i="1"/>
  <c r="I1700" i="1"/>
  <c r="L1700" i="1"/>
  <c r="P1700" i="1" s="1"/>
  <c r="G1701" i="1"/>
  <c r="I1701" i="1"/>
  <c r="L1701" i="1"/>
  <c r="P1701" i="1" s="1"/>
  <c r="G1702" i="1"/>
  <c r="I1702" i="1"/>
  <c r="L1702" i="1"/>
  <c r="P1702" i="1" s="1"/>
  <c r="G1703" i="1"/>
  <c r="I1703" i="1"/>
  <c r="L1703" i="1"/>
  <c r="P1703" i="1" s="1"/>
  <c r="G1704" i="1"/>
  <c r="I1704" i="1"/>
  <c r="L1704" i="1"/>
  <c r="P1704" i="1" s="1"/>
  <c r="G1705" i="1"/>
  <c r="I1705" i="1"/>
  <c r="L1705" i="1"/>
  <c r="P1705" i="1" s="1"/>
  <c r="G1706" i="1"/>
  <c r="I1706" i="1"/>
  <c r="L1706" i="1"/>
  <c r="P1706" i="1" s="1"/>
  <c r="G1707" i="1"/>
  <c r="I1707" i="1"/>
  <c r="L1707" i="1"/>
  <c r="P1707" i="1" s="1"/>
  <c r="G1708" i="1"/>
  <c r="I1708" i="1"/>
  <c r="L1708" i="1"/>
  <c r="P1708" i="1" s="1"/>
  <c r="G1709" i="1"/>
  <c r="I1709" i="1"/>
  <c r="L1709" i="1"/>
  <c r="P1709" i="1" s="1"/>
  <c r="G1710" i="1"/>
  <c r="I1710" i="1"/>
  <c r="L1710" i="1"/>
  <c r="P1710" i="1" s="1"/>
  <c r="G1711" i="1"/>
  <c r="I1711" i="1"/>
  <c r="L1711" i="1"/>
  <c r="P1711" i="1" s="1"/>
  <c r="G1712" i="1"/>
  <c r="I1712" i="1"/>
  <c r="L1712" i="1"/>
  <c r="P1712" i="1" s="1"/>
  <c r="G1713" i="1"/>
  <c r="I1713" i="1"/>
  <c r="L1713" i="1"/>
  <c r="P1713" i="1" s="1"/>
  <c r="G1714" i="1"/>
  <c r="I1714" i="1"/>
  <c r="L1714" i="1"/>
  <c r="P1714" i="1" s="1"/>
  <c r="G1715" i="1"/>
  <c r="I1715" i="1"/>
  <c r="L1715" i="1"/>
  <c r="P1715" i="1" s="1"/>
  <c r="G1716" i="1"/>
  <c r="I1716" i="1"/>
  <c r="L1716" i="1"/>
  <c r="P1716" i="1" s="1"/>
  <c r="G1717" i="1"/>
  <c r="I1717" i="1"/>
  <c r="L1717" i="1"/>
  <c r="P1717" i="1" s="1"/>
  <c r="G1718" i="1"/>
  <c r="I1718" i="1"/>
  <c r="L1718" i="1"/>
  <c r="P1718" i="1" s="1"/>
  <c r="G1719" i="1"/>
  <c r="I1719" i="1"/>
  <c r="L1719" i="1"/>
  <c r="P1719" i="1" s="1"/>
  <c r="G1720" i="1"/>
  <c r="I1720" i="1"/>
  <c r="L1720" i="1"/>
  <c r="P1720" i="1" s="1"/>
  <c r="G1721" i="1"/>
  <c r="I1721" i="1"/>
  <c r="L1721" i="1"/>
  <c r="P1721" i="1" s="1"/>
  <c r="G1722" i="1"/>
  <c r="I1722" i="1"/>
  <c r="L1722" i="1"/>
  <c r="P1722" i="1" s="1"/>
  <c r="G1728" i="1"/>
  <c r="I1728" i="1"/>
  <c r="L1728" i="1"/>
  <c r="P1728" i="1" s="1"/>
  <c r="G1730" i="1"/>
  <c r="I1730" i="1"/>
  <c r="L1730" i="1"/>
  <c r="P1730" i="1" s="1"/>
  <c r="G1731" i="1"/>
  <c r="I1731" i="1"/>
  <c r="L1731" i="1"/>
  <c r="P1731" i="1" s="1"/>
  <c r="G1732" i="1"/>
  <c r="I1732" i="1"/>
  <c r="L1732" i="1"/>
  <c r="P1732" i="1" s="1"/>
  <c r="G1733" i="1"/>
  <c r="I1733" i="1"/>
  <c r="L1733" i="1"/>
  <c r="P1733" i="1" s="1"/>
  <c r="G1734" i="1"/>
  <c r="I1734" i="1"/>
  <c r="L1734" i="1"/>
  <c r="P1734" i="1" s="1"/>
  <c r="G1735" i="1"/>
  <c r="I1735" i="1"/>
  <c r="L1735" i="1"/>
  <c r="P1735" i="1" s="1"/>
  <c r="G1736" i="1"/>
  <c r="I1736" i="1"/>
  <c r="L1736" i="1"/>
  <c r="P1736" i="1" s="1"/>
  <c r="G1737" i="1"/>
  <c r="I1737" i="1"/>
  <c r="L1737" i="1"/>
  <c r="P1737" i="1" s="1"/>
  <c r="G1738" i="1"/>
  <c r="I1738" i="1"/>
  <c r="L1738" i="1"/>
  <c r="P1738" i="1" s="1"/>
  <c r="G1739" i="1"/>
  <c r="I1739" i="1"/>
  <c r="L1739" i="1"/>
  <c r="P1739" i="1" s="1"/>
  <c r="G1740" i="1"/>
  <c r="I1740" i="1"/>
  <c r="L1740" i="1"/>
  <c r="P1740" i="1" s="1"/>
  <c r="G1741" i="1"/>
  <c r="I1741" i="1"/>
  <c r="L1741" i="1"/>
  <c r="P1741" i="1" s="1"/>
  <c r="G1742" i="1"/>
  <c r="I1742" i="1"/>
  <c r="L1742" i="1"/>
  <c r="P1742" i="1" s="1"/>
  <c r="G1743" i="1"/>
  <c r="I1743" i="1"/>
  <c r="L1743" i="1"/>
  <c r="P1743" i="1" s="1"/>
  <c r="G1744" i="1"/>
  <c r="I1744" i="1"/>
  <c r="L1744" i="1"/>
  <c r="P1744" i="1" s="1"/>
  <c r="G1745" i="1"/>
  <c r="I1745" i="1"/>
  <c r="L1745" i="1"/>
  <c r="P1745" i="1" s="1"/>
  <c r="G1746" i="1"/>
  <c r="I1746" i="1"/>
  <c r="L1746" i="1"/>
  <c r="P1746" i="1" s="1"/>
  <c r="G1747" i="1"/>
  <c r="I1747" i="1"/>
  <c r="L1747" i="1"/>
  <c r="P1747" i="1" s="1"/>
  <c r="G1748" i="1"/>
  <c r="I1748" i="1"/>
  <c r="L1748" i="1"/>
  <c r="P1748" i="1" s="1"/>
  <c r="G1749" i="1"/>
  <c r="I1749" i="1"/>
  <c r="L1749" i="1"/>
  <c r="P1749" i="1" s="1"/>
  <c r="G1750" i="1"/>
  <c r="I1750" i="1"/>
  <c r="L1750" i="1"/>
  <c r="P1750" i="1" s="1"/>
  <c r="G1751" i="1"/>
  <c r="I1751" i="1"/>
  <c r="L1751" i="1"/>
  <c r="P1751" i="1" s="1"/>
  <c r="G1752" i="1"/>
  <c r="I1752" i="1"/>
  <c r="L1752" i="1"/>
  <c r="P1752" i="1" s="1"/>
  <c r="G1753" i="1"/>
  <c r="I1753" i="1"/>
  <c r="L1753" i="1"/>
  <c r="P1753" i="1" s="1"/>
  <c r="G1754" i="1"/>
  <c r="I1754" i="1"/>
  <c r="L1754" i="1"/>
  <c r="P1754" i="1" s="1"/>
  <c r="G1755" i="1"/>
  <c r="I1755" i="1"/>
  <c r="L1755" i="1"/>
  <c r="P1755" i="1" s="1"/>
  <c r="G1756" i="1"/>
  <c r="I1756" i="1"/>
  <c r="L1756" i="1"/>
  <c r="P1756" i="1" s="1"/>
  <c r="G1757" i="1"/>
  <c r="I1757" i="1"/>
  <c r="L1757" i="1"/>
  <c r="P1757" i="1" s="1"/>
  <c r="G1758" i="1"/>
  <c r="I1758" i="1"/>
  <c r="L1758" i="1"/>
  <c r="P1758" i="1" s="1"/>
  <c r="G1759" i="1"/>
  <c r="I1759" i="1"/>
  <c r="L1759" i="1"/>
  <c r="P1759" i="1" s="1"/>
  <c r="G1760" i="1"/>
  <c r="I1760" i="1"/>
  <c r="L1760" i="1"/>
  <c r="P1760" i="1" s="1"/>
  <c r="G1761" i="1"/>
  <c r="I1761" i="1"/>
  <c r="L1761" i="1"/>
  <c r="P1761" i="1" s="1"/>
  <c r="G1762" i="1"/>
  <c r="I1762" i="1"/>
  <c r="L1762" i="1"/>
  <c r="P1762" i="1" s="1"/>
  <c r="G1767" i="1"/>
  <c r="I1767" i="1"/>
  <c r="L1767" i="1"/>
  <c r="P1767" i="1" s="1"/>
  <c r="K1768" i="1"/>
  <c r="I1769" i="1"/>
  <c r="L1769" i="1"/>
  <c r="I1770" i="1"/>
  <c r="L1770" i="1"/>
  <c r="I1771" i="1"/>
  <c r="L1771" i="1"/>
  <c r="I1772" i="1"/>
  <c r="L1772" i="1"/>
  <c r="I1773" i="1"/>
  <c r="L1773" i="1"/>
  <c r="I1774" i="1"/>
  <c r="L1774" i="1"/>
  <c r="I1775" i="1"/>
  <c r="L1775" i="1"/>
  <c r="I1776" i="1"/>
  <c r="L1776" i="1"/>
  <c r="I1777" i="1"/>
  <c r="L1777" i="1"/>
  <c r="I1778" i="1"/>
  <c r="L1778" i="1"/>
  <c r="I1779" i="1"/>
  <c r="L1779" i="1"/>
  <c r="I1780" i="1"/>
  <c r="L1780" i="1"/>
  <c r="I1781" i="1"/>
  <c r="L1781" i="1"/>
  <c r="I1782" i="1"/>
  <c r="L1782" i="1"/>
  <c r="I1783" i="1"/>
  <c r="L1783" i="1"/>
  <c r="I1784" i="1"/>
  <c r="L1784" i="1"/>
  <c r="I1785" i="1"/>
  <c r="L1785" i="1"/>
  <c r="I1786" i="1"/>
  <c r="L1786" i="1"/>
  <c r="I1787" i="1"/>
  <c r="L1787" i="1"/>
  <c r="I1788" i="1"/>
  <c r="L1788" i="1"/>
  <c r="I1789" i="1"/>
  <c r="L1789" i="1"/>
  <c r="I1790" i="1"/>
  <c r="L1790" i="1"/>
  <c r="I1791" i="1"/>
  <c r="L1791" i="1"/>
  <c r="I1792" i="1"/>
  <c r="L1792" i="1"/>
  <c r="I1793" i="1"/>
  <c r="L1793" i="1"/>
  <c r="I1794" i="1"/>
  <c r="L1794" i="1"/>
  <c r="I1795" i="1"/>
  <c r="L1795" i="1"/>
  <c r="I1796" i="1"/>
  <c r="L1796" i="1"/>
  <c r="I1797" i="1"/>
  <c r="L1797" i="1"/>
  <c r="I1798" i="1"/>
  <c r="L1798" i="1"/>
  <c r="I1799" i="1"/>
  <c r="L1799" i="1"/>
  <c r="I1800" i="1"/>
  <c r="L1800" i="1"/>
  <c r="I1801" i="1"/>
  <c r="L1801" i="1"/>
  <c r="I1806" i="1"/>
  <c r="L1806" i="1"/>
  <c r="M1806" i="1"/>
  <c r="I1807" i="1"/>
  <c r="L1807" i="1"/>
  <c r="M1807" i="1"/>
  <c r="I1809" i="1"/>
  <c r="L1809" i="1"/>
  <c r="I1810" i="1"/>
  <c r="L1810" i="1"/>
  <c r="I1811" i="1"/>
  <c r="L1811" i="1"/>
  <c r="I1812" i="1"/>
  <c r="L1812" i="1"/>
  <c r="I1813" i="1"/>
  <c r="L1813" i="1"/>
  <c r="I1814" i="1"/>
  <c r="L1814" i="1"/>
  <c r="I1815" i="1"/>
  <c r="L1815" i="1"/>
  <c r="I1816" i="1"/>
  <c r="L1816" i="1"/>
  <c r="I1817" i="1"/>
  <c r="L1817" i="1"/>
  <c r="I1818" i="1"/>
  <c r="L1818" i="1"/>
  <c r="I1819" i="1"/>
  <c r="L1819" i="1"/>
  <c r="I1820" i="1"/>
  <c r="L1820" i="1"/>
  <c r="I1821" i="1"/>
  <c r="L1821" i="1"/>
  <c r="I1822" i="1"/>
  <c r="L1822" i="1"/>
  <c r="I1823" i="1"/>
  <c r="L1823" i="1"/>
  <c r="I1824" i="1"/>
  <c r="L1824" i="1"/>
  <c r="I1825" i="1"/>
  <c r="L1825" i="1"/>
  <c r="I1826" i="1"/>
  <c r="L1826" i="1"/>
  <c r="I1827" i="1"/>
  <c r="L1827" i="1"/>
  <c r="I1828" i="1"/>
  <c r="L1828" i="1"/>
  <c r="I1829" i="1"/>
  <c r="L1829" i="1"/>
  <c r="I1830" i="1"/>
  <c r="L1830" i="1"/>
  <c r="I1831" i="1"/>
  <c r="L1831" i="1"/>
  <c r="I1832" i="1"/>
  <c r="L1832" i="1"/>
  <c r="I1833" i="1"/>
  <c r="L1833" i="1"/>
  <c r="I1834" i="1"/>
  <c r="L1834" i="1"/>
  <c r="I1835" i="1"/>
  <c r="L1835" i="1"/>
  <c r="I1836" i="1"/>
  <c r="L1836" i="1"/>
  <c r="I1837" i="1"/>
  <c r="L1837" i="1"/>
  <c r="I1838" i="1"/>
  <c r="L1838" i="1"/>
  <c r="I1839" i="1"/>
  <c r="L1839" i="1"/>
  <c r="I1840" i="1"/>
  <c r="L1840" i="1"/>
  <c r="I1841" i="1"/>
  <c r="L1841" i="1"/>
  <c r="I1844" i="1"/>
  <c r="L1844" i="1"/>
  <c r="M1844" i="1"/>
  <c r="I1846" i="1"/>
  <c r="L1846" i="1"/>
  <c r="M1846" i="1"/>
  <c r="I1848" i="1"/>
  <c r="L1848" i="1"/>
  <c r="M1848" i="1"/>
  <c r="I1849" i="1"/>
  <c r="L1849" i="1"/>
  <c r="M1849" i="1"/>
  <c r="I1850" i="1"/>
  <c r="L1850" i="1"/>
  <c r="M1850" i="1"/>
  <c r="I1851" i="1"/>
  <c r="L1851" i="1"/>
  <c r="M1851" i="1"/>
  <c r="I1852" i="1"/>
  <c r="L1852" i="1"/>
  <c r="M1852" i="1"/>
  <c r="I1853" i="1"/>
  <c r="L1853" i="1"/>
  <c r="M1853" i="1"/>
  <c r="I1854" i="1"/>
  <c r="L1854" i="1"/>
  <c r="M1854" i="1"/>
  <c r="I1855" i="1"/>
  <c r="L1855" i="1"/>
  <c r="M1855" i="1"/>
  <c r="I1856" i="1"/>
  <c r="L1856" i="1"/>
  <c r="M1856" i="1"/>
  <c r="I1857" i="1"/>
  <c r="L1857" i="1"/>
  <c r="M1857" i="1"/>
  <c r="I1858" i="1"/>
  <c r="L1858" i="1"/>
  <c r="M1858" i="1"/>
  <c r="I1859" i="1"/>
  <c r="L1859" i="1"/>
  <c r="M1859" i="1"/>
  <c r="I1860" i="1"/>
  <c r="L1860" i="1"/>
  <c r="M1860" i="1"/>
  <c r="I1861" i="1"/>
  <c r="L1861" i="1"/>
  <c r="M1861" i="1"/>
  <c r="I1862" i="1"/>
  <c r="L1862" i="1"/>
  <c r="M1862" i="1"/>
  <c r="I1863" i="1"/>
  <c r="L1863" i="1"/>
  <c r="M1863" i="1"/>
  <c r="I1864" i="1"/>
  <c r="L1864" i="1"/>
  <c r="M1864" i="1"/>
  <c r="I1865" i="1"/>
  <c r="L1865" i="1"/>
  <c r="M1865" i="1"/>
  <c r="I1866" i="1"/>
  <c r="L1866" i="1"/>
  <c r="M1866" i="1"/>
  <c r="I1867" i="1"/>
  <c r="L1867" i="1"/>
  <c r="M1867" i="1"/>
  <c r="I1868" i="1"/>
  <c r="L1868" i="1"/>
  <c r="M1868" i="1"/>
  <c r="I1869" i="1"/>
  <c r="L1869" i="1"/>
  <c r="M1869" i="1"/>
  <c r="I1870" i="1"/>
  <c r="L1870" i="1"/>
  <c r="M1870" i="1"/>
  <c r="I1871" i="1"/>
  <c r="L1871" i="1"/>
  <c r="M1871" i="1"/>
  <c r="I1872" i="1"/>
  <c r="L1872" i="1"/>
  <c r="M1872" i="1"/>
  <c r="I1873" i="1"/>
  <c r="L1873" i="1"/>
  <c r="M1873" i="1"/>
  <c r="I1874" i="1"/>
  <c r="L1874" i="1"/>
  <c r="M1874" i="1"/>
  <c r="I1875" i="1"/>
  <c r="L1875" i="1"/>
  <c r="M1875" i="1"/>
  <c r="I1876" i="1"/>
  <c r="L1876" i="1"/>
  <c r="M1876" i="1"/>
  <c r="I1877" i="1"/>
  <c r="L1877" i="1"/>
  <c r="M1877" i="1"/>
  <c r="I1878" i="1"/>
  <c r="L1878" i="1"/>
  <c r="M1878" i="1"/>
  <c r="I1879" i="1"/>
  <c r="L1879" i="1"/>
  <c r="M1879" i="1"/>
  <c r="I1880" i="1"/>
  <c r="L1880" i="1"/>
  <c r="M1880" i="1"/>
  <c r="I1883" i="1"/>
  <c r="L1883" i="1"/>
  <c r="M1883" i="1"/>
  <c r="I1885" i="1"/>
  <c r="L1885" i="1"/>
  <c r="M1885" i="1"/>
  <c r="G1887" i="1"/>
  <c r="I1887" i="1"/>
  <c r="L1887" i="1"/>
  <c r="P1887" i="1" s="1"/>
  <c r="G1888" i="1"/>
  <c r="I1888" i="1"/>
  <c r="L1888" i="1"/>
  <c r="P1888" i="1" s="1"/>
  <c r="G1889" i="1"/>
  <c r="I1889" i="1"/>
  <c r="L1889" i="1"/>
  <c r="P1889" i="1" s="1"/>
  <c r="G1890" i="1"/>
  <c r="I1890" i="1"/>
  <c r="L1890" i="1"/>
  <c r="P1890" i="1" s="1"/>
  <c r="G1891" i="1"/>
  <c r="I1891" i="1"/>
  <c r="L1891" i="1"/>
  <c r="P1891" i="1" s="1"/>
  <c r="G1892" i="1"/>
  <c r="I1892" i="1"/>
  <c r="L1892" i="1"/>
  <c r="P1892" i="1" s="1"/>
  <c r="G1893" i="1"/>
  <c r="I1893" i="1"/>
  <c r="L1893" i="1"/>
  <c r="P1893" i="1" s="1"/>
  <c r="G1894" i="1"/>
  <c r="I1894" i="1"/>
  <c r="L1894" i="1"/>
  <c r="P1894" i="1" s="1"/>
  <c r="G1895" i="1"/>
  <c r="I1895" i="1"/>
  <c r="L1895" i="1"/>
  <c r="P1895" i="1" s="1"/>
  <c r="G1896" i="1"/>
  <c r="I1896" i="1"/>
  <c r="L1896" i="1"/>
  <c r="P1896" i="1" s="1"/>
  <c r="G1897" i="1"/>
  <c r="I1897" i="1"/>
  <c r="L1897" i="1"/>
  <c r="P1897" i="1" s="1"/>
  <c r="G1898" i="1"/>
  <c r="I1898" i="1"/>
  <c r="L1898" i="1"/>
  <c r="P1898" i="1" s="1"/>
  <c r="G1899" i="1"/>
  <c r="I1899" i="1"/>
  <c r="L1899" i="1"/>
  <c r="P1899" i="1" s="1"/>
  <c r="G1900" i="1"/>
  <c r="I1900" i="1"/>
  <c r="L1900" i="1"/>
  <c r="P1900" i="1" s="1"/>
  <c r="G1901" i="1"/>
  <c r="I1901" i="1"/>
  <c r="L1901" i="1"/>
  <c r="P1901" i="1" s="1"/>
  <c r="G1902" i="1"/>
  <c r="I1902" i="1"/>
  <c r="L1902" i="1"/>
  <c r="P1902" i="1" s="1"/>
  <c r="G1903" i="1"/>
  <c r="I1903" i="1"/>
  <c r="L1903" i="1"/>
  <c r="P1903" i="1" s="1"/>
  <c r="G1904" i="1"/>
  <c r="I1904" i="1"/>
  <c r="L1904" i="1"/>
  <c r="P1904" i="1" s="1"/>
  <c r="G1905" i="1"/>
  <c r="I1905" i="1"/>
  <c r="L1905" i="1"/>
  <c r="P1905" i="1" s="1"/>
  <c r="G1906" i="1"/>
  <c r="I1906" i="1"/>
  <c r="L1906" i="1"/>
  <c r="P1906" i="1" s="1"/>
  <c r="G1907" i="1"/>
  <c r="I1907" i="1"/>
  <c r="L1907" i="1"/>
  <c r="P1907" i="1" s="1"/>
  <c r="G1908" i="1"/>
  <c r="I1908" i="1"/>
  <c r="L1908" i="1"/>
  <c r="P1908" i="1" s="1"/>
  <c r="G1909" i="1"/>
  <c r="I1909" i="1"/>
  <c r="L1909" i="1"/>
  <c r="P1909" i="1" s="1"/>
  <c r="G1910" i="1"/>
  <c r="I1910" i="1"/>
  <c r="L1910" i="1"/>
  <c r="P1910" i="1" s="1"/>
  <c r="G1911" i="1"/>
  <c r="I1911" i="1"/>
  <c r="L1911" i="1"/>
  <c r="P1911" i="1" s="1"/>
  <c r="G1912" i="1"/>
  <c r="I1912" i="1"/>
  <c r="L1912" i="1"/>
  <c r="P1912" i="1" s="1"/>
  <c r="G1913" i="1"/>
  <c r="I1913" i="1"/>
  <c r="L1913" i="1"/>
  <c r="P1913" i="1" s="1"/>
  <c r="G1914" i="1"/>
  <c r="I1914" i="1"/>
  <c r="L1914" i="1"/>
  <c r="P1914" i="1" s="1"/>
  <c r="G1915" i="1"/>
  <c r="I1915" i="1"/>
  <c r="L1915" i="1"/>
  <c r="P1915" i="1" s="1"/>
  <c r="G1916" i="1"/>
  <c r="I1916" i="1"/>
  <c r="L1916" i="1"/>
  <c r="P1916" i="1" s="1"/>
  <c r="G1917" i="1"/>
  <c r="I1917" i="1"/>
  <c r="L1917" i="1"/>
  <c r="P1917" i="1" s="1"/>
  <c r="G1918" i="1"/>
  <c r="I1918" i="1"/>
  <c r="L1918" i="1"/>
  <c r="P1918" i="1" s="1"/>
  <c r="G1919" i="1"/>
  <c r="I1919" i="1"/>
  <c r="L1919" i="1"/>
  <c r="P1919" i="1" s="1"/>
  <c r="G1924" i="1"/>
  <c r="I1924" i="1"/>
  <c r="L1924" i="1"/>
  <c r="P1924" i="1" s="1"/>
  <c r="K1925" i="1"/>
  <c r="I1926" i="1"/>
  <c r="L1926" i="1"/>
  <c r="I1927" i="1"/>
  <c r="L1927" i="1"/>
  <c r="I1928" i="1"/>
  <c r="L1928" i="1"/>
  <c r="I1929" i="1"/>
  <c r="L1929" i="1"/>
  <c r="I1930" i="1"/>
  <c r="L1930" i="1"/>
  <c r="I1931" i="1"/>
  <c r="L1931" i="1"/>
  <c r="I1932" i="1"/>
  <c r="L1932" i="1"/>
  <c r="I1933" i="1"/>
  <c r="L1933" i="1"/>
  <c r="I1934" i="1"/>
  <c r="L1934" i="1"/>
  <c r="I1935" i="1"/>
  <c r="L1935" i="1"/>
  <c r="I1936" i="1"/>
  <c r="L1936" i="1"/>
  <c r="I1937" i="1"/>
  <c r="L1937" i="1"/>
  <c r="I1938" i="1"/>
  <c r="L1938" i="1"/>
  <c r="I1939" i="1"/>
  <c r="L1939" i="1"/>
  <c r="I1940" i="1"/>
  <c r="L1940" i="1"/>
  <c r="I1941" i="1"/>
  <c r="L1941" i="1"/>
  <c r="I1942" i="1"/>
  <c r="L1942" i="1"/>
  <c r="I1943" i="1"/>
  <c r="L1943" i="1"/>
  <c r="I1944" i="1"/>
  <c r="L1944" i="1"/>
  <c r="I1945" i="1"/>
  <c r="L1945" i="1"/>
  <c r="I1946" i="1"/>
  <c r="L1946" i="1"/>
  <c r="I1947" i="1"/>
  <c r="L1947" i="1"/>
  <c r="I1948" i="1"/>
  <c r="L1948" i="1"/>
  <c r="I1949" i="1"/>
  <c r="L1949" i="1"/>
  <c r="I1950" i="1"/>
  <c r="L1950" i="1"/>
  <c r="I1951" i="1"/>
  <c r="L1951" i="1"/>
  <c r="I1952" i="1"/>
  <c r="L1952" i="1"/>
  <c r="I1953" i="1"/>
  <c r="L1953" i="1"/>
  <c r="I1954" i="1"/>
  <c r="L1954" i="1"/>
  <c r="I1955" i="1"/>
  <c r="L1955" i="1"/>
  <c r="I1956" i="1"/>
  <c r="L1956" i="1"/>
  <c r="I1957" i="1"/>
  <c r="L1957" i="1"/>
  <c r="I1958" i="1"/>
  <c r="L1958" i="1"/>
  <c r="I1959" i="1"/>
  <c r="L1959" i="1"/>
  <c r="M1959" i="1"/>
  <c r="I1964" i="1"/>
  <c r="L1964" i="1"/>
  <c r="M1964" i="1"/>
  <c r="I1965" i="1"/>
  <c r="L1965" i="1"/>
  <c r="M1965" i="1"/>
  <c r="I1966" i="1"/>
  <c r="L1966" i="1"/>
  <c r="M1966" i="1"/>
  <c r="I1968" i="1"/>
  <c r="L1968" i="1"/>
  <c r="M1968" i="1"/>
  <c r="I1969" i="1"/>
  <c r="L1969" i="1"/>
  <c r="M1969" i="1"/>
  <c r="I1970" i="1"/>
  <c r="L1970" i="1"/>
  <c r="M1970" i="1"/>
  <c r="I1971" i="1"/>
  <c r="L1971" i="1"/>
  <c r="M1971" i="1"/>
  <c r="I1972" i="1"/>
  <c r="L1972" i="1"/>
  <c r="M1972" i="1"/>
  <c r="I1973" i="1"/>
  <c r="L1973" i="1"/>
  <c r="M1973" i="1"/>
  <c r="I1974" i="1"/>
  <c r="L1974" i="1"/>
  <c r="M1974" i="1"/>
  <c r="I1975" i="1"/>
  <c r="L1975" i="1"/>
  <c r="M1975" i="1"/>
  <c r="I1976" i="1"/>
  <c r="L1976" i="1"/>
  <c r="M1976" i="1"/>
  <c r="I1977" i="1"/>
  <c r="L1977" i="1"/>
  <c r="M1977" i="1"/>
  <c r="I1978" i="1"/>
  <c r="L1978" i="1"/>
  <c r="M1978" i="1"/>
  <c r="I1979" i="1"/>
  <c r="L1979" i="1"/>
  <c r="M1979" i="1"/>
  <c r="I1980" i="1"/>
  <c r="L1980" i="1"/>
  <c r="M1980" i="1"/>
  <c r="I1981" i="1"/>
  <c r="L1981" i="1"/>
  <c r="M1981" i="1"/>
  <c r="I1982" i="1"/>
  <c r="L1982" i="1"/>
  <c r="M1982" i="1"/>
  <c r="I1983" i="1"/>
  <c r="L1983" i="1"/>
  <c r="M1983" i="1"/>
  <c r="I1984" i="1"/>
  <c r="L1984" i="1"/>
  <c r="M1984" i="1"/>
  <c r="I1985" i="1"/>
  <c r="L1985" i="1"/>
  <c r="M1985" i="1"/>
  <c r="I1986" i="1"/>
  <c r="L1986" i="1"/>
  <c r="M1986" i="1"/>
  <c r="I1987" i="1"/>
  <c r="L1987" i="1"/>
  <c r="M1987" i="1"/>
  <c r="I1988" i="1"/>
  <c r="L1988" i="1"/>
  <c r="M1988" i="1"/>
  <c r="I1989" i="1"/>
  <c r="L1989" i="1"/>
  <c r="M1989" i="1"/>
  <c r="I1990" i="1"/>
  <c r="L1990" i="1"/>
  <c r="M1990" i="1"/>
  <c r="I1991" i="1"/>
  <c r="L1991" i="1"/>
  <c r="M1991" i="1"/>
  <c r="I1992" i="1"/>
  <c r="L1992" i="1"/>
  <c r="M1992" i="1"/>
  <c r="I1993" i="1"/>
  <c r="L1993" i="1"/>
  <c r="M1993" i="1"/>
  <c r="I1994" i="1"/>
  <c r="L1994" i="1"/>
  <c r="M1994" i="1"/>
  <c r="I1995" i="1"/>
  <c r="L1995" i="1"/>
  <c r="M1995" i="1"/>
  <c r="I1996" i="1"/>
  <c r="L1996" i="1"/>
  <c r="M1996" i="1"/>
  <c r="I1997" i="1"/>
  <c r="L1997" i="1"/>
  <c r="M1997" i="1"/>
  <c r="I1998" i="1"/>
  <c r="L1998" i="1"/>
  <c r="M1998" i="1"/>
  <c r="I1999" i="1"/>
  <c r="L1999" i="1"/>
  <c r="M1999" i="1"/>
  <c r="I2000" i="1"/>
  <c r="L2000" i="1"/>
  <c r="M2000" i="1"/>
  <c r="I2001" i="1"/>
  <c r="L2001" i="1"/>
  <c r="M2001" i="1"/>
  <c r="I2006" i="1"/>
  <c r="L2006" i="1"/>
  <c r="M2006" i="1"/>
  <c r="I2007" i="1"/>
  <c r="L2007" i="1"/>
  <c r="M2007" i="1"/>
  <c r="I2008" i="1"/>
  <c r="L2008" i="1"/>
  <c r="M2008" i="1"/>
  <c r="I2010" i="1"/>
  <c r="M2010" i="1"/>
  <c r="I2011" i="1"/>
  <c r="M2011" i="1"/>
  <c r="I2012" i="1"/>
  <c r="M2012" i="1"/>
  <c r="I2013" i="1"/>
  <c r="M2013" i="1"/>
  <c r="I2014" i="1"/>
  <c r="P2014" i="1"/>
  <c r="I2015" i="1"/>
  <c r="P2015" i="1"/>
  <c r="I2016" i="1"/>
  <c r="P2016" i="1"/>
  <c r="I2017" i="1"/>
  <c r="P2017" i="1"/>
  <c r="I2018" i="1"/>
  <c r="P2018" i="1"/>
  <c r="I2019" i="1"/>
  <c r="P2019" i="1"/>
  <c r="I2020" i="1"/>
  <c r="P2020" i="1"/>
  <c r="I2021" i="1"/>
  <c r="P2021" i="1"/>
  <c r="I2022" i="1"/>
  <c r="P2022" i="1"/>
  <c r="I2023" i="1"/>
  <c r="P2023" i="1"/>
  <c r="I2024" i="1"/>
  <c r="P2024" i="1"/>
  <c r="M905" i="1" l="1"/>
  <c r="P1768" i="1"/>
  <c r="L905" i="1"/>
  <c r="P1925" i="1"/>
  <c r="I905" i="1"/>
  <c r="P80" i="1"/>
  <c r="P119" i="1"/>
  <c r="P158" i="1"/>
  <c r="P1729" i="1"/>
  <c r="P514" i="1"/>
  <c r="P40" i="1"/>
  <c r="P265" i="1"/>
  <c r="P257" i="1"/>
  <c r="P249" i="1"/>
  <c r="P241" i="1"/>
  <c r="P1258" i="1"/>
  <c r="P984" i="1"/>
  <c r="P382" i="1"/>
  <c r="P374" i="1"/>
  <c r="P366" i="1"/>
  <c r="P358" i="1"/>
  <c r="P465" i="1"/>
  <c r="P378" i="1"/>
  <c r="P354" i="1"/>
  <c r="P269" i="1"/>
  <c r="P253" i="1"/>
  <c r="P245" i="1"/>
  <c r="P370" i="1"/>
  <c r="P237" i="1"/>
  <c r="P196" i="1"/>
  <c r="P386" i="1"/>
  <c r="P362" i="1"/>
  <c r="P313" i="1"/>
  <c r="P261" i="1"/>
  <c r="P943" i="1"/>
  <c r="P585" i="1"/>
  <c r="P577" i="1"/>
  <c r="P569" i="1"/>
  <c r="P561" i="1"/>
  <c r="P548" i="1"/>
  <c r="P1880" i="1"/>
  <c r="P1872" i="1"/>
  <c r="P1864" i="1"/>
  <c r="P1856" i="1"/>
  <c r="P1848" i="1"/>
  <c r="P893" i="1"/>
  <c r="P885" i="1"/>
  <c r="P877" i="1"/>
  <c r="P869" i="1"/>
  <c r="P670" i="1"/>
  <c r="P631" i="1"/>
  <c r="P587" i="1"/>
  <c r="P579" i="1"/>
  <c r="P571" i="1"/>
  <c r="P563" i="1"/>
  <c r="P555" i="1"/>
  <c r="P384" i="1"/>
  <c r="P376" i="1"/>
  <c r="P368" i="1"/>
  <c r="P360" i="1"/>
  <c r="P267" i="1"/>
  <c r="P259" i="1"/>
  <c r="P251" i="1"/>
  <c r="P243" i="1"/>
  <c r="P2007" i="1"/>
  <c r="P1995" i="1"/>
  <c r="P1987" i="1"/>
  <c r="P1979" i="1"/>
  <c r="P1971" i="1"/>
  <c r="P1869" i="1"/>
  <c r="P1861" i="1"/>
  <c r="P1853" i="1"/>
  <c r="P898" i="1"/>
  <c r="P890" i="1"/>
  <c r="P882" i="1"/>
  <c r="P874" i="1"/>
  <c r="P865" i="1"/>
  <c r="P583" i="1"/>
  <c r="P575" i="1"/>
  <c r="P567" i="1"/>
  <c r="P559" i="1"/>
  <c r="P471" i="1"/>
  <c r="P380" i="1"/>
  <c r="P372" i="1"/>
  <c r="P364" i="1"/>
  <c r="P356" i="1"/>
  <c r="P263" i="1"/>
  <c r="P255" i="1"/>
  <c r="P247" i="1"/>
  <c r="P239" i="1"/>
  <c r="P2006" i="1"/>
  <c r="P1994" i="1"/>
  <c r="P1986" i="1"/>
  <c r="P1978" i="1"/>
  <c r="P1970" i="1"/>
  <c r="P1876" i="1"/>
  <c r="P1868" i="1"/>
  <c r="P1860" i="1"/>
  <c r="P1852" i="1"/>
  <c r="P1648" i="1"/>
  <c r="P1453" i="1"/>
  <c r="P897" i="1"/>
  <c r="P889" i="1"/>
  <c r="P881" i="1"/>
  <c r="P873" i="1"/>
  <c r="P863" i="1"/>
  <c r="P748" i="1"/>
  <c r="P1990" i="1"/>
  <c r="P1982" i="1"/>
  <c r="P1974" i="1"/>
  <c r="P1965" i="1"/>
  <c r="P586" i="1"/>
  <c r="P578" i="1"/>
  <c r="P570" i="1"/>
  <c r="P562" i="1"/>
  <c r="P553" i="1"/>
  <c r="P1999" i="1"/>
  <c r="P1975" i="1"/>
  <c r="P2010" i="1"/>
  <c r="P1997" i="1"/>
  <c r="P1989" i="1"/>
  <c r="P1981" i="1"/>
  <c r="P1973" i="1"/>
  <c r="P1964" i="1"/>
  <c r="P1879" i="1"/>
  <c r="P1871" i="1"/>
  <c r="P1863" i="1"/>
  <c r="P1855" i="1"/>
  <c r="P1846" i="1"/>
  <c r="P1807" i="1"/>
  <c r="P1336" i="1"/>
  <c r="P904" i="1"/>
  <c r="P892" i="1"/>
  <c r="P1883" i="1"/>
  <c r="P1873" i="1"/>
  <c r="P1865" i="1"/>
  <c r="P1857" i="1"/>
  <c r="P1849" i="1"/>
  <c r="P1100" i="1"/>
  <c r="P894" i="1"/>
  <c r="P886" i="1"/>
  <c r="P878" i="1"/>
  <c r="P870" i="1"/>
  <c r="P1983" i="1"/>
  <c r="P1966" i="1"/>
  <c r="P2008" i="1"/>
  <c r="P1996" i="1"/>
  <c r="P1988" i="1"/>
  <c r="P1980" i="1"/>
  <c r="P1972" i="1"/>
  <c r="P1959" i="1"/>
  <c r="P1878" i="1"/>
  <c r="P1870" i="1"/>
  <c r="P1862" i="1"/>
  <c r="P1854" i="1"/>
  <c r="P1844" i="1"/>
  <c r="P1806" i="1"/>
  <c r="P982" i="1"/>
  <c r="P939" i="1"/>
  <c r="P899" i="1"/>
  <c r="P891" i="1"/>
  <c r="P883" i="1"/>
  <c r="P875" i="1"/>
  <c r="P867" i="1"/>
  <c r="P2001" i="1"/>
  <c r="P1993" i="1"/>
  <c r="P1985" i="1"/>
  <c r="P1977" i="1"/>
  <c r="P1969" i="1"/>
  <c r="P1875" i="1"/>
  <c r="P1867" i="1"/>
  <c r="P1859" i="1"/>
  <c r="P1851" i="1"/>
  <c r="P1688" i="1"/>
  <c r="P1646" i="1"/>
  <c r="P2011" i="1"/>
  <c r="P1998" i="1"/>
  <c r="P1297" i="1"/>
  <c r="P1219" i="1"/>
  <c r="P1877" i="1"/>
  <c r="P1531" i="1"/>
  <c r="P2012" i="1"/>
  <c r="P1991" i="1"/>
  <c r="P2013" i="1"/>
  <c r="P2000" i="1"/>
  <c r="P1992" i="1"/>
  <c r="P1984" i="1"/>
  <c r="P1976" i="1"/>
  <c r="P1968" i="1"/>
  <c r="P1885" i="1"/>
  <c r="P1874" i="1"/>
  <c r="P1866" i="1"/>
  <c r="P1858" i="1"/>
  <c r="P1850" i="1"/>
  <c r="P1062" i="1"/>
  <c r="P895" i="1"/>
  <c r="P887" i="1"/>
  <c r="P879" i="1"/>
  <c r="P871" i="1"/>
  <c r="P884" i="1"/>
  <c r="P876" i="1"/>
  <c r="P868" i="1"/>
  <c r="P709" i="1"/>
  <c r="P582" i="1"/>
  <c r="P574" i="1"/>
  <c r="P566" i="1"/>
  <c r="P558" i="1"/>
  <c r="P470" i="1"/>
  <c r="P430" i="1"/>
  <c r="P424" i="1"/>
  <c r="P422" i="1"/>
  <c r="P420" i="1"/>
  <c r="P418" i="1"/>
  <c r="P416" i="1"/>
  <c r="P414" i="1"/>
  <c r="P412" i="1"/>
  <c r="P410" i="1"/>
  <c r="P408" i="1"/>
  <c r="P406" i="1"/>
  <c r="P404" i="1"/>
  <c r="P402" i="1"/>
  <c r="P400" i="1"/>
  <c r="P398" i="1"/>
  <c r="P396" i="1"/>
  <c r="P394" i="1"/>
  <c r="P391" i="1"/>
  <c r="P379" i="1"/>
  <c r="P371" i="1"/>
  <c r="P363" i="1"/>
  <c r="P355" i="1"/>
  <c r="P274" i="1"/>
  <c r="P262" i="1"/>
  <c r="P254" i="1"/>
  <c r="P246" i="1"/>
  <c r="P238" i="1"/>
  <c r="P584" i="1"/>
  <c r="P576" i="1"/>
  <c r="P568" i="1"/>
  <c r="P560" i="1"/>
  <c r="P472" i="1"/>
  <c r="P381" i="1"/>
  <c r="P373" i="1"/>
  <c r="P365" i="1"/>
  <c r="P357" i="1"/>
  <c r="P264" i="1"/>
  <c r="P256" i="1"/>
  <c r="P248" i="1"/>
  <c r="P240" i="1"/>
  <c r="P38" i="1"/>
  <c r="P896" i="1"/>
  <c r="P888" i="1"/>
  <c r="P880" i="1"/>
  <c r="P872" i="1"/>
  <c r="P747" i="1"/>
  <c r="P581" i="1"/>
  <c r="P573" i="1"/>
  <c r="P565" i="1"/>
  <c r="P557" i="1"/>
  <c r="P425" i="1"/>
  <c r="P423" i="1"/>
  <c r="P421" i="1"/>
  <c r="P419" i="1"/>
  <c r="P417" i="1"/>
  <c r="P415" i="1"/>
  <c r="P413" i="1"/>
  <c r="P411" i="1"/>
  <c r="P409" i="1"/>
  <c r="P407" i="1"/>
  <c r="P405" i="1"/>
  <c r="P403" i="1"/>
  <c r="P401" i="1"/>
  <c r="P399" i="1"/>
  <c r="P397" i="1"/>
  <c r="P395" i="1"/>
  <c r="P393" i="1"/>
  <c r="P383" i="1"/>
  <c r="P375" i="1"/>
  <c r="P367" i="1"/>
  <c r="P359" i="1"/>
  <c r="P266" i="1"/>
  <c r="P258" i="1"/>
  <c r="P250" i="1"/>
  <c r="P242" i="1"/>
  <c r="P592" i="1"/>
  <c r="P580" i="1"/>
  <c r="P572" i="1"/>
  <c r="P564" i="1"/>
  <c r="P556" i="1"/>
  <c r="P385" i="1"/>
  <c r="P377" i="1"/>
  <c r="P369" i="1"/>
  <c r="P361" i="1"/>
  <c r="P352" i="1"/>
  <c r="P268" i="1"/>
  <c r="P260" i="1"/>
  <c r="P252" i="1"/>
  <c r="P244" i="1"/>
  <c r="P235" i="1"/>
  <c r="P194" i="1"/>
  <c r="G119" i="1"/>
  <c r="P1142" i="1"/>
  <c r="P827" i="1"/>
  <c r="P1376" i="1"/>
  <c r="P1610" i="1"/>
  <c r="P1493" i="1"/>
  <c r="P1024" i="1"/>
  <c r="P1415" i="1"/>
  <c r="P1181" i="1"/>
  <c r="G1932" i="1"/>
  <c r="J1932" i="1" s="1"/>
  <c r="G1940" i="1"/>
  <c r="J1940" i="1" s="1"/>
  <c r="G1959" i="1"/>
  <c r="J1959" i="1" s="1"/>
  <c r="G1826" i="1"/>
  <c r="J1826" i="1" s="1"/>
  <c r="G1834" i="1"/>
  <c r="J1834" i="1" s="1"/>
  <c r="G1824" i="1"/>
  <c r="J1824" i="1" s="1"/>
  <c r="G1788" i="1"/>
  <c r="J1788" i="1" s="1"/>
  <c r="G1800" i="1"/>
  <c r="J1800" i="1" s="1"/>
  <c r="G1650" i="1"/>
  <c r="J1650" i="1" s="1"/>
  <c r="G1673" i="1"/>
  <c r="J1673" i="1" s="1"/>
  <c r="G1670" i="1"/>
  <c r="J1670" i="1" s="1"/>
  <c r="G1651" i="1"/>
  <c r="J1651" i="1" s="1"/>
  <c r="G1646" i="1"/>
  <c r="J1646" i="1" s="1"/>
  <c r="G1635" i="1"/>
  <c r="J1635" i="1" s="1"/>
  <c r="G1627" i="1"/>
  <c r="J1627" i="1" s="1"/>
  <c r="G1506" i="1"/>
  <c r="J1506" i="1" s="1"/>
  <c r="G1501" i="1"/>
  <c r="J1501" i="1" s="1"/>
  <c r="G1496" i="1"/>
  <c r="J1496" i="1" s="1"/>
  <c r="G1507" i="1"/>
  <c r="J1507" i="1" s="1"/>
  <c r="G1271" i="1"/>
  <c r="J1271" i="1" s="1"/>
  <c r="G1288" i="1"/>
  <c r="J1288" i="1" s="1"/>
  <c r="G1229" i="1"/>
  <c r="J1229" i="1" s="1"/>
  <c r="G1201" i="1"/>
  <c r="J1201" i="1" s="1"/>
  <c r="G1213" i="1"/>
  <c r="J1213" i="1" s="1"/>
  <c r="G1100" i="1"/>
  <c r="J1100" i="1" s="1"/>
  <c r="G1088" i="1"/>
  <c r="J1088" i="1" s="1"/>
  <c r="G1028" i="1"/>
  <c r="J1028" i="1" s="1"/>
  <c r="G1051" i="1"/>
  <c r="J1051" i="1" s="1"/>
  <c r="G1047" i="1"/>
  <c r="J1047" i="1" s="1"/>
  <c r="G1035" i="1"/>
  <c r="J1035" i="1" s="1"/>
  <c r="G951" i="1"/>
  <c r="J951" i="1" s="1"/>
  <c r="G959" i="1"/>
  <c r="J959" i="1" s="1"/>
  <c r="G974" i="1"/>
  <c r="J974" i="1" s="1"/>
  <c r="G923" i="1"/>
  <c r="J923" i="1" s="1"/>
  <c r="G931" i="1"/>
  <c r="J931" i="1" s="1"/>
  <c r="G914" i="1"/>
  <c r="J914" i="1" s="1"/>
  <c r="G921" i="1"/>
  <c r="J921" i="1" s="1"/>
  <c r="G867" i="1"/>
  <c r="G890" i="1"/>
  <c r="J890" i="1" s="1"/>
  <c r="G868" i="1"/>
  <c r="J868" i="1" s="1"/>
  <c r="G840" i="1"/>
  <c r="J840" i="1" s="1"/>
  <c r="G835" i="1"/>
  <c r="J835" i="1" s="1"/>
  <c r="G830" i="1"/>
  <c r="J830" i="1" s="1"/>
  <c r="G841" i="1"/>
  <c r="J841" i="1" s="1"/>
  <c r="G858" i="1"/>
  <c r="J858" i="1" s="1"/>
  <c r="G737" i="1"/>
  <c r="J737" i="1" s="1"/>
  <c r="G733" i="1"/>
  <c r="J733" i="1" s="1"/>
  <c r="G721" i="1"/>
  <c r="J721" i="1" s="1"/>
  <c r="G677" i="1"/>
  <c r="J677" i="1" s="1"/>
  <c r="G693" i="1"/>
  <c r="J693" i="1" s="1"/>
  <c r="G681" i="1"/>
  <c r="J681" i="1" s="1"/>
  <c r="G683" i="1"/>
  <c r="J683" i="1" s="1"/>
  <c r="G650" i="1"/>
  <c r="J650" i="1" s="1"/>
  <c r="G658" i="1"/>
  <c r="J658" i="1" s="1"/>
  <c r="G641" i="1"/>
  <c r="J641" i="1" s="1"/>
  <c r="G648" i="1"/>
  <c r="J648" i="1" s="1"/>
  <c r="G613" i="1"/>
  <c r="J613" i="1" s="1"/>
  <c r="G612" i="1"/>
  <c r="J612" i="1" s="1"/>
  <c r="G598" i="1"/>
  <c r="J598" i="1" s="1"/>
  <c r="G625" i="1"/>
  <c r="J625" i="1" s="1"/>
  <c r="G470" i="1"/>
  <c r="J470" i="1" s="1"/>
  <c r="G456" i="1"/>
  <c r="J456" i="1" s="1"/>
  <c r="G448" i="1"/>
  <c r="J448" i="1" s="1"/>
  <c r="G527" i="1"/>
  <c r="J527" i="1" s="1"/>
  <c r="G522" i="1"/>
  <c r="J522" i="1" s="1"/>
  <c r="G517" i="1"/>
  <c r="J517" i="1" s="1"/>
  <c r="G528" i="1"/>
  <c r="J528" i="1" s="1"/>
  <c r="G545" i="1"/>
  <c r="J545" i="1" s="1"/>
  <c r="G332" i="1"/>
  <c r="J332" i="1" s="1"/>
  <c r="G340" i="1"/>
  <c r="J340" i="1" s="1"/>
  <c r="G323" i="1"/>
  <c r="J323" i="1" s="1"/>
  <c r="G330" i="1"/>
  <c r="J330" i="1" s="1"/>
  <c r="G201" i="1"/>
  <c r="J201" i="1" s="1"/>
  <c r="G224" i="1"/>
  <c r="J224" i="1" s="1"/>
  <c r="G220" i="1"/>
  <c r="J220" i="1" s="1"/>
  <c r="G208" i="1"/>
  <c r="J208" i="1" s="1"/>
  <c r="G164" i="1"/>
  <c r="J164" i="1" s="1"/>
  <c r="G180" i="1"/>
  <c r="J180" i="1" s="1"/>
  <c r="G168" i="1"/>
  <c r="J168" i="1" s="1"/>
  <c r="G170" i="1"/>
  <c r="J170" i="1" s="1"/>
  <c r="G187" i="1"/>
  <c r="J187" i="1" s="1"/>
  <c r="G9" i="1"/>
  <c r="J9" i="1" s="1"/>
  <c r="G17" i="1"/>
  <c r="J17" i="1" s="1"/>
  <c r="G32" i="1"/>
  <c r="J32" i="1" s="1"/>
  <c r="L749" i="1"/>
  <c r="I749" i="1"/>
  <c r="L1220" i="1"/>
  <c r="I1220" i="1"/>
  <c r="G1466" i="1"/>
  <c r="J1466" i="1" s="1"/>
  <c r="R1466" i="1" s="1"/>
  <c r="G363" i="1"/>
  <c r="J363" i="1" s="1"/>
  <c r="G283" i="1"/>
  <c r="J283" i="1" s="1"/>
  <c r="J103" i="1"/>
  <c r="G368" i="1"/>
  <c r="J368" i="1" s="1"/>
  <c r="G602" i="1"/>
  <c r="J602" i="1" s="1"/>
  <c r="G594" i="1"/>
  <c r="J594" i="1" s="1"/>
  <c r="J1554" i="1"/>
  <c r="J1552" i="1"/>
  <c r="J1550" i="1"/>
  <c r="J1548" i="1"/>
  <c r="J1919" i="1"/>
  <c r="Q1919" i="1" s="1"/>
  <c r="J1540" i="1"/>
  <c r="G1033" i="1"/>
  <c r="J1033" i="1" s="1"/>
  <c r="G1025" i="1"/>
  <c r="J1025" i="1" s="1"/>
  <c r="G338" i="1"/>
  <c r="J338" i="1" s="1"/>
  <c r="G252" i="1"/>
  <c r="J252" i="1" s="1"/>
  <c r="G244" i="1"/>
  <c r="J244" i="1" s="1"/>
  <c r="G1455" i="1"/>
  <c r="J1455" i="1" s="1"/>
  <c r="G1446" i="1"/>
  <c r="J1446" i="1" s="1"/>
  <c r="G1354" i="1"/>
  <c r="J1354" i="1" s="1"/>
  <c r="G1776" i="1"/>
  <c r="J1776" i="1" s="1"/>
  <c r="G1618" i="1"/>
  <c r="J1618" i="1" s="1"/>
  <c r="J791" i="1"/>
  <c r="G1864" i="1"/>
  <c r="J1864" i="1" s="1"/>
  <c r="J1752" i="1"/>
  <c r="J1750" i="1"/>
  <c r="Q1750" i="1" s="1"/>
  <c r="J1742" i="1"/>
  <c r="Q1742" i="1" s="1"/>
  <c r="G1659" i="1"/>
  <c r="J1659" i="1" s="1"/>
  <c r="J1722" i="1"/>
  <c r="R1722" i="1" s="1"/>
  <c r="J1718" i="1"/>
  <c r="J1716" i="1"/>
  <c r="G574" i="1"/>
  <c r="J574" i="1" s="1"/>
  <c r="G566" i="1"/>
  <c r="J566" i="1" s="1"/>
  <c r="G558" i="1"/>
  <c r="J558" i="1" s="1"/>
  <c r="G362" i="1"/>
  <c r="J362" i="1" s="1"/>
  <c r="G354" i="1"/>
  <c r="J354" i="1" s="1"/>
  <c r="G1638" i="1"/>
  <c r="J1638" i="1" s="1"/>
  <c r="G266" i="1"/>
  <c r="J266" i="1" s="1"/>
  <c r="G1071" i="1"/>
  <c r="J1071" i="1" s="1"/>
  <c r="J105" i="1"/>
  <c r="Q105" i="1" s="1"/>
  <c r="J1595" i="1"/>
  <c r="Q1595" i="1" s="1"/>
  <c r="J1583" i="1"/>
  <c r="J1579" i="1"/>
  <c r="G1458" i="1"/>
  <c r="J1458" i="1" s="1"/>
  <c r="R1458" i="1" s="1"/>
  <c r="G1663" i="1"/>
  <c r="J1663" i="1" s="1"/>
  <c r="G1345" i="1"/>
  <c r="J1345" i="1" s="1"/>
  <c r="G1821" i="1"/>
  <c r="J1821" i="1" s="1"/>
  <c r="G1813" i="1"/>
  <c r="J1813" i="1" s="1"/>
  <c r="G518" i="1"/>
  <c r="J518" i="1" s="1"/>
  <c r="G1990" i="1"/>
  <c r="J1990" i="1" s="1"/>
  <c r="G585" i="1"/>
  <c r="J585" i="1" s="1"/>
  <c r="G372" i="1"/>
  <c r="J372" i="1" s="1"/>
  <c r="G240" i="1"/>
  <c r="J240" i="1" s="1"/>
  <c r="J1738" i="1"/>
  <c r="J1730" i="1"/>
  <c r="Q1730" i="1" s="1"/>
  <c r="G1182" i="1"/>
  <c r="G971" i="1"/>
  <c r="J971" i="1" s="1"/>
  <c r="G916" i="1"/>
  <c r="J916" i="1" s="1"/>
  <c r="G880" i="1"/>
  <c r="J880" i="1" s="1"/>
  <c r="G872" i="1"/>
  <c r="J872" i="1" s="1"/>
  <c r="J497" i="1"/>
  <c r="J495" i="1"/>
  <c r="J491" i="1"/>
  <c r="G2024" i="1"/>
  <c r="J2024" i="1" s="1"/>
  <c r="G1303" i="1"/>
  <c r="J1303" i="1" s="1"/>
  <c r="G345" i="1"/>
  <c r="J345" i="1" s="1"/>
  <c r="I1532" i="1"/>
  <c r="G725" i="1"/>
  <c r="J725" i="1" s="1"/>
  <c r="G339" i="1"/>
  <c r="J339" i="1" s="1"/>
  <c r="J55" i="1"/>
  <c r="J45" i="1"/>
  <c r="G1982" i="1"/>
  <c r="J1982" i="1" s="1"/>
  <c r="G1927" i="1"/>
  <c r="J1927" i="1" s="1"/>
  <c r="G1368" i="1"/>
  <c r="J1368" i="1" s="1"/>
  <c r="G1210" i="1"/>
  <c r="J1210" i="1" s="1"/>
  <c r="G1202" i="1"/>
  <c r="J1202" i="1" s="1"/>
  <c r="G1194" i="1"/>
  <c r="J1194" i="1" s="1"/>
  <c r="G682" i="1"/>
  <c r="J682" i="1" s="1"/>
  <c r="G316" i="1"/>
  <c r="J316" i="1" s="1"/>
  <c r="G281" i="1"/>
  <c r="J281" i="1" s="1"/>
  <c r="G1935" i="1"/>
  <c r="J1935" i="1" s="1"/>
  <c r="G1928" i="1"/>
  <c r="J1928" i="1" s="1"/>
  <c r="J1586" i="1"/>
  <c r="J1580" i="1"/>
  <c r="J1576" i="1"/>
  <c r="G1526" i="1"/>
  <c r="J1526" i="1" s="1"/>
  <c r="G1518" i="1"/>
  <c r="J1518" i="1" s="1"/>
  <c r="G1483" i="1"/>
  <c r="J1483" i="1" s="1"/>
  <c r="G1475" i="1"/>
  <c r="J1475" i="1" s="1"/>
  <c r="Q1475" i="1" s="1"/>
  <c r="G736" i="1"/>
  <c r="J736" i="1" s="1"/>
  <c r="G600" i="1"/>
  <c r="J600" i="1" s="1"/>
  <c r="G379" i="1"/>
  <c r="J379" i="1" s="1"/>
  <c r="G371" i="1"/>
  <c r="J371" i="1" s="1"/>
  <c r="G254" i="1"/>
  <c r="J254" i="1" s="1"/>
  <c r="G238" i="1"/>
  <c r="J238" i="1" s="1"/>
  <c r="G1872" i="1"/>
  <c r="J1872" i="1" s="1"/>
  <c r="J1755" i="1"/>
  <c r="J1596" i="1"/>
  <c r="J782" i="1"/>
  <c r="J756" i="1"/>
  <c r="J50" i="1"/>
  <c r="J48" i="1"/>
  <c r="Q48" i="1" s="1"/>
  <c r="G33" i="1"/>
  <c r="J33" i="1" s="1"/>
  <c r="G25" i="1"/>
  <c r="J25" i="1" s="1"/>
  <c r="G1861" i="1"/>
  <c r="J1861" i="1" s="1"/>
  <c r="J1767" i="1"/>
  <c r="J1692" i="1"/>
  <c r="J1899" i="1"/>
  <c r="J1895" i="1"/>
  <c r="J1887" i="1"/>
  <c r="Q1887" i="1" s="1"/>
  <c r="G1974" i="1"/>
  <c r="J1974" i="1" s="1"/>
  <c r="J1721" i="1"/>
  <c r="J1719" i="1"/>
  <c r="J1697" i="1"/>
  <c r="J1695" i="1"/>
  <c r="J1543" i="1"/>
  <c r="J1541" i="1"/>
  <c r="J1537" i="1"/>
  <c r="G1325" i="1"/>
  <c r="J1325" i="1" s="1"/>
  <c r="J1141" i="1"/>
  <c r="G920" i="1"/>
  <c r="J920" i="1" s="1"/>
  <c r="G856" i="1"/>
  <c r="J856" i="1" s="1"/>
  <c r="G848" i="1"/>
  <c r="J848" i="1" s="1"/>
  <c r="G678" i="1"/>
  <c r="J678" i="1" s="1"/>
  <c r="J413" i="1"/>
  <c r="J112" i="1"/>
  <c r="G1357" i="1"/>
  <c r="J1357" i="1" s="1"/>
  <c r="Q1357" i="1" s="1"/>
  <c r="G1853" i="1"/>
  <c r="J1853" i="1" s="1"/>
  <c r="G1787" i="1"/>
  <c r="J1787" i="1" s="1"/>
  <c r="J1562" i="1"/>
  <c r="J1155" i="1"/>
  <c r="Q1155" i="1" s="1"/>
  <c r="G1054" i="1"/>
  <c r="J1054" i="1" s="1"/>
  <c r="G1029" i="1"/>
  <c r="J1029" i="1" s="1"/>
  <c r="J1017" i="1"/>
  <c r="Q1017" i="1" s="1"/>
  <c r="J1151" i="1"/>
  <c r="Q1151" i="1" s="1"/>
  <c r="J1115" i="1"/>
  <c r="J807" i="1"/>
  <c r="J801" i="1"/>
  <c r="Q801" i="1" s="1"/>
  <c r="J795" i="1"/>
  <c r="G731" i="1"/>
  <c r="J731" i="1" s="1"/>
  <c r="G715" i="1"/>
  <c r="J715" i="1" s="1"/>
  <c r="G531" i="1"/>
  <c r="J531" i="1" s="1"/>
  <c r="G516" i="1"/>
  <c r="J516" i="1" s="1"/>
  <c r="G178" i="1"/>
  <c r="J178" i="1" s="1"/>
  <c r="G162" i="1"/>
  <c r="J162" i="1" s="1"/>
  <c r="G20" i="1"/>
  <c r="J20" i="1" s="1"/>
  <c r="G12" i="1"/>
  <c r="J12" i="1" s="1"/>
  <c r="G2007" i="1"/>
  <c r="J2007" i="1" s="1"/>
  <c r="G1677" i="1"/>
  <c r="J1677" i="1" s="1"/>
  <c r="G1669" i="1"/>
  <c r="J1669" i="1" s="1"/>
  <c r="G1653" i="1"/>
  <c r="J1653" i="1" s="1"/>
  <c r="G1437" i="1"/>
  <c r="J1437" i="1" s="1"/>
  <c r="G1429" i="1"/>
  <c r="J1429" i="1" s="1"/>
  <c r="G1391" i="1"/>
  <c r="J1391" i="1" s="1"/>
  <c r="G1344" i="1"/>
  <c r="J1344" i="1" s="1"/>
  <c r="Q1344" i="1" s="1"/>
  <c r="G1264" i="1"/>
  <c r="J1264" i="1" s="1"/>
  <c r="G210" i="1"/>
  <c r="J210" i="1" s="1"/>
  <c r="J1758" i="1"/>
  <c r="Q1758" i="1" s="1"/>
  <c r="J1736" i="1"/>
  <c r="J1598" i="1"/>
  <c r="G1524" i="1"/>
  <c r="J1524" i="1" s="1"/>
  <c r="G1370" i="1"/>
  <c r="J1370" i="1" s="1"/>
  <c r="G1364" i="1"/>
  <c r="J1364" i="1" s="1"/>
  <c r="Q1364" i="1" s="1"/>
  <c r="G1350" i="1"/>
  <c r="J1350" i="1" s="1"/>
  <c r="Q1350" i="1" s="1"/>
  <c r="G1274" i="1"/>
  <c r="J1274" i="1" s="1"/>
  <c r="J1166" i="1"/>
  <c r="Q1166" i="1" s="1"/>
  <c r="J1164" i="1"/>
  <c r="J1160" i="1"/>
  <c r="Q1160" i="1" s="1"/>
  <c r="G1091" i="1"/>
  <c r="J1091" i="1" s="1"/>
  <c r="G1076" i="1"/>
  <c r="J1076" i="1" s="1"/>
  <c r="G1075" i="1"/>
  <c r="J1075" i="1" s="1"/>
  <c r="G1067" i="1"/>
  <c r="J1067" i="1" s="1"/>
  <c r="G1055" i="1"/>
  <c r="J1055" i="1" s="1"/>
  <c r="J997" i="1"/>
  <c r="Q997" i="1" s="1"/>
  <c r="G893" i="1"/>
  <c r="J893" i="1" s="1"/>
  <c r="G857" i="1"/>
  <c r="J857" i="1" s="1"/>
  <c r="J818" i="1"/>
  <c r="Q818" i="1" s="1"/>
  <c r="J816" i="1"/>
  <c r="J789" i="1"/>
  <c r="Q789" i="1" s="1"/>
  <c r="G548" i="1"/>
  <c r="J548" i="1" s="1"/>
  <c r="G542" i="1"/>
  <c r="J542" i="1" s="1"/>
  <c r="G534" i="1"/>
  <c r="J534" i="1" s="1"/>
  <c r="J480" i="1"/>
  <c r="J402" i="1"/>
  <c r="G367" i="1"/>
  <c r="J367" i="1" s="1"/>
  <c r="G366" i="1"/>
  <c r="J366" i="1" s="1"/>
  <c r="G285" i="1"/>
  <c r="J285" i="1" s="1"/>
  <c r="G277" i="1"/>
  <c r="J277" i="1" s="1"/>
  <c r="G31" i="1"/>
  <c r="J31" i="1" s="1"/>
  <c r="G1672" i="1"/>
  <c r="J1672" i="1" s="1"/>
  <c r="G1664" i="1"/>
  <c r="J1664" i="1" s="1"/>
  <c r="J1592" i="1"/>
  <c r="J1549" i="1"/>
  <c r="G1441" i="1"/>
  <c r="J1441" i="1" s="1"/>
  <c r="G1425" i="1"/>
  <c r="J1425" i="1" s="1"/>
  <c r="G1310" i="1"/>
  <c r="J1310" i="1" s="1"/>
  <c r="J1148" i="1"/>
  <c r="Q1148" i="1" s="1"/>
  <c r="J1007" i="1"/>
  <c r="Q1007" i="1" s="1"/>
  <c r="J1005" i="1"/>
  <c r="G907" i="1"/>
  <c r="J907" i="1" s="1"/>
  <c r="J100" i="1"/>
  <c r="Q100" i="1" s="1"/>
  <c r="J96" i="1"/>
  <c r="J94" i="1"/>
  <c r="Q94" i="1" s="1"/>
  <c r="J92" i="1"/>
  <c r="Q92" i="1" s="1"/>
  <c r="J56" i="1"/>
  <c r="Q56" i="1" s="1"/>
  <c r="G1810" i="1"/>
  <c r="G1681" i="1"/>
  <c r="J1681" i="1" s="1"/>
  <c r="G1648" i="1"/>
  <c r="J1648" i="1" s="1"/>
  <c r="G1434" i="1"/>
  <c r="J1434" i="1" s="1"/>
  <c r="G1426" i="1"/>
  <c r="J1426" i="1" s="1"/>
  <c r="G324" i="1"/>
  <c r="J324" i="1" s="1"/>
  <c r="G280" i="1"/>
  <c r="J280" i="1" s="1"/>
  <c r="G243" i="1"/>
  <c r="J243" i="1" s="1"/>
  <c r="G184" i="1"/>
  <c r="J184" i="1" s="1"/>
  <c r="G176" i="1"/>
  <c r="J176" i="1" s="1"/>
  <c r="G160" i="1"/>
  <c r="J160" i="1" s="1"/>
  <c r="G1998" i="1"/>
  <c r="J1998" i="1" s="1"/>
  <c r="G1863" i="1"/>
  <c r="J1863" i="1" s="1"/>
  <c r="G1783" i="1"/>
  <c r="J1783" i="1" s="1"/>
  <c r="J1757" i="1"/>
  <c r="Q1757" i="1" s="1"/>
  <c r="J1710" i="1"/>
  <c r="J1708" i="1"/>
  <c r="G1520" i="1"/>
  <c r="J1520" i="1" s="1"/>
  <c r="G1497" i="1"/>
  <c r="J1497" i="1" s="1"/>
  <c r="G1419" i="1"/>
  <c r="J1419" i="1" s="1"/>
  <c r="G917" i="1"/>
  <c r="J917" i="1" s="1"/>
  <c r="J762" i="1"/>
  <c r="J760" i="1"/>
  <c r="J123" i="1"/>
  <c r="J121" i="1"/>
  <c r="G1862" i="1"/>
  <c r="J1862" i="1" s="1"/>
  <c r="G1445" i="1"/>
  <c r="J1445" i="1" s="1"/>
  <c r="G1329" i="1"/>
  <c r="J1329" i="1" s="1"/>
  <c r="G1305" i="1"/>
  <c r="J1305" i="1" s="1"/>
  <c r="G1315" i="1"/>
  <c r="J1315" i="1" s="1"/>
  <c r="J502" i="1"/>
  <c r="J498" i="1"/>
  <c r="G1416" i="1"/>
  <c r="J1416" i="1" s="1"/>
  <c r="G1359" i="1"/>
  <c r="J1359" i="1" s="1"/>
  <c r="G1392" i="1"/>
  <c r="J1392" i="1" s="1"/>
  <c r="Q1392" i="1" s="1"/>
  <c r="G1302" i="1"/>
  <c r="J1302" i="1" s="1"/>
  <c r="J1122" i="1"/>
  <c r="G1481" i="1"/>
  <c r="J1481" i="1" s="1"/>
  <c r="Q1481" i="1" s="1"/>
  <c r="G1395" i="1"/>
  <c r="J1395" i="1" s="1"/>
  <c r="R1395" i="1" s="1"/>
  <c r="G1328" i="1"/>
  <c r="J1328" i="1" s="1"/>
  <c r="G1304" i="1"/>
  <c r="J132" i="1"/>
  <c r="G1322" i="1"/>
  <c r="J1322" i="1" s="1"/>
  <c r="G1270" i="1"/>
  <c r="J1270" i="1" s="1"/>
  <c r="J1130" i="1"/>
  <c r="J1128" i="1"/>
  <c r="Q1128" i="1" s="1"/>
  <c r="J1126" i="1"/>
  <c r="G1855" i="1"/>
  <c r="J1855" i="1" s="1"/>
  <c r="G1837" i="1"/>
  <c r="J1837" i="1" s="1"/>
  <c r="G1829" i="1"/>
  <c r="J1829" i="1" s="1"/>
  <c r="G1785" i="1"/>
  <c r="J1785" i="1" s="1"/>
  <c r="G1688" i="1"/>
  <c r="J1688" i="1" s="1"/>
  <c r="G1525" i="1"/>
  <c r="J1525" i="1" s="1"/>
  <c r="G1517" i="1"/>
  <c r="J1517" i="1" s="1"/>
  <c r="G1502" i="1"/>
  <c r="J1502" i="1" s="1"/>
  <c r="G1494" i="1"/>
  <c r="J1494" i="1" s="1"/>
  <c r="G1480" i="1"/>
  <c r="J1480" i="1" s="1"/>
  <c r="G1472" i="1"/>
  <c r="J1472" i="1" s="1"/>
  <c r="Q1472" i="1" s="1"/>
  <c r="G1428" i="1"/>
  <c r="J1428" i="1" s="1"/>
  <c r="G1401" i="1"/>
  <c r="J1401" i="1" s="1"/>
  <c r="G1964" i="1"/>
  <c r="J1964" i="1" s="1"/>
  <c r="G1930" i="1"/>
  <c r="J1930" i="1" s="1"/>
  <c r="J1911" i="1"/>
  <c r="J1749" i="1"/>
  <c r="J1747" i="1"/>
  <c r="Q1747" i="1" s="1"/>
  <c r="J1705" i="1"/>
  <c r="Q1705" i="1" s="1"/>
  <c r="J1703" i="1"/>
  <c r="J1589" i="1"/>
  <c r="Q1589" i="1" s="1"/>
  <c r="J1584" i="1"/>
  <c r="J1561" i="1"/>
  <c r="G1393" i="1"/>
  <c r="J1393" i="1" s="1"/>
  <c r="R1393" i="1" s="1"/>
  <c r="G1382" i="1"/>
  <c r="J1382" i="1" s="1"/>
  <c r="R1382" i="1" s="1"/>
  <c r="G1375" i="1"/>
  <c r="J1375" i="1" s="1"/>
  <c r="Q1375" i="1" s="1"/>
  <c r="G1342" i="1"/>
  <c r="J1342" i="1" s="1"/>
  <c r="G1297" i="1"/>
  <c r="J1297" i="1" s="1"/>
  <c r="G1263" i="1"/>
  <c r="J1263" i="1" s="1"/>
  <c r="G2014" i="1"/>
  <c r="J2014" i="1" s="1"/>
  <c r="J1924" i="1"/>
  <c r="J1903" i="1"/>
  <c r="Q1903" i="1" s="1"/>
  <c r="J1888" i="1"/>
  <c r="Q1888" i="1" s="1"/>
  <c r="G1865" i="1"/>
  <c r="J1865" i="1" s="1"/>
  <c r="G1848" i="1"/>
  <c r="J1848" i="1" s="1"/>
  <c r="G1839" i="1"/>
  <c r="J1839" i="1" s="1"/>
  <c r="J1733" i="1"/>
  <c r="G1654" i="1"/>
  <c r="J1600" i="1"/>
  <c r="G1504" i="1"/>
  <c r="J1504" i="1" s="1"/>
  <c r="G1486" i="1"/>
  <c r="J1486" i="1" s="1"/>
  <c r="Q1486" i="1" s="1"/>
  <c r="G1467" i="1"/>
  <c r="J1467" i="1" s="1"/>
  <c r="G1464" i="1"/>
  <c r="J1464" i="1" s="1"/>
  <c r="R1464" i="1" s="1"/>
  <c r="G1456" i="1"/>
  <c r="G1438" i="1"/>
  <c r="J1438" i="1" s="1"/>
  <c r="G1414" i="1"/>
  <c r="J1414" i="1" s="1"/>
  <c r="R1414" i="1" s="1"/>
  <c r="G1407" i="1"/>
  <c r="J1407" i="1" s="1"/>
  <c r="G1399" i="1"/>
  <c r="J1399" i="1" s="1"/>
  <c r="R1399" i="1" s="1"/>
  <c r="G1385" i="1"/>
  <c r="J1385" i="1" s="1"/>
  <c r="Q1385" i="1" s="1"/>
  <c r="G1380" i="1"/>
  <c r="G1324" i="1"/>
  <c r="J1324" i="1" s="1"/>
  <c r="G1299" i="1"/>
  <c r="J1299" i="1" s="1"/>
  <c r="G1185" i="1"/>
  <c r="J1185" i="1" s="1"/>
  <c r="G1858" i="1"/>
  <c r="J1858" i="1" s="1"/>
  <c r="G1850" i="1"/>
  <c r="J1850" i="1" s="1"/>
  <c r="G1833" i="1"/>
  <c r="J1833" i="1" s="1"/>
  <c r="G1656" i="1"/>
  <c r="J1656" i="1" s="1"/>
  <c r="G1521" i="1"/>
  <c r="J1521" i="1" s="1"/>
  <c r="G1484" i="1"/>
  <c r="J1484" i="1" s="1"/>
  <c r="R1484" i="1" s="1"/>
  <c r="G1476" i="1"/>
  <c r="J1476" i="1" s="1"/>
  <c r="G1462" i="1"/>
  <c r="J1462" i="1" s="1"/>
  <c r="R1462" i="1" s="1"/>
  <c r="G1394" i="1"/>
  <c r="J1394" i="1" s="1"/>
  <c r="G1383" i="1"/>
  <c r="J1383" i="1" s="1"/>
  <c r="G1369" i="1"/>
  <c r="J1369" i="1" s="1"/>
  <c r="G1360" i="1"/>
  <c r="J1360" i="1" s="1"/>
  <c r="Q1360" i="1" s="1"/>
  <c r="G1346" i="1"/>
  <c r="J1346" i="1" s="1"/>
  <c r="G1343" i="1"/>
  <c r="J1343" i="1" s="1"/>
  <c r="Q1343" i="1" s="1"/>
  <c r="G1266" i="1"/>
  <c r="J1266" i="1" s="1"/>
  <c r="G1203" i="1"/>
  <c r="J1203" i="1" s="1"/>
  <c r="G1195" i="1"/>
  <c r="J1195" i="1" s="1"/>
  <c r="G1883" i="1"/>
  <c r="J1883" i="1" s="1"/>
  <c r="G2000" i="1"/>
  <c r="J2000" i="1" s="1"/>
  <c r="G1992" i="1"/>
  <c r="J1992" i="1" s="1"/>
  <c r="G1984" i="1"/>
  <c r="J1984" i="1" s="1"/>
  <c r="G1976" i="1"/>
  <c r="J1976" i="1" s="1"/>
  <c r="G1968" i="1"/>
  <c r="J1968" i="1" s="1"/>
  <c r="G1966" i="1"/>
  <c r="J1966" i="1" s="1"/>
  <c r="J1908" i="1"/>
  <c r="G1885" i="1"/>
  <c r="J1885" i="1" s="1"/>
  <c r="G1868" i="1"/>
  <c r="J1868" i="1" s="1"/>
  <c r="G1859" i="1"/>
  <c r="J1859" i="1" s="1"/>
  <c r="G1851" i="1"/>
  <c r="J1851" i="1" s="1"/>
  <c r="G1811" i="1"/>
  <c r="J1811" i="1" s="1"/>
  <c r="G1791" i="1"/>
  <c r="J1791" i="1" s="1"/>
  <c r="J1760" i="1"/>
  <c r="J1702" i="1"/>
  <c r="J1700" i="1"/>
  <c r="G1658" i="1"/>
  <c r="J1658" i="1" s="1"/>
  <c r="G1657" i="1"/>
  <c r="J1657" i="1" s="1"/>
  <c r="G1624" i="1"/>
  <c r="J1624" i="1" s="1"/>
  <c r="J1603" i="1"/>
  <c r="J1597" i="1"/>
  <c r="Q1597" i="1" s="1"/>
  <c r="J1585" i="1"/>
  <c r="J1564" i="1"/>
  <c r="J1545" i="1"/>
  <c r="J1536" i="1"/>
  <c r="G1522" i="1"/>
  <c r="J1522" i="1" s="1"/>
  <c r="G1487" i="1"/>
  <c r="J1487" i="1" s="1"/>
  <c r="R1487" i="1" s="1"/>
  <c r="G1479" i="1"/>
  <c r="J1479" i="1" s="1"/>
  <c r="Q1479" i="1" s="1"/>
  <c r="G1471" i="1"/>
  <c r="J1471" i="1" s="1"/>
  <c r="R1471" i="1" s="1"/>
  <c r="G1468" i="1"/>
  <c r="J1468" i="1" s="1"/>
  <c r="Q1468" i="1" s="1"/>
  <c r="G1433" i="1"/>
  <c r="J1433" i="1" s="1"/>
  <c r="G1408" i="1"/>
  <c r="J1408" i="1" s="1"/>
  <c r="Q1408" i="1" s="1"/>
  <c r="G1400" i="1"/>
  <c r="J1400" i="1" s="1"/>
  <c r="G1386" i="1"/>
  <c r="J1386" i="1" s="1"/>
  <c r="G1378" i="1"/>
  <c r="J1378" i="1" s="1"/>
  <c r="R1378" i="1" s="1"/>
  <c r="G1352" i="1"/>
  <c r="J1352" i="1" s="1"/>
  <c r="Q1352" i="1" s="1"/>
  <c r="G1267" i="1"/>
  <c r="J1267" i="1" s="1"/>
  <c r="G1258" i="1"/>
  <c r="J1258" i="1" s="1"/>
  <c r="G2017" i="1"/>
  <c r="J2017" i="1" s="1"/>
  <c r="G2010" i="1"/>
  <c r="G1951" i="1"/>
  <c r="J1951" i="1" s="1"/>
  <c r="G1943" i="1"/>
  <c r="J1943" i="1" s="1"/>
  <c r="J1904" i="1"/>
  <c r="Q1904" i="1" s="1"/>
  <c r="G1828" i="1"/>
  <c r="J1828" i="1" s="1"/>
  <c r="G1784" i="1"/>
  <c r="J1784" i="1" s="1"/>
  <c r="J1713" i="1"/>
  <c r="J1711" i="1"/>
  <c r="G1675" i="1"/>
  <c r="J1675" i="1" s="1"/>
  <c r="G1667" i="1"/>
  <c r="J1667" i="1" s="1"/>
  <c r="G1482" i="1"/>
  <c r="J1482" i="1" s="1"/>
  <c r="G1389" i="1"/>
  <c r="J1389" i="1" s="1"/>
  <c r="G1381" i="1"/>
  <c r="J1381" i="1" s="1"/>
  <c r="Q1381" i="1" s="1"/>
  <c r="G1358" i="1"/>
  <c r="J1358" i="1" s="1"/>
  <c r="Q1358" i="1" s="1"/>
  <c r="G1330" i="1"/>
  <c r="J1330" i="1" s="1"/>
  <c r="G1292" i="1"/>
  <c r="J1292" i="1" s="1"/>
  <c r="G1268" i="1"/>
  <c r="J1268" i="1" s="1"/>
  <c r="J1174" i="1"/>
  <c r="Q1174" i="1" s="1"/>
  <c r="J1172" i="1"/>
  <c r="Q1172" i="1" s="1"/>
  <c r="J1109" i="1"/>
  <c r="Q1109" i="1" s="1"/>
  <c r="G544" i="1"/>
  <c r="J544" i="1" s="1"/>
  <c r="G536" i="1"/>
  <c r="J536" i="1" s="1"/>
  <c r="G526" i="1"/>
  <c r="J526" i="1" s="1"/>
  <c r="J416" i="1"/>
  <c r="G381" i="1"/>
  <c r="J381" i="1" s="1"/>
  <c r="G295" i="1"/>
  <c r="J295" i="1" s="1"/>
  <c r="G287" i="1"/>
  <c r="J287" i="1" s="1"/>
  <c r="G279" i="1"/>
  <c r="J279" i="1" s="1"/>
  <c r="G259" i="1"/>
  <c r="J259" i="1" s="1"/>
  <c r="G250" i="1"/>
  <c r="J250" i="1" s="1"/>
  <c r="G242" i="1"/>
  <c r="J242" i="1" s="1"/>
  <c r="G182" i="1"/>
  <c r="J182" i="1" s="1"/>
  <c r="G174" i="1"/>
  <c r="J174" i="1" s="1"/>
  <c r="J85" i="1"/>
  <c r="J83" i="1"/>
  <c r="G4" i="1"/>
  <c r="J4" i="1" s="1"/>
  <c r="G878" i="1"/>
  <c r="J878" i="1" s="1"/>
  <c r="G870" i="1"/>
  <c r="J870" i="1" s="1"/>
  <c r="G634" i="1"/>
  <c r="J634" i="1" s="1"/>
  <c r="J484" i="1"/>
  <c r="G382" i="1"/>
  <c r="J382" i="1" s="1"/>
  <c r="G374" i="1"/>
  <c r="J374" i="1" s="1"/>
  <c r="G326" i="1"/>
  <c r="J326" i="1" s="1"/>
  <c r="G317" i="1"/>
  <c r="J317" i="1" s="1"/>
  <c r="G207" i="1"/>
  <c r="J207" i="1" s="1"/>
  <c r="G206" i="1"/>
  <c r="J206" i="1" s="1"/>
  <c r="J145" i="1"/>
  <c r="J143" i="1"/>
  <c r="J141" i="1"/>
  <c r="J137" i="1"/>
  <c r="G38" i="1"/>
  <c r="J38" i="1" s="1"/>
  <c r="G29" i="1"/>
  <c r="J29" i="1" s="1"/>
  <c r="G1096" i="1"/>
  <c r="J1096" i="1" s="1"/>
  <c r="G1086" i="1"/>
  <c r="J1086" i="1" s="1"/>
  <c r="G1070" i="1"/>
  <c r="J1070" i="1" s="1"/>
  <c r="G1056" i="1"/>
  <c r="J1056" i="1" s="1"/>
  <c r="G1048" i="1"/>
  <c r="J1048" i="1" s="1"/>
  <c r="G1038" i="1"/>
  <c r="J1038" i="1" s="1"/>
  <c r="J988" i="1"/>
  <c r="J797" i="1"/>
  <c r="Q797" i="1" s="1"/>
  <c r="J780" i="1"/>
  <c r="J778" i="1"/>
  <c r="J763" i="1"/>
  <c r="G563" i="1"/>
  <c r="J563" i="1" s="1"/>
  <c r="G538" i="1"/>
  <c r="J538" i="1" s="1"/>
  <c r="G529" i="1"/>
  <c r="J529" i="1" s="1"/>
  <c r="J1023" i="1"/>
  <c r="J995" i="1"/>
  <c r="G924" i="1"/>
  <c r="J924" i="1" s="1"/>
  <c r="G922" i="1"/>
  <c r="J922" i="1" s="1"/>
  <c r="G844" i="1"/>
  <c r="J844" i="1" s="1"/>
  <c r="G344" i="1"/>
  <c r="J344" i="1" s="1"/>
  <c r="G282" i="1"/>
  <c r="J282" i="1" s="1"/>
  <c r="G262" i="1"/>
  <c r="J262" i="1" s="1"/>
  <c r="G194" i="1"/>
  <c r="J194" i="1" s="1"/>
  <c r="G23" i="1"/>
  <c r="J23" i="1" s="1"/>
  <c r="G1205" i="1"/>
  <c r="J1205" i="1" s="1"/>
  <c r="G1197" i="1"/>
  <c r="J1197" i="1" s="1"/>
  <c r="G1189" i="1"/>
  <c r="J1189" i="1" s="1"/>
  <c r="J1159" i="1"/>
  <c r="Q1159" i="1" s="1"/>
  <c r="J1152" i="1"/>
  <c r="Q1152" i="1" s="1"/>
  <c r="J1147" i="1"/>
  <c r="G1072" i="1"/>
  <c r="J1072" i="1" s="1"/>
  <c r="G1031" i="1"/>
  <c r="J1031" i="1" s="1"/>
  <c r="G952" i="1"/>
  <c r="J952" i="1" s="1"/>
  <c r="G943" i="1"/>
  <c r="J943" i="1" s="1"/>
  <c r="G909" i="1"/>
  <c r="J909" i="1" s="1"/>
  <c r="G863" i="1"/>
  <c r="J863" i="1" s="1"/>
  <c r="G845" i="1"/>
  <c r="J845" i="1" s="1"/>
  <c r="G829" i="1"/>
  <c r="J829" i="1" s="1"/>
  <c r="J808" i="1"/>
  <c r="Q808" i="1" s="1"/>
  <c r="J806" i="1"/>
  <c r="Q806" i="1" s="1"/>
  <c r="J802" i="1"/>
  <c r="Q802" i="1" s="1"/>
  <c r="G676" i="1"/>
  <c r="J676" i="1" s="1"/>
  <c r="G654" i="1"/>
  <c r="J654" i="1" s="1"/>
  <c r="G573" i="1"/>
  <c r="J573" i="1" s="1"/>
  <c r="G547" i="1"/>
  <c r="J547" i="1" s="1"/>
  <c r="G540" i="1"/>
  <c r="J540" i="1" s="1"/>
  <c r="G515" i="1"/>
  <c r="J515" i="1" s="1"/>
  <c r="J148" i="1"/>
  <c r="J127" i="1"/>
  <c r="J84" i="1"/>
  <c r="Q84" i="1" s="1"/>
  <c r="J61" i="1"/>
  <c r="J59" i="1"/>
  <c r="Q59" i="1" s="1"/>
  <c r="J1004" i="1"/>
  <c r="Q1004" i="1" s="1"/>
  <c r="J815" i="1"/>
  <c r="Q815" i="1" s="1"/>
  <c r="J752" i="1"/>
  <c r="J750" i="1"/>
  <c r="G386" i="1"/>
  <c r="J386" i="1" s="1"/>
  <c r="G378" i="1"/>
  <c r="J378" i="1" s="1"/>
  <c r="G321" i="1"/>
  <c r="J321" i="1" s="1"/>
  <c r="G284" i="1"/>
  <c r="J284" i="1" s="1"/>
  <c r="G276" i="1"/>
  <c r="J276" i="1" s="1"/>
  <c r="J1112" i="1"/>
  <c r="J1110" i="1"/>
  <c r="G1073" i="1"/>
  <c r="J1073" i="1" s="1"/>
  <c r="G1026" i="1"/>
  <c r="J1026" i="1" s="1"/>
  <c r="J987" i="1"/>
  <c r="Q987" i="1" s="1"/>
  <c r="G899" i="1"/>
  <c r="J899" i="1" s="1"/>
  <c r="G883" i="1"/>
  <c r="J883" i="1" s="1"/>
  <c r="G875" i="1"/>
  <c r="J875" i="1" s="1"/>
  <c r="G865" i="1"/>
  <c r="J865" i="1" s="1"/>
  <c r="J764" i="1"/>
  <c r="G741" i="1"/>
  <c r="J741" i="1" s="1"/>
  <c r="G576" i="1"/>
  <c r="J576" i="1" s="1"/>
  <c r="G560" i="1"/>
  <c r="J560" i="1" s="1"/>
  <c r="G532" i="1"/>
  <c r="J532" i="1" s="1"/>
  <c r="G525" i="1"/>
  <c r="J525" i="1" s="1"/>
  <c r="G463" i="1"/>
  <c r="J463" i="1" s="1"/>
  <c r="J400" i="1"/>
  <c r="G248" i="1"/>
  <c r="J248" i="1" s="1"/>
  <c r="J134" i="1"/>
  <c r="J110" i="1"/>
  <c r="Q110" i="1" s="1"/>
  <c r="J101" i="1"/>
  <c r="Q101" i="1" s="1"/>
  <c r="J99" i="1"/>
  <c r="J72" i="1"/>
  <c r="J53" i="1"/>
  <c r="J51" i="1"/>
  <c r="G18" i="1"/>
  <c r="J18" i="1" s="1"/>
  <c r="J1136" i="1"/>
  <c r="Q1136" i="1" s="1"/>
  <c r="J1125" i="1"/>
  <c r="Q1125" i="1" s="1"/>
  <c r="G1053" i="1"/>
  <c r="J1053" i="1" s="1"/>
  <c r="J1011" i="1"/>
  <c r="J1009" i="1"/>
  <c r="J1000" i="1"/>
  <c r="G892" i="1"/>
  <c r="J892" i="1" s="1"/>
  <c r="J766" i="1"/>
  <c r="G670" i="1"/>
  <c r="J670" i="1" s="1"/>
  <c r="J506" i="1"/>
  <c r="G440" i="1"/>
  <c r="J440" i="1" s="1"/>
  <c r="J411" i="1"/>
  <c r="G352" i="1"/>
  <c r="J352" i="1" s="1"/>
  <c r="G302" i="1"/>
  <c r="J302" i="1" s="1"/>
  <c r="G278" i="1"/>
  <c r="J278" i="1" s="1"/>
  <c r="G189" i="1"/>
  <c r="J189" i="1" s="1"/>
  <c r="J130" i="1"/>
  <c r="J89" i="1"/>
  <c r="Q89" i="1" s="1"/>
  <c r="G27" i="1"/>
  <c r="J27" i="1" s="1"/>
  <c r="J1551" i="1"/>
  <c r="L1967" i="1"/>
  <c r="G2001" i="1"/>
  <c r="J2001" i="1" s="1"/>
  <c r="G1985" i="1"/>
  <c r="J1985" i="1" s="1"/>
  <c r="G2022" i="1"/>
  <c r="J2022" i="1" s="1"/>
  <c r="G2011" i="1"/>
  <c r="J2011" i="1" s="1"/>
  <c r="G1993" i="1"/>
  <c r="J1993" i="1" s="1"/>
  <c r="G1969" i="1"/>
  <c r="J1969" i="1" s="1"/>
  <c r="G1977" i="1"/>
  <c r="J1977" i="1" s="1"/>
  <c r="J1604" i="1"/>
  <c r="G2018" i="1"/>
  <c r="J2018" i="1" s="1"/>
  <c r="G2012" i="1"/>
  <c r="J2012" i="1" s="1"/>
  <c r="G1952" i="1"/>
  <c r="J1952" i="1" s="1"/>
  <c r="G1944" i="1"/>
  <c r="G1936" i="1"/>
  <c r="J1936" i="1" s="1"/>
  <c r="J1907" i="1"/>
  <c r="Q1907" i="1" s="1"/>
  <c r="G1876" i="1"/>
  <c r="J1876" i="1" s="1"/>
  <c r="I1886" i="1"/>
  <c r="G1835" i="1"/>
  <c r="J1835" i="1" s="1"/>
  <c r="G1780" i="1"/>
  <c r="J1780" i="1" s="1"/>
  <c r="G1772" i="1"/>
  <c r="J1772" i="1" s="1"/>
  <c r="J1762" i="1"/>
  <c r="J1754" i="1"/>
  <c r="Q1754" i="1" s="1"/>
  <c r="J1746" i="1"/>
  <c r="J1741" i="1"/>
  <c r="J1739" i="1"/>
  <c r="Q1739" i="1" s="1"/>
  <c r="J1734" i="1"/>
  <c r="Q1734" i="1" s="1"/>
  <c r="G1652" i="1"/>
  <c r="J1652" i="1" s="1"/>
  <c r="G1640" i="1"/>
  <c r="J1640" i="1" s="1"/>
  <c r="G1631" i="1"/>
  <c r="J1631" i="1" s="1"/>
  <c r="J1599" i="1"/>
  <c r="J1546" i="1"/>
  <c r="G1478" i="1"/>
  <c r="J1478" i="1" s="1"/>
  <c r="R1478" i="1" s="1"/>
  <c r="G1430" i="1"/>
  <c r="J1430" i="1" s="1"/>
  <c r="G1421" i="1"/>
  <c r="J1421" i="1" s="1"/>
  <c r="G1409" i="1"/>
  <c r="J1409" i="1" s="1"/>
  <c r="R1409" i="1" s="1"/>
  <c r="G1406" i="1"/>
  <c r="J1406" i="1" s="1"/>
  <c r="Q1406" i="1" s="1"/>
  <c r="G1387" i="1"/>
  <c r="J1387" i="1" s="1"/>
  <c r="Q1387" i="1" s="1"/>
  <c r="G1384" i="1"/>
  <c r="J1384" i="1" s="1"/>
  <c r="Q1384" i="1" s="1"/>
  <c r="G1317" i="1"/>
  <c r="J1317" i="1" s="1"/>
  <c r="G1309" i="1"/>
  <c r="J1309" i="1" s="1"/>
  <c r="G1289" i="1"/>
  <c r="J1289" i="1" s="1"/>
  <c r="G2013" i="1"/>
  <c r="J2013" i="1" s="1"/>
  <c r="G1929" i="1"/>
  <c r="J1929" i="1" s="1"/>
  <c r="J1916" i="1"/>
  <c r="Q1916" i="1" s="1"/>
  <c r="G1877" i="1"/>
  <c r="J1877" i="1" s="1"/>
  <c r="G1857" i="1"/>
  <c r="J1857" i="1" s="1"/>
  <c r="G1846" i="1"/>
  <c r="J1846" i="1" s="1"/>
  <c r="G1836" i="1"/>
  <c r="J1836" i="1" s="1"/>
  <c r="G1812" i="1"/>
  <c r="J1812" i="1" s="1"/>
  <c r="G1782" i="1"/>
  <c r="J1782" i="1" s="1"/>
  <c r="J1744" i="1"/>
  <c r="J1728" i="1"/>
  <c r="R1728" i="1" s="1"/>
  <c r="G1674" i="1"/>
  <c r="J1674" i="1" s="1"/>
  <c r="G1666" i="1"/>
  <c r="J1666" i="1" s="1"/>
  <c r="G1665" i="1"/>
  <c r="J1665" i="1" s="1"/>
  <c r="G1655" i="1"/>
  <c r="J1655" i="1" s="1"/>
  <c r="J1565" i="1"/>
  <c r="J1560" i="1"/>
  <c r="J1558" i="1"/>
  <c r="J1556" i="1"/>
  <c r="J1553" i="1"/>
  <c r="J1544" i="1"/>
  <c r="J1538" i="1"/>
  <c r="G1495" i="1"/>
  <c r="J1495" i="1" s="1"/>
  <c r="G1492" i="1"/>
  <c r="J1492" i="1" s="1"/>
  <c r="Q1492" i="1" s="1"/>
  <c r="G1470" i="1"/>
  <c r="J1470" i="1" s="1"/>
  <c r="R1470" i="1" s="1"/>
  <c r="G1460" i="1"/>
  <c r="J1460" i="1" s="1"/>
  <c r="R1460" i="1" s="1"/>
  <c r="L1454" i="1"/>
  <c r="G1432" i="1"/>
  <c r="J1432" i="1" s="1"/>
  <c r="G1431" i="1"/>
  <c r="J1431" i="1" s="1"/>
  <c r="G1422" i="1"/>
  <c r="J1422" i="1" s="1"/>
  <c r="G1379" i="1"/>
  <c r="J1379" i="1" s="1"/>
  <c r="R1379" i="1" s="1"/>
  <c r="G1301" i="1"/>
  <c r="J1301" i="1" s="1"/>
  <c r="G1319" i="1"/>
  <c r="J1319" i="1" s="1"/>
  <c r="G1311" i="1"/>
  <c r="J1311" i="1" s="1"/>
  <c r="G1997" i="1"/>
  <c r="J1997" i="1" s="1"/>
  <c r="G1989" i="1"/>
  <c r="J1989" i="1" s="1"/>
  <c r="G1981" i="1"/>
  <c r="J1981" i="1" s="1"/>
  <c r="G1973" i="1"/>
  <c r="J1973" i="1" s="1"/>
  <c r="G1965" i="1"/>
  <c r="J1965" i="1" s="1"/>
  <c r="G1955" i="1"/>
  <c r="J1955" i="1" s="1"/>
  <c r="G1947" i="1"/>
  <c r="J1947" i="1" s="1"/>
  <c r="G1939" i="1"/>
  <c r="J1939" i="1" s="1"/>
  <c r="G1931" i="1"/>
  <c r="J1931" i="1" s="1"/>
  <c r="G1880" i="1"/>
  <c r="J1880" i="1" s="1"/>
  <c r="G1860" i="1"/>
  <c r="J1860" i="1" s="1"/>
  <c r="G1849" i="1"/>
  <c r="J1849" i="1" s="1"/>
  <c r="G1838" i="1"/>
  <c r="J1838" i="1" s="1"/>
  <c r="G1822" i="1"/>
  <c r="J1822" i="1" s="1"/>
  <c r="G1814" i="1"/>
  <c r="J1814" i="1" s="1"/>
  <c r="G1786" i="1"/>
  <c r="J1786" i="1" s="1"/>
  <c r="G1676" i="1"/>
  <c r="J1676" i="1" s="1"/>
  <c r="G1668" i="1"/>
  <c r="J1668" i="1" s="1"/>
  <c r="G1660" i="1"/>
  <c r="J1660" i="1" s="1"/>
  <c r="G1461" i="1"/>
  <c r="J1461" i="1" s="1"/>
  <c r="Q1461" i="1" s="1"/>
  <c r="G1353" i="1"/>
  <c r="J1353" i="1" s="1"/>
  <c r="G1341" i="1"/>
  <c r="J1341" i="1" s="1"/>
  <c r="G1498" i="1"/>
  <c r="J1498" i="1" s="1"/>
  <c r="G1474" i="1"/>
  <c r="J1474" i="1" s="1"/>
  <c r="Q1474" i="1" s="1"/>
  <c r="G1465" i="1"/>
  <c r="J1465" i="1" s="1"/>
  <c r="G1448" i="1"/>
  <c r="J1448" i="1" s="1"/>
  <c r="G1435" i="1"/>
  <c r="J1435" i="1" s="1"/>
  <c r="G1418" i="1"/>
  <c r="J1418" i="1" s="1"/>
  <c r="G1417" i="1"/>
  <c r="J1417" i="1" s="1"/>
  <c r="G1402" i="1"/>
  <c r="J1402" i="1" s="1"/>
  <c r="R1402" i="1" s="1"/>
  <c r="G1377" i="1"/>
  <c r="J1377" i="1" s="1"/>
  <c r="Q1377" i="1" s="1"/>
  <c r="G1362" i="1"/>
  <c r="J1362" i="1" s="1"/>
  <c r="G1356" i="1"/>
  <c r="J1356" i="1" s="1"/>
  <c r="G1339" i="1"/>
  <c r="J1339" i="1" s="1"/>
  <c r="G1321" i="1"/>
  <c r="J1321" i="1" s="1"/>
  <c r="G2021" i="1"/>
  <c r="J2021" i="1" s="1"/>
  <c r="G2016" i="1"/>
  <c r="J2016" i="1" s="1"/>
  <c r="G2008" i="1"/>
  <c r="J2008" i="1" s="1"/>
  <c r="G1949" i="1"/>
  <c r="J1949" i="1" s="1"/>
  <c r="G1941" i="1"/>
  <c r="J1941" i="1" s="1"/>
  <c r="G1873" i="1"/>
  <c r="J1873" i="1" s="1"/>
  <c r="I1847" i="1"/>
  <c r="G1841" i="1"/>
  <c r="J1841" i="1" s="1"/>
  <c r="G1840" i="1"/>
  <c r="J1840" i="1" s="1"/>
  <c r="G1832" i="1"/>
  <c r="J1832" i="1" s="1"/>
  <c r="G1823" i="1"/>
  <c r="J1823" i="1" s="1"/>
  <c r="G1816" i="1"/>
  <c r="J1816" i="1" s="1"/>
  <c r="G1815" i="1"/>
  <c r="J1815" i="1" s="1"/>
  <c r="G1807" i="1"/>
  <c r="J1807" i="1" s="1"/>
  <c r="G1662" i="1"/>
  <c r="J1662" i="1" s="1"/>
  <c r="G1661" i="1"/>
  <c r="J1661" i="1" s="1"/>
  <c r="G1628" i="1"/>
  <c r="J1628" i="1" s="1"/>
  <c r="J1609" i="1"/>
  <c r="Q1609" i="1" s="1"/>
  <c r="J1557" i="1"/>
  <c r="J1915" i="1"/>
  <c r="Q1915" i="1" s="1"/>
  <c r="J1900" i="1"/>
  <c r="J1891" i="1"/>
  <c r="Q1891" i="1" s="1"/>
  <c r="G1854" i="1"/>
  <c r="J1854" i="1" s="1"/>
  <c r="G1844" i="1"/>
  <c r="J1844" i="1" s="1"/>
  <c r="G1809" i="1"/>
  <c r="J1809" i="1" s="1"/>
  <c r="G1789" i="1"/>
  <c r="J1789" i="1" s="1"/>
  <c r="G1679" i="1"/>
  <c r="J1679" i="1" s="1"/>
  <c r="G1671" i="1"/>
  <c r="J1671" i="1" s="1"/>
  <c r="G1500" i="1"/>
  <c r="J1500" i="1" s="1"/>
  <c r="G1459" i="1"/>
  <c r="J1459" i="1" s="1"/>
  <c r="Q1459" i="1" s="1"/>
  <c r="G1396" i="1"/>
  <c r="J1396" i="1" s="1"/>
  <c r="R1396" i="1" s="1"/>
  <c r="G1272" i="1"/>
  <c r="J1272" i="1" s="1"/>
  <c r="G1247" i="1"/>
  <c r="J1247" i="1" s="1"/>
  <c r="G1206" i="1"/>
  <c r="J1206" i="1" s="1"/>
  <c r="G1198" i="1"/>
  <c r="J1198" i="1" s="1"/>
  <c r="G1190" i="1"/>
  <c r="J1190" i="1" s="1"/>
  <c r="J1158" i="1"/>
  <c r="Q1158" i="1" s="1"/>
  <c r="L1103" i="1"/>
  <c r="G1079" i="1"/>
  <c r="J1079" i="1" s="1"/>
  <c r="G953" i="1"/>
  <c r="J953" i="1" s="1"/>
  <c r="L866" i="1"/>
  <c r="G1366" i="1"/>
  <c r="J1366" i="1" s="1"/>
  <c r="Q1366" i="1" s="1"/>
  <c r="G1348" i="1"/>
  <c r="J1348" i="1" s="1"/>
  <c r="G1248" i="1"/>
  <c r="J1248" i="1" s="1"/>
  <c r="G1228" i="1"/>
  <c r="J1228" i="1" s="1"/>
  <c r="G1227" i="1"/>
  <c r="J1227" i="1" s="1"/>
  <c r="G1226" i="1"/>
  <c r="J1226" i="1" s="1"/>
  <c r="G1199" i="1"/>
  <c r="J1199" i="1" s="1"/>
  <c r="G1191" i="1"/>
  <c r="J1191" i="1" s="1"/>
  <c r="J1163" i="1"/>
  <c r="G1069" i="1"/>
  <c r="J1069" i="1" s="1"/>
  <c r="G1037" i="1"/>
  <c r="J1037" i="1" s="1"/>
  <c r="G1027" i="1"/>
  <c r="J1027" i="1" s="1"/>
  <c r="J1010" i="1"/>
  <c r="J1008" i="1"/>
  <c r="G962" i="1"/>
  <c r="J962" i="1" s="1"/>
  <c r="G946" i="1"/>
  <c r="J946" i="1" s="1"/>
  <c r="G926" i="1"/>
  <c r="J926" i="1" s="1"/>
  <c r="G879" i="1"/>
  <c r="J879" i="1" s="1"/>
  <c r="G871" i="1"/>
  <c r="J871" i="1" s="1"/>
  <c r="G642" i="1"/>
  <c r="J642" i="1" s="1"/>
  <c r="G1361" i="1"/>
  <c r="J1361" i="1" s="1"/>
  <c r="G1355" i="1"/>
  <c r="J1355" i="1" s="1"/>
  <c r="Q1355" i="1" s="1"/>
  <c r="G1340" i="1"/>
  <c r="J1340" i="1" s="1"/>
  <c r="Q1340" i="1" s="1"/>
  <c r="G1326" i="1"/>
  <c r="J1326" i="1" s="1"/>
  <c r="G1314" i="1"/>
  <c r="J1314" i="1" s="1"/>
  <c r="G1313" i="1"/>
  <c r="J1313" i="1" s="1"/>
  <c r="G1306" i="1"/>
  <c r="J1306" i="1" s="1"/>
  <c r="G1283" i="1"/>
  <c r="J1283" i="1" s="1"/>
  <c r="G1265" i="1"/>
  <c r="J1265" i="1" s="1"/>
  <c r="G1233" i="1"/>
  <c r="J1233" i="1" s="1"/>
  <c r="G1232" i="1"/>
  <c r="J1232" i="1" s="1"/>
  <c r="G1230" i="1"/>
  <c r="J1230" i="1" s="1"/>
  <c r="G1208" i="1"/>
  <c r="J1208" i="1" s="1"/>
  <c r="G1200" i="1"/>
  <c r="J1200" i="1" s="1"/>
  <c r="G1192" i="1"/>
  <c r="J1192" i="1" s="1"/>
  <c r="G1183" i="1"/>
  <c r="J1183" i="1" s="1"/>
  <c r="J1170" i="1"/>
  <c r="J1161" i="1"/>
  <c r="J1149" i="1"/>
  <c r="J1123" i="1"/>
  <c r="Q1123" i="1" s="1"/>
  <c r="J1118" i="1"/>
  <c r="J1108" i="1"/>
  <c r="Q1108" i="1" s="1"/>
  <c r="J1106" i="1"/>
  <c r="J1015" i="1"/>
  <c r="Q1015" i="1" s="1"/>
  <c r="G674" i="1"/>
  <c r="J674" i="1" s="1"/>
  <c r="G651" i="1"/>
  <c r="J651" i="1" s="1"/>
  <c r="G643" i="1"/>
  <c r="J643" i="1" s="1"/>
  <c r="G520" i="1"/>
  <c r="J520" i="1" s="1"/>
  <c r="L1259" i="1"/>
  <c r="G1251" i="1"/>
  <c r="J1251" i="1" s="1"/>
  <c r="G1250" i="1"/>
  <c r="J1250" i="1" s="1"/>
  <c r="G1193" i="1"/>
  <c r="J1193" i="1" s="1"/>
  <c r="G1184" i="1"/>
  <c r="J1184" i="1" s="1"/>
  <c r="J1156" i="1"/>
  <c r="J1154" i="1"/>
  <c r="J1132" i="1"/>
  <c r="Q1132" i="1" s="1"/>
  <c r="G1057" i="1"/>
  <c r="J1057" i="1" s="1"/>
  <c r="G1049" i="1"/>
  <c r="J1049" i="1" s="1"/>
  <c r="G1040" i="1"/>
  <c r="J1040" i="1" s="1"/>
  <c r="G1039" i="1"/>
  <c r="J1039" i="1" s="1"/>
  <c r="G1030" i="1"/>
  <c r="J1030" i="1" s="1"/>
  <c r="J999" i="1"/>
  <c r="G928" i="1"/>
  <c r="J928" i="1" s="1"/>
  <c r="G881" i="1"/>
  <c r="J881" i="1" s="1"/>
  <c r="G873" i="1"/>
  <c r="J873" i="1" s="1"/>
  <c r="G860" i="1"/>
  <c r="J860" i="1" s="1"/>
  <c r="J820" i="1"/>
  <c r="J813" i="1"/>
  <c r="J811" i="1"/>
  <c r="G1278" i="1"/>
  <c r="J1278" i="1" s="1"/>
  <c r="G1065" i="1"/>
  <c r="J1065" i="1" s="1"/>
  <c r="G1062" i="1"/>
  <c r="J1062" i="1" s="1"/>
  <c r="G1050" i="1"/>
  <c r="J1050" i="1" s="1"/>
  <c r="G984" i="1"/>
  <c r="J984" i="1" s="1"/>
  <c r="G898" i="1"/>
  <c r="J898" i="1" s="1"/>
  <c r="G882" i="1"/>
  <c r="J882" i="1" s="1"/>
  <c r="G874" i="1"/>
  <c r="J874" i="1" s="1"/>
  <c r="G1211" i="1"/>
  <c r="J1211" i="1" s="1"/>
  <c r="G1186" i="1"/>
  <c r="J1186" i="1" s="1"/>
  <c r="G1262" i="1"/>
  <c r="J1262" i="1" s="1"/>
  <c r="G1260" i="1"/>
  <c r="J1260" i="1" s="1"/>
  <c r="G1212" i="1"/>
  <c r="J1212" i="1" s="1"/>
  <c r="G1204" i="1"/>
  <c r="J1204" i="1" s="1"/>
  <c r="G1196" i="1"/>
  <c r="J1196" i="1" s="1"/>
  <c r="J1157" i="1"/>
  <c r="J1143" i="1"/>
  <c r="Q1143" i="1" s="1"/>
  <c r="J1119" i="1"/>
  <c r="J1105" i="1"/>
  <c r="G1085" i="1"/>
  <c r="J1085" i="1" s="1"/>
  <c r="G1052" i="1"/>
  <c r="J1052" i="1" s="1"/>
  <c r="G1044" i="1"/>
  <c r="J1044" i="1" s="1"/>
  <c r="G1043" i="1"/>
  <c r="J1043" i="1" s="1"/>
  <c r="G1034" i="1"/>
  <c r="J1034" i="1" s="1"/>
  <c r="J993" i="1"/>
  <c r="Q993" i="1" s="1"/>
  <c r="J989" i="1"/>
  <c r="Q989" i="1" s="1"/>
  <c r="G904" i="1"/>
  <c r="J904" i="1" s="1"/>
  <c r="G884" i="1"/>
  <c r="J884" i="1" s="1"/>
  <c r="G876" i="1"/>
  <c r="J876" i="1" s="1"/>
  <c r="G626" i="1"/>
  <c r="J626" i="1" s="1"/>
  <c r="G618" i="1"/>
  <c r="J618" i="1" s="1"/>
  <c r="G610" i="1"/>
  <c r="J610" i="1" s="1"/>
  <c r="J1153" i="1"/>
  <c r="J1131" i="1"/>
  <c r="Q1131" i="1" s="1"/>
  <c r="J1117" i="1"/>
  <c r="Q1117" i="1" s="1"/>
  <c r="J998" i="1"/>
  <c r="Q998" i="1" s="1"/>
  <c r="J996" i="1"/>
  <c r="Q996" i="1" s="1"/>
  <c r="L944" i="1"/>
  <c r="G885" i="1"/>
  <c r="J885" i="1" s="1"/>
  <c r="G877" i="1"/>
  <c r="J877" i="1" s="1"/>
  <c r="G869" i="1"/>
  <c r="J869" i="1" s="1"/>
  <c r="J755" i="1"/>
  <c r="G556" i="1"/>
  <c r="J556" i="1" s="1"/>
  <c r="J476" i="1"/>
  <c r="G439" i="1"/>
  <c r="J439" i="1" s="1"/>
  <c r="G438" i="1"/>
  <c r="J438" i="1" s="1"/>
  <c r="G391" i="1"/>
  <c r="J391" i="1" s="1"/>
  <c r="G380" i="1"/>
  <c r="J380" i="1" s="1"/>
  <c r="G347" i="1"/>
  <c r="J347" i="1" s="1"/>
  <c r="G346" i="1"/>
  <c r="J346" i="1" s="1"/>
  <c r="G328" i="1"/>
  <c r="J328" i="1" s="1"/>
  <c r="G313" i="1"/>
  <c r="J313" i="1" s="1"/>
  <c r="G301" i="1"/>
  <c r="J301" i="1" s="1"/>
  <c r="G274" i="1"/>
  <c r="J274" i="1" s="1"/>
  <c r="G258" i="1"/>
  <c r="J258" i="1" s="1"/>
  <c r="G230" i="1"/>
  <c r="J230" i="1" s="1"/>
  <c r="G222" i="1"/>
  <c r="J222" i="1" s="1"/>
  <c r="G214" i="1"/>
  <c r="J214" i="1" s="1"/>
  <c r="G204" i="1"/>
  <c r="J204" i="1" s="1"/>
  <c r="G181" i="1"/>
  <c r="J181" i="1" s="1"/>
  <c r="G173" i="1"/>
  <c r="J173" i="1" s="1"/>
  <c r="G165" i="1"/>
  <c r="J165" i="1" s="1"/>
  <c r="J146" i="1"/>
  <c r="J144" i="1"/>
  <c r="J142" i="1"/>
  <c r="J133" i="1"/>
  <c r="J128" i="1"/>
  <c r="J126" i="1"/>
  <c r="J124" i="1"/>
  <c r="J97" i="1"/>
  <c r="J95" i="1"/>
  <c r="J88" i="1"/>
  <c r="G13" i="1"/>
  <c r="J13" i="1" s="1"/>
  <c r="G717" i="1"/>
  <c r="J717" i="1" s="1"/>
  <c r="G661" i="1"/>
  <c r="J661" i="1" s="1"/>
  <c r="G586" i="1"/>
  <c r="J586" i="1" s="1"/>
  <c r="J487" i="1"/>
  <c r="J478" i="1"/>
  <c r="J407" i="1"/>
  <c r="G166" i="1"/>
  <c r="J166" i="1" s="1"/>
  <c r="J149" i="1"/>
  <c r="J138" i="1"/>
  <c r="J131" i="1"/>
  <c r="J68" i="1"/>
  <c r="J64" i="1"/>
  <c r="J60" i="1"/>
  <c r="J44" i="1"/>
  <c r="G322" i="1"/>
  <c r="J322" i="1" s="1"/>
  <c r="G294" i="1"/>
  <c r="J294" i="1" s="1"/>
  <c r="G286" i="1"/>
  <c r="J286" i="1" s="1"/>
  <c r="G261" i="1"/>
  <c r="J261" i="1" s="1"/>
  <c r="G260" i="1"/>
  <c r="J260" i="1" s="1"/>
  <c r="G159" i="1"/>
  <c r="J159" i="1" s="1"/>
  <c r="J136" i="1"/>
  <c r="J113" i="1"/>
  <c r="Q113" i="1" s="1"/>
  <c r="J102" i="1"/>
  <c r="J93" i="1"/>
  <c r="J91" i="1"/>
  <c r="J87" i="1"/>
  <c r="J62" i="1"/>
  <c r="J52" i="1"/>
  <c r="J49" i="1"/>
  <c r="J47" i="1"/>
  <c r="G40" i="1"/>
  <c r="J40" i="1" s="1"/>
  <c r="J781" i="1"/>
  <c r="J770" i="1"/>
  <c r="J767" i="1"/>
  <c r="G709" i="1"/>
  <c r="J709" i="1" s="1"/>
  <c r="G646" i="1"/>
  <c r="J646" i="1" s="1"/>
  <c r="G637" i="1"/>
  <c r="J637" i="1" s="1"/>
  <c r="G635" i="1"/>
  <c r="J635" i="1" s="1"/>
  <c r="G577" i="1"/>
  <c r="J577" i="1" s="1"/>
  <c r="G567" i="1"/>
  <c r="J567" i="1" s="1"/>
  <c r="G559" i="1"/>
  <c r="J559" i="1" s="1"/>
  <c r="G543" i="1"/>
  <c r="J543" i="1" s="1"/>
  <c r="G535" i="1"/>
  <c r="J535" i="1" s="1"/>
  <c r="J513" i="1"/>
  <c r="J483" i="1"/>
  <c r="G433" i="1"/>
  <c r="J433" i="1" s="1"/>
  <c r="J423" i="1"/>
  <c r="J403" i="1"/>
  <c r="G383" i="1"/>
  <c r="J383" i="1" s="1"/>
  <c r="L353" i="1"/>
  <c r="J805" i="1"/>
  <c r="Q805" i="1" s="1"/>
  <c r="J779" i="1"/>
  <c r="J777" i="1"/>
  <c r="G735" i="1"/>
  <c r="J735" i="1" s="1"/>
  <c r="G727" i="1"/>
  <c r="J727" i="1" s="1"/>
  <c r="G719" i="1"/>
  <c r="J719" i="1" s="1"/>
  <c r="G711" i="1"/>
  <c r="G688" i="1"/>
  <c r="J688" i="1" s="1"/>
  <c r="G664" i="1"/>
  <c r="J664" i="1" s="1"/>
  <c r="G656" i="1"/>
  <c r="J656" i="1" s="1"/>
  <c r="G638" i="1"/>
  <c r="J638" i="1" s="1"/>
  <c r="G537" i="1"/>
  <c r="J537" i="1" s="1"/>
  <c r="J496" i="1"/>
  <c r="J494" i="1"/>
  <c r="J490" i="1"/>
  <c r="G459" i="1"/>
  <c r="J459" i="1" s="1"/>
  <c r="G443" i="1"/>
  <c r="J443" i="1" s="1"/>
  <c r="G434" i="1"/>
  <c r="J434" i="1" s="1"/>
  <c r="J415" i="1"/>
  <c r="G384" i="1"/>
  <c r="J384" i="1" s="1"/>
  <c r="G376" i="1"/>
  <c r="J376" i="1" s="1"/>
  <c r="G341" i="1"/>
  <c r="J341" i="1" s="1"/>
  <c r="G265" i="1"/>
  <c r="J265" i="1" s="1"/>
  <c r="G211" i="1"/>
  <c r="J211" i="1" s="1"/>
  <c r="G34" i="1"/>
  <c r="J34" i="1" s="1"/>
  <c r="J821" i="1"/>
  <c r="Q821" i="1" s="1"/>
  <c r="J819" i="1"/>
  <c r="Q819" i="1" s="1"/>
  <c r="J812" i="1"/>
  <c r="J810" i="1"/>
  <c r="Q810" i="1" s="1"/>
  <c r="J501" i="1"/>
  <c r="J488" i="1"/>
  <c r="G385" i="1"/>
  <c r="J385" i="1" s="1"/>
  <c r="G377" i="1"/>
  <c r="J377" i="1" s="1"/>
  <c r="G370" i="1"/>
  <c r="J370" i="1" s="1"/>
  <c r="G369" i="1"/>
  <c r="J369" i="1" s="1"/>
  <c r="G360" i="1"/>
  <c r="J360" i="1" s="1"/>
  <c r="G289" i="1"/>
  <c r="J289" i="1" s="1"/>
  <c r="J69" i="1"/>
  <c r="J67" i="1"/>
  <c r="G10" i="1"/>
  <c r="J10" i="1" s="1"/>
  <c r="G849" i="1"/>
  <c r="J849" i="1" s="1"/>
  <c r="G832" i="1"/>
  <c r="J832" i="1" s="1"/>
  <c r="J799" i="1"/>
  <c r="J773" i="1"/>
  <c r="G624" i="1"/>
  <c r="J624" i="1" s="1"/>
  <c r="G608" i="1"/>
  <c r="J608" i="1" s="1"/>
  <c r="G597" i="1"/>
  <c r="J597" i="1" s="1"/>
  <c r="G596" i="1"/>
  <c r="J596" i="1" s="1"/>
  <c r="G582" i="1"/>
  <c r="J582" i="1" s="1"/>
  <c r="G546" i="1"/>
  <c r="J546" i="1" s="1"/>
  <c r="J486" i="1"/>
  <c r="G472" i="1"/>
  <c r="J472" i="1" s="1"/>
  <c r="G247" i="1"/>
  <c r="J247" i="1" s="1"/>
  <c r="G196" i="1"/>
  <c r="J196" i="1" s="1"/>
  <c r="G28" i="1"/>
  <c r="J28" i="1" s="1"/>
  <c r="G19" i="1"/>
  <c r="J19" i="1" s="1"/>
  <c r="G1970" i="1"/>
  <c r="J1970" i="1" s="1"/>
  <c r="M2009" i="1"/>
  <c r="G1953" i="1"/>
  <c r="J1953" i="1" s="1"/>
  <c r="G1945" i="1"/>
  <c r="J1945" i="1" s="1"/>
  <c r="G1937" i="1"/>
  <c r="J1937" i="1" s="1"/>
  <c r="G1781" i="1"/>
  <c r="J1781" i="1" s="1"/>
  <c r="G1994" i="1"/>
  <c r="J1994" i="1" s="1"/>
  <c r="G1978" i="1"/>
  <c r="J1978" i="1" s="1"/>
  <c r="G2019" i="1"/>
  <c r="J2019" i="1" s="1"/>
  <c r="G1995" i="1"/>
  <c r="J1995" i="1" s="1"/>
  <c r="G1987" i="1"/>
  <c r="J1987" i="1" s="1"/>
  <c r="G1979" i="1"/>
  <c r="J1979" i="1" s="1"/>
  <c r="G1971" i="1"/>
  <c r="J1971" i="1" s="1"/>
  <c r="G1954" i="1"/>
  <c r="J1954" i="1" s="1"/>
  <c r="G1946" i="1"/>
  <c r="J1946" i="1" s="1"/>
  <c r="G1938" i="1"/>
  <c r="J1938" i="1" s="1"/>
  <c r="L1925" i="1"/>
  <c r="G1774" i="1"/>
  <c r="J1774" i="1" s="1"/>
  <c r="G1986" i="1"/>
  <c r="J1986" i="1" s="1"/>
  <c r="G2006" i="1"/>
  <c r="J2006" i="1" s="1"/>
  <c r="G2020" i="1"/>
  <c r="J2020" i="1" s="1"/>
  <c r="G1996" i="1"/>
  <c r="J1996" i="1" s="1"/>
  <c r="G1988" i="1"/>
  <c r="J1988" i="1" s="1"/>
  <c r="G1980" i="1"/>
  <c r="J1980" i="1" s="1"/>
  <c r="G1972" i="1"/>
  <c r="J1972" i="1" s="1"/>
  <c r="I1967" i="1"/>
  <c r="G1958" i="1"/>
  <c r="J1958" i="1" s="1"/>
  <c r="G1957" i="1"/>
  <c r="J1957" i="1" s="1"/>
  <c r="G1956" i="1"/>
  <c r="J1956" i="1" s="1"/>
  <c r="J1912" i="1"/>
  <c r="J1896" i="1"/>
  <c r="Q1896" i="1" s="1"/>
  <c r="G1775" i="1"/>
  <c r="J1775" i="1" s="1"/>
  <c r="I2009" i="1"/>
  <c r="G1948" i="1"/>
  <c r="J1948" i="1" s="1"/>
  <c r="L1847" i="1"/>
  <c r="G1933" i="1"/>
  <c r="J1933" i="1" s="1"/>
  <c r="J1892" i="1"/>
  <c r="I1925" i="1"/>
  <c r="G1875" i="1"/>
  <c r="J1875" i="1" s="1"/>
  <c r="G1874" i="1"/>
  <c r="J1874" i="1" s="1"/>
  <c r="G1852" i="1"/>
  <c r="J1852" i="1" s="1"/>
  <c r="L1808" i="1"/>
  <c r="G1777" i="1"/>
  <c r="J1777" i="1" s="1"/>
  <c r="G1769" i="1"/>
  <c r="J1769" i="1" s="1"/>
  <c r="G2023" i="1"/>
  <c r="J2023" i="1" s="1"/>
  <c r="G2015" i="1"/>
  <c r="J2015" i="1" s="1"/>
  <c r="G1999" i="1"/>
  <c r="J1999" i="1" s="1"/>
  <c r="G1991" i="1"/>
  <c r="J1991" i="1" s="1"/>
  <c r="G1983" i="1"/>
  <c r="J1983" i="1" s="1"/>
  <c r="G1975" i="1"/>
  <c r="J1975" i="1" s="1"/>
  <c r="G1950" i="1"/>
  <c r="J1950" i="1" s="1"/>
  <c r="G1942" i="1"/>
  <c r="J1942" i="1" s="1"/>
  <c r="G1934" i="1"/>
  <c r="J1934" i="1" s="1"/>
  <c r="M1886" i="1"/>
  <c r="G1778" i="1"/>
  <c r="J1778" i="1" s="1"/>
  <c r="G1770" i="1"/>
  <c r="J1770" i="1" s="1"/>
  <c r="L2009" i="1"/>
  <c r="G1779" i="1"/>
  <c r="J1779" i="1" s="1"/>
  <c r="G1771" i="1"/>
  <c r="J1771" i="1" s="1"/>
  <c r="G1798" i="1"/>
  <c r="J1798" i="1" s="1"/>
  <c r="G1796" i="1"/>
  <c r="J1796" i="1" s="1"/>
  <c r="G1795" i="1"/>
  <c r="J1795" i="1" s="1"/>
  <c r="G1793" i="1"/>
  <c r="J1793" i="1" s="1"/>
  <c r="G1792" i="1"/>
  <c r="J1792" i="1" s="1"/>
  <c r="G1790" i="1"/>
  <c r="J1790" i="1" s="1"/>
  <c r="J1714" i="1"/>
  <c r="J1706" i="1"/>
  <c r="J1698" i="1"/>
  <c r="I1729" i="1"/>
  <c r="J1690" i="1"/>
  <c r="G1682" i="1"/>
  <c r="J1682" i="1" s="1"/>
  <c r="G1680" i="1"/>
  <c r="J1680" i="1" s="1"/>
  <c r="G1678" i="1"/>
  <c r="J1678" i="1" s="1"/>
  <c r="G1869" i="1"/>
  <c r="J1869" i="1" s="1"/>
  <c r="G1867" i="1"/>
  <c r="J1867" i="1" s="1"/>
  <c r="G1866" i="1"/>
  <c r="J1866" i="1" s="1"/>
  <c r="G1801" i="1"/>
  <c r="J1801" i="1" s="1"/>
  <c r="J1761" i="1"/>
  <c r="J1759" i="1"/>
  <c r="J1756" i="1"/>
  <c r="J1753" i="1"/>
  <c r="J1751" i="1"/>
  <c r="J1748" i="1"/>
  <c r="Q1748" i="1" s="1"/>
  <c r="J1745" i="1"/>
  <c r="J1743" i="1"/>
  <c r="J1740" i="1"/>
  <c r="J1737" i="1"/>
  <c r="Q1737" i="1" s="1"/>
  <c r="J1735" i="1"/>
  <c r="J1732" i="1"/>
  <c r="I1571" i="1"/>
  <c r="J1534" i="1"/>
  <c r="J1917" i="1"/>
  <c r="J1914" i="1"/>
  <c r="Q1914" i="1" s="1"/>
  <c r="J1909" i="1"/>
  <c r="J1906" i="1"/>
  <c r="Q1906" i="1" s="1"/>
  <c r="J1901" i="1"/>
  <c r="J1898" i="1"/>
  <c r="Q1898" i="1" s="1"/>
  <c r="J1893" i="1"/>
  <c r="Q1893" i="1" s="1"/>
  <c r="J1890" i="1"/>
  <c r="Q1890" i="1" s="1"/>
  <c r="G1871" i="1"/>
  <c r="J1871" i="1" s="1"/>
  <c r="G1870" i="1"/>
  <c r="J1870" i="1" s="1"/>
  <c r="G1856" i="1"/>
  <c r="J1856" i="1" s="1"/>
  <c r="G1830" i="1"/>
  <c r="J1830" i="1" s="1"/>
  <c r="G1827" i="1"/>
  <c r="J1827" i="1" s="1"/>
  <c r="G1825" i="1"/>
  <c r="J1825" i="1" s="1"/>
  <c r="J1720" i="1"/>
  <c r="J1717" i="1"/>
  <c r="Q1717" i="1" s="1"/>
  <c r="J1715" i="1"/>
  <c r="J1712" i="1"/>
  <c r="J1709" i="1"/>
  <c r="Q1709" i="1" s="1"/>
  <c r="J1707" i="1"/>
  <c r="J1704" i="1"/>
  <c r="Q1704" i="1" s="1"/>
  <c r="J1701" i="1"/>
  <c r="J1699" i="1"/>
  <c r="J1696" i="1"/>
  <c r="J1693" i="1"/>
  <c r="Q1693" i="1" s="1"/>
  <c r="G1831" i="1"/>
  <c r="J1831" i="1" s="1"/>
  <c r="I1768" i="1"/>
  <c r="J1573" i="1"/>
  <c r="Q1573" i="1" s="1"/>
  <c r="G1820" i="1"/>
  <c r="J1820" i="1" s="1"/>
  <c r="G1819" i="1"/>
  <c r="J1819" i="1" s="1"/>
  <c r="G1818" i="1"/>
  <c r="J1818" i="1" s="1"/>
  <c r="G1817" i="1"/>
  <c r="J1817" i="1" s="1"/>
  <c r="G1694" i="1"/>
  <c r="J1694" i="1" s="1"/>
  <c r="L1689" i="1"/>
  <c r="I1689" i="1"/>
  <c r="J1918" i="1"/>
  <c r="J1913" i="1"/>
  <c r="Q1913" i="1" s="1"/>
  <c r="J1910" i="1"/>
  <c r="J1905" i="1"/>
  <c r="J1902" i="1"/>
  <c r="Q1902" i="1" s="1"/>
  <c r="J1897" i="1"/>
  <c r="Q1897" i="1" s="1"/>
  <c r="J1894" i="1"/>
  <c r="G1879" i="1"/>
  <c r="J1879" i="1" s="1"/>
  <c r="G1878" i="1"/>
  <c r="J1878" i="1" s="1"/>
  <c r="J1593" i="1"/>
  <c r="Q1593" i="1" s="1"/>
  <c r="J1587" i="1"/>
  <c r="J1577" i="1"/>
  <c r="Q1577" i="1" s="1"/>
  <c r="I1454" i="1"/>
  <c r="G1626" i="1"/>
  <c r="J1626" i="1" s="1"/>
  <c r="G1622" i="1"/>
  <c r="J1622" i="1" s="1"/>
  <c r="G1620" i="1"/>
  <c r="J1620" i="1" s="1"/>
  <c r="G1531" i="1"/>
  <c r="J1531" i="1" s="1"/>
  <c r="G1457" i="1"/>
  <c r="J1457" i="1" s="1"/>
  <c r="R1457" i="1" s="1"/>
  <c r="G1442" i="1"/>
  <c r="J1442" i="1" s="1"/>
  <c r="G1440" i="1"/>
  <c r="J1440" i="1" s="1"/>
  <c r="G1439" i="1"/>
  <c r="J1439" i="1" s="1"/>
  <c r="G1436" i="1"/>
  <c r="J1436" i="1" s="1"/>
  <c r="G1403" i="1"/>
  <c r="J1403" i="1" s="1"/>
  <c r="Q1403" i="1" s="1"/>
  <c r="G1398" i="1"/>
  <c r="J1398" i="1" s="1"/>
  <c r="R1398" i="1" s="1"/>
  <c r="G1390" i="1"/>
  <c r="J1390" i="1" s="1"/>
  <c r="R1390" i="1" s="1"/>
  <c r="G1349" i="1"/>
  <c r="J1349" i="1" s="1"/>
  <c r="G1338" i="1"/>
  <c r="J1338" i="1" s="1"/>
  <c r="Q1338" i="1" s="1"/>
  <c r="G1336" i="1"/>
  <c r="J1336" i="1" s="1"/>
  <c r="L1337" i="1"/>
  <c r="G1320" i="1"/>
  <c r="J1320" i="1" s="1"/>
  <c r="G1318" i="1"/>
  <c r="J1318" i="1" s="1"/>
  <c r="G1316" i="1"/>
  <c r="J1316" i="1" s="1"/>
  <c r="G1300" i="1"/>
  <c r="J1300" i="1" s="1"/>
  <c r="G1286" i="1"/>
  <c r="J1286" i="1" s="1"/>
  <c r="G1285" i="1"/>
  <c r="J1285" i="1" s="1"/>
  <c r="G1284" i="1"/>
  <c r="J1284" i="1" s="1"/>
  <c r="G1282" i="1"/>
  <c r="J1282" i="1" s="1"/>
  <c r="G1632" i="1"/>
  <c r="J1632" i="1" s="1"/>
  <c r="G1630" i="1"/>
  <c r="J1630" i="1" s="1"/>
  <c r="G1516" i="1"/>
  <c r="J1516" i="1" s="1"/>
  <c r="G1514" i="1"/>
  <c r="J1514" i="1" s="1"/>
  <c r="G1513" i="1"/>
  <c r="J1513" i="1" s="1"/>
  <c r="G1512" i="1"/>
  <c r="J1512" i="1" s="1"/>
  <c r="G1511" i="1"/>
  <c r="J1511" i="1" s="1"/>
  <c r="G1510" i="1"/>
  <c r="J1510" i="1" s="1"/>
  <c r="G1509" i="1"/>
  <c r="J1509" i="1" s="1"/>
  <c r="G1508" i="1"/>
  <c r="J1508" i="1" s="1"/>
  <c r="G1505" i="1"/>
  <c r="J1505" i="1" s="1"/>
  <c r="G1503" i="1"/>
  <c r="J1503" i="1" s="1"/>
  <c r="G1499" i="1"/>
  <c r="J1499" i="1" s="1"/>
  <c r="G1469" i="1"/>
  <c r="J1469" i="1" s="1"/>
  <c r="Q1469" i="1" s="1"/>
  <c r="I1493" i="1"/>
  <c r="G1443" i="1"/>
  <c r="J1443" i="1" s="1"/>
  <c r="G1423" i="1"/>
  <c r="J1423" i="1" s="1"/>
  <c r="G1420" i="1"/>
  <c r="J1420" i="1" s="1"/>
  <c r="I1415" i="1"/>
  <c r="G1388" i="1"/>
  <c r="J1388" i="1" s="1"/>
  <c r="R1388" i="1" s="1"/>
  <c r="G1365" i="1"/>
  <c r="J1365" i="1" s="1"/>
  <c r="Q1365" i="1" s="1"/>
  <c r="G1347" i="1"/>
  <c r="J1347" i="1" s="1"/>
  <c r="G1323" i="1"/>
  <c r="J1323" i="1" s="1"/>
  <c r="G1291" i="1"/>
  <c r="J1291" i="1" s="1"/>
  <c r="G1290" i="1"/>
  <c r="J1290" i="1" s="1"/>
  <c r="G1252" i="1"/>
  <c r="J1252" i="1" s="1"/>
  <c r="G1634" i="1"/>
  <c r="J1634" i="1" s="1"/>
  <c r="J1594" i="1"/>
  <c r="J1591" i="1"/>
  <c r="J1588" i="1"/>
  <c r="J1581" i="1"/>
  <c r="Q1581" i="1" s="1"/>
  <c r="J1578" i="1"/>
  <c r="Q1578" i="1" s="1"/>
  <c r="J1575" i="1"/>
  <c r="Q1575" i="1" s="1"/>
  <c r="J1555" i="1"/>
  <c r="J1535" i="1"/>
  <c r="G1473" i="1"/>
  <c r="J1473" i="1" s="1"/>
  <c r="Q1473" i="1" s="1"/>
  <c r="G1447" i="1"/>
  <c r="J1447" i="1" s="1"/>
  <c r="G1444" i="1"/>
  <c r="J1444" i="1" s="1"/>
  <c r="G1404" i="1"/>
  <c r="J1404" i="1" s="1"/>
  <c r="R1404" i="1" s="1"/>
  <c r="G1327" i="1"/>
  <c r="J1327" i="1" s="1"/>
  <c r="G1636" i="1"/>
  <c r="J1636" i="1" s="1"/>
  <c r="I1610" i="1"/>
  <c r="J1601" i="1"/>
  <c r="Q1601" i="1" s="1"/>
  <c r="J1570" i="1"/>
  <c r="Q1570" i="1" s="1"/>
  <c r="J1542" i="1"/>
  <c r="G1477" i="1"/>
  <c r="J1477" i="1" s="1"/>
  <c r="Q1477" i="1" s="1"/>
  <c r="G1453" i="1"/>
  <c r="J1453" i="1" s="1"/>
  <c r="G1427" i="1"/>
  <c r="J1427" i="1" s="1"/>
  <c r="G1363" i="1"/>
  <c r="J1363" i="1" s="1"/>
  <c r="G1351" i="1"/>
  <c r="J1351" i="1" s="1"/>
  <c r="Q1351" i="1" s="1"/>
  <c r="G1331" i="1"/>
  <c r="J1331" i="1" s="1"/>
  <c r="G1308" i="1"/>
  <c r="J1308" i="1" s="1"/>
  <c r="G1307" i="1"/>
  <c r="J1307" i="1" s="1"/>
  <c r="G1276" i="1"/>
  <c r="J1276" i="1" s="1"/>
  <c r="L1532" i="1"/>
  <c r="G1642" i="1"/>
  <c r="J1642" i="1" s="1"/>
  <c r="G1616" i="1"/>
  <c r="J1616" i="1" s="1"/>
  <c r="G1614" i="1"/>
  <c r="J1614" i="1" s="1"/>
  <c r="G1612" i="1"/>
  <c r="J1612" i="1" s="1"/>
  <c r="G1485" i="1"/>
  <c r="J1485" i="1" s="1"/>
  <c r="Q1485" i="1" s="1"/>
  <c r="G1463" i="1"/>
  <c r="J1463" i="1" s="1"/>
  <c r="Q1463" i="1" s="1"/>
  <c r="G1405" i="1"/>
  <c r="J1405" i="1" s="1"/>
  <c r="R1405" i="1" s="1"/>
  <c r="G1397" i="1"/>
  <c r="J1397" i="1" s="1"/>
  <c r="R1397" i="1" s="1"/>
  <c r="G1367" i="1"/>
  <c r="J1367" i="1" s="1"/>
  <c r="I1337" i="1"/>
  <c r="G1312" i="1"/>
  <c r="J1312" i="1" s="1"/>
  <c r="G1280" i="1"/>
  <c r="J1280" i="1" s="1"/>
  <c r="L1298" i="1"/>
  <c r="G1236" i="1"/>
  <c r="J1236" i="1" s="1"/>
  <c r="J1111" i="1"/>
  <c r="G1081" i="1"/>
  <c r="J1081" i="1" s="1"/>
  <c r="G933" i="1"/>
  <c r="J933" i="1" s="1"/>
  <c r="G932" i="1"/>
  <c r="J932" i="1" s="1"/>
  <c r="G1240" i="1"/>
  <c r="J1240" i="1" s="1"/>
  <c r="G1239" i="1"/>
  <c r="J1239" i="1" s="1"/>
  <c r="J1171" i="1"/>
  <c r="J1168" i="1"/>
  <c r="Q1168" i="1" s="1"/>
  <c r="J1145" i="1"/>
  <c r="Q1145" i="1" s="1"/>
  <c r="J1133" i="1"/>
  <c r="J1127" i="1"/>
  <c r="G1083" i="1"/>
  <c r="J1083" i="1" s="1"/>
  <c r="G1068" i="1"/>
  <c r="J1068" i="1" s="1"/>
  <c r="G1036" i="1"/>
  <c r="J1036" i="1" s="1"/>
  <c r="J1012" i="1"/>
  <c r="G965" i="1"/>
  <c r="J965" i="1" s="1"/>
  <c r="G964" i="1"/>
  <c r="J964" i="1" s="1"/>
  <c r="G936" i="1"/>
  <c r="J936" i="1" s="1"/>
  <c r="L1181" i="1"/>
  <c r="G1066" i="1"/>
  <c r="J1066" i="1" s="1"/>
  <c r="G966" i="1"/>
  <c r="J966" i="1" s="1"/>
  <c r="G954" i="1"/>
  <c r="J954" i="1" s="1"/>
  <c r="G938" i="1"/>
  <c r="J938" i="1" s="1"/>
  <c r="G912" i="1"/>
  <c r="J912" i="1" s="1"/>
  <c r="G1244" i="1"/>
  <c r="J1244" i="1" s="1"/>
  <c r="G1243" i="1"/>
  <c r="J1243" i="1" s="1"/>
  <c r="G1242" i="1"/>
  <c r="J1242" i="1" s="1"/>
  <c r="G1089" i="1"/>
  <c r="J1089" i="1" s="1"/>
  <c r="G968" i="1"/>
  <c r="J968" i="1" s="1"/>
  <c r="G967" i="1"/>
  <c r="J967" i="1" s="1"/>
  <c r="G955" i="1"/>
  <c r="J955" i="1" s="1"/>
  <c r="G947" i="1"/>
  <c r="J947" i="1" s="1"/>
  <c r="G939" i="1"/>
  <c r="J939" i="1" s="1"/>
  <c r="J1169" i="1"/>
  <c r="J1146" i="1"/>
  <c r="Q1146" i="1" s="1"/>
  <c r="J1134" i="1"/>
  <c r="Q1134" i="1" s="1"/>
  <c r="J1120" i="1"/>
  <c r="J1114" i="1"/>
  <c r="G1042" i="1"/>
  <c r="J1042" i="1" s="1"/>
  <c r="G1041" i="1"/>
  <c r="J1041" i="1" s="1"/>
  <c r="G982" i="1"/>
  <c r="J982" i="1" s="1"/>
  <c r="G956" i="1"/>
  <c r="J956" i="1" s="1"/>
  <c r="G948" i="1"/>
  <c r="J948" i="1" s="1"/>
  <c r="G1225" i="1"/>
  <c r="J1225" i="1" s="1"/>
  <c r="G1224" i="1"/>
  <c r="J1224" i="1" s="1"/>
  <c r="G1222" i="1"/>
  <c r="J1222" i="1" s="1"/>
  <c r="J1001" i="1"/>
  <c r="Q1001" i="1" s="1"/>
  <c r="G972" i="1"/>
  <c r="J972" i="1" s="1"/>
  <c r="G957" i="1"/>
  <c r="J957" i="1" s="1"/>
  <c r="G949" i="1"/>
  <c r="J949" i="1" s="1"/>
  <c r="G915" i="1"/>
  <c r="J915" i="1" s="1"/>
  <c r="G1188" i="1"/>
  <c r="J1188" i="1" s="1"/>
  <c r="G1187" i="1"/>
  <c r="J1187" i="1" s="1"/>
  <c r="J1175" i="1"/>
  <c r="Q1175" i="1" s="1"/>
  <c r="J1173" i="1"/>
  <c r="J1167" i="1"/>
  <c r="Q1167" i="1" s="1"/>
  <c r="L1142" i="1"/>
  <c r="I1142" i="1"/>
  <c r="G1094" i="1"/>
  <c r="J1094" i="1" s="1"/>
  <c r="G1078" i="1"/>
  <c r="J1078" i="1" s="1"/>
  <c r="G1077" i="1"/>
  <c r="J1077" i="1" s="1"/>
  <c r="G1074" i="1"/>
  <c r="J1074" i="1" s="1"/>
  <c r="G1046" i="1"/>
  <c r="J1046" i="1" s="1"/>
  <c r="G1045" i="1"/>
  <c r="J1045" i="1" s="1"/>
  <c r="G1032" i="1"/>
  <c r="L1063" i="1"/>
  <c r="J992" i="1"/>
  <c r="G1235" i="1"/>
  <c r="J1235" i="1" s="1"/>
  <c r="G1234" i="1"/>
  <c r="J1234" i="1" s="1"/>
  <c r="G1214" i="1"/>
  <c r="J1214" i="1" s="1"/>
  <c r="J1165" i="1"/>
  <c r="Q1165" i="1" s="1"/>
  <c r="J1162" i="1"/>
  <c r="J1150" i="1"/>
  <c r="Q1150" i="1" s="1"/>
  <c r="J1135" i="1"/>
  <c r="Q1135" i="1" s="1"/>
  <c r="J1014" i="1"/>
  <c r="Q1014" i="1" s="1"/>
  <c r="G930" i="1"/>
  <c r="J930" i="1" s="1"/>
  <c r="G891" i="1"/>
  <c r="J891" i="1" s="1"/>
  <c r="J765" i="1"/>
  <c r="G578" i="1"/>
  <c r="J578" i="1" s="1"/>
  <c r="J396" i="1"/>
  <c r="G889" i="1"/>
  <c r="J889" i="1" s="1"/>
  <c r="G888" i="1"/>
  <c r="J888" i="1" s="1"/>
  <c r="G847" i="1"/>
  <c r="J847" i="1" s="1"/>
  <c r="G846" i="1"/>
  <c r="J846" i="1" s="1"/>
  <c r="G834" i="1"/>
  <c r="J834" i="1" s="1"/>
  <c r="G833" i="1"/>
  <c r="J833" i="1" s="1"/>
  <c r="G684" i="1"/>
  <c r="J684" i="1" s="1"/>
  <c r="G653" i="1"/>
  <c r="J653" i="1" s="1"/>
  <c r="G887" i="1"/>
  <c r="J887" i="1" s="1"/>
  <c r="G886" i="1"/>
  <c r="J886" i="1" s="1"/>
  <c r="G580" i="1"/>
  <c r="J580" i="1" s="1"/>
  <c r="G851" i="1"/>
  <c r="J851" i="1" s="1"/>
  <c r="G850" i="1"/>
  <c r="J850" i="1" s="1"/>
  <c r="J792" i="1"/>
  <c r="G713" i="1"/>
  <c r="J713" i="1" s="1"/>
  <c r="G673" i="1"/>
  <c r="J673" i="1" s="1"/>
  <c r="G640" i="1"/>
  <c r="J640" i="1" s="1"/>
  <c r="G639" i="1"/>
  <c r="J639" i="1" s="1"/>
  <c r="G606" i="1"/>
  <c r="J606" i="1" s="1"/>
  <c r="G605" i="1"/>
  <c r="J605" i="1" s="1"/>
  <c r="G604" i="1"/>
  <c r="J604" i="1" s="1"/>
  <c r="G584" i="1"/>
  <c r="J584" i="1" s="1"/>
  <c r="M593" i="1"/>
  <c r="G355" i="1"/>
  <c r="J355" i="1" s="1"/>
  <c r="G976" i="1"/>
  <c r="J976" i="1" s="1"/>
  <c r="G975" i="1"/>
  <c r="J975" i="1" s="1"/>
  <c r="G958" i="1"/>
  <c r="J958" i="1" s="1"/>
  <c r="G950" i="1"/>
  <c r="J950" i="1" s="1"/>
  <c r="G908" i="1"/>
  <c r="J908" i="1" s="1"/>
  <c r="G853" i="1"/>
  <c r="J853" i="1" s="1"/>
  <c r="G852" i="1"/>
  <c r="J852" i="1" s="1"/>
  <c r="G837" i="1"/>
  <c r="J837" i="1" s="1"/>
  <c r="G836" i="1"/>
  <c r="J836" i="1" s="1"/>
  <c r="J826" i="1"/>
  <c r="Q826" i="1" s="1"/>
  <c r="J814" i="1"/>
  <c r="Q814" i="1" s="1"/>
  <c r="J809" i="1"/>
  <c r="J804" i="1"/>
  <c r="J771" i="1"/>
  <c r="J768" i="1"/>
  <c r="J420" i="1"/>
  <c r="J419" i="1"/>
  <c r="I1024" i="1"/>
  <c r="G960" i="1"/>
  <c r="J960" i="1" s="1"/>
  <c r="G855" i="1"/>
  <c r="J855" i="1" s="1"/>
  <c r="G854" i="1"/>
  <c r="J854" i="1" s="1"/>
  <c r="G839" i="1"/>
  <c r="J839" i="1" s="1"/>
  <c r="G838" i="1"/>
  <c r="J838" i="1" s="1"/>
  <c r="I866" i="1"/>
  <c r="J817" i="1"/>
  <c r="G748" i="1"/>
  <c r="J748" i="1" s="1"/>
  <c r="G659" i="1"/>
  <c r="J659" i="1" s="1"/>
  <c r="G645" i="1"/>
  <c r="J645" i="1" s="1"/>
  <c r="G622" i="1"/>
  <c r="J622" i="1" s="1"/>
  <c r="G621" i="1"/>
  <c r="J621" i="1" s="1"/>
  <c r="G620" i="1"/>
  <c r="J620" i="1" s="1"/>
  <c r="G570" i="1"/>
  <c r="J570" i="1" s="1"/>
  <c r="L788" i="1"/>
  <c r="J754" i="1"/>
  <c r="J751" i="1"/>
  <c r="I671" i="1"/>
  <c r="I944" i="1"/>
  <c r="G897" i="1"/>
  <c r="J897" i="1" s="1"/>
  <c r="G896" i="1"/>
  <c r="J896" i="1" s="1"/>
  <c r="G895" i="1"/>
  <c r="J895" i="1" s="1"/>
  <c r="G894" i="1"/>
  <c r="J894" i="1" s="1"/>
  <c r="G859" i="1"/>
  <c r="J859" i="1" s="1"/>
  <c r="G843" i="1"/>
  <c r="J843" i="1" s="1"/>
  <c r="G842" i="1"/>
  <c r="J842" i="1" s="1"/>
  <c r="G831" i="1"/>
  <c r="J831" i="1" s="1"/>
  <c r="J800" i="1"/>
  <c r="J793" i="1"/>
  <c r="Q793" i="1" s="1"/>
  <c r="J772" i="1"/>
  <c r="J761" i="1"/>
  <c r="G729" i="1"/>
  <c r="J729" i="1" s="1"/>
  <c r="G679" i="1"/>
  <c r="J679" i="1" s="1"/>
  <c r="G662" i="1"/>
  <c r="J662" i="1" s="1"/>
  <c r="G647" i="1"/>
  <c r="J647" i="1" s="1"/>
  <c r="G614" i="1"/>
  <c r="J614" i="1" s="1"/>
  <c r="G572" i="1"/>
  <c r="J572" i="1" s="1"/>
  <c r="G562" i="1"/>
  <c r="J562" i="1" s="1"/>
  <c r="G561" i="1"/>
  <c r="J561" i="1" s="1"/>
  <c r="G519" i="1"/>
  <c r="J519" i="1" s="1"/>
  <c r="J499" i="1"/>
  <c r="J482" i="1"/>
  <c r="G451" i="1"/>
  <c r="J451" i="1" s="1"/>
  <c r="G432" i="1"/>
  <c r="J432" i="1" s="1"/>
  <c r="J417" i="1"/>
  <c r="J409" i="1"/>
  <c r="J401" i="1"/>
  <c r="J394" i="1"/>
  <c r="G357" i="1"/>
  <c r="J357" i="1" s="1"/>
  <c r="G356" i="1"/>
  <c r="J356" i="1" s="1"/>
  <c r="G320" i="1"/>
  <c r="J320" i="1" s="1"/>
  <c r="G264" i="1"/>
  <c r="J264" i="1" s="1"/>
  <c r="G263" i="1"/>
  <c r="J263" i="1" s="1"/>
  <c r="G521" i="1"/>
  <c r="J521" i="1" s="1"/>
  <c r="J504" i="1"/>
  <c r="J492" i="1"/>
  <c r="J418" i="1"/>
  <c r="J410" i="1"/>
  <c r="J395" i="1"/>
  <c r="G359" i="1"/>
  <c r="J359" i="1" s="1"/>
  <c r="G333" i="1"/>
  <c r="J333" i="1" s="1"/>
  <c r="G290" i="1"/>
  <c r="J290" i="1" s="1"/>
  <c r="G269" i="1"/>
  <c r="J269" i="1" s="1"/>
  <c r="G268" i="1"/>
  <c r="J268" i="1" s="1"/>
  <c r="G267" i="1"/>
  <c r="J267" i="1" s="1"/>
  <c r="G569" i="1"/>
  <c r="J569" i="1" s="1"/>
  <c r="G568" i="1"/>
  <c r="J568" i="1" s="1"/>
  <c r="G565" i="1"/>
  <c r="J565" i="1" s="1"/>
  <c r="G564" i="1"/>
  <c r="J564" i="1" s="1"/>
  <c r="G555" i="1"/>
  <c r="J555" i="1" s="1"/>
  <c r="G553" i="1"/>
  <c r="J553" i="1" s="1"/>
  <c r="G524" i="1"/>
  <c r="J524" i="1" s="1"/>
  <c r="M431" i="1"/>
  <c r="G334" i="1"/>
  <c r="J334" i="1" s="1"/>
  <c r="G329" i="1"/>
  <c r="J329" i="1" s="1"/>
  <c r="G291" i="1"/>
  <c r="J291" i="1" s="1"/>
  <c r="J147" i="1"/>
  <c r="J129" i="1"/>
  <c r="G541" i="1"/>
  <c r="J541" i="1" s="1"/>
  <c r="G539" i="1"/>
  <c r="J539" i="1" s="1"/>
  <c r="G455" i="1"/>
  <c r="J455" i="1" s="1"/>
  <c r="G435" i="1"/>
  <c r="J435" i="1" s="1"/>
  <c r="J421" i="1"/>
  <c r="J404" i="1"/>
  <c r="J397" i="1"/>
  <c r="L431" i="1"/>
  <c r="G373" i="1"/>
  <c r="J373" i="1" s="1"/>
  <c r="G365" i="1"/>
  <c r="J365" i="1" s="1"/>
  <c r="G364" i="1"/>
  <c r="J364" i="1" s="1"/>
  <c r="L314" i="1"/>
  <c r="G292" i="1"/>
  <c r="J292" i="1" s="1"/>
  <c r="G246" i="1"/>
  <c r="J246" i="1" s="1"/>
  <c r="G241" i="1"/>
  <c r="J241" i="1" s="1"/>
  <c r="J422" i="1"/>
  <c r="J398" i="1"/>
  <c r="L197" i="1"/>
  <c r="G616" i="1"/>
  <c r="J616" i="1" s="1"/>
  <c r="G592" i="1"/>
  <c r="J592" i="1" s="1"/>
  <c r="I593" i="1"/>
  <c r="G530" i="1"/>
  <c r="J530" i="1" s="1"/>
  <c r="J503" i="1"/>
  <c r="G471" i="1"/>
  <c r="J471" i="1" s="1"/>
  <c r="G447" i="1"/>
  <c r="J447" i="1" s="1"/>
  <c r="G437" i="1"/>
  <c r="J437" i="1" s="1"/>
  <c r="J425" i="1"/>
  <c r="J414" i="1"/>
  <c r="J405" i="1"/>
  <c r="J399" i="1"/>
  <c r="G375" i="1"/>
  <c r="J375" i="1" s="1"/>
  <c r="G198" i="1"/>
  <c r="J198" i="1" s="1"/>
  <c r="J500" i="1"/>
  <c r="J479" i="1"/>
  <c r="I473" i="1"/>
  <c r="J406" i="1"/>
  <c r="G325" i="1"/>
  <c r="J325" i="1" s="1"/>
  <c r="G315" i="1"/>
  <c r="J315" i="1" s="1"/>
  <c r="G228" i="1"/>
  <c r="J228" i="1" s="1"/>
  <c r="I236" i="1"/>
  <c r="G191" i="1"/>
  <c r="J191" i="1" s="1"/>
  <c r="G179" i="1"/>
  <c r="J179" i="1" s="1"/>
  <c r="G171" i="1"/>
  <c r="J171" i="1" s="1"/>
  <c r="G163" i="1"/>
  <c r="J163" i="1" s="1"/>
  <c r="J66" i="1"/>
  <c r="J65" i="1"/>
  <c r="Q65" i="1" s="1"/>
  <c r="J63" i="1"/>
  <c r="G24" i="1"/>
  <c r="J24" i="1" s="1"/>
  <c r="G14" i="1"/>
  <c r="J14" i="1" s="1"/>
  <c r="G5" i="1"/>
  <c r="J5" i="1" s="1"/>
  <c r="G342" i="1"/>
  <c r="J342" i="1" s="1"/>
  <c r="G337" i="1"/>
  <c r="J337" i="1" s="1"/>
  <c r="G336" i="1"/>
  <c r="J336" i="1" s="1"/>
  <c r="G331" i="1"/>
  <c r="J331" i="1" s="1"/>
  <c r="G327" i="1"/>
  <c r="J327" i="1" s="1"/>
  <c r="G318" i="1"/>
  <c r="J318" i="1" s="1"/>
  <c r="G293" i="1"/>
  <c r="J293" i="1" s="1"/>
  <c r="G239" i="1"/>
  <c r="J239" i="1" s="1"/>
  <c r="G213" i="1"/>
  <c r="J213" i="1" s="1"/>
  <c r="G212" i="1"/>
  <c r="J212" i="1" s="1"/>
  <c r="G172" i="1"/>
  <c r="J172" i="1" s="1"/>
  <c r="J152" i="1"/>
  <c r="J150" i="1"/>
  <c r="J140" i="1"/>
  <c r="J111" i="1"/>
  <c r="J108" i="1"/>
  <c r="J90" i="1"/>
  <c r="J82" i="1"/>
  <c r="J74" i="1"/>
  <c r="J71" i="1"/>
  <c r="J42" i="1"/>
  <c r="G15" i="1"/>
  <c r="J15" i="1" s="1"/>
  <c r="G7" i="1"/>
  <c r="J7" i="1" s="1"/>
  <c r="G6" i="1"/>
  <c r="J6" i="1" s="1"/>
  <c r="J135" i="1"/>
  <c r="J104" i="1"/>
  <c r="G26" i="1"/>
  <c r="J26" i="1" s="1"/>
  <c r="G16" i="1"/>
  <c r="J16" i="1" s="1"/>
  <c r="G8" i="1"/>
  <c r="J8" i="1" s="1"/>
  <c r="L236" i="1"/>
  <c r="G305" i="1"/>
  <c r="J305" i="1" s="1"/>
  <c r="G303" i="1"/>
  <c r="J303" i="1" s="1"/>
  <c r="G297" i="1"/>
  <c r="J297" i="1" s="1"/>
  <c r="G296" i="1"/>
  <c r="J296" i="1" s="1"/>
  <c r="G288" i="1"/>
  <c r="J288" i="1" s="1"/>
  <c r="G256" i="1"/>
  <c r="J256" i="1" s="1"/>
  <c r="G255" i="1"/>
  <c r="J255" i="1" s="1"/>
  <c r="G216" i="1"/>
  <c r="J216" i="1" s="1"/>
  <c r="G205" i="1"/>
  <c r="J205" i="1" s="1"/>
  <c r="G183" i="1"/>
  <c r="J183" i="1" s="1"/>
  <c r="G175" i="1"/>
  <c r="J175" i="1" s="1"/>
  <c r="G167" i="1"/>
  <c r="J167" i="1" s="1"/>
  <c r="J151" i="1"/>
  <c r="J139" i="1"/>
  <c r="J120" i="1"/>
  <c r="J109" i="1"/>
  <c r="Q109" i="1" s="1"/>
  <c r="J107" i="1"/>
  <c r="J86" i="1"/>
  <c r="Q86" i="1" s="1"/>
  <c r="J79" i="1"/>
  <c r="Q79" i="1" s="1"/>
  <c r="J58" i="1"/>
  <c r="Q58" i="1" s="1"/>
  <c r="G11" i="1"/>
  <c r="J11" i="1" s="1"/>
  <c r="G226" i="1"/>
  <c r="J226" i="1" s="1"/>
  <c r="G218" i="1"/>
  <c r="J218" i="1" s="1"/>
  <c r="G209" i="1"/>
  <c r="J209" i="1" s="1"/>
  <c r="G203" i="1"/>
  <c r="J203" i="1" s="1"/>
  <c r="G202" i="1"/>
  <c r="J202" i="1" s="1"/>
  <c r="G200" i="1"/>
  <c r="J200" i="1" s="1"/>
  <c r="G199" i="1"/>
  <c r="J199" i="1" s="1"/>
  <c r="G185" i="1"/>
  <c r="J185" i="1" s="1"/>
  <c r="G177" i="1"/>
  <c r="J177" i="1" s="1"/>
  <c r="G169" i="1"/>
  <c r="J169" i="1" s="1"/>
  <c r="G161" i="1"/>
  <c r="J161" i="1" s="1"/>
  <c r="L41" i="1"/>
  <c r="G30" i="1"/>
  <c r="J30" i="1" s="1"/>
  <c r="G22" i="1"/>
  <c r="J22" i="1" s="1"/>
  <c r="G21" i="1"/>
  <c r="J21" i="1" s="1"/>
  <c r="G3" i="1"/>
  <c r="J3" i="1" s="1"/>
  <c r="G1925" i="1"/>
  <c r="J1889" i="1"/>
  <c r="Q1889" i="1" s="1"/>
  <c r="G1799" i="1"/>
  <c r="J1799" i="1" s="1"/>
  <c r="L1886" i="1"/>
  <c r="G1797" i="1"/>
  <c r="J1797" i="1" s="1"/>
  <c r="I1808" i="1"/>
  <c r="G1768" i="1"/>
  <c r="G1806" i="1"/>
  <c r="J1806" i="1" s="1"/>
  <c r="G1794" i="1"/>
  <c r="G1641" i="1"/>
  <c r="J1641" i="1" s="1"/>
  <c r="G1633" i="1"/>
  <c r="J1633" i="1" s="1"/>
  <c r="G1625" i="1"/>
  <c r="J1625" i="1" s="1"/>
  <c r="G1617" i="1"/>
  <c r="J1617" i="1" s="1"/>
  <c r="J1574" i="1"/>
  <c r="Q1574" i="1" s="1"/>
  <c r="J1563" i="1"/>
  <c r="L1571" i="1"/>
  <c r="G1515" i="1"/>
  <c r="J1515" i="1" s="1"/>
  <c r="J1691" i="1"/>
  <c r="J1602" i="1"/>
  <c r="Q1602" i="1" s="1"/>
  <c r="L1610" i="1"/>
  <c r="J1559" i="1"/>
  <c r="L1768" i="1"/>
  <c r="G1639" i="1"/>
  <c r="J1639" i="1" s="1"/>
  <c r="G1623" i="1"/>
  <c r="J1623" i="1" s="1"/>
  <c r="G1615" i="1"/>
  <c r="J1615" i="1" s="1"/>
  <c r="L1649" i="1"/>
  <c r="I1649" i="1"/>
  <c r="G1571" i="1"/>
  <c r="J1533" i="1"/>
  <c r="G1637" i="1"/>
  <c r="J1637" i="1" s="1"/>
  <c r="G1629" i="1"/>
  <c r="J1629" i="1" s="1"/>
  <c r="G1621" i="1"/>
  <c r="J1621" i="1" s="1"/>
  <c r="G1613" i="1"/>
  <c r="J1613" i="1" s="1"/>
  <c r="J1590" i="1"/>
  <c r="Q1590" i="1" s="1"/>
  <c r="J1572" i="1"/>
  <c r="G1610" i="1"/>
  <c r="J1547" i="1"/>
  <c r="G1523" i="1"/>
  <c r="J1523" i="1" s="1"/>
  <c r="J1731" i="1"/>
  <c r="L1729" i="1"/>
  <c r="G1643" i="1"/>
  <c r="J1643" i="1" s="1"/>
  <c r="G1619" i="1"/>
  <c r="J1619" i="1" s="1"/>
  <c r="G1611" i="1"/>
  <c r="J1582" i="1"/>
  <c r="Q1582" i="1" s="1"/>
  <c r="J1539" i="1"/>
  <c r="G1519" i="1"/>
  <c r="J1519" i="1" s="1"/>
  <c r="L1493" i="1"/>
  <c r="G1424" i="1"/>
  <c r="J1424" i="1" s="1"/>
  <c r="G1281" i="1"/>
  <c r="J1281" i="1" s="1"/>
  <c r="G1279" i="1"/>
  <c r="J1279" i="1" s="1"/>
  <c r="G1277" i="1"/>
  <c r="J1277" i="1" s="1"/>
  <c r="G1275" i="1"/>
  <c r="J1275" i="1" s="1"/>
  <c r="G1273" i="1"/>
  <c r="J1273" i="1" s="1"/>
  <c r="L1415" i="1"/>
  <c r="I1376" i="1"/>
  <c r="L1376" i="1"/>
  <c r="G1287" i="1"/>
  <c r="J1287" i="1" s="1"/>
  <c r="I1298" i="1"/>
  <c r="I1259" i="1"/>
  <c r="G1261" i="1"/>
  <c r="G1231" i="1"/>
  <c r="J1231" i="1" s="1"/>
  <c r="G1223" i="1"/>
  <c r="J1223" i="1" s="1"/>
  <c r="G1209" i="1"/>
  <c r="J1209" i="1" s="1"/>
  <c r="J1144" i="1"/>
  <c r="G1181" i="1"/>
  <c r="G1246" i="1"/>
  <c r="J1246" i="1" s="1"/>
  <c r="G1238" i="1"/>
  <c r="J1238" i="1" s="1"/>
  <c r="G1207" i="1"/>
  <c r="J1207" i="1" s="1"/>
  <c r="G1253" i="1"/>
  <c r="J1253" i="1" s="1"/>
  <c r="G1245" i="1"/>
  <c r="J1245" i="1" s="1"/>
  <c r="G1237" i="1"/>
  <c r="J1237" i="1" s="1"/>
  <c r="G1221" i="1"/>
  <c r="G1219" i="1"/>
  <c r="J1219" i="1" s="1"/>
  <c r="G1142" i="1"/>
  <c r="J1107" i="1"/>
  <c r="Q1107" i="1" s="1"/>
  <c r="G1249" i="1"/>
  <c r="J1249" i="1" s="1"/>
  <c r="G1241" i="1"/>
  <c r="J1241" i="1" s="1"/>
  <c r="J1124" i="1"/>
  <c r="Q1124" i="1" s="1"/>
  <c r="G1064" i="1"/>
  <c r="J1016" i="1"/>
  <c r="Q1016" i="1" s="1"/>
  <c r="J1129" i="1"/>
  <c r="J1116" i="1"/>
  <c r="Q1116" i="1" s="1"/>
  <c r="G1095" i="1"/>
  <c r="J1095" i="1" s="1"/>
  <c r="G1087" i="1"/>
  <c r="J1087" i="1" s="1"/>
  <c r="G1003" i="1"/>
  <c r="J1003" i="1" s="1"/>
  <c r="G1093" i="1"/>
  <c r="J1093" i="1" s="1"/>
  <c r="G1084" i="1"/>
  <c r="J1084" i="1" s="1"/>
  <c r="G1082" i="1"/>
  <c r="J1082" i="1" s="1"/>
  <c r="I1103" i="1"/>
  <c r="J1013" i="1"/>
  <c r="Q1013" i="1" s="1"/>
  <c r="J991" i="1"/>
  <c r="I1181" i="1"/>
  <c r="J1121" i="1"/>
  <c r="G1092" i="1"/>
  <c r="J1092" i="1" s="1"/>
  <c r="J1113" i="1"/>
  <c r="J1104" i="1"/>
  <c r="Q1104" i="1" s="1"/>
  <c r="G1090" i="1"/>
  <c r="J1090" i="1" s="1"/>
  <c r="G961" i="1"/>
  <c r="J961" i="1" s="1"/>
  <c r="G935" i="1"/>
  <c r="J935" i="1" s="1"/>
  <c r="G927" i="1"/>
  <c r="J927" i="1" s="1"/>
  <c r="G919" i="1"/>
  <c r="J919" i="1" s="1"/>
  <c r="G911" i="1"/>
  <c r="J911" i="1" s="1"/>
  <c r="J1018" i="1"/>
  <c r="Q1018" i="1" s="1"/>
  <c r="J986" i="1"/>
  <c r="Q986" i="1" s="1"/>
  <c r="I985" i="1"/>
  <c r="G934" i="1"/>
  <c r="J934" i="1" s="1"/>
  <c r="G918" i="1"/>
  <c r="J918" i="1" s="1"/>
  <c r="G910" i="1"/>
  <c r="J910" i="1" s="1"/>
  <c r="J990" i="1"/>
  <c r="G925" i="1"/>
  <c r="J925" i="1" s="1"/>
  <c r="I1063" i="1"/>
  <c r="J994" i="1"/>
  <c r="G970" i="1"/>
  <c r="J970" i="1" s="1"/>
  <c r="G827" i="1"/>
  <c r="J803" i="1"/>
  <c r="G945" i="1"/>
  <c r="J1002" i="1"/>
  <c r="G977" i="1"/>
  <c r="J977" i="1" s="1"/>
  <c r="G973" i="1"/>
  <c r="J973" i="1" s="1"/>
  <c r="G969" i="1"/>
  <c r="J969" i="1" s="1"/>
  <c r="G906" i="1"/>
  <c r="J1006" i="1"/>
  <c r="Q1006" i="1" s="1"/>
  <c r="L1024" i="1"/>
  <c r="L985" i="1"/>
  <c r="G963" i="1"/>
  <c r="J963" i="1" s="1"/>
  <c r="G937" i="1"/>
  <c r="J937" i="1" s="1"/>
  <c r="G929" i="1"/>
  <c r="J929" i="1" s="1"/>
  <c r="G913" i="1"/>
  <c r="J913" i="1" s="1"/>
  <c r="L827" i="1"/>
  <c r="J790" i="1"/>
  <c r="Q790" i="1" s="1"/>
  <c r="G788" i="1"/>
  <c r="J776" i="1"/>
  <c r="J759" i="1"/>
  <c r="I632" i="1"/>
  <c r="G828" i="1"/>
  <c r="I788" i="1"/>
  <c r="G739" i="1"/>
  <c r="J739" i="1" s="1"/>
  <c r="G747" i="1"/>
  <c r="J747" i="1" s="1"/>
  <c r="J794" i="1"/>
  <c r="Q794" i="1" s="1"/>
  <c r="J774" i="1"/>
  <c r="J753" i="1"/>
  <c r="G728" i="1"/>
  <c r="J728" i="1" s="1"/>
  <c r="G743" i="1"/>
  <c r="J743" i="1" s="1"/>
  <c r="L710" i="1"/>
  <c r="J796" i="1"/>
  <c r="Q796" i="1" s="1"/>
  <c r="J787" i="1"/>
  <c r="Q787" i="1" s="1"/>
  <c r="J775" i="1"/>
  <c r="J769" i="1"/>
  <c r="J757" i="1"/>
  <c r="G720" i="1"/>
  <c r="J720" i="1" s="1"/>
  <c r="J798" i="1"/>
  <c r="Q798" i="1" s="1"/>
  <c r="I827" i="1"/>
  <c r="J758" i="1"/>
  <c r="G723" i="1"/>
  <c r="J723" i="1" s="1"/>
  <c r="I710" i="1"/>
  <c r="G712" i="1"/>
  <c r="G702" i="1"/>
  <c r="J702" i="1" s="1"/>
  <c r="G698" i="1"/>
  <c r="J698" i="1" s="1"/>
  <c r="G694" i="1"/>
  <c r="J694" i="1" s="1"/>
  <c r="G690" i="1"/>
  <c r="J690" i="1" s="1"/>
  <c r="G686" i="1"/>
  <c r="J686" i="1" s="1"/>
  <c r="G660" i="1"/>
  <c r="J660" i="1" s="1"/>
  <c r="G680" i="1"/>
  <c r="J680" i="1" s="1"/>
  <c r="G672" i="1"/>
  <c r="L632" i="1"/>
  <c r="G738" i="1"/>
  <c r="J738" i="1" s="1"/>
  <c r="G730" i="1"/>
  <c r="J730" i="1" s="1"/>
  <c r="G722" i="1"/>
  <c r="J722" i="1" s="1"/>
  <c r="G701" i="1"/>
  <c r="J701" i="1" s="1"/>
  <c r="G697" i="1"/>
  <c r="J697" i="1" s="1"/>
  <c r="G689" i="1"/>
  <c r="J689" i="1" s="1"/>
  <c r="G685" i="1"/>
  <c r="J685" i="1" s="1"/>
  <c r="G636" i="1"/>
  <c r="J636" i="1" s="1"/>
  <c r="G740" i="1"/>
  <c r="J740" i="1" s="1"/>
  <c r="G732" i="1"/>
  <c r="J732" i="1" s="1"/>
  <c r="G724" i="1"/>
  <c r="J724" i="1" s="1"/>
  <c r="G716" i="1"/>
  <c r="J716" i="1" s="1"/>
  <c r="G704" i="1"/>
  <c r="J704" i="1" s="1"/>
  <c r="G700" i="1"/>
  <c r="J700" i="1" s="1"/>
  <c r="G696" i="1"/>
  <c r="J696" i="1" s="1"/>
  <c r="G692" i="1"/>
  <c r="J692" i="1" s="1"/>
  <c r="G644" i="1"/>
  <c r="J644" i="1" s="1"/>
  <c r="L671" i="1"/>
  <c r="G742" i="1"/>
  <c r="J742" i="1" s="1"/>
  <c r="G734" i="1"/>
  <c r="J734" i="1" s="1"/>
  <c r="G726" i="1"/>
  <c r="J726" i="1" s="1"/>
  <c r="G718" i="1"/>
  <c r="J718" i="1" s="1"/>
  <c r="G703" i="1"/>
  <c r="J703" i="1" s="1"/>
  <c r="G699" i="1"/>
  <c r="J699" i="1" s="1"/>
  <c r="G695" i="1"/>
  <c r="J695" i="1" s="1"/>
  <c r="G691" i="1"/>
  <c r="J691" i="1" s="1"/>
  <c r="G687" i="1"/>
  <c r="J687" i="1" s="1"/>
  <c r="G652" i="1"/>
  <c r="J652" i="1" s="1"/>
  <c r="I514" i="1"/>
  <c r="G665" i="1"/>
  <c r="J665" i="1" s="1"/>
  <c r="G657" i="1"/>
  <c r="J657" i="1" s="1"/>
  <c r="G649" i="1"/>
  <c r="J649" i="1" s="1"/>
  <c r="G633" i="1"/>
  <c r="G557" i="1"/>
  <c r="J557" i="1" s="1"/>
  <c r="G623" i="1"/>
  <c r="J623" i="1" s="1"/>
  <c r="G615" i="1"/>
  <c r="J615" i="1" s="1"/>
  <c r="G607" i="1"/>
  <c r="J607" i="1" s="1"/>
  <c r="G599" i="1"/>
  <c r="J599" i="1" s="1"/>
  <c r="G587" i="1"/>
  <c r="J587" i="1" s="1"/>
  <c r="G579" i="1"/>
  <c r="J579" i="1" s="1"/>
  <c r="G571" i="1"/>
  <c r="J571" i="1" s="1"/>
  <c r="I554" i="1"/>
  <c r="J475" i="1"/>
  <c r="G617" i="1"/>
  <c r="J617" i="1" s="1"/>
  <c r="G609" i="1"/>
  <c r="J609" i="1" s="1"/>
  <c r="G601" i="1"/>
  <c r="J601" i="1" s="1"/>
  <c r="G581" i="1"/>
  <c r="J581" i="1" s="1"/>
  <c r="G631" i="1"/>
  <c r="J631" i="1" s="1"/>
  <c r="G619" i="1"/>
  <c r="J619" i="1" s="1"/>
  <c r="G611" i="1"/>
  <c r="J611" i="1" s="1"/>
  <c r="G603" i="1"/>
  <c r="J603" i="1" s="1"/>
  <c r="G595" i="1"/>
  <c r="J595" i="1" s="1"/>
  <c r="L593" i="1"/>
  <c r="G583" i="1"/>
  <c r="J583" i="1" s="1"/>
  <c r="G575" i="1"/>
  <c r="J575" i="1" s="1"/>
  <c r="G675" i="1"/>
  <c r="J675" i="1" s="1"/>
  <c r="G663" i="1"/>
  <c r="J663" i="1" s="1"/>
  <c r="G655" i="1"/>
  <c r="J655" i="1" s="1"/>
  <c r="G533" i="1"/>
  <c r="J533" i="1" s="1"/>
  <c r="L554" i="1"/>
  <c r="G523" i="1"/>
  <c r="L514" i="1"/>
  <c r="J493" i="1"/>
  <c r="G514" i="1"/>
  <c r="L473" i="1"/>
  <c r="J485" i="1"/>
  <c r="J505" i="1"/>
  <c r="J477" i="1"/>
  <c r="J489" i="1"/>
  <c r="J481" i="1"/>
  <c r="J474" i="1"/>
  <c r="I431" i="1"/>
  <c r="G464" i="1"/>
  <c r="J464" i="1" s="1"/>
  <c r="G460" i="1"/>
  <c r="J460" i="1" s="1"/>
  <c r="G452" i="1"/>
  <c r="J452" i="1" s="1"/>
  <c r="G444" i="1"/>
  <c r="J444" i="1" s="1"/>
  <c r="G431" i="1"/>
  <c r="J393" i="1"/>
  <c r="I392" i="1"/>
  <c r="G319" i="1"/>
  <c r="J319" i="1" s="1"/>
  <c r="I353" i="1"/>
  <c r="G436" i="1"/>
  <c r="J436" i="1" s="1"/>
  <c r="G462" i="1"/>
  <c r="J462" i="1" s="1"/>
  <c r="G458" i="1"/>
  <c r="J458" i="1" s="1"/>
  <c r="G454" i="1"/>
  <c r="J454" i="1" s="1"/>
  <c r="G450" i="1"/>
  <c r="J450" i="1" s="1"/>
  <c r="G446" i="1"/>
  <c r="J446" i="1" s="1"/>
  <c r="G442" i="1"/>
  <c r="J442" i="1" s="1"/>
  <c r="J430" i="1"/>
  <c r="J424" i="1"/>
  <c r="J412" i="1"/>
  <c r="G358" i="1"/>
  <c r="J358" i="1" s="1"/>
  <c r="L392" i="1"/>
  <c r="G361" i="1"/>
  <c r="J361" i="1" s="1"/>
  <c r="G465" i="1"/>
  <c r="J465" i="1" s="1"/>
  <c r="G461" i="1"/>
  <c r="J461" i="1" s="1"/>
  <c r="G457" i="1"/>
  <c r="J457" i="1" s="1"/>
  <c r="G453" i="1"/>
  <c r="J453" i="1" s="1"/>
  <c r="G449" i="1"/>
  <c r="J449" i="1" s="1"/>
  <c r="G445" i="1"/>
  <c r="J445" i="1" s="1"/>
  <c r="G441" i="1"/>
  <c r="J441" i="1" s="1"/>
  <c r="K431" i="1"/>
  <c r="G343" i="1"/>
  <c r="J343" i="1" s="1"/>
  <c r="G335" i="1"/>
  <c r="J335" i="1" s="1"/>
  <c r="J408" i="1"/>
  <c r="M392" i="1"/>
  <c r="G308" i="1"/>
  <c r="J308" i="1" s="1"/>
  <c r="G300" i="1"/>
  <c r="J300" i="1" s="1"/>
  <c r="G307" i="1"/>
  <c r="J307" i="1" s="1"/>
  <c r="G299" i="1"/>
  <c r="J299" i="1" s="1"/>
  <c r="G306" i="1"/>
  <c r="J306" i="1" s="1"/>
  <c r="G298" i="1"/>
  <c r="J298" i="1" s="1"/>
  <c r="G304" i="1"/>
  <c r="J304" i="1" s="1"/>
  <c r="I314" i="1"/>
  <c r="L275" i="1"/>
  <c r="G257" i="1"/>
  <c r="J257" i="1" s="1"/>
  <c r="G251" i="1"/>
  <c r="J251" i="1" s="1"/>
  <c r="I275" i="1"/>
  <c r="G229" i="1"/>
  <c r="J229" i="1" s="1"/>
  <c r="G225" i="1"/>
  <c r="J225" i="1" s="1"/>
  <c r="G221" i="1"/>
  <c r="J221" i="1" s="1"/>
  <c r="G217" i="1"/>
  <c r="J217" i="1" s="1"/>
  <c r="G253" i="1"/>
  <c r="J253" i="1" s="1"/>
  <c r="G249" i="1"/>
  <c r="J249" i="1" s="1"/>
  <c r="G245" i="1"/>
  <c r="J245" i="1" s="1"/>
  <c r="G237" i="1"/>
  <c r="M275" i="1"/>
  <c r="G235" i="1"/>
  <c r="J235" i="1" s="1"/>
  <c r="G227" i="1"/>
  <c r="J227" i="1" s="1"/>
  <c r="G223" i="1"/>
  <c r="J223" i="1" s="1"/>
  <c r="G219" i="1"/>
  <c r="J219" i="1" s="1"/>
  <c r="G215" i="1"/>
  <c r="J215" i="1" s="1"/>
  <c r="G190" i="1"/>
  <c r="J190" i="1" s="1"/>
  <c r="G188" i="1"/>
  <c r="J188" i="1" s="1"/>
  <c r="J122" i="1"/>
  <c r="G158" i="1"/>
  <c r="G186" i="1"/>
  <c r="I197" i="1"/>
  <c r="J106" i="1"/>
  <c r="I119" i="1"/>
  <c r="J46" i="1"/>
  <c r="Q46" i="1" s="1"/>
  <c r="L80" i="1"/>
  <c r="I80" i="1"/>
  <c r="L158" i="1"/>
  <c r="L119" i="1"/>
  <c r="J73" i="1"/>
  <c r="Q73" i="1" s="1"/>
  <c r="J81" i="1"/>
  <c r="J70" i="1"/>
  <c r="Q70" i="1" s="1"/>
  <c r="G35" i="1"/>
  <c r="J35" i="1" s="1"/>
  <c r="G80" i="1"/>
  <c r="J43" i="1"/>
  <c r="Q43" i="1" s="1"/>
  <c r="J125" i="1"/>
  <c r="J118" i="1"/>
  <c r="J98" i="1"/>
  <c r="J57" i="1"/>
  <c r="Q57" i="1" s="1"/>
  <c r="J157" i="1"/>
  <c r="J54" i="1"/>
  <c r="Q54" i="1" s="1"/>
  <c r="I41" i="1"/>
  <c r="I158" i="1"/>
  <c r="J2010" i="1" l="1"/>
  <c r="P392" i="1"/>
  <c r="P2009" i="1"/>
  <c r="P1886" i="1"/>
  <c r="P275" i="1"/>
  <c r="P905" i="1"/>
  <c r="P431" i="1"/>
  <c r="P593" i="1"/>
  <c r="J867" i="1"/>
  <c r="J905" i="1" s="1"/>
  <c r="G905" i="1"/>
  <c r="G275" i="1"/>
  <c r="Q403" i="1"/>
  <c r="R415" i="1"/>
  <c r="R414" i="1"/>
  <c r="R424" i="1"/>
  <c r="R425" i="1"/>
  <c r="Q411" i="1"/>
  <c r="R402" i="1"/>
  <c r="R430" i="1"/>
  <c r="R407" i="1"/>
  <c r="R413" i="1"/>
  <c r="R400" i="1"/>
  <c r="R408" i="1"/>
  <c r="R420" i="1"/>
  <c r="R416" i="1"/>
  <c r="Q81" i="1"/>
  <c r="J119" i="1"/>
  <c r="J158" i="1"/>
  <c r="Q422" i="1"/>
  <c r="R419" i="1"/>
  <c r="R401" i="1"/>
  <c r="R421" i="1"/>
  <c r="R396" i="1"/>
  <c r="R412" i="1"/>
  <c r="Q418" i="1"/>
  <c r="R397" i="1"/>
  <c r="Q399" i="1"/>
  <c r="R417" i="1"/>
  <c r="R395" i="1"/>
  <c r="R404" i="1"/>
  <c r="Q410" i="1"/>
  <c r="R423" i="1"/>
  <c r="R409" i="1"/>
  <c r="Q393" i="1"/>
  <c r="R394" i="1"/>
  <c r="R405" i="1"/>
  <c r="G1080" i="1"/>
  <c r="J1080" i="1" s="1"/>
  <c r="G1773" i="1"/>
  <c r="J1773" i="1" s="1"/>
  <c r="G1269" i="1"/>
  <c r="J1269" i="1" s="1"/>
  <c r="G714" i="1"/>
  <c r="J714" i="1" s="1"/>
  <c r="J711" i="1"/>
  <c r="J1182" i="1"/>
  <c r="J1220" i="1" s="1"/>
  <c r="G1220" i="1"/>
  <c r="Q990" i="1"/>
  <c r="Q47" i="1"/>
  <c r="Q1339" i="1"/>
  <c r="Q1580" i="1"/>
  <c r="Q1579" i="1"/>
  <c r="Q82" i="1"/>
  <c r="Q992" i="1"/>
  <c r="Q68" i="1"/>
  <c r="Q1604" i="1"/>
  <c r="Q1600" i="1"/>
  <c r="Q55" i="1"/>
  <c r="Q991" i="1"/>
  <c r="Q1572" i="1"/>
  <c r="Q118" i="1"/>
  <c r="Q106" i="1"/>
  <c r="Q90" i="1"/>
  <c r="Q52" i="1"/>
  <c r="Q999" i="1"/>
  <c r="Q1362" i="1"/>
  <c r="Q1346" i="1"/>
  <c r="Q1114" i="1"/>
  <c r="Q67" i="1"/>
  <c r="Q51" i="1"/>
  <c r="Q98" i="1"/>
  <c r="Q1144" i="1"/>
  <c r="Q1892" i="1"/>
  <c r="Q1584" i="1"/>
  <c r="Q1122" i="1"/>
  <c r="Q1592" i="1"/>
  <c r="Q1596" i="1"/>
  <c r="Q63" i="1"/>
  <c r="Q1588" i="1"/>
  <c r="Q44" i="1"/>
  <c r="Q1105" i="1"/>
  <c r="Q1565" i="1"/>
  <c r="Q71" i="1"/>
  <c r="Q60" i="1"/>
  <c r="Q1106" i="1"/>
  <c r="Q1576" i="1"/>
  <c r="R1121" i="1"/>
  <c r="Q1121" i="1"/>
  <c r="R74" i="1"/>
  <c r="Q74" i="1"/>
  <c r="R66" i="1"/>
  <c r="Q66" i="1"/>
  <c r="R1012" i="1"/>
  <c r="Q1012" i="1"/>
  <c r="R1594" i="1"/>
  <c r="Q1594" i="1"/>
  <c r="R513" i="1"/>
  <c r="Q513" i="1"/>
  <c r="R64" i="1"/>
  <c r="Q64" i="1"/>
  <c r="R1353" i="1"/>
  <c r="Q1353" i="1"/>
  <c r="R1141" i="1"/>
  <c r="Q1141" i="1"/>
  <c r="R45" i="1"/>
  <c r="Q45" i="1"/>
  <c r="R147" i="1"/>
  <c r="Q147" i="1"/>
  <c r="R1171" i="1"/>
  <c r="Q1171" i="1"/>
  <c r="R1363" i="1"/>
  <c r="Q1363" i="1"/>
  <c r="R1918" i="1"/>
  <c r="Q1918" i="1"/>
  <c r="R1751" i="1"/>
  <c r="Q1751" i="1"/>
  <c r="R501" i="1"/>
  <c r="Q501" i="1"/>
  <c r="R49" i="1"/>
  <c r="Q49" i="1"/>
  <c r="R1157" i="1"/>
  <c r="Q1157" i="1"/>
  <c r="R1118" i="1"/>
  <c r="Q1118" i="1"/>
  <c r="R1356" i="1"/>
  <c r="Q1356" i="1"/>
  <c r="R1599" i="1"/>
  <c r="Q1599" i="1"/>
  <c r="R1741" i="1"/>
  <c r="Q1741" i="1"/>
  <c r="R1147" i="1"/>
  <c r="Q1147" i="1"/>
  <c r="R1585" i="1"/>
  <c r="Q1585" i="1"/>
  <c r="R1760" i="1"/>
  <c r="Q1760" i="1"/>
  <c r="R1749" i="1"/>
  <c r="Q1749" i="1"/>
  <c r="R1370" i="1"/>
  <c r="Q1370" i="1"/>
  <c r="R1755" i="1"/>
  <c r="Q1755" i="1"/>
  <c r="R1586" i="1"/>
  <c r="Q1586" i="1"/>
  <c r="R1583" i="1"/>
  <c r="Q1583" i="1"/>
  <c r="R1002" i="1"/>
  <c r="Q1002" i="1"/>
  <c r="R1113" i="1"/>
  <c r="Q1113" i="1"/>
  <c r="R1129" i="1"/>
  <c r="Q1129" i="1"/>
  <c r="R804" i="1"/>
  <c r="Q804" i="1"/>
  <c r="R792" i="1"/>
  <c r="Q792" i="1"/>
  <c r="R1732" i="1"/>
  <c r="Q1732" i="1"/>
  <c r="R1753" i="1"/>
  <c r="Q1753" i="1"/>
  <c r="R88" i="1"/>
  <c r="Q88" i="1"/>
  <c r="R1153" i="1"/>
  <c r="Q1153" i="1"/>
  <c r="R811" i="1"/>
  <c r="Q811" i="1"/>
  <c r="R1348" i="1"/>
  <c r="Q1348" i="1"/>
  <c r="R1900" i="1"/>
  <c r="Q1900" i="1"/>
  <c r="R1746" i="1"/>
  <c r="Q1746" i="1"/>
  <c r="R83" i="1"/>
  <c r="Q83" i="1"/>
  <c r="R1911" i="1"/>
  <c r="Q1911" i="1"/>
  <c r="R1005" i="1"/>
  <c r="Q1005" i="1"/>
  <c r="R112" i="1"/>
  <c r="Q112" i="1"/>
  <c r="R1752" i="1"/>
  <c r="Q1752" i="1"/>
  <c r="R1354" i="1"/>
  <c r="Q1354" i="1"/>
  <c r="R157" i="1"/>
  <c r="Q157" i="1"/>
  <c r="R994" i="1"/>
  <c r="Q994" i="1"/>
  <c r="R1003" i="1"/>
  <c r="Q1003" i="1"/>
  <c r="R108" i="1"/>
  <c r="Q108" i="1"/>
  <c r="R817" i="1"/>
  <c r="Q817" i="1"/>
  <c r="R809" i="1"/>
  <c r="Q809" i="1"/>
  <c r="R1162" i="1"/>
  <c r="Q1162" i="1"/>
  <c r="R1894" i="1"/>
  <c r="Q1894" i="1"/>
  <c r="R1901" i="1"/>
  <c r="Q1901" i="1"/>
  <c r="R1735" i="1"/>
  <c r="Q1735" i="1"/>
  <c r="R1756" i="1"/>
  <c r="Q1756" i="1"/>
  <c r="R812" i="1"/>
  <c r="Q812" i="1"/>
  <c r="R62" i="1"/>
  <c r="Q62" i="1"/>
  <c r="R95" i="1"/>
  <c r="Q95" i="1"/>
  <c r="R813" i="1"/>
  <c r="Q813" i="1"/>
  <c r="R1154" i="1"/>
  <c r="Q1154" i="1"/>
  <c r="R1149" i="1"/>
  <c r="Q1149" i="1"/>
  <c r="R1163" i="1"/>
  <c r="Q1163" i="1"/>
  <c r="R85" i="1"/>
  <c r="Q85" i="1"/>
  <c r="R1603" i="1"/>
  <c r="Q1603" i="1"/>
  <c r="R1908" i="1"/>
  <c r="Q1908" i="1"/>
  <c r="R1369" i="1"/>
  <c r="Q1369" i="1"/>
  <c r="R1924" i="1"/>
  <c r="Q1924" i="1"/>
  <c r="R795" i="1"/>
  <c r="Q795" i="1"/>
  <c r="R1895" i="1"/>
  <c r="Q1895" i="1"/>
  <c r="R1738" i="1"/>
  <c r="Q1738" i="1"/>
  <c r="R111" i="1"/>
  <c r="Q111" i="1"/>
  <c r="R800" i="1"/>
  <c r="Q800" i="1"/>
  <c r="R1120" i="1"/>
  <c r="Q1120" i="1"/>
  <c r="R1759" i="1"/>
  <c r="Q1759" i="1"/>
  <c r="R69" i="1"/>
  <c r="Q69" i="1"/>
  <c r="R87" i="1"/>
  <c r="Q87" i="1"/>
  <c r="R97" i="1"/>
  <c r="Q97" i="1"/>
  <c r="R820" i="1"/>
  <c r="Q820" i="1"/>
  <c r="R1156" i="1"/>
  <c r="Q1156" i="1"/>
  <c r="R1161" i="1"/>
  <c r="Q1161" i="1"/>
  <c r="R1361" i="1"/>
  <c r="Q1361" i="1"/>
  <c r="R1008" i="1"/>
  <c r="Q1008" i="1"/>
  <c r="R1762" i="1"/>
  <c r="Q1762" i="1"/>
  <c r="R1000" i="1"/>
  <c r="Q1000" i="1"/>
  <c r="R53" i="1"/>
  <c r="Q53" i="1"/>
  <c r="R1733" i="1"/>
  <c r="Q1733" i="1"/>
  <c r="R816" i="1"/>
  <c r="Q816" i="1"/>
  <c r="R1164" i="1"/>
  <c r="Q1164" i="1"/>
  <c r="R1598" i="1"/>
  <c r="Q1598" i="1"/>
  <c r="R1899" i="1"/>
  <c r="Q1899" i="1"/>
  <c r="R50" i="1"/>
  <c r="Q50" i="1"/>
  <c r="R1345" i="1"/>
  <c r="Q1345" i="1"/>
  <c r="R791" i="1"/>
  <c r="Q791" i="1"/>
  <c r="R103" i="1"/>
  <c r="Q103" i="1"/>
  <c r="R107" i="1"/>
  <c r="Q107" i="1"/>
  <c r="R1173" i="1"/>
  <c r="Q1173" i="1"/>
  <c r="R1127" i="1"/>
  <c r="Q1127" i="1"/>
  <c r="R1909" i="1"/>
  <c r="Q1909" i="1"/>
  <c r="R1740" i="1"/>
  <c r="Q1740" i="1"/>
  <c r="R1761" i="1"/>
  <c r="Q1761" i="1"/>
  <c r="R91" i="1"/>
  <c r="Q91" i="1"/>
  <c r="R1170" i="1"/>
  <c r="Q1170" i="1"/>
  <c r="R1010" i="1"/>
  <c r="Q1010" i="1"/>
  <c r="R1560" i="1"/>
  <c r="Q1560" i="1"/>
  <c r="R1009" i="1"/>
  <c r="Q1009" i="1"/>
  <c r="R72" i="1"/>
  <c r="Q72" i="1"/>
  <c r="R995" i="1"/>
  <c r="Q995" i="1"/>
  <c r="R1126" i="1"/>
  <c r="Q1126" i="1"/>
  <c r="R96" i="1"/>
  <c r="Q96" i="1"/>
  <c r="R1736" i="1"/>
  <c r="Q1736" i="1"/>
  <c r="R807" i="1"/>
  <c r="Q807" i="1"/>
  <c r="R1368" i="1"/>
  <c r="Q1368" i="1"/>
  <c r="R803" i="1"/>
  <c r="Q803" i="1"/>
  <c r="R42" i="1"/>
  <c r="Q42" i="1"/>
  <c r="R1133" i="1"/>
  <c r="Q1133" i="1"/>
  <c r="R1367" i="1"/>
  <c r="Q1367" i="1"/>
  <c r="R1905" i="1"/>
  <c r="Q1905" i="1"/>
  <c r="R1743" i="1"/>
  <c r="Q1743" i="1"/>
  <c r="R1912" i="1"/>
  <c r="Q1912" i="1"/>
  <c r="R799" i="1"/>
  <c r="Q799" i="1"/>
  <c r="R777" i="1"/>
  <c r="Q777" i="1"/>
  <c r="R93" i="1"/>
  <c r="Q93" i="1"/>
  <c r="R1744" i="1"/>
  <c r="Q1744" i="1"/>
  <c r="R506" i="1"/>
  <c r="Q506" i="1"/>
  <c r="R1011" i="1"/>
  <c r="Q1011" i="1"/>
  <c r="R99" i="1"/>
  <c r="Q99" i="1"/>
  <c r="R1110" i="1"/>
  <c r="Q1110" i="1"/>
  <c r="R1023" i="1"/>
  <c r="Q1023" i="1"/>
  <c r="R1115" i="1"/>
  <c r="Q1115" i="1"/>
  <c r="R1767" i="1"/>
  <c r="Q1767" i="1"/>
  <c r="R782" i="1"/>
  <c r="Q782" i="1"/>
  <c r="R1731" i="1"/>
  <c r="Q1731" i="1"/>
  <c r="R104" i="1"/>
  <c r="Q104" i="1"/>
  <c r="R152" i="1"/>
  <c r="Q152" i="1"/>
  <c r="R1169" i="1"/>
  <c r="Q1169" i="1"/>
  <c r="R1111" i="1"/>
  <c r="Q1111" i="1"/>
  <c r="R1591" i="1"/>
  <c r="Q1591" i="1"/>
  <c r="R1347" i="1"/>
  <c r="Q1347" i="1"/>
  <c r="R1349" i="1"/>
  <c r="Q1349" i="1"/>
  <c r="R1587" i="1"/>
  <c r="Q1587" i="1"/>
  <c r="R1910" i="1"/>
  <c r="Q1910" i="1"/>
  <c r="R1917" i="1"/>
  <c r="Q1917" i="1"/>
  <c r="R1745" i="1"/>
  <c r="Q1745" i="1"/>
  <c r="R102" i="1"/>
  <c r="Q102" i="1"/>
  <c r="R1119" i="1"/>
  <c r="Q1119" i="1"/>
  <c r="R1341" i="1"/>
  <c r="Q1341" i="1"/>
  <c r="R1112" i="1"/>
  <c r="Q1112" i="1"/>
  <c r="R61" i="1"/>
  <c r="Q61" i="1"/>
  <c r="R988" i="1"/>
  <c r="Q988" i="1"/>
  <c r="R1342" i="1"/>
  <c r="Q1342" i="1"/>
  <c r="R1130" i="1"/>
  <c r="Q1130" i="1"/>
  <c r="R1359" i="1"/>
  <c r="Q1359" i="1"/>
  <c r="R1904" i="1"/>
  <c r="Q416" i="1"/>
  <c r="R1966" i="1"/>
  <c r="R802" i="1"/>
  <c r="R92" i="1"/>
  <c r="R113" i="1"/>
  <c r="R1748" i="1"/>
  <c r="R1375" i="1"/>
  <c r="R1007" i="1"/>
  <c r="Q1711" i="1"/>
  <c r="R110" i="1"/>
  <c r="Q1484" i="1"/>
  <c r="R1600" i="1"/>
  <c r="R235" i="1"/>
  <c r="R1907" i="1"/>
  <c r="Q1721" i="1"/>
  <c r="Q1471" i="1"/>
  <c r="Q865" i="1"/>
  <c r="R67" i="1"/>
  <c r="R1915" i="1"/>
  <c r="R59" i="1"/>
  <c r="Q1710" i="1"/>
  <c r="Q40" i="1"/>
  <c r="R989" i="1"/>
  <c r="R997" i="1"/>
  <c r="Q264" i="1"/>
  <c r="R1392" i="1"/>
  <c r="R89" i="1"/>
  <c r="Q1648" i="1"/>
  <c r="R48" i="1"/>
  <c r="Q863" i="1"/>
  <c r="R56" i="1"/>
  <c r="R899" i="1"/>
  <c r="R1887" i="1"/>
  <c r="Q592" i="1"/>
  <c r="R1062" i="1"/>
  <c r="R1747" i="1"/>
  <c r="R1580" i="1"/>
  <c r="R1365" i="1"/>
  <c r="R2006" i="1"/>
  <c r="Q1706" i="1"/>
  <c r="R999" i="1"/>
  <c r="Q1708" i="1"/>
  <c r="R1806" i="1"/>
  <c r="R47" i="1"/>
  <c r="Q400" i="1"/>
  <c r="R984" i="1"/>
  <c r="R68" i="1"/>
  <c r="R747" i="1"/>
  <c r="R805" i="1"/>
  <c r="R1757" i="1"/>
  <c r="R1875" i="1"/>
  <c r="Q899" i="1"/>
  <c r="R1151" i="1"/>
  <c r="R1132" i="1"/>
  <c r="Q1692" i="1"/>
  <c r="Q1995" i="1"/>
  <c r="R1219" i="1"/>
  <c r="R1742" i="1"/>
  <c r="R1730" i="1"/>
  <c r="Q407" i="1"/>
  <c r="Q1716" i="1"/>
  <c r="R943" i="1"/>
  <c r="R1358" i="1"/>
  <c r="R998" i="1"/>
  <c r="R904" i="1"/>
  <c r="Q1880" i="1"/>
  <c r="Q1719" i="1"/>
  <c r="Q413" i="1"/>
  <c r="R810" i="1"/>
  <c r="R1122" i="1"/>
  <c r="R1155" i="1"/>
  <c r="Q1965" i="1"/>
  <c r="R1588" i="1"/>
  <c r="Q1885" i="1"/>
  <c r="R1579" i="1"/>
  <c r="R1479" i="1"/>
  <c r="R993" i="1"/>
  <c r="Q1390" i="1"/>
  <c r="R818" i="1"/>
  <c r="R1584" i="1"/>
  <c r="R1131" i="1"/>
  <c r="R1344" i="1"/>
  <c r="R1381" i="1"/>
  <c r="R1913" i="1"/>
  <c r="R1468" i="1"/>
  <c r="Q1697" i="1"/>
  <c r="R1754" i="1"/>
  <c r="Q984" i="1"/>
  <c r="R815" i="1"/>
  <c r="R1461" i="1"/>
  <c r="R105" i="1"/>
  <c r="Q1393" i="1"/>
  <c r="R51" i="1"/>
  <c r="R1964" i="1"/>
  <c r="R86" i="1"/>
  <c r="R100" i="1"/>
  <c r="R1172" i="1"/>
  <c r="R1166" i="1"/>
  <c r="R1486" i="1"/>
  <c r="Q1700" i="1"/>
  <c r="R2000" i="1"/>
  <c r="R1384" i="1"/>
  <c r="Q1382" i="1"/>
  <c r="R1576" i="1"/>
  <c r="Q402" i="1"/>
  <c r="R1592" i="1"/>
  <c r="R789" i="1"/>
  <c r="Q904" i="1"/>
  <c r="Q1698" i="1"/>
  <c r="R1004" i="1"/>
  <c r="Q421" i="1"/>
  <c r="Q1402" i="1"/>
  <c r="R1902" i="1"/>
  <c r="Q394" i="1"/>
  <c r="R1604" i="1"/>
  <c r="R1906" i="1"/>
  <c r="R403" i="1"/>
  <c r="R1463" i="1"/>
  <c r="R1340" i="1"/>
  <c r="R1477" i="1"/>
  <c r="R1492" i="1"/>
  <c r="R1914" i="1"/>
  <c r="Q1701" i="1"/>
  <c r="R1017" i="1"/>
  <c r="R1596" i="1"/>
  <c r="Q1062" i="1"/>
  <c r="R1175" i="1"/>
  <c r="Q939" i="1"/>
  <c r="R992" i="1"/>
  <c r="R101" i="1"/>
  <c r="R1128" i="1"/>
  <c r="Q1378" i="1"/>
  <c r="Q1478" i="1"/>
  <c r="R1360" i="1"/>
  <c r="Q352" i="1"/>
  <c r="Q1396" i="1"/>
  <c r="R863" i="1"/>
  <c r="R1891" i="1"/>
  <c r="R939" i="1"/>
  <c r="R1136" i="1"/>
  <c r="R1597" i="1"/>
  <c r="Q1712" i="1"/>
  <c r="Q391" i="1"/>
  <c r="Q709" i="1"/>
  <c r="Q1458" i="1"/>
  <c r="Q1713" i="1"/>
  <c r="R1595" i="1"/>
  <c r="Q1702" i="1"/>
  <c r="R1883" i="1"/>
  <c r="R748" i="1"/>
  <c r="R1168" i="1"/>
  <c r="R709" i="1"/>
  <c r="R1362" i="1"/>
  <c r="Q38" i="1"/>
  <c r="R391" i="1"/>
  <c r="Q313" i="1"/>
  <c r="Q2008" i="1"/>
  <c r="R386" i="1"/>
  <c r="R1472" i="1"/>
  <c r="R1453" i="1"/>
  <c r="Q381" i="1"/>
  <c r="R806" i="1"/>
  <c r="R1474" i="1"/>
  <c r="R1160" i="1"/>
  <c r="R1357" i="1"/>
  <c r="R1916" i="1"/>
  <c r="R987" i="1"/>
  <c r="R1123" i="1"/>
  <c r="R1403" i="1"/>
  <c r="R1481" i="1"/>
  <c r="Q1695" i="1"/>
  <c r="R1750" i="1"/>
  <c r="Q1722" i="1"/>
  <c r="R84" i="1"/>
  <c r="Q1398" i="1"/>
  <c r="Q1703" i="1"/>
  <c r="R1717" i="1"/>
  <c r="R38" i="1"/>
  <c r="Q1466" i="1"/>
  <c r="Q1728" i="1"/>
  <c r="R1758" i="1"/>
  <c r="R1893" i="1"/>
  <c r="R1919" i="1"/>
  <c r="R94" i="1"/>
  <c r="Q1470" i="1"/>
  <c r="Q1696" i="1"/>
  <c r="Q670" i="1"/>
  <c r="R808" i="1"/>
  <c r="R52" i="1"/>
  <c r="Q409" i="1"/>
  <c r="R1117" i="1"/>
  <c r="R587" i="1"/>
  <c r="Q1646" i="1"/>
  <c r="R1646" i="1"/>
  <c r="R1465" i="1"/>
  <c r="Q1465" i="1"/>
  <c r="R1473" i="1"/>
  <c r="Q1883" i="1"/>
  <c r="R411" i="1"/>
  <c r="Q417" i="1"/>
  <c r="Q472" i="1"/>
  <c r="R63" i="1"/>
  <c r="R1995" i="1"/>
  <c r="Q1718" i="1"/>
  <c r="Q1404" i="1"/>
  <c r="R553" i="1"/>
  <c r="R1688" i="1"/>
  <c r="R894" i="1"/>
  <c r="R1106" i="1"/>
  <c r="R1408" i="1"/>
  <c r="Q748" i="1"/>
  <c r="R1965" i="1"/>
  <c r="R801" i="1"/>
  <c r="R1581" i="1"/>
  <c r="R1386" i="1"/>
  <c r="Q1386" i="1"/>
  <c r="Q1707" i="1"/>
  <c r="Q274" i="1"/>
  <c r="R90" i="1"/>
  <c r="R865" i="1"/>
  <c r="Q1487" i="1"/>
  <c r="Q194" i="1"/>
  <c r="R1885" i="1"/>
  <c r="R1134" i="1"/>
  <c r="Q1457" i="1"/>
  <c r="R352" i="1"/>
  <c r="Q404" i="1"/>
  <c r="R592" i="1"/>
  <c r="R406" i="1"/>
  <c r="Q406" i="1"/>
  <c r="R398" i="1"/>
  <c r="Q398" i="1"/>
  <c r="R1001" i="1"/>
  <c r="R1165" i="1"/>
  <c r="R1146" i="1"/>
  <c r="Q1715" i="1"/>
  <c r="Q548" i="1"/>
  <c r="R548" i="1"/>
  <c r="R1892" i="1"/>
  <c r="Q1720" i="1"/>
  <c r="Q1483" i="1"/>
  <c r="R1483" i="1"/>
  <c r="R1364" i="1"/>
  <c r="R1400" i="1"/>
  <c r="Q1400" i="1"/>
  <c r="Q1714" i="1"/>
  <c r="R1577" i="1"/>
  <c r="R1351" i="1"/>
  <c r="R1896" i="1"/>
  <c r="R470" i="1"/>
  <c r="Q1100" i="1"/>
  <c r="Q1699" i="1"/>
  <c r="R1898" i="1"/>
  <c r="Q1846" i="1"/>
  <c r="R631" i="1"/>
  <c r="R1737" i="1"/>
  <c r="Q1409" i="1"/>
  <c r="Q943" i="1"/>
  <c r="Q423" i="1"/>
  <c r="R1482" i="1"/>
  <c r="Q1482" i="1"/>
  <c r="R1148" i="1"/>
  <c r="R1469" i="1"/>
  <c r="Q1688" i="1"/>
  <c r="Q2000" i="1"/>
  <c r="R1846" i="1"/>
  <c r="R982" i="1"/>
  <c r="Q397" i="1"/>
  <c r="R399" i="1"/>
  <c r="R1125" i="1"/>
  <c r="Q1258" i="1"/>
  <c r="Q1462" i="1"/>
  <c r="R1475" i="1"/>
  <c r="R422" i="1"/>
  <c r="Q1964" i="1"/>
  <c r="Q1966" i="1"/>
  <c r="Q401" i="1"/>
  <c r="R1609" i="1"/>
  <c r="Q894" i="1"/>
  <c r="R264" i="1"/>
  <c r="Q2007" i="1"/>
  <c r="R2007" i="1"/>
  <c r="R269" i="1"/>
  <c r="Q269" i="1"/>
  <c r="J1810" i="1"/>
  <c r="J1847" i="1" s="1"/>
  <c r="G1847" i="1"/>
  <c r="Q553" i="1"/>
  <c r="J1032" i="1"/>
  <c r="G1063" i="1"/>
  <c r="R1578" i="1"/>
  <c r="R1174" i="1"/>
  <c r="R1352" i="1"/>
  <c r="R1476" i="1"/>
  <c r="Q1476" i="1"/>
  <c r="J1654" i="1"/>
  <c r="J1689" i="1" s="1"/>
  <c r="G1689" i="1"/>
  <c r="R65" i="1"/>
  <c r="R1531" i="1"/>
  <c r="Q1531" i="1"/>
  <c r="R1807" i="1"/>
  <c r="R1383" i="1"/>
  <c r="Q1383" i="1"/>
  <c r="R1143" i="1"/>
  <c r="Q1401" i="1"/>
  <c r="R1401" i="1"/>
  <c r="J1944" i="1"/>
  <c r="R996" i="1"/>
  <c r="R1739" i="1"/>
  <c r="R1014" i="1"/>
  <c r="Q582" i="1"/>
  <c r="R670" i="1"/>
  <c r="Q982" i="1"/>
  <c r="R381" i="1"/>
  <c r="Q1844" i="1"/>
  <c r="Q196" i="1"/>
  <c r="G1415" i="1"/>
  <c r="G1493" i="1"/>
  <c r="G1337" i="1"/>
  <c r="R1346" i="1"/>
  <c r="R1343" i="1"/>
  <c r="R1467" i="1"/>
  <c r="Q1467" i="1"/>
  <c r="R1394" i="1"/>
  <c r="Q1394" i="1"/>
  <c r="R1389" i="1"/>
  <c r="Q1389" i="1"/>
  <c r="R1480" i="1"/>
  <c r="Q1480" i="1"/>
  <c r="R44" i="1"/>
  <c r="Q396" i="1"/>
  <c r="R1159" i="1"/>
  <c r="Q1397" i="1"/>
  <c r="R1406" i="1"/>
  <c r="R1015" i="1"/>
  <c r="J1304" i="1"/>
  <c r="R410" i="1"/>
  <c r="R819" i="1"/>
  <c r="R793" i="1"/>
  <c r="R1145" i="1"/>
  <c r="R1135" i="1"/>
  <c r="R1575" i="1"/>
  <c r="Q1690" i="1"/>
  <c r="R1570" i="1"/>
  <c r="G1886" i="1"/>
  <c r="R1888" i="1"/>
  <c r="Q2006" i="1"/>
  <c r="J1380" i="1"/>
  <c r="J1415" i="1" s="1"/>
  <c r="Q1415" i="1" s="1"/>
  <c r="R1880" i="1"/>
  <c r="J1456" i="1"/>
  <c r="J1493" i="1" s="1"/>
  <c r="R1109" i="1"/>
  <c r="R71" i="1"/>
  <c r="Q415" i="1"/>
  <c r="R418" i="1"/>
  <c r="R814" i="1"/>
  <c r="R821" i="1"/>
  <c r="R1167" i="1"/>
  <c r="Q1336" i="1"/>
  <c r="Q1405" i="1"/>
  <c r="R1565" i="1"/>
  <c r="R1734" i="1"/>
  <c r="R1589" i="1"/>
  <c r="G1729" i="1"/>
  <c r="R1897" i="1"/>
  <c r="R1890" i="1"/>
  <c r="R1108" i="1"/>
  <c r="R826" i="1"/>
  <c r="Q1414" i="1"/>
  <c r="R60" i="1"/>
  <c r="R797" i="1"/>
  <c r="R1150" i="1"/>
  <c r="R1459" i="1"/>
  <c r="R1601" i="1"/>
  <c r="R1593" i="1"/>
  <c r="R1903" i="1"/>
  <c r="Q1460" i="1"/>
  <c r="G2009" i="1"/>
  <c r="Q425" i="1"/>
  <c r="R1152" i="1"/>
  <c r="R1158" i="1"/>
  <c r="Q1388" i="1"/>
  <c r="R1385" i="1"/>
  <c r="R1485" i="1"/>
  <c r="R1355" i="1"/>
  <c r="Q395" i="1"/>
  <c r="R1114" i="1"/>
  <c r="Q1464" i="1"/>
  <c r="Q1875" i="1"/>
  <c r="R79" i="1"/>
  <c r="R465" i="1"/>
  <c r="Q414" i="1"/>
  <c r="R82" i="1"/>
  <c r="Q405" i="1"/>
  <c r="R582" i="1"/>
  <c r="R1258" i="1"/>
  <c r="R2008" i="1"/>
  <c r="R990" i="1"/>
  <c r="Q420" i="1"/>
  <c r="R106" i="1"/>
  <c r="Q1694" i="1"/>
  <c r="R313" i="1"/>
  <c r="R1297" i="1"/>
  <c r="R1100" i="1"/>
  <c r="Q470" i="1"/>
  <c r="R991" i="1"/>
  <c r="R109" i="1"/>
  <c r="R40" i="1"/>
  <c r="Q430" i="1"/>
  <c r="G1024" i="1"/>
  <c r="R196" i="1"/>
  <c r="R1573" i="1"/>
  <c r="R98" i="1"/>
  <c r="G392" i="1"/>
  <c r="Q471" i="1"/>
  <c r="Q1219" i="1"/>
  <c r="G1454" i="1"/>
  <c r="Q1297" i="1"/>
  <c r="Q1399" i="1"/>
  <c r="R472" i="1"/>
  <c r="R1105" i="1"/>
  <c r="G1532" i="1"/>
  <c r="R58" i="1"/>
  <c r="R274" i="1"/>
  <c r="Q386" i="1"/>
  <c r="Q1453" i="1"/>
  <c r="R194" i="1"/>
  <c r="R118" i="1"/>
  <c r="Q1379" i="1"/>
  <c r="R1339" i="1"/>
  <c r="Q1807" i="1"/>
  <c r="Q419" i="1"/>
  <c r="G314" i="1"/>
  <c r="R471" i="1"/>
  <c r="R790" i="1"/>
  <c r="J827" i="1"/>
  <c r="Q827" i="1" s="1"/>
  <c r="R57" i="1"/>
  <c r="R43" i="1"/>
  <c r="J80" i="1"/>
  <c r="J236" i="1"/>
  <c r="Q408" i="1"/>
  <c r="J632" i="1"/>
  <c r="R1018" i="1"/>
  <c r="R1407" i="1"/>
  <c r="Q1407" i="1"/>
  <c r="J1532" i="1"/>
  <c r="J1768" i="1"/>
  <c r="Q1768" i="1" s="1"/>
  <c r="J2009" i="1"/>
  <c r="R986" i="1"/>
  <c r="J1024" i="1"/>
  <c r="R54" i="1"/>
  <c r="G41" i="1"/>
  <c r="J237" i="1"/>
  <c r="Q235" i="1"/>
  <c r="J392" i="1"/>
  <c r="Q412" i="1"/>
  <c r="J514" i="1"/>
  <c r="G473" i="1"/>
  <c r="G632" i="1"/>
  <c r="Q631" i="1"/>
  <c r="R798" i="1"/>
  <c r="R1006" i="1"/>
  <c r="J945" i="1"/>
  <c r="G985" i="1"/>
  <c r="J1064" i="1"/>
  <c r="J1221" i="1"/>
  <c r="G1259" i="1"/>
  <c r="Q1395" i="1"/>
  <c r="R1387" i="1"/>
  <c r="R1582" i="1"/>
  <c r="R1648" i="1"/>
  <c r="R1889" i="1"/>
  <c r="Q1968" i="1"/>
  <c r="Q1806" i="1"/>
  <c r="R796" i="1"/>
  <c r="Q1455" i="1"/>
  <c r="R1455" i="1"/>
  <c r="J1886" i="1"/>
  <c r="J523" i="1"/>
  <c r="J554" i="1" s="1"/>
  <c r="G554" i="1"/>
  <c r="J593" i="1"/>
  <c r="G710" i="1"/>
  <c r="J672" i="1"/>
  <c r="J712" i="1"/>
  <c r="J828" i="1"/>
  <c r="G866" i="1"/>
  <c r="R1104" i="1"/>
  <c r="J1142" i="1"/>
  <c r="R1107" i="1"/>
  <c r="R70" i="1"/>
  <c r="J314" i="1"/>
  <c r="G593" i="1"/>
  <c r="R1016" i="1"/>
  <c r="R1144" i="1"/>
  <c r="J1181" i="1"/>
  <c r="Q1181" i="1" s="1"/>
  <c r="R1336" i="1"/>
  <c r="J1454" i="1"/>
  <c r="J1925" i="1"/>
  <c r="G197" i="1"/>
  <c r="J186" i="1"/>
  <c r="J197" i="1" s="1"/>
  <c r="G236" i="1"/>
  <c r="J473" i="1"/>
  <c r="R1391" i="1"/>
  <c r="Q1391" i="1"/>
  <c r="J1571" i="1"/>
  <c r="R1574" i="1"/>
  <c r="R81" i="1"/>
  <c r="Q465" i="1"/>
  <c r="Q587" i="1"/>
  <c r="R1350" i="1"/>
  <c r="R1013" i="1"/>
  <c r="R1590" i="1"/>
  <c r="J41" i="1"/>
  <c r="R73" i="1"/>
  <c r="R46" i="1"/>
  <c r="Q424" i="1"/>
  <c r="G353" i="1"/>
  <c r="R787" i="1"/>
  <c r="J788" i="1"/>
  <c r="R1366" i="1"/>
  <c r="R1338" i="1"/>
  <c r="J1376" i="1"/>
  <c r="Q1691" i="1"/>
  <c r="J1610" i="1"/>
  <c r="R1572" i="1"/>
  <c r="J1794" i="1"/>
  <c r="R1844" i="1"/>
  <c r="R55" i="1"/>
  <c r="J353" i="1"/>
  <c r="J431" i="1"/>
  <c r="R393" i="1"/>
  <c r="G671" i="1"/>
  <c r="J633" i="1"/>
  <c r="R794" i="1"/>
  <c r="G944" i="1"/>
  <c r="J906" i="1"/>
  <c r="Q747" i="1"/>
  <c r="R1116" i="1"/>
  <c r="R1124" i="1"/>
  <c r="J1261" i="1"/>
  <c r="R1377" i="1"/>
  <c r="G1649" i="1"/>
  <c r="J1611" i="1"/>
  <c r="R1602" i="1"/>
  <c r="G1376" i="1"/>
  <c r="J1729" i="1"/>
  <c r="Q1729" i="1" s="1"/>
  <c r="Q1493" i="1" l="1"/>
  <c r="R1024" i="1"/>
  <c r="Q431" i="1"/>
  <c r="G1103" i="1"/>
  <c r="G1298" i="1"/>
  <c r="G1808" i="1"/>
  <c r="G749" i="1"/>
  <c r="J749" i="1"/>
  <c r="Q1376" i="1"/>
  <c r="Q1142" i="1"/>
  <c r="Q1610" i="1"/>
  <c r="Q80" i="1"/>
  <c r="Q1024" i="1"/>
  <c r="Q1925" i="1"/>
  <c r="Q119" i="1"/>
  <c r="J1337" i="1"/>
  <c r="J1063" i="1"/>
  <c r="R1768" i="1"/>
  <c r="R1925" i="1"/>
  <c r="R1181" i="1"/>
  <c r="R431" i="1"/>
  <c r="Q1380" i="1"/>
  <c r="R1380" i="1"/>
  <c r="R1415" i="1" s="1"/>
  <c r="R1456" i="1"/>
  <c r="R1493" i="1" s="1"/>
  <c r="Q1456" i="1"/>
  <c r="R119" i="1"/>
  <c r="R1376" i="1"/>
  <c r="R1610" i="1"/>
  <c r="J1103" i="1"/>
  <c r="R827" i="1"/>
  <c r="J1298" i="1"/>
  <c r="R1142" i="1"/>
  <c r="J944" i="1"/>
  <c r="J671" i="1"/>
  <c r="J1259" i="1"/>
  <c r="J1808" i="1"/>
  <c r="J275" i="1"/>
  <c r="J1649" i="1"/>
  <c r="J710" i="1"/>
  <c r="R80" i="1"/>
  <c r="J985" i="1"/>
  <c r="J866" i="1"/>
  <c r="I2025" i="1"/>
  <c r="I2026" i="1"/>
  <c r="I2027" i="1"/>
  <c r="I2028" i="1"/>
  <c r="I2029" i="1"/>
  <c r="I2030" i="1"/>
  <c r="I2031" i="1"/>
  <c r="I2032" i="1"/>
  <c r="I2033" i="1"/>
  <c r="I2034" i="1"/>
  <c r="I2035" i="1"/>
  <c r="I2036" i="1"/>
  <c r="I2037" i="1"/>
  <c r="I2038" i="1"/>
  <c r="I2039" i="1"/>
  <c r="I2040" i="1"/>
  <c r="I2041" i="1"/>
  <c r="I2042" i="1"/>
  <c r="I2050" i="1"/>
  <c r="I2956" i="1"/>
  <c r="I2957" i="1"/>
  <c r="I2958" i="1"/>
  <c r="I2959" i="1"/>
  <c r="I2960" i="1"/>
  <c r="I2961" i="1"/>
  <c r="I2962" i="1"/>
  <c r="I2963" i="1"/>
  <c r="I2964" i="1"/>
  <c r="I2965" i="1"/>
  <c r="I2966" i="1"/>
  <c r="I2967" i="1"/>
  <c r="I2968" i="1"/>
  <c r="I2969" i="1"/>
  <c r="I2970" i="1"/>
  <c r="I2971" i="1"/>
  <c r="I2972" i="1"/>
  <c r="I2973" i="1"/>
  <c r="I2974" i="1"/>
  <c r="I2975" i="1"/>
  <c r="I2976" i="1"/>
  <c r="I2977" i="1"/>
  <c r="I2978" i="1"/>
  <c r="I2979" i="1"/>
  <c r="I2980" i="1"/>
  <c r="I2981" i="1"/>
  <c r="I2982" i="1"/>
  <c r="I2983" i="1"/>
  <c r="I2984" i="1"/>
  <c r="I2985" i="1"/>
  <c r="I2986" i="1"/>
  <c r="I2987" i="1"/>
  <c r="I2992" i="1"/>
  <c r="I2955" i="1"/>
  <c r="I2722" i="1"/>
  <c r="I2723" i="1"/>
  <c r="I2724" i="1"/>
  <c r="I2725" i="1"/>
  <c r="I2726" i="1"/>
  <c r="I2727" i="1"/>
  <c r="I2728" i="1"/>
  <c r="I2729" i="1"/>
  <c r="I2730" i="1"/>
  <c r="I2731" i="1"/>
  <c r="I2732" i="1"/>
  <c r="I2733" i="1"/>
  <c r="I2734" i="1"/>
  <c r="I2735" i="1"/>
  <c r="I2736" i="1"/>
  <c r="I2737" i="1"/>
  <c r="I2738" i="1"/>
  <c r="I2739" i="1"/>
  <c r="I2740" i="1"/>
  <c r="I2741" i="1"/>
  <c r="I2742" i="1"/>
  <c r="I2743" i="1"/>
  <c r="I2744" i="1"/>
  <c r="I2745" i="1"/>
  <c r="I2746" i="1"/>
  <c r="I2747" i="1"/>
  <c r="I2748" i="1"/>
  <c r="I2749" i="1"/>
  <c r="I2750" i="1"/>
  <c r="I2751" i="1"/>
  <c r="I2752" i="1"/>
  <c r="I2753" i="1"/>
  <c r="I2758" i="1"/>
  <c r="I2721" i="1"/>
  <c r="I2329" i="1"/>
  <c r="I2330" i="1"/>
  <c r="I2331" i="1"/>
  <c r="I2332" i="1"/>
  <c r="I2333" i="1"/>
  <c r="I2334" i="1"/>
  <c r="I2335" i="1"/>
  <c r="I2336" i="1"/>
  <c r="I2337" i="1"/>
  <c r="I2338" i="1"/>
  <c r="I2339" i="1"/>
  <c r="I2340" i="1"/>
  <c r="I2341" i="1"/>
  <c r="I2342" i="1"/>
  <c r="I2343" i="1"/>
  <c r="I2344" i="1"/>
  <c r="I2345" i="1"/>
  <c r="I2346" i="1"/>
  <c r="I2347" i="1"/>
  <c r="I2348" i="1"/>
  <c r="I2349" i="1"/>
  <c r="I2350" i="1"/>
  <c r="I2351" i="1"/>
  <c r="I2352" i="1"/>
  <c r="I2353" i="1"/>
  <c r="I2354" i="1"/>
  <c r="I2355" i="1"/>
  <c r="I2356" i="1"/>
  <c r="I2357" i="1"/>
  <c r="I2358" i="1"/>
  <c r="I2359" i="1"/>
  <c r="I2360" i="1"/>
  <c r="I2367" i="1"/>
  <c r="I2328" i="1"/>
  <c r="I2369" i="1"/>
  <c r="I2370" i="1"/>
  <c r="I2371" i="1"/>
  <c r="I2372" i="1"/>
  <c r="I2373" i="1"/>
  <c r="I2374" i="1"/>
  <c r="I2375" i="1"/>
  <c r="I2376" i="1"/>
  <c r="I2377" i="1"/>
  <c r="I2378" i="1"/>
  <c r="I2379" i="1"/>
  <c r="I2380" i="1"/>
  <c r="I2381" i="1"/>
  <c r="I2382" i="1"/>
  <c r="I2383" i="1"/>
  <c r="I2384" i="1"/>
  <c r="I2385" i="1"/>
  <c r="I2386" i="1"/>
  <c r="I2387" i="1"/>
  <c r="I2388" i="1"/>
  <c r="I2389" i="1"/>
  <c r="I2390" i="1"/>
  <c r="I2391" i="1"/>
  <c r="I2392" i="1"/>
  <c r="I2393" i="1"/>
  <c r="I2394" i="1"/>
  <c r="I2395" i="1"/>
  <c r="I2396" i="1"/>
  <c r="I2397" i="1"/>
  <c r="I2398" i="1"/>
  <c r="I2399" i="1"/>
  <c r="I2400" i="1"/>
  <c r="I2401" i="1"/>
  <c r="I2406" i="1"/>
  <c r="I2838" i="1"/>
  <c r="I2839" i="1"/>
  <c r="I2840" i="1"/>
  <c r="I2841" i="1"/>
  <c r="I2842" i="1"/>
  <c r="I2843" i="1"/>
  <c r="I2844" i="1"/>
  <c r="I2845" i="1"/>
  <c r="I2846" i="1"/>
  <c r="I2847" i="1"/>
  <c r="I2848" i="1"/>
  <c r="I2849" i="1"/>
  <c r="I2850" i="1"/>
  <c r="I2851" i="1"/>
  <c r="I2852" i="1"/>
  <c r="I2853" i="1"/>
  <c r="I2854" i="1"/>
  <c r="I2855" i="1"/>
  <c r="I2856" i="1"/>
  <c r="I2857" i="1"/>
  <c r="I2858" i="1"/>
  <c r="I2859" i="1"/>
  <c r="I2860" i="1"/>
  <c r="I2861" i="1"/>
  <c r="I2862" i="1"/>
  <c r="I2863" i="1"/>
  <c r="I2864" i="1"/>
  <c r="I2865" i="1"/>
  <c r="I2866" i="1"/>
  <c r="I2867" i="1"/>
  <c r="I2868" i="1"/>
  <c r="I2869" i="1"/>
  <c r="I2870" i="1"/>
  <c r="I2875" i="1"/>
  <c r="I2877" i="1"/>
  <c r="I2878" i="1"/>
  <c r="I2879" i="1"/>
  <c r="I2880" i="1"/>
  <c r="I2881" i="1"/>
  <c r="I2882" i="1"/>
  <c r="I2883" i="1"/>
  <c r="I2884" i="1"/>
  <c r="I2885" i="1"/>
  <c r="I2886" i="1"/>
  <c r="I2887" i="1"/>
  <c r="I2888" i="1"/>
  <c r="I2889" i="1"/>
  <c r="I2890" i="1"/>
  <c r="I2891" i="1"/>
  <c r="I2892" i="1"/>
  <c r="I2893" i="1"/>
  <c r="I2894" i="1"/>
  <c r="I2895" i="1"/>
  <c r="I2896" i="1"/>
  <c r="I2897" i="1"/>
  <c r="I2898" i="1"/>
  <c r="I2899" i="1"/>
  <c r="I2900" i="1"/>
  <c r="I2901" i="1"/>
  <c r="I2902" i="1"/>
  <c r="I2903" i="1"/>
  <c r="I2904" i="1"/>
  <c r="I2905" i="1"/>
  <c r="I2906" i="1"/>
  <c r="I2907" i="1"/>
  <c r="I2908" i="1"/>
  <c r="I2909" i="1"/>
  <c r="I2914" i="1"/>
  <c r="I2916" i="1"/>
  <c r="I2917" i="1"/>
  <c r="I2918" i="1"/>
  <c r="I2919" i="1"/>
  <c r="I2920" i="1"/>
  <c r="I2921" i="1"/>
  <c r="I2922" i="1"/>
  <c r="I2923" i="1"/>
  <c r="I2924" i="1"/>
  <c r="I2925" i="1"/>
  <c r="I2926" i="1"/>
  <c r="I2927" i="1"/>
  <c r="I2928" i="1"/>
  <c r="I2929" i="1"/>
  <c r="I2930" i="1"/>
  <c r="I2931" i="1"/>
  <c r="I2932" i="1"/>
  <c r="I2933" i="1"/>
  <c r="I2934" i="1"/>
  <c r="I2935" i="1"/>
  <c r="I2936" i="1"/>
  <c r="I2937" i="1"/>
  <c r="I2938" i="1"/>
  <c r="I2939" i="1"/>
  <c r="I2940" i="1"/>
  <c r="I2941" i="1"/>
  <c r="I2942" i="1"/>
  <c r="I2943" i="1"/>
  <c r="I2944" i="1"/>
  <c r="I2945" i="1"/>
  <c r="I2946" i="1"/>
  <c r="I2947" i="1"/>
  <c r="I2948" i="1"/>
  <c r="I2953" i="1"/>
  <c r="I3033" i="1"/>
  <c r="I3034" i="1"/>
  <c r="I3035" i="1"/>
  <c r="I3036" i="1"/>
  <c r="I3037" i="1"/>
  <c r="I3038" i="1"/>
  <c r="I3039" i="1"/>
  <c r="I3040" i="1"/>
  <c r="I3041" i="1"/>
  <c r="I3042" i="1"/>
  <c r="I3043" i="1"/>
  <c r="I3044" i="1"/>
  <c r="I3045" i="1"/>
  <c r="I3046" i="1"/>
  <c r="I3047" i="1"/>
  <c r="I3048" i="1"/>
  <c r="I3049" i="1"/>
  <c r="I3050" i="1"/>
  <c r="I3051" i="1"/>
  <c r="I3052" i="1"/>
  <c r="I3053" i="1"/>
  <c r="I3054" i="1"/>
  <c r="I3055" i="1"/>
  <c r="I3056" i="1"/>
  <c r="I3057" i="1"/>
  <c r="I3058" i="1"/>
  <c r="I3059" i="1"/>
  <c r="I3060" i="1"/>
  <c r="I3061" i="1"/>
  <c r="I3062" i="1"/>
  <c r="I3063" i="1"/>
  <c r="I3064" i="1"/>
  <c r="I3065" i="1"/>
  <c r="I3070" i="1"/>
  <c r="I3072" i="1"/>
  <c r="I3073" i="1"/>
  <c r="I3074" i="1"/>
  <c r="I3075" i="1"/>
  <c r="I3076" i="1"/>
  <c r="I3077" i="1"/>
  <c r="I3078" i="1"/>
  <c r="I3079" i="1"/>
  <c r="I3080" i="1"/>
  <c r="I3081" i="1"/>
  <c r="I3082" i="1"/>
  <c r="I3083" i="1"/>
  <c r="I3084" i="1"/>
  <c r="I3085" i="1"/>
  <c r="I3086" i="1"/>
  <c r="I3087" i="1"/>
  <c r="I3088" i="1"/>
  <c r="I3089" i="1"/>
  <c r="I3090" i="1"/>
  <c r="I3091" i="1"/>
  <c r="I3092" i="1"/>
  <c r="I3093" i="1"/>
  <c r="I3094" i="1"/>
  <c r="I3095" i="1"/>
  <c r="I3096" i="1"/>
  <c r="I3097" i="1"/>
  <c r="I3098" i="1"/>
  <c r="I3099" i="1"/>
  <c r="I3100" i="1"/>
  <c r="I3101" i="1"/>
  <c r="I3102" i="1"/>
  <c r="I3103" i="1"/>
  <c r="I3104" i="1"/>
  <c r="I3109" i="1"/>
  <c r="I3158" i="1"/>
  <c r="I2051" i="1" l="1"/>
  <c r="I2954" i="1"/>
  <c r="I2876" i="1"/>
  <c r="I3110" i="1"/>
  <c r="I2407" i="1"/>
  <c r="I2915" i="1"/>
  <c r="I3071" i="1"/>
  <c r="I2993" i="1"/>
  <c r="I2798" i="1"/>
  <c r="I2759" i="1"/>
  <c r="I2368" i="1"/>
  <c r="K1886" i="1" l="1"/>
  <c r="K2009" i="1"/>
  <c r="R1980" i="1"/>
  <c r="Q1980" i="1"/>
  <c r="R1994" i="1"/>
  <c r="Q1994" i="1"/>
  <c r="Q1868" i="1"/>
  <c r="R1868" i="1"/>
  <c r="Q1978" i="1"/>
  <c r="R1978" i="1"/>
  <c r="R1991" i="1"/>
  <c r="Q1991" i="1"/>
  <c r="Q1849" i="1"/>
  <c r="R1849" i="1"/>
  <c r="Q1877" i="1"/>
  <c r="R1877" i="1"/>
  <c r="R1987" i="1"/>
  <c r="Q1987" i="1"/>
  <c r="R1984" i="1"/>
  <c r="Q1984" i="1"/>
  <c r="Q1852" i="1"/>
  <c r="R1852" i="1"/>
  <c r="R1982" i="1"/>
  <c r="Q1982" i="1"/>
  <c r="R1998" i="1"/>
  <c r="Q1998" i="1"/>
  <c r="R1856" i="1"/>
  <c r="Q1856" i="1"/>
  <c r="Q1857" i="1"/>
  <c r="R1857" i="1"/>
  <c r="R1878" i="1"/>
  <c r="Q1878" i="1"/>
  <c r="Q1853" i="1"/>
  <c r="R1853" i="1"/>
  <c r="R1865" i="1"/>
  <c r="Q1865" i="1"/>
  <c r="R1860" i="1"/>
  <c r="Q1860" i="1"/>
  <c r="Q1989" i="1"/>
  <c r="R1989" i="1"/>
  <c r="Q1872" i="1"/>
  <c r="R1872" i="1"/>
  <c r="Q1864" i="1"/>
  <c r="R1864" i="1"/>
  <c r="Q1970" i="1"/>
  <c r="R1970" i="1"/>
  <c r="Q1871" i="1"/>
  <c r="R1871" i="1"/>
  <c r="R1974" i="1"/>
  <c r="Q1974" i="1"/>
  <c r="Q1850" i="1"/>
  <c r="R1850" i="1"/>
  <c r="Q1867" i="1"/>
  <c r="R1867" i="1"/>
  <c r="Q1862" i="1"/>
  <c r="R1862" i="1"/>
  <c r="R1999" i="1"/>
  <c r="Q1999" i="1"/>
  <c r="Q1969" i="1"/>
  <c r="R1969" i="1"/>
  <c r="R1986" i="1"/>
  <c r="Q1986" i="1"/>
  <c r="Q1993" i="1"/>
  <c r="R1993" i="1"/>
  <c r="R1854" i="1"/>
  <c r="Q1854" i="1"/>
  <c r="Q1858" i="1"/>
  <c r="R1858" i="1"/>
  <c r="R1975" i="1"/>
  <c r="Q1975" i="1"/>
  <c r="R1873" i="1"/>
  <c r="Q1873" i="1"/>
  <c r="Q1977" i="1"/>
  <c r="R1977" i="1"/>
  <c r="Q1876" i="1"/>
  <c r="R1876" i="1"/>
  <c r="Q1851" i="1"/>
  <c r="R1851" i="1"/>
  <c r="Q1869" i="1"/>
  <c r="R1869" i="1"/>
  <c r="R1971" i="1"/>
  <c r="Q1971" i="1"/>
  <c r="R1981" i="1"/>
  <c r="Q1981" i="1"/>
  <c r="Q2001" i="1"/>
  <c r="R2001" i="1"/>
  <c r="R1985" i="1"/>
  <c r="Q1985" i="1"/>
  <c r="R1992" i="1"/>
  <c r="Q1992" i="1"/>
  <c r="Q1859" i="1"/>
  <c r="R1859" i="1"/>
  <c r="R1983" i="1"/>
  <c r="Q1983" i="1"/>
  <c r="Q1879" i="1"/>
  <c r="R1879" i="1"/>
  <c r="R1988" i="1"/>
  <c r="Q1988" i="1"/>
  <c r="Q1863" i="1"/>
  <c r="R1863" i="1"/>
  <c r="R1874" i="1"/>
  <c r="Q1874" i="1"/>
  <c r="R1870" i="1"/>
  <c r="Q1870" i="1"/>
  <c r="Q1866" i="1"/>
  <c r="R1866" i="1"/>
  <c r="Q1972" i="1"/>
  <c r="R1972" i="1"/>
  <c r="R1855" i="1"/>
  <c r="Q1855" i="1"/>
  <c r="Q1997" i="1"/>
  <c r="R1997" i="1"/>
  <c r="Q1861" i="1"/>
  <c r="R1861" i="1"/>
  <c r="R1976" i="1"/>
  <c r="Q1976" i="1"/>
  <c r="Q1996" i="1"/>
  <c r="R1996" i="1"/>
  <c r="Q1990" i="1"/>
  <c r="R1990" i="1"/>
  <c r="R1979" i="1"/>
  <c r="Q1979" i="1"/>
  <c r="R248" i="1"/>
  <c r="Q244" i="1"/>
  <c r="R240" i="1"/>
  <c r="R878" i="1"/>
  <c r="R896" i="1"/>
  <c r="R895" i="1"/>
  <c r="Q586" i="1"/>
  <c r="R1718" i="1"/>
  <c r="R382" i="1"/>
  <c r="R1714" i="1"/>
  <c r="R378" i="1"/>
  <c r="R578" i="1"/>
  <c r="R1709" i="1"/>
  <c r="R373" i="1"/>
  <c r="R1706" i="1"/>
  <c r="R570" i="1"/>
  <c r="R1702" i="1"/>
  <c r="Q366" i="1"/>
  <c r="Q566" i="1"/>
  <c r="R1698" i="1"/>
  <c r="Q562" i="1"/>
  <c r="R1694" i="1"/>
  <c r="Q358" i="1"/>
  <c r="R558" i="1"/>
  <c r="R1848" i="1"/>
  <c r="Q2012" i="1"/>
  <c r="Q252" i="1"/>
  <c r="Q885" i="1"/>
  <c r="R881" i="1"/>
  <c r="Q2023" i="1"/>
  <c r="Q2019" i="1"/>
  <c r="Q873" i="1"/>
  <c r="Q2015" i="1"/>
  <c r="R2011" i="1"/>
  <c r="R267" i="1"/>
  <c r="Q258" i="1"/>
  <c r="R255" i="1"/>
  <c r="R251" i="1"/>
  <c r="R243" i="1"/>
  <c r="Q239" i="1"/>
  <c r="R898" i="1"/>
  <c r="Q889" i="1"/>
  <c r="R1721" i="1"/>
  <c r="R585" i="1"/>
  <c r="R1712" i="1"/>
  <c r="Q376" i="1"/>
  <c r="Q581" i="1"/>
  <c r="R1713" i="1"/>
  <c r="R377" i="1"/>
  <c r="Q576" i="1"/>
  <c r="R573" i="1"/>
  <c r="R1705" i="1"/>
  <c r="R369" i="1"/>
  <c r="Q569" i="1"/>
  <c r="R1701" i="1"/>
  <c r="R365" i="1"/>
  <c r="Q565" i="1"/>
  <c r="R1697" i="1"/>
  <c r="Q361" i="1"/>
  <c r="Q561" i="1"/>
  <c r="R1693" i="1"/>
  <c r="R357" i="1"/>
  <c r="Q557" i="1"/>
  <c r="R874" i="1"/>
  <c r="R2016" i="1"/>
  <c r="R260" i="1"/>
  <c r="Q884" i="1"/>
  <c r="R880" i="1"/>
  <c r="Q2022" i="1"/>
  <c r="R876" i="1"/>
  <c r="R2018" i="1"/>
  <c r="R872" i="1"/>
  <c r="R2014" i="1"/>
  <c r="R868" i="1"/>
  <c r="Q2010" i="1"/>
  <c r="Q266" i="1"/>
  <c r="R262" i="1"/>
  <c r="R257" i="1"/>
  <c r="R254" i="1"/>
  <c r="R250" i="1"/>
  <c r="R246" i="1"/>
  <c r="R242" i="1"/>
  <c r="Q238" i="1"/>
  <c r="R890" i="1"/>
  <c r="Q2024" i="1"/>
  <c r="R2020" i="1"/>
  <c r="Q887" i="1"/>
  <c r="R893" i="1"/>
  <c r="R1720" i="1"/>
  <c r="R384" i="1"/>
  <c r="R584" i="1"/>
  <c r="R1716" i="1"/>
  <c r="R380" i="1"/>
  <c r="Q580" i="1"/>
  <c r="R1711" i="1"/>
  <c r="R375" i="1"/>
  <c r="Q575" i="1"/>
  <c r="R1708" i="1"/>
  <c r="R372" i="1"/>
  <c r="Q572" i="1"/>
  <c r="R1704" i="1"/>
  <c r="Q368" i="1"/>
  <c r="Q568" i="1"/>
  <c r="R1700" i="1"/>
  <c r="Q364" i="1"/>
  <c r="R564" i="1"/>
  <c r="R1696" i="1"/>
  <c r="Q360" i="1"/>
  <c r="Q560" i="1"/>
  <c r="R1692" i="1"/>
  <c r="R356" i="1"/>
  <c r="R556" i="1"/>
  <c r="Q882" i="1"/>
  <c r="R268" i="1"/>
  <c r="R897" i="1"/>
  <c r="Q886" i="1"/>
  <c r="Q883" i="1"/>
  <c r="Q879" i="1"/>
  <c r="R2021" i="1"/>
  <c r="Q875" i="1"/>
  <c r="R2017" i="1"/>
  <c r="Q871" i="1"/>
  <c r="Q2013" i="1"/>
  <c r="R265" i="1"/>
  <c r="Q261" i="1"/>
  <c r="Q256" i="1"/>
  <c r="Q253" i="1"/>
  <c r="Q249" i="1"/>
  <c r="Q245" i="1"/>
  <c r="R241" i="1"/>
  <c r="K554" i="1"/>
  <c r="R2043" i="1"/>
  <c r="R892" i="1"/>
  <c r="Q1959" i="1"/>
  <c r="Q891" i="1"/>
  <c r="R1719" i="1"/>
  <c r="Q383" i="1"/>
  <c r="R583" i="1"/>
  <c r="R1715" i="1"/>
  <c r="R379" i="1"/>
  <c r="R579" i="1"/>
  <c r="R1710" i="1"/>
  <c r="R374" i="1"/>
  <c r="Q574" i="1"/>
  <c r="R1707" i="1"/>
  <c r="Q371" i="1"/>
  <c r="R571" i="1"/>
  <c r="R1703" i="1"/>
  <c r="Q367" i="1"/>
  <c r="R567" i="1"/>
  <c r="R1699" i="1"/>
  <c r="Q363" i="1"/>
  <c r="Q563" i="1"/>
  <c r="R1695" i="1"/>
  <c r="R359" i="1"/>
  <c r="R559" i="1"/>
  <c r="K1689" i="1"/>
  <c r="R1691" i="1"/>
  <c r="Q355" i="1"/>
  <c r="K1220" i="1"/>
  <c r="K632" i="1"/>
  <c r="K1259" i="1"/>
  <c r="K671" i="1"/>
  <c r="K41" i="1"/>
  <c r="R1968" i="1"/>
  <c r="K1847" i="1"/>
  <c r="K314" i="1"/>
  <c r="K473" i="1"/>
  <c r="K1649" i="1"/>
  <c r="K236" i="1"/>
  <c r="K866" i="1"/>
  <c r="K1103" i="1"/>
  <c r="K1063" i="1"/>
  <c r="K353" i="1"/>
  <c r="K944" i="1"/>
  <c r="K985" i="1"/>
  <c r="K1808" i="1"/>
  <c r="K1337" i="1"/>
  <c r="Q895" i="1" l="1"/>
  <c r="R245" i="1"/>
  <c r="R581" i="1"/>
  <c r="R2023" i="1"/>
  <c r="Q898" i="1"/>
  <c r="Q2017" i="1"/>
  <c r="Q2014" i="1"/>
  <c r="R562" i="1"/>
  <c r="Q262" i="1"/>
  <c r="R889" i="1"/>
  <c r="Q570" i="1"/>
  <c r="Q359" i="1"/>
  <c r="Q896" i="1"/>
  <c r="R882" i="1"/>
  <c r="R586" i="1"/>
  <c r="Q246" i="1"/>
  <c r="Q890" i="1"/>
  <c r="Q1848" i="1"/>
  <c r="R884" i="1"/>
  <c r="Q377" i="1"/>
  <c r="R253" i="1"/>
  <c r="R261" i="1"/>
  <c r="Q248" i="1"/>
  <c r="R2019" i="1"/>
  <c r="Q578" i="1"/>
  <c r="R561" i="1"/>
  <c r="R2010" i="1"/>
  <c r="R569" i="1"/>
  <c r="R572" i="1"/>
  <c r="Q243" i="1"/>
  <c r="R244" i="1"/>
  <c r="R376" i="1"/>
  <c r="Q251" i="1"/>
  <c r="Q878" i="1"/>
  <c r="Q267" i="1"/>
  <c r="Q583" i="1"/>
  <c r="R560" i="1"/>
  <c r="Q559" i="1"/>
  <c r="R366" i="1"/>
  <c r="R360" i="1"/>
  <c r="Q268" i="1"/>
  <c r="R871" i="1"/>
  <c r="R368" i="1"/>
  <c r="Q375" i="1"/>
  <c r="Q868" i="1"/>
  <c r="Q260" i="1"/>
  <c r="Q384" i="1"/>
  <c r="Q567" i="1"/>
  <c r="R574" i="1"/>
  <c r="Q372" i="1"/>
  <c r="Q2016" i="1"/>
  <c r="Q374" i="1"/>
  <c r="R361" i="1"/>
  <c r="R565" i="1"/>
  <c r="Q380" i="1"/>
  <c r="Q241" i="1"/>
  <c r="Q2021" i="1"/>
  <c r="R576" i="1"/>
  <c r="Q573" i="1"/>
  <c r="R355" i="1"/>
  <c r="R879" i="1"/>
  <c r="Q2018" i="1"/>
  <c r="R256" i="1"/>
  <c r="R1959" i="1"/>
  <c r="R364" i="1"/>
  <c r="Q876" i="1"/>
  <c r="R557" i="1"/>
  <c r="R885" i="1"/>
  <c r="Q356" i="1"/>
  <c r="R566" i="1"/>
  <c r="Q2011" i="1"/>
  <c r="R249" i="1"/>
  <c r="R887" i="1"/>
  <c r="Q579" i="1"/>
  <c r="R563" i="1"/>
  <c r="Q379" i="1"/>
  <c r="Q357" i="1"/>
  <c r="R886" i="1"/>
  <c r="Q556" i="1"/>
  <c r="R266" i="1"/>
  <c r="Q255" i="1"/>
  <c r="R358" i="1"/>
  <c r="Q880" i="1"/>
  <c r="Q892" i="1"/>
  <c r="R575" i="1"/>
  <c r="R238" i="1"/>
  <c r="R2024" i="1"/>
  <c r="Q240" i="1"/>
  <c r="R363" i="1"/>
  <c r="R875" i="1"/>
  <c r="Q874" i="1"/>
  <c r="Q584" i="1"/>
  <c r="Q250" i="1"/>
  <c r="R252" i="1"/>
  <c r="R2015" i="1"/>
  <c r="R568" i="1"/>
  <c r="Q254" i="1"/>
  <c r="R239" i="1"/>
  <c r="R873" i="1"/>
  <c r="Q373" i="1"/>
  <c r="R371" i="1"/>
  <c r="Q893" i="1"/>
  <c r="Q257" i="1"/>
  <c r="R2022" i="1"/>
  <c r="Q2020" i="1"/>
  <c r="Q365" i="1"/>
  <c r="Q2043" i="1"/>
  <c r="R883" i="1"/>
  <c r="Q382" i="1"/>
  <c r="R891" i="1"/>
  <c r="Q872" i="1"/>
  <c r="K710" i="1"/>
  <c r="K275" i="1"/>
  <c r="Q242" i="1"/>
  <c r="R2013" i="1"/>
  <c r="R258" i="1"/>
  <c r="Q881" i="1"/>
  <c r="Q897" i="1"/>
  <c r="R2012" i="1"/>
  <c r="Q558" i="1"/>
  <c r="Q378" i="1"/>
  <c r="K197" i="1"/>
  <c r="Q585" i="1"/>
  <c r="R383" i="1"/>
  <c r="Q564" i="1"/>
  <c r="Q571" i="1"/>
  <c r="Q369" i="1"/>
  <c r="K593" i="1"/>
  <c r="R367" i="1"/>
  <c r="Q265" i="1"/>
  <c r="R580" i="1"/>
  <c r="K1532" i="1"/>
  <c r="Q1534" i="1"/>
  <c r="R1534" i="1"/>
  <c r="R259" i="1"/>
  <c r="Q259" i="1"/>
  <c r="Q370" i="1"/>
  <c r="R370" i="1"/>
  <c r="R1546" i="1"/>
  <c r="Q1546" i="1"/>
  <c r="Q877" i="1"/>
  <c r="R877" i="1"/>
  <c r="R1542" i="1"/>
  <c r="Q1542" i="1"/>
  <c r="Q247" i="1"/>
  <c r="R247" i="1"/>
  <c r="R362" i="1"/>
  <c r="Q362" i="1"/>
  <c r="R1538" i="1"/>
  <c r="Q1538" i="1"/>
  <c r="Q1553" i="1"/>
  <c r="R1553" i="1"/>
  <c r="R870" i="1"/>
  <c r="Q870" i="1"/>
  <c r="Q869" i="1"/>
  <c r="R869" i="1"/>
  <c r="Q888" i="1"/>
  <c r="R888" i="1"/>
  <c r="Q385" i="1"/>
  <c r="R385" i="1"/>
  <c r="R263" i="1"/>
  <c r="Q263" i="1"/>
  <c r="R577" i="1"/>
  <c r="Q577" i="1"/>
  <c r="R142" i="1"/>
  <c r="Q142" i="1"/>
  <c r="R149" i="1"/>
  <c r="Q149" i="1"/>
  <c r="R1555" i="1"/>
  <c r="Q1555" i="1"/>
  <c r="R126" i="1"/>
  <c r="Q126" i="1"/>
  <c r="R134" i="1"/>
  <c r="Q134" i="1"/>
  <c r="R500" i="1"/>
  <c r="Q500" i="1"/>
  <c r="Q1973" i="1"/>
  <c r="R1973" i="1"/>
  <c r="R1552" i="1"/>
  <c r="Q1552" i="1"/>
  <c r="Q1561" i="1"/>
  <c r="R1561" i="1"/>
  <c r="K1967" i="1"/>
  <c r="R124" i="1"/>
  <c r="Q124" i="1"/>
  <c r="Q132" i="1"/>
  <c r="R132" i="1"/>
  <c r="Q139" i="1"/>
  <c r="R139" i="1"/>
  <c r="Q148" i="1"/>
  <c r="R148" i="1"/>
  <c r="R121" i="1"/>
  <c r="Q121" i="1"/>
  <c r="R129" i="1"/>
  <c r="Q129" i="1"/>
  <c r="R137" i="1"/>
  <c r="Q137" i="1"/>
  <c r="R140" i="1"/>
  <c r="Q140" i="1"/>
  <c r="R1556" i="1"/>
  <c r="Q1556" i="1"/>
  <c r="R1564" i="1"/>
  <c r="Q1564" i="1"/>
  <c r="R769" i="1"/>
  <c r="Q769" i="1"/>
  <c r="Q778" i="1"/>
  <c r="R778" i="1"/>
  <c r="Q1557" i="1"/>
  <c r="R1557" i="1"/>
  <c r="R123" i="1"/>
  <c r="Q123" i="1"/>
  <c r="Q131" i="1"/>
  <c r="R131" i="1"/>
  <c r="R482" i="1"/>
  <c r="Q482" i="1"/>
  <c r="Q498" i="1"/>
  <c r="R498" i="1"/>
  <c r="R479" i="1"/>
  <c r="Q479" i="1"/>
  <c r="Q757" i="1"/>
  <c r="R757" i="1"/>
  <c r="R487" i="1"/>
  <c r="Q487" i="1"/>
  <c r="Q765" i="1"/>
  <c r="R765" i="1"/>
  <c r="R499" i="1"/>
  <c r="Q499" i="1"/>
  <c r="Q772" i="1"/>
  <c r="R772" i="1"/>
  <c r="R476" i="1"/>
  <c r="Q476" i="1"/>
  <c r="R484" i="1"/>
  <c r="Q484" i="1"/>
  <c r="Q492" i="1"/>
  <c r="R492" i="1"/>
  <c r="R767" i="1"/>
  <c r="Q767" i="1"/>
  <c r="R1537" i="1"/>
  <c r="Q1537" i="1"/>
  <c r="Q1545" i="1"/>
  <c r="R1545" i="1"/>
  <c r="R751" i="1"/>
  <c r="Q751" i="1"/>
  <c r="Q481" i="1"/>
  <c r="R481" i="1"/>
  <c r="Q759" i="1"/>
  <c r="R759" i="1"/>
  <c r="R497" i="1"/>
  <c r="Q497" i="1"/>
  <c r="K514" i="1"/>
  <c r="R490" i="1"/>
  <c r="Q490" i="1"/>
  <c r="R752" i="1"/>
  <c r="Q752" i="1"/>
  <c r="Q760" i="1"/>
  <c r="R760" i="1"/>
  <c r="Q768" i="1"/>
  <c r="R768" i="1"/>
  <c r="Q776" i="1"/>
  <c r="R776" i="1"/>
  <c r="Q770" i="1"/>
  <c r="R770" i="1"/>
  <c r="Q135" i="1"/>
  <c r="R135" i="1"/>
  <c r="R754" i="1"/>
  <c r="Q754" i="1"/>
  <c r="R762" i="1"/>
  <c r="Q762" i="1"/>
  <c r="R146" i="1"/>
  <c r="Q146" i="1"/>
  <c r="K1571" i="1"/>
  <c r="R1541" i="1"/>
  <c r="Q1541" i="1"/>
  <c r="Q1549" i="1"/>
  <c r="R1549" i="1"/>
  <c r="Q1550" i="1"/>
  <c r="R1550" i="1"/>
  <c r="R1558" i="1"/>
  <c r="Q1558" i="1"/>
  <c r="Q1562" i="1"/>
  <c r="R1562" i="1"/>
  <c r="Q775" i="1"/>
  <c r="R775" i="1"/>
  <c r="R505" i="1"/>
  <c r="Q505" i="1"/>
  <c r="R125" i="1"/>
  <c r="Q125" i="1"/>
  <c r="R133" i="1"/>
  <c r="Q133" i="1"/>
  <c r="R495" i="1"/>
  <c r="Q495" i="1"/>
  <c r="Q774" i="1"/>
  <c r="R774" i="1"/>
  <c r="Q504" i="1"/>
  <c r="R504" i="1"/>
  <c r="K392" i="1"/>
  <c r="K158" i="1"/>
  <c r="R128" i="1"/>
  <c r="Q128" i="1"/>
  <c r="Q136" i="1"/>
  <c r="R136" i="1"/>
  <c r="R144" i="1"/>
  <c r="Q144" i="1"/>
  <c r="R143" i="1"/>
  <c r="Q143" i="1"/>
  <c r="Q145" i="1"/>
  <c r="R145" i="1"/>
  <c r="R122" i="1"/>
  <c r="Q122" i="1"/>
  <c r="R130" i="1"/>
  <c r="Q130" i="1"/>
  <c r="Q138" i="1"/>
  <c r="R138" i="1"/>
  <c r="R779" i="1"/>
  <c r="Q779" i="1"/>
  <c r="Q127" i="1"/>
  <c r="R127" i="1"/>
  <c r="Q478" i="1"/>
  <c r="R478" i="1"/>
  <c r="R756" i="1"/>
  <c r="Q756" i="1"/>
  <c r="R486" i="1"/>
  <c r="Q486" i="1"/>
  <c r="R764" i="1"/>
  <c r="Q764" i="1"/>
  <c r="R493" i="1"/>
  <c r="Q493" i="1"/>
  <c r="R502" i="1"/>
  <c r="Q502" i="1"/>
  <c r="Q780" i="1"/>
  <c r="R780" i="1"/>
  <c r="R489" i="1"/>
  <c r="Q489" i="1"/>
  <c r="R496" i="1"/>
  <c r="Q496" i="1"/>
  <c r="R1535" i="1"/>
  <c r="Q1535" i="1"/>
  <c r="R1539" i="1"/>
  <c r="Q1539" i="1"/>
  <c r="R1543" i="1"/>
  <c r="Q1543" i="1"/>
  <c r="Q1547" i="1"/>
  <c r="R1547" i="1"/>
  <c r="R1551" i="1"/>
  <c r="Q1551" i="1"/>
  <c r="R1554" i="1"/>
  <c r="Q1554" i="1"/>
  <c r="R1559" i="1"/>
  <c r="Q1559" i="1"/>
  <c r="R1563" i="1"/>
  <c r="Q1563" i="1"/>
  <c r="Q475" i="1"/>
  <c r="R475" i="1"/>
  <c r="R483" i="1"/>
  <c r="Q483" i="1"/>
  <c r="Q491" i="1"/>
  <c r="R491" i="1"/>
  <c r="Q494" i="1"/>
  <c r="R494" i="1"/>
  <c r="R773" i="1"/>
  <c r="Q773" i="1"/>
  <c r="R503" i="1"/>
  <c r="Q503" i="1"/>
  <c r="Q781" i="1"/>
  <c r="R781" i="1"/>
  <c r="R1536" i="1"/>
  <c r="Q1536" i="1"/>
  <c r="R1544" i="1"/>
  <c r="Q1544" i="1"/>
  <c r="K788" i="1"/>
  <c r="R480" i="1"/>
  <c r="Q480" i="1"/>
  <c r="R758" i="1"/>
  <c r="Q758" i="1"/>
  <c r="R488" i="1"/>
  <c r="Q488" i="1"/>
  <c r="Q766" i="1"/>
  <c r="R766" i="1"/>
  <c r="R141" i="1"/>
  <c r="Q141" i="1"/>
  <c r="R150" i="1"/>
  <c r="Q150" i="1"/>
  <c r="R477" i="1"/>
  <c r="Q477" i="1"/>
  <c r="Q485" i="1"/>
  <c r="R485" i="1"/>
  <c r="R771" i="1"/>
  <c r="Q771" i="1"/>
  <c r="R151" i="1"/>
  <c r="Q151" i="1"/>
  <c r="Q753" i="1"/>
  <c r="R753" i="1"/>
  <c r="R761" i="1"/>
  <c r="Q761" i="1"/>
  <c r="R1540" i="1"/>
  <c r="Q1540" i="1"/>
  <c r="R1548" i="1"/>
  <c r="Q1548" i="1"/>
  <c r="K1729" i="1"/>
  <c r="R1690" i="1"/>
  <c r="R1729" i="1" s="1"/>
  <c r="Q755" i="1"/>
  <c r="R755" i="1"/>
  <c r="R763" i="1"/>
  <c r="Q763" i="1"/>
  <c r="K749" i="1"/>
  <c r="Q1886" i="1"/>
  <c r="R1886" i="1"/>
  <c r="Q867" i="1"/>
  <c r="R867" i="1"/>
  <c r="R237" i="1"/>
  <c r="Q237" i="1"/>
  <c r="Q2009" i="1"/>
  <c r="R2009" i="1"/>
  <c r="R354" i="1"/>
  <c r="Q354" i="1"/>
  <c r="K1454" i="1"/>
  <c r="Q555" i="1"/>
  <c r="R555" i="1"/>
  <c r="K1298"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100" i="1"/>
  <c r="T1064" i="1"/>
  <c r="R905" i="1" l="1"/>
  <c r="R593" i="1"/>
  <c r="P1571" i="1"/>
  <c r="Q1571" i="1" s="1"/>
  <c r="Q1533" i="1"/>
  <c r="R1533" i="1"/>
  <c r="R1571" i="1" s="1"/>
  <c r="P788" i="1"/>
  <c r="Q788" i="1" s="1"/>
  <c r="R750" i="1"/>
  <c r="R788" i="1" s="1"/>
  <c r="Q750" i="1"/>
  <c r="Q158" i="1"/>
  <c r="Q120" i="1"/>
  <c r="R120" i="1"/>
  <c r="R158" i="1" s="1"/>
  <c r="Q514" i="1"/>
  <c r="R474" i="1"/>
  <c r="R514" i="1" s="1"/>
  <c r="Q474" i="1"/>
  <c r="Q593" i="1"/>
  <c r="R275" i="1"/>
  <c r="Q275" i="1"/>
  <c r="Q392" i="1"/>
  <c r="R392" i="1"/>
  <c r="Q905" i="1"/>
  <c r="T1103" i="1"/>
  <c r="P2025" i="1"/>
  <c r="P2026" i="1"/>
  <c r="P2027" i="1"/>
  <c r="P2028" i="1"/>
  <c r="P2029" i="1"/>
  <c r="P2030" i="1"/>
  <c r="P2031" i="1"/>
  <c r="P2032" i="1"/>
  <c r="P2033" i="1"/>
  <c r="P2034" i="1"/>
  <c r="P2035" i="1"/>
  <c r="P2036" i="1"/>
  <c r="P2037" i="1"/>
  <c r="P2038" i="1"/>
  <c r="P2039" i="1"/>
  <c r="P2040" i="1"/>
  <c r="P2041" i="1"/>
  <c r="P2042" i="1"/>
  <c r="P2050" i="1"/>
  <c r="P2051" i="1" l="1"/>
  <c r="I3307" i="1"/>
  <c r="I3308" i="1"/>
  <c r="I3309" i="1"/>
  <c r="I3310" i="1"/>
  <c r="I3311" i="1"/>
  <c r="I3312" i="1"/>
  <c r="I3313" i="1"/>
  <c r="I3314" i="1"/>
  <c r="I3315" i="1"/>
  <c r="I3316" i="1"/>
  <c r="I3317" i="1"/>
  <c r="I3318" i="1"/>
  <c r="I3306" i="1"/>
  <c r="H2008" i="1" l="1"/>
  <c r="H2001" i="1"/>
  <c r="H2000" i="1"/>
  <c r="H1999" i="1"/>
  <c r="H1998" i="1"/>
  <c r="H1997" i="1"/>
  <c r="H1996" i="1"/>
  <c r="H1995" i="1"/>
  <c r="H1994" i="1"/>
  <c r="H1993" i="1"/>
  <c r="H1992" i="1"/>
  <c r="H1991" i="1"/>
  <c r="H1990" i="1"/>
  <c r="H1989" i="1"/>
  <c r="H1988" i="1"/>
  <c r="H1987" i="1"/>
  <c r="H1986" i="1"/>
  <c r="H1985" i="1"/>
  <c r="H1984" i="1"/>
  <c r="H1983" i="1"/>
  <c r="H1982" i="1"/>
  <c r="H1981" i="1"/>
  <c r="H1980" i="1"/>
  <c r="H1979" i="1"/>
  <c r="H1978" i="1"/>
  <c r="H1977" i="1"/>
  <c r="H1976" i="1"/>
  <c r="H1975" i="1"/>
  <c r="H1974" i="1"/>
  <c r="H1973" i="1"/>
  <c r="H1972" i="1"/>
  <c r="H1971" i="1"/>
  <c r="H1970" i="1"/>
  <c r="H1969" i="1"/>
  <c r="H1968" i="1"/>
  <c r="H1924" i="1"/>
  <c r="H1919" i="1"/>
  <c r="H1918" i="1"/>
  <c r="H1917" i="1"/>
  <c r="H1916" i="1"/>
  <c r="H1915" i="1"/>
  <c r="H1914" i="1"/>
  <c r="H1913" i="1"/>
  <c r="H1912" i="1"/>
  <c r="H1911" i="1"/>
  <c r="H1910" i="1"/>
  <c r="H1909" i="1"/>
  <c r="H1908" i="1"/>
  <c r="H1907" i="1"/>
  <c r="H1906" i="1"/>
  <c r="H1905" i="1"/>
  <c r="H1904" i="1"/>
  <c r="H1903" i="1"/>
  <c r="H1902" i="1"/>
  <c r="H1901" i="1"/>
  <c r="H1900" i="1"/>
  <c r="H1899" i="1"/>
  <c r="H1898" i="1"/>
  <c r="H1897" i="1"/>
  <c r="H1896" i="1"/>
  <c r="H1895" i="1"/>
  <c r="H1894" i="1"/>
  <c r="H1893" i="1"/>
  <c r="H1892" i="1"/>
  <c r="H1891" i="1"/>
  <c r="H1890" i="1"/>
  <c r="H1889" i="1"/>
  <c r="H1888" i="1"/>
  <c r="H1887" i="1"/>
  <c r="H2953" i="1"/>
  <c r="H2948" i="1"/>
  <c r="H2947" i="1"/>
  <c r="H2946" i="1"/>
  <c r="H2945" i="1"/>
  <c r="H2944" i="1"/>
  <c r="H2943" i="1"/>
  <c r="H2942" i="1"/>
  <c r="H2941" i="1"/>
  <c r="H2940" i="1"/>
  <c r="H2939" i="1"/>
  <c r="H2938" i="1"/>
  <c r="H2937" i="1"/>
  <c r="H2936" i="1"/>
  <c r="H2935" i="1"/>
  <c r="H2934" i="1"/>
  <c r="H2933" i="1"/>
  <c r="H2932" i="1"/>
  <c r="H2931" i="1"/>
  <c r="H2930" i="1"/>
  <c r="H2929" i="1"/>
  <c r="H2928" i="1"/>
  <c r="H2927" i="1"/>
  <c r="H2926" i="1"/>
  <c r="H2925" i="1"/>
  <c r="H2924" i="1"/>
  <c r="H2923" i="1"/>
  <c r="H2922" i="1"/>
  <c r="H2921" i="1"/>
  <c r="H2920" i="1"/>
  <c r="H2919" i="1"/>
  <c r="H2918" i="1"/>
  <c r="H2917" i="1"/>
  <c r="H2916" i="1"/>
  <c r="H2406" i="1"/>
  <c r="H2401" i="1"/>
  <c r="H2400" i="1"/>
  <c r="H2399" i="1"/>
  <c r="H2398" i="1"/>
  <c r="H2397" i="1"/>
  <c r="H2396" i="1"/>
  <c r="H2395" i="1"/>
  <c r="H2394" i="1"/>
  <c r="H2393" i="1"/>
  <c r="H2392" i="1"/>
  <c r="H2391" i="1"/>
  <c r="H2390" i="1"/>
  <c r="H2389" i="1"/>
  <c r="H2388" i="1"/>
  <c r="H2387" i="1"/>
  <c r="H2386" i="1"/>
  <c r="H2385" i="1"/>
  <c r="H2384" i="1"/>
  <c r="H2383" i="1"/>
  <c r="H2382" i="1"/>
  <c r="H2381" i="1"/>
  <c r="H2380" i="1"/>
  <c r="H2379" i="1"/>
  <c r="H2378" i="1"/>
  <c r="H2377" i="1"/>
  <c r="H2376" i="1"/>
  <c r="H2375" i="1"/>
  <c r="H2374" i="1"/>
  <c r="H2373" i="1"/>
  <c r="H2372" i="1"/>
  <c r="H2371" i="1"/>
  <c r="H2370" i="1"/>
  <c r="H2369" i="1"/>
  <c r="H3070" i="1"/>
  <c r="H3065" i="1"/>
  <c r="H3064" i="1"/>
  <c r="H3063" i="1"/>
  <c r="H3062" i="1"/>
  <c r="H3061" i="1"/>
  <c r="H3060" i="1"/>
  <c r="H3059" i="1"/>
  <c r="H3058" i="1"/>
  <c r="H3057" i="1"/>
  <c r="H3056" i="1"/>
  <c r="H3055" i="1"/>
  <c r="H3054" i="1"/>
  <c r="H3053" i="1"/>
  <c r="H3052" i="1"/>
  <c r="H3051" i="1"/>
  <c r="H3050" i="1"/>
  <c r="H3049" i="1"/>
  <c r="H3048" i="1"/>
  <c r="H3047" i="1"/>
  <c r="H3046" i="1"/>
  <c r="H3045" i="1"/>
  <c r="H3044" i="1"/>
  <c r="H3043" i="1"/>
  <c r="H3042" i="1"/>
  <c r="H3041" i="1"/>
  <c r="H3040" i="1"/>
  <c r="H3039" i="1"/>
  <c r="H3038" i="1"/>
  <c r="H3037" i="1"/>
  <c r="H3036" i="1"/>
  <c r="H3035" i="1"/>
  <c r="H3034" i="1"/>
  <c r="H303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41" i="1"/>
  <c r="H1143" i="1"/>
  <c r="H1144" i="1"/>
  <c r="H1145" i="1"/>
  <c r="H1146" i="1"/>
  <c r="H1147" i="1"/>
  <c r="H1148" i="1"/>
  <c r="H1149" i="1"/>
  <c r="H1150" i="1"/>
  <c r="H1151"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80"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7"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6"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13" i="1"/>
  <c r="H474"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7" i="1"/>
  <c r="H120" i="1"/>
  <c r="I2994" i="1"/>
  <c r="L2994" i="1"/>
  <c r="H827" i="1" l="1"/>
  <c r="H1181" i="1"/>
  <c r="H2954" i="1"/>
  <c r="H158" i="1"/>
  <c r="H2009" i="1"/>
  <c r="H2407" i="1"/>
  <c r="H788" i="1"/>
  <c r="H1142" i="1"/>
  <c r="H1925" i="1"/>
  <c r="H514" i="1"/>
  <c r="H3071" i="1"/>
  <c r="G2994" i="1"/>
  <c r="J2994" i="1" s="1"/>
  <c r="H442" i="1" l="1"/>
  <c r="G2917" i="1"/>
  <c r="J2917" i="1" s="1"/>
  <c r="G2918" i="1"/>
  <c r="J2918" i="1" s="1"/>
  <c r="G2919" i="1"/>
  <c r="J2919" i="1" s="1"/>
  <c r="G2920" i="1"/>
  <c r="J2920" i="1" s="1"/>
  <c r="G2921" i="1"/>
  <c r="J2921" i="1" s="1"/>
  <c r="G2922" i="1"/>
  <c r="J2922" i="1" s="1"/>
  <c r="G2923" i="1"/>
  <c r="J2923" i="1" s="1"/>
  <c r="G2924" i="1"/>
  <c r="J2924" i="1" s="1"/>
  <c r="G2925" i="1"/>
  <c r="J2925" i="1" s="1"/>
  <c r="G2926" i="1"/>
  <c r="J2926" i="1" s="1"/>
  <c r="G2927" i="1"/>
  <c r="J2927" i="1" s="1"/>
  <c r="G2928" i="1"/>
  <c r="J2928" i="1" s="1"/>
  <c r="G2929" i="1"/>
  <c r="J2929" i="1" s="1"/>
  <c r="G2930" i="1"/>
  <c r="J2930" i="1" s="1"/>
  <c r="G2931" i="1"/>
  <c r="J2931" i="1" s="1"/>
  <c r="G2932" i="1"/>
  <c r="J2932" i="1" s="1"/>
  <c r="G2933" i="1"/>
  <c r="J2933" i="1" s="1"/>
  <c r="G2934" i="1"/>
  <c r="J2934" i="1" s="1"/>
  <c r="G2935" i="1"/>
  <c r="J2935" i="1" s="1"/>
  <c r="G2936" i="1"/>
  <c r="J2936" i="1" s="1"/>
  <c r="G2937" i="1"/>
  <c r="J2937" i="1" s="1"/>
  <c r="G2938" i="1"/>
  <c r="J2938" i="1" s="1"/>
  <c r="G2939" i="1"/>
  <c r="J2939" i="1" s="1"/>
  <c r="G2940" i="1"/>
  <c r="J2940" i="1" s="1"/>
  <c r="G2941" i="1"/>
  <c r="J2941" i="1" s="1"/>
  <c r="G2942" i="1"/>
  <c r="J2942" i="1" s="1"/>
  <c r="G2943" i="1"/>
  <c r="J2943" i="1" s="1"/>
  <c r="G2944" i="1"/>
  <c r="J2944" i="1" s="1"/>
  <c r="G2945" i="1"/>
  <c r="J2945" i="1" s="1"/>
  <c r="G2946" i="1"/>
  <c r="J2946" i="1" s="1"/>
  <c r="G2947" i="1"/>
  <c r="J2947" i="1" s="1"/>
  <c r="G2948" i="1"/>
  <c r="J2948" i="1" s="1"/>
  <c r="G2953" i="1"/>
  <c r="J2953" i="1" s="1"/>
  <c r="G2916" i="1"/>
  <c r="G2982" i="1"/>
  <c r="G2987" i="1"/>
  <c r="G2992" i="1"/>
  <c r="J2916" i="1" l="1"/>
  <c r="H3" i="1"/>
  <c r="K3318" i="1"/>
  <c r="P3318" i="1" s="1"/>
  <c r="G3318" i="1"/>
  <c r="J3318" i="1" s="1"/>
  <c r="Q3318" i="1" l="1"/>
  <c r="R3318" i="1"/>
  <c r="H159" i="1" l="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6"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5"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4"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13"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52"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91" i="1"/>
  <c r="H432" i="1"/>
  <c r="H433" i="1"/>
  <c r="H434" i="1"/>
  <c r="H435" i="1"/>
  <c r="H436" i="1"/>
  <c r="H437" i="1"/>
  <c r="H438" i="1"/>
  <c r="H439" i="1"/>
  <c r="H440" i="1"/>
  <c r="H441" i="1"/>
  <c r="H443" i="1"/>
  <c r="H444" i="1"/>
  <c r="H445" i="1"/>
  <c r="H446" i="1"/>
  <c r="H447" i="1"/>
  <c r="H448" i="1"/>
  <c r="H449" i="1"/>
  <c r="H450" i="1"/>
  <c r="H451" i="1"/>
  <c r="H452" i="1"/>
  <c r="H453" i="1"/>
  <c r="H454" i="1"/>
  <c r="H455" i="1"/>
  <c r="H456" i="1"/>
  <c r="H457" i="1"/>
  <c r="H458" i="1"/>
  <c r="H459" i="1"/>
  <c r="H460" i="1"/>
  <c r="H461" i="1"/>
  <c r="H462" i="1"/>
  <c r="H463" i="1"/>
  <c r="H464" i="1"/>
  <c r="H465" i="1"/>
  <c r="H472"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31"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70"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9"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8"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5"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4"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43"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84"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102"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9"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8"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31"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6"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6"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9"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8"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7"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6"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5"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4"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6"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6"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5"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4"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63"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602"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41"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80"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9"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31"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8"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7"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6"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5"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53"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92"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62"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6"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53"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4"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5"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4"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30"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5"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4"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9"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8"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92"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8"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7"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7"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8"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23"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9"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7"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92"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50"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70"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9"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5" i="1"/>
  <c r="H4"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40" i="1"/>
  <c r="J2982" i="1"/>
  <c r="J2987" i="1"/>
  <c r="J2992" i="1"/>
  <c r="H2051" i="1" l="1"/>
  <c r="AB132" i="18"/>
  <c r="L132" i="18"/>
  <c r="AJ132" i="18"/>
  <c r="D132" i="18"/>
  <c r="T132" i="18"/>
  <c r="AI131" i="18"/>
  <c r="AK130" i="18"/>
  <c r="H1296" i="1" s="1"/>
  <c r="AF132" i="18"/>
  <c r="X132" i="18"/>
  <c r="P132" i="18"/>
  <c r="H132" i="18"/>
  <c r="AL132" i="18"/>
  <c r="AD132" i="18"/>
  <c r="V132" i="18"/>
  <c r="N132" i="18"/>
  <c r="F132" i="18"/>
  <c r="AI132" i="18"/>
  <c r="AA132" i="18"/>
  <c r="S132" i="18"/>
  <c r="K132" i="18"/>
  <c r="C132" i="18"/>
  <c r="AH131" i="18"/>
  <c r="H2831" i="1" s="1"/>
  <c r="Z131" i="18"/>
  <c r="H2823" i="1" s="1"/>
  <c r="R131" i="18"/>
  <c r="H2815" i="1" s="1"/>
  <c r="J131" i="18"/>
  <c r="H2807" i="1" s="1"/>
  <c r="B131" i="18"/>
  <c r="AJ130" i="18"/>
  <c r="AB130" i="18"/>
  <c r="H1286" i="1" s="1"/>
  <c r="T130" i="18"/>
  <c r="H1278" i="1" s="1"/>
  <c r="L130" i="18"/>
  <c r="H1270" i="1" s="1"/>
  <c r="D130" i="18"/>
  <c r="H1262" i="1" s="1"/>
  <c r="AH132" i="18"/>
  <c r="Z132" i="18"/>
  <c r="R132" i="18"/>
  <c r="J132" i="18"/>
  <c r="B132" i="18"/>
  <c r="AG131" i="18"/>
  <c r="H2830" i="1" s="1"/>
  <c r="Y131" i="18"/>
  <c r="H2822" i="1" s="1"/>
  <c r="Q131" i="18"/>
  <c r="H2814" i="1" s="1"/>
  <c r="I131" i="18"/>
  <c r="H2806" i="1" s="1"/>
  <c r="AI130" i="18"/>
  <c r="AA130" i="18"/>
  <c r="H1285" i="1" s="1"/>
  <c r="S130" i="18"/>
  <c r="H1277" i="1" s="1"/>
  <c r="K130" i="18"/>
  <c r="H1269" i="1" s="1"/>
  <c r="C130" i="18"/>
  <c r="H1261" i="1" s="1"/>
  <c r="AG132" i="18"/>
  <c r="Y132" i="18"/>
  <c r="Q132" i="18"/>
  <c r="I132" i="18"/>
  <c r="AE132" i="18"/>
  <c r="W132" i="18"/>
  <c r="O132" i="18"/>
  <c r="G132" i="18"/>
  <c r="AK132" i="18"/>
  <c r="AC132" i="18"/>
  <c r="U132" i="18"/>
  <c r="M132" i="18"/>
  <c r="E132" i="18"/>
  <c r="S131" i="18"/>
  <c r="H2816" i="1" s="1"/>
  <c r="U130" i="18"/>
  <c r="H1279" i="1" s="1"/>
  <c r="AF131" i="18"/>
  <c r="H2829" i="1" s="1"/>
  <c r="X131" i="18"/>
  <c r="H2821" i="1" s="1"/>
  <c r="P131" i="18"/>
  <c r="H2813" i="1" s="1"/>
  <c r="H131" i="18"/>
  <c r="H2805" i="1" s="1"/>
  <c r="AH130" i="18"/>
  <c r="H1292" i="1" s="1"/>
  <c r="Z130" i="18"/>
  <c r="H1284" i="1" s="1"/>
  <c r="R130" i="18"/>
  <c r="H1276" i="1" s="1"/>
  <c r="J130" i="18"/>
  <c r="H1268" i="1" s="1"/>
  <c r="B130" i="18"/>
  <c r="C131" i="18"/>
  <c r="H2800" i="1" s="1"/>
  <c r="M130" i="18"/>
  <c r="H1271" i="1" s="1"/>
  <c r="AE131" i="18"/>
  <c r="H2828" i="1" s="1"/>
  <c r="W131" i="18"/>
  <c r="H2820" i="1" s="1"/>
  <c r="O131" i="18"/>
  <c r="H2812" i="1" s="1"/>
  <c r="G131" i="18"/>
  <c r="H2804" i="1" s="1"/>
  <c r="AG130" i="18"/>
  <c r="H1291" i="1" s="1"/>
  <c r="Y130" i="18"/>
  <c r="H1283" i="1" s="1"/>
  <c r="Q130" i="18"/>
  <c r="H1275" i="1" s="1"/>
  <c r="I130" i="18"/>
  <c r="H1267" i="1" s="1"/>
  <c r="K131" i="18"/>
  <c r="H2808" i="1" s="1"/>
  <c r="AC130" i="18"/>
  <c r="H1287" i="1" s="1"/>
  <c r="AL131" i="18"/>
  <c r="H2836" i="1" s="1"/>
  <c r="AD131" i="18"/>
  <c r="H2827" i="1" s="1"/>
  <c r="V131" i="18"/>
  <c r="H2819" i="1" s="1"/>
  <c r="N131" i="18"/>
  <c r="H2811" i="1" s="1"/>
  <c r="F131" i="18"/>
  <c r="H2803" i="1" s="1"/>
  <c r="AF130" i="18"/>
  <c r="H1290" i="1" s="1"/>
  <c r="X130" i="18"/>
  <c r="H1282" i="1" s="1"/>
  <c r="P130" i="18"/>
  <c r="H1274" i="1" s="1"/>
  <c r="H130" i="18"/>
  <c r="H1266" i="1" s="1"/>
  <c r="AA131" i="18"/>
  <c r="H2824" i="1" s="1"/>
  <c r="AK131" i="18"/>
  <c r="H2835" i="1" s="1"/>
  <c r="AC131" i="18"/>
  <c r="H2826" i="1" s="1"/>
  <c r="U131" i="18"/>
  <c r="H2818" i="1" s="1"/>
  <c r="M131" i="18"/>
  <c r="H2810" i="1" s="1"/>
  <c r="E131" i="18"/>
  <c r="H2802" i="1" s="1"/>
  <c r="AE130" i="18"/>
  <c r="H1289" i="1" s="1"/>
  <c r="W130" i="18"/>
  <c r="H1281" i="1" s="1"/>
  <c r="O130" i="18"/>
  <c r="H1273" i="1" s="1"/>
  <c r="G130" i="18"/>
  <c r="H1265" i="1" s="1"/>
  <c r="E130" i="18"/>
  <c r="H1263" i="1" s="1"/>
  <c r="AJ131" i="18"/>
  <c r="AB131" i="18"/>
  <c r="H2825" i="1" s="1"/>
  <c r="T131" i="18"/>
  <c r="H2817" i="1" s="1"/>
  <c r="L131" i="18"/>
  <c r="H2809" i="1" s="1"/>
  <c r="D131" i="18"/>
  <c r="H2801" i="1" s="1"/>
  <c r="AL130" i="18"/>
  <c r="H1297" i="1" s="1"/>
  <c r="AD130" i="18"/>
  <c r="H1288" i="1" s="1"/>
  <c r="V130" i="18"/>
  <c r="H1280" i="1" s="1"/>
  <c r="N130" i="18"/>
  <c r="H1272" i="1" s="1"/>
  <c r="F130" i="18"/>
  <c r="H1264" i="1" s="1"/>
  <c r="H2759" i="1"/>
  <c r="H1415" i="1"/>
  <c r="H1063" i="1"/>
  <c r="H2720" i="1"/>
  <c r="H2327" i="1"/>
  <c r="H1967" i="1"/>
  <c r="H944" i="1"/>
  <c r="H1886" i="1"/>
  <c r="H1729" i="1"/>
  <c r="H2915" i="1"/>
  <c r="H3188" i="1"/>
  <c r="H2525" i="1"/>
  <c r="H1220" i="1"/>
  <c r="H671" i="1"/>
  <c r="H314" i="1"/>
  <c r="H3110" i="1"/>
  <c r="H2368" i="1"/>
  <c r="H431" i="1"/>
  <c r="H554" i="1"/>
  <c r="H2642" i="1"/>
  <c r="H2246" i="1"/>
  <c r="H1649" i="1"/>
  <c r="H866" i="1"/>
  <c r="H473" i="1"/>
  <c r="H1689" i="1"/>
  <c r="H1571" i="1"/>
  <c r="H2798" i="1"/>
  <c r="H80" i="1"/>
  <c r="H1337" i="1"/>
  <c r="H3032" i="1"/>
  <c r="H2447" i="1"/>
  <c r="H2090" i="1"/>
  <c r="H985" i="1"/>
  <c r="H236" i="1"/>
  <c r="H3266" i="1"/>
  <c r="H1024" i="1"/>
  <c r="H2876" i="1"/>
  <c r="H3227" i="1"/>
  <c r="H2564" i="1"/>
  <c r="H2168" i="1"/>
  <c r="H1259" i="1"/>
  <c r="H710" i="1"/>
  <c r="H353" i="1"/>
  <c r="H2993" i="1"/>
  <c r="H1493" i="1"/>
  <c r="H1376" i="1"/>
  <c r="H593" i="1"/>
  <c r="H2681" i="1"/>
  <c r="H2285" i="1"/>
  <c r="H1847" i="1"/>
  <c r="H905" i="1"/>
  <c r="H1808" i="1"/>
  <c r="H3305" i="1"/>
  <c r="H41" i="1"/>
  <c r="H1610" i="1"/>
  <c r="H1768" i="1"/>
  <c r="H119" i="1"/>
  <c r="H1454" i="1"/>
  <c r="H3149" i="1"/>
  <c r="H2486" i="1"/>
  <c r="H2129" i="1"/>
  <c r="H1103" i="1"/>
  <c r="H632" i="1"/>
  <c r="H275" i="1"/>
  <c r="H2603" i="1"/>
  <c r="H2207" i="1"/>
  <c r="H1532" i="1"/>
  <c r="H749" i="1"/>
  <c r="H392" i="1"/>
  <c r="H197" i="1"/>
  <c r="G3306" i="1"/>
  <c r="J3306" i="1" s="1"/>
  <c r="G3307" i="1"/>
  <c r="J3307" i="1" s="1"/>
  <c r="G3308" i="1"/>
  <c r="J3308" i="1" s="1"/>
  <c r="G3310" i="1"/>
  <c r="J3310" i="1" s="1"/>
  <c r="G3311" i="1"/>
  <c r="J3311" i="1" s="1"/>
  <c r="G3312" i="1"/>
  <c r="J3312" i="1" s="1"/>
  <c r="G3313" i="1"/>
  <c r="J3313" i="1" s="1"/>
  <c r="G3314" i="1"/>
  <c r="J3314" i="1" s="1"/>
  <c r="G3315" i="1"/>
  <c r="J3315" i="1" s="1"/>
  <c r="G3316" i="1"/>
  <c r="J3316" i="1" s="1"/>
  <c r="G3317" i="1"/>
  <c r="J3317" i="1" s="1"/>
  <c r="K3308" i="1"/>
  <c r="P3308" i="1" s="1"/>
  <c r="K3309" i="1"/>
  <c r="P3309" i="1" s="1"/>
  <c r="K3310" i="1"/>
  <c r="P3310" i="1" s="1"/>
  <c r="K3311" i="1"/>
  <c r="P3311" i="1" s="1"/>
  <c r="K3312" i="1"/>
  <c r="P3312" i="1" s="1"/>
  <c r="K3313" i="1"/>
  <c r="P3313" i="1" s="1"/>
  <c r="K3314" i="1"/>
  <c r="P3314" i="1" s="1"/>
  <c r="K3315" i="1"/>
  <c r="P3315" i="1" s="1"/>
  <c r="K3316" i="1"/>
  <c r="P3316" i="1" s="1"/>
  <c r="K3317" i="1"/>
  <c r="P3317" i="1" s="1"/>
  <c r="K3307" i="1"/>
  <c r="P3307" i="1" s="1"/>
  <c r="H1260" i="1" l="1"/>
  <c r="AO130" i="18"/>
  <c r="H1298" i="1" s="1"/>
  <c r="AO132" i="18"/>
  <c r="H2799" i="1"/>
  <c r="AO131" i="18"/>
  <c r="H2837" i="1" s="1"/>
  <c r="Q3312" i="1"/>
  <c r="R3307" i="1"/>
  <c r="Q3307" i="1"/>
  <c r="R3317" i="1"/>
  <c r="Q3317" i="1"/>
  <c r="R3316" i="1"/>
  <c r="Q3316" i="1"/>
  <c r="R3314" i="1"/>
  <c r="Q3314" i="1"/>
  <c r="R3313" i="1"/>
  <c r="Q3313" i="1"/>
  <c r="R3312" i="1"/>
  <c r="R3310" i="1"/>
  <c r="Q3310" i="1"/>
  <c r="R3308" i="1"/>
  <c r="Q3308" i="1"/>
  <c r="R3315" i="1"/>
  <c r="Q3315" i="1"/>
  <c r="Q3311" i="1" l="1"/>
  <c r="R3311" i="1"/>
  <c r="T4" i="3"/>
  <c r="U4" i="3"/>
  <c r="V4" i="3"/>
  <c r="W4" i="3"/>
  <c r="X4" i="3"/>
  <c r="Y4" i="3"/>
  <c r="Z4" i="3"/>
  <c r="AA4" i="3"/>
  <c r="AB4" i="3"/>
  <c r="C4" i="3"/>
  <c r="D4" i="3"/>
  <c r="E4" i="3"/>
  <c r="F4" i="3"/>
  <c r="G4" i="3"/>
  <c r="H4" i="3"/>
  <c r="I4" i="3"/>
  <c r="J4" i="3"/>
  <c r="K4" i="3"/>
  <c r="L4" i="3"/>
  <c r="O4" i="3"/>
  <c r="P4" i="3"/>
  <c r="S4" i="3"/>
  <c r="AC4" i="3"/>
  <c r="AD4" i="3"/>
  <c r="AE4" i="3"/>
  <c r="AF4" i="3"/>
  <c r="AG4" i="3"/>
  <c r="AH4" i="3"/>
  <c r="AI4" i="3"/>
  <c r="AJ4" i="3"/>
  <c r="AK4" i="3"/>
  <c r="AL4" i="3"/>
  <c r="AM4" i="3"/>
  <c r="AO4" i="3"/>
  <c r="AP4" i="3"/>
  <c r="AQ4" i="3"/>
  <c r="AR4" i="3"/>
  <c r="AS4" i="3"/>
  <c r="AT4" i="3"/>
  <c r="AU4" i="3"/>
  <c r="AV4" i="3"/>
  <c r="AW4" i="3"/>
  <c r="AX4" i="3"/>
  <c r="AY4" i="3"/>
  <c r="AZ4" i="3"/>
  <c r="BA4" i="3"/>
  <c r="BB4" i="3"/>
  <c r="BC4" i="3"/>
  <c r="BE4" i="3"/>
  <c r="BF4" i="3"/>
  <c r="BG4" i="3"/>
  <c r="BH4" i="3"/>
  <c r="BI4" i="3"/>
  <c r="BJ4" i="3"/>
  <c r="BK4" i="3"/>
  <c r="BL4" i="3"/>
  <c r="BM4" i="3"/>
  <c r="BN4" i="3"/>
  <c r="BO4" i="3"/>
  <c r="BP4" i="3"/>
  <c r="BQ4" i="3"/>
  <c r="BR4" i="3"/>
  <c r="BS4" i="3"/>
  <c r="BT4" i="3"/>
  <c r="BU4" i="3"/>
  <c r="BV4" i="3"/>
  <c r="BW4" i="3"/>
  <c r="BX4" i="3"/>
  <c r="BY4" i="3"/>
  <c r="BZ4" i="3"/>
  <c r="CA4" i="3"/>
  <c r="CB4" i="3"/>
  <c r="B4" i="3"/>
  <c r="M3263" i="1" l="1"/>
  <c r="L3263" i="1"/>
  <c r="I3263" i="1"/>
  <c r="M3225" i="1"/>
  <c r="L3225" i="1"/>
  <c r="I3225" i="1"/>
  <c r="M3224" i="1"/>
  <c r="L3224" i="1"/>
  <c r="I3224" i="1"/>
  <c r="M2717" i="1"/>
  <c r="L2717" i="1"/>
  <c r="I2717" i="1"/>
  <c r="M2640" i="1"/>
  <c r="L2640" i="1"/>
  <c r="I2640" i="1"/>
  <c r="M2444" i="1"/>
  <c r="L2444" i="1"/>
  <c r="I2444" i="1"/>
  <c r="M2445" i="1"/>
  <c r="L2445" i="1"/>
  <c r="I2445" i="1"/>
  <c r="M2324" i="1"/>
  <c r="L2324" i="1"/>
  <c r="I2324" i="1"/>
  <c r="M2088" i="1"/>
  <c r="L2088" i="1"/>
  <c r="I2088" i="1"/>
  <c r="P2717" i="1" l="1"/>
  <c r="P2640" i="1"/>
  <c r="P2088" i="1"/>
  <c r="P3225" i="1"/>
  <c r="P2444" i="1"/>
  <c r="P2324" i="1"/>
  <c r="P2445" i="1"/>
  <c r="P3263" i="1"/>
  <c r="P3224" i="1"/>
  <c r="G2983" i="1"/>
  <c r="J2983" i="1" s="1"/>
  <c r="G2975" i="1"/>
  <c r="J2975" i="1" s="1"/>
  <c r="G2967" i="1"/>
  <c r="J2967" i="1" s="1"/>
  <c r="G2959" i="1"/>
  <c r="J2959" i="1" s="1"/>
  <c r="G2974" i="1"/>
  <c r="J2974" i="1" s="1"/>
  <c r="G2966" i="1"/>
  <c r="J2966" i="1" s="1"/>
  <c r="G2958" i="1"/>
  <c r="J2958" i="1" s="1"/>
  <c r="G2981" i="1"/>
  <c r="J2981" i="1" s="1"/>
  <c r="G2973" i="1"/>
  <c r="J2973" i="1" s="1"/>
  <c r="G2965" i="1"/>
  <c r="J2965" i="1" s="1"/>
  <c r="G2957" i="1"/>
  <c r="J2957" i="1" s="1"/>
  <c r="G2980" i="1"/>
  <c r="J2980" i="1" s="1"/>
  <c r="G2972" i="1"/>
  <c r="J2972" i="1" s="1"/>
  <c r="G2964" i="1"/>
  <c r="J2964" i="1" s="1"/>
  <c r="G2956" i="1"/>
  <c r="J2956" i="1" s="1"/>
  <c r="G2979" i="1"/>
  <c r="J2979" i="1" s="1"/>
  <c r="G2971" i="1"/>
  <c r="J2971" i="1" s="1"/>
  <c r="G2963" i="1"/>
  <c r="J2963" i="1" s="1"/>
  <c r="G2955" i="1"/>
  <c r="G2986" i="1"/>
  <c r="J2986" i="1" s="1"/>
  <c r="G2978" i="1"/>
  <c r="J2978" i="1" s="1"/>
  <c r="G2970" i="1"/>
  <c r="J2970" i="1" s="1"/>
  <c r="G2962" i="1"/>
  <c r="J2962" i="1" s="1"/>
  <c r="G2985" i="1"/>
  <c r="J2985" i="1" s="1"/>
  <c r="G2977" i="1"/>
  <c r="J2977" i="1" s="1"/>
  <c r="G2969" i="1"/>
  <c r="J2969" i="1" s="1"/>
  <c r="G2961" i="1"/>
  <c r="J2961" i="1" s="1"/>
  <c r="G2984" i="1"/>
  <c r="J2984" i="1" s="1"/>
  <c r="G2976" i="1"/>
  <c r="J2976" i="1" s="1"/>
  <c r="G2968" i="1"/>
  <c r="J2968" i="1" s="1"/>
  <c r="G2960" i="1"/>
  <c r="J2960" i="1" s="1"/>
  <c r="G2717" i="1"/>
  <c r="J2717" i="1" s="1"/>
  <c r="G2088" i="1"/>
  <c r="J2088" i="1" s="1"/>
  <c r="R2717" i="1" l="1"/>
  <c r="R2088" i="1"/>
  <c r="J2955" i="1"/>
  <c r="Q2717" i="1"/>
  <c r="Q2088" i="1"/>
  <c r="K3306" i="1" l="1"/>
  <c r="P3306" i="1" s="1"/>
  <c r="I3304" i="1"/>
  <c r="I3299" i="1"/>
  <c r="I3298" i="1"/>
  <c r="I3297" i="1"/>
  <c r="I3296" i="1"/>
  <c r="I3295" i="1"/>
  <c r="I3294" i="1"/>
  <c r="I3293" i="1"/>
  <c r="I3292" i="1"/>
  <c r="I3291" i="1"/>
  <c r="I3290" i="1"/>
  <c r="I3289" i="1"/>
  <c r="I3288" i="1"/>
  <c r="I3287" i="1"/>
  <c r="I3286" i="1"/>
  <c r="I3285" i="1"/>
  <c r="I3284" i="1"/>
  <c r="I3283" i="1"/>
  <c r="I3282" i="1"/>
  <c r="I3281" i="1"/>
  <c r="I3280" i="1"/>
  <c r="I3279" i="1"/>
  <c r="I3278" i="1"/>
  <c r="I3277" i="1"/>
  <c r="I3276" i="1"/>
  <c r="I3275" i="1"/>
  <c r="I3274" i="1"/>
  <c r="I3273" i="1"/>
  <c r="I3272" i="1"/>
  <c r="I3271" i="1"/>
  <c r="I3270" i="1"/>
  <c r="I3269" i="1"/>
  <c r="I3268" i="1"/>
  <c r="I3267" i="1"/>
  <c r="I3265" i="1"/>
  <c r="I3260" i="1"/>
  <c r="I3259" i="1"/>
  <c r="I3258" i="1"/>
  <c r="I3257" i="1"/>
  <c r="I3256" i="1"/>
  <c r="I3255" i="1"/>
  <c r="I3254" i="1"/>
  <c r="I3253" i="1"/>
  <c r="I3252" i="1"/>
  <c r="I3251" i="1"/>
  <c r="I3250" i="1"/>
  <c r="I3249" i="1"/>
  <c r="I3248" i="1"/>
  <c r="I3247" i="1"/>
  <c r="I3246" i="1"/>
  <c r="I3245" i="1"/>
  <c r="I3244" i="1"/>
  <c r="I3243" i="1"/>
  <c r="I3242" i="1"/>
  <c r="I3241" i="1"/>
  <c r="I3240" i="1"/>
  <c r="I3239" i="1"/>
  <c r="I3238" i="1"/>
  <c r="I3237" i="1"/>
  <c r="I3236" i="1"/>
  <c r="I3235" i="1"/>
  <c r="I3234" i="1"/>
  <c r="I3233" i="1"/>
  <c r="I3232" i="1"/>
  <c r="I3231" i="1"/>
  <c r="I3230" i="1"/>
  <c r="I3229" i="1"/>
  <c r="I3228" i="1"/>
  <c r="I3226" i="1"/>
  <c r="I3221" i="1"/>
  <c r="I3220" i="1"/>
  <c r="I3219" i="1"/>
  <c r="I3218" i="1"/>
  <c r="I3217" i="1"/>
  <c r="I3216" i="1"/>
  <c r="I3215" i="1"/>
  <c r="I3214" i="1"/>
  <c r="I3213" i="1"/>
  <c r="I3212" i="1"/>
  <c r="I3211" i="1"/>
  <c r="I3210" i="1"/>
  <c r="I3209" i="1"/>
  <c r="I3208" i="1"/>
  <c r="I3207" i="1"/>
  <c r="I3206" i="1"/>
  <c r="I3205" i="1"/>
  <c r="I3204" i="1"/>
  <c r="I3203" i="1"/>
  <c r="I3202" i="1"/>
  <c r="I3201" i="1"/>
  <c r="I3200" i="1"/>
  <c r="I3199" i="1"/>
  <c r="I3198" i="1"/>
  <c r="I3197" i="1"/>
  <c r="I3196" i="1"/>
  <c r="I3195" i="1"/>
  <c r="I3194" i="1"/>
  <c r="I3193" i="1"/>
  <c r="I3192" i="1"/>
  <c r="I3191" i="1"/>
  <c r="I3190" i="1"/>
  <c r="I3189" i="1"/>
  <c r="I3187" i="1"/>
  <c r="I3182" i="1"/>
  <c r="I3181" i="1"/>
  <c r="I3180" i="1"/>
  <c r="I3179" i="1"/>
  <c r="I3178" i="1"/>
  <c r="I3177" i="1"/>
  <c r="I3176" i="1"/>
  <c r="I3175" i="1"/>
  <c r="I3174" i="1"/>
  <c r="I3173" i="1"/>
  <c r="I3172" i="1"/>
  <c r="I3171" i="1"/>
  <c r="I3170" i="1"/>
  <c r="I3169" i="1"/>
  <c r="I3168" i="1"/>
  <c r="I3167" i="1"/>
  <c r="I3166" i="1"/>
  <c r="I3165" i="1"/>
  <c r="I3164" i="1"/>
  <c r="I3163" i="1"/>
  <c r="I3162" i="1"/>
  <c r="I3161" i="1"/>
  <c r="I3160" i="1"/>
  <c r="I3159" i="1"/>
  <c r="I3157" i="1"/>
  <c r="I3156" i="1"/>
  <c r="I3155" i="1"/>
  <c r="I3154" i="1"/>
  <c r="I3153" i="1"/>
  <c r="I3152" i="1"/>
  <c r="I3151" i="1"/>
  <c r="I3150" i="1"/>
  <c r="I3148" i="1"/>
  <c r="I3143" i="1"/>
  <c r="I3142" i="1"/>
  <c r="I3141" i="1"/>
  <c r="I3140" i="1"/>
  <c r="I3139" i="1"/>
  <c r="I3138" i="1"/>
  <c r="I3137" i="1"/>
  <c r="I3136" i="1"/>
  <c r="I3135" i="1"/>
  <c r="I3134" i="1"/>
  <c r="I3133" i="1"/>
  <c r="I3132" i="1"/>
  <c r="I3131" i="1"/>
  <c r="I3130" i="1"/>
  <c r="I3129" i="1"/>
  <c r="I3128" i="1"/>
  <c r="I3127" i="1"/>
  <c r="I3126" i="1"/>
  <c r="I3125" i="1"/>
  <c r="I3124" i="1"/>
  <c r="I3123" i="1"/>
  <c r="I3122" i="1"/>
  <c r="I3121" i="1"/>
  <c r="I3120" i="1"/>
  <c r="I3119" i="1"/>
  <c r="I3118" i="1"/>
  <c r="I3117" i="1"/>
  <c r="I3116" i="1"/>
  <c r="I3115" i="1"/>
  <c r="I3114" i="1"/>
  <c r="I3113" i="1"/>
  <c r="I3112" i="1"/>
  <c r="I3111" i="1"/>
  <c r="I3031" i="1"/>
  <c r="I3026" i="1"/>
  <c r="I3025" i="1"/>
  <c r="I3024" i="1"/>
  <c r="I3023" i="1"/>
  <c r="I3022" i="1"/>
  <c r="I3021" i="1"/>
  <c r="I3020" i="1"/>
  <c r="I3019" i="1"/>
  <c r="I3018" i="1"/>
  <c r="I3017" i="1"/>
  <c r="I3016" i="1"/>
  <c r="I3015" i="1"/>
  <c r="I3014" i="1"/>
  <c r="I3013" i="1"/>
  <c r="I3012" i="1"/>
  <c r="I3011" i="1"/>
  <c r="I3010" i="1"/>
  <c r="I3009" i="1"/>
  <c r="I3008" i="1"/>
  <c r="I3007" i="1"/>
  <c r="I3006" i="1"/>
  <c r="I3005" i="1"/>
  <c r="I3004" i="1"/>
  <c r="I3003" i="1"/>
  <c r="I3002" i="1"/>
  <c r="I3001" i="1"/>
  <c r="I3000" i="1"/>
  <c r="I2999" i="1"/>
  <c r="I2998" i="1"/>
  <c r="I2997" i="1"/>
  <c r="I2996" i="1"/>
  <c r="I2995" i="1"/>
  <c r="I2719" i="1"/>
  <c r="I2714" i="1"/>
  <c r="I2713" i="1"/>
  <c r="I2712" i="1"/>
  <c r="I2711" i="1"/>
  <c r="I2710" i="1"/>
  <c r="I2709" i="1"/>
  <c r="I2708" i="1"/>
  <c r="I2707" i="1"/>
  <c r="I2706" i="1"/>
  <c r="I2705" i="1"/>
  <c r="I2704" i="1"/>
  <c r="I2703" i="1"/>
  <c r="I2702" i="1"/>
  <c r="I2701" i="1"/>
  <c r="I2700" i="1"/>
  <c r="I2699" i="1"/>
  <c r="I2698" i="1"/>
  <c r="I2697" i="1"/>
  <c r="I2696" i="1"/>
  <c r="I2695" i="1"/>
  <c r="I2694" i="1"/>
  <c r="I2693" i="1"/>
  <c r="I2692" i="1"/>
  <c r="I2691" i="1"/>
  <c r="I2690" i="1"/>
  <c r="I2689" i="1"/>
  <c r="I2688" i="1"/>
  <c r="I2687" i="1"/>
  <c r="I2686" i="1"/>
  <c r="I2685" i="1"/>
  <c r="I2684" i="1"/>
  <c r="I2683" i="1"/>
  <c r="I2682" i="1"/>
  <c r="I2680" i="1"/>
  <c r="I2675" i="1"/>
  <c r="I2674" i="1"/>
  <c r="I2673" i="1"/>
  <c r="I2672" i="1"/>
  <c r="I2671" i="1"/>
  <c r="I2670" i="1"/>
  <c r="I2669" i="1"/>
  <c r="I2668" i="1"/>
  <c r="I2667" i="1"/>
  <c r="I2666" i="1"/>
  <c r="I2665" i="1"/>
  <c r="I2664" i="1"/>
  <c r="I2663" i="1"/>
  <c r="I2662" i="1"/>
  <c r="I2661" i="1"/>
  <c r="I2660" i="1"/>
  <c r="I2659" i="1"/>
  <c r="I2658" i="1"/>
  <c r="I2657" i="1"/>
  <c r="I2656" i="1"/>
  <c r="I2655" i="1"/>
  <c r="I2654" i="1"/>
  <c r="I2653" i="1"/>
  <c r="I2652" i="1"/>
  <c r="I2651" i="1"/>
  <c r="I2650" i="1"/>
  <c r="I2649" i="1"/>
  <c r="I2648" i="1"/>
  <c r="I2647" i="1"/>
  <c r="I2646" i="1"/>
  <c r="I2645" i="1"/>
  <c r="I2644" i="1"/>
  <c r="I2643" i="1"/>
  <c r="I2641" i="1"/>
  <c r="I2636" i="1"/>
  <c r="I2635" i="1"/>
  <c r="I2634" i="1"/>
  <c r="I2633" i="1"/>
  <c r="I2632" i="1"/>
  <c r="I2631" i="1"/>
  <c r="I2630" i="1"/>
  <c r="I2629" i="1"/>
  <c r="I2628" i="1"/>
  <c r="I2627" i="1"/>
  <c r="I2626" i="1"/>
  <c r="I2625" i="1"/>
  <c r="I2624" i="1"/>
  <c r="I2623" i="1"/>
  <c r="I2622" i="1"/>
  <c r="I2621" i="1"/>
  <c r="I2620" i="1"/>
  <c r="I2619" i="1"/>
  <c r="I2618" i="1"/>
  <c r="I2617" i="1"/>
  <c r="I2616" i="1"/>
  <c r="I2615" i="1"/>
  <c r="I2614" i="1"/>
  <c r="I2613" i="1"/>
  <c r="I2612" i="1"/>
  <c r="I2611" i="1"/>
  <c r="I2610" i="1"/>
  <c r="I2609" i="1"/>
  <c r="I2608" i="1"/>
  <c r="I2607" i="1"/>
  <c r="I2606" i="1"/>
  <c r="I2605" i="1"/>
  <c r="I2604" i="1"/>
  <c r="I2602" i="1"/>
  <c r="I2597" i="1"/>
  <c r="I2596" i="1"/>
  <c r="I2595" i="1"/>
  <c r="I2594" i="1"/>
  <c r="I2593" i="1"/>
  <c r="I2592" i="1"/>
  <c r="I2591" i="1"/>
  <c r="I2590" i="1"/>
  <c r="I2589" i="1"/>
  <c r="I2588" i="1"/>
  <c r="I2587" i="1"/>
  <c r="I2586" i="1"/>
  <c r="I2585" i="1"/>
  <c r="I2584" i="1"/>
  <c r="I2583" i="1"/>
  <c r="I2582" i="1"/>
  <c r="I2581" i="1"/>
  <c r="I2580" i="1"/>
  <c r="I2579" i="1"/>
  <c r="I2578" i="1"/>
  <c r="I2577" i="1"/>
  <c r="I2576" i="1"/>
  <c r="I2575" i="1"/>
  <c r="I2574" i="1"/>
  <c r="I2573" i="1"/>
  <c r="I2572" i="1"/>
  <c r="I2571" i="1"/>
  <c r="I2570" i="1"/>
  <c r="I2569" i="1"/>
  <c r="I2568" i="1"/>
  <c r="I2567" i="1"/>
  <c r="I2566" i="1"/>
  <c r="I2565" i="1"/>
  <c r="I2563" i="1"/>
  <c r="I2558" i="1"/>
  <c r="I2557" i="1"/>
  <c r="I2556" i="1"/>
  <c r="I2555" i="1"/>
  <c r="I2554" i="1"/>
  <c r="I2553" i="1"/>
  <c r="I2552" i="1"/>
  <c r="I2551" i="1"/>
  <c r="I2550" i="1"/>
  <c r="I2549" i="1"/>
  <c r="I2548" i="1"/>
  <c r="I2547" i="1"/>
  <c r="I2546" i="1"/>
  <c r="I2545" i="1"/>
  <c r="I2544" i="1"/>
  <c r="I2543" i="1"/>
  <c r="I2542" i="1"/>
  <c r="I2541" i="1"/>
  <c r="I2540" i="1"/>
  <c r="I2539" i="1"/>
  <c r="I2538" i="1"/>
  <c r="I2537" i="1"/>
  <c r="I2536" i="1"/>
  <c r="I2535" i="1"/>
  <c r="I2534" i="1"/>
  <c r="I2533" i="1"/>
  <c r="I2532" i="1"/>
  <c r="I2531" i="1"/>
  <c r="I2530" i="1"/>
  <c r="I2529" i="1"/>
  <c r="I2528" i="1"/>
  <c r="I2527" i="1"/>
  <c r="I2526" i="1"/>
  <c r="I2524" i="1"/>
  <c r="I2519" i="1"/>
  <c r="I2518" i="1"/>
  <c r="I2517" i="1"/>
  <c r="I2516" i="1"/>
  <c r="I2515" i="1"/>
  <c r="I2514" i="1"/>
  <c r="I2513" i="1"/>
  <c r="I2512" i="1"/>
  <c r="I2511" i="1"/>
  <c r="I2510" i="1"/>
  <c r="I2509" i="1"/>
  <c r="I2508" i="1"/>
  <c r="I2507" i="1"/>
  <c r="I2506" i="1"/>
  <c r="I2505" i="1"/>
  <c r="I2504" i="1"/>
  <c r="I2503" i="1"/>
  <c r="I2502" i="1"/>
  <c r="I2501" i="1"/>
  <c r="I2500" i="1"/>
  <c r="I2499" i="1"/>
  <c r="I2498" i="1"/>
  <c r="I2497" i="1"/>
  <c r="I2496" i="1"/>
  <c r="I2495" i="1"/>
  <c r="I2494" i="1"/>
  <c r="I2493" i="1"/>
  <c r="I2492" i="1"/>
  <c r="I2491" i="1"/>
  <c r="I2490" i="1"/>
  <c r="I2489" i="1"/>
  <c r="I2488" i="1"/>
  <c r="I2487" i="1"/>
  <c r="I2485" i="1"/>
  <c r="I2480" i="1"/>
  <c r="I2479" i="1"/>
  <c r="I2478" i="1"/>
  <c r="I2477" i="1"/>
  <c r="I2476" i="1"/>
  <c r="I2475" i="1"/>
  <c r="I2474" i="1"/>
  <c r="I2473" i="1"/>
  <c r="I2472" i="1"/>
  <c r="I2471" i="1"/>
  <c r="I2470" i="1"/>
  <c r="I2469" i="1"/>
  <c r="I2468" i="1"/>
  <c r="I2467" i="1"/>
  <c r="I2466" i="1"/>
  <c r="I2465" i="1"/>
  <c r="I2464" i="1"/>
  <c r="I2463" i="1"/>
  <c r="I2462" i="1"/>
  <c r="I2461" i="1"/>
  <c r="I2460" i="1"/>
  <c r="I2459" i="1"/>
  <c r="I2458" i="1"/>
  <c r="I2457" i="1"/>
  <c r="I2456" i="1"/>
  <c r="I2455" i="1"/>
  <c r="I2454" i="1"/>
  <c r="I2453" i="1"/>
  <c r="I2452" i="1"/>
  <c r="I2451" i="1"/>
  <c r="I2450" i="1"/>
  <c r="I2449" i="1"/>
  <c r="I2448" i="1"/>
  <c r="I2446" i="1"/>
  <c r="I2440" i="1"/>
  <c r="I2439" i="1"/>
  <c r="I2438" i="1"/>
  <c r="I2437" i="1"/>
  <c r="I2436" i="1"/>
  <c r="I2435" i="1"/>
  <c r="I2434" i="1"/>
  <c r="I2433" i="1"/>
  <c r="I2432" i="1"/>
  <c r="I2431" i="1"/>
  <c r="I2430" i="1"/>
  <c r="I2429" i="1"/>
  <c r="I2428" i="1"/>
  <c r="I2427" i="1"/>
  <c r="I2426" i="1"/>
  <c r="I2425" i="1"/>
  <c r="I2424" i="1"/>
  <c r="I2423" i="1"/>
  <c r="I2422" i="1"/>
  <c r="I2421" i="1"/>
  <c r="I2420" i="1"/>
  <c r="I2419" i="1"/>
  <c r="I2418" i="1"/>
  <c r="I2417" i="1"/>
  <c r="I2416" i="1"/>
  <c r="I2415" i="1"/>
  <c r="I2414" i="1"/>
  <c r="I2413" i="1"/>
  <c r="I2412" i="1"/>
  <c r="I2411" i="1"/>
  <c r="I2410" i="1"/>
  <c r="I2409" i="1"/>
  <c r="I2408" i="1"/>
  <c r="I2326" i="1"/>
  <c r="I2319" i="1"/>
  <c r="I2318" i="1"/>
  <c r="I2317" i="1"/>
  <c r="I2316" i="1"/>
  <c r="I2315" i="1"/>
  <c r="I2314" i="1"/>
  <c r="I2313" i="1"/>
  <c r="I2312" i="1"/>
  <c r="I2311" i="1"/>
  <c r="I2310" i="1"/>
  <c r="I2309" i="1"/>
  <c r="I2308" i="1"/>
  <c r="I2307" i="1"/>
  <c r="I2306" i="1"/>
  <c r="I2305" i="1"/>
  <c r="I2304" i="1"/>
  <c r="I2303" i="1"/>
  <c r="I2302" i="1"/>
  <c r="I2301" i="1"/>
  <c r="I2300" i="1"/>
  <c r="I2299" i="1"/>
  <c r="I2298" i="1"/>
  <c r="I2297" i="1"/>
  <c r="I2296" i="1"/>
  <c r="I2295" i="1"/>
  <c r="I2294" i="1"/>
  <c r="I2293" i="1"/>
  <c r="I2292" i="1"/>
  <c r="I2291" i="1"/>
  <c r="I2290" i="1"/>
  <c r="I2289" i="1"/>
  <c r="I2288" i="1"/>
  <c r="I2287" i="1"/>
  <c r="I2286" i="1"/>
  <c r="I2284" i="1"/>
  <c r="I2279" i="1"/>
  <c r="I2278" i="1"/>
  <c r="I2277" i="1"/>
  <c r="I2276" i="1"/>
  <c r="I2275" i="1"/>
  <c r="I2274" i="1"/>
  <c r="I2273" i="1"/>
  <c r="I2272" i="1"/>
  <c r="I2271" i="1"/>
  <c r="I2270" i="1"/>
  <c r="I2269" i="1"/>
  <c r="I2268" i="1"/>
  <c r="I2267" i="1"/>
  <c r="I2266" i="1"/>
  <c r="I2265" i="1"/>
  <c r="I2264" i="1"/>
  <c r="I2263" i="1"/>
  <c r="I2262" i="1"/>
  <c r="I2261" i="1"/>
  <c r="I2260" i="1"/>
  <c r="I2259" i="1"/>
  <c r="I2258" i="1"/>
  <c r="I2257" i="1"/>
  <c r="I2256" i="1"/>
  <c r="I2255" i="1"/>
  <c r="I2254" i="1"/>
  <c r="I2253" i="1"/>
  <c r="I2252" i="1"/>
  <c r="I2251" i="1"/>
  <c r="I2250" i="1"/>
  <c r="I2249" i="1"/>
  <c r="I2248" i="1"/>
  <c r="I2247" i="1"/>
  <c r="I2245" i="1"/>
  <c r="I2240" i="1"/>
  <c r="I2239" i="1"/>
  <c r="I2238" i="1"/>
  <c r="I2237" i="1"/>
  <c r="I2236" i="1"/>
  <c r="I2235" i="1"/>
  <c r="I2234" i="1"/>
  <c r="I2233" i="1"/>
  <c r="I2232" i="1"/>
  <c r="I2231" i="1"/>
  <c r="I2230" i="1"/>
  <c r="I2229" i="1"/>
  <c r="I2228" i="1"/>
  <c r="I2227" i="1"/>
  <c r="I2226" i="1"/>
  <c r="I2225" i="1"/>
  <c r="I2224" i="1"/>
  <c r="I2223" i="1"/>
  <c r="I2222" i="1"/>
  <c r="I2221" i="1"/>
  <c r="I2220" i="1"/>
  <c r="I2219" i="1"/>
  <c r="I2218" i="1"/>
  <c r="I2217" i="1"/>
  <c r="I2216" i="1"/>
  <c r="I2215" i="1"/>
  <c r="I2214" i="1"/>
  <c r="I2213" i="1"/>
  <c r="I2212" i="1"/>
  <c r="I2211" i="1"/>
  <c r="I2210" i="1"/>
  <c r="I2209" i="1"/>
  <c r="I2208" i="1"/>
  <c r="I2206" i="1"/>
  <c r="I2201" i="1"/>
  <c r="I2200" i="1"/>
  <c r="I2199" i="1"/>
  <c r="I2198" i="1"/>
  <c r="I2197" i="1"/>
  <c r="I2196" i="1"/>
  <c r="I2195" i="1"/>
  <c r="I2194" i="1"/>
  <c r="I2193" i="1"/>
  <c r="I2192" i="1"/>
  <c r="I2191" i="1"/>
  <c r="I2190" i="1"/>
  <c r="I2189" i="1"/>
  <c r="I2188" i="1"/>
  <c r="I2187" i="1"/>
  <c r="I2186" i="1"/>
  <c r="I2185" i="1"/>
  <c r="I2184" i="1"/>
  <c r="I2183" i="1"/>
  <c r="I2182" i="1"/>
  <c r="I2181" i="1"/>
  <c r="I2180" i="1"/>
  <c r="I2179" i="1"/>
  <c r="I2178" i="1"/>
  <c r="I2177" i="1"/>
  <c r="I2176" i="1"/>
  <c r="I2175" i="1"/>
  <c r="I2174" i="1"/>
  <c r="I2173" i="1"/>
  <c r="I2172" i="1"/>
  <c r="I2171" i="1"/>
  <c r="I2170" i="1"/>
  <c r="I2169" i="1"/>
  <c r="I2167" i="1"/>
  <c r="I2162" i="1"/>
  <c r="I2161" i="1"/>
  <c r="I2160" i="1"/>
  <c r="I2159" i="1"/>
  <c r="I2158" i="1"/>
  <c r="I2157" i="1"/>
  <c r="I2156" i="1"/>
  <c r="I2155" i="1"/>
  <c r="I2154" i="1"/>
  <c r="I2153" i="1"/>
  <c r="I2152" i="1"/>
  <c r="I2151" i="1"/>
  <c r="I2150" i="1"/>
  <c r="I2149" i="1"/>
  <c r="I2148" i="1"/>
  <c r="I2147" i="1"/>
  <c r="I2146" i="1"/>
  <c r="I2145" i="1"/>
  <c r="I2144" i="1"/>
  <c r="I2143" i="1"/>
  <c r="I2142" i="1"/>
  <c r="I2141" i="1"/>
  <c r="I2140" i="1"/>
  <c r="I2139" i="1"/>
  <c r="I2138" i="1"/>
  <c r="I2137" i="1"/>
  <c r="I2136" i="1"/>
  <c r="I2135" i="1"/>
  <c r="I2134" i="1"/>
  <c r="I2133" i="1"/>
  <c r="I2132" i="1"/>
  <c r="I2131" i="1"/>
  <c r="I2130" i="1"/>
  <c r="I2128" i="1"/>
  <c r="I2123" i="1"/>
  <c r="I2122" i="1"/>
  <c r="I2121" i="1"/>
  <c r="I2120" i="1"/>
  <c r="I2119" i="1"/>
  <c r="I2118" i="1"/>
  <c r="I2117" i="1"/>
  <c r="I2116" i="1"/>
  <c r="I2115" i="1"/>
  <c r="I2114" i="1"/>
  <c r="I2113" i="1"/>
  <c r="I2112" i="1"/>
  <c r="I2111" i="1"/>
  <c r="I2110" i="1"/>
  <c r="I2109" i="1"/>
  <c r="I2108" i="1"/>
  <c r="I2107" i="1"/>
  <c r="I2106" i="1"/>
  <c r="I2105" i="1"/>
  <c r="I2104" i="1"/>
  <c r="I2103" i="1"/>
  <c r="I2102" i="1"/>
  <c r="I2101" i="1"/>
  <c r="I2100" i="1"/>
  <c r="I2099" i="1"/>
  <c r="I2098" i="1"/>
  <c r="I2097" i="1"/>
  <c r="I2096" i="1"/>
  <c r="I2095" i="1"/>
  <c r="I2094" i="1"/>
  <c r="I2093" i="1"/>
  <c r="I2092" i="1"/>
  <c r="I2091" i="1"/>
  <c r="I2089" i="1"/>
  <c r="I2084" i="1"/>
  <c r="I2083" i="1"/>
  <c r="I2082" i="1"/>
  <c r="I2081" i="1"/>
  <c r="I2080" i="1"/>
  <c r="I2079" i="1"/>
  <c r="I2078" i="1"/>
  <c r="I2077" i="1"/>
  <c r="I2076" i="1"/>
  <c r="I2075" i="1"/>
  <c r="I2074" i="1"/>
  <c r="I2073" i="1"/>
  <c r="I2072" i="1"/>
  <c r="I2071" i="1"/>
  <c r="I2070" i="1"/>
  <c r="I2069" i="1"/>
  <c r="I2068" i="1"/>
  <c r="I2067" i="1"/>
  <c r="I2066" i="1"/>
  <c r="I2065" i="1"/>
  <c r="I2064" i="1"/>
  <c r="I2063" i="1"/>
  <c r="I2062" i="1"/>
  <c r="I2061" i="1"/>
  <c r="I2060" i="1"/>
  <c r="I2059" i="1"/>
  <c r="I2058" i="1"/>
  <c r="I2057" i="1"/>
  <c r="I2056" i="1"/>
  <c r="I2055" i="1"/>
  <c r="I2054" i="1"/>
  <c r="I2053" i="1"/>
  <c r="I2052" i="1"/>
  <c r="G2444" i="1" l="1"/>
  <c r="J2444" i="1" s="1"/>
  <c r="R2444" i="1" s="1"/>
  <c r="G2640" i="1"/>
  <c r="J2640" i="1" s="1"/>
  <c r="R2640" i="1" s="1"/>
  <c r="G3224" i="1"/>
  <c r="J3224" i="1" s="1"/>
  <c r="R3224" i="1" s="1"/>
  <c r="G3225" i="1"/>
  <c r="J3225" i="1" s="1"/>
  <c r="R3225" i="1" s="1"/>
  <c r="G2324" i="1"/>
  <c r="J2324" i="1" s="1"/>
  <c r="R2324" i="1" s="1"/>
  <c r="G2445" i="1"/>
  <c r="J2445" i="1" s="1"/>
  <c r="R2445" i="1" s="1"/>
  <c r="G3263" i="1"/>
  <c r="J3263" i="1" s="1"/>
  <c r="R3263" i="1" s="1"/>
  <c r="Q3306" i="1"/>
  <c r="R3306" i="1"/>
  <c r="Q3225" i="1" l="1"/>
  <c r="Q2445" i="1"/>
  <c r="Q2444" i="1"/>
  <c r="Q2640" i="1"/>
  <c r="Q2324" i="1"/>
  <c r="Q3263" i="1"/>
  <c r="Q3224" i="1"/>
  <c r="M2914" i="1"/>
  <c r="L2914"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M2875" i="1"/>
  <c r="L2875"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M3304" i="1"/>
  <c r="L3304"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M3265" i="1"/>
  <c r="L3265"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M3226" i="1"/>
  <c r="L3226"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M3187" i="1"/>
  <c r="L3187"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M3148" i="1"/>
  <c r="L3148"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M3031" i="1"/>
  <c r="L3031"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M2836" i="1"/>
  <c r="L2836"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M2719" i="1"/>
  <c r="L2719"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M2680" i="1"/>
  <c r="L2680"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M2641" i="1"/>
  <c r="L2641"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M2602" i="1"/>
  <c r="L2602"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M2563" i="1"/>
  <c r="L2563" i="1"/>
  <c r="M2558" i="1"/>
  <c r="L2558" i="1"/>
  <c r="M2557" i="1"/>
  <c r="L2557" i="1"/>
  <c r="M2556" i="1"/>
  <c r="L2556" i="1"/>
  <c r="M2555" i="1"/>
  <c r="L2555" i="1"/>
  <c r="M2554" i="1"/>
  <c r="L2554" i="1"/>
  <c r="M2553" i="1"/>
  <c r="L2553" i="1"/>
  <c r="M2552" i="1"/>
  <c r="L2552" i="1"/>
  <c r="M2551" i="1"/>
  <c r="L2551" i="1"/>
  <c r="M2550" i="1"/>
  <c r="L2550" i="1"/>
  <c r="M2549" i="1"/>
  <c r="L2549" i="1"/>
  <c r="M2548" i="1"/>
  <c r="L2548" i="1"/>
  <c r="M2547" i="1"/>
  <c r="L2547" i="1"/>
  <c r="M2546" i="1"/>
  <c r="L2546" i="1"/>
  <c r="M2545" i="1"/>
  <c r="L2545" i="1"/>
  <c r="M2544" i="1"/>
  <c r="L2544" i="1"/>
  <c r="M2543" i="1"/>
  <c r="L2543" i="1"/>
  <c r="M2542" i="1"/>
  <c r="L2542" i="1"/>
  <c r="M2541" i="1"/>
  <c r="L2541" i="1"/>
  <c r="M2540" i="1"/>
  <c r="L2540" i="1"/>
  <c r="M2539" i="1"/>
  <c r="L2539" i="1"/>
  <c r="M2538" i="1"/>
  <c r="L2538" i="1"/>
  <c r="M2537" i="1"/>
  <c r="L2537" i="1"/>
  <c r="M2536" i="1"/>
  <c r="L2536" i="1"/>
  <c r="M2535" i="1"/>
  <c r="L2535" i="1"/>
  <c r="M2534" i="1"/>
  <c r="L2534" i="1"/>
  <c r="M2533" i="1"/>
  <c r="L2533" i="1"/>
  <c r="M2532" i="1"/>
  <c r="L2532" i="1"/>
  <c r="M2531" i="1"/>
  <c r="L2531" i="1"/>
  <c r="M2530" i="1"/>
  <c r="L2530" i="1"/>
  <c r="M2529" i="1"/>
  <c r="L2529" i="1"/>
  <c r="M2528" i="1"/>
  <c r="L2528" i="1"/>
  <c r="M2527" i="1"/>
  <c r="L2527" i="1"/>
  <c r="M2526" i="1"/>
  <c r="L2526" i="1"/>
  <c r="M2524" i="1"/>
  <c r="L2524"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M2485" i="1"/>
  <c r="L2485"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M2446" i="1"/>
  <c r="L2446"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M2326" i="1"/>
  <c r="L2326" i="1"/>
  <c r="M2319"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M2284" i="1"/>
  <c r="L2284" i="1"/>
  <c r="M2279" i="1"/>
  <c r="L2279" i="1"/>
  <c r="M2278" i="1"/>
  <c r="L2278" i="1"/>
  <c r="M2277" i="1"/>
  <c r="L2277" i="1"/>
  <c r="M2276" i="1"/>
  <c r="L2276" i="1"/>
  <c r="M2275" i="1"/>
  <c r="L2275" i="1"/>
  <c r="M2274" i="1"/>
  <c r="L2274" i="1"/>
  <c r="M2273" i="1"/>
  <c r="L2273" i="1"/>
  <c r="M2272" i="1"/>
  <c r="L2272" i="1"/>
  <c r="M2271" i="1"/>
  <c r="L2271" i="1"/>
  <c r="M2270" i="1"/>
  <c r="L2270" i="1"/>
  <c r="M2269" i="1"/>
  <c r="L2269" i="1"/>
  <c r="M2268" i="1"/>
  <c r="L2268" i="1"/>
  <c r="M2267" i="1"/>
  <c r="L2267" i="1"/>
  <c r="M2266" i="1"/>
  <c r="L2266" i="1"/>
  <c r="M2265" i="1"/>
  <c r="L2265" i="1"/>
  <c r="M2264" i="1"/>
  <c r="L2264" i="1"/>
  <c r="M2263" i="1"/>
  <c r="L2263" i="1"/>
  <c r="M2262" i="1"/>
  <c r="L2262" i="1"/>
  <c r="M2261" i="1"/>
  <c r="L2261" i="1"/>
  <c r="M2260" i="1"/>
  <c r="L2260" i="1"/>
  <c r="M2259" i="1"/>
  <c r="L2259" i="1"/>
  <c r="M2258" i="1"/>
  <c r="L2258" i="1"/>
  <c r="M2257" i="1"/>
  <c r="L2257" i="1"/>
  <c r="M2256" i="1"/>
  <c r="L2256" i="1"/>
  <c r="M2255" i="1"/>
  <c r="L2255" i="1"/>
  <c r="M2254" i="1"/>
  <c r="L2254" i="1"/>
  <c r="M2253" i="1"/>
  <c r="L2253" i="1"/>
  <c r="M2252" i="1"/>
  <c r="L2252" i="1"/>
  <c r="M2251" i="1"/>
  <c r="L2251" i="1"/>
  <c r="M2250" i="1"/>
  <c r="L2250" i="1"/>
  <c r="M2249" i="1"/>
  <c r="L2249" i="1"/>
  <c r="M2248" i="1"/>
  <c r="L2248" i="1"/>
  <c r="M2247" i="1"/>
  <c r="L2247" i="1"/>
  <c r="M2245" i="1"/>
  <c r="L2245"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M2206" i="1"/>
  <c r="L2206"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M2167" i="1"/>
  <c r="L2167" i="1"/>
  <c r="M2162" i="1"/>
  <c r="L2162" i="1"/>
  <c r="M2161" i="1"/>
  <c r="L2161" i="1"/>
  <c r="M2160" i="1"/>
  <c r="L2160" i="1"/>
  <c r="M2159" i="1"/>
  <c r="L2159" i="1"/>
  <c r="M2158" i="1"/>
  <c r="L2158" i="1"/>
  <c r="M2157" i="1"/>
  <c r="L2157" i="1"/>
  <c r="M2156" i="1"/>
  <c r="L2156" i="1"/>
  <c r="M2155" i="1"/>
  <c r="L2155" i="1"/>
  <c r="M2154" i="1"/>
  <c r="L2154" i="1"/>
  <c r="M2153" i="1"/>
  <c r="L2153" i="1"/>
  <c r="M2152" i="1"/>
  <c r="L2152" i="1"/>
  <c r="M2151" i="1"/>
  <c r="L2151" i="1"/>
  <c r="M2150" i="1"/>
  <c r="L2150" i="1"/>
  <c r="M2149" i="1"/>
  <c r="L2149" i="1"/>
  <c r="M2148" i="1"/>
  <c r="L2148" i="1"/>
  <c r="M2147" i="1"/>
  <c r="L2147" i="1"/>
  <c r="M2146" i="1"/>
  <c r="L2146" i="1"/>
  <c r="M2145" i="1"/>
  <c r="L2145" i="1"/>
  <c r="M2144" i="1"/>
  <c r="L2144" i="1"/>
  <c r="M2143" i="1"/>
  <c r="L2143" i="1"/>
  <c r="M2142" i="1"/>
  <c r="L2142" i="1"/>
  <c r="M2141" i="1"/>
  <c r="L2141" i="1"/>
  <c r="M2140" i="1"/>
  <c r="L2140" i="1"/>
  <c r="M2139" i="1"/>
  <c r="L2139" i="1"/>
  <c r="M2138" i="1"/>
  <c r="L2138" i="1"/>
  <c r="M2137" i="1"/>
  <c r="L2137" i="1"/>
  <c r="M2136" i="1"/>
  <c r="L2136" i="1"/>
  <c r="M2135" i="1"/>
  <c r="L2135" i="1"/>
  <c r="M2134" i="1"/>
  <c r="L2134" i="1"/>
  <c r="M2133" i="1"/>
  <c r="L2133" i="1"/>
  <c r="M2132" i="1"/>
  <c r="L2132" i="1"/>
  <c r="M2131" i="1"/>
  <c r="L2131" i="1"/>
  <c r="M2130" i="1"/>
  <c r="L2130" i="1"/>
  <c r="M2128" i="1"/>
  <c r="L2128"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M2089" i="1"/>
  <c r="L2089"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3109" i="1"/>
  <c r="P3109" i="1" s="1"/>
  <c r="G3109" i="1"/>
  <c r="J3109" i="1" s="1"/>
  <c r="L3104" i="1"/>
  <c r="P3104" i="1" s="1"/>
  <c r="G3104" i="1"/>
  <c r="J3104" i="1" s="1"/>
  <c r="L3103" i="1"/>
  <c r="P3103" i="1" s="1"/>
  <c r="G3103" i="1"/>
  <c r="J3103" i="1" s="1"/>
  <c r="L3102" i="1"/>
  <c r="P3102" i="1" s="1"/>
  <c r="G3102" i="1"/>
  <c r="J3102" i="1" s="1"/>
  <c r="L3101" i="1"/>
  <c r="P3101" i="1" s="1"/>
  <c r="G3101" i="1"/>
  <c r="J3101" i="1" s="1"/>
  <c r="L3100" i="1"/>
  <c r="P3100" i="1" s="1"/>
  <c r="G3100" i="1"/>
  <c r="J3100" i="1" s="1"/>
  <c r="L3099" i="1"/>
  <c r="P3099" i="1" s="1"/>
  <c r="G3099" i="1"/>
  <c r="J3099" i="1" s="1"/>
  <c r="L3098" i="1"/>
  <c r="P3098" i="1" s="1"/>
  <c r="G3098" i="1"/>
  <c r="J3098" i="1" s="1"/>
  <c r="L3097" i="1"/>
  <c r="P3097" i="1" s="1"/>
  <c r="G3097" i="1"/>
  <c r="J3097" i="1" s="1"/>
  <c r="L3096" i="1"/>
  <c r="P3096" i="1" s="1"/>
  <c r="G3096" i="1"/>
  <c r="J3096" i="1" s="1"/>
  <c r="L3095" i="1"/>
  <c r="P3095" i="1" s="1"/>
  <c r="G3095" i="1"/>
  <c r="J3095" i="1" s="1"/>
  <c r="L3094" i="1"/>
  <c r="P3094" i="1" s="1"/>
  <c r="G3094" i="1"/>
  <c r="J3094" i="1" s="1"/>
  <c r="L3093" i="1"/>
  <c r="P3093" i="1" s="1"/>
  <c r="G3093" i="1"/>
  <c r="J3093" i="1" s="1"/>
  <c r="L3092" i="1"/>
  <c r="P3092" i="1" s="1"/>
  <c r="G3092" i="1"/>
  <c r="J3092" i="1" s="1"/>
  <c r="L3091" i="1"/>
  <c r="P3091" i="1" s="1"/>
  <c r="G3091" i="1"/>
  <c r="J3091" i="1" s="1"/>
  <c r="L3090" i="1"/>
  <c r="P3090" i="1" s="1"/>
  <c r="G3090" i="1"/>
  <c r="J3090" i="1" s="1"/>
  <c r="L3089" i="1"/>
  <c r="P3089" i="1" s="1"/>
  <c r="G3089" i="1"/>
  <c r="J3089" i="1" s="1"/>
  <c r="L3088" i="1"/>
  <c r="P3088" i="1" s="1"/>
  <c r="G3088" i="1"/>
  <c r="J3088" i="1" s="1"/>
  <c r="L3087" i="1"/>
  <c r="P3087" i="1" s="1"/>
  <c r="G3087" i="1"/>
  <c r="J3087" i="1" s="1"/>
  <c r="L3086" i="1"/>
  <c r="P3086" i="1" s="1"/>
  <c r="G3086" i="1"/>
  <c r="J3086" i="1" s="1"/>
  <c r="L3085" i="1"/>
  <c r="P3085" i="1" s="1"/>
  <c r="G3085" i="1"/>
  <c r="J3085" i="1" s="1"/>
  <c r="L3084" i="1"/>
  <c r="P3084" i="1" s="1"/>
  <c r="G3084" i="1"/>
  <c r="J3084" i="1" s="1"/>
  <c r="L3083" i="1"/>
  <c r="P3083" i="1" s="1"/>
  <c r="G3083" i="1"/>
  <c r="J3083" i="1" s="1"/>
  <c r="L3082" i="1"/>
  <c r="P3082" i="1" s="1"/>
  <c r="G3082" i="1"/>
  <c r="J3082" i="1" s="1"/>
  <c r="L3081" i="1"/>
  <c r="P3081" i="1" s="1"/>
  <c r="G3081" i="1"/>
  <c r="J3081" i="1" s="1"/>
  <c r="L3080" i="1"/>
  <c r="P3080" i="1" s="1"/>
  <c r="G3080" i="1"/>
  <c r="J3080" i="1" s="1"/>
  <c r="L3079" i="1"/>
  <c r="P3079" i="1" s="1"/>
  <c r="G3079" i="1"/>
  <c r="J3079" i="1" s="1"/>
  <c r="L3078" i="1"/>
  <c r="P3078" i="1" s="1"/>
  <c r="G3078" i="1"/>
  <c r="J3078" i="1" s="1"/>
  <c r="L3077" i="1"/>
  <c r="P3077" i="1" s="1"/>
  <c r="G3077" i="1"/>
  <c r="J3077" i="1" s="1"/>
  <c r="L3076" i="1"/>
  <c r="P3076" i="1" s="1"/>
  <c r="G3076" i="1"/>
  <c r="J3076" i="1" s="1"/>
  <c r="L3075" i="1"/>
  <c r="P3075" i="1" s="1"/>
  <c r="G3075" i="1"/>
  <c r="J3075" i="1" s="1"/>
  <c r="L3074" i="1"/>
  <c r="P3074" i="1" s="1"/>
  <c r="G3074" i="1"/>
  <c r="J3074" i="1" s="1"/>
  <c r="L3073" i="1"/>
  <c r="P3073" i="1" s="1"/>
  <c r="G3073" i="1"/>
  <c r="J3073" i="1" s="1"/>
  <c r="L3072" i="1"/>
  <c r="P3072" i="1" s="1"/>
  <c r="G3072" i="1"/>
  <c r="L3070" i="1"/>
  <c r="P3070" i="1" s="1"/>
  <c r="G3070" i="1"/>
  <c r="J3070" i="1" s="1"/>
  <c r="L3065" i="1"/>
  <c r="P3065" i="1" s="1"/>
  <c r="G3065" i="1"/>
  <c r="J3065" i="1" s="1"/>
  <c r="L3064" i="1"/>
  <c r="P3064" i="1" s="1"/>
  <c r="G3064" i="1"/>
  <c r="J3064" i="1" s="1"/>
  <c r="L3063" i="1"/>
  <c r="P3063" i="1" s="1"/>
  <c r="G3063" i="1"/>
  <c r="J3063" i="1" s="1"/>
  <c r="L3062" i="1"/>
  <c r="P3062" i="1" s="1"/>
  <c r="G3062" i="1"/>
  <c r="J3062" i="1" s="1"/>
  <c r="L3061" i="1"/>
  <c r="P3061" i="1" s="1"/>
  <c r="G3061" i="1"/>
  <c r="J3061" i="1" s="1"/>
  <c r="L3060" i="1"/>
  <c r="P3060" i="1" s="1"/>
  <c r="G3060" i="1"/>
  <c r="J3060" i="1" s="1"/>
  <c r="L3059" i="1"/>
  <c r="P3059" i="1" s="1"/>
  <c r="G3059" i="1"/>
  <c r="J3059" i="1" s="1"/>
  <c r="L3058" i="1"/>
  <c r="P3058" i="1" s="1"/>
  <c r="G3058" i="1"/>
  <c r="J3058" i="1" s="1"/>
  <c r="L3057" i="1"/>
  <c r="P3057" i="1" s="1"/>
  <c r="G3057" i="1"/>
  <c r="J3057" i="1" s="1"/>
  <c r="L3056" i="1"/>
  <c r="P3056" i="1" s="1"/>
  <c r="G3056" i="1"/>
  <c r="J3056" i="1" s="1"/>
  <c r="L3055" i="1"/>
  <c r="P3055" i="1" s="1"/>
  <c r="G3055" i="1"/>
  <c r="J3055" i="1" s="1"/>
  <c r="L3054" i="1"/>
  <c r="P3054" i="1" s="1"/>
  <c r="G3054" i="1"/>
  <c r="J3054" i="1" s="1"/>
  <c r="L3053" i="1"/>
  <c r="P3053" i="1" s="1"/>
  <c r="G3053" i="1"/>
  <c r="J3053" i="1" s="1"/>
  <c r="L3052" i="1"/>
  <c r="P3052" i="1" s="1"/>
  <c r="G3052" i="1"/>
  <c r="J3052" i="1" s="1"/>
  <c r="L3051" i="1"/>
  <c r="P3051" i="1" s="1"/>
  <c r="G3051" i="1"/>
  <c r="J3051" i="1" s="1"/>
  <c r="L3050" i="1"/>
  <c r="P3050" i="1" s="1"/>
  <c r="G3050" i="1"/>
  <c r="J3050" i="1" s="1"/>
  <c r="L3049" i="1"/>
  <c r="P3049" i="1" s="1"/>
  <c r="G3049" i="1"/>
  <c r="J3049" i="1" s="1"/>
  <c r="L3048" i="1"/>
  <c r="P3048" i="1" s="1"/>
  <c r="G3048" i="1"/>
  <c r="J3048" i="1" s="1"/>
  <c r="L3047" i="1"/>
  <c r="P3047" i="1" s="1"/>
  <c r="G3047" i="1"/>
  <c r="J3047" i="1" s="1"/>
  <c r="L3046" i="1"/>
  <c r="P3046" i="1" s="1"/>
  <c r="G3046" i="1"/>
  <c r="J3046" i="1" s="1"/>
  <c r="L3045" i="1"/>
  <c r="P3045" i="1" s="1"/>
  <c r="G3045" i="1"/>
  <c r="J3045" i="1" s="1"/>
  <c r="L3044" i="1"/>
  <c r="P3044" i="1" s="1"/>
  <c r="G3044" i="1"/>
  <c r="J3044" i="1" s="1"/>
  <c r="L3043" i="1"/>
  <c r="P3043" i="1" s="1"/>
  <c r="G3043" i="1"/>
  <c r="J3043" i="1" s="1"/>
  <c r="L3042" i="1"/>
  <c r="P3042" i="1" s="1"/>
  <c r="G3042" i="1"/>
  <c r="J3042" i="1" s="1"/>
  <c r="L3041" i="1"/>
  <c r="P3041" i="1" s="1"/>
  <c r="G3041" i="1"/>
  <c r="J3041" i="1" s="1"/>
  <c r="L3040" i="1"/>
  <c r="P3040" i="1" s="1"/>
  <c r="G3040" i="1"/>
  <c r="J3040" i="1" s="1"/>
  <c r="L3039" i="1"/>
  <c r="P3039" i="1" s="1"/>
  <c r="G3039" i="1"/>
  <c r="J3039" i="1" s="1"/>
  <c r="L3038" i="1"/>
  <c r="P3038" i="1" s="1"/>
  <c r="G3038" i="1"/>
  <c r="J3038" i="1" s="1"/>
  <c r="L3037" i="1"/>
  <c r="P3037" i="1" s="1"/>
  <c r="G3037" i="1"/>
  <c r="J3037" i="1" s="1"/>
  <c r="L3036" i="1"/>
  <c r="P3036" i="1" s="1"/>
  <c r="G3036" i="1"/>
  <c r="J3036" i="1" s="1"/>
  <c r="L3035" i="1"/>
  <c r="P3035" i="1" s="1"/>
  <c r="G3035" i="1"/>
  <c r="J3035" i="1" s="1"/>
  <c r="L3034" i="1"/>
  <c r="P3034" i="1" s="1"/>
  <c r="G3034" i="1"/>
  <c r="J3034" i="1" s="1"/>
  <c r="L3033" i="1"/>
  <c r="P3033" i="1" s="1"/>
  <c r="G3033" i="1"/>
  <c r="J3033" i="1" s="1"/>
  <c r="L2953" i="1"/>
  <c r="P2953" i="1" s="1"/>
  <c r="L2948" i="1"/>
  <c r="P2948" i="1" s="1"/>
  <c r="L2947" i="1"/>
  <c r="P2947" i="1" s="1"/>
  <c r="L2946" i="1"/>
  <c r="P2946" i="1" s="1"/>
  <c r="L2945" i="1"/>
  <c r="P2945" i="1" s="1"/>
  <c r="L2944" i="1"/>
  <c r="P2944" i="1" s="1"/>
  <c r="L2943" i="1"/>
  <c r="P2943" i="1" s="1"/>
  <c r="L2942" i="1"/>
  <c r="P2942" i="1" s="1"/>
  <c r="L2941" i="1"/>
  <c r="P2941" i="1" s="1"/>
  <c r="L2940" i="1"/>
  <c r="P2940" i="1" s="1"/>
  <c r="L2939" i="1"/>
  <c r="P2939" i="1" s="1"/>
  <c r="L2938" i="1"/>
  <c r="P2938" i="1" s="1"/>
  <c r="L2937" i="1"/>
  <c r="P2937" i="1" s="1"/>
  <c r="L2936" i="1"/>
  <c r="P2936" i="1" s="1"/>
  <c r="L2935" i="1"/>
  <c r="P2935" i="1" s="1"/>
  <c r="L2934" i="1"/>
  <c r="P2934" i="1" s="1"/>
  <c r="L2933" i="1"/>
  <c r="P2933" i="1" s="1"/>
  <c r="L2932" i="1"/>
  <c r="P2932" i="1" s="1"/>
  <c r="L2931" i="1"/>
  <c r="P2931" i="1" s="1"/>
  <c r="L2930" i="1"/>
  <c r="P2930" i="1" s="1"/>
  <c r="L2929" i="1"/>
  <c r="P2929" i="1" s="1"/>
  <c r="L2928" i="1"/>
  <c r="P2928" i="1" s="1"/>
  <c r="L2927" i="1"/>
  <c r="P2927" i="1" s="1"/>
  <c r="L2926" i="1"/>
  <c r="P2926" i="1" s="1"/>
  <c r="L2925" i="1"/>
  <c r="P2925" i="1" s="1"/>
  <c r="L2924" i="1"/>
  <c r="P2924" i="1" s="1"/>
  <c r="L2923" i="1"/>
  <c r="P2923" i="1" s="1"/>
  <c r="L2922" i="1"/>
  <c r="P2922" i="1" s="1"/>
  <c r="L2921" i="1"/>
  <c r="P2921" i="1" s="1"/>
  <c r="L2920" i="1"/>
  <c r="P2920" i="1" s="1"/>
  <c r="L2919" i="1"/>
  <c r="P2919" i="1" s="1"/>
  <c r="L2918" i="1"/>
  <c r="P2918" i="1" s="1"/>
  <c r="L2917" i="1"/>
  <c r="P2917" i="1" s="1"/>
  <c r="L2916" i="1"/>
  <c r="P2916" i="1" s="1"/>
  <c r="L2797" i="1"/>
  <c r="P2797" i="1" s="1"/>
  <c r="G2797" i="1"/>
  <c r="J2797" i="1" s="1"/>
  <c r="L2792" i="1"/>
  <c r="P2792" i="1" s="1"/>
  <c r="G2792" i="1"/>
  <c r="J2792" i="1" s="1"/>
  <c r="L2791" i="1"/>
  <c r="P2791" i="1" s="1"/>
  <c r="G2791" i="1"/>
  <c r="J2791" i="1" s="1"/>
  <c r="L2790" i="1"/>
  <c r="P2790" i="1" s="1"/>
  <c r="G2790" i="1"/>
  <c r="J2790" i="1" s="1"/>
  <c r="L2789" i="1"/>
  <c r="P2789" i="1" s="1"/>
  <c r="G2789" i="1"/>
  <c r="J2789" i="1" s="1"/>
  <c r="L2788" i="1"/>
  <c r="P2788" i="1" s="1"/>
  <c r="G2788" i="1"/>
  <c r="J2788" i="1" s="1"/>
  <c r="L2787" i="1"/>
  <c r="P2787" i="1" s="1"/>
  <c r="G2787" i="1"/>
  <c r="J2787" i="1" s="1"/>
  <c r="L2786" i="1"/>
  <c r="P2786" i="1" s="1"/>
  <c r="G2786" i="1"/>
  <c r="J2786" i="1" s="1"/>
  <c r="L2785" i="1"/>
  <c r="P2785" i="1" s="1"/>
  <c r="G2785" i="1"/>
  <c r="J2785" i="1" s="1"/>
  <c r="L2784" i="1"/>
  <c r="P2784" i="1" s="1"/>
  <c r="G2784" i="1"/>
  <c r="J2784" i="1" s="1"/>
  <c r="L2783" i="1"/>
  <c r="P2783" i="1" s="1"/>
  <c r="G2783" i="1"/>
  <c r="J2783" i="1" s="1"/>
  <c r="L2782" i="1"/>
  <c r="P2782" i="1" s="1"/>
  <c r="G2782" i="1"/>
  <c r="J2782" i="1" s="1"/>
  <c r="L2781" i="1"/>
  <c r="P2781" i="1" s="1"/>
  <c r="G2781" i="1"/>
  <c r="J2781" i="1" s="1"/>
  <c r="L2780" i="1"/>
  <c r="P2780" i="1" s="1"/>
  <c r="G2780" i="1"/>
  <c r="J2780" i="1" s="1"/>
  <c r="L2779" i="1"/>
  <c r="P2779" i="1" s="1"/>
  <c r="G2779" i="1"/>
  <c r="J2779" i="1" s="1"/>
  <c r="L2778" i="1"/>
  <c r="P2778" i="1" s="1"/>
  <c r="G2778" i="1"/>
  <c r="J2778" i="1" s="1"/>
  <c r="L2777" i="1"/>
  <c r="P2777" i="1" s="1"/>
  <c r="G2777" i="1"/>
  <c r="J2777" i="1" s="1"/>
  <c r="L2776" i="1"/>
  <c r="P2776" i="1" s="1"/>
  <c r="G2776" i="1"/>
  <c r="J2776" i="1" s="1"/>
  <c r="L2775" i="1"/>
  <c r="P2775" i="1" s="1"/>
  <c r="G2775" i="1"/>
  <c r="J2775" i="1" s="1"/>
  <c r="L2774" i="1"/>
  <c r="P2774" i="1" s="1"/>
  <c r="G2774" i="1"/>
  <c r="J2774" i="1" s="1"/>
  <c r="L2773" i="1"/>
  <c r="P2773" i="1" s="1"/>
  <c r="G2773" i="1"/>
  <c r="J2773" i="1" s="1"/>
  <c r="L2772" i="1"/>
  <c r="P2772" i="1" s="1"/>
  <c r="G2772" i="1"/>
  <c r="J2772" i="1" s="1"/>
  <c r="L2771" i="1"/>
  <c r="P2771" i="1" s="1"/>
  <c r="G2771" i="1"/>
  <c r="J2771" i="1" s="1"/>
  <c r="L2770" i="1"/>
  <c r="P2770" i="1" s="1"/>
  <c r="G2770" i="1"/>
  <c r="J2770" i="1" s="1"/>
  <c r="L2769" i="1"/>
  <c r="P2769" i="1" s="1"/>
  <c r="G2769" i="1"/>
  <c r="J2769" i="1" s="1"/>
  <c r="L2768" i="1"/>
  <c r="P2768" i="1" s="1"/>
  <c r="G2768" i="1"/>
  <c r="J2768" i="1" s="1"/>
  <c r="L2767" i="1"/>
  <c r="P2767" i="1" s="1"/>
  <c r="G2767" i="1"/>
  <c r="J2767" i="1" s="1"/>
  <c r="L2766" i="1"/>
  <c r="P2766" i="1" s="1"/>
  <c r="G2766" i="1"/>
  <c r="J2766" i="1" s="1"/>
  <c r="L2765" i="1"/>
  <c r="P2765" i="1" s="1"/>
  <c r="G2765" i="1"/>
  <c r="J2765" i="1" s="1"/>
  <c r="L2764" i="1"/>
  <c r="P2764" i="1" s="1"/>
  <c r="G2764" i="1"/>
  <c r="J2764" i="1" s="1"/>
  <c r="L2763" i="1"/>
  <c r="P2763" i="1" s="1"/>
  <c r="G2763" i="1"/>
  <c r="J2763" i="1" s="1"/>
  <c r="L2762" i="1"/>
  <c r="P2762" i="1" s="1"/>
  <c r="G2762" i="1"/>
  <c r="J2762" i="1" s="1"/>
  <c r="L2761" i="1"/>
  <c r="P2761" i="1" s="1"/>
  <c r="G2761" i="1"/>
  <c r="J2761" i="1" s="1"/>
  <c r="L2760" i="1"/>
  <c r="P2760" i="1" s="1"/>
  <c r="G2760" i="1"/>
  <c r="L2758" i="1"/>
  <c r="P2758" i="1" s="1"/>
  <c r="G2758" i="1"/>
  <c r="J2758" i="1" s="1"/>
  <c r="L2753" i="1"/>
  <c r="P2753" i="1" s="1"/>
  <c r="G2753" i="1"/>
  <c r="J2753" i="1" s="1"/>
  <c r="L2752" i="1"/>
  <c r="P2752" i="1" s="1"/>
  <c r="G2752" i="1"/>
  <c r="J2752" i="1" s="1"/>
  <c r="L2751" i="1"/>
  <c r="P2751" i="1" s="1"/>
  <c r="G2751" i="1"/>
  <c r="J2751" i="1" s="1"/>
  <c r="L2750" i="1"/>
  <c r="P2750" i="1" s="1"/>
  <c r="G2750" i="1"/>
  <c r="J2750" i="1" s="1"/>
  <c r="L2749" i="1"/>
  <c r="P2749" i="1" s="1"/>
  <c r="G2749" i="1"/>
  <c r="J2749" i="1" s="1"/>
  <c r="L2748" i="1"/>
  <c r="P2748" i="1" s="1"/>
  <c r="G2748" i="1"/>
  <c r="J2748" i="1" s="1"/>
  <c r="L2747" i="1"/>
  <c r="P2747" i="1" s="1"/>
  <c r="G2747" i="1"/>
  <c r="J2747" i="1" s="1"/>
  <c r="L2746" i="1"/>
  <c r="P2746" i="1" s="1"/>
  <c r="G2746" i="1"/>
  <c r="J2746" i="1" s="1"/>
  <c r="L2745" i="1"/>
  <c r="P2745" i="1" s="1"/>
  <c r="G2745" i="1"/>
  <c r="J2745" i="1" s="1"/>
  <c r="L2744" i="1"/>
  <c r="P2744" i="1" s="1"/>
  <c r="G2744" i="1"/>
  <c r="J2744" i="1" s="1"/>
  <c r="L2743" i="1"/>
  <c r="P2743" i="1" s="1"/>
  <c r="G2743" i="1"/>
  <c r="J2743" i="1" s="1"/>
  <c r="L2742" i="1"/>
  <c r="P2742" i="1" s="1"/>
  <c r="G2742" i="1"/>
  <c r="J2742" i="1" s="1"/>
  <c r="L2741" i="1"/>
  <c r="P2741" i="1" s="1"/>
  <c r="G2741" i="1"/>
  <c r="J2741" i="1" s="1"/>
  <c r="L2740" i="1"/>
  <c r="P2740" i="1" s="1"/>
  <c r="G2740" i="1"/>
  <c r="J2740" i="1" s="1"/>
  <c r="L2739" i="1"/>
  <c r="P2739" i="1" s="1"/>
  <c r="G2739" i="1"/>
  <c r="J2739" i="1" s="1"/>
  <c r="L2738" i="1"/>
  <c r="P2738" i="1" s="1"/>
  <c r="G2738" i="1"/>
  <c r="J2738" i="1" s="1"/>
  <c r="L2737" i="1"/>
  <c r="P2737" i="1" s="1"/>
  <c r="G2737" i="1"/>
  <c r="J2737" i="1" s="1"/>
  <c r="L2736" i="1"/>
  <c r="P2736" i="1" s="1"/>
  <c r="G2736" i="1"/>
  <c r="J2736" i="1" s="1"/>
  <c r="L2735" i="1"/>
  <c r="P2735" i="1" s="1"/>
  <c r="G2735" i="1"/>
  <c r="J2735" i="1" s="1"/>
  <c r="L2734" i="1"/>
  <c r="P2734" i="1" s="1"/>
  <c r="G2734" i="1"/>
  <c r="J2734" i="1" s="1"/>
  <c r="L2733" i="1"/>
  <c r="P2733" i="1" s="1"/>
  <c r="G2733" i="1"/>
  <c r="J2733" i="1" s="1"/>
  <c r="L2732" i="1"/>
  <c r="P2732" i="1" s="1"/>
  <c r="G2732" i="1"/>
  <c r="J2732" i="1" s="1"/>
  <c r="L2731" i="1"/>
  <c r="P2731" i="1" s="1"/>
  <c r="G2731" i="1"/>
  <c r="J2731" i="1" s="1"/>
  <c r="L2730" i="1"/>
  <c r="P2730" i="1" s="1"/>
  <c r="G2730" i="1"/>
  <c r="J2730" i="1" s="1"/>
  <c r="L2729" i="1"/>
  <c r="P2729" i="1" s="1"/>
  <c r="G2729" i="1"/>
  <c r="J2729" i="1" s="1"/>
  <c r="L2728" i="1"/>
  <c r="P2728" i="1" s="1"/>
  <c r="G2728" i="1"/>
  <c r="J2728" i="1" s="1"/>
  <c r="L2727" i="1"/>
  <c r="P2727" i="1" s="1"/>
  <c r="G2727" i="1"/>
  <c r="J2727" i="1" s="1"/>
  <c r="L2726" i="1"/>
  <c r="P2726" i="1" s="1"/>
  <c r="G2726" i="1"/>
  <c r="J2726" i="1" s="1"/>
  <c r="L2725" i="1"/>
  <c r="P2725" i="1" s="1"/>
  <c r="G2725" i="1"/>
  <c r="J2725" i="1" s="1"/>
  <c r="L2724" i="1"/>
  <c r="P2724" i="1" s="1"/>
  <c r="G2724" i="1"/>
  <c r="J2724" i="1" s="1"/>
  <c r="L2723" i="1"/>
  <c r="P2723" i="1" s="1"/>
  <c r="G2723" i="1"/>
  <c r="J2723" i="1" s="1"/>
  <c r="L2722" i="1"/>
  <c r="P2722" i="1" s="1"/>
  <c r="G2722" i="1"/>
  <c r="J2722" i="1" s="1"/>
  <c r="L2721" i="1"/>
  <c r="P2721" i="1" s="1"/>
  <c r="G2721" i="1"/>
  <c r="L2406" i="1"/>
  <c r="P2406" i="1" s="1"/>
  <c r="L2401" i="1"/>
  <c r="P2401" i="1" s="1"/>
  <c r="G2401" i="1"/>
  <c r="J2401" i="1" s="1"/>
  <c r="L2400" i="1"/>
  <c r="P2400" i="1" s="1"/>
  <c r="G2400" i="1"/>
  <c r="J2400" i="1" s="1"/>
  <c r="L2399" i="1"/>
  <c r="P2399" i="1" s="1"/>
  <c r="G2399" i="1"/>
  <c r="J2399" i="1" s="1"/>
  <c r="L2398" i="1"/>
  <c r="P2398" i="1" s="1"/>
  <c r="G2398" i="1"/>
  <c r="J2398" i="1" s="1"/>
  <c r="L2397" i="1"/>
  <c r="P2397" i="1" s="1"/>
  <c r="G2397" i="1"/>
  <c r="J2397" i="1" s="1"/>
  <c r="L2396" i="1"/>
  <c r="P2396" i="1" s="1"/>
  <c r="G2396" i="1"/>
  <c r="J2396" i="1" s="1"/>
  <c r="L2395" i="1"/>
  <c r="P2395" i="1" s="1"/>
  <c r="G2395" i="1"/>
  <c r="J2395" i="1" s="1"/>
  <c r="L2394" i="1"/>
  <c r="P2394" i="1" s="1"/>
  <c r="G2394" i="1"/>
  <c r="J2394" i="1" s="1"/>
  <c r="L2393" i="1"/>
  <c r="P2393" i="1" s="1"/>
  <c r="G2393" i="1"/>
  <c r="J2393" i="1" s="1"/>
  <c r="L2392" i="1"/>
  <c r="P2392" i="1" s="1"/>
  <c r="G2392" i="1"/>
  <c r="J2392" i="1" s="1"/>
  <c r="L2391" i="1"/>
  <c r="P2391" i="1" s="1"/>
  <c r="G2391" i="1"/>
  <c r="J2391" i="1" s="1"/>
  <c r="L2390" i="1"/>
  <c r="P2390" i="1" s="1"/>
  <c r="G2390" i="1"/>
  <c r="J2390" i="1" s="1"/>
  <c r="L2389" i="1"/>
  <c r="P2389" i="1" s="1"/>
  <c r="G2389" i="1"/>
  <c r="J2389" i="1" s="1"/>
  <c r="L2388" i="1"/>
  <c r="P2388" i="1" s="1"/>
  <c r="G2388" i="1"/>
  <c r="J2388" i="1" s="1"/>
  <c r="L2387" i="1"/>
  <c r="P2387" i="1" s="1"/>
  <c r="G2387" i="1"/>
  <c r="J2387" i="1" s="1"/>
  <c r="L2386" i="1"/>
  <c r="P2386" i="1" s="1"/>
  <c r="G2386" i="1"/>
  <c r="J2386" i="1" s="1"/>
  <c r="L2385" i="1"/>
  <c r="P2385" i="1" s="1"/>
  <c r="G2385" i="1"/>
  <c r="J2385" i="1" s="1"/>
  <c r="L2384" i="1"/>
  <c r="P2384" i="1" s="1"/>
  <c r="G2384" i="1"/>
  <c r="J2384" i="1" s="1"/>
  <c r="L2383" i="1"/>
  <c r="P2383" i="1" s="1"/>
  <c r="G2383" i="1"/>
  <c r="J2383" i="1" s="1"/>
  <c r="L2382" i="1"/>
  <c r="P2382" i="1" s="1"/>
  <c r="G2382" i="1"/>
  <c r="J2382" i="1" s="1"/>
  <c r="L2381" i="1"/>
  <c r="P2381" i="1" s="1"/>
  <c r="G2381" i="1"/>
  <c r="J2381" i="1" s="1"/>
  <c r="L2380" i="1"/>
  <c r="P2380" i="1" s="1"/>
  <c r="G2380" i="1"/>
  <c r="J2380" i="1" s="1"/>
  <c r="L2379" i="1"/>
  <c r="P2379" i="1" s="1"/>
  <c r="G2379" i="1"/>
  <c r="J2379" i="1" s="1"/>
  <c r="L2378" i="1"/>
  <c r="P2378" i="1" s="1"/>
  <c r="G2378" i="1"/>
  <c r="J2378" i="1" s="1"/>
  <c r="L2377" i="1"/>
  <c r="P2377" i="1" s="1"/>
  <c r="G2377" i="1"/>
  <c r="J2377" i="1" s="1"/>
  <c r="L2376" i="1"/>
  <c r="P2376" i="1" s="1"/>
  <c r="G2376" i="1"/>
  <c r="J2376" i="1" s="1"/>
  <c r="L2375" i="1"/>
  <c r="P2375" i="1" s="1"/>
  <c r="G2375" i="1"/>
  <c r="J2375" i="1" s="1"/>
  <c r="L2374" i="1"/>
  <c r="P2374" i="1" s="1"/>
  <c r="G2374" i="1"/>
  <c r="J2374" i="1" s="1"/>
  <c r="L2373" i="1"/>
  <c r="P2373" i="1" s="1"/>
  <c r="G2373" i="1"/>
  <c r="J2373" i="1" s="1"/>
  <c r="L2372" i="1"/>
  <c r="P2372" i="1" s="1"/>
  <c r="G2372" i="1"/>
  <c r="J2372" i="1" s="1"/>
  <c r="L2371" i="1"/>
  <c r="P2371" i="1" s="1"/>
  <c r="G2371" i="1"/>
  <c r="J2371" i="1" s="1"/>
  <c r="L2370" i="1"/>
  <c r="P2370" i="1" s="1"/>
  <c r="G2370" i="1"/>
  <c r="J2370" i="1" s="1"/>
  <c r="L2369" i="1"/>
  <c r="P2369" i="1" s="1"/>
  <c r="G2369" i="1"/>
  <c r="L2367" i="1"/>
  <c r="P2367" i="1" s="1"/>
  <c r="G2367" i="1"/>
  <c r="J2367" i="1" s="1"/>
  <c r="L2360" i="1"/>
  <c r="P2360" i="1" s="1"/>
  <c r="G2360" i="1"/>
  <c r="J2360" i="1" s="1"/>
  <c r="L2359" i="1"/>
  <c r="P2359" i="1" s="1"/>
  <c r="G2359" i="1"/>
  <c r="J2359" i="1" s="1"/>
  <c r="L2358" i="1"/>
  <c r="P2358" i="1" s="1"/>
  <c r="G2358" i="1"/>
  <c r="J2358" i="1" s="1"/>
  <c r="L2357" i="1"/>
  <c r="P2357" i="1" s="1"/>
  <c r="G2357" i="1"/>
  <c r="J2357" i="1" s="1"/>
  <c r="L2356" i="1"/>
  <c r="P2356" i="1" s="1"/>
  <c r="G2356" i="1"/>
  <c r="J2356" i="1" s="1"/>
  <c r="L2355" i="1"/>
  <c r="P2355" i="1" s="1"/>
  <c r="G2355" i="1"/>
  <c r="J2355" i="1" s="1"/>
  <c r="L2354" i="1"/>
  <c r="P2354" i="1" s="1"/>
  <c r="G2354" i="1"/>
  <c r="J2354" i="1" s="1"/>
  <c r="L2353" i="1"/>
  <c r="P2353" i="1" s="1"/>
  <c r="G2353" i="1"/>
  <c r="J2353" i="1" s="1"/>
  <c r="L2352" i="1"/>
  <c r="P2352" i="1" s="1"/>
  <c r="G2352" i="1"/>
  <c r="J2352" i="1" s="1"/>
  <c r="L2351" i="1"/>
  <c r="P2351" i="1" s="1"/>
  <c r="G2351" i="1"/>
  <c r="J2351" i="1" s="1"/>
  <c r="L2350" i="1"/>
  <c r="P2350" i="1" s="1"/>
  <c r="G2350" i="1"/>
  <c r="J2350" i="1" s="1"/>
  <c r="L2349" i="1"/>
  <c r="P2349" i="1" s="1"/>
  <c r="G2349" i="1"/>
  <c r="J2349" i="1" s="1"/>
  <c r="L2348" i="1"/>
  <c r="P2348" i="1" s="1"/>
  <c r="G2348" i="1"/>
  <c r="J2348" i="1" s="1"/>
  <c r="L2347" i="1"/>
  <c r="P2347" i="1" s="1"/>
  <c r="G2347" i="1"/>
  <c r="J2347" i="1" s="1"/>
  <c r="L2346" i="1"/>
  <c r="P2346" i="1" s="1"/>
  <c r="G2346" i="1"/>
  <c r="J2346" i="1" s="1"/>
  <c r="L2345" i="1"/>
  <c r="P2345" i="1" s="1"/>
  <c r="G2345" i="1"/>
  <c r="J2345" i="1" s="1"/>
  <c r="L2344" i="1"/>
  <c r="P2344" i="1" s="1"/>
  <c r="G2344" i="1"/>
  <c r="J2344" i="1" s="1"/>
  <c r="L2343" i="1"/>
  <c r="P2343" i="1" s="1"/>
  <c r="G2343" i="1"/>
  <c r="J2343" i="1" s="1"/>
  <c r="L2342" i="1"/>
  <c r="P2342" i="1" s="1"/>
  <c r="G2342" i="1"/>
  <c r="J2342" i="1" s="1"/>
  <c r="L2341" i="1"/>
  <c r="P2341" i="1" s="1"/>
  <c r="G2341" i="1"/>
  <c r="J2341" i="1" s="1"/>
  <c r="L2340" i="1"/>
  <c r="P2340" i="1" s="1"/>
  <c r="G2340" i="1"/>
  <c r="J2340" i="1" s="1"/>
  <c r="L2339" i="1"/>
  <c r="P2339" i="1" s="1"/>
  <c r="G2339" i="1"/>
  <c r="J2339" i="1" s="1"/>
  <c r="L2338" i="1"/>
  <c r="P2338" i="1" s="1"/>
  <c r="G2338" i="1"/>
  <c r="J2338" i="1" s="1"/>
  <c r="L2337" i="1"/>
  <c r="P2337" i="1" s="1"/>
  <c r="G2337" i="1"/>
  <c r="J2337" i="1" s="1"/>
  <c r="L2336" i="1"/>
  <c r="P2336" i="1" s="1"/>
  <c r="G2336" i="1"/>
  <c r="J2336" i="1" s="1"/>
  <c r="L2335" i="1"/>
  <c r="P2335" i="1" s="1"/>
  <c r="G2335" i="1"/>
  <c r="J2335" i="1" s="1"/>
  <c r="L2334" i="1"/>
  <c r="P2334" i="1" s="1"/>
  <c r="G2334" i="1"/>
  <c r="J2334" i="1" s="1"/>
  <c r="L2333" i="1"/>
  <c r="P2333" i="1" s="1"/>
  <c r="G2333" i="1"/>
  <c r="J2333" i="1" s="1"/>
  <c r="L2332" i="1"/>
  <c r="P2332" i="1" s="1"/>
  <c r="G2332" i="1"/>
  <c r="J2332" i="1" s="1"/>
  <c r="L2331" i="1"/>
  <c r="P2331" i="1" s="1"/>
  <c r="G2331" i="1"/>
  <c r="J2331" i="1" s="1"/>
  <c r="L2330" i="1"/>
  <c r="P2330" i="1" s="1"/>
  <c r="G2330" i="1"/>
  <c r="J2330" i="1" s="1"/>
  <c r="L2329" i="1"/>
  <c r="P2329" i="1" s="1"/>
  <c r="G2329" i="1"/>
  <c r="J2329" i="1" s="1"/>
  <c r="L2328" i="1"/>
  <c r="P2328" i="1" s="1"/>
  <c r="G2328" i="1"/>
  <c r="L2992" i="1"/>
  <c r="P2992" i="1" s="1"/>
  <c r="L2987" i="1"/>
  <c r="P2987" i="1" s="1"/>
  <c r="L2986" i="1"/>
  <c r="P2986" i="1" s="1"/>
  <c r="L2985" i="1"/>
  <c r="P2985" i="1" s="1"/>
  <c r="L2984" i="1"/>
  <c r="P2984" i="1" s="1"/>
  <c r="L2983" i="1"/>
  <c r="P2983" i="1" s="1"/>
  <c r="L2982" i="1"/>
  <c r="P2982" i="1" s="1"/>
  <c r="L2981" i="1"/>
  <c r="P2981" i="1" s="1"/>
  <c r="L2980" i="1"/>
  <c r="P2980" i="1" s="1"/>
  <c r="L2979" i="1"/>
  <c r="P2979" i="1" s="1"/>
  <c r="L2978" i="1"/>
  <c r="P2978" i="1" s="1"/>
  <c r="L2977" i="1"/>
  <c r="P2977" i="1" s="1"/>
  <c r="L2976" i="1"/>
  <c r="P2976" i="1" s="1"/>
  <c r="L2975" i="1"/>
  <c r="P2975" i="1" s="1"/>
  <c r="L2974" i="1"/>
  <c r="P2974" i="1" s="1"/>
  <c r="L2973" i="1"/>
  <c r="P2973" i="1" s="1"/>
  <c r="L2972" i="1"/>
  <c r="P2972" i="1" s="1"/>
  <c r="L2971" i="1"/>
  <c r="P2971" i="1" s="1"/>
  <c r="L2970" i="1"/>
  <c r="P2970" i="1" s="1"/>
  <c r="L2969" i="1"/>
  <c r="P2969" i="1" s="1"/>
  <c r="L2968" i="1"/>
  <c r="P2968" i="1" s="1"/>
  <c r="L2967" i="1"/>
  <c r="P2967" i="1" s="1"/>
  <c r="L2966" i="1"/>
  <c r="P2966" i="1" s="1"/>
  <c r="L2965" i="1"/>
  <c r="P2965" i="1" s="1"/>
  <c r="L2964" i="1"/>
  <c r="P2964" i="1" s="1"/>
  <c r="L2963" i="1"/>
  <c r="P2963" i="1" s="1"/>
  <c r="L2962" i="1"/>
  <c r="P2962" i="1" s="1"/>
  <c r="L2961" i="1"/>
  <c r="P2961" i="1" s="1"/>
  <c r="L2960" i="1"/>
  <c r="P2960" i="1" s="1"/>
  <c r="L2959" i="1"/>
  <c r="P2959" i="1" s="1"/>
  <c r="L2958" i="1"/>
  <c r="P2958" i="1" s="1"/>
  <c r="L2957" i="1"/>
  <c r="P2957" i="1" s="1"/>
  <c r="L2956" i="1"/>
  <c r="P2956" i="1" s="1"/>
  <c r="L2955" i="1"/>
  <c r="P2955" i="1" s="1"/>
  <c r="G2050" i="1"/>
  <c r="J2050" i="1" s="1"/>
  <c r="R2050" i="1" s="1"/>
  <c r="G2042" i="1"/>
  <c r="J2042" i="1" s="1"/>
  <c r="G2041" i="1"/>
  <c r="J2041" i="1" s="1"/>
  <c r="G2040" i="1"/>
  <c r="J2040" i="1" s="1"/>
  <c r="G2039" i="1"/>
  <c r="J2039" i="1" s="1"/>
  <c r="G2038" i="1"/>
  <c r="J2038" i="1" s="1"/>
  <c r="R2038" i="1" s="1"/>
  <c r="G2037" i="1"/>
  <c r="J2037" i="1" s="1"/>
  <c r="G2036" i="1"/>
  <c r="J2036" i="1" s="1"/>
  <c r="G2035" i="1"/>
  <c r="J2035" i="1" s="1"/>
  <c r="R2035" i="1" s="1"/>
  <c r="G2034" i="1"/>
  <c r="J2034" i="1" s="1"/>
  <c r="R2034" i="1" s="1"/>
  <c r="G2033" i="1"/>
  <c r="J2033" i="1" s="1"/>
  <c r="G2032" i="1"/>
  <c r="J2032" i="1" s="1"/>
  <c r="G2031" i="1"/>
  <c r="J2031" i="1" s="1"/>
  <c r="R2031" i="1" s="1"/>
  <c r="G2030" i="1"/>
  <c r="J2030" i="1" s="1"/>
  <c r="G2029" i="1"/>
  <c r="J2029" i="1" s="1"/>
  <c r="G2028" i="1"/>
  <c r="J2028" i="1" s="1"/>
  <c r="G2027" i="1"/>
  <c r="J2027" i="1" s="1"/>
  <c r="R2027" i="1" s="1"/>
  <c r="G2026" i="1"/>
  <c r="J2026" i="1" s="1"/>
  <c r="G2025" i="1"/>
  <c r="J2025" i="1" l="1"/>
  <c r="J2051" i="1" s="1"/>
  <c r="G2051" i="1"/>
  <c r="P2798" i="1"/>
  <c r="P2993" i="1"/>
  <c r="P2954" i="1"/>
  <c r="P2759" i="1"/>
  <c r="P3071" i="1"/>
  <c r="P3110" i="1"/>
  <c r="P2407" i="1"/>
  <c r="P2368" i="1"/>
  <c r="P2130" i="1"/>
  <c r="P2134" i="1"/>
  <c r="P2128" i="1"/>
  <c r="P2527" i="1"/>
  <c r="P2531" i="1"/>
  <c r="P2535" i="1"/>
  <c r="P2539" i="1"/>
  <c r="P2543" i="1"/>
  <c r="P2547" i="1"/>
  <c r="P2131" i="1"/>
  <c r="P2135" i="1"/>
  <c r="P2139" i="1"/>
  <c r="P2143" i="1"/>
  <c r="P2147" i="1"/>
  <c r="P2151" i="1"/>
  <c r="P2155" i="1"/>
  <c r="P2159" i="1"/>
  <c r="P2167" i="1"/>
  <c r="P2138" i="1"/>
  <c r="P2142" i="1"/>
  <c r="P2146" i="1"/>
  <c r="P2150" i="1"/>
  <c r="P2154" i="1"/>
  <c r="P2158" i="1"/>
  <c r="P2162" i="1"/>
  <c r="P2245" i="1"/>
  <c r="P2250" i="1"/>
  <c r="P2254" i="1"/>
  <c r="P2258" i="1"/>
  <c r="P2262" i="1"/>
  <c r="P2266" i="1"/>
  <c r="P2270" i="1"/>
  <c r="P2274" i="1"/>
  <c r="P2278" i="1"/>
  <c r="P2528" i="1"/>
  <c r="P2532" i="1"/>
  <c r="P2536" i="1"/>
  <c r="P2540" i="1"/>
  <c r="P2544" i="1"/>
  <c r="P2548" i="1"/>
  <c r="P2552" i="1"/>
  <c r="P2556" i="1"/>
  <c r="P3226" i="1"/>
  <c r="P2836" i="1"/>
  <c r="P2133" i="1"/>
  <c r="P2137" i="1"/>
  <c r="P2141" i="1"/>
  <c r="P2145" i="1"/>
  <c r="P2149" i="1"/>
  <c r="P2153" i="1"/>
  <c r="P2157" i="1"/>
  <c r="P2161" i="1"/>
  <c r="P2249" i="1"/>
  <c r="P2253" i="1"/>
  <c r="P2257" i="1"/>
  <c r="P2261" i="1"/>
  <c r="P2265" i="1"/>
  <c r="P2269" i="1"/>
  <c r="P2273" i="1"/>
  <c r="P2277" i="1"/>
  <c r="P2680" i="1"/>
  <c r="P3031" i="1"/>
  <c r="P2247" i="1"/>
  <c r="P2251" i="1"/>
  <c r="P2255" i="1"/>
  <c r="P2259" i="1"/>
  <c r="P2263" i="1"/>
  <c r="P2267" i="1"/>
  <c r="P2271" i="1"/>
  <c r="P2275" i="1"/>
  <c r="P2279" i="1"/>
  <c r="P2524" i="1"/>
  <c r="P2529" i="1"/>
  <c r="P2533" i="1"/>
  <c r="P2537" i="1"/>
  <c r="P2541" i="1"/>
  <c r="P2545" i="1"/>
  <c r="P3265" i="1"/>
  <c r="P2206" i="1"/>
  <c r="P3187" i="1"/>
  <c r="P2551" i="1"/>
  <c r="P2555" i="1"/>
  <c r="P2563" i="1"/>
  <c r="P3304" i="1"/>
  <c r="P2602" i="1"/>
  <c r="P2549" i="1"/>
  <c r="P2553" i="1"/>
  <c r="P2557" i="1"/>
  <c r="P2719" i="1"/>
  <c r="P3148" i="1"/>
  <c r="P2319" i="1"/>
  <c r="P2485" i="1"/>
  <c r="P2326" i="1"/>
  <c r="P2875" i="1"/>
  <c r="P2089" i="1"/>
  <c r="P2132" i="1"/>
  <c r="P2136" i="1"/>
  <c r="P2140" i="1"/>
  <c r="P2144" i="1"/>
  <c r="P2148" i="1"/>
  <c r="P2152" i="1"/>
  <c r="P2156" i="1"/>
  <c r="P2160" i="1"/>
  <c r="P2248" i="1"/>
  <c r="P2252" i="1"/>
  <c r="P2256" i="1"/>
  <c r="P2260" i="1"/>
  <c r="P2264" i="1"/>
  <c r="P2268" i="1"/>
  <c r="P2272" i="1"/>
  <c r="P2276" i="1"/>
  <c r="P2284" i="1"/>
  <c r="P2446" i="1"/>
  <c r="P2526" i="1"/>
  <c r="P2530" i="1"/>
  <c r="P2534" i="1"/>
  <c r="P2538" i="1"/>
  <c r="P2542" i="1"/>
  <c r="P2546" i="1"/>
  <c r="P2550" i="1"/>
  <c r="P2554" i="1"/>
  <c r="P2558" i="1"/>
  <c r="P2641" i="1"/>
  <c r="P2914" i="1"/>
  <c r="R2028" i="1"/>
  <c r="Q2330" i="1"/>
  <c r="Q2334" i="1"/>
  <c r="Q2338" i="1"/>
  <c r="Q2342" i="1"/>
  <c r="Q2346" i="1"/>
  <c r="Q2350" i="1"/>
  <c r="Q2354" i="1"/>
  <c r="Q2358" i="1"/>
  <c r="Q2373" i="1"/>
  <c r="Q2377" i="1"/>
  <c r="Q2381" i="1"/>
  <c r="Q2385" i="1"/>
  <c r="Q2389" i="1"/>
  <c r="Q2393" i="1"/>
  <c r="Q2397" i="1"/>
  <c r="Q2401" i="1"/>
  <c r="Q2723" i="1"/>
  <c r="Q2727" i="1"/>
  <c r="Q2731" i="1"/>
  <c r="Q2735" i="1"/>
  <c r="Q2739" i="1"/>
  <c r="Q2743" i="1"/>
  <c r="Q2747" i="1"/>
  <c r="Q2764" i="1"/>
  <c r="Q2768" i="1"/>
  <c r="Q2772" i="1"/>
  <c r="Q2776" i="1"/>
  <c r="Q2780" i="1"/>
  <c r="Q2784" i="1"/>
  <c r="Q2788" i="1"/>
  <c r="Q2792" i="1"/>
  <c r="Q3034" i="1"/>
  <c r="Q3038" i="1"/>
  <c r="Q3042" i="1"/>
  <c r="Q3046" i="1"/>
  <c r="Q3050" i="1"/>
  <c r="Q3054" i="1"/>
  <c r="Q3058" i="1"/>
  <c r="Q3062" i="1"/>
  <c r="Q3070" i="1"/>
  <c r="Q3075" i="1"/>
  <c r="Q3079" i="1"/>
  <c r="Q3083" i="1"/>
  <c r="Q3087" i="1"/>
  <c r="Q3091" i="1"/>
  <c r="Q2332" i="1"/>
  <c r="Q2336" i="1"/>
  <c r="Q2340" i="1"/>
  <c r="Q3095" i="1"/>
  <c r="Q3099" i="1"/>
  <c r="Q3103" i="1"/>
  <c r="Q2751" i="1"/>
  <c r="Q2344" i="1"/>
  <c r="Q2348" i="1"/>
  <c r="Q2352" i="1"/>
  <c r="Q2356" i="1"/>
  <c r="Q2360" i="1"/>
  <c r="Q2371" i="1"/>
  <c r="Q2375" i="1"/>
  <c r="Q2379" i="1"/>
  <c r="Q2383" i="1"/>
  <c r="Q2387" i="1"/>
  <c r="Q2391" i="1"/>
  <c r="Q2395" i="1"/>
  <c r="Q2399" i="1"/>
  <c r="Q2725" i="1"/>
  <c r="Q2729" i="1"/>
  <c r="Q2733" i="1"/>
  <c r="Q2737" i="1"/>
  <c r="Q2741" i="1"/>
  <c r="Q2745" i="1"/>
  <c r="Q2749" i="1"/>
  <c r="Q2753" i="1"/>
  <c r="Q2762" i="1"/>
  <c r="Q2766" i="1"/>
  <c r="Q2770" i="1"/>
  <c r="Q2774" i="1"/>
  <c r="Q2778" i="1"/>
  <c r="Q2782" i="1"/>
  <c r="Q2786" i="1"/>
  <c r="Q2790" i="1"/>
  <c r="Q3036" i="1"/>
  <c r="Q3040" i="1"/>
  <c r="Q3044" i="1"/>
  <c r="Q3048" i="1"/>
  <c r="Q3052" i="1"/>
  <c r="Q3056" i="1"/>
  <c r="Q3060" i="1"/>
  <c r="Q3064" i="1"/>
  <c r="Q3073" i="1"/>
  <c r="Q3077" i="1"/>
  <c r="Q3081" i="1"/>
  <c r="Q3085" i="1"/>
  <c r="Q3089" i="1"/>
  <c r="Q3093" i="1"/>
  <c r="Q3097" i="1"/>
  <c r="Q3101" i="1"/>
  <c r="Q3109" i="1"/>
  <c r="Q2329" i="1"/>
  <c r="Q2333" i="1"/>
  <c r="Q2337" i="1"/>
  <c r="Q2341" i="1"/>
  <c r="Q2345" i="1"/>
  <c r="Q2349" i="1"/>
  <c r="Q2353" i="1"/>
  <c r="Q2357" i="1"/>
  <c r="Q2367" i="1"/>
  <c r="Q2372" i="1"/>
  <c r="Q2376" i="1"/>
  <c r="Q2380" i="1"/>
  <c r="Q2384" i="1"/>
  <c r="Q2388" i="1"/>
  <c r="Q2392" i="1"/>
  <c r="Q2396" i="1"/>
  <c r="Q2400" i="1"/>
  <c r="Q2722" i="1"/>
  <c r="Q2726" i="1"/>
  <c r="Q2730" i="1"/>
  <c r="Q2734" i="1"/>
  <c r="Q2738" i="1"/>
  <c r="Q2742" i="1"/>
  <c r="Q2746" i="1"/>
  <c r="Q2750" i="1"/>
  <c r="Q2758" i="1"/>
  <c r="Q2763" i="1"/>
  <c r="Q2767" i="1"/>
  <c r="Q2771" i="1"/>
  <c r="Q2775" i="1"/>
  <c r="Q2779" i="1"/>
  <c r="Q2783" i="1"/>
  <c r="Q2787" i="1"/>
  <c r="Q2791" i="1"/>
  <c r="Q3033" i="1"/>
  <c r="Q3037" i="1"/>
  <c r="Q3041" i="1"/>
  <c r="Q3045" i="1"/>
  <c r="Q3049" i="1"/>
  <c r="Q3053" i="1"/>
  <c r="Q3057" i="1"/>
  <c r="Q3061" i="1"/>
  <c r="Q3065" i="1"/>
  <c r="Q3074" i="1"/>
  <c r="Q3078" i="1"/>
  <c r="Q3082" i="1"/>
  <c r="Q3086" i="1"/>
  <c r="Q3090" i="1"/>
  <c r="Q3094" i="1"/>
  <c r="Q3098" i="1"/>
  <c r="Q3102" i="1"/>
  <c r="Q2331" i="1"/>
  <c r="Q2335" i="1"/>
  <c r="Q2339" i="1"/>
  <c r="Q2343" i="1"/>
  <c r="Q2347" i="1"/>
  <c r="Q2351" i="1"/>
  <c r="Q2355" i="1"/>
  <c r="Q2359" i="1"/>
  <c r="Q2370" i="1"/>
  <c r="Q2374" i="1"/>
  <c r="Q2378" i="1"/>
  <c r="Q2382" i="1"/>
  <c r="Q2386" i="1"/>
  <c r="Q2390" i="1"/>
  <c r="Q2394" i="1"/>
  <c r="Q2398" i="1"/>
  <c r="Q2724" i="1"/>
  <c r="Q2728" i="1"/>
  <c r="Q2732" i="1"/>
  <c r="Q2736" i="1"/>
  <c r="Q2740" i="1"/>
  <c r="Q2744" i="1"/>
  <c r="Q2748" i="1"/>
  <c r="Q2752" i="1"/>
  <c r="Q2761" i="1"/>
  <c r="Q2765" i="1"/>
  <c r="Q2769" i="1"/>
  <c r="Q2773" i="1"/>
  <c r="Q2777" i="1"/>
  <c r="Q2781" i="1"/>
  <c r="Q2785" i="1"/>
  <c r="Q2789" i="1"/>
  <c r="Q2797" i="1"/>
  <c r="Q3035" i="1"/>
  <c r="Q3039" i="1"/>
  <c r="Q3043" i="1"/>
  <c r="Q3047" i="1"/>
  <c r="Q3051" i="1"/>
  <c r="Q3055" i="1"/>
  <c r="Q3059" i="1"/>
  <c r="Q3063" i="1"/>
  <c r="Q3076" i="1"/>
  <c r="Q3080" i="1"/>
  <c r="Q3084" i="1"/>
  <c r="Q3088" i="1"/>
  <c r="Q3092" i="1"/>
  <c r="Q3096" i="1"/>
  <c r="Q3100" i="1"/>
  <c r="Q3104" i="1"/>
  <c r="R2029" i="1"/>
  <c r="R2033" i="1"/>
  <c r="R2042" i="1"/>
  <c r="R2025" i="1"/>
  <c r="R2040" i="1"/>
  <c r="R2030" i="1"/>
  <c r="R2037" i="1"/>
  <c r="R2032" i="1"/>
  <c r="R2041" i="1"/>
  <c r="R2036" i="1"/>
  <c r="R2039" i="1"/>
  <c r="R2331" i="1"/>
  <c r="R2335" i="1"/>
  <c r="R2339" i="1"/>
  <c r="R2343" i="1"/>
  <c r="R2347" i="1"/>
  <c r="R2351" i="1"/>
  <c r="R2355" i="1"/>
  <c r="R2359" i="1"/>
  <c r="R2370" i="1"/>
  <c r="R2374" i="1"/>
  <c r="R2378" i="1"/>
  <c r="R2382" i="1"/>
  <c r="R2386" i="1"/>
  <c r="R2390" i="1"/>
  <c r="R2394" i="1"/>
  <c r="R2398" i="1"/>
  <c r="R2722" i="1"/>
  <c r="R2726" i="1"/>
  <c r="R2730" i="1"/>
  <c r="R2734" i="1"/>
  <c r="R2738" i="1"/>
  <c r="R2742" i="1"/>
  <c r="R2746" i="1"/>
  <c r="R2750" i="1"/>
  <c r="R2758" i="1"/>
  <c r="R2763" i="1"/>
  <c r="R2767" i="1"/>
  <c r="R2771" i="1"/>
  <c r="R2775" i="1"/>
  <c r="R2779" i="1"/>
  <c r="R2783" i="1"/>
  <c r="R2787" i="1"/>
  <c r="R2791" i="1"/>
  <c r="R3036" i="1"/>
  <c r="R3040" i="1"/>
  <c r="R3044" i="1"/>
  <c r="R3048" i="1"/>
  <c r="R3052" i="1"/>
  <c r="R3056" i="1"/>
  <c r="R3060" i="1"/>
  <c r="R3064" i="1"/>
  <c r="R3073" i="1"/>
  <c r="R3077" i="1"/>
  <c r="R3081" i="1"/>
  <c r="R3085" i="1"/>
  <c r="R3089" i="1"/>
  <c r="R3093" i="1"/>
  <c r="R3097" i="1"/>
  <c r="R3101" i="1"/>
  <c r="R3109" i="1"/>
  <c r="R2332" i="1"/>
  <c r="R2336" i="1"/>
  <c r="R2340" i="1"/>
  <c r="R2344" i="1"/>
  <c r="R2348" i="1"/>
  <c r="R2352" i="1"/>
  <c r="R2356" i="1"/>
  <c r="R2360" i="1"/>
  <c r="R2371" i="1"/>
  <c r="R2375" i="1"/>
  <c r="R2379" i="1"/>
  <c r="R2383" i="1"/>
  <c r="R2387" i="1"/>
  <c r="R2391" i="1"/>
  <c r="R2395" i="1"/>
  <c r="R2399" i="1"/>
  <c r="R2723" i="1"/>
  <c r="R2727" i="1"/>
  <c r="R2731" i="1"/>
  <c r="R2735" i="1"/>
  <c r="R2739" i="1"/>
  <c r="R2743" i="1"/>
  <c r="R2747" i="1"/>
  <c r="R2751" i="1"/>
  <c r="R2764" i="1"/>
  <c r="R2768" i="1"/>
  <c r="R2772" i="1"/>
  <c r="R2776" i="1"/>
  <c r="R2780" i="1"/>
  <c r="R2784" i="1"/>
  <c r="R2788" i="1"/>
  <c r="R2792" i="1"/>
  <c r="R3033" i="1"/>
  <c r="R3037" i="1"/>
  <c r="R3041" i="1"/>
  <c r="R3045" i="1"/>
  <c r="R3049" i="1"/>
  <c r="R3053" i="1"/>
  <c r="R3057" i="1"/>
  <c r="R3061" i="1"/>
  <c r="R3065" i="1"/>
  <c r="R3074" i="1"/>
  <c r="R3078" i="1"/>
  <c r="R3082" i="1"/>
  <c r="R3086" i="1"/>
  <c r="R3090" i="1"/>
  <c r="R3094" i="1"/>
  <c r="R3098" i="1"/>
  <c r="R3102" i="1"/>
  <c r="R2026" i="1"/>
  <c r="R2329" i="1"/>
  <c r="R2333" i="1"/>
  <c r="R2337" i="1"/>
  <c r="R2341" i="1"/>
  <c r="R2345" i="1"/>
  <c r="R2349" i="1"/>
  <c r="R2353" i="1"/>
  <c r="R2357" i="1"/>
  <c r="R2367" i="1"/>
  <c r="R2372" i="1"/>
  <c r="R2376" i="1"/>
  <c r="R2380" i="1"/>
  <c r="R2384" i="1"/>
  <c r="R2388" i="1"/>
  <c r="R2392" i="1"/>
  <c r="R2396" i="1"/>
  <c r="R2400" i="1"/>
  <c r="R2724" i="1"/>
  <c r="R2728" i="1"/>
  <c r="R2732" i="1"/>
  <c r="R2736" i="1"/>
  <c r="R2740" i="1"/>
  <c r="R2744" i="1"/>
  <c r="R2748" i="1"/>
  <c r="R2752" i="1"/>
  <c r="R2761" i="1"/>
  <c r="R2765" i="1"/>
  <c r="R2769" i="1"/>
  <c r="R2773" i="1"/>
  <c r="R2777" i="1"/>
  <c r="R2781" i="1"/>
  <c r="R2785" i="1"/>
  <c r="R2789" i="1"/>
  <c r="R2797" i="1"/>
  <c r="R3034" i="1"/>
  <c r="R3038" i="1"/>
  <c r="R3042" i="1"/>
  <c r="R3046" i="1"/>
  <c r="R3050" i="1"/>
  <c r="R3054" i="1"/>
  <c r="R3058" i="1"/>
  <c r="R3062" i="1"/>
  <c r="R3070" i="1"/>
  <c r="R3075" i="1"/>
  <c r="R3079" i="1"/>
  <c r="R3083" i="1"/>
  <c r="R3087" i="1"/>
  <c r="R3091" i="1"/>
  <c r="R3095" i="1"/>
  <c r="R3099" i="1"/>
  <c r="R3103" i="1"/>
  <c r="R2330" i="1"/>
  <c r="R2334" i="1"/>
  <c r="R2338" i="1"/>
  <c r="R2342" i="1"/>
  <c r="R2346" i="1"/>
  <c r="R2350" i="1"/>
  <c r="R2354" i="1"/>
  <c r="R2358" i="1"/>
  <c r="R2373" i="1"/>
  <c r="R2377" i="1"/>
  <c r="R2381" i="1"/>
  <c r="R2385" i="1"/>
  <c r="R2389" i="1"/>
  <c r="R2393" i="1"/>
  <c r="R2397" i="1"/>
  <c r="R2401" i="1"/>
  <c r="R2725" i="1"/>
  <c r="R2729" i="1"/>
  <c r="R2733" i="1"/>
  <c r="R2737" i="1"/>
  <c r="R2741" i="1"/>
  <c r="R2745" i="1"/>
  <c r="R2749" i="1"/>
  <c r="R2753" i="1"/>
  <c r="R2762" i="1"/>
  <c r="R2766" i="1"/>
  <c r="R2770" i="1"/>
  <c r="R2774" i="1"/>
  <c r="R2778" i="1"/>
  <c r="R2782" i="1"/>
  <c r="R2786" i="1"/>
  <c r="R2790" i="1"/>
  <c r="R3035" i="1"/>
  <c r="R3039" i="1"/>
  <c r="R3043" i="1"/>
  <c r="R3047" i="1"/>
  <c r="R3051" i="1"/>
  <c r="R3055" i="1"/>
  <c r="R3059" i="1"/>
  <c r="R3063" i="1"/>
  <c r="R3076" i="1"/>
  <c r="R3080" i="1"/>
  <c r="R3084" i="1"/>
  <c r="R3088" i="1"/>
  <c r="R3092" i="1"/>
  <c r="R3096" i="1"/>
  <c r="R3100" i="1"/>
  <c r="R3104" i="1"/>
  <c r="G2406" i="1"/>
  <c r="Q2955" i="1"/>
  <c r="R2955" i="1"/>
  <c r="Q2042" i="1"/>
  <c r="Q2030" i="1"/>
  <c r="Q2050" i="1"/>
  <c r="Q2034" i="1"/>
  <c r="Q2033" i="1"/>
  <c r="Q2035" i="1"/>
  <c r="Q2026" i="1"/>
  <c r="Q2039" i="1"/>
  <c r="Q2027" i="1"/>
  <c r="Q2031" i="1"/>
  <c r="Q2037" i="1"/>
  <c r="Q2040" i="1"/>
  <c r="Q2029" i="1"/>
  <c r="Q2036" i="1"/>
  <c r="Q2032" i="1"/>
  <c r="Q2041" i="1"/>
  <c r="Q2038" i="1"/>
  <c r="Q2028" i="1"/>
  <c r="J2369" i="1"/>
  <c r="J2328" i="1"/>
  <c r="J3072" i="1"/>
  <c r="J2721" i="1"/>
  <c r="Q2721" i="1" s="1"/>
  <c r="J2760" i="1"/>
  <c r="Q2760" i="1" s="1"/>
  <c r="G3194" i="1"/>
  <c r="J3194" i="1" s="1"/>
  <c r="G3202" i="1"/>
  <c r="J3202" i="1" s="1"/>
  <c r="G3206" i="1"/>
  <c r="J3206" i="1" s="1"/>
  <c r="G3210" i="1"/>
  <c r="J3210" i="1" s="1"/>
  <c r="G3214" i="1"/>
  <c r="J3214" i="1" s="1"/>
  <c r="G3218" i="1"/>
  <c r="J3218" i="1" s="1"/>
  <c r="G3226" i="1"/>
  <c r="J3226" i="1" s="1"/>
  <c r="G3231" i="1"/>
  <c r="J3231" i="1" s="1"/>
  <c r="G3235" i="1"/>
  <c r="J3235" i="1" s="1"/>
  <c r="G3239" i="1"/>
  <c r="J3239" i="1" s="1"/>
  <c r="G3243" i="1"/>
  <c r="J3243" i="1" s="1"/>
  <c r="G3247" i="1"/>
  <c r="J3247" i="1" s="1"/>
  <c r="G3251" i="1"/>
  <c r="J3251" i="1" s="1"/>
  <c r="G3255" i="1"/>
  <c r="J3255" i="1" s="1"/>
  <c r="G3268" i="1"/>
  <c r="J3268" i="1" s="1"/>
  <c r="G3272" i="1"/>
  <c r="J3272" i="1" s="1"/>
  <c r="G3276" i="1"/>
  <c r="J3276" i="1" s="1"/>
  <c r="G3280" i="1"/>
  <c r="J3280" i="1" s="1"/>
  <c r="G3284" i="1"/>
  <c r="J3284" i="1" s="1"/>
  <c r="G3288" i="1"/>
  <c r="J3288" i="1" s="1"/>
  <c r="G3292" i="1"/>
  <c r="J3292" i="1" s="1"/>
  <c r="G3296" i="1"/>
  <c r="J3296" i="1" s="1"/>
  <c r="G3304" i="1"/>
  <c r="J3304" i="1" s="1"/>
  <c r="G2841" i="1"/>
  <c r="J2841" i="1" s="1"/>
  <c r="G2878" i="1"/>
  <c r="J2878" i="1" s="1"/>
  <c r="G2882" i="1"/>
  <c r="J2882" i="1" s="1"/>
  <c r="G2886" i="1"/>
  <c r="J2886" i="1" s="1"/>
  <c r="G2889" i="1"/>
  <c r="J2889" i="1" s="1"/>
  <c r="G3176" i="1"/>
  <c r="J3176" i="1" s="1"/>
  <c r="G3189" i="1"/>
  <c r="J3189" i="1" s="1"/>
  <c r="G3197" i="1"/>
  <c r="J3197" i="1" s="1"/>
  <c r="G3217" i="1"/>
  <c r="J3217" i="1" s="1"/>
  <c r="G3221" i="1"/>
  <c r="J3221" i="1" s="1"/>
  <c r="G3230" i="1"/>
  <c r="J3230" i="1" s="1"/>
  <c r="G3234" i="1"/>
  <c r="J3234" i="1" s="1"/>
  <c r="G3238" i="1"/>
  <c r="J3238" i="1" s="1"/>
  <c r="G3242" i="1"/>
  <c r="J3242" i="1" s="1"/>
  <c r="G3246" i="1"/>
  <c r="J3246" i="1" s="1"/>
  <c r="G3250" i="1"/>
  <c r="J3250" i="1" s="1"/>
  <c r="G3254" i="1"/>
  <c r="J3254" i="1" s="1"/>
  <c r="G3267" i="1"/>
  <c r="J3267" i="1" s="1"/>
  <c r="G3271" i="1"/>
  <c r="J3271" i="1" s="1"/>
  <c r="G3275" i="1"/>
  <c r="J3275" i="1" s="1"/>
  <c r="G3279" i="1"/>
  <c r="J3279" i="1" s="1"/>
  <c r="G3283" i="1"/>
  <c r="J3283" i="1" s="1"/>
  <c r="G3287" i="1"/>
  <c r="J3287" i="1" s="1"/>
  <c r="G3291" i="1"/>
  <c r="J3291" i="1" s="1"/>
  <c r="G3295" i="1"/>
  <c r="J3295" i="1" s="1"/>
  <c r="G3299" i="1"/>
  <c r="J3299" i="1" s="1"/>
  <c r="G2877" i="1"/>
  <c r="J2877" i="1" s="1"/>
  <c r="G2881" i="1"/>
  <c r="J2881" i="1" s="1"/>
  <c r="G2885" i="1"/>
  <c r="J2885" i="1" s="1"/>
  <c r="G2893" i="1"/>
  <c r="J2893" i="1" s="1"/>
  <c r="G2897" i="1"/>
  <c r="J2897" i="1" s="1"/>
  <c r="G3131" i="1"/>
  <c r="J3131" i="1" s="1"/>
  <c r="G3139" i="1"/>
  <c r="J3139" i="1" s="1"/>
  <c r="G3152" i="1"/>
  <c r="J3152" i="1" s="1"/>
  <c r="G3160" i="1"/>
  <c r="J3160" i="1" s="1"/>
  <c r="G3168" i="1"/>
  <c r="J3168" i="1" s="1"/>
  <c r="G2909" i="1"/>
  <c r="J2909" i="1" s="1"/>
  <c r="G2890" i="1"/>
  <c r="J2890" i="1" s="1"/>
  <c r="G3112" i="1"/>
  <c r="J3112" i="1" s="1"/>
  <c r="G3120" i="1"/>
  <c r="J3120" i="1" s="1"/>
  <c r="G3157" i="1"/>
  <c r="J3157" i="1" s="1"/>
  <c r="G3165" i="1"/>
  <c r="J3165" i="1" s="1"/>
  <c r="G3173" i="1"/>
  <c r="J3173" i="1" s="1"/>
  <c r="G3181" i="1"/>
  <c r="J3181" i="1" s="1"/>
  <c r="G3195" i="1"/>
  <c r="J3195" i="1" s="1"/>
  <c r="G3203" i="1"/>
  <c r="J3203" i="1" s="1"/>
  <c r="G3228" i="1"/>
  <c r="J3228" i="1" s="1"/>
  <c r="G3232" i="1"/>
  <c r="J3232" i="1" s="1"/>
  <c r="G3236" i="1"/>
  <c r="J3236" i="1" s="1"/>
  <c r="G3269" i="1"/>
  <c r="J3269" i="1" s="1"/>
  <c r="G3273" i="1"/>
  <c r="J3273" i="1" s="1"/>
  <c r="G3277" i="1"/>
  <c r="J3277" i="1" s="1"/>
  <c r="G3281" i="1"/>
  <c r="J3281" i="1" s="1"/>
  <c r="G3285" i="1"/>
  <c r="J3285" i="1" s="1"/>
  <c r="G3289" i="1"/>
  <c r="J3289" i="1" s="1"/>
  <c r="G3293" i="1"/>
  <c r="J3293" i="1" s="1"/>
  <c r="G3297" i="1"/>
  <c r="J3297" i="1" s="1"/>
  <c r="G2879" i="1"/>
  <c r="J2879" i="1" s="1"/>
  <c r="G2883" i="1"/>
  <c r="J2883" i="1" s="1"/>
  <c r="G2887" i="1"/>
  <c r="J2887" i="1" s="1"/>
  <c r="G2891" i="1"/>
  <c r="J2891" i="1" s="1"/>
  <c r="G2895" i="1"/>
  <c r="J2895" i="1" s="1"/>
  <c r="G2899" i="1"/>
  <c r="J2899" i="1" s="1"/>
  <c r="G2903" i="1"/>
  <c r="J2903" i="1" s="1"/>
  <c r="G2907" i="1"/>
  <c r="J2907" i="1" s="1"/>
  <c r="G3259" i="1"/>
  <c r="J3259" i="1" s="1"/>
  <c r="G2901" i="1"/>
  <c r="J2901" i="1" s="1"/>
  <c r="G2905" i="1"/>
  <c r="J2905" i="1" s="1"/>
  <c r="G2995" i="1"/>
  <c r="J2995" i="1" s="1"/>
  <c r="G3003" i="1"/>
  <c r="J3003" i="1" s="1"/>
  <c r="G3118" i="1"/>
  <c r="J3118" i="1" s="1"/>
  <c r="G3126" i="1"/>
  <c r="J3126" i="1" s="1"/>
  <c r="G3134" i="1"/>
  <c r="J3134" i="1" s="1"/>
  <c r="G3142" i="1"/>
  <c r="J3142" i="1" s="1"/>
  <c r="G3155" i="1"/>
  <c r="J3155" i="1" s="1"/>
  <c r="G3163" i="1"/>
  <c r="J3163" i="1" s="1"/>
  <c r="G3171" i="1"/>
  <c r="J3171" i="1" s="1"/>
  <c r="G3212" i="1"/>
  <c r="J3212" i="1" s="1"/>
  <c r="G3229" i="1"/>
  <c r="J3229" i="1" s="1"/>
  <c r="G3233" i="1"/>
  <c r="J3233" i="1" s="1"/>
  <c r="G3237" i="1"/>
  <c r="J3237" i="1" s="1"/>
  <c r="G3241" i="1"/>
  <c r="J3241" i="1" s="1"/>
  <c r="G3245" i="1"/>
  <c r="J3245" i="1" s="1"/>
  <c r="G3249" i="1"/>
  <c r="J3249" i="1" s="1"/>
  <c r="G3253" i="1"/>
  <c r="J3253" i="1" s="1"/>
  <c r="G3265" i="1"/>
  <c r="J3265" i="1" s="1"/>
  <c r="G2839" i="1"/>
  <c r="J2839" i="1" s="1"/>
  <c r="G2843" i="1"/>
  <c r="J2843" i="1" s="1"/>
  <c r="G2847" i="1"/>
  <c r="J2847" i="1" s="1"/>
  <c r="G2851" i="1"/>
  <c r="J2851" i="1" s="1"/>
  <c r="G2855" i="1"/>
  <c r="J2855" i="1" s="1"/>
  <c r="G2859" i="1"/>
  <c r="J2859" i="1" s="1"/>
  <c r="G2863" i="1"/>
  <c r="J2863" i="1" s="1"/>
  <c r="G2867" i="1"/>
  <c r="J2867" i="1" s="1"/>
  <c r="G2880" i="1"/>
  <c r="J2880" i="1" s="1"/>
  <c r="G2884" i="1"/>
  <c r="J2884" i="1" s="1"/>
  <c r="G2888" i="1"/>
  <c r="J2888" i="1" s="1"/>
  <c r="G2892" i="1"/>
  <c r="J2892" i="1" s="1"/>
  <c r="G2896" i="1"/>
  <c r="J2896" i="1" s="1"/>
  <c r="G2900" i="1"/>
  <c r="J2900" i="1" s="1"/>
  <c r="G2908" i="1"/>
  <c r="J2908" i="1" s="1"/>
  <c r="G2894" i="1"/>
  <c r="J2894" i="1" s="1"/>
  <c r="G2898" i="1"/>
  <c r="J2898" i="1" s="1"/>
  <c r="G2902" i="1"/>
  <c r="J2902" i="1" s="1"/>
  <c r="G2906" i="1"/>
  <c r="J2906" i="1" s="1"/>
  <c r="G2904" i="1"/>
  <c r="J2904" i="1" s="1"/>
  <c r="G3258" i="1"/>
  <c r="J3258" i="1" s="1"/>
  <c r="G2845" i="1"/>
  <c r="J2845" i="1" s="1"/>
  <c r="G2849" i="1"/>
  <c r="J2849" i="1" s="1"/>
  <c r="G2853" i="1"/>
  <c r="J2853" i="1" s="1"/>
  <c r="G2857" i="1"/>
  <c r="J2857" i="1" s="1"/>
  <c r="G2861" i="1"/>
  <c r="J2861" i="1" s="1"/>
  <c r="G2865" i="1"/>
  <c r="J2865" i="1" s="1"/>
  <c r="G2869" i="1"/>
  <c r="J2869" i="1" s="1"/>
  <c r="G3257" i="1"/>
  <c r="J3257" i="1" s="1"/>
  <c r="G2914" i="1"/>
  <c r="J2914" i="1" s="1"/>
  <c r="G3240" i="1"/>
  <c r="J3240" i="1" s="1"/>
  <c r="G3244" i="1"/>
  <c r="J3244" i="1" s="1"/>
  <c r="G3248" i="1"/>
  <c r="J3248" i="1" s="1"/>
  <c r="G3252" i="1"/>
  <c r="J3252" i="1" s="1"/>
  <c r="G3270" i="1"/>
  <c r="J3270" i="1" s="1"/>
  <c r="G3274" i="1"/>
  <c r="J3274" i="1" s="1"/>
  <c r="G3278" i="1"/>
  <c r="J3278" i="1" s="1"/>
  <c r="G3282" i="1"/>
  <c r="J3282" i="1" s="1"/>
  <c r="G3286" i="1"/>
  <c r="J3286" i="1" s="1"/>
  <c r="G3290" i="1"/>
  <c r="J3290" i="1" s="1"/>
  <c r="G3294" i="1"/>
  <c r="J3294" i="1" s="1"/>
  <c r="G3298" i="1"/>
  <c r="J3298" i="1" s="1"/>
  <c r="G2840" i="1"/>
  <c r="J2840" i="1" s="1"/>
  <c r="G2844" i="1"/>
  <c r="J2844" i="1" s="1"/>
  <c r="G2848" i="1"/>
  <c r="J2848" i="1" s="1"/>
  <c r="G2852" i="1"/>
  <c r="J2852" i="1" s="1"/>
  <c r="G2856" i="1"/>
  <c r="J2856" i="1" s="1"/>
  <c r="G2860" i="1"/>
  <c r="J2860" i="1" s="1"/>
  <c r="G2864" i="1"/>
  <c r="J2864" i="1" s="1"/>
  <c r="G2868" i="1"/>
  <c r="J2868" i="1" s="1"/>
  <c r="G3256" i="1"/>
  <c r="J3256" i="1" s="1"/>
  <c r="G3260" i="1"/>
  <c r="J3260" i="1" s="1"/>
  <c r="G2875" i="1"/>
  <c r="J2875" i="1" s="1"/>
  <c r="G2838" i="1"/>
  <c r="J2838" i="1" s="1"/>
  <c r="G2842" i="1"/>
  <c r="J2842" i="1" s="1"/>
  <c r="G2846" i="1"/>
  <c r="J2846" i="1" s="1"/>
  <c r="G2850" i="1"/>
  <c r="J2850" i="1" s="1"/>
  <c r="G2854" i="1"/>
  <c r="J2854" i="1" s="1"/>
  <c r="G2858" i="1"/>
  <c r="J2858" i="1" s="1"/>
  <c r="G2862" i="1"/>
  <c r="J2862" i="1" s="1"/>
  <c r="G2866" i="1"/>
  <c r="J2866" i="1" s="1"/>
  <c r="G2870" i="1"/>
  <c r="J2870" i="1" s="1"/>
  <c r="G3025" i="1"/>
  <c r="J3025" i="1" s="1"/>
  <c r="G3116" i="1"/>
  <c r="J3116" i="1" s="1"/>
  <c r="G3124" i="1"/>
  <c r="J3124" i="1" s="1"/>
  <c r="G3132" i="1"/>
  <c r="J3132" i="1" s="1"/>
  <c r="G3140" i="1"/>
  <c r="J3140" i="1" s="1"/>
  <c r="G3153" i="1"/>
  <c r="J3153" i="1" s="1"/>
  <c r="G3161" i="1"/>
  <c r="J3161" i="1" s="1"/>
  <c r="G3169" i="1"/>
  <c r="J3169" i="1" s="1"/>
  <c r="G3177" i="1"/>
  <c r="J3177" i="1" s="1"/>
  <c r="G3190" i="1"/>
  <c r="J3190" i="1" s="1"/>
  <c r="G3198" i="1"/>
  <c r="J3198" i="1" s="1"/>
  <c r="G3205" i="1"/>
  <c r="J3205" i="1" s="1"/>
  <c r="G3213" i="1"/>
  <c r="J3213" i="1" s="1"/>
  <c r="G3196" i="1"/>
  <c r="J3196" i="1" s="1"/>
  <c r="G3204" i="1"/>
  <c r="J3204" i="1" s="1"/>
  <c r="G3220" i="1"/>
  <c r="J3220" i="1" s="1"/>
  <c r="G3211" i="1"/>
  <c r="J3211" i="1" s="1"/>
  <c r="G3219" i="1"/>
  <c r="J3219" i="1" s="1"/>
  <c r="G2996" i="1"/>
  <c r="J2996" i="1" s="1"/>
  <c r="G3004" i="1"/>
  <c r="J3004" i="1" s="1"/>
  <c r="G3012" i="1"/>
  <c r="J3012" i="1" s="1"/>
  <c r="G3020" i="1"/>
  <c r="J3020" i="1" s="1"/>
  <c r="G3172" i="1"/>
  <c r="J3172" i="1" s="1"/>
  <c r="G3180" i="1"/>
  <c r="J3180" i="1" s="1"/>
  <c r="G3193" i="1"/>
  <c r="J3193" i="1" s="1"/>
  <c r="G3201" i="1"/>
  <c r="J3201" i="1" s="1"/>
  <c r="G3209" i="1"/>
  <c r="J3209" i="1" s="1"/>
  <c r="G3179" i="1"/>
  <c r="J3179" i="1" s="1"/>
  <c r="G3192" i="1"/>
  <c r="J3192" i="1" s="1"/>
  <c r="G3200" i="1"/>
  <c r="J3200" i="1" s="1"/>
  <c r="G3208" i="1"/>
  <c r="J3208" i="1" s="1"/>
  <c r="G3216" i="1"/>
  <c r="J3216" i="1" s="1"/>
  <c r="G3191" i="1"/>
  <c r="J3191" i="1" s="1"/>
  <c r="G3199" i="1"/>
  <c r="J3199" i="1" s="1"/>
  <c r="G3207" i="1"/>
  <c r="J3207" i="1" s="1"/>
  <c r="G3215" i="1"/>
  <c r="J3215" i="1" s="1"/>
  <c r="G3151" i="1"/>
  <c r="J3151" i="1" s="1"/>
  <c r="G3159" i="1"/>
  <c r="J3159" i="1" s="1"/>
  <c r="G3167" i="1"/>
  <c r="J3167" i="1" s="1"/>
  <c r="G3175" i="1"/>
  <c r="J3175" i="1" s="1"/>
  <c r="G3187" i="1"/>
  <c r="J3187" i="1" s="1"/>
  <c r="G3014" i="1"/>
  <c r="J3014" i="1" s="1"/>
  <c r="G3022" i="1"/>
  <c r="J3022" i="1" s="1"/>
  <c r="G3113" i="1"/>
  <c r="J3113" i="1" s="1"/>
  <c r="G3121" i="1"/>
  <c r="J3121" i="1" s="1"/>
  <c r="G3129" i="1"/>
  <c r="J3129" i="1" s="1"/>
  <c r="G3137" i="1"/>
  <c r="J3137" i="1" s="1"/>
  <c r="G3150" i="1"/>
  <c r="J3150" i="1" s="1"/>
  <c r="G3158" i="1"/>
  <c r="J3158" i="1" s="1"/>
  <c r="G3166" i="1"/>
  <c r="J3166" i="1" s="1"/>
  <c r="G3174" i="1"/>
  <c r="J3174" i="1" s="1"/>
  <c r="G3182" i="1"/>
  <c r="J3182" i="1" s="1"/>
  <c r="G3111" i="1"/>
  <c r="J3111" i="1" s="1"/>
  <c r="G3119" i="1"/>
  <c r="J3119" i="1" s="1"/>
  <c r="G3127" i="1"/>
  <c r="J3127" i="1" s="1"/>
  <c r="G3135" i="1"/>
  <c r="J3135" i="1" s="1"/>
  <c r="G3143" i="1"/>
  <c r="J3143" i="1" s="1"/>
  <c r="G3156" i="1"/>
  <c r="J3156" i="1" s="1"/>
  <c r="G3164" i="1"/>
  <c r="J3164" i="1" s="1"/>
  <c r="G3154" i="1"/>
  <c r="J3154" i="1" s="1"/>
  <c r="G3162" i="1"/>
  <c r="J3162" i="1" s="1"/>
  <c r="G3170" i="1"/>
  <c r="J3170" i="1" s="1"/>
  <c r="G3178" i="1"/>
  <c r="J3178" i="1" s="1"/>
  <c r="G3128" i="1"/>
  <c r="J3128" i="1" s="1"/>
  <c r="G3136" i="1"/>
  <c r="J3136" i="1" s="1"/>
  <c r="G3148" i="1"/>
  <c r="J3148" i="1" s="1"/>
  <c r="G3117" i="1"/>
  <c r="J3117" i="1" s="1"/>
  <c r="G3125" i="1"/>
  <c r="J3125" i="1" s="1"/>
  <c r="G3133" i="1"/>
  <c r="J3133" i="1" s="1"/>
  <c r="G3141" i="1"/>
  <c r="J3141" i="1" s="1"/>
  <c r="G2610" i="1"/>
  <c r="J2610" i="1" s="1"/>
  <c r="G2626" i="1"/>
  <c r="J2626" i="1" s="1"/>
  <c r="G2634" i="1"/>
  <c r="J2634" i="1" s="1"/>
  <c r="G2647" i="1"/>
  <c r="J2647" i="1" s="1"/>
  <c r="G2655" i="1"/>
  <c r="J2655" i="1" s="1"/>
  <c r="G2663" i="1"/>
  <c r="J2663" i="1" s="1"/>
  <c r="G2671" i="1"/>
  <c r="J2671" i="1" s="1"/>
  <c r="G2684" i="1"/>
  <c r="J2684" i="1" s="1"/>
  <c r="G2692" i="1"/>
  <c r="J2692" i="1" s="1"/>
  <c r="G2700" i="1"/>
  <c r="J2700" i="1" s="1"/>
  <c r="G2708" i="1"/>
  <c r="J2708" i="1" s="1"/>
  <c r="G2799" i="1"/>
  <c r="J2799" i="1" s="1"/>
  <c r="G2807" i="1"/>
  <c r="J2807" i="1" s="1"/>
  <c r="G2815" i="1"/>
  <c r="J2815" i="1" s="1"/>
  <c r="G2823" i="1"/>
  <c r="J2823" i="1" s="1"/>
  <c r="G2831" i="1"/>
  <c r="J2831" i="1" s="1"/>
  <c r="G3000" i="1"/>
  <c r="J3000" i="1" s="1"/>
  <c r="G3008" i="1"/>
  <c r="J3008" i="1" s="1"/>
  <c r="G3016" i="1"/>
  <c r="J3016" i="1" s="1"/>
  <c r="G3024" i="1"/>
  <c r="J3024" i="1" s="1"/>
  <c r="G3115" i="1"/>
  <c r="J3115" i="1" s="1"/>
  <c r="G3123" i="1"/>
  <c r="J3123" i="1" s="1"/>
  <c r="G2999" i="1"/>
  <c r="J2999" i="1" s="1"/>
  <c r="G3007" i="1"/>
  <c r="J3007" i="1" s="1"/>
  <c r="G3015" i="1"/>
  <c r="J3015" i="1" s="1"/>
  <c r="G3023" i="1"/>
  <c r="J3023" i="1" s="1"/>
  <c r="G3114" i="1"/>
  <c r="J3114" i="1" s="1"/>
  <c r="G3122" i="1"/>
  <c r="J3122" i="1" s="1"/>
  <c r="G3130" i="1"/>
  <c r="J3130" i="1" s="1"/>
  <c r="G3138" i="1"/>
  <c r="J3138" i="1" s="1"/>
  <c r="G3011" i="1"/>
  <c r="J3011" i="1" s="1"/>
  <c r="G3019" i="1"/>
  <c r="J3019" i="1" s="1"/>
  <c r="G3031" i="1"/>
  <c r="J3031" i="1" s="1"/>
  <c r="G3002" i="1"/>
  <c r="J3002" i="1" s="1"/>
  <c r="G3010" i="1"/>
  <c r="J3010" i="1" s="1"/>
  <c r="G3018" i="1"/>
  <c r="J3018" i="1" s="1"/>
  <c r="G3026" i="1"/>
  <c r="J3026" i="1" s="1"/>
  <c r="G2800" i="1"/>
  <c r="J2800" i="1" s="1"/>
  <c r="G2808" i="1"/>
  <c r="J2808" i="1" s="1"/>
  <c r="G2816" i="1"/>
  <c r="J2816" i="1" s="1"/>
  <c r="G2824" i="1"/>
  <c r="J2824" i="1" s="1"/>
  <c r="G2836" i="1"/>
  <c r="J2836" i="1" s="1"/>
  <c r="G3001" i="1"/>
  <c r="J3001" i="1" s="1"/>
  <c r="G3009" i="1"/>
  <c r="J3009" i="1" s="1"/>
  <c r="G3017" i="1"/>
  <c r="J3017" i="1" s="1"/>
  <c r="G2714" i="1"/>
  <c r="J2714" i="1" s="1"/>
  <c r="G2805" i="1"/>
  <c r="J2805" i="1" s="1"/>
  <c r="G2813" i="1"/>
  <c r="J2813" i="1" s="1"/>
  <c r="G2821" i="1"/>
  <c r="J2821" i="1" s="1"/>
  <c r="G2829" i="1"/>
  <c r="J2829" i="1" s="1"/>
  <c r="G2998" i="1"/>
  <c r="J2998" i="1" s="1"/>
  <c r="G3006" i="1"/>
  <c r="J3006" i="1" s="1"/>
  <c r="G2652" i="1"/>
  <c r="J2652" i="1" s="1"/>
  <c r="G2660" i="1"/>
  <c r="J2660" i="1" s="1"/>
  <c r="G2668" i="1"/>
  <c r="J2668" i="1" s="1"/>
  <c r="G2680" i="1"/>
  <c r="J2680" i="1" s="1"/>
  <c r="G2689" i="1"/>
  <c r="J2689" i="1" s="1"/>
  <c r="G2697" i="1"/>
  <c r="J2697" i="1" s="1"/>
  <c r="G2705" i="1"/>
  <c r="J2705" i="1" s="1"/>
  <c r="G2828" i="1"/>
  <c r="J2828" i="1" s="1"/>
  <c r="G2997" i="1"/>
  <c r="J2997" i="1" s="1"/>
  <c r="G3005" i="1"/>
  <c r="J3005" i="1" s="1"/>
  <c r="G3013" i="1"/>
  <c r="J3013" i="1" s="1"/>
  <c r="G3021" i="1"/>
  <c r="J3021" i="1" s="1"/>
  <c r="G2683" i="1"/>
  <c r="J2683" i="1" s="1"/>
  <c r="G2691" i="1"/>
  <c r="J2691" i="1" s="1"/>
  <c r="G2699" i="1"/>
  <c r="J2699" i="1" s="1"/>
  <c r="G2707" i="1"/>
  <c r="J2707" i="1" s="1"/>
  <c r="G2806" i="1"/>
  <c r="J2806" i="1" s="1"/>
  <c r="G2814" i="1"/>
  <c r="J2814" i="1" s="1"/>
  <c r="G2822" i="1"/>
  <c r="J2822" i="1" s="1"/>
  <c r="G2830" i="1"/>
  <c r="J2830" i="1" s="1"/>
  <c r="G2623" i="1"/>
  <c r="J2623" i="1" s="1"/>
  <c r="G2631" i="1"/>
  <c r="J2631" i="1" s="1"/>
  <c r="G2804" i="1"/>
  <c r="J2804" i="1" s="1"/>
  <c r="G2812" i="1"/>
  <c r="J2812" i="1" s="1"/>
  <c r="G2820" i="1"/>
  <c r="J2820" i="1" s="1"/>
  <c r="G2704" i="1"/>
  <c r="J2704" i="1" s="1"/>
  <c r="G2712" i="1"/>
  <c r="J2712" i="1" s="1"/>
  <c r="G2803" i="1"/>
  <c r="J2803" i="1" s="1"/>
  <c r="G2811" i="1"/>
  <c r="J2811" i="1" s="1"/>
  <c r="G2819" i="1"/>
  <c r="J2819" i="1" s="1"/>
  <c r="G2827" i="1"/>
  <c r="J2827" i="1" s="1"/>
  <c r="G2650" i="1"/>
  <c r="J2650" i="1" s="1"/>
  <c r="G2658" i="1"/>
  <c r="J2658" i="1" s="1"/>
  <c r="G2666" i="1"/>
  <c r="J2666" i="1" s="1"/>
  <c r="G2674" i="1"/>
  <c r="J2674" i="1" s="1"/>
  <c r="G2687" i="1"/>
  <c r="J2687" i="1" s="1"/>
  <c r="G2695" i="1"/>
  <c r="J2695" i="1" s="1"/>
  <c r="G2703" i="1"/>
  <c r="J2703" i="1" s="1"/>
  <c r="G2711" i="1"/>
  <c r="J2711" i="1" s="1"/>
  <c r="G2802" i="1"/>
  <c r="J2802" i="1" s="1"/>
  <c r="G2810" i="1"/>
  <c r="J2810" i="1" s="1"/>
  <c r="G2818" i="1"/>
  <c r="J2818" i="1" s="1"/>
  <c r="G2826" i="1"/>
  <c r="J2826" i="1" s="1"/>
  <c r="G2686" i="1"/>
  <c r="J2686" i="1" s="1"/>
  <c r="G2694" i="1"/>
  <c r="J2694" i="1" s="1"/>
  <c r="G2702" i="1"/>
  <c r="J2702" i="1" s="1"/>
  <c r="G2710" i="1"/>
  <c r="J2710" i="1" s="1"/>
  <c r="G2801" i="1"/>
  <c r="J2801" i="1" s="1"/>
  <c r="G2809" i="1"/>
  <c r="J2809" i="1" s="1"/>
  <c r="G2817" i="1"/>
  <c r="J2817" i="1" s="1"/>
  <c r="G2825" i="1"/>
  <c r="J2825" i="1" s="1"/>
  <c r="G2719" i="1"/>
  <c r="J2719" i="1" s="1"/>
  <c r="G2682" i="1"/>
  <c r="J2682" i="1" s="1"/>
  <c r="G2690" i="1"/>
  <c r="J2690" i="1" s="1"/>
  <c r="G2698" i="1"/>
  <c r="J2698" i="1" s="1"/>
  <c r="G2706" i="1"/>
  <c r="J2706" i="1" s="1"/>
  <c r="G2713" i="1"/>
  <c r="J2713" i="1" s="1"/>
  <c r="G2606" i="1"/>
  <c r="J2606" i="1" s="1"/>
  <c r="G2614" i="1"/>
  <c r="J2614" i="1" s="1"/>
  <c r="G2651" i="1"/>
  <c r="J2651" i="1" s="1"/>
  <c r="G2659" i="1"/>
  <c r="J2659" i="1" s="1"/>
  <c r="G2667" i="1"/>
  <c r="J2667" i="1" s="1"/>
  <c r="G2675" i="1"/>
  <c r="J2675" i="1" s="1"/>
  <c r="G2688" i="1"/>
  <c r="J2688" i="1" s="1"/>
  <c r="G2696" i="1"/>
  <c r="J2696" i="1" s="1"/>
  <c r="G2566" i="1"/>
  <c r="J2566" i="1" s="1"/>
  <c r="G2574" i="1"/>
  <c r="J2574" i="1" s="1"/>
  <c r="G2582" i="1"/>
  <c r="J2582" i="1" s="1"/>
  <c r="G2590" i="1"/>
  <c r="J2590" i="1" s="1"/>
  <c r="G2602" i="1"/>
  <c r="J2602" i="1" s="1"/>
  <c r="G2611" i="1"/>
  <c r="J2611" i="1" s="1"/>
  <c r="G2619" i="1"/>
  <c r="J2619" i="1" s="1"/>
  <c r="G2627" i="1"/>
  <c r="J2627" i="1" s="1"/>
  <c r="G2648" i="1"/>
  <c r="J2648" i="1" s="1"/>
  <c r="G2656" i="1"/>
  <c r="J2656" i="1" s="1"/>
  <c r="G2685" i="1"/>
  <c r="J2685" i="1" s="1"/>
  <c r="G2693" i="1"/>
  <c r="J2693" i="1" s="1"/>
  <c r="G2701" i="1"/>
  <c r="J2701" i="1" s="1"/>
  <c r="G2709" i="1"/>
  <c r="J2709" i="1" s="1"/>
  <c r="G2604" i="1"/>
  <c r="J2604" i="1" s="1"/>
  <c r="G2612" i="1"/>
  <c r="J2612" i="1" s="1"/>
  <c r="G2620" i="1"/>
  <c r="J2620" i="1" s="1"/>
  <c r="G2628" i="1"/>
  <c r="J2628" i="1" s="1"/>
  <c r="G2636" i="1"/>
  <c r="J2636" i="1" s="1"/>
  <c r="G2649" i="1"/>
  <c r="J2649" i="1" s="1"/>
  <c r="G2657" i="1"/>
  <c r="J2657" i="1" s="1"/>
  <c r="G2665" i="1"/>
  <c r="J2665" i="1" s="1"/>
  <c r="G2673" i="1"/>
  <c r="J2673" i="1" s="1"/>
  <c r="G2664" i="1"/>
  <c r="J2664" i="1" s="1"/>
  <c r="G2672" i="1"/>
  <c r="J2672" i="1" s="1"/>
  <c r="G2646" i="1"/>
  <c r="J2646" i="1" s="1"/>
  <c r="G2654" i="1"/>
  <c r="J2654" i="1" s="1"/>
  <c r="G2662" i="1"/>
  <c r="J2662" i="1" s="1"/>
  <c r="G2670" i="1"/>
  <c r="J2670" i="1" s="1"/>
  <c r="G2608" i="1"/>
  <c r="J2608" i="1" s="1"/>
  <c r="G2616" i="1"/>
  <c r="J2616" i="1" s="1"/>
  <c r="G2624" i="1"/>
  <c r="J2624" i="1" s="1"/>
  <c r="G2645" i="1"/>
  <c r="J2645" i="1" s="1"/>
  <c r="G2653" i="1"/>
  <c r="J2653" i="1" s="1"/>
  <c r="G2661" i="1"/>
  <c r="J2661" i="1" s="1"/>
  <c r="G2669" i="1"/>
  <c r="J2669" i="1" s="1"/>
  <c r="G2643" i="1"/>
  <c r="G2644" i="1"/>
  <c r="J2644" i="1" s="1"/>
  <c r="G2622" i="1"/>
  <c r="J2622" i="1" s="1"/>
  <c r="G2630" i="1"/>
  <c r="J2630" i="1" s="1"/>
  <c r="G2449" i="1"/>
  <c r="J2449" i="1" s="1"/>
  <c r="G2457" i="1"/>
  <c r="J2457" i="1" s="1"/>
  <c r="G2465" i="1"/>
  <c r="J2465" i="1" s="1"/>
  <c r="G2473" i="1"/>
  <c r="J2473" i="1" s="1"/>
  <c r="G2485" i="1"/>
  <c r="J2485" i="1" s="1"/>
  <c r="G2494" i="1"/>
  <c r="J2494" i="1" s="1"/>
  <c r="G2502" i="1"/>
  <c r="J2502" i="1" s="1"/>
  <c r="G2510" i="1"/>
  <c r="J2510" i="1" s="1"/>
  <c r="G2518" i="1"/>
  <c r="J2518" i="1" s="1"/>
  <c r="G2568" i="1"/>
  <c r="J2568" i="1" s="1"/>
  <c r="G2576" i="1"/>
  <c r="J2576" i="1" s="1"/>
  <c r="G2584" i="1"/>
  <c r="J2584" i="1" s="1"/>
  <c r="G2592" i="1"/>
  <c r="J2592" i="1" s="1"/>
  <c r="G2605" i="1"/>
  <c r="J2605" i="1" s="1"/>
  <c r="G2613" i="1"/>
  <c r="J2613" i="1" s="1"/>
  <c r="G2621" i="1"/>
  <c r="J2621" i="1" s="1"/>
  <c r="G2629" i="1"/>
  <c r="J2629" i="1" s="1"/>
  <c r="G2641" i="1"/>
  <c r="J2641" i="1" s="1"/>
  <c r="G2635" i="1"/>
  <c r="J2635" i="1" s="1"/>
  <c r="G2618" i="1"/>
  <c r="J2618" i="1" s="1"/>
  <c r="G2453" i="1"/>
  <c r="J2453" i="1" s="1"/>
  <c r="G2477" i="1"/>
  <c r="J2477" i="1" s="1"/>
  <c r="G2490" i="1"/>
  <c r="J2490" i="1" s="1"/>
  <c r="G2498" i="1"/>
  <c r="J2498" i="1" s="1"/>
  <c r="G2563" i="1"/>
  <c r="J2563" i="1" s="1"/>
  <c r="G2572" i="1"/>
  <c r="J2572" i="1" s="1"/>
  <c r="G2580" i="1"/>
  <c r="J2580" i="1" s="1"/>
  <c r="G2588" i="1"/>
  <c r="J2588" i="1" s="1"/>
  <c r="G2596" i="1"/>
  <c r="J2596" i="1" s="1"/>
  <c r="G2609" i="1"/>
  <c r="J2609" i="1" s="1"/>
  <c r="G2617" i="1"/>
  <c r="J2617" i="1" s="1"/>
  <c r="G2625" i="1"/>
  <c r="J2625" i="1" s="1"/>
  <c r="G2633" i="1"/>
  <c r="J2633" i="1" s="1"/>
  <c r="G2632" i="1"/>
  <c r="J2632" i="1" s="1"/>
  <c r="G2570" i="1"/>
  <c r="J2570" i="1" s="1"/>
  <c r="G2578" i="1"/>
  <c r="J2578" i="1" s="1"/>
  <c r="G2586" i="1"/>
  <c r="J2586" i="1" s="1"/>
  <c r="G2594" i="1"/>
  <c r="J2594" i="1" s="1"/>
  <c r="G2607" i="1"/>
  <c r="J2607" i="1" s="1"/>
  <c r="G2615" i="1"/>
  <c r="J2615" i="1" s="1"/>
  <c r="G2565" i="1"/>
  <c r="J2565" i="1" s="1"/>
  <c r="G2573" i="1"/>
  <c r="J2573" i="1" s="1"/>
  <c r="G2581" i="1"/>
  <c r="J2581" i="1" s="1"/>
  <c r="G2589" i="1"/>
  <c r="J2589" i="1" s="1"/>
  <c r="G2597" i="1"/>
  <c r="J2597" i="1" s="1"/>
  <c r="G2558" i="1"/>
  <c r="J2558" i="1" s="1"/>
  <c r="G2571" i="1"/>
  <c r="J2571" i="1" s="1"/>
  <c r="G2579" i="1"/>
  <c r="J2579" i="1" s="1"/>
  <c r="G2587" i="1"/>
  <c r="J2587" i="1" s="1"/>
  <c r="G2595" i="1"/>
  <c r="J2595" i="1" s="1"/>
  <c r="G2569" i="1"/>
  <c r="J2569" i="1" s="1"/>
  <c r="G2577" i="1"/>
  <c r="J2577" i="1" s="1"/>
  <c r="G2585" i="1"/>
  <c r="J2585" i="1" s="1"/>
  <c r="G2593" i="1"/>
  <c r="J2593" i="1" s="1"/>
  <c r="G2274" i="1"/>
  <c r="J2274" i="1" s="1"/>
  <c r="G2567" i="1"/>
  <c r="J2567" i="1" s="1"/>
  <c r="G2575" i="1"/>
  <c r="J2575" i="1" s="1"/>
  <c r="G2583" i="1"/>
  <c r="J2583" i="1" s="1"/>
  <c r="G2591" i="1"/>
  <c r="J2591" i="1" s="1"/>
  <c r="G2289" i="1"/>
  <c r="J2289" i="1" s="1"/>
  <c r="G2297" i="1"/>
  <c r="J2297" i="1" s="1"/>
  <c r="G2476" i="1"/>
  <c r="J2476" i="1" s="1"/>
  <c r="G2489" i="1"/>
  <c r="J2489" i="1" s="1"/>
  <c r="G2497" i="1"/>
  <c r="J2497" i="1" s="1"/>
  <c r="G2505" i="1"/>
  <c r="J2505" i="1" s="1"/>
  <c r="G2513" i="1"/>
  <c r="J2513" i="1" s="1"/>
  <c r="G2526" i="1"/>
  <c r="J2526" i="1" s="1"/>
  <c r="G2527" i="1"/>
  <c r="J2527" i="1" s="1"/>
  <c r="G2528" i="1"/>
  <c r="J2528" i="1" s="1"/>
  <c r="G2529" i="1"/>
  <c r="J2529" i="1" s="1"/>
  <c r="G2530" i="1"/>
  <c r="J2530" i="1" s="1"/>
  <c r="G2531" i="1"/>
  <c r="J2531" i="1" s="1"/>
  <c r="G2532" i="1"/>
  <c r="J2532" i="1" s="1"/>
  <c r="G2533" i="1"/>
  <c r="J2533" i="1" s="1"/>
  <c r="G2534" i="1"/>
  <c r="J2534" i="1" s="1"/>
  <c r="G2535" i="1"/>
  <c r="J2535" i="1" s="1"/>
  <c r="G2536" i="1"/>
  <c r="J2536" i="1" s="1"/>
  <c r="G2537" i="1"/>
  <c r="J2537" i="1" s="1"/>
  <c r="G2538" i="1"/>
  <c r="J2538" i="1" s="1"/>
  <c r="G2539" i="1"/>
  <c r="J2539" i="1" s="1"/>
  <c r="G2540" i="1"/>
  <c r="J2540" i="1" s="1"/>
  <c r="G2541" i="1"/>
  <c r="J2541" i="1" s="1"/>
  <c r="G2542" i="1"/>
  <c r="J2542" i="1" s="1"/>
  <c r="G2543" i="1"/>
  <c r="J2543" i="1" s="1"/>
  <c r="G2544" i="1"/>
  <c r="J2544" i="1" s="1"/>
  <c r="G2545" i="1"/>
  <c r="J2545" i="1" s="1"/>
  <c r="G2546" i="1"/>
  <c r="J2546" i="1" s="1"/>
  <c r="G2547" i="1"/>
  <c r="J2547" i="1" s="1"/>
  <c r="G2548" i="1"/>
  <c r="J2548" i="1" s="1"/>
  <c r="G2549" i="1"/>
  <c r="J2549" i="1" s="1"/>
  <c r="G2550" i="1"/>
  <c r="J2550" i="1" s="1"/>
  <c r="G2551" i="1"/>
  <c r="J2551" i="1" s="1"/>
  <c r="G2552" i="1"/>
  <c r="J2552" i="1" s="1"/>
  <c r="G2553" i="1"/>
  <c r="J2553" i="1" s="1"/>
  <c r="G2554" i="1"/>
  <c r="J2554" i="1" s="1"/>
  <c r="G2555" i="1"/>
  <c r="J2555" i="1" s="1"/>
  <c r="G2556" i="1"/>
  <c r="J2556" i="1" s="1"/>
  <c r="G2557" i="1"/>
  <c r="J2557" i="1" s="1"/>
  <c r="G2479" i="1"/>
  <c r="J2479" i="1" s="1"/>
  <c r="G2500" i="1"/>
  <c r="J2500" i="1" s="1"/>
  <c r="G2508" i="1"/>
  <c r="J2508" i="1" s="1"/>
  <c r="G2516" i="1"/>
  <c r="J2516" i="1" s="1"/>
  <c r="G2451" i="1"/>
  <c r="J2451" i="1" s="1"/>
  <c r="G2459" i="1"/>
  <c r="J2459" i="1" s="1"/>
  <c r="G2467" i="1"/>
  <c r="J2467" i="1" s="1"/>
  <c r="G2475" i="1"/>
  <c r="J2475" i="1" s="1"/>
  <c r="G2488" i="1"/>
  <c r="J2488" i="1" s="1"/>
  <c r="G2496" i="1"/>
  <c r="J2496" i="1" s="1"/>
  <c r="G2504" i="1"/>
  <c r="J2504" i="1" s="1"/>
  <c r="G2512" i="1"/>
  <c r="J2512" i="1" s="1"/>
  <c r="G2524" i="1"/>
  <c r="J2524" i="1" s="1"/>
  <c r="G2487" i="1"/>
  <c r="J2487" i="1" s="1"/>
  <c r="G2495" i="1"/>
  <c r="J2495" i="1" s="1"/>
  <c r="G2503" i="1"/>
  <c r="J2503" i="1" s="1"/>
  <c r="G2511" i="1"/>
  <c r="J2511" i="1" s="1"/>
  <c r="G2519" i="1"/>
  <c r="J2519" i="1" s="1"/>
  <c r="G2448" i="1"/>
  <c r="J2448" i="1" s="1"/>
  <c r="G2456" i="1"/>
  <c r="J2456" i="1" s="1"/>
  <c r="G2464" i="1"/>
  <c r="J2464" i="1" s="1"/>
  <c r="G2472" i="1"/>
  <c r="J2472" i="1" s="1"/>
  <c r="G2480" i="1"/>
  <c r="J2480" i="1" s="1"/>
  <c r="G2493" i="1"/>
  <c r="J2493" i="1" s="1"/>
  <c r="G2501" i="1"/>
  <c r="J2501" i="1" s="1"/>
  <c r="G2509" i="1"/>
  <c r="J2509" i="1" s="1"/>
  <c r="G2517" i="1"/>
  <c r="J2517" i="1" s="1"/>
  <c r="G2492" i="1"/>
  <c r="J2492" i="1" s="1"/>
  <c r="G2277" i="1"/>
  <c r="J2277" i="1" s="1"/>
  <c r="G2409" i="1"/>
  <c r="J2409" i="1" s="1"/>
  <c r="G2413" i="1"/>
  <c r="J2413" i="1" s="1"/>
  <c r="G2417" i="1"/>
  <c r="J2417" i="1" s="1"/>
  <c r="G2421" i="1"/>
  <c r="J2421" i="1" s="1"/>
  <c r="G2425" i="1"/>
  <c r="J2425" i="1" s="1"/>
  <c r="G2454" i="1"/>
  <c r="J2454" i="1" s="1"/>
  <c r="G2462" i="1"/>
  <c r="J2462" i="1" s="1"/>
  <c r="G2470" i="1"/>
  <c r="J2470" i="1" s="1"/>
  <c r="G2478" i="1"/>
  <c r="J2478" i="1" s="1"/>
  <c r="G2491" i="1"/>
  <c r="J2491" i="1" s="1"/>
  <c r="G2499" i="1"/>
  <c r="J2499" i="1" s="1"/>
  <c r="G2507" i="1"/>
  <c r="J2507" i="1" s="1"/>
  <c r="G2515" i="1"/>
  <c r="J2515" i="1" s="1"/>
  <c r="G2506" i="1"/>
  <c r="J2506" i="1" s="1"/>
  <c r="G2514" i="1"/>
  <c r="J2514" i="1" s="1"/>
  <c r="G2455" i="1"/>
  <c r="J2455" i="1" s="1"/>
  <c r="G2463" i="1"/>
  <c r="J2463" i="1" s="1"/>
  <c r="G2471" i="1"/>
  <c r="J2471" i="1" s="1"/>
  <c r="G2461" i="1"/>
  <c r="J2461" i="1" s="1"/>
  <c r="G2469" i="1"/>
  <c r="J2469" i="1" s="1"/>
  <c r="G2305" i="1"/>
  <c r="J2305" i="1" s="1"/>
  <c r="G2313" i="1"/>
  <c r="J2313" i="1" s="1"/>
  <c r="G2408" i="1"/>
  <c r="J2408" i="1" s="1"/>
  <c r="G2412" i="1"/>
  <c r="J2412" i="1" s="1"/>
  <c r="G2416" i="1"/>
  <c r="J2416" i="1" s="1"/>
  <c r="G2420" i="1"/>
  <c r="J2420" i="1" s="1"/>
  <c r="G2424" i="1"/>
  <c r="J2424" i="1" s="1"/>
  <c r="G2428" i="1"/>
  <c r="J2428" i="1" s="1"/>
  <c r="G2432" i="1"/>
  <c r="J2432" i="1" s="1"/>
  <c r="G2436" i="1"/>
  <c r="J2436" i="1" s="1"/>
  <c r="G2440" i="1"/>
  <c r="J2440" i="1" s="1"/>
  <c r="G2452" i="1"/>
  <c r="J2452" i="1" s="1"/>
  <c r="G2460" i="1"/>
  <c r="J2460" i="1" s="1"/>
  <c r="G2468" i="1"/>
  <c r="J2468" i="1" s="1"/>
  <c r="G2279" i="1"/>
  <c r="J2279" i="1" s="1"/>
  <c r="G2288" i="1"/>
  <c r="J2288" i="1" s="1"/>
  <c r="G2292" i="1"/>
  <c r="J2292" i="1" s="1"/>
  <c r="G2296" i="1"/>
  <c r="J2296" i="1" s="1"/>
  <c r="G2300" i="1"/>
  <c r="J2300" i="1" s="1"/>
  <c r="G2304" i="1"/>
  <c r="J2304" i="1" s="1"/>
  <c r="G2308" i="1"/>
  <c r="J2308" i="1" s="1"/>
  <c r="G2312" i="1"/>
  <c r="J2312" i="1" s="1"/>
  <c r="G2316" i="1"/>
  <c r="J2316" i="1" s="1"/>
  <c r="G2411" i="1"/>
  <c r="J2411" i="1" s="1"/>
  <c r="G2415" i="1"/>
  <c r="J2415" i="1" s="1"/>
  <c r="G2419" i="1"/>
  <c r="J2419" i="1" s="1"/>
  <c r="G2423" i="1"/>
  <c r="J2423" i="1" s="1"/>
  <c r="G2450" i="1"/>
  <c r="J2450" i="1" s="1"/>
  <c r="G2458" i="1"/>
  <c r="J2458" i="1" s="1"/>
  <c r="G2466" i="1"/>
  <c r="J2466" i="1" s="1"/>
  <c r="G2474" i="1"/>
  <c r="J2474" i="1" s="1"/>
  <c r="G2429" i="1"/>
  <c r="J2429" i="1" s="1"/>
  <c r="G2433" i="1"/>
  <c r="J2433" i="1" s="1"/>
  <c r="G2437" i="1"/>
  <c r="J2437" i="1" s="1"/>
  <c r="G2446" i="1"/>
  <c r="J2446" i="1" s="1"/>
  <c r="G2427" i="1"/>
  <c r="G2431" i="1"/>
  <c r="J2431" i="1" s="1"/>
  <c r="G2435" i="1"/>
  <c r="J2435" i="1" s="1"/>
  <c r="G2439" i="1"/>
  <c r="J2439" i="1" s="1"/>
  <c r="G2212" i="1"/>
  <c r="J2212" i="1" s="1"/>
  <c r="G2220" i="1"/>
  <c r="J2220" i="1" s="1"/>
  <c r="G2228" i="1"/>
  <c r="J2228" i="1" s="1"/>
  <c r="G2236" i="1"/>
  <c r="J2236" i="1" s="1"/>
  <c r="G2287" i="1"/>
  <c r="J2287" i="1" s="1"/>
  <c r="G2291" i="1"/>
  <c r="J2291" i="1" s="1"/>
  <c r="G2295" i="1"/>
  <c r="J2295" i="1" s="1"/>
  <c r="G2299" i="1"/>
  <c r="J2299" i="1" s="1"/>
  <c r="G2303" i="1"/>
  <c r="J2303" i="1" s="1"/>
  <c r="G2307" i="1"/>
  <c r="J2307" i="1" s="1"/>
  <c r="G2311" i="1"/>
  <c r="J2311" i="1" s="1"/>
  <c r="G2315" i="1"/>
  <c r="J2315" i="1" s="1"/>
  <c r="G2319" i="1"/>
  <c r="J2319" i="1" s="1"/>
  <c r="G2410" i="1"/>
  <c r="J2410" i="1" s="1"/>
  <c r="G2414" i="1"/>
  <c r="J2414" i="1" s="1"/>
  <c r="G2418" i="1"/>
  <c r="J2418" i="1" s="1"/>
  <c r="G2422" i="1"/>
  <c r="J2422" i="1" s="1"/>
  <c r="G2426" i="1"/>
  <c r="J2426" i="1" s="1"/>
  <c r="G2430" i="1"/>
  <c r="J2430" i="1" s="1"/>
  <c r="G2434" i="1"/>
  <c r="J2434" i="1" s="1"/>
  <c r="G2438" i="1"/>
  <c r="J2438" i="1" s="1"/>
  <c r="G2275" i="1"/>
  <c r="J2275" i="1" s="1"/>
  <c r="G2290" i="1"/>
  <c r="J2290" i="1" s="1"/>
  <c r="G2298" i="1"/>
  <c r="J2298" i="1" s="1"/>
  <c r="G2306" i="1"/>
  <c r="J2306" i="1" s="1"/>
  <c r="G2314" i="1"/>
  <c r="J2314" i="1" s="1"/>
  <c r="G2058" i="1"/>
  <c r="J2058" i="1" s="1"/>
  <c r="G2066" i="1"/>
  <c r="J2066" i="1" s="1"/>
  <c r="G2074" i="1"/>
  <c r="J2074" i="1" s="1"/>
  <c r="G2082" i="1"/>
  <c r="J2082" i="1" s="1"/>
  <c r="G2119" i="1"/>
  <c r="J2119" i="1" s="1"/>
  <c r="G2326" i="1"/>
  <c r="J2326" i="1" s="1"/>
  <c r="G2286" i="1"/>
  <c r="G2294" i="1"/>
  <c r="J2294" i="1" s="1"/>
  <c r="G2302" i="1"/>
  <c r="J2302" i="1" s="1"/>
  <c r="G2310" i="1"/>
  <c r="J2310" i="1" s="1"/>
  <c r="G2318" i="1"/>
  <c r="J2318" i="1" s="1"/>
  <c r="G2172" i="1"/>
  <c r="J2172" i="1" s="1"/>
  <c r="G2180" i="1"/>
  <c r="J2180" i="1" s="1"/>
  <c r="G2188" i="1"/>
  <c r="J2188" i="1" s="1"/>
  <c r="G2196" i="1"/>
  <c r="J2196" i="1" s="1"/>
  <c r="G2209" i="1"/>
  <c r="J2209" i="1" s="1"/>
  <c r="G2217" i="1"/>
  <c r="J2217" i="1" s="1"/>
  <c r="G2225" i="1"/>
  <c r="J2225" i="1" s="1"/>
  <c r="G2233" i="1"/>
  <c r="J2233" i="1" s="1"/>
  <c r="G2284" i="1"/>
  <c r="J2284" i="1" s="1"/>
  <c r="G2293" i="1"/>
  <c r="J2293" i="1" s="1"/>
  <c r="G2301" i="1"/>
  <c r="J2301" i="1" s="1"/>
  <c r="G2309" i="1"/>
  <c r="J2309" i="1" s="1"/>
  <c r="G2317" i="1"/>
  <c r="J2317" i="1" s="1"/>
  <c r="G2278" i="1"/>
  <c r="J2278" i="1" s="1"/>
  <c r="G2276" i="1"/>
  <c r="J2276" i="1" s="1"/>
  <c r="G2174" i="1"/>
  <c r="J2174" i="1" s="1"/>
  <c r="G2182" i="1"/>
  <c r="J2182" i="1" s="1"/>
  <c r="G2190" i="1"/>
  <c r="J2190" i="1" s="1"/>
  <c r="G2198" i="1"/>
  <c r="J2198" i="1" s="1"/>
  <c r="G2211" i="1"/>
  <c r="J2211" i="1" s="1"/>
  <c r="G2219" i="1"/>
  <c r="J2219" i="1" s="1"/>
  <c r="G2227" i="1"/>
  <c r="J2227" i="1" s="1"/>
  <c r="G2235" i="1"/>
  <c r="J2235" i="1" s="1"/>
  <c r="G2247" i="1"/>
  <c r="J2247" i="1" s="1"/>
  <c r="G2248" i="1"/>
  <c r="J2248" i="1" s="1"/>
  <c r="G2249" i="1"/>
  <c r="J2249" i="1" s="1"/>
  <c r="G2250" i="1"/>
  <c r="J2250" i="1" s="1"/>
  <c r="G2251" i="1"/>
  <c r="J2251" i="1" s="1"/>
  <c r="G2252" i="1"/>
  <c r="J2252" i="1" s="1"/>
  <c r="G2253" i="1"/>
  <c r="J2253" i="1" s="1"/>
  <c r="G2254" i="1"/>
  <c r="J2254" i="1" s="1"/>
  <c r="G2255" i="1"/>
  <c r="J2255" i="1" s="1"/>
  <c r="G2256" i="1"/>
  <c r="J2256" i="1" s="1"/>
  <c r="G2257" i="1"/>
  <c r="J2257" i="1" s="1"/>
  <c r="G2258" i="1"/>
  <c r="J2258" i="1" s="1"/>
  <c r="G2259" i="1"/>
  <c r="J2259" i="1" s="1"/>
  <c r="G2260" i="1"/>
  <c r="J2260" i="1" s="1"/>
  <c r="G2261" i="1"/>
  <c r="J2261" i="1" s="1"/>
  <c r="G2262" i="1"/>
  <c r="J2262" i="1" s="1"/>
  <c r="G2263" i="1"/>
  <c r="J2263" i="1" s="1"/>
  <c r="G2264" i="1"/>
  <c r="J2264" i="1" s="1"/>
  <c r="G2265" i="1"/>
  <c r="J2265" i="1" s="1"/>
  <c r="G2266" i="1"/>
  <c r="J2266" i="1" s="1"/>
  <c r="G2267" i="1"/>
  <c r="J2267" i="1" s="1"/>
  <c r="G2268" i="1"/>
  <c r="J2268" i="1" s="1"/>
  <c r="G2269" i="1"/>
  <c r="J2269" i="1" s="1"/>
  <c r="G2270" i="1"/>
  <c r="J2270" i="1" s="1"/>
  <c r="G2271" i="1"/>
  <c r="J2271" i="1" s="1"/>
  <c r="G2272" i="1"/>
  <c r="J2272" i="1" s="1"/>
  <c r="G2273" i="1"/>
  <c r="J2273" i="1" s="1"/>
  <c r="G2240" i="1"/>
  <c r="J2240" i="1" s="1"/>
  <c r="G2170" i="1"/>
  <c r="J2170" i="1" s="1"/>
  <c r="G2178" i="1"/>
  <c r="J2178" i="1" s="1"/>
  <c r="G2186" i="1"/>
  <c r="J2186" i="1" s="1"/>
  <c r="G2194" i="1"/>
  <c r="J2194" i="1" s="1"/>
  <c r="G2206" i="1"/>
  <c r="J2206" i="1" s="1"/>
  <c r="G2215" i="1"/>
  <c r="J2215" i="1" s="1"/>
  <c r="G2223" i="1"/>
  <c r="J2223" i="1" s="1"/>
  <c r="G2231" i="1"/>
  <c r="J2231" i="1" s="1"/>
  <c r="G2210" i="1"/>
  <c r="J2210" i="1" s="1"/>
  <c r="G2218" i="1"/>
  <c r="J2218" i="1" s="1"/>
  <c r="G2226" i="1"/>
  <c r="J2226" i="1" s="1"/>
  <c r="G2234" i="1"/>
  <c r="J2234" i="1" s="1"/>
  <c r="G2245" i="1"/>
  <c r="J2245" i="1" s="1"/>
  <c r="G2208" i="1"/>
  <c r="J2208" i="1" s="1"/>
  <c r="G2216" i="1"/>
  <c r="J2216" i="1" s="1"/>
  <c r="G2224" i="1"/>
  <c r="J2224" i="1" s="1"/>
  <c r="G2232" i="1"/>
  <c r="J2232" i="1" s="1"/>
  <c r="G2239" i="1"/>
  <c r="J2239" i="1" s="1"/>
  <c r="G2169" i="1"/>
  <c r="J2169" i="1" s="1"/>
  <c r="G2177" i="1"/>
  <c r="J2177" i="1" s="1"/>
  <c r="G2185" i="1"/>
  <c r="J2185" i="1" s="1"/>
  <c r="G2193" i="1"/>
  <c r="J2193" i="1" s="1"/>
  <c r="G2201" i="1"/>
  <c r="J2201" i="1" s="1"/>
  <c r="G2214" i="1"/>
  <c r="J2214" i="1" s="1"/>
  <c r="G2222" i="1"/>
  <c r="J2222" i="1" s="1"/>
  <c r="G2230" i="1"/>
  <c r="J2230" i="1" s="1"/>
  <c r="G2238" i="1"/>
  <c r="J2238" i="1" s="1"/>
  <c r="G2167" i="1"/>
  <c r="J2167" i="1" s="1"/>
  <c r="G2176" i="1"/>
  <c r="J2176" i="1" s="1"/>
  <c r="G2184" i="1"/>
  <c r="J2184" i="1" s="1"/>
  <c r="G2192" i="1"/>
  <c r="J2192" i="1" s="1"/>
  <c r="G2213" i="1"/>
  <c r="J2213" i="1" s="1"/>
  <c r="G2221" i="1"/>
  <c r="J2221" i="1" s="1"/>
  <c r="G2229" i="1"/>
  <c r="J2229" i="1" s="1"/>
  <c r="G2237" i="1"/>
  <c r="J2237" i="1" s="1"/>
  <c r="G2200" i="1"/>
  <c r="J2200" i="1" s="1"/>
  <c r="G2056" i="1"/>
  <c r="J2056" i="1" s="1"/>
  <c r="G2064" i="1"/>
  <c r="J2064" i="1" s="1"/>
  <c r="G2072" i="1"/>
  <c r="J2072" i="1" s="1"/>
  <c r="G2080" i="1"/>
  <c r="J2080" i="1" s="1"/>
  <c r="G2093" i="1"/>
  <c r="J2093" i="1" s="1"/>
  <c r="G2101" i="1"/>
  <c r="J2101" i="1" s="1"/>
  <c r="G2109" i="1"/>
  <c r="J2109" i="1" s="1"/>
  <c r="G2117" i="1"/>
  <c r="J2117" i="1" s="1"/>
  <c r="G2175" i="1"/>
  <c r="J2175" i="1" s="1"/>
  <c r="G2183" i="1"/>
  <c r="J2183" i="1" s="1"/>
  <c r="G2191" i="1"/>
  <c r="J2191" i="1" s="1"/>
  <c r="G2199" i="1"/>
  <c r="J2199" i="1" s="1"/>
  <c r="G2091" i="1"/>
  <c r="J2091" i="1" s="1"/>
  <c r="G2099" i="1"/>
  <c r="J2099" i="1" s="1"/>
  <c r="G2107" i="1"/>
  <c r="J2107" i="1" s="1"/>
  <c r="G2115" i="1"/>
  <c r="J2115" i="1" s="1"/>
  <c r="G2123" i="1"/>
  <c r="J2123" i="1" s="1"/>
  <c r="G2173" i="1"/>
  <c r="J2173" i="1" s="1"/>
  <c r="G2181" i="1"/>
  <c r="J2181" i="1" s="1"/>
  <c r="G2189" i="1"/>
  <c r="J2189" i="1" s="1"/>
  <c r="G2197" i="1"/>
  <c r="J2197" i="1" s="1"/>
  <c r="G2052" i="1"/>
  <c r="J2052" i="1" s="1"/>
  <c r="G2060" i="1"/>
  <c r="J2060" i="1" s="1"/>
  <c r="G2068" i="1"/>
  <c r="J2068" i="1" s="1"/>
  <c r="G2076" i="1"/>
  <c r="J2076" i="1" s="1"/>
  <c r="G2084" i="1"/>
  <c r="J2084" i="1" s="1"/>
  <c r="G2121" i="1"/>
  <c r="J2121" i="1" s="1"/>
  <c r="G2171" i="1"/>
  <c r="J2171" i="1" s="1"/>
  <c r="G2179" i="1"/>
  <c r="J2179" i="1" s="1"/>
  <c r="G2187" i="1"/>
  <c r="J2187" i="1" s="1"/>
  <c r="G2195" i="1"/>
  <c r="J2195" i="1" s="1"/>
  <c r="G2130" i="1"/>
  <c r="J2130" i="1" s="1"/>
  <c r="G2131" i="1"/>
  <c r="J2131" i="1" s="1"/>
  <c r="G2132" i="1"/>
  <c r="J2132" i="1" s="1"/>
  <c r="G2133" i="1"/>
  <c r="J2133" i="1" s="1"/>
  <c r="G2134" i="1"/>
  <c r="J2134" i="1" s="1"/>
  <c r="G2135" i="1"/>
  <c r="J2135" i="1" s="1"/>
  <c r="G2136" i="1"/>
  <c r="J2136" i="1" s="1"/>
  <c r="G2137" i="1"/>
  <c r="J2137" i="1" s="1"/>
  <c r="G2138" i="1"/>
  <c r="J2138" i="1" s="1"/>
  <c r="G2139" i="1"/>
  <c r="J2139" i="1" s="1"/>
  <c r="G2140" i="1"/>
  <c r="J2140" i="1" s="1"/>
  <c r="G2141" i="1"/>
  <c r="J2141" i="1" s="1"/>
  <c r="G2142" i="1"/>
  <c r="J2142" i="1" s="1"/>
  <c r="G2143" i="1"/>
  <c r="J2143" i="1" s="1"/>
  <c r="G2144" i="1"/>
  <c r="J2144" i="1" s="1"/>
  <c r="G2145" i="1"/>
  <c r="J2145" i="1" s="1"/>
  <c r="G2146" i="1"/>
  <c r="J2146" i="1" s="1"/>
  <c r="G2147" i="1"/>
  <c r="J2147" i="1" s="1"/>
  <c r="G2148" i="1"/>
  <c r="J2148" i="1" s="1"/>
  <c r="G2149" i="1"/>
  <c r="J2149" i="1" s="1"/>
  <c r="G2150" i="1"/>
  <c r="J2150" i="1" s="1"/>
  <c r="G2151" i="1"/>
  <c r="J2151" i="1" s="1"/>
  <c r="G2152" i="1"/>
  <c r="J2152" i="1" s="1"/>
  <c r="G2153" i="1"/>
  <c r="J2153" i="1" s="1"/>
  <c r="G2154" i="1"/>
  <c r="J2154" i="1" s="1"/>
  <c r="G2155" i="1"/>
  <c r="J2155" i="1" s="1"/>
  <c r="G2156" i="1"/>
  <c r="J2156" i="1" s="1"/>
  <c r="G2157" i="1"/>
  <c r="J2157" i="1" s="1"/>
  <c r="G2158" i="1"/>
  <c r="J2158" i="1" s="1"/>
  <c r="G2159" i="1"/>
  <c r="J2159" i="1" s="1"/>
  <c r="G2160" i="1"/>
  <c r="J2160" i="1" s="1"/>
  <c r="G2161" i="1"/>
  <c r="J2161" i="1" s="1"/>
  <c r="G2162" i="1"/>
  <c r="J2162" i="1" s="1"/>
  <c r="G2055" i="1"/>
  <c r="J2055" i="1" s="1"/>
  <c r="G2063" i="1"/>
  <c r="J2063" i="1" s="1"/>
  <c r="G2071" i="1"/>
  <c r="J2071" i="1" s="1"/>
  <c r="G2079" i="1"/>
  <c r="J2079" i="1" s="1"/>
  <c r="G2108" i="1"/>
  <c r="J2108" i="1" s="1"/>
  <c r="G2116" i="1"/>
  <c r="J2116" i="1" s="1"/>
  <c r="G2128" i="1"/>
  <c r="J2128" i="1" s="1"/>
  <c r="G2053" i="1"/>
  <c r="J2053" i="1" s="1"/>
  <c r="G2061" i="1"/>
  <c r="J2061" i="1" s="1"/>
  <c r="G2069" i="1"/>
  <c r="J2069" i="1" s="1"/>
  <c r="G2077" i="1"/>
  <c r="J2077" i="1" s="1"/>
  <c r="G2089" i="1"/>
  <c r="J2089" i="1" s="1"/>
  <c r="G2096" i="1"/>
  <c r="J2096" i="1" s="1"/>
  <c r="G2104" i="1"/>
  <c r="J2104" i="1" s="1"/>
  <c r="G2112" i="1"/>
  <c r="J2112" i="1" s="1"/>
  <c r="G2094" i="1"/>
  <c r="J2094" i="1" s="1"/>
  <c r="G2102" i="1"/>
  <c r="J2102" i="1" s="1"/>
  <c r="G2110" i="1"/>
  <c r="J2110" i="1" s="1"/>
  <c r="G2054" i="1"/>
  <c r="J2054" i="1" s="1"/>
  <c r="G2062" i="1"/>
  <c r="J2062" i="1" s="1"/>
  <c r="G2070" i="1"/>
  <c r="J2070" i="1" s="1"/>
  <c r="G2078" i="1"/>
  <c r="J2078" i="1" s="1"/>
  <c r="G2092" i="1"/>
  <c r="J2092" i="1" s="1"/>
  <c r="G2100" i="1"/>
  <c r="J2100" i="1" s="1"/>
  <c r="G2098" i="1"/>
  <c r="J2098" i="1" s="1"/>
  <c r="G2106" i="1"/>
  <c r="J2106" i="1" s="1"/>
  <c r="G2114" i="1"/>
  <c r="J2114" i="1" s="1"/>
  <c r="G2122" i="1"/>
  <c r="J2122" i="1" s="1"/>
  <c r="G2059" i="1"/>
  <c r="J2059" i="1" s="1"/>
  <c r="G2067" i="1"/>
  <c r="J2067" i="1" s="1"/>
  <c r="G2075" i="1"/>
  <c r="J2075" i="1" s="1"/>
  <c r="G2083" i="1"/>
  <c r="J2083" i="1" s="1"/>
  <c r="G2097" i="1"/>
  <c r="J2097" i="1" s="1"/>
  <c r="G2105" i="1"/>
  <c r="J2105" i="1" s="1"/>
  <c r="G2113" i="1"/>
  <c r="J2113" i="1" s="1"/>
  <c r="G2120" i="1"/>
  <c r="J2120" i="1" s="1"/>
  <c r="G2057" i="1"/>
  <c r="J2057" i="1" s="1"/>
  <c r="G2065" i="1"/>
  <c r="J2065" i="1" s="1"/>
  <c r="G2073" i="1"/>
  <c r="J2073" i="1" s="1"/>
  <c r="G2081" i="1"/>
  <c r="J2081" i="1" s="1"/>
  <c r="G2095" i="1"/>
  <c r="J2095" i="1" s="1"/>
  <c r="G2103" i="1"/>
  <c r="J2103" i="1" s="1"/>
  <c r="G2111" i="1"/>
  <c r="J2111" i="1" s="1"/>
  <c r="G2118" i="1"/>
  <c r="J2118" i="1" s="1"/>
  <c r="Q2025" i="1" l="1"/>
  <c r="R2051" i="1"/>
  <c r="P2564" i="1"/>
  <c r="P2168" i="1"/>
  <c r="P2285" i="1"/>
  <c r="R2271" i="1"/>
  <c r="J3266" i="1"/>
  <c r="R2549" i="1"/>
  <c r="R2980" i="1"/>
  <c r="Q2980" i="1"/>
  <c r="R2976" i="1"/>
  <c r="Q2976" i="1"/>
  <c r="R2953" i="1"/>
  <c r="Q2953" i="1"/>
  <c r="R2920" i="1"/>
  <c r="Q2920" i="1"/>
  <c r="R2977" i="1"/>
  <c r="Q2977" i="1"/>
  <c r="R2972" i="1"/>
  <c r="Q2972" i="1"/>
  <c r="R2985" i="1"/>
  <c r="Q2985" i="1"/>
  <c r="R2968" i="1"/>
  <c r="Q2968" i="1"/>
  <c r="R2919" i="1"/>
  <c r="Q2919" i="1"/>
  <c r="R2917" i="1"/>
  <c r="Q2917" i="1"/>
  <c r="R2932" i="1"/>
  <c r="Q2932" i="1"/>
  <c r="R2947" i="1"/>
  <c r="Q2947" i="1"/>
  <c r="R2958" i="1"/>
  <c r="Q2958" i="1"/>
  <c r="R2963" i="1"/>
  <c r="Q2963" i="1"/>
  <c r="R2927" i="1"/>
  <c r="Q2927" i="1"/>
  <c r="R2940" i="1"/>
  <c r="Q2940" i="1"/>
  <c r="R2981" i="1"/>
  <c r="Q2981" i="1"/>
  <c r="R2964" i="1"/>
  <c r="Q2964" i="1"/>
  <c r="R2986" i="1"/>
  <c r="Q2986" i="1"/>
  <c r="R2960" i="1"/>
  <c r="Q2960" i="1"/>
  <c r="R2945" i="1"/>
  <c r="Q2945" i="1"/>
  <c r="R2941" i="1"/>
  <c r="Q2941" i="1"/>
  <c r="R2924" i="1"/>
  <c r="Q2924" i="1"/>
  <c r="R2931" i="1"/>
  <c r="Q2931" i="1"/>
  <c r="R2973" i="1"/>
  <c r="Q2973" i="1"/>
  <c r="R2956" i="1"/>
  <c r="Q2956" i="1"/>
  <c r="R2978" i="1"/>
  <c r="Q2978" i="1"/>
  <c r="R2983" i="1"/>
  <c r="Q2983" i="1"/>
  <c r="R2944" i="1"/>
  <c r="Q2944" i="1"/>
  <c r="R2933" i="1"/>
  <c r="Q2933" i="1"/>
  <c r="R2916" i="1"/>
  <c r="Q2916" i="1"/>
  <c r="R2937" i="1"/>
  <c r="Q2937" i="1"/>
  <c r="R2965" i="1"/>
  <c r="Q2965" i="1"/>
  <c r="R2961" i="1"/>
  <c r="Q2961" i="1"/>
  <c r="R2970" i="1"/>
  <c r="Q2970" i="1"/>
  <c r="R2975" i="1"/>
  <c r="Q2975" i="1"/>
  <c r="R2942" i="1"/>
  <c r="Q2942" i="1"/>
  <c r="R2925" i="1"/>
  <c r="Q2925" i="1"/>
  <c r="R2939" i="1"/>
  <c r="Q2939" i="1"/>
  <c r="R2928" i="1"/>
  <c r="Q2928" i="1"/>
  <c r="R2982" i="1"/>
  <c r="Q2982" i="1"/>
  <c r="R2957" i="1"/>
  <c r="Q2957" i="1"/>
  <c r="R2987" i="1"/>
  <c r="Q2987" i="1"/>
  <c r="R2962" i="1"/>
  <c r="Q2962" i="1"/>
  <c r="R2959" i="1"/>
  <c r="Q2959" i="1"/>
  <c r="R2934" i="1"/>
  <c r="Q2934" i="1"/>
  <c r="R2921" i="1"/>
  <c r="Q2921" i="1"/>
  <c r="R2923" i="1"/>
  <c r="Q2923" i="1"/>
  <c r="R2946" i="1"/>
  <c r="Q2946" i="1"/>
  <c r="R2974" i="1"/>
  <c r="Q2974" i="1"/>
  <c r="R2969" i="1"/>
  <c r="Q2969" i="1"/>
  <c r="R2979" i="1"/>
  <c r="Q2979" i="1"/>
  <c r="R2967" i="1"/>
  <c r="Q2967" i="1"/>
  <c r="R2943" i="1"/>
  <c r="Q2943" i="1"/>
  <c r="R2926" i="1"/>
  <c r="Q2926" i="1"/>
  <c r="R2936" i="1"/>
  <c r="Q2936" i="1"/>
  <c r="R2930" i="1"/>
  <c r="Q2930" i="1"/>
  <c r="R2938" i="1"/>
  <c r="Q2938" i="1"/>
  <c r="R2966" i="1"/>
  <c r="Q2966" i="1"/>
  <c r="R2992" i="1"/>
  <c r="Q2992" i="1"/>
  <c r="R2971" i="1"/>
  <c r="Q2971" i="1"/>
  <c r="R2984" i="1"/>
  <c r="Q2984" i="1"/>
  <c r="R2935" i="1"/>
  <c r="Q2935" i="1"/>
  <c r="R2918" i="1"/>
  <c r="Q2918" i="1"/>
  <c r="R2948" i="1"/>
  <c r="Q2948" i="1"/>
  <c r="R2929" i="1"/>
  <c r="Q2929" i="1"/>
  <c r="R2922" i="1"/>
  <c r="Q2922" i="1"/>
  <c r="R2328" i="1"/>
  <c r="Q2328" i="1"/>
  <c r="R2369" i="1"/>
  <c r="Q2369" i="1"/>
  <c r="R3072" i="1"/>
  <c r="Q3072" i="1"/>
  <c r="R2267" i="1"/>
  <c r="R2137" i="1"/>
  <c r="R2160" i="1"/>
  <c r="R2270" i="1"/>
  <c r="R2159" i="1"/>
  <c r="R2250" i="1"/>
  <c r="R2257" i="1"/>
  <c r="R2268" i="1"/>
  <c r="R2155" i="1"/>
  <c r="R2278" i="1"/>
  <c r="R2551" i="1"/>
  <c r="R2319" i="1"/>
  <c r="R2133" i="1"/>
  <c r="R2539" i="1"/>
  <c r="R2132" i="1"/>
  <c r="R2546" i="1"/>
  <c r="R2526" i="1"/>
  <c r="R2141" i="1"/>
  <c r="R2144" i="1"/>
  <c r="R2255" i="1"/>
  <c r="R2151" i="1"/>
  <c r="R2262" i="1"/>
  <c r="R2541" i="1"/>
  <c r="R2446" i="1"/>
  <c r="R2531" i="1"/>
  <c r="R2538" i="1"/>
  <c r="R2273" i="1"/>
  <c r="R2544" i="1"/>
  <c r="R2272" i="1"/>
  <c r="R2543" i="1"/>
  <c r="R2258" i="1"/>
  <c r="R2162" i="1"/>
  <c r="R2146" i="1"/>
  <c r="R2265" i="1"/>
  <c r="R2552" i="1"/>
  <c r="R2528" i="1"/>
  <c r="R2161" i="1"/>
  <c r="R2264" i="1"/>
  <c r="R2527" i="1"/>
  <c r="R2152" i="1"/>
  <c r="R2263" i="1"/>
  <c r="R2247" i="1"/>
  <c r="R2135" i="1"/>
  <c r="R2134" i="1"/>
  <c r="R2532" i="1"/>
  <c r="R2875" i="1"/>
  <c r="R2266" i="1"/>
  <c r="R2154" i="1"/>
  <c r="R2535" i="1"/>
  <c r="R2136" i="1"/>
  <c r="R2143" i="1"/>
  <c r="R2254" i="1"/>
  <c r="R2269" i="1"/>
  <c r="R2260" i="1"/>
  <c r="R2259" i="1"/>
  <c r="R2530" i="1"/>
  <c r="R2553" i="1"/>
  <c r="R2138" i="1"/>
  <c r="R2130" i="1"/>
  <c r="R2536" i="1"/>
  <c r="R2326" i="1"/>
  <c r="R2550" i="1"/>
  <c r="R2277" i="1"/>
  <c r="R2533" i="1"/>
  <c r="R2153" i="1"/>
  <c r="R2261" i="1"/>
  <c r="R2556" i="1"/>
  <c r="R2276" i="1"/>
  <c r="R2547" i="1"/>
  <c r="R3031" i="1"/>
  <c r="R2140" i="1"/>
  <c r="R2554" i="1"/>
  <c r="R2131" i="1"/>
  <c r="R2529" i="1"/>
  <c r="R2249" i="1"/>
  <c r="R2248" i="1"/>
  <c r="R2524" i="1"/>
  <c r="R2557" i="1"/>
  <c r="R2142" i="1"/>
  <c r="R2284" i="1"/>
  <c r="R2540" i="1"/>
  <c r="R2145" i="1"/>
  <c r="R2206" i="1"/>
  <c r="R2256" i="1"/>
  <c r="R2542" i="1"/>
  <c r="R2534" i="1"/>
  <c r="R2158" i="1"/>
  <c r="R2150" i="1"/>
  <c r="R2167" i="1"/>
  <c r="R2253" i="1"/>
  <c r="R2548" i="1"/>
  <c r="R3187" i="1"/>
  <c r="R2157" i="1"/>
  <c r="R2149" i="1"/>
  <c r="R2252" i="1"/>
  <c r="R2555" i="1"/>
  <c r="R2156" i="1"/>
  <c r="R2148" i="1"/>
  <c r="R2251" i="1"/>
  <c r="R2147" i="1"/>
  <c r="R2139" i="1"/>
  <c r="R2545" i="1"/>
  <c r="R2537" i="1"/>
  <c r="R2089" i="1"/>
  <c r="R2128" i="1"/>
  <c r="R2836" i="1"/>
  <c r="R2602" i="1"/>
  <c r="R2719" i="1"/>
  <c r="R3265" i="1"/>
  <c r="R2760" i="1"/>
  <c r="R2680" i="1"/>
  <c r="R3304" i="1"/>
  <c r="R3226" i="1"/>
  <c r="R2721" i="1"/>
  <c r="R2274" i="1"/>
  <c r="R2563" i="1"/>
  <c r="R2275" i="1"/>
  <c r="R2558" i="1"/>
  <c r="R2279" i="1"/>
  <c r="R2641" i="1"/>
  <c r="R2914" i="1"/>
  <c r="R2245" i="1"/>
  <c r="R2485" i="1"/>
  <c r="R3148" i="1"/>
  <c r="J2406" i="1"/>
  <c r="Q2274" i="1"/>
  <c r="Q2485" i="1"/>
  <c r="Q2275" i="1"/>
  <c r="Q2914" i="1"/>
  <c r="Q2558" i="1"/>
  <c r="Q2563" i="1"/>
  <c r="Q2142" i="1"/>
  <c r="Q2160" i="1"/>
  <c r="Q2138" i="1"/>
  <c r="Q2256" i="1"/>
  <c r="Q2261" i="1"/>
  <c r="Q2132" i="1"/>
  <c r="Q2526" i="1"/>
  <c r="Q2533" i="1"/>
  <c r="Q2552" i="1"/>
  <c r="Q2547" i="1"/>
  <c r="Q3187" i="1"/>
  <c r="Q2279" i="1"/>
  <c r="Q3148" i="1"/>
  <c r="Q2680" i="1"/>
  <c r="Q3226" i="1"/>
  <c r="Q2128" i="1"/>
  <c r="Q3304" i="1"/>
  <c r="Q2641" i="1"/>
  <c r="Q2245" i="1"/>
  <c r="Q2836" i="1"/>
  <c r="Q2134" i="1"/>
  <c r="Q2137" i="1"/>
  <c r="Q2155" i="1"/>
  <c r="Q2152" i="1"/>
  <c r="Q2284" i="1"/>
  <c r="Q2271" i="1"/>
  <c r="Q2252" i="1"/>
  <c r="Q2257" i="1"/>
  <c r="Q2270" i="1"/>
  <c r="Q2544" i="1"/>
  <c r="Q2553" i="1"/>
  <c r="Q2539" i="1"/>
  <c r="Q2162" i="1"/>
  <c r="Q2147" i="1"/>
  <c r="Q2144" i="1"/>
  <c r="Q2159" i="1"/>
  <c r="Q2263" i="1"/>
  <c r="Q2248" i="1"/>
  <c r="Q2253" i="1"/>
  <c r="Q2262" i="1"/>
  <c r="Q2554" i="1"/>
  <c r="Q2536" i="1"/>
  <c r="Q2545" i="1"/>
  <c r="Q2531" i="1"/>
  <c r="Q2130" i="1"/>
  <c r="Q2139" i="1"/>
  <c r="Q2157" i="1"/>
  <c r="Q2206" i="1"/>
  <c r="Q2136" i="1"/>
  <c r="Q2266" i="1"/>
  <c r="Q2151" i="1"/>
  <c r="Q2255" i="1"/>
  <c r="Q2319" i="1"/>
  <c r="Q2249" i="1"/>
  <c r="Q2276" i="1"/>
  <c r="Q2254" i="1"/>
  <c r="Q2546" i="1"/>
  <c r="Q2550" i="1"/>
  <c r="Q2528" i="1"/>
  <c r="Q2537" i="1"/>
  <c r="Q2131" i="1"/>
  <c r="Q2149" i="1"/>
  <c r="Q2258" i="1"/>
  <c r="Q2143" i="1"/>
  <c r="Q2272" i="1"/>
  <c r="Q2326" i="1"/>
  <c r="Q2446" i="1"/>
  <c r="Q2538" i="1"/>
  <c r="Q2548" i="1"/>
  <c r="Q2542" i="1"/>
  <c r="Q2551" i="1"/>
  <c r="Q2529" i="1"/>
  <c r="Q3265" i="1"/>
  <c r="Q3031" i="1"/>
  <c r="Q2089" i="1"/>
  <c r="Q2141" i="1"/>
  <c r="Q2250" i="1"/>
  <c r="Q2267" i="1"/>
  <c r="Q2135" i="1"/>
  <c r="Q2268" i="1"/>
  <c r="Q2273" i="1"/>
  <c r="Q2156" i="1"/>
  <c r="Q2277" i="1"/>
  <c r="Q2602" i="1"/>
  <c r="Q2530" i="1"/>
  <c r="Q2540" i="1"/>
  <c r="Q2557" i="1"/>
  <c r="Q2534" i="1"/>
  <c r="Q2543" i="1"/>
  <c r="Q2524" i="1"/>
  <c r="Q2158" i="1"/>
  <c r="Q2161" i="1"/>
  <c r="Q2133" i="1"/>
  <c r="Q2247" i="1"/>
  <c r="Q2259" i="1"/>
  <c r="Q2154" i="1"/>
  <c r="Q2264" i="1"/>
  <c r="Q2269" i="1"/>
  <c r="Q2148" i="1"/>
  <c r="Q2532" i="1"/>
  <c r="Q2549" i="1"/>
  <c r="Q2556" i="1"/>
  <c r="Q2535" i="1"/>
  <c r="Q2875" i="1"/>
  <c r="Q2145" i="1"/>
  <c r="Q2150" i="1"/>
  <c r="Q2153" i="1"/>
  <c r="Q2167" i="1"/>
  <c r="Q2251" i="1"/>
  <c r="Q2146" i="1"/>
  <c r="Q2260" i="1"/>
  <c r="Q2265" i="1"/>
  <c r="Q2278" i="1"/>
  <c r="Q2140" i="1"/>
  <c r="Q2541" i="1"/>
  <c r="Q2527" i="1"/>
  <c r="Q2719" i="1"/>
  <c r="Q2555" i="1"/>
  <c r="J2643" i="1"/>
  <c r="J2427" i="1"/>
  <c r="J2286" i="1"/>
  <c r="R2406" i="1" l="1"/>
  <c r="Q2406" i="1"/>
  <c r="T54" i="3"/>
  <c r="T53" i="3"/>
  <c r="T52" i="3"/>
  <c r="M547" i="1" s="1"/>
  <c r="P547" i="1" s="1"/>
  <c r="T51" i="3"/>
  <c r="M546" i="1" s="1"/>
  <c r="P546" i="1" s="1"/>
  <c r="T50" i="3"/>
  <c r="M545" i="1" s="1"/>
  <c r="P545" i="1" s="1"/>
  <c r="T49" i="3"/>
  <c r="M544" i="1" s="1"/>
  <c r="P544" i="1" s="1"/>
  <c r="T48" i="3"/>
  <c r="M543" i="1" s="1"/>
  <c r="P543" i="1" s="1"/>
  <c r="T47" i="3"/>
  <c r="M542" i="1" s="1"/>
  <c r="P542" i="1" s="1"/>
  <c r="T46" i="3"/>
  <c r="M541" i="1" s="1"/>
  <c r="P541" i="1" s="1"/>
  <c r="T45" i="3"/>
  <c r="M540" i="1" s="1"/>
  <c r="P540" i="1" s="1"/>
  <c r="T44" i="3"/>
  <c r="M539" i="1" s="1"/>
  <c r="P539" i="1" s="1"/>
  <c r="T43" i="3"/>
  <c r="M538" i="1" s="1"/>
  <c r="P538" i="1" s="1"/>
  <c r="T42" i="3"/>
  <c r="M537" i="1" s="1"/>
  <c r="P537" i="1" s="1"/>
  <c r="T41" i="3"/>
  <c r="M536" i="1" s="1"/>
  <c r="P536" i="1" s="1"/>
  <c r="T40" i="3"/>
  <c r="M535" i="1" s="1"/>
  <c r="P535" i="1" s="1"/>
  <c r="T39" i="3"/>
  <c r="M534" i="1" s="1"/>
  <c r="P534" i="1" s="1"/>
  <c r="T38" i="3"/>
  <c r="T37" i="3"/>
  <c r="M533" i="1" s="1"/>
  <c r="P533" i="1" s="1"/>
  <c r="T36" i="3"/>
  <c r="M532" i="1" s="1"/>
  <c r="P532" i="1" s="1"/>
  <c r="T35" i="3"/>
  <c r="M531" i="1" s="1"/>
  <c r="P531" i="1" s="1"/>
  <c r="T34" i="3"/>
  <c r="M530" i="1" s="1"/>
  <c r="P530" i="1" s="1"/>
  <c r="T33" i="3"/>
  <c r="M529" i="1" s="1"/>
  <c r="P529" i="1" s="1"/>
  <c r="T32" i="3"/>
  <c r="M528" i="1" s="1"/>
  <c r="P528" i="1" s="1"/>
  <c r="T31" i="3"/>
  <c r="M527" i="1" s="1"/>
  <c r="P527" i="1" s="1"/>
  <c r="T30" i="3"/>
  <c r="M526" i="1" s="1"/>
  <c r="P526" i="1" s="1"/>
  <c r="T29" i="3"/>
  <c r="M525" i="1" s="1"/>
  <c r="P525" i="1" s="1"/>
  <c r="T28" i="3"/>
  <c r="M524" i="1" s="1"/>
  <c r="P524" i="1" s="1"/>
  <c r="T27" i="3"/>
  <c r="M523" i="1" s="1"/>
  <c r="P523" i="1" s="1"/>
  <c r="T26" i="3"/>
  <c r="M522" i="1" s="1"/>
  <c r="P522" i="1" s="1"/>
  <c r="T25" i="3"/>
  <c r="M521" i="1" s="1"/>
  <c r="P521" i="1" s="1"/>
  <c r="T24" i="3"/>
  <c r="M520" i="1" s="1"/>
  <c r="P520" i="1" s="1"/>
  <c r="T23" i="3"/>
  <c r="M519" i="1" s="1"/>
  <c r="P519" i="1" s="1"/>
  <c r="T22" i="3"/>
  <c r="M518" i="1" s="1"/>
  <c r="P518" i="1" s="1"/>
  <c r="T21" i="3"/>
  <c r="M517" i="1" s="1"/>
  <c r="P517" i="1" s="1"/>
  <c r="T20" i="3"/>
  <c r="M516" i="1" s="1"/>
  <c r="P516" i="1" s="1"/>
  <c r="T19" i="3"/>
  <c r="M515" i="1" s="1"/>
  <c r="P515" i="1" s="1"/>
  <c r="R54" i="3"/>
  <c r="R53" i="3"/>
  <c r="R52" i="3"/>
  <c r="M2909" i="1" s="1"/>
  <c r="P2909" i="1" s="1"/>
  <c r="R51" i="3"/>
  <c r="M2908" i="1" s="1"/>
  <c r="P2908" i="1" s="1"/>
  <c r="R50" i="3"/>
  <c r="M2907" i="1" s="1"/>
  <c r="P2907" i="1" s="1"/>
  <c r="R49" i="3"/>
  <c r="M2906" i="1" s="1"/>
  <c r="P2906" i="1" s="1"/>
  <c r="R48" i="3"/>
  <c r="M2905" i="1" s="1"/>
  <c r="P2905" i="1" s="1"/>
  <c r="R47" i="3"/>
  <c r="M2904" i="1" s="1"/>
  <c r="P2904" i="1" s="1"/>
  <c r="R46" i="3"/>
  <c r="M2903" i="1" s="1"/>
  <c r="P2903" i="1" s="1"/>
  <c r="R45" i="3"/>
  <c r="M2902" i="1" s="1"/>
  <c r="P2902" i="1" s="1"/>
  <c r="R44" i="3"/>
  <c r="M2901" i="1" s="1"/>
  <c r="P2901" i="1" s="1"/>
  <c r="R43" i="3"/>
  <c r="M2900" i="1" s="1"/>
  <c r="P2900" i="1" s="1"/>
  <c r="R42" i="3"/>
  <c r="M2899" i="1" s="1"/>
  <c r="P2899" i="1" s="1"/>
  <c r="R41" i="3"/>
  <c r="M2898" i="1" s="1"/>
  <c r="P2898" i="1" s="1"/>
  <c r="R40" i="3"/>
  <c r="M2897" i="1" s="1"/>
  <c r="P2897" i="1" s="1"/>
  <c r="R39" i="3"/>
  <c r="M2896" i="1" s="1"/>
  <c r="P2896" i="1" s="1"/>
  <c r="R38" i="3"/>
  <c r="R37" i="3"/>
  <c r="M2895" i="1" s="1"/>
  <c r="P2895" i="1" s="1"/>
  <c r="R36" i="3"/>
  <c r="M2894" i="1" s="1"/>
  <c r="P2894" i="1" s="1"/>
  <c r="R35" i="3"/>
  <c r="M2893" i="1" s="1"/>
  <c r="P2893" i="1" s="1"/>
  <c r="R34" i="3"/>
  <c r="M2892" i="1" s="1"/>
  <c r="P2892" i="1" s="1"/>
  <c r="R33" i="3"/>
  <c r="M2891" i="1" s="1"/>
  <c r="P2891" i="1" s="1"/>
  <c r="R32" i="3"/>
  <c r="M2890" i="1" s="1"/>
  <c r="P2890" i="1" s="1"/>
  <c r="R31" i="3"/>
  <c r="M2889" i="1" s="1"/>
  <c r="P2889" i="1" s="1"/>
  <c r="R30" i="3"/>
  <c r="M2888" i="1" s="1"/>
  <c r="P2888" i="1" s="1"/>
  <c r="R29" i="3"/>
  <c r="M2887" i="1" s="1"/>
  <c r="P2887" i="1" s="1"/>
  <c r="R28" i="3"/>
  <c r="M2886" i="1" s="1"/>
  <c r="P2886" i="1" s="1"/>
  <c r="R27" i="3"/>
  <c r="M2885" i="1" s="1"/>
  <c r="P2885" i="1" s="1"/>
  <c r="R26" i="3"/>
  <c r="M2884" i="1" s="1"/>
  <c r="P2884" i="1" s="1"/>
  <c r="R25" i="3"/>
  <c r="M2883" i="1" s="1"/>
  <c r="P2883" i="1" s="1"/>
  <c r="R24" i="3"/>
  <c r="M2882" i="1" s="1"/>
  <c r="P2882" i="1" s="1"/>
  <c r="R23" i="3"/>
  <c r="M2881" i="1" s="1"/>
  <c r="P2881" i="1" s="1"/>
  <c r="R22" i="3"/>
  <c r="M2880" i="1" s="1"/>
  <c r="P2880" i="1" s="1"/>
  <c r="R21" i="3"/>
  <c r="M2879" i="1" s="1"/>
  <c r="P2879" i="1" s="1"/>
  <c r="R20" i="3"/>
  <c r="M2878" i="1" s="1"/>
  <c r="P2878" i="1" s="1"/>
  <c r="R19" i="3"/>
  <c r="M2877" i="1" s="1"/>
  <c r="P2877" i="1" s="1"/>
  <c r="Q54" i="3"/>
  <c r="Q53" i="3"/>
  <c r="Q52" i="3"/>
  <c r="M2870" i="1" s="1"/>
  <c r="P2870" i="1" s="1"/>
  <c r="Q51" i="3"/>
  <c r="M2869" i="1" s="1"/>
  <c r="P2869" i="1" s="1"/>
  <c r="Q50" i="3"/>
  <c r="M2868" i="1" s="1"/>
  <c r="P2868" i="1" s="1"/>
  <c r="Q49" i="3"/>
  <c r="M2867" i="1" s="1"/>
  <c r="P2867" i="1" s="1"/>
  <c r="Q48" i="3"/>
  <c r="M2866" i="1" s="1"/>
  <c r="P2866" i="1" s="1"/>
  <c r="Q47" i="3"/>
  <c r="M2865" i="1" s="1"/>
  <c r="P2865" i="1" s="1"/>
  <c r="Q46" i="3"/>
  <c r="M2864" i="1" s="1"/>
  <c r="P2864" i="1" s="1"/>
  <c r="Q45" i="3"/>
  <c r="M2863" i="1" s="1"/>
  <c r="P2863" i="1" s="1"/>
  <c r="Q44" i="3"/>
  <c r="M2862" i="1" s="1"/>
  <c r="P2862" i="1" s="1"/>
  <c r="Q43" i="3"/>
  <c r="M2861" i="1" s="1"/>
  <c r="P2861" i="1" s="1"/>
  <c r="Q42" i="3"/>
  <c r="M2860" i="1" s="1"/>
  <c r="P2860" i="1" s="1"/>
  <c r="Q41" i="3"/>
  <c r="M2859" i="1" s="1"/>
  <c r="P2859" i="1" s="1"/>
  <c r="Q40" i="3"/>
  <c r="M2858" i="1" s="1"/>
  <c r="P2858" i="1" s="1"/>
  <c r="Q39" i="3"/>
  <c r="M2857" i="1" s="1"/>
  <c r="P2857" i="1" s="1"/>
  <c r="Q38" i="3"/>
  <c r="Q37" i="3"/>
  <c r="M2856" i="1" s="1"/>
  <c r="P2856" i="1" s="1"/>
  <c r="Q36" i="3"/>
  <c r="M2855" i="1" s="1"/>
  <c r="P2855" i="1" s="1"/>
  <c r="Q35" i="3"/>
  <c r="M2854" i="1" s="1"/>
  <c r="P2854" i="1" s="1"/>
  <c r="Q34" i="3"/>
  <c r="M2853" i="1" s="1"/>
  <c r="P2853" i="1" s="1"/>
  <c r="Q33" i="3"/>
  <c r="M2852" i="1" s="1"/>
  <c r="P2852" i="1" s="1"/>
  <c r="Q32" i="3"/>
  <c r="M2851" i="1" s="1"/>
  <c r="P2851" i="1" s="1"/>
  <c r="Q31" i="3"/>
  <c r="M2850" i="1" s="1"/>
  <c r="P2850" i="1" s="1"/>
  <c r="Q30" i="3"/>
  <c r="M2849" i="1" s="1"/>
  <c r="P2849" i="1" s="1"/>
  <c r="Q29" i="3"/>
  <c r="M2848" i="1" s="1"/>
  <c r="P2848" i="1" s="1"/>
  <c r="Q28" i="3"/>
  <c r="M2847" i="1" s="1"/>
  <c r="P2847" i="1" s="1"/>
  <c r="Q27" i="3"/>
  <c r="M2846" i="1" s="1"/>
  <c r="P2846" i="1" s="1"/>
  <c r="Q26" i="3"/>
  <c r="M2845" i="1" s="1"/>
  <c r="P2845" i="1" s="1"/>
  <c r="Q25" i="3"/>
  <c r="M2844" i="1" s="1"/>
  <c r="P2844" i="1" s="1"/>
  <c r="Q24" i="3"/>
  <c r="M2843" i="1" s="1"/>
  <c r="P2843" i="1" s="1"/>
  <c r="Q23" i="3"/>
  <c r="M2842" i="1" s="1"/>
  <c r="P2842" i="1" s="1"/>
  <c r="Q22" i="3"/>
  <c r="M2841" i="1" s="1"/>
  <c r="P2841" i="1" s="1"/>
  <c r="Q21" i="3"/>
  <c r="M2840" i="1" s="1"/>
  <c r="P2840" i="1" s="1"/>
  <c r="Q20" i="3"/>
  <c r="M2839" i="1" s="1"/>
  <c r="P2839" i="1" s="1"/>
  <c r="Q19" i="3"/>
  <c r="M2838" i="1" s="1"/>
  <c r="P2838" i="1" s="1"/>
  <c r="N54" i="3"/>
  <c r="N53" i="3"/>
  <c r="N52" i="3"/>
  <c r="M1448" i="1" s="1"/>
  <c r="P1448" i="1" s="1"/>
  <c r="N51" i="3"/>
  <c r="M1447" i="1" s="1"/>
  <c r="P1447" i="1" s="1"/>
  <c r="N50" i="3"/>
  <c r="M1446" i="1" s="1"/>
  <c r="P1446" i="1" s="1"/>
  <c r="N49" i="3"/>
  <c r="M1445" i="1" s="1"/>
  <c r="P1445" i="1" s="1"/>
  <c r="N48" i="3"/>
  <c r="M1444" i="1" s="1"/>
  <c r="P1444" i="1" s="1"/>
  <c r="N47" i="3"/>
  <c r="M1443" i="1" s="1"/>
  <c r="P1443" i="1" s="1"/>
  <c r="N46" i="3"/>
  <c r="M1442" i="1" s="1"/>
  <c r="P1442" i="1" s="1"/>
  <c r="N45" i="3"/>
  <c r="M1441" i="1" s="1"/>
  <c r="P1441" i="1" s="1"/>
  <c r="N44" i="3"/>
  <c r="M1440" i="1" s="1"/>
  <c r="P1440" i="1" s="1"/>
  <c r="N43" i="3"/>
  <c r="M1439" i="1" s="1"/>
  <c r="P1439" i="1" s="1"/>
  <c r="N42" i="3"/>
  <c r="M1438" i="1" s="1"/>
  <c r="P1438" i="1" s="1"/>
  <c r="N41" i="3"/>
  <c r="M1437" i="1" s="1"/>
  <c r="P1437" i="1" s="1"/>
  <c r="N40" i="3"/>
  <c r="M1436" i="1" s="1"/>
  <c r="P1436" i="1" s="1"/>
  <c r="N39" i="3"/>
  <c r="M1435" i="1" s="1"/>
  <c r="P1435" i="1" s="1"/>
  <c r="N38" i="3"/>
  <c r="N37" i="3"/>
  <c r="M1434" i="1" s="1"/>
  <c r="P1434" i="1" s="1"/>
  <c r="N36" i="3"/>
  <c r="M1433" i="1" s="1"/>
  <c r="P1433" i="1" s="1"/>
  <c r="N35" i="3"/>
  <c r="M1432" i="1" s="1"/>
  <c r="P1432" i="1" s="1"/>
  <c r="N34" i="3"/>
  <c r="M1431" i="1" s="1"/>
  <c r="P1431" i="1" s="1"/>
  <c r="N33" i="3"/>
  <c r="M1430" i="1" s="1"/>
  <c r="P1430" i="1" s="1"/>
  <c r="N32" i="3"/>
  <c r="M1429" i="1" s="1"/>
  <c r="P1429" i="1" s="1"/>
  <c r="N31" i="3"/>
  <c r="M1428" i="1" s="1"/>
  <c r="P1428" i="1" s="1"/>
  <c r="N30" i="3"/>
  <c r="M1427" i="1" s="1"/>
  <c r="P1427" i="1" s="1"/>
  <c r="N29" i="3"/>
  <c r="M1426" i="1" s="1"/>
  <c r="P1426" i="1" s="1"/>
  <c r="N28" i="3"/>
  <c r="M1425" i="1" s="1"/>
  <c r="P1425" i="1" s="1"/>
  <c r="N27" i="3"/>
  <c r="M1424" i="1" s="1"/>
  <c r="P1424" i="1" s="1"/>
  <c r="N26" i="3"/>
  <c r="M1423" i="1" s="1"/>
  <c r="P1423" i="1" s="1"/>
  <c r="N25" i="3"/>
  <c r="M1422" i="1" s="1"/>
  <c r="P1422" i="1" s="1"/>
  <c r="N24" i="3"/>
  <c r="M1421" i="1" s="1"/>
  <c r="P1421" i="1" s="1"/>
  <c r="N23" i="3"/>
  <c r="M1420" i="1" s="1"/>
  <c r="P1420" i="1" s="1"/>
  <c r="N22" i="3"/>
  <c r="M1419" i="1" s="1"/>
  <c r="P1419" i="1" s="1"/>
  <c r="N21" i="3"/>
  <c r="M1418" i="1" s="1"/>
  <c r="P1418" i="1" s="1"/>
  <c r="N20" i="3"/>
  <c r="M1417" i="1" s="1"/>
  <c r="P1417" i="1" s="1"/>
  <c r="N19" i="3"/>
  <c r="M1416" i="1" s="1"/>
  <c r="P1416" i="1" s="1"/>
  <c r="M54" i="3"/>
  <c r="M53" i="3"/>
  <c r="M52" i="3"/>
  <c r="M1331" i="1" s="1"/>
  <c r="P1331" i="1" s="1"/>
  <c r="M51" i="3"/>
  <c r="M1330" i="1" s="1"/>
  <c r="P1330" i="1" s="1"/>
  <c r="M50" i="3"/>
  <c r="M1329" i="1" s="1"/>
  <c r="P1329" i="1" s="1"/>
  <c r="M49" i="3"/>
  <c r="M1328" i="1" s="1"/>
  <c r="P1328" i="1" s="1"/>
  <c r="M48" i="3"/>
  <c r="M1327" i="1" s="1"/>
  <c r="P1327" i="1" s="1"/>
  <c r="M47" i="3"/>
  <c r="M1326" i="1" s="1"/>
  <c r="P1326" i="1" s="1"/>
  <c r="M46" i="3"/>
  <c r="M1325" i="1" s="1"/>
  <c r="P1325" i="1" s="1"/>
  <c r="M45" i="3"/>
  <c r="M1324" i="1" s="1"/>
  <c r="P1324" i="1" s="1"/>
  <c r="M44" i="3"/>
  <c r="M1323" i="1" s="1"/>
  <c r="P1323" i="1" s="1"/>
  <c r="M43" i="3"/>
  <c r="M1322" i="1" s="1"/>
  <c r="P1322" i="1" s="1"/>
  <c r="M42" i="3"/>
  <c r="M1321" i="1" s="1"/>
  <c r="P1321" i="1" s="1"/>
  <c r="M41" i="3"/>
  <c r="M1320" i="1" s="1"/>
  <c r="P1320" i="1" s="1"/>
  <c r="M40" i="3"/>
  <c r="M1319" i="1" s="1"/>
  <c r="P1319" i="1" s="1"/>
  <c r="M39" i="3"/>
  <c r="M1318" i="1" s="1"/>
  <c r="P1318" i="1" s="1"/>
  <c r="M38" i="3"/>
  <c r="M37" i="3"/>
  <c r="M1317" i="1" s="1"/>
  <c r="P1317" i="1" s="1"/>
  <c r="M36" i="3"/>
  <c r="M1316" i="1" s="1"/>
  <c r="P1316" i="1" s="1"/>
  <c r="M35" i="3"/>
  <c r="M1315" i="1" s="1"/>
  <c r="P1315" i="1" s="1"/>
  <c r="M34" i="3"/>
  <c r="M1314" i="1" s="1"/>
  <c r="P1314" i="1" s="1"/>
  <c r="M33" i="3"/>
  <c r="M1313" i="1" s="1"/>
  <c r="P1313" i="1" s="1"/>
  <c r="M32" i="3"/>
  <c r="M1312" i="1" s="1"/>
  <c r="P1312" i="1" s="1"/>
  <c r="M31" i="3"/>
  <c r="M1311" i="1" s="1"/>
  <c r="P1311" i="1" s="1"/>
  <c r="M30" i="3"/>
  <c r="M1310" i="1" s="1"/>
  <c r="P1310" i="1" s="1"/>
  <c r="M29" i="3"/>
  <c r="M1309" i="1" s="1"/>
  <c r="P1309" i="1" s="1"/>
  <c r="M28" i="3"/>
  <c r="M1308" i="1" s="1"/>
  <c r="P1308" i="1" s="1"/>
  <c r="M27" i="3"/>
  <c r="M1307" i="1" s="1"/>
  <c r="P1307" i="1" s="1"/>
  <c r="M26" i="3"/>
  <c r="M1306" i="1" s="1"/>
  <c r="P1306" i="1" s="1"/>
  <c r="M25" i="3"/>
  <c r="M1305" i="1" s="1"/>
  <c r="P1305" i="1" s="1"/>
  <c r="M24" i="3"/>
  <c r="M1304" i="1" s="1"/>
  <c r="P1304" i="1" s="1"/>
  <c r="M23" i="3"/>
  <c r="M1303" i="1" s="1"/>
  <c r="P1303" i="1" s="1"/>
  <c r="M22" i="3"/>
  <c r="M1302" i="1" s="1"/>
  <c r="P1302" i="1" s="1"/>
  <c r="M21" i="3"/>
  <c r="M1301" i="1" s="1"/>
  <c r="P1301" i="1" s="1"/>
  <c r="M20" i="3"/>
  <c r="M1300" i="1" s="1"/>
  <c r="P1300" i="1" s="1"/>
  <c r="M19" i="3"/>
  <c r="M1299" i="1" s="1"/>
  <c r="P1299" i="1" s="1"/>
  <c r="P2876" i="1" l="1"/>
  <c r="P2915" i="1"/>
  <c r="P554" i="1"/>
  <c r="P1337" i="1"/>
  <c r="P1454" i="1"/>
  <c r="R1321" i="1"/>
  <c r="Q1321" i="1"/>
  <c r="R1316" i="1"/>
  <c r="Q1316" i="1"/>
  <c r="Q1429" i="1"/>
  <c r="R1429" i="1"/>
  <c r="R522" i="1"/>
  <c r="Q522" i="1"/>
  <c r="R530" i="1"/>
  <c r="Q530" i="1"/>
  <c r="R537" i="1"/>
  <c r="Q537" i="1"/>
  <c r="R1301" i="1"/>
  <c r="Q1301" i="1"/>
  <c r="Q1309" i="1"/>
  <c r="R1309" i="1"/>
  <c r="R1317" i="1"/>
  <c r="Q1317" i="1"/>
  <c r="R1324" i="1"/>
  <c r="Q1324" i="1"/>
  <c r="R1422" i="1"/>
  <c r="Q1422" i="1"/>
  <c r="R1430" i="1"/>
  <c r="Q1430" i="1"/>
  <c r="R1437" i="1"/>
  <c r="Q1437" i="1"/>
  <c r="R1445" i="1"/>
  <c r="Q1445" i="1"/>
  <c r="M554" i="1"/>
  <c r="Q523" i="1"/>
  <c r="R523" i="1"/>
  <c r="R531" i="1"/>
  <c r="Q531" i="1"/>
  <c r="R538" i="1"/>
  <c r="Q538" i="1"/>
  <c r="R546" i="1"/>
  <c r="Q546" i="1"/>
  <c r="Q547" i="1"/>
  <c r="R547" i="1"/>
  <c r="R1329" i="1"/>
  <c r="Q1329" i="1"/>
  <c r="Q1323" i="1"/>
  <c r="R1323" i="1"/>
  <c r="Q1436" i="1"/>
  <c r="R1436" i="1"/>
  <c r="Q1302" i="1"/>
  <c r="R1302" i="1"/>
  <c r="R1325" i="1"/>
  <c r="Q1325" i="1"/>
  <c r="Q1438" i="1"/>
  <c r="R1438" i="1"/>
  <c r="R532" i="1"/>
  <c r="Q532" i="1"/>
  <c r="Q539" i="1"/>
  <c r="R539" i="1"/>
  <c r="Q1303" i="1"/>
  <c r="R1303" i="1"/>
  <c r="R1311" i="1"/>
  <c r="Q1311" i="1"/>
  <c r="Q1318" i="1"/>
  <c r="R1318" i="1"/>
  <c r="R1326" i="1"/>
  <c r="Q1326" i="1"/>
  <c r="M1454" i="1"/>
  <c r="Q1424" i="1"/>
  <c r="R1424" i="1"/>
  <c r="Q1432" i="1"/>
  <c r="R1432" i="1"/>
  <c r="Q1439" i="1"/>
  <c r="R1439" i="1"/>
  <c r="R1447" i="1"/>
  <c r="Q1447" i="1"/>
  <c r="R517" i="1"/>
  <c r="Q517" i="1"/>
  <c r="Q525" i="1"/>
  <c r="R525" i="1"/>
  <c r="Q533" i="1"/>
  <c r="R533" i="1"/>
  <c r="Q540" i="1"/>
  <c r="R540" i="1"/>
  <c r="R1300" i="1"/>
  <c r="Q1300" i="1"/>
  <c r="R1421" i="1"/>
  <c r="Q1421" i="1"/>
  <c r="Q1431" i="1"/>
  <c r="R1431" i="1"/>
  <c r="Q524" i="1"/>
  <c r="R524" i="1"/>
  <c r="Q1319" i="1"/>
  <c r="R1319" i="1"/>
  <c r="Q1425" i="1"/>
  <c r="R1425" i="1"/>
  <c r="R1433" i="1"/>
  <c r="Q1433" i="1"/>
  <c r="R1440" i="1"/>
  <c r="Q1440" i="1"/>
  <c r="R1448" i="1"/>
  <c r="Q1448" i="1"/>
  <c r="R518" i="1"/>
  <c r="Q518" i="1"/>
  <c r="Q526" i="1"/>
  <c r="R526" i="1"/>
  <c r="Q541" i="1"/>
  <c r="R541" i="1"/>
  <c r="Q1306" i="1"/>
  <c r="R1306" i="1"/>
  <c r="Q1308" i="1"/>
  <c r="R1308" i="1"/>
  <c r="R1331" i="1"/>
  <c r="Q1331" i="1"/>
  <c r="R1444" i="1"/>
  <c r="Q1444" i="1"/>
  <c r="Q1310" i="1"/>
  <c r="R1310" i="1"/>
  <c r="R1423" i="1"/>
  <c r="Q1423" i="1"/>
  <c r="Q1446" i="1"/>
  <c r="R1446" i="1"/>
  <c r="Q516" i="1"/>
  <c r="R516" i="1"/>
  <c r="Q1304" i="1"/>
  <c r="R1304" i="1"/>
  <c r="R1312" i="1"/>
  <c r="Q1312" i="1"/>
  <c r="Q1327" i="1"/>
  <c r="R1327" i="1"/>
  <c r="R1417" i="1"/>
  <c r="Q1417" i="1"/>
  <c r="Q1305" i="1"/>
  <c r="R1305" i="1"/>
  <c r="Q1313" i="1"/>
  <c r="R1313" i="1"/>
  <c r="R1320" i="1"/>
  <c r="Q1320" i="1"/>
  <c r="R1328" i="1"/>
  <c r="Q1328" i="1"/>
  <c r="R1418" i="1"/>
  <c r="Q1418" i="1"/>
  <c r="R1426" i="1"/>
  <c r="Q1426" i="1"/>
  <c r="R1434" i="1"/>
  <c r="Q1434" i="1"/>
  <c r="Q1441" i="1"/>
  <c r="R1441" i="1"/>
  <c r="R519" i="1"/>
  <c r="Q519" i="1"/>
  <c r="R527" i="1"/>
  <c r="Q527" i="1"/>
  <c r="Q534" i="1"/>
  <c r="R534" i="1"/>
  <c r="R542" i="1"/>
  <c r="Q542" i="1"/>
  <c r="R543" i="1"/>
  <c r="Q543" i="1"/>
  <c r="R1314" i="1"/>
  <c r="Q1314" i="1"/>
  <c r="Q1419" i="1"/>
  <c r="R1419" i="1"/>
  <c r="R1427" i="1"/>
  <c r="Q1427" i="1"/>
  <c r="R1442" i="1"/>
  <c r="Q1442" i="1"/>
  <c r="R520" i="1"/>
  <c r="Q520" i="1"/>
  <c r="R528" i="1"/>
  <c r="Q528" i="1"/>
  <c r="R535" i="1"/>
  <c r="Q535" i="1"/>
  <c r="M1337" i="1"/>
  <c r="Q1307" i="1"/>
  <c r="R1307" i="1"/>
  <c r="R1315" i="1"/>
  <c r="Q1315" i="1"/>
  <c r="R1322" i="1"/>
  <c r="Q1322" i="1"/>
  <c r="R1330" i="1"/>
  <c r="Q1330" i="1"/>
  <c r="Q1420" i="1"/>
  <c r="R1420" i="1"/>
  <c r="Q1428" i="1"/>
  <c r="R1428" i="1"/>
  <c r="Q1435" i="1"/>
  <c r="R1435" i="1"/>
  <c r="R1443" i="1"/>
  <c r="Q1443" i="1"/>
  <c r="R521" i="1"/>
  <c r="Q521" i="1"/>
  <c r="R529" i="1"/>
  <c r="Q529" i="1"/>
  <c r="Q536" i="1"/>
  <c r="R536" i="1"/>
  <c r="R544" i="1"/>
  <c r="Q544" i="1"/>
  <c r="R545" i="1"/>
  <c r="Q545" i="1"/>
  <c r="Q2846" i="1"/>
  <c r="R2846" i="1"/>
  <c r="Q2839" i="1"/>
  <c r="R2839" i="1"/>
  <c r="Q2890" i="1"/>
  <c r="R2890" i="1"/>
  <c r="Q2840" i="1"/>
  <c r="R2840" i="1"/>
  <c r="Q2848" i="1"/>
  <c r="R2848" i="1"/>
  <c r="Q2856" i="1"/>
  <c r="R2856" i="1"/>
  <c r="Q2863" i="1"/>
  <c r="R2863" i="1"/>
  <c r="Q2883" i="1"/>
  <c r="R2883" i="1"/>
  <c r="Q2891" i="1"/>
  <c r="R2891" i="1"/>
  <c r="Q2898" i="1"/>
  <c r="R2898" i="1"/>
  <c r="Q2906" i="1"/>
  <c r="R2906" i="1"/>
  <c r="Q2861" i="1"/>
  <c r="R2861" i="1"/>
  <c r="Q2904" i="1"/>
  <c r="R2904" i="1"/>
  <c r="Q2870" i="1"/>
  <c r="R2870" i="1"/>
  <c r="Q2841" i="1"/>
  <c r="R2841" i="1"/>
  <c r="Q2849" i="1"/>
  <c r="R2849" i="1"/>
  <c r="Q2864" i="1"/>
  <c r="R2864" i="1"/>
  <c r="Q2884" i="1"/>
  <c r="R2884" i="1"/>
  <c r="Q2892" i="1"/>
  <c r="R2892" i="1"/>
  <c r="Q2899" i="1"/>
  <c r="R2899" i="1"/>
  <c r="Q2907" i="1"/>
  <c r="R2907" i="1"/>
  <c r="Q2869" i="1"/>
  <c r="R2869" i="1"/>
  <c r="Q2882" i="1"/>
  <c r="R2882" i="1"/>
  <c r="Q2842" i="1"/>
  <c r="R2842" i="1"/>
  <c r="Q2850" i="1"/>
  <c r="R2850" i="1"/>
  <c r="Q2857" i="1"/>
  <c r="R2857" i="1"/>
  <c r="Q2865" i="1"/>
  <c r="R2865" i="1"/>
  <c r="Q2885" i="1"/>
  <c r="R2885" i="1"/>
  <c r="Q2893" i="1"/>
  <c r="R2893" i="1"/>
  <c r="Q2900" i="1"/>
  <c r="R2900" i="1"/>
  <c r="Q2908" i="1"/>
  <c r="R2908" i="1"/>
  <c r="Q2854" i="1"/>
  <c r="R2854" i="1"/>
  <c r="Q2896" i="1"/>
  <c r="R2896" i="1"/>
  <c r="Q2862" i="1"/>
  <c r="R2862" i="1"/>
  <c r="Q2843" i="1"/>
  <c r="R2843" i="1"/>
  <c r="Q2851" i="1"/>
  <c r="R2851" i="1"/>
  <c r="Q2858" i="1"/>
  <c r="R2858" i="1"/>
  <c r="Q2866" i="1"/>
  <c r="R2866" i="1"/>
  <c r="Q2878" i="1"/>
  <c r="R2878" i="1"/>
  <c r="Q2886" i="1"/>
  <c r="R2886" i="1"/>
  <c r="Q2894" i="1"/>
  <c r="R2894" i="1"/>
  <c r="Q2901" i="1"/>
  <c r="R2901" i="1"/>
  <c r="Q2909" i="1"/>
  <c r="R2909" i="1"/>
  <c r="Q2881" i="1"/>
  <c r="R2881" i="1"/>
  <c r="Q2855" i="1"/>
  <c r="R2855" i="1"/>
  <c r="Q2905" i="1"/>
  <c r="R2905" i="1"/>
  <c r="Q2844" i="1"/>
  <c r="R2844" i="1"/>
  <c r="Q2852" i="1"/>
  <c r="R2852" i="1"/>
  <c r="Q2859" i="1"/>
  <c r="R2859" i="1"/>
  <c r="Q2867" i="1"/>
  <c r="R2867" i="1"/>
  <c r="Q2879" i="1"/>
  <c r="R2879" i="1"/>
  <c r="Q2887" i="1"/>
  <c r="R2887" i="1"/>
  <c r="Q2895" i="1"/>
  <c r="R2895" i="1"/>
  <c r="Q2902" i="1"/>
  <c r="R2902" i="1"/>
  <c r="Q2889" i="1"/>
  <c r="R2889" i="1"/>
  <c r="Q2847" i="1"/>
  <c r="R2847" i="1"/>
  <c r="Q2897" i="1"/>
  <c r="R2897" i="1"/>
  <c r="Q2845" i="1"/>
  <c r="R2845" i="1"/>
  <c r="Q2853" i="1"/>
  <c r="R2853" i="1"/>
  <c r="Q2860" i="1"/>
  <c r="R2860" i="1"/>
  <c r="Q2868" i="1"/>
  <c r="R2868" i="1"/>
  <c r="Q2880" i="1"/>
  <c r="R2880" i="1"/>
  <c r="Q2888" i="1"/>
  <c r="R2888" i="1"/>
  <c r="Q2903" i="1"/>
  <c r="R2903" i="1"/>
  <c r="R1299" i="1" l="1"/>
  <c r="R1337" i="1" s="1"/>
  <c r="Q1299" i="1"/>
  <c r="Q515" i="1"/>
  <c r="R515" i="1"/>
  <c r="R554" i="1" s="1"/>
  <c r="Q1416" i="1"/>
  <c r="R1416" i="1"/>
  <c r="R1454" i="1" s="1"/>
  <c r="Q2838" i="1"/>
  <c r="R2838" i="1"/>
  <c r="Q2877" i="1"/>
  <c r="R2877" i="1"/>
  <c r="Q554" i="1" l="1"/>
  <c r="Q1454" i="1"/>
  <c r="Q1337" i="1"/>
  <c r="B53" i="3" l="1"/>
  <c r="C53" i="3"/>
  <c r="D53" i="3"/>
  <c r="E53" i="3"/>
  <c r="F53" i="3"/>
  <c r="G53" i="3"/>
  <c r="H53" i="3"/>
  <c r="I53" i="3"/>
  <c r="J53" i="3"/>
  <c r="K53" i="3"/>
  <c r="L53" i="3"/>
  <c r="O53" i="3"/>
  <c r="P53" i="3"/>
  <c r="S53" i="3"/>
  <c r="U53" i="3"/>
  <c r="V53" i="3"/>
  <c r="W53" i="3"/>
  <c r="X53" i="3"/>
  <c r="Y53" i="3"/>
  <c r="Z53" i="3"/>
  <c r="AA53" i="3"/>
  <c r="AB53" i="3"/>
  <c r="AC53" i="3"/>
  <c r="AD53" i="3"/>
  <c r="AE53" i="3"/>
  <c r="AF53" i="3"/>
  <c r="AG53" i="3"/>
  <c r="AH53" i="3"/>
  <c r="AI53" i="3"/>
  <c r="AJ53" i="3"/>
  <c r="AK53"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BN53" i="3"/>
  <c r="BO53" i="3"/>
  <c r="BP53" i="3"/>
  <c r="BQ53" i="3"/>
  <c r="BR53" i="3"/>
  <c r="BS53" i="3"/>
  <c r="BT53" i="3"/>
  <c r="BU53" i="3"/>
  <c r="BV53" i="3"/>
  <c r="BW53" i="3"/>
  <c r="BX53" i="3"/>
  <c r="BY53" i="3"/>
  <c r="BZ53" i="3"/>
  <c r="CA53" i="3"/>
  <c r="CB53" i="3"/>
  <c r="B54" i="3"/>
  <c r="C54" i="3"/>
  <c r="D54" i="3"/>
  <c r="E54" i="3"/>
  <c r="F54" i="3"/>
  <c r="G54" i="3"/>
  <c r="H54" i="3"/>
  <c r="I54" i="3"/>
  <c r="J54" i="3"/>
  <c r="K54" i="3"/>
  <c r="L54" i="3"/>
  <c r="O54" i="3"/>
  <c r="P54" i="3"/>
  <c r="S54" i="3"/>
  <c r="U54" i="3"/>
  <c r="V54" i="3"/>
  <c r="W54" i="3"/>
  <c r="X54" i="3"/>
  <c r="Y54" i="3"/>
  <c r="Z54" i="3"/>
  <c r="AA54" i="3"/>
  <c r="AB54" i="3"/>
  <c r="AC54" i="3"/>
  <c r="AD54" i="3"/>
  <c r="AE54" i="3"/>
  <c r="AF54" i="3"/>
  <c r="AG54" i="3"/>
  <c r="AH54" i="3"/>
  <c r="AI54" i="3"/>
  <c r="AJ54" i="3"/>
  <c r="AK54"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BN54" i="3"/>
  <c r="BO54" i="3"/>
  <c r="BP54" i="3"/>
  <c r="BQ54" i="3"/>
  <c r="BR54" i="3"/>
  <c r="BS54" i="3"/>
  <c r="BT54" i="3"/>
  <c r="BU54" i="3"/>
  <c r="BV54" i="3"/>
  <c r="BW54" i="3"/>
  <c r="BX54" i="3"/>
  <c r="BY54" i="3"/>
  <c r="BZ54" i="3"/>
  <c r="CA54" i="3"/>
  <c r="CB54" i="3"/>
  <c r="B20" i="3" l="1"/>
  <c r="M433" i="1" s="1"/>
  <c r="P433" i="1" s="1"/>
  <c r="C20" i="3"/>
  <c r="M673" i="1" s="1"/>
  <c r="P673" i="1" s="1"/>
  <c r="D20" i="3"/>
  <c r="M3190" i="1" s="1"/>
  <c r="P3190" i="1" s="1"/>
  <c r="E20" i="3"/>
  <c r="M2287" i="1" s="1"/>
  <c r="P2287" i="1" s="1"/>
  <c r="F20" i="3"/>
  <c r="M2170" i="1" s="1"/>
  <c r="P2170" i="1" s="1"/>
  <c r="G20" i="3"/>
  <c r="M2605" i="1" s="1"/>
  <c r="P2605" i="1" s="1"/>
  <c r="H20" i="3"/>
  <c r="M1065" i="1" s="1"/>
  <c r="P1065" i="1" s="1"/>
  <c r="I20" i="3"/>
  <c r="M2053" i="1" s="1"/>
  <c r="P2053" i="1" s="1"/>
  <c r="J20" i="3"/>
  <c r="M4" i="1" s="1"/>
  <c r="P4" i="1" s="1"/>
  <c r="K20" i="3"/>
  <c r="M1495" i="1" s="1"/>
  <c r="P1495" i="1" s="1"/>
  <c r="L20" i="3"/>
  <c r="M1261" i="1" s="1"/>
  <c r="P1261" i="1" s="1"/>
  <c r="O20" i="3"/>
  <c r="M2683" i="1" s="1"/>
  <c r="P2683" i="1" s="1"/>
  <c r="P20" i="3"/>
  <c r="M2800" i="1" s="1"/>
  <c r="P2800" i="1" s="1"/>
  <c r="S20" i="3"/>
  <c r="M2488" i="1" s="1"/>
  <c r="P2488" i="1" s="1"/>
  <c r="U20" i="3"/>
  <c r="M712" i="1" s="1"/>
  <c r="P712" i="1" s="1"/>
  <c r="V20" i="3"/>
  <c r="M829" i="1" s="1"/>
  <c r="P829" i="1" s="1"/>
  <c r="W20" i="3"/>
  <c r="M3229" i="1" s="1"/>
  <c r="P3229" i="1" s="1"/>
  <c r="X20" i="3"/>
  <c r="M2409" i="1" s="1"/>
  <c r="P2409" i="1" s="1"/>
  <c r="Y20" i="3"/>
  <c r="M2209" i="1" s="1"/>
  <c r="P2209" i="1" s="1"/>
  <c r="Z20" i="3"/>
  <c r="M2644" i="1" s="1"/>
  <c r="P2644" i="1" s="1"/>
  <c r="AA20" i="3"/>
  <c r="M2092" i="1" s="1"/>
  <c r="P2092" i="1" s="1"/>
  <c r="AB20" i="3"/>
  <c r="M160" i="1" s="1"/>
  <c r="P160" i="1" s="1"/>
  <c r="AC20" i="3"/>
  <c r="M1612" i="1" s="1"/>
  <c r="P1612" i="1" s="1"/>
  <c r="AD20" i="3"/>
  <c r="M2449" i="1" s="1"/>
  <c r="P2449" i="1" s="1"/>
  <c r="AE20" i="3"/>
  <c r="M634" i="1" s="1"/>
  <c r="P634" i="1" s="1"/>
  <c r="AF20" i="3"/>
  <c r="M2995" i="1" s="1"/>
  <c r="P2995" i="1" s="1"/>
  <c r="AG20" i="3"/>
  <c r="M1651" i="1" s="1"/>
  <c r="P1651" i="1" s="1"/>
  <c r="AH20" i="3"/>
  <c r="M3112" i="1" s="1"/>
  <c r="P3112" i="1" s="1"/>
  <c r="AI20" i="3"/>
  <c r="M1770" i="1" s="1"/>
  <c r="P1770" i="1" s="1"/>
  <c r="AJ20" i="3"/>
  <c r="M316" i="1" s="1"/>
  <c r="P316" i="1" s="1"/>
  <c r="AK20" i="3"/>
  <c r="M2566" i="1" s="1"/>
  <c r="P2566" i="1" s="1"/>
  <c r="AL20" i="3"/>
  <c r="M277" i="1" s="1"/>
  <c r="P277" i="1" s="1"/>
  <c r="AM20" i="3"/>
  <c r="M946" i="1" s="1"/>
  <c r="P946" i="1" s="1"/>
  <c r="AN20" i="3"/>
  <c r="M1026" i="1" s="1"/>
  <c r="P1026" i="1" s="1"/>
  <c r="AO20" i="3"/>
  <c r="M1927" i="1" s="1"/>
  <c r="P1927" i="1" s="1"/>
  <c r="AP20" i="3"/>
  <c r="M1810" i="1" s="1"/>
  <c r="P1810" i="1" s="1"/>
  <c r="AQ20" i="3"/>
  <c r="M1222" i="1" s="1"/>
  <c r="P1222" i="1" s="1"/>
  <c r="AR20" i="3"/>
  <c r="M1183" i="1" s="1"/>
  <c r="P1183" i="1" s="1"/>
  <c r="AS20" i="3"/>
  <c r="M3151" i="1" s="1"/>
  <c r="P3151" i="1" s="1"/>
  <c r="AT20" i="3"/>
  <c r="M907" i="1" s="1"/>
  <c r="P907" i="1" s="1"/>
  <c r="AU20" i="3"/>
  <c r="M199" i="1" s="1"/>
  <c r="P199" i="1" s="1"/>
  <c r="AV20" i="3"/>
  <c r="AW20" i="3"/>
  <c r="AX20" i="3"/>
  <c r="AY20" i="3"/>
  <c r="AZ20" i="3"/>
  <c r="BA20" i="3"/>
  <c r="BB20" i="3"/>
  <c r="BC20" i="3"/>
  <c r="M595" i="1" s="1"/>
  <c r="P595" i="1" s="1"/>
  <c r="BD20" i="3"/>
  <c r="M3268" i="1" s="1"/>
  <c r="P3268" i="1" s="1"/>
  <c r="BE20" i="3"/>
  <c r="BF20" i="3"/>
  <c r="BG20" i="3"/>
  <c r="BH20" i="3"/>
  <c r="BI20" i="3"/>
  <c r="BJ20" i="3"/>
  <c r="BK20" i="3"/>
  <c r="BL20" i="3"/>
  <c r="BM20" i="3"/>
  <c r="BN20" i="3"/>
  <c r="BO20" i="3"/>
  <c r="BP20" i="3"/>
  <c r="BQ20" i="3"/>
  <c r="BR20" i="3"/>
  <c r="BS20" i="3"/>
  <c r="BT20" i="3"/>
  <c r="BU20" i="3"/>
  <c r="BV20" i="3"/>
  <c r="BW20" i="3"/>
  <c r="BX20" i="3"/>
  <c r="BY20" i="3"/>
  <c r="BZ20" i="3"/>
  <c r="CA20" i="3"/>
  <c r="CB20" i="3"/>
  <c r="B21" i="3"/>
  <c r="M434" i="1" s="1"/>
  <c r="P434" i="1" s="1"/>
  <c r="C21" i="3"/>
  <c r="M674" i="1" s="1"/>
  <c r="P674" i="1" s="1"/>
  <c r="D21" i="3"/>
  <c r="M3191" i="1" s="1"/>
  <c r="P3191" i="1" s="1"/>
  <c r="E21" i="3"/>
  <c r="M2288" i="1" s="1"/>
  <c r="P2288" i="1" s="1"/>
  <c r="F21" i="3"/>
  <c r="M2171" i="1" s="1"/>
  <c r="P2171" i="1" s="1"/>
  <c r="G21" i="3"/>
  <c r="M2606" i="1" s="1"/>
  <c r="P2606" i="1" s="1"/>
  <c r="H21" i="3"/>
  <c r="M1066" i="1" s="1"/>
  <c r="P1066" i="1" s="1"/>
  <c r="I21" i="3"/>
  <c r="M2054" i="1" s="1"/>
  <c r="P2054" i="1" s="1"/>
  <c r="J21" i="3"/>
  <c r="M5" i="1" s="1"/>
  <c r="P5" i="1" s="1"/>
  <c r="K21" i="3"/>
  <c r="M1496" i="1" s="1"/>
  <c r="P1496" i="1" s="1"/>
  <c r="L21" i="3"/>
  <c r="M1262" i="1" s="1"/>
  <c r="P1262" i="1" s="1"/>
  <c r="O21" i="3"/>
  <c r="M2684" i="1" s="1"/>
  <c r="P2684" i="1" s="1"/>
  <c r="P21" i="3"/>
  <c r="M2801" i="1" s="1"/>
  <c r="P2801" i="1" s="1"/>
  <c r="S21" i="3"/>
  <c r="M2489" i="1" s="1"/>
  <c r="P2489" i="1" s="1"/>
  <c r="U21" i="3"/>
  <c r="M713" i="1" s="1"/>
  <c r="P713" i="1" s="1"/>
  <c r="V21" i="3"/>
  <c r="M830" i="1" s="1"/>
  <c r="P830" i="1" s="1"/>
  <c r="W21" i="3"/>
  <c r="M3230" i="1" s="1"/>
  <c r="P3230" i="1" s="1"/>
  <c r="X21" i="3"/>
  <c r="M2410" i="1" s="1"/>
  <c r="P2410" i="1" s="1"/>
  <c r="Y21" i="3"/>
  <c r="M2210" i="1" s="1"/>
  <c r="P2210" i="1" s="1"/>
  <c r="Z21" i="3"/>
  <c r="M2645" i="1" s="1"/>
  <c r="P2645" i="1" s="1"/>
  <c r="AA21" i="3"/>
  <c r="M2093" i="1" s="1"/>
  <c r="P2093" i="1" s="1"/>
  <c r="AB21" i="3"/>
  <c r="M161" i="1" s="1"/>
  <c r="P161" i="1" s="1"/>
  <c r="AC21" i="3"/>
  <c r="M1613" i="1" s="1"/>
  <c r="P1613" i="1" s="1"/>
  <c r="AD21" i="3"/>
  <c r="M2450" i="1" s="1"/>
  <c r="P2450" i="1" s="1"/>
  <c r="AE21" i="3"/>
  <c r="M635" i="1" s="1"/>
  <c r="P635" i="1" s="1"/>
  <c r="AF21" i="3"/>
  <c r="M2996" i="1" s="1"/>
  <c r="P2996" i="1" s="1"/>
  <c r="AG21" i="3"/>
  <c r="M1652" i="1" s="1"/>
  <c r="P1652" i="1" s="1"/>
  <c r="AH21" i="3"/>
  <c r="M3113" i="1" s="1"/>
  <c r="P3113" i="1" s="1"/>
  <c r="AI21" i="3"/>
  <c r="M1771" i="1" s="1"/>
  <c r="P1771" i="1" s="1"/>
  <c r="AJ21" i="3"/>
  <c r="M317" i="1" s="1"/>
  <c r="P317" i="1" s="1"/>
  <c r="AK21" i="3"/>
  <c r="M2567" i="1" s="1"/>
  <c r="P2567" i="1" s="1"/>
  <c r="AL21" i="3"/>
  <c r="M278" i="1" s="1"/>
  <c r="P278" i="1" s="1"/>
  <c r="AM21" i="3"/>
  <c r="M947" i="1" s="1"/>
  <c r="P947" i="1" s="1"/>
  <c r="AN21" i="3"/>
  <c r="M1027" i="1" s="1"/>
  <c r="P1027" i="1" s="1"/>
  <c r="AO21" i="3"/>
  <c r="M1928" i="1" s="1"/>
  <c r="P1928" i="1" s="1"/>
  <c r="AP21" i="3"/>
  <c r="M1811" i="1" s="1"/>
  <c r="P1811" i="1" s="1"/>
  <c r="AQ21" i="3"/>
  <c r="M1223" i="1" s="1"/>
  <c r="P1223" i="1" s="1"/>
  <c r="AR21" i="3"/>
  <c r="M1184" i="1" s="1"/>
  <c r="P1184" i="1" s="1"/>
  <c r="AS21" i="3"/>
  <c r="M3152" i="1" s="1"/>
  <c r="P3152" i="1" s="1"/>
  <c r="AT21" i="3"/>
  <c r="M908" i="1" s="1"/>
  <c r="P908" i="1" s="1"/>
  <c r="AU21" i="3"/>
  <c r="M200" i="1" s="1"/>
  <c r="P200" i="1" s="1"/>
  <c r="AV21" i="3"/>
  <c r="AW21" i="3"/>
  <c r="AX21" i="3"/>
  <c r="AY21" i="3"/>
  <c r="AZ21" i="3"/>
  <c r="BA21" i="3"/>
  <c r="BB21" i="3"/>
  <c r="BC21" i="3"/>
  <c r="M596" i="1" s="1"/>
  <c r="P596" i="1" s="1"/>
  <c r="BD21" i="3"/>
  <c r="M3269" i="1" s="1"/>
  <c r="P3269" i="1" s="1"/>
  <c r="BE21" i="3"/>
  <c r="BF21" i="3"/>
  <c r="BG21" i="3"/>
  <c r="BH21" i="3"/>
  <c r="BI21" i="3"/>
  <c r="BJ21" i="3"/>
  <c r="BK21" i="3"/>
  <c r="BL21" i="3"/>
  <c r="BM21" i="3"/>
  <c r="BN21" i="3"/>
  <c r="BO21" i="3"/>
  <c r="BP21" i="3"/>
  <c r="BQ21" i="3"/>
  <c r="BR21" i="3"/>
  <c r="BS21" i="3"/>
  <c r="BT21" i="3"/>
  <c r="BU21" i="3"/>
  <c r="BV21" i="3"/>
  <c r="BW21" i="3"/>
  <c r="BX21" i="3"/>
  <c r="BY21" i="3"/>
  <c r="BZ21" i="3"/>
  <c r="CA21" i="3"/>
  <c r="CB21" i="3"/>
  <c r="B22" i="3"/>
  <c r="M435" i="1" s="1"/>
  <c r="P435" i="1" s="1"/>
  <c r="C22" i="3"/>
  <c r="M675" i="1" s="1"/>
  <c r="P675" i="1" s="1"/>
  <c r="D22" i="3"/>
  <c r="M3192" i="1" s="1"/>
  <c r="P3192" i="1" s="1"/>
  <c r="E22" i="3"/>
  <c r="M2289" i="1" s="1"/>
  <c r="P2289" i="1" s="1"/>
  <c r="F22" i="3"/>
  <c r="M2172" i="1" s="1"/>
  <c r="P2172" i="1" s="1"/>
  <c r="G22" i="3"/>
  <c r="M2607" i="1" s="1"/>
  <c r="P2607" i="1" s="1"/>
  <c r="H22" i="3"/>
  <c r="M1067" i="1" s="1"/>
  <c r="P1067" i="1" s="1"/>
  <c r="I22" i="3"/>
  <c r="M2055" i="1" s="1"/>
  <c r="P2055" i="1" s="1"/>
  <c r="J22" i="3"/>
  <c r="M6" i="1" s="1"/>
  <c r="P6" i="1" s="1"/>
  <c r="K22" i="3"/>
  <c r="M1497" i="1" s="1"/>
  <c r="P1497" i="1" s="1"/>
  <c r="L22" i="3"/>
  <c r="M1263" i="1" s="1"/>
  <c r="P1263" i="1" s="1"/>
  <c r="O22" i="3"/>
  <c r="M2685" i="1" s="1"/>
  <c r="P2685" i="1" s="1"/>
  <c r="P22" i="3"/>
  <c r="M2802" i="1" s="1"/>
  <c r="P2802" i="1" s="1"/>
  <c r="S22" i="3"/>
  <c r="M2490" i="1" s="1"/>
  <c r="P2490" i="1" s="1"/>
  <c r="U22" i="3"/>
  <c r="M714" i="1" s="1"/>
  <c r="P714" i="1" s="1"/>
  <c r="V22" i="3"/>
  <c r="M831" i="1" s="1"/>
  <c r="P831" i="1" s="1"/>
  <c r="W22" i="3"/>
  <c r="M3231" i="1" s="1"/>
  <c r="P3231" i="1" s="1"/>
  <c r="X22" i="3"/>
  <c r="M2411" i="1" s="1"/>
  <c r="P2411" i="1" s="1"/>
  <c r="Y22" i="3"/>
  <c r="M2211" i="1" s="1"/>
  <c r="P2211" i="1" s="1"/>
  <c r="Z22" i="3"/>
  <c r="M2646" i="1" s="1"/>
  <c r="P2646" i="1" s="1"/>
  <c r="AA22" i="3"/>
  <c r="M2094" i="1" s="1"/>
  <c r="P2094" i="1" s="1"/>
  <c r="AB22" i="3"/>
  <c r="M162" i="1" s="1"/>
  <c r="P162" i="1" s="1"/>
  <c r="AC22" i="3"/>
  <c r="M1614" i="1" s="1"/>
  <c r="P1614" i="1" s="1"/>
  <c r="AD22" i="3"/>
  <c r="M2451" i="1" s="1"/>
  <c r="P2451" i="1" s="1"/>
  <c r="AE22" i="3"/>
  <c r="M636" i="1" s="1"/>
  <c r="P636" i="1" s="1"/>
  <c r="AF22" i="3"/>
  <c r="M2997" i="1" s="1"/>
  <c r="P2997" i="1" s="1"/>
  <c r="AG22" i="3"/>
  <c r="M1653" i="1" s="1"/>
  <c r="P1653" i="1" s="1"/>
  <c r="AH22" i="3"/>
  <c r="M3114" i="1" s="1"/>
  <c r="P3114" i="1" s="1"/>
  <c r="AI22" i="3"/>
  <c r="M1772" i="1" s="1"/>
  <c r="P1772" i="1" s="1"/>
  <c r="AJ22" i="3"/>
  <c r="M318" i="1" s="1"/>
  <c r="P318" i="1" s="1"/>
  <c r="AK22" i="3"/>
  <c r="M2568" i="1" s="1"/>
  <c r="P2568" i="1" s="1"/>
  <c r="AL22" i="3"/>
  <c r="M279" i="1" s="1"/>
  <c r="P279" i="1" s="1"/>
  <c r="AM22" i="3"/>
  <c r="M948" i="1" s="1"/>
  <c r="P948" i="1" s="1"/>
  <c r="AN22" i="3"/>
  <c r="M1028" i="1" s="1"/>
  <c r="P1028" i="1" s="1"/>
  <c r="AO22" i="3"/>
  <c r="M1929" i="1" s="1"/>
  <c r="P1929" i="1" s="1"/>
  <c r="AP22" i="3"/>
  <c r="M1812" i="1" s="1"/>
  <c r="P1812" i="1" s="1"/>
  <c r="AQ22" i="3"/>
  <c r="M1224" i="1" s="1"/>
  <c r="P1224" i="1" s="1"/>
  <c r="AR22" i="3"/>
  <c r="M1185" i="1" s="1"/>
  <c r="P1185" i="1" s="1"/>
  <c r="AS22" i="3"/>
  <c r="M3153" i="1" s="1"/>
  <c r="P3153" i="1" s="1"/>
  <c r="AT22" i="3"/>
  <c r="M909" i="1" s="1"/>
  <c r="P909" i="1" s="1"/>
  <c r="AU22" i="3"/>
  <c r="M201" i="1" s="1"/>
  <c r="P201" i="1" s="1"/>
  <c r="AV22" i="3"/>
  <c r="AW22" i="3"/>
  <c r="AX22" i="3"/>
  <c r="AY22" i="3"/>
  <c r="AZ22" i="3"/>
  <c r="BA22" i="3"/>
  <c r="BB22" i="3"/>
  <c r="BC22" i="3"/>
  <c r="M597" i="1" s="1"/>
  <c r="P597" i="1" s="1"/>
  <c r="BD22" i="3"/>
  <c r="M3270" i="1" s="1"/>
  <c r="P3270" i="1" s="1"/>
  <c r="BE22" i="3"/>
  <c r="BF22" i="3"/>
  <c r="BG22" i="3"/>
  <c r="BH22" i="3"/>
  <c r="BI22" i="3"/>
  <c r="BJ22" i="3"/>
  <c r="BK22" i="3"/>
  <c r="BL22" i="3"/>
  <c r="BM22" i="3"/>
  <c r="BN22" i="3"/>
  <c r="BO22" i="3"/>
  <c r="BP22" i="3"/>
  <c r="BQ22" i="3"/>
  <c r="BR22" i="3"/>
  <c r="BS22" i="3"/>
  <c r="BT22" i="3"/>
  <c r="BU22" i="3"/>
  <c r="BV22" i="3"/>
  <c r="BW22" i="3"/>
  <c r="BX22" i="3"/>
  <c r="BY22" i="3"/>
  <c r="BZ22" i="3"/>
  <c r="CA22" i="3"/>
  <c r="CB22" i="3"/>
  <c r="B23" i="3"/>
  <c r="M436" i="1" s="1"/>
  <c r="P436" i="1" s="1"/>
  <c r="C23" i="3"/>
  <c r="M676" i="1" s="1"/>
  <c r="P676" i="1" s="1"/>
  <c r="D23" i="3"/>
  <c r="M3193" i="1" s="1"/>
  <c r="P3193" i="1" s="1"/>
  <c r="E23" i="3"/>
  <c r="M2290" i="1" s="1"/>
  <c r="P2290" i="1" s="1"/>
  <c r="F23" i="3"/>
  <c r="M2173" i="1" s="1"/>
  <c r="P2173" i="1" s="1"/>
  <c r="G23" i="3"/>
  <c r="M2608" i="1" s="1"/>
  <c r="P2608" i="1" s="1"/>
  <c r="H23" i="3"/>
  <c r="M1068" i="1" s="1"/>
  <c r="P1068" i="1" s="1"/>
  <c r="I23" i="3"/>
  <c r="M2056" i="1" s="1"/>
  <c r="P2056" i="1" s="1"/>
  <c r="J23" i="3"/>
  <c r="M7" i="1" s="1"/>
  <c r="P7" i="1" s="1"/>
  <c r="K23" i="3"/>
  <c r="M1498" i="1" s="1"/>
  <c r="P1498" i="1" s="1"/>
  <c r="L23" i="3"/>
  <c r="M1264" i="1" s="1"/>
  <c r="P1264" i="1" s="1"/>
  <c r="O23" i="3"/>
  <c r="M2686" i="1" s="1"/>
  <c r="P2686" i="1" s="1"/>
  <c r="P23" i="3"/>
  <c r="M2803" i="1" s="1"/>
  <c r="P2803" i="1" s="1"/>
  <c r="S23" i="3"/>
  <c r="M2491" i="1" s="1"/>
  <c r="P2491" i="1" s="1"/>
  <c r="U23" i="3"/>
  <c r="M715" i="1" s="1"/>
  <c r="P715" i="1" s="1"/>
  <c r="V23" i="3"/>
  <c r="M832" i="1" s="1"/>
  <c r="P832" i="1" s="1"/>
  <c r="W23" i="3"/>
  <c r="M3232" i="1" s="1"/>
  <c r="P3232" i="1" s="1"/>
  <c r="X23" i="3"/>
  <c r="M2412" i="1" s="1"/>
  <c r="P2412" i="1" s="1"/>
  <c r="Y23" i="3"/>
  <c r="M2212" i="1" s="1"/>
  <c r="P2212" i="1" s="1"/>
  <c r="Z23" i="3"/>
  <c r="M2647" i="1" s="1"/>
  <c r="P2647" i="1" s="1"/>
  <c r="AA23" i="3"/>
  <c r="M2095" i="1" s="1"/>
  <c r="P2095" i="1" s="1"/>
  <c r="AB23" i="3"/>
  <c r="M163" i="1" s="1"/>
  <c r="P163" i="1" s="1"/>
  <c r="AC23" i="3"/>
  <c r="M1615" i="1" s="1"/>
  <c r="P1615" i="1" s="1"/>
  <c r="AD23" i="3"/>
  <c r="M2452" i="1" s="1"/>
  <c r="P2452" i="1" s="1"/>
  <c r="AE23" i="3"/>
  <c r="M637" i="1" s="1"/>
  <c r="P637" i="1" s="1"/>
  <c r="AF23" i="3"/>
  <c r="M2998" i="1" s="1"/>
  <c r="P2998" i="1" s="1"/>
  <c r="AG23" i="3"/>
  <c r="M1654" i="1" s="1"/>
  <c r="P1654" i="1" s="1"/>
  <c r="AH23" i="3"/>
  <c r="M3115" i="1" s="1"/>
  <c r="P3115" i="1" s="1"/>
  <c r="AI23" i="3"/>
  <c r="M1773" i="1" s="1"/>
  <c r="P1773" i="1" s="1"/>
  <c r="AJ23" i="3"/>
  <c r="M319" i="1" s="1"/>
  <c r="P319" i="1" s="1"/>
  <c r="AK23" i="3"/>
  <c r="M2569" i="1" s="1"/>
  <c r="P2569" i="1" s="1"/>
  <c r="AL23" i="3"/>
  <c r="M280" i="1" s="1"/>
  <c r="P280" i="1" s="1"/>
  <c r="AM23" i="3"/>
  <c r="M949" i="1" s="1"/>
  <c r="P949" i="1" s="1"/>
  <c r="AN23" i="3"/>
  <c r="M1029" i="1" s="1"/>
  <c r="P1029" i="1" s="1"/>
  <c r="AO23" i="3"/>
  <c r="M1930" i="1" s="1"/>
  <c r="P1930" i="1" s="1"/>
  <c r="AP23" i="3"/>
  <c r="M1813" i="1" s="1"/>
  <c r="P1813" i="1" s="1"/>
  <c r="AQ23" i="3"/>
  <c r="M1225" i="1" s="1"/>
  <c r="P1225" i="1" s="1"/>
  <c r="AR23" i="3"/>
  <c r="M1186" i="1" s="1"/>
  <c r="P1186" i="1" s="1"/>
  <c r="AS23" i="3"/>
  <c r="M3154" i="1" s="1"/>
  <c r="P3154" i="1" s="1"/>
  <c r="AT23" i="3"/>
  <c r="M910" i="1" s="1"/>
  <c r="P910" i="1" s="1"/>
  <c r="AU23" i="3"/>
  <c r="M202" i="1" s="1"/>
  <c r="P202" i="1" s="1"/>
  <c r="AV23" i="3"/>
  <c r="AW23" i="3"/>
  <c r="AX23" i="3"/>
  <c r="AY23" i="3"/>
  <c r="AZ23" i="3"/>
  <c r="BA23" i="3"/>
  <c r="BB23" i="3"/>
  <c r="BC23" i="3"/>
  <c r="M598" i="1" s="1"/>
  <c r="P598" i="1" s="1"/>
  <c r="BD23" i="3"/>
  <c r="M3271" i="1" s="1"/>
  <c r="P3271" i="1" s="1"/>
  <c r="BE23" i="3"/>
  <c r="BF23" i="3"/>
  <c r="BG23" i="3"/>
  <c r="BH23" i="3"/>
  <c r="BI23" i="3"/>
  <c r="BJ23" i="3"/>
  <c r="BK23" i="3"/>
  <c r="BL23" i="3"/>
  <c r="BM23" i="3"/>
  <c r="BN23" i="3"/>
  <c r="BO23" i="3"/>
  <c r="BP23" i="3"/>
  <c r="BQ23" i="3"/>
  <c r="BR23" i="3"/>
  <c r="BS23" i="3"/>
  <c r="BT23" i="3"/>
  <c r="BU23" i="3"/>
  <c r="BV23" i="3"/>
  <c r="BW23" i="3"/>
  <c r="BX23" i="3"/>
  <c r="BY23" i="3"/>
  <c r="BZ23" i="3"/>
  <c r="CA23" i="3"/>
  <c r="CB23" i="3"/>
  <c r="B24" i="3"/>
  <c r="M437" i="1" s="1"/>
  <c r="P437" i="1" s="1"/>
  <c r="C24" i="3"/>
  <c r="M677" i="1" s="1"/>
  <c r="P677" i="1" s="1"/>
  <c r="D24" i="3"/>
  <c r="M3194" i="1" s="1"/>
  <c r="P3194" i="1" s="1"/>
  <c r="E24" i="3"/>
  <c r="M2291" i="1" s="1"/>
  <c r="P2291" i="1" s="1"/>
  <c r="F24" i="3"/>
  <c r="M2174" i="1" s="1"/>
  <c r="P2174" i="1" s="1"/>
  <c r="G24" i="3"/>
  <c r="M2609" i="1" s="1"/>
  <c r="P2609" i="1" s="1"/>
  <c r="H24" i="3"/>
  <c r="M1069" i="1" s="1"/>
  <c r="P1069" i="1" s="1"/>
  <c r="I24" i="3"/>
  <c r="M2057" i="1" s="1"/>
  <c r="P2057" i="1" s="1"/>
  <c r="J24" i="3"/>
  <c r="M8" i="1" s="1"/>
  <c r="P8" i="1" s="1"/>
  <c r="K24" i="3"/>
  <c r="M1499" i="1" s="1"/>
  <c r="P1499" i="1" s="1"/>
  <c r="L24" i="3"/>
  <c r="M1265" i="1" s="1"/>
  <c r="P1265" i="1" s="1"/>
  <c r="O24" i="3"/>
  <c r="M2687" i="1" s="1"/>
  <c r="P2687" i="1" s="1"/>
  <c r="P24" i="3"/>
  <c r="M2804" i="1" s="1"/>
  <c r="P2804" i="1" s="1"/>
  <c r="S24" i="3"/>
  <c r="M2492" i="1" s="1"/>
  <c r="P2492" i="1" s="1"/>
  <c r="U24" i="3"/>
  <c r="M716" i="1" s="1"/>
  <c r="P716" i="1" s="1"/>
  <c r="V24" i="3"/>
  <c r="M833" i="1" s="1"/>
  <c r="P833" i="1" s="1"/>
  <c r="W24" i="3"/>
  <c r="M3233" i="1" s="1"/>
  <c r="P3233" i="1" s="1"/>
  <c r="X24" i="3"/>
  <c r="M2413" i="1" s="1"/>
  <c r="P2413" i="1" s="1"/>
  <c r="Y24" i="3"/>
  <c r="M2213" i="1" s="1"/>
  <c r="P2213" i="1" s="1"/>
  <c r="Z24" i="3"/>
  <c r="M2648" i="1" s="1"/>
  <c r="P2648" i="1" s="1"/>
  <c r="AA24" i="3"/>
  <c r="M2096" i="1" s="1"/>
  <c r="P2096" i="1" s="1"/>
  <c r="AB24" i="3"/>
  <c r="M164" i="1" s="1"/>
  <c r="P164" i="1" s="1"/>
  <c r="AC24" i="3"/>
  <c r="M1616" i="1" s="1"/>
  <c r="P1616" i="1" s="1"/>
  <c r="AD24" i="3"/>
  <c r="M2453" i="1" s="1"/>
  <c r="P2453" i="1" s="1"/>
  <c r="AE24" i="3"/>
  <c r="M638" i="1" s="1"/>
  <c r="P638" i="1" s="1"/>
  <c r="AF24" i="3"/>
  <c r="M2999" i="1" s="1"/>
  <c r="P2999" i="1" s="1"/>
  <c r="AG24" i="3"/>
  <c r="M1655" i="1" s="1"/>
  <c r="P1655" i="1" s="1"/>
  <c r="AH24" i="3"/>
  <c r="M3116" i="1" s="1"/>
  <c r="P3116" i="1" s="1"/>
  <c r="AI24" i="3"/>
  <c r="M1774" i="1" s="1"/>
  <c r="P1774" i="1" s="1"/>
  <c r="AJ24" i="3"/>
  <c r="M320" i="1" s="1"/>
  <c r="P320" i="1" s="1"/>
  <c r="AK24" i="3"/>
  <c r="M2570" i="1" s="1"/>
  <c r="P2570" i="1" s="1"/>
  <c r="AL24" i="3"/>
  <c r="M281" i="1" s="1"/>
  <c r="P281" i="1" s="1"/>
  <c r="AM24" i="3"/>
  <c r="M950" i="1" s="1"/>
  <c r="P950" i="1" s="1"/>
  <c r="AN24" i="3"/>
  <c r="M1030" i="1" s="1"/>
  <c r="P1030" i="1" s="1"/>
  <c r="AO24" i="3"/>
  <c r="M1931" i="1" s="1"/>
  <c r="P1931" i="1" s="1"/>
  <c r="AP24" i="3"/>
  <c r="M1814" i="1" s="1"/>
  <c r="P1814" i="1" s="1"/>
  <c r="AQ24" i="3"/>
  <c r="M1226" i="1" s="1"/>
  <c r="P1226" i="1" s="1"/>
  <c r="AR24" i="3"/>
  <c r="M1187" i="1" s="1"/>
  <c r="P1187" i="1" s="1"/>
  <c r="AS24" i="3"/>
  <c r="M3155" i="1" s="1"/>
  <c r="P3155" i="1" s="1"/>
  <c r="AT24" i="3"/>
  <c r="M911" i="1" s="1"/>
  <c r="P911" i="1" s="1"/>
  <c r="AU24" i="3"/>
  <c r="M203" i="1" s="1"/>
  <c r="P203" i="1" s="1"/>
  <c r="AV24" i="3"/>
  <c r="AW24" i="3"/>
  <c r="AX24" i="3"/>
  <c r="AY24" i="3"/>
  <c r="AZ24" i="3"/>
  <c r="BA24" i="3"/>
  <c r="BB24" i="3"/>
  <c r="BC24" i="3"/>
  <c r="M599" i="1" s="1"/>
  <c r="P599" i="1" s="1"/>
  <c r="BD24" i="3"/>
  <c r="M3272" i="1" s="1"/>
  <c r="P3272" i="1" s="1"/>
  <c r="BE24" i="3"/>
  <c r="BF24" i="3"/>
  <c r="BG24" i="3"/>
  <c r="BH24" i="3"/>
  <c r="BI24" i="3"/>
  <c r="BJ24" i="3"/>
  <c r="BK24" i="3"/>
  <c r="BL24" i="3"/>
  <c r="BM24" i="3"/>
  <c r="BN24" i="3"/>
  <c r="BO24" i="3"/>
  <c r="BP24" i="3"/>
  <c r="BQ24" i="3"/>
  <c r="BR24" i="3"/>
  <c r="BS24" i="3"/>
  <c r="BT24" i="3"/>
  <c r="BU24" i="3"/>
  <c r="BV24" i="3"/>
  <c r="BW24" i="3"/>
  <c r="BX24" i="3"/>
  <c r="BY24" i="3"/>
  <c r="BZ24" i="3"/>
  <c r="CA24" i="3"/>
  <c r="CB24" i="3"/>
  <c r="B25" i="3"/>
  <c r="M438" i="1" s="1"/>
  <c r="P438" i="1" s="1"/>
  <c r="C25" i="3"/>
  <c r="M678" i="1" s="1"/>
  <c r="P678" i="1" s="1"/>
  <c r="D25" i="3"/>
  <c r="M3195" i="1" s="1"/>
  <c r="P3195" i="1" s="1"/>
  <c r="E25" i="3"/>
  <c r="M2292" i="1" s="1"/>
  <c r="P2292" i="1" s="1"/>
  <c r="F25" i="3"/>
  <c r="M2175" i="1" s="1"/>
  <c r="P2175" i="1" s="1"/>
  <c r="G25" i="3"/>
  <c r="M2610" i="1" s="1"/>
  <c r="P2610" i="1" s="1"/>
  <c r="H25" i="3"/>
  <c r="M1070" i="1" s="1"/>
  <c r="P1070" i="1" s="1"/>
  <c r="I25" i="3"/>
  <c r="M2058" i="1" s="1"/>
  <c r="P2058" i="1" s="1"/>
  <c r="J25" i="3"/>
  <c r="M9" i="1" s="1"/>
  <c r="P9" i="1" s="1"/>
  <c r="K25" i="3"/>
  <c r="M1500" i="1" s="1"/>
  <c r="P1500" i="1" s="1"/>
  <c r="L25" i="3"/>
  <c r="M1266" i="1" s="1"/>
  <c r="P1266" i="1" s="1"/>
  <c r="O25" i="3"/>
  <c r="M2688" i="1" s="1"/>
  <c r="P2688" i="1" s="1"/>
  <c r="P25" i="3"/>
  <c r="M2805" i="1" s="1"/>
  <c r="P2805" i="1" s="1"/>
  <c r="S25" i="3"/>
  <c r="M2493" i="1" s="1"/>
  <c r="P2493" i="1" s="1"/>
  <c r="U25" i="3"/>
  <c r="M717" i="1" s="1"/>
  <c r="P717" i="1" s="1"/>
  <c r="V25" i="3"/>
  <c r="M834" i="1" s="1"/>
  <c r="P834" i="1" s="1"/>
  <c r="W25" i="3"/>
  <c r="M3234" i="1" s="1"/>
  <c r="P3234" i="1" s="1"/>
  <c r="X25" i="3"/>
  <c r="M2414" i="1" s="1"/>
  <c r="P2414" i="1" s="1"/>
  <c r="Y25" i="3"/>
  <c r="M2214" i="1" s="1"/>
  <c r="P2214" i="1" s="1"/>
  <c r="Z25" i="3"/>
  <c r="M2649" i="1" s="1"/>
  <c r="P2649" i="1" s="1"/>
  <c r="AA25" i="3"/>
  <c r="M2097" i="1" s="1"/>
  <c r="P2097" i="1" s="1"/>
  <c r="AB25" i="3"/>
  <c r="M165" i="1" s="1"/>
  <c r="P165" i="1" s="1"/>
  <c r="AC25" i="3"/>
  <c r="M1617" i="1" s="1"/>
  <c r="P1617" i="1" s="1"/>
  <c r="AD25" i="3"/>
  <c r="M2454" i="1" s="1"/>
  <c r="P2454" i="1" s="1"/>
  <c r="AE25" i="3"/>
  <c r="M639" i="1" s="1"/>
  <c r="P639" i="1" s="1"/>
  <c r="AF25" i="3"/>
  <c r="M3000" i="1" s="1"/>
  <c r="P3000" i="1" s="1"/>
  <c r="AG25" i="3"/>
  <c r="M1656" i="1" s="1"/>
  <c r="P1656" i="1" s="1"/>
  <c r="AH25" i="3"/>
  <c r="M3117" i="1" s="1"/>
  <c r="P3117" i="1" s="1"/>
  <c r="AI25" i="3"/>
  <c r="M1775" i="1" s="1"/>
  <c r="P1775" i="1" s="1"/>
  <c r="AJ25" i="3"/>
  <c r="M321" i="1" s="1"/>
  <c r="P321" i="1" s="1"/>
  <c r="AK25" i="3"/>
  <c r="M2571" i="1" s="1"/>
  <c r="P2571" i="1" s="1"/>
  <c r="AL25" i="3"/>
  <c r="M282" i="1" s="1"/>
  <c r="P282" i="1" s="1"/>
  <c r="AM25" i="3"/>
  <c r="M951" i="1" s="1"/>
  <c r="P951" i="1" s="1"/>
  <c r="AN25" i="3"/>
  <c r="M1031" i="1" s="1"/>
  <c r="P1031" i="1" s="1"/>
  <c r="AO25" i="3"/>
  <c r="M1932" i="1" s="1"/>
  <c r="P1932" i="1" s="1"/>
  <c r="AP25" i="3"/>
  <c r="M1815" i="1" s="1"/>
  <c r="P1815" i="1" s="1"/>
  <c r="AQ25" i="3"/>
  <c r="M1227" i="1" s="1"/>
  <c r="P1227" i="1" s="1"/>
  <c r="AR25" i="3"/>
  <c r="M1188" i="1" s="1"/>
  <c r="P1188" i="1" s="1"/>
  <c r="AS25" i="3"/>
  <c r="M3156" i="1" s="1"/>
  <c r="P3156" i="1" s="1"/>
  <c r="AT25" i="3"/>
  <c r="M912" i="1" s="1"/>
  <c r="P912" i="1" s="1"/>
  <c r="AU25" i="3"/>
  <c r="M204" i="1" s="1"/>
  <c r="P204" i="1" s="1"/>
  <c r="AV25" i="3"/>
  <c r="AW25" i="3"/>
  <c r="AX25" i="3"/>
  <c r="AY25" i="3"/>
  <c r="AZ25" i="3"/>
  <c r="BA25" i="3"/>
  <c r="BB25" i="3"/>
  <c r="BC25" i="3"/>
  <c r="M600" i="1" s="1"/>
  <c r="P600" i="1" s="1"/>
  <c r="BD25" i="3"/>
  <c r="M3273" i="1" s="1"/>
  <c r="P3273" i="1" s="1"/>
  <c r="BE25" i="3"/>
  <c r="BF25" i="3"/>
  <c r="BG25" i="3"/>
  <c r="BH25" i="3"/>
  <c r="BI25" i="3"/>
  <c r="BJ25" i="3"/>
  <c r="BK25" i="3"/>
  <c r="BL25" i="3"/>
  <c r="BM25" i="3"/>
  <c r="BN25" i="3"/>
  <c r="BO25" i="3"/>
  <c r="BP25" i="3"/>
  <c r="BQ25" i="3"/>
  <c r="BR25" i="3"/>
  <c r="BS25" i="3"/>
  <c r="BT25" i="3"/>
  <c r="BU25" i="3"/>
  <c r="BV25" i="3"/>
  <c r="BW25" i="3"/>
  <c r="BX25" i="3"/>
  <c r="BY25" i="3"/>
  <c r="BZ25" i="3"/>
  <c r="CA25" i="3"/>
  <c r="CB25" i="3"/>
  <c r="B26" i="3"/>
  <c r="M439" i="1" s="1"/>
  <c r="P439" i="1" s="1"/>
  <c r="C26" i="3"/>
  <c r="M679" i="1" s="1"/>
  <c r="P679" i="1" s="1"/>
  <c r="D26" i="3"/>
  <c r="M3196" i="1" s="1"/>
  <c r="P3196" i="1" s="1"/>
  <c r="E26" i="3"/>
  <c r="M2293" i="1" s="1"/>
  <c r="P2293" i="1" s="1"/>
  <c r="F26" i="3"/>
  <c r="M2176" i="1" s="1"/>
  <c r="P2176" i="1" s="1"/>
  <c r="G26" i="3"/>
  <c r="M2611" i="1" s="1"/>
  <c r="P2611" i="1" s="1"/>
  <c r="H26" i="3"/>
  <c r="M1071" i="1" s="1"/>
  <c r="P1071" i="1" s="1"/>
  <c r="I26" i="3"/>
  <c r="M2059" i="1" s="1"/>
  <c r="P2059" i="1" s="1"/>
  <c r="J26" i="3"/>
  <c r="M10" i="1" s="1"/>
  <c r="P10" i="1" s="1"/>
  <c r="K26" i="3"/>
  <c r="M1501" i="1" s="1"/>
  <c r="P1501" i="1" s="1"/>
  <c r="L26" i="3"/>
  <c r="M1267" i="1" s="1"/>
  <c r="P1267" i="1" s="1"/>
  <c r="O26" i="3"/>
  <c r="M2689" i="1" s="1"/>
  <c r="P2689" i="1" s="1"/>
  <c r="P26" i="3"/>
  <c r="M2806" i="1" s="1"/>
  <c r="P2806" i="1" s="1"/>
  <c r="S26" i="3"/>
  <c r="M2494" i="1" s="1"/>
  <c r="P2494" i="1" s="1"/>
  <c r="U26" i="3"/>
  <c r="M718" i="1" s="1"/>
  <c r="P718" i="1" s="1"/>
  <c r="V26" i="3"/>
  <c r="M835" i="1" s="1"/>
  <c r="P835" i="1" s="1"/>
  <c r="W26" i="3"/>
  <c r="M3235" i="1" s="1"/>
  <c r="P3235" i="1" s="1"/>
  <c r="X26" i="3"/>
  <c r="M2415" i="1" s="1"/>
  <c r="P2415" i="1" s="1"/>
  <c r="Y26" i="3"/>
  <c r="M2215" i="1" s="1"/>
  <c r="P2215" i="1" s="1"/>
  <c r="Z26" i="3"/>
  <c r="M2650" i="1" s="1"/>
  <c r="P2650" i="1" s="1"/>
  <c r="AA26" i="3"/>
  <c r="M2098" i="1" s="1"/>
  <c r="P2098" i="1" s="1"/>
  <c r="AB26" i="3"/>
  <c r="M166" i="1" s="1"/>
  <c r="P166" i="1" s="1"/>
  <c r="AC26" i="3"/>
  <c r="M1618" i="1" s="1"/>
  <c r="P1618" i="1" s="1"/>
  <c r="AD26" i="3"/>
  <c r="M2455" i="1" s="1"/>
  <c r="P2455" i="1" s="1"/>
  <c r="AE26" i="3"/>
  <c r="M640" i="1" s="1"/>
  <c r="P640" i="1" s="1"/>
  <c r="AF26" i="3"/>
  <c r="M3001" i="1" s="1"/>
  <c r="P3001" i="1" s="1"/>
  <c r="AG26" i="3"/>
  <c r="M1657" i="1" s="1"/>
  <c r="P1657" i="1" s="1"/>
  <c r="AH26" i="3"/>
  <c r="M3118" i="1" s="1"/>
  <c r="P3118" i="1" s="1"/>
  <c r="AI26" i="3"/>
  <c r="M1776" i="1" s="1"/>
  <c r="P1776" i="1" s="1"/>
  <c r="AJ26" i="3"/>
  <c r="M322" i="1" s="1"/>
  <c r="P322" i="1" s="1"/>
  <c r="AK26" i="3"/>
  <c r="M2572" i="1" s="1"/>
  <c r="P2572" i="1" s="1"/>
  <c r="AL26" i="3"/>
  <c r="M283" i="1" s="1"/>
  <c r="P283" i="1" s="1"/>
  <c r="AM26" i="3"/>
  <c r="M952" i="1" s="1"/>
  <c r="P952" i="1" s="1"/>
  <c r="AN26" i="3"/>
  <c r="M1032" i="1" s="1"/>
  <c r="P1032" i="1" s="1"/>
  <c r="AO26" i="3"/>
  <c r="M1933" i="1" s="1"/>
  <c r="P1933" i="1" s="1"/>
  <c r="AP26" i="3"/>
  <c r="M1816" i="1" s="1"/>
  <c r="P1816" i="1" s="1"/>
  <c r="AQ26" i="3"/>
  <c r="M1228" i="1" s="1"/>
  <c r="P1228" i="1" s="1"/>
  <c r="AR26" i="3"/>
  <c r="M1189" i="1" s="1"/>
  <c r="P1189" i="1" s="1"/>
  <c r="AS26" i="3"/>
  <c r="M3157" i="1" s="1"/>
  <c r="P3157" i="1" s="1"/>
  <c r="AT26" i="3"/>
  <c r="M913" i="1" s="1"/>
  <c r="P913" i="1" s="1"/>
  <c r="AU26" i="3"/>
  <c r="M205" i="1" s="1"/>
  <c r="P205" i="1" s="1"/>
  <c r="AV26" i="3"/>
  <c r="AW26" i="3"/>
  <c r="AX26" i="3"/>
  <c r="AY26" i="3"/>
  <c r="AZ26" i="3"/>
  <c r="BA26" i="3"/>
  <c r="BB26" i="3"/>
  <c r="BC26" i="3"/>
  <c r="M601" i="1" s="1"/>
  <c r="P601" i="1" s="1"/>
  <c r="BD26" i="3"/>
  <c r="M3274" i="1" s="1"/>
  <c r="P3274" i="1" s="1"/>
  <c r="BE26" i="3"/>
  <c r="BF26" i="3"/>
  <c r="BG26" i="3"/>
  <c r="BH26" i="3"/>
  <c r="BI26" i="3"/>
  <c r="BJ26" i="3"/>
  <c r="BK26" i="3"/>
  <c r="BL26" i="3"/>
  <c r="BM26" i="3"/>
  <c r="BN26" i="3"/>
  <c r="BO26" i="3"/>
  <c r="BP26" i="3"/>
  <c r="BQ26" i="3"/>
  <c r="BR26" i="3"/>
  <c r="BS26" i="3"/>
  <c r="BT26" i="3"/>
  <c r="BU26" i="3"/>
  <c r="BV26" i="3"/>
  <c r="BW26" i="3"/>
  <c r="BX26" i="3"/>
  <c r="BY26" i="3"/>
  <c r="BZ26" i="3"/>
  <c r="CA26" i="3"/>
  <c r="CB26" i="3"/>
  <c r="B27" i="3"/>
  <c r="M440" i="1" s="1"/>
  <c r="P440" i="1" s="1"/>
  <c r="C27" i="3"/>
  <c r="M680" i="1" s="1"/>
  <c r="P680" i="1" s="1"/>
  <c r="D27" i="3"/>
  <c r="M3197" i="1" s="1"/>
  <c r="P3197" i="1" s="1"/>
  <c r="E27" i="3"/>
  <c r="M2294" i="1" s="1"/>
  <c r="P2294" i="1" s="1"/>
  <c r="F27" i="3"/>
  <c r="M2177" i="1" s="1"/>
  <c r="P2177" i="1" s="1"/>
  <c r="G27" i="3"/>
  <c r="M2612" i="1" s="1"/>
  <c r="P2612" i="1" s="1"/>
  <c r="H27" i="3"/>
  <c r="M1072" i="1" s="1"/>
  <c r="P1072" i="1" s="1"/>
  <c r="I27" i="3"/>
  <c r="M2060" i="1" s="1"/>
  <c r="P2060" i="1" s="1"/>
  <c r="J27" i="3"/>
  <c r="M11" i="1" s="1"/>
  <c r="P11" i="1" s="1"/>
  <c r="K27" i="3"/>
  <c r="M1502" i="1" s="1"/>
  <c r="P1502" i="1" s="1"/>
  <c r="L27" i="3"/>
  <c r="M1268" i="1" s="1"/>
  <c r="P1268" i="1" s="1"/>
  <c r="O27" i="3"/>
  <c r="M2690" i="1" s="1"/>
  <c r="P2690" i="1" s="1"/>
  <c r="P27" i="3"/>
  <c r="M2807" i="1" s="1"/>
  <c r="P2807" i="1" s="1"/>
  <c r="S27" i="3"/>
  <c r="M2495" i="1" s="1"/>
  <c r="P2495" i="1" s="1"/>
  <c r="U27" i="3"/>
  <c r="M719" i="1" s="1"/>
  <c r="P719" i="1" s="1"/>
  <c r="V27" i="3"/>
  <c r="M836" i="1" s="1"/>
  <c r="P836" i="1" s="1"/>
  <c r="W27" i="3"/>
  <c r="M3236" i="1" s="1"/>
  <c r="P3236" i="1" s="1"/>
  <c r="X27" i="3"/>
  <c r="M2416" i="1" s="1"/>
  <c r="P2416" i="1" s="1"/>
  <c r="Y27" i="3"/>
  <c r="M2216" i="1" s="1"/>
  <c r="P2216" i="1" s="1"/>
  <c r="Z27" i="3"/>
  <c r="M2651" i="1" s="1"/>
  <c r="P2651" i="1" s="1"/>
  <c r="AA27" i="3"/>
  <c r="M2099" i="1" s="1"/>
  <c r="P2099" i="1" s="1"/>
  <c r="AB27" i="3"/>
  <c r="M167" i="1" s="1"/>
  <c r="P167" i="1" s="1"/>
  <c r="AC27" i="3"/>
  <c r="M1619" i="1" s="1"/>
  <c r="P1619" i="1" s="1"/>
  <c r="AD27" i="3"/>
  <c r="M2456" i="1" s="1"/>
  <c r="P2456" i="1" s="1"/>
  <c r="AE27" i="3"/>
  <c r="M641" i="1" s="1"/>
  <c r="P641" i="1" s="1"/>
  <c r="AF27" i="3"/>
  <c r="M3002" i="1" s="1"/>
  <c r="P3002" i="1" s="1"/>
  <c r="AG27" i="3"/>
  <c r="M1658" i="1" s="1"/>
  <c r="P1658" i="1" s="1"/>
  <c r="AH27" i="3"/>
  <c r="M3119" i="1" s="1"/>
  <c r="P3119" i="1" s="1"/>
  <c r="AI27" i="3"/>
  <c r="M1777" i="1" s="1"/>
  <c r="P1777" i="1" s="1"/>
  <c r="AJ27" i="3"/>
  <c r="M323" i="1" s="1"/>
  <c r="P323" i="1" s="1"/>
  <c r="AK27" i="3"/>
  <c r="M2573" i="1" s="1"/>
  <c r="P2573" i="1" s="1"/>
  <c r="AL27" i="3"/>
  <c r="M284" i="1" s="1"/>
  <c r="P284" i="1" s="1"/>
  <c r="AM27" i="3"/>
  <c r="M953" i="1" s="1"/>
  <c r="P953" i="1" s="1"/>
  <c r="AN27" i="3"/>
  <c r="M1033" i="1" s="1"/>
  <c r="P1033" i="1" s="1"/>
  <c r="AO27" i="3"/>
  <c r="M1934" i="1" s="1"/>
  <c r="P1934" i="1" s="1"/>
  <c r="AP27" i="3"/>
  <c r="M1817" i="1" s="1"/>
  <c r="P1817" i="1" s="1"/>
  <c r="AQ27" i="3"/>
  <c r="M1229" i="1" s="1"/>
  <c r="P1229" i="1" s="1"/>
  <c r="AR27" i="3"/>
  <c r="M1190" i="1" s="1"/>
  <c r="P1190" i="1" s="1"/>
  <c r="AS27" i="3"/>
  <c r="M3158" i="1" s="1"/>
  <c r="P3158" i="1" s="1"/>
  <c r="AT27" i="3"/>
  <c r="M914" i="1" s="1"/>
  <c r="P914" i="1" s="1"/>
  <c r="AU27" i="3"/>
  <c r="M206" i="1" s="1"/>
  <c r="P206" i="1" s="1"/>
  <c r="AV27" i="3"/>
  <c r="AW27" i="3"/>
  <c r="AX27" i="3"/>
  <c r="AY27" i="3"/>
  <c r="AZ27" i="3"/>
  <c r="BA27" i="3"/>
  <c r="BB27" i="3"/>
  <c r="BC27" i="3"/>
  <c r="M602" i="1" s="1"/>
  <c r="P602" i="1" s="1"/>
  <c r="BD27" i="3"/>
  <c r="M3275" i="1" s="1"/>
  <c r="P3275" i="1" s="1"/>
  <c r="BE27" i="3"/>
  <c r="BF27" i="3"/>
  <c r="BG27" i="3"/>
  <c r="BH27" i="3"/>
  <c r="BI27" i="3"/>
  <c r="BJ27" i="3"/>
  <c r="BK27" i="3"/>
  <c r="BL27" i="3"/>
  <c r="BM27" i="3"/>
  <c r="BN27" i="3"/>
  <c r="BO27" i="3"/>
  <c r="BP27" i="3"/>
  <c r="BQ27" i="3"/>
  <c r="BR27" i="3"/>
  <c r="BS27" i="3"/>
  <c r="BT27" i="3"/>
  <c r="BU27" i="3"/>
  <c r="BV27" i="3"/>
  <c r="BW27" i="3"/>
  <c r="BX27" i="3"/>
  <c r="BY27" i="3"/>
  <c r="BZ27" i="3"/>
  <c r="CA27" i="3"/>
  <c r="CB27" i="3"/>
  <c r="B28" i="3"/>
  <c r="M441" i="1" s="1"/>
  <c r="P441" i="1" s="1"/>
  <c r="C28" i="3"/>
  <c r="M681" i="1" s="1"/>
  <c r="P681" i="1" s="1"/>
  <c r="D28" i="3"/>
  <c r="M3198" i="1" s="1"/>
  <c r="P3198" i="1" s="1"/>
  <c r="E28" i="3"/>
  <c r="M2295" i="1" s="1"/>
  <c r="P2295" i="1" s="1"/>
  <c r="F28" i="3"/>
  <c r="M2178" i="1" s="1"/>
  <c r="P2178" i="1" s="1"/>
  <c r="G28" i="3"/>
  <c r="M2613" i="1" s="1"/>
  <c r="P2613" i="1" s="1"/>
  <c r="H28" i="3"/>
  <c r="M1073" i="1" s="1"/>
  <c r="P1073" i="1" s="1"/>
  <c r="I28" i="3"/>
  <c r="M2061" i="1" s="1"/>
  <c r="P2061" i="1" s="1"/>
  <c r="J28" i="3"/>
  <c r="M12" i="1" s="1"/>
  <c r="P12" i="1" s="1"/>
  <c r="K28" i="3"/>
  <c r="M1503" i="1" s="1"/>
  <c r="P1503" i="1" s="1"/>
  <c r="L28" i="3"/>
  <c r="M1269" i="1" s="1"/>
  <c r="P1269" i="1" s="1"/>
  <c r="O28" i="3"/>
  <c r="M2691" i="1" s="1"/>
  <c r="P2691" i="1" s="1"/>
  <c r="P28" i="3"/>
  <c r="M2808" i="1" s="1"/>
  <c r="P2808" i="1" s="1"/>
  <c r="S28" i="3"/>
  <c r="M2496" i="1" s="1"/>
  <c r="P2496" i="1" s="1"/>
  <c r="U28" i="3"/>
  <c r="M720" i="1" s="1"/>
  <c r="P720" i="1" s="1"/>
  <c r="V28" i="3"/>
  <c r="M837" i="1" s="1"/>
  <c r="P837" i="1" s="1"/>
  <c r="W28" i="3"/>
  <c r="M3237" i="1" s="1"/>
  <c r="P3237" i="1" s="1"/>
  <c r="X28" i="3"/>
  <c r="M2417" i="1" s="1"/>
  <c r="P2417" i="1" s="1"/>
  <c r="Y28" i="3"/>
  <c r="M2217" i="1" s="1"/>
  <c r="P2217" i="1" s="1"/>
  <c r="Z28" i="3"/>
  <c r="M2652" i="1" s="1"/>
  <c r="P2652" i="1" s="1"/>
  <c r="AA28" i="3"/>
  <c r="M2100" i="1" s="1"/>
  <c r="P2100" i="1" s="1"/>
  <c r="AB28" i="3"/>
  <c r="M168" i="1" s="1"/>
  <c r="P168" i="1" s="1"/>
  <c r="AC28" i="3"/>
  <c r="M1620" i="1" s="1"/>
  <c r="P1620" i="1" s="1"/>
  <c r="AD28" i="3"/>
  <c r="M2457" i="1" s="1"/>
  <c r="P2457" i="1" s="1"/>
  <c r="AE28" i="3"/>
  <c r="M642" i="1" s="1"/>
  <c r="P642" i="1" s="1"/>
  <c r="AF28" i="3"/>
  <c r="M3003" i="1" s="1"/>
  <c r="P3003" i="1" s="1"/>
  <c r="AG28" i="3"/>
  <c r="M1659" i="1" s="1"/>
  <c r="P1659" i="1" s="1"/>
  <c r="AH28" i="3"/>
  <c r="M3120" i="1" s="1"/>
  <c r="P3120" i="1" s="1"/>
  <c r="AI28" i="3"/>
  <c r="M1778" i="1" s="1"/>
  <c r="P1778" i="1" s="1"/>
  <c r="AJ28" i="3"/>
  <c r="M324" i="1" s="1"/>
  <c r="P324" i="1" s="1"/>
  <c r="AK28" i="3"/>
  <c r="M2574" i="1" s="1"/>
  <c r="P2574" i="1" s="1"/>
  <c r="AL28" i="3"/>
  <c r="M285" i="1" s="1"/>
  <c r="P285" i="1" s="1"/>
  <c r="AM28" i="3"/>
  <c r="M954" i="1" s="1"/>
  <c r="P954" i="1" s="1"/>
  <c r="AN28" i="3"/>
  <c r="M1034" i="1" s="1"/>
  <c r="P1034" i="1" s="1"/>
  <c r="AO28" i="3"/>
  <c r="M1935" i="1" s="1"/>
  <c r="P1935" i="1" s="1"/>
  <c r="AP28" i="3"/>
  <c r="M1818" i="1" s="1"/>
  <c r="P1818" i="1" s="1"/>
  <c r="AQ28" i="3"/>
  <c r="M1230" i="1" s="1"/>
  <c r="P1230" i="1" s="1"/>
  <c r="AR28" i="3"/>
  <c r="M1191" i="1" s="1"/>
  <c r="P1191" i="1" s="1"/>
  <c r="AS28" i="3"/>
  <c r="M3159" i="1" s="1"/>
  <c r="P3159" i="1" s="1"/>
  <c r="AT28" i="3"/>
  <c r="M915" i="1" s="1"/>
  <c r="P915" i="1" s="1"/>
  <c r="AU28" i="3"/>
  <c r="M207" i="1" s="1"/>
  <c r="P207" i="1" s="1"/>
  <c r="AV28" i="3"/>
  <c r="AW28" i="3"/>
  <c r="AX28" i="3"/>
  <c r="AY28" i="3"/>
  <c r="AZ28" i="3"/>
  <c r="BA28" i="3"/>
  <c r="BB28" i="3"/>
  <c r="BC28" i="3"/>
  <c r="M603" i="1" s="1"/>
  <c r="P603" i="1" s="1"/>
  <c r="BD28" i="3"/>
  <c r="M3276" i="1" s="1"/>
  <c r="P3276" i="1" s="1"/>
  <c r="BE28" i="3"/>
  <c r="BF28" i="3"/>
  <c r="BG28" i="3"/>
  <c r="BH28" i="3"/>
  <c r="BI28" i="3"/>
  <c r="BJ28" i="3"/>
  <c r="BK28" i="3"/>
  <c r="BL28" i="3"/>
  <c r="BM28" i="3"/>
  <c r="BN28" i="3"/>
  <c r="BO28" i="3"/>
  <c r="BP28" i="3"/>
  <c r="BQ28" i="3"/>
  <c r="BR28" i="3"/>
  <c r="BS28" i="3"/>
  <c r="BT28" i="3"/>
  <c r="BU28" i="3"/>
  <c r="BV28" i="3"/>
  <c r="BW28" i="3"/>
  <c r="BX28" i="3"/>
  <c r="BY28" i="3"/>
  <c r="BZ28" i="3"/>
  <c r="CA28" i="3"/>
  <c r="CB28" i="3"/>
  <c r="B29" i="3"/>
  <c r="M442" i="1" s="1"/>
  <c r="P442" i="1" s="1"/>
  <c r="C29" i="3"/>
  <c r="M682" i="1" s="1"/>
  <c r="P682" i="1" s="1"/>
  <c r="D29" i="3"/>
  <c r="M3199" i="1" s="1"/>
  <c r="P3199" i="1" s="1"/>
  <c r="E29" i="3"/>
  <c r="M2296" i="1" s="1"/>
  <c r="P2296" i="1" s="1"/>
  <c r="F29" i="3"/>
  <c r="M2179" i="1" s="1"/>
  <c r="P2179" i="1" s="1"/>
  <c r="G29" i="3"/>
  <c r="M2614" i="1" s="1"/>
  <c r="P2614" i="1" s="1"/>
  <c r="H29" i="3"/>
  <c r="M1074" i="1" s="1"/>
  <c r="P1074" i="1" s="1"/>
  <c r="I29" i="3"/>
  <c r="M2062" i="1" s="1"/>
  <c r="P2062" i="1" s="1"/>
  <c r="J29" i="3"/>
  <c r="M13" i="1" s="1"/>
  <c r="P13" i="1" s="1"/>
  <c r="K29" i="3"/>
  <c r="M1504" i="1" s="1"/>
  <c r="P1504" i="1" s="1"/>
  <c r="L29" i="3"/>
  <c r="M1270" i="1" s="1"/>
  <c r="P1270" i="1" s="1"/>
  <c r="O29" i="3"/>
  <c r="M2692" i="1" s="1"/>
  <c r="P2692" i="1" s="1"/>
  <c r="P29" i="3"/>
  <c r="M2809" i="1" s="1"/>
  <c r="P2809" i="1" s="1"/>
  <c r="S29" i="3"/>
  <c r="M2497" i="1" s="1"/>
  <c r="P2497" i="1" s="1"/>
  <c r="U29" i="3"/>
  <c r="M721" i="1" s="1"/>
  <c r="P721" i="1" s="1"/>
  <c r="V29" i="3"/>
  <c r="M838" i="1" s="1"/>
  <c r="P838" i="1" s="1"/>
  <c r="W29" i="3"/>
  <c r="M3238" i="1" s="1"/>
  <c r="P3238" i="1" s="1"/>
  <c r="X29" i="3"/>
  <c r="M2418" i="1" s="1"/>
  <c r="P2418" i="1" s="1"/>
  <c r="Y29" i="3"/>
  <c r="M2218" i="1" s="1"/>
  <c r="P2218" i="1" s="1"/>
  <c r="Z29" i="3"/>
  <c r="M2653" i="1" s="1"/>
  <c r="P2653" i="1" s="1"/>
  <c r="AA29" i="3"/>
  <c r="M2101" i="1" s="1"/>
  <c r="P2101" i="1" s="1"/>
  <c r="AB29" i="3"/>
  <c r="M169" i="1" s="1"/>
  <c r="P169" i="1" s="1"/>
  <c r="AC29" i="3"/>
  <c r="M1621" i="1" s="1"/>
  <c r="P1621" i="1" s="1"/>
  <c r="AD29" i="3"/>
  <c r="M2458" i="1" s="1"/>
  <c r="P2458" i="1" s="1"/>
  <c r="AE29" i="3"/>
  <c r="M643" i="1" s="1"/>
  <c r="P643" i="1" s="1"/>
  <c r="AF29" i="3"/>
  <c r="M3004" i="1" s="1"/>
  <c r="P3004" i="1" s="1"/>
  <c r="AG29" i="3"/>
  <c r="M1660" i="1" s="1"/>
  <c r="P1660" i="1" s="1"/>
  <c r="AH29" i="3"/>
  <c r="M3121" i="1" s="1"/>
  <c r="P3121" i="1" s="1"/>
  <c r="AI29" i="3"/>
  <c r="M1779" i="1" s="1"/>
  <c r="P1779" i="1" s="1"/>
  <c r="AJ29" i="3"/>
  <c r="M325" i="1" s="1"/>
  <c r="P325" i="1" s="1"/>
  <c r="AK29" i="3"/>
  <c r="M2575" i="1" s="1"/>
  <c r="P2575" i="1" s="1"/>
  <c r="AL29" i="3"/>
  <c r="M286" i="1" s="1"/>
  <c r="P286" i="1" s="1"/>
  <c r="AM29" i="3"/>
  <c r="M955" i="1" s="1"/>
  <c r="P955" i="1" s="1"/>
  <c r="AN29" i="3"/>
  <c r="M1035" i="1" s="1"/>
  <c r="P1035" i="1" s="1"/>
  <c r="AO29" i="3"/>
  <c r="M1936" i="1" s="1"/>
  <c r="P1936" i="1" s="1"/>
  <c r="AP29" i="3"/>
  <c r="M1819" i="1" s="1"/>
  <c r="P1819" i="1" s="1"/>
  <c r="AQ29" i="3"/>
  <c r="M1231" i="1" s="1"/>
  <c r="P1231" i="1" s="1"/>
  <c r="AR29" i="3"/>
  <c r="M1192" i="1" s="1"/>
  <c r="P1192" i="1" s="1"/>
  <c r="AS29" i="3"/>
  <c r="M3160" i="1" s="1"/>
  <c r="P3160" i="1" s="1"/>
  <c r="AT29" i="3"/>
  <c r="M916" i="1" s="1"/>
  <c r="P916" i="1" s="1"/>
  <c r="AU29" i="3"/>
  <c r="M208" i="1" s="1"/>
  <c r="P208" i="1" s="1"/>
  <c r="AV29" i="3"/>
  <c r="AW29" i="3"/>
  <c r="AX29" i="3"/>
  <c r="AY29" i="3"/>
  <c r="AZ29" i="3"/>
  <c r="BA29" i="3"/>
  <c r="BB29" i="3"/>
  <c r="BC29" i="3"/>
  <c r="M604" i="1" s="1"/>
  <c r="P604" i="1" s="1"/>
  <c r="BD29" i="3"/>
  <c r="M3277" i="1" s="1"/>
  <c r="P3277" i="1" s="1"/>
  <c r="BE29" i="3"/>
  <c r="BF29" i="3"/>
  <c r="BG29" i="3"/>
  <c r="BH29" i="3"/>
  <c r="BI29" i="3"/>
  <c r="BJ29" i="3"/>
  <c r="BK29" i="3"/>
  <c r="BL29" i="3"/>
  <c r="BM29" i="3"/>
  <c r="BN29" i="3"/>
  <c r="BO29" i="3"/>
  <c r="BP29" i="3"/>
  <c r="BQ29" i="3"/>
  <c r="BR29" i="3"/>
  <c r="BS29" i="3"/>
  <c r="BT29" i="3"/>
  <c r="BU29" i="3"/>
  <c r="BV29" i="3"/>
  <c r="BW29" i="3"/>
  <c r="BX29" i="3"/>
  <c r="BY29" i="3"/>
  <c r="BZ29" i="3"/>
  <c r="CA29" i="3"/>
  <c r="CB29" i="3"/>
  <c r="B30" i="3"/>
  <c r="M443" i="1" s="1"/>
  <c r="P443" i="1" s="1"/>
  <c r="C30" i="3"/>
  <c r="M683" i="1" s="1"/>
  <c r="P683" i="1" s="1"/>
  <c r="D30" i="3"/>
  <c r="M3200" i="1" s="1"/>
  <c r="P3200" i="1" s="1"/>
  <c r="E30" i="3"/>
  <c r="M2297" i="1" s="1"/>
  <c r="P2297" i="1" s="1"/>
  <c r="F30" i="3"/>
  <c r="M2180" i="1" s="1"/>
  <c r="P2180" i="1" s="1"/>
  <c r="G30" i="3"/>
  <c r="M2615" i="1" s="1"/>
  <c r="P2615" i="1" s="1"/>
  <c r="H30" i="3"/>
  <c r="M1075" i="1" s="1"/>
  <c r="P1075" i="1" s="1"/>
  <c r="I30" i="3"/>
  <c r="M2063" i="1" s="1"/>
  <c r="P2063" i="1" s="1"/>
  <c r="J30" i="3"/>
  <c r="M14" i="1" s="1"/>
  <c r="P14" i="1" s="1"/>
  <c r="K30" i="3"/>
  <c r="M1505" i="1" s="1"/>
  <c r="P1505" i="1" s="1"/>
  <c r="L30" i="3"/>
  <c r="M1271" i="1" s="1"/>
  <c r="P1271" i="1" s="1"/>
  <c r="O30" i="3"/>
  <c r="M2693" i="1" s="1"/>
  <c r="P2693" i="1" s="1"/>
  <c r="P30" i="3"/>
  <c r="M2810" i="1" s="1"/>
  <c r="P2810" i="1" s="1"/>
  <c r="S30" i="3"/>
  <c r="M2498" i="1" s="1"/>
  <c r="P2498" i="1" s="1"/>
  <c r="U30" i="3"/>
  <c r="M722" i="1" s="1"/>
  <c r="P722" i="1" s="1"/>
  <c r="V30" i="3"/>
  <c r="M839" i="1" s="1"/>
  <c r="P839" i="1" s="1"/>
  <c r="W30" i="3"/>
  <c r="M3239" i="1" s="1"/>
  <c r="P3239" i="1" s="1"/>
  <c r="X30" i="3"/>
  <c r="M2419" i="1" s="1"/>
  <c r="P2419" i="1" s="1"/>
  <c r="Y30" i="3"/>
  <c r="M2219" i="1" s="1"/>
  <c r="P2219" i="1" s="1"/>
  <c r="Z30" i="3"/>
  <c r="M2654" i="1" s="1"/>
  <c r="P2654" i="1" s="1"/>
  <c r="AA30" i="3"/>
  <c r="M2102" i="1" s="1"/>
  <c r="P2102" i="1" s="1"/>
  <c r="AB30" i="3"/>
  <c r="M170" i="1" s="1"/>
  <c r="P170" i="1" s="1"/>
  <c r="AC30" i="3"/>
  <c r="M1622" i="1" s="1"/>
  <c r="P1622" i="1" s="1"/>
  <c r="AD30" i="3"/>
  <c r="M2459" i="1" s="1"/>
  <c r="P2459" i="1" s="1"/>
  <c r="AE30" i="3"/>
  <c r="M644" i="1" s="1"/>
  <c r="P644" i="1" s="1"/>
  <c r="AF30" i="3"/>
  <c r="M3005" i="1" s="1"/>
  <c r="P3005" i="1" s="1"/>
  <c r="AG30" i="3"/>
  <c r="M1661" i="1" s="1"/>
  <c r="P1661" i="1" s="1"/>
  <c r="AH30" i="3"/>
  <c r="M3122" i="1" s="1"/>
  <c r="P3122" i="1" s="1"/>
  <c r="AI30" i="3"/>
  <c r="M1780" i="1" s="1"/>
  <c r="P1780" i="1" s="1"/>
  <c r="AJ30" i="3"/>
  <c r="M326" i="1" s="1"/>
  <c r="P326" i="1" s="1"/>
  <c r="AK30" i="3"/>
  <c r="M2576" i="1" s="1"/>
  <c r="P2576" i="1" s="1"/>
  <c r="AL30" i="3"/>
  <c r="M287" i="1" s="1"/>
  <c r="P287" i="1" s="1"/>
  <c r="AM30" i="3"/>
  <c r="M956" i="1" s="1"/>
  <c r="P956" i="1" s="1"/>
  <c r="AN30" i="3"/>
  <c r="M1036" i="1" s="1"/>
  <c r="P1036" i="1" s="1"/>
  <c r="AO30" i="3"/>
  <c r="M1937" i="1" s="1"/>
  <c r="P1937" i="1" s="1"/>
  <c r="AP30" i="3"/>
  <c r="M1820" i="1" s="1"/>
  <c r="P1820" i="1" s="1"/>
  <c r="AQ30" i="3"/>
  <c r="M1232" i="1" s="1"/>
  <c r="P1232" i="1" s="1"/>
  <c r="AR30" i="3"/>
  <c r="M1193" i="1" s="1"/>
  <c r="P1193" i="1" s="1"/>
  <c r="AS30" i="3"/>
  <c r="M3161" i="1" s="1"/>
  <c r="P3161" i="1" s="1"/>
  <c r="AT30" i="3"/>
  <c r="M917" i="1" s="1"/>
  <c r="P917" i="1" s="1"/>
  <c r="AU30" i="3"/>
  <c r="M209" i="1" s="1"/>
  <c r="P209" i="1" s="1"/>
  <c r="AV30" i="3"/>
  <c r="AW30" i="3"/>
  <c r="AX30" i="3"/>
  <c r="AY30" i="3"/>
  <c r="AZ30" i="3"/>
  <c r="BA30" i="3"/>
  <c r="BB30" i="3"/>
  <c r="BC30" i="3"/>
  <c r="M605" i="1" s="1"/>
  <c r="P605" i="1" s="1"/>
  <c r="BD30" i="3"/>
  <c r="M3278" i="1" s="1"/>
  <c r="P3278" i="1" s="1"/>
  <c r="BE30" i="3"/>
  <c r="BF30" i="3"/>
  <c r="BG30" i="3"/>
  <c r="BH30" i="3"/>
  <c r="BI30" i="3"/>
  <c r="BJ30" i="3"/>
  <c r="BK30" i="3"/>
  <c r="BL30" i="3"/>
  <c r="BM30" i="3"/>
  <c r="BN30" i="3"/>
  <c r="BO30" i="3"/>
  <c r="BP30" i="3"/>
  <c r="BQ30" i="3"/>
  <c r="BR30" i="3"/>
  <c r="BS30" i="3"/>
  <c r="BT30" i="3"/>
  <c r="BU30" i="3"/>
  <c r="BV30" i="3"/>
  <c r="BW30" i="3"/>
  <c r="BX30" i="3"/>
  <c r="BY30" i="3"/>
  <c r="BZ30" i="3"/>
  <c r="CA30" i="3"/>
  <c r="CB30" i="3"/>
  <c r="B31" i="3"/>
  <c r="M444" i="1" s="1"/>
  <c r="P444" i="1" s="1"/>
  <c r="C31" i="3"/>
  <c r="M684" i="1" s="1"/>
  <c r="P684" i="1" s="1"/>
  <c r="D31" i="3"/>
  <c r="M3201" i="1" s="1"/>
  <c r="P3201" i="1" s="1"/>
  <c r="E31" i="3"/>
  <c r="M2298" i="1" s="1"/>
  <c r="P2298" i="1" s="1"/>
  <c r="F31" i="3"/>
  <c r="M2181" i="1" s="1"/>
  <c r="P2181" i="1" s="1"/>
  <c r="G31" i="3"/>
  <c r="M2616" i="1" s="1"/>
  <c r="P2616" i="1" s="1"/>
  <c r="H31" i="3"/>
  <c r="M1076" i="1" s="1"/>
  <c r="P1076" i="1" s="1"/>
  <c r="I31" i="3"/>
  <c r="M2064" i="1" s="1"/>
  <c r="P2064" i="1" s="1"/>
  <c r="J31" i="3"/>
  <c r="M15" i="1" s="1"/>
  <c r="P15" i="1" s="1"/>
  <c r="K31" i="3"/>
  <c r="M1506" i="1" s="1"/>
  <c r="P1506" i="1" s="1"/>
  <c r="L31" i="3"/>
  <c r="M1272" i="1" s="1"/>
  <c r="P1272" i="1" s="1"/>
  <c r="O31" i="3"/>
  <c r="M2694" i="1" s="1"/>
  <c r="P2694" i="1" s="1"/>
  <c r="P31" i="3"/>
  <c r="M2811" i="1" s="1"/>
  <c r="P2811" i="1" s="1"/>
  <c r="S31" i="3"/>
  <c r="M2499" i="1" s="1"/>
  <c r="P2499" i="1" s="1"/>
  <c r="U31" i="3"/>
  <c r="M723" i="1" s="1"/>
  <c r="P723" i="1" s="1"/>
  <c r="V31" i="3"/>
  <c r="M840" i="1" s="1"/>
  <c r="P840" i="1" s="1"/>
  <c r="W31" i="3"/>
  <c r="M3240" i="1" s="1"/>
  <c r="P3240" i="1" s="1"/>
  <c r="X31" i="3"/>
  <c r="M2420" i="1" s="1"/>
  <c r="P2420" i="1" s="1"/>
  <c r="Y31" i="3"/>
  <c r="M2220" i="1" s="1"/>
  <c r="P2220" i="1" s="1"/>
  <c r="Z31" i="3"/>
  <c r="M2655" i="1" s="1"/>
  <c r="P2655" i="1" s="1"/>
  <c r="AA31" i="3"/>
  <c r="M2103" i="1" s="1"/>
  <c r="P2103" i="1" s="1"/>
  <c r="AB31" i="3"/>
  <c r="M171" i="1" s="1"/>
  <c r="P171" i="1" s="1"/>
  <c r="AC31" i="3"/>
  <c r="M1623" i="1" s="1"/>
  <c r="P1623" i="1" s="1"/>
  <c r="AD31" i="3"/>
  <c r="M2460" i="1" s="1"/>
  <c r="P2460" i="1" s="1"/>
  <c r="AE31" i="3"/>
  <c r="M645" i="1" s="1"/>
  <c r="P645" i="1" s="1"/>
  <c r="AF31" i="3"/>
  <c r="M3006" i="1" s="1"/>
  <c r="P3006" i="1" s="1"/>
  <c r="AG31" i="3"/>
  <c r="M1662" i="1" s="1"/>
  <c r="P1662" i="1" s="1"/>
  <c r="AH31" i="3"/>
  <c r="M3123" i="1" s="1"/>
  <c r="P3123" i="1" s="1"/>
  <c r="AI31" i="3"/>
  <c r="M1781" i="1" s="1"/>
  <c r="P1781" i="1" s="1"/>
  <c r="AJ31" i="3"/>
  <c r="M327" i="1" s="1"/>
  <c r="P327" i="1" s="1"/>
  <c r="AK31" i="3"/>
  <c r="M2577" i="1" s="1"/>
  <c r="P2577" i="1" s="1"/>
  <c r="AL31" i="3"/>
  <c r="M288" i="1" s="1"/>
  <c r="P288" i="1" s="1"/>
  <c r="AM31" i="3"/>
  <c r="M957" i="1" s="1"/>
  <c r="P957" i="1" s="1"/>
  <c r="AN31" i="3"/>
  <c r="M1037" i="1" s="1"/>
  <c r="P1037" i="1" s="1"/>
  <c r="AO31" i="3"/>
  <c r="M1938" i="1" s="1"/>
  <c r="P1938" i="1" s="1"/>
  <c r="AP31" i="3"/>
  <c r="M1821" i="1" s="1"/>
  <c r="P1821" i="1" s="1"/>
  <c r="AQ31" i="3"/>
  <c r="M1233" i="1" s="1"/>
  <c r="P1233" i="1" s="1"/>
  <c r="AR31" i="3"/>
  <c r="M1194" i="1" s="1"/>
  <c r="P1194" i="1" s="1"/>
  <c r="AS31" i="3"/>
  <c r="M3162" i="1" s="1"/>
  <c r="P3162" i="1" s="1"/>
  <c r="AT31" i="3"/>
  <c r="M918" i="1" s="1"/>
  <c r="P918" i="1" s="1"/>
  <c r="AU31" i="3"/>
  <c r="M210" i="1" s="1"/>
  <c r="P210" i="1" s="1"/>
  <c r="AV31" i="3"/>
  <c r="AW31" i="3"/>
  <c r="AX31" i="3"/>
  <c r="AY31" i="3"/>
  <c r="AZ31" i="3"/>
  <c r="BA31" i="3"/>
  <c r="BB31" i="3"/>
  <c r="BC31" i="3"/>
  <c r="M606" i="1" s="1"/>
  <c r="P606" i="1" s="1"/>
  <c r="BD31" i="3"/>
  <c r="M3279" i="1" s="1"/>
  <c r="P3279" i="1" s="1"/>
  <c r="BE31" i="3"/>
  <c r="BF31" i="3"/>
  <c r="BG31" i="3"/>
  <c r="BH31" i="3"/>
  <c r="BI31" i="3"/>
  <c r="BJ31" i="3"/>
  <c r="BK31" i="3"/>
  <c r="BL31" i="3"/>
  <c r="BM31" i="3"/>
  <c r="BN31" i="3"/>
  <c r="BO31" i="3"/>
  <c r="BP31" i="3"/>
  <c r="BQ31" i="3"/>
  <c r="BR31" i="3"/>
  <c r="BS31" i="3"/>
  <c r="BT31" i="3"/>
  <c r="BU31" i="3"/>
  <c r="BV31" i="3"/>
  <c r="BW31" i="3"/>
  <c r="BX31" i="3"/>
  <c r="BY31" i="3"/>
  <c r="BZ31" i="3"/>
  <c r="CA31" i="3"/>
  <c r="CB31" i="3"/>
  <c r="B32" i="3"/>
  <c r="M445" i="1" s="1"/>
  <c r="P445" i="1" s="1"/>
  <c r="C32" i="3"/>
  <c r="M685" i="1" s="1"/>
  <c r="P685" i="1" s="1"/>
  <c r="D32" i="3"/>
  <c r="M3202" i="1" s="1"/>
  <c r="P3202" i="1" s="1"/>
  <c r="E32" i="3"/>
  <c r="M2299" i="1" s="1"/>
  <c r="P2299" i="1" s="1"/>
  <c r="F32" i="3"/>
  <c r="M2182" i="1" s="1"/>
  <c r="P2182" i="1" s="1"/>
  <c r="G32" i="3"/>
  <c r="M2617" i="1" s="1"/>
  <c r="P2617" i="1" s="1"/>
  <c r="H32" i="3"/>
  <c r="M1077" i="1" s="1"/>
  <c r="P1077" i="1" s="1"/>
  <c r="I32" i="3"/>
  <c r="M2065" i="1" s="1"/>
  <c r="P2065" i="1" s="1"/>
  <c r="J32" i="3"/>
  <c r="M16" i="1" s="1"/>
  <c r="P16" i="1" s="1"/>
  <c r="K32" i="3"/>
  <c r="M1507" i="1" s="1"/>
  <c r="P1507" i="1" s="1"/>
  <c r="L32" i="3"/>
  <c r="M1273" i="1" s="1"/>
  <c r="P1273" i="1" s="1"/>
  <c r="O32" i="3"/>
  <c r="M2695" i="1" s="1"/>
  <c r="P2695" i="1" s="1"/>
  <c r="P32" i="3"/>
  <c r="M2812" i="1" s="1"/>
  <c r="P2812" i="1" s="1"/>
  <c r="S32" i="3"/>
  <c r="M2500" i="1" s="1"/>
  <c r="P2500" i="1" s="1"/>
  <c r="U32" i="3"/>
  <c r="M724" i="1" s="1"/>
  <c r="P724" i="1" s="1"/>
  <c r="V32" i="3"/>
  <c r="M841" i="1" s="1"/>
  <c r="P841" i="1" s="1"/>
  <c r="W32" i="3"/>
  <c r="M3241" i="1" s="1"/>
  <c r="P3241" i="1" s="1"/>
  <c r="X32" i="3"/>
  <c r="M2421" i="1" s="1"/>
  <c r="P2421" i="1" s="1"/>
  <c r="Y32" i="3"/>
  <c r="M2221" i="1" s="1"/>
  <c r="P2221" i="1" s="1"/>
  <c r="Z32" i="3"/>
  <c r="M2656" i="1" s="1"/>
  <c r="P2656" i="1" s="1"/>
  <c r="AA32" i="3"/>
  <c r="M2104" i="1" s="1"/>
  <c r="P2104" i="1" s="1"/>
  <c r="AB32" i="3"/>
  <c r="M172" i="1" s="1"/>
  <c r="P172" i="1" s="1"/>
  <c r="AC32" i="3"/>
  <c r="M1624" i="1" s="1"/>
  <c r="P1624" i="1" s="1"/>
  <c r="AD32" i="3"/>
  <c r="M2461" i="1" s="1"/>
  <c r="P2461" i="1" s="1"/>
  <c r="AE32" i="3"/>
  <c r="M646" i="1" s="1"/>
  <c r="P646" i="1" s="1"/>
  <c r="AF32" i="3"/>
  <c r="M3007" i="1" s="1"/>
  <c r="P3007" i="1" s="1"/>
  <c r="AG32" i="3"/>
  <c r="M1663" i="1" s="1"/>
  <c r="P1663" i="1" s="1"/>
  <c r="AH32" i="3"/>
  <c r="M3124" i="1" s="1"/>
  <c r="P3124" i="1" s="1"/>
  <c r="AI32" i="3"/>
  <c r="M1782" i="1" s="1"/>
  <c r="P1782" i="1" s="1"/>
  <c r="AJ32" i="3"/>
  <c r="M328" i="1" s="1"/>
  <c r="P328" i="1" s="1"/>
  <c r="AK32" i="3"/>
  <c r="M2578" i="1" s="1"/>
  <c r="P2578" i="1" s="1"/>
  <c r="AL32" i="3"/>
  <c r="M289" i="1" s="1"/>
  <c r="P289" i="1" s="1"/>
  <c r="AM32" i="3"/>
  <c r="M958" i="1" s="1"/>
  <c r="P958" i="1" s="1"/>
  <c r="AN32" i="3"/>
  <c r="M1038" i="1" s="1"/>
  <c r="P1038" i="1" s="1"/>
  <c r="AO32" i="3"/>
  <c r="M1939" i="1" s="1"/>
  <c r="P1939" i="1" s="1"/>
  <c r="AP32" i="3"/>
  <c r="M1822" i="1" s="1"/>
  <c r="P1822" i="1" s="1"/>
  <c r="AQ32" i="3"/>
  <c r="M1234" i="1" s="1"/>
  <c r="P1234" i="1" s="1"/>
  <c r="AR32" i="3"/>
  <c r="M1195" i="1" s="1"/>
  <c r="P1195" i="1" s="1"/>
  <c r="AS32" i="3"/>
  <c r="M3163" i="1" s="1"/>
  <c r="P3163" i="1" s="1"/>
  <c r="AT32" i="3"/>
  <c r="M919" i="1" s="1"/>
  <c r="P919" i="1" s="1"/>
  <c r="AU32" i="3"/>
  <c r="M211" i="1" s="1"/>
  <c r="P211" i="1" s="1"/>
  <c r="AV32" i="3"/>
  <c r="AW32" i="3"/>
  <c r="AX32" i="3"/>
  <c r="AY32" i="3"/>
  <c r="AZ32" i="3"/>
  <c r="BA32" i="3"/>
  <c r="BB32" i="3"/>
  <c r="BC32" i="3"/>
  <c r="M607" i="1" s="1"/>
  <c r="P607" i="1" s="1"/>
  <c r="BD32" i="3"/>
  <c r="M3280" i="1" s="1"/>
  <c r="P3280" i="1" s="1"/>
  <c r="BE32" i="3"/>
  <c r="BF32" i="3"/>
  <c r="BG32" i="3"/>
  <c r="BH32" i="3"/>
  <c r="BI32" i="3"/>
  <c r="BJ32" i="3"/>
  <c r="BK32" i="3"/>
  <c r="BL32" i="3"/>
  <c r="BM32" i="3"/>
  <c r="BN32" i="3"/>
  <c r="BO32" i="3"/>
  <c r="BP32" i="3"/>
  <c r="BQ32" i="3"/>
  <c r="BR32" i="3"/>
  <c r="BS32" i="3"/>
  <c r="BT32" i="3"/>
  <c r="BU32" i="3"/>
  <c r="BV32" i="3"/>
  <c r="BW32" i="3"/>
  <c r="BX32" i="3"/>
  <c r="BY32" i="3"/>
  <c r="BZ32" i="3"/>
  <c r="CA32" i="3"/>
  <c r="CB32" i="3"/>
  <c r="B33" i="3"/>
  <c r="M446" i="1" s="1"/>
  <c r="P446" i="1" s="1"/>
  <c r="C33" i="3"/>
  <c r="M686" i="1" s="1"/>
  <c r="P686" i="1" s="1"/>
  <c r="D33" i="3"/>
  <c r="M3203" i="1" s="1"/>
  <c r="P3203" i="1" s="1"/>
  <c r="E33" i="3"/>
  <c r="M2300" i="1" s="1"/>
  <c r="P2300" i="1" s="1"/>
  <c r="F33" i="3"/>
  <c r="M2183" i="1" s="1"/>
  <c r="P2183" i="1" s="1"/>
  <c r="G33" i="3"/>
  <c r="M2618" i="1" s="1"/>
  <c r="P2618" i="1" s="1"/>
  <c r="H33" i="3"/>
  <c r="M1078" i="1" s="1"/>
  <c r="P1078" i="1" s="1"/>
  <c r="I33" i="3"/>
  <c r="M2066" i="1" s="1"/>
  <c r="P2066" i="1" s="1"/>
  <c r="J33" i="3"/>
  <c r="M17" i="1" s="1"/>
  <c r="P17" i="1" s="1"/>
  <c r="K33" i="3"/>
  <c r="M1508" i="1" s="1"/>
  <c r="P1508" i="1" s="1"/>
  <c r="L33" i="3"/>
  <c r="M1274" i="1" s="1"/>
  <c r="P1274" i="1" s="1"/>
  <c r="O33" i="3"/>
  <c r="M2696" i="1" s="1"/>
  <c r="P2696" i="1" s="1"/>
  <c r="P33" i="3"/>
  <c r="M2813" i="1" s="1"/>
  <c r="P2813" i="1" s="1"/>
  <c r="S33" i="3"/>
  <c r="M2501" i="1" s="1"/>
  <c r="P2501" i="1" s="1"/>
  <c r="U33" i="3"/>
  <c r="M725" i="1" s="1"/>
  <c r="P725" i="1" s="1"/>
  <c r="V33" i="3"/>
  <c r="M842" i="1" s="1"/>
  <c r="P842" i="1" s="1"/>
  <c r="W33" i="3"/>
  <c r="M3242" i="1" s="1"/>
  <c r="P3242" i="1" s="1"/>
  <c r="X33" i="3"/>
  <c r="M2422" i="1" s="1"/>
  <c r="P2422" i="1" s="1"/>
  <c r="Y33" i="3"/>
  <c r="M2222" i="1" s="1"/>
  <c r="P2222" i="1" s="1"/>
  <c r="Z33" i="3"/>
  <c r="M2657" i="1" s="1"/>
  <c r="P2657" i="1" s="1"/>
  <c r="AA33" i="3"/>
  <c r="M2105" i="1" s="1"/>
  <c r="P2105" i="1" s="1"/>
  <c r="AB33" i="3"/>
  <c r="M173" i="1" s="1"/>
  <c r="P173" i="1" s="1"/>
  <c r="AC33" i="3"/>
  <c r="M1625" i="1" s="1"/>
  <c r="P1625" i="1" s="1"/>
  <c r="AD33" i="3"/>
  <c r="M2462" i="1" s="1"/>
  <c r="P2462" i="1" s="1"/>
  <c r="AE33" i="3"/>
  <c r="M647" i="1" s="1"/>
  <c r="P647" i="1" s="1"/>
  <c r="AF33" i="3"/>
  <c r="M3008" i="1" s="1"/>
  <c r="P3008" i="1" s="1"/>
  <c r="AG33" i="3"/>
  <c r="M1664" i="1" s="1"/>
  <c r="P1664" i="1" s="1"/>
  <c r="AH33" i="3"/>
  <c r="M3125" i="1" s="1"/>
  <c r="P3125" i="1" s="1"/>
  <c r="AI33" i="3"/>
  <c r="M1783" i="1" s="1"/>
  <c r="P1783" i="1" s="1"/>
  <c r="AJ33" i="3"/>
  <c r="M329" i="1" s="1"/>
  <c r="P329" i="1" s="1"/>
  <c r="AK33" i="3"/>
  <c r="M2579" i="1" s="1"/>
  <c r="P2579" i="1" s="1"/>
  <c r="AL33" i="3"/>
  <c r="M290" i="1" s="1"/>
  <c r="P290" i="1" s="1"/>
  <c r="AM33" i="3"/>
  <c r="M959" i="1" s="1"/>
  <c r="P959" i="1" s="1"/>
  <c r="AN33" i="3"/>
  <c r="M1039" i="1" s="1"/>
  <c r="P1039" i="1" s="1"/>
  <c r="AO33" i="3"/>
  <c r="M1940" i="1" s="1"/>
  <c r="P1940" i="1" s="1"/>
  <c r="AP33" i="3"/>
  <c r="M1823" i="1" s="1"/>
  <c r="P1823" i="1" s="1"/>
  <c r="AQ33" i="3"/>
  <c r="M1235" i="1" s="1"/>
  <c r="P1235" i="1" s="1"/>
  <c r="AR33" i="3"/>
  <c r="M1196" i="1" s="1"/>
  <c r="P1196" i="1" s="1"/>
  <c r="AS33" i="3"/>
  <c r="M3164" i="1" s="1"/>
  <c r="P3164" i="1" s="1"/>
  <c r="AT33" i="3"/>
  <c r="M920" i="1" s="1"/>
  <c r="P920" i="1" s="1"/>
  <c r="AU33" i="3"/>
  <c r="M212" i="1" s="1"/>
  <c r="P212" i="1" s="1"/>
  <c r="AV33" i="3"/>
  <c r="AW33" i="3"/>
  <c r="AX33" i="3"/>
  <c r="AY33" i="3"/>
  <c r="AZ33" i="3"/>
  <c r="BA33" i="3"/>
  <c r="BB33" i="3"/>
  <c r="BC33" i="3"/>
  <c r="M608" i="1" s="1"/>
  <c r="P608" i="1" s="1"/>
  <c r="BD33" i="3"/>
  <c r="M3281" i="1" s="1"/>
  <c r="P3281" i="1" s="1"/>
  <c r="BE33" i="3"/>
  <c r="BF33" i="3"/>
  <c r="BG33" i="3"/>
  <c r="BH33" i="3"/>
  <c r="BI33" i="3"/>
  <c r="BJ33" i="3"/>
  <c r="BK33" i="3"/>
  <c r="BL33" i="3"/>
  <c r="BM33" i="3"/>
  <c r="BN33" i="3"/>
  <c r="BO33" i="3"/>
  <c r="BP33" i="3"/>
  <c r="BQ33" i="3"/>
  <c r="BR33" i="3"/>
  <c r="BS33" i="3"/>
  <c r="BT33" i="3"/>
  <c r="BU33" i="3"/>
  <c r="BV33" i="3"/>
  <c r="BW33" i="3"/>
  <c r="BX33" i="3"/>
  <c r="BY33" i="3"/>
  <c r="BZ33" i="3"/>
  <c r="CA33" i="3"/>
  <c r="CB33" i="3"/>
  <c r="B34" i="3"/>
  <c r="M447" i="1" s="1"/>
  <c r="P447" i="1" s="1"/>
  <c r="C34" i="3"/>
  <c r="M687" i="1" s="1"/>
  <c r="P687" i="1" s="1"/>
  <c r="D34" i="3"/>
  <c r="M3204" i="1" s="1"/>
  <c r="P3204" i="1" s="1"/>
  <c r="E34" i="3"/>
  <c r="M2301" i="1" s="1"/>
  <c r="P2301" i="1" s="1"/>
  <c r="F34" i="3"/>
  <c r="M2184" i="1" s="1"/>
  <c r="P2184" i="1" s="1"/>
  <c r="G34" i="3"/>
  <c r="M2619" i="1" s="1"/>
  <c r="P2619" i="1" s="1"/>
  <c r="H34" i="3"/>
  <c r="M1079" i="1" s="1"/>
  <c r="P1079" i="1" s="1"/>
  <c r="I34" i="3"/>
  <c r="M2067" i="1" s="1"/>
  <c r="P2067" i="1" s="1"/>
  <c r="J34" i="3"/>
  <c r="M18" i="1" s="1"/>
  <c r="P18" i="1" s="1"/>
  <c r="K34" i="3"/>
  <c r="M1509" i="1" s="1"/>
  <c r="P1509" i="1" s="1"/>
  <c r="L34" i="3"/>
  <c r="M1275" i="1" s="1"/>
  <c r="P1275" i="1" s="1"/>
  <c r="O34" i="3"/>
  <c r="M2697" i="1" s="1"/>
  <c r="P2697" i="1" s="1"/>
  <c r="P34" i="3"/>
  <c r="M2814" i="1" s="1"/>
  <c r="P2814" i="1" s="1"/>
  <c r="S34" i="3"/>
  <c r="M2502" i="1" s="1"/>
  <c r="P2502" i="1" s="1"/>
  <c r="U34" i="3"/>
  <c r="M726" i="1" s="1"/>
  <c r="P726" i="1" s="1"/>
  <c r="V34" i="3"/>
  <c r="M843" i="1" s="1"/>
  <c r="P843" i="1" s="1"/>
  <c r="W34" i="3"/>
  <c r="M3243" i="1" s="1"/>
  <c r="P3243" i="1" s="1"/>
  <c r="X34" i="3"/>
  <c r="M2423" i="1" s="1"/>
  <c r="P2423" i="1" s="1"/>
  <c r="Y34" i="3"/>
  <c r="M2223" i="1" s="1"/>
  <c r="P2223" i="1" s="1"/>
  <c r="Z34" i="3"/>
  <c r="M2658" i="1" s="1"/>
  <c r="P2658" i="1" s="1"/>
  <c r="AA34" i="3"/>
  <c r="M2106" i="1" s="1"/>
  <c r="P2106" i="1" s="1"/>
  <c r="AB34" i="3"/>
  <c r="M174" i="1" s="1"/>
  <c r="P174" i="1" s="1"/>
  <c r="AC34" i="3"/>
  <c r="M1626" i="1" s="1"/>
  <c r="P1626" i="1" s="1"/>
  <c r="AD34" i="3"/>
  <c r="M2463" i="1" s="1"/>
  <c r="P2463" i="1" s="1"/>
  <c r="AE34" i="3"/>
  <c r="M648" i="1" s="1"/>
  <c r="P648" i="1" s="1"/>
  <c r="AF34" i="3"/>
  <c r="M3009" i="1" s="1"/>
  <c r="P3009" i="1" s="1"/>
  <c r="AG34" i="3"/>
  <c r="M1665" i="1" s="1"/>
  <c r="P1665" i="1" s="1"/>
  <c r="AH34" i="3"/>
  <c r="M3126" i="1" s="1"/>
  <c r="P3126" i="1" s="1"/>
  <c r="AI34" i="3"/>
  <c r="M1784" i="1" s="1"/>
  <c r="P1784" i="1" s="1"/>
  <c r="AJ34" i="3"/>
  <c r="M330" i="1" s="1"/>
  <c r="P330" i="1" s="1"/>
  <c r="AK34" i="3"/>
  <c r="M2580" i="1" s="1"/>
  <c r="P2580" i="1" s="1"/>
  <c r="AL34" i="3"/>
  <c r="M291" i="1" s="1"/>
  <c r="P291" i="1" s="1"/>
  <c r="AM34" i="3"/>
  <c r="M960" i="1" s="1"/>
  <c r="P960" i="1" s="1"/>
  <c r="AN34" i="3"/>
  <c r="M1040" i="1" s="1"/>
  <c r="P1040" i="1" s="1"/>
  <c r="AO34" i="3"/>
  <c r="M1941" i="1" s="1"/>
  <c r="P1941" i="1" s="1"/>
  <c r="AP34" i="3"/>
  <c r="M1824" i="1" s="1"/>
  <c r="P1824" i="1" s="1"/>
  <c r="AQ34" i="3"/>
  <c r="M1236" i="1" s="1"/>
  <c r="P1236" i="1" s="1"/>
  <c r="AR34" i="3"/>
  <c r="M1197" i="1" s="1"/>
  <c r="P1197" i="1" s="1"/>
  <c r="AS34" i="3"/>
  <c r="M3165" i="1" s="1"/>
  <c r="P3165" i="1" s="1"/>
  <c r="AT34" i="3"/>
  <c r="M921" i="1" s="1"/>
  <c r="P921" i="1" s="1"/>
  <c r="AU34" i="3"/>
  <c r="M213" i="1" s="1"/>
  <c r="P213" i="1" s="1"/>
  <c r="AV34" i="3"/>
  <c r="AW34" i="3"/>
  <c r="AX34" i="3"/>
  <c r="AY34" i="3"/>
  <c r="AZ34" i="3"/>
  <c r="BA34" i="3"/>
  <c r="BB34" i="3"/>
  <c r="BC34" i="3"/>
  <c r="M609" i="1" s="1"/>
  <c r="P609" i="1" s="1"/>
  <c r="BD34" i="3"/>
  <c r="M3282" i="1" s="1"/>
  <c r="P3282" i="1" s="1"/>
  <c r="BE34" i="3"/>
  <c r="BF34" i="3"/>
  <c r="BG34" i="3"/>
  <c r="BH34" i="3"/>
  <c r="BI34" i="3"/>
  <c r="BJ34" i="3"/>
  <c r="BK34" i="3"/>
  <c r="BL34" i="3"/>
  <c r="BM34" i="3"/>
  <c r="BN34" i="3"/>
  <c r="BO34" i="3"/>
  <c r="BP34" i="3"/>
  <c r="BQ34" i="3"/>
  <c r="BR34" i="3"/>
  <c r="BS34" i="3"/>
  <c r="BT34" i="3"/>
  <c r="BU34" i="3"/>
  <c r="BV34" i="3"/>
  <c r="BW34" i="3"/>
  <c r="BX34" i="3"/>
  <c r="BY34" i="3"/>
  <c r="BZ34" i="3"/>
  <c r="CA34" i="3"/>
  <c r="CB34" i="3"/>
  <c r="B35" i="3"/>
  <c r="M448" i="1" s="1"/>
  <c r="P448" i="1" s="1"/>
  <c r="C35" i="3"/>
  <c r="M688" i="1" s="1"/>
  <c r="P688" i="1" s="1"/>
  <c r="D35" i="3"/>
  <c r="M3205" i="1" s="1"/>
  <c r="P3205" i="1" s="1"/>
  <c r="E35" i="3"/>
  <c r="M2302" i="1" s="1"/>
  <c r="P2302" i="1" s="1"/>
  <c r="F35" i="3"/>
  <c r="M2185" i="1" s="1"/>
  <c r="P2185" i="1" s="1"/>
  <c r="G35" i="3"/>
  <c r="M2620" i="1" s="1"/>
  <c r="P2620" i="1" s="1"/>
  <c r="H35" i="3"/>
  <c r="M1080" i="1" s="1"/>
  <c r="P1080" i="1" s="1"/>
  <c r="I35" i="3"/>
  <c r="M2068" i="1" s="1"/>
  <c r="P2068" i="1" s="1"/>
  <c r="J35" i="3"/>
  <c r="M19" i="1" s="1"/>
  <c r="P19" i="1" s="1"/>
  <c r="K35" i="3"/>
  <c r="M1510" i="1" s="1"/>
  <c r="P1510" i="1" s="1"/>
  <c r="L35" i="3"/>
  <c r="M1276" i="1" s="1"/>
  <c r="P1276" i="1" s="1"/>
  <c r="O35" i="3"/>
  <c r="M2698" i="1" s="1"/>
  <c r="P2698" i="1" s="1"/>
  <c r="P35" i="3"/>
  <c r="M2815" i="1" s="1"/>
  <c r="P2815" i="1" s="1"/>
  <c r="S35" i="3"/>
  <c r="M2503" i="1" s="1"/>
  <c r="P2503" i="1" s="1"/>
  <c r="U35" i="3"/>
  <c r="M727" i="1" s="1"/>
  <c r="P727" i="1" s="1"/>
  <c r="V35" i="3"/>
  <c r="M844" i="1" s="1"/>
  <c r="P844" i="1" s="1"/>
  <c r="W35" i="3"/>
  <c r="M3244" i="1" s="1"/>
  <c r="P3244" i="1" s="1"/>
  <c r="X35" i="3"/>
  <c r="M2424" i="1" s="1"/>
  <c r="P2424" i="1" s="1"/>
  <c r="Y35" i="3"/>
  <c r="M2224" i="1" s="1"/>
  <c r="P2224" i="1" s="1"/>
  <c r="Z35" i="3"/>
  <c r="M2659" i="1" s="1"/>
  <c r="P2659" i="1" s="1"/>
  <c r="AA35" i="3"/>
  <c r="M2107" i="1" s="1"/>
  <c r="P2107" i="1" s="1"/>
  <c r="AB35" i="3"/>
  <c r="M175" i="1" s="1"/>
  <c r="P175" i="1" s="1"/>
  <c r="AC35" i="3"/>
  <c r="M1627" i="1" s="1"/>
  <c r="P1627" i="1" s="1"/>
  <c r="AD35" i="3"/>
  <c r="M2464" i="1" s="1"/>
  <c r="P2464" i="1" s="1"/>
  <c r="AE35" i="3"/>
  <c r="M649" i="1" s="1"/>
  <c r="P649" i="1" s="1"/>
  <c r="AF35" i="3"/>
  <c r="M3010" i="1" s="1"/>
  <c r="P3010" i="1" s="1"/>
  <c r="AG35" i="3"/>
  <c r="M1666" i="1" s="1"/>
  <c r="P1666" i="1" s="1"/>
  <c r="AH35" i="3"/>
  <c r="M3127" i="1" s="1"/>
  <c r="P3127" i="1" s="1"/>
  <c r="AI35" i="3"/>
  <c r="M1785" i="1" s="1"/>
  <c r="P1785" i="1" s="1"/>
  <c r="AJ35" i="3"/>
  <c r="M331" i="1" s="1"/>
  <c r="P331" i="1" s="1"/>
  <c r="AK35" i="3"/>
  <c r="M2581" i="1" s="1"/>
  <c r="P2581" i="1" s="1"/>
  <c r="AL35" i="3"/>
  <c r="M292" i="1" s="1"/>
  <c r="P292" i="1" s="1"/>
  <c r="AM35" i="3"/>
  <c r="M961" i="1" s="1"/>
  <c r="P961" i="1" s="1"/>
  <c r="AN35" i="3"/>
  <c r="M1041" i="1" s="1"/>
  <c r="P1041" i="1" s="1"/>
  <c r="AO35" i="3"/>
  <c r="M1942" i="1" s="1"/>
  <c r="P1942" i="1" s="1"/>
  <c r="AP35" i="3"/>
  <c r="M1825" i="1" s="1"/>
  <c r="P1825" i="1" s="1"/>
  <c r="AQ35" i="3"/>
  <c r="M1237" i="1" s="1"/>
  <c r="P1237" i="1" s="1"/>
  <c r="AR35" i="3"/>
  <c r="M1198" i="1" s="1"/>
  <c r="P1198" i="1" s="1"/>
  <c r="AS35" i="3"/>
  <c r="M3166" i="1" s="1"/>
  <c r="P3166" i="1" s="1"/>
  <c r="AT35" i="3"/>
  <c r="M922" i="1" s="1"/>
  <c r="P922" i="1" s="1"/>
  <c r="AU35" i="3"/>
  <c r="M214" i="1" s="1"/>
  <c r="P214" i="1" s="1"/>
  <c r="AV35" i="3"/>
  <c r="AW35" i="3"/>
  <c r="AX35" i="3"/>
  <c r="AY35" i="3"/>
  <c r="AZ35" i="3"/>
  <c r="BA35" i="3"/>
  <c r="BB35" i="3"/>
  <c r="BC35" i="3"/>
  <c r="M610" i="1" s="1"/>
  <c r="P610" i="1" s="1"/>
  <c r="BD35" i="3"/>
  <c r="M3283" i="1" s="1"/>
  <c r="P3283" i="1" s="1"/>
  <c r="BE35" i="3"/>
  <c r="BF35" i="3"/>
  <c r="BG35" i="3"/>
  <c r="BH35" i="3"/>
  <c r="BI35" i="3"/>
  <c r="BJ35" i="3"/>
  <c r="BK35" i="3"/>
  <c r="BL35" i="3"/>
  <c r="BM35" i="3"/>
  <c r="BN35" i="3"/>
  <c r="BO35" i="3"/>
  <c r="BP35" i="3"/>
  <c r="BQ35" i="3"/>
  <c r="BR35" i="3"/>
  <c r="BS35" i="3"/>
  <c r="BT35" i="3"/>
  <c r="BU35" i="3"/>
  <c r="BV35" i="3"/>
  <c r="BW35" i="3"/>
  <c r="BX35" i="3"/>
  <c r="BY35" i="3"/>
  <c r="BZ35" i="3"/>
  <c r="CA35" i="3"/>
  <c r="CB35" i="3"/>
  <c r="B36" i="3"/>
  <c r="M449" i="1" s="1"/>
  <c r="P449" i="1" s="1"/>
  <c r="C36" i="3"/>
  <c r="M689" i="1" s="1"/>
  <c r="P689" i="1" s="1"/>
  <c r="D36" i="3"/>
  <c r="M3206" i="1" s="1"/>
  <c r="P3206" i="1" s="1"/>
  <c r="E36" i="3"/>
  <c r="M2303" i="1" s="1"/>
  <c r="P2303" i="1" s="1"/>
  <c r="F36" i="3"/>
  <c r="M2186" i="1" s="1"/>
  <c r="P2186" i="1" s="1"/>
  <c r="G36" i="3"/>
  <c r="M2621" i="1" s="1"/>
  <c r="P2621" i="1" s="1"/>
  <c r="H36" i="3"/>
  <c r="M1081" i="1" s="1"/>
  <c r="P1081" i="1" s="1"/>
  <c r="I36" i="3"/>
  <c r="M2069" i="1" s="1"/>
  <c r="P2069" i="1" s="1"/>
  <c r="J36" i="3"/>
  <c r="M20" i="1" s="1"/>
  <c r="P20" i="1" s="1"/>
  <c r="K36" i="3"/>
  <c r="M1511" i="1" s="1"/>
  <c r="P1511" i="1" s="1"/>
  <c r="L36" i="3"/>
  <c r="M1277" i="1" s="1"/>
  <c r="P1277" i="1" s="1"/>
  <c r="O36" i="3"/>
  <c r="M2699" i="1" s="1"/>
  <c r="P2699" i="1" s="1"/>
  <c r="P36" i="3"/>
  <c r="M2816" i="1" s="1"/>
  <c r="P2816" i="1" s="1"/>
  <c r="S36" i="3"/>
  <c r="M2504" i="1" s="1"/>
  <c r="P2504" i="1" s="1"/>
  <c r="U36" i="3"/>
  <c r="M728" i="1" s="1"/>
  <c r="P728" i="1" s="1"/>
  <c r="V36" i="3"/>
  <c r="M845" i="1" s="1"/>
  <c r="P845" i="1" s="1"/>
  <c r="W36" i="3"/>
  <c r="M3245" i="1" s="1"/>
  <c r="P3245" i="1" s="1"/>
  <c r="X36" i="3"/>
  <c r="M2425" i="1" s="1"/>
  <c r="P2425" i="1" s="1"/>
  <c r="Y36" i="3"/>
  <c r="M2225" i="1" s="1"/>
  <c r="P2225" i="1" s="1"/>
  <c r="Z36" i="3"/>
  <c r="M2660" i="1" s="1"/>
  <c r="P2660" i="1" s="1"/>
  <c r="AA36" i="3"/>
  <c r="M2108" i="1" s="1"/>
  <c r="P2108" i="1" s="1"/>
  <c r="AB36" i="3"/>
  <c r="M176" i="1" s="1"/>
  <c r="P176" i="1" s="1"/>
  <c r="AC36" i="3"/>
  <c r="M1628" i="1" s="1"/>
  <c r="P1628" i="1" s="1"/>
  <c r="AD36" i="3"/>
  <c r="M2465" i="1" s="1"/>
  <c r="P2465" i="1" s="1"/>
  <c r="AE36" i="3"/>
  <c r="M650" i="1" s="1"/>
  <c r="P650" i="1" s="1"/>
  <c r="AF36" i="3"/>
  <c r="M3011" i="1" s="1"/>
  <c r="P3011" i="1" s="1"/>
  <c r="AG36" i="3"/>
  <c r="M1667" i="1" s="1"/>
  <c r="P1667" i="1" s="1"/>
  <c r="AH36" i="3"/>
  <c r="M3128" i="1" s="1"/>
  <c r="P3128" i="1" s="1"/>
  <c r="AI36" i="3"/>
  <c r="M1786" i="1" s="1"/>
  <c r="P1786" i="1" s="1"/>
  <c r="AJ36" i="3"/>
  <c r="M332" i="1" s="1"/>
  <c r="P332" i="1" s="1"/>
  <c r="AK36" i="3"/>
  <c r="M2582" i="1" s="1"/>
  <c r="P2582" i="1" s="1"/>
  <c r="AL36" i="3"/>
  <c r="M293" i="1" s="1"/>
  <c r="P293" i="1" s="1"/>
  <c r="AM36" i="3"/>
  <c r="M962" i="1" s="1"/>
  <c r="P962" i="1" s="1"/>
  <c r="AN36" i="3"/>
  <c r="M1042" i="1" s="1"/>
  <c r="P1042" i="1" s="1"/>
  <c r="AO36" i="3"/>
  <c r="M1943" i="1" s="1"/>
  <c r="P1943" i="1" s="1"/>
  <c r="AP36" i="3"/>
  <c r="M1826" i="1" s="1"/>
  <c r="P1826" i="1" s="1"/>
  <c r="AQ36" i="3"/>
  <c r="M1238" i="1" s="1"/>
  <c r="P1238" i="1" s="1"/>
  <c r="AR36" i="3"/>
  <c r="M1199" i="1" s="1"/>
  <c r="P1199" i="1" s="1"/>
  <c r="AS36" i="3"/>
  <c r="M3167" i="1" s="1"/>
  <c r="P3167" i="1" s="1"/>
  <c r="AT36" i="3"/>
  <c r="M923" i="1" s="1"/>
  <c r="P923" i="1" s="1"/>
  <c r="AU36" i="3"/>
  <c r="M215" i="1" s="1"/>
  <c r="P215" i="1" s="1"/>
  <c r="AV36" i="3"/>
  <c r="AW36" i="3"/>
  <c r="AX36" i="3"/>
  <c r="AY36" i="3"/>
  <c r="AZ36" i="3"/>
  <c r="BA36" i="3"/>
  <c r="BB36" i="3"/>
  <c r="BC36" i="3"/>
  <c r="M611" i="1" s="1"/>
  <c r="P611" i="1" s="1"/>
  <c r="BD36" i="3"/>
  <c r="M3284" i="1" s="1"/>
  <c r="P3284" i="1" s="1"/>
  <c r="BE36" i="3"/>
  <c r="BF36" i="3"/>
  <c r="BG36" i="3"/>
  <c r="BH36" i="3"/>
  <c r="BI36" i="3"/>
  <c r="BJ36" i="3"/>
  <c r="BK36" i="3"/>
  <c r="BL36" i="3"/>
  <c r="BM36" i="3"/>
  <c r="BN36" i="3"/>
  <c r="BO36" i="3"/>
  <c r="BP36" i="3"/>
  <c r="BQ36" i="3"/>
  <c r="BR36" i="3"/>
  <c r="BS36" i="3"/>
  <c r="BT36" i="3"/>
  <c r="BU36" i="3"/>
  <c r="BV36" i="3"/>
  <c r="BW36" i="3"/>
  <c r="BX36" i="3"/>
  <c r="BY36" i="3"/>
  <c r="BZ36" i="3"/>
  <c r="CA36" i="3"/>
  <c r="CB36" i="3"/>
  <c r="B37" i="3"/>
  <c r="M450" i="1" s="1"/>
  <c r="P450" i="1" s="1"/>
  <c r="C37" i="3"/>
  <c r="M690" i="1" s="1"/>
  <c r="P690" i="1" s="1"/>
  <c r="D37" i="3"/>
  <c r="M3207" i="1" s="1"/>
  <c r="P3207" i="1" s="1"/>
  <c r="E37" i="3"/>
  <c r="M2304" i="1" s="1"/>
  <c r="P2304" i="1" s="1"/>
  <c r="F37" i="3"/>
  <c r="M2187" i="1" s="1"/>
  <c r="P2187" i="1" s="1"/>
  <c r="G37" i="3"/>
  <c r="M2622" i="1" s="1"/>
  <c r="P2622" i="1" s="1"/>
  <c r="H37" i="3"/>
  <c r="M1082" i="1" s="1"/>
  <c r="P1082" i="1" s="1"/>
  <c r="I37" i="3"/>
  <c r="M2070" i="1" s="1"/>
  <c r="P2070" i="1" s="1"/>
  <c r="J37" i="3"/>
  <c r="M21" i="1" s="1"/>
  <c r="P21" i="1" s="1"/>
  <c r="K37" i="3"/>
  <c r="M1512" i="1" s="1"/>
  <c r="P1512" i="1" s="1"/>
  <c r="L37" i="3"/>
  <c r="M1278" i="1" s="1"/>
  <c r="P1278" i="1" s="1"/>
  <c r="O37" i="3"/>
  <c r="M2700" i="1" s="1"/>
  <c r="P2700" i="1" s="1"/>
  <c r="P37" i="3"/>
  <c r="M2817" i="1" s="1"/>
  <c r="P2817" i="1" s="1"/>
  <c r="S37" i="3"/>
  <c r="M2505" i="1" s="1"/>
  <c r="P2505" i="1" s="1"/>
  <c r="U37" i="3"/>
  <c r="M729" i="1" s="1"/>
  <c r="P729" i="1" s="1"/>
  <c r="V37" i="3"/>
  <c r="M846" i="1" s="1"/>
  <c r="P846" i="1" s="1"/>
  <c r="W37" i="3"/>
  <c r="M3246" i="1" s="1"/>
  <c r="P3246" i="1" s="1"/>
  <c r="X37" i="3"/>
  <c r="M2426" i="1" s="1"/>
  <c r="P2426" i="1" s="1"/>
  <c r="Y37" i="3"/>
  <c r="M2226" i="1" s="1"/>
  <c r="P2226" i="1" s="1"/>
  <c r="Z37" i="3"/>
  <c r="M2661" i="1" s="1"/>
  <c r="P2661" i="1" s="1"/>
  <c r="AA37" i="3"/>
  <c r="M2109" i="1" s="1"/>
  <c r="P2109" i="1" s="1"/>
  <c r="AB37" i="3"/>
  <c r="M177" i="1" s="1"/>
  <c r="P177" i="1" s="1"/>
  <c r="AC37" i="3"/>
  <c r="M1629" i="1" s="1"/>
  <c r="P1629" i="1" s="1"/>
  <c r="AD37" i="3"/>
  <c r="M2466" i="1" s="1"/>
  <c r="P2466" i="1" s="1"/>
  <c r="AE37" i="3"/>
  <c r="M651" i="1" s="1"/>
  <c r="P651" i="1" s="1"/>
  <c r="AF37" i="3"/>
  <c r="M3012" i="1" s="1"/>
  <c r="P3012" i="1" s="1"/>
  <c r="AG37" i="3"/>
  <c r="M1668" i="1" s="1"/>
  <c r="P1668" i="1" s="1"/>
  <c r="AH37" i="3"/>
  <c r="M3129" i="1" s="1"/>
  <c r="P3129" i="1" s="1"/>
  <c r="AI37" i="3"/>
  <c r="M1787" i="1" s="1"/>
  <c r="P1787" i="1" s="1"/>
  <c r="AJ37" i="3"/>
  <c r="M333" i="1" s="1"/>
  <c r="P333" i="1" s="1"/>
  <c r="AK37" i="3"/>
  <c r="M2583" i="1" s="1"/>
  <c r="P2583" i="1" s="1"/>
  <c r="AL37" i="3"/>
  <c r="M294" i="1" s="1"/>
  <c r="P294" i="1" s="1"/>
  <c r="AM37" i="3"/>
  <c r="M963" i="1" s="1"/>
  <c r="P963" i="1" s="1"/>
  <c r="AN37" i="3"/>
  <c r="M1043" i="1" s="1"/>
  <c r="P1043" i="1" s="1"/>
  <c r="AO37" i="3"/>
  <c r="M1944" i="1" s="1"/>
  <c r="P1944" i="1" s="1"/>
  <c r="AP37" i="3"/>
  <c r="M1827" i="1" s="1"/>
  <c r="P1827" i="1" s="1"/>
  <c r="AQ37" i="3"/>
  <c r="M1239" i="1" s="1"/>
  <c r="P1239" i="1" s="1"/>
  <c r="AR37" i="3"/>
  <c r="M1200" i="1" s="1"/>
  <c r="P1200" i="1" s="1"/>
  <c r="AS37" i="3"/>
  <c r="M3168" i="1" s="1"/>
  <c r="P3168" i="1" s="1"/>
  <c r="AT37" i="3"/>
  <c r="M924" i="1" s="1"/>
  <c r="P924" i="1" s="1"/>
  <c r="AU37" i="3"/>
  <c r="M216" i="1" s="1"/>
  <c r="P216" i="1" s="1"/>
  <c r="AV37" i="3"/>
  <c r="AW37" i="3"/>
  <c r="AX37" i="3"/>
  <c r="AY37" i="3"/>
  <c r="AZ37" i="3"/>
  <c r="BA37" i="3"/>
  <c r="BB37" i="3"/>
  <c r="BC37" i="3"/>
  <c r="M612" i="1" s="1"/>
  <c r="P612" i="1" s="1"/>
  <c r="BD37" i="3"/>
  <c r="M3285" i="1" s="1"/>
  <c r="P3285" i="1" s="1"/>
  <c r="BE37" i="3"/>
  <c r="BF37" i="3"/>
  <c r="BG37" i="3"/>
  <c r="BH37" i="3"/>
  <c r="BI37" i="3"/>
  <c r="BJ37" i="3"/>
  <c r="BK37" i="3"/>
  <c r="BL37" i="3"/>
  <c r="BM37" i="3"/>
  <c r="BN37" i="3"/>
  <c r="BO37" i="3"/>
  <c r="BP37" i="3"/>
  <c r="BQ37" i="3"/>
  <c r="BR37" i="3"/>
  <c r="BS37" i="3"/>
  <c r="BT37" i="3"/>
  <c r="BU37" i="3"/>
  <c r="BV37" i="3"/>
  <c r="BW37" i="3"/>
  <c r="BX37" i="3"/>
  <c r="BY37" i="3"/>
  <c r="BZ37" i="3"/>
  <c r="CA37" i="3"/>
  <c r="CB37" i="3"/>
  <c r="B38" i="3"/>
  <c r="C38" i="3"/>
  <c r="D38" i="3"/>
  <c r="E38" i="3"/>
  <c r="F38" i="3"/>
  <c r="G38" i="3"/>
  <c r="H38" i="3"/>
  <c r="I38" i="3"/>
  <c r="J38" i="3"/>
  <c r="K38" i="3"/>
  <c r="L38" i="3"/>
  <c r="O38" i="3"/>
  <c r="P38" i="3"/>
  <c r="S38" i="3"/>
  <c r="U38" i="3"/>
  <c r="V38" i="3"/>
  <c r="W38" i="3"/>
  <c r="X38" i="3"/>
  <c r="Y38" i="3"/>
  <c r="Z38" i="3"/>
  <c r="AA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BQ38" i="3"/>
  <c r="BR38" i="3"/>
  <c r="BS38" i="3"/>
  <c r="BT38" i="3"/>
  <c r="BU38" i="3"/>
  <c r="BV38" i="3"/>
  <c r="BW38" i="3"/>
  <c r="BX38" i="3"/>
  <c r="BY38" i="3"/>
  <c r="BZ38" i="3"/>
  <c r="CA38" i="3"/>
  <c r="CB38" i="3"/>
  <c r="B39" i="3"/>
  <c r="M451" i="1" s="1"/>
  <c r="P451" i="1" s="1"/>
  <c r="C39" i="3"/>
  <c r="M691" i="1" s="1"/>
  <c r="P691" i="1" s="1"/>
  <c r="D39" i="3"/>
  <c r="M3208" i="1" s="1"/>
  <c r="P3208" i="1" s="1"/>
  <c r="E39" i="3"/>
  <c r="M2305" i="1" s="1"/>
  <c r="P2305" i="1" s="1"/>
  <c r="F39" i="3"/>
  <c r="M2188" i="1" s="1"/>
  <c r="P2188" i="1" s="1"/>
  <c r="G39" i="3"/>
  <c r="M2623" i="1" s="1"/>
  <c r="P2623" i="1" s="1"/>
  <c r="H39" i="3"/>
  <c r="M1083" i="1" s="1"/>
  <c r="P1083" i="1" s="1"/>
  <c r="I39" i="3"/>
  <c r="M2071" i="1" s="1"/>
  <c r="P2071" i="1" s="1"/>
  <c r="J39" i="3"/>
  <c r="M22" i="1" s="1"/>
  <c r="P22" i="1" s="1"/>
  <c r="K39" i="3"/>
  <c r="M1513" i="1" s="1"/>
  <c r="P1513" i="1" s="1"/>
  <c r="L39" i="3"/>
  <c r="M1279" i="1" s="1"/>
  <c r="P1279" i="1" s="1"/>
  <c r="O39" i="3"/>
  <c r="M2701" i="1" s="1"/>
  <c r="P2701" i="1" s="1"/>
  <c r="P39" i="3"/>
  <c r="M2818" i="1" s="1"/>
  <c r="P2818" i="1" s="1"/>
  <c r="S39" i="3"/>
  <c r="M2506" i="1" s="1"/>
  <c r="P2506" i="1" s="1"/>
  <c r="U39" i="3"/>
  <c r="M730" i="1" s="1"/>
  <c r="P730" i="1" s="1"/>
  <c r="V39" i="3"/>
  <c r="M847" i="1" s="1"/>
  <c r="P847" i="1" s="1"/>
  <c r="W39" i="3"/>
  <c r="M3247" i="1" s="1"/>
  <c r="P3247" i="1" s="1"/>
  <c r="X39" i="3"/>
  <c r="M2427" i="1" s="1"/>
  <c r="P2427" i="1" s="1"/>
  <c r="Y39" i="3"/>
  <c r="M2227" i="1" s="1"/>
  <c r="P2227" i="1" s="1"/>
  <c r="Z39" i="3"/>
  <c r="M2662" i="1" s="1"/>
  <c r="P2662" i="1" s="1"/>
  <c r="AA39" i="3"/>
  <c r="M2110" i="1" s="1"/>
  <c r="P2110" i="1" s="1"/>
  <c r="AB39" i="3"/>
  <c r="M178" i="1" s="1"/>
  <c r="P178" i="1" s="1"/>
  <c r="AC39" i="3"/>
  <c r="M1630" i="1" s="1"/>
  <c r="P1630" i="1" s="1"/>
  <c r="AD39" i="3"/>
  <c r="M2467" i="1" s="1"/>
  <c r="P2467" i="1" s="1"/>
  <c r="AE39" i="3"/>
  <c r="M652" i="1" s="1"/>
  <c r="P652" i="1" s="1"/>
  <c r="AF39" i="3"/>
  <c r="M3013" i="1" s="1"/>
  <c r="P3013" i="1" s="1"/>
  <c r="AG39" i="3"/>
  <c r="M1669" i="1" s="1"/>
  <c r="P1669" i="1" s="1"/>
  <c r="AH39" i="3"/>
  <c r="M3130" i="1" s="1"/>
  <c r="P3130" i="1" s="1"/>
  <c r="AI39" i="3"/>
  <c r="M1788" i="1" s="1"/>
  <c r="P1788" i="1" s="1"/>
  <c r="AJ39" i="3"/>
  <c r="M334" i="1" s="1"/>
  <c r="P334" i="1" s="1"/>
  <c r="AK39" i="3"/>
  <c r="M2584" i="1" s="1"/>
  <c r="P2584" i="1" s="1"/>
  <c r="AL39" i="3"/>
  <c r="M295" i="1" s="1"/>
  <c r="P295" i="1" s="1"/>
  <c r="AM39" i="3"/>
  <c r="M964" i="1" s="1"/>
  <c r="P964" i="1" s="1"/>
  <c r="AN39" i="3"/>
  <c r="M1044" i="1" s="1"/>
  <c r="P1044" i="1" s="1"/>
  <c r="AO39" i="3"/>
  <c r="M1945" i="1" s="1"/>
  <c r="P1945" i="1" s="1"/>
  <c r="AP39" i="3"/>
  <c r="M1828" i="1" s="1"/>
  <c r="P1828" i="1" s="1"/>
  <c r="AQ39" i="3"/>
  <c r="M1240" i="1" s="1"/>
  <c r="P1240" i="1" s="1"/>
  <c r="AR39" i="3"/>
  <c r="M1201" i="1" s="1"/>
  <c r="P1201" i="1" s="1"/>
  <c r="AS39" i="3"/>
  <c r="M3169" i="1" s="1"/>
  <c r="P3169" i="1" s="1"/>
  <c r="AT39" i="3"/>
  <c r="M925" i="1" s="1"/>
  <c r="P925" i="1" s="1"/>
  <c r="AU39" i="3"/>
  <c r="M217" i="1" s="1"/>
  <c r="P217" i="1" s="1"/>
  <c r="AV39" i="3"/>
  <c r="AW39" i="3"/>
  <c r="AX39" i="3"/>
  <c r="AY39" i="3"/>
  <c r="AZ39" i="3"/>
  <c r="BA39" i="3"/>
  <c r="BB39" i="3"/>
  <c r="BC39" i="3"/>
  <c r="M613" i="1" s="1"/>
  <c r="P613" i="1" s="1"/>
  <c r="BD39" i="3"/>
  <c r="M3286" i="1" s="1"/>
  <c r="P3286" i="1" s="1"/>
  <c r="BE39" i="3"/>
  <c r="BF39" i="3"/>
  <c r="BG39" i="3"/>
  <c r="BH39" i="3"/>
  <c r="BI39" i="3"/>
  <c r="BJ39" i="3"/>
  <c r="BK39" i="3"/>
  <c r="BL39" i="3"/>
  <c r="BM39" i="3"/>
  <c r="BN39" i="3"/>
  <c r="BO39" i="3"/>
  <c r="BP39" i="3"/>
  <c r="BQ39" i="3"/>
  <c r="BR39" i="3"/>
  <c r="BS39" i="3"/>
  <c r="BT39" i="3"/>
  <c r="BU39" i="3"/>
  <c r="BV39" i="3"/>
  <c r="BW39" i="3"/>
  <c r="BX39" i="3"/>
  <c r="BY39" i="3"/>
  <c r="BZ39" i="3"/>
  <c r="CA39" i="3"/>
  <c r="CB39" i="3"/>
  <c r="B40" i="3"/>
  <c r="M452" i="1" s="1"/>
  <c r="P452" i="1" s="1"/>
  <c r="C40" i="3"/>
  <c r="M692" i="1" s="1"/>
  <c r="P692" i="1" s="1"/>
  <c r="D40" i="3"/>
  <c r="M3209" i="1" s="1"/>
  <c r="P3209" i="1" s="1"/>
  <c r="E40" i="3"/>
  <c r="M2306" i="1" s="1"/>
  <c r="P2306" i="1" s="1"/>
  <c r="F40" i="3"/>
  <c r="M2189" i="1" s="1"/>
  <c r="P2189" i="1" s="1"/>
  <c r="G40" i="3"/>
  <c r="M2624" i="1" s="1"/>
  <c r="P2624" i="1" s="1"/>
  <c r="H40" i="3"/>
  <c r="M1084" i="1" s="1"/>
  <c r="P1084" i="1" s="1"/>
  <c r="I40" i="3"/>
  <c r="M2072" i="1" s="1"/>
  <c r="P2072" i="1" s="1"/>
  <c r="J40" i="3"/>
  <c r="M23" i="1" s="1"/>
  <c r="P23" i="1" s="1"/>
  <c r="K40" i="3"/>
  <c r="M1514" i="1" s="1"/>
  <c r="P1514" i="1" s="1"/>
  <c r="L40" i="3"/>
  <c r="M1280" i="1" s="1"/>
  <c r="P1280" i="1" s="1"/>
  <c r="O40" i="3"/>
  <c r="M2702" i="1" s="1"/>
  <c r="P2702" i="1" s="1"/>
  <c r="P40" i="3"/>
  <c r="M2819" i="1" s="1"/>
  <c r="P2819" i="1" s="1"/>
  <c r="S40" i="3"/>
  <c r="M2507" i="1" s="1"/>
  <c r="P2507" i="1" s="1"/>
  <c r="U40" i="3"/>
  <c r="M731" i="1" s="1"/>
  <c r="P731" i="1" s="1"/>
  <c r="V40" i="3"/>
  <c r="M848" i="1" s="1"/>
  <c r="P848" i="1" s="1"/>
  <c r="W40" i="3"/>
  <c r="M3248" i="1" s="1"/>
  <c r="P3248" i="1" s="1"/>
  <c r="X40" i="3"/>
  <c r="M2428" i="1" s="1"/>
  <c r="P2428" i="1" s="1"/>
  <c r="Y40" i="3"/>
  <c r="M2228" i="1" s="1"/>
  <c r="P2228" i="1" s="1"/>
  <c r="Z40" i="3"/>
  <c r="M2663" i="1" s="1"/>
  <c r="P2663" i="1" s="1"/>
  <c r="AA40" i="3"/>
  <c r="M2111" i="1" s="1"/>
  <c r="P2111" i="1" s="1"/>
  <c r="AB40" i="3"/>
  <c r="M179" i="1" s="1"/>
  <c r="P179" i="1" s="1"/>
  <c r="AC40" i="3"/>
  <c r="M1631" i="1" s="1"/>
  <c r="P1631" i="1" s="1"/>
  <c r="AD40" i="3"/>
  <c r="M2468" i="1" s="1"/>
  <c r="P2468" i="1" s="1"/>
  <c r="AE40" i="3"/>
  <c r="M653" i="1" s="1"/>
  <c r="P653" i="1" s="1"/>
  <c r="AF40" i="3"/>
  <c r="M3014" i="1" s="1"/>
  <c r="P3014" i="1" s="1"/>
  <c r="AG40" i="3"/>
  <c r="M1670" i="1" s="1"/>
  <c r="P1670" i="1" s="1"/>
  <c r="AH40" i="3"/>
  <c r="M3131" i="1" s="1"/>
  <c r="P3131" i="1" s="1"/>
  <c r="AI40" i="3"/>
  <c r="M1789" i="1" s="1"/>
  <c r="P1789" i="1" s="1"/>
  <c r="AJ40" i="3"/>
  <c r="M335" i="1" s="1"/>
  <c r="P335" i="1" s="1"/>
  <c r="AK40" i="3"/>
  <c r="M2585" i="1" s="1"/>
  <c r="P2585" i="1" s="1"/>
  <c r="AL40" i="3"/>
  <c r="M296" i="1" s="1"/>
  <c r="P296" i="1" s="1"/>
  <c r="AM40" i="3"/>
  <c r="M965" i="1" s="1"/>
  <c r="P965" i="1" s="1"/>
  <c r="AN40" i="3"/>
  <c r="M1045" i="1" s="1"/>
  <c r="P1045" i="1" s="1"/>
  <c r="AO40" i="3"/>
  <c r="M1946" i="1" s="1"/>
  <c r="P1946" i="1" s="1"/>
  <c r="AP40" i="3"/>
  <c r="M1829" i="1" s="1"/>
  <c r="P1829" i="1" s="1"/>
  <c r="AQ40" i="3"/>
  <c r="M1241" i="1" s="1"/>
  <c r="P1241" i="1" s="1"/>
  <c r="AR40" i="3"/>
  <c r="M1202" i="1" s="1"/>
  <c r="P1202" i="1" s="1"/>
  <c r="AS40" i="3"/>
  <c r="M3170" i="1" s="1"/>
  <c r="P3170" i="1" s="1"/>
  <c r="AT40" i="3"/>
  <c r="M926" i="1" s="1"/>
  <c r="P926" i="1" s="1"/>
  <c r="AU40" i="3"/>
  <c r="M218" i="1" s="1"/>
  <c r="P218" i="1" s="1"/>
  <c r="AV40" i="3"/>
  <c r="AW40" i="3"/>
  <c r="AX40" i="3"/>
  <c r="AY40" i="3"/>
  <c r="AZ40" i="3"/>
  <c r="BA40" i="3"/>
  <c r="BB40" i="3"/>
  <c r="BC40" i="3"/>
  <c r="M614" i="1" s="1"/>
  <c r="P614" i="1" s="1"/>
  <c r="BD40" i="3"/>
  <c r="M3287" i="1" s="1"/>
  <c r="P3287" i="1" s="1"/>
  <c r="BE40" i="3"/>
  <c r="BF40" i="3"/>
  <c r="BG40" i="3"/>
  <c r="BH40" i="3"/>
  <c r="BI40" i="3"/>
  <c r="BJ40" i="3"/>
  <c r="BK40" i="3"/>
  <c r="BL40" i="3"/>
  <c r="BM40" i="3"/>
  <c r="BN40" i="3"/>
  <c r="BO40" i="3"/>
  <c r="BP40" i="3"/>
  <c r="BQ40" i="3"/>
  <c r="BR40" i="3"/>
  <c r="BS40" i="3"/>
  <c r="BT40" i="3"/>
  <c r="BU40" i="3"/>
  <c r="BV40" i="3"/>
  <c r="BW40" i="3"/>
  <c r="BX40" i="3"/>
  <c r="BY40" i="3"/>
  <c r="BZ40" i="3"/>
  <c r="CA40" i="3"/>
  <c r="CB40" i="3"/>
  <c r="B41" i="3"/>
  <c r="M453" i="1" s="1"/>
  <c r="P453" i="1" s="1"/>
  <c r="C41" i="3"/>
  <c r="M693" i="1" s="1"/>
  <c r="P693" i="1" s="1"/>
  <c r="D41" i="3"/>
  <c r="M3210" i="1" s="1"/>
  <c r="P3210" i="1" s="1"/>
  <c r="E41" i="3"/>
  <c r="M2307" i="1" s="1"/>
  <c r="P2307" i="1" s="1"/>
  <c r="F41" i="3"/>
  <c r="M2190" i="1" s="1"/>
  <c r="P2190" i="1" s="1"/>
  <c r="G41" i="3"/>
  <c r="M2625" i="1" s="1"/>
  <c r="P2625" i="1" s="1"/>
  <c r="H41" i="3"/>
  <c r="M1085" i="1" s="1"/>
  <c r="P1085" i="1" s="1"/>
  <c r="I41" i="3"/>
  <c r="M2073" i="1" s="1"/>
  <c r="P2073" i="1" s="1"/>
  <c r="J41" i="3"/>
  <c r="M24" i="1" s="1"/>
  <c r="P24" i="1" s="1"/>
  <c r="K41" i="3"/>
  <c r="M1515" i="1" s="1"/>
  <c r="P1515" i="1" s="1"/>
  <c r="L41" i="3"/>
  <c r="M1281" i="1" s="1"/>
  <c r="P1281" i="1" s="1"/>
  <c r="O41" i="3"/>
  <c r="M2703" i="1" s="1"/>
  <c r="P2703" i="1" s="1"/>
  <c r="P41" i="3"/>
  <c r="M2820" i="1" s="1"/>
  <c r="P2820" i="1" s="1"/>
  <c r="S41" i="3"/>
  <c r="M2508" i="1" s="1"/>
  <c r="P2508" i="1" s="1"/>
  <c r="U41" i="3"/>
  <c r="M732" i="1" s="1"/>
  <c r="P732" i="1" s="1"/>
  <c r="V41" i="3"/>
  <c r="M849" i="1" s="1"/>
  <c r="P849" i="1" s="1"/>
  <c r="W41" i="3"/>
  <c r="M3249" i="1" s="1"/>
  <c r="P3249" i="1" s="1"/>
  <c r="X41" i="3"/>
  <c r="M2429" i="1" s="1"/>
  <c r="P2429" i="1" s="1"/>
  <c r="Y41" i="3"/>
  <c r="M2229" i="1" s="1"/>
  <c r="P2229" i="1" s="1"/>
  <c r="Z41" i="3"/>
  <c r="M2664" i="1" s="1"/>
  <c r="P2664" i="1" s="1"/>
  <c r="AA41" i="3"/>
  <c r="M2112" i="1" s="1"/>
  <c r="P2112" i="1" s="1"/>
  <c r="AB41" i="3"/>
  <c r="M180" i="1" s="1"/>
  <c r="P180" i="1" s="1"/>
  <c r="AC41" i="3"/>
  <c r="M1632" i="1" s="1"/>
  <c r="P1632" i="1" s="1"/>
  <c r="AD41" i="3"/>
  <c r="M2469" i="1" s="1"/>
  <c r="P2469" i="1" s="1"/>
  <c r="AE41" i="3"/>
  <c r="M654" i="1" s="1"/>
  <c r="P654" i="1" s="1"/>
  <c r="AF41" i="3"/>
  <c r="M3015" i="1" s="1"/>
  <c r="P3015" i="1" s="1"/>
  <c r="AG41" i="3"/>
  <c r="M1671" i="1" s="1"/>
  <c r="P1671" i="1" s="1"/>
  <c r="AH41" i="3"/>
  <c r="M3132" i="1" s="1"/>
  <c r="P3132" i="1" s="1"/>
  <c r="AI41" i="3"/>
  <c r="M1790" i="1" s="1"/>
  <c r="P1790" i="1" s="1"/>
  <c r="AJ41" i="3"/>
  <c r="M336" i="1" s="1"/>
  <c r="P336" i="1" s="1"/>
  <c r="AK41" i="3"/>
  <c r="M2586" i="1" s="1"/>
  <c r="P2586" i="1" s="1"/>
  <c r="AL41" i="3"/>
  <c r="M297" i="1" s="1"/>
  <c r="P297" i="1" s="1"/>
  <c r="AM41" i="3"/>
  <c r="M966" i="1" s="1"/>
  <c r="P966" i="1" s="1"/>
  <c r="AN41" i="3"/>
  <c r="M1046" i="1" s="1"/>
  <c r="P1046" i="1" s="1"/>
  <c r="AO41" i="3"/>
  <c r="M1947" i="1" s="1"/>
  <c r="P1947" i="1" s="1"/>
  <c r="AP41" i="3"/>
  <c r="M1830" i="1" s="1"/>
  <c r="P1830" i="1" s="1"/>
  <c r="AQ41" i="3"/>
  <c r="M1242" i="1" s="1"/>
  <c r="P1242" i="1" s="1"/>
  <c r="AR41" i="3"/>
  <c r="M1203" i="1" s="1"/>
  <c r="P1203" i="1" s="1"/>
  <c r="AS41" i="3"/>
  <c r="M3171" i="1" s="1"/>
  <c r="P3171" i="1" s="1"/>
  <c r="AT41" i="3"/>
  <c r="M927" i="1" s="1"/>
  <c r="P927" i="1" s="1"/>
  <c r="AU41" i="3"/>
  <c r="M219" i="1" s="1"/>
  <c r="P219" i="1" s="1"/>
  <c r="AV41" i="3"/>
  <c r="AW41" i="3"/>
  <c r="AX41" i="3"/>
  <c r="AY41" i="3"/>
  <c r="AZ41" i="3"/>
  <c r="BA41" i="3"/>
  <c r="BB41" i="3"/>
  <c r="BC41" i="3"/>
  <c r="M615" i="1" s="1"/>
  <c r="P615" i="1" s="1"/>
  <c r="BD41" i="3"/>
  <c r="M3288" i="1" s="1"/>
  <c r="P3288" i="1" s="1"/>
  <c r="BE41" i="3"/>
  <c r="BF41" i="3"/>
  <c r="BG41" i="3"/>
  <c r="BH41" i="3"/>
  <c r="BI41" i="3"/>
  <c r="BJ41" i="3"/>
  <c r="BK41" i="3"/>
  <c r="BL41" i="3"/>
  <c r="BM41" i="3"/>
  <c r="BN41" i="3"/>
  <c r="BO41" i="3"/>
  <c r="BP41" i="3"/>
  <c r="BQ41" i="3"/>
  <c r="BR41" i="3"/>
  <c r="BS41" i="3"/>
  <c r="BT41" i="3"/>
  <c r="BU41" i="3"/>
  <c r="BV41" i="3"/>
  <c r="BW41" i="3"/>
  <c r="BX41" i="3"/>
  <c r="BY41" i="3"/>
  <c r="BZ41" i="3"/>
  <c r="CA41" i="3"/>
  <c r="CB41" i="3"/>
  <c r="B42" i="3"/>
  <c r="M454" i="1" s="1"/>
  <c r="P454" i="1" s="1"/>
  <c r="C42" i="3"/>
  <c r="M694" i="1" s="1"/>
  <c r="P694" i="1" s="1"/>
  <c r="D42" i="3"/>
  <c r="M3211" i="1" s="1"/>
  <c r="P3211" i="1" s="1"/>
  <c r="E42" i="3"/>
  <c r="M2308" i="1" s="1"/>
  <c r="P2308" i="1" s="1"/>
  <c r="F42" i="3"/>
  <c r="M2191" i="1" s="1"/>
  <c r="P2191" i="1" s="1"/>
  <c r="G42" i="3"/>
  <c r="M2626" i="1" s="1"/>
  <c r="P2626" i="1" s="1"/>
  <c r="H42" i="3"/>
  <c r="M1086" i="1" s="1"/>
  <c r="P1086" i="1" s="1"/>
  <c r="I42" i="3"/>
  <c r="M2074" i="1" s="1"/>
  <c r="P2074" i="1" s="1"/>
  <c r="J42" i="3"/>
  <c r="M25" i="1" s="1"/>
  <c r="P25" i="1" s="1"/>
  <c r="K42" i="3"/>
  <c r="M1516" i="1" s="1"/>
  <c r="P1516" i="1" s="1"/>
  <c r="L42" i="3"/>
  <c r="M1282" i="1" s="1"/>
  <c r="P1282" i="1" s="1"/>
  <c r="O42" i="3"/>
  <c r="M2704" i="1" s="1"/>
  <c r="P2704" i="1" s="1"/>
  <c r="P42" i="3"/>
  <c r="M2821" i="1" s="1"/>
  <c r="P2821" i="1" s="1"/>
  <c r="S42" i="3"/>
  <c r="M2509" i="1" s="1"/>
  <c r="P2509" i="1" s="1"/>
  <c r="U42" i="3"/>
  <c r="M733" i="1" s="1"/>
  <c r="P733" i="1" s="1"/>
  <c r="V42" i="3"/>
  <c r="M850" i="1" s="1"/>
  <c r="P850" i="1" s="1"/>
  <c r="W42" i="3"/>
  <c r="M3250" i="1" s="1"/>
  <c r="P3250" i="1" s="1"/>
  <c r="X42" i="3"/>
  <c r="M2430" i="1" s="1"/>
  <c r="P2430" i="1" s="1"/>
  <c r="Y42" i="3"/>
  <c r="M2230" i="1" s="1"/>
  <c r="P2230" i="1" s="1"/>
  <c r="Z42" i="3"/>
  <c r="M2665" i="1" s="1"/>
  <c r="P2665" i="1" s="1"/>
  <c r="AA42" i="3"/>
  <c r="M2113" i="1" s="1"/>
  <c r="P2113" i="1" s="1"/>
  <c r="AB42" i="3"/>
  <c r="M181" i="1" s="1"/>
  <c r="P181" i="1" s="1"/>
  <c r="AC42" i="3"/>
  <c r="M1633" i="1" s="1"/>
  <c r="P1633" i="1" s="1"/>
  <c r="AD42" i="3"/>
  <c r="M2470" i="1" s="1"/>
  <c r="P2470" i="1" s="1"/>
  <c r="AE42" i="3"/>
  <c r="M655" i="1" s="1"/>
  <c r="P655" i="1" s="1"/>
  <c r="AF42" i="3"/>
  <c r="M3016" i="1" s="1"/>
  <c r="P3016" i="1" s="1"/>
  <c r="AG42" i="3"/>
  <c r="M1672" i="1" s="1"/>
  <c r="P1672" i="1" s="1"/>
  <c r="AH42" i="3"/>
  <c r="M3133" i="1" s="1"/>
  <c r="P3133" i="1" s="1"/>
  <c r="AI42" i="3"/>
  <c r="M1791" i="1" s="1"/>
  <c r="P1791" i="1" s="1"/>
  <c r="AJ42" i="3"/>
  <c r="M337" i="1" s="1"/>
  <c r="P337" i="1" s="1"/>
  <c r="AK42" i="3"/>
  <c r="M2587" i="1" s="1"/>
  <c r="P2587" i="1" s="1"/>
  <c r="AL42" i="3"/>
  <c r="M298" i="1" s="1"/>
  <c r="P298" i="1" s="1"/>
  <c r="AM42" i="3"/>
  <c r="M967" i="1" s="1"/>
  <c r="P967" i="1" s="1"/>
  <c r="AN42" i="3"/>
  <c r="M1047" i="1" s="1"/>
  <c r="P1047" i="1" s="1"/>
  <c r="AO42" i="3"/>
  <c r="M1948" i="1" s="1"/>
  <c r="P1948" i="1" s="1"/>
  <c r="AP42" i="3"/>
  <c r="M1831" i="1" s="1"/>
  <c r="P1831" i="1" s="1"/>
  <c r="AQ42" i="3"/>
  <c r="M1243" i="1" s="1"/>
  <c r="P1243" i="1" s="1"/>
  <c r="AR42" i="3"/>
  <c r="M1204" i="1" s="1"/>
  <c r="P1204" i="1" s="1"/>
  <c r="AS42" i="3"/>
  <c r="M3172" i="1" s="1"/>
  <c r="P3172" i="1" s="1"/>
  <c r="AT42" i="3"/>
  <c r="M928" i="1" s="1"/>
  <c r="P928" i="1" s="1"/>
  <c r="AU42" i="3"/>
  <c r="M220" i="1" s="1"/>
  <c r="P220" i="1" s="1"/>
  <c r="AV42" i="3"/>
  <c r="AW42" i="3"/>
  <c r="AX42" i="3"/>
  <c r="AY42" i="3"/>
  <c r="AZ42" i="3"/>
  <c r="BA42" i="3"/>
  <c r="BB42" i="3"/>
  <c r="BC42" i="3"/>
  <c r="M616" i="1" s="1"/>
  <c r="P616" i="1" s="1"/>
  <c r="BD42" i="3"/>
  <c r="M3289" i="1" s="1"/>
  <c r="P3289" i="1" s="1"/>
  <c r="BE42" i="3"/>
  <c r="BF42" i="3"/>
  <c r="BG42" i="3"/>
  <c r="BH42" i="3"/>
  <c r="BI42" i="3"/>
  <c r="BJ42" i="3"/>
  <c r="BK42" i="3"/>
  <c r="BL42" i="3"/>
  <c r="BM42" i="3"/>
  <c r="BN42" i="3"/>
  <c r="BO42" i="3"/>
  <c r="BP42" i="3"/>
  <c r="BQ42" i="3"/>
  <c r="BR42" i="3"/>
  <c r="BS42" i="3"/>
  <c r="BT42" i="3"/>
  <c r="BU42" i="3"/>
  <c r="BV42" i="3"/>
  <c r="BW42" i="3"/>
  <c r="BX42" i="3"/>
  <c r="BY42" i="3"/>
  <c r="BZ42" i="3"/>
  <c r="CA42" i="3"/>
  <c r="CB42" i="3"/>
  <c r="B43" i="3"/>
  <c r="M455" i="1" s="1"/>
  <c r="P455" i="1" s="1"/>
  <c r="C43" i="3"/>
  <c r="M695" i="1" s="1"/>
  <c r="P695" i="1" s="1"/>
  <c r="D43" i="3"/>
  <c r="M3212" i="1" s="1"/>
  <c r="P3212" i="1" s="1"/>
  <c r="E43" i="3"/>
  <c r="M2309" i="1" s="1"/>
  <c r="P2309" i="1" s="1"/>
  <c r="F43" i="3"/>
  <c r="M2192" i="1" s="1"/>
  <c r="P2192" i="1" s="1"/>
  <c r="G43" i="3"/>
  <c r="M2627" i="1" s="1"/>
  <c r="P2627" i="1" s="1"/>
  <c r="H43" i="3"/>
  <c r="M1087" i="1" s="1"/>
  <c r="P1087" i="1" s="1"/>
  <c r="I43" i="3"/>
  <c r="M2075" i="1" s="1"/>
  <c r="P2075" i="1" s="1"/>
  <c r="J43" i="3"/>
  <c r="M26" i="1" s="1"/>
  <c r="P26" i="1" s="1"/>
  <c r="K43" i="3"/>
  <c r="M1517" i="1" s="1"/>
  <c r="P1517" i="1" s="1"/>
  <c r="L43" i="3"/>
  <c r="M1283" i="1" s="1"/>
  <c r="P1283" i="1" s="1"/>
  <c r="O43" i="3"/>
  <c r="M2705" i="1" s="1"/>
  <c r="P2705" i="1" s="1"/>
  <c r="P43" i="3"/>
  <c r="M2822" i="1" s="1"/>
  <c r="P2822" i="1" s="1"/>
  <c r="S43" i="3"/>
  <c r="M2510" i="1" s="1"/>
  <c r="P2510" i="1" s="1"/>
  <c r="U43" i="3"/>
  <c r="M734" i="1" s="1"/>
  <c r="P734" i="1" s="1"/>
  <c r="V43" i="3"/>
  <c r="M851" i="1" s="1"/>
  <c r="P851" i="1" s="1"/>
  <c r="W43" i="3"/>
  <c r="M3251" i="1" s="1"/>
  <c r="P3251" i="1" s="1"/>
  <c r="X43" i="3"/>
  <c r="M2431" i="1" s="1"/>
  <c r="P2431" i="1" s="1"/>
  <c r="Y43" i="3"/>
  <c r="M2231" i="1" s="1"/>
  <c r="P2231" i="1" s="1"/>
  <c r="Z43" i="3"/>
  <c r="M2666" i="1" s="1"/>
  <c r="P2666" i="1" s="1"/>
  <c r="AA43" i="3"/>
  <c r="M2114" i="1" s="1"/>
  <c r="P2114" i="1" s="1"/>
  <c r="AB43" i="3"/>
  <c r="M182" i="1" s="1"/>
  <c r="P182" i="1" s="1"/>
  <c r="AC43" i="3"/>
  <c r="M1634" i="1" s="1"/>
  <c r="P1634" i="1" s="1"/>
  <c r="AD43" i="3"/>
  <c r="M2471" i="1" s="1"/>
  <c r="P2471" i="1" s="1"/>
  <c r="AE43" i="3"/>
  <c r="M656" i="1" s="1"/>
  <c r="P656" i="1" s="1"/>
  <c r="AF43" i="3"/>
  <c r="M3017" i="1" s="1"/>
  <c r="P3017" i="1" s="1"/>
  <c r="AG43" i="3"/>
  <c r="M1673" i="1" s="1"/>
  <c r="P1673" i="1" s="1"/>
  <c r="AH43" i="3"/>
  <c r="M3134" i="1" s="1"/>
  <c r="P3134" i="1" s="1"/>
  <c r="AI43" i="3"/>
  <c r="M1792" i="1" s="1"/>
  <c r="P1792" i="1" s="1"/>
  <c r="AJ43" i="3"/>
  <c r="M338" i="1" s="1"/>
  <c r="P338" i="1" s="1"/>
  <c r="AK43" i="3"/>
  <c r="M2588" i="1" s="1"/>
  <c r="P2588" i="1" s="1"/>
  <c r="AL43" i="3"/>
  <c r="M299" i="1" s="1"/>
  <c r="P299" i="1" s="1"/>
  <c r="AM43" i="3"/>
  <c r="M968" i="1" s="1"/>
  <c r="P968" i="1" s="1"/>
  <c r="AN43" i="3"/>
  <c r="M1048" i="1" s="1"/>
  <c r="P1048" i="1" s="1"/>
  <c r="AO43" i="3"/>
  <c r="M1949" i="1" s="1"/>
  <c r="P1949" i="1" s="1"/>
  <c r="AP43" i="3"/>
  <c r="M1832" i="1" s="1"/>
  <c r="P1832" i="1" s="1"/>
  <c r="AQ43" i="3"/>
  <c r="M1244" i="1" s="1"/>
  <c r="P1244" i="1" s="1"/>
  <c r="AR43" i="3"/>
  <c r="M1205" i="1" s="1"/>
  <c r="P1205" i="1" s="1"/>
  <c r="AS43" i="3"/>
  <c r="M3173" i="1" s="1"/>
  <c r="P3173" i="1" s="1"/>
  <c r="AT43" i="3"/>
  <c r="M929" i="1" s="1"/>
  <c r="P929" i="1" s="1"/>
  <c r="AU43" i="3"/>
  <c r="M221" i="1" s="1"/>
  <c r="P221" i="1" s="1"/>
  <c r="AV43" i="3"/>
  <c r="AW43" i="3"/>
  <c r="AX43" i="3"/>
  <c r="AY43" i="3"/>
  <c r="AZ43" i="3"/>
  <c r="BA43" i="3"/>
  <c r="BB43" i="3"/>
  <c r="BC43" i="3"/>
  <c r="M617" i="1" s="1"/>
  <c r="P617" i="1" s="1"/>
  <c r="BD43" i="3"/>
  <c r="M3290" i="1" s="1"/>
  <c r="P3290" i="1" s="1"/>
  <c r="BE43" i="3"/>
  <c r="BF43" i="3"/>
  <c r="BG43" i="3"/>
  <c r="BH43" i="3"/>
  <c r="BI43" i="3"/>
  <c r="BJ43" i="3"/>
  <c r="BK43" i="3"/>
  <c r="BL43" i="3"/>
  <c r="BM43" i="3"/>
  <c r="BN43" i="3"/>
  <c r="BO43" i="3"/>
  <c r="BP43" i="3"/>
  <c r="BQ43" i="3"/>
  <c r="BR43" i="3"/>
  <c r="BS43" i="3"/>
  <c r="BT43" i="3"/>
  <c r="BU43" i="3"/>
  <c r="BV43" i="3"/>
  <c r="BW43" i="3"/>
  <c r="BX43" i="3"/>
  <c r="BY43" i="3"/>
  <c r="BZ43" i="3"/>
  <c r="CA43" i="3"/>
  <c r="CB43" i="3"/>
  <c r="B44" i="3"/>
  <c r="M456" i="1" s="1"/>
  <c r="P456" i="1" s="1"/>
  <c r="C44" i="3"/>
  <c r="M696" i="1" s="1"/>
  <c r="P696" i="1" s="1"/>
  <c r="D44" i="3"/>
  <c r="M3213" i="1" s="1"/>
  <c r="P3213" i="1" s="1"/>
  <c r="E44" i="3"/>
  <c r="M2310" i="1" s="1"/>
  <c r="P2310" i="1" s="1"/>
  <c r="F44" i="3"/>
  <c r="M2193" i="1" s="1"/>
  <c r="P2193" i="1" s="1"/>
  <c r="G44" i="3"/>
  <c r="M2628" i="1" s="1"/>
  <c r="P2628" i="1" s="1"/>
  <c r="H44" i="3"/>
  <c r="M1088" i="1" s="1"/>
  <c r="P1088" i="1" s="1"/>
  <c r="I44" i="3"/>
  <c r="M2076" i="1" s="1"/>
  <c r="P2076" i="1" s="1"/>
  <c r="J44" i="3"/>
  <c r="M27" i="1" s="1"/>
  <c r="P27" i="1" s="1"/>
  <c r="K44" i="3"/>
  <c r="M1518" i="1" s="1"/>
  <c r="P1518" i="1" s="1"/>
  <c r="L44" i="3"/>
  <c r="M1284" i="1" s="1"/>
  <c r="P1284" i="1" s="1"/>
  <c r="O44" i="3"/>
  <c r="M2706" i="1" s="1"/>
  <c r="P2706" i="1" s="1"/>
  <c r="P44" i="3"/>
  <c r="M2823" i="1" s="1"/>
  <c r="P2823" i="1" s="1"/>
  <c r="S44" i="3"/>
  <c r="M2511" i="1" s="1"/>
  <c r="P2511" i="1" s="1"/>
  <c r="U44" i="3"/>
  <c r="M735" i="1" s="1"/>
  <c r="P735" i="1" s="1"/>
  <c r="V44" i="3"/>
  <c r="M852" i="1" s="1"/>
  <c r="P852" i="1" s="1"/>
  <c r="W44" i="3"/>
  <c r="M3252" i="1" s="1"/>
  <c r="P3252" i="1" s="1"/>
  <c r="X44" i="3"/>
  <c r="M2432" i="1" s="1"/>
  <c r="P2432" i="1" s="1"/>
  <c r="Y44" i="3"/>
  <c r="M2232" i="1" s="1"/>
  <c r="P2232" i="1" s="1"/>
  <c r="Z44" i="3"/>
  <c r="M2667" i="1" s="1"/>
  <c r="P2667" i="1" s="1"/>
  <c r="AA44" i="3"/>
  <c r="M2115" i="1" s="1"/>
  <c r="P2115" i="1" s="1"/>
  <c r="AB44" i="3"/>
  <c r="M183" i="1" s="1"/>
  <c r="P183" i="1" s="1"/>
  <c r="AC44" i="3"/>
  <c r="M1635" i="1" s="1"/>
  <c r="P1635" i="1" s="1"/>
  <c r="AD44" i="3"/>
  <c r="M2472" i="1" s="1"/>
  <c r="P2472" i="1" s="1"/>
  <c r="AE44" i="3"/>
  <c r="M657" i="1" s="1"/>
  <c r="P657" i="1" s="1"/>
  <c r="AF44" i="3"/>
  <c r="M3018" i="1" s="1"/>
  <c r="P3018" i="1" s="1"/>
  <c r="AG44" i="3"/>
  <c r="M1674" i="1" s="1"/>
  <c r="P1674" i="1" s="1"/>
  <c r="AH44" i="3"/>
  <c r="M3135" i="1" s="1"/>
  <c r="P3135" i="1" s="1"/>
  <c r="AI44" i="3"/>
  <c r="M1793" i="1" s="1"/>
  <c r="P1793" i="1" s="1"/>
  <c r="AJ44" i="3"/>
  <c r="M339" i="1" s="1"/>
  <c r="P339" i="1" s="1"/>
  <c r="AK44" i="3"/>
  <c r="M2589" i="1" s="1"/>
  <c r="P2589" i="1" s="1"/>
  <c r="AL44" i="3"/>
  <c r="M300" i="1" s="1"/>
  <c r="P300" i="1" s="1"/>
  <c r="AM44" i="3"/>
  <c r="M969" i="1" s="1"/>
  <c r="P969" i="1" s="1"/>
  <c r="AN44" i="3"/>
  <c r="M1049" i="1" s="1"/>
  <c r="P1049" i="1" s="1"/>
  <c r="AO44" i="3"/>
  <c r="M1950" i="1" s="1"/>
  <c r="P1950" i="1" s="1"/>
  <c r="AP44" i="3"/>
  <c r="M1833" i="1" s="1"/>
  <c r="P1833" i="1" s="1"/>
  <c r="AQ44" i="3"/>
  <c r="M1245" i="1" s="1"/>
  <c r="P1245" i="1" s="1"/>
  <c r="AR44" i="3"/>
  <c r="M1206" i="1" s="1"/>
  <c r="P1206" i="1" s="1"/>
  <c r="AS44" i="3"/>
  <c r="M3174" i="1" s="1"/>
  <c r="P3174" i="1" s="1"/>
  <c r="AT44" i="3"/>
  <c r="M930" i="1" s="1"/>
  <c r="P930" i="1" s="1"/>
  <c r="AU44" i="3"/>
  <c r="M222" i="1" s="1"/>
  <c r="P222" i="1" s="1"/>
  <c r="AV44" i="3"/>
  <c r="AW44" i="3"/>
  <c r="AX44" i="3"/>
  <c r="AY44" i="3"/>
  <c r="AZ44" i="3"/>
  <c r="BA44" i="3"/>
  <c r="BB44" i="3"/>
  <c r="BC44" i="3"/>
  <c r="M618" i="1" s="1"/>
  <c r="P618" i="1" s="1"/>
  <c r="BD44" i="3"/>
  <c r="M3291" i="1" s="1"/>
  <c r="P3291" i="1" s="1"/>
  <c r="BE44" i="3"/>
  <c r="BF44" i="3"/>
  <c r="BG44" i="3"/>
  <c r="BH44" i="3"/>
  <c r="BI44" i="3"/>
  <c r="BJ44" i="3"/>
  <c r="BK44" i="3"/>
  <c r="BL44" i="3"/>
  <c r="BM44" i="3"/>
  <c r="BN44" i="3"/>
  <c r="BO44" i="3"/>
  <c r="BP44" i="3"/>
  <c r="BQ44" i="3"/>
  <c r="BR44" i="3"/>
  <c r="BS44" i="3"/>
  <c r="BT44" i="3"/>
  <c r="BU44" i="3"/>
  <c r="BV44" i="3"/>
  <c r="BW44" i="3"/>
  <c r="BX44" i="3"/>
  <c r="BY44" i="3"/>
  <c r="BZ44" i="3"/>
  <c r="CA44" i="3"/>
  <c r="CB44" i="3"/>
  <c r="B45" i="3"/>
  <c r="M457" i="1" s="1"/>
  <c r="P457" i="1" s="1"/>
  <c r="C45" i="3"/>
  <c r="M697" i="1" s="1"/>
  <c r="P697" i="1" s="1"/>
  <c r="D45" i="3"/>
  <c r="M3214" i="1" s="1"/>
  <c r="P3214" i="1" s="1"/>
  <c r="E45" i="3"/>
  <c r="M2311" i="1" s="1"/>
  <c r="P2311" i="1" s="1"/>
  <c r="F45" i="3"/>
  <c r="M2194" i="1" s="1"/>
  <c r="P2194" i="1" s="1"/>
  <c r="G45" i="3"/>
  <c r="M2629" i="1" s="1"/>
  <c r="P2629" i="1" s="1"/>
  <c r="H45" i="3"/>
  <c r="M1089" i="1" s="1"/>
  <c r="P1089" i="1" s="1"/>
  <c r="I45" i="3"/>
  <c r="M2077" i="1" s="1"/>
  <c r="P2077" i="1" s="1"/>
  <c r="J45" i="3"/>
  <c r="M28" i="1" s="1"/>
  <c r="P28" i="1" s="1"/>
  <c r="K45" i="3"/>
  <c r="M1519" i="1" s="1"/>
  <c r="P1519" i="1" s="1"/>
  <c r="L45" i="3"/>
  <c r="M1285" i="1" s="1"/>
  <c r="P1285" i="1" s="1"/>
  <c r="O45" i="3"/>
  <c r="M2707" i="1" s="1"/>
  <c r="P2707" i="1" s="1"/>
  <c r="P45" i="3"/>
  <c r="M2824" i="1" s="1"/>
  <c r="P2824" i="1" s="1"/>
  <c r="S45" i="3"/>
  <c r="M2512" i="1" s="1"/>
  <c r="P2512" i="1" s="1"/>
  <c r="U45" i="3"/>
  <c r="M736" i="1" s="1"/>
  <c r="P736" i="1" s="1"/>
  <c r="V45" i="3"/>
  <c r="M853" i="1" s="1"/>
  <c r="P853" i="1" s="1"/>
  <c r="W45" i="3"/>
  <c r="M3253" i="1" s="1"/>
  <c r="P3253" i="1" s="1"/>
  <c r="X45" i="3"/>
  <c r="M2433" i="1" s="1"/>
  <c r="P2433" i="1" s="1"/>
  <c r="Y45" i="3"/>
  <c r="M2233" i="1" s="1"/>
  <c r="P2233" i="1" s="1"/>
  <c r="Z45" i="3"/>
  <c r="M2668" i="1" s="1"/>
  <c r="P2668" i="1" s="1"/>
  <c r="AA45" i="3"/>
  <c r="M2116" i="1" s="1"/>
  <c r="P2116" i="1" s="1"/>
  <c r="AB45" i="3"/>
  <c r="M184" i="1" s="1"/>
  <c r="P184" i="1" s="1"/>
  <c r="AC45" i="3"/>
  <c r="M1636" i="1" s="1"/>
  <c r="P1636" i="1" s="1"/>
  <c r="AD45" i="3"/>
  <c r="M2473" i="1" s="1"/>
  <c r="P2473" i="1" s="1"/>
  <c r="AE45" i="3"/>
  <c r="M658" i="1" s="1"/>
  <c r="P658" i="1" s="1"/>
  <c r="AF45" i="3"/>
  <c r="M3019" i="1" s="1"/>
  <c r="P3019" i="1" s="1"/>
  <c r="AG45" i="3"/>
  <c r="M1675" i="1" s="1"/>
  <c r="P1675" i="1" s="1"/>
  <c r="AH45" i="3"/>
  <c r="M3136" i="1" s="1"/>
  <c r="P3136" i="1" s="1"/>
  <c r="AI45" i="3"/>
  <c r="M1794" i="1" s="1"/>
  <c r="P1794" i="1" s="1"/>
  <c r="AJ45" i="3"/>
  <c r="M340" i="1" s="1"/>
  <c r="P340" i="1" s="1"/>
  <c r="AK45" i="3"/>
  <c r="M2590" i="1" s="1"/>
  <c r="P2590" i="1" s="1"/>
  <c r="AL45" i="3"/>
  <c r="M301" i="1" s="1"/>
  <c r="P301" i="1" s="1"/>
  <c r="AM45" i="3"/>
  <c r="M970" i="1" s="1"/>
  <c r="P970" i="1" s="1"/>
  <c r="AN45" i="3"/>
  <c r="M1050" i="1" s="1"/>
  <c r="P1050" i="1" s="1"/>
  <c r="AO45" i="3"/>
  <c r="M1951" i="1" s="1"/>
  <c r="P1951" i="1" s="1"/>
  <c r="AP45" i="3"/>
  <c r="M1834" i="1" s="1"/>
  <c r="P1834" i="1" s="1"/>
  <c r="AQ45" i="3"/>
  <c r="M1246" i="1" s="1"/>
  <c r="P1246" i="1" s="1"/>
  <c r="AR45" i="3"/>
  <c r="M1207" i="1" s="1"/>
  <c r="P1207" i="1" s="1"/>
  <c r="AS45" i="3"/>
  <c r="M3175" i="1" s="1"/>
  <c r="P3175" i="1" s="1"/>
  <c r="AT45" i="3"/>
  <c r="M931" i="1" s="1"/>
  <c r="P931" i="1" s="1"/>
  <c r="AU45" i="3"/>
  <c r="M223" i="1" s="1"/>
  <c r="P223" i="1" s="1"/>
  <c r="AV45" i="3"/>
  <c r="AW45" i="3"/>
  <c r="AX45" i="3"/>
  <c r="AY45" i="3"/>
  <c r="AZ45" i="3"/>
  <c r="BA45" i="3"/>
  <c r="BB45" i="3"/>
  <c r="BC45" i="3"/>
  <c r="M619" i="1" s="1"/>
  <c r="P619" i="1" s="1"/>
  <c r="BD45" i="3"/>
  <c r="M3292" i="1" s="1"/>
  <c r="P3292" i="1" s="1"/>
  <c r="BE45" i="3"/>
  <c r="BF45" i="3"/>
  <c r="BG45" i="3"/>
  <c r="BH45" i="3"/>
  <c r="BI45" i="3"/>
  <c r="BJ45" i="3"/>
  <c r="BK45" i="3"/>
  <c r="BL45" i="3"/>
  <c r="BM45" i="3"/>
  <c r="BN45" i="3"/>
  <c r="BO45" i="3"/>
  <c r="BP45" i="3"/>
  <c r="BQ45" i="3"/>
  <c r="BR45" i="3"/>
  <c r="BS45" i="3"/>
  <c r="BT45" i="3"/>
  <c r="BU45" i="3"/>
  <c r="BV45" i="3"/>
  <c r="BW45" i="3"/>
  <c r="BX45" i="3"/>
  <c r="BY45" i="3"/>
  <c r="BZ45" i="3"/>
  <c r="CA45" i="3"/>
  <c r="CB45" i="3"/>
  <c r="B46" i="3"/>
  <c r="M458" i="1" s="1"/>
  <c r="P458" i="1" s="1"/>
  <c r="C46" i="3"/>
  <c r="M698" i="1" s="1"/>
  <c r="P698" i="1" s="1"/>
  <c r="D46" i="3"/>
  <c r="M3215" i="1" s="1"/>
  <c r="P3215" i="1" s="1"/>
  <c r="E46" i="3"/>
  <c r="M2312" i="1" s="1"/>
  <c r="P2312" i="1" s="1"/>
  <c r="F46" i="3"/>
  <c r="M2195" i="1" s="1"/>
  <c r="P2195" i="1" s="1"/>
  <c r="G46" i="3"/>
  <c r="M2630" i="1" s="1"/>
  <c r="P2630" i="1" s="1"/>
  <c r="H46" i="3"/>
  <c r="M1090" i="1" s="1"/>
  <c r="P1090" i="1" s="1"/>
  <c r="I46" i="3"/>
  <c r="M2078" i="1" s="1"/>
  <c r="P2078" i="1" s="1"/>
  <c r="J46" i="3"/>
  <c r="M29" i="1" s="1"/>
  <c r="P29" i="1" s="1"/>
  <c r="K46" i="3"/>
  <c r="M1520" i="1" s="1"/>
  <c r="P1520" i="1" s="1"/>
  <c r="L46" i="3"/>
  <c r="M1286" i="1" s="1"/>
  <c r="P1286" i="1" s="1"/>
  <c r="O46" i="3"/>
  <c r="M2708" i="1" s="1"/>
  <c r="P2708" i="1" s="1"/>
  <c r="P46" i="3"/>
  <c r="M2825" i="1" s="1"/>
  <c r="P2825" i="1" s="1"/>
  <c r="S46" i="3"/>
  <c r="M2513" i="1" s="1"/>
  <c r="P2513" i="1" s="1"/>
  <c r="U46" i="3"/>
  <c r="M737" i="1" s="1"/>
  <c r="P737" i="1" s="1"/>
  <c r="V46" i="3"/>
  <c r="M854" i="1" s="1"/>
  <c r="P854" i="1" s="1"/>
  <c r="W46" i="3"/>
  <c r="M3254" i="1" s="1"/>
  <c r="P3254" i="1" s="1"/>
  <c r="X46" i="3"/>
  <c r="M2434" i="1" s="1"/>
  <c r="P2434" i="1" s="1"/>
  <c r="Y46" i="3"/>
  <c r="M2234" i="1" s="1"/>
  <c r="P2234" i="1" s="1"/>
  <c r="Z46" i="3"/>
  <c r="M2669" i="1" s="1"/>
  <c r="P2669" i="1" s="1"/>
  <c r="AA46" i="3"/>
  <c r="M2117" i="1" s="1"/>
  <c r="P2117" i="1" s="1"/>
  <c r="AB46" i="3"/>
  <c r="M185" i="1" s="1"/>
  <c r="P185" i="1" s="1"/>
  <c r="AC46" i="3"/>
  <c r="M1637" i="1" s="1"/>
  <c r="P1637" i="1" s="1"/>
  <c r="AD46" i="3"/>
  <c r="M2474" i="1" s="1"/>
  <c r="P2474" i="1" s="1"/>
  <c r="AE46" i="3"/>
  <c r="M659" i="1" s="1"/>
  <c r="P659" i="1" s="1"/>
  <c r="AF46" i="3"/>
  <c r="M3020" i="1" s="1"/>
  <c r="P3020" i="1" s="1"/>
  <c r="AG46" i="3"/>
  <c r="M1676" i="1" s="1"/>
  <c r="P1676" i="1" s="1"/>
  <c r="AH46" i="3"/>
  <c r="M3137" i="1" s="1"/>
  <c r="P3137" i="1" s="1"/>
  <c r="AI46" i="3"/>
  <c r="M1795" i="1" s="1"/>
  <c r="P1795" i="1" s="1"/>
  <c r="AJ46" i="3"/>
  <c r="M341" i="1" s="1"/>
  <c r="P341" i="1" s="1"/>
  <c r="AK46" i="3"/>
  <c r="M2591" i="1" s="1"/>
  <c r="P2591" i="1" s="1"/>
  <c r="AL46" i="3"/>
  <c r="M302" i="1" s="1"/>
  <c r="P302" i="1" s="1"/>
  <c r="AM46" i="3"/>
  <c r="M971" i="1" s="1"/>
  <c r="P971" i="1" s="1"/>
  <c r="AN46" i="3"/>
  <c r="M1051" i="1" s="1"/>
  <c r="P1051" i="1" s="1"/>
  <c r="AO46" i="3"/>
  <c r="M1952" i="1" s="1"/>
  <c r="P1952" i="1" s="1"/>
  <c r="AP46" i="3"/>
  <c r="M1835" i="1" s="1"/>
  <c r="P1835" i="1" s="1"/>
  <c r="AQ46" i="3"/>
  <c r="M1247" i="1" s="1"/>
  <c r="P1247" i="1" s="1"/>
  <c r="AR46" i="3"/>
  <c r="M1208" i="1" s="1"/>
  <c r="P1208" i="1" s="1"/>
  <c r="AS46" i="3"/>
  <c r="M3176" i="1" s="1"/>
  <c r="P3176" i="1" s="1"/>
  <c r="AT46" i="3"/>
  <c r="M932" i="1" s="1"/>
  <c r="P932" i="1" s="1"/>
  <c r="AU46" i="3"/>
  <c r="M224" i="1" s="1"/>
  <c r="P224" i="1" s="1"/>
  <c r="AV46" i="3"/>
  <c r="AW46" i="3"/>
  <c r="AX46" i="3"/>
  <c r="AY46" i="3"/>
  <c r="AZ46" i="3"/>
  <c r="BA46" i="3"/>
  <c r="BB46" i="3"/>
  <c r="BC46" i="3"/>
  <c r="M620" i="1" s="1"/>
  <c r="P620" i="1" s="1"/>
  <c r="BD46" i="3"/>
  <c r="M3293" i="1" s="1"/>
  <c r="P3293" i="1" s="1"/>
  <c r="BE46" i="3"/>
  <c r="BF46" i="3"/>
  <c r="BG46" i="3"/>
  <c r="BH46" i="3"/>
  <c r="BI46" i="3"/>
  <c r="BJ46" i="3"/>
  <c r="BK46" i="3"/>
  <c r="BL46" i="3"/>
  <c r="BM46" i="3"/>
  <c r="BN46" i="3"/>
  <c r="BO46" i="3"/>
  <c r="BP46" i="3"/>
  <c r="BQ46" i="3"/>
  <c r="BR46" i="3"/>
  <c r="BS46" i="3"/>
  <c r="BT46" i="3"/>
  <c r="BU46" i="3"/>
  <c r="BV46" i="3"/>
  <c r="BW46" i="3"/>
  <c r="BX46" i="3"/>
  <c r="BY46" i="3"/>
  <c r="BZ46" i="3"/>
  <c r="CA46" i="3"/>
  <c r="CB46" i="3"/>
  <c r="B47" i="3"/>
  <c r="M459" i="1" s="1"/>
  <c r="P459" i="1" s="1"/>
  <c r="C47" i="3"/>
  <c r="M699" i="1" s="1"/>
  <c r="P699" i="1" s="1"/>
  <c r="D47" i="3"/>
  <c r="M3216" i="1" s="1"/>
  <c r="P3216" i="1" s="1"/>
  <c r="E47" i="3"/>
  <c r="M2313" i="1" s="1"/>
  <c r="P2313" i="1" s="1"/>
  <c r="F47" i="3"/>
  <c r="M2196" i="1" s="1"/>
  <c r="P2196" i="1" s="1"/>
  <c r="G47" i="3"/>
  <c r="M2631" i="1" s="1"/>
  <c r="P2631" i="1" s="1"/>
  <c r="H47" i="3"/>
  <c r="M1091" i="1" s="1"/>
  <c r="P1091" i="1" s="1"/>
  <c r="I47" i="3"/>
  <c r="M2079" i="1" s="1"/>
  <c r="P2079" i="1" s="1"/>
  <c r="J47" i="3"/>
  <c r="M30" i="1" s="1"/>
  <c r="P30" i="1" s="1"/>
  <c r="K47" i="3"/>
  <c r="M1521" i="1" s="1"/>
  <c r="P1521" i="1" s="1"/>
  <c r="L47" i="3"/>
  <c r="M1287" i="1" s="1"/>
  <c r="P1287" i="1" s="1"/>
  <c r="O47" i="3"/>
  <c r="M2709" i="1" s="1"/>
  <c r="P2709" i="1" s="1"/>
  <c r="P47" i="3"/>
  <c r="M2826" i="1" s="1"/>
  <c r="P2826" i="1" s="1"/>
  <c r="S47" i="3"/>
  <c r="M2514" i="1" s="1"/>
  <c r="P2514" i="1" s="1"/>
  <c r="U47" i="3"/>
  <c r="M738" i="1" s="1"/>
  <c r="P738" i="1" s="1"/>
  <c r="V47" i="3"/>
  <c r="M855" i="1" s="1"/>
  <c r="P855" i="1" s="1"/>
  <c r="W47" i="3"/>
  <c r="M3255" i="1" s="1"/>
  <c r="P3255" i="1" s="1"/>
  <c r="X47" i="3"/>
  <c r="M2435" i="1" s="1"/>
  <c r="P2435" i="1" s="1"/>
  <c r="Y47" i="3"/>
  <c r="M2235" i="1" s="1"/>
  <c r="P2235" i="1" s="1"/>
  <c r="Z47" i="3"/>
  <c r="M2670" i="1" s="1"/>
  <c r="P2670" i="1" s="1"/>
  <c r="AA47" i="3"/>
  <c r="M2118" i="1" s="1"/>
  <c r="P2118" i="1" s="1"/>
  <c r="AB47" i="3"/>
  <c r="M186" i="1" s="1"/>
  <c r="P186" i="1" s="1"/>
  <c r="AC47" i="3"/>
  <c r="M1638" i="1" s="1"/>
  <c r="P1638" i="1" s="1"/>
  <c r="AD47" i="3"/>
  <c r="M2475" i="1" s="1"/>
  <c r="P2475" i="1" s="1"/>
  <c r="AE47" i="3"/>
  <c r="M660" i="1" s="1"/>
  <c r="P660" i="1" s="1"/>
  <c r="AF47" i="3"/>
  <c r="M3021" i="1" s="1"/>
  <c r="P3021" i="1" s="1"/>
  <c r="AG47" i="3"/>
  <c r="M1677" i="1" s="1"/>
  <c r="P1677" i="1" s="1"/>
  <c r="AH47" i="3"/>
  <c r="M3138" i="1" s="1"/>
  <c r="P3138" i="1" s="1"/>
  <c r="AI47" i="3"/>
  <c r="M1796" i="1" s="1"/>
  <c r="P1796" i="1" s="1"/>
  <c r="AJ47" i="3"/>
  <c r="M342" i="1" s="1"/>
  <c r="P342" i="1" s="1"/>
  <c r="AK47" i="3"/>
  <c r="M2592" i="1" s="1"/>
  <c r="P2592" i="1" s="1"/>
  <c r="AL47" i="3"/>
  <c r="M303" i="1" s="1"/>
  <c r="P303" i="1" s="1"/>
  <c r="AM47" i="3"/>
  <c r="M972" i="1" s="1"/>
  <c r="P972" i="1" s="1"/>
  <c r="AN47" i="3"/>
  <c r="M1052" i="1" s="1"/>
  <c r="P1052" i="1" s="1"/>
  <c r="AO47" i="3"/>
  <c r="M1953" i="1" s="1"/>
  <c r="P1953" i="1" s="1"/>
  <c r="AP47" i="3"/>
  <c r="M1836" i="1" s="1"/>
  <c r="P1836" i="1" s="1"/>
  <c r="AQ47" i="3"/>
  <c r="M1248" i="1" s="1"/>
  <c r="P1248" i="1" s="1"/>
  <c r="AR47" i="3"/>
  <c r="M1209" i="1" s="1"/>
  <c r="P1209" i="1" s="1"/>
  <c r="AS47" i="3"/>
  <c r="M3177" i="1" s="1"/>
  <c r="P3177" i="1" s="1"/>
  <c r="AT47" i="3"/>
  <c r="M933" i="1" s="1"/>
  <c r="P933" i="1" s="1"/>
  <c r="AU47" i="3"/>
  <c r="M225" i="1" s="1"/>
  <c r="P225" i="1" s="1"/>
  <c r="AV47" i="3"/>
  <c r="AW47" i="3"/>
  <c r="AX47" i="3"/>
  <c r="AY47" i="3"/>
  <c r="AZ47" i="3"/>
  <c r="BA47" i="3"/>
  <c r="BB47" i="3"/>
  <c r="BC47" i="3"/>
  <c r="M621" i="1" s="1"/>
  <c r="P621" i="1" s="1"/>
  <c r="BD47" i="3"/>
  <c r="M3294" i="1" s="1"/>
  <c r="P3294" i="1" s="1"/>
  <c r="BE47" i="3"/>
  <c r="BF47" i="3"/>
  <c r="BG47" i="3"/>
  <c r="BH47" i="3"/>
  <c r="BI47" i="3"/>
  <c r="BJ47" i="3"/>
  <c r="BK47" i="3"/>
  <c r="BL47" i="3"/>
  <c r="BM47" i="3"/>
  <c r="BN47" i="3"/>
  <c r="BO47" i="3"/>
  <c r="BP47" i="3"/>
  <c r="BQ47" i="3"/>
  <c r="BR47" i="3"/>
  <c r="BS47" i="3"/>
  <c r="BT47" i="3"/>
  <c r="BU47" i="3"/>
  <c r="BV47" i="3"/>
  <c r="BW47" i="3"/>
  <c r="BX47" i="3"/>
  <c r="BY47" i="3"/>
  <c r="BZ47" i="3"/>
  <c r="CA47" i="3"/>
  <c r="CB47" i="3"/>
  <c r="B48" i="3"/>
  <c r="M460" i="1" s="1"/>
  <c r="P460" i="1" s="1"/>
  <c r="C48" i="3"/>
  <c r="M700" i="1" s="1"/>
  <c r="P700" i="1" s="1"/>
  <c r="D48" i="3"/>
  <c r="M3217" i="1" s="1"/>
  <c r="P3217" i="1" s="1"/>
  <c r="E48" i="3"/>
  <c r="M2314" i="1" s="1"/>
  <c r="P2314" i="1" s="1"/>
  <c r="F48" i="3"/>
  <c r="M2197" i="1" s="1"/>
  <c r="P2197" i="1" s="1"/>
  <c r="G48" i="3"/>
  <c r="M2632" i="1" s="1"/>
  <c r="P2632" i="1" s="1"/>
  <c r="H48" i="3"/>
  <c r="M1092" i="1" s="1"/>
  <c r="P1092" i="1" s="1"/>
  <c r="I48" i="3"/>
  <c r="M2080" i="1" s="1"/>
  <c r="P2080" i="1" s="1"/>
  <c r="J48" i="3"/>
  <c r="M31" i="1" s="1"/>
  <c r="P31" i="1" s="1"/>
  <c r="K48" i="3"/>
  <c r="M1522" i="1" s="1"/>
  <c r="P1522" i="1" s="1"/>
  <c r="L48" i="3"/>
  <c r="M1288" i="1" s="1"/>
  <c r="P1288" i="1" s="1"/>
  <c r="O48" i="3"/>
  <c r="M2710" i="1" s="1"/>
  <c r="P2710" i="1" s="1"/>
  <c r="P48" i="3"/>
  <c r="M2827" i="1" s="1"/>
  <c r="P2827" i="1" s="1"/>
  <c r="S48" i="3"/>
  <c r="M2515" i="1" s="1"/>
  <c r="P2515" i="1" s="1"/>
  <c r="U48" i="3"/>
  <c r="M739" i="1" s="1"/>
  <c r="P739" i="1" s="1"/>
  <c r="V48" i="3"/>
  <c r="M856" i="1" s="1"/>
  <c r="P856" i="1" s="1"/>
  <c r="W48" i="3"/>
  <c r="M3256" i="1" s="1"/>
  <c r="P3256" i="1" s="1"/>
  <c r="X48" i="3"/>
  <c r="M2436" i="1" s="1"/>
  <c r="P2436" i="1" s="1"/>
  <c r="Y48" i="3"/>
  <c r="M2236" i="1" s="1"/>
  <c r="P2236" i="1" s="1"/>
  <c r="Z48" i="3"/>
  <c r="M2671" i="1" s="1"/>
  <c r="P2671" i="1" s="1"/>
  <c r="AA48" i="3"/>
  <c r="M2119" i="1" s="1"/>
  <c r="P2119" i="1" s="1"/>
  <c r="AB48" i="3"/>
  <c r="M187" i="1" s="1"/>
  <c r="P187" i="1" s="1"/>
  <c r="AC48" i="3"/>
  <c r="M1639" i="1" s="1"/>
  <c r="P1639" i="1" s="1"/>
  <c r="AD48" i="3"/>
  <c r="M2476" i="1" s="1"/>
  <c r="P2476" i="1" s="1"/>
  <c r="AE48" i="3"/>
  <c r="M661" i="1" s="1"/>
  <c r="P661" i="1" s="1"/>
  <c r="AF48" i="3"/>
  <c r="M3022" i="1" s="1"/>
  <c r="P3022" i="1" s="1"/>
  <c r="AG48" i="3"/>
  <c r="M1678" i="1" s="1"/>
  <c r="P1678" i="1" s="1"/>
  <c r="AH48" i="3"/>
  <c r="M3139" i="1" s="1"/>
  <c r="P3139" i="1" s="1"/>
  <c r="AI48" i="3"/>
  <c r="M1797" i="1" s="1"/>
  <c r="P1797" i="1" s="1"/>
  <c r="AJ48" i="3"/>
  <c r="M343" i="1" s="1"/>
  <c r="P343" i="1" s="1"/>
  <c r="AK48" i="3"/>
  <c r="M2593" i="1" s="1"/>
  <c r="P2593" i="1" s="1"/>
  <c r="AL48" i="3"/>
  <c r="M304" i="1" s="1"/>
  <c r="P304" i="1" s="1"/>
  <c r="AM48" i="3"/>
  <c r="M973" i="1" s="1"/>
  <c r="P973" i="1" s="1"/>
  <c r="AN48" i="3"/>
  <c r="M1053" i="1" s="1"/>
  <c r="P1053" i="1" s="1"/>
  <c r="AO48" i="3"/>
  <c r="M1954" i="1" s="1"/>
  <c r="P1954" i="1" s="1"/>
  <c r="AP48" i="3"/>
  <c r="M1837" i="1" s="1"/>
  <c r="P1837" i="1" s="1"/>
  <c r="AQ48" i="3"/>
  <c r="M1249" i="1" s="1"/>
  <c r="P1249" i="1" s="1"/>
  <c r="AR48" i="3"/>
  <c r="M1210" i="1" s="1"/>
  <c r="P1210" i="1" s="1"/>
  <c r="AS48" i="3"/>
  <c r="M3178" i="1" s="1"/>
  <c r="P3178" i="1" s="1"/>
  <c r="AT48" i="3"/>
  <c r="M934" i="1" s="1"/>
  <c r="P934" i="1" s="1"/>
  <c r="AU48" i="3"/>
  <c r="M226" i="1" s="1"/>
  <c r="P226" i="1" s="1"/>
  <c r="AV48" i="3"/>
  <c r="AW48" i="3"/>
  <c r="AX48" i="3"/>
  <c r="AY48" i="3"/>
  <c r="AZ48" i="3"/>
  <c r="BA48" i="3"/>
  <c r="BB48" i="3"/>
  <c r="BC48" i="3"/>
  <c r="M622" i="1" s="1"/>
  <c r="P622" i="1" s="1"/>
  <c r="BD48" i="3"/>
  <c r="M3295" i="1" s="1"/>
  <c r="P3295" i="1" s="1"/>
  <c r="BE48" i="3"/>
  <c r="BF48" i="3"/>
  <c r="BG48" i="3"/>
  <c r="BH48" i="3"/>
  <c r="BI48" i="3"/>
  <c r="BJ48" i="3"/>
  <c r="BK48" i="3"/>
  <c r="BL48" i="3"/>
  <c r="BM48" i="3"/>
  <c r="BN48" i="3"/>
  <c r="BO48" i="3"/>
  <c r="BP48" i="3"/>
  <c r="BQ48" i="3"/>
  <c r="BR48" i="3"/>
  <c r="BS48" i="3"/>
  <c r="BT48" i="3"/>
  <c r="BU48" i="3"/>
  <c r="BV48" i="3"/>
  <c r="BW48" i="3"/>
  <c r="BX48" i="3"/>
  <c r="BY48" i="3"/>
  <c r="BZ48" i="3"/>
  <c r="CA48" i="3"/>
  <c r="CB48" i="3"/>
  <c r="B49" i="3"/>
  <c r="M461" i="1" s="1"/>
  <c r="P461" i="1" s="1"/>
  <c r="C49" i="3"/>
  <c r="M701" i="1" s="1"/>
  <c r="P701" i="1" s="1"/>
  <c r="D49" i="3"/>
  <c r="M3218" i="1" s="1"/>
  <c r="P3218" i="1" s="1"/>
  <c r="E49" i="3"/>
  <c r="M2315" i="1" s="1"/>
  <c r="P2315" i="1" s="1"/>
  <c r="F49" i="3"/>
  <c r="M2198" i="1" s="1"/>
  <c r="P2198" i="1" s="1"/>
  <c r="G49" i="3"/>
  <c r="M2633" i="1" s="1"/>
  <c r="P2633" i="1" s="1"/>
  <c r="H49" i="3"/>
  <c r="M1093" i="1" s="1"/>
  <c r="P1093" i="1" s="1"/>
  <c r="I49" i="3"/>
  <c r="M2081" i="1" s="1"/>
  <c r="P2081" i="1" s="1"/>
  <c r="J49" i="3"/>
  <c r="M32" i="1" s="1"/>
  <c r="P32" i="1" s="1"/>
  <c r="K49" i="3"/>
  <c r="M1523" i="1" s="1"/>
  <c r="P1523" i="1" s="1"/>
  <c r="L49" i="3"/>
  <c r="M1289" i="1" s="1"/>
  <c r="P1289" i="1" s="1"/>
  <c r="O49" i="3"/>
  <c r="M2711" i="1" s="1"/>
  <c r="P2711" i="1" s="1"/>
  <c r="P49" i="3"/>
  <c r="M2828" i="1" s="1"/>
  <c r="P2828" i="1" s="1"/>
  <c r="S49" i="3"/>
  <c r="M2516" i="1" s="1"/>
  <c r="P2516" i="1" s="1"/>
  <c r="U49" i="3"/>
  <c r="M740" i="1" s="1"/>
  <c r="P740" i="1" s="1"/>
  <c r="V49" i="3"/>
  <c r="M857" i="1" s="1"/>
  <c r="P857" i="1" s="1"/>
  <c r="W49" i="3"/>
  <c r="M3257" i="1" s="1"/>
  <c r="P3257" i="1" s="1"/>
  <c r="X49" i="3"/>
  <c r="M2437" i="1" s="1"/>
  <c r="P2437" i="1" s="1"/>
  <c r="Y49" i="3"/>
  <c r="M2237" i="1" s="1"/>
  <c r="P2237" i="1" s="1"/>
  <c r="Z49" i="3"/>
  <c r="M2672" i="1" s="1"/>
  <c r="P2672" i="1" s="1"/>
  <c r="AA49" i="3"/>
  <c r="M2120" i="1" s="1"/>
  <c r="P2120" i="1" s="1"/>
  <c r="AB49" i="3"/>
  <c r="M188" i="1" s="1"/>
  <c r="P188" i="1" s="1"/>
  <c r="AC49" i="3"/>
  <c r="M1640" i="1" s="1"/>
  <c r="P1640" i="1" s="1"/>
  <c r="AD49" i="3"/>
  <c r="M2477" i="1" s="1"/>
  <c r="P2477" i="1" s="1"/>
  <c r="AE49" i="3"/>
  <c r="M662" i="1" s="1"/>
  <c r="P662" i="1" s="1"/>
  <c r="AF49" i="3"/>
  <c r="M3023" i="1" s="1"/>
  <c r="P3023" i="1" s="1"/>
  <c r="AG49" i="3"/>
  <c r="M1679" i="1" s="1"/>
  <c r="P1679" i="1" s="1"/>
  <c r="AH49" i="3"/>
  <c r="M3140" i="1" s="1"/>
  <c r="P3140" i="1" s="1"/>
  <c r="AI49" i="3"/>
  <c r="M1798" i="1" s="1"/>
  <c r="P1798" i="1" s="1"/>
  <c r="AJ49" i="3"/>
  <c r="M344" i="1" s="1"/>
  <c r="P344" i="1" s="1"/>
  <c r="AK49" i="3"/>
  <c r="M2594" i="1" s="1"/>
  <c r="P2594" i="1" s="1"/>
  <c r="AL49" i="3"/>
  <c r="M305" i="1" s="1"/>
  <c r="P305" i="1" s="1"/>
  <c r="AM49" i="3"/>
  <c r="M974" i="1" s="1"/>
  <c r="P974" i="1" s="1"/>
  <c r="AN49" i="3"/>
  <c r="M1054" i="1" s="1"/>
  <c r="P1054" i="1" s="1"/>
  <c r="AO49" i="3"/>
  <c r="M1955" i="1" s="1"/>
  <c r="P1955" i="1" s="1"/>
  <c r="AP49" i="3"/>
  <c r="M1838" i="1" s="1"/>
  <c r="P1838" i="1" s="1"/>
  <c r="AQ49" i="3"/>
  <c r="M1250" i="1" s="1"/>
  <c r="P1250" i="1" s="1"/>
  <c r="AR49" i="3"/>
  <c r="M1211" i="1" s="1"/>
  <c r="P1211" i="1" s="1"/>
  <c r="AS49" i="3"/>
  <c r="M3179" i="1" s="1"/>
  <c r="P3179" i="1" s="1"/>
  <c r="AT49" i="3"/>
  <c r="M935" i="1" s="1"/>
  <c r="P935" i="1" s="1"/>
  <c r="AU49" i="3"/>
  <c r="M227" i="1" s="1"/>
  <c r="P227" i="1" s="1"/>
  <c r="AV49" i="3"/>
  <c r="AW49" i="3"/>
  <c r="AX49" i="3"/>
  <c r="AY49" i="3"/>
  <c r="AZ49" i="3"/>
  <c r="BA49" i="3"/>
  <c r="BB49" i="3"/>
  <c r="BC49" i="3"/>
  <c r="M623" i="1" s="1"/>
  <c r="P623" i="1" s="1"/>
  <c r="BD49" i="3"/>
  <c r="M3296" i="1" s="1"/>
  <c r="P3296" i="1" s="1"/>
  <c r="BE49" i="3"/>
  <c r="BF49" i="3"/>
  <c r="BG49" i="3"/>
  <c r="BH49" i="3"/>
  <c r="BI49" i="3"/>
  <c r="BJ49" i="3"/>
  <c r="BK49" i="3"/>
  <c r="BL49" i="3"/>
  <c r="BM49" i="3"/>
  <c r="BN49" i="3"/>
  <c r="BO49" i="3"/>
  <c r="BP49" i="3"/>
  <c r="BQ49" i="3"/>
  <c r="BR49" i="3"/>
  <c r="BS49" i="3"/>
  <c r="BT49" i="3"/>
  <c r="BU49" i="3"/>
  <c r="BV49" i="3"/>
  <c r="BW49" i="3"/>
  <c r="BX49" i="3"/>
  <c r="BY49" i="3"/>
  <c r="BZ49" i="3"/>
  <c r="CA49" i="3"/>
  <c r="CB49" i="3"/>
  <c r="B50" i="3"/>
  <c r="M462" i="1" s="1"/>
  <c r="P462" i="1" s="1"/>
  <c r="C50" i="3"/>
  <c r="M702" i="1" s="1"/>
  <c r="P702" i="1" s="1"/>
  <c r="D50" i="3"/>
  <c r="M3219" i="1" s="1"/>
  <c r="P3219" i="1" s="1"/>
  <c r="E50" i="3"/>
  <c r="M2316" i="1" s="1"/>
  <c r="P2316" i="1" s="1"/>
  <c r="F50" i="3"/>
  <c r="M2199" i="1" s="1"/>
  <c r="P2199" i="1" s="1"/>
  <c r="G50" i="3"/>
  <c r="M2634" i="1" s="1"/>
  <c r="P2634" i="1" s="1"/>
  <c r="H50" i="3"/>
  <c r="M1094" i="1" s="1"/>
  <c r="P1094" i="1" s="1"/>
  <c r="I50" i="3"/>
  <c r="M2082" i="1" s="1"/>
  <c r="P2082" i="1" s="1"/>
  <c r="J50" i="3"/>
  <c r="M33" i="1" s="1"/>
  <c r="P33" i="1" s="1"/>
  <c r="K50" i="3"/>
  <c r="M1524" i="1" s="1"/>
  <c r="P1524" i="1" s="1"/>
  <c r="L50" i="3"/>
  <c r="M1290" i="1" s="1"/>
  <c r="P1290" i="1" s="1"/>
  <c r="O50" i="3"/>
  <c r="M2712" i="1" s="1"/>
  <c r="P2712" i="1" s="1"/>
  <c r="P50" i="3"/>
  <c r="M2829" i="1" s="1"/>
  <c r="P2829" i="1" s="1"/>
  <c r="S50" i="3"/>
  <c r="M2517" i="1" s="1"/>
  <c r="P2517" i="1" s="1"/>
  <c r="U50" i="3"/>
  <c r="M741" i="1" s="1"/>
  <c r="P741" i="1" s="1"/>
  <c r="V50" i="3"/>
  <c r="M858" i="1" s="1"/>
  <c r="P858" i="1" s="1"/>
  <c r="W50" i="3"/>
  <c r="M3258" i="1" s="1"/>
  <c r="P3258" i="1" s="1"/>
  <c r="X50" i="3"/>
  <c r="M2438" i="1" s="1"/>
  <c r="P2438" i="1" s="1"/>
  <c r="Y50" i="3"/>
  <c r="M2238" i="1" s="1"/>
  <c r="P2238" i="1" s="1"/>
  <c r="Z50" i="3"/>
  <c r="M2673" i="1" s="1"/>
  <c r="P2673" i="1" s="1"/>
  <c r="AA50" i="3"/>
  <c r="M2121" i="1" s="1"/>
  <c r="P2121" i="1" s="1"/>
  <c r="AB50" i="3"/>
  <c r="M189" i="1" s="1"/>
  <c r="P189" i="1" s="1"/>
  <c r="AC50" i="3"/>
  <c r="M1641" i="1" s="1"/>
  <c r="P1641" i="1" s="1"/>
  <c r="AD50" i="3"/>
  <c r="M2478" i="1" s="1"/>
  <c r="P2478" i="1" s="1"/>
  <c r="AE50" i="3"/>
  <c r="M663" i="1" s="1"/>
  <c r="P663" i="1" s="1"/>
  <c r="AF50" i="3"/>
  <c r="M3024" i="1" s="1"/>
  <c r="P3024" i="1" s="1"/>
  <c r="AG50" i="3"/>
  <c r="M1680" i="1" s="1"/>
  <c r="P1680" i="1" s="1"/>
  <c r="AH50" i="3"/>
  <c r="M3141" i="1" s="1"/>
  <c r="P3141" i="1" s="1"/>
  <c r="AI50" i="3"/>
  <c r="M1799" i="1" s="1"/>
  <c r="P1799" i="1" s="1"/>
  <c r="AJ50" i="3"/>
  <c r="M345" i="1" s="1"/>
  <c r="P345" i="1" s="1"/>
  <c r="AK50" i="3"/>
  <c r="M2595" i="1" s="1"/>
  <c r="P2595" i="1" s="1"/>
  <c r="AL50" i="3"/>
  <c r="M306" i="1" s="1"/>
  <c r="P306" i="1" s="1"/>
  <c r="AM50" i="3"/>
  <c r="M975" i="1" s="1"/>
  <c r="P975" i="1" s="1"/>
  <c r="AN50" i="3"/>
  <c r="M1055" i="1" s="1"/>
  <c r="P1055" i="1" s="1"/>
  <c r="AO50" i="3"/>
  <c r="M1956" i="1" s="1"/>
  <c r="P1956" i="1" s="1"/>
  <c r="AP50" i="3"/>
  <c r="M1839" i="1" s="1"/>
  <c r="P1839" i="1" s="1"/>
  <c r="AQ50" i="3"/>
  <c r="M1251" i="1" s="1"/>
  <c r="P1251" i="1" s="1"/>
  <c r="AR50" i="3"/>
  <c r="M1212" i="1" s="1"/>
  <c r="P1212" i="1" s="1"/>
  <c r="AS50" i="3"/>
  <c r="M3180" i="1" s="1"/>
  <c r="P3180" i="1" s="1"/>
  <c r="AT50" i="3"/>
  <c r="M936" i="1" s="1"/>
  <c r="P936" i="1" s="1"/>
  <c r="AU50" i="3"/>
  <c r="M228" i="1" s="1"/>
  <c r="P228" i="1" s="1"/>
  <c r="AV50" i="3"/>
  <c r="AW50" i="3"/>
  <c r="AX50" i="3"/>
  <c r="AY50" i="3"/>
  <c r="AZ50" i="3"/>
  <c r="BA50" i="3"/>
  <c r="BB50" i="3"/>
  <c r="BC50" i="3"/>
  <c r="M624" i="1" s="1"/>
  <c r="P624" i="1" s="1"/>
  <c r="BD50" i="3"/>
  <c r="M3297" i="1" s="1"/>
  <c r="P3297" i="1" s="1"/>
  <c r="BE50" i="3"/>
  <c r="BF50" i="3"/>
  <c r="BG50" i="3"/>
  <c r="BH50" i="3"/>
  <c r="BI50" i="3"/>
  <c r="BJ50" i="3"/>
  <c r="BK50" i="3"/>
  <c r="BL50" i="3"/>
  <c r="BM50" i="3"/>
  <c r="BN50" i="3"/>
  <c r="BO50" i="3"/>
  <c r="BP50" i="3"/>
  <c r="BQ50" i="3"/>
  <c r="BR50" i="3"/>
  <c r="BS50" i="3"/>
  <c r="BT50" i="3"/>
  <c r="BU50" i="3"/>
  <c r="BV50" i="3"/>
  <c r="BW50" i="3"/>
  <c r="BX50" i="3"/>
  <c r="BY50" i="3"/>
  <c r="BZ50" i="3"/>
  <c r="CA50" i="3"/>
  <c r="CB50" i="3"/>
  <c r="B51" i="3"/>
  <c r="M463" i="1" s="1"/>
  <c r="P463" i="1" s="1"/>
  <c r="C51" i="3"/>
  <c r="M703" i="1" s="1"/>
  <c r="P703" i="1" s="1"/>
  <c r="D51" i="3"/>
  <c r="M3220" i="1" s="1"/>
  <c r="P3220" i="1" s="1"/>
  <c r="E51" i="3"/>
  <c r="M2317" i="1" s="1"/>
  <c r="P2317" i="1" s="1"/>
  <c r="F51" i="3"/>
  <c r="M2200" i="1" s="1"/>
  <c r="P2200" i="1" s="1"/>
  <c r="G51" i="3"/>
  <c r="M2635" i="1" s="1"/>
  <c r="P2635" i="1" s="1"/>
  <c r="H51" i="3"/>
  <c r="M1095" i="1" s="1"/>
  <c r="P1095" i="1" s="1"/>
  <c r="I51" i="3"/>
  <c r="M2083" i="1" s="1"/>
  <c r="P2083" i="1" s="1"/>
  <c r="J51" i="3"/>
  <c r="M34" i="1" s="1"/>
  <c r="P34" i="1" s="1"/>
  <c r="K51" i="3"/>
  <c r="M1525" i="1" s="1"/>
  <c r="P1525" i="1" s="1"/>
  <c r="L51" i="3"/>
  <c r="M1291" i="1" s="1"/>
  <c r="P1291" i="1" s="1"/>
  <c r="O51" i="3"/>
  <c r="M2713" i="1" s="1"/>
  <c r="P2713" i="1" s="1"/>
  <c r="P51" i="3"/>
  <c r="M2830" i="1" s="1"/>
  <c r="P2830" i="1" s="1"/>
  <c r="S51" i="3"/>
  <c r="M2518" i="1" s="1"/>
  <c r="P2518" i="1" s="1"/>
  <c r="U51" i="3"/>
  <c r="M742" i="1" s="1"/>
  <c r="P742" i="1" s="1"/>
  <c r="V51" i="3"/>
  <c r="M859" i="1" s="1"/>
  <c r="P859" i="1" s="1"/>
  <c r="W51" i="3"/>
  <c r="M3259" i="1" s="1"/>
  <c r="P3259" i="1" s="1"/>
  <c r="X51" i="3"/>
  <c r="M2439" i="1" s="1"/>
  <c r="P2439" i="1" s="1"/>
  <c r="Y51" i="3"/>
  <c r="M2239" i="1" s="1"/>
  <c r="P2239" i="1" s="1"/>
  <c r="Z51" i="3"/>
  <c r="M2674" i="1" s="1"/>
  <c r="P2674" i="1" s="1"/>
  <c r="AA51" i="3"/>
  <c r="M2122" i="1" s="1"/>
  <c r="P2122" i="1" s="1"/>
  <c r="AB51" i="3"/>
  <c r="M190" i="1" s="1"/>
  <c r="P190" i="1" s="1"/>
  <c r="AC51" i="3"/>
  <c r="M1642" i="1" s="1"/>
  <c r="P1642" i="1" s="1"/>
  <c r="AD51" i="3"/>
  <c r="M2479" i="1" s="1"/>
  <c r="P2479" i="1" s="1"/>
  <c r="AE51" i="3"/>
  <c r="M664" i="1" s="1"/>
  <c r="P664" i="1" s="1"/>
  <c r="AF51" i="3"/>
  <c r="M3025" i="1" s="1"/>
  <c r="P3025" i="1" s="1"/>
  <c r="AG51" i="3"/>
  <c r="M1681" i="1" s="1"/>
  <c r="P1681" i="1" s="1"/>
  <c r="AH51" i="3"/>
  <c r="M3142" i="1" s="1"/>
  <c r="P3142" i="1" s="1"/>
  <c r="AI51" i="3"/>
  <c r="M1800" i="1" s="1"/>
  <c r="P1800" i="1" s="1"/>
  <c r="AJ51" i="3"/>
  <c r="M346" i="1" s="1"/>
  <c r="P346" i="1" s="1"/>
  <c r="AK51" i="3"/>
  <c r="M2596" i="1" s="1"/>
  <c r="P2596" i="1" s="1"/>
  <c r="AL51" i="3"/>
  <c r="M307" i="1" s="1"/>
  <c r="P307" i="1" s="1"/>
  <c r="AM51" i="3"/>
  <c r="M976" i="1" s="1"/>
  <c r="P976" i="1" s="1"/>
  <c r="AN51" i="3"/>
  <c r="M1056" i="1" s="1"/>
  <c r="P1056" i="1" s="1"/>
  <c r="AO51" i="3"/>
  <c r="M1957" i="1" s="1"/>
  <c r="P1957" i="1" s="1"/>
  <c r="AP51" i="3"/>
  <c r="M1840" i="1" s="1"/>
  <c r="P1840" i="1" s="1"/>
  <c r="AQ51" i="3"/>
  <c r="M1252" i="1" s="1"/>
  <c r="P1252" i="1" s="1"/>
  <c r="AR51" i="3"/>
  <c r="M1213" i="1" s="1"/>
  <c r="P1213" i="1" s="1"/>
  <c r="AS51" i="3"/>
  <c r="M3181" i="1" s="1"/>
  <c r="P3181" i="1" s="1"/>
  <c r="AT51" i="3"/>
  <c r="M937" i="1" s="1"/>
  <c r="P937" i="1" s="1"/>
  <c r="AU51" i="3"/>
  <c r="M229" i="1" s="1"/>
  <c r="P229" i="1" s="1"/>
  <c r="AV51" i="3"/>
  <c r="AW51" i="3"/>
  <c r="AX51" i="3"/>
  <c r="AY51" i="3"/>
  <c r="AZ51" i="3"/>
  <c r="BA51" i="3"/>
  <c r="BB51" i="3"/>
  <c r="BC51" i="3"/>
  <c r="M625" i="1" s="1"/>
  <c r="P625" i="1" s="1"/>
  <c r="BD51" i="3"/>
  <c r="M3298" i="1" s="1"/>
  <c r="P3298" i="1" s="1"/>
  <c r="BE51" i="3"/>
  <c r="BF51" i="3"/>
  <c r="BG51" i="3"/>
  <c r="BH51" i="3"/>
  <c r="BI51" i="3"/>
  <c r="BJ51" i="3"/>
  <c r="BK51" i="3"/>
  <c r="BL51" i="3"/>
  <c r="BM51" i="3"/>
  <c r="BN51" i="3"/>
  <c r="BO51" i="3"/>
  <c r="BP51" i="3"/>
  <c r="BQ51" i="3"/>
  <c r="BR51" i="3"/>
  <c r="BS51" i="3"/>
  <c r="BT51" i="3"/>
  <c r="BU51" i="3"/>
  <c r="BV51" i="3"/>
  <c r="BW51" i="3"/>
  <c r="BX51" i="3"/>
  <c r="BY51" i="3"/>
  <c r="BZ51" i="3"/>
  <c r="CA51" i="3"/>
  <c r="CB51" i="3"/>
  <c r="B52" i="3"/>
  <c r="M464" i="1" s="1"/>
  <c r="P464" i="1" s="1"/>
  <c r="C52" i="3"/>
  <c r="M704" i="1" s="1"/>
  <c r="P704" i="1" s="1"/>
  <c r="D52" i="3"/>
  <c r="M3221" i="1" s="1"/>
  <c r="P3221" i="1" s="1"/>
  <c r="E52" i="3"/>
  <c r="M2318" i="1" s="1"/>
  <c r="P2318" i="1" s="1"/>
  <c r="F52" i="3"/>
  <c r="M2201" i="1" s="1"/>
  <c r="P2201" i="1" s="1"/>
  <c r="G52" i="3"/>
  <c r="M2636" i="1" s="1"/>
  <c r="P2636" i="1" s="1"/>
  <c r="H52" i="3"/>
  <c r="M1096" i="1" s="1"/>
  <c r="P1096" i="1" s="1"/>
  <c r="I52" i="3"/>
  <c r="M2084" i="1" s="1"/>
  <c r="P2084" i="1" s="1"/>
  <c r="J52" i="3"/>
  <c r="M35" i="1" s="1"/>
  <c r="P35" i="1" s="1"/>
  <c r="K52" i="3"/>
  <c r="M1526" i="1" s="1"/>
  <c r="P1526" i="1" s="1"/>
  <c r="L52" i="3"/>
  <c r="M1292" i="1" s="1"/>
  <c r="P1292" i="1" s="1"/>
  <c r="O52" i="3"/>
  <c r="M2714" i="1" s="1"/>
  <c r="P2714" i="1" s="1"/>
  <c r="P52" i="3"/>
  <c r="M2831" i="1" s="1"/>
  <c r="P2831" i="1" s="1"/>
  <c r="S52" i="3"/>
  <c r="M2519" i="1" s="1"/>
  <c r="P2519" i="1" s="1"/>
  <c r="U52" i="3"/>
  <c r="M743" i="1" s="1"/>
  <c r="P743" i="1" s="1"/>
  <c r="V52" i="3"/>
  <c r="M860" i="1" s="1"/>
  <c r="P860" i="1" s="1"/>
  <c r="W52" i="3"/>
  <c r="M3260" i="1" s="1"/>
  <c r="P3260" i="1" s="1"/>
  <c r="X52" i="3"/>
  <c r="M2440" i="1" s="1"/>
  <c r="P2440" i="1" s="1"/>
  <c r="Y52" i="3"/>
  <c r="M2240" i="1" s="1"/>
  <c r="P2240" i="1" s="1"/>
  <c r="Z52" i="3"/>
  <c r="M2675" i="1" s="1"/>
  <c r="P2675" i="1" s="1"/>
  <c r="AA52" i="3"/>
  <c r="M2123" i="1" s="1"/>
  <c r="P2123" i="1" s="1"/>
  <c r="AB52" i="3"/>
  <c r="M191" i="1" s="1"/>
  <c r="P191" i="1" s="1"/>
  <c r="AC52" i="3"/>
  <c r="M1643" i="1" s="1"/>
  <c r="P1643" i="1" s="1"/>
  <c r="AD52" i="3"/>
  <c r="M2480" i="1" s="1"/>
  <c r="P2480" i="1" s="1"/>
  <c r="AE52" i="3"/>
  <c r="M665" i="1" s="1"/>
  <c r="P665" i="1" s="1"/>
  <c r="AF52" i="3"/>
  <c r="M3026" i="1" s="1"/>
  <c r="P3026" i="1" s="1"/>
  <c r="AG52" i="3"/>
  <c r="M1682" i="1" s="1"/>
  <c r="P1682" i="1" s="1"/>
  <c r="AH52" i="3"/>
  <c r="M3143" i="1" s="1"/>
  <c r="P3143" i="1" s="1"/>
  <c r="AI52" i="3"/>
  <c r="M1801" i="1" s="1"/>
  <c r="P1801" i="1" s="1"/>
  <c r="AJ52" i="3"/>
  <c r="M347" i="1" s="1"/>
  <c r="P347" i="1" s="1"/>
  <c r="AK52" i="3"/>
  <c r="M2597" i="1" s="1"/>
  <c r="P2597" i="1" s="1"/>
  <c r="AL52" i="3"/>
  <c r="M308" i="1" s="1"/>
  <c r="P308" i="1" s="1"/>
  <c r="AM52" i="3"/>
  <c r="M977" i="1" s="1"/>
  <c r="P977" i="1" s="1"/>
  <c r="AN52" i="3"/>
  <c r="M1057" i="1" s="1"/>
  <c r="P1057" i="1" s="1"/>
  <c r="AO52" i="3"/>
  <c r="M1958" i="1" s="1"/>
  <c r="P1958" i="1" s="1"/>
  <c r="AP52" i="3"/>
  <c r="M1841" i="1" s="1"/>
  <c r="P1841" i="1" s="1"/>
  <c r="AQ52" i="3"/>
  <c r="M1253" i="1" s="1"/>
  <c r="P1253" i="1" s="1"/>
  <c r="AR52" i="3"/>
  <c r="M1214" i="1" s="1"/>
  <c r="P1214" i="1" s="1"/>
  <c r="AS52" i="3"/>
  <c r="M3182" i="1" s="1"/>
  <c r="P3182" i="1" s="1"/>
  <c r="AT52" i="3"/>
  <c r="M938" i="1" s="1"/>
  <c r="P938" i="1" s="1"/>
  <c r="AU52" i="3"/>
  <c r="M230" i="1" s="1"/>
  <c r="P230" i="1" s="1"/>
  <c r="AV52" i="3"/>
  <c r="AW52" i="3"/>
  <c r="AX52" i="3"/>
  <c r="AY52" i="3"/>
  <c r="AZ52" i="3"/>
  <c r="BA52" i="3"/>
  <c r="BB52" i="3"/>
  <c r="BC52" i="3"/>
  <c r="M626" i="1" s="1"/>
  <c r="P626" i="1" s="1"/>
  <c r="BD52" i="3"/>
  <c r="M3299" i="1" s="1"/>
  <c r="P3299" i="1" s="1"/>
  <c r="BE52" i="3"/>
  <c r="BF52" i="3"/>
  <c r="BG52" i="3"/>
  <c r="BH52" i="3"/>
  <c r="BI52" i="3"/>
  <c r="BJ52" i="3"/>
  <c r="BK52" i="3"/>
  <c r="BL52" i="3"/>
  <c r="BM52" i="3"/>
  <c r="BN52" i="3"/>
  <c r="BO52" i="3"/>
  <c r="BP52" i="3"/>
  <c r="BQ52" i="3"/>
  <c r="BR52" i="3"/>
  <c r="BS52" i="3"/>
  <c r="BT52" i="3"/>
  <c r="BU52" i="3"/>
  <c r="BV52" i="3"/>
  <c r="BW52" i="3"/>
  <c r="BX52" i="3"/>
  <c r="BY52" i="3"/>
  <c r="BZ52" i="3"/>
  <c r="CA52" i="3"/>
  <c r="CB52" i="3"/>
  <c r="C19" i="3"/>
  <c r="M672" i="1" s="1"/>
  <c r="P672" i="1" s="1"/>
  <c r="D19" i="3"/>
  <c r="M3189" i="1" s="1"/>
  <c r="P3189" i="1" s="1"/>
  <c r="E19" i="3"/>
  <c r="M2286" i="1" s="1"/>
  <c r="P2286" i="1" s="1"/>
  <c r="F19" i="3"/>
  <c r="M2169" i="1" s="1"/>
  <c r="P2169" i="1" s="1"/>
  <c r="G19" i="3"/>
  <c r="M2604" i="1" s="1"/>
  <c r="P2604" i="1" s="1"/>
  <c r="H19" i="3"/>
  <c r="M1064" i="1" s="1"/>
  <c r="P1064" i="1" s="1"/>
  <c r="I19" i="3"/>
  <c r="M2052" i="1" s="1"/>
  <c r="P2052" i="1" s="1"/>
  <c r="J19" i="3"/>
  <c r="M3" i="1" s="1"/>
  <c r="P3" i="1" s="1"/>
  <c r="K19" i="3"/>
  <c r="M1494" i="1" s="1"/>
  <c r="P1494" i="1" s="1"/>
  <c r="L19" i="3"/>
  <c r="M1260" i="1" s="1"/>
  <c r="P1260" i="1" s="1"/>
  <c r="O19" i="3"/>
  <c r="M2682" i="1" s="1"/>
  <c r="P2682" i="1" s="1"/>
  <c r="P19" i="3"/>
  <c r="M2799" i="1" s="1"/>
  <c r="P2799" i="1" s="1"/>
  <c r="S19" i="3"/>
  <c r="M2487" i="1" s="1"/>
  <c r="P2487" i="1" s="1"/>
  <c r="U19" i="3"/>
  <c r="M711" i="1" s="1"/>
  <c r="P711" i="1" s="1"/>
  <c r="V19" i="3"/>
  <c r="M828" i="1" s="1"/>
  <c r="P828" i="1" s="1"/>
  <c r="W19" i="3"/>
  <c r="M3228" i="1" s="1"/>
  <c r="P3228" i="1" s="1"/>
  <c r="X19" i="3"/>
  <c r="M2408" i="1" s="1"/>
  <c r="P2408" i="1" s="1"/>
  <c r="Y19" i="3"/>
  <c r="M2208" i="1" s="1"/>
  <c r="P2208" i="1" s="1"/>
  <c r="Z19" i="3"/>
  <c r="M2643" i="1" s="1"/>
  <c r="P2643" i="1" s="1"/>
  <c r="AA19" i="3"/>
  <c r="M2091" i="1" s="1"/>
  <c r="P2091" i="1" s="1"/>
  <c r="AB19" i="3"/>
  <c r="M159" i="1" s="1"/>
  <c r="P159" i="1" s="1"/>
  <c r="AC19" i="3"/>
  <c r="M1611" i="1" s="1"/>
  <c r="P1611" i="1" s="1"/>
  <c r="AD19" i="3"/>
  <c r="M2448" i="1" s="1"/>
  <c r="P2448" i="1" s="1"/>
  <c r="AE19" i="3"/>
  <c r="M633" i="1" s="1"/>
  <c r="P633" i="1" s="1"/>
  <c r="AF19" i="3"/>
  <c r="M2994" i="1" s="1"/>
  <c r="P2994" i="1" s="1"/>
  <c r="AG19" i="3"/>
  <c r="M1650" i="1" s="1"/>
  <c r="P1650" i="1" s="1"/>
  <c r="AH19" i="3"/>
  <c r="M3111" i="1" s="1"/>
  <c r="P3111" i="1" s="1"/>
  <c r="AI19" i="3"/>
  <c r="M1769" i="1" s="1"/>
  <c r="P1769" i="1" s="1"/>
  <c r="AJ19" i="3"/>
  <c r="M315" i="1" s="1"/>
  <c r="P315" i="1" s="1"/>
  <c r="AK19" i="3"/>
  <c r="M2565" i="1" s="1"/>
  <c r="P2565" i="1" s="1"/>
  <c r="AL19" i="3"/>
  <c r="M276" i="1" s="1"/>
  <c r="P276" i="1" s="1"/>
  <c r="AM19" i="3"/>
  <c r="M945" i="1" s="1"/>
  <c r="P945" i="1" s="1"/>
  <c r="AN19" i="3"/>
  <c r="M1025" i="1" s="1"/>
  <c r="P1025" i="1" s="1"/>
  <c r="AO19" i="3"/>
  <c r="M1926" i="1" s="1"/>
  <c r="P1926" i="1" s="1"/>
  <c r="AP19" i="3"/>
  <c r="M1809" i="1" s="1"/>
  <c r="P1809" i="1" s="1"/>
  <c r="AQ19" i="3"/>
  <c r="M1221" i="1" s="1"/>
  <c r="P1221" i="1" s="1"/>
  <c r="AR19" i="3"/>
  <c r="M1182" i="1" s="1"/>
  <c r="P1182" i="1" s="1"/>
  <c r="AS19" i="3"/>
  <c r="M3150" i="1" s="1"/>
  <c r="P3150" i="1" s="1"/>
  <c r="AT19" i="3"/>
  <c r="M906" i="1" s="1"/>
  <c r="P906" i="1" s="1"/>
  <c r="AU19" i="3"/>
  <c r="M198" i="1" s="1"/>
  <c r="P198" i="1" s="1"/>
  <c r="AV19" i="3"/>
  <c r="AW19" i="3"/>
  <c r="AX19" i="3"/>
  <c r="AY19" i="3"/>
  <c r="AZ19" i="3"/>
  <c r="BA19" i="3"/>
  <c r="BB19" i="3"/>
  <c r="BC19" i="3"/>
  <c r="M594" i="1" s="1"/>
  <c r="P594" i="1" s="1"/>
  <c r="BD19" i="3"/>
  <c r="M3267" i="1" s="1"/>
  <c r="P3267" i="1" s="1"/>
  <c r="BE19" i="3"/>
  <c r="BF19" i="3"/>
  <c r="BG19" i="3"/>
  <c r="BH19" i="3"/>
  <c r="BI19" i="3"/>
  <c r="BJ19" i="3"/>
  <c r="BK19" i="3"/>
  <c r="BL19" i="3"/>
  <c r="BM19" i="3"/>
  <c r="BN19" i="3"/>
  <c r="BO19" i="3"/>
  <c r="BP19" i="3"/>
  <c r="BQ19" i="3"/>
  <c r="BR19" i="3"/>
  <c r="BS19" i="3"/>
  <c r="BT19" i="3"/>
  <c r="BU19" i="3"/>
  <c r="BV19" i="3"/>
  <c r="BW19" i="3"/>
  <c r="BX19" i="3"/>
  <c r="BY19" i="3"/>
  <c r="BZ19" i="3"/>
  <c r="CA19" i="3"/>
  <c r="CB19" i="3"/>
  <c r="B19" i="3"/>
  <c r="M432" i="1" s="1"/>
  <c r="P432" i="1" s="1"/>
  <c r="P3188" i="1" l="1"/>
  <c r="P197" i="1"/>
  <c r="P2642" i="1"/>
  <c r="P2525" i="1"/>
  <c r="P2837" i="1"/>
  <c r="P2681" i="1"/>
  <c r="P3227" i="1"/>
  <c r="P3305" i="1"/>
  <c r="P3032" i="1"/>
  <c r="P3149" i="1"/>
  <c r="P2720" i="1"/>
  <c r="P353" i="1"/>
  <c r="P3266" i="1"/>
  <c r="P2129" i="1"/>
  <c r="P314" i="1"/>
  <c r="P2603" i="1"/>
  <c r="P2207" i="1"/>
  <c r="P1847" i="1"/>
  <c r="P2327" i="1"/>
  <c r="P473" i="1"/>
  <c r="P1689" i="1"/>
  <c r="P1808" i="1"/>
  <c r="P1967" i="1"/>
  <c r="P2246" i="1"/>
  <c r="P2447" i="1"/>
  <c r="P632" i="1"/>
  <c r="P236" i="1"/>
  <c r="P41" i="1"/>
  <c r="P2486" i="1"/>
  <c r="P2090" i="1"/>
  <c r="P1649" i="1"/>
  <c r="P749" i="1"/>
  <c r="P1103" i="1"/>
  <c r="P1220" i="1"/>
  <c r="P1259" i="1"/>
  <c r="P1298" i="1"/>
  <c r="P1532" i="1"/>
  <c r="P1063" i="1"/>
  <c r="P710" i="1"/>
  <c r="P985" i="1"/>
  <c r="P671" i="1"/>
  <c r="P944" i="1"/>
  <c r="R906" i="1"/>
  <c r="P866" i="1"/>
  <c r="R3114" i="1"/>
  <c r="R3126" i="1"/>
  <c r="R3122" i="1"/>
  <c r="Q3125" i="1"/>
  <c r="R3121" i="1"/>
  <c r="R3117" i="1"/>
  <c r="R3113" i="1"/>
  <c r="Q3118" i="1"/>
  <c r="R3124" i="1"/>
  <c r="R3120" i="1"/>
  <c r="R3116" i="1"/>
  <c r="Q3112" i="1"/>
  <c r="R3127" i="1"/>
  <c r="R3123" i="1"/>
  <c r="R3119" i="1"/>
  <c r="Q3115" i="1"/>
  <c r="M749" i="1"/>
  <c r="M1220" i="1"/>
  <c r="Q308" i="1"/>
  <c r="R308" i="1"/>
  <c r="R344" i="1"/>
  <c r="Q344" i="1"/>
  <c r="R1835" i="1"/>
  <c r="Q1835" i="1"/>
  <c r="Q340" i="1"/>
  <c r="R340" i="1"/>
  <c r="Q1048" i="1"/>
  <c r="R1048" i="1"/>
  <c r="R180" i="1"/>
  <c r="Q180" i="1"/>
  <c r="R1200" i="1"/>
  <c r="Q1200" i="1"/>
  <c r="R293" i="1"/>
  <c r="Q293" i="1"/>
  <c r="Q688" i="1"/>
  <c r="R688" i="1"/>
  <c r="R837" i="1"/>
  <c r="Q837" i="1"/>
  <c r="Q1502" i="1"/>
  <c r="R1502" i="1"/>
  <c r="Q1188" i="1"/>
  <c r="R1188" i="1"/>
  <c r="R229" i="1"/>
  <c r="Q229" i="1"/>
  <c r="R225" i="1"/>
  <c r="Q225" i="1"/>
  <c r="R1952" i="1"/>
  <c r="Q1952" i="1"/>
  <c r="R968" i="1"/>
  <c r="Q968" i="1"/>
  <c r="R1948" i="1"/>
  <c r="Q1948" i="1"/>
  <c r="Q731" i="1"/>
  <c r="R731" i="1"/>
  <c r="R217" i="1"/>
  <c r="Q217" i="1"/>
  <c r="Q1081" i="1"/>
  <c r="R1081" i="1"/>
  <c r="Q649" i="1"/>
  <c r="R649" i="1"/>
  <c r="Q1624" i="1"/>
  <c r="R1624" i="1"/>
  <c r="Q210" i="1"/>
  <c r="R210" i="1"/>
  <c r="R1661" i="1"/>
  <c r="Q1661" i="1"/>
  <c r="R1779" i="1"/>
  <c r="Q1779" i="1"/>
  <c r="Q206" i="1"/>
  <c r="R206" i="1"/>
  <c r="Q1933" i="1"/>
  <c r="R1933" i="1"/>
  <c r="R1616" i="1"/>
  <c r="Q1616" i="1"/>
  <c r="Q949" i="1"/>
  <c r="R949" i="1"/>
  <c r="R307" i="1"/>
  <c r="Q307" i="1"/>
  <c r="Q702" i="1"/>
  <c r="R702" i="1"/>
  <c r="Q1210" i="1"/>
  <c r="R1210" i="1"/>
  <c r="Q933" i="1"/>
  <c r="R933" i="1"/>
  <c r="Q339" i="1"/>
  <c r="R339" i="1"/>
  <c r="Q851" i="1"/>
  <c r="R851" i="1"/>
  <c r="R1202" i="1"/>
  <c r="Q1202" i="1"/>
  <c r="R335" i="1"/>
  <c r="Q335" i="1"/>
  <c r="R179" i="1"/>
  <c r="Q179" i="1"/>
  <c r="R925" i="1"/>
  <c r="Q925" i="1"/>
  <c r="R295" i="1"/>
  <c r="Q295" i="1"/>
  <c r="Q847" i="1"/>
  <c r="R847" i="1"/>
  <c r="Q1827" i="1"/>
  <c r="R1827" i="1"/>
  <c r="Q1199" i="1"/>
  <c r="R1199" i="1"/>
  <c r="Q332" i="1"/>
  <c r="R332" i="1"/>
  <c r="Q176" i="1"/>
  <c r="R176" i="1"/>
  <c r="Q922" i="1"/>
  <c r="R922" i="1"/>
  <c r="R292" i="1"/>
  <c r="Q292" i="1"/>
  <c r="R844" i="1"/>
  <c r="Q844" i="1"/>
  <c r="R1040" i="1"/>
  <c r="Q1040" i="1"/>
  <c r="Q1509" i="1"/>
  <c r="R1509" i="1"/>
  <c r="R687" i="1"/>
  <c r="Q687" i="1"/>
  <c r="R1823" i="1"/>
  <c r="Q1823" i="1"/>
  <c r="Q1195" i="1"/>
  <c r="R1195" i="1"/>
  <c r="Q328" i="1"/>
  <c r="R328" i="1"/>
  <c r="R172" i="1"/>
  <c r="Q172" i="1"/>
  <c r="Q918" i="1"/>
  <c r="R918" i="1"/>
  <c r="R288" i="1"/>
  <c r="Q288" i="1"/>
  <c r="Q840" i="1"/>
  <c r="R840" i="1"/>
  <c r="R1036" i="1"/>
  <c r="Q1036" i="1"/>
  <c r="R1505" i="1"/>
  <c r="Q1505" i="1"/>
  <c r="R683" i="1"/>
  <c r="Q683" i="1"/>
  <c r="Q1819" i="1"/>
  <c r="R1819" i="1"/>
  <c r="Q1191" i="1"/>
  <c r="R1191" i="1"/>
  <c r="Q324" i="1"/>
  <c r="R324" i="1"/>
  <c r="Q168" i="1"/>
  <c r="R168" i="1"/>
  <c r="R914" i="1"/>
  <c r="Q914" i="1"/>
  <c r="R284" i="1"/>
  <c r="Q284" i="1"/>
  <c r="Q836" i="1"/>
  <c r="R836" i="1"/>
  <c r="R1032" i="1"/>
  <c r="Q1032" i="1"/>
  <c r="R1501" i="1"/>
  <c r="Q1501" i="1"/>
  <c r="Q679" i="1"/>
  <c r="R679" i="1"/>
  <c r="R1815" i="1"/>
  <c r="Q1815" i="1"/>
  <c r="R1187" i="1"/>
  <c r="Q1187" i="1"/>
  <c r="Q320" i="1"/>
  <c r="R320" i="1"/>
  <c r="R164" i="1"/>
  <c r="Q164" i="1"/>
  <c r="Q910" i="1"/>
  <c r="R910" i="1"/>
  <c r="R280" i="1"/>
  <c r="Q280" i="1"/>
  <c r="R832" i="1"/>
  <c r="Q832" i="1"/>
  <c r="R1028" i="1"/>
  <c r="Q1028" i="1"/>
  <c r="R1497" i="1"/>
  <c r="Q1497" i="1"/>
  <c r="R675" i="1"/>
  <c r="Q675" i="1"/>
  <c r="Q1811" i="1"/>
  <c r="R1811" i="1"/>
  <c r="R1183" i="1"/>
  <c r="Q1183" i="1"/>
  <c r="R316" i="1"/>
  <c r="Q316" i="1"/>
  <c r="Q160" i="1"/>
  <c r="R160" i="1"/>
  <c r="R860" i="1"/>
  <c r="Q860" i="1"/>
  <c r="Q1525" i="1"/>
  <c r="R1525" i="1"/>
  <c r="Q934" i="1"/>
  <c r="R934" i="1"/>
  <c r="Q184" i="1"/>
  <c r="R184" i="1"/>
  <c r="Q852" i="1"/>
  <c r="R852" i="1"/>
  <c r="R296" i="1"/>
  <c r="Q296" i="1"/>
  <c r="R1044" i="1"/>
  <c r="Q1044" i="1"/>
  <c r="Q923" i="1"/>
  <c r="R923" i="1"/>
  <c r="R329" i="1"/>
  <c r="Q329" i="1"/>
  <c r="R1037" i="1"/>
  <c r="Q1037" i="1"/>
  <c r="Q1820" i="1"/>
  <c r="R1820" i="1"/>
  <c r="R1192" i="1"/>
  <c r="Q1192" i="1"/>
  <c r="R285" i="1"/>
  <c r="Q285" i="1"/>
  <c r="Q1033" i="1"/>
  <c r="R1033" i="1"/>
  <c r="R321" i="1"/>
  <c r="Q321" i="1"/>
  <c r="Q317" i="1"/>
  <c r="R317" i="1"/>
  <c r="R829" i="1"/>
  <c r="Q829" i="1"/>
  <c r="M197" i="1"/>
  <c r="R743" i="1"/>
  <c r="Q743" i="1"/>
  <c r="Q1250" i="1"/>
  <c r="R1250" i="1"/>
  <c r="Q739" i="1"/>
  <c r="R739" i="1"/>
  <c r="Q660" i="1"/>
  <c r="R660" i="1"/>
  <c r="R1286" i="1"/>
  <c r="Q1286" i="1"/>
  <c r="R221" i="1"/>
  <c r="Q221" i="1"/>
  <c r="Q1672" i="1"/>
  <c r="R1672" i="1"/>
  <c r="R1242" i="1"/>
  <c r="Q1242" i="1"/>
  <c r="Q1631" i="1"/>
  <c r="R1631" i="1"/>
  <c r="Q652" i="1"/>
  <c r="R652" i="1"/>
  <c r="Q1239" i="1"/>
  <c r="R1239" i="1"/>
  <c r="Q610" i="1"/>
  <c r="R610" i="1"/>
  <c r="R1941" i="1"/>
  <c r="Q1941" i="1"/>
  <c r="Q1783" i="1"/>
  <c r="R1783" i="1"/>
  <c r="R444" i="1"/>
  <c r="Q444" i="1"/>
  <c r="Q602" i="1"/>
  <c r="R602" i="1"/>
  <c r="R440" i="1"/>
  <c r="Q440" i="1"/>
  <c r="Q1267" i="1"/>
  <c r="R1267" i="1"/>
  <c r="R1069" i="1"/>
  <c r="Q1069" i="1"/>
  <c r="R637" i="1"/>
  <c r="Q637" i="1"/>
  <c r="Q1929" i="1"/>
  <c r="R1929" i="1"/>
  <c r="R712" i="1"/>
  <c r="Q712" i="1"/>
  <c r="M1808" i="1"/>
  <c r="R191" i="1"/>
  <c r="Q191" i="1"/>
  <c r="Q855" i="1"/>
  <c r="R855" i="1"/>
  <c r="R1051" i="1"/>
  <c r="Q1051" i="1"/>
  <c r="Q1834" i="1"/>
  <c r="R1834" i="1"/>
  <c r="R694" i="1"/>
  <c r="Q694" i="1"/>
  <c r="Q1830" i="1"/>
  <c r="R1830" i="1"/>
  <c r="R1253" i="1"/>
  <c r="Q1253" i="1"/>
  <c r="Q1801" i="1"/>
  <c r="R1801" i="1"/>
  <c r="R1642" i="1"/>
  <c r="Q1642" i="1"/>
  <c r="Q742" i="1"/>
  <c r="R742" i="1"/>
  <c r="R1095" i="1"/>
  <c r="Q1095" i="1"/>
  <c r="Q624" i="1"/>
  <c r="R624" i="1"/>
  <c r="Q228" i="1"/>
  <c r="R228" i="1"/>
  <c r="Q975" i="1"/>
  <c r="R975" i="1"/>
  <c r="R663" i="1"/>
  <c r="Q663" i="1"/>
  <c r="R33" i="1"/>
  <c r="Q33" i="1"/>
  <c r="R462" i="1"/>
  <c r="Q462" i="1"/>
  <c r="R1955" i="1"/>
  <c r="Q1955" i="1"/>
  <c r="Q1679" i="1"/>
  <c r="R1679" i="1"/>
  <c r="R1289" i="1"/>
  <c r="Q1289" i="1"/>
  <c r="R1249" i="1"/>
  <c r="Q1249" i="1"/>
  <c r="Q1797" i="1"/>
  <c r="R1797" i="1"/>
  <c r="Q1638" i="1"/>
  <c r="R1638" i="1"/>
  <c r="Q738" i="1"/>
  <c r="R738" i="1"/>
  <c r="R1091" i="1"/>
  <c r="Q1091" i="1"/>
  <c r="R620" i="1"/>
  <c r="Q620" i="1"/>
  <c r="R224" i="1"/>
  <c r="Q224" i="1"/>
  <c r="R971" i="1"/>
  <c r="Q971" i="1"/>
  <c r="Q659" i="1"/>
  <c r="R659" i="1"/>
  <c r="R29" i="1"/>
  <c r="Q29" i="1"/>
  <c r="R458" i="1"/>
  <c r="Q458" i="1"/>
  <c r="R1951" i="1"/>
  <c r="Q1951" i="1"/>
  <c r="Q1675" i="1"/>
  <c r="R1675" i="1"/>
  <c r="Q1285" i="1"/>
  <c r="R1285" i="1"/>
  <c r="R1245" i="1"/>
  <c r="Q1245" i="1"/>
  <c r="R1793" i="1"/>
  <c r="Q1793" i="1"/>
  <c r="Q1634" i="1"/>
  <c r="R1634" i="1"/>
  <c r="Q734" i="1"/>
  <c r="R734" i="1"/>
  <c r="R1087" i="1"/>
  <c r="Q1087" i="1"/>
  <c r="R616" i="1"/>
  <c r="Q616" i="1"/>
  <c r="R220" i="1"/>
  <c r="Q220" i="1"/>
  <c r="Q967" i="1"/>
  <c r="R967" i="1"/>
  <c r="R655" i="1"/>
  <c r="Q655" i="1"/>
  <c r="Q25" i="1"/>
  <c r="R25" i="1"/>
  <c r="R454" i="1"/>
  <c r="Q454" i="1"/>
  <c r="R1947" i="1"/>
  <c r="Q1947" i="1"/>
  <c r="R1671" i="1"/>
  <c r="Q1671" i="1"/>
  <c r="R1281" i="1"/>
  <c r="Q1281" i="1"/>
  <c r="Q1241" i="1"/>
  <c r="R1241" i="1"/>
  <c r="R1789" i="1"/>
  <c r="Q1789" i="1"/>
  <c r="R1630" i="1"/>
  <c r="Q1630" i="1"/>
  <c r="R730" i="1"/>
  <c r="Q730" i="1"/>
  <c r="R1083" i="1"/>
  <c r="Q1083" i="1"/>
  <c r="R1944" i="1"/>
  <c r="Q1944" i="1"/>
  <c r="Q1668" i="1"/>
  <c r="R1668" i="1"/>
  <c r="R1278" i="1"/>
  <c r="Q1278" i="1"/>
  <c r="Q1238" i="1"/>
  <c r="R1238" i="1"/>
  <c r="R1786" i="1"/>
  <c r="Q1786" i="1"/>
  <c r="R1627" i="1"/>
  <c r="Q1627" i="1"/>
  <c r="R727" i="1"/>
  <c r="Q727" i="1"/>
  <c r="R1080" i="1"/>
  <c r="Q1080" i="1"/>
  <c r="R609" i="1"/>
  <c r="Q609" i="1"/>
  <c r="R213" i="1"/>
  <c r="Q213" i="1"/>
  <c r="R960" i="1"/>
  <c r="Q960" i="1"/>
  <c r="R648" i="1"/>
  <c r="Q648" i="1"/>
  <c r="R18" i="1"/>
  <c r="Q18" i="1"/>
  <c r="Q447" i="1"/>
  <c r="R447" i="1"/>
  <c r="R1940" i="1"/>
  <c r="Q1940" i="1"/>
  <c r="Q1664" i="1"/>
  <c r="R1664" i="1"/>
  <c r="R1274" i="1"/>
  <c r="Q1274" i="1"/>
  <c r="R1234" i="1"/>
  <c r="Q1234" i="1"/>
  <c r="Q1782" i="1"/>
  <c r="R1782" i="1"/>
  <c r="Q1623" i="1"/>
  <c r="R1623" i="1"/>
  <c r="R723" i="1"/>
  <c r="Q723" i="1"/>
  <c r="R1076" i="1"/>
  <c r="Q1076" i="1"/>
  <c r="R605" i="1"/>
  <c r="Q605" i="1"/>
  <c r="R209" i="1"/>
  <c r="Q209" i="1"/>
  <c r="R956" i="1"/>
  <c r="Q956" i="1"/>
  <c r="Q644" i="1"/>
  <c r="R644" i="1"/>
  <c r="R14" i="1"/>
  <c r="Q14" i="1"/>
  <c r="R443" i="1"/>
  <c r="Q443" i="1"/>
  <c r="Q1936" i="1"/>
  <c r="R1936" i="1"/>
  <c r="R1660" i="1"/>
  <c r="Q1660" i="1"/>
  <c r="Q1270" i="1"/>
  <c r="R1270" i="1"/>
  <c r="Q1230" i="1"/>
  <c r="R1230" i="1"/>
  <c r="R1778" i="1"/>
  <c r="Q1778" i="1"/>
  <c r="R1619" i="1"/>
  <c r="Q1619" i="1"/>
  <c r="R719" i="1"/>
  <c r="Q719" i="1"/>
  <c r="R1072" i="1"/>
  <c r="Q1072" i="1"/>
  <c r="R601" i="1"/>
  <c r="Q601" i="1"/>
  <c r="Q205" i="1"/>
  <c r="R205" i="1"/>
  <c r="R952" i="1"/>
  <c r="Q952" i="1"/>
  <c r="R640" i="1"/>
  <c r="Q640" i="1"/>
  <c r="Q10" i="1"/>
  <c r="R10" i="1"/>
  <c r="Q439" i="1"/>
  <c r="R439" i="1"/>
  <c r="Q1932" i="1"/>
  <c r="R1932" i="1"/>
  <c r="Q1656" i="1"/>
  <c r="R1656" i="1"/>
  <c r="R1266" i="1"/>
  <c r="Q1266" i="1"/>
  <c r="Q1226" i="1"/>
  <c r="R1226" i="1"/>
  <c r="Q1774" i="1"/>
  <c r="R1774" i="1"/>
  <c r="R1615" i="1"/>
  <c r="Q1615" i="1"/>
  <c r="Q715" i="1"/>
  <c r="R715" i="1"/>
  <c r="R1068" i="1"/>
  <c r="Q1068" i="1"/>
  <c r="R597" i="1"/>
  <c r="Q597" i="1"/>
  <c r="Q201" i="1"/>
  <c r="R201" i="1"/>
  <c r="Q948" i="1"/>
  <c r="R948" i="1"/>
  <c r="R636" i="1"/>
  <c r="Q636" i="1"/>
  <c r="Q6" i="1"/>
  <c r="R6" i="1"/>
  <c r="R435" i="1"/>
  <c r="Q435" i="1"/>
  <c r="Q1928" i="1"/>
  <c r="R1928" i="1"/>
  <c r="Q1652" i="1"/>
  <c r="R1652" i="1"/>
  <c r="R1262" i="1"/>
  <c r="Q1262" i="1"/>
  <c r="R1222" i="1"/>
  <c r="Q1222" i="1"/>
  <c r="Q1770" i="1"/>
  <c r="R1770" i="1"/>
  <c r="M1649" i="1"/>
  <c r="R188" i="1"/>
  <c r="Q188" i="1"/>
  <c r="R1521" i="1"/>
  <c r="Q1521" i="1"/>
  <c r="R1207" i="1"/>
  <c r="Q1207" i="1"/>
  <c r="Q930" i="1"/>
  <c r="R930" i="1"/>
  <c r="R1203" i="1"/>
  <c r="Q1203" i="1"/>
  <c r="Q848" i="1"/>
  <c r="R848" i="1"/>
  <c r="Q691" i="1"/>
  <c r="R691" i="1"/>
  <c r="R333" i="1"/>
  <c r="Q333" i="1"/>
  <c r="Q845" i="1"/>
  <c r="R845" i="1"/>
  <c r="R173" i="1"/>
  <c r="Q173" i="1"/>
  <c r="Q289" i="1"/>
  <c r="R289" i="1"/>
  <c r="R169" i="1"/>
  <c r="Q169" i="1"/>
  <c r="Q915" i="1"/>
  <c r="R915" i="1"/>
  <c r="R1029" i="1"/>
  <c r="Q1029" i="1"/>
  <c r="Q1812" i="1"/>
  <c r="R1812" i="1"/>
  <c r="R161" i="1"/>
  <c r="Q161" i="1"/>
  <c r="Q277" i="1"/>
  <c r="R277" i="1"/>
  <c r="Q1096" i="1"/>
  <c r="R1096" i="1"/>
  <c r="R976" i="1"/>
  <c r="Q976" i="1"/>
  <c r="Q1290" i="1"/>
  <c r="R1290" i="1"/>
  <c r="Q1639" i="1"/>
  <c r="R1639" i="1"/>
  <c r="Q1246" i="1"/>
  <c r="R1246" i="1"/>
  <c r="R617" i="1"/>
  <c r="Q617" i="1"/>
  <c r="Q455" i="1"/>
  <c r="R455" i="1"/>
  <c r="R1790" i="1"/>
  <c r="Q1790" i="1"/>
  <c r="R22" i="1"/>
  <c r="Q22" i="1"/>
  <c r="Q1787" i="1"/>
  <c r="R1787" i="1"/>
  <c r="R728" i="1"/>
  <c r="Q728" i="1"/>
  <c r="R448" i="1"/>
  <c r="Q448" i="1"/>
  <c r="Q1077" i="1"/>
  <c r="R1077" i="1"/>
  <c r="R957" i="1"/>
  <c r="Q957" i="1"/>
  <c r="R1271" i="1"/>
  <c r="Q1271" i="1"/>
  <c r="Q1073" i="1"/>
  <c r="R1073" i="1"/>
  <c r="Q953" i="1"/>
  <c r="R953" i="1"/>
  <c r="R1657" i="1"/>
  <c r="Q1657" i="1"/>
  <c r="R598" i="1"/>
  <c r="Q598" i="1"/>
  <c r="Q7" i="1"/>
  <c r="R7" i="1"/>
  <c r="M1259" i="1"/>
  <c r="R187" i="1"/>
  <c r="Q187" i="1"/>
  <c r="R1520" i="1"/>
  <c r="Q1520" i="1"/>
  <c r="R183" i="1"/>
  <c r="Q183" i="1"/>
  <c r="R299" i="1"/>
  <c r="Q299" i="1"/>
  <c r="R1047" i="1"/>
  <c r="Q1047" i="1"/>
  <c r="M473" i="1"/>
  <c r="M1967" i="1"/>
  <c r="M1689" i="1"/>
  <c r="M1298" i="1"/>
  <c r="R1841" i="1"/>
  <c r="Q1841" i="1"/>
  <c r="R1213" i="1"/>
  <c r="Q1213" i="1"/>
  <c r="Q346" i="1"/>
  <c r="R346" i="1"/>
  <c r="Q190" i="1"/>
  <c r="R190" i="1"/>
  <c r="Q936" i="1"/>
  <c r="R936" i="1"/>
  <c r="Q306" i="1"/>
  <c r="R306" i="1"/>
  <c r="R858" i="1"/>
  <c r="Q858" i="1"/>
  <c r="Q1054" i="1"/>
  <c r="R1054" i="1"/>
  <c r="R1523" i="1"/>
  <c r="Q1523" i="1"/>
  <c r="R701" i="1"/>
  <c r="Q701" i="1"/>
  <c r="R1837" i="1"/>
  <c r="Q1837" i="1"/>
  <c r="R1209" i="1"/>
  <c r="Q1209" i="1"/>
  <c r="Q342" i="1"/>
  <c r="R342" i="1"/>
  <c r="R186" i="1"/>
  <c r="Q186" i="1"/>
  <c r="Q932" i="1"/>
  <c r="R932" i="1"/>
  <c r="Q302" i="1"/>
  <c r="R302" i="1"/>
  <c r="R854" i="1"/>
  <c r="Q854" i="1"/>
  <c r="R1050" i="1"/>
  <c r="Q1050" i="1"/>
  <c r="R1519" i="1"/>
  <c r="Q1519" i="1"/>
  <c r="R697" i="1"/>
  <c r="Q697" i="1"/>
  <c r="R1833" i="1"/>
  <c r="Q1833" i="1"/>
  <c r="Q1205" i="1"/>
  <c r="R1205" i="1"/>
  <c r="Q338" i="1"/>
  <c r="R338" i="1"/>
  <c r="Q182" i="1"/>
  <c r="R182" i="1"/>
  <c r="R928" i="1"/>
  <c r="Q928" i="1"/>
  <c r="R298" i="1"/>
  <c r="Q298" i="1"/>
  <c r="Q850" i="1"/>
  <c r="R850" i="1"/>
  <c r="R1046" i="1"/>
  <c r="Q1046" i="1"/>
  <c r="R1515" i="1"/>
  <c r="Q1515" i="1"/>
  <c r="R693" i="1"/>
  <c r="Q693" i="1"/>
  <c r="Q1829" i="1"/>
  <c r="R1829" i="1"/>
  <c r="Q1201" i="1"/>
  <c r="R1201" i="1"/>
  <c r="Q334" i="1"/>
  <c r="R334" i="1"/>
  <c r="Q178" i="1"/>
  <c r="R178" i="1"/>
  <c r="R1043" i="1"/>
  <c r="Q1043" i="1"/>
  <c r="Q1512" i="1"/>
  <c r="R1512" i="1"/>
  <c r="R690" i="1"/>
  <c r="Q690" i="1"/>
  <c r="R1826" i="1"/>
  <c r="Q1826" i="1"/>
  <c r="Q1198" i="1"/>
  <c r="R1198" i="1"/>
  <c r="R331" i="1"/>
  <c r="Q331" i="1"/>
  <c r="Q175" i="1"/>
  <c r="R175" i="1"/>
  <c r="R921" i="1"/>
  <c r="Q921" i="1"/>
  <c r="Q291" i="1"/>
  <c r="R291" i="1"/>
  <c r="R843" i="1"/>
  <c r="Q843" i="1"/>
  <c r="R1039" i="1"/>
  <c r="Q1039" i="1"/>
  <c r="Q1508" i="1"/>
  <c r="R1508" i="1"/>
  <c r="Q686" i="1"/>
  <c r="R686" i="1"/>
  <c r="R1822" i="1"/>
  <c r="Q1822" i="1"/>
  <c r="R1194" i="1"/>
  <c r="Q1194" i="1"/>
  <c r="Q327" i="1"/>
  <c r="R327" i="1"/>
  <c r="Q171" i="1"/>
  <c r="R171" i="1"/>
  <c r="R917" i="1"/>
  <c r="Q917" i="1"/>
  <c r="Q287" i="1"/>
  <c r="R287" i="1"/>
  <c r="R839" i="1"/>
  <c r="Q839" i="1"/>
  <c r="R1035" i="1"/>
  <c r="Q1035" i="1"/>
  <c r="R1504" i="1"/>
  <c r="Q1504" i="1"/>
  <c r="R682" i="1"/>
  <c r="Q682" i="1"/>
  <c r="Q1818" i="1"/>
  <c r="R1818" i="1"/>
  <c r="Q1190" i="1"/>
  <c r="R1190" i="1"/>
  <c r="R323" i="1"/>
  <c r="Q323" i="1"/>
  <c r="R167" i="1"/>
  <c r="Q167" i="1"/>
  <c r="R913" i="1"/>
  <c r="Q913" i="1"/>
  <c r="R283" i="1"/>
  <c r="Q283" i="1"/>
  <c r="R835" i="1"/>
  <c r="Q835" i="1"/>
  <c r="R1031" i="1"/>
  <c r="Q1031" i="1"/>
  <c r="R1500" i="1"/>
  <c r="Q1500" i="1"/>
  <c r="Q678" i="1"/>
  <c r="R678" i="1"/>
  <c r="R1814" i="1"/>
  <c r="Q1814" i="1"/>
  <c r="Q1186" i="1"/>
  <c r="R1186" i="1"/>
  <c r="Q319" i="1"/>
  <c r="R319" i="1"/>
  <c r="Q163" i="1"/>
  <c r="R163" i="1"/>
  <c r="R909" i="1"/>
  <c r="Q909" i="1"/>
  <c r="R279" i="1"/>
  <c r="Q279" i="1"/>
  <c r="R831" i="1"/>
  <c r="Q831" i="1"/>
  <c r="R1027" i="1"/>
  <c r="Q1027" i="1"/>
  <c r="Q1496" i="1"/>
  <c r="R1496" i="1"/>
  <c r="Q674" i="1"/>
  <c r="R674" i="1"/>
  <c r="R1810" i="1"/>
  <c r="Q1810" i="1"/>
  <c r="R703" i="1"/>
  <c r="Q703" i="1"/>
  <c r="R695" i="1"/>
  <c r="Q695" i="1"/>
  <c r="R1831" i="1"/>
  <c r="Q1831" i="1"/>
  <c r="Q1510" i="1"/>
  <c r="R1510" i="1"/>
  <c r="R841" i="1"/>
  <c r="Q841" i="1"/>
  <c r="Q1506" i="1"/>
  <c r="R1506" i="1"/>
  <c r="R680" i="1"/>
  <c r="Q680" i="1"/>
  <c r="Q165" i="1"/>
  <c r="R165" i="1"/>
  <c r="Q281" i="1"/>
  <c r="R281" i="1"/>
  <c r="R1643" i="1"/>
  <c r="Q1643" i="1"/>
  <c r="Q664" i="1"/>
  <c r="R664" i="1"/>
  <c r="R1680" i="1"/>
  <c r="Q1680" i="1"/>
  <c r="Q1798" i="1"/>
  <c r="R1798" i="1"/>
  <c r="R30" i="1"/>
  <c r="Q30" i="1"/>
  <c r="Q735" i="1"/>
  <c r="R735" i="1"/>
  <c r="R656" i="1"/>
  <c r="Q656" i="1"/>
  <c r="Q1282" i="1"/>
  <c r="R1282" i="1"/>
  <c r="Q1628" i="1"/>
  <c r="R1628" i="1"/>
  <c r="Q1665" i="1"/>
  <c r="R1665" i="1"/>
  <c r="R724" i="1"/>
  <c r="Q724" i="1"/>
  <c r="R645" i="1"/>
  <c r="Q645" i="1"/>
  <c r="R1937" i="1"/>
  <c r="Q1937" i="1"/>
  <c r="R720" i="1"/>
  <c r="Q720" i="1"/>
  <c r="Q11" i="1"/>
  <c r="R11" i="1"/>
  <c r="Q1775" i="1"/>
  <c r="R1775" i="1"/>
  <c r="R716" i="1"/>
  <c r="Q716" i="1"/>
  <c r="R436" i="1"/>
  <c r="Q436" i="1"/>
  <c r="Q1771" i="1"/>
  <c r="R1771" i="1"/>
  <c r="R1214" i="1"/>
  <c r="Q1214" i="1"/>
  <c r="Q937" i="1"/>
  <c r="R937" i="1"/>
  <c r="Q1055" i="1"/>
  <c r="R1055" i="1"/>
  <c r="R343" i="1"/>
  <c r="Q343" i="1"/>
  <c r="R303" i="1"/>
  <c r="Q303" i="1"/>
  <c r="Q1206" i="1"/>
  <c r="R1206" i="1"/>
  <c r="R929" i="1"/>
  <c r="Q929" i="1"/>
  <c r="R1516" i="1"/>
  <c r="Q1516" i="1"/>
  <c r="R2994" i="1"/>
  <c r="Q2994" i="1"/>
  <c r="M1532" i="1"/>
  <c r="R1252" i="1"/>
  <c r="Q1252" i="1"/>
  <c r="Q741" i="1"/>
  <c r="R741" i="1"/>
  <c r="Q623" i="1"/>
  <c r="R623" i="1"/>
  <c r="Q227" i="1"/>
  <c r="R227" i="1"/>
  <c r="R974" i="1"/>
  <c r="Q974" i="1"/>
  <c r="R662" i="1"/>
  <c r="Q662" i="1"/>
  <c r="Q32" i="1"/>
  <c r="R32" i="1"/>
  <c r="R461" i="1"/>
  <c r="Q461" i="1"/>
  <c r="Q1954" i="1"/>
  <c r="R1954" i="1"/>
  <c r="R1678" i="1"/>
  <c r="Q1678" i="1"/>
  <c r="Q1288" i="1"/>
  <c r="R1288" i="1"/>
  <c r="R1248" i="1"/>
  <c r="Q1248" i="1"/>
  <c r="Q1796" i="1"/>
  <c r="R1796" i="1"/>
  <c r="Q1637" i="1"/>
  <c r="R1637" i="1"/>
  <c r="R737" i="1"/>
  <c r="Q737" i="1"/>
  <c r="R1090" i="1"/>
  <c r="Q1090" i="1"/>
  <c r="Q619" i="1"/>
  <c r="R619" i="1"/>
  <c r="R223" i="1"/>
  <c r="Q223" i="1"/>
  <c r="R970" i="1"/>
  <c r="Q970" i="1"/>
  <c r="Q658" i="1"/>
  <c r="R658" i="1"/>
  <c r="R28" i="1"/>
  <c r="Q28" i="1"/>
  <c r="Q457" i="1"/>
  <c r="R457" i="1"/>
  <c r="Q1950" i="1"/>
  <c r="R1950" i="1"/>
  <c r="R1674" i="1"/>
  <c r="Q1674" i="1"/>
  <c r="R1284" i="1"/>
  <c r="Q1284" i="1"/>
  <c r="Q1244" i="1"/>
  <c r="R1244" i="1"/>
  <c r="R1792" i="1"/>
  <c r="Q1792" i="1"/>
  <c r="R1633" i="1"/>
  <c r="Q1633" i="1"/>
  <c r="R733" i="1"/>
  <c r="Q733" i="1"/>
  <c r="Q1086" i="1"/>
  <c r="R1086" i="1"/>
  <c r="R615" i="1"/>
  <c r="Q615" i="1"/>
  <c r="Q219" i="1"/>
  <c r="R219" i="1"/>
  <c r="Q966" i="1"/>
  <c r="R966" i="1"/>
  <c r="Q654" i="1"/>
  <c r="R654" i="1"/>
  <c r="R24" i="1"/>
  <c r="Q24" i="1"/>
  <c r="Q453" i="1"/>
  <c r="R453" i="1"/>
  <c r="Q1946" i="1"/>
  <c r="R1946" i="1"/>
  <c r="Q1670" i="1"/>
  <c r="R1670" i="1"/>
  <c r="Q1280" i="1"/>
  <c r="R1280" i="1"/>
  <c r="R1240" i="1"/>
  <c r="Q1240" i="1"/>
  <c r="Q1788" i="1"/>
  <c r="R1788" i="1"/>
  <c r="Q612" i="1"/>
  <c r="R612" i="1"/>
  <c r="R216" i="1"/>
  <c r="Q216" i="1"/>
  <c r="R963" i="1"/>
  <c r="Q963" i="1"/>
  <c r="R651" i="1"/>
  <c r="Q651" i="1"/>
  <c r="Q21" i="1"/>
  <c r="R21" i="1"/>
  <c r="Q450" i="1"/>
  <c r="R450" i="1"/>
  <c r="Q1943" i="1"/>
  <c r="R1943" i="1"/>
  <c r="R1667" i="1"/>
  <c r="Q1667" i="1"/>
  <c r="Q1277" i="1"/>
  <c r="R1277" i="1"/>
  <c r="R1237" i="1"/>
  <c r="Q1237" i="1"/>
  <c r="R1785" i="1"/>
  <c r="Q1785" i="1"/>
  <c r="R1626" i="1"/>
  <c r="Q1626" i="1"/>
  <c r="R726" i="1"/>
  <c r="Q726" i="1"/>
  <c r="R1079" i="1"/>
  <c r="Q1079" i="1"/>
  <c r="R608" i="1"/>
  <c r="Q608" i="1"/>
  <c r="Q212" i="1"/>
  <c r="R212" i="1"/>
  <c r="R959" i="1"/>
  <c r="Q959" i="1"/>
  <c r="Q647" i="1"/>
  <c r="R647" i="1"/>
  <c r="Q17" i="1"/>
  <c r="R17" i="1"/>
  <c r="Q446" i="1"/>
  <c r="R446" i="1"/>
  <c r="R1939" i="1"/>
  <c r="Q1939" i="1"/>
  <c r="R1663" i="1"/>
  <c r="Q1663" i="1"/>
  <c r="R1273" i="1"/>
  <c r="Q1273" i="1"/>
  <c r="Q1233" i="1"/>
  <c r="R1233" i="1"/>
  <c r="Q1781" i="1"/>
  <c r="R1781" i="1"/>
  <c r="Q1622" i="1"/>
  <c r="R1622" i="1"/>
  <c r="Q722" i="1"/>
  <c r="R722" i="1"/>
  <c r="R1075" i="1"/>
  <c r="Q1075" i="1"/>
  <c r="Q604" i="1"/>
  <c r="R604" i="1"/>
  <c r="R208" i="1"/>
  <c r="Q208" i="1"/>
  <c r="R955" i="1"/>
  <c r="Q955" i="1"/>
  <c r="R643" i="1"/>
  <c r="Q643" i="1"/>
  <c r="R13" i="1"/>
  <c r="Q13" i="1"/>
  <c r="R442" i="1"/>
  <c r="Q442" i="1"/>
  <c r="Q1935" i="1"/>
  <c r="R1935" i="1"/>
  <c r="Q1659" i="1"/>
  <c r="R1659" i="1"/>
  <c r="Q1269" i="1"/>
  <c r="R1269" i="1"/>
  <c r="R1229" i="1"/>
  <c r="Q1229" i="1"/>
  <c r="R1777" i="1"/>
  <c r="Q1777" i="1"/>
  <c r="R1618" i="1"/>
  <c r="Q1618" i="1"/>
  <c r="Q718" i="1"/>
  <c r="R718" i="1"/>
  <c r="R1071" i="1"/>
  <c r="Q1071" i="1"/>
  <c r="R600" i="1"/>
  <c r="Q600" i="1"/>
  <c r="Q204" i="1"/>
  <c r="R204" i="1"/>
  <c r="R951" i="1"/>
  <c r="Q951" i="1"/>
  <c r="Q639" i="1"/>
  <c r="R639" i="1"/>
  <c r="R9" i="1"/>
  <c r="Q9" i="1"/>
  <c r="R438" i="1"/>
  <c r="Q438" i="1"/>
  <c r="Q1931" i="1"/>
  <c r="R1931" i="1"/>
  <c r="Q1655" i="1"/>
  <c r="R1655" i="1"/>
  <c r="R1265" i="1"/>
  <c r="Q1265" i="1"/>
  <c r="Q1225" i="1"/>
  <c r="R1225" i="1"/>
  <c r="Q1773" i="1"/>
  <c r="R1773" i="1"/>
  <c r="R1614" i="1"/>
  <c r="Q1614" i="1"/>
  <c r="R714" i="1"/>
  <c r="Q714" i="1"/>
  <c r="R1067" i="1"/>
  <c r="Q1067" i="1"/>
  <c r="R596" i="1"/>
  <c r="Q596" i="1"/>
  <c r="Q200" i="1"/>
  <c r="R200" i="1"/>
  <c r="R947" i="1"/>
  <c r="Q947" i="1"/>
  <c r="Q635" i="1"/>
  <c r="R635" i="1"/>
  <c r="Q5" i="1"/>
  <c r="R5" i="1"/>
  <c r="Q434" i="1"/>
  <c r="R434" i="1"/>
  <c r="R1927" i="1"/>
  <c r="Q1927" i="1"/>
  <c r="R1651" i="1"/>
  <c r="Q1651" i="1"/>
  <c r="Q1261" i="1"/>
  <c r="R1261" i="1"/>
  <c r="M1103" i="1"/>
  <c r="R1056" i="1"/>
  <c r="Q1056" i="1"/>
  <c r="R304" i="1"/>
  <c r="Q304" i="1"/>
  <c r="Q699" i="1"/>
  <c r="R699" i="1"/>
  <c r="R300" i="1"/>
  <c r="Q300" i="1"/>
  <c r="Q1517" i="1"/>
  <c r="R1517" i="1"/>
  <c r="R336" i="1"/>
  <c r="Q336" i="1"/>
  <c r="R1513" i="1"/>
  <c r="Q1513" i="1"/>
  <c r="Q177" i="1"/>
  <c r="R177" i="1"/>
  <c r="Q1041" i="1"/>
  <c r="R1041" i="1"/>
  <c r="Q684" i="1"/>
  <c r="R684" i="1"/>
  <c r="R325" i="1"/>
  <c r="Q325" i="1"/>
  <c r="R833" i="1"/>
  <c r="Q833" i="1"/>
  <c r="R1498" i="1"/>
  <c r="Q1498" i="1"/>
  <c r="R1184" i="1"/>
  <c r="Q1184" i="1"/>
  <c r="M353" i="1"/>
  <c r="R625" i="1"/>
  <c r="Q625" i="1"/>
  <c r="Q463" i="1"/>
  <c r="R463" i="1"/>
  <c r="R621" i="1"/>
  <c r="Q621" i="1"/>
  <c r="Q459" i="1"/>
  <c r="R459" i="1"/>
  <c r="Q1794" i="1"/>
  <c r="R1794" i="1"/>
  <c r="R1635" i="1"/>
  <c r="Q1635" i="1"/>
  <c r="R1084" i="1"/>
  <c r="Q1084" i="1"/>
  <c r="Q613" i="1"/>
  <c r="R613" i="1"/>
  <c r="R451" i="1"/>
  <c r="Q451" i="1"/>
  <c r="R961" i="1"/>
  <c r="Q961" i="1"/>
  <c r="R1275" i="1"/>
  <c r="Q1275" i="1"/>
  <c r="R1231" i="1"/>
  <c r="Q1231" i="1"/>
  <c r="Q1620" i="1"/>
  <c r="R1620" i="1"/>
  <c r="R1263" i="1"/>
  <c r="Q1263" i="1"/>
  <c r="R1065" i="1"/>
  <c r="Q1065" i="1"/>
  <c r="Q859" i="1"/>
  <c r="R859" i="1"/>
  <c r="Q1524" i="1"/>
  <c r="R1524" i="1"/>
  <c r="R1838" i="1"/>
  <c r="Q1838" i="1"/>
  <c r="R698" i="1"/>
  <c r="Q698" i="1"/>
  <c r="M1847" i="1"/>
  <c r="M1063" i="1"/>
  <c r="M710" i="1"/>
  <c r="R1958" i="1"/>
  <c r="Q1958" i="1"/>
  <c r="Q1682" i="1"/>
  <c r="R1682" i="1"/>
  <c r="R1292" i="1"/>
  <c r="Q1292" i="1"/>
  <c r="Q1800" i="1"/>
  <c r="R1800" i="1"/>
  <c r="R1641" i="1"/>
  <c r="Q1641" i="1"/>
  <c r="R1094" i="1"/>
  <c r="Q1094" i="1"/>
  <c r="M632" i="1"/>
  <c r="M236" i="1"/>
  <c r="M985" i="1"/>
  <c r="M671" i="1"/>
  <c r="M41" i="1"/>
  <c r="R1057" i="1"/>
  <c r="Q1057" i="1"/>
  <c r="Q1526" i="1"/>
  <c r="R1526" i="1"/>
  <c r="Q704" i="1"/>
  <c r="R704" i="1"/>
  <c r="R1840" i="1"/>
  <c r="Q1840" i="1"/>
  <c r="Q1212" i="1"/>
  <c r="R1212" i="1"/>
  <c r="R345" i="1"/>
  <c r="Q345" i="1"/>
  <c r="R189" i="1"/>
  <c r="Q189" i="1"/>
  <c r="R935" i="1"/>
  <c r="Q935" i="1"/>
  <c r="R305" i="1"/>
  <c r="Q305" i="1"/>
  <c r="Q857" i="1"/>
  <c r="R857" i="1"/>
  <c r="R1053" i="1"/>
  <c r="Q1053" i="1"/>
  <c r="Q1522" i="1"/>
  <c r="R1522" i="1"/>
  <c r="Q700" i="1"/>
  <c r="R700" i="1"/>
  <c r="Q1836" i="1"/>
  <c r="R1836" i="1"/>
  <c r="R1208" i="1"/>
  <c r="Q1208" i="1"/>
  <c r="Q341" i="1"/>
  <c r="R341" i="1"/>
  <c r="R185" i="1"/>
  <c r="Q185" i="1"/>
  <c r="Q931" i="1"/>
  <c r="R931" i="1"/>
  <c r="Q301" i="1"/>
  <c r="R301" i="1"/>
  <c r="Q853" i="1"/>
  <c r="R853" i="1"/>
  <c r="R1049" i="1"/>
  <c r="Q1049" i="1"/>
  <c r="Q1518" i="1"/>
  <c r="R1518" i="1"/>
  <c r="R696" i="1"/>
  <c r="Q696" i="1"/>
  <c r="Q1832" i="1"/>
  <c r="R1832" i="1"/>
  <c r="Q1204" i="1"/>
  <c r="R1204" i="1"/>
  <c r="Q337" i="1"/>
  <c r="R337" i="1"/>
  <c r="Q181" i="1"/>
  <c r="R181" i="1"/>
  <c r="R927" i="1"/>
  <c r="Q927" i="1"/>
  <c r="R297" i="1"/>
  <c r="Q297" i="1"/>
  <c r="Q849" i="1"/>
  <c r="R849" i="1"/>
  <c r="Q1045" i="1"/>
  <c r="R1045" i="1"/>
  <c r="R1514" i="1"/>
  <c r="Q1514" i="1"/>
  <c r="Q692" i="1"/>
  <c r="R692" i="1"/>
  <c r="Q1828" i="1"/>
  <c r="R1828" i="1"/>
  <c r="Q924" i="1"/>
  <c r="R924" i="1"/>
  <c r="R294" i="1"/>
  <c r="Q294" i="1"/>
  <c r="R846" i="1"/>
  <c r="Q846" i="1"/>
  <c r="Q1042" i="1"/>
  <c r="R1042" i="1"/>
  <c r="Q1511" i="1"/>
  <c r="R1511" i="1"/>
  <c r="Q689" i="1"/>
  <c r="R689" i="1"/>
  <c r="R1825" i="1"/>
  <c r="Q1825" i="1"/>
  <c r="Q1197" i="1"/>
  <c r="R1197" i="1"/>
  <c r="Q330" i="1"/>
  <c r="R330" i="1"/>
  <c r="Q174" i="1"/>
  <c r="R174" i="1"/>
  <c r="R920" i="1"/>
  <c r="Q920" i="1"/>
  <c r="Q290" i="1"/>
  <c r="R290" i="1"/>
  <c r="R842" i="1"/>
  <c r="Q842" i="1"/>
  <c r="R1038" i="1"/>
  <c r="Q1038" i="1"/>
  <c r="Q1507" i="1"/>
  <c r="R1507" i="1"/>
  <c r="R685" i="1"/>
  <c r="Q685" i="1"/>
  <c r="Q1821" i="1"/>
  <c r="R1821" i="1"/>
  <c r="Q1193" i="1"/>
  <c r="R1193" i="1"/>
  <c r="Q326" i="1"/>
  <c r="R326" i="1"/>
  <c r="R170" i="1"/>
  <c r="Q170" i="1"/>
  <c r="Q916" i="1"/>
  <c r="R916" i="1"/>
  <c r="R286" i="1"/>
  <c r="Q286" i="1"/>
  <c r="R838" i="1"/>
  <c r="Q838" i="1"/>
  <c r="Q1034" i="1"/>
  <c r="R1034" i="1"/>
  <c r="Q1503" i="1"/>
  <c r="R1503" i="1"/>
  <c r="R681" i="1"/>
  <c r="Q681" i="1"/>
  <c r="R1817" i="1"/>
  <c r="Q1817" i="1"/>
  <c r="R1189" i="1"/>
  <c r="Q1189" i="1"/>
  <c r="R322" i="1"/>
  <c r="Q322" i="1"/>
  <c r="R166" i="1"/>
  <c r="Q166" i="1"/>
  <c r="Q912" i="1"/>
  <c r="R912" i="1"/>
  <c r="Q282" i="1"/>
  <c r="R282" i="1"/>
  <c r="Q834" i="1"/>
  <c r="R834" i="1"/>
  <c r="R1030" i="1"/>
  <c r="Q1030" i="1"/>
  <c r="Q1499" i="1"/>
  <c r="R1499" i="1"/>
  <c r="R677" i="1"/>
  <c r="Q677" i="1"/>
  <c r="R1813" i="1"/>
  <c r="Q1813" i="1"/>
  <c r="R1185" i="1"/>
  <c r="Q1185" i="1"/>
  <c r="Q318" i="1"/>
  <c r="R318" i="1"/>
  <c r="Q162" i="1"/>
  <c r="R162" i="1"/>
  <c r="Q908" i="1"/>
  <c r="R908" i="1"/>
  <c r="R278" i="1"/>
  <c r="Q278" i="1"/>
  <c r="R830" i="1"/>
  <c r="Q830" i="1"/>
  <c r="R1026" i="1"/>
  <c r="Q1026" i="1"/>
  <c r="Q1495" i="1"/>
  <c r="R1495" i="1"/>
  <c r="Q673" i="1"/>
  <c r="R673" i="1"/>
  <c r="R938" i="1"/>
  <c r="Q938" i="1"/>
  <c r="Q1839" i="1"/>
  <c r="R1839" i="1"/>
  <c r="Q1211" i="1"/>
  <c r="R1211" i="1"/>
  <c r="R856" i="1"/>
  <c r="Q856" i="1"/>
  <c r="R1052" i="1"/>
  <c r="Q1052" i="1"/>
  <c r="R926" i="1"/>
  <c r="Q926" i="1"/>
  <c r="R1824" i="1"/>
  <c r="Q1824" i="1"/>
  <c r="Q1196" i="1"/>
  <c r="R1196" i="1"/>
  <c r="Q919" i="1"/>
  <c r="R919" i="1"/>
  <c r="Q1816" i="1"/>
  <c r="R1816" i="1"/>
  <c r="R911" i="1"/>
  <c r="Q911" i="1"/>
  <c r="R676" i="1"/>
  <c r="Q676" i="1"/>
  <c r="Q907" i="1"/>
  <c r="R907" i="1"/>
  <c r="Q34" i="1"/>
  <c r="R34" i="1"/>
  <c r="Q1956" i="1"/>
  <c r="R1956" i="1"/>
  <c r="R1092" i="1"/>
  <c r="Q1092" i="1"/>
  <c r="R972" i="1"/>
  <c r="Q972" i="1"/>
  <c r="R1676" i="1"/>
  <c r="Q1676" i="1"/>
  <c r="R1088" i="1"/>
  <c r="Q1088" i="1"/>
  <c r="Q26" i="1"/>
  <c r="R26" i="1"/>
  <c r="Q964" i="1"/>
  <c r="R964" i="1"/>
  <c r="Q214" i="1"/>
  <c r="R214" i="1"/>
  <c r="Q19" i="1"/>
  <c r="R19" i="1"/>
  <c r="Q1235" i="1"/>
  <c r="R1235" i="1"/>
  <c r="R606" i="1"/>
  <c r="Q606" i="1"/>
  <c r="R15" i="1"/>
  <c r="Q15" i="1"/>
  <c r="Q641" i="1"/>
  <c r="R641" i="1"/>
  <c r="Q1227" i="1"/>
  <c r="R1227" i="1"/>
  <c r="Q202" i="1"/>
  <c r="R202" i="1"/>
  <c r="Q1653" i="1"/>
  <c r="R1653" i="1"/>
  <c r="R1223" i="1"/>
  <c r="Q1223" i="1"/>
  <c r="R1612" i="1"/>
  <c r="Q1612" i="1"/>
  <c r="Q347" i="1"/>
  <c r="R347" i="1"/>
  <c r="M944" i="1"/>
  <c r="M314" i="1"/>
  <c r="M866" i="1"/>
  <c r="R626" i="1"/>
  <c r="Q626" i="1"/>
  <c r="R230" i="1"/>
  <c r="Q230" i="1"/>
  <c r="Q977" i="1"/>
  <c r="R977" i="1"/>
  <c r="Q665" i="1"/>
  <c r="R665" i="1"/>
  <c r="R35" i="1"/>
  <c r="Q35" i="1"/>
  <c r="R464" i="1"/>
  <c r="Q464" i="1"/>
  <c r="Q1957" i="1"/>
  <c r="R1957" i="1"/>
  <c r="R1681" i="1"/>
  <c r="Q1681" i="1"/>
  <c r="R1291" i="1"/>
  <c r="Q1291" i="1"/>
  <c r="Q1251" i="1"/>
  <c r="R1251" i="1"/>
  <c r="R1799" i="1"/>
  <c r="Q1799" i="1"/>
  <c r="Q1640" i="1"/>
  <c r="R1640" i="1"/>
  <c r="R740" i="1"/>
  <c r="Q740" i="1"/>
  <c r="R1093" i="1"/>
  <c r="Q1093" i="1"/>
  <c r="R622" i="1"/>
  <c r="Q622" i="1"/>
  <c r="R226" i="1"/>
  <c r="Q226" i="1"/>
  <c r="Q973" i="1"/>
  <c r="R973" i="1"/>
  <c r="R661" i="1"/>
  <c r="Q661" i="1"/>
  <c r="R31" i="1"/>
  <c r="Q31" i="1"/>
  <c r="Q460" i="1"/>
  <c r="R460" i="1"/>
  <c r="Q1953" i="1"/>
  <c r="R1953" i="1"/>
  <c r="Q1677" i="1"/>
  <c r="R1677" i="1"/>
  <c r="R1287" i="1"/>
  <c r="Q1287" i="1"/>
  <c r="Q1247" i="1"/>
  <c r="R1247" i="1"/>
  <c r="R1795" i="1"/>
  <c r="Q1795" i="1"/>
  <c r="Q1636" i="1"/>
  <c r="R1636" i="1"/>
  <c r="R736" i="1"/>
  <c r="Q736" i="1"/>
  <c r="Q1089" i="1"/>
  <c r="R1089" i="1"/>
  <c r="R618" i="1"/>
  <c r="Q618" i="1"/>
  <c r="Q222" i="1"/>
  <c r="R222" i="1"/>
  <c r="R969" i="1"/>
  <c r="Q969" i="1"/>
  <c r="Q657" i="1"/>
  <c r="R657" i="1"/>
  <c r="Q27" i="1"/>
  <c r="R27" i="1"/>
  <c r="R456" i="1"/>
  <c r="Q456" i="1"/>
  <c r="Q1949" i="1"/>
  <c r="R1949" i="1"/>
  <c r="R1673" i="1"/>
  <c r="Q1673" i="1"/>
  <c r="R1283" i="1"/>
  <c r="Q1283" i="1"/>
  <c r="R1243" i="1"/>
  <c r="Q1243" i="1"/>
  <c r="Q1791" i="1"/>
  <c r="R1791" i="1"/>
  <c r="Q1632" i="1"/>
  <c r="R1632" i="1"/>
  <c r="R732" i="1"/>
  <c r="Q732" i="1"/>
  <c r="Q1085" i="1"/>
  <c r="R1085" i="1"/>
  <c r="Q614" i="1"/>
  <c r="R614" i="1"/>
  <c r="R218" i="1"/>
  <c r="Q218" i="1"/>
  <c r="R965" i="1"/>
  <c r="Q965" i="1"/>
  <c r="R653" i="1"/>
  <c r="Q653" i="1"/>
  <c r="Q23" i="1"/>
  <c r="R23" i="1"/>
  <c r="R452" i="1"/>
  <c r="Q452" i="1"/>
  <c r="Q1945" i="1"/>
  <c r="R1945" i="1"/>
  <c r="Q1669" i="1"/>
  <c r="R1669" i="1"/>
  <c r="R1279" i="1"/>
  <c r="Q1279" i="1"/>
  <c r="R1629" i="1"/>
  <c r="Q1629" i="1"/>
  <c r="Q729" i="1"/>
  <c r="R729" i="1"/>
  <c r="R1082" i="1"/>
  <c r="Q1082" i="1"/>
  <c r="R611" i="1"/>
  <c r="Q611" i="1"/>
  <c r="R215" i="1"/>
  <c r="Q215" i="1"/>
  <c r="R962" i="1"/>
  <c r="Q962" i="1"/>
  <c r="R650" i="1"/>
  <c r="Q650" i="1"/>
  <c r="Q20" i="1"/>
  <c r="R20" i="1"/>
  <c r="R449" i="1"/>
  <c r="Q449" i="1"/>
  <c r="R1942" i="1"/>
  <c r="Q1942" i="1"/>
  <c r="Q1666" i="1"/>
  <c r="R1666" i="1"/>
  <c r="Q1276" i="1"/>
  <c r="R1276" i="1"/>
  <c r="R1236" i="1"/>
  <c r="Q1236" i="1"/>
  <c r="Q1784" i="1"/>
  <c r="R1784" i="1"/>
  <c r="Q1625" i="1"/>
  <c r="R1625" i="1"/>
  <c r="R725" i="1"/>
  <c r="Q725" i="1"/>
  <c r="Q1078" i="1"/>
  <c r="R1078" i="1"/>
  <c r="Q607" i="1"/>
  <c r="R607" i="1"/>
  <c r="Q211" i="1"/>
  <c r="R211" i="1"/>
  <c r="Q958" i="1"/>
  <c r="R958" i="1"/>
  <c r="Q646" i="1"/>
  <c r="R646" i="1"/>
  <c r="Q16" i="1"/>
  <c r="R16" i="1"/>
  <c r="R445" i="1"/>
  <c r="Q445" i="1"/>
  <c r="R1938" i="1"/>
  <c r="Q1938" i="1"/>
  <c r="R1662" i="1"/>
  <c r="Q1662" i="1"/>
  <c r="R1272" i="1"/>
  <c r="Q1272" i="1"/>
  <c r="R1232" i="1"/>
  <c r="Q1232" i="1"/>
  <c r="R1780" i="1"/>
  <c r="Q1780" i="1"/>
  <c r="R1621" i="1"/>
  <c r="Q1621" i="1"/>
  <c r="Q721" i="1"/>
  <c r="R721" i="1"/>
  <c r="R1074" i="1"/>
  <c r="Q1074" i="1"/>
  <c r="R603" i="1"/>
  <c r="Q603" i="1"/>
  <c r="R207" i="1"/>
  <c r="Q207" i="1"/>
  <c r="R954" i="1"/>
  <c r="Q954" i="1"/>
  <c r="R642" i="1"/>
  <c r="Q642" i="1"/>
  <c r="R12" i="1"/>
  <c r="Q12" i="1"/>
  <c r="R441" i="1"/>
  <c r="Q441" i="1"/>
  <c r="Q1934" i="1"/>
  <c r="R1934" i="1"/>
  <c r="R1658" i="1"/>
  <c r="Q1658" i="1"/>
  <c r="R1268" i="1"/>
  <c r="Q1268" i="1"/>
  <c r="R1228" i="1"/>
  <c r="Q1228" i="1"/>
  <c r="R1776" i="1"/>
  <c r="Q1776" i="1"/>
  <c r="Q1617" i="1"/>
  <c r="R1617" i="1"/>
  <c r="Q717" i="1"/>
  <c r="R717" i="1"/>
  <c r="Q1070" i="1"/>
  <c r="R1070" i="1"/>
  <c r="R599" i="1"/>
  <c r="Q599" i="1"/>
  <c r="R203" i="1"/>
  <c r="Q203" i="1"/>
  <c r="R950" i="1"/>
  <c r="Q950" i="1"/>
  <c r="R638" i="1"/>
  <c r="Q638" i="1"/>
  <c r="R8" i="1"/>
  <c r="Q8" i="1"/>
  <c r="Q437" i="1"/>
  <c r="R437" i="1"/>
  <c r="R1930" i="1"/>
  <c r="Q1930" i="1"/>
  <c r="Q1654" i="1"/>
  <c r="R1654" i="1"/>
  <c r="Q1264" i="1"/>
  <c r="R1264" i="1"/>
  <c r="R1224" i="1"/>
  <c r="Q1224" i="1"/>
  <c r="R1772" i="1"/>
  <c r="Q1772" i="1"/>
  <c r="R1613" i="1"/>
  <c r="Q1613" i="1"/>
  <c r="Q713" i="1"/>
  <c r="R713" i="1"/>
  <c r="Q1066" i="1"/>
  <c r="R1066" i="1"/>
  <c r="Q595" i="1"/>
  <c r="R595" i="1"/>
  <c r="R199" i="1"/>
  <c r="Q199" i="1"/>
  <c r="R946" i="1"/>
  <c r="Q946" i="1"/>
  <c r="R634" i="1"/>
  <c r="Q634" i="1"/>
  <c r="Q4" i="1"/>
  <c r="R4" i="1"/>
  <c r="R433" i="1"/>
  <c r="Q433" i="1"/>
  <c r="Q2597" i="1"/>
  <c r="R2597" i="1"/>
  <c r="Q2519" i="1"/>
  <c r="R2519" i="1"/>
  <c r="Q2636" i="1"/>
  <c r="R2636" i="1"/>
  <c r="Q2479" i="1"/>
  <c r="R2479" i="1"/>
  <c r="Q2083" i="1"/>
  <c r="R2083" i="1"/>
  <c r="Q3297" i="1"/>
  <c r="R3297" i="1"/>
  <c r="Q3024" i="1"/>
  <c r="R3024" i="1"/>
  <c r="Q2438" i="1"/>
  <c r="R2438" i="1"/>
  <c r="Q3140" i="1"/>
  <c r="R3140" i="1"/>
  <c r="Q2672" i="1"/>
  <c r="R2672" i="1"/>
  <c r="Q2711" i="1"/>
  <c r="R2711" i="1"/>
  <c r="Q2315" i="1"/>
  <c r="R2315" i="1"/>
  <c r="Q2515" i="1"/>
  <c r="R2515" i="1"/>
  <c r="Q2632" i="1"/>
  <c r="R2632" i="1"/>
  <c r="Q2475" i="1"/>
  <c r="R2475" i="1"/>
  <c r="Q2079" i="1"/>
  <c r="R2079" i="1"/>
  <c r="Q3293" i="1"/>
  <c r="R3293" i="1"/>
  <c r="Q3020" i="1"/>
  <c r="R3020" i="1"/>
  <c r="Q2434" i="1"/>
  <c r="R2434" i="1"/>
  <c r="Q3136" i="1"/>
  <c r="R3136" i="1"/>
  <c r="Q2668" i="1"/>
  <c r="R2668" i="1"/>
  <c r="Q2707" i="1"/>
  <c r="R2707" i="1"/>
  <c r="Q2311" i="1"/>
  <c r="R2311" i="1"/>
  <c r="Q2511" i="1"/>
  <c r="R2511" i="1"/>
  <c r="Q2628" i="1"/>
  <c r="R2628" i="1"/>
  <c r="Q2471" i="1"/>
  <c r="R2471" i="1"/>
  <c r="Q2075" i="1"/>
  <c r="R2075" i="1"/>
  <c r="Q3289" i="1"/>
  <c r="R3289" i="1"/>
  <c r="Q3016" i="1"/>
  <c r="R3016" i="1"/>
  <c r="Q2430" i="1"/>
  <c r="R2430" i="1"/>
  <c r="Q3132" i="1"/>
  <c r="R3132" i="1"/>
  <c r="Q2664" i="1"/>
  <c r="R2664" i="1"/>
  <c r="Q2703" i="1"/>
  <c r="R2703" i="1"/>
  <c r="Q2307" i="1"/>
  <c r="R2307" i="1"/>
  <c r="Q2507" i="1"/>
  <c r="R2507" i="1"/>
  <c r="Q2624" i="1"/>
  <c r="R2624" i="1"/>
  <c r="Q2467" i="1"/>
  <c r="R2467" i="1"/>
  <c r="Q2071" i="1"/>
  <c r="R2071" i="1"/>
  <c r="Q3129" i="1"/>
  <c r="R3129" i="1"/>
  <c r="Q2661" i="1"/>
  <c r="R2661" i="1"/>
  <c r="Q2700" i="1"/>
  <c r="R2700" i="1"/>
  <c r="Q2304" i="1"/>
  <c r="R2304" i="1"/>
  <c r="Q2504" i="1"/>
  <c r="R2504" i="1"/>
  <c r="Q2621" i="1"/>
  <c r="R2621" i="1"/>
  <c r="Q2464" i="1"/>
  <c r="R2464" i="1"/>
  <c r="Q2068" i="1"/>
  <c r="R2068" i="1"/>
  <c r="Q3282" i="1"/>
  <c r="R3282" i="1"/>
  <c r="Q3009" i="1"/>
  <c r="R3009" i="1"/>
  <c r="Q2423" i="1"/>
  <c r="R2423" i="1"/>
  <c r="Q2657" i="1"/>
  <c r="R2657" i="1"/>
  <c r="Q2696" i="1"/>
  <c r="R2696" i="1"/>
  <c r="Q2300" i="1"/>
  <c r="R2300" i="1"/>
  <c r="Q2500" i="1"/>
  <c r="R2500" i="1"/>
  <c r="Q2617" i="1"/>
  <c r="R2617" i="1"/>
  <c r="Q2460" i="1"/>
  <c r="R2460" i="1"/>
  <c r="Q2064" i="1"/>
  <c r="R2064" i="1"/>
  <c r="Q3278" i="1"/>
  <c r="R3278" i="1"/>
  <c r="Q3005" i="1"/>
  <c r="R3005" i="1"/>
  <c r="Q2419" i="1"/>
  <c r="R2419" i="1"/>
  <c r="Q2653" i="1"/>
  <c r="R2653" i="1"/>
  <c r="Q2692" i="1"/>
  <c r="R2692" i="1"/>
  <c r="Q2296" i="1"/>
  <c r="R2296" i="1"/>
  <c r="Q2496" i="1"/>
  <c r="R2496" i="1"/>
  <c r="Q2613" i="1"/>
  <c r="R2613" i="1"/>
  <c r="Q2456" i="1"/>
  <c r="R2456" i="1"/>
  <c r="Q2060" i="1"/>
  <c r="R2060" i="1"/>
  <c r="Q3274" i="1"/>
  <c r="R3274" i="1"/>
  <c r="Q3001" i="1"/>
  <c r="R3001" i="1"/>
  <c r="Q2415" i="1"/>
  <c r="R2415" i="1"/>
  <c r="Q2649" i="1"/>
  <c r="R2649" i="1"/>
  <c r="Q2688" i="1"/>
  <c r="R2688" i="1"/>
  <c r="Q2292" i="1"/>
  <c r="R2292" i="1"/>
  <c r="Q2492" i="1"/>
  <c r="R2492" i="1"/>
  <c r="Q2609" i="1"/>
  <c r="R2609" i="1"/>
  <c r="Q2452" i="1"/>
  <c r="R2452" i="1"/>
  <c r="Q2056" i="1"/>
  <c r="R2056" i="1"/>
  <c r="Q3270" i="1"/>
  <c r="R3270" i="1"/>
  <c r="Q2997" i="1"/>
  <c r="R2997" i="1"/>
  <c r="Q2411" i="1"/>
  <c r="R2411" i="1"/>
  <c r="Q2645" i="1"/>
  <c r="R2645" i="1"/>
  <c r="Q2684" i="1"/>
  <c r="R2684" i="1"/>
  <c r="Q2288" i="1"/>
  <c r="R2288" i="1"/>
  <c r="Q2488" i="1"/>
  <c r="R2488" i="1"/>
  <c r="Q2605" i="1"/>
  <c r="R2605" i="1"/>
  <c r="Q2123" i="1"/>
  <c r="R2123" i="1"/>
  <c r="Q2831" i="1"/>
  <c r="R2831" i="1"/>
  <c r="Q2201" i="1"/>
  <c r="R2201" i="1"/>
  <c r="Q3181" i="1"/>
  <c r="R3181" i="1"/>
  <c r="Q2596" i="1"/>
  <c r="R2596" i="1"/>
  <c r="Q3258" i="1"/>
  <c r="R3258" i="1"/>
  <c r="Q2237" i="1"/>
  <c r="R2237" i="1"/>
  <c r="Q3218" i="1"/>
  <c r="R3218" i="1"/>
  <c r="Q2119" i="1"/>
  <c r="R2119" i="1"/>
  <c r="Q2827" i="1"/>
  <c r="R2827" i="1"/>
  <c r="Q2197" i="1"/>
  <c r="R2197" i="1"/>
  <c r="Q3177" i="1"/>
  <c r="R3177" i="1"/>
  <c r="Q2592" i="1"/>
  <c r="R2592" i="1"/>
  <c r="Q3254" i="1"/>
  <c r="R3254" i="1"/>
  <c r="Q2233" i="1"/>
  <c r="R2233" i="1"/>
  <c r="Q3214" i="1"/>
  <c r="R3214" i="1"/>
  <c r="Q2115" i="1"/>
  <c r="R2115" i="1"/>
  <c r="Q2823" i="1"/>
  <c r="R2823" i="1"/>
  <c r="Q2193" i="1"/>
  <c r="R2193" i="1"/>
  <c r="Q3173" i="1"/>
  <c r="R3173" i="1"/>
  <c r="Q2588" i="1"/>
  <c r="R2588" i="1"/>
  <c r="Q3250" i="1"/>
  <c r="R3250" i="1"/>
  <c r="Q2229" i="1"/>
  <c r="R2229" i="1"/>
  <c r="Q3210" i="1"/>
  <c r="R3210" i="1"/>
  <c r="Q2111" i="1"/>
  <c r="R2111" i="1"/>
  <c r="Q2819" i="1"/>
  <c r="R2819" i="1"/>
  <c r="Q2189" i="1"/>
  <c r="R2189" i="1"/>
  <c r="Q3169" i="1"/>
  <c r="R3169" i="1"/>
  <c r="Q2584" i="1"/>
  <c r="R2584" i="1"/>
  <c r="Q2226" i="1"/>
  <c r="R2226" i="1"/>
  <c r="Q3207" i="1"/>
  <c r="R3207" i="1"/>
  <c r="Q2108" i="1"/>
  <c r="R2108" i="1"/>
  <c r="Q2816" i="1"/>
  <c r="R2816" i="1"/>
  <c r="Q2186" i="1"/>
  <c r="R2186" i="1"/>
  <c r="Q3166" i="1"/>
  <c r="R3166" i="1"/>
  <c r="Q2581" i="1"/>
  <c r="R2581" i="1"/>
  <c r="Q3243" i="1"/>
  <c r="R3243" i="1"/>
  <c r="Q2222" i="1"/>
  <c r="R2222" i="1"/>
  <c r="Q3203" i="1"/>
  <c r="R3203" i="1"/>
  <c r="Q2104" i="1"/>
  <c r="R2104" i="1"/>
  <c r="Q2812" i="1"/>
  <c r="R2812" i="1"/>
  <c r="Q2182" i="1"/>
  <c r="R2182" i="1"/>
  <c r="Q3162" i="1"/>
  <c r="R3162" i="1"/>
  <c r="Q2577" i="1"/>
  <c r="R2577" i="1"/>
  <c r="Q3239" i="1"/>
  <c r="R3239" i="1"/>
  <c r="Q2218" i="1"/>
  <c r="R2218" i="1"/>
  <c r="Q3199" i="1"/>
  <c r="R3199" i="1"/>
  <c r="Q2100" i="1"/>
  <c r="R2100" i="1"/>
  <c r="Q2808" i="1"/>
  <c r="R2808" i="1"/>
  <c r="Q2178" i="1"/>
  <c r="R2178" i="1"/>
  <c r="Q3158" i="1"/>
  <c r="R3158" i="1"/>
  <c r="Q2573" i="1"/>
  <c r="R2573" i="1"/>
  <c r="Q3235" i="1"/>
  <c r="R3235" i="1"/>
  <c r="Q2214" i="1"/>
  <c r="R2214" i="1"/>
  <c r="Q3195" i="1"/>
  <c r="R3195" i="1"/>
  <c r="Q2096" i="1"/>
  <c r="R2096" i="1"/>
  <c r="Q2804" i="1"/>
  <c r="R2804" i="1"/>
  <c r="Q2174" i="1"/>
  <c r="R2174" i="1"/>
  <c r="Q3154" i="1"/>
  <c r="R3154" i="1"/>
  <c r="Q2569" i="1"/>
  <c r="R2569" i="1"/>
  <c r="Q3231" i="1"/>
  <c r="R3231" i="1"/>
  <c r="Q2210" i="1"/>
  <c r="R2210" i="1"/>
  <c r="Q3191" i="1"/>
  <c r="R3191" i="1"/>
  <c r="Q2092" i="1"/>
  <c r="R2092" i="1"/>
  <c r="Q2800" i="1"/>
  <c r="R2800" i="1"/>
  <c r="Q2170" i="1"/>
  <c r="R2170" i="1"/>
  <c r="Q3143" i="1"/>
  <c r="R3143" i="1"/>
  <c r="Q2675" i="1"/>
  <c r="R2675" i="1"/>
  <c r="Q2714" i="1"/>
  <c r="R2714" i="1"/>
  <c r="Q2318" i="1"/>
  <c r="R2318" i="1"/>
  <c r="Q2518" i="1"/>
  <c r="R2518" i="1"/>
  <c r="Q2635" i="1"/>
  <c r="R2635" i="1"/>
  <c r="Q2478" i="1"/>
  <c r="R2478" i="1"/>
  <c r="Q2082" i="1"/>
  <c r="R2082" i="1"/>
  <c r="Q3296" i="1"/>
  <c r="R3296" i="1"/>
  <c r="Q3023" i="1"/>
  <c r="R3023" i="1"/>
  <c r="Q2437" i="1"/>
  <c r="R2437" i="1"/>
  <c r="Q3139" i="1"/>
  <c r="R3139" i="1"/>
  <c r="Q2671" i="1"/>
  <c r="R2671" i="1"/>
  <c r="Q2710" i="1"/>
  <c r="R2710" i="1"/>
  <c r="Q2314" i="1"/>
  <c r="R2314" i="1"/>
  <c r="Q2514" i="1"/>
  <c r="R2514" i="1"/>
  <c r="Q2631" i="1"/>
  <c r="R2631" i="1"/>
  <c r="Q2474" i="1"/>
  <c r="R2474" i="1"/>
  <c r="Q2078" i="1"/>
  <c r="R2078" i="1"/>
  <c r="Q3292" i="1"/>
  <c r="R3292" i="1"/>
  <c r="Q3019" i="1"/>
  <c r="R3019" i="1"/>
  <c r="Q2433" i="1"/>
  <c r="R2433" i="1"/>
  <c r="Q3135" i="1"/>
  <c r="R3135" i="1"/>
  <c r="Q2667" i="1"/>
  <c r="R2667" i="1"/>
  <c r="Q2706" i="1"/>
  <c r="R2706" i="1"/>
  <c r="Q2310" i="1"/>
  <c r="R2310" i="1"/>
  <c r="Q2510" i="1"/>
  <c r="R2510" i="1"/>
  <c r="Q2627" i="1"/>
  <c r="R2627" i="1"/>
  <c r="Q2470" i="1"/>
  <c r="R2470" i="1"/>
  <c r="Q2074" i="1"/>
  <c r="R2074" i="1"/>
  <c r="Q3288" i="1"/>
  <c r="R3288" i="1"/>
  <c r="Q3015" i="1"/>
  <c r="R3015" i="1"/>
  <c r="Q2429" i="1"/>
  <c r="R2429" i="1"/>
  <c r="Q3131" i="1"/>
  <c r="R3131" i="1"/>
  <c r="Q2663" i="1"/>
  <c r="R2663" i="1"/>
  <c r="Q2702" i="1"/>
  <c r="R2702" i="1"/>
  <c r="Q2306" i="1"/>
  <c r="R2306" i="1"/>
  <c r="Q2506" i="1"/>
  <c r="R2506" i="1"/>
  <c r="Q2623" i="1"/>
  <c r="R2623" i="1"/>
  <c r="Q3285" i="1"/>
  <c r="R3285" i="1"/>
  <c r="Q3012" i="1"/>
  <c r="R3012" i="1"/>
  <c r="Q2426" i="1"/>
  <c r="R2426" i="1"/>
  <c r="Q3128" i="1"/>
  <c r="R3128" i="1"/>
  <c r="Q2660" i="1"/>
  <c r="R2660" i="1"/>
  <c r="Q2699" i="1"/>
  <c r="R2699" i="1"/>
  <c r="Q2303" i="1"/>
  <c r="R2303" i="1"/>
  <c r="Q2503" i="1"/>
  <c r="R2503" i="1"/>
  <c r="Q2620" i="1"/>
  <c r="R2620" i="1"/>
  <c r="Q2463" i="1"/>
  <c r="R2463" i="1"/>
  <c r="Q2067" i="1"/>
  <c r="R2067" i="1"/>
  <c r="Q3281" i="1"/>
  <c r="R3281" i="1"/>
  <c r="Q3008" i="1"/>
  <c r="R3008" i="1"/>
  <c r="Q2422" i="1"/>
  <c r="R2422" i="1"/>
  <c r="Q2656" i="1"/>
  <c r="R2656" i="1"/>
  <c r="Q2695" i="1"/>
  <c r="R2695" i="1"/>
  <c r="Q2299" i="1"/>
  <c r="R2299" i="1"/>
  <c r="Q2499" i="1"/>
  <c r="R2499" i="1"/>
  <c r="Q2616" i="1"/>
  <c r="R2616" i="1"/>
  <c r="Q2459" i="1"/>
  <c r="R2459" i="1"/>
  <c r="Q2063" i="1"/>
  <c r="R2063" i="1"/>
  <c r="Q3277" i="1"/>
  <c r="R3277" i="1"/>
  <c r="Q3004" i="1"/>
  <c r="R3004" i="1"/>
  <c r="Q2418" i="1"/>
  <c r="R2418" i="1"/>
  <c r="Q2652" i="1"/>
  <c r="R2652" i="1"/>
  <c r="Q2691" i="1"/>
  <c r="R2691" i="1"/>
  <c r="Q2295" i="1"/>
  <c r="R2295" i="1"/>
  <c r="Q2495" i="1"/>
  <c r="R2495" i="1"/>
  <c r="Q2612" i="1"/>
  <c r="R2612" i="1"/>
  <c r="Q2455" i="1"/>
  <c r="R2455" i="1"/>
  <c r="Q2059" i="1"/>
  <c r="R2059" i="1"/>
  <c r="Q3273" i="1"/>
  <c r="R3273" i="1"/>
  <c r="Q3000" i="1"/>
  <c r="R3000" i="1"/>
  <c r="Q2414" i="1"/>
  <c r="R2414" i="1"/>
  <c r="Q2648" i="1"/>
  <c r="R2648" i="1"/>
  <c r="Q2687" i="1"/>
  <c r="R2687" i="1"/>
  <c r="Q2291" i="1"/>
  <c r="R2291" i="1"/>
  <c r="Q2491" i="1"/>
  <c r="R2491" i="1"/>
  <c r="Q2608" i="1"/>
  <c r="R2608" i="1"/>
  <c r="Q2451" i="1"/>
  <c r="R2451" i="1"/>
  <c r="Q2055" i="1"/>
  <c r="R2055" i="1"/>
  <c r="Q3269" i="1"/>
  <c r="R3269" i="1"/>
  <c r="Q2996" i="1"/>
  <c r="R2996" i="1"/>
  <c r="Q2410" i="1"/>
  <c r="R2410" i="1"/>
  <c r="Q2644" i="1"/>
  <c r="R2644" i="1"/>
  <c r="Q2683" i="1"/>
  <c r="R2683" i="1"/>
  <c r="Q2287" i="1"/>
  <c r="R2287" i="1"/>
  <c r="Q2240" i="1"/>
  <c r="R2240" i="1"/>
  <c r="Q3221" i="1"/>
  <c r="R3221" i="1"/>
  <c r="Q2122" i="1"/>
  <c r="R2122" i="1"/>
  <c r="Q2830" i="1"/>
  <c r="R2830" i="1"/>
  <c r="Q2200" i="1"/>
  <c r="R2200" i="1"/>
  <c r="Q3180" i="1"/>
  <c r="R3180" i="1"/>
  <c r="Q2595" i="1"/>
  <c r="R2595" i="1"/>
  <c r="Q3257" i="1"/>
  <c r="R3257" i="1"/>
  <c r="Q2236" i="1"/>
  <c r="R2236" i="1"/>
  <c r="Q3217" i="1"/>
  <c r="R3217" i="1"/>
  <c r="Q2118" i="1"/>
  <c r="R2118" i="1"/>
  <c r="Q2826" i="1"/>
  <c r="R2826" i="1"/>
  <c r="Q2196" i="1"/>
  <c r="R2196" i="1"/>
  <c r="Q3176" i="1"/>
  <c r="R3176" i="1"/>
  <c r="Q2591" i="1"/>
  <c r="R2591" i="1"/>
  <c r="Q3253" i="1"/>
  <c r="R3253" i="1"/>
  <c r="Q2232" i="1"/>
  <c r="R2232" i="1"/>
  <c r="Q3213" i="1"/>
  <c r="R3213" i="1"/>
  <c r="Q2114" i="1"/>
  <c r="R2114" i="1"/>
  <c r="Q2822" i="1"/>
  <c r="R2822" i="1"/>
  <c r="Q2192" i="1"/>
  <c r="R2192" i="1"/>
  <c r="Q3172" i="1"/>
  <c r="R3172" i="1"/>
  <c r="Q2587" i="1"/>
  <c r="R2587" i="1"/>
  <c r="Q3249" i="1"/>
  <c r="R3249" i="1"/>
  <c r="Q2228" i="1"/>
  <c r="R2228" i="1"/>
  <c r="Q3209" i="1"/>
  <c r="R3209" i="1"/>
  <c r="Q2110" i="1"/>
  <c r="R2110" i="1"/>
  <c r="Q2818" i="1"/>
  <c r="R2818" i="1"/>
  <c r="Q2188" i="1"/>
  <c r="R2188" i="1"/>
  <c r="Q3246" i="1"/>
  <c r="R3246" i="1"/>
  <c r="Q2225" i="1"/>
  <c r="R2225" i="1"/>
  <c r="Q3206" i="1"/>
  <c r="R3206" i="1"/>
  <c r="Q2107" i="1"/>
  <c r="R2107" i="1"/>
  <c r="Q2815" i="1"/>
  <c r="R2815" i="1"/>
  <c r="Q2185" i="1"/>
  <c r="R2185" i="1"/>
  <c r="Q3165" i="1"/>
  <c r="R3165" i="1"/>
  <c r="Q2580" i="1"/>
  <c r="R2580" i="1"/>
  <c r="Q3242" i="1"/>
  <c r="R3242" i="1"/>
  <c r="Q2221" i="1"/>
  <c r="R2221" i="1"/>
  <c r="Q3202" i="1"/>
  <c r="R3202" i="1"/>
  <c r="Q2103" i="1"/>
  <c r="R2103" i="1"/>
  <c r="Q2811" i="1"/>
  <c r="R2811" i="1"/>
  <c r="Q2181" i="1"/>
  <c r="R2181" i="1"/>
  <c r="Q3161" i="1"/>
  <c r="R3161" i="1"/>
  <c r="Q2576" i="1"/>
  <c r="R2576" i="1"/>
  <c r="Q3238" i="1"/>
  <c r="R3238" i="1"/>
  <c r="Q2217" i="1"/>
  <c r="R2217" i="1"/>
  <c r="Q3198" i="1"/>
  <c r="R3198" i="1"/>
  <c r="Q2099" i="1"/>
  <c r="R2099" i="1"/>
  <c r="Q2807" i="1"/>
  <c r="R2807" i="1"/>
  <c r="Q2177" i="1"/>
  <c r="R2177" i="1"/>
  <c r="Q3157" i="1"/>
  <c r="R3157" i="1"/>
  <c r="Q2572" i="1"/>
  <c r="R2572" i="1"/>
  <c r="Q3234" i="1"/>
  <c r="R3234" i="1"/>
  <c r="Q2213" i="1"/>
  <c r="R2213" i="1"/>
  <c r="Q3194" i="1"/>
  <c r="R3194" i="1"/>
  <c r="Q2095" i="1"/>
  <c r="R2095" i="1"/>
  <c r="Q2803" i="1"/>
  <c r="R2803" i="1"/>
  <c r="Q2173" i="1"/>
  <c r="R2173" i="1"/>
  <c r="Q3153" i="1"/>
  <c r="R3153" i="1"/>
  <c r="Q2568" i="1"/>
  <c r="R2568" i="1"/>
  <c r="Q3230" i="1"/>
  <c r="R3230" i="1"/>
  <c r="Q2209" i="1"/>
  <c r="R2209" i="1"/>
  <c r="Q3190" i="1"/>
  <c r="R3190" i="1"/>
  <c r="Q3299" i="1"/>
  <c r="R3299" i="1"/>
  <c r="Q3026" i="1"/>
  <c r="R3026" i="1"/>
  <c r="Q2440" i="1"/>
  <c r="R2440" i="1"/>
  <c r="Q3142" i="1"/>
  <c r="R3142" i="1"/>
  <c r="Q2674" i="1"/>
  <c r="R2674" i="1"/>
  <c r="Q2713" i="1"/>
  <c r="R2713" i="1"/>
  <c r="Q2317" i="1"/>
  <c r="R2317" i="1"/>
  <c r="Q2517" i="1"/>
  <c r="R2517" i="1"/>
  <c r="Q2634" i="1"/>
  <c r="R2634" i="1"/>
  <c r="Q2477" i="1"/>
  <c r="R2477" i="1"/>
  <c r="Q2081" i="1"/>
  <c r="R2081" i="1"/>
  <c r="Q3295" i="1"/>
  <c r="R3295" i="1"/>
  <c r="Q3022" i="1"/>
  <c r="R3022" i="1"/>
  <c r="Q2436" i="1"/>
  <c r="R2436" i="1"/>
  <c r="Q3138" i="1"/>
  <c r="R3138" i="1"/>
  <c r="Q2670" i="1"/>
  <c r="R2670" i="1"/>
  <c r="Q2709" i="1"/>
  <c r="R2709" i="1"/>
  <c r="Q2313" i="1"/>
  <c r="R2313" i="1"/>
  <c r="Q2513" i="1"/>
  <c r="R2513" i="1"/>
  <c r="Q2630" i="1"/>
  <c r="R2630" i="1"/>
  <c r="Q2473" i="1"/>
  <c r="R2473" i="1"/>
  <c r="Q2077" i="1"/>
  <c r="R2077" i="1"/>
  <c r="Q3291" i="1"/>
  <c r="R3291" i="1"/>
  <c r="Q3018" i="1"/>
  <c r="R3018" i="1"/>
  <c r="Q2432" i="1"/>
  <c r="R2432" i="1"/>
  <c r="Q3134" i="1"/>
  <c r="R3134" i="1"/>
  <c r="Q2666" i="1"/>
  <c r="R2666" i="1"/>
  <c r="Q2705" i="1"/>
  <c r="R2705" i="1"/>
  <c r="Q2309" i="1"/>
  <c r="R2309" i="1"/>
  <c r="Q2509" i="1"/>
  <c r="R2509" i="1"/>
  <c r="Q2626" i="1"/>
  <c r="R2626" i="1"/>
  <c r="Q2469" i="1"/>
  <c r="R2469" i="1"/>
  <c r="Q2073" i="1"/>
  <c r="R2073" i="1"/>
  <c r="Q3287" i="1"/>
  <c r="R3287" i="1"/>
  <c r="Q3014" i="1"/>
  <c r="R3014" i="1"/>
  <c r="Q2428" i="1"/>
  <c r="R2428" i="1"/>
  <c r="Q3130" i="1"/>
  <c r="R3130" i="1"/>
  <c r="Q2662" i="1"/>
  <c r="R2662" i="1"/>
  <c r="Q2701" i="1"/>
  <c r="R2701" i="1"/>
  <c r="Q2305" i="1"/>
  <c r="R2305" i="1"/>
  <c r="Q2466" i="1"/>
  <c r="R2466" i="1"/>
  <c r="Q2070" i="1"/>
  <c r="R2070" i="1"/>
  <c r="Q3284" i="1"/>
  <c r="R3284" i="1"/>
  <c r="Q3011" i="1"/>
  <c r="R3011" i="1"/>
  <c r="Q2425" i="1"/>
  <c r="R2425" i="1"/>
  <c r="Q2659" i="1"/>
  <c r="R2659" i="1"/>
  <c r="Q2698" i="1"/>
  <c r="R2698" i="1"/>
  <c r="Q2302" i="1"/>
  <c r="R2302" i="1"/>
  <c r="Q2502" i="1"/>
  <c r="R2502" i="1"/>
  <c r="Q2619" i="1"/>
  <c r="R2619" i="1"/>
  <c r="Q2462" i="1"/>
  <c r="R2462" i="1"/>
  <c r="Q2066" i="1"/>
  <c r="R2066" i="1"/>
  <c r="Q3280" i="1"/>
  <c r="R3280" i="1"/>
  <c r="Q3007" i="1"/>
  <c r="R3007" i="1"/>
  <c r="Q2421" i="1"/>
  <c r="R2421" i="1"/>
  <c r="Q2655" i="1"/>
  <c r="R2655" i="1"/>
  <c r="Q2694" i="1"/>
  <c r="R2694" i="1"/>
  <c r="Q2298" i="1"/>
  <c r="R2298" i="1"/>
  <c r="Q2498" i="1"/>
  <c r="R2498" i="1"/>
  <c r="Q2615" i="1"/>
  <c r="R2615" i="1"/>
  <c r="Q2458" i="1"/>
  <c r="R2458" i="1"/>
  <c r="Q2062" i="1"/>
  <c r="R2062" i="1"/>
  <c r="Q3276" i="1"/>
  <c r="R3276" i="1"/>
  <c r="Q3003" i="1"/>
  <c r="R3003" i="1"/>
  <c r="Q2417" i="1"/>
  <c r="R2417" i="1"/>
  <c r="Q2651" i="1"/>
  <c r="R2651" i="1"/>
  <c r="Q2690" i="1"/>
  <c r="R2690" i="1"/>
  <c r="Q2294" i="1"/>
  <c r="R2294" i="1"/>
  <c r="Q2494" i="1"/>
  <c r="R2494" i="1"/>
  <c r="Q2611" i="1"/>
  <c r="R2611" i="1"/>
  <c r="Q2454" i="1"/>
  <c r="R2454" i="1"/>
  <c r="Q2058" i="1"/>
  <c r="R2058" i="1"/>
  <c r="Q3272" i="1"/>
  <c r="R3272" i="1"/>
  <c r="Q2999" i="1"/>
  <c r="R2999" i="1"/>
  <c r="Q2413" i="1"/>
  <c r="R2413" i="1"/>
  <c r="Q2647" i="1"/>
  <c r="R2647" i="1"/>
  <c r="Q2686" i="1"/>
  <c r="R2686" i="1"/>
  <c r="Q2290" i="1"/>
  <c r="R2290" i="1"/>
  <c r="Q2490" i="1"/>
  <c r="R2490" i="1"/>
  <c r="Q2607" i="1"/>
  <c r="R2607" i="1"/>
  <c r="Q2450" i="1"/>
  <c r="R2450" i="1"/>
  <c r="Q2054" i="1"/>
  <c r="R2054" i="1"/>
  <c r="Q3268" i="1"/>
  <c r="R3268" i="1"/>
  <c r="Q2995" i="1"/>
  <c r="R2995" i="1"/>
  <c r="Q2409" i="1"/>
  <c r="R2409" i="1"/>
  <c r="Q3260" i="1"/>
  <c r="R3260" i="1"/>
  <c r="Q2239" i="1"/>
  <c r="R2239" i="1"/>
  <c r="Q3220" i="1"/>
  <c r="R3220" i="1"/>
  <c r="Q2121" i="1"/>
  <c r="R2121" i="1"/>
  <c r="Q2829" i="1"/>
  <c r="R2829" i="1"/>
  <c r="Q2199" i="1"/>
  <c r="R2199" i="1"/>
  <c r="Q3179" i="1"/>
  <c r="R3179" i="1"/>
  <c r="Q2594" i="1"/>
  <c r="R2594" i="1"/>
  <c r="Q3256" i="1"/>
  <c r="R3256" i="1"/>
  <c r="Q2235" i="1"/>
  <c r="R2235" i="1"/>
  <c r="Q3216" i="1"/>
  <c r="R3216" i="1"/>
  <c r="Q2117" i="1"/>
  <c r="R2117" i="1"/>
  <c r="Q2825" i="1"/>
  <c r="R2825" i="1"/>
  <c r="Q2195" i="1"/>
  <c r="R2195" i="1"/>
  <c r="Q3175" i="1"/>
  <c r="R3175" i="1"/>
  <c r="Q2590" i="1"/>
  <c r="R2590" i="1"/>
  <c r="Q3252" i="1"/>
  <c r="R3252" i="1"/>
  <c r="Q2231" i="1"/>
  <c r="R2231" i="1"/>
  <c r="Q3212" i="1"/>
  <c r="R3212" i="1"/>
  <c r="Q2113" i="1"/>
  <c r="R2113" i="1"/>
  <c r="Q2821" i="1"/>
  <c r="R2821" i="1"/>
  <c r="Q2191" i="1"/>
  <c r="R2191" i="1"/>
  <c r="Q3171" i="1"/>
  <c r="R3171" i="1"/>
  <c r="Q2586" i="1"/>
  <c r="R2586" i="1"/>
  <c r="Q3248" i="1"/>
  <c r="R3248" i="1"/>
  <c r="Q2227" i="1"/>
  <c r="R2227" i="1"/>
  <c r="Q3208" i="1"/>
  <c r="R3208" i="1"/>
  <c r="Q3168" i="1"/>
  <c r="R3168" i="1"/>
  <c r="Q2583" i="1"/>
  <c r="R2583" i="1"/>
  <c r="Q3245" i="1"/>
  <c r="R3245" i="1"/>
  <c r="Q2224" i="1"/>
  <c r="R2224" i="1"/>
  <c r="Q3205" i="1"/>
  <c r="R3205" i="1"/>
  <c r="Q2106" i="1"/>
  <c r="R2106" i="1"/>
  <c r="Q2814" i="1"/>
  <c r="R2814" i="1"/>
  <c r="Q2184" i="1"/>
  <c r="R2184" i="1"/>
  <c r="Q3164" i="1"/>
  <c r="R3164" i="1"/>
  <c r="Q2579" i="1"/>
  <c r="R2579" i="1"/>
  <c r="Q3241" i="1"/>
  <c r="R3241" i="1"/>
  <c r="Q2220" i="1"/>
  <c r="R2220" i="1"/>
  <c r="Q3201" i="1"/>
  <c r="R3201" i="1"/>
  <c r="Q2102" i="1"/>
  <c r="R2102" i="1"/>
  <c r="Q2810" i="1"/>
  <c r="R2810" i="1"/>
  <c r="Q2180" i="1"/>
  <c r="R2180" i="1"/>
  <c r="Q3160" i="1"/>
  <c r="R3160" i="1"/>
  <c r="Q2575" i="1"/>
  <c r="R2575" i="1"/>
  <c r="Q3237" i="1"/>
  <c r="R3237" i="1"/>
  <c r="Q2216" i="1"/>
  <c r="R2216" i="1"/>
  <c r="Q3197" i="1"/>
  <c r="R3197" i="1"/>
  <c r="Q2098" i="1"/>
  <c r="R2098" i="1"/>
  <c r="Q2806" i="1"/>
  <c r="R2806" i="1"/>
  <c r="Q2176" i="1"/>
  <c r="R2176" i="1"/>
  <c r="Q3156" i="1"/>
  <c r="R3156" i="1"/>
  <c r="Q2571" i="1"/>
  <c r="R2571" i="1"/>
  <c r="Q3233" i="1"/>
  <c r="R3233" i="1"/>
  <c r="Q2212" i="1"/>
  <c r="R2212" i="1"/>
  <c r="Q3193" i="1"/>
  <c r="R3193" i="1"/>
  <c r="Q2094" i="1"/>
  <c r="R2094" i="1"/>
  <c r="Q2802" i="1"/>
  <c r="R2802" i="1"/>
  <c r="Q2172" i="1"/>
  <c r="R2172" i="1"/>
  <c r="Q3152" i="1"/>
  <c r="R3152" i="1"/>
  <c r="Q2567" i="1"/>
  <c r="R2567" i="1"/>
  <c r="Q3229" i="1"/>
  <c r="R3229" i="1"/>
  <c r="Q2480" i="1"/>
  <c r="R2480" i="1"/>
  <c r="Q2084" i="1"/>
  <c r="R2084" i="1"/>
  <c r="Q3298" i="1"/>
  <c r="R3298" i="1"/>
  <c r="Q3025" i="1"/>
  <c r="R3025" i="1"/>
  <c r="Q2439" i="1"/>
  <c r="R2439" i="1"/>
  <c r="Q3141" i="1"/>
  <c r="R3141" i="1"/>
  <c r="Q2673" i="1"/>
  <c r="R2673" i="1"/>
  <c r="Q2712" i="1"/>
  <c r="R2712" i="1"/>
  <c r="Q2316" i="1"/>
  <c r="R2316" i="1"/>
  <c r="Q2516" i="1"/>
  <c r="R2516" i="1"/>
  <c r="Q2633" i="1"/>
  <c r="R2633" i="1"/>
  <c r="Q2476" i="1"/>
  <c r="R2476" i="1"/>
  <c r="Q2080" i="1"/>
  <c r="R2080" i="1"/>
  <c r="Q3294" i="1"/>
  <c r="R3294" i="1"/>
  <c r="Q3021" i="1"/>
  <c r="R3021" i="1"/>
  <c r="Q2435" i="1"/>
  <c r="R2435" i="1"/>
  <c r="Q3137" i="1"/>
  <c r="R3137" i="1"/>
  <c r="Q2669" i="1"/>
  <c r="R2669" i="1"/>
  <c r="Q2708" i="1"/>
  <c r="R2708" i="1"/>
  <c r="Q2312" i="1"/>
  <c r="R2312" i="1"/>
  <c r="Q2512" i="1"/>
  <c r="R2512" i="1"/>
  <c r="Q2629" i="1"/>
  <c r="R2629" i="1"/>
  <c r="Q2472" i="1"/>
  <c r="R2472" i="1"/>
  <c r="Q2076" i="1"/>
  <c r="R2076" i="1"/>
  <c r="Q3290" i="1"/>
  <c r="R3290" i="1"/>
  <c r="Q3017" i="1"/>
  <c r="R3017" i="1"/>
  <c r="Q2431" i="1"/>
  <c r="R2431" i="1"/>
  <c r="Q3133" i="1"/>
  <c r="R3133" i="1"/>
  <c r="Q2665" i="1"/>
  <c r="R2665" i="1"/>
  <c r="Q2704" i="1"/>
  <c r="R2704" i="1"/>
  <c r="Q2308" i="1"/>
  <c r="R2308" i="1"/>
  <c r="Q2508" i="1"/>
  <c r="R2508" i="1"/>
  <c r="Q2625" i="1"/>
  <c r="R2625" i="1"/>
  <c r="Q2468" i="1"/>
  <c r="R2468" i="1"/>
  <c r="Q2072" i="1"/>
  <c r="R2072" i="1"/>
  <c r="Q3286" i="1"/>
  <c r="R3286" i="1"/>
  <c r="Q3013" i="1"/>
  <c r="R3013" i="1"/>
  <c r="Q2427" i="1"/>
  <c r="R2427" i="1"/>
  <c r="Q2505" i="1"/>
  <c r="R2505" i="1"/>
  <c r="Q2622" i="1"/>
  <c r="R2622" i="1"/>
  <c r="Q2465" i="1"/>
  <c r="R2465" i="1"/>
  <c r="Q2069" i="1"/>
  <c r="R2069" i="1"/>
  <c r="Q3283" i="1"/>
  <c r="R3283" i="1"/>
  <c r="Q3010" i="1"/>
  <c r="R3010" i="1"/>
  <c r="Q2424" i="1"/>
  <c r="R2424" i="1"/>
  <c r="Q2658" i="1"/>
  <c r="R2658" i="1"/>
  <c r="Q2697" i="1"/>
  <c r="R2697" i="1"/>
  <c r="Q2301" i="1"/>
  <c r="R2301" i="1"/>
  <c r="Q2501" i="1"/>
  <c r="R2501" i="1"/>
  <c r="Q2618" i="1"/>
  <c r="R2618" i="1"/>
  <c r="Q2461" i="1"/>
  <c r="R2461" i="1"/>
  <c r="Q2065" i="1"/>
  <c r="R2065" i="1"/>
  <c r="Q3279" i="1"/>
  <c r="R3279" i="1"/>
  <c r="Q3006" i="1"/>
  <c r="R3006" i="1"/>
  <c r="Q2420" i="1"/>
  <c r="R2420" i="1"/>
  <c r="Q2654" i="1"/>
  <c r="R2654" i="1"/>
  <c r="Q2693" i="1"/>
  <c r="R2693" i="1"/>
  <c r="Q2297" i="1"/>
  <c r="R2297" i="1"/>
  <c r="Q2497" i="1"/>
  <c r="R2497" i="1"/>
  <c r="Q2614" i="1"/>
  <c r="R2614" i="1"/>
  <c r="Q2457" i="1"/>
  <c r="R2457" i="1"/>
  <c r="Q2061" i="1"/>
  <c r="R2061" i="1"/>
  <c r="Q3275" i="1"/>
  <c r="R3275" i="1"/>
  <c r="Q3002" i="1"/>
  <c r="R3002" i="1"/>
  <c r="Q2416" i="1"/>
  <c r="R2416" i="1"/>
  <c r="Q2650" i="1"/>
  <c r="R2650" i="1"/>
  <c r="Q2689" i="1"/>
  <c r="R2689" i="1"/>
  <c r="Q2293" i="1"/>
  <c r="R2293" i="1"/>
  <c r="Q2493" i="1"/>
  <c r="R2493" i="1"/>
  <c r="Q2610" i="1"/>
  <c r="R2610" i="1"/>
  <c r="Q2453" i="1"/>
  <c r="R2453" i="1"/>
  <c r="Q2057" i="1"/>
  <c r="R2057" i="1"/>
  <c r="Q3271" i="1"/>
  <c r="R3271" i="1"/>
  <c r="Q2998" i="1"/>
  <c r="R2998" i="1"/>
  <c r="Q2412" i="1"/>
  <c r="R2412" i="1"/>
  <c r="Q2646" i="1"/>
  <c r="R2646" i="1"/>
  <c r="Q2685" i="1"/>
  <c r="R2685" i="1"/>
  <c r="Q2289" i="1"/>
  <c r="R2289" i="1"/>
  <c r="Q2489" i="1"/>
  <c r="R2489" i="1"/>
  <c r="Q2606" i="1"/>
  <c r="R2606" i="1"/>
  <c r="Q2449" i="1"/>
  <c r="R2449" i="1"/>
  <c r="Q2053" i="1"/>
  <c r="R2053" i="1"/>
  <c r="Q3182" i="1"/>
  <c r="R3182" i="1"/>
  <c r="Q3259" i="1"/>
  <c r="R3259" i="1"/>
  <c r="Q2238" i="1"/>
  <c r="R2238" i="1"/>
  <c r="Q3219" i="1"/>
  <c r="R3219" i="1"/>
  <c r="Q2120" i="1"/>
  <c r="R2120" i="1"/>
  <c r="Q2828" i="1"/>
  <c r="R2828" i="1"/>
  <c r="Q2198" i="1"/>
  <c r="R2198" i="1"/>
  <c r="Q3178" i="1"/>
  <c r="R3178" i="1"/>
  <c r="Q2593" i="1"/>
  <c r="R2593" i="1"/>
  <c r="Q3255" i="1"/>
  <c r="R3255" i="1"/>
  <c r="Q2234" i="1"/>
  <c r="R2234" i="1"/>
  <c r="Q3215" i="1"/>
  <c r="R3215" i="1"/>
  <c r="Q2116" i="1"/>
  <c r="R2116" i="1"/>
  <c r="Q2824" i="1"/>
  <c r="R2824" i="1"/>
  <c r="Q2194" i="1"/>
  <c r="R2194" i="1"/>
  <c r="Q3174" i="1"/>
  <c r="R3174" i="1"/>
  <c r="Q2589" i="1"/>
  <c r="R2589" i="1"/>
  <c r="Q3251" i="1"/>
  <c r="R3251" i="1"/>
  <c r="Q2230" i="1"/>
  <c r="R2230" i="1"/>
  <c r="Q3211" i="1"/>
  <c r="R3211" i="1"/>
  <c r="Q2112" i="1"/>
  <c r="R2112" i="1"/>
  <c r="Q2820" i="1"/>
  <c r="R2820" i="1"/>
  <c r="Q2190" i="1"/>
  <c r="R2190" i="1"/>
  <c r="Q3170" i="1"/>
  <c r="R3170" i="1"/>
  <c r="Q2585" i="1"/>
  <c r="R2585" i="1"/>
  <c r="Q3247" i="1"/>
  <c r="R3247" i="1"/>
  <c r="Q2109" i="1"/>
  <c r="R2109" i="1"/>
  <c r="Q2817" i="1"/>
  <c r="R2817" i="1"/>
  <c r="Q2187" i="1"/>
  <c r="R2187" i="1"/>
  <c r="Q3167" i="1"/>
  <c r="R3167" i="1"/>
  <c r="Q2582" i="1"/>
  <c r="R2582" i="1"/>
  <c r="Q3244" i="1"/>
  <c r="R3244" i="1"/>
  <c r="Q2223" i="1"/>
  <c r="R2223" i="1"/>
  <c r="Q3204" i="1"/>
  <c r="R3204" i="1"/>
  <c r="Q2105" i="1"/>
  <c r="R2105" i="1"/>
  <c r="Q2813" i="1"/>
  <c r="R2813" i="1"/>
  <c r="Q2183" i="1"/>
  <c r="R2183" i="1"/>
  <c r="Q3163" i="1"/>
  <c r="R3163" i="1"/>
  <c r="Q2578" i="1"/>
  <c r="R2578" i="1"/>
  <c r="Q3240" i="1"/>
  <c r="R3240" i="1"/>
  <c r="Q2219" i="1"/>
  <c r="R2219" i="1"/>
  <c r="Q3200" i="1"/>
  <c r="R3200" i="1"/>
  <c r="Q2101" i="1"/>
  <c r="R2101" i="1"/>
  <c r="Q2809" i="1"/>
  <c r="R2809" i="1"/>
  <c r="Q2179" i="1"/>
  <c r="R2179" i="1"/>
  <c r="Q3159" i="1"/>
  <c r="R3159" i="1"/>
  <c r="Q2574" i="1"/>
  <c r="R2574" i="1"/>
  <c r="Q3236" i="1"/>
  <c r="R3236" i="1"/>
  <c r="Q2215" i="1"/>
  <c r="R2215" i="1"/>
  <c r="Q3196" i="1"/>
  <c r="R3196" i="1"/>
  <c r="Q2097" i="1"/>
  <c r="R2097" i="1"/>
  <c r="Q2805" i="1"/>
  <c r="R2805" i="1"/>
  <c r="Q2175" i="1"/>
  <c r="R2175" i="1"/>
  <c r="Q3155" i="1"/>
  <c r="R3155" i="1"/>
  <c r="Q2570" i="1"/>
  <c r="R2570" i="1"/>
  <c r="Q3232" i="1"/>
  <c r="R3232" i="1"/>
  <c r="Q2211" i="1"/>
  <c r="R2211" i="1"/>
  <c r="Q3192" i="1"/>
  <c r="R3192" i="1"/>
  <c r="Q2093" i="1"/>
  <c r="R2093" i="1"/>
  <c r="Q2801" i="1"/>
  <c r="R2801" i="1"/>
  <c r="Q2171" i="1"/>
  <c r="R2171" i="1"/>
  <c r="Q3151" i="1"/>
  <c r="R3151" i="1"/>
  <c r="Q2566" i="1"/>
  <c r="R2566" i="1"/>
  <c r="Q3124" i="1"/>
  <c r="Q3120" i="1"/>
  <c r="Q3116" i="1"/>
  <c r="Q3126" i="1"/>
  <c r="Q3122" i="1"/>
  <c r="Q3114" i="1"/>
  <c r="R3111" i="1"/>
  <c r="R944" i="1" l="1"/>
  <c r="Q3127" i="1"/>
  <c r="Q3121" i="1"/>
  <c r="Q3113" i="1"/>
  <c r="Q3119" i="1"/>
  <c r="Q3117" i="1"/>
  <c r="Q3123" i="1"/>
  <c r="R3115" i="1"/>
  <c r="R3112" i="1"/>
  <c r="R3118" i="1"/>
  <c r="R3125" i="1"/>
  <c r="R1025" i="1"/>
  <c r="R1063" i="1" s="1"/>
  <c r="Q1025" i="1"/>
  <c r="Q159" i="1"/>
  <c r="R159" i="1"/>
  <c r="Q3" i="1"/>
  <c r="R3" i="1"/>
  <c r="Q1064" i="1"/>
  <c r="R1064" i="1"/>
  <c r="R1103" i="1" s="1"/>
  <c r="Q1260" i="1"/>
  <c r="R1260" i="1"/>
  <c r="R1298" i="1" s="1"/>
  <c r="R711" i="1"/>
  <c r="R749" i="1" s="1"/>
  <c r="Q711" i="1"/>
  <c r="R276" i="1"/>
  <c r="Q276" i="1"/>
  <c r="Q1182" i="1"/>
  <c r="R1182" i="1"/>
  <c r="R1220" i="1" s="1"/>
  <c r="Q945" i="1"/>
  <c r="R945" i="1"/>
  <c r="R985" i="1" s="1"/>
  <c r="Q1769" i="1"/>
  <c r="R1769" i="1"/>
  <c r="Q594" i="1"/>
  <c r="R594" i="1"/>
  <c r="R632" i="1" s="1"/>
  <c r="R1809" i="1"/>
  <c r="Q1809" i="1"/>
  <c r="Q1650" i="1"/>
  <c r="R1650" i="1"/>
  <c r="Q906" i="1"/>
  <c r="R1221" i="1"/>
  <c r="R1259" i="1" s="1"/>
  <c r="Q1221" i="1"/>
  <c r="R828" i="1"/>
  <c r="R866" i="1" s="1"/>
  <c r="Q828" i="1"/>
  <c r="Q198" i="1"/>
  <c r="R198" i="1"/>
  <c r="Q672" i="1"/>
  <c r="R672" i="1"/>
  <c r="R710" i="1" s="1"/>
  <c r="R1494" i="1"/>
  <c r="R1532" i="1" s="1"/>
  <c r="Q1494" i="1"/>
  <c r="R432" i="1"/>
  <c r="R473" i="1" s="1"/>
  <c r="Q432" i="1"/>
  <c r="R1611" i="1"/>
  <c r="R1649" i="1" s="1"/>
  <c r="Q1611" i="1"/>
  <c r="R633" i="1"/>
  <c r="R671" i="1" s="1"/>
  <c r="Q633" i="1"/>
  <c r="Q315" i="1"/>
  <c r="R315" i="1"/>
  <c r="Q3228" i="1"/>
  <c r="R3228" i="1"/>
  <c r="Q2487" i="1"/>
  <c r="R2487" i="1"/>
  <c r="Q2169" i="1"/>
  <c r="R2169" i="1"/>
  <c r="Q2448" i="1"/>
  <c r="R2448" i="1"/>
  <c r="Q2052" i="1"/>
  <c r="R2052" i="1"/>
  <c r="Q3267" i="1"/>
  <c r="R3267" i="1"/>
  <c r="Q2682" i="1"/>
  <c r="R2682" i="1"/>
  <c r="Q3189" i="1"/>
  <c r="R3189" i="1"/>
  <c r="Q2208" i="1"/>
  <c r="R2208" i="1"/>
  <c r="Q2091" i="1"/>
  <c r="R2091" i="1"/>
  <c r="Q2604" i="1"/>
  <c r="R2604" i="1"/>
  <c r="Q2565" i="1"/>
  <c r="R2565" i="1"/>
  <c r="Q2286" i="1"/>
  <c r="R2286" i="1"/>
  <c r="Q2799" i="1"/>
  <c r="R2799" i="1"/>
  <c r="Q3150" i="1"/>
  <c r="R3150" i="1"/>
  <c r="Q2408" i="1"/>
  <c r="R2408" i="1"/>
  <c r="Q2643" i="1"/>
  <c r="R2643" i="1"/>
  <c r="Q3111" i="1"/>
  <c r="Q1259" i="1" l="1"/>
  <c r="Q473" i="1"/>
  <c r="Q236" i="1"/>
  <c r="R236" i="1"/>
  <c r="Q1298" i="1"/>
  <c r="Q197" i="1"/>
  <c r="R197" i="1"/>
  <c r="Q314" i="1"/>
  <c r="R314" i="1"/>
  <c r="Q671" i="1"/>
  <c r="Q1532" i="1"/>
  <c r="Q1103" i="1"/>
  <c r="Q944" i="1"/>
  <c r="Q632" i="1"/>
  <c r="Q353" i="1"/>
  <c r="R353" i="1"/>
  <c r="Q1220" i="1"/>
  <c r="R1847" i="1"/>
  <c r="Q1847" i="1"/>
  <c r="Q1649" i="1"/>
  <c r="Q866" i="1"/>
  <c r="Q1689" i="1"/>
  <c r="R1689" i="1"/>
  <c r="Q985" i="1"/>
  <c r="Q749" i="1"/>
  <c r="Q710" i="1"/>
  <c r="Q1808" i="1"/>
  <c r="R1808" i="1"/>
  <c r="R41" i="1"/>
  <c r="Q41" i="1"/>
  <c r="Q1063" i="1"/>
  <c r="BD4" i="3"/>
  <c r="AN4" i="3"/>
  <c r="J2129" i="1" l="1"/>
  <c r="J2090" i="1"/>
  <c r="J3149" i="1" l="1"/>
  <c r="J2168" i="1"/>
  <c r="J3305" i="1" l="1"/>
  <c r="I2090" i="1"/>
  <c r="I2129" i="1" s="1"/>
  <c r="I2168" i="1" s="1"/>
  <c r="I2207" i="1" s="1"/>
  <c r="I2246" i="1" s="1"/>
  <c r="I2285" i="1" s="1"/>
  <c r="I2327" i="1" s="1"/>
  <c r="I2447" i="1" s="1"/>
  <c r="I2486" i="1" s="1"/>
  <c r="I2525" i="1" s="1"/>
  <c r="I2564" i="1" s="1"/>
  <c r="I2603" i="1" s="1"/>
  <c r="I2642" i="1" s="1"/>
  <c r="I2681" i="1" s="1"/>
  <c r="I2720" i="1" s="1"/>
  <c r="I2837" i="1" s="1"/>
  <c r="I3032" i="1" s="1"/>
  <c r="J2207" i="1" l="1"/>
  <c r="J2327" i="1"/>
  <c r="I3149" i="1"/>
  <c r="I3188" i="1" s="1"/>
  <c r="I3227" i="1" s="1"/>
  <c r="I3266" i="1"/>
  <c r="J2285" i="1" l="1"/>
  <c r="J2246" i="1"/>
  <c r="I3305" i="1"/>
  <c r="M2090" i="1" l="1"/>
  <c r="R2368" i="1" l="1"/>
  <c r="M2129" i="1"/>
  <c r="J2407" i="1" l="1"/>
  <c r="R2407" i="1"/>
  <c r="J2368" i="1"/>
  <c r="J2447" i="1"/>
  <c r="M2168" i="1" l="1"/>
  <c r="M2207" i="1" s="1"/>
  <c r="M2246" i="1" s="1"/>
  <c r="M2285" i="1" s="1"/>
  <c r="M2327" i="1" s="1"/>
  <c r="M2447" i="1" s="1"/>
  <c r="M2486" i="1" s="1"/>
  <c r="M2525" i="1" s="1"/>
  <c r="M2564" i="1" s="1"/>
  <c r="M2603" i="1" s="1"/>
  <c r="M2642" i="1" s="1"/>
  <c r="M2681" i="1" s="1"/>
  <c r="M2720" i="1" s="1"/>
  <c r="M2837" i="1" s="1"/>
  <c r="M2876" i="1" s="1"/>
  <c r="M2915" i="1" s="1"/>
  <c r="M3032" i="1" s="1"/>
  <c r="M3149" i="1" s="1"/>
  <c r="M3188" i="1" s="1"/>
  <c r="M3227" i="1" s="1"/>
  <c r="M3266" i="1" l="1"/>
  <c r="M3305" i="1" s="1"/>
  <c r="J2486" i="1"/>
  <c r="J2642" i="1" l="1"/>
  <c r="J2564" i="1"/>
  <c r="J2525" i="1"/>
  <c r="J2603" i="1" l="1"/>
  <c r="J2720" i="1" l="1"/>
  <c r="J2681" i="1"/>
  <c r="K2090" i="1" l="1"/>
  <c r="J2876" i="1"/>
  <c r="J2798" i="1" l="1"/>
  <c r="J2759" i="1"/>
  <c r="J2837" i="1"/>
  <c r="J2915" i="1"/>
  <c r="K2129" i="1"/>
  <c r="R2759" i="1" l="1"/>
  <c r="R2798" i="1"/>
  <c r="J2993" i="1" l="1"/>
  <c r="K2168" i="1"/>
  <c r="J2954" i="1" l="1"/>
  <c r="K2207" i="1"/>
  <c r="K2246" i="1" l="1"/>
  <c r="K2285" i="1" l="1"/>
  <c r="J3032" i="1"/>
  <c r="K2327" i="1" l="1"/>
  <c r="J3071" i="1"/>
  <c r="K2368" i="1" l="1"/>
  <c r="J3110" i="1"/>
  <c r="J3227" i="1"/>
  <c r="J3188" i="1"/>
  <c r="K2407" i="1" l="1"/>
  <c r="Q2051" i="1" l="1"/>
  <c r="K2447" i="1"/>
  <c r="L2090" i="1"/>
  <c r="G2090" i="1"/>
  <c r="G2129" i="1" s="1"/>
  <c r="G2168" i="1" s="1"/>
  <c r="G2207" i="1" s="1"/>
  <c r="G2246" i="1" s="1"/>
  <c r="G2285" i="1" s="1"/>
  <c r="G2327" i="1" s="1"/>
  <c r="G2368" i="1" s="1"/>
  <c r="G2407" i="1" s="1"/>
  <c r="G2447" i="1" s="1"/>
  <c r="G2486" i="1" s="1"/>
  <c r="G2525" i="1" s="1"/>
  <c r="G2564" i="1" s="1"/>
  <c r="G2603" i="1" s="1"/>
  <c r="G2642" i="1" s="1"/>
  <c r="G2681" i="1" s="1"/>
  <c r="G2720" i="1" s="1"/>
  <c r="G2759" i="1" s="1"/>
  <c r="G2798" i="1" s="1"/>
  <c r="G2837" i="1" s="1"/>
  <c r="G2876" i="1" s="1"/>
  <c r="G2915" i="1" s="1"/>
  <c r="G2954" i="1" s="1"/>
  <c r="G2993" i="1" s="1"/>
  <c r="G3032" i="1" s="1"/>
  <c r="G3071" i="1" s="1"/>
  <c r="L2129" i="1" l="1"/>
  <c r="K2486" i="1"/>
  <c r="G3110" i="1"/>
  <c r="L2407" i="1"/>
  <c r="Q2090" i="1" l="1"/>
  <c r="R2090" i="1"/>
  <c r="K2525" i="1"/>
  <c r="L2168" i="1"/>
  <c r="G3149" i="1"/>
  <c r="L2447" i="1"/>
  <c r="Q2129" i="1" l="1"/>
  <c r="R2129" i="1"/>
  <c r="L2207" i="1"/>
  <c r="K2564" i="1"/>
  <c r="G3188" i="1"/>
  <c r="G3227" i="1" s="1"/>
  <c r="G3266" i="1" s="1"/>
  <c r="L2486" i="1"/>
  <c r="L2525" i="1" l="1"/>
  <c r="K2603" i="1"/>
  <c r="Q2168" i="1"/>
  <c r="R2168" i="1"/>
  <c r="L2246" i="1"/>
  <c r="L2798" i="1"/>
  <c r="G3305" i="1"/>
  <c r="Q2207" i="1" l="1"/>
  <c r="R2207" i="1"/>
  <c r="L2285" i="1"/>
  <c r="L2564" i="1"/>
  <c r="K2642" i="1"/>
  <c r="Q2407" i="1"/>
  <c r="L2837" i="1"/>
  <c r="L2876" i="1" s="1"/>
  <c r="L2915" i="1" s="1"/>
  <c r="L2954" i="1" s="1"/>
  <c r="Q2486" i="1"/>
  <c r="R2486" i="1"/>
  <c r="K2681" i="1" l="1"/>
  <c r="L2603" i="1"/>
  <c r="Q2246" i="1"/>
  <c r="R2246" i="1"/>
  <c r="L2327" i="1"/>
  <c r="Q2447" i="1"/>
  <c r="R2447" i="1"/>
  <c r="L2993" i="1"/>
  <c r="Q2525" i="1"/>
  <c r="R2525" i="1"/>
  <c r="Q2285" i="1" l="1"/>
  <c r="R2285" i="1"/>
  <c r="L2368" i="1"/>
  <c r="L2642" i="1"/>
  <c r="K2720" i="1"/>
  <c r="L3032" i="1"/>
  <c r="L3071" i="1" s="1"/>
  <c r="Q2564" i="1"/>
  <c r="R2564" i="1"/>
  <c r="Q2368" i="1" l="1"/>
  <c r="K2759" i="1"/>
  <c r="L2681" i="1"/>
  <c r="R2327" i="1"/>
  <c r="Q2327" i="1"/>
  <c r="Q2603" i="1"/>
  <c r="R2603" i="1"/>
  <c r="L3110" i="1"/>
  <c r="L2720" i="1" l="1"/>
  <c r="K2798" i="1"/>
  <c r="L3149" i="1"/>
  <c r="L3188" i="1" s="1"/>
  <c r="L3227" i="1" s="1"/>
  <c r="L3266" i="1" s="1"/>
  <c r="L3305" i="1" s="1"/>
  <c r="Q2642" i="1"/>
  <c r="R2642" i="1"/>
  <c r="K2837" i="1" l="1"/>
  <c r="L2759" i="1"/>
  <c r="Q2681" i="1"/>
  <c r="R2681" i="1"/>
  <c r="K2876" i="1" l="1"/>
  <c r="Q2720" i="1"/>
  <c r="R2720" i="1"/>
  <c r="K2915" i="1" l="1"/>
  <c r="Q2759" i="1"/>
  <c r="K2954" i="1" l="1"/>
  <c r="Q2798" i="1"/>
  <c r="Q2876" i="1"/>
  <c r="R2876" i="1"/>
  <c r="K2993" i="1" l="1"/>
  <c r="Q2954" i="1"/>
  <c r="Q2837" i="1"/>
  <c r="R2837" i="1"/>
  <c r="Q2915" i="1"/>
  <c r="R2915" i="1"/>
  <c r="K3032" i="1" l="1"/>
  <c r="Q2993" i="1"/>
  <c r="R2954" i="1"/>
  <c r="K3071" i="1" l="1"/>
  <c r="R2993" i="1"/>
  <c r="K3110" i="1" l="1"/>
  <c r="R3032" i="1"/>
  <c r="Q3032" i="1"/>
  <c r="Q3071" i="1" l="1"/>
  <c r="R3071" i="1"/>
  <c r="K3149" i="1"/>
  <c r="Q3110" i="1" l="1"/>
  <c r="R3110" i="1"/>
  <c r="K3188" i="1"/>
  <c r="K3227" i="1" l="1"/>
  <c r="Q3149" i="1"/>
  <c r="R3149" i="1"/>
  <c r="R3188" i="1" l="1"/>
  <c r="Q3188" i="1"/>
  <c r="K3266" i="1"/>
  <c r="R3227" i="1" l="1"/>
  <c r="Q3227" i="1"/>
  <c r="K3305" i="1"/>
  <c r="R3305" i="1" l="1"/>
  <c r="Q3305" i="1"/>
  <c r="Q3266" i="1"/>
  <c r="R3266" i="1"/>
  <c r="F3309" i="1"/>
  <c r="E3309" i="1"/>
  <c r="G3309" i="1" l="1"/>
  <c r="J3309" i="1" s="1"/>
  <c r="R3309" i="1" s="1"/>
  <c r="Q3309" i="1" l="1"/>
  <c r="E1926" i="1" l="1"/>
  <c r="F1926" i="1"/>
  <c r="F1967" i="1" s="1"/>
  <c r="G1926" i="1" l="1"/>
  <c r="J1926" i="1" s="1"/>
  <c r="G1967" i="1"/>
  <c r="E1967" i="1"/>
  <c r="J1967" i="1" l="1"/>
  <c r="Q1926" i="1"/>
  <c r="R1926" i="1"/>
  <c r="R1967" i="1" l="1"/>
  <c r="Q1967" i="1"/>
</calcChain>
</file>

<file path=xl/sharedStrings.xml><?xml version="1.0" encoding="utf-8"?>
<sst xmlns="http://schemas.openxmlformats.org/spreadsheetml/2006/main" count="45949" uniqueCount="837">
  <si>
    <t>LANDINGS</t>
  </si>
  <si>
    <t>Open the "WHITDAT24" file which MAU produce and share on Wednesday mornings</t>
  </si>
  <si>
    <t>From the "DEMERSAL" tab copy the cells B2:BQ181</t>
  </si>
  <si>
    <t>PASTE VALUES at cell A1</t>
  </si>
  <si>
    <t>Open the PELDAT file which MAU produces on Wednesday morning</t>
  </si>
  <si>
    <t>Copy cells A1:AE38</t>
  </si>
  <si>
    <t>If there are any ERROR messages in the "2024_LANDINGS DOC" sheet in any of the "DO_NOT_EDIT" tabs</t>
  </si>
  <si>
    <t>Select the "FORMULAS" option from the ribbon/commands menu and then "CALCULATE SHEET" (far right)</t>
  </si>
  <si>
    <t>If ERRORS persist, ensure that all pasted data values are lining up correctly. If they do not, restart the process.</t>
  </si>
  <si>
    <t>Open the previous version (by date) of the "QUOTA_TEMPLATE" documents</t>
  </si>
  <si>
    <t>Save as with the date of the new report which are creating</t>
  </si>
  <si>
    <t>In the new "QUOTA_TEMPLATE" go to the tab"PASTE_LANDINGS_DOC"</t>
  </si>
  <si>
    <t>Check that the new landings data is coming through in the tab labelled "MAIN" (columns K &amp; N)</t>
  </si>
  <si>
    <t>SWAPS</t>
  </si>
  <si>
    <t>In the tab "DO_NOT_EDIT" select all headed cells (colums A:E) and copy</t>
  </si>
  <si>
    <t>In the new "QUOTA_TEMPLATE" in the tab "PASTE_DQS_TRACKER"</t>
  </si>
  <si>
    <t>In the new "QUOTA_TEMPLATE" go to the tab "SWAPS_WK"</t>
  </si>
  <si>
    <t>Amend cell A1 to be the next swap number, following on from last one in the previous week</t>
  </si>
  <si>
    <t>Agree with MMO the final swap to be included in the weekly report</t>
  </si>
  <si>
    <t>Amend cell A2 to be the final swap number, for inclusion in the latest report</t>
  </si>
  <si>
    <t>NOTES</t>
  </si>
  <si>
    <r>
      <t>[1]</t>
    </r>
    <r>
      <rPr>
        <sz val="12"/>
        <color theme="1"/>
        <rFont val="Arial"/>
        <family val="2"/>
      </rPr>
      <t xml:space="preserve"> This report has been produced by the Marine Directorate</t>
    </r>
  </si>
  <si>
    <r>
      <t>[2]</t>
    </r>
    <r>
      <rPr>
        <sz val="12"/>
        <color theme="1"/>
        <rFont val="Arial"/>
        <family val="2"/>
      </rPr>
      <t xml:space="preserve"> Quota allocation is exclusively the distributed amounts arising from the UK share of the agreed Total Allowable Catch (TAC), including adjustments to the UK's TAC share as per annual bilateral agreements</t>
    </r>
  </si>
  <si>
    <r>
      <t>[3]</t>
    </r>
    <r>
      <rPr>
        <sz val="12"/>
        <color theme="1"/>
        <rFont val="Arial"/>
        <family val="2"/>
      </rPr>
      <t xml:space="preserve"> Quota amendments include; inter-annual adjustments and quota swaps</t>
    </r>
  </si>
  <si>
    <t>More details on the above can be found in the UK Quota Management Rules document at https://www.gov.uk/government/publications/quota-management-rules</t>
  </si>
  <si>
    <t>Parent stock</t>
  </si>
  <si>
    <t>Flex (Special Condition) stock</t>
  </si>
  <si>
    <t>Reporting details</t>
  </si>
  <si>
    <t>ANF/2AC4-C</t>
  </si>
  <si>
    <t>ANF/*6AN58</t>
  </si>
  <si>
    <t>Flex allocation derived from group's parent stock TAC share. Landings caught in 6A (North of Rectangle 46) may be removed and reported to uptake of parent stock</t>
  </si>
  <si>
    <t>ANF/*56-14</t>
  </si>
  <si>
    <t>Flex allocation derived from group's parent stock TAC share. Landings caught in 6A (South of Rectangle 46) may be removed and reported to uptake of parent stock</t>
  </si>
  <si>
    <t>ANF/56-14</t>
  </si>
  <si>
    <t>ANF/*2AC4C</t>
  </si>
  <si>
    <t>Flex allocation derived from group's parent stock TAC share. Landings caught in North Sea may be removed and reported to uptake of parent stock</t>
  </si>
  <si>
    <t>BLL/7DE.</t>
  </si>
  <si>
    <t>BLL/*2AC4-C</t>
  </si>
  <si>
    <t>BLL/2AC4-C</t>
  </si>
  <si>
    <t>BLL/*7DE.</t>
  </si>
  <si>
    <t>Flex allocation derived from group's parent stock TAC share. Landings caught in 7de may be removed and reported to uptake of parent stock</t>
  </si>
  <si>
    <t>LEM/07D.</t>
  </si>
  <si>
    <t>LEM/*2AC4-C</t>
  </si>
  <si>
    <t>LEM/2AC4-C</t>
  </si>
  <si>
    <t>LEM/*07D.</t>
  </si>
  <si>
    <t>Flex allocation derived from group's parent stock TAC share. Landings caught in 7d may be removed and reported to uptake of parent stock</t>
  </si>
  <si>
    <t>LEZ/2AC4-C</t>
  </si>
  <si>
    <t>LEZ/*6A_N</t>
  </si>
  <si>
    <t>LEZ/56-14</t>
  </si>
  <si>
    <t>LEZ/*2AC4-C</t>
  </si>
  <si>
    <t>LIN/04-C</t>
  </si>
  <si>
    <t>LIN/*6AN58.</t>
  </si>
  <si>
    <t>LIN/6X14.</t>
  </si>
  <si>
    <t>LIN/*04-C</t>
  </si>
  <si>
    <t>MAC/2CX14-</t>
  </si>
  <si>
    <t>MAC/*04A-EN</t>
  </si>
  <si>
    <t>Flex allocation derived from group's parent stock TAC share. Landings caught in 4a during period 1 Jan-14 Feb &amp; 1 Aug-31 Dec may be removed and reported to uptake of parent stock</t>
  </si>
  <si>
    <t>POK/2C3A4</t>
  </si>
  <si>
    <t>POK/*6A_N</t>
  </si>
  <si>
    <t>POK/56-14</t>
  </si>
  <si>
    <t>POK/*2C3A4</t>
  </si>
  <si>
    <t>SRX/07D.</t>
  </si>
  <si>
    <t>SRX/*67AKD</t>
  </si>
  <si>
    <t>Flex allocation derived from group's parent stock TAC share. Landings caught in 6-7 (excluding 7d) may be removed and reported to uptake of parent stock</t>
  </si>
  <si>
    <t>SRX/2AC4-C</t>
  </si>
  <si>
    <t>SRX/*07D2.</t>
  </si>
  <si>
    <t>SRX/67AKXD</t>
  </si>
  <si>
    <t>SRX/*07D.</t>
  </si>
  <si>
    <t>USK/04-C.</t>
  </si>
  <si>
    <t>USK/*6AN58</t>
  </si>
  <si>
    <t>USK/567EI.</t>
  </si>
  <si>
    <t>USK/*04-C.</t>
  </si>
  <si>
    <t>WIT/2AC4-C</t>
  </si>
  <si>
    <t>WIT/*07D.</t>
  </si>
  <si>
    <t>DO NOT DELETE</t>
  </si>
  <si>
    <t>STOCK CODE</t>
  </si>
  <si>
    <t>D/N/P</t>
  </si>
  <si>
    <t>STOCK</t>
  </si>
  <si>
    <t>GROUP</t>
  </si>
  <si>
    <t>TAC share</t>
  </si>
  <si>
    <t>Inter-annual adjustments</t>
  </si>
  <si>
    <t>Initial Allocation</t>
  </si>
  <si>
    <t>Change in week</t>
  </si>
  <si>
    <t>Change in year</t>
  </si>
  <si>
    <t>Adapted quota</t>
  </si>
  <si>
    <t>Recorded Landings</t>
  </si>
  <si>
    <t>Flex adjustments to landings</t>
  </si>
  <si>
    <t>Scientific Quota adjustments</t>
  </si>
  <si>
    <t>Total landings</t>
  </si>
  <si>
    <t>Adapted quota uptake</t>
  </si>
  <si>
    <t>Adapted quota left</t>
  </si>
  <si>
    <t>Used for look- up references</t>
  </si>
  <si>
    <t>Stock transfer</t>
  </si>
  <si>
    <t>D</t>
  </si>
  <si>
    <t>North Sea Anglerfish</t>
  </si>
  <si>
    <t>SFO</t>
  </si>
  <si>
    <t>Aberdeen</t>
  </si>
  <si>
    <t>NESFO</t>
  </si>
  <si>
    <t>Shetland</t>
  </si>
  <si>
    <t>Fife</t>
  </si>
  <si>
    <t>West Scotland</t>
  </si>
  <si>
    <t>Orkney</t>
  </si>
  <si>
    <t>Northern</t>
  </si>
  <si>
    <t>Klondyke</t>
  </si>
  <si>
    <t>Lunar</t>
  </si>
  <si>
    <t>Anglo Scottish</t>
  </si>
  <si>
    <t>EEFPO</t>
  </si>
  <si>
    <t>Western PO</t>
  </si>
  <si>
    <t>FPO</t>
  </si>
  <si>
    <t>NIFPO</t>
  </si>
  <si>
    <t>ANIFPO</t>
  </si>
  <si>
    <t>Cornish</t>
  </si>
  <si>
    <t>South West</t>
  </si>
  <si>
    <t>North Sea</t>
  </si>
  <si>
    <t>Wales &amp; WC</t>
  </si>
  <si>
    <t>Interfish</t>
  </si>
  <si>
    <t>Humberside FPO</t>
  </si>
  <si>
    <t>Isle of Man</t>
  </si>
  <si>
    <t>Non Sector England</t>
  </si>
  <si>
    <t>Non Sector Wales</t>
  </si>
  <si>
    <t>Non Sector Scotland</t>
  </si>
  <si>
    <t>Non Sector Northern Ireland</t>
  </si>
  <si>
    <t>Non Sector Leased</t>
  </si>
  <si>
    <t>10m and under England</t>
  </si>
  <si>
    <t>10m and under Wales</t>
  </si>
  <si>
    <t>10m and under Scotland</t>
  </si>
  <si>
    <t>10m and under Northern Ireland</t>
  </si>
  <si>
    <t>10m and under Leased</t>
  </si>
  <si>
    <t>Northern Irish Unallocated</t>
  </si>
  <si>
    <t>Scottish Unallocated</t>
  </si>
  <si>
    <t>UK Unallocated</t>
  </si>
  <si>
    <t>UK TOTAL</t>
  </si>
  <si>
    <t>Flex (report landings from NS to WS)</t>
  </si>
  <si>
    <t>n/a</t>
  </si>
  <si>
    <t>ANF/~*2AC4C</t>
  </si>
  <si>
    <t>Flex (report landings from 6a (N of 58˚) to NS)</t>
  </si>
  <si>
    <t>Flex (report landings from 6a (S of 58˚) to NS)</t>
  </si>
  <si>
    <t>ANF/~*56-14</t>
  </si>
  <si>
    <t>West Scotland Anglerfish</t>
  </si>
  <si>
    <t>ANF/04-N.</t>
  </si>
  <si>
    <t>ARU/567.</t>
  </si>
  <si>
    <t>Western Greater Silver Smelt</t>
  </si>
  <si>
    <t>B/L/05B-F.</t>
  </si>
  <si>
    <t>Ling &amp; Blue Ling - FAROE</t>
  </si>
  <si>
    <t>BLI/5B67-</t>
  </si>
  <si>
    <t>Western Blue Ling</t>
  </si>
  <si>
    <t>BSF/56712-</t>
  </si>
  <si>
    <t>Western Black Scabbardfish</t>
  </si>
  <si>
    <t>C/H/05B-F.</t>
  </si>
  <si>
    <t>Cod &amp; Haddock - FAROE</t>
  </si>
  <si>
    <t>COD/*05B-F</t>
  </si>
  <si>
    <t>of which COD - FAROE</t>
  </si>
  <si>
    <t>COD/2A3AX4</t>
  </si>
  <si>
    <t>North Sea Cod</t>
  </si>
  <si>
    <t>Economic Link England</t>
  </si>
  <si>
    <t>Welsh Unallocated</t>
  </si>
  <si>
    <t>COD/*07D.</t>
  </si>
  <si>
    <t>Flex (report landings from 7d to NS)</t>
  </si>
  <si>
    <t>COD/~*07D.</t>
  </si>
  <si>
    <t>COD/*5BE6A</t>
  </si>
  <si>
    <t>COD/~*5BE6A</t>
  </si>
  <si>
    <t>COD/5BE6A</t>
  </si>
  <si>
    <t>West Scotland (6a) Cod</t>
  </si>
  <si>
    <t>COD/5W6-14</t>
  </si>
  <si>
    <t>Rockall (6b) Cod</t>
  </si>
  <si>
    <t>DGS/2AC4-C</t>
  </si>
  <si>
    <t>North Sea Spurdog</t>
  </si>
  <si>
    <t>GHL/2A-C46</t>
  </si>
  <si>
    <t>Northern Greenland Halibut</t>
  </si>
  <si>
    <t>HAD/2AC4.</t>
  </si>
  <si>
    <t>North Sea Haddock</t>
  </si>
  <si>
    <t>HAD/5BC6A.</t>
  </si>
  <si>
    <t>West Scotland (6a) Haddock</t>
  </si>
  <si>
    <t>HAD/*2AC4.</t>
  </si>
  <si>
    <t>Flex (report landings from NS to 6a)</t>
  </si>
  <si>
    <t>HAD/~*2AC4.</t>
  </si>
  <si>
    <t>HAD/*6A_N</t>
  </si>
  <si>
    <t>HAD/6B1214</t>
  </si>
  <si>
    <t>Rockall Haddock</t>
  </si>
  <si>
    <t>HER/06ACL.</t>
  </si>
  <si>
    <t>P</t>
  </si>
  <si>
    <t>Clyde Herring</t>
  </si>
  <si>
    <t>HER/1/2-</t>
  </si>
  <si>
    <t>Atlanto-Scandian Herring (ASH)</t>
  </si>
  <si>
    <t>English Unallocated</t>
  </si>
  <si>
    <t>HER/4AB.</t>
  </si>
  <si>
    <t>North Sea Herring</t>
  </si>
  <si>
    <t>HER/*04B.</t>
  </si>
  <si>
    <t>Flex (report landings from 4b to SNS)</t>
  </si>
  <si>
    <t>HER/5B6ANB</t>
  </si>
  <si>
    <t>West Scotland (6aN) Herring</t>
  </si>
  <si>
    <t>HKE/2AC4-C</t>
  </si>
  <si>
    <t>North Sea Hake</t>
  </si>
  <si>
    <t>HKE/*03A.</t>
  </si>
  <si>
    <t>Flex (report landings from 3a to NS)</t>
  </si>
  <si>
    <t>HKE/*6AN58</t>
  </si>
  <si>
    <t>JAX/2A-14</t>
  </si>
  <si>
    <t>Western &amp; Northern North Sea Horse Mackerel</t>
  </si>
  <si>
    <t>JAX/4BC7D</t>
  </si>
  <si>
    <t>Southern North Sea Horse Mackerel</t>
  </si>
  <si>
    <t>JAX/*2A4AC</t>
  </si>
  <si>
    <t>JAX/*07D.</t>
  </si>
  <si>
    <t>JAX/*7D-EU</t>
  </si>
  <si>
    <t>L/W/2AC4-C</t>
  </si>
  <si>
    <t>North Sea Lemon Sole &amp; Witches</t>
  </si>
  <si>
    <t>North Sea Lemon Sole &amp; Witch</t>
  </si>
  <si>
    <t>North Sea Lemon Sole</t>
  </si>
  <si>
    <t>LEM/~*07D.</t>
  </si>
  <si>
    <t>LEM/*2AC4-C2</t>
  </si>
  <si>
    <t>Flex (report landings from NS to 7d)</t>
  </si>
  <si>
    <t>LEM/~*2AC4-C2</t>
  </si>
  <si>
    <t>WIT/*2AC4-C</t>
  </si>
  <si>
    <t>North Sea Witch</t>
  </si>
  <si>
    <t>WIT/*07D</t>
  </si>
  <si>
    <t>WIT/~*07D</t>
  </si>
  <si>
    <t>North Sea Megrim</t>
  </si>
  <si>
    <t>LEZ/~*2AC4-C</t>
  </si>
  <si>
    <t>LEZ/*6AN58</t>
  </si>
  <si>
    <t>West Scotland Megrim</t>
  </si>
  <si>
    <t>LIN/04-C.</t>
  </si>
  <si>
    <t>North Sea Ling</t>
  </si>
  <si>
    <t>LIN/*04-C.</t>
  </si>
  <si>
    <t>Flex (report landings from NS to western)</t>
  </si>
  <si>
    <t>LIN/~*04-C.</t>
  </si>
  <si>
    <t>LIN/*6AN58</t>
  </si>
  <si>
    <t>Western Ling</t>
  </si>
  <si>
    <t>MAC/2A34.</t>
  </si>
  <si>
    <t>North Sea Mackerel</t>
  </si>
  <si>
    <t>MAC/*34-EU</t>
  </si>
  <si>
    <t>North Sea Mackerel (in EU waters only)</t>
  </si>
  <si>
    <t>MAC/*2AX14.</t>
  </si>
  <si>
    <t>Flex (report landings from Western to NS)</t>
  </si>
  <si>
    <t>MAC/~*2AX14.</t>
  </si>
  <si>
    <t>Western Mackerel</t>
  </si>
  <si>
    <t>Handliners</t>
  </si>
  <si>
    <t>MAC/*2CX14-EU</t>
  </si>
  <si>
    <t>Western Mackerel (in EU waters only)</t>
  </si>
  <si>
    <t>MAC/*4A-UK</t>
  </si>
  <si>
    <t>Flex (report landings from 4a to Western - 01JAN-14FEB &amp; 01AUG-31DEC)</t>
  </si>
  <si>
    <t>NEP/2AC4-C</t>
  </si>
  <si>
    <t>N</t>
  </si>
  <si>
    <t>North Sea Nephrops</t>
  </si>
  <si>
    <t>NEP/5BC6.</t>
  </si>
  <si>
    <t>West Scotland Nephrops</t>
  </si>
  <si>
    <t>OTH/04-N.</t>
  </si>
  <si>
    <t>OTH/05B-F.</t>
  </si>
  <si>
    <t>Other species - FAROE</t>
  </si>
  <si>
    <t>PLE/2A3AX4</t>
  </si>
  <si>
    <t>North Sea Plaice</t>
  </si>
  <si>
    <t>PLE/56-14</t>
  </si>
  <si>
    <t>West Scotland Plaice</t>
  </si>
  <si>
    <t>POK/05B-F.</t>
  </si>
  <si>
    <t>Saithe - FAROE</t>
  </si>
  <si>
    <t>North Sea Saithe</t>
  </si>
  <si>
    <t>POK/~*2C3A4</t>
  </si>
  <si>
    <t>West Scotland Saithe</t>
  </si>
  <si>
    <t>POL/56-14</t>
  </si>
  <si>
    <t>West Scotland Pollack</t>
  </si>
  <si>
    <t>PRA/2AC4-C</t>
  </si>
  <si>
    <t>North Sea Northern Prawn</t>
  </si>
  <si>
    <t>RED/05B-F.</t>
  </si>
  <si>
    <t>Redfish - FAROE</t>
  </si>
  <si>
    <t>RNG/5B67-</t>
  </si>
  <si>
    <t>Western Roundnose Grenadier</t>
  </si>
  <si>
    <t>SOL/24-C.</t>
  </si>
  <si>
    <t>North Sea Sole</t>
  </si>
  <si>
    <t>SOL/56-14</t>
  </si>
  <si>
    <t>West Scotland Sole</t>
  </si>
  <si>
    <t>North Sea Skates &amp; Rays</t>
  </si>
  <si>
    <t>SRX/*2AC4C</t>
  </si>
  <si>
    <t>T/B/2AC4-C</t>
  </si>
  <si>
    <t>North Sea Turbot &amp; Brill</t>
  </si>
  <si>
    <t>TUR/*2AC4-C</t>
  </si>
  <si>
    <t>North Sea Turbot</t>
  </si>
  <si>
    <t>North Sea Brill</t>
  </si>
  <si>
    <t>BLL/*2AC4-C2</t>
  </si>
  <si>
    <t>BLL/*7DE</t>
  </si>
  <si>
    <t>Flex (report landings from 7de to NS)</t>
  </si>
  <si>
    <t>BLL/~*7DE</t>
  </si>
  <si>
    <t>North Sea Tusk</t>
  </si>
  <si>
    <t>USK/~*04-C.</t>
  </si>
  <si>
    <t>Western Tusk</t>
  </si>
  <si>
    <t>WHB/1X14</t>
  </si>
  <si>
    <t>Northern Blue Whiting</t>
  </si>
  <si>
    <t>WHG/2AC4.</t>
  </si>
  <si>
    <t>North Sea Whiting</t>
  </si>
  <si>
    <t>WHG/56-14</t>
  </si>
  <si>
    <t>West Scotland Whiting</t>
  </si>
  <si>
    <t>DGS/15X14</t>
  </si>
  <si>
    <t>Western  Spurdog</t>
  </si>
  <si>
    <t>Western Spurdog</t>
  </si>
  <si>
    <t>NORWAY</t>
  </si>
  <si>
    <t>Demersal species (inc Nephrops by-catch)</t>
  </si>
  <si>
    <t>ARU/1/2.</t>
  </si>
  <si>
    <t>Northern Greater Silver Smelt</t>
  </si>
  <si>
    <t>ARU/3A4-C</t>
  </si>
  <si>
    <t>North Sea Greater Silver Smelt</t>
  </si>
  <si>
    <t>USK/1214EI.</t>
  </si>
  <si>
    <t>North and Outer Western Tusk</t>
  </si>
  <si>
    <t>BLI/24-</t>
  </si>
  <si>
    <t>North Sea Blue Ling</t>
  </si>
  <si>
    <t>LIN/1/2.</t>
  </si>
  <si>
    <t>Northern Ling</t>
  </si>
  <si>
    <t>LIN/03A-C.</t>
  </si>
  <si>
    <t>Skagerrrak Ling</t>
  </si>
  <si>
    <t>LIN/05EI.</t>
  </si>
  <si>
    <t>5 Ling</t>
  </si>
  <si>
    <t>SBR/678-</t>
  </si>
  <si>
    <t>Western Red Seabream</t>
  </si>
  <si>
    <t>SBR/10-</t>
  </si>
  <si>
    <t>Biscay Red Seabream</t>
  </si>
  <si>
    <t>ALF/3X14-</t>
  </si>
  <si>
    <t>Alfonsinos</t>
  </si>
  <si>
    <t>RNG/8X14-</t>
  </si>
  <si>
    <t>Biscay Roundnose Grenadier</t>
  </si>
  <si>
    <t>FLX/05B-F</t>
  </si>
  <si>
    <t>Flatfish - FAROE</t>
  </si>
  <si>
    <t>Stock code</t>
  </si>
  <si>
    <t>Group</t>
  </si>
  <si>
    <t>England (tonnes)</t>
  </si>
  <si>
    <t>Northern Ireland (tonnes)</t>
  </si>
  <si>
    <t>Scotland (tonnes)</t>
  </si>
  <si>
    <t>Wales (tonnes)</t>
  </si>
  <si>
    <t>UK (tonnes)</t>
  </si>
  <si>
    <t>Banking (tonnes)</t>
  </si>
  <si>
    <t>Deductions (tonnes)</t>
  </si>
  <si>
    <t>Compensation (tonnes)</t>
  </si>
  <si>
    <t>Final UK (tonnes)</t>
  </si>
  <si>
    <t>Lowestoft</t>
  </si>
  <si>
    <t>ANF/07.</t>
  </si>
  <si>
    <t>BLL/7DE</t>
  </si>
  <si>
    <t>BOR/678-</t>
  </si>
  <si>
    <t>COD/07A.</t>
  </si>
  <si>
    <t>COD/07D.</t>
  </si>
  <si>
    <t>COD/7XAD34</t>
  </si>
  <si>
    <t>HAD/07A.</t>
  </si>
  <si>
    <t>HAD/7X7A34</t>
  </si>
  <si>
    <t>HER/07A/MM</t>
  </si>
  <si>
    <t>HER/4CXB7D</t>
  </si>
  <si>
    <t>HER/7EF.</t>
  </si>
  <si>
    <t>HKE/571214</t>
  </si>
  <si>
    <t>LEM/07D</t>
  </si>
  <si>
    <t>LEZ/07.</t>
  </si>
  <si>
    <t>NEP/07.</t>
  </si>
  <si>
    <t>PLE/07A.</t>
  </si>
  <si>
    <t>PLE/7DE.</t>
  </si>
  <si>
    <t>PLE/7FG.</t>
  </si>
  <si>
    <t>PLE/7HJK.</t>
  </si>
  <si>
    <t>POK/7/3411</t>
  </si>
  <si>
    <t>POL/07.</t>
  </si>
  <si>
    <t>SOL/07A.</t>
  </si>
  <si>
    <t>SOL/07D.</t>
  </si>
  <si>
    <t>SOL/07E.</t>
  </si>
  <si>
    <t>SOL/7FG.</t>
  </si>
  <si>
    <t>SOL/7HJK.</t>
  </si>
  <si>
    <t>SPR/2AC4-C</t>
  </si>
  <si>
    <t>SPR/7DE.</t>
  </si>
  <si>
    <t>WHG/07A.</t>
  </si>
  <si>
    <t>WHG/7X7A-C</t>
  </si>
  <si>
    <t xml:space="preserve">Stock </t>
  </si>
  <si>
    <t>UK allocation (tonnes)</t>
  </si>
  <si>
    <t>ANF/*8ABDE</t>
  </si>
  <si>
    <t>COD/*2A3X4X</t>
  </si>
  <si>
    <t>HKE/*8ABDE</t>
  </si>
  <si>
    <t>LEZ/*8ABDE</t>
  </si>
  <si>
    <t>LIN/*03A-C</t>
  </si>
  <si>
    <t>NEP/*07U16</t>
  </si>
  <si>
    <t>PLE/*7D</t>
  </si>
  <si>
    <t>PLE/*7E</t>
  </si>
  <si>
    <t>POL/*8ABDE</t>
  </si>
  <si>
    <t>RHG/*8X14-</t>
  </si>
  <si>
    <t>RNG/*8X14-</t>
  </si>
  <si>
    <t>RNG/*5B67-</t>
  </si>
  <si>
    <t>RHG/*5B67-</t>
  </si>
  <si>
    <t>WHG/*7BKXAD</t>
  </si>
  <si>
    <t>WHG/*7D</t>
  </si>
  <si>
    <t>NS Cod</t>
  </si>
  <si>
    <t>NS Had</t>
  </si>
  <si>
    <t>NS Whi</t>
  </si>
  <si>
    <t>NS Sai</t>
  </si>
  <si>
    <t>NS Plai</t>
  </si>
  <si>
    <t>NS Sole</t>
  </si>
  <si>
    <t>NS Hake</t>
  </si>
  <si>
    <t>NS Neph</t>
  </si>
  <si>
    <t>Nor Oth</t>
  </si>
  <si>
    <t>NS Mon</t>
  </si>
  <si>
    <t>NS Meg</t>
  </si>
  <si>
    <t>NS Ska/Ray</t>
  </si>
  <si>
    <t>NS Lem</t>
  </si>
  <si>
    <t>NS Dabs</t>
  </si>
  <si>
    <t>NS Flo</t>
  </si>
  <si>
    <t>NS Wit</t>
  </si>
  <si>
    <t>NS Tur</t>
  </si>
  <si>
    <t>NS Bri</t>
  </si>
  <si>
    <t>NS Dogs</t>
  </si>
  <si>
    <t>Northern Prawn</t>
  </si>
  <si>
    <t>Cod VIB</t>
  </si>
  <si>
    <t>Cod VIa</t>
  </si>
  <si>
    <t xml:space="preserve">WS Had VIb, XII, XIV </t>
  </si>
  <si>
    <t>Had VIa, Vb (EC)</t>
  </si>
  <si>
    <t>WS Whi</t>
  </si>
  <si>
    <t>WS Sai</t>
  </si>
  <si>
    <t>WS Plai</t>
  </si>
  <si>
    <t>WS Sole</t>
  </si>
  <si>
    <t>WS Hake</t>
  </si>
  <si>
    <t>WS Monk</t>
  </si>
  <si>
    <t>WS Neph</t>
  </si>
  <si>
    <t>WS Meg</t>
  </si>
  <si>
    <t>WS Poll</t>
  </si>
  <si>
    <t>GHL246</t>
  </si>
  <si>
    <t>Far Cod/Had</t>
  </si>
  <si>
    <t>Far Saithe</t>
  </si>
  <si>
    <t>Far Red</t>
  </si>
  <si>
    <t>Far Ling</t>
  </si>
  <si>
    <t>Far Oth</t>
  </si>
  <si>
    <t>Far BWH</t>
  </si>
  <si>
    <t>TUS4</t>
  </si>
  <si>
    <t>LIN4</t>
  </si>
  <si>
    <t>TUS567</t>
  </si>
  <si>
    <t>LIN714</t>
  </si>
  <si>
    <t>BS5678</t>
  </si>
  <si>
    <t>ARG567</t>
  </si>
  <si>
    <t>RG5B67</t>
  </si>
  <si>
    <t>BL67</t>
  </si>
  <si>
    <t>ARG1-2</t>
  </si>
  <si>
    <t>SHA5-9</t>
  </si>
  <si>
    <t>SHA12</t>
  </si>
  <si>
    <t>ALFDSS</t>
  </si>
  <si>
    <t>RNGDSS</t>
  </si>
  <si>
    <t>ORYDSS</t>
  </si>
  <si>
    <t>GFB1-4</t>
  </si>
  <si>
    <t>GFB5-7</t>
  </si>
  <si>
    <t>GFB1012</t>
  </si>
  <si>
    <t>Ice Red</t>
  </si>
  <si>
    <t>NORUSK</t>
  </si>
  <si>
    <t>NORMON</t>
  </si>
  <si>
    <t>NORLIN</t>
  </si>
  <si>
    <t>NORNEP</t>
  </si>
  <si>
    <t>WSDGS</t>
  </si>
  <si>
    <t>WSHADN</t>
  </si>
  <si>
    <t>NorDem</t>
  </si>
  <si>
    <t>BS1234</t>
  </si>
  <si>
    <t>RG1245A</t>
  </si>
  <si>
    <t>ORY1_4</t>
  </si>
  <si>
    <t>ORY6</t>
  </si>
  <si>
    <t>ORY7</t>
  </si>
  <si>
    <t>GFB1_4</t>
  </si>
  <si>
    <t>GFB5_7</t>
  </si>
  <si>
    <t>GF1012</t>
  </si>
  <si>
    <t>North sea</t>
  </si>
  <si>
    <t>Sector Total</t>
  </si>
  <si>
    <t>Non Sector - England</t>
  </si>
  <si>
    <t>Non Sector - Wales</t>
  </si>
  <si>
    <t>Non Sector - Scotland</t>
  </si>
  <si>
    <t>Non Sector - N.Ireland</t>
  </si>
  <si>
    <t>Under 10m - England</t>
  </si>
  <si>
    <t>Under 10m - Wales</t>
  </si>
  <si>
    <t>Under 10m - Scotland</t>
  </si>
  <si>
    <t>Under 10m - N.Ireland</t>
  </si>
  <si>
    <t>TOTAL</t>
  </si>
  <si>
    <t>Swap number</t>
  </si>
  <si>
    <t>PO1</t>
  </si>
  <si>
    <t>Stock</t>
  </si>
  <si>
    <t>Tonnes</t>
  </si>
  <si>
    <t>PO2</t>
  </si>
  <si>
    <t>Form</t>
  </si>
  <si>
    <t>PO</t>
  </si>
  <si>
    <t>Recorded catch</t>
  </si>
  <si>
    <t>Flex stock</t>
  </si>
  <si>
    <t>Attributed stock</t>
  </si>
  <si>
    <t>Economic Link Scotland</t>
  </si>
  <si>
    <t>LEM/~*2AC4-C</t>
  </si>
  <si>
    <t>TABLE 1</t>
  </si>
  <si>
    <t>COD4</t>
  </si>
  <si>
    <t>HAD4</t>
  </si>
  <si>
    <t>WHG4</t>
  </si>
  <si>
    <t>POK4</t>
  </si>
  <si>
    <t>PLE4</t>
  </si>
  <si>
    <t>SOL4</t>
  </si>
  <si>
    <t>HKE4</t>
  </si>
  <si>
    <t>NEP4</t>
  </si>
  <si>
    <t>ANF4</t>
  </si>
  <si>
    <t>LEZ4</t>
  </si>
  <si>
    <t>L/W4</t>
  </si>
  <si>
    <t>SRX4</t>
  </si>
  <si>
    <t>T/B4</t>
  </si>
  <si>
    <t>PRA4</t>
  </si>
  <si>
    <t>COD6A</t>
  </si>
  <si>
    <t>HAD6A</t>
  </si>
  <si>
    <t>HAD6B</t>
  </si>
  <si>
    <t>WHG6</t>
  </si>
  <si>
    <t>POK6</t>
  </si>
  <si>
    <t>PLE6</t>
  </si>
  <si>
    <t>SOL6</t>
  </si>
  <si>
    <t>NEP6</t>
  </si>
  <si>
    <t>ANF6</t>
  </si>
  <si>
    <t>LEZ6</t>
  </si>
  <si>
    <t>POL6</t>
  </si>
  <si>
    <t>GHL</t>
  </si>
  <si>
    <t>USK4</t>
  </si>
  <si>
    <t>USK67</t>
  </si>
  <si>
    <t>LIN67</t>
  </si>
  <si>
    <t>BSF67</t>
  </si>
  <si>
    <t>RNG67</t>
  </si>
  <si>
    <t>BLI67</t>
  </si>
  <si>
    <t>HER4AB</t>
  </si>
  <si>
    <t>HER6A</t>
  </si>
  <si>
    <t>MAC67</t>
  </si>
  <si>
    <t>MAC4</t>
  </si>
  <si>
    <t>JAX4BC</t>
  </si>
  <si>
    <t>JAX67</t>
  </si>
  <si>
    <t>WHB</t>
  </si>
  <si>
    <t>HER12</t>
  </si>
  <si>
    <t>ARU67</t>
  </si>
  <si>
    <t>HER4C7D</t>
  </si>
  <si>
    <t>HER7A</t>
  </si>
  <si>
    <t>HER7EF</t>
  </si>
  <si>
    <t>BOR67</t>
  </si>
  <si>
    <t>SPR7DE</t>
  </si>
  <si>
    <t>SPR4</t>
  </si>
  <si>
    <t>HER6C</t>
  </si>
  <si>
    <t>DGS4</t>
  </si>
  <si>
    <t>DGS67</t>
  </si>
  <si>
    <t>SOL7A</t>
  </si>
  <si>
    <t>SOL7D</t>
  </si>
  <si>
    <t>SOL7E</t>
  </si>
  <si>
    <t>SOL7FG</t>
  </si>
  <si>
    <t>SOL7HJK</t>
  </si>
  <si>
    <t>PLE7A</t>
  </si>
  <si>
    <t>PLE7DE</t>
  </si>
  <si>
    <t>PLE7FG</t>
  </si>
  <si>
    <t>PLE7HJK</t>
  </si>
  <si>
    <t>COD7A</t>
  </si>
  <si>
    <t>COD7BK</t>
  </si>
  <si>
    <t>COD7D</t>
  </si>
  <si>
    <t>WHG7A</t>
  </si>
  <si>
    <t>WHG7BK</t>
  </si>
  <si>
    <t>POK7</t>
  </si>
  <si>
    <t>ANF7</t>
  </si>
  <si>
    <t>LEZ7</t>
  </si>
  <si>
    <t>HAD7A</t>
  </si>
  <si>
    <t>HAD7BK</t>
  </si>
  <si>
    <t>HKE67</t>
  </si>
  <si>
    <t>POL7</t>
  </si>
  <si>
    <t>NEP7</t>
  </si>
  <si>
    <t>SRX67</t>
  </si>
  <si>
    <t>SRX7D</t>
  </si>
  <si>
    <t>SQ</t>
  </si>
  <si>
    <t>Left</t>
  </si>
  <si>
    <t>rUK</t>
  </si>
  <si>
    <t>l/w/2ac4-c</t>
  </si>
  <si>
    <t>TUR/2AC4-C</t>
  </si>
  <si>
    <t>DGS/2Ac4-c</t>
  </si>
  <si>
    <t>FLX/05B-F.</t>
  </si>
  <si>
    <t>"of which" Had VIa, Vb (EC)</t>
  </si>
  <si>
    <t>NORDEM</t>
  </si>
  <si>
    <t>CANCELLED</t>
  </si>
  <si>
    <t>UK report[1] showing quota allocation[2], quota adjustments[3] and landings[4] by UK groups in 2025</t>
  </si>
  <si>
    <t>Mourne</t>
  </si>
  <si>
    <t>ALB/*ANO5N_EU</t>
  </si>
  <si>
    <t>ALB/AN05N</t>
  </si>
  <si>
    <t>HAD/~*6A_N</t>
  </si>
  <si>
    <t>QAM adjustments</t>
  </si>
  <si>
    <t>-</t>
  </si>
  <si>
    <t>Segment</t>
  </si>
  <si>
    <t>QAM non-sector</t>
  </si>
  <si>
    <t>QAM sector</t>
  </si>
  <si>
    <t>EL_GBS</t>
  </si>
  <si>
    <t>Scottish Quota Pilot</t>
  </si>
  <si>
    <t>WHG/*7D.</t>
  </si>
  <si>
    <t>PLE/*07D.</t>
  </si>
  <si>
    <t>PLE/*07E.</t>
  </si>
  <si>
    <t>COD/1/2B.</t>
  </si>
  <si>
    <t>COD/1N2AB.</t>
  </si>
  <si>
    <t>COD/N3M.</t>
  </si>
  <si>
    <t>LEM/*07D</t>
  </si>
  <si>
    <t>Special Condition</t>
  </si>
  <si>
    <t>SC</t>
  </si>
  <si>
    <t>BLL7DE</t>
  </si>
  <si>
    <t>Vessel</t>
  </si>
  <si>
    <t>RSS</t>
  </si>
  <si>
    <t>Award</t>
  </si>
  <si>
    <t>Eder Sands</t>
  </si>
  <si>
    <t>A14920</t>
  </si>
  <si>
    <t>Graceful</t>
  </si>
  <si>
    <t>C19237</t>
  </si>
  <si>
    <t>Brisca</t>
  </si>
  <si>
    <t>A19101</t>
  </si>
  <si>
    <t>AFPO</t>
  </si>
  <si>
    <t>Reaper</t>
  </si>
  <si>
    <t>C16639</t>
  </si>
  <si>
    <t>Audacious</t>
  </si>
  <si>
    <t>C21004</t>
  </si>
  <si>
    <t>Venture IV</t>
  </si>
  <si>
    <t>C21416</t>
  </si>
  <si>
    <t>Endeavour V</t>
  </si>
  <si>
    <t>C15943</t>
  </si>
  <si>
    <t>Loch Inchard III</t>
  </si>
  <si>
    <t>C20065</t>
  </si>
  <si>
    <t>Enterprise III</t>
  </si>
  <si>
    <t>C21418</t>
  </si>
  <si>
    <t>Caledonia III</t>
  </si>
  <si>
    <t>C21157</t>
  </si>
  <si>
    <t>Ocean Bounty</t>
  </si>
  <si>
    <t>C16198</t>
  </si>
  <si>
    <t>Transcend</t>
  </si>
  <si>
    <t>C21409</t>
  </si>
  <si>
    <t>Boy John</t>
  </si>
  <si>
    <t>C20600</t>
  </si>
  <si>
    <t>Rosebloom</t>
  </si>
  <si>
    <t>C20803</t>
  </si>
  <si>
    <t>Harvester</t>
  </si>
  <si>
    <t>C19309</t>
  </si>
  <si>
    <t>Lunar QMG</t>
  </si>
  <si>
    <t>Harvest Hope</t>
  </si>
  <si>
    <t>C16593</t>
  </si>
  <si>
    <t>Boy Andrew</t>
  </si>
  <si>
    <t>C20938</t>
  </si>
  <si>
    <t>Genesis II</t>
  </si>
  <si>
    <t>A17149</t>
  </si>
  <si>
    <t>Boy Enzo</t>
  </si>
  <si>
    <t>C20972</t>
  </si>
  <si>
    <t>Beryl</t>
  </si>
  <si>
    <t>C19453</t>
  </si>
  <si>
    <t>Westra Fjord</t>
  </si>
  <si>
    <t>C15977</t>
  </si>
  <si>
    <t>Adventurer II</t>
  </si>
  <si>
    <t>C17416</t>
  </si>
  <si>
    <t>Sparkling Star</t>
  </si>
  <si>
    <t>C20039</t>
  </si>
  <si>
    <t>Valhalla</t>
  </si>
  <si>
    <t>C20052</t>
  </si>
  <si>
    <t>Vision V</t>
  </si>
  <si>
    <t>C21417</t>
  </si>
  <si>
    <t>Ocean Venture</t>
  </si>
  <si>
    <t>C19096</t>
  </si>
  <si>
    <t>Good Hope</t>
  </si>
  <si>
    <t>C21277</t>
  </si>
  <si>
    <t>Serenity</t>
  </si>
  <si>
    <t>B12041</t>
  </si>
  <si>
    <t>Faithlie</t>
  </si>
  <si>
    <t>C20952</t>
  </si>
  <si>
    <t>Atlantic Challenge</t>
  </si>
  <si>
    <t>C16305</t>
  </si>
  <si>
    <t>Carina II</t>
  </si>
  <si>
    <t>C21134</t>
  </si>
  <si>
    <t>Ocean Endeavour</t>
  </si>
  <si>
    <t>B13084</t>
  </si>
  <si>
    <t>Challenger</t>
  </si>
  <si>
    <t>A13933</t>
  </si>
  <si>
    <t>Norlan</t>
  </si>
  <si>
    <t>C21046</t>
  </si>
  <si>
    <t>Njord Venture</t>
  </si>
  <si>
    <t>C17067</t>
  </si>
  <si>
    <t>Wales and West Coast</t>
  </si>
  <si>
    <t>West of Scotland</t>
  </si>
  <si>
    <t>Shetland FPO</t>
  </si>
  <si>
    <t>Total</t>
  </si>
  <si>
    <t>WHG/*07D.</t>
  </si>
  <si>
    <t>transfer</t>
  </si>
  <si>
    <t>3rd country exchanges (tonnes</t>
  </si>
  <si>
    <t>IAA</t>
  </si>
  <si>
    <t>Special condition (per cent)</t>
  </si>
  <si>
    <t>Special condition allocation (tonnes)</t>
  </si>
  <si>
    <t>Special condition banking (tonnes)</t>
  </si>
  <si>
    <t>Special condition deductions (tonnes)</t>
  </si>
  <si>
    <t>Total Special condition allocation (tonnes)</t>
  </si>
  <si>
    <t>Stock description</t>
  </si>
  <si>
    <t>Quota</t>
  </si>
  <si>
    <t>Landings</t>
  </si>
  <si>
    <t>Amount left</t>
  </si>
  <si>
    <t>ANG7</t>
  </si>
  <si>
    <t>Ang 7</t>
  </si>
  <si>
    <t>ANGNS</t>
  </si>
  <si>
    <t>NS Anglers</t>
  </si>
  <si>
    <t>Brill 7de</t>
  </si>
  <si>
    <t>BLLNS</t>
  </si>
  <si>
    <t>NS BRILL</t>
  </si>
  <si>
    <t>COD7BKXD</t>
  </si>
  <si>
    <t>Cod 7bk (other)</t>
  </si>
  <si>
    <t>Cod 7d</t>
  </si>
  <si>
    <t>CODNS</t>
  </si>
  <si>
    <t>Had 7bk</t>
  </si>
  <si>
    <t>HADNS</t>
  </si>
  <si>
    <t>NS Haddock</t>
  </si>
  <si>
    <t>Her 4c 7d</t>
  </si>
  <si>
    <t>HKENS</t>
  </si>
  <si>
    <t>NS HAKE</t>
  </si>
  <si>
    <t>LEM7D</t>
  </si>
  <si>
    <t>Lemon Sole 7d</t>
  </si>
  <si>
    <t>LEMNS</t>
  </si>
  <si>
    <t>NS LEMON SOLE</t>
  </si>
  <si>
    <t>LINNS</t>
  </si>
  <si>
    <t>NS LING</t>
  </si>
  <si>
    <t>LINWS</t>
  </si>
  <si>
    <t>WS Ling</t>
  </si>
  <si>
    <t>MEG7</t>
  </si>
  <si>
    <t>MEGRIM 7</t>
  </si>
  <si>
    <t>MEGNS</t>
  </si>
  <si>
    <t>NS MEGRIM</t>
  </si>
  <si>
    <t>Nephrops 7</t>
  </si>
  <si>
    <t>NEPNS</t>
  </si>
  <si>
    <t>NS Nephrops</t>
  </si>
  <si>
    <t>PLA7D</t>
  </si>
  <si>
    <t>Pla 7D</t>
  </si>
  <si>
    <t>PLA7E</t>
  </si>
  <si>
    <t>Pla 7E</t>
  </si>
  <si>
    <t>PLA7FG</t>
  </si>
  <si>
    <t>Pla 7fg</t>
  </si>
  <si>
    <t>PLANS</t>
  </si>
  <si>
    <t>NS Pla</t>
  </si>
  <si>
    <t>SAI7</t>
  </si>
  <si>
    <t>SAITHE 7</t>
  </si>
  <si>
    <t>SKA67XD</t>
  </si>
  <si>
    <t>Skates &amp; Rays 67</t>
  </si>
  <si>
    <t>SKA7D</t>
  </si>
  <si>
    <t>Skates &amp; Rays 7d</t>
  </si>
  <si>
    <t>SKANS</t>
  </si>
  <si>
    <t>NS S&amp;R</t>
  </si>
  <si>
    <t>Sol 7d</t>
  </si>
  <si>
    <t>Sol 7e</t>
  </si>
  <si>
    <t>SOLNS</t>
  </si>
  <si>
    <t>NS Sol</t>
  </si>
  <si>
    <t>TURNS</t>
  </si>
  <si>
    <t>NS TURBOT</t>
  </si>
  <si>
    <t>WHI7BKXD</t>
  </si>
  <si>
    <t>Whiting 7BKXD</t>
  </si>
  <si>
    <t>WHI7D</t>
  </si>
  <si>
    <t>Whiting 7D</t>
  </si>
  <si>
    <t>WHINS</t>
  </si>
  <si>
    <t>NS Whiting</t>
  </si>
  <si>
    <t>WITNS</t>
  </si>
  <si>
    <t>NS WITCHES</t>
  </si>
  <si>
    <t>WSHKE</t>
  </si>
  <si>
    <t>WS HAKE</t>
  </si>
  <si>
    <t>Flex</t>
  </si>
  <si>
    <t>Netherlands</t>
  </si>
  <si>
    <t>France</t>
  </si>
  <si>
    <t>Germany</t>
  </si>
  <si>
    <t>Belgium</t>
  </si>
  <si>
    <t>Spain</t>
  </si>
  <si>
    <t>Ireland</t>
  </si>
  <si>
    <t>Denmark</t>
  </si>
  <si>
    <t>SQP1</t>
  </si>
  <si>
    <t>Used</t>
  </si>
  <si>
    <t>SQP2</t>
  </si>
  <si>
    <t>SQP3</t>
  </si>
  <si>
    <t>SQP4</t>
  </si>
  <si>
    <t>SQP5</t>
  </si>
  <si>
    <t>SQP6</t>
  </si>
  <si>
    <t>SQP7</t>
  </si>
  <si>
    <t>SQP8</t>
  </si>
  <si>
    <t>SQP9</t>
  </si>
  <si>
    <t>SQP10</t>
  </si>
  <si>
    <t>SQP11</t>
  </si>
  <si>
    <t>SQP12</t>
  </si>
  <si>
    <t>SQP13</t>
  </si>
  <si>
    <t>DGSNS</t>
  </si>
  <si>
    <t>NS Spurdog</t>
  </si>
  <si>
    <t>LINWSFLEX</t>
  </si>
  <si>
    <t>WS Ling FLEX</t>
  </si>
  <si>
    <t>SQP14</t>
  </si>
  <si>
    <t>SQP15</t>
  </si>
  <si>
    <t>Manual adjustments</t>
  </si>
  <si>
    <r>
      <t>[5]</t>
    </r>
    <r>
      <rPr>
        <sz val="12"/>
        <color theme="1"/>
        <rFont val="Arial"/>
        <family val="2"/>
      </rPr>
      <t xml:space="preserve"> Landings data is collated by the Marine Mangement Organisation for English, Welsh and Northern Irish vessels and by the Marine Directorate for Scottish vessels</t>
    </r>
  </si>
  <si>
    <r>
      <t>[4]</t>
    </r>
    <r>
      <rPr>
        <sz val="12"/>
        <color theme="1"/>
        <rFont val="Arial"/>
        <family val="2"/>
      </rPr>
      <t xml:space="preserve"> "Manual adjustments" to landings data includes the following:</t>
    </r>
  </si>
  <si>
    <t>Open the "2025_LANDINGS_DOC" sheet</t>
  </si>
  <si>
    <t>In the "2025_LANDINGS_DOC" go the tab "DEMERSAL" and PASTE VALUES at cell B2</t>
  </si>
  <si>
    <t>In the "2025_LANDINGS_DOC" go the tab "PELAGIC" and PASTE VALUES at cell A1</t>
  </si>
  <si>
    <t>In the "2025_LANDINGS_DOC" go the tab "DO_NOT_EDIT_1" and copy cells A1:BZ40</t>
  </si>
  <si>
    <t>Open the "2025_DQS_TRACKER" sheet</t>
  </si>
  <si>
    <t>PASTE VALUES</t>
  </si>
  <si>
    <t>logbook_no</t>
  </si>
  <si>
    <t>voyage_start_date</t>
  </si>
  <si>
    <t>voyage_end_date</t>
  </si>
  <si>
    <t>vessel_rss</t>
  </si>
  <si>
    <t>vessel_name</t>
  </si>
  <si>
    <t>return_port</t>
  </si>
  <si>
    <t>declared_FAO_area</t>
  </si>
  <si>
    <t>declared_EEZ</t>
  </si>
  <si>
    <t>group</t>
  </si>
  <si>
    <t>tonnage</t>
  </si>
  <si>
    <t>species</t>
  </si>
  <si>
    <t>stock_code</t>
  </si>
  <si>
    <t>C2123320250004</t>
  </si>
  <si>
    <t>C21233</t>
  </si>
  <si>
    <t>TAITS</t>
  </si>
  <si>
    <t>ELLINGSOY</t>
  </si>
  <si>
    <t>27.4.A</t>
  </si>
  <si>
    <t>GBR</t>
  </si>
  <si>
    <t>KLONDYKE</t>
  </si>
  <si>
    <t>Atlantic mackerel</t>
  </si>
  <si>
    <t>C2123320250008</t>
  </si>
  <si>
    <t>27.2.A.2</t>
  </si>
  <si>
    <t>NOR</t>
  </si>
  <si>
    <t>Atlantic herring</t>
  </si>
  <si>
    <t>C1590020250006</t>
  </si>
  <si>
    <t>C15950</t>
  </si>
  <si>
    <t>RESOLUTE</t>
  </si>
  <si>
    <t>MALOY</t>
  </si>
  <si>
    <t>C1928420250540</t>
  </si>
  <si>
    <t>C19284</t>
  </si>
  <si>
    <t>QUANTUS</t>
  </si>
  <si>
    <t>Harøysundet</t>
  </si>
  <si>
    <t>GBS</t>
  </si>
  <si>
    <t>Sector</t>
  </si>
  <si>
    <t>FIFE</t>
  </si>
  <si>
    <t>UK Unalloacted</t>
  </si>
  <si>
    <t>SQP16</t>
  </si>
  <si>
    <t>QAM Sector</t>
  </si>
  <si>
    <t>SQP17</t>
  </si>
  <si>
    <t>SQP18</t>
  </si>
  <si>
    <t>SWFPO</t>
  </si>
  <si>
    <t>C2115320250181</t>
  </si>
  <si>
    <t>C21153</t>
  </si>
  <si>
    <t>Research</t>
  </si>
  <si>
    <t>27.6.A</t>
  </si>
  <si>
    <r>
      <t>[i]</t>
    </r>
    <r>
      <rPr>
        <sz val="12"/>
        <color theme="1"/>
        <rFont val="Arial"/>
        <family val="2"/>
      </rPr>
      <t xml:space="preserve"> Pelagic landings by Scottish vessels which land into more than one non-UK port during a single voyage</t>
    </r>
  </si>
  <si>
    <t>LUNAR</t>
  </si>
  <si>
    <t>Economic Link EEFPO</t>
  </si>
  <si>
    <t xml:space="preserve">Western PO </t>
  </si>
  <si>
    <t>EL_GBE</t>
  </si>
  <si>
    <t>BELGIUM</t>
  </si>
  <si>
    <t>IRELAND</t>
  </si>
  <si>
    <t>SPAIN</t>
  </si>
  <si>
    <t>INTERFISH</t>
  </si>
  <si>
    <t>SQP19</t>
  </si>
  <si>
    <t>SQP20</t>
  </si>
  <si>
    <t>SQP21</t>
  </si>
  <si>
    <t xml:space="preserve">SRX/07D </t>
  </si>
  <si>
    <t>SRX/*07D2</t>
  </si>
  <si>
    <t>SAINS</t>
  </si>
  <si>
    <t>NS Saithe</t>
  </si>
  <si>
    <t>COD2A3AX4</t>
  </si>
  <si>
    <t>Humberside</t>
  </si>
  <si>
    <t>COD/N3M</t>
  </si>
  <si>
    <t>COD/1/2B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</si>
</sst>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
  </numFmts>
  <fonts count="18" x14ac:knownFonts="1">
    <font>
      <sz val="11"/>
      <color theme="1"/>
      <name val="Calibri"/>
      <family val="2"/>
      <scheme val="minor"/>
    </font>
    <font>
      <sz val="10"/>
      <name val="MS Sans Serif"/>
    </font>
    <font>
      <sz val="10"/>
      <name val="Arial"/>
      <family val="2"/>
    </font>
    <font>
      <sz val="8"/>
      <name val="Calibri"/>
      <family val="2"/>
      <scheme val="minor"/>
    </font>
    <font>
      <sz val="11"/>
      <name val="Calibri"/>
      <family val="2"/>
    </font>
    <font>
      <sz val="10"/>
      <name val="Arial"/>
      <family val="2"/>
    </font>
    <font>
      <sz val="10"/>
      <name val="MS Sans Serif"/>
      <family val="2"/>
    </font>
    <font>
      <sz val="11"/>
      <color theme="1"/>
      <name val="Calibri"/>
      <family val="2"/>
      <scheme val="minor"/>
    </font>
    <font>
      <u/>
      <sz val="11"/>
      <color theme="10"/>
      <name val="Calibri"/>
      <family val="2"/>
      <scheme val="minor"/>
    </font>
    <font>
      <sz val="12"/>
      <color theme="1"/>
      <name val="Arial"/>
      <family val="2"/>
    </font>
    <font>
      <sz val="10"/>
      <color theme="1"/>
      <name val="Arial"/>
      <family val="2"/>
    </font>
    <font>
      <b/>
      <sz val="10"/>
      <color theme="1"/>
      <name val="Arial"/>
      <family val="2"/>
    </font>
    <font>
      <b/>
      <sz val="12"/>
      <color theme="1"/>
      <name val="Arial"/>
      <family val="2"/>
    </font>
    <font>
      <vertAlign val="superscript"/>
      <sz val="12"/>
      <color theme="1"/>
      <name val="Arial"/>
      <family val="2"/>
    </font>
    <font>
      <b/>
      <u/>
      <sz val="12"/>
      <color theme="10"/>
      <name val="Arial"/>
      <family val="2"/>
    </font>
    <font>
      <b/>
      <sz val="12"/>
      <color rgb="FF000000"/>
      <name val="Arial"/>
      <family val="2"/>
    </font>
    <font>
      <b/>
      <sz val="11"/>
      <color theme="1"/>
      <name val="Calibri"/>
      <family val="2"/>
      <scheme val="minor"/>
    </font>
    <font>
      <sz val="10"/>
      <color theme="1"/>
      <name val="Calibri"/>
      <family val="2"/>
      <scheme val="minor"/>
    </font>
  </fonts>
  <fills count="5">
    <fill>
      <patternFill patternType="none"/>
    </fill>
    <fill>
      <patternFill patternType="gray125"/>
    </fill>
    <fill>
      <patternFill patternType="solid">
        <fgColor rgb="FFFFC000"/>
        <bgColor indexed="64"/>
      </patternFill>
    </fill>
    <fill>
      <patternFill patternType="solid">
        <fgColor theme="7" tint="0.79998168889431442"/>
        <bgColor indexed="64"/>
      </patternFill>
    </fill>
    <fill>
      <patternFill patternType="solid">
        <fgColor rgb="FF00B0F0"/>
        <bgColor indexed="64"/>
      </patternFill>
    </fill>
  </fills>
  <borders count="1">
    <border>
      <left/>
      <right/>
      <top/>
      <bottom/>
      <diagonal/>
    </border>
  </borders>
  <cellStyleXfs count="8">
    <xf numFmtId="0" fontId="0" fillId="0" borderId="0"/>
    <xf numFmtId="0" fontId="1" fillId="0" borderId="0"/>
    <xf numFmtId="0" fontId="2" fillId="0" borderId="0"/>
    <xf numFmtId="0" fontId="5" fillId="0" borderId="0"/>
    <xf numFmtId="0" fontId="6" fillId="0" borderId="0"/>
    <xf numFmtId="0" fontId="2" fillId="0" borderId="0"/>
    <xf numFmtId="9" fontId="7" fillId="0" borderId="0" applyFont="0" applyFill="0" applyBorder="0" applyAlignment="0" applyProtection="0"/>
    <xf numFmtId="0" fontId="8" fillId="0" borderId="0" applyNumberFormat="0" applyFill="0" applyBorder="0" applyAlignment="0" applyProtection="0"/>
  </cellStyleXfs>
  <cellXfs count="58">
    <xf numFmtId="0" fontId="0" fillId="0" borderId="0" xfId="0"/>
    <xf numFmtId="0" fontId="0" fillId="0" borderId="0" xfId="0" applyAlignment="1">
      <alignment wrapText="1"/>
    </xf>
    <xf numFmtId="0" fontId="0" fillId="2" borderId="0" xfId="0" applyFill="1"/>
    <xf numFmtId="0" fontId="0" fillId="0" borderId="0" xfId="0" applyAlignment="1">
      <alignment horizontal="right"/>
    </xf>
    <xf numFmtId="164" fontId="0" fillId="0" borderId="0" xfId="0" applyNumberFormat="1"/>
    <xf numFmtId="0" fontId="0" fillId="0" borderId="0" xfId="0" applyAlignment="1">
      <alignment horizontal="left"/>
    </xf>
    <xf numFmtId="2" fontId="0" fillId="0" borderId="0" xfId="0" applyNumberFormat="1"/>
    <xf numFmtId="0" fontId="0" fillId="0" borderId="0" xfId="0" quotePrefix="1"/>
    <xf numFmtId="2" fontId="0" fillId="0" borderId="0" xfId="0" quotePrefix="1" applyNumberFormat="1"/>
    <xf numFmtId="0" fontId="2" fillId="0" borderId="0" xfId="2"/>
    <xf numFmtId="0" fontId="4" fillId="0" borderId="0" xfId="0" applyFont="1"/>
    <xf numFmtId="15" fontId="2" fillId="0" borderId="0" xfId="3" applyNumberFormat="1" applyFont="1" applyAlignment="1">
      <alignment horizontal="left"/>
    </xf>
    <xf numFmtId="0" fontId="5" fillId="0" borderId="0" xfId="3"/>
    <xf numFmtId="0" fontId="2" fillId="0" borderId="0" xfId="3" applyFont="1"/>
    <xf numFmtId="0" fontId="2" fillId="0" borderId="0" xfId="4" applyFont="1"/>
    <xf numFmtId="0" fontId="2" fillId="0" borderId="0" xfId="5"/>
    <xf numFmtId="9" fontId="0" fillId="0" borderId="0" xfId="6" applyFont="1"/>
    <xf numFmtId="0" fontId="10" fillId="0" borderId="0" xfId="0" applyFont="1"/>
    <xf numFmtId="0" fontId="13" fillId="0" borderId="0" xfId="0" applyFont="1" applyAlignment="1">
      <alignment vertical="center"/>
    </xf>
    <xf numFmtId="0" fontId="12" fillId="0" borderId="0" xfId="0" applyFont="1"/>
    <xf numFmtId="0" fontId="14" fillId="0" borderId="0" xfId="7" applyFont="1"/>
    <xf numFmtId="0" fontId="10" fillId="0" borderId="0" xfId="0" applyFont="1" applyAlignment="1">
      <alignment horizontal="center" wrapText="1"/>
    </xf>
    <xf numFmtId="0" fontId="11" fillId="3" borderId="0" xfId="0" applyFont="1" applyFill="1" applyAlignment="1">
      <alignment horizontal="center" wrapText="1"/>
    </xf>
    <xf numFmtId="9" fontId="11" fillId="3" borderId="0" xfId="6" applyFont="1" applyFill="1" applyAlignment="1">
      <alignment horizontal="center" wrapText="1"/>
    </xf>
    <xf numFmtId="164" fontId="10" fillId="0" borderId="0" xfId="0" applyNumberFormat="1" applyFont="1" applyAlignment="1">
      <alignment horizontal="center"/>
    </xf>
    <xf numFmtId="164" fontId="11" fillId="3" borderId="0" xfId="0" applyNumberFormat="1" applyFont="1" applyFill="1" applyAlignment="1">
      <alignment horizontal="center"/>
    </xf>
    <xf numFmtId="0" fontId="11" fillId="0" borderId="0" xfId="0" applyFont="1"/>
    <xf numFmtId="164" fontId="11" fillId="0" borderId="0" xfId="0" applyNumberFormat="1" applyFont="1" applyAlignment="1">
      <alignment horizontal="center"/>
    </xf>
    <xf numFmtId="165" fontId="11" fillId="3" borderId="0" xfId="6" applyNumberFormat="1" applyFont="1" applyFill="1" applyAlignment="1">
      <alignment horizontal="center"/>
    </xf>
    <xf numFmtId="0" fontId="15" fillId="0" borderId="0" xfId="0" applyFont="1" applyAlignment="1">
      <alignment vertical="center"/>
    </xf>
    <xf numFmtId="0" fontId="0" fillId="0" borderId="0" xfId="0" applyAlignment="1">
      <alignment horizontal="center"/>
    </xf>
    <xf numFmtId="0" fontId="0" fillId="4" borderId="0" xfId="0" applyFill="1"/>
    <xf numFmtId="0" fontId="16" fillId="2" borderId="0" xfId="0" applyFont="1" applyFill="1" applyAlignment="1">
      <alignment horizontal="left"/>
    </xf>
    <xf numFmtId="0" fontId="16" fillId="0" borderId="0" xfId="0" applyFont="1"/>
    <xf numFmtId="0" fontId="16" fillId="0" borderId="0" xfId="0" quotePrefix="1" applyFont="1"/>
    <xf numFmtId="0" fontId="10" fillId="0" borderId="0" xfId="0" applyFont="1" applyAlignment="1">
      <alignment horizontal="center"/>
    </xf>
    <xf numFmtId="164" fontId="16" fillId="0" borderId="0" xfId="0" applyNumberFormat="1" applyFont="1" applyAlignment="1">
      <alignment horizontal="center"/>
    </xf>
    <xf numFmtId="2" fontId="11" fillId="0" borderId="0" xfId="0" applyNumberFormat="1" applyFont="1" applyAlignment="1">
      <alignment horizontal="center"/>
    </xf>
    <xf numFmtId="2" fontId="11" fillId="3" borderId="0" xfId="0" applyNumberFormat="1" applyFont="1" applyFill="1" applyAlignment="1">
      <alignment horizontal="center"/>
    </xf>
    <xf numFmtId="2" fontId="11" fillId="3" borderId="0" xfId="0" applyNumberFormat="1" applyFont="1" applyFill="1" applyAlignment="1">
      <alignment horizontal="center" wrapText="1"/>
    </xf>
    <xf numFmtId="2" fontId="16" fillId="0" borderId="0" xfId="0" applyNumberFormat="1" applyFont="1"/>
    <xf numFmtId="0" fontId="11" fillId="0" borderId="0" xfId="0" applyFont="1" applyAlignment="1">
      <alignment horizontal="center"/>
    </xf>
    <xf numFmtId="0" fontId="0" fillId="2" borderId="0" xfId="0" applyFill="1" applyAlignment="1">
      <alignment wrapText="1"/>
    </xf>
    <xf numFmtId="2" fontId="10" fillId="0" borderId="0" xfId="0" applyNumberFormat="1" applyFont="1" applyAlignment="1">
      <alignment horizontal="center"/>
    </xf>
    <xf numFmtId="164" fontId="10" fillId="4" borderId="0" xfId="0" applyNumberFormat="1" applyFont="1" applyFill="1" applyAlignment="1">
      <alignment horizontal="center"/>
    </xf>
    <xf numFmtId="0" fontId="0" fillId="0" borderId="0" xfId="0" applyAlignment="1">
      <alignment vertical="center"/>
    </xf>
    <xf numFmtId="164" fontId="10" fillId="0" borderId="0" xfId="0" quotePrefix="1" applyNumberFormat="1" applyFont="1" applyAlignment="1">
      <alignment horizontal="center"/>
    </xf>
    <xf numFmtId="2" fontId="0" fillId="4" borderId="0" xfId="0" applyNumberFormat="1" applyFill="1"/>
    <xf numFmtId="0" fontId="17" fillId="0" borderId="0" xfId="0" applyFont="1"/>
    <xf numFmtId="0" fontId="0" fillId="3" borderId="0" xfId="0" applyFill="1"/>
    <xf numFmtId="0" fontId="10" fillId="2" borderId="0" xfId="0" applyFont="1" applyFill="1" applyAlignment="1">
      <alignment horizontal="center" wrapText="1"/>
    </xf>
    <xf numFmtId="164" fontId="0" fillId="0" borderId="0" xfId="0" applyNumberFormat="1" applyAlignment="1">
      <alignment horizontal="center"/>
    </xf>
    <xf numFmtId="9" fontId="0" fillId="0" borderId="0" xfId="6" applyFont="1" applyFill="1"/>
    <xf numFmtId="2" fontId="0" fillId="0" borderId="0" xfId="0" applyNumberFormat="1" applyAlignment="1">
      <alignment horizontal="center"/>
    </xf>
    <xf numFmtId="9" fontId="0" fillId="0" borderId="0" xfId="6" applyFont="1" applyFill="1" applyAlignment="1">
      <alignment horizontal="center"/>
    </xf>
    <xf numFmtId="166" fontId="0" fillId="0" borderId="0" xfId="0" applyNumberFormat="1"/>
    <xf numFmtId="14" fontId="0" fillId="0" borderId="0" xfId="0" applyNumberFormat="1"/>
    <xf numFmtId="164" fontId="11" fillId="0" borderId="0" xfId="0" quotePrefix="1" applyNumberFormat="1" applyFont="1" applyAlignment="1">
      <alignment horizontal="center"/>
    </xf>
  </cellXfs>
  <cellStyles count="8">
    <cellStyle name="Hyperlink" xfId="7" builtinId="8"/>
    <cellStyle name="Normal" xfId="0" builtinId="0"/>
    <cellStyle name="Normal 2" xfId="1" xr:uid="{4C5FBBE1-165A-4798-94D9-A993B3BDD3E8}"/>
    <cellStyle name="Normal 3" xfId="2" xr:uid="{EB7F040F-FF5A-49B7-85A8-AEA217747B5B}"/>
    <cellStyle name="Normal 4" xfId="3" xr:uid="{17BCBFCB-D7D3-4F7B-8C7C-46D23AE51D06}"/>
    <cellStyle name="Normal_area46a" xfId="5" xr:uid="{E72ADA42-EC58-4C06-BD50-98F63F0EBEF2}"/>
    <cellStyle name="Normal_quotest" xfId="4" xr:uid="{2C57B1EA-AF10-4357-BD1C-FB67C64C224B}"/>
    <cellStyle name="Per cent" xfId="6" builtinId="5"/>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quota-management-rule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EB41C-3427-41D3-801A-D132F0E084ED}">
  <sheetPr>
    <tabColor theme="8" tint="0.59999389629810485"/>
  </sheetPr>
  <dimension ref="A1:B27"/>
  <sheetViews>
    <sheetView workbookViewId="0">
      <selection activeCell="A13" sqref="A13"/>
    </sheetView>
  </sheetViews>
  <sheetFormatPr defaultRowHeight="15" x14ac:dyDescent="0.25"/>
  <sheetData>
    <row r="1" spans="1:2" x14ac:dyDescent="0.25">
      <c r="B1" t="s">
        <v>0</v>
      </c>
    </row>
    <row r="2" spans="1:2" x14ac:dyDescent="0.25">
      <c r="A2">
        <v>1</v>
      </c>
      <c r="B2" t="s">
        <v>766</v>
      </c>
    </row>
    <row r="3" spans="1:2" x14ac:dyDescent="0.25">
      <c r="A3">
        <v>2</v>
      </c>
      <c r="B3" t="s">
        <v>1</v>
      </c>
    </row>
    <row r="4" spans="1:2" x14ac:dyDescent="0.25">
      <c r="A4">
        <v>3</v>
      </c>
      <c r="B4" t="s">
        <v>2</v>
      </c>
    </row>
    <row r="5" spans="1:2" x14ac:dyDescent="0.25">
      <c r="A5">
        <v>4</v>
      </c>
      <c r="B5" t="s">
        <v>767</v>
      </c>
    </row>
    <row r="6" spans="1:2" x14ac:dyDescent="0.25">
      <c r="A6">
        <v>5</v>
      </c>
      <c r="B6" t="s">
        <v>4</v>
      </c>
    </row>
    <row r="7" spans="1:2" x14ac:dyDescent="0.25">
      <c r="A7">
        <v>6</v>
      </c>
      <c r="B7" t="s">
        <v>5</v>
      </c>
    </row>
    <row r="8" spans="1:2" x14ac:dyDescent="0.25">
      <c r="A8">
        <v>7</v>
      </c>
      <c r="B8" t="s">
        <v>768</v>
      </c>
    </row>
    <row r="9" spans="1:2" x14ac:dyDescent="0.25">
      <c r="B9" t="s">
        <v>6</v>
      </c>
    </row>
    <row r="10" spans="1:2" x14ac:dyDescent="0.25">
      <c r="B10" t="s">
        <v>7</v>
      </c>
    </row>
    <row r="11" spans="1:2" x14ac:dyDescent="0.25">
      <c r="B11" t="s">
        <v>8</v>
      </c>
    </row>
    <row r="12" spans="1:2" x14ac:dyDescent="0.25">
      <c r="A12">
        <v>8</v>
      </c>
      <c r="B12" t="s">
        <v>9</v>
      </c>
    </row>
    <row r="13" spans="1:2" x14ac:dyDescent="0.25">
      <c r="A13">
        <v>9</v>
      </c>
      <c r="B13" t="s">
        <v>10</v>
      </c>
    </row>
    <row r="14" spans="1:2" x14ac:dyDescent="0.25">
      <c r="A14">
        <v>10</v>
      </c>
      <c r="B14" t="s">
        <v>769</v>
      </c>
    </row>
    <row r="15" spans="1:2" x14ac:dyDescent="0.25">
      <c r="A15">
        <v>11</v>
      </c>
      <c r="B15" t="s">
        <v>11</v>
      </c>
    </row>
    <row r="16" spans="1:2" x14ac:dyDescent="0.25">
      <c r="A16">
        <v>12</v>
      </c>
      <c r="B16" t="s">
        <v>3</v>
      </c>
    </row>
    <row r="17" spans="1:2" x14ac:dyDescent="0.25">
      <c r="A17">
        <v>13</v>
      </c>
      <c r="B17" t="s">
        <v>12</v>
      </c>
    </row>
    <row r="19" spans="1:2" x14ac:dyDescent="0.25">
      <c r="B19" t="s">
        <v>13</v>
      </c>
    </row>
    <row r="20" spans="1:2" x14ac:dyDescent="0.25">
      <c r="A20">
        <v>1</v>
      </c>
      <c r="B20" t="s">
        <v>770</v>
      </c>
    </row>
    <row r="21" spans="1:2" x14ac:dyDescent="0.25">
      <c r="A21">
        <v>2</v>
      </c>
      <c r="B21" t="s">
        <v>14</v>
      </c>
    </row>
    <row r="22" spans="1:2" x14ac:dyDescent="0.25">
      <c r="A22">
        <v>3</v>
      </c>
      <c r="B22" t="s">
        <v>15</v>
      </c>
    </row>
    <row r="23" spans="1:2" x14ac:dyDescent="0.25">
      <c r="A23">
        <v>4</v>
      </c>
      <c r="B23" t="s">
        <v>3</v>
      </c>
    </row>
    <row r="24" spans="1:2" x14ac:dyDescent="0.25">
      <c r="A24">
        <v>5</v>
      </c>
      <c r="B24" t="s">
        <v>16</v>
      </c>
    </row>
    <row r="25" spans="1:2" x14ac:dyDescent="0.25">
      <c r="A25">
        <v>6</v>
      </c>
      <c r="B25" t="s">
        <v>17</v>
      </c>
    </row>
    <row r="26" spans="1:2" x14ac:dyDescent="0.25">
      <c r="A26">
        <v>6</v>
      </c>
      <c r="B26" t="s">
        <v>18</v>
      </c>
    </row>
    <row r="27" spans="1:2" x14ac:dyDescent="0.25">
      <c r="A27">
        <v>7</v>
      </c>
      <c r="B27" t="s">
        <v>19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43A55-52D1-4089-898A-E038ADADB0E0}">
  <sheetPr>
    <tabColor rgb="FF92D050"/>
  </sheetPr>
  <dimension ref="A1:F42"/>
  <sheetViews>
    <sheetView workbookViewId="0"/>
  </sheetViews>
  <sheetFormatPr defaultRowHeight="15" x14ac:dyDescent="0.25"/>
  <cols>
    <col min="1" max="1" width="12.7109375" bestFit="1" customWidth="1"/>
    <col min="2" max="2" width="10.5703125" bestFit="1" customWidth="1"/>
    <col min="3" max="3" width="16.28515625" bestFit="1" customWidth="1"/>
    <col min="4" max="4" width="6.42578125" bestFit="1" customWidth="1"/>
    <col min="5" max="5" width="8.7109375" bestFit="1" customWidth="1"/>
    <col min="6" max="6" width="11.7109375" bestFit="1" customWidth="1"/>
  </cols>
  <sheetData>
    <row r="1" spans="1:6" x14ac:dyDescent="0.25">
      <c r="A1" t="s">
        <v>317</v>
      </c>
      <c r="B1" s="49" t="s">
        <v>462</v>
      </c>
      <c r="C1" s="49" t="s">
        <v>667</v>
      </c>
      <c r="D1" s="49" t="s">
        <v>668</v>
      </c>
      <c r="E1" s="49" t="s">
        <v>669</v>
      </c>
      <c r="F1" s="49" t="s">
        <v>670</v>
      </c>
    </row>
    <row r="2" spans="1:6" x14ac:dyDescent="0.25">
      <c r="B2" s="49" t="s">
        <v>671</v>
      </c>
      <c r="C2" s="49" t="s">
        <v>672</v>
      </c>
      <c r="D2" s="49">
        <v>122</v>
      </c>
      <c r="E2" s="49">
        <v>32.399000000000001</v>
      </c>
      <c r="F2" s="49">
        <v>89.600999999999999</v>
      </c>
    </row>
    <row r="3" spans="1:6" x14ac:dyDescent="0.25">
      <c r="A3" t="s">
        <v>28</v>
      </c>
      <c r="B3" s="49" t="s">
        <v>673</v>
      </c>
      <c r="C3" s="49" t="s">
        <v>674</v>
      </c>
      <c r="D3" s="49">
        <v>50</v>
      </c>
      <c r="E3" s="49">
        <v>14.56</v>
      </c>
      <c r="F3" s="49">
        <v>35.441000000000003</v>
      </c>
    </row>
    <row r="4" spans="1:6" x14ac:dyDescent="0.25">
      <c r="B4" s="49" t="s">
        <v>578</v>
      </c>
      <c r="C4" s="49" t="s">
        <v>675</v>
      </c>
      <c r="D4" s="49">
        <v>13.4</v>
      </c>
      <c r="E4" s="49">
        <v>1.468</v>
      </c>
      <c r="F4" s="49">
        <v>11.932</v>
      </c>
    </row>
    <row r="5" spans="1:6" x14ac:dyDescent="0.25">
      <c r="A5" t="s">
        <v>37</v>
      </c>
      <c r="B5" s="49" t="s">
        <v>676</v>
      </c>
      <c r="C5" s="49" t="s">
        <v>677</v>
      </c>
      <c r="D5" s="49">
        <v>2</v>
      </c>
      <c r="E5" s="49">
        <v>0</v>
      </c>
      <c r="F5" s="49">
        <v>2</v>
      </c>
    </row>
    <row r="6" spans="1:6" x14ac:dyDescent="0.25">
      <c r="B6" s="49" t="s">
        <v>678</v>
      </c>
      <c r="C6" s="49" t="s">
        <v>679</v>
      </c>
      <c r="D6" s="49">
        <v>1</v>
      </c>
      <c r="E6" s="49">
        <v>1.4999999999999999E-2</v>
      </c>
      <c r="F6" s="49">
        <v>0.98499999999999999</v>
      </c>
    </row>
    <row r="7" spans="1:6" x14ac:dyDescent="0.25">
      <c r="B7" s="49" t="s">
        <v>534</v>
      </c>
      <c r="C7" s="49" t="s">
        <v>680</v>
      </c>
      <c r="D7" s="49">
        <v>2</v>
      </c>
      <c r="E7" s="49">
        <v>3.0000000000000001E-3</v>
      </c>
      <c r="F7" s="49">
        <v>1.9970000000000001</v>
      </c>
    </row>
    <row r="8" spans="1:6" x14ac:dyDescent="0.25">
      <c r="A8" t="s">
        <v>152</v>
      </c>
      <c r="B8" s="49" t="s">
        <v>681</v>
      </c>
      <c r="C8" s="49" t="s">
        <v>376</v>
      </c>
      <c r="D8" s="49">
        <v>15</v>
      </c>
      <c r="E8" s="49">
        <v>12.07</v>
      </c>
      <c r="F8" s="49">
        <v>2.93</v>
      </c>
    </row>
    <row r="9" spans="1:6" x14ac:dyDescent="0.25">
      <c r="A9" t="s">
        <v>165</v>
      </c>
      <c r="B9" s="49" t="s">
        <v>757</v>
      </c>
      <c r="C9" s="49" t="s">
        <v>758</v>
      </c>
      <c r="D9" s="49">
        <v>5</v>
      </c>
      <c r="E9" s="49">
        <v>0</v>
      </c>
      <c r="F9" s="49">
        <v>5</v>
      </c>
    </row>
    <row r="10" spans="1:6" x14ac:dyDescent="0.25">
      <c r="B10" s="49" t="s">
        <v>541</v>
      </c>
      <c r="C10" s="49" t="s">
        <v>682</v>
      </c>
      <c r="D10" s="49">
        <v>33</v>
      </c>
      <c r="E10" s="49">
        <v>2</v>
      </c>
      <c r="F10" s="49">
        <v>31</v>
      </c>
    </row>
    <row r="11" spans="1:6" x14ac:dyDescent="0.25">
      <c r="A11" t="s">
        <v>169</v>
      </c>
      <c r="B11" s="49" t="s">
        <v>683</v>
      </c>
      <c r="C11" s="49" t="s">
        <v>684</v>
      </c>
      <c r="D11" s="49">
        <v>75</v>
      </c>
      <c r="E11" s="49">
        <v>5.8769999999999998</v>
      </c>
      <c r="F11" s="49">
        <v>69.123000000000005</v>
      </c>
    </row>
    <row r="12" spans="1:6" x14ac:dyDescent="0.25">
      <c r="B12" s="49" t="s">
        <v>514</v>
      </c>
      <c r="C12" s="49" t="s">
        <v>685</v>
      </c>
      <c r="D12" s="49">
        <v>5</v>
      </c>
      <c r="E12" s="49">
        <v>0</v>
      </c>
      <c r="F12" s="49">
        <v>5</v>
      </c>
    </row>
    <row r="13" spans="1:6" x14ac:dyDescent="0.25">
      <c r="A13" t="s">
        <v>191</v>
      </c>
      <c r="B13" s="49" t="s">
        <v>686</v>
      </c>
      <c r="C13" s="49" t="s">
        <v>687</v>
      </c>
      <c r="D13" s="49">
        <v>7</v>
      </c>
      <c r="E13" s="49">
        <v>2.83</v>
      </c>
      <c r="F13" s="49">
        <v>4.17</v>
      </c>
    </row>
    <row r="14" spans="1:6" x14ac:dyDescent="0.25">
      <c r="B14" s="49" t="s">
        <v>688</v>
      </c>
      <c r="C14" s="49" t="s">
        <v>689</v>
      </c>
      <c r="D14" s="49">
        <v>2</v>
      </c>
      <c r="E14" s="49">
        <v>0</v>
      </c>
      <c r="F14" s="49">
        <v>2</v>
      </c>
    </row>
    <row r="15" spans="1:6" x14ac:dyDescent="0.25">
      <c r="A15" t="s">
        <v>42</v>
      </c>
      <c r="B15" s="49" t="s">
        <v>690</v>
      </c>
      <c r="C15" s="49" t="s">
        <v>691</v>
      </c>
      <c r="D15" s="49">
        <v>4</v>
      </c>
      <c r="E15" s="49">
        <v>0.57399999999999995</v>
      </c>
      <c r="F15" s="49">
        <v>3.4260000000000002</v>
      </c>
    </row>
    <row r="16" spans="1:6" x14ac:dyDescent="0.25">
      <c r="A16" t="s">
        <v>219</v>
      </c>
      <c r="B16" s="49" t="s">
        <v>692</v>
      </c>
      <c r="C16" s="49" t="s">
        <v>693</v>
      </c>
      <c r="D16" s="49">
        <v>8</v>
      </c>
      <c r="E16" s="49">
        <v>7.8220000000000001</v>
      </c>
      <c r="F16" s="49">
        <v>0.17799999999999999</v>
      </c>
    </row>
    <row r="17" spans="1:6" x14ac:dyDescent="0.25">
      <c r="A17" t="s">
        <v>52</v>
      </c>
      <c r="B17" s="49" t="s">
        <v>694</v>
      </c>
      <c r="C17" s="49" t="s">
        <v>695</v>
      </c>
      <c r="D17" s="49">
        <v>3.2</v>
      </c>
      <c r="E17" s="49">
        <v>0.124</v>
      </c>
      <c r="F17" s="49">
        <v>3.0760000000000001</v>
      </c>
    </row>
    <row r="18" spans="1:6" x14ac:dyDescent="0.25">
      <c r="B18" s="49" t="s">
        <v>759</v>
      </c>
      <c r="C18" s="49" t="s">
        <v>760</v>
      </c>
      <c r="D18" s="49">
        <v>3</v>
      </c>
      <c r="E18" s="49">
        <v>0</v>
      </c>
      <c r="F18" s="49">
        <v>3</v>
      </c>
    </row>
    <row r="19" spans="1:6" x14ac:dyDescent="0.25">
      <c r="B19" s="49" t="s">
        <v>696</v>
      </c>
      <c r="C19" s="49" t="s">
        <v>697</v>
      </c>
      <c r="D19" s="49">
        <v>45</v>
      </c>
      <c r="E19" s="49">
        <v>1.8779999999999999</v>
      </c>
      <c r="F19" s="49">
        <v>43.122</v>
      </c>
    </row>
    <row r="20" spans="1:6" x14ac:dyDescent="0.25">
      <c r="A20" t="s">
        <v>46</v>
      </c>
      <c r="B20" s="49" t="s">
        <v>698</v>
      </c>
      <c r="C20" s="49" t="s">
        <v>699</v>
      </c>
      <c r="D20" s="49">
        <v>1.5</v>
      </c>
      <c r="E20" s="49">
        <v>0.94199999999999995</v>
      </c>
      <c r="F20" s="49">
        <v>0.55800000000000005</v>
      </c>
    </row>
    <row r="21" spans="1:6" x14ac:dyDescent="0.25">
      <c r="B21" s="49" t="s">
        <v>544</v>
      </c>
      <c r="C21" s="49" t="s">
        <v>700</v>
      </c>
      <c r="D21" s="49">
        <v>10</v>
      </c>
      <c r="E21" s="49">
        <v>0</v>
      </c>
      <c r="F21" s="49">
        <v>10</v>
      </c>
    </row>
    <row r="22" spans="1:6" x14ac:dyDescent="0.25">
      <c r="A22" t="s">
        <v>239</v>
      </c>
      <c r="B22" s="49" t="s">
        <v>701</v>
      </c>
      <c r="C22" s="49" t="s">
        <v>702</v>
      </c>
      <c r="D22" s="49">
        <v>25</v>
      </c>
      <c r="E22" s="49">
        <v>1.155</v>
      </c>
      <c r="F22" s="49">
        <v>23.844999999999999</v>
      </c>
    </row>
    <row r="23" spans="1:6" x14ac:dyDescent="0.25">
      <c r="B23" s="49" t="s">
        <v>703</v>
      </c>
      <c r="C23" s="49" t="s">
        <v>704</v>
      </c>
      <c r="D23" s="49">
        <v>13.5</v>
      </c>
      <c r="E23" s="49">
        <v>7.0000000000000001E-3</v>
      </c>
      <c r="F23" s="49">
        <v>13.493</v>
      </c>
    </row>
    <row r="24" spans="1:6" x14ac:dyDescent="0.25">
      <c r="B24" s="49" t="s">
        <v>705</v>
      </c>
      <c r="C24" s="49" t="s">
        <v>706</v>
      </c>
      <c r="D24" s="49">
        <v>13.5</v>
      </c>
      <c r="E24" s="49">
        <v>5.2610000000000001</v>
      </c>
      <c r="F24" s="49">
        <v>8.24</v>
      </c>
    </row>
    <row r="25" spans="1:6" x14ac:dyDescent="0.25">
      <c r="B25" s="49" t="s">
        <v>707</v>
      </c>
      <c r="C25" s="49" t="s">
        <v>708</v>
      </c>
      <c r="D25" s="49">
        <v>0.2</v>
      </c>
      <c r="E25" s="49">
        <v>0</v>
      </c>
      <c r="F25" s="49">
        <v>0.2</v>
      </c>
    </row>
    <row r="26" spans="1:6" x14ac:dyDescent="0.25">
      <c r="A26" t="s">
        <v>247</v>
      </c>
      <c r="B26" s="49" t="s">
        <v>709</v>
      </c>
      <c r="C26" s="49" t="s">
        <v>710</v>
      </c>
      <c r="D26" s="49">
        <v>7</v>
      </c>
      <c r="E26" s="49">
        <v>1.163</v>
      </c>
      <c r="F26" s="49">
        <v>5.8369999999999997</v>
      </c>
    </row>
    <row r="27" spans="1:6" x14ac:dyDescent="0.25">
      <c r="B27" s="49" t="s">
        <v>711</v>
      </c>
      <c r="C27" s="49" t="s">
        <v>712</v>
      </c>
      <c r="D27" s="49">
        <v>1</v>
      </c>
      <c r="E27" s="49">
        <v>0</v>
      </c>
      <c r="F27" s="49">
        <v>1</v>
      </c>
    </row>
    <row r="28" spans="1:6" x14ac:dyDescent="0.25">
      <c r="A28" t="s">
        <v>57</v>
      </c>
      <c r="B28" s="49" t="s">
        <v>831</v>
      </c>
      <c r="C28" s="49" t="s">
        <v>832</v>
      </c>
      <c r="D28" s="49">
        <v>4.8</v>
      </c>
      <c r="E28" s="49">
        <v>0</v>
      </c>
      <c r="F28" s="49">
        <v>4.8</v>
      </c>
    </row>
    <row r="29" spans="1:6" x14ac:dyDescent="0.25">
      <c r="B29" s="49" t="s">
        <v>713</v>
      </c>
      <c r="C29" s="49" t="s">
        <v>714</v>
      </c>
      <c r="D29" s="49">
        <v>7.1</v>
      </c>
      <c r="E29" s="49">
        <v>2.8140000000000001</v>
      </c>
      <c r="F29" s="49">
        <v>4.2859999999999996</v>
      </c>
    </row>
    <row r="30" spans="1:6" x14ac:dyDescent="0.25">
      <c r="B30" s="49" t="s">
        <v>715</v>
      </c>
      <c r="C30" s="49" t="s">
        <v>716</v>
      </c>
      <c r="D30" s="49">
        <v>15.2</v>
      </c>
      <c r="E30" s="49">
        <v>2.0089999999999999</v>
      </c>
      <c r="F30" s="49">
        <v>13.191000000000001</v>
      </c>
    </row>
    <row r="31" spans="1:6" x14ac:dyDescent="0.25">
      <c r="A31" t="s">
        <v>64</v>
      </c>
      <c r="B31" s="49" t="s">
        <v>717</v>
      </c>
      <c r="C31" s="49" t="s">
        <v>718</v>
      </c>
      <c r="D31" s="49">
        <v>15</v>
      </c>
      <c r="E31" s="49">
        <v>0</v>
      </c>
      <c r="F31" s="49">
        <v>15</v>
      </c>
    </row>
    <row r="32" spans="1:6" x14ac:dyDescent="0.25">
      <c r="B32" s="49" t="s">
        <v>524</v>
      </c>
      <c r="C32" s="49" t="s">
        <v>719</v>
      </c>
      <c r="D32" s="49">
        <v>9.1999999999999993</v>
      </c>
      <c r="E32" s="49">
        <v>1.0169999999999999</v>
      </c>
      <c r="F32" s="49">
        <v>8.1839999999999993</v>
      </c>
    </row>
    <row r="33" spans="1:6" x14ac:dyDescent="0.25">
      <c r="B33" s="49" t="s">
        <v>525</v>
      </c>
      <c r="C33" s="49" t="s">
        <v>720</v>
      </c>
      <c r="D33" s="49">
        <v>2.4</v>
      </c>
      <c r="E33" s="49">
        <v>1.37</v>
      </c>
      <c r="F33" s="49">
        <v>1.03</v>
      </c>
    </row>
    <row r="34" spans="1:6" x14ac:dyDescent="0.25">
      <c r="A34" t="s">
        <v>264</v>
      </c>
      <c r="B34" s="49" t="s">
        <v>721</v>
      </c>
      <c r="C34" s="49" t="s">
        <v>722</v>
      </c>
      <c r="D34" s="49">
        <v>3</v>
      </c>
      <c r="E34" s="49">
        <v>1.4999999999999999E-2</v>
      </c>
      <c r="F34" s="49">
        <v>2.9860000000000002</v>
      </c>
    </row>
    <row r="35" spans="1:6" x14ac:dyDescent="0.25">
      <c r="A35" t="s">
        <v>272</v>
      </c>
      <c r="B35" s="49" t="s">
        <v>723</v>
      </c>
      <c r="C35" s="49" t="s">
        <v>724</v>
      </c>
      <c r="D35" s="49">
        <v>4</v>
      </c>
      <c r="E35" s="49">
        <v>0.64800000000000002</v>
      </c>
      <c r="F35" s="49">
        <v>3.3519999999999999</v>
      </c>
    </row>
    <row r="36" spans="1:6" x14ac:dyDescent="0.25">
      <c r="B36" s="49" t="s">
        <v>725</v>
      </c>
      <c r="C36" s="49" t="s">
        <v>726</v>
      </c>
      <c r="D36" s="49">
        <v>6.5</v>
      </c>
      <c r="E36" s="49">
        <v>1.696</v>
      </c>
      <c r="F36" s="49">
        <v>4.8040000000000003</v>
      </c>
    </row>
    <row r="37" spans="1:6" x14ac:dyDescent="0.25">
      <c r="B37" s="49" t="s">
        <v>727</v>
      </c>
      <c r="C37" s="49" t="s">
        <v>728</v>
      </c>
      <c r="D37" s="49">
        <v>5.5</v>
      </c>
      <c r="E37" s="49">
        <v>0</v>
      </c>
      <c r="F37" s="49">
        <v>5.5</v>
      </c>
    </row>
    <row r="38" spans="1:6" x14ac:dyDescent="0.25">
      <c r="A38" t="s">
        <v>284</v>
      </c>
      <c r="B38" s="49" t="s">
        <v>729</v>
      </c>
      <c r="C38" s="49" t="s">
        <v>730</v>
      </c>
      <c r="D38" s="49">
        <v>55</v>
      </c>
      <c r="E38" s="49">
        <v>6.6859999999999999</v>
      </c>
      <c r="F38" s="49">
        <v>48.314</v>
      </c>
    </row>
    <row r="39" spans="1:6" x14ac:dyDescent="0.25">
      <c r="A39" t="s">
        <v>211</v>
      </c>
      <c r="B39" s="49" t="s">
        <v>731</v>
      </c>
      <c r="C39" s="49" t="s">
        <v>732</v>
      </c>
      <c r="D39" s="49">
        <v>4</v>
      </c>
      <c r="E39" s="49">
        <v>0.95099999999999996</v>
      </c>
      <c r="F39" s="49">
        <v>3.0489999999999999</v>
      </c>
    </row>
    <row r="40" spans="1:6" x14ac:dyDescent="0.25">
      <c r="B40" s="49" t="s">
        <v>733</v>
      </c>
      <c r="C40" s="49" t="s">
        <v>734</v>
      </c>
      <c r="D40" s="49">
        <v>7</v>
      </c>
      <c r="E40" s="49">
        <v>0.94499999999999995</v>
      </c>
      <c r="F40" s="49">
        <v>6.0549999999999997</v>
      </c>
    </row>
    <row r="41" spans="1:6" x14ac:dyDescent="0.25">
      <c r="A41" s="31" t="s">
        <v>203</v>
      </c>
      <c r="B41" s="31"/>
      <c r="C41" s="31"/>
      <c r="D41" s="31"/>
      <c r="E41" s="31">
        <v>1.5249999999999999</v>
      </c>
      <c r="F41" s="31"/>
    </row>
    <row r="42" spans="1:6" x14ac:dyDescent="0.25">
      <c r="A42" s="31" t="s">
        <v>270</v>
      </c>
      <c r="B42" s="31"/>
      <c r="C42" s="31"/>
      <c r="D42" s="31"/>
      <c r="E42" s="31">
        <v>0.64800000000000002</v>
      </c>
      <c r="F42" s="31"/>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1E992-8D04-4CC0-8FD3-DEC428A9FA50}">
  <sheetPr>
    <tabColor rgb="FF92D050"/>
  </sheetPr>
  <dimension ref="A1:L11"/>
  <sheetViews>
    <sheetView workbookViewId="0">
      <selection activeCell="C11" sqref="C11"/>
    </sheetView>
  </sheetViews>
  <sheetFormatPr defaultRowHeight="15" x14ac:dyDescent="0.25"/>
  <cols>
    <col min="1" max="1" width="15.28515625" bestFit="1" customWidth="1"/>
    <col min="2" max="2" width="17.5703125" bestFit="1" customWidth="1"/>
    <col min="3" max="3" width="16.85546875" bestFit="1" customWidth="1"/>
    <col min="4" max="4" width="10" customWidth="1"/>
    <col min="5" max="5" width="12.5703125" customWidth="1"/>
    <col min="6" max="6" width="12.28515625" customWidth="1"/>
    <col min="7" max="7" width="18.5703125" customWidth="1"/>
    <col min="8" max="8" width="12.7109375" customWidth="1"/>
    <col min="9" max="9" width="16.5703125" customWidth="1"/>
    <col min="10" max="10" width="12.42578125" bestFit="1" customWidth="1"/>
    <col min="11" max="11" width="22" bestFit="1" customWidth="1"/>
    <col min="12" max="12" width="8.28515625" bestFit="1" customWidth="1"/>
  </cols>
  <sheetData>
    <row r="1" spans="1:12" x14ac:dyDescent="0.25">
      <c r="A1" t="s">
        <v>771</v>
      </c>
      <c r="B1" t="s">
        <v>804</v>
      </c>
    </row>
    <row r="2" spans="1:12" x14ac:dyDescent="0.25">
      <c r="A2" t="s">
        <v>772</v>
      </c>
      <c r="B2" t="s">
        <v>773</v>
      </c>
      <c r="C2" t="s">
        <v>774</v>
      </c>
      <c r="D2" t="s">
        <v>775</v>
      </c>
      <c r="E2" t="s">
        <v>776</v>
      </c>
      <c r="F2" t="s">
        <v>777</v>
      </c>
      <c r="G2" t="s">
        <v>778</v>
      </c>
      <c r="H2" t="s">
        <v>779</v>
      </c>
      <c r="I2" t="s">
        <v>782</v>
      </c>
      <c r="J2" t="s">
        <v>783</v>
      </c>
      <c r="K2" t="s">
        <v>780</v>
      </c>
      <c r="L2" t="s">
        <v>781</v>
      </c>
    </row>
    <row r="3" spans="1:12" x14ac:dyDescent="0.25">
      <c r="A3" t="s">
        <v>784</v>
      </c>
      <c r="B3" s="55">
        <v>45677</v>
      </c>
      <c r="C3" s="55">
        <v>45680</v>
      </c>
      <c r="D3" t="s">
        <v>785</v>
      </c>
      <c r="E3" t="s">
        <v>786</v>
      </c>
      <c r="F3" t="s">
        <v>787</v>
      </c>
      <c r="G3" t="s">
        <v>788</v>
      </c>
      <c r="H3" t="s">
        <v>789</v>
      </c>
      <c r="I3" t="s">
        <v>791</v>
      </c>
      <c r="J3" t="s">
        <v>237</v>
      </c>
      <c r="K3" t="s">
        <v>790</v>
      </c>
      <c r="L3">
        <v>589.51599999999996</v>
      </c>
    </row>
    <row r="4" spans="1:12" x14ac:dyDescent="0.25">
      <c r="A4" t="s">
        <v>784</v>
      </c>
      <c r="B4" s="55">
        <v>45677</v>
      </c>
      <c r="C4" s="55">
        <v>45680</v>
      </c>
      <c r="D4" t="s">
        <v>785</v>
      </c>
      <c r="E4" t="s">
        <v>786</v>
      </c>
      <c r="F4" t="s">
        <v>787</v>
      </c>
      <c r="G4" t="s">
        <v>788</v>
      </c>
      <c r="H4" t="s">
        <v>789</v>
      </c>
      <c r="I4" t="s">
        <v>791</v>
      </c>
      <c r="J4" t="s">
        <v>54</v>
      </c>
      <c r="K4" t="s">
        <v>790</v>
      </c>
      <c r="L4">
        <v>589.51599999999996</v>
      </c>
    </row>
    <row r="5" spans="1:12" x14ac:dyDescent="0.25">
      <c r="A5" t="s">
        <v>792</v>
      </c>
      <c r="B5" s="55">
        <v>45688</v>
      </c>
      <c r="C5" s="55">
        <v>45694</v>
      </c>
      <c r="D5" t="s">
        <v>785</v>
      </c>
      <c r="E5" t="s">
        <v>786</v>
      </c>
      <c r="F5" t="s">
        <v>787</v>
      </c>
      <c r="G5" t="s">
        <v>793</v>
      </c>
      <c r="H5" t="s">
        <v>794</v>
      </c>
      <c r="I5" t="s">
        <v>795</v>
      </c>
      <c r="J5" t="s">
        <v>182</v>
      </c>
      <c r="K5" t="s">
        <v>790</v>
      </c>
      <c r="L5">
        <v>709.60500000000002</v>
      </c>
    </row>
    <row r="6" spans="1:12" x14ac:dyDescent="0.25">
      <c r="A6" t="s">
        <v>796</v>
      </c>
      <c r="B6" s="55">
        <v>45705</v>
      </c>
      <c r="C6" s="55">
        <v>45711</v>
      </c>
      <c r="D6" t="s">
        <v>797</v>
      </c>
      <c r="E6" t="s">
        <v>798</v>
      </c>
      <c r="F6" t="s">
        <v>799</v>
      </c>
      <c r="G6" t="s">
        <v>793</v>
      </c>
      <c r="H6" t="s">
        <v>794</v>
      </c>
      <c r="I6" t="s">
        <v>795</v>
      </c>
      <c r="J6" t="s">
        <v>182</v>
      </c>
      <c r="K6" t="s">
        <v>95</v>
      </c>
      <c r="L6">
        <v>508.86399999999998</v>
      </c>
    </row>
    <row r="7" spans="1:12" x14ac:dyDescent="0.25">
      <c r="A7" t="s">
        <v>800</v>
      </c>
      <c r="B7" s="55">
        <v>45682</v>
      </c>
      <c r="C7" s="55">
        <v>45685</v>
      </c>
      <c r="D7" t="s">
        <v>801</v>
      </c>
      <c r="E7" t="s">
        <v>802</v>
      </c>
      <c r="F7" t="s">
        <v>803</v>
      </c>
      <c r="G7" t="s">
        <v>788</v>
      </c>
      <c r="H7" t="s">
        <v>789</v>
      </c>
      <c r="I7" t="s">
        <v>791</v>
      </c>
      <c r="J7" t="s">
        <v>237</v>
      </c>
      <c r="K7" t="s">
        <v>95</v>
      </c>
      <c r="L7">
        <v>526.80499999999995</v>
      </c>
    </row>
    <row r="8" spans="1:12" x14ac:dyDescent="0.25">
      <c r="A8" t="s">
        <v>800</v>
      </c>
      <c r="B8" s="55">
        <v>45682</v>
      </c>
      <c r="C8" s="55">
        <v>45685</v>
      </c>
      <c r="D8" t="s">
        <v>801</v>
      </c>
      <c r="E8" t="s">
        <v>802</v>
      </c>
      <c r="F8" t="s">
        <v>803</v>
      </c>
      <c r="G8" t="s">
        <v>788</v>
      </c>
      <c r="H8" t="s">
        <v>789</v>
      </c>
      <c r="I8" t="s">
        <v>791</v>
      </c>
      <c r="J8" t="s">
        <v>54</v>
      </c>
      <c r="K8" t="s">
        <v>95</v>
      </c>
      <c r="L8">
        <v>526.80499999999995</v>
      </c>
    </row>
    <row r="9" spans="1:12" x14ac:dyDescent="0.25">
      <c r="A9" t="s">
        <v>800</v>
      </c>
      <c r="B9" s="55">
        <v>45682</v>
      </c>
      <c r="C9" s="55">
        <v>45685</v>
      </c>
      <c r="D9" t="s">
        <v>801</v>
      </c>
      <c r="E9" t="s">
        <v>802</v>
      </c>
      <c r="F9" t="s">
        <v>803</v>
      </c>
      <c r="G9" t="s">
        <v>788</v>
      </c>
      <c r="H9" t="s">
        <v>794</v>
      </c>
      <c r="I9" t="s">
        <v>795</v>
      </c>
      <c r="J9" t="s">
        <v>185</v>
      </c>
      <c r="K9" t="s">
        <v>95</v>
      </c>
      <c r="L9">
        <v>2.202</v>
      </c>
    </row>
    <row r="10" spans="1:12" x14ac:dyDescent="0.25">
      <c r="A10" t="s">
        <v>813</v>
      </c>
      <c r="B10" s="56">
        <v>45670</v>
      </c>
      <c r="C10" s="56">
        <v>45670</v>
      </c>
      <c r="D10" t="s">
        <v>814</v>
      </c>
      <c r="E10" t="s">
        <v>815</v>
      </c>
      <c r="F10" t="s">
        <v>787</v>
      </c>
      <c r="G10" t="s">
        <v>816</v>
      </c>
      <c r="H10" t="s">
        <v>789</v>
      </c>
      <c r="I10" t="s">
        <v>791</v>
      </c>
      <c r="J10" t="s">
        <v>54</v>
      </c>
      <c r="K10" t="s">
        <v>98</v>
      </c>
      <c r="L10">
        <v>756.25800000000004</v>
      </c>
    </row>
    <row r="11" spans="1:12" x14ac:dyDescent="0.25">
      <c r="B11" s="56"/>
      <c r="C11" s="56"/>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87210-34C8-42BC-A5E1-24C9C812D4B1}">
  <sheetPr>
    <tabColor rgb="FFFFC000"/>
  </sheetPr>
  <dimension ref="A1:K36"/>
  <sheetViews>
    <sheetView topLeftCell="A2" workbookViewId="0">
      <selection activeCell="C36" sqref="C36"/>
    </sheetView>
  </sheetViews>
  <sheetFormatPr defaultRowHeight="15" x14ac:dyDescent="0.25"/>
  <cols>
    <col min="1" max="1" width="17.42578125" bestFit="1" customWidth="1"/>
    <col min="2" max="2" width="7.28515625" bestFit="1" customWidth="1"/>
    <col min="3" max="3" width="20.7109375" bestFit="1" customWidth="1"/>
    <col min="4" max="4" width="9.140625" style="3"/>
    <col min="8" max="8" width="20.7109375" bestFit="1" customWidth="1"/>
  </cols>
  <sheetData>
    <row r="1" spans="1:11" x14ac:dyDescent="0.25">
      <c r="A1" t="s">
        <v>579</v>
      </c>
      <c r="B1" t="s">
        <v>580</v>
      </c>
      <c r="C1" t="s">
        <v>318</v>
      </c>
      <c r="D1" s="3" t="s">
        <v>581</v>
      </c>
      <c r="E1" s="3" t="s">
        <v>744</v>
      </c>
      <c r="F1" s="3" t="s">
        <v>548</v>
      </c>
      <c r="H1" t="s">
        <v>318</v>
      </c>
      <c r="I1" s="3" t="s">
        <v>657</v>
      </c>
      <c r="J1" s="3" t="s">
        <v>744</v>
      </c>
      <c r="K1" s="3" t="s">
        <v>548</v>
      </c>
    </row>
    <row r="2" spans="1:11" x14ac:dyDescent="0.25">
      <c r="A2" t="s">
        <v>582</v>
      </c>
      <c r="B2" t="s">
        <v>583</v>
      </c>
      <c r="C2" t="s">
        <v>106</v>
      </c>
      <c r="D2" s="3">
        <v>7.4</v>
      </c>
      <c r="E2">
        <f>SUMIFS(QAM_TRACKER!E:E,QAM_TRACKER!F:F,'6ACOD'!B2)</f>
        <v>0</v>
      </c>
      <c r="F2">
        <f>D2-E2</f>
        <v>7.4</v>
      </c>
      <c r="H2" t="s">
        <v>106</v>
      </c>
      <c r="I2" s="6">
        <f>SUMIFS(D:D,C:C,H2)</f>
        <v>14.100000000000001</v>
      </c>
      <c r="J2" s="6">
        <f>SUMIFS(E:E,C:C,H2)</f>
        <v>6.7</v>
      </c>
      <c r="K2" s="6">
        <f>I2-J2</f>
        <v>7.4000000000000012</v>
      </c>
    </row>
    <row r="3" spans="1:11" x14ac:dyDescent="0.25">
      <c r="A3" t="s">
        <v>584</v>
      </c>
      <c r="B3" t="s">
        <v>585</v>
      </c>
      <c r="C3" t="s">
        <v>95</v>
      </c>
      <c r="D3" s="3">
        <v>7.4</v>
      </c>
      <c r="E3">
        <f>SUMIFS(QAM_TRACKER!E:E,QAM_TRACKER!F:F,'6ACOD'!B3)</f>
        <v>0</v>
      </c>
      <c r="F3">
        <f t="shared" ref="F3:F36" si="0">D3-E3</f>
        <v>7.4</v>
      </c>
      <c r="H3" t="s">
        <v>95</v>
      </c>
      <c r="I3" s="6">
        <f t="shared" ref="I3:I11" si="1">SUMIFS(D:D,C:C,H3)</f>
        <v>130.00000000000003</v>
      </c>
      <c r="J3" s="6">
        <f t="shared" ref="J3:J11" si="2">SUMIFS(E:E,C:C,H3)</f>
        <v>90.500000000000028</v>
      </c>
      <c r="K3" s="6">
        <f t="shared" ref="K3:K13" si="3">I3-J3</f>
        <v>39.5</v>
      </c>
    </row>
    <row r="4" spans="1:11" x14ac:dyDescent="0.25">
      <c r="A4" t="s">
        <v>586</v>
      </c>
      <c r="B4" t="s">
        <v>587</v>
      </c>
      <c r="C4" t="s">
        <v>588</v>
      </c>
      <c r="D4" s="3">
        <v>6.7</v>
      </c>
      <c r="E4">
        <f>SUMIFS(QAM_TRACKER!E:E,QAM_TRACKER!F:F,'6ACOD'!B4)</f>
        <v>0</v>
      </c>
      <c r="F4">
        <f t="shared" si="0"/>
        <v>6.7</v>
      </c>
      <c r="H4" t="s">
        <v>588</v>
      </c>
      <c r="I4" s="6">
        <f t="shared" si="1"/>
        <v>36.5</v>
      </c>
      <c r="J4" s="6">
        <f t="shared" si="2"/>
        <v>0</v>
      </c>
      <c r="K4" s="6">
        <f t="shared" si="3"/>
        <v>36.5</v>
      </c>
    </row>
    <row r="5" spans="1:11" x14ac:dyDescent="0.25">
      <c r="A5" t="s">
        <v>589</v>
      </c>
      <c r="B5" t="s">
        <v>590</v>
      </c>
      <c r="C5" t="s">
        <v>588</v>
      </c>
      <c r="D5" s="3">
        <v>6.7</v>
      </c>
      <c r="E5">
        <f>SUMIFS(QAM_TRACKER!E:E,QAM_TRACKER!F:F,'6ACOD'!B5)</f>
        <v>0</v>
      </c>
      <c r="F5">
        <f t="shared" si="0"/>
        <v>6.7</v>
      </c>
      <c r="H5" t="s">
        <v>613</v>
      </c>
      <c r="I5" s="6">
        <f t="shared" si="1"/>
        <v>6</v>
      </c>
      <c r="J5" s="6">
        <f t="shared" si="2"/>
        <v>0</v>
      </c>
      <c r="K5" s="6">
        <f t="shared" si="3"/>
        <v>6</v>
      </c>
    </row>
    <row r="6" spans="1:11" x14ac:dyDescent="0.25">
      <c r="A6" t="s">
        <v>591</v>
      </c>
      <c r="B6" t="s">
        <v>592</v>
      </c>
      <c r="C6" t="s">
        <v>588</v>
      </c>
      <c r="D6" s="3">
        <v>6.7</v>
      </c>
      <c r="E6">
        <f>SUMIFS(QAM_TRACKER!E:E,QAM_TRACKER!F:F,'6ACOD'!B6)</f>
        <v>0</v>
      </c>
      <c r="F6">
        <f t="shared" si="0"/>
        <v>6.7</v>
      </c>
      <c r="H6" t="s">
        <v>105</v>
      </c>
      <c r="I6" s="6">
        <f t="shared" si="1"/>
        <v>6</v>
      </c>
      <c r="J6" s="6">
        <f t="shared" si="2"/>
        <v>6</v>
      </c>
      <c r="K6" s="6">
        <f t="shared" si="3"/>
        <v>0</v>
      </c>
    </row>
    <row r="7" spans="1:11" x14ac:dyDescent="0.25">
      <c r="A7" t="s">
        <v>593</v>
      </c>
      <c r="B7" t="s">
        <v>594</v>
      </c>
      <c r="C7" t="s">
        <v>95</v>
      </c>
      <c r="D7" s="3">
        <v>6.7</v>
      </c>
      <c r="E7">
        <f>SUMIFS(QAM_TRACKER!E:E,QAM_TRACKER!F:F,'6ACOD'!B7)</f>
        <v>6.7</v>
      </c>
      <c r="F7">
        <f t="shared" si="0"/>
        <v>0</v>
      </c>
      <c r="H7" t="s">
        <v>97</v>
      </c>
      <c r="I7" s="6">
        <f t="shared" si="1"/>
        <v>16.8</v>
      </c>
      <c r="J7" s="6">
        <f t="shared" si="2"/>
        <v>16.8</v>
      </c>
      <c r="K7" s="6">
        <f t="shared" si="3"/>
        <v>0</v>
      </c>
    </row>
    <row r="8" spans="1:11" x14ac:dyDescent="0.25">
      <c r="A8" t="s">
        <v>595</v>
      </c>
      <c r="B8" t="s">
        <v>596</v>
      </c>
      <c r="C8" t="s">
        <v>95</v>
      </c>
      <c r="D8" s="3">
        <v>6.7</v>
      </c>
      <c r="E8">
        <f>SUMIFS(QAM_TRACKER!E:E,QAM_TRACKER!F:F,'6ACOD'!B8)</f>
        <v>6.7</v>
      </c>
      <c r="F8">
        <f t="shared" si="0"/>
        <v>0</v>
      </c>
      <c r="H8" t="s">
        <v>101</v>
      </c>
      <c r="I8" s="6">
        <f t="shared" si="1"/>
        <v>2</v>
      </c>
      <c r="J8" s="6">
        <f t="shared" si="2"/>
        <v>0</v>
      </c>
      <c r="K8" s="6">
        <f t="shared" si="3"/>
        <v>2</v>
      </c>
    </row>
    <row r="9" spans="1:11" x14ac:dyDescent="0.25">
      <c r="A9" t="s">
        <v>597</v>
      </c>
      <c r="B9" t="s">
        <v>598</v>
      </c>
      <c r="C9" t="s">
        <v>95</v>
      </c>
      <c r="D9" s="3">
        <v>6.7</v>
      </c>
      <c r="E9">
        <f>SUMIFS(QAM_TRACKER!E:E,QAM_TRACKER!F:F,'6ACOD'!B9)</f>
        <v>0</v>
      </c>
      <c r="F9">
        <f t="shared" si="0"/>
        <v>6.7</v>
      </c>
      <c r="H9" t="s">
        <v>654</v>
      </c>
      <c r="I9" s="6">
        <f t="shared" si="1"/>
        <v>0</v>
      </c>
      <c r="J9" s="6">
        <f t="shared" si="2"/>
        <v>0</v>
      </c>
      <c r="K9" s="6">
        <f t="shared" si="3"/>
        <v>0</v>
      </c>
    </row>
    <row r="10" spans="1:11" x14ac:dyDescent="0.25">
      <c r="A10" t="s">
        <v>599</v>
      </c>
      <c r="B10" t="s">
        <v>600</v>
      </c>
      <c r="C10" t="s">
        <v>95</v>
      </c>
      <c r="D10" s="3">
        <v>6.7</v>
      </c>
      <c r="E10">
        <f>SUMIFS(QAM_TRACKER!E:E,QAM_TRACKER!F:F,'6ACOD'!B10)</f>
        <v>6.7</v>
      </c>
      <c r="F10">
        <f t="shared" si="0"/>
        <v>0</v>
      </c>
      <c r="H10" t="s">
        <v>655</v>
      </c>
      <c r="I10" s="6">
        <f t="shared" si="1"/>
        <v>0</v>
      </c>
      <c r="J10" s="6">
        <f t="shared" si="2"/>
        <v>0</v>
      </c>
      <c r="K10" s="6">
        <f t="shared" si="3"/>
        <v>0</v>
      </c>
    </row>
    <row r="11" spans="1:11" x14ac:dyDescent="0.25">
      <c r="A11" t="s">
        <v>601</v>
      </c>
      <c r="B11" t="s">
        <v>602</v>
      </c>
      <c r="C11" t="s">
        <v>106</v>
      </c>
      <c r="D11" s="3">
        <v>6.7</v>
      </c>
      <c r="E11">
        <f>SUMIFS(QAM_TRACKER!E:E,QAM_TRACKER!F:F,'6ACOD'!B11)</f>
        <v>6.7</v>
      </c>
      <c r="F11">
        <f t="shared" si="0"/>
        <v>0</v>
      </c>
      <c r="H11" t="s">
        <v>656</v>
      </c>
      <c r="I11" s="6">
        <f t="shared" si="1"/>
        <v>0</v>
      </c>
      <c r="J11" s="6">
        <f t="shared" si="2"/>
        <v>0</v>
      </c>
      <c r="K11" s="6">
        <f t="shared" si="3"/>
        <v>0</v>
      </c>
    </row>
    <row r="12" spans="1:11" x14ac:dyDescent="0.25">
      <c r="A12" t="s">
        <v>603</v>
      </c>
      <c r="B12" t="s">
        <v>604</v>
      </c>
      <c r="C12" t="s">
        <v>95</v>
      </c>
      <c r="D12" s="3">
        <v>6.7</v>
      </c>
      <c r="E12">
        <f>SUMIFS(QAM_TRACKER!E:E,QAM_TRACKER!F:F,'6ACOD'!B12)</f>
        <v>0</v>
      </c>
      <c r="F12">
        <f t="shared" si="0"/>
        <v>6.7</v>
      </c>
      <c r="K12" s="6"/>
    </row>
    <row r="13" spans="1:11" x14ac:dyDescent="0.25">
      <c r="A13" t="s">
        <v>605</v>
      </c>
      <c r="B13" t="s">
        <v>606</v>
      </c>
      <c r="C13" t="s">
        <v>95</v>
      </c>
      <c r="D13" s="3">
        <v>6.7</v>
      </c>
      <c r="E13">
        <f>SUMIFS(QAM_TRACKER!E:E,QAM_TRACKER!F:F,'6ACOD'!B13)</f>
        <v>0</v>
      </c>
      <c r="F13">
        <f t="shared" si="0"/>
        <v>6.7</v>
      </c>
      <c r="H13" t="s">
        <v>459</v>
      </c>
      <c r="I13">
        <f>SUM(I2:I12)</f>
        <v>211.40000000000003</v>
      </c>
      <c r="J13">
        <f>SUM(J2:J12)</f>
        <v>120.00000000000003</v>
      </c>
      <c r="K13" s="6">
        <f t="shared" si="3"/>
        <v>91.4</v>
      </c>
    </row>
    <row r="14" spans="1:11" x14ac:dyDescent="0.25">
      <c r="A14" t="s">
        <v>607</v>
      </c>
      <c r="B14" t="s">
        <v>608</v>
      </c>
      <c r="C14" t="s">
        <v>95</v>
      </c>
      <c r="D14" s="3">
        <v>6.7</v>
      </c>
      <c r="E14">
        <f>SUMIFS(QAM_TRACKER!E:E,QAM_TRACKER!F:F,'6ACOD'!B14)</f>
        <v>6.7</v>
      </c>
      <c r="F14">
        <f t="shared" si="0"/>
        <v>0</v>
      </c>
      <c r="I14" s="16"/>
    </row>
    <row r="15" spans="1:11" x14ac:dyDescent="0.25">
      <c r="A15" t="s">
        <v>609</v>
      </c>
      <c r="B15" t="s">
        <v>610</v>
      </c>
      <c r="C15" t="s">
        <v>95</v>
      </c>
      <c r="D15" s="3">
        <v>6.7</v>
      </c>
      <c r="E15">
        <f>SUMIFS(QAM_TRACKER!E:E,QAM_TRACKER!F:F,'6ACOD'!B15)</f>
        <v>6.7</v>
      </c>
      <c r="F15">
        <f t="shared" si="0"/>
        <v>0</v>
      </c>
      <c r="I15" s="16"/>
    </row>
    <row r="16" spans="1:11" x14ac:dyDescent="0.25">
      <c r="A16" t="s">
        <v>611</v>
      </c>
      <c r="B16" t="s">
        <v>612</v>
      </c>
      <c r="C16" t="s">
        <v>613</v>
      </c>
      <c r="D16" s="3">
        <v>6</v>
      </c>
      <c r="E16">
        <f>SUMIFS(QAM_TRACKER!E:E,QAM_TRACKER!F:F,'6ACOD'!B16)</f>
        <v>0</v>
      </c>
      <c r="F16">
        <f t="shared" si="0"/>
        <v>6</v>
      </c>
      <c r="I16" s="16"/>
    </row>
    <row r="17" spans="1:6" x14ac:dyDescent="0.25">
      <c r="A17" t="s">
        <v>614</v>
      </c>
      <c r="B17" t="s">
        <v>615</v>
      </c>
      <c r="C17" t="s">
        <v>105</v>
      </c>
      <c r="D17" s="3">
        <v>6</v>
      </c>
      <c r="E17">
        <f>SUMIFS(QAM_TRACKER!E:E,QAM_TRACKER!F:F,'6ACOD'!B17)</f>
        <v>6</v>
      </c>
      <c r="F17">
        <f t="shared" si="0"/>
        <v>0</v>
      </c>
    </row>
    <row r="18" spans="1:6" x14ac:dyDescent="0.25">
      <c r="A18" t="s">
        <v>616</v>
      </c>
      <c r="B18" t="s">
        <v>617</v>
      </c>
      <c r="C18" t="s">
        <v>97</v>
      </c>
      <c r="D18" s="3">
        <v>6</v>
      </c>
      <c r="E18">
        <f>SUMIFS(QAM_TRACKER!E:E,QAM_TRACKER!F:F,'6ACOD'!B18)</f>
        <v>6</v>
      </c>
      <c r="F18">
        <f t="shared" si="0"/>
        <v>0</v>
      </c>
    </row>
    <row r="19" spans="1:6" x14ac:dyDescent="0.25">
      <c r="A19" t="s">
        <v>618</v>
      </c>
      <c r="B19" t="s">
        <v>619</v>
      </c>
      <c r="C19" t="s">
        <v>588</v>
      </c>
      <c r="D19" s="3">
        <v>6</v>
      </c>
      <c r="E19">
        <f>SUMIFS(QAM_TRACKER!E:E,QAM_TRACKER!F:F,'6ACOD'!B19)</f>
        <v>0</v>
      </c>
      <c r="F19">
        <f t="shared" si="0"/>
        <v>6</v>
      </c>
    </row>
    <row r="20" spans="1:6" x14ac:dyDescent="0.25">
      <c r="A20" t="s">
        <v>620</v>
      </c>
      <c r="B20" t="s">
        <v>621</v>
      </c>
      <c r="C20" t="s">
        <v>588</v>
      </c>
      <c r="D20" s="3">
        <v>5</v>
      </c>
      <c r="E20">
        <f>SUMIFS(QAM_TRACKER!E:E,QAM_TRACKER!F:F,'6ACOD'!B20)</f>
        <v>0</v>
      </c>
      <c r="F20">
        <f t="shared" si="0"/>
        <v>5</v>
      </c>
    </row>
    <row r="21" spans="1:6" x14ac:dyDescent="0.25">
      <c r="A21" t="s">
        <v>622</v>
      </c>
      <c r="B21" t="s">
        <v>623</v>
      </c>
      <c r="C21" t="s">
        <v>95</v>
      </c>
      <c r="D21" s="3">
        <v>6</v>
      </c>
      <c r="E21">
        <f>SUMIFS(QAM_TRACKER!E:E,QAM_TRACKER!F:F,'6ACOD'!B21)</f>
        <v>0</v>
      </c>
      <c r="F21">
        <f t="shared" si="0"/>
        <v>6</v>
      </c>
    </row>
    <row r="22" spans="1:6" x14ac:dyDescent="0.25">
      <c r="A22" t="s">
        <v>624</v>
      </c>
      <c r="B22" t="s">
        <v>625</v>
      </c>
      <c r="C22" t="s">
        <v>95</v>
      </c>
      <c r="D22" s="3">
        <v>6</v>
      </c>
      <c r="E22">
        <f>SUMIFS(QAM_TRACKER!E:E,QAM_TRACKER!F:F,'6ACOD'!B22)</f>
        <v>6</v>
      </c>
      <c r="F22">
        <f t="shared" si="0"/>
        <v>0</v>
      </c>
    </row>
    <row r="23" spans="1:6" x14ac:dyDescent="0.25">
      <c r="A23" t="s">
        <v>626</v>
      </c>
      <c r="B23" t="s">
        <v>627</v>
      </c>
      <c r="C23" t="s">
        <v>95</v>
      </c>
      <c r="D23" s="3">
        <v>6</v>
      </c>
      <c r="E23">
        <f>SUMIFS(QAM_TRACKER!E:E,QAM_TRACKER!F:F,'6ACOD'!B23)</f>
        <v>6</v>
      </c>
      <c r="F23">
        <f t="shared" si="0"/>
        <v>0</v>
      </c>
    </row>
    <row r="24" spans="1:6" x14ac:dyDescent="0.25">
      <c r="A24" t="s">
        <v>628</v>
      </c>
      <c r="B24" t="s">
        <v>629</v>
      </c>
      <c r="C24" t="s">
        <v>95</v>
      </c>
      <c r="D24" s="3">
        <v>6</v>
      </c>
      <c r="E24">
        <f>SUMIFS(QAM_TRACKER!E:E,QAM_TRACKER!F:F,'6ACOD'!B24)</f>
        <v>6</v>
      </c>
      <c r="F24">
        <f t="shared" si="0"/>
        <v>0</v>
      </c>
    </row>
    <row r="25" spans="1:6" x14ac:dyDescent="0.25">
      <c r="A25" t="s">
        <v>630</v>
      </c>
      <c r="B25" t="s">
        <v>631</v>
      </c>
      <c r="C25" t="s">
        <v>95</v>
      </c>
      <c r="D25" s="3">
        <v>6</v>
      </c>
      <c r="E25">
        <f>SUMIFS(QAM_TRACKER!E:E,QAM_TRACKER!F:F,'6ACOD'!B25)</f>
        <v>6</v>
      </c>
      <c r="F25">
        <f t="shared" si="0"/>
        <v>0</v>
      </c>
    </row>
    <row r="26" spans="1:6" x14ac:dyDescent="0.25">
      <c r="A26" t="s">
        <v>632</v>
      </c>
      <c r="B26" t="s">
        <v>633</v>
      </c>
      <c r="C26" t="s">
        <v>95</v>
      </c>
      <c r="D26" s="3">
        <v>6</v>
      </c>
      <c r="E26">
        <f>SUMIFS(QAM_TRACKER!E:E,QAM_TRACKER!F:F,'6ACOD'!B26)</f>
        <v>0</v>
      </c>
      <c r="F26">
        <f t="shared" si="0"/>
        <v>6</v>
      </c>
    </row>
    <row r="27" spans="1:6" x14ac:dyDescent="0.25">
      <c r="A27" t="s">
        <v>634</v>
      </c>
      <c r="B27" t="s">
        <v>635</v>
      </c>
      <c r="C27" t="s">
        <v>95</v>
      </c>
      <c r="D27" s="3">
        <v>6</v>
      </c>
      <c r="E27">
        <f>SUMIFS(QAM_TRACKER!E:E,QAM_TRACKER!F:F,'6ACOD'!B27)</f>
        <v>6</v>
      </c>
      <c r="F27">
        <f t="shared" si="0"/>
        <v>0</v>
      </c>
    </row>
    <row r="28" spans="1:6" x14ac:dyDescent="0.25">
      <c r="A28" t="s">
        <v>636</v>
      </c>
      <c r="B28" t="s">
        <v>637</v>
      </c>
      <c r="C28" t="s">
        <v>97</v>
      </c>
      <c r="D28" s="3">
        <v>5.4</v>
      </c>
      <c r="E28">
        <f>SUMIFS(QAM_TRACKER!E:E,QAM_TRACKER!F:F,'6ACOD'!B28)</f>
        <v>5.4</v>
      </c>
      <c r="F28">
        <f t="shared" si="0"/>
        <v>0</v>
      </c>
    </row>
    <row r="29" spans="1:6" x14ac:dyDescent="0.25">
      <c r="A29" t="s">
        <v>638</v>
      </c>
      <c r="B29" t="s">
        <v>639</v>
      </c>
      <c r="C29" t="s">
        <v>97</v>
      </c>
      <c r="D29" s="3">
        <v>5.4</v>
      </c>
      <c r="E29">
        <f>SUMIFS(QAM_TRACKER!E:E,QAM_TRACKER!F:F,'6ACOD'!B29)</f>
        <v>5.4</v>
      </c>
      <c r="F29">
        <f t="shared" si="0"/>
        <v>0</v>
      </c>
    </row>
    <row r="30" spans="1:6" x14ac:dyDescent="0.25">
      <c r="A30" t="s">
        <v>640</v>
      </c>
      <c r="B30" t="s">
        <v>641</v>
      </c>
      <c r="C30" t="s">
        <v>588</v>
      </c>
      <c r="D30" s="3">
        <v>5.4</v>
      </c>
      <c r="E30">
        <f>SUMIFS(QAM_TRACKER!E:E,QAM_TRACKER!F:F,'6ACOD'!B30)</f>
        <v>0</v>
      </c>
      <c r="F30">
        <f t="shared" si="0"/>
        <v>5.4</v>
      </c>
    </row>
    <row r="31" spans="1:6" x14ac:dyDescent="0.25">
      <c r="A31" t="s">
        <v>642</v>
      </c>
      <c r="B31" t="s">
        <v>643</v>
      </c>
      <c r="C31" t="s">
        <v>95</v>
      </c>
      <c r="D31" s="3">
        <v>5.4</v>
      </c>
      <c r="E31">
        <f>SUMIFS(QAM_TRACKER!E:E,QAM_TRACKER!F:F,'6ACOD'!B31)</f>
        <v>5.4</v>
      </c>
      <c r="F31">
        <f t="shared" si="0"/>
        <v>0</v>
      </c>
    </row>
    <row r="32" spans="1:6" x14ac:dyDescent="0.25">
      <c r="A32" t="s">
        <v>644</v>
      </c>
      <c r="B32" t="s">
        <v>645</v>
      </c>
      <c r="C32" t="s">
        <v>95</v>
      </c>
      <c r="D32" s="3">
        <v>5.4</v>
      </c>
      <c r="E32">
        <f>SUMIFS(QAM_TRACKER!E:E,QAM_TRACKER!F:F,'6ACOD'!B32)</f>
        <v>5.4</v>
      </c>
      <c r="F32">
        <f t="shared" si="0"/>
        <v>0</v>
      </c>
    </row>
    <row r="33" spans="1:6" x14ac:dyDescent="0.25">
      <c r="A33" t="s">
        <v>646</v>
      </c>
      <c r="B33" t="s">
        <v>647</v>
      </c>
      <c r="C33" t="s">
        <v>95</v>
      </c>
      <c r="D33" s="3">
        <v>5.4</v>
      </c>
      <c r="E33">
        <f>SUMIFS(QAM_TRACKER!E:E,QAM_TRACKER!F:F,'6ACOD'!B33)</f>
        <v>5.4</v>
      </c>
      <c r="F33">
        <f t="shared" si="0"/>
        <v>0</v>
      </c>
    </row>
    <row r="34" spans="1:6" x14ac:dyDescent="0.25">
      <c r="A34" t="s">
        <v>648</v>
      </c>
      <c r="B34" t="s">
        <v>649</v>
      </c>
      <c r="C34" t="s">
        <v>101</v>
      </c>
      <c r="D34" s="3">
        <v>2</v>
      </c>
      <c r="E34">
        <f>SUMIFS(QAM_TRACKER!E:E,QAM_TRACKER!F:F,'6ACOD'!B34)</f>
        <v>0</v>
      </c>
      <c r="F34">
        <f t="shared" si="0"/>
        <v>2</v>
      </c>
    </row>
    <row r="35" spans="1:6" x14ac:dyDescent="0.25">
      <c r="A35" t="s">
        <v>650</v>
      </c>
      <c r="B35" t="s">
        <v>651</v>
      </c>
      <c r="C35" t="s">
        <v>95</v>
      </c>
      <c r="D35" s="3">
        <v>5.4</v>
      </c>
      <c r="E35">
        <f>SUMIFS(QAM_TRACKER!E:E,QAM_TRACKER!F:F,'6ACOD'!B35)</f>
        <v>5.4</v>
      </c>
      <c r="F35">
        <f t="shared" si="0"/>
        <v>0</v>
      </c>
    </row>
    <row r="36" spans="1:6" x14ac:dyDescent="0.25">
      <c r="A36" t="s">
        <v>652</v>
      </c>
      <c r="B36" t="s">
        <v>653</v>
      </c>
      <c r="C36" t="s">
        <v>95</v>
      </c>
      <c r="D36" s="3">
        <v>5.4</v>
      </c>
      <c r="E36">
        <f>SUMIFS(QAM_TRACKER!E:E,QAM_TRACKER!F:F,'6ACOD'!B36)</f>
        <v>5.4</v>
      </c>
      <c r="F36">
        <f t="shared" si="0"/>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23B90-40D5-465A-96F5-B459B3AE12A7}">
  <sheetPr>
    <tabColor rgb="FFFFC000"/>
  </sheetPr>
  <dimension ref="A1:AQ151"/>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RowHeight="15" x14ac:dyDescent="0.25"/>
  <cols>
    <col min="1" max="1" width="15.42578125" bestFit="1" customWidth="1"/>
  </cols>
  <sheetData>
    <row r="1" spans="1:43" x14ac:dyDescent="0.25">
      <c r="A1" s="32">
        <v>853</v>
      </c>
      <c r="D1" s="6"/>
    </row>
    <row r="2" spans="1:43" x14ac:dyDescent="0.25">
      <c r="A2" s="32">
        <v>867</v>
      </c>
      <c r="B2" s="3" t="s">
        <v>95</v>
      </c>
      <c r="C2" s="3" t="s">
        <v>96</v>
      </c>
      <c r="D2" s="3" t="s">
        <v>97</v>
      </c>
      <c r="E2" s="3" t="s">
        <v>98</v>
      </c>
      <c r="F2" s="3" t="s">
        <v>99</v>
      </c>
      <c r="G2" s="3" t="s">
        <v>100</v>
      </c>
      <c r="H2" s="3" t="s">
        <v>101</v>
      </c>
      <c r="I2" s="3" t="s">
        <v>102</v>
      </c>
      <c r="J2" s="3" t="s">
        <v>103</v>
      </c>
      <c r="K2" s="3" t="s">
        <v>104</v>
      </c>
      <c r="L2" s="3" t="s">
        <v>105</v>
      </c>
      <c r="M2" s="3" t="s">
        <v>106</v>
      </c>
      <c r="N2" s="3" t="s">
        <v>107</v>
      </c>
      <c r="O2" s="3" t="s">
        <v>108</v>
      </c>
      <c r="P2" s="3" t="s">
        <v>109</v>
      </c>
      <c r="Q2" s="3" t="s">
        <v>110</v>
      </c>
      <c r="R2" s="3" t="s">
        <v>111</v>
      </c>
      <c r="S2" s="3" t="s">
        <v>112</v>
      </c>
      <c r="T2" s="3" t="s">
        <v>113</v>
      </c>
      <c r="U2" s="3" t="s">
        <v>114</v>
      </c>
      <c r="V2" s="3" t="s">
        <v>115</v>
      </c>
      <c r="W2" s="3" t="s">
        <v>116</v>
      </c>
      <c r="X2" s="3" t="s">
        <v>117</v>
      </c>
      <c r="Y2" s="3" t="s">
        <v>118</v>
      </c>
      <c r="Z2" s="3" t="s">
        <v>119</v>
      </c>
      <c r="AA2" s="3" t="s">
        <v>120</v>
      </c>
      <c r="AB2" s="3" t="s">
        <v>121</v>
      </c>
      <c r="AC2" s="3" t="s">
        <v>122</v>
      </c>
      <c r="AD2" s="3" t="s">
        <v>123</v>
      </c>
      <c r="AE2" s="3" t="s">
        <v>124</v>
      </c>
      <c r="AF2" s="3" t="s">
        <v>125</v>
      </c>
      <c r="AG2" s="3" t="s">
        <v>126</v>
      </c>
      <c r="AH2" s="3" t="s">
        <v>127</v>
      </c>
      <c r="AI2" s="3" t="s">
        <v>234</v>
      </c>
      <c r="AJ2" s="3" t="s">
        <v>819</v>
      </c>
      <c r="AK2" s="3" t="s">
        <v>155</v>
      </c>
      <c r="AL2" s="3" t="s">
        <v>130</v>
      </c>
      <c r="AM2" s="3" t="s">
        <v>184</v>
      </c>
      <c r="AN2" s="3" t="s">
        <v>566</v>
      </c>
      <c r="AO2" s="3" t="s">
        <v>131</v>
      </c>
      <c r="AP2">
        <v>1</v>
      </c>
    </row>
    <row r="3" spans="1:43" x14ac:dyDescent="0.25">
      <c r="A3" t="s">
        <v>28</v>
      </c>
      <c r="B3" s="6">
        <f>SUMIFS(PASTE_DQS_TRACKER!$D:$D,PASTE_DQS_TRACKER!$C:$C,Swaps_wk!$AQ3,PASTE_DQS_TRACKER!$B:$B,Swaps_wk!B$2,PASTE_DQS_TRACKER!$A:$A,"&gt;="&amp;$A$1,PASTE_DQS_TRACKER!$A:$A,"&lt;="&amp;$A$2)-SUMIFS(PASTE_DQS_TRACKER!$D:$D,PASTE_DQS_TRACKER!$C:$C,Swaps_wk!$AQ3,PASTE_DQS_TRACKER!$E:$E,Swaps_wk!B$2,PASTE_DQS_TRACKER!$A:$A,"&gt;="&amp;$A$1,PASTE_DQS_TRACKER!$A:$A,"&lt;="&amp;$A$2)</f>
        <v>0</v>
      </c>
      <c r="C3" s="6">
        <f>SUMIFS(PASTE_DQS_TRACKER!$D:$D,PASTE_DQS_TRACKER!$C:$C,Swaps_wk!$AQ3,PASTE_DQS_TRACKER!$B:$B,Swaps_wk!C$2,PASTE_DQS_TRACKER!$A:$A,"&gt;="&amp;$A$1,PASTE_DQS_TRACKER!$A:$A,"&lt;="&amp;$A$2)-SUMIFS(PASTE_DQS_TRACKER!$D:$D,PASTE_DQS_TRACKER!$C:$C,Swaps_wk!$AQ3,PASTE_DQS_TRACKER!$E:$E,Swaps_wk!C$2,PASTE_DQS_TRACKER!$A:$A,"&gt;="&amp;$A$1,PASTE_DQS_TRACKER!$A:$A,"&lt;="&amp;$A$2)</f>
        <v>0</v>
      </c>
      <c r="D3" s="6">
        <f>SUMIFS(PASTE_DQS_TRACKER!$D:$D,PASTE_DQS_TRACKER!$C:$C,Swaps_wk!$AQ3,PASTE_DQS_TRACKER!$B:$B,Swaps_wk!D$2,PASTE_DQS_TRACKER!$A:$A,"&gt;="&amp;$A$1,PASTE_DQS_TRACKER!$A:$A,"&lt;="&amp;$A$2)-SUMIFS(PASTE_DQS_TRACKER!$D:$D,PASTE_DQS_TRACKER!$C:$C,Swaps_wk!$AQ3,PASTE_DQS_TRACKER!$E:$E,Swaps_wk!D$2,PASTE_DQS_TRACKER!$A:$A,"&gt;="&amp;$A$1,PASTE_DQS_TRACKER!$A:$A,"&lt;="&amp;$A$2)</f>
        <v>0</v>
      </c>
      <c r="E3" s="6">
        <f>SUMIFS(PASTE_DQS_TRACKER!$D:$D,PASTE_DQS_TRACKER!$C:$C,Swaps_wk!$AQ3,PASTE_DQS_TRACKER!$B:$B,Swaps_wk!E$2,PASTE_DQS_TRACKER!$A:$A,"&gt;="&amp;$A$1,PASTE_DQS_TRACKER!$A:$A,"&lt;="&amp;$A$2)-SUMIFS(PASTE_DQS_TRACKER!$D:$D,PASTE_DQS_TRACKER!$C:$C,Swaps_wk!$AQ3,PASTE_DQS_TRACKER!$E:$E,Swaps_wk!E$2,PASTE_DQS_TRACKER!$A:$A,"&gt;="&amp;$A$1,PASTE_DQS_TRACKER!$A:$A,"&lt;="&amp;$A$2)</f>
        <v>0</v>
      </c>
      <c r="F3" s="6">
        <f>SUMIFS(PASTE_DQS_TRACKER!$D:$D,PASTE_DQS_TRACKER!$C:$C,Swaps_wk!$AQ3,PASTE_DQS_TRACKER!$B:$B,Swaps_wk!F$2,PASTE_DQS_TRACKER!$A:$A,"&gt;="&amp;$A$1,PASTE_DQS_TRACKER!$A:$A,"&lt;="&amp;$A$2)-SUMIFS(PASTE_DQS_TRACKER!$D:$D,PASTE_DQS_TRACKER!$C:$C,Swaps_wk!$AQ3,PASTE_DQS_TRACKER!$E:$E,Swaps_wk!F$2,PASTE_DQS_TRACKER!$A:$A,"&gt;="&amp;$A$1,PASTE_DQS_TRACKER!$A:$A,"&lt;="&amp;$A$2)</f>
        <v>-15</v>
      </c>
      <c r="G3" s="6">
        <f>SUMIFS(PASTE_DQS_TRACKER!$D:$D,PASTE_DQS_TRACKER!$C:$C,Swaps_wk!$AQ3,PASTE_DQS_TRACKER!$B:$B,Swaps_wk!G$2,PASTE_DQS_TRACKER!$A:$A,"&gt;="&amp;$A$1,PASTE_DQS_TRACKER!$A:$A,"&lt;="&amp;$A$2)-SUMIFS(PASTE_DQS_TRACKER!$D:$D,PASTE_DQS_TRACKER!$C:$C,Swaps_wk!$AQ3,PASTE_DQS_TRACKER!$E:$E,Swaps_wk!G$2,PASTE_DQS_TRACKER!$A:$A,"&gt;="&amp;$A$1,PASTE_DQS_TRACKER!$A:$A,"&lt;="&amp;$A$2)</f>
        <v>0</v>
      </c>
      <c r="H3" s="6">
        <f>SUMIFS(PASTE_DQS_TRACKER!$D:$D,PASTE_DQS_TRACKER!$C:$C,Swaps_wk!$AQ3,PASTE_DQS_TRACKER!$B:$B,Swaps_wk!H$2,PASTE_DQS_TRACKER!$A:$A,"&gt;="&amp;$A$1,PASTE_DQS_TRACKER!$A:$A,"&lt;="&amp;$A$2)-SUMIFS(PASTE_DQS_TRACKER!$D:$D,PASTE_DQS_TRACKER!$C:$C,Swaps_wk!$AQ3,PASTE_DQS_TRACKER!$E:$E,Swaps_wk!H$2,PASTE_DQS_TRACKER!$A:$A,"&gt;="&amp;$A$1,PASTE_DQS_TRACKER!$A:$A,"&lt;="&amp;$A$2)</f>
        <v>0</v>
      </c>
      <c r="I3" s="6">
        <f>SUMIFS(PASTE_DQS_TRACKER!$D:$D,PASTE_DQS_TRACKER!$C:$C,Swaps_wk!$AQ3,PASTE_DQS_TRACKER!$B:$B,Swaps_wk!I$2,PASTE_DQS_TRACKER!$A:$A,"&gt;="&amp;$A$1,PASTE_DQS_TRACKER!$A:$A,"&lt;="&amp;$A$2)-SUMIFS(PASTE_DQS_TRACKER!$D:$D,PASTE_DQS_TRACKER!$C:$C,Swaps_wk!$AQ3,PASTE_DQS_TRACKER!$E:$E,Swaps_wk!I$2,PASTE_DQS_TRACKER!$A:$A,"&gt;="&amp;$A$1,PASTE_DQS_TRACKER!$A:$A,"&lt;="&amp;$A$2)</f>
        <v>0</v>
      </c>
      <c r="J3" s="6">
        <f>SUMIFS(PASTE_DQS_TRACKER!$D:$D,PASTE_DQS_TRACKER!$C:$C,Swaps_wk!$AQ3,PASTE_DQS_TRACKER!$B:$B,Swaps_wk!J$2,PASTE_DQS_TRACKER!$A:$A,"&gt;="&amp;$A$1,PASTE_DQS_TRACKER!$A:$A,"&lt;="&amp;$A$2)-SUMIFS(PASTE_DQS_TRACKER!$D:$D,PASTE_DQS_TRACKER!$C:$C,Swaps_wk!$AQ3,PASTE_DQS_TRACKER!$E:$E,Swaps_wk!J$2,PASTE_DQS_TRACKER!$A:$A,"&gt;="&amp;$A$1,PASTE_DQS_TRACKER!$A:$A,"&lt;="&amp;$A$2)</f>
        <v>0</v>
      </c>
      <c r="K3" s="6">
        <f>SUMIFS(PASTE_DQS_TRACKER!$D:$D,PASTE_DQS_TRACKER!$C:$C,Swaps_wk!$AQ3,PASTE_DQS_TRACKER!$B:$B,Swaps_wk!K$2,PASTE_DQS_TRACKER!$A:$A,"&gt;="&amp;$A$1,PASTE_DQS_TRACKER!$A:$A,"&lt;="&amp;$A$2)-SUMIFS(PASTE_DQS_TRACKER!$D:$D,PASTE_DQS_TRACKER!$C:$C,Swaps_wk!$AQ3,PASTE_DQS_TRACKER!$E:$E,Swaps_wk!K$2,PASTE_DQS_TRACKER!$A:$A,"&gt;="&amp;$A$1,PASTE_DQS_TRACKER!$A:$A,"&lt;="&amp;$A$2)</f>
        <v>0</v>
      </c>
      <c r="L3" s="6">
        <f>SUMIFS(PASTE_DQS_TRACKER!$D:$D,PASTE_DQS_TRACKER!$C:$C,Swaps_wk!$AQ3,PASTE_DQS_TRACKER!$B:$B,Swaps_wk!L$2,PASTE_DQS_TRACKER!$A:$A,"&gt;="&amp;$A$1,PASTE_DQS_TRACKER!$A:$A,"&lt;="&amp;$A$2)-SUMIFS(PASTE_DQS_TRACKER!$D:$D,PASTE_DQS_TRACKER!$C:$C,Swaps_wk!$AQ3,PASTE_DQS_TRACKER!$E:$E,Swaps_wk!L$2,PASTE_DQS_TRACKER!$A:$A,"&gt;="&amp;$A$1,PASTE_DQS_TRACKER!$A:$A,"&lt;="&amp;$A$2)</f>
        <v>15</v>
      </c>
      <c r="M3" s="6">
        <f>SUMIFS(PASTE_DQS_TRACKER!$D:$D,PASTE_DQS_TRACKER!$C:$C,Swaps_wk!$AQ3,PASTE_DQS_TRACKER!$B:$B,Swaps_wk!M$2,PASTE_DQS_TRACKER!$A:$A,"&gt;="&amp;$A$1,PASTE_DQS_TRACKER!$A:$A,"&lt;="&amp;$A$2)-SUMIFS(PASTE_DQS_TRACKER!$D:$D,PASTE_DQS_TRACKER!$C:$C,Swaps_wk!$AQ3,PASTE_DQS_TRACKER!$E:$E,Swaps_wk!M$2,PASTE_DQS_TRACKER!$A:$A,"&gt;="&amp;$A$1,PASTE_DQS_TRACKER!$A:$A,"&lt;="&amp;$A$2)</f>
        <v>0</v>
      </c>
      <c r="N3" s="6">
        <f>SUMIFS(PASTE_DQS_TRACKER!$D:$D,PASTE_DQS_TRACKER!$C:$C,Swaps_wk!$AQ3,PASTE_DQS_TRACKER!$B:$B,Swaps_wk!N$2,PASTE_DQS_TRACKER!$A:$A,"&gt;="&amp;$A$1,PASTE_DQS_TRACKER!$A:$A,"&lt;="&amp;$A$2)-SUMIFS(PASTE_DQS_TRACKER!$D:$D,PASTE_DQS_TRACKER!$C:$C,Swaps_wk!$AQ3,PASTE_DQS_TRACKER!$E:$E,Swaps_wk!N$2,PASTE_DQS_TRACKER!$A:$A,"&gt;="&amp;$A$1,PASTE_DQS_TRACKER!$A:$A,"&lt;="&amp;$A$2)</f>
        <v>0</v>
      </c>
      <c r="O3" s="6">
        <f>SUMIFS(PASTE_DQS_TRACKER!$D:$D,PASTE_DQS_TRACKER!$C:$C,Swaps_wk!$AQ3,PASTE_DQS_TRACKER!$B:$B,Swaps_wk!O$2,PASTE_DQS_TRACKER!$A:$A,"&gt;="&amp;$A$1,PASTE_DQS_TRACKER!$A:$A,"&lt;="&amp;$A$2)-SUMIFS(PASTE_DQS_TRACKER!$D:$D,PASTE_DQS_TRACKER!$C:$C,Swaps_wk!$AQ3,PASTE_DQS_TRACKER!$E:$E,Swaps_wk!O$2,PASTE_DQS_TRACKER!$A:$A,"&gt;="&amp;$A$1,PASTE_DQS_TRACKER!$A:$A,"&lt;="&amp;$A$2)</f>
        <v>0</v>
      </c>
      <c r="P3" s="6">
        <f>SUMIFS(PASTE_DQS_TRACKER!$D:$D,PASTE_DQS_TRACKER!$C:$C,Swaps_wk!$AQ3,PASTE_DQS_TRACKER!$B:$B,Swaps_wk!P$2,PASTE_DQS_TRACKER!$A:$A,"&gt;="&amp;$A$1,PASTE_DQS_TRACKER!$A:$A,"&lt;="&amp;$A$2)-SUMIFS(PASTE_DQS_TRACKER!$D:$D,PASTE_DQS_TRACKER!$C:$C,Swaps_wk!$AQ3,PASTE_DQS_TRACKER!$E:$E,Swaps_wk!P$2,PASTE_DQS_TRACKER!$A:$A,"&gt;="&amp;$A$1,PASTE_DQS_TRACKER!$A:$A,"&lt;="&amp;$A$2)</f>
        <v>0</v>
      </c>
      <c r="Q3" s="6">
        <f>SUMIFS(PASTE_DQS_TRACKER!$D:$D,PASTE_DQS_TRACKER!$C:$C,Swaps_wk!$AQ3,PASTE_DQS_TRACKER!$B:$B,Swaps_wk!Q$2,PASTE_DQS_TRACKER!$A:$A,"&gt;="&amp;$A$1,PASTE_DQS_TRACKER!$A:$A,"&lt;="&amp;$A$2)-SUMIFS(PASTE_DQS_TRACKER!$D:$D,PASTE_DQS_TRACKER!$C:$C,Swaps_wk!$AQ3,PASTE_DQS_TRACKER!$E:$E,Swaps_wk!Q$2,PASTE_DQS_TRACKER!$A:$A,"&gt;="&amp;$A$1,PASTE_DQS_TRACKER!$A:$A,"&lt;="&amp;$A$2)</f>
        <v>0</v>
      </c>
      <c r="R3" s="6">
        <f>SUMIFS(PASTE_DQS_TRACKER!$D:$D,PASTE_DQS_TRACKER!$C:$C,Swaps_wk!$AQ3,PASTE_DQS_TRACKER!$B:$B,Swaps_wk!R$2,PASTE_DQS_TRACKER!$A:$A,"&gt;="&amp;$A$1,PASTE_DQS_TRACKER!$A:$A,"&lt;="&amp;$A$2)-SUMIFS(PASTE_DQS_TRACKER!$D:$D,PASTE_DQS_TRACKER!$C:$C,Swaps_wk!$AQ3,PASTE_DQS_TRACKER!$E:$E,Swaps_wk!R$2,PASTE_DQS_TRACKER!$A:$A,"&gt;="&amp;$A$1,PASTE_DQS_TRACKER!$A:$A,"&lt;="&amp;$A$2)</f>
        <v>0</v>
      </c>
      <c r="S3" s="6">
        <f>SUMIFS(PASTE_DQS_TRACKER!$D:$D,PASTE_DQS_TRACKER!$C:$C,Swaps_wk!$AQ3,PASTE_DQS_TRACKER!$B:$B,Swaps_wk!S$2,PASTE_DQS_TRACKER!$A:$A,"&gt;="&amp;$A$1,PASTE_DQS_TRACKER!$A:$A,"&lt;="&amp;$A$2)-SUMIFS(PASTE_DQS_TRACKER!$D:$D,PASTE_DQS_TRACKER!$C:$C,Swaps_wk!$AQ3,PASTE_DQS_TRACKER!$E:$E,Swaps_wk!S$2,PASTE_DQS_TRACKER!$A:$A,"&gt;="&amp;$A$1,PASTE_DQS_TRACKER!$A:$A,"&lt;="&amp;$A$2)</f>
        <v>0</v>
      </c>
      <c r="T3" s="6">
        <f>SUMIFS(PASTE_DQS_TRACKER!$D:$D,PASTE_DQS_TRACKER!$C:$C,Swaps_wk!$AQ3,PASTE_DQS_TRACKER!$B:$B,Swaps_wk!T$2,PASTE_DQS_TRACKER!$A:$A,"&gt;="&amp;$A$1,PASTE_DQS_TRACKER!$A:$A,"&lt;="&amp;$A$2)-SUMIFS(PASTE_DQS_TRACKER!$D:$D,PASTE_DQS_TRACKER!$C:$C,Swaps_wk!$AQ3,PASTE_DQS_TRACKER!$E:$E,Swaps_wk!T$2,PASTE_DQS_TRACKER!$A:$A,"&gt;="&amp;$A$1,PASTE_DQS_TRACKER!$A:$A,"&lt;="&amp;$A$2)</f>
        <v>0</v>
      </c>
      <c r="U3" s="6">
        <f>SUMIFS(PASTE_DQS_TRACKER!$D:$D,PASTE_DQS_TRACKER!$C:$C,Swaps_wk!$AQ3,PASTE_DQS_TRACKER!$B:$B,Swaps_wk!U$2,PASTE_DQS_TRACKER!$A:$A,"&gt;="&amp;$A$1,PASTE_DQS_TRACKER!$A:$A,"&lt;="&amp;$A$2)-SUMIFS(PASTE_DQS_TRACKER!$D:$D,PASTE_DQS_TRACKER!$C:$C,Swaps_wk!$AQ3,PASTE_DQS_TRACKER!$E:$E,Swaps_wk!U$2,PASTE_DQS_TRACKER!$A:$A,"&gt;="&amp;$A$1,PASTE_DQS_TRACKER!$A:$A,"&lt;="&amp;$A$2)</f>
        <v>0</v>
      </c>
      <c r="V3" s="6">
        <f>SUMIFS(PASTE_DQS_TRACKER!$D:$D,PASTE_DQS_TRACKER!$C:$C,Swaps_wk!$AQ3,PASTE_DQS_TRACKER!$B:$B,Swaps_wk!V$2,PASTE_DQS_TRACKER!$A:$A,"&gt;="&amp;$A$1,PASTE_DQS_TRACKER!$A:$A,"&lt;="&amp;$A$2)-SUMIFS(PASTE_DQS_TRACKER!$D:$D,PASTE_DQS_TRACKER!$C:$C,Swaps_wk!$AQ3,PASTE_DQS_TRACKER!$E:$E,Swaps_wk!V$2,PASTE_DQS_TRACKER!$A:$A,"&gt;="&amp;$A$1,PASTE_DQS_TRACKER!$A:$A,"&lt;="&amp;$A$2)</f>
        <v>0</v>
      </c>
      <c r="W3" s="6">
        <f>SUMIFS(PASTE_DQS_TRACKER!$D:$D,PASTE_DQS_TRACKER!$C:$C,Swaps_wk!$AQ3,PASTE_DQS_TRACKER!$B:$B,Swaps_wk!W$2,PASTE_DQS_TRACKER!$A:$A,"&gt;="&amp;$A$1,PASTE_DQS_TRACKER!$A:$A,"&lt;="&amp;$A$2)-SUMIFS(PASTE_DQS_TRACKER!$D:$D,PASTE_DQS_TRACKER!$C:$C,Swaps_wk!$AQ3,PASTE_DQS_TRACKER!$E:$E,Swaps_wk!W$2,PASTE_DQS_TRACKER!$A:$A,"&gt;="&amp;$A$1,PASTE_DQS_TRACKER!$A:$A,"&lt;="&amp;$A$2)</f>
        <v>0</v>
      </c>
      <c r="X3" s="6">
        <f>SUMIFS(PASTE_DQS_TRACKER!$D:$D,PASTE_DQS_TRACKER!$C:$C,Swaps_wk!$AQ3,PASTE_DQS_TRACKER!$B:$B,Swaps_wk!X$2,PASTE_DQS_TRACKER!$A:$A,"&gt;="&amp;$A$1,PASTE_DQS_TRACKER!$A:$A,"&lt;="&amp;$A$2)-SUMIFS(PASTE_DQS_TRACKER!$D:$D,PASTE_DQS_TRACKER!$C:$C,Swaps_wk!$AQ3,PASTE_DQS_TRACKER!$E:$E,Swaps_wk!X$2,PASTE_DQS_TRACKER!$A:$A,"&gt;="&amp;$A$1,PASTE_DQS_TRACKER!$A:$A,"&lt;="&amp;$A$2)</f>
        <v>0</v>
      </c>
      <c r="Y3" s="6">
        <f>SUMIFS(PASTE_DQS_TRACKER!$D:$D,PASTE_DQS_TRACKER!$C:$C,Swaps_wk!$AQ3,PASTE_DQS_TRACKER!$B:$B,Swaps_wk!Y$2,PASTE_DQS_TRACKER!$A:$A,"&gt;="&amp;$A$1,PASTE_DQS_TRACKER!$A:$A,"&lt;="&amp;$A$2)-SUMIFS(PASTE_DQS_TRACKER!$D:$D,PASTE_DQS_TRACKER!$C:$C,Swaps_wk!$AQ3,PASTE_DQS_TRACKER!$E:$E,Swaps_wk!Y$2,PASTE_DQS_TRACKER!$A:$A,"&gt;="&amp;$A$1,PASTE_DQS_TRACKER!$A:$A,"&lt;="&amp;$A$2)</f>
        <v>0</v>
      </c>
      <c r="Z3" s="6">
        <f>SUMIFS(PASTE_DQS_TRACKER!$D:$D,PASTE_DQS_TRACKER!$C:$C,Swaps_wk!$AQ3,PASTE_DQS_TRACKER!$B:$B,Swaps_wk!Z$2,PASTE_DQS_TRACKER!$A:$A,"&gt;="&amp;$A$1,PASTE_DQS_TRACKER!$A:$A,"&lt;="&amp;$A$2)-SUMIFS(PASTE_DQS_TRACKER!$D:$D,PASTE_DQS_TRACKER!$C:$C,Swaps_wk!$AQ3,PASTE_DQS_TRACKER!$E:$E,Swaps_wk!Z$2,PASTE_DQS_TRACKER!$A:$A,"&gt;="&amp;$A$1,PASTE_DQS_TRACKER!$A:$A,"&lt;="&amp;$A$2)</f>
        <v>0</v>
      </c>
      <c r="AA3" s="6">
        <f>SUMIFS(PASTE_DQS_TRACKER!$D:$D,PASTE_DQS_TRACKER!$C:$C,Swaps_wk!$AQ3,PASTE_DQS_TRACKER!$B:$B,Swaps_wk!AA$2,PASTE_DQS_TRACKER!$A:$A,"&gt;="&amp;$A$1,PASTE_DQS_TRACKER!$A:$A,"&lt;="&amp;$A$2)-SUMIFS(PASTE_DQS_TRACKER!$D:$D,PASTE_DQS_TRACKER!$C:$C,Swaps_wk!$AQ3,PASTE_DQS_TRACKER!$E:$E,Swaps_wk!AA$2,PASTE_DQS_TRACKER!$A:$A,"&gt;="&amp;$A$1,PASTE_DQS_TRACKER!$A:$A,"&lt;="&amp;$A$2)</f>
        <v>0</v>
      </c>
      <c r="AB3" s="6">
        <f>SUMIFS(PASTE_DQS_TRACKER!$D:$D,PASTE_DQS_TRACKER!$C:$C,Swaps_wk!$AQ3,PASTE_DQS_TRACKER!$B:$B,Swaps_wk!AB$2,PASTE_DQS_TRACKER!$A:$A,"&gt;="&amp;$A$1,PASTE_DQS_TRACKER!$A:$A,"&lt;="&amp;$A$2)-SUMIFS(PASTE_DQS_TRACKER!$D:$D,PASTE_DQS_TRACKER!$C:$C,Swaps_wk!$AQ3,PASTE_DQS_TRACKER!$E:$E,Swaps_wk!AB$2,PASTE_DQS_TRACKER!$A:$A,"&gt;="&amp;$A$1,PASTE_DQS_TRACKER!$A:$A,"&lt;="&amp;$A$2)</f>
        <v>0</v>
      </c>
      <c r="AC3" s="6">
        <f>SUMIFS(PASTE_DQS_TRACKER!$D:$D,PASTE_DQS_TRACKER!$C:$C,Swaps_wk!$AQ3,PASTE_DQS_TRACKER!$B:$B,Swaps_wk!AC$2,PASTE_DQS_TRACKER!$A:$A,"&gt;="&amp;$A$1,PASTE_DQS_TRACKER!$A:$A,"&lt;="&amp;$A$2)-SUMIFS(PASTE_DQS_TRACKER!$D:$D,PASTE_DQS_TRACKER!$C:$C,Swaps_wk!$AQ3,PASTE_DQS_TRACKER!$E:$E,Swaps_wk!AC$2,PASTE_DQS_TRACKER!$A:$A,"&gt;="&amp;$A$1,PASTE_DQS_TRACKER!$A:$A,"&lt;="&amp;$A$2)</f>
        <v>0</v>
      </c>
      <c r="AD3" s="6">
        <f>SUMIFS(PASTE_DQS_TRACKER!$D:$D,PASTE_DQS_TRACKER!$C:$C,Swaps_wk!$AQ3,PASTE_DQS_TRACKER!$B:$B,Swaps_wk!AD$2,PASTE_DQS_TRACKER!$A:$A,"&gt;="&amp;$A$1,PASTE_DQS_TRACKER!$A:$A,"&lt;="&amp;$A$2)-SUMIFS(PASTE_DQS_TRACKER!$D:$D,PASTE_DQS_TRACKER!$C:$C,Swaps_wk!$AQ3,PASTE_DQS_TRACKER!$E:$E,Swaps_wk!AD$2,PASTE_DQS_TRACKER!$A:$A,"&gt;="&amp;$A$1,PASTE_DQS_TRACKER!$A:$A,"&lt;="&amp;$A$2)</f>
        <v>0</v>
      </c>
      <c r="AE3" s="6">
        <f>SUMIFS(PASTE_DQS_TRACKER!$D:$D,PASTE_DQS_TRACKER!$C:$C,Swaps_wk!$AQ3,PASTE_DQS_TRACKER!$B:$B,Swaps_wk!AE$2,PASTE_DQS_TRACKER!$A:$A,"&gt;="&amp;$A$1,PASTE_DQS_TRACKER!$A:$A,"&lt;="&amp;$A$2)-SUMIFS(PASTE_DQS_TRACKER!$D:$D,PASTE_DQS_TRACKER!$C:$C,Swaps_wk!$AQ3,PASTE_DQS_TRACKER!$E:$E,Swaps_wk!AE$2,PASTE_DQS_TRACKER!$A:$A,"&gt;="&amp;$A$1,PASTE_DQS_TRACKER!$A:$A,"&lt;="&amp;$A$2)</f>
        <v>0</v>
      </c>
      <c r="AF3" s="6">
        <f>SUMIFS(PASTE_DQS_TRACKER!$D:$D,PASTE_DQS_TRACKER!$C:$C,Swaps_wk!$AQ3,PASTE_DQS_TRACKER!$B:$B,Swaps_wk!AF$2,PASTE_DQS_TRACKER!$A:$A,"&gt;="&amp;$A$1,PASTE_DQS_TRACKER!$A:$A,"&lt;="&amp;$A$2)-SUMIFS(PASTE_DQS_TRACKER!$D:$D,PASTE_DQS_TRACKER!$C:$C,Swaps_wk!$AQ3,PASTE_DQS_TRACKER!$E:$E,Swaps_wk!AF$2,PASTE_DQS_TRACKER!$A:$A,"&gt;="&amp;$A$1,PASTE_DQS_TRACKER!$A:$A,"&lt;="&amp;$A$2)</f>
        <v>0</v>
      </c>
      <c r="AG3" s="6">
        <f>SUMIFS(PASTE_DQS_TRACKER!$D:$D,PASTE_DQS_TRACKER!$C:$C,Swaps_wk!$AQ3,PASTE_DQS_TRACKER!$B:$B,Swaps_wk!AG$2,PASTE_DQS_TRACKER!$A:$A,"&gt;="&amp;$A$1,PASTE_DQS_TRACKER!$A:$A,"&lt;="&amp;$A$2)-SUMIFS(PASTE_DQS_TRACKER!$D:$D,PASTE_DQS_TRACKER!$C:$C,Swaps_wk!$AQ3,PASTE_DQS_TRACKER!$E:$E,Swaps_wk!AG$2,PASTE_DQS_TRACKER!$A:$A,"&gt;="&amp;$A$1,PASTE_DQS_TRACKER!$A:$A,"&lt;="&amp;$A$2)</f>
        <v>0</v>
      </c>
      <c r="AH3" s="6">
        <f>SUMIFS(PASTE_DQS_TRACKER!$D:$D,PASTE_DQS_TRACKER!$C:$C,Swaps_wk!$AQ3,PASTE_DQS_TRACKER!$B:$B,Swaps_wk!AH$2,PASTE_DQS_TRACKER!$A:$A,"&gt;="&amp;$A$1,PASTE_DQS_TRACKER!$A:$A,"&lt;="&amp;$A$2)-SUMIFS(PASTE_DQS_TRACKER!$D:$D,PASTE_DQS_TRACKER!$C:$C,Swaps_wk!$AQ3,PASTE_DQS_TRACKER!$E:$E,Swaps_wk!AH$2,PASTE_DQS_TRACKER!$A:$A,"&gt;="&amp;$A$1,PASTE_DQS_TRACKER!$A:$A,"&lt;="&amp;$A$2)</f>
        <v>0</v>
      </c>
      <c r="AI3" s="6">
        <f>SUMIFS(PASTE_DQS_TRACKER!$D:$D,PASTE_DQS_TRACKER!$C:$C,Swaps_wk!$AQ3,PASTE_DQS_TRACKER!$B:$B,Swaps_wk!AI$2,PASTE_DQS_TRACKER!$A:$A,"&gt;="&amp;$A$1,PASTE_DQS_TRACKER!$A:$A,"&lt;="&amp;$A$2)-SUMIFS(PASTE_DQS_TRACKER!$D:$D,PASTE_DQS_TRACKER!$C:$C,Swaps_wk!$AQ3,PASTE_DQS_TRACKER!$E:$E,Swaps_wk!AI$2,PASTE_DQS_TRACKER!$A:$A,"&gt;="&amp;$A$1,PASTE_DQS_TRACKER!$A:$A,"&lt;="&amp;$A$2)</f>
        <v>0</v>
      </c>
      <c r="AJ3" s="6">
        <f>SUMIFS(PASTE_DQS_TRACKER!$D:$D,PASTE_DQS_TRACKER!$C:$C,Swaps_wk!$AQ3,PASTE_DQS_TRACKER!$B:$B,Swaps_wk!AJ$2,PASTE_DQS_TRACKER!$A:$A,"&gt;="&amp;$A$1,PASTE_DQS_TRACKER!$A:$A,"&lt;="&amp;$A$2)-SUMIFS(PASTE_DQS_TRACKER!$D:$D,PASTE_DQS_TRACKER!$C:$C,Swaps_wk!$AQ3,PASTE_DQS_TRACKER!$E:$E,Swaps_wk!AJ$2,PASTE_DQS_TRACKER!$A:$A,"&gt;="&amp;$A$1,PASTE_DQS_TRACKER!$A:$A,"&lt;="&amp;$A$2)</f>
        <v>0</v>
      </c>
      <c r="AK3" s="6">
        <f>SUMIFS(PASTE_DQS_TRACKER!$D:$D,PASTE_DQS_TRACKER!$C:$C,Swaps_wk!$AQ3,PASTE_DQS_TRACKER!$B:$B,Swaps_wk!AK$2,PASTE_DQS_TRACKER!$A:$A,"&gt;="&amp;$A$1,PASTE_DQS_TRACKER!$A:$A,"&lt;="&amp;$A$2)-SUMIFS(PASTE_DQS_TRACKER!$D:$D,PASTE_DQS_TRACKER!$C:$C,Swaps_wk!$AQ3,PASTE_DQS_TRACKER!$E:$E,Swaps_wk!AK$2,PASTE_DQS_TRACKER!$A:$A,"&gt;="&amp;$A$1,PASTE_DQS_TRACKER!$A:$A,"&lt;="&amp;$A$2)</f>
        <v>0</v>
      </c>
      <c r="AL3" s="6">
        <f>SUMIFS(PASTE_DQS_TRACKER!$D:$D,PASTE_DQS_TRACKER!$C:$C,Swaps_wk!$AQ3,PASTE_DQS_TRACKER!$B:$B,Swaps_wk!AL$2,PASTE_DQS_TRACKER!$A:$A,"&gt;="&amp;$A$1,PASTE_DQS_TRACKER!$A:$A,"&lt;="&amp;$A$2)-SUMIFS(PASTE_DQS_TRACKER!$D:$D,PASTE_DQS_TRACKER!$C:$C,Swaps_wk!$AQ3,PASTE_DQS_TRACKER!$E:$E,Swaps_wk!AL$2,PASTE_DQS_TRACKER!$A:$A,"&gt;="&amp;$A$1,PASTE_DQS_TRACKER!$A:$A,"&lt;="&amp;$A$2)</f>
        <v>0</v>
      </c>
      <c r="AM3" s="6">
        <f>SUMIFS(PASTE_DQS_TRACKER!$D:$D,PASTE_DQS_TRACKER!$C:$C,Swaps_wk!$AQ3,PASTE_DQS_TRACKER!$B:$B,Swaps_wk!AM$2,PASTE_DQS_TRACKER!$A:$A,"&gt;="&amp;$A$1,PASTE_DQS_TRACKER!$A:$A,"&lt;="&amp;$A$2)-SUMIFS(PASTE_DQS_TRACKER!$D:$D,PASTE_DQS_TRACKER!$C:$C,Swaps_wk!$AQ3,PASTE_DQS_TRACKER!$E:$E,Swaps_wk!AM$2,PASTE_DQS_TRACKER!$A:$A,"&gt;="&amp;$A$1,PASTE_DQS_TRACKER!$A:$A,"&lt;="&amp;$A$2)</f>
        <v>0</v>
      </c>
      <c r="AN3" s="6">
        <f>SUMIFS(PASTE_DQS_TRACKER!$D:$D,PASTE_DQS_TRACKER!$C:$C,Swaps_wk!$AQ3,PASTE_DQS_TRACKER!$B:$B,Swaps_wk!AN$2,PASTE_DQS_TRACKER!$A:$A,"&gt;="&amp;$A$1,PASTE_DQS_TRACKER!$A:$A,"&lt;="&amp;$A$2)-SUMIFS(PASTE_DQS_TRACKER!$D:$D,PASTE_DQS_TRACKER!$C:$C,Swaps_wk!$AQ3,PASTE_DQS_TRACKER!$E:$E,Swaps_wk!AN$2,PASTE_DQS_TRACKER!$A:$A,"&gt;="&amp;$A$1,PASTE_DQS_TRACKER!$A:$A,"&lt;="&amp;$A$2)</f>
        <v>0</v>
      </c>
      <c r="AO3" s="6">
        <f>SUM(B3:AN3)</f>
        <v>0</v>
      </c>
      <c r="AP3">
        <v>2</v>
      </c>
      <c r="AQ3" t="str">
        <f>A3</f>
        <v>ANF/2AC4-C</v>
      </c>
    </row>
    <row r="4" spans="1:43" x14ac:dyDescent="0.25">
      <c r="A4" t="s">
        <v>33</v>
      </c>
      <c r="B4" s="6">
        <f>SUMIFS(PASTE_DQS_TRACKER!$D:$D,PASTE_DQS_TRACKER!$C:$C,Swaps_wk!$AQ4,PASTE_DQS_TRACKER!$B:$B,Swaps_wk!B$2,PASTE_DQS_TRACKER!$A:$A,"&gt;="&amp;$A$1,PASTE_DQS_TRACKER!$A:$A,"&lt;="&amp;$A$2)-SUMIFS(PASTE_DQS_TRACKER!$D:$D,PASTE_DQS_TRACKER!$C:$C,Swaps_wk!$AQ4,PASTE_DQS_TRACKER!$E:$E,Swaps_wk!B$2,PASTE_DQS_TRACKER!$A:$A,"&gt;="&amp;$A$1,PASTE_DQS_TRACKER!$A:$A,"&lt;="&amp;$A$2)</f>
        <v>-50</v>
      </c>
      <c r="C4" s="6">
        <f>SUMIFS(PASTE_DQS_TRACKER!$D:$D,PASTE_DQS_TRACKER!$C:$C,Swaps_wk!$AQ4,PASTE_DQS_TRACKER!$B:$B,Swaps_wk!C$2,PASTE_DQS_TRACKER!$A:$A,"&gt;="&amp;$A$1,PASTE_DQS_TRACKER!$A:$A,"&lt;="&amp;$A$2)-SUMIFS(PASTE_DQS_TRACKER!$D:$D,PASTE_DQS_TRACKER!$C:$C,Swaps_wk!$AQ4,PASTE_DQS_TRACKER!$E:$E,Swaps_wk!C$2,PASTE_DQS_TRACKER!$A:$A,"&gt;="&amp;$A$1,PASTE_DQS_TRACKER!$A:$A,"&lt;="&amp;$A$2)</f>
        <v>0</v>
      </c>
      <c r="D4" s="6">
        <f>SUMIFS(PASTE_DQS_TRACKER!$D:$D,PASTE_DQS_TRACKER!$C:$C,Swaps_wk!$AQ4,PASTE_DQS_TRACKER!$B:$B,Swaps_wk!D$2,PASTE_DQS_TRACKER!$A:$A,"&gt;="&amp;$A$1,PASTE_DQS_TRACKER!$A:$A,"&lt;="&amp;$A$2)-SUMIFS(PASTE_DQS_TRACKER!$D:$D,PASTE_DQS_TRACKER!$C:$C,Swaps_wk!$AQ4,PASTE_DQS_TRACKER!$E:$E,Swaps_wk!D$2,PASTE_DQS_TRACKER!$A:$A,"&gt;="&amp;$A$1,PASTE_DQS_TRACKER!$A:$A,"&lt;="&amp;$A$2)</f>
        <v>0</v>
      </c>
      <c r="E4" s="6">
        <f>SUMIFS(PASTE_DQS_TRACKER!$D:$D,PASTE_DQS_TRACKER!$C:$C,Swaps_wk!$AQ4,PASTE_DQS_TRACKER!$B:$B,Swaps_wk!E$2,PASTE_DQS_TRACKER!$A:$A,"&gt;="&amp;$A$1,PASTE_DQS_TRACKER!$A:$A,"&lt;="&amp;$A$2)-SUMIFS(PASTE_DQS_TRACKER!$D:$D,PASTE_DQS_TRACKER!$C:$C,Swaps_wk!$AQ4,PASTE_DQS_TRACKER!$E:$E,Swaps_wk!E$2,PASTE_DQS_TRACKER!$A:$A,"&gt;="&amp;$A$1,PASTE_DQS_TRACKER!$A:$A,"&lt;="&amp;$A$2)</f>
        <v>0</v>
      </c>
      <c r="F4" s="6">
        <f>SUMIFS(PASTE_DQS_TRACKER!$D:$D,PASTE_DQS_TRACKER!$C:$C,Swaps_wk!$AQ4,PASTE_DQS_TRACKER!$B:$B,Swaps_wk!F$2,PASTE_DQS_TRACKER!$A:$A,"&gt;="&amp;$A$1,PASTE_DQS_TRACKER!$A:$A,"&lt;="&amp;$A$2)-SUMIFS(PASTE_DQS_TRACKER!$D:$D,PASTE_DQS_TRACKER!$C:$C,Swaps_wk!$AQ4,PASTE_DQS_TRACKER!$E:$E,Swaps_wk!F$2,PASTE_DQS_TRACKER!$A:$A,"&gt;="&amp;$A$1,PASTE_DQS_TRACKER!$A:$A,"&lt;="&amp;$A$2)</f>
        <v>0</v>
      </c>
      <c r="G4" s="6">
        <f>SUMIFS(PASTE_DQS_TRACKER!$D:$D,PASTE_DQS_TRACKER!$C:$C,Swaps_wk!$AQ4,PASTE_DQS_TRACKER!$B:$B,Swaps_wk!G$2,PASTE_DQS_TRACKER!$A:$A,"&gt;="&amp;$A$1,PASTE_DQS_TRACKER!$A:$A,"&lt;="&amp;$A$2)-SUMIFS(PASTE_DQS_TRACKER!$D:$D,PASTE_DQS_TRACKER!$C:$C,Swaps_wk!$AQ4,PASTE_DQS_TRACKER!$E:$E,Swaps_wk!G$2,PASTE_DQS_TRACKER!$A:$A,"&gt;="&amp;$A$1,PASTE_DQS_TRACKER!$A:$A,"&lt;="&amp;$A$2)</f>
        <v>0</v>
      </c>
      <c r="H4" s="6">
        <f>SUMIFS(PASTE_DQS_TRACKER!$D:$D,PASTE_DQS_TRACKER!$C:$C,Swaps_wk!$AQ4,PASTE_DQS_TRACKER!$B:$B,Swaps_wk!H$2,PASTE_DQS_TRACKER!$A:$A,"&gt;="&amp;$A$1,PASTE_DQS_TRACKER!$A:$A,"&lt;="&amp;$A$2)-SUMIFS(PASTE_DQS_TRACKER!$D:$D,PASTE_DQS_TRACKER!$C:$C,Swaps_wk!$AQ4,PASTE_DQS_TRACKER!$E:$E,Swaps_wk!H$2,PASTE_DQS_TRACKER!$A:$A,"&gt;="&amp;$A$1,PASTE_DQS_TRACKER!$A:$A,"&lt;="&amp;$A$2)</f>
        <v>0</v>
      </c>
      <c r="I4" s="6">
        <f>SUMIFS(PASTE_DQS_TRACKER!$D:$D,PASTE_DQS_TRACKER!$C:$C,Swaps_wk!$AQ4,PASTE_DQS_TRACKER!$B:$B,Swaps_wk!I$2,PASTE_DQS_TRACKER!$A:$A,"&gt;="&amp;$A$1,PASTE_DQS_TRACKER!$A:$A,"&lt;="&amp;$A$2)-SUMIFS(PASTE_DQS_TRACKER!$D:$D,PASTE_DQS_TRACKER!$C:$C,Swaps_wk!$AQ4,PASTE_DQS_TRACKER!$E:$E,Swaps_wk!I$2,PASTE_DQS_TRACKER!$A:$A,"&gt;="&amp;$A$1,PASTE_DQS_TRACKER!$A:$A,"&lt;="&amp;$A$2)</f>
        <v>0</v>
      </c>
      <c r="J4" s="6">
        <f>SUMIFS(PASTE_DQS_TRACKER!$D:$D,PASTE_DQS_TRACKER!$C:$C,Swaps_wk!$AQ4,PASTE_DQS_TRACKER!$B:$B,Swaps_wk!J$2,PASTE_DQS_TRACKER!$A:$A,"&gt;="&amp;$A$1,PASTE_DQS_TRACKER!$A:$A,"&lt;="&amp;$A$2)-SUMIFS(PASTE_DQS_TRACKER!$D:$D,PASTE_DQS_TRACKER!$C:$C,Swaps_wk!$AQ4,PASTE_DQS_TRACKER!$E:$E,Swaps_wk!J$2,PASTE_DQS_TRACKER!$A:$A,"&gt;="&amp;$A$1,PASTE_DQS_TRACKER!$A:$A,"&lt;="&amp;$A$2)</f>
        <v>0</v>
      </c>
      <c r="K4" s="6">
        <f>SUMIFS(PASTE_DQS_TRACKER!$D:$D,PASTE_DQS_TRACKER!$C:$C,Swaps_wk!$AQ4,PASTE_DQS_TRACKER!$B:$B,Swaps_wk!K$2,PASTE_DQS_TRACKER!$A:$A,"&gt;="&amp;$A$1,PASTE_DQS_TRACKER!$A:$A,"&lt;="&amp;$A$2)-SUMIFS(PASTE_DQS_TRACKER!$D:$D,PASTE_DQS_TRACKER!$C:$C,Swaps_wk!$AQ4,PASTE_DQS_TRACKER!$E:$E,Swaps_wk!K$2,PASTE_DQS_TRACKER!$A:$A,"&gt;="&amp;$A$1,PASTE_DQS_TRACKER!$A:$A,"&lt;="&amp;$A$2)</f>
        <v>0</v>
      </c>
      <c r="L4" s="6">
        <f>SUMIFS(PASTE_DQS_TRACKER!$D:$D,PASTE_DQS_TRACKER!$C:$C,Swaps_wk!$AQ4,PASTE_DQS_TRACKER!$B:$B,Swaps_wk!L$2,PASTE_DQS_TRACKER!$A:$A,"&gt;="&amp;$A$1,PASTE_DQS_TRACKER!$A:$A,"&lt;="&amp;$A$2)-SUMIFS(PASTE_DQS_TRACKER!$D:$D,PASTE_DQS_TRACKER!$C:$C,Swaps_wk!$AQ4,PASTE_DQS_TRACKER!$E:$E,Swaps_wk!L$2,PASTE_DQS_TRACKER!$A:$A,"&gt;="&amp;$A$1,PASTE_DQS_TRACKER!$A:$A,"&lt;="&amp;$A$2)</f>
        <v>0</v>
      </c>
      <c r="M4" s="6">
        <f>SUMIFS(PASTE_DQS_TRACKER!$D:$D,PASTE_DQS_TRACKER!$C:$C,Swaps_wk!$AQ4,PASTE_DQS_TRACKER!$B:$B,Swaps_wk!M$2,PASTE_DQS_TRACKER!$A:$A,"&gt;="&amp;$A$1,PASTE_DQS_TRACKER!$A:$A,"&lt;="&amp;$A$2)-SUMIFS(PASTE_DQS_TRACKER!$D:$D,PASTE_DQS_TRACKER!$C:$C,Swaps_wk!$AQ4,PASTE_DQS_TRACKER!$E:$E,Swaps_wk!M$2,PASTE_DQS_TRACKER!$A:$A,"&gt;="&amp;$A$1,PASTE_DQS_TRACKER!$A:$A,"&lt;="&amp;$A$2)</f>
        <v>0</v>
      </c>
      <c r="N4" s="6">
        <f>SUMIFS(PASTE_DQS_TRACKER!$D:$D,PASTE_DQS_TRACKER!$C:$C,Swaps_wk!$AQ4,PASTE_DQS_TRACKER!$B:$B,Swaps_wk!N$2,PASTE_DQS_TRACKER!$A:$A,"&gt;="&amp;$A$1,PASTE_DQS_TRACKER!$A:$A,"&lt;="&amp;$A$2)-SUMIFS(PASTE_DQS_TRACKER!$D:$D,PASTE_DQS_TRACKER!$C:$C,Swaps_wk!$AQ4,PASTE_DQS_TRACKER!$E:$E,Swaps_wk!N$2,PASTE_DQS_TRACKER!$A:$A,"&gt;="&amp;$A$1,PASTE_DQS_TRACKER!$A:$A,"&lt;="&amp;$A$2)</f>
        <v>0</v>
      </c>
      <c r="O4" s="6">
        <f>SUMIFS(PASTE_DQS_TRACKER!$D:$D,PASTE_DQS_TRACKER!$C:$C,Swaps_wk!$AQ4,PASTE_DQS_TRACKER!$B:$B,Swaps_wk!O$2,PASTE_DQS_TRACKER!$A:$A,"&gt;="&amp;$A$1,PASTE_DQS_TRACKER!$A:$A,"&lt;="&amp;$A$2)-SUMIFS(PASTE_DQS_TRACKER!$D:$D,PASTE_DQS_TRACKER!$C:$C,Swaps_wk!$AQ4,PASTE_DQS_TRACKER!$E:$E,Swaps_wk!O$2,PASTE_DQS_TRACKER!$A:$A,"&gt;="&amp;$A$1,PASTE_DQS_TRACKER!$A:$A,"&lt;="&amp;$A$2)</f>
        <v>0</v>
      </c>
      <c r="P4" s="6">
        <f>SUMIFS(PASTE_DQS_TRACKER!$D:$D,PASTE_DQS_TRACKER!$C:$C,Swaps_wk!$AQ4,PASTE_DQS_TRACKER!$B:$B,Swaps_wk!P$2,PASTE_DQS_TRACKER!$A:$A,"&gt;="&amp;$A$1,PASTE_DQS_TRACKER!$A:$A,"&lt;="&amp;$A$2)-SUMIFS(PASTE_DQS_TRACKER!$D:$D,PASTE_DQS_TRACKER!$C:$C,Swaps_wk!$AQ4,PASTE_DQS_TRACKER!$E:$E,Swaps_wk!P$2,PASTE_DQS_TRACKER!$A:$A,"&gt;="&amp;$A$1,PASTE_DQS_TRACKER!$A:$A,"&lt;="&amp;$A$2)</f>
        <v>50</v>
      </c>
      <c r="Q4" s="6">
        <f>SUMIFS(PASTE_DQS_TRACKER!$D:$D,PASTE_DQS_TRACKER!$C:$C,Swaps_wk!$AQ4,PASTE_DQS_TRACKER!$B:$B,Swaps_wk!Q$2,PASTE_DQS_TRACKER!$A:$A,"&gt;="&amp;$A$1,PASTE_DQS_TRACKER!$A:$A,"&lt;="&amp;$A$2)-SUMIFS(PASTE_DQS_TRACKER!$D:$D,PASTE_DQS_TRACKER!$C:$C,Swaps_wk!$AQ4,PASTE_DQS_TRACKER!$E:$E,Swaps_wk!Q$2,PASTE_DQS_TRACKER!$A:$A,"&gt;="&amp;$A$1,PASTE_DQS_TRACKER!$A:$A,"&lt;="&amp;$A$2)</f>
        <v>0</v>
      </c>
      <c r="R4" s="6">
        <f>SUMIFS(PASTE_DQS_TRACKER!$D:$D,PASTE_DQS_TRACKER!$C:$C,Swaps_wk!$AQ4,PASTE_DQS_TRACKER!$B:$B,Swaps_wk!R$2,PASTE_DQS_TRACKER!$A:$A,"&gt;="&amp;$A$1,PASTE_DQS_TRACKER!$A:$A,"&lt;="&amp;$A$2)-SUMIFS(PASTE_DQS_TRACKER!$D:$D,PASTE_DQS_TRACKER!$C:$C,Swaps_wk!$AQ4,PASTE_DQS_TRACKER!$E:$E,Swaps_wk!R$2,PASTE_DQS_TRACKER!$A:$A,"&gt;="&amp;$A$1,PASTE_DQS_TRACKER!$A:$A,"&lt;="&amp;$A$2)</f>
        <v>0</v>
      </c>
      <c r="S4" s="6">
        <f>SUMIFS(PASTE_DQS_TRACKER!$D:$D,PASTE_DQS_TRACKER!$C:$C,Swaps_wk!$AQ4,PASTE_DQS_TRACKER!$B:$B,Swaps_wk!S$2,PASTE_DQS_TRACKER!$A:$A,"&gt;="&amp;$A$1,PASTE_DQS_TRACKER!$A:$A,"&lt;="&amp;$A$2)-SUMIFS(PASTE_DQS_TRACKER!$D:$D,PASTE_DQS_TRACKER!$C:$C,Swaps_wk!$AQ4,PASTE_DQS_TRACKER!$E:$E,Swaps_wk!S$2,PASTE_DQS_TRACKER!$A:$A,"&gt;="&amp;$A$1,PASTE_DQS_TRACKER!$A:$A,"&lt;="&amp;$A$2)</f>
        <v>0</v>
      </c>
      <c r="T4" s="6">
        <f>SUMIFS(PASTE_DQS_TRACKER!$D:$D,PASTE_DQS_TRACKER!$C:$C,Swaps_wk!$AQ4,PASTE_DQS_TRACKER!$B:$B,Swaps_wk!T$2,PASTE_DQS_TRACKER!$A:$A,"&gt;="&amp;$A$1,PASTE_DQS_TRACKER!$A:$A,"&lt;="&amp;$A$2)-SUMIFS(PASTE_DQS_TRACKER!$D:$D,PASTE_DQS_TRACKER!$C:$C,Swaps_wk!$AQ4,PASTE_DQS_TRACKER!$E:$E,Swaps_wk!T$2,PASTE_DQS_TRACKER!$A:$A,"&gt;="&amp;$A$1,PASTE_DQS_TRACKER!$A:$A,"&lt;="&amp;$A$2)</f>
        <v>0</v>
      </c>
      <c r="U4" s="6">
        <f>SUMIFS(PASTE_DQS_TRACKER!$D:$D,PASTE_DQS_TRACKER!$C:$C,Swaps_wk!$AQ4,PASTE_DQS_TRACKER!$B:$B,Swaps_wk!U$2,PASTE_DQS_TRACKER!$A:$A,"&gt;="&amp;$A$1,PASTE_DQS_TRACKER!$A:$A,"&lt;="&amp;$A$2)-SUMIFS(PASTE_DQS_TRACKER!$D:$D,PASTE_DQS_TRACKER!$C:$C,Swaps_wk!$AQ4,PASTE_DQS_TRACKER!$E:$E,Swaps_wk!U$2,PASTE_DQS_TRACKER!$A:$A,"&gt;="&amp;$A$1,PASTE_DQS_TRACKER!$A:$A,"&lt;="&amp;$A$2)</f>
        <v>0</v>
      </c>
      <c r="V4" s="6">
        <f>SUMIFS(PASTE_DQS_TRACKER!$D:$D,PASTE_DQS_TRACKER!$C:$C,Swaps_wk!$AQ4,PASTE_DQS_TRACKER!$B:$B,Swaps_wk!V$2,PASTE_DQS_TRACKER!$A:$A,"&gt;="&amp;$A$1,PASTE_DQS_TRACKER!$A:$A,"&lt;="&amp;$A$2)-SUMIFS(PASTE_DQS_TRACKER!$D:$D,PASTE_DQS_TRACKER!$C:$C,Swaps_wk!$AQ4,PASTE_DQS_TRACKER!$E:$E,Swaps_wk!V$2,PASTE_DQS_TRACKER!$A:$A,"&gt;="&amp;$A$1,PASTE_DQS_TRACKER!$A:$A,"&lt;="&amp;$A$2)</f>
        <v>0</v>
      </c>
      <c r="W4" s="6">
        <f>SUMIFS(PASTE_DQS_TRACKER!$D:$D,PASTE_DQS_TRACKER!$C:$C,Swaps_wk!$AQ4,PASTE_DQS_TRACKER!$B:$B,Swaps_wk!W$2,PASTE_DQS_TRACKER!$A:$A,"&gt;="&amp;$A$1,PASTE_DQS_TRACKER!$A:$A,"&lt;="&amp;$A$2)-SUMIFS(PASTE_DQS_TRACKER!$D:$D,PASTE_DQS_TRACKER!$C:$C,Swaps_wk!$AQ4,PASTE_DQS_TRACKER!$E:$E,Swaps_wk!W$2,PASTE_DQS_TRACKER!$A:$A,"&gt;="&amp;$A$1,PASTE_DQS_TRACKER!$A:$A,"&lt;="&amp;$A$2)</f>
        <v>0</v>
      </c>
      <c r="X4" s="6">
        <f>SUMIFS(PASTE_DQS_TRACKER!$D:$D,PASTE_DQS_TRACKER!$C:$C,Swaps_wk!$AQ4,PASTE_DQS_TRACKER!$B:$B,Swaps_wk!X$2,PASTE_DQS_TRACKER!$A:$A,"&gt;="&amp;$A$1,PASTE_DQS_TRACKER!$A:$A,"&lt;="&amp;$A$2)-SUMIFS(PASTE_DQS_TRACKER!$D:$D,PASTE_DQS_TRACKER!$C:$C,Swaps_wk!$AQ4,PASTE_DQS_TRACKER!$E:$E,Swaps_wk!X$2,PASTE_DQS_TRACKER!$A:$A,"&gt;="&amp;$A$1,PASTE_DQS_TRACKER!$A:$A,"&lt;="&amp;$A$2)</f>
        <v>0</v>
      </c>
      <c r="Y4" s="6">
        <f>SUMIFS(PASTE_DQS_TRACKER!$D:$D,PASTE_DQS_TRACKER!$C:$C,Swaps_wk!$AQ4,PASTE_DQS_TRACKER!$B:$B,Swaps_wk!Y$2,PASTE_DQS_TRACKER!$A:$A,"&gt;="&amp;$A$1,PASTE_DQS_TRACKER!$A:$A,"&lt;="&amp;$A$2)-SUMIFS(PASTE_DQS_TRACKER!$D:$D,PASTE_DQS_TRACKER!$C:$C,Swaps_wk!$AQ4,PASTE_DQS_TRACKER!$E:$E,Swaps_wk!Y$2,PASTE_DQS_TRACKER!$A:$A,"&gt;="&amp;$A$1,PASTE_DQS_TRACKER!$A:$A,"&lt;="&amp;$A$2)</f>
        <v>0</v>
      </c>
      <c r="Z4" s="6">
        <f>SUMIFS(PASTE_DQS_TRACKER!$D:$D,PASTE_DQS_TRACKER!$C:$C,Swaps_wk!$AQ4,PASTE_DQS_TRACKER!$B:$B,Swaps_wk!Z$2,PASTE_DQS_TRACKER!$A:$A,"&gt;="&amp;$A$1,PASTE_DQS_TRACKER!$A:$A,"&lt;="&amp;$A$2)-SUMIFS(PASTE_DQS_TRACKER!$D:$D,PASTE_DQS_TRACKER!$C:$C,Swaps_wk!$AQ4,PASTE_DQS_TRACKER!$E:$E,Swaps_wk!Z$2,PASTE_DQS_TRACKER!$A:$A,"&gt;="&amp;$A$1,PASTE_DQS_TRACKER!$A:$A,"&lt;="&amp;$A$2)</f>
        <v>0</v>
      </c>
      <c r="AA4" s="6">
        <f>SUMIFS(PASTE_DQS_TRACKER!$D:$D,PASTE_DQS_TRACKER!$C:$C,Swaps_wk!$AQ4,PASTE_DQS_TRACKER!$B:$B,Swaps_wk!AA$2,PASTE_DQS_TRACKER!$A:$A,"&gt;="&amp;$A$1,PASTE_DQS_TRACKER!$A:$A,"&lt;="&amp;$A$2)-SUMIFS(PASTE_DQS_TRACKER!$D:$D,PASTE_DQS_TRACKER!$C:$C,Swaps_wk!$AQ4,PASTE_DQS_TRACKER!$E:$E,Swaps_wk!AA$2,PASTE_DQS_TRACKER!$A:$A,"&gt;="&amp;$A$1,PASTE_DQS_TRACKER!$A:$A,"&lt;="&amp;$A$2)</f>
        <v>0</v>
      </c>
      <c r="AB4" s="6">
        <f>SUMIFS(PASTE_DQS_TRACKER!$D:$D,PASTE_DQS_TRACKER!$C:$C,Swaps_wk!$AQ4,PASTE_DQS_TRACKER!$B:$B,Swaps_wk!AB$2,PASTE_DQS_TRACKER!$A:$A,"&gt;="&amp;$A$1,PASTE_DQS_TRACKER!$A:$A,"&lt;="&amp;$A$2)-SUMIFS(PASTE_DQS_TRACKER!$D:$D,PASTE_DQS_TRACKER!$C:$C,Swaps_wk!$AQ4,PASTE_DQS_TRACKER!$E:$E,Swaps_wk!AB$2,PASTE_DQS_TRACKER!$A:$A,"&gt;="&amp;$A$1,PASTE_DQS_TRACKER!$A:$A,"&lt;="&amp;$A$2)</f>
        <v>0</v>
      </c>
      <c r="AC4" s="6">
        <f>SUMIFS(PASTE_DQS_TRACKER!$D:$D,PASTE_DQS_TRACKER!$C:$C,Swaps_wk!$AQ4,PASTE_DQS_TRACKER!$B:$B,Swaps_wk!AC$2,PASTE_DQS_TRACKER!$A:$A,"&gt;="&amp;$A$1,PASTE_DQS_TRACKER!$A:$A,"&lt;="&amp;$A$2)-SUMIFS(PASTE_DQS_TRACKER!$D:$D,PASTE_DQS_TRACKER!$C:$C,Swaps_wk!$AQ4,PASTE_DQS_TRACKER!$E:$E,Swaps_wk!AC$2,PASTE_DQS_TRACKER!$A:$A,"&gt;="&amp;$A$1,PASTE_DQS_TRACKER!$A:$A,"&lt;="&amp;$A$2)</f>
        <v>0</v>
      </c>
      <c r="AD4" s="6">
        <f>SUMIFS(PASTE_DQS_TRACKER!$D:$D,PASTE_DQS_TRACKER!$C:$C,Swaps_wk!$AQ4,PASTE_DQS_TRACKER!$B:$B,Swaps_wk!AD$2,PASTE_DQS_TRACKER!$A:$A,"&gt;="&amp;$A$1,PASTE_DQS_TRACKER!$A:$A,"&lt;="&amp;$A$2)-SUMIFS(PASTE_DQS_TRACKER!$D:$D,PASTE_DQS_TRACKER!$C:$C,Swaps_wk!$AQ4,PASTE_DQS_TRACKER!$E:$E,Swaps_wk!AD$2,PASTE_DQS_TRACKER!$A:$A,"&gt;="&amp;$A$1,PASTE_DQS_TRACKER!$A:$A,"&lt;="&amp;$A$2)</f>
        <v>0</v>
      </c>
      <c r="AE4" s="6">
        <f>SUMIFS(PASTE_DQS_TRACKER!$D:$D,PASTE_DQS_TRACKER!$C:$C,Swaps_wk!$AQ4,PASTE_DQS_TRACKER!$B:$B,Swaps_wk!AE$2,PASTE_DQS_TRACKER!$A:$A,"&gt;="&amp;$A$1,PASTE_DQS_TRACKER!$A:$A,"&lt;="&amp;$A$2)-SUMIFS(PASTE_DQS_TRACKER!$D:$D,PASTE_DQS_TRACKER!$C:$C,Swaps_wk!$AQ4,PASTE_DQS_TRACKER!$E:$E,Swaps_wk!AE$2,PASTE_DQS_TRACKER!$A:$A,"&gt;="&amp;$A$1,PASTE_DQS_TRACKER!$A:$A,"&lt;="&amp;$A$2)</f>
        <v>0</v>
      </c>
      <c r="AF4" s="6">
        <f>SUMIFS(PASTE_DQS_TRACKER!$D:$D,PASTE_DQS_TRACKER!$C:$C,Swaps_wk!$AQ4,PASTE_DQS_TRACKER!$B:$B,Swaps_wk!AF$2,PASTE_DQS_TRACKER!$A:$A,"&gt;="&amp;$A$1,PASTE_DQS_TRACKER!$A:$A,"&lt;="&amp;$A$2)-SUMIFS(PASTE_DQS_TRACKER!$D:$D,PASTE_DQS_TRACKER!$C:$C,Swaps_wk!$AQ4,PASTE_DQS_TRACKER!$E:$E,Swaps_wk!AF$2,PASTE_DQS_TRACKER!$A:$A,"&gt;="&amp;$A$1,PASTE_DQS_TRACKER!$A:$A,"&lt;="&amp;$A$2)</f>
        <v>0</v>
      </c>
      <c r="AG4" s="6">
        <f>SUMIFS(PASTE_DQS_TRACKER!$D:$D,PASTE_DQS_TRACKER!$C:$C,Swaps_wk!$AQ4,PASTE_DQS_TRACKER!$B:$B,Swaps_wk!AG$2,PASTE_DQS_TRACKER!$A:$A,"&gt;="&amp;$A$1,PASTE_DQS_TRACKER!$A:$A,"&lt;="&amp;$A$2)-SUMIFS(PASTE_DQS_TRACKER!$D:$D,PASTE_DQS_TRACKER!$C:$C,Swaps_wk!$AQ4,PASTE_DQS_TRACKER!$E:$E,Swaps_wk!AG$2,PASTE_DQS_TRACKER!$A:$A,"&gt;="&amp;$A$1,PASTE_DQS_TRACKER!$A:$A,"&lt;="&amp;$A$2)</f>
        <v>0</v>
      </c>
      <c r="AH4" s="6">
        <f>SUMIFS(PASTE_DQS_TRACKER!$D:$D,PASTE_DQS_TRACKER!$C:$C,Swaps_wk!$AQ4,PASTE_DQS_TRACKER!$B:$B,Swaps_wk!AH$2,PASTE_DQS_TRACKER!$A:$A,"&gt;="&amp;$A$1,PASTE_DQS_TRACKER!$A:$A,"&lt;="&amp;$A$2)-SUMIFS(PASTE_DQS_TRACKER!$D:$D,PASTE_DQS_TRACKER!$C:$C,Swaps_wk!$AQ4,PASTE_DQS_TRACKER!$E:$E,Swaps_wk!AH$2,PASTE_DQS_TRACKER!$A:$A,"&gt;="&amp;$A$1,PASTE_DQS_TRACKER!$A:$A,"&lt;="&amp;$A$2)</f>
        <v>0</v>
      </c>
      <c r="AI4" s="6">
        <f>SUMIFS(PASTE_DQS_TRACKER!$D:$D,PASTE_DQS_TRACKER!$C:$C,Swaps_wk!$AQ4,PASTE_DQS_TRACKER!$B:$B,Swaps_wk!AI$2,PASTE_DQS_TRACKER!$A:$A,"&gt;="&amp;$A$1,PASTE_DQS_TRACKER!$A:$A,"&lt;="&amp;$A$2)-SUMIFS(PASTE_DQS_TRACKER!$D:$D,PASTE_DQS_TRACKER!$C:$C,Swaps_wk!$AQ4,PASTE_DQS_TRACKER!$E:$E,Swaps_wk!AI$2,PASTE_DQS_TRACKER!$A:$A,"&gt;="&amp;$A$1,PASTE_DQS_TRACKER!$A:$A,"&lt;="&amp;$A$2)</f>
        <v>0</v>
      </c>
      <c r="AJ4" s="6">
        <f>SUMIFS(PASTE_DQS_TRACKER!$D:$D,PASTE_DQS_TRACKER!$C:$C,Swaps_wk!$AQ4,PASTE_DQS_TRACKER!$B:$B,Swaps_wk!AJ$2,PASTE_DQS_TRACKER!$A:$A,"&gt;="&amp;$A$1,PASTE_DQS_TRACKER!$A:$A,"&lt;="&amp;$A$2)-SUMIFS(PASTE_DQS_TRACKER!$D:$D,PASTE_DQS_TRACKER!$C:$C,Swaps_wk!$AQ4,PASTE_DQS_TRACKER!$E:$E,Swaps_wk!AJ$2,PASTE_DQS_TRACKER!$A:$A,"&gt;="&amp;$A$1,PASTE_DQS_TRACKER!$A:$A,"&lt;="&amp;$A$2)</f>
        <v>0</v>
      </c>
      <c r="AK4" s="6">
        <f>SUMIFS(PASTE_DQS_TRACKER!$D:$D,PASTE_DQS_TRACKER!$C:$C,Swaps_wk!$AQ4,PASTE_DQS_TRACKER!$B:$B,Swaps_wk!AK$2,PASTE_DQS_TRACKER!$A:$A,"&gt;="&amp;$A$1,PASTE_DQS_TRACKER!$A:$A,"&lt;="&amp;$A$2)-SUMIFS(PASTE_DQS_TRACKER!$D:$D,PASTE_DQS_TRACKER!$C:$C,Swaps_wk!$AQ4,PASTE_DQS_TRACKER!$E:$E,Swaps_wk!AK$2,PASTE_DQS_TRACKER!$A:$A,"&gt;="&amp;$A$1,PASTE_DQS_TRACKER!$A:$A,"&lt;="&amp;$A$2)</f>
        <v>0</v>
      </c>
      <c r="AL4" s="6">
        <f>SUMIFS(PASTE_DQS_TRACKER!$D:$D,PASTE_DQS_TRACKER!$C:$C,Swaps_wk!$AQ4,PASTE_DQS_TRACKER!$B:$B,Swaps_wk!AL$2,PASTE_DQS_TRACKER!$A:$A,"&gt;="&amp;$A$1,PASTE_DQS_TRACKER!$A:$A,"&lt;="&amp;$A$2)-SUMIFS(PASTE_DQS_TRACKER!$D:$D,PASTE_DQS_TRACKER!$C:$C,Swaps_wk!$AQ4,PASTE_DQS_TRACKER!$E:$E,Swaps_wk!AL$2,PASTE_DQS_TRACKER!$A:$A,"&gt;="&amp;$A$1,PASTE_DQS_TRACKER!$A:$A,"&lt;="&amp;$A$2)</f>
        <v>0</v>
      </c>
      <c r="AM4" s="6">
        <f>SUMIFS(PASTE_DQS_TRACKER!$D:$D,PASTE_DQS_TRACKER!$C:$C,Swaps_wk!$AQ4,PASTE_DQS_TRACKER!$B:$B,Swaps_wk!AM$2,PASTE_DQS_TRACKER!$A:$A,"&gt;="&amp;$A$1,PASTE_DQS_TRACKER!$A:$A,"&lt;="&amp;$A$2)-SUMIFS(PASTE_DQS_TRACKER!$D:$D,PASTE_DQS_TRACKER!$C:$C,Swaps_wk!$AQ4,PASTE_DQS_TRACKER!$E:$E,Swaps_wk!AM$2,PASTE_DQS_TRACKER!$A:$A,"&gt;="&amp;$A$1,PASTE_DQS_TRACKER!$A:$A,"&lt;="&amp;$A$2)</f>
        <v>0</v>
      </c>
      <c r="AN4" s="6">
        <f>SUMIFS(PASTE_DQS_TRACKER!$D:$D,PASTE_DQS_TRACKER!$C:$C,Swaps_wk!$AQ4,PASTE_DQS_TRACKER!$B:$B,Swaps_wk!AN$2,PASTE_DQS_TRACKER!$A:$A,"&gt;="&amp;$A$1,PASTE_DQS_TRACKER!$A:$A,"&lt;="&amp;$A$2)-SUMIFS(PASTE_DQS_TRACKER!$D:$D,PASTE_DQS_TRACKER!$C:$C,Swaps_wk!$AQ4,PASTE_DQS_TRACKER!$E:$E,Swaps_wk!AN$2,PASTE_DQS_TRACKER!$A:$A,"&gt;="&amp;$A$1,PASTE_DQS_TRACKER!$A:$A,"&lt;="&amp;$A$2)</f>
        <v>0</v>
      </c>
      <c r="AO4" s="6">
        <f t="shared" ref="AO4:AO67" si="0">SUM(B4:AN4)</f>
        <v>0</v>
      </c>
      <c r="AP4">
        <v>3</v>
      </c>
      <c r="AQ4" t="str">
        <f t="shared" ref="AQ4:AQ62" si="1">A4</f>
        <v>ANF/56-14</v>
      </c>
    </row>
    <row r="5" spans="1:43" x14ac:dyDescent="0.25">
      <c r="A5" t="s">
        <v>219</v>
      </c>
      <c r="B5" s="6">
        <f>SUMIFS(PASTE_DQS_TRACKER!$D:$D,PASTE_DQS_TRACKER!$C:$C,Swaps_wk!$AQ5,PASTE_DQS_TRACKER!$B:$B,Swaps_wk!B$2,PASTE_DQS_TRACKER!$A:$A,"&gt;="&amp;$A$1,PASTE_DQS_TRACKER!$A:$A,"&lt;="&amp;$A$2)-SUMIFS(PASTE_DQS_TRACKER!$D:$D,PASTE_DQS_TRACKER!$C:$C,Swaps_wk!$AQ5,PASTE_DQS_TRACKER!$E:$E,Swaps_wk!B$2,PASTE_DQS_TRACKER!$A:$A,"&gt;="&amp;$A$1,PASTE_DQS_TRACKER!$A:$A,"&lt;="&amp;$A$2)</f>
        <v>0</v>
      </c>
      <c r="C5" s="6">
        <f>SUMIFS(PASTE_DQS_TRACKER!$D:$D,PASTE_DQS_TRACKER!$C:$C,Swaps_wk!$AQ5,PASTE_DQS_TRACKER!$B:$B,Swaps_wk!C$2,PASTE_DQS_TRACKER!$A:$A,"&gt;="&amp;$A$1,PASTE_DQS_TRACKER!$A:$A,"&lt;="&amp;$A$2)-SUMIFS(PASTE_DQS_TRACKER!$D:$D,PASTE_DQS_TRACKER!$C:$C,Swaps_wk!$AQ5,PASTE_DQS_TRACKER!$E:$E,Swaps_wk!C$2,PASTE_DQS_TRACKER!$A:$A,"&gt;="&amp;$A$1,PASTE_DQS_TRACKER!$A:$A,"&lt;="&amp;$A$2)</f>
        <v>0</v>
      </c>
      <c r="D5" s="6">
        <f>SUMIFS(PASTE_DQS_TRACKER!$D:$D,PASTE_DQS_TRACKER!$C:$C,Swaps_wk!$AQ5,PASTE_DQS_TRACKER!$B:$B,Swaps_wk!D$2,PASTE_DQS_TRACKER!$A:$A,"&gt;="&amp;$A$1,PASTE_DQS_TRACKER!$A:$A,"&lt;="&amp;$A$2)-SUMIFS(PASTE_DQS_TRACKER!$D:$D,PASTE_DQS_TRACKER!$C:$C,Swaps_wk!$AQ5,PASTE_DQS_TRACKER!$E:$E,Swaps_wk!D$2,PASTE_DQS_TRACKER!$A:$A,"&gt;="&amp;$A$1,PASTE_DQS_TRACKER!$A:$A,"&lt;="&amp;$A$2)</f>
        <v>0</v>
      </c>
      <c r="E5" s="6">
        <f>SUMIFS(PASTE_DQS_TRACKER!$D:$D,PASTE_DQS_TRACKER!$C:$C,Swaps_wk!$AQ5,PASTE_DQS_TRACKER!$B:$B,Swaps_wk!E$2,PASTE_DQS_TRACKER!$A:$A,"&gt;="&amp;$A$1,PASTE_DQS_TRACKER!$A:$A,"&lt;="&amp;$A$2)-SUMIFS(PASTE_DQS_TRACKER!$D:$D,PASTE_DQS_TRACKER!$C:$C,Swaps_wk!$AQ5,PASTE_DQS_TRACKER!$E:$E,Swaps_wk!E$2,PASTE_DQS_TRACKER!$A:$A,"&gt;="&amp;$A$1,PASTE_DQS_TRACKER!$A:$A,"&lt;="&amp;$A$2)</f>
        <v>0</v>
      </c>
      <c r="F5" s="6">
        <f>SUMIFS(PASTE_DQS_TRACKER!$D:$D,PASTE_DQS_TRACKER!$C:$C,Swaps_wk!$AQ5,PASTE_DQS_TRACKER!$B:$B,Swaps_wk!F$2,PASTE_DQS_TRACKER!$A:$A,"&gt;="&amp;$A$1,PASTE_DQS_TRACKER!$A:$A,"&lt;="&amp;$A$2)-SUMIFS(PASTE_DQS_TRACKER!$D:$D,PASTE_DQS_TRACKER!$C:$C,Swaps_wk!$AQ5,PASTE_DQS_TRACKER!$E:$E,Swaps_wk!F$2,PASTE_DQS_TRACKER!$A:$A,"&gt;="&amp;$A$1,PASTE_DQS_TRACKER!$A:$A,"&lt;="&amp;$A$2)</f>
        <v>0</v>
      </c>
      <c r="G5" s="6">
        <f>SUMIFS(PASTE_DQS_TRACKER!$D:$D,PASTE_DQS_TRACKER!$C:$C,Swaps_wk!$AQ5,PASTE_DQS_TRACKER!$B:$B,Swaps_wk!G$2,PASTE_DQS_TRACKER!$A:$A,"&gt;="&amp;$A$1,PASTE_DQS_TRACKER!$A:$A,"&lt;="&amp;$A$2)-SUMIFS(PASTE_DQS_TRACKER!$D:$D,PASTE_DQS_TRACKER!$C:$C,Swaps_wk!$AQ5,PASTE_DQS_TRACKER!$E:$E,Swaps_wk!G$2,PASTE_DQS_TRACKER!$A:$A,"&gt;="&amp;$A$1,PASTE_DQS_TRACKER!$A:$A,"&lt;="&amp;$A$2)</f>
        <v>0</v>
      </c>
      <c r="H5" s="6">
        <f>SUMIFS(PASTE_DQS_TRACKER!$D:$D,PASTE_DQS_TRACKER!$C:$C,Swaps_wk!$AQ5,PASTE_DQS_TRACKER!$B:$B,Swaps_wk!H$2,PASTE_DQS_TRACKER!$A:$A,"&gt;="&amp;$A$1,PASTE_DQS_TRACKER!$A:$A,"&lt;="&amp;$A$2)-SUMIFS(PASTE_DQS_TRACKER!$D:$D,PASTE_DQS_TRACKER!$C:$C,Swaps_wk!$AQ5,PASTE_DQS_TRACKER!$E:$E,Swaps_wk!H$2,PASTE_DQS_TRACKER!$A:$A,"&gt;="&amp;$A$1,PASTE_DQS_TRACKER!$A:$A,"&lt;="&amp;$A$2)</f>
        <v>0</v>
      </c>
      <c r="I5" s="6">
        <f>SUMIFS(PASTE_DQS_TRACKER!$D:$D,PASTE_DQS_TRACKER!$C:$C,Swaps_wk!$AQ5,PASTE_DQS_TRACKER!$B:$B,Swaps_wk!I$2,PASTE_DQS_TRACKER!$A:$A,"&gt;="&amp;$A$1,PASTE_DQS_TRACKER!$A:$A,"&lt;="&amp;$A$2)-SUMIFS(PASTE_DQS_TRACKER!$D:$D,PASTE_DQS_TRACKER!$C:$C,Swaps_wk!$AQ5,PASTE_DQS_TRACKER!$E:$E,Swaps_wk!I$2,PASTE_DQS_TRACKER!$A:$A,"&gt;="&amp;$A$1,PASTE_DQS_TRACKER!$A:$A,"&lt;="&amp;$A$2)</f>
        <v>0</v>
      </c>
      <c r="J5" s="6">
        <f>SUMIFS(PASTE_DQS_TRACKER!$D:$D,PASTE_DQS_TRACKER!$C:$C,Swaps_wk!$AQ5,PASTE_DQS_TRACKER!$B:$B,Swaps_wk!J$2,PASTE_DQS_TRACKER!$A:$A,"&gt;="&amp;$A$1,PASTE_DQS_TRACKER!$A:$A,"&lt;="&amp;$A$2)-SUMIFS(PASTE_DQS_TRACKER!$D:$D,PASTE_DQS_TRACKER!$C:$C,Swaps_wk!$AQ5,PASTE_DQS_TRACKER!$E:$E,Swaps_wk!J$2,PASTE_DQS_TRACKER!$A:$A,"&gt;="&amp;$A$1,PASTE_DQS_TRACKER!$A:$A,"&lt;="&amp;$A$2)</f>
        <v>0</v>
      </c>
      <c r="K5" s="6">
        <f>SUMIFS(PASTE_DQS_TRACKER!$D:$D,PASTE_DQS_TRACKER!$C:$C,Swaps_wk!$AQ5,PASTE_DQS_TRACKER!$B:$B,Swaps_wk!K$2,PASTE_DQS_TRACKER!$A:$A,"&gt;="&amp;$A$1,PASTE_DQS_TRACKER!$A:$A,"&lt;="&amp;$A$2)-SUMIFS(PASTE_DQS_TRACKER!$D:$D,PASTE_DQS_TRACKER!$C:$C,Swaps_wk!$AQ5,PASTE_DQS_TRACKER!$E:$E,Swaps_wk!K$2,PASTE_DQS_TRACKER!$A:$A,"&gt;="&amp;$A$1,PASTE_DQS_TRACKER!$A:$A,"&lt;="&amp;$A$2)</f>
        <v>0</v>
      </c>
      <c r="L5" s="6">
        <f>SUMIFS(PASTE_DQS_TRACKER!$D:$D,PASTE_DQS_TRACKER!$C:$C,Swaps_wk!$AQ5,PASTE_DQS_TRACKER!$B:$B,Swaps_wk!L$2,PASTE_DQS_TRACKER!$A:$A,"&gt;="&amp;$A$1,PASTE_DQS_TRACKER!$A:$A,"&lt;="&amp;$A$2)-SUMIFS(PASTE_DQS_TRACKER!$D:$D,PASTE_DQS_TRACKER!$C:$C,Swaps_wk!$AQ5,PASTE_DQS_TRACKER!$E:$E,Swaps_wk!L$2,PASTE_DQS_TRACKER!$A:$A,"&gt;="&amp;$A$1,PASTE_DQS_TRACKER!$A:$A,"&lt;="&amp;$A$2)</f>
        <v>0</v>
      </c>
      <c r="M5" s="6">
        <f>SUMIFS(PASTE_DQS_TRACKER!$D:$D,PASTE_DQS_TRACKER!$C:$C,Swaps_wk!$AQ5,PASTE_DQS_TRACKER!$B:$B,Swaps_wk!M$2,PASTE_DQS_TRACKER!$A:$A,"&gt;="&amp;$A$1,PASTE_DQS_TRACKER!$A:$A,"&lt;="&amp;$A$2)-SUMIFS(PASTE_DQS_TRACKER!$D:$D,PASTE_DQS_TRACKER!$C:$C,Swaps_wk!$AQ5,PASTE_DQS_TRACKER!$E:$E,Swaps_wk!M$2,PASTE_DQS_TRACKER!$A:$A,"&gt;="&amp;$A$1,PASTE_DQS_TRACKER!$A:$A,"&lt;="&amp;$A$2)</f>
        <v>0</v>
      </c>
      <c r="N5" s="6">
        <f>SUMIFS(PASTE_DQS_TRACKER!$D:$D,PASTE_DQS_TRACKER!$C:$C,Swaps_wk!$AQ5,PASTE_DQS_TRACKER!$B:$B,Swaps_wk!N$2,PASTE_DQS_TRACKER!$A:$A,"&gt;="&amp;$A$1,PASTE_DQS_TRACKER!$A:$A,"&lt;="&amp;$A$2)-SUMIFS(PASTE_DQS_TRACKER!$D:$D,PASTE_DQS_TRACKER!$C:$C,Swaps_wk!$AQ5,PASTE_DQS_TRACKER!$E:$E,Swaps_wk!N$2,PASTE_DQS_TRACKER!$A:$A,"&gt;="&amp;$A$1,PASTE_DQS_TRACKER!$A:$A,"&lt;="&amp;$A$2)</f>
        <v>0</v>
      </c>
      <c r="O5" s="6">
        <f>SUMIFS(PASTE_DQS_TRACKER!$D:$D,PASTE_DQS_TRACKER!$C:$C,Swaps_wk!$AQ5,PASTE_DQS_TRACKER!$B:$B,Swaps_wk!O$2,PASTE_DQS_TRACKER!$A:$A,"&gt;="&amp;$A$1,PASTE_DQS_TRACKER!$A:$A,"&lt;="&amp;$A$2)-SUMIFS(PASTE_DQS_TRACKER!$D:$D,PASTE_DQS_TRACKER!$C:$C,Swaps_wk!$AQ5,PASTE_DQS_TRACKER!$E:$E,Swaps_wk!O$2,PASTE_DQS_TRACKER!$A:$A,"&gt;="&amp;$A$1,PASTE_DQS_TRACKER!$A:$A,"&lt;="&amp;$A$2)</f>
        <v>0</v>
      </c>
      <c r="P5" s="6">
        <f>SUMIFS(PASTE_DQS_TRACKER!$D:$D,PASTE_DQS_TRACKER!$C:$C,Swaps_wk!$AQ5,PASTE_DQS_TRACKER!$B:$B,Swaps_wk!P$2,PASTE_DQS_TRACKER!$A:$A,"&gt;="&amp;$A$1,PASTE_DQS_TRACKER!$A:$A,"&lt;="&amp;$A$2)-SUMIFS(PASTE_DQS_TRACKER!$D:$D,PASTE_DQS_TRACKER!$C:$C,Swaps_wk!$AQ5,PASTE_DQS_TRACKER!$E:$E,Swaps_wk!P$2,PASTE_DQS_TRACKER!$A:$A,"&gt;="&amp;$A$1,PASTE_DQS_TRACKER!$A:$A,"&lt;="&amp;$A$2)</f>
        <v>0</v>
      </c>
      <c r="Q5" s="6">
        <f>SUMIFS(PASTE_DQS_TRACKER!$D:$D,PASTE_DQS_TRACKER!$C:$C,Swaps_wk!$AQ5,PASTE_DQS_TRACKER!$B:$B,Swaps_wk!Q$2,PASTE_DQS_TRACKER!$A:$A,"&gt;="&amp;$A$1,PASTE_DQS_TRACKER!$A:$A,"&lt;="&amp;$A$2)-SUMIFS(PASTE_DQS_TRACKER!$D:$D,PASTE_DQS_TRACKER!$C:$C,Swaps_wk!$AQ5,PASTE_DQS_TRACKER!$E:$E,Swaps_wk!Q$2,PASTE_DQS_TRACKER!$A:$A,"&gt;="&amp;$A$1,PASTE_DQS_TRACKER!$A:$A,"&lt;="&amp;$A$2)</f>
        <v>0</v>
      </c>
      <c r="R5" s="6">
        <f>SUMIFS(PASTE_DQS_TRACKER!$D:$D,PASTE_DQS_TRACKER!$C:$C,Swaps_wk!$AQ5,PASTE_DQS_TRACKER!$B:$B,Swaps_wk!R$2,PASTE_DQS_TRACKER!$A:$A,"&gt;="&amp;$A$1,PASTE_DQS_TRACKER!$A:$A,"&lt;="&amp;$A$2)-SUMIFS(PASTE_DQS_TRACKER!$D:$D,PASTE_DQS_TRACKER!$C:$C,Swaps_wk!$AQ5,PASTE_DQS_TRACKER!$E:$E,Swaps_wk!R$2,PASTE_DQS_TRACKER!$A:$A,"&gt;="&amp;$A$1,PASTE_DQS_TRACKER!$A:$A,"&lt;="&amp;$A$2)</f>
        <v>0</v>
      </c>
      <c r="S5" s="6">
        <f>SUMIFS(PASTE_DQS_TRACKER!$D:$D,PASTE_DQS_TRACKER!$C:$C,Swaps_wk!$AQ5,PASTE_DQS_TRACKER!$B:$B,Swaps_wk!S$2,PASTE_DQS_TRACKER!$A:$A,"&gt;="&amp;$A$1,PASTE_DQS_TRACKER!$A:$A,"&lt;="&amp;$A$2)-SUMIFS(PASTE_DQS_TRACKER!$D:$D,PASTE_DQS_TRACKER!$C:$C,Swaps_wk!$AQ5,PASTE_DQS_TRACKER!$E:$E,Swaps_wk!S$2,PASTE_DQS_TRACKER!$A:$A,"&gt;="&amp;$A$1,PASTE_DQS_TRACKER!$A:$A,"&lt;="&amp;$A$2)</f>
        <v>0</v>
      </c>
      <c r="T5" s="6">
        <f>SUMIFS(PASTE_DQS_TRACKER!$D:$D,PASTE_DQS_TRACKER!$C:$C,Swaps_wk!$AQ5,PASTE_DQS_TRACKER!$B:$B,Swaps_wk!T$2,PASTE_DQS_TRACKER!$A:$A,"&gt;="&amp;$A$1,PASTE_DQS_TRACKER!$A:$A,"&lt;="&amp;$A$2)-SUMIFS(PASTE_DQS_TRACKER!$D:$D,PASTE_DQS_TRACKER!$C:$C,Swaps_wk!$AQ5,PASTE_DQS_TRACKER!$E:$E,Swaps_wk!T$2,PASTE_DQS_TRACKER!$A:$A,"&gt;="&amp;$A$1,PASTE_DQS_TRACKER!$A:$A,"&lt;="&amp;$A$2)</f>
        <v>0</v>
      </c>
      <c r="U5" s="6">
        <f>SUMIFS(PASTE_DQS_TRACKER!$D:$D,PASTE_DQS_TRACKER!$C:$C,Swaps_wk!$AQ5,PASTE_DQS_TRACKER!$B:$B,Swaps_wk!U$2,PASTE_DQS_TRACKER!$A:$A,"&gt;="&amp;$A$1,PASTE_DQS_TRACKER!$A:$A,"&lt;="&amp;$A$2)-SUMIFS(PASTE_DQS_TRACKER!$D:$D,PASTE_DQS_TRACKER!$C:$C,Swaps_wk!$AQ5,PASTE_DQS_TRACKER!$E:$E,Swaps_wk!U$2,PASTE_DQS_TRACKER!$A:$A,"&gt;="&amp;$A$1,PASTE_DQS_TRACKER!$A:$A,"&lt;="&amp;$A$2)</f>
        <v>0</v>
      </c>
      <c r="V5" s="6">
        <f>SUMIFS(PASTE_DQS_TRACKER!$D:$D,PASTE_DQS_TRACKER!$C:$C,Swaps_wk!$AQ5,PASTE_DQS_TRACKER!$B:$B,Swaps_wk!V$2,PASTE_DQS_TRACKER!$A:$A,"&gt;="&amp;$A$1,PASTE_DQS_TRACKER!$A:$A,"&lt;="&amp;$A$2)-SUMIFS(PASTE_DQS_TRACKER!$D:$D,PASTE_DQS_TRACKER!$C:$C,Swaps_wk!$AQ5,PASTE_DQS_TRACKER!$E:$E,Swaps_wk!V$2,PASTE_DQS_TRACKER!$A:$A,"&gt;="&amp;$A$1,PASTE_DQS_TRACKER!$A:$A,"&lt;="&amp;$A$2)</f>
        <v>0</v>
      </c>
      <c r="W5" s="6">
        <f>SUMIFS(PASTE_DQS_TRACKER!$D:$D,PASTE_DQS_TRACKER!$C:$C,Swaps_wk!$AQ5,PASTE_DQS_TRACKER!$B:$B,Swaps_wk!W$2,PASTE_DQS_TRACKER!$A:$A,"&gt;="&amp;$A$1,PASTE_DQS_TRACKER!$A:$A,"&lt;="&amp;$A$2)-SUMIFS(PASTE_DQS_TRACKER!$D:$D,PASTE_DQS_TRACKER!$C:$C,Swaps_wk!$AQ5,PASTE_DQS_TRACKER!$E:$E,Swaps_wk!W$2,PASTE_DQS_TRACKER!$A:$A,"&gt;="&amp;$A$1,PASTE_DQS_TRACKER!$A:$A,"&lt;="&amp;$A$2)</f>
        <v>0</v>
      </c>
      <c r="X5" s="6">
        <f>SUMIFS(PASTE_DQS_TRACKER!$D:$D,PASTE_DQS_TRACKER!$C:$C,Swaps_wk!$AQ5,PASTE_DQS_TRACKER!$B:$B,Swaps_wk!X$2,PASTE_DQS_TRACKER!$A:$A,"&gt;="&amp;$A$1,PASTE_DQS_TRACKER!$A:$A,"&lt;="&amp;$A$2)-SUMIFS(PASTE_DQS_TRACKER!$D:$D,PASTE_DQS_TRACKER!$C:$C,Swaps_wk!$AQ5,PASTE_DQS_TRACKER!$E:$E,Swaps_wk!X$2,PASTE_DQS_TRACKER!$A:$A,"&gt;="&amp;$A$1,PASTE_DQS_TRACKER!$A:$A,"&lt;="&amp;$A$2)</f>
        <v>0</v>
      </c>
      <c r="Y5" s="6">
        <f>SUMIFS(PASTE_DQS_TRACKER!$D:$D,PASTE_DQS_TRACKER!$C:$C,Swaps_wk!$AQ5,PASTE_DQS_TRACKER!$B:$B,Swaps_wk!Y$2,PASTE_DQS_TRACKER!$A:$A,"&gt;="&amp;$A$1,PASTE_DQS_TRACKER!$A:$A,"&lt;="&amp;$A$2)-SUMIFS(PASTE_DQS_TRACKER!$D:$D,PASTE_DQS_TRACKER!$C:$C,Swaps_wk!$AQ5,PASTE_DQS_TRACKER!$E:$E,Swaps_wk!Y$2,PASTE_DQS_TRACKER!$A:$A,"&gt;="&amp;$A$1,PASTE_DQS_TRACKER!$A:$A,"&lt;="&amp;$A$2)</f>
        <v>0</v>
      </c>
      <c r="Z5" s="6">
        <f>SUMIFS(PASTE_DQS_TRACKER!$D:$D,PASTE_DQS_TRACKER!$C:$C,Swaps_wk!$AQ5,PASTE_DQS_TRACKER!$B:$B,Swaps_wk!Z$2,PASTE_DQS_TRACKER!$A:$A,"&gt;="&amp;$A$1,PASTE_DQS_TRACKER!$A:$A,"&lt;="&amp;$A$2)-SUMIFS(PASTE_DQS_TRACKER!$D:$D,PASTE_DQS_TRACKER!$C:$C,Swaps_wk!$AQ5,PASTE_DQS_TRACKER!$E:$E,Swaps_wk!Z$2,PASTE_DQS_TRACKER!$A:$A,"&gt;="&amp;$A$1,PASTE_DQS_TRACKER!$A:$A,"&lt;="&amp;$A$2)</f>
        <v>0</v>
      </c>
      <c r="AA5" s="6">
        <f>SUMIFS(PASTE_DQS_TRACKER!$D:$D,PASTE_DQS_TRACKER!$C:$C,Swaps_wk!$AQ5,PASTE_DQS_TRACKER!$B:$B,Swaps_wk!AA$2,PASTE_DQS_TRACKER!$A:$A,"&gt;="&amp;$A$1,PASTE_DQS_TRACKER!$A:$A,"&lt;="&amp;$A$2)-SUMIFS(PASTE_DQS_TRACKER!$D:$D,PASTE_DQS_TRACKER!$C:$C,Swaps_wk!$AQ5,PASTE_DQS_TRACKER!$E:$E,Swaps_wk!AA$2,PASTE_DQS_TRACKER!$A:$A,"&gt;="&amp;$A$1,PASTE_DQS_TRACKER!$A:$A,"&lt;="&amp;$A$2)</f>
        <v>0</v>
      </c>
      <c r="AB5" s="6">
        <f>SUMIFS(PASTE_DQS_TRACKER!$D:$D,PASTE_DQS_TRACKER!$C:$C,Swaps_wk!$AQ5,PASTE_DQS_TRACKER!$B:$B,Swaps_wk!AB$2,PASTE_DQS_TRACKER!$A:$A,"&gt;="&amp;$A$1,PASTE_DQS_TRACKER!$A:$A,"&lt;="&amp;$A$2)-SUMIFS(PASTE_DQS_TRACKER!$D:$D,PASTE_DQS_TRACKER!$C:$C,Swaps_wk!$AQ5,PASTE_DQS_TRACKER!$E:$E,Swaps_wk!AB$2,PASTE_DQS_TRACKER!$A:$A,"&gt;="&amp;$A$1,PASTE_DQS_TRACKER!$A:$A,"&lt;="&amp;$A$2)</f>
        <v>0</v>
      </c>
      <c r="AC5" s="6">
        <f>SUMIFS(PASTE_DQS_TRACKER!$D:$D,PASTE_DQS_TRACKER!$C:$C,Swaps_wk!$AQ5,PASTE_DQS_TRACKER!$B:$B,Swaps_wk!AC$2,PASTE_DQS_TRACKER!$A:$A,"&gt;="&amp;$A$1,PASTE_DQS_TRACKER!$A:$A,"&lt;="&amp;$A$2)-SUMIFS(PASTE_DQS_TRACKER!$D:$D,PASTE_DQS_TRACKER!$C:$C,Swaps_wk!$AQ5,PASTE_DQS_TRACKER!$E:$E,Swaps_wk!AC$2,PASTE_DQS_TRACKER!$A:$A,"&gt;="&amp;$A$1,PASTE_DQS_TRACKER!$A:$A,"&lt;="&amp;$A$2)</f>
        <v>0</v>
      </c>
      <c r="AD5" s="6">
        <f>SUMIFS(PASTE_DQS_TRACKER!$D:$D,PASTE_DQS_TRACKER!$C:$C,Swaps_wk!$AQ5,PASTE_DQS_TRACKER!$B:$B,Swaps_wk!AD$2,PASTE_DQS_TRACKER!$A:$A,"&gt;="&amp;$A$1,PASTE_DQS_TRACKER!$A:$A,"&lt;="&amp;$A$2)-SUMIFS(PASTE_DQS_TRACKER!$D:$D,PASTE_DQS_TRACKER!$C:$C,Swaps_wk!$AQ5,PASTE_DQS_TRACKER!$E:$E,Swaps_wk!AD$2,PASTE_DQS_TRACKER!$A:$A,"&gt;="&amp;$A$1,PASTE_DQS_TRACKER!$A:$A,"&lt;="&amp;$A$2)</f>
        <v>0</v>
      </c>
      <c r="AE5" s="6">
        <f>SUMIFS(PASTE_DQS_TRACKER!$D:$D,PASTE_DQS_TRACKER!$C:$C,Swaps_wk!$AQ5,PASTE_DQS_TRACKER!$B:$B,Swaps_wk!AE$2,PASTE_DQS_TRACKER!$A:$A,"&gt;="&amp;$A$1,PASTE_DQS_TRACKER!$A:$A,"&lt;="&amp;$A$2)-SUMIFS(PASTE_DQS_TRACKER!$D:$D,PASTE_DQS_TRACKER!$C:$C,Swaps_wk!$AQ5,PASTE_DQS_TRACKER!$E:$E,Swaps_wk!AE$2,PASTE_DQS_TRACKER!$A:$A,"&gt;="&amp;$A$1,PASTE_DQS_TRACKER!$A:$A,"&lt;="&amp;$A$2)</f>
        <v>0</v>
      </c>
      <c r="AF5" s="6">
        <f>SUMIFS(PASTE_DQS_TRACKER!$D:$D,PASTE_DQS_TRACKER!$C:$C,Swaps_wk!$AQ5,PASTE_DQS_TRACKER!$B:$B,Swaps_wk!AF$2,PASTE_DQS_TRACKER!$A:$A,"&gt;="&amp;$A$1,PASTE_DQS_TRACKER!$A:$A,"&lt;="&amp;$A$2)-SUMIFS(PASTE_DQS_TRACKER!$D:$D,PASTE_DQS_TRACKER!$C:$C,Swaps_wk!$AQ5,PASTE_DQS_TRACKER!$E:$E,Swaps_wk!AF$2,PASTE_DQS_TRACKER!$A:$A,"&gt;="&amp;$A$1,PASTE_DQS_TRACKER!$A:$A,"&lt;="&amp;$A$2)</f>
        <v>0</v>
      </c>
      <c r="AG5" s="6">
        <f>SUMIFS(PASTE_DQS_TRACKER!$D:$D,PASTE_DQS_TRACKER!$C:$C,Swaps_wk!$AQ5,PASTE_DQS_TRACKER!$B:$B,Swaps_wk!AG$2,PASTE_DQS_TRACKER!$A:$A,"&gt;="&amp;$A$1,PASTE_DQS_TRACKER!$A:$A,"&lt;="&amp;$A$2)-SUMIFS(PASTE_DQS_TRACKER!$D:$D,PASTE_DQS_TRACKER!$C:$C,Swaps_wk!$AQ5,PASTE_DQS_TRACKER!$E:$E,Swaps_wk!AG$2,PASTE_DQS_TRACKER!$A:$A,"&gt;="&amp;$A$1,PASTE_DQS_TRACKER!$A:$A,"&lt;="&amp;$A$2)</f>
        <v>0</v>
      </c>
      <c r="AH5" s="6">
        <f>SUMIFS(PASTE_DQS_TRACKER!$D:$D,PASTE_DQS_TRACKER!$C:$C,Swaps_wk!$AQ5,PASTE_DQS_TRACKER!$B:$B,Swaps_wk!AH$2,PASTE_DQS_TRACKER!$A:$A,"&gt;="&amp;$A$1,PASTE_DQS_TRACKER!$A:$A,"&lt;="&amp;$A$2)-SUMIFS(PASTE_DQS_TRACKER!$D:$D,PASTE_DQS_TRACKER!$C:$C,Swaps_wk!$AQ5,PASTE_DQS_TRACKER!$E:$E,Swaps_wk!AH$2,PASTE_DQS_TRACKER!$A:$A,"&gt;="&amp;$A$1,PASTE_DQS_TRACKER!$A:$A,"&lt;="&amp;$A$2)</f>
        <v>0</v>
      </c>
      <c r="AI5" s="6">
        <f>SUMIFS(PASTE_DQS_TRACKER!$D:$D,PASTE_DQS_TRACKER!$C:$C,Swaps_wk!$AQ5,PASTE_DQS_TRACKER!$B:$B,Swaps_wk!AI$2,PASTE_DQS_TRACKER!$A:$A,"&gt;="&amp;$A$1,PASTE_DQS_TRACKER!$A:$A,"&lt;="&amp;$A$2)-SUMIFS(PASTE_DQS_TRACKER!$D:$D,PASTE_DQS_TRACKER!$C:$C,Swaps_wk!$AQ5,PASTE_DQS_TRACKER!$E:$E,Swaps_wk!AI$2,PASTE_DQS_TRACKER!$A:$A,"&gt;="&amp;$A$1,PASTE_DQS_TRACKER!$A:$A,"&lt;="&amp;$A$2)</f>
        <v>0</v>
      </c>
      <c r="AJ5" s="6">
        <f>SUMIFS(PASTE_DQS_TRACKER!$D:$D,PASTE_DQS_TRACKER!$C:$C,Swaps_wk!$AQ5,PASTE_DQS_TRACKER!$B:$B,Swaps_wk!AJ$2,PASTE_DQS_TRACKER!$A:$A,"&gt;="&amp;$A$1,PASTE_DQS_TRACKER!$A:$A,"&lt;="&amp;$A$2)-SUMIFS(PASTE_DQS_TRACKER!$D:$D,PASTE_DQS_TRACKER!$C:$C,Swaps_wk!$AQ5,PASTE_DQS_TRACKER!$E:$E,Swaps_wk!AJ$2,PASTE_DQS_TRACKER!$A:$A,"&gt;="&amp;$A$1,PASTE_DQS_TRACKER!$A:$A,"&lt;="&amp;$A$2)</f>
        <v>0</v>
      </c>
      <c r="AK5" s="6">
        <f>SUMIFS(PASTE_DQS_TRACKER!$D:$D,PASTE_DQS_TRACKER!$C:$C,Swaps_wk!$AQ5,PASTE_DQS_TRACKER!$B:$B,Swaps_wk!AK$2,PASTE_DQS_TRACKER!$A:$A,"&gt;="&amp;$A$1,PASTE_DQS_TRACKER!$A:$A,"&lt;="&amp;$A$2)-SUMIFS(PASTE_DQS_TRACKER!$D:$D,PASTE_DQS_TRACKER!$C:$C,Swaps_wk!$AQ5,PASTE_DQS_TRACKER!$E:$E,Swaps_wk!AK$2,PASTE_DQS_TRACKER!$A:$A,"&gt;="&amp;$A$1,PASTE_DQS_TRACKER!$A:$A,"&lt;="&amp;$A$2)</f>
        <v>0</v>
      </c>
      <c r="AL5" s="6">
        <f>SUMIFS(PASTE_DQS_TRACKER!$D:$D,PASTE_DQS_TRACKER!$C:$C,Swaps_wk!$AQ5,PASTE_DQS_TRACKER!$B:$B,Swaps_wk!AL$2,PASTE_DQS_TRACKER!$A:$A,"&gt;="&amp;$A$1,PASTE_DQS_TRACKER!$A:$A,"&lt;="&amp;$A$2)-SUMIFS(PASTE_DQS_TRACKER!$D:$D,PASTE_DQS_TRACKER!$C:$C,Swaps_wk!$AQ5,PASTE_DQS_TRACKER!$E:$E,Swaps_wk!AL$2,PASTE_DQS_TRACKER!$A:$A,"&gt;="&amp;$A$1,PASTE_DQS_TRACKER!$A:$A,"&lt;="&amp;$A$2)</f>
        <v>0</v>
      </c>
      <c r="AM5" s="6">
        <f>SUMIFS(PASTE_DQS_TRACKER!$D:$D,PASTE_DQS_TRACKER!$C:$C,Swaps_wk!$AQ5,PASTE_DQS_TRACKER!$B:$B,Swaps_wk!AM$2,PASTE_DQS_TRACKER!$A:$A,"&gt;="&amp;$A$1,PASTE_DQS_TRACKER!$A:$A,"&lt;="&amp;$A$2)-SUMIFS(PASTE_DQS_TRACKER!$D:$D,PASTE_DQS_TRACKER!$C:$C,Swaps_wk!$AQ5,PASTE_DQS_TRACKER!$E:$E,Swaps_wk!AM$2,PASTE_DQS_TRACKER!$A:$A,"&gt;="&amp;$A$1,PASTE_DQS_TRACKER!$A:$A,"&lt;="&amp;$A$2)</f>
        <v>0</v>
      </c>
      <c r="AN5" s="6">
        <f>SUMIFS(PASTE_DQS_TRACKER!$D:$D,PASTE_DQS_TRACKER!$C:$C,Swaps_wk!$AQ5,PASTE_DQS_TRACKER!$B:$B,Swaps_wk!AN$2,PASTE_DQS_TRACKER!$A:$A,"&gt;="&amp;$A$1,PASTE_DQS_TRACKER!$A:$A,"&lt;="&amp;$A$2)-SUMIFS(PASTE_DQS_TRACKER!$D:$D,PASTE_DQS_TRACKER!$C:$C,Swaps_wk!$AQ5,PASTE_DQS_TRACKER!$E:$E,Swaps_wk!AN$2,PASTE_DQS_TRACKER!$A:$A,"&gt;="&amp;$A$1,PASTE_DQS_TRACKER!$A:$A,"&lt;="&amp;$A$2)</f>
        <v>0</v>
      </c>
      <c r="AO5" s="6">
        <f t="shared" si="0"/>
        <v>0</v>
      </c>
      <c r="AP5">
        <v>4</v>
      </c>
      <c r="AQ5" t="str">
        <f t="shared" si="1"/>
        <v>LIN/04-C.</v>
      </c>
    </row>
    <row r="6" spans="1:43" x14ac:dyDescent="0.25">
      <c r="A6" t="s">
        <v>52</v>
      </c>
      <c r="B6" s="6">
        <f>SUMIFS(PASTE_DQS_TRACKER!$D:$D,PASTE_DQS_TRACKER!$C:$C,Swaps_wk!$AQ6,PASTE_DQS_TRACKER!$B:$B,Swaps_wk!B$2,PASTE_DQS_TRACKER!$A:$A,"&gt;="&amp;$A$1,PASTE_DQS_TRACKER!$A:$A,"&lt;="&amp;$A$2)-SUMIFS(PASTE_DQS_TRACKER!$D:$D,PASTE_DQS_TRACKER!$C:$C,Swaps_wk!$AQ6,PASTE_DQS_TRACKER!$E:$E,Swaps_wk!B$2,PASTE_DQS_TRACKER!$A:$A,"&gt;="&amp;$A$1,PASTE_DQS_TRACKER!$A:$A,"&lt;="&amp;$A$2)</f>
        <v>0</v>
      </c>
      <c r="C6" s="6">
        <f>SUMIFS(PASTE_DQS_TRACKER!$D:$D,PASTE_DQS_TRACKER!$C:$C,Swaps_wk!$AQ6,PASTE_DQS_TRACKER!$B:$B,Swaps_wk!C$2,PASTE_DQS_TRACKER!$A:$A,"&gt;="&amp;$A$1,PASTE_DQS_TRACKER!$A:$A,"&lt;="&amp;$A$2)-SUMIFS(PASTE_DQS_TRACKER!$D:$D,PASTE_DQS_TRACKER!$C:$C,Swaps_wk!$AQ6,PASTE_DQS_TRACKER!$E:$E,Swaps_wk!C$2,PASTE_DQS_TRACKER!$A:$A,"&gt;="&amp;$A$1,PASTE_DQS_TRACKER!$A:$A,"&lt;="&amp;$A$2)</f>
        <v>0</v>
      </c>
      <c r="D6" s="6">
        <f>SUMIFS(PASTE_DQS_TRACKER!$D:$D,PASTE_DQS_TRACKER!$C:$C,Swaps_wk!$AQ6,PASTE_DQS_TRACKER!$B:$B,Swaps_wk!D$2,PASTE_DQS_TRACKER!$A:$A,"&gt;="&amp;$A$1,PASTE_DQS_TRACKER!$A:$A,"&lt;="&amp;$A$2)-SUMIFS(PASTE_DQS_TRACKER!$D:$D,PASTE_DQS_TRACKER!$C:$C,Swaps_wk!$AQ6,PASTE_DQS_TRACKER!$E:$E,Swaps_wk!D$2,PASTE_DQS_TRACKER!$A:$A,"&gt;="&amp;$A$1,PASTE_DQS_TRACKER!$A:$A,"&lt;="&amp;$A$2)</f>
        <v>0</v>
      </c>
      <c r="E6" s="6">
        <f>SUMIFS(PASTE_DQS_TRACKER!$D:$D,PASTE_DQS_TRACKER!$C:$C,Swaps_wk!$AQ6,PASTE_DQS_TRACKER!$B:$B,Swaps_wk!E$2,PASTE_DQS_TRACKER!$A:$A,"&gt;="&amp;$A$1,PASTE_DQS_TRACKER!$A:$A,"&lt;="&amp;$A$2)-SUMIFS(PASTE_DQS_TRACKER!$D:$D,PASTE_DQS_TRACKER!$C:$C,Swaps_wk!$AQ6,PASTE_DQS_TRACKER!$E:$E,Swaps_wk!E$2,PASTE_DQS_TRACKER!$A:$A,"&gt;="&amp;$A$1,PASTE_DQS_TRACKER!$A:$A,"&lt;="&amp;$A$2)</f>
        <v>0</v>
      </c>
      <c r="F6" s="6">
        <f>SUMIFS(PASTE_DQS_TRACKER!$D:$D,PASTE_DQS_TRACKER!$C:$C,Swaps_wk!$AQ6,PASTE_DQS_TRACKER!$B:$B,Swaps_wk!F$2,PASTE_DQS_TRACKER!$A:$A,"&gt;="&amp;$A$1,PASTE_DQS_TRACKER!$A:$A,"&lt;="&amp;$A$2)-SUMIFS(PASTE_DQS_TRACKER!$D:$D,PASTE_DQS_TRACKER!$C:$C,Swaps_wk!$AQ6,PASTE_DQS_TRACKER!$E:$E,Swaps_wk!F$2,PASTE_DQS_TRACKER!$A:$A,"&gt;="&amp;$A$1,PASTE_DQS_TRACKER!$A:$A,"&lt;="&amp;$A$2)</f>
        <v>0</v>
      </c>
      <c r="G6" s="6">
        <f>SUMIFS(PASTE_DQS_TRACKER!$D:$D,PASTE_DQS_TRACKER!$C:$C,Swaps_wk!$AQ6,PASTE_DQS_TRACKER!$B:$B,Swaps_wk!G$2,PASTE_DQS_TRACKER!$A:$A,"&gt;="&amp;$A$1,PASTE_DQS_TRACKER!$A:$A,"&lt;="&amp;$A$2)-SUMIFS(PASTE_DQS_TRACKER!$D:$D,PASTE_DQS_TRACKER!$C:$C,Swaps_wk!$AQ6,PASTE_DQS_TRACKER!$E:$E,Swaps_wk!G$2,PASTE_DQS_TRACKER!$A:$A,"&gt;="&amp;$A$1,PASTE_DQS_TRACKER!$A:$A,"&lt;="&amp;$A$2)</f>
        <v>0</v>
      </c>
      <c r="H6" s="6">
        <f>SUMIFS(PASTE_DQS_TRACKER!$D:$D,PASTE_DQS_TRACKER!$C:$C,Swaps_wk!$AQ6,PASTE_DQS_TRACKER!$B:$B,Swaps_wk!H$2,PASTE_DQS_TRACKER!$A:$A,"&gt;="&amp;$A$1,PASTE_DQS_TRACKER!$A:$A,"&lt;="&amp;$A$2)-SUMIFS(PASTE_DQS_TRACKER!$D:$D,PASTE_DQS_TRACKER!$C:$C,Swaps_wk!$AQ6,PASTE_DQS_TRACKER!$E:$E,Swaps_wk!H$2,PASTE_DQS_TRACKER!$A:$A,"&gt;="&amp;$A$1,PASTE_DQS_TRACKER!$A:$A,"&lt;="&amp;$A$2)</f>
        <v>0</v>
      </c>
      <c r="I6" s="6">
        <f>SUMIFS(PASTE_DQS_TRACKER!$D:$D,PASTE_DQS_TRACKER!$C:$C,Swaps_wk!$AQ6,PASTE_DQS_TRACKER!$B:$B,Swaps_wk!I$2,PASTE_DQS_TRACKER!$A:$A,"&gt;="&amp;$A$1,PASTE_DQS_TRACKER!$A:$A,"&lt;="&amp;$A$2)-SUMIFS(PASTE_DQS_TRACKER!$D:$D,PASTE_DQS_TRACKER!$C:$C,Swaps_wk!$AQ6,PASTE_DQS_TRACKER!$E:$E,Swaps_wk!I$2,PASTE_DQS_TRACKER!$A:$A,"&gt;="&amp;$A$1,PASTE_DQS_TRACKER!$A:$A,"&lt;="&amp;$A$2)</f>
        <v>0</v>
      </c>
      <c r="J6" s="6">
        <f>SUMIFS(PASTE_DQS_TRACKER!$D:$D,PASTE_DQS_TRACKER!$C:$C,Swaps_wk!$AQ6,PASTE_DQS_TRACKER!$B:$B,Swaps_wk!J$2,PASTE_DQS_TRACKER!$A:$A,"&gt;="&amp;$A$1,PASTE_DQS_TRACKER!$A:$A,"&lt;="&amp;$A$2)-SUMIFS(PASTE_DQS_TRACKER!$D:$D,PASTE_DQS_TRACKER!$C:$C,Swaps_wk!$AQ6,PASTE_DQS_TRACKER!$E:$E,Swaps_wk!J$2,PASTE_DQS_TRACKER!$A:$A,"&gt;="&amp;$A$1,PASTE_DQS_TRACKER!$A:$A,"&lt;="&amp;$A$2)</f>
        <v>0</v>
      </c>
      <c r="K6" s="6">
        <f>SUMIFS(PASTE_DQS_TRACKER!$D:$D,PASTE_DQS_TRACKER!$C:$C,Swaps_wk!$AQ6,PASTE_DQS_TRACKER!$B:$B,Swaps_wk!K$2,PASTE_DQS_TRACKER!$A:$A,"&gt;="&amp;$A$1,PASTE_DQS_TRACKER!$A:$A,"&lt;="&amp;$A$2)-SUMIFS(PASTE_DQS_TRACKER!$D:$D,PASTE_DQS_TRACKER!$C:$C,Swaps_wk!$AQ6,PASTE_DQS_TRACKER!$E:$E,Swaps_wk!K$2,PASTE_DQS_TRACKER!$A:$A,"&gt;="&amp;$A$1,PASTE_DQS_TRACKER!$A:$A,"&lt;="&amp;$A$2)</f>
        <v>0</v>
      </c>
      <c r="L6" s="6">
        <f>SUMIFS(PASTE_DQS_TRACKER!$D:$D,PASTE_DQS_TRACKER!$C:$C,Swaps_wk!$AQ6,PASTE_DQS_TRACKER!$B:$B,Swaps_wk!L$2,PASTE_DQS_TRACKER!$A:$A,"&gt;="&amp;$A$1,PASTE_DQS_TRACKER!$A:$A,"&lt;="&amp;$A$2)-SUMIFS(PASTE_DQS_TRACKER!$D:$D,PASTE_DQS_TRACKER!$C:$C,Swaps_wk!$AQ6,PASTE_DQS_TRACKER!$E:$E,Swaps_wk!L$2,PASTE_DQS_TRACKER!$A:$A,"&gt;="&amp;$A$1,PASTE_DQS_TRACKER!$A:$A,"&lt;="&amp;$A$2)</f>
        <v>0</v>
      </c>
      <c r="M6" s="6">
        <f>SUMIFS(PASTE_DQS_TRACKER!$D:$D,PASTE_DQS_TRACKER!$C:$C,Swaps_wk!$AQ6,PASTE_DQS_TRACKER!$B:$B,Swaps_wk!M$2,PASTE_DQS_TRACKER!$A:$A,"&gt;="&amp;$A$1,PASTE_DQS_TRACKER!$A:$A,"&lt;="&amp;$A$2)-SUMIFS(PASTE_DQS_TRACKER!$D:$D,PASTE_DQS_TRACKER!$C:$C,Swaps_wk!$AQ6,PASTE_DQS_TRACKER!$E:$E,Swaps_wk!M$2,PASTE_DQS_TRACKER!$A:$A,"&gt;="&amp;$A$1,PASTE_DQS_TRACKER!$A:$A,"&lt;="&amp;$A$2)</f>
        <v>0</v>
      </c>
      <c r="N6" s="6">
        <f>SUMIFS(PASTE_DQS_TRACKER!$D:$D,PASTE_DQS_TRACKER!$C:$C,Swaps_wk!$AQ6,PASTE_DQS_TRACKER!$B:$B,Swaps_wk!N$2,PASTE_DQS_TRACKER!$A:$A,"&gt;="&amp;$A$1,PASTE_DQS_TRACKER!$A:$A,"&lt;="&amp;$A$2)-SUMIFS(PASTE_DQS_TRACKER!$D:$D,PASTE_DQS_TRACKER!$C:$C,Swaps_wk!$AQ6,PASTE_DQS_TRACKER!$E:$E,Swaps_wk!N$2,PASTE_DQS_TRACKER!$A:$A,"&gt;="&amp;$A$1,PASTE_DQS_TRACKER!$A:$A,"&lt;="&amp;$A$2)</f>
        <v>0</v>
      </c>
      <c r="O6" s="6">
        <f>SUMIFS(PASTE_DQS_TRACKER!$D:$D,PASTE_DQS_TRACKER!$C:$C,Swaps_wk!$AQ6,PASTE_DQS_TRACKER!$B:$B,Swaps_wk!O$2,PASTE_DQS_TRACKER!$A:$A,"&gt;="&amp;$A$1,PASTE_DQS_TRACKER!$A:$A,"&lt;="&amp;$A$2)-SUMIFS(PASTE_DQS_TRACKER!$D:$D,PASTE_DQS_TRACKER!$C:$C,Swaps_wk!$AQ6,PASTE_DQS_TRACKER!$E:$E,Swaps_wk!O$2,PASTE_DQS_TRACKER!$A:$A,"&gt;="&amp;$A$1,PASTE_DQS_TRACKER!$A:$A,"&lt;="&amp;$A$2)</f>
        <v>0</v>
      </c>
      <c r="P6" s="6">
        <f>SUMIFS(PASTE_DQS_TRACKER!$D:$D,PASTE_DQS_TRACKER!$C:$C,Swaps_wk!$AQ6,PASTE_DQS_TRACKER!$B:$B,Swaps_wk!P$2,PASTE_DQS_TRACKER!$A:$A,"&gt;="&amp;$A$1,PASTE_DQS_TRACKER!$A:$A,"&lt;="&amp;$A$2)-SUMIFS(PASTE_DQS_TRACKER!$D:$D,PASTE_DQS_TRACKER!$C:$C,Swaps_wk!$AQ6,PASTE_DQS_TRACKER!$E:$E,Swaps_wk!P$2,PASTE_DQS_TRACKER!$A:$A,"&gt;="&amp;$A$1,PASTE_DQS_TRACKER!$A:$A,"&lt;="&amp;$A$2)</f>
        <v>0</v>
      </c>
      <c r="Q6" s="6">
        <f>SUMIFS(PASTE_DQS_TRACKER!$D:$D,PASTE_DQS_TRACKER!$C:$C,Swaps_wk!$AQ6,PASTE_DQS_TRACKER!$B:$B,Swaps_wk!Q$2,PASTE_DQS_TRACKER!$A:$A,"&gt;="&amp;$A$1,PASTE_DQS_TRACKER!$A:$A,"&lt;="&amp;$A$2)-SUMIFS(PASTE_DQS_TRACKER!$D:$D,PASTE_DQS_TRACKER!$C:$C,Swaps_wk!$AQ6,PASTE_DQS_TRACKER!$E:$E,Swaps_wk!Q$2,PASTE_DQS_TRACKER!$A:$A,"&gt;="&amp;$A$1,PASTE_DQS_TRACKER!$A:$A,"&lt;="&amp;$A$2)</f>
        <v>0</v>
      </c>
      <c r="R6" s="6">
        <f>SUMIFS(PASTE_DQS_TRACKER!$D:$D,PASTE_DQS_TRACKER!$C:$C,Swaps_wk!$AQ6,PASTE_DQS_TRACKER!$B:$B,Swaps_wk!R$2,PASTE_DQS_TRACKER!$A:$A,"&gt;="&amp;$A$1,PASTE_DQS_TRACKER!$A:$A,"&lt;="&amp;$A$2)-SUMIFS(PASTE_DQS_TRACKER!$D:$D,PASTE_DQS_TRACKER!$C:$C,Swaps_wk!$AQ6,PASTE_DQS_TRACKER!$E:$E,Swaps_wk!R$2,PASTE_DQS_TRACKER!$A:$A,"&gt;="&amp;$A$1,PASTE_DQS_TRACKER!$A:$A,"&lt;="&amp;$A$2)</f>
        <v>0</v>
      </c>
      <c r="S6" s="6">
        <f>SUMIFS(PASTE_DQS_TRACKER!$D:$D,PASTE_DQS_TRACKER!$C:$C,Swaps_wk!$AQ6,PASTE_DQS_TRACKER!$B:$B,Swaps_wk!S$2,PASTE_DQS_TRACKER!$A:$A,"&gt;="&amp;$A$1,PASTE_DQS_TRACKER!$A:$A,"&lt;="&amp;$A$2)-SUMIFS(PASTE_DQS_TRACKER!$D:$D,PASTE_DQS_TRACKER!$C:$C,Swaps_wk!$AQ6,PASTE_DQS_TRACKER!$E:$E,Swaps_wk!S$2,PASTE_DQS_TRACKER!$A:$A,"&gt;="&amp;$A$1,PASTE_DQS_TRACKER!$A:$A,"&lt;="&amp;$A$2)</f>
        <v>0</v>
      </c>
      <c r="T6" s="6">
        <f>SUMIFS(PASTE_DQS_TRACKER!$D:$D,PASTE_DQS_TRACKER!$C:$C,Swaps_wk!$AQ6,PASTE_DQS_TRACKER!$B:$B,Swaps_wk!T$2,PASTE_DQS_TRACKER!$A:$A,"&gt;="&amp;$A$1,PASTE_DQS_TRACKER!$A:$A,"&lt;="&amp;$A$2)-SUMIFS(PASTE_DQS_TRACKER!$D:$D,PASTE_DQS_TRACKER!$C:$C,Swaps_wk!$AQ6,PASTE_DQS_TRACKER!$E:$E,Swaps_wk!T$2,PASTE_DQS_TRACKER!$A:$A,"&gt;="&amp;$A$1,PASTE_DQS_TRACKER!$A:$A,"&lt;="&amp;$A$2)</f>
        <v>0</v>
      </c>
      <c r="U6" s="6">
        <f>SUMIFS(PASTE_DQS_TRACKER!$D:$D,PASTE_DQS_TRACKER!$C:$C,Swaps_wk!$AQ6,PASTE_DQS_TRACKER!$B:$B,Swaps_wk!U$2,PASTE_DQS_TRACKER!$A:$A,"&gt;="&amp;$A$1,PASTE_DQS_TRACKER!$A:$A,"&lt;="&amp;$A$2)-SUMIFS(PASTE_DQS_TRACKER!$D:$D,PASTE_DQS_TRACKER!$C:$C,Swaps_wk!$AQ6,PASTE_DQS_TRACKER!$E:$E,Swaps_wk!U$2,PASTE_DQS_TRACKER!$A:$A,"&gt;="&amp;$A$1,PASTE_DQS_TRACKER!$A:$A,"&lt;="&amp;$A$2)</f>
        <v>0</v>
      </c>
      <c r="V6" s="6">
        <f>SUMIFS(PASTE_DQS_TRACKER!$D:$D,PASTE_DQS_TRACKER!$C:$C,Swaps_wk!$AQ6,PASTE_DQS_TRACKER!$B:$B,Swaps_wk!V$2,PASTE_DQS_TRACKER!$A:$A,"&gt;="&amp;$A$1,PASTE_DQS_TRACKER!$A:$A,"&lt;="&amp;$A$2)-SUMIFS(PASTE_DQS_TRACKER!$D:$D,PASTE_DQS_TRACKER!$C:$C,Swaps_wk!$AQ6,PASTE_DQS_TRACKER!$E:$E,Swaps_wk!V$2,PASTE_DQS_TRACKER!$A:$A,"&gt;="&amp;$A$1,PASTE_DQS_TRACKER!$A:$A,"&lt;="&amp;$A$2)</f>
        <v>0</v>
      </c>
      <c r="W6" s="6">
        <f>SUMIFS(PASTE_DQS_TRACKER!$D:$D,PASTE_DQS_TRACKER!$C:$C,Swaps_wk!$AQ6,PASTE_DQS_TRACKER!$B:$B,Swaps_wk!W$2,PASTE_DQS_TRACKER!$A:$A,"&gt;="&amp;$A$1,PASTE_DQS_TRACKER!$A:$A,"&lt;="&amp;$A$2)-SUMIFS(PASTE_DQS_TRACKER!$D:$D,PASTE_DQS_TRACKER!$C:$C,Swaps_wk!$AQ6,PASTE_DQS_TRACKER!$E:$E,Swaps_wk!W$2,PASTE_DQS_TRACKER!$A:$A,"&gt;="&amp;$A$1,PASTE_DQS_TRACKER!$A:$A,"&lt;="&amp;$A$2)</f>
        <v>0</v>
      </c>
      <c r="X6" s="6">
        <f>SUMIFS(PASTE_DQS_TRACKER!$D:$D,PASTE_DQS_TRACKER!$C:$C,Swaps_wk!$AQ6,PASTE_DQS_TRACKER!$B:$B,Swaps_wk!X$2,PASTE_DQS_TRACKER!$A:$A,"&gt;="&amp;$A$1,PASTE_DQS_TRACKER!$A:$A,"&lt;="&amp;$A$2)-SUMIFS(PASTE_DQS_TRACKER!$D:$D,PASTE_DQS_TRACKER!$C:$C,Swaps_wk!$AQ6,PASTE_DQS_TRACKER!$E:$E,Swaps_wk!X$2,PASTE_DQS_TRACKER!$A:$A,"&gt;="&amp;$A$1,PASTE_DQS_TRACKER!$A:$A,"&lt;="&amp;$A$2)</f>
        <v>0</v>
      </c>
      <c r="Y6" s="6">
        <f>SUMIFS(PASTE_DQS_TRACKER!$D:$D,PASTE_DQS_TRACKER!$C:$C,Swaps_wk!$AQ6,PASTE_DQS_TRACKER!$B:$B,Swaps_wk!Y$2,PASTE_DQS_TRACKER!$A:$A,"&gt;="&amp;$A$1,PASTE_DQS_TRACKER!$A:$A,"&lt;="&amp;$A$2)-SUMIFS(PASTE_DQS_TRACKER!$D:$D,PASTE_DQS_TRACKER!$C:$C,Swaps_wk!$AQ6,PASTE_DQS_TRACKER!$E:$E,Swaps_wk!Y$2,PASTE_DQS_TRACKER!$A:$A,"&gt;="&amp;$A$1,PASTE_DQS_TRACKER!$A:$A,"&lt;="&amp;$A$2)</f>
        <v>0</v>
      </c>
      <c r="Z6" s="6">
        <f>SUMIFS(PASTE_DQS_TRACKER!$D:$D,PASTE_DQS_TRACKER!$C:$C,Swaps_wk!$AQ6,PASTE_DQS_TRACKER!$B:$B,Swaps_wk!Z$2,PASTE_DQS_TRACKER!$A:$A,"&gt;="&amp;$A$1,PASTE_DQS_TRACKER!$A:$A,"&lt;="&amp;$A$2)-SUMIFS(PASTE_DQS_TRACKER!$D:$D,PASTE_DQS_TRACKER!$C:$C,Swaps_wk!$AQ6,PASTE_DQS_TRACKER!$E:$E,Swaps_wk!Z$2,PASTE_DQS_TRACKER!$A:$A,"&gt;="&amp;$A$1,PASTE_DQS_TRACKER!$A:$A,"&lt;="&amp;$A$2)</f>
        <v>0</v>
      </c>
      <c r="AA6" s="6">
        <f>SUMIFS(PASTE_DQS_TRACKER!$D:$D,PASTE_DQS_TRACKER!$C:$C,Swaps_wk!$AQ6,PASTE_DQS_TRACKER!$B:$B,Swaps_wk!AA$2,PASTE_DQS_TRACKER!$A:$A,"&gt;="&amp;$A$1,PASTE_DQS_TRACKER!$A:$A,"&lt;="&amp;$A$2)-SUMIFS(PASTE_DQS_TRACKER!$D:$D,PASTE_DQS_TRACKER!$C:$C,Swaps_wk!$AQ6,PASTE_DQS_TRACKER!$E:$E,Swaps_wk!AA$2,PASTE_DQS_TRACKER!$A:$A,"&gt;="&amp;$A$1,PASTE_DQS_TRACKER!$A:$A,"&lt;="&amp;$A$2)</f>
        <v>0</v>
      </c>
      <c r="AB6" s="6">
        <f>SUMIFS(PASTE_DQS_TRACKER!$D:$D,PASTE_DQS_TRACKER!$C:$C,Swaps_wk!$AQ6,PASTE_DQS_TRACKER!$B:$B,Swaps_wk!AB$2,PASTE_DQS_TRACKER!$A:$A,"&gt;="&amp;$A$1,PASTE_DQS_TRACKER!$A:$A,"&lt;="&amp;$A$2)-SUMIFS(PASTE_DQS_TRACKER!$D:$D,PASTE_DQS_TRACKER!$C:$C,Swaps_wk!$AQ6,PASTE_DQS_TRACKER!$E:$E,Swaps_wk!AB$2,PASTE_DQS_TRACKER!$A:$A,"&gt;="&amp;$A$1,PASTE_DQS_TRACKER!$A:$A,"&lt;="&amp;$A$2)</f>
        <v>0</v>
      </c>
      <c r="AC6" s="6">
        <f>SUMIFS(PASTE_DQS_TRACKER!$D:$D,PASTE_DQS_TRACKER!$C:$C,Swaps_wk!$AQ6,PASTE_DQS_TRACKER!$B:$B,Swaps_wk!AC$2,PASTE_DQS_TRACKER!$A:$A,"&gt;="&amp;$A$1,PASTE_DQS_TRACKER!$A:$A,"&lt;="&amp;$A$2)-SUMIFS(PASTE_DQS_TRACKER!$D:$D,PASTE_DQS_TRACKER!$C:$C,Swaps_wk!$AQ6,PASTE_DQS_TRACKER!$E:$E,Swaps_wk!AC$2,PASTE_DQS_TRACKER!$A:$A,"&gt;="&amp;$A$1,PASTE_DQS_TRACKER!$A:$A,"&lt;="&amp;$A$2)</f>
        <v>0</v>
      </c>
      <c r="AD6" s="6">
        <f>SUMIFS(PASTE_DQS_TRACKER!$D:$D,PASTE_DQS_TRACKER!$C:$C,Swaps_wk!$AQ6,PASTE_DQS_TRACKER!$B:$B,Swaps_wk!AD$2,PASTE_DQS_TRACKER!$A:$A,"&gt;="&amp;$A$1,PASTE_DQS_TRACKER!$A:$A,"&lt;="&amp;$A$2)-SUMIFS(PASTE_DQS_TRACKER!$D:$D,PASTE_DQS_TRACKER!$C:$C,Swaps_wk!$AQ6,PASTE_DQS_TRACKER!$E:$E,Swaps_wk!AD$2,PASTE_DQS_TRACKER!$A:$A,"&gt;="&amp;$A$1,PASTE_DQS_TRACKER!$A:$A,"&lt;="&amp;$A$2)</f>
        <v>0</v>
      </c>
      <c r="AE6" s="6">
        <f>SUMIFS(PASTE_DQS_TRACKER!$D:$D,PASTE_DQS_TRACKER!$C:$C,Swaps_wk!$AQ6,PASTE_DQS_TRACKER!$B:$B,Swaps_wk!AE$2,PASTE_DQS_TRACKER!$A:$A,"&gt;="&amp;$A$1,PASTE_DQS_TRACKER!$A:$A,"&lt;="&amp;$A$2)-SUMIFS(PASTE_DQS_TRACKER!$D:$D,PASTE_DQS_TRACKER!$C:$C,Swaps_wk!$AQ6,PASTE_DQS_TRACKER!$E:$E,Swaps_wk!AE$2,PASTE_DQS_TRACKER!$A:$A,"&gt;="&amp;$A$1,PASTE_DQS_TRACKER!$A:$A,"&lt;="&amp;$A$2)</f>
        <v>0</v>
      </c>
      <c r="AF6" s="6">
        <f>SUMIFS(PASTE_DQS_TRACKER!$D:$D,PASTE_DQS_TRACKER!$C:$C,Swaps_wk!$AQ6,PASTE_DQS_TRACKER!$B:$B,Swaps_wk!AF$2,PASTE_DQS_TRACKER!$A:$A,"&gt;="&amp;$A$1,PASTE_DQS_TRACKER!$A:$A,"&lt;="&amp;$A$2)-SUMIFS(PASTE_DQS_TRACKER!$D:$D,PASTE_DQS_TRACKER!$C:$C,Swaps_wk!$AQ6,PASTE_DQS_TRACKER!$E:$E,Swaps_wk!AF$2,PASTE_DQS_TRACKER!$A:$A,"&gt;="&amp;$A$1,PASTE_DQS_TRACKER!$A:$A,"&lt;="&amp;$A$2)</f>
        <v>0</v>
      </c>
      <c r="AG6" s="6">
        <f>SUMIFS(PASTE_DQS_TRACKER!$D:$D,PASTE_DQS_TRACKER!$C:$C,Swaps_wk!$AQ6,PASTE_DQS_TRACKER!$B:$B,Swaps_wk!AG$2,PASTE_DQS_TRACKER!$A:$A,"&gt;="&amp;$A$1,PASTE_DQS_TRACKER!$A:$A,"&lt;="&amp;$A$2)-SUMIFS(PASTE_DQS_TRACKER!$D:$D,PASTE_DQS_TRACKER!$C:$C,Swaps_wk!$AQ6,PASTE_DQS_TRACKER!$E:$E,Swaps_wk!AG$2,PASTE_DQS_TRACKER!$A:$A,"&gt;="&amp;$A$1,PASTE_DQS_TRACKER!$A:$A,"&lt;="&amp;$A$2)</f>
        <v>0</v>
      </c>
      <c r="AH6" s="6">
        <f>SUMIFS(PASTE_DQS_TRACKER!$D:$D,PASTE_DQS_TRACKER!$C:$C,Swaps_wk!$AQ6,PASTE_DQS_TRACKER!$B:$B,Swaps_wk!AH$2,PASTE_DQS_TRACKER!$A:$A,"&gt;="&amp;$A$1,PASTE_DQS_TRACKER!$A:$A,"&lt;="&amp;$A$2)-SUMIFS(PASTE_DQS_TRACKER!$D:$D,PASTE_DQS_TRACKER!$C:$C,Swaps_wk!$AQ6,PASTE_DQS_TRACKER!$E:$E,Swaps_wk!AH$2,PASTE_DQS_TRACKER!$A:$A,"&gt;="&amp;$A$1,PASTE_DQS_TRACKER!$A:$A,"&lt;="&amp;$A$2)</f>
        <v>0</v>
      </c>
      <c r="AI6" s="6">
        <f>SUMIFS(PASTE_DQS_TRACKER!$D:$D,PASTE_DQS_TRACKER!$C:$C,Swaps_wk!$AQ6,PASTE_DQS_TRACKER!$B:$B,Swaps_wk!AI$2,PASTE_DQS_TRACKER!$A:$A,"&gt;="&amp;$A$1,PASTE_DQS_TRACKER!$A:$A,"&lt;="&amp;$A$2)-SUMIFS(PASTE_DQS_TRACKER!$D:$D,PASTE_DQS_TRACKER!$C:$C,Swaps_wk!$AQ6,PASTE_DQS_TRACKER!$E:$E,Swaps_wk!AI$2,PASTE_DQS_TRACKER!$A:$A,"&gt;="&amp;$A$1,PASTE_DQS_TRACKER!$A:$A,"&lt;="&amp;$A$2)</f>
        <v>0</v>
      </c>
      <c r="AJ6" s="6">
        <f>SUMIFS(PASTE_DQS_TRACKER!$D:$D,PASTE_DQS_TRACKER!$C:$C,Swaps_wk!$AQ6,PASTE_DQS_TRACKER!$B:$B,Swaps_wk!AJ$2,PASTE_DQS_TRACKER!$A:$A,"&gt;="&amp;$A$1,PASTE_DQS_TRACKER!$A:$A,"&lt;="&amp;$A$2)-SUMIFS(PASTE_DQS_TRACKER!$D:$D,PASTE_DQS_TRACKER!$C:$C,Swaps_wk!$AQ6,PASTE_DQS_TRACKER!$E:$E,Swaps_wk!AJ$2,PASTE_DQS_TRACKER!$A:$A,"&gt;="&amp;$A$1,PASTE_DQS_TRACKER!$A:$A,"&lt;="&amp;$A$2)</f>
        <v>0</v>
      </c>
      <c r="AK6" s="6">
        <f>SUMIFS(PASTE_DQS_TRACKER!$D:$D,PASTE_DQS_TRACKER!$C:$C,Swaps_wk!$AQ6,PASTE_DQS_TRACKER!$B:$B,Swaps_wk!AK$2,PASTE_DQS_TRACKER!$A:$A,"&gt;="&amp;$A$1,PASTE_DQS_TRACKER!$A:$A,"&lt;="&amp;$A$2)-SUMIFS(PASTE_DQS_TRACKER!$D:$D,PASTE_DQS_TRACKER!$C:$C,Swaps_wk!$AQ6,PASTE_DQS_TRACKER!$E:$E,Swaps_wk!AK$2,PASTE_DQS_TRACKER!$A:$A,"&gt;="&amp;$A$1,PASTE_DQS_TRACKER!$A:$A,"&lt;="&amp;$A$2)</f>
        <v>0</v>
      </c>
      <c r="AL6" s="6">
        <f>SUMIFS(PASTE_DQS_TRACKER!$D:$D,PASTE_DQS_TRACKER!$C:$C,Swaps_wk!$AQ6,PASTE_DQS_TRACKER!$B:$B,Swaps_wk!AL$2,PASTE_DQS_TRACKER!$A:$A,"&gt;="&amp;$A$1,PASTE_DQS_TRACKER!$A:$A,"&lt;="&amp;$A$2)-SUMIFS(PASTE_DQS_TRACKER!$D:$D,PASTE_DQS_TRACKER!$C:$C,Swaps_wk!$AQ6,PASTE_DQS_TRACKER!$E:$E,Swaps_wk!AL$2,PASTE_DQS_TRACKER!$A:$A,"&gt;="&amp;$A$1,PASTE_DQS_TRACKER!$A:$A,"&lt;="&amp;$A$2)</f>
        <v>0</v>
      </c>
      <c r="AM6" s="6">
        <f>SUMIFS(PASTE_DQS_TRACKER!$D:$D,PASTE_DQS_TRACKER!$C:$C,Swaps_wk!$AQ6,PASTE_DQS_TRACKER!$B:$B,Swaps_wk!AM$2,PASTE_DQS_TRACKER!$A:$A,"&gt;="&amp;$A$1,PASTE_DQS_TRACKER!$A:$A,"&lt;="&amp;$A$2)-SUMIFS(PASTE_DQS_TRACKER!$D:$D,PASTE_DQS_TRACKER!$C:$C,Swaps_wk!$AQ6,PASTE_DQS_TRACKER!$E:$E,Swaps_wk!AM$2,PASTE_DQS_TRACKER!$A:$A,"&gt;="&amp;$A$1,PASTE_DQS_TRACKER!$A:$A,"&lt;="&amp;$A$2)</f>
        <v>0</v>
      </c>
      <c r="AN6" s="6">
        <f>SUMIFS(PASTE_DQS_TRACKER!$D:$D,PASTE_DQS_TRACKER!$C:$C,Swaps_wk!$AQ6,PASTE_DQS_TRACKER!$B:$B,Swaps_wk!AN$2,PASTE_DQS_TRACKER!$A:$A,"&gt;="&amp;$A$1,PASTE_DQS_TRACKER!$A:$A,"&lt;="&amp;$A$2)-SUMIFS(PASTE_DQS_TRACKER!$D:$D,PASTE_DQS_TRACKER!$C:$C,Swaps_wk!$AQ6,PASTE_DQS_TRACKER!$E:$E,Swaps_wk!AN$2,PASTE_DQS_TRACKER!$A:$A,"&gt;="&amp;$A$1,PASTE_DQS_TRACKER!$A:$A,"&lt;="&amp;$A$2)</f>
        <v>0</v>
      </c>
      <c r="AO6" s="6">
        <f t="shared" si="0"/>
        <v>0</v>
      </c>
      <c r="AP6">
        <v>5</v>
      </c>
      <c r="AQ6" t="str">
        <f t="shared" si="1"/>
        <v>LIN/6X14.</v>
      </c>
    </row>
    <row r="7" spans="1:43" x14ac:dyDescent="0.25">
      <c r="A7" t="s">
        <v>139</v>
      </c>
      <c r="B7" s="6">
        <f>SUMIFS(PASTE_DQS_TRACKER!$D:$D,PASTE_DQS_TRACKER!$C:$C,Swaps_wk!$AQ7,PASTE_DQS_TRACKER!$B:$B,Swaps_wk!B$2,PASTE_DQS_TRACKER!$A:$A,"&gt;="&amp;$A$1,PASTE_DQS_TRACKER!$A:$A,"&lt;="&amp;$A$2)-SUMIFS(PASTE_DQS_TRACKER!$D:$D,PASTE_DQS_TRACKER!$C:$C,Swaps_wk!$AQ7,PASTE_DQS_TRACKER!$E:$E,Swaps_wk!B$2,PASTE_DQS_TRACKER!$A:$A,"&gt;="&amp;$A$1,PASTE_DQS_TRACKER!$A:$A,"&lt;="&amp;$A$2)</f>
        <v>0</v>
      </c>
      <c r="C7" s="6">
        <f>SUMIFS(PASTE_DQS_TRACKER!$D:$D,PASTE_DQS_TRACKER!$C:$C,Swaps_wk!$AQ7,PASTE_DQS_TRACKER!$B:$B,Swaps_wk!C$2,PASTE_DQS_TRACKER!$A:$A,"&gt;="&amp;$A$1,PASTE_DQS_TRACKER!$A:$A,"&lt;="&amp;$A$2)-SUMIFS(PASTE_DQS_TRACKER!$D:$D,PASTE_DQS_TRACKER!$C:$C,Swaps_wk!$AQ7,PASTE_DQS_TRACKER!$E:$E,Swaps_wk!C$2,PASTE_DQS_TRACKER!$A:$A,"&gt;="&amp;$A$1,PASTE_DQS_TRACKER!$A:$A,"&lt;="&amp;$A$2)</f>
        <v>0</v>
      </c>
      <c r="D7" s="6">
        <f>SUMIFS(PASTE_DQS_TRACKER!$D:$D,PASTE_DQS_TRACKER!$C:$C,Swaps_wk!$AQ7,PASTE_DQS_TRACKER!$B:$B,Swaps_wk!D$2,PASTE_DQS_TRACKER!$A:$A,"&gt;="&amp;$A$1,PASTE_DQS_TRACKER!$A:$A,"&lt;="&amp;$A$2)-SUMIFS(PASTE_DQS_TRACKER!$D:$D,PASTE_DQS_TRACKER!$C:$C,Swaps_wk!$AQ7,PASTE_DQS_TRACKER!$E:$E,Swaps_wk!D$2,PASTE_DQS_TRACKER!$A:$A,"&gt;="&amp;$A$1,PASTE_DQS_TRACKER!$A:$A,"&lt;="&amp;$A$2)</f>
        <v>0</v>
      </c>
      <c r="E7" s="6">
        <f>SUMIFS(PASTE_DQS_TRACKER!$D:$D,PASTE_DQS_TRACKER!$C:$C,Swaps_wk!$AQ7,PASTE_DQS_TRACKER!$B:$B,Swaps_wk!E$2,PASTE_DQS_TRACKER!$A:$A,"&gt;="&amp;$A$1,PASTE_DQS_TRACKER!$A:$A,"&lt;="&amp;$A$2)-SUMIFS(PASTE_DQS_TRACKER!$D:$D,PASTE_DQS_TRACKER!$C:$C,Swaps_wk!$AQ7,PASTE_DQS_TRACKER!$E:$E,Swaps_wk!E$2,PASTE_DQS_TRACKER!$A:$A,"&gt;="&amp;$A$1,PASTE_DQS_TRACKER!$A:$A,"&lt;="&amp;$A$2)</f>
        <v>0</v>
      </c>
      <c r="F7" s="6">
        <f>SUMIFS(PASTE_DQS_TRACKER!$D:$D,PASTE_DQS_TRACKER!$C:$C,Swaps_wk!$AQ7,PASTE_DQS_TRACKER!$B:$B,Swaps_wk!F$2,PASTE_DQS_TRACKER!$A:$A,"&gt;="&amp;$A$1,PASTE_DQS_TRACKER!$A:$A,"&lt;="&amp;$A$2)-SUMIFS(PASTE_DQS_TRACKER!$D:$D,PASTE_DQS_TRACKER!$C:$C,Swaps_wk!$AQ7,PASTE_DQS_TRACKER!$E:$E,Swaps_wk!F$2,PASTE_DQS_TRACKER!$A:$A,"&gt;="&amp;$A$1,PASTE_DQS_TRACKER!$A:$A,"&lt;="&amp;$A$2)</f>
        <v>0</v>
      </c>
      <c r="G7" s="6">
        <f>SUMIFS(PASTE_DQS_TRACKER!$D:$D,PASTE_DQS_TRACKER!$C:$C,Swaps_wk!$AQ7,PASTE_DQS_TRACKER!$B:$B,Swaps_wk!G$2,PASTE_DQS_TRACKER!$A:$A,"&gt;="&amp;$A$1,PASTE_DQS_TRACKER!$A:$A,"&lt;="&amp;$A$2)-SUMIFS(PASTE_DQS_TRACKER!$D:$D,PASTE_DQS_TRACKER!$C:$C,Swaps_wk!$AQ7,PASTE_DQS_TRACKER!$E:$E,Swaps_wk!G$2,PASTE_DQS_TRACKER!$A:$A,"&gt;="&amp;$A$1,PASTE_DQS_TRACKER!$A:$A,"&lt;="&amp;$A$2)</f>
        <v>0</v>
      </c>
      <c r="H7" s="6">
        <f>SUMIFS(PASTE_DQS_TRACKER!$D:$D,PASTE_DQS_TRACKER!$C:$C,Swaps_wk!$AQ7,PASTE_DQS_TRACKER!$B:$B,Swaps_wk!H$2,PASTE_DQS_TRACKER!$A:$A,"&gt;="&amp;$A$1,PASTE_DQS_TRACKER!$A:$A,"&lt;="&amp;$A$2)-SUMIFS(PASTE_DQS_TRACKER!$D:$D,PASTE_DQS_TRACKER!$C:$C,Swaps_wk!$AQ7,PASTE_DQS_TRACKER!$E:$E,Swaps_wk!H$2,PASTE_DQS_TRACKER!$A:$A,"&gt;="&amp;$A$1,PASTE_DQS_TRACKER!$A:$A,"&lt;="&amp;$A$2)</f>
        <v>0</v>
      </c>
      <c r="I7" s="6">
        <f>SUMIFS(PASTE_DQS_TRACKER!$D:$D,PASTE_DQS_TRACKER!$C:$C,Swaps_wk!$AQ7,PASTE_DQS_TRACKER!$B:$B,Swaps_wk!I$2,PASTE_DQS_TRACKER!$A:$A,"&gt;="&amp;$A$1,PASTE_DQS_TRACKER!$A:$A,"&lt;="&amp;$A$2)-SUMIFS(PASTE_DQS_TRACKER!$D:$D,PASTE_DQS_TRACKER!$C:$C,Swaps_wk!$AQ7,PASTE_DQS_TRACKER!$E:$E,Swaps_wk!I$2,PASTE_DQS_TRACKER!$A:$A,"&gt;="&amp;$A$1,PASTE_DQS_TRACKER!$A:$A,"&lt;="&amp;$A$2)</f>
        <v>0</v>
      </c>
      <c r="J7" s="6">
        <f>SUMIFS(PASTE_DQS_TRACKER!$D:$D,PASTE_DQS_TRACKER!$C:$C,Swaps_wk!$AQ7,PASTE_DQS_TRACKER!$B:$B,Swaps_wk!J$2,PASTE_DQS_TRACKER!$A:$A,"&gt;="&amp;$A$1,PASTE_DQS_TRACKER!$A:$A,"&lt;="&amp;$A$2)-SUMIFS(PASTE_DQS_TRACKER!$D:$D,PASTE_DQS_TRACKER!$C:$C,Swaps_wk!$AQ7,PASTE_DQS_TRACKER!$E:$E,Swaps_wk!J$2,PASTE_DQS_TRACKER!$A:$A,"&gt;="&amp;$A$1,PASTE_DQS_TRACKER!$A:$A,"&lt;="&amp;$A$2)</f>
        <v>0</v>
      </c>
      <c r="K7" s="6">
        <f>SUMIFS(PASTE_DQS_TRACKER!$D:$D,PASTE_DQS_TRACKER!$C:$C,Swaps_wk!$AQ7,PASTE_DQS_TRACKER!$B:$B,Swaps_wk!K$2,PASTE_DQS_TRACKER!$A:$A,"&gt;="&amp;$A$1,PASTE_DQS_TRACKER!$A:$A,"&lt;="&amp;$A$2)-SUMIFS(PASTE_DQS_TRACKER!$D:$D,PASTE_DQS_TRACKER!$C:$C,Swaps_wk!$AQ7,PASTE_DQS_TRACKER!$E:$E,Swaps_wk!K$2,PASTE_DQS_TRACKER!$A:$A,"&gt;="&amp;$A$1,PASTE_DQS_TRACKER!$A:$A,"&lt;="&amp;$A$2)</f>
        <v>0</v>
      </c>
      <c r="L7" s="6">
        <f>SUMIFS(PASTE_DQS_TRACKER!$D:$D,PASTE_DQS_TRACKER!$C:$C,Swaps_wk!$AQ7,PASTE_DQS_TRACKER!$B:$B,Swaps_wk!L$2,PASTE_DQS_TRACKER!$A:$A,"&gt;="&amp;$A$1,PASTE_DQS_TRACKER!$A:$A,"&lt;="&amp;$A$2)-SUMIFS(PASTE_DQS_TRACKER!$D:$D,PASTE_DQS_TRACKER!$C:$C,Swaps_wk!$AQ7,PASTE_DQS_TRACKER!$E:$E,Swaps_wk!L$2,PASTE_DQS_TRACKER!$A:$A,"&gt;="&amp;$A$1,PASTE_DQS_TRACKER!$A:$A,"&lt;="&amp;$A$2)</f>
        <v>0</v>
      </c>
      <c r="M7" s="6">
        <f>SUMIFS(PASTE_DQS_TRACKER!$D:$D,PASTE_DQS_TRACKER!$C:$C,Swaps_wk!$AQ7,PASTE_DQS_TRACKER!$B:$B,Swaps_wk!M$2,PASTE_DQS_TRACKER!$A:$A,"&gt;="&amp;$A$1,PASTE_DQS_TRACKER!$A:$A,"&lt;="&amp;$A$2)-SUMIFS(PASTE_DQS_TRACKER!$D:$D,PASTE_DQS_TRACKER!$C:$C,Swaps_wk!$AQ7,PASTE_DQS_TRACKER!$E:$E,Swaps_wk!M$2,PASTE_DQS_TRACKER!$A:$A,"&gt;="&amp;$A$1,PASTE_DQS_TRACKER!$A:$A,"&lt;="&amp;$A$2)</f>
        <v>0</v>
      </c>
      <c r="N7" s="6">
        <f>SUMIFS(PASTE_DQS_TRACKER!$D:$D,PASTE_DQS_TRACKER!$C:$C,Swaps_wk!$AQ7,PASTE_DQS_TRACKER!$B:$B,Swaps_wk!N$2,PASTE_DQS_TRACKER!$A:$A,"&gt;="&amp;$A$1,PASTE_DQS_TRACKER!$A:$A,"&lt;="&amp;$A$2)-SUMIFS(PASTE_DQS_TRACKER!$D:$D,PASTE_DQS_TRACKER!$C:$C,Swaps_wk!$AQ7,PASTE_DQS_TRACKER!$E:$E,Swaps_wk!N$2,PASTE_DQS_TRACKER!$A:$A,"&gt;="&amp;$A$1,PASTE_DQS_TRACKER!$A:$A,"&lt;="&amp;$A$2)</f>
        <v>0</v>
      </c>
      <c r="O7" s="6">
        <f>SUMIFS(PASTE_DQS_TRACKER!$D:$D,PASTE_DQS_TRACKER!$C:$C,Swaps_wk!$AQ7,PASTE_DQS_TRACKER!$B:$B,Swaps_wk!O$2,PASTE_DQS_TRACKER!$A:$A,"&gt;="&amp;$A$1,PASTE_DQS_TRACKER!$A:$A,"&lt;="&amp;$A$2)-SUMIFS(PASTE_DQS_TRACKER!$D:$D,PASTE_DQS_TRACKER!$C:$C,Swaps_wk!$AQ7,PASTE_DQS_TRACKER!$E:$E,Swaps_wk!O$2,PASTE_DQS_TRACKER!$A:$A,"&gt;="&amp;$A$1,PASTE_DQS_TRACKER!$A:$A,"&lt;="&amp;$A$2)</f>
        <v>0</v>
      </c>
      <c r="P7" s="6">
        <f>SUMIFS(PASTE_DQS_TRACKER!$D:$D,PASTE_DQS_TRACKER!$C:$C,Swaps_wk!$AQ7,PASTE_DQS_TRACKER!$B:$B,Swaps_wk!P$2,PASTE_DQS_TRACKER!$A:$A,"&gt;="&amp;$A$1,PASTE_DQS_TRACKER!$A:$A,"&lt;="&amp;$A$2)-SUMIFS(PASTE_DQS_TRACKER!$D:$D,PASTE_DQS_TRACKER!$C:$C,Swaps_wk!$AQ7,PASTE_DQS_TRACKER!$E:$E,Swaps_wk!P$2,PASTE_DQS_TRACKER!$A:$A,"&gt;="&amp;$A$1,PASTE_DQS_TRACKER!$A:$A,"&lt;="&amp;$A$2)</f>
        <v>0</v>
      </c>
      <c r="Q7" s="6">
        <f>SUMIFS(PASTE_DQS_TRACKER!$D:$D,PASTE_DQS_TRACKER!$C:$C,Swaps_wk!$AQ7,PASTE_DQS_TRACKER!$B:$B,Swaps_wk!Q$2,PASTE_DQS_TRACKER!$A:$A,"&gt;="&amp;$A$1,PASTE_DQS_TRACKER!$A:$A,"&lt;="&amp;$A$2)-SUMIFS(PASTE_DQS_TRACKER!$D:$D,PASTE_DQS_TRACKER!$C:$C,Swaps_wk!$AQ7,PASTE_DQS_TRACKER!$E:$E,Swaps_wk!Q$2,PASTE_DQS_TRACKER!$A:$A,"&gt;="&amp;$A$1,PASTE_DQS_TRACKER!$A:$A,"&lt;="&amp;$A$2)</f>
        <v>0</v>
      </c>
      <c r="R7" s="6">
        <f>SUMIFS(PASTE_DQS_TRACKER!$D:$D,PASTE_DQS_TRACKER!$C:$C,Swaps_wk!$AQ7,PASTE_DQS_TRACKER!$B:$B,Swaps_wk!R$2,PASTE_DQS_TRACKER!$A:$A,"&gt;="&amp;$A$1,PASTE_DQS_TRACKER!$A:$A,"&lt;="&amp;$A$2)-SUMIFS(PASTE_DQS_TRACKER!$D:$D,PASTE_DQS_TRACKER!$C:$C,Swaps_wk!$AQ7,PASTE_DQS_TRACKER!$E:$E,Swaps_wk!R$2,PASTE_DQS_TRACKER!$A:$A,"&gt;="&amp;$A$1,PASTE_DQS_TRACKER!$A:$A,"&lt;="&amp;$A$2)</f>
        <v>0</v>
      </c>
      <c r="S7" s="6">
        <f>SUMIFS(PASTE_DQS_TRACKER!$D:$D,PASTE_DQS_TRACKER!$C:$C,Swaps_wk!$AQ7,PASTE_DQS_TRACKER!$B:$B,Swaps_wk!S$2,PASTE_DQS_TRACKER!$A:$A,"&gt;="&amp;$A$1,PASTE_DQS_TRACKER!$A:$A,"&lt;="&amp;$A$2)-SUMIFS(PASTE_DQS_TRACKER!$D:$D,PASTE_DQS_TRACKER!$C:$C,Swaps_wk!$AQ7,PASTE_DQS_TRACKER!$E:$E,Swaps_wk!S$2,PASTE_DQS_TRACKER!$A:$A,"&gt;="&amp;$A$1,PASTE_DQS_TRACKER!$A:$A,"&lt;="&amp;$A$2)</f>
        <v>0</v>
      </c>
      <c r="T7" s="6">
        <f>SUMIFS(PASTE_DQS_TRACKER!$D:$D,PASTE_DQS_TRACKER!$C:$C,Swaps_wk!$AQ7,PASTE_DQS_TRACKER!$B:$B,Swaps_wk!T$2,PASTE_DQS_TRACKER!$A:$A,"&gt;="&amp;$A$1,PASTE_DQS_TRACKER!$A:$A,"&lt;="&amp;$A$2)-SUMIFS(PASTE_DQS_TRACKER!$D:$D,PASTE_DQS_TRACKER!$C:$C,Swaps_wk!$AQ7,PASTE_DQS_TRACKER!$E:$E,Swaps_wk!T$2,PASTE_DQS_TRACKER!$A:$A,"&gt;="&amp;$A$1,PASTE_DQS_TRACKER!$A:$A,"&lt;="&amp;$A$2)</f>
        <v>0</v>
      </c>
      <c r="U7" s="6">
        <f>SUMIFS(PASTE_DQS_TRACKER!$D:$D,PASTE_DQS_TRACKER!$C:$C,Swaps_wk!$AQ7,PASTE_DQS_TRACKER!$B:$B,Swaps_wk!U$2,PASTE_DQS_TRACKER!$A:$A,"&gt;="&amp;$A$1,PASTE_DQS_TRACKER!$A:$A,"&lt;="&amp;$A$2)-SUMIFS(PASTE_DQS_TRACKER!$D:$D,PASTE_DQS_TRACKER!$C:$C,Swaps_wk!$AQ7,PASTE_DQS_TRACKER!$E:$E,Swaps_wk!U$2,PASTE_DQS_TRACKER!$A:$A,"&gt;="&amp;$A$1,PASTE_DQS_TRACKER!$A:$A,"&lt;="&amp;$A$2)</f>
        <v>0</v>
      </c>
      <c r="V7" s="6">
        <f>SUMIFS(PASTE_DQS_TRACKER!$D:$D,PASTE_DQS_TRACKER!$C:$C,Swaps_wk!$AQ7,PASTE_DQS_TRACKER!$B:$B,Swaps_wk!V$2,PASTE_DQS_TRACKER!$A:$A,"&gt;="&amp;$A$1,PASTE_DQS_TRACKER!$A:$A,"&lt;="&amp;$A$2)-SUMIFS(PASTE_DQS_TRACKER!$D:$D,PASTE_DQS_TRACKER!$C:$C,Swaps_wk!$AQ7,PASTE_DQS_TRACKER!$E:$E,Swaps_wk!V$2,PASTE_DQS_TRACKER!$A:$A,"&gt;="&amp;$A$1,PASTE_DQS_TRACKER!$A:$A,"&lt;="&amp;$A$2)</f>
        <v>0</v>
      </c>
      <c r="W7" s="6">
        <f>SUMIFS(PASTE_DQS_TRACKER!$D:$D,PASTE_DQS_TRACKER!$C:$C,Swaps_wk!$AQ7,PASTE_DQS_TRACKER!$B:$B,Swaps_wk!W$2,PASTE_DQS_TRACKER!$A:$A,"&gt;="&amp;$A$1,PASTE_DQS_TRACKER!$A:$A,"&lt;="&amp;$A$2)-SUMIFS(PASTE_DQS_TRACKER!$D:$D,PASTE_DQS_TRACKER!$C:$C,Swaps_wk!$AQ7,PASTE_DQS_TRACKER!$E:$E,Swaps_wk!W$2,PASTE_DQS_TRACKER!$A:$A,"&gt;="&amp;$A$1,PASTE_DQS_TRACKER!$A:$A,"&lt;="&amp;$A$2)</f>
        <v>0</v>
      </c>
      <c r="X7" s="6">
        <f>SUMIFS(PASTE_DQS_TRACKER!$D:$D,PASTE_DQS_TRACKER!$C:$C,Swaps_wk!$AQ7,PASTE_DQS_TRACKER!$B:$B,Swaps_wk!X$2,PASTE_DQS_TRACKER!$A:$A,"&gt;="&amp;$A$1,PASTE_DQS_TRACKER!$A:$A,"&lt;="&amp;$A$2)-SUMIFS(PASTE_DQS_TRACKER!$D:$D,PASTE_DQS_TRACKER!$C:$C,Swaps_wk!$AQ7,PASTE_DQS_TRACKER!$E:$E,Swaps_wk!X$2,PASTE_DQS_TRACKER!$A:$A,"&gt;="&amp;$A$1,PASTE_DQS_TRACKER!$A:$A,"&lt;="&amp;$A$2)</f>
        <v>0</v>
      </c>
      <c r="Y7" s="6">
        <f>SUMIFS(PASTE_DQS_TRACKER!$D:$D,PASTE_DQS_TRACKER!$C:$C,Swaps_wk!$AQ7,PASTE_DQS_TRACKER!$B:$B,Swaps_wk!Y$2,PASTE_DQS_TRACKER!$A:$A,"&gt;="&amp;$A$1,PASTE_DQS_TRACKER!$A:$A,"&lt;="&amp;$A$2)-SUMIFS(PASTE_DQS_TRACKER!$D:$D,PASTE_DQS_TRACKER!$C:$C,Swaps_wk!$AQ7,PASTE_DQS_TRACKER!$E:$E,Swaps_wk!Y$2,PASTE_DQS_TRACKER!$A:$A,"&gt;="&amp;$A$1,PASTE_DQS_TRACKER!$A:$A,"&lt;="&amp;$A$2)</f>
        <v>0</v>
      </c>
      <c r="Z7" s="6">
        <f>SUMIFS(PASTE_DQS_TRACKER!$D:$D,PASTE_DQS_TRACKER!$C:$C,Swaps_wk!$AQ7,PASTE_DQS_TRACKER!$B:$B,Swaps_wk!Z$2,PASTE_DQS_TRACKER!$A:$A,"&gt;="&amp;$A$1,PASTE_DQS_TRACKER!$A:$A,"&lt;="&amp;$A$2)-SUMIFS(PASTE_DQS_TRACKER!$D:$D,PASTE_DQS_TRACKER!$C:$C,Swaps_wk!$AQ7,PASTE_DQS_TRACKER!$E:$E,Swaps_wk!Z$2,PASTE_DQS_TRACKER!$A:$A,"&gt;="&amp;$A$1,PASTE_DQS_TRACKER!$A:$A,"&lt;="&amp;$A$2)</f>
        <v>0</v>
      </c>
      <c r="AA7" s="6">
        <f>SUMIFS(PASTE_DQS_TRACKER!$D:$D,PASTE_DQS_TRACKER!$C:$C,Swaps_wk!$AQ7,PASTE_DQS_TRACKER!$B:$B,Swaps_wk!AA$2,PASTE_DQS_TRACKER!$A:$A,"&gt;="&amp;$A$1,PASTE_DQS_TRACKER!$A:$A,"&lt;="&amp;$A$2)-SUMIFS(PASTE_DQS_TRACKER!$D:$D,PASTE_DQS_TRACKER!$C:$C,Swaps_wk!$AQ7,PASTE_DQS_TRACKER!$E:$E,Swaps_wk!AA$2,PASTE_DQS_TRACKER!$A:$A,"&gt;="&amp;$A$1,PASTE_DQS_TRACKER!$A:$A,"&lt;="&amp;$A$2)</f>
        <v>0</v>
      </c>
      <c r="AB7" s="6">
        <f>SUMIFS(PASTE_DQS_TRACKER!$D:$D,PASTE_DQS_TRACKER!$C:$C,Swaps_wk!$AQ7,PASTE_DQS_TRACKER!$B:$B,Swaps_wk!AB$2,PASTE_DQS_TRACKER!$A:$A,"&gt;="&amp;$A$1,PASTE_DQS_TRACKER!$A:$A,"&lt;="&amp;$A$2)-SUMIFS(PASTE_DQS_TRACKER!$D:$D,PASTE_DQS_TRACKER!$C:$C,Swaps_wk!$AQ7,PASTE_DQS_TRACKER!$E:$E,Swaps_wk!AB$2,PASTE_DQS_TRACKER!$A:$A,"&gt;="&amp;$A$1,PASTE_DQS_TRACKER!$A:$A,"&lt;="&amp;$A$2)</f>
        <v>0</v>
      </c>
      <c r="AC7" s="6">
        <f>SUMIFS(PASTE_DQS_TRACKER!$D:$D,PASTE_DQS_TRACKER!$C:$C,Swaps_wk!$AQ7,PASTE_DQS_TRACKER!$B:$B,Swaps_wk!AC$2,PASTE_DQS_TRACKER!$A:$A,"&gt;="&amp;$A$1,PASTE_DQS_TRACKER!$A:$A,"&lt;="&amp;$A$2)-SUMIFS(PASTE_DQS_TRACKER!$D:$D,PASTE_DQS_TRACKER!$C:$C,Swaps_wk!$AQ7,PASTE_DQS_TRACKER!$E:$E,Swaps_wk!AC$2,PASTE_DQS_TRACKER!$A:$A,"&gt;="&amp;$A$1,PASTE_DQS_TRACKER!$A:$A,"&lt;="&amp;$A$2)</f>
        <v>0</v>
      </c>
      <c r="AD7" s="6">
        <f>SUMIFS(PASTE_DQS_TRACKER!$D:$D,PASTE_DQS_TRACKER!$C:$C,Swaps_wk!$AQ7,PASTE_DQS_TRACKER!$B:$B,Swaps_wk!AD$2,PASTE_DQS_TRACKER!$A:$A,"&gt;="&amp;$A$1,PASTE_DQS_TRACKER!$A:$A,"&lt;="&amp;$A$2)-SUMIFS(PASTE_DQS_TRACKER!$D:$D,PASTE_DQS_TRACKER!$C:$C,Swaps_wk!$AQ7,PASTE_DQS_TRACKER!$E:$E,Swaps_wk!AD$2,PASTE_DQS_TRACKER!$A:$A,"&gt;="&amp;$A$1,PASTE_DQS_TRACKER!$A:$A,"&lt;="&amp;$A$2)</f>
        <v>0</v>
      </c>
      <c r="AE7" s="6">
        <f>SUMIFS(PASTE_DQS_TRACKER!$D:$D,PASTE_DQS_TRACKER!$C:$C,Swaps_wk!$AQ7,PASTE_DQS_TRACKER!$B:$B,Swaps_wk!AE$2,PASTE_DQS_TRACKER!$A:$A,"&gt;="&amp;$A$1,PASTE_DQS_TRACKER!$A:$A,"&lt;="&amp;$A$2)-SUMIFS(PASTE_DQS_TRACKER!$D:$D,PASTE_DQS_TRACKER!$C:$C,Swaps_wk!$AQ7,PASTE_DQS_TRACKER!$E:$E,Swaps_wk!AE$2,PASTE_DQS_TRACKER!$A:$A,"&gt;="&amp;$A$1,PASTE_DQS_TRACKER!$A:$A,"&lt;="&amp;$A$2)</f>
        <v>0</v>
      </c>
      <c r="AF7" s="6">
        <f>SUMIFS(PASTE_DQS_TRACKER!$D:$D,PASTE_DQS_TRACKER!$C:$C,Swaps_wk!$AQ7,PASTE_DQS_TRACKER!$B:$B,Swaps_wk!AF$2,PASTE_DQS_TRACKER!$A:$A,"&gt;="&amp;$A$1,PASTE_DQS_TRACKER!$A:$A,"&lt;="&amp;$A$2)-SUMIFS(PASTE_DQS_TRACKER!$D:$D,PASTE_DQS_TRACKER!$C:$C,Swaps_wk!$AQ7,PASTE_DQS_TRACKER!$E:$E,Swaps_wk!AF$2,PASTE_DQS_TRACKER!$A:$A,"&gt;="&amp;$A$1,PASTE_DQS_TRACKER!$A:$A,"&lt;="&amp;$A$2)</f>
        <v>0</v>
      </c>
      <c r="AG7" s="6">
        <f>SUMIFS(PASTE_DQS_TRACKER!$D:$D,PASTE_DQS_TRACKER!$C:$C,Swaps_wk!$AQ7,PASTE_DQS_TRACKER!$B:$B,Swaps_wk!AG$2,PASTE_DQS_TRACKER!$A:$A,"&gt;="&amp;$A$1,PASTE_DQS_TRACKER!$A:$A,"&lt;="&amp;$A$2)-SUMIFS(PASTE_DQS_TRACKER!$D:$D,PASTE_DQS_TRACKER!$C:$C,Swaps_wk!$AQ7,PASTE_DQS_TRACKER!$E:$E,Swaps_wk!AG$2,PASTE_DQS_TRACKER!$A:$A,"&gt;="&amp;$A$1,PASTE_DQS_TRACKER!$A:$A,"&lt;="&amp;$A$2)</f>
        <v>0</v>
      </c>
      <c r="AH7" s="6">
        <f>SUMIFS(PASTE_DQS_TRACKER!$D:$D,PASTE_DQS_TRACKER!$C:$C,Swaps_wk!$AQ7,PASTE_DQS_TRACKER!$B:$B,Swaps_wk!AH$2,PASTE_DQS_TRACKER!$A:$A,"&gt;="&amp;$A$1,PASTE_DQS_TRACKER!$A:$A,"&lt;="&amp;$A$2)-SUMIFS(PASTE_DQS_TRACKER!$D:$D,PASTE_DQS_TRACKER!$C:$C,Swaps_wk!$AQ7,PASTE_DQS_TRACKER!$E:$E,Swaps_wk!AH$2,PASTE_DQS_TRACKER!$A:$A,"&gt;="&amp;$A$1,PASTE_DQS_TRACKER!$A:$A,"&lt;="&amp;$A$2)</f>
        <v>0</v>
      </c>
      <c r="AI7" s="6">
        <f>SUMIFS(PASTE_DQS_TRACKER!$D:$D,PASTE_DQS_TRACKER!$C:$C,Swaps_wk!$AQ7,PASTE_DQS_TRACKER!$B:$B,Swaps_wk!AI$2,PASTE_DQS_TRACKER!$A:$A,"&gt;="&amp;$A$1,PASTE_DQS_TRACKER!$A:$A,"&lt;="&amp;$A$2)-SUMIFS(PASTE_DQS_TRACKER!$D:$D,PASTE_DQS_TRACKER!$C:$C,Swaps_wk!$AQ7,PASTE_DQS_TRACKER!$E:$E,Swaps_wk!AI$2,PASTE_DQS_TRACKER!$A:$A,"&gt;="&amp;$A$1,PASTE_DQS_TRACKER!$A:$A,"&lt;="&amp;$A$2)</f>
        <v>0</v>
      </c>
      <c r="AJ7" s="6">
        <f>SUMIFS(PASTE_DQS_TRACKER!$D:$D,PASTE_DQS_TRACKER!$C:$C,Swaps_wk!$AQ7,PASTE_DQS_TRACKER!$B:$B,Swaps_wk!AJ$2,PASTE_DQS_TRACKER!$A:$A,"&gt;="&amp;$A$1,PASTE_DQS_TRACKER!$A:$A,"&lt;="&amp;$A$2)-SUMIFS(PASTE_DQS_TRACKER!$D:$D,PASTE_DQS_TRACKER!$C:$C,Swaps_wk!$AQ7,PASTE_DQS_TRACKER!$E:$E,Swaps_wk!AJ$2,PASTE_DQS_TRACKER!$A:$A,"&gt;="&amp;$A$1,PASTE_DQS_TRACKER!$A:$A,"&lt;="&amp;$A$2)</f>
        <v>0</v>
      </c>
      <c r="AK7" s="6">
        <f>SUMIFS(PASTE_DQS_TRACKER!$D:$D,PASTE_DQS_TRACKER!$C:$C,Swaps_wk!$AQ7,PASTE_DQS_TRACKER!$B:$B,Swaps_wk!AK$2,PASTE_DQS_TRACKER!$A:$A,"&gt;="&amp;$A$1,PASTE_DQS_TRACKER!$A:$A,"&lt;="&amp;$A$2)-SUMIFS(PASTE_DQS_TRACKER!$D:$D,PASTE_DQS_TRACKER!$C:$C,Swaps_wk!$AQ7,PASTE_DQS_TRACKER!$E:$E,Swaps_wk!AK$2,PASTE_DQS_TRACKER!$A:$A,"&gt;="&amp;$A$1,PASTE_DQS_TRACKER!$A:$A,"&lt;="&amp;$A$2)</f>
        <v>0</v>
      </c>
      <c r="AL7" s="6">
        <f>SUMIFS(PASTE_DQS_TRACKER!$D:$D,PASTE_DQS_TRACKER!$C:$C,Swaps_wk!$AQ7,PASTE_DQS_TRACKER!$B:$B,Swaps_wk!AL$2,PASTE_DQS_TRACKER!$A:$A,"&gt;="&amp;$A$1,PASTE_DQS_TRACKER!$A:$A,"&lt;="&amp;$A$2)-SUMIFS(PASTE_DQS_TRACKER!$D:$D,PASTE_DQS_TRACKER!$C:$C,Swaps_wk!$AQ7,PASTE_DQS_TRACKER!$E:$E,Swaps_wk!AL$2,PASTE_DQS_TRACKER!$A:$A,"&gt;="&amp;$A$1,PASTE_DQS_TRACKER!$A:$A,"&lt;="&amp;$A$2)</f>
        <v>0</v>
      </c>
      <c r="AM7" s="6">
        <f>SUMIFS(PASTE_DQS_TRACKER!$D:$D,PASTE_DQS_TRACKER!$C:$C,Swaps_wk!$AQ7,PASTE_DQS_TRACKER!$B:$B,Swaps_wk!AM$2,PASTE_DQS_TRACKER!$A:$A,"&gt;="&amp;$A$1,PASTE_DQS_TRACKER!$A:$A,"&lt;="&amp;$A$2)-SUMIFS(PASTE_DQS_TRACKER!$D:$D,PASTE_DQS_TRACKER!$C:$C,Swaps_wk!$AQ7,PASTE_DQS_TRACKER!$E:$E,Swaps_wk!AM$2,PASTE_DQS_TRACKER!$A:$A,"&gt;="&amp;$A$1,PASTE_DQS_TRACKER!$A:$A,"&lt;="&amp;$A$2)</f>
        <v>0</v>
      </c>
      <c r="AN7" s="6">
        <f>SUMIFS(PASTE_DQS_TRACKER!$D:$D,PASTE_DQS_TRACKER!$C:$C,Swaps_wk!$AQ7,PASTE_DQS_TRACKER!$B:$B,Swaps_wk!AN$2,PASTE_DQS_TRACKER!$A:$A,"&gt;="&amp;$A$1,PASTE_DQS_TRACKER!$A:$A,"&lt;="&amp;$A$2)-SUMIFS(PASTE_DQS_TRACKER!$D:$D,PASTE_DQS_TRACKER!$C:$C,Swaps_wk!$AQ7,PASTE_DQS_TRACKER!$E:$E,Swaps_wk!AN$2,PASTE_DQS_TRACKER!$A:$A,"&gt;="&amp;$A$1,PASTE_DQS_TRACKER!$A:$A,"&lt;="&amp;$A$2)</f>
        <v>0</v>
      </c>
      <c r="AO7" s="6">
        <f t="shared" si="0"/>
        <v>0</v>
      </c>
      <c r="AP7">
        <v>6</v>
      </c>
      <c r="AQ7" t="str">
        <f t="shared" si="1"/>
        <v>ANF/04-N.</v>
      </c>
    </row>
    <row r="8" spans="1:43" x14ac:dyDescent="0.25">
      <c r="A8" t="s">
        <v>140</v>
      </c>
      <c r="B8" s="6">
        <f>SUMIFS(PASTE_DQS_TRACKER!$D:$D,PASTE_DQS_TRACKER!$C:$C,Swaps_wk!$AQ8,PASTE_DQS_TRACKER!$B:$B,Swaps_wk!B$2,PASTE_DQS_TRACKER!$A:$A,"&gt;="&amp;$A$1,PASTE_DQS_TRACKER!$A:$A,"&lt;="&amp;$A$2)-SUMIFS(PASTE_DQS_TRACKER!$D:$D,PASTE_DQS_TRACKER!$C:$C,Swaps_wk!$AQ8,PASTE_DQS_TRACKER!$E:$E,Swaps_wk!B$2,PASTE_DQS_TRACKER!$A:$A,"&gt;="&amp;$A$1,PASTE_DQS_TRACKER!$A:$A,"&lt;="&amp;$A$2)</f>
        <v>0</v>
      </c>
      <c r="C8" s="6">
        <f>SUMIFS(PASTE_DQS_TRACKER!$D:$D,PASTE_DQS_TRACKER!$C:$C,Swaps_wk!$AQ8,PASTE_DQS_TRACKER!$B:$B,Swaps_wk!C$2,PASTE_DQS_TRACKER!$A:$A,"&gt;="&amp;$A$1,PASTE_DQS_TRACKER!$A:$A,"&lt;="&amp;$A$2)-SUMIFS(PASTE_DQS_TRACKER!$D:$D,PASTE_DQS_TRACKER!$C:$C,Swaps_wk!$AQ8,PASTE_DQS_TRACKER!$E:$E,Swaps_wk!C$2,PASTE_DQS_TRACKER!$A:$A,"&gt;="&amp;$A$1,PASTE_DQS_TRACKER!$A:$A,"&lt;="&amp;$A$2)</f>
        <v>0</v>
      </c>
      <c r="D8" s="6">
        <f>SUMIFS(PASTE_DQS_TRACKER!$D:$D,PASTE_DQS_TRACKER!$C:$C,Swaps_wk!$AQ8,PASTE_DQS_TRACKER!$B:$B,Swaps_wk!D$2,PASTE_DQS_TRACKER!$A:$A,"&gt;="&amp;$A$1,PASTE_DQS_TRACKER!$A:$A,"&lt;="&amp;$A$2)-SUMIFS(PASTE_DQS_TRACKER!$D:$D,PASTE_DQS_TRACKER!$C:$C,Swaps_wk!$AQ8,PASTE_DQS_TRACKER!$E:$E,Swaps_wk!D$2,PASTE_DQS_TRACKER!$A:$A,"&gt;="&amp;$A$1,PASTE_DQS_TRACKER!$A:$A,"&lt;="&amp;$A$2)</f>
        <v>0</v>
      </c>
      <c r="E8" s="6">
        <f>SUMIFS(PASTE_DQS_TRACKER!$D:$D,PASTE_DQS_TRACKER!$C:$C,Swaps_wk!$AQ8,PASTE_DQS_TRACKER!$B:$B,Swaps_wk!E$2,PASTE_DQS_TRACKER!$A:$A,"&gt;="&amp;$A$1,PASTE_DQS_TRACKER!$A:$A,"&lt;="&amp;$A$2)-SUMIFS(PASTE_DQS_TRACKER!$D:$D,PASTE_DQS_TRACKER!$C:$C,Swaps_wk!$AQ8,PASTE_DQS_TRACKER!$E:$E,Swaps_wk!E$2,PASTE_DQS_TRACKER!$A:$A,"&gt;="&amp;$A$1,PASTE_DQS_TRACKER!$A:$A,"&lt;="&amp;$A$2)</f>
        <v>0</v>
      </c>
      <c r="F8" s="6">
        <f>SUMIFS(PASTE_DQS_TRACKER!$D:$D,PASTE_DQS_TRACKER!$C:$C,Swaps_wk!$AQ8,PASTE_DQS_TRACKER!$B:$B,Swaps_wk!F$2,PASTE_DQS_TRACKER!$A:$A,"&gt;="&amp;$A$1,PASTE_DQS_TRACKER!$A:$A,"&lt;="&amp;$A$2)-SUMIFS(PASTE_DQS_TRACKER!$D:$D,PASTE_DQS_TRACKER!$C:$C,Swaps_wk!$AQ8,PASTE_DQS_TRACKER!$E:$E,Swaps_wk!F$2,PASTE_DQS_TRACKER!$A:$A,"&gt;="&amp;$A$1,PASTE_DQS_TRACKER!$A:$A,"&lt;="&amp;$A$2)</f>
        <v>0</v>
      </c>
      <c r="G8" s="6">
        <f>SUMIFS(PASTE_DQS_TRACKER!$D:$D,PASTE_DQS_TRACKER!$C:$C,Swaps_wk!$AQ8,PASTE_DQS_TRACKER!$B:$B,Swaps_wk!G$2,PASTE_DQS_TRACKER!$A:$A,"&gt;="&amp;$A$1,PASTE_DQS_TRACKER!$A:$A,"&lt;="&amp;$A$2)-SUMIFS(PASTE_DQS_TRACKER!$D:$D,PASTE_DQS_TRACKER!$C:$C,Swaps_wk!$AQ8,PASTE_DQS_TRACKER!$E:$E,Swaps_wk!G$2,PASTE_DQS_TRACKER!$A:$A,"&gt;="&amp;$A$1,PASTE_DQS_TRACKER!$A:$A,"&lt;="&amp;$A$2)</f>
        <v>0</v>
      </c>
      <c r="H8" s="6">
        <f>SUMIFS(PASTE_DQS_TRACKER!$D:$D,PASTE_DQS_TRACKER!$C:$C,Swaps_wk!$AQ8,PASTE_DQS_TRACKER!$B:$B,Swaps_wk!H$2,PASTE_DQS_TRACKER!$A:$A,"&gt;="&amp;$A$1,PASTE_DQS_TRACKER!$A:$A,"&lt;="&amp;$A$2)-SUMIFS(PASTE_DQS_TRACKER!$D:$D,PASTE_DQS_TRACKER!$C:$C,Swaps_wk!$AQ8,PASTE_DQS_TRACKER!$E:$E,Swaps_wk!H$2,PASTE_DQS_TRACKER!$A:$A,"&gt;="&amp;$A$1,PASTE_DQS_TRACKER!$A:$A,"&lt;="&amp;$A$2)</f>
        <v>0</v>
      </c>
      <c r="I8" s="6">
        <f>SUMIFS(PASTE_DQS_TRACKER!$D:$D,PASTE_DQS_TRACKER!$C:$C,Swaps_wk!$AQ8,PASTE_DQS_TRACKER!$B:$B,Swaps_wk!I$2,PASTE_DQS_TRACKER!$A:$A,"&gt;="&amp;$A$1,PASTE_DQS_TRACKER!$A:$A,"&lt;="&amp;$A$2)-SUMIFS(PASTE_DQS_TRACKER!$D:$D,PASTE_DQS_TRACKER!$C:$C,Swaps_wk!$AQ8,PASTE_DQS_TRACKER!$E:$E,Swaps_wk!I$2,PASTE_DQS_TRACKER!$A:$A,"&gt;="&amp;$A$1,PASTE_DQS_TRACKER!$A:$A,"&lt;="&amp;$A$2)</f>
        <v>0</v>
      </c>
      <c r="J8" s="6">
        <f>SUMIFS(PASTE_DQS_TRACKER!$D:$D,PASTE_DQS_TRACKER!$C:$C,Swaps_wk!$AQ8,PASTE_DQS_TRACKER!$B:$B,Swaps_wk!J$2,PASTE_DQS_TRACKER!$A:$A,"&gt;="&amp;$A$1,PASTE_DQS_TRACKER!$A:$A,"&lt;="&amp;$A$2)-SUMIFS(PASTE_DQS_TRACKER!$D:$D,PASTE_DQS_TRACKER!$C:$C,Swaps_wk!$AQ8,PASTE_DQS_TRACKER!$E:$E,Swaps_wk!J$2,PASTE_DQS_TRACKER!$A:$A,"&gt;="&amp;$A$1,PASTE_DQS_TRACKER!$A:$A,"&lt;="&amp;$A$2)</f>
        <v>0</v>
      </c>
      <c r="K8" s="6">
        <f>SUMIFS(PASTE_DQS_TRACKER!$D:$D,PASTE_DQS_TRACKER!$C:$C,Swaps_wk!$AQ8,PASTE_DQS_TRACKER!$B:$B,Swaps_wk!K$2,PASTE_DQS_TRACKER!$A:$A,"&gt;="&amp;$A$1,PASTE_DQS_TRACKER!$A:$A,"&lt;="&amp;$A$2)-SUMIFS(PASTE_DQS_TRACKER!$D:$D,PASTE_DQS_TRACKER!$C:$C,Swaps_wk!$AQ8,PASTE_DQS_TRACKER!$E:$E,Swaps_wk!K$2,PASTE_DQS_TRACKER!$A:$A,"&gt;="&amp;$A$1,PASTE_DQS_TRACKER!$A:$A,"&lt;="&amp;$A$2)</f>
        <v>0</v>
      </c>
      <c r="L8" s="6">
        <f>SUMIFS(PASTE_DQS_TRACKER!$D:$D,PASTE_DQS_TRACKER!$C:$C,Swaps_wk!$AQ8,PASTE_DQS_TRACKER!$B:$B,Swaps_wk!L$2,PASTE_DQS_TRACKER!$A:$A,"&gt;="&amp;$A$1,PASTE_DQS_TRACKER!$A:$A,"&lt;="&amp;$A$2)-SUMIFS(PASTE_DQS_TRACKER!$D:$D,PASTE_DQS_TRACKER!$C:$C,Swaps_wk!$AQ8,PASTE_DQS_TRACKER!$E:$E,Swaps_wk!L$2,PASTE_DQS_TRACKER!$A:$A,"&gt;="&amp;$A$1,PASTE_DQS_TRACKER!$A:$A,"&lt;="&amp;$A$2)</f>
        <v>0</v>
      </c>
      <c r="M8" s="6">
        <f>SUMIFS(PASTE_DQS_TRACKER!$D:$D,PASTE_DQS_TRACKER!$C:$C,Swaps_wk!$AQ8,PASTE_DQS_TRACKER!$B:$B,Swaps_wk!M$2,PASTE_DQS_TRACKER!$A:$A,"&gt;="&amp;$A$1,PASTE_DQS_TRACKER!$A:$A,"&lt;="&amp;$A$2)-SUMIFS(PASTE_DQS_TRACKER!$D:$D,PASTE_DQS_TRACKER!$C:$C,Swaps_wk!$AQ8,PASTE_DQS_TRACKER!$E:$E,Swaps_wk!M$2,PASTE_DQS_TRACKER!$A:$A,"&gt;="&amp;$A$1,PASTE_DQS_TRACKER!$A:$A,"&lt;="&amp;$A$2)</f>
        <v>0</v>
      </c>
      <c r="N8" s="6">
        <f>SUMIFS(PASTE_DQS_TRACKER!$D:$D,PASTE_DQS_TRACKER!$C:$C,Swaps_wk!$AQ8,PASTE_DQS_TRACKER!$B:$B,Swaps_wk!N$2,PASTE_DQS_TRACKER!$A:$A,"&gt;="&amp;$A$1,PASTE_DQS_TRACKER!$A:$A,"&lt;="&amp;$A$2)-SUMIFS(PASTE_DQS_TRACKER!$D:$D,PASTE_DQS_TRACKER!$C:$C,Swaps_wk!$AQ8,PASTE_DQS_TRACKER!$E:$E,Swaps_wk!N$2,PASTE_DQS_TRACKER!$A:$A,"&gt;="&amp;$A$1,PASTE_DQS_TRACKER!$A:$A,"&lt;="&amp;$A$2)</f>
        <v>0</v>
      </c>
      <c r="O8" s="6">
        <f>SUMIFS(PASTE_DQS_TRACKER!$D:$D,PASTE_DQS_TRACKER!$C:$C,Swaps_wk!$AQ8,PASTE_DQS_TRACKER!$B:$B,Swaps_wk!O$2,PASTE_DQS_TRACKER!$A:$A,"&gt;="&amp;$A$1,PASTE_DQS_TRACKER!$A:$A,"&lt;="&amp;$A$2)-SUMIFS(PASTE_DQS_TRACKER!$D:$D,PASTE_DQS_TRACKER!$C:$C,Swaps_wk!$AQ8,PASTE_DQS_TRACKER!$E:$E,Swaps_wk!O$2,PASTE_DQS_TRACKER!$A:$A,"&gt;="&amp;$A$1,PASTE_DQS_TRACKER!$A:$A,"&lt;="&amp;$A$2)</f>
        <v>0</v>
      </c>
      <c r="P8" s="6">
        <f>SUMIFS(PASTE_DQS_TRACKER!$D:$D,PASTE_DQS_TRACKER!$C:$C,Swaps_wk!$AQ8,PASTE_DQS_TRACKER!$B:$B,Swaps_wk!P$2,PASTE_DQS_TRACKER!$A:$A,"&gt;="&amp;$A$1,PASTE_DQS_TRACKER!$A:$A,"&lt;="&amp;$A$2)-SUMIFS(PASTE_DQS_TRACKER!$D:$D,PASTE_DQS_TRACKER!$C:$C,Swaps_wk!$AQ8,PASTE_DQS_TRACKER!$E:$E,Swaps_wk!P$2,PASTE_DQS_TRACKER!$A:$A,"&gt;="&amp;$A$1,PASTE_DQS_TRACKER!$A:$A,"&lt;="&amp;$A$2)</f>
        <v>0</v>
      </c>
      <c r="Q8" s="6">
        <f>SUMIFS(PASTE_DQS_TRACKER!$D:$D,PASTE_DQS_TRACKER!$C:$C,Swaps_wk!$AQ8,PASTE_DQS_TRACKER!$B:$B,Swaps_wk!Q$2,PASTE_DQS_TRACKER!$A:$A,"&gt;="&amp;$A$1,PASTE_DQS_TRACKER!$A:$A,"&lt;="&amp;$A$2)-SUMIFS(PASTE_DQS_TRACKER!$D:$D,PASTE_DQS_TRACKER!$C:$C,Swaps_wk!$AQ8,PASTE_DQS_TRACKER!$E:$E,Swaps_wk!Q$2,PASTE_DQS_TRACKER!$A:$A,"&gt;="&amp;$A$1,PASTE_DQS_TRACKER!$A:$A,"&lt;="&amp;$A$2)</f>
        <v>0</v>
      </c>
      <c r="R8" s="6">
        <f>SUMIFS(PASTE_DQS_TRACKER!$D:$D,PASTE_DQS_TRACKER!$C:$C,Swaps_wk!$AQ8,PASTE_DQS_TRACKER!$B:$B,Swaps_wk!R$2,PASTE_DQS_TRACKER!$A:$A,"&gt;="&amp;$A$1,PASTE_DQS_TRACKER!$A:$A,"&lt;="&amp;$A$2)-SUMIFS(PASTE_DQS_TRACKER!$D:$D,PASTE_DQS_TRACKER!$C:$C,Swaps_wk!$AQ8,PASTE_DQS_TRACKER!$E:$E,Swaps_wk!R$2,PASTE_DQS_TRACKER!$A:$A,"&gt;="&amp;$A$1,PASTE_DQS_TRACKER!$A:$A,"&lt;="&amp;$A$2)</f>
        <v>0</v>
      </c>
      <c r="S8" s="6">
        <f>SUMIFS(PASTE_DQS_TRACKER!$D:$D,PASTE_DQS_TRACKER!$C:$C,Swaps_wk!$AQ8,PASTE_DQS_TRACKER!$B:$B,Swaps_wk!S$2,PASTE_DQS_TRACKER!$A:$A,"&gt;="&amp;$A$1,PASTE_DQS_TRACKER!$A:$A,"&lt;="&amp;$A$2)-SUMIFS(PASTE_DQS_TRACKER!$D:$D,PASTE_DQS_TRACKER!$C:$C,Swaps_wk!$AQ8,PASTE_DQS_TRACKER!$E:$E,Swaps_wk!S$2,PASTE_DQS_TRACKER!$A:$A,"&gt;="&amp;$A$1,PASTE_DQS_TRACKER!$A:$A,"&lt;="&amp;$A$2)</f>
        <v>0</v>
      </c>
      <c r="T8" s="6">
        <f>SUMIFS(PASTE_DQS_TRACKER!$D:$D,PASTE_DQS_TRACKER!$C:$C,Swaps_wk!$AQ8,PASTE_DQS_TRACKER!$B:$B,Swaps_wk!T$2,PASTE_DQS_TRACKER!$A:$A,"&gt;="&amp;$A$1,PASTE_DQS_TRACKER!$A:$A,"&lt;="&amp;$A$2)-SUMIFS(PASTE_DQS_TRACKER!$D:$D,PASTE_DQS_TRACKER!$C:$C,Swaps_wk!$AQ8,PASTE_DQS_TRACKER!$E:$E,Swaps_wk!T$2,PASTE_DQS_TRACKER!$A:$A,"&gt;="&amp;$A$1,PASTE_DQS_TRACKER!$A:$A,"&lt;="&amp;$A$2)</f>
        <v>0</v>
      </c>
      <c r="U8" s="6">
        <f>SUMIFS(PASTE_DQS_TRACKER!$D:$D,PASTE_DQS_TRACKER!$C:$C,Swaps_wk!$AQ8,PASTE_DQS_TRACKER!$B:$B,Swaps_wk!U$2,PASTE_DQS_TRACKER!$A:$A,"&gt;="&amp;$A$1,PASTE_DQS_TRACKER!$A:$A,"&lt;="&amp;$A$2)-SUMIFS(PASTE_DQS_TRACKER!$D:$D,PASTE_DQS_TRACKER!$C:$C,Swaps_wk!$AQ8,PASTE_DQS_TRACKER!$E:$E,Swaps_wk!U$2,PASTE_DQS_TRACKER!$A:$A,"&gt;="&amp;$A$1,PASTE_DQS_TRACKER!$A:$A,"&lt;="&amp;$A$2)</f>
        <v>0</v>
      </c>
      <c r="V8" s="6">
        <f>SUMIFS(PASTE_DQS_TRACKER!$D:$D,PASTE_DQS_TRACKER!$C:$C,Swaps_wk!$AQ8,PASTE_DQS_TRACKER!$B:$B,Swaps_wk!V$2,PASTE_DQS_TRACKER!$A:$A,"&gt;="&amp;$A$1,PASTE_DQS_TRACKER!$A:$A,"&lt;="&amp;$A$2)-SUMIFS(PASTE_DQS_TRACKER!$D:$D,PASTE_DQS_TRACKER!$C:$C,Swaps_wk!$AQ8,PASTE_DQS_TRACKER!$E:$E,Swaps_wk!V$2,PASTE_DQS_TRACKER!$A:$A,"&gt;="&amp;$A$1,PASTE_DQS_TRACKER!$A:$A,"&lt;="&amp;$A$2)</f>
        <v>0</v>
      </c>
      <c r="W8" s="6">
        <f>SUMIFS(PASTE_DQS_TRACKER!$D:$D,PASTE_DQS_TRACKER!$C:$C,Swaps_wk!$AQ8,PASTE_DQS_TRACKER!$B:$B,Swaps_wk!W$2,PASTE_DQS_TRACKER!$A:$A,"&gt;="&amp;$A$1,PASTE_DQS_TRACKER!$A:$A,"&lt;="&amp;$A$2)-SUMIFS(PASTE_DQS_TRACKER!$D:$D,PASTE_DQS_TRACKER!$C:$C,Swaps_wk!$AQ8,PASTE_DQS_TRACKER!$E:$E,Swaps_wk!W$2,PASTE_DQS_TRACKER!$A:$A,"&gt;="&amp;$A$1,PASTE_DQS_TRACKER!$A:$A,"&lt;="&amp;$A$2)</f>
        <v>0</v>
      </c>
      <c r="X8" s="6">
        <f>SUMIFS(PASTE_DQS_TRACKER!$D:$D,PASTE_DQS_TRACKER!$C:$C,Swaps_wk!$AQ8,PASTE_DQS_TRACKER!$B:$B,Swaps_wk!X$2,PASTE_DQS_TRACKER!$A:$A,"&gt;="&amp;$A$1,PASTE_DQS_TRACKER!$A:$A,"&lt;="&amp;$A$2)-SUMIFS(PASTE_DQS_TRACKER!$D:$D,PASTE_DQS_TRACKER!$C:$C,Swaps_wk!$AQ8,PASTE_DQS_TRACKER!$E:$E,Swaps_wk!X$2,PASTE_DQS_TRACKER!$A:$A,"&gt;="&amp;$A$1,PASTE_DQS_TRACKER!$A:$A,"&lt;="&amp;$A$2)</f>
        <v>0</v>
      </c>
      <c r="Y8" s="6">
        <f>SUMIFS(PASTE_DQS_TRACKER!$D:$D,PASTE_DQS_TRACKER!$C:$C,Swaps_wk!$AQ8,PASTE_DQS_TRACKER!$B:$B,Swaps_wk!Y$2,PASTE_DQS_TRACKER!$A:$A,"&gt;="&amp;$A$1,PASTE_DQS_TRACKER!$A:$A,"&lt;="&amp;$A$2)-SUMIFS(PASTE_DQS_TRACKER!$D:$D,PASTE_DQS_TRACKER!$C:$C,Swaps_wk!$AQ8,PASTE_DQS_TRACKER!$E:$E,Swaps_wk!Y$2,PASTE_DQS_TRACKER!$A:$A,"&gt;="&amp;$A$1,PASTE_DQS_TRACKER!$A:$A,"&lt;="&amp;$A$2)</f>
        <v>0</v>
      </c>
      <c r="Z8" s="6">
        <f>SUMIFS(PASTE_DQS_TRACKER!$D:$D,PASTE_DQS_TRACKER!$C:$C,Swaps_wk!$AQ8,PASTE_DQS_TRACKER!$B:$B,Swaps_wk!Z$2,PASTE_DQS_TRACKER!$A:$A,"&gt;="&amp;$A$1,PASTE_DQS_TRACKER!$A:$A,"&lt;="&amp;$A$2)-SUMIFS(PASTE_DQS_TRACKER!$D:$D,PASTE_DQS_TRACKER!$C:$C,Swaps_wk!$AQ8,PASTE_DQS_TRACKER!$E:$E,Swaps_wk!Z$2,PASTE_DQS_TRACKER!$A:$A,"&gt;="&amp;$A$1,PASTE_DQS_TRACKER!$A:$A,"&lt;="&amp;$A$2)</f>
        <v>0</v>
      </c>
      <c r="AA8" s="6">
        <f>SUMIFS(PASTE_DQS_TRACKER!$D:$D,PASTE_DQS_TRACKER!$C:$C,Swaps_wk!$AQ8,PASTE_DQS_TRACKER!$B:$B,Swaps_wk!AA$2,PASTE_DQS_TRACKER!$A:$A,"&gt;="&amp;$A$1,PASTE_DQS_TRACKER!$A:$A,"&lt;="&amp;$A$2)-SUMIFS(PASTE_DQS_TRACKER!$D:$D,PASTE_DQS_TRACKER!$C:$C,Swaps_wk!$AQ8,PASTE_DQS_TRACKER!$E:$E,Swaps_wk!AA$2,PASTE_DQS_TRACKER!$A:$A,"&gt;="&amp;$A$1,PASTE_DQS_TRACKER!$A:$A,"&lt;="&amp;$A$2)</f>
        <v>0</v>
      </c>
      <c r="AB8" s="6">
        <f>SUMIFS(PASTE_DQS_TRACKER!$D:$D,PASTE_DQS_TRACKER!$C:$C,Swaps_wk!$AQ8,PASTE_DQS_TRACKER!$B:$B,Swaps_wk!AB$2,PASTE_DQS_TRACKER!$A:$A,"&gt;="&amp;$A$1,PASTE_DQS_TRACKER!$A:$A,"&lt;="&amp;$A$2)-SUMIFS(PASTE_DQS_TRACKER!$D:$D,PASTE_DQS_TRACKER!$C:$C,Swaps_wk!$AQ8,PASTE_DQS_TRACKER!$E:$E,Swaps_wk!AB$2,PASTE_DQS_TRACKER!$A:$A,"&gt;="&amp;$A$1,PASTE_DQS_TRACKER!$A:$A,"&lt;="&amp;$A$2)</f>
        <v>0</v>
      </c>
      <c r="AC8" s="6">
        <f>SUMIFS(PASTE_DQS_TRACKER!$D:$D,PASTE_DQS_TRACKER!$C:$C,Swaps_wk!$AQ8,PASTE_DQS_TRACKER!$B:$B,Swaps_wk!AC$2,PASTE_DQS_TRACKER!$A:$A,"&gt;="&amp;$A$1,PASTE_DQS_TRACKER!$A:$A,"&lt;="&amp;$A$2)-SUMIFS(PASTE_DQS_TRACKER!$D:$D,PASTE_DQS_TRACKER!$C:$C,Swaps_wk!$AQ8,PASTE_DQS_TRACKER!$E:$E,Swaps_wk!AC$2,PASTE_DQS_TRACKER!$A:$A,"&gt;="&amp;$A$1,PASTE_DQS_TRACKER!$A:$A,"&lt;="&amp;$A$2)</f>
        <v>0</v>
      </c>
      <c r="AD8" s="6">
        <f>SUMIFS(PASTE_DQS_TRACKER!$D:$D,PASTE_DQS_TRACKER!$C:$C,Swaps_wk!$AQ8,PASTE_DQS_TRACKER!$B:$B,Swaps_wk!AD$2,PASTE_DQS_TRACKER!$A:$A,"&gt;="&amp;$A$1,PASTE_DQS_TRACKER!$A:$A,"&lt;="&amp;$A$2)-SUMIFS(PASTE_DQS_TRACKER!$D:$D,PASTE_DQS_TRACKER!$C:$C,Swaps_wk!$AQ8,PASTE_DQS_TRACKER!$E:$E,Swaps_wk!AD$2,PASTE_DQS_TRACKER!$A:$A,"&gt;="&amp;$A$1,PASTE_DQS_TRACKER!$A:$A,"&lt;="&amp;$A$2)</f>
        <v>0</v>
      </c>
      <c r="AE8" s="6">
        <f>SUMIFS(PASTE_DQS_TRACKER!$D:$D,PASTE_DQS_TRACKER!$C:$C,Swaps_wk!$AQ8,PASTE_DQS_TRACKER!$B:$B,Swaps_wk!AE$2,PASTE_DQS_TRACKER!$A:$A,"&gt;="&amp;$A$1,PASTE_DQS_TRACKER!$A:$A,"&lt;="&amp;$A$2)-SUMIFS(PASTE_DQS_TRACKER!$D:$D,PASTE_DQS_TRACKER!$C:$C,Swaps_wk!$AQ8,PASTE_DQS_TRACKER!$E:$E,Swaps_wk!AE$2,PASTE_DQS_TRACKER!$A:$A,"&gt;="&amp;$A$1,PASTE_DQS_TRACKER!$A:$A,"&lt;="&amp;$A$2)</f>
        <v>0</v>
      </c>
      <c r="AF8" s="6">
        <f>SUMIFS(PASTE_DQS_TRACKER!$D:$D,PASTE_DQS_TRACKER!$C:$C,Swaps_wk!$AQ8,PASTE_DQS_TRACKER!$B:$B,Swaps_wk!AF$2,PASTE_DQS_TRACKER!$A:$A,"&gt;="&amp;$A$1,PASTE_DQS_TRACKER!$A:$A,"&lt;="&amp;$A$2)-SUMIFS(PASTE_DQS_TRACKER!$D:$D,PASTE_DQS_TRACKER!$C:$C,Swaps_wk!$AQ8,PASTE_DQS_TRACKER!$E:$E,Swaps_wk!AF$2,PASTE_DQS_TRACKER!$A:$A,"&gt;="&amp;$A$1,PASTE_DQS_TRACKER!$A:$A,"&lt;="&amp;$A$2)</f>
        <v>0</v>
      </c>
      <c r="AG8" s="6">
        <f>SUMIFS(PASTE_DQS_TRACKER!$D:$D,PASTE_DQS_TRACKER!$C:$C,Swaps_wk!$AQ8,PASTE_DQS_TRACKER!$B:$B,Swaps_wk!AG$2,PASTE_DQS_TRACKER!$A:$A,"&gt;="&amp;$A$1,PASTE_DQS_TRACKER!$A:$A,"&lt;="&amp;$A$2)-SUMIFS(PASTE_DQS_TRACKER!$D:$D,PASTE_DQS_TRACKER!$C:$C,Swaps_wk!$AQ8,PASTE_DQS_TRACKER!$E:$E,Swaps_wk!AG$2,PASTE_DQS_TRACKER!$A:$A,"&gt;="&amp;$A$1,PASTE_DQS_TRACKER!$A:$A,"&lt;="&amp;$A$2)</f>
        <v>0</v>
      </c>
      <c r="AH8" s="6">
        <f>SUMIFS(PASTE_DQS_TRACKER!$D:$D,PASTE_DQS_TRACKER!$C:$C,Swaps_wk!$AQ8,PASTE_DQS_TRACKER!$B:$B,Swaps_wk!AH$2,PASTE_DQS_TRACKER!$A:$A,"&gt;="&amp;$A$1,PASTE_DQS_TRACKER!$A:$A,"&lt;="&amp;$A$2)-SUMIFS(PASTE_DQS_TRACKER!$D:$D,PASTE_DQS_TRACKER!$C:$C,Swaps_wk!$AQ8,PASTE_DQS_TRACKER!$E:$E,Swaps_wk!AH$2,PASTE_DQS_TRACKER!$A:$A,"&gt;="&amp;$A$1,PASTE_DQS_TRACKER!$A:$A,"&lt;="&amp;$A$2)</f>
        <v>0</v>
      </c>
      <c r="AI8" s="6">
        <f>SUMIFS(PASTE_DQS_TRACKER!$D:$D,PASTE_DQS_TRACKER!$C:$C,Swaps_wk!$AQ8,PASTE_DQS_TRACKER!$B:$B,Swaps_wk!AI$2,PASTE_DQS_TRACKER!$A:$A,"&gt;="&amp;$A$1,PASTE_DQS_TRACKER!$A:$A,"&lt;="&amp;$A$2)-SUMIFS(PASTE_DQS_TRACKER!$D:$D,PASTE_DQS_TRACKER!$C:$C,Swaps_wk!$AQ8,PASTE_DQS_TRACKER!$E:$E,Swaps_wk!AI$2,PASTE_DQS_TRACKER!$A:$A,"&gt;="&amp;$A$1,PASTE_DQS_TRACKER!$A:$A,"&lt;="&amp;$A$2)</f>
        <v>0</v>
      </c>
      <c r="AJ8" s="6">
        <f>SUMIFS(PASTE_DQS_TRACKER!$D:$D,PASTE_DQS_TRACKER!$C:$C,Swaps_wk!$AQ8,PASTE_DQS_TRACKER!$B:$B,Swaps_wk!AJ$2,PASTE_DQS_TRACKER!$A:$A,"&gt;="&amp;$A$1,PASTE_DQS_TRACKER!$A:$A,"&lt;="&amp;$A$2)-SUMIFS(PASTE_DQS_TRACKER!$D:$D,PASTE_DQS_TRACKER!$C:$C,Swaps_wk!$AQ8,PASTE_DQS_TRACKER!$E:$E,Swaps_wk!AJ$2,PASTE_DQS_TRACKER!$A:$A,"&gt;="&amp;$A$1,PASTE_DQS_TRACKER!$A:$A,"&lt;="&amp;$A$2)</f>
        <v>0</v>
      </c>
      <c r="AK8" s="6">
        <f>SUMIFS(PASTE_DQS_TRACKER!$D:$D,PASTE_DQS_TRACKER!$C:$C,Swaps_wk!$AQ8,PASTE_DQS_TRACKER!$B:$B,Swaps_wk!AK$2,PASTE_DQS_TRACKER!$A:$A,"&gt;="&amp;$A$1,PASTE_DQS_TRACKER!$A:$A,"&lt;="&amp;$A$2)-SUMIFS(PASTE_DQS_TRACKER!$D:$D,PASTE_DQS_TRACKER!$C:$C,Swaps_wk!$AQ8,PASTE_DQS_TRACKER!$E:$E,Swaps_wk!AK$2,PASTE_DQS_TRACKER!$A:$A,"&gt;="&amp;$A$1,PASTE_DQS_TRACKER!$A:$A,"&lt;="&amp;$A$2)</f>
        <v>0</v>
      </c>
      <c r="AL8" s="6">
        <f>SUMIFS(PASTE_DQS_TRACKER!$D:$D,PASTE_DQS_TRACKER!$C:$C,Swaps_wk!$AQ8,PASTE_DQS_TRACKER!$B:$B,Swaps_wk!AL$2,PASTE_DQS_TRACKER!$A:$A,"&gt;="&amp;$A$1,PASTE_DQS_TRACKER!$A:$A,"&lt;="&amp;$A$2)-SUMIFS(PASTE_DQS_TRACKER!$D:$D,PASTE_DQS_TRACKER!$C:$C,Swaps_wk!$AQ8,PASTE_DQS_TRACKER!$E:$E,Swaps_wk!AL$2,PASTE_DQS_TRACKER!$A:$A,"&gt;="&amp;$A$1,PASTE_DQS_TRACKER!$A:$A,"&lt;="&amp;$A$2)</f>
        <v>0</v>
      </c>
      <c r="AM8" s="6">
        <f>SUMIFS(PASTE_DQS_TRACKER!$D:$D,PASTE_DQS_TRACKER!$C:$C,Swaps_wk!$AQ8,PASTE_DQS_TRACKER!$B:$B,Swaps_wk!AM$2,PASTE_DQS_TRACKER!$A:$A,"&gt;="&amp;$A$1,PASTE_DQS_TRACKER!$A:$A,"&lt;="&amp;$A$2)-SUMIFS(PASTE_DQS_TRACKER!$D:$D,PASTE_DQS_TRACKER!$C:$C,Swaps_wk!$AQ8,PASTE_DQS_TRACKER!$E:$E,Swaps_wk!AM$2,PASTE_DQS_TRACKER!$A:$A,"&gt;="&amp;$A$1,PASTE_DQS_TRACKER!$A:$A,"&lt;="&amp;$A$2)</f>
        <v>0</v>
      </c>
      <c r="AN8" s="6">
        <f>SUMIFS(PASTE_DQS_TRACKER!$D:$D,PASTE_DQS_TRACKER!$C:$C,Swaps_wk!$AQ8,PASTE_DQS_TRACKER!$B:$B,Swaps_wk!AN$2,PASTE_DQS_TRACKER!$A:$A,"&gt;="&amp;$A$1,PASTE_DQS_TRACKER!$A:$A,"&lt;="&amp;$A$2)-SUMIFS(PASTE_DQS_TRACKER!$D:$D,PASTE_DQS_TRACKER!$C:$C,Swaps_wk!$AQ8,PASTE_DQS_TRACKER!$E:$E,Swaps_wk!AN$2,PASTE_DQS_TRACKER!$A:$A,"&gt;="&amp;$A$1,PASTE_DQS_TRACKER!$A:$A,"&lt;="&amp;$A$2)</f>
        <v>0</v>
      </c>
      <c r="AO8" s="6">
        <f t="shared" si="0"/>
        <v>0</v>
      </c>
      <c r="AP8">
        <v>7</v>
      </c>
      <c r="AQ8" t="str">
        <f t="shared" si="1"/>
        <v>ARU/567.</v>
      </c>
    </row>
    <row r="9" spans="1:43" x14ac:dyDescent="0.25">
      <c r="A9" t="s">
        <v>142</v>
      </c>
      <c r="B9" s="6">
        <f>SUMIFS(PASTE_DQS_TRACKER!$D:$D,PASTE_DQS_TRACKER!$C:$C,Swaps_wk!$AQ9,PASTE_DQS_TRACKER!$B:$B,Swaps_wk!B$2,PASTE_DQS_TRACKER!$A:$A,"&gt;="&amp;$A$1,PASTE_DQS_TRACKER!$A:$A,"&lt;="&amp;$A$2)-SUMIFS(PASTE_DQS_TRACKER!$D:$D,PASTE_DQS_TRACKER!$C:$C,Swaps_wk!$AQ9,PASTE_DQS_TRACKER!$E:$E,Swaps_wk!B$2,PASTE_DQS_TRACKER!$A:$A,"&gt;="&amp;$A$1,PASTE_DQS_TRACKER!$A:$A,"&lt;="&amp;$A$2)</f>
        <v>0</v>
      </c>
      <c r="C9" s="6">
        <f>SUMIFS(PASTE_DQS_TRACKER!$D:$D,PASTE_DQS_TRACKER!$C:$C,Swaps_wk!$AQ9,PASTE_DQS_TRACKER!$B:$B,Swaps_wk!C$2,PASTE_DQS_TRACKER!$A:$A,"&gt;="&amp;$A$1,PASTE_DQS_TRACKER!$A:$A,"&lt;="&amp;$A$2)-SUMIFS(PASTE_DQS_TRACKER!$D:$D,PASTE_DQS_TRACKER!$C:$C,Swaps_wk!$AQ9,PASTE_DQS_TRACKER!$E:$E,Swaps_wk!C$2,PASTE_DQS_TRACKER!$A:$A,"&gt;="&amp;$A$1,PASTE_DQS_TRACKER!$A:$A,"&lt;="&amp;$A$2)</f>
        <v>0</v>
      </c>
      <c r="D9" s="6">
        <f>SUMIFS(PASTE_DQS_TRACKER!$D:$D,PASTE_DQS_TRACKER!$C:$C,Swaps_wk!$AQ9,PASTE_DQS_TRACKER!$B:$B,Swaps_wk!D$2,PASTE_DQS_TRACKER!$A:$A,"&gt;="&amp;$A$1,PASTE_DQS_TRACKER!$A:$A,"&lt;="&amp;$A$2)-SUMIFS(PASTE_DQS_TRACKER!$D:$D,PASTE_DQS_TRACKER!$C:$C,Swaps_wk!$AQ9,PASTE_DQS_TRACKER!$E:$E,Swaps_wk!D$2,PASTE_DQS_TRACKER!$A:$A,"&gt;="&amp;$A$1,PASTE_DQS_TRACKER!$A:$A,"&lt;="&amp;$A$2)</f>
        <v>0</v>
      </c>
      <c r="E9" s="6">
        <f>SUMIFS(PASTE_DQS_TRACKER!$D:$D,PASTE_DQS_TRACKER!$C:$C,Swaps_wk!$AQ9,PASTE_DQS_TRACKER!$B:$B,Swaps_wk!E$2,PASTE_DQS_TRACKER!$A:$A,"&gt;="&amp;$A$1,PASTE_DQS_TRACKER!$A:$A,"&lt;="&amp;$A$2)-SUMIFS(PASTE_DQS_TRACKER!$D:$D,PASTE_DQS_TRACKER!$C:$C,Swaps_wk!$AQ9,PASTE_DQS_TRACKER!$E:$E,Swaps_wk!E$2,PASTE_DQS_TRACKER!$A:$A,"&gt;="&amp;$A$1,PASTE_DQS_TRACKER!$A:$A,"&lt;="&amp;$A$2)</f>
        <v>0</v>
      </c>
      <c r="F9" s="6">
        <f>SUMIFS(PASTE_DQS_TRACKER!$D:$D,PASTE_DQS_TRACKER!$C:$C,Swaps_wk!$AQ9,PASTE_DQS_TRACKER!$B:$B,Swaps_wk!F$2,PASTE_DQS_TRACKER!$A:$A,"&gt;="&amp;$A$1,PASTE_DQS_TRACKER!$A:$A,"&lt;="&amp;$A$2)-SUMIFS(PASTE_DQS_TRACKER!$D:$D,PASTE_DQS_TRACKER!$C:$C,Swaps_wk!$AQ9,PASTE_DQS_TRACKER!$E:$E,Swaps_wk!F$2,PASTE_DQS_TRACKER!$A:$A,"&gt;="&amp;$A$1,PASTE_DQS_TRACKER!$A:$A,"&lt;="&amp;$A$2)</f>
        <v>0</v>
      </c>
      <c r="G9" s="6">
        <f>SUMIFS(PASTE_DQS_TRACKER!$D:$D,PASTE_DQS_TRACKER!$C:$C,Swaps_wk!$AQ9,PASTE_DQS_TRACKER!$B:$B,Swaps_wk!G$2,PASTE_DQS_TRACKER!$A:$A,"&gt;="&amp;$A$1,PASTE_DQS_TRACKER!$A:$A,"&lt;="&amp;$A$2)-SUMIFS(PASTE_DQS_TRACKER!$D:$D,PASTE_DQS_TRACKER!$C:$C,Swaps_wk!$AQ9,PASTE_DQS_TRACKER!$E:$E,Swaps_wk!G$2,PASTE_DQS_TRACKER!$A:$A,"&gt;="&amp;$A$1,PASTE_DQS_TRACKER!$A:$A,"&lt;="&amp;$A$2)</f>
        <v>0</v>
      </c>
      <c r="H9" s="6">
        <f>SUMIFS(PASTE_DQS_TRACKER!$D:$D,PASTE_DQS_TRACKER!$C:$C,Swaps_wk!$AQ9,PASTE_DQS_TRACKER!$B:$B,Swaps_wk!H$2,PASTE_DQS_TRACKER!$A:$A,"&gt;="&amp;$A$1,PASTE_DQS_TRACKER!$A:$A,"&lt;="&amp;$A$2)-SUMIFS(PASTE_DQS_TRACKER!$D:$D,PASTE_DQS_TRACKER!$C:$C,Swaps_wk!$AQ9,PASTE_DQS_TRACKER!$E:$E,Swaps_wk!H$2,PASTE_DQS_TRACKER!$A:$A,"&gt;="&amp;$A$1,PASTE_DQS_TRACKER!$A:$A,"&lt;="&amp;$A$2)</f>
        <v>0</v>
      </c>
      <c r="I9" s="6">
        <f>SUMIFS(PASTE_DQS_TRACKER!$D:$D,PASTE_DQS_TRACKER!$C:$C,Swaps_wk!$AQ9,PASTE_DQS_TRACKER!$B:$B,Swaps_wk!I$2,PASTE_DQS_TRACKER!$A:$A,"&gt;="&amp;$A$1,PASTE_DQS_TRACKER!$A:$A,"&lt;="&amp;$A$2)-SUMIFS(PASTE_DQS_TRACKER!$D:$D,PASTE_DQS_TRACKER!$C:$C,Swaps_wk!$AQ9,PASTE_DQS_TRACKER!$E:$E,Swaps_wk!I$2,PASTE_DQS_TRACKER!$A:$A,"&gt;="&amp;$A$1,PASTE_DQS_TRACKER!$A:$A,"&lt;="&amp;$A$2)</f>
        <v>0</v>
      </c>
      <c r="J9" s="6">
        <f>SUMIFS(PASTE_DQS_TRACKER!$D:$D,PASTE_DQS_TRACKER!$C:$C,Swaps_wk!$AQ9,PASTE_DQS_TRACKER!$B:$B,Swaps_wk!J$2,PASTE_DQS_TRACKER!$A:$A,"&gt;="&amp;$A$1,PASTE_DQS_TRACKER!$A:$A,"&lt;="&amp;$A$2)-SUMIFS(PASTE_DQS_TRACKER!$D:$D,PASTE_DQS_TRACKER!$C:$C,Swaps_wk!$AQ9,PASTE_DQS_TRACKER!$E:$E,Swaps_wk!J$2,PASTE_DQS_TRACKER!$A:$A,"&gt;="&amp;$A$1,PASTE_DQS_TRACKER!$A:$A,"&lt;="&amp;$A$2)</f>
        <v>0</v>
      </c>
      <c r="K9" s="6">
        <f>SUMIFS(PASTE_DQS_TRACKER!$D:$D,PASTE_DQS_TRACKER!$C:$C,Swaps_wk!$AQ9,PASTE_DQS_TRACKER!$B:$B,Swaps_wk!K$2,PASTE_DQS_TRACKER!$A:$A,"&gt;="&amp;$A$1,PASTE_DQS_TRACKER!$A:$A,"&lt;="&amp;$A$2)-SUMIFS(PASTE_DQS_TRACKER!$D:$D,PASTE_DQS_TRACKER!$C:$C,Swaps_wk!$AQ9,PASTE_DQS_TRACKER!$E:$E,Swaps_wk!K$2,PASTE_DQS_TRACKER!$A:$A,"&gt;="&amp;$A$1,PASTE_DQS_TRACKER!$A:$A,"&lt;="&amp;$A$2)</f>
        <v>0</v>
      </c>
      <c r="L9" s="6">
        <f>SUMIFS(PASTE_DQS_TRACKER!$D:$D,PASTE_DQS_TRACKER!$C:$C,Swaps_wk!$AQ9,PASTE_DQS_TRACKER!$B:$B,Swaps_wk!L$2,PASTE_DQS_TRACKER!$A:$A,"&gt;="&amp;$A$1,PASTE_DQS_TRACKER!$A:$A,"&lt;="&amp;$A$2)-SUMIFS(PASTE_DQS_TRACKER!$D:$D,PASTE_DQS_TRACKER!$C:$C,Swaps_wk!$AQ9,PASTE_DQS_TRACKER!$E:$E,Swaps_wk!L$2,PASTE_DQS_TRACKER!$A:$A,"&gt;="&amp;$A$1,PASTE_DQS_TRACKER!$A:$A,"&lt;="&amp;$A$2)</f>
        <v>0</v>
      </c>
      <c r="M9" s="6">
        <f>SUMIFS(PASTE_DQS_TRACKER!$D:$D,PASTE_DQS_TRACKER!$C:$C,Swaps_wk!$AQ9,PASTE_DQS_TRACKER!$B:$B,Swaps_wk!M$2,PASTE_DQS_TRACKER!$A:$A,"&gt;="&amp;$A$1,PASTE_DQS_TRACKER!$A:$A,"&lt;="&amp;$A$2)-SUMIFS(PASTE_DQS_TRACKER!$D:$D,PASTE_DQS_TRACKER!$C:$C,Swaps_wk!$AQ9,PASTE_DQS_TRACKER!$E:$E,Swaps_wk!M$2,PASTE_DQS_TRACKER!$A:$A,"&gt;="&amp;$A$1,PASTE_DQS_TRACKER!$A:$A,"&lt;="&amp;$A$2)</f>
        <v>0</v>
      </c>
      <c r="N9" s="6">
        <f>SUMIFS(PASTE_DQS_TRACKER!$D:$D,PASTE_DQS_TRACKER!$C:$C,Swaps_wk!$AQ9,PASTE_DQS_TRACKER!$B:$B,Swaps_wk!N$2,PASTE_DQS_TRACKER!$A:$A,"&gt;="&amp;$A$1,PASTE_DQS_TRACKER!$A:$A,"&lt;="&amp;$A$2)-SUMIFS(PASTE_DQS_TRACKER!$D:$D,PASTE_DQS_TRACKER!$C:$C,Swaps_wk!$AQ9,PASTE_DQS_TRACKER!$E:$E,Swaps_wk!N$2,PASTE_DQS_TRACKER!$A:$A,"&gt;="&amp;$A$1,PASTE_DQS_TRACKER!$A:$A,"&lt;="&amp;$A$2)</f>
        <v>0</v>
      </c>
      <c r="O9" s="6">
        <f>SUMIFS(PASTE_DQS_TRACKER!$D:$D,PASTE_DQS_TRACKER!$C:$C,Swaps_wk!$AQ9,PASTE_DQS_TRACKER!$B:$B,Swaps_wk!O$2,PASTE_DQS_TRACKER!$A:$A,"&gt;="&amp;$A$1,PASTE_DQS_TRACKER!$A:$A,"&lt;="&amp;$A$2)-SUMIFS(PASTE_DQS_TRACKER!$D:$D,PASTE_DQS_TRACKER!$C:$C,Swaps_wk!$AQ9,PASTE_DQS_TRACKER!$E:$E,Swaps_wk!O$2,PASTE_DQS_TRACKER!$A:$A,"&gt;="&amp;$A$1,PASTE_DQS_TRACKER!$A:$A,"&lt;="&amp;$A$2)</f>
        <v>0</v>
      </c>
      <c r="P9" s="6">
        <f>SUMIFS(PASTE_DQS_TRACKER!$D:$D,PASTE_DQS_TRACKER!$C:$C,Swaps_wk!$AQ9,PASTE_DQS_TRACKER!$B:$B,Swaps_wk!P$2,PASTE_DQS_TRACKER!$A:$A,"&gt;="&amp;$A$1,PASTE_DQS_TRACKER!$A:$A,"&lt;="&amp;$A$2)-SUMIFS(PASTE_DQS_TRACKER!$D:$D,PASTE_DQS_TRACKER!$C:$C,Swaps_wk!$AQ9,PASTE_DQS_TRACKER!$E:$E,Swaps_wk!P$2,PASTE_DQS_TRACKER!$A:$A,"&gt;="&amp;$A$1,PASTE_DQS_TRACKER!$A:$A,"&lt;="&amp;$A$2)</f>
        <v>0</v>
      </c>
      <c r="Q9" s="6">
        <f>SUMIFS(PASTE_DQS_TRACKER!$D:$D,PASTE_DQS_TRACKER!$C:$C,Swaps_wk!$AQ9,PASTE_DQS_TRACKER!$B:$B,Swaps_wk!Q$2,PASTE_DQS_TRACKER!$A:$A,"&gt;="&amp;$A$1,PASTE_DQS_TRACKER!$A:$A,"&lt;="&amp;$A$2)-SUMIFS(PASTE_DQS_TRACKER!$D:$D,PASTE_DQS_TRACKER!$C:$C,Swaps_wk!$AQ9,PASTE_DQS_TRACKER!$E:$E,Swaps_wk!Q$2,PASTE_DQS_TRACKER!$A:$A,"&gt;="&amp;$A$1,PASTE_DQS_TRACKER!$A:$A,"&lt;="&amp;$A$2)</f>
        <v>0</v>
      </c>
      <c r="R9" s="6">
        <f>SUMIFS(PASTE_DQS_TRACKER!$D:$D,PASTE_DQS_TRACKER!$C:$C,Swaps_wk!$AQ9,PASTE_DQS_TRACKER!$B:$B,Swaps_wk!R$2,PASTE_DQS_TRACKER!$A:$A,"&gt;="&amp;$A$1,PASTE_DQS_TRACKER!$A:$A,"&lt;="&amp;$A$2)-SUMIFS(PASTE_DQS_TRACKER!$D:$D,PASTE_DQS_TRACKER!$C:$C,Swaps_wk!$AQ9,PASTE_DQS_TRACKER!$E:$E,Swaps_wk!R$2,PASTE_DQS_TRACKER!$A:$A,"&gt;="&amp;$A$1,PASTE_DQS_TRACKER!$A:$A,"&lt;="&amp;$A$2)</f>
        <v>0</v>
      </c>
      <c r="S9" s="6">
        <f>SUMIFS(PASTE_DQS_TRACKER!$D:$D,PASTE_DQS_TRACKER!$C:$C,Swaps_wk!$AQ9,PASTE_DQS_TRACKER!$B:$B,Swaps_wk!S$2,PASTE_DQS_TRACKER!$A:$A,"&gt;="&amp;$A$1,PASTE_DQS_TRACKER!$A:$A,"&lt;="&amp;$A$2)-SUMIFS(PASTE_DQS_TRACKER!$D:$D,PASTE_DQS_TRACKER!$C:$C,Swaps_wk!$AQ9,PASTE_DQS_TRACKER!$E:$E,Swaps_wk!S$2,PASTE_DQS_TRACKER!$A:$A,"&gt;="&amp;$A$1,PASTE_DQS_TRACKER!$A:$A,"&lt;="&amp;$A$2)</f>
        <v>0</v>
      </c>
      <c r="T9" s="6">
        <f>SUMIFS(PASTE_DQS_TRACKER!$D:$D,PASTE_DQS_TRACKER!$C:$C,Swaps_wk!$AQ9,PASTE_DQS_TRACKER!$B:$B,Swaps_wk!T$2,PASTE_DQS_TRACKER!$A:$A,"&gt;="&amp;$A$1,PASTE_DQS_TRACKER!$A:$A,"&lt;="&amp;$A$2)-SUMIFS(PASTE_DQS_TRACKER!$D:$D,PASTE_DQS_TRACKER!$C:$C,Swaps_wk!$AQ9,PASTE_DQS_TRACKER!$E:$E,Swaps_wk!T$2,PASTE_DQS_TRACKER!$A:$A,"&gt;="&amp;$A$1,PASTE_DQS_TRACKER!$A:$A,"&lt;="&amp;$A$2)</f>
        <v>0</v>
      </c>
      <c r="U9" s="6">
        <f>SUMIFS(PASTE_DQS_TRACKER!$D:$D,PASTE_DQS_TRACKER!$C:$C,Swaps_wk!$AQ9,PASTE_DQS_TRACKER!$B:$B,Swaps_wk!U$2,PASTE_DQS_TRACKER!$A:$A,"&gt;="&amp;$A$1,PASTE_DQS_TRACKER!$A:$A,"&lt;="&amp;$A$2)-SUMIFS(PASTE_DQS_TRACKER!$D:$D,PASTE_DQS_TRACKER!$C:$C,Swaps_wk!$AQ9,PASTE_DQS_TRACKER!$E:$E,Swaps_wk!U$2,PASTE_DQS_TRACKER!$A:$A,"&gt;="&amp;$A$1,PASTE_DQS_TRACKER!$A:$A,"&lt;="&amp;$A$2)</f>
        <v>0</v>
      </c>
      <c r="V9" s="6">
        <f>SUMIFS(PASTE_DQS_TRACKER!$D:$D,PASTE_DQS_TRACKER!$C:$C,Swaps_wk!$AQ9,PASTE_DQS_TRACKER!$B:$B,Swaps_wk!V$2,PASTE_DQS_TRACKER!$A:$A,"&gt;="&amp;$A$1,PASTE_DQS_TRACKER!$A:$A,"&lt;="&amp;$A$2)-SUMIFS(PASTE_DQS_TRACKER!$D:$D,PASTE_DQS_TRACKER!$C:$C,Swaps_wk!$AQ9,PASTE_DQS_TRACKER!$E:$E,Swaps_wk!V$2,PASTE_DQS_TRACKER!$A:$A,"&gt;="&amp;$A$1,PASTE_DQS_TRACKER!$A:$A,"&lt;="&amp;$A$2)</f>
        <v>0</v>
      </c>
      <c r="W9" s="6">
        <f>SUMIFS(PASTE_DQS_TRACKER!$D:$D,PASTE_DQS_TRACKER!$C:$C,Swaps_wk!$AQ9,PASTE_DQS_TRACKER!$B:$B,Swaps_wk!W$2,PASTE_DQS_TRACKER!$A:$A,"&gt;="&amp;$A$1,PASTE_DQS_TRACKER!$A:$A,"&lt;="&amp;$A$2)-SUMIFS(PASTE_DQS_TRACKER!$D:$D,PASTE_DQS_TRACKER!$C:$C,Swaps_wk!$AQ9,PASTE_DQS_TRACKER!$E:$E,Swaps_wk!W$2,PASTE_DQS_TRACKER!$A:$A,"&gt;="&amp;$A$1,PASTE_DQS_TRACKER!$A:$A,"&lt;="&amp;$A$2)</f>
        <v>0</v>
      </c>
      <c r="X9" s="6">
        <f>SUMIFS(PASTE_DQS_TRACKER!$D:$D,PASTE_DQS_TRACKER!$C:$C,Swaps_wk!$AQ9,PASTE_DQS_TRACKER!$B:$B,Swaps_wk!X$2,PASTE_DQS_TRACKER!$A:$A,"&gt;="&amp;$A$1,PASTE_DQS_TRACKER!$A:$A,"&lt;="&amp;$A$2)-SUMIFS(PASTE_DQS_TRACKER!$D:$D,PASTE_DQS_TRACKER!$C:$C,Swaps_wk!$AQ9,PASTE_DQS_TRACKER!$E:$E,Swaps_wk!X$2,PASTE_DQS_TRACKER!$A:$A,"&gt;="&amp;$A$1,PASTE_DQS_TRACKER!$A:$A,"&lt;="&amp;$A$2)</f>
        <v>0</v>
      </c>
      <c r="Y9" s="6">
        <f>SUMIFS(PASTE_DQS_TRACKER!$D:$D,PASTE_DQS_TRACKER!$C:$C,Swaps_wk!$AQ9,PASTE_DQS_TRACKER!$B:$B,Swaps_wk!Y$2,PASTE_DQS_TRACKER!$A:$A,"&gt;="&amp;$A$1,PASTE_DQS_TRACKER!$A:$A,"&lt;="&amp;$A$2)-SUMIFS(PASTE_DQS_TRACKER!$D:$D,PASTE_DQS_TRACKER!$C:$C,Swaps_wk!$AQ9,PASTE_DQS_TRACKER!$E:$E,Swaps_wk!Y$2,PASTE_DQS_TRACKER!$A:$A,"&gt;="&amp;$A$1,PASTE_DQS_TRACKER!$A:$A,"&lt;="&amp;$A$2)</f>
        <v>0</v>
      </c>
      <c r="Z9" s="6">
        <f>SUMIFS(PASTE_DQS_TRACKER!$D:$D,PASTE_DQS_TRACKER!$C:$C,Swaps_wk!$AQ9,PASTE_DQS_TRACKER!$B:$B,Swaps_wk!Z$2,PASTE_DQS_TRACKER!$A:$A,"&gt;="&amp;$A$1,PASTE_DQS_TRACKER!$A:$A,"&lt;="&amp;$A$2)-SUMIFS(PASTE_DQS_TRACKER!$D:$D,PASTE_DQS_TRACKER!$C:$C,Swaps_wk!$AQ9,PASTE_DQS_TRACKER!$E:$E,Swaps_wk!Z$2,PASTE_DQS_TRACKER!$A:$A,"&gt;="&amp;$A$1,PASTE_DQS_TRACKER!$A:$A,"&lt;="&amp;$A$2)</f>
        <v>0</v>
      </c>
      <c r="AA9" s="6">
        <f>SUMIFS(PASTE_DQS_TRACKER!$D:$D,PASTE_DQS_TRACKER!$C:$C,Swaps_wk!$AQ9,PASTE_DQS_TRACKER!$B:$B,Swaps_wk!AA$2,PASTE_DQS_TRACKER!$A:$A,"&gt;="&amp;$A$1,PASTE_DQS_TRACKER!$A:$A,"&lt;="&amp;$A$2)-SUMIFS(PASTE_DQS_TRACKER!$D:$D,PASTE_DQS_TRACKER!$C:$C,Swaps_wk!$AQ9,PASTE_DQS_TRACKER!$E:$E,Swaps_wk!AA$2,PASTE_DQS_TRACKER!$A:$A,"&gt;="&amp;$A$1,PASTE_DQS_TRACKER!$A:$A,"&lt;="&amp;$A$2)</f>
        <v>0</v>
      </c>
      <c r="AB9" s="6">
        <f>SUMIFS(PASTE_DQS_TRACKER!$D:$D,PASTE_DQS_TRACKER!$C:$C,Swaps_wk!$AQ9,PASTE_DQS_TRACKER!$B:$B,Swaps_wk!AB$2,PASTE_DQS_TRACKER!$A:$A,"&gt;="&amp;$A$1,PASTE_DQS_TRACKER!$A:$A,"&lt;="&amp;$A$2)-SUMIFS(PASTE_DQS_TRACKER!$D:$D,PASTE_DQS_TRACKER!$C:$C,Swaps_wk!$AQ9,PASTE_DQS_TRACKER!$E:$E,Swaps_wk!AB$2,PASTE_DQS_TRACKER!$A:$A,"&gt;="&amp;$A$1,PASTE_DQS_TRACKER!$A:$A,"&lt;="&amp;$A$2)</f>
        <v>0</v>
      </c>
      <c r="AC9" s="6">
        <f>SUMIFS(PASTE_DQS_TRACKER!$D:$D,PASTE_DQS_TRACKER!$C:$C,Swaps_wk!$AQ9,PASTE_DQS_TRACKER!$B:$B,Swaps_wk!AC$2,PASTE_DQS_TRACKER!$A:$A,"&gt;="&amp;$A$1,PASTE_DQS_TRACKER!$A:$A,"&lt;="&amp;$A$2)-SUMIFS(PASTE_DQS_TRACKER!$D:$D,PASTE_DQS_TRACKER!$C:$C,Swaps_wk!$AQ9,PASTE_DQS_TRACKER!$E:$E,Swaps_wk!AC$2,PASTE_DQS_TRACKER!$A:$A,"&gt;="&amp;$A$1,PASTE_DQS_TRACKER!$A:$A,"&lt;="&amp;$A$2)</f>
        <v>0</v>
      </c>
      <c r="AD9" s="6">
        <f>SUMIFS(PASTE_DQS_TRACKER!$D:$D,PASTE_DQS_TRACKER!$C:$C,Swaps_wk!$AQ9,PASTE_DQS_TRACKER!$B:$B,Swaps_wk!AD$2,PASTE_DQS_TRACKER!$A:$A,"&gt;="&amp;$A$1,PASTE_DQS_TRACKER!$A:$A,"&lt;="&amp;$A$2)-SUMIFS(PASTE_DQS_TRACKER!$D:$D,PASTE_DQS_TRACKER!$C:$C,Swaps_wk!$AQ9,PASTE_DQS_TRACKER!$E:$E,Swaps_wk!AD$2,PASTE_DQS_TRACKER!$A:$A,"&gt;="&amp;$A$1,PASTE_DQS_TRACKER!$A:$A,"&lt;="&amp;$A$2)</f>
        <v>0</v>
      </c>
      <c r="AE9" s="6">
        <f>SUMIFS(PASTE_DQS_TRACKER!$D:$D,PASTE_DQS_TRACKER!$C:$C,Swaps_wk!$AQ9,PASTE_DQS_TRACKER!$B:$B,Swaps_wk!AE$2,PASTE_DQS_TRACKER!$A:$A,"&gt;="&amp;$A$1,PASTE_DQS_TRACKER!$A:$A,"&lt;="&amp;$A$2)-SUMIFS(PASTE_DQS_TRACKER!$D:$D,PASTE_DQS_TRACKER!$C:$C,Swaps_wk!$AQ9,PASTE_DQS_TRACKER!$E:$E,Swaps_wk!AE$2,PASTE_DQS_TRACKER!$A:$A,"&gt;="&amp;$A$1,PASTE_DQS_TRACKER!$A:$A,"&lt;="&amp;$A$2)</f>
        <v>0</v>
      </c>
      <c r="AF9" s="6">
        <f>SUMIFS(PASTE_DQS_TRACKER!$D:$D,PASTE_DQS_TRACKER!$C:$C,Swaps_wk!$AQ9,PASTE_DQS_TRACKER!$B:$B,Swaps_wk!AF$2,PASTE_DQS_TRACKER!$A:$A,"&gt;="&amp;$A$1,PASTE_DQS_TRACKER!$A:$A,"&lt;="&amp;$A$2)-SUMIFS(PASTE_DQS_TRACKER!$D:$D,PASTE_DQS_TRACKER!$C:$C,Swaps_wk!$AQ9,PASTE_DQS_TRACKER!$E:$E,Swaps_wk!AF$2,PASTE_DQS_TRACKER!$A:$A,"&gt;="&amp;$A$1,PASTE_DQS_TRACKER!$A:$A,"&lt;="&amp;$A$2)</f>
        <v>0</v>
      </c>
      <c r="AG9" s="6">
        <f>SUMIFS(PASTE_DQS_TRACKER!$D:$D,PASTE_DQS_TRACKER!$C:$C,Swaps_wk!$AQ9,PASTE_DQS_TRACKER!$B:$B,Swaps_wk!AG$2,PASTE_DQS_TRACKER!$A:$A,"&gt;="&amp;$A$1,PASTE_DQS_TRACKER!$A:$A,"&lt;="&amp;$A$2)-SUMIFS(PASTE_DQS_TRACKER!$D:$D,PASTE_DQS_TRACKER!$C:$C,Swaps_wk!$AQ9,PASTE_DQS_TRACKER!$E:$E,Swaps_wk!AG$2,PASTE_DQS_TRACKER!$A:$A,"&gt;="&amp;$A$1,PASTE_DQS_TRACKER!$A:$A,"&lt;="&amp;$A$2)</f>
        <v>0</v>
      </c>
      <c r="AH9" s="6">
        <f>SUMIFS(PASTE_DQS_TRACKER!$D:$D,PASTE_DQS_TRACKER!$C:$C,Swaps_wk!$AQ9,PASTE_DQS_TRACKER!$B:$B,Swaps_wk!AH$2,PASTE_DQS_TRACKER!$A:$A,"&gt;="&amp;$A$1,PASTE_DQS_TRACKER!$A:$A,"&lt;="&amp;$A$2)-SUMIFS(PASTE_DQS_TRACKER!$D:$D,PASTE_DQS_TRACKER!$C:$C,Swaps_wk!$AQ9,PASTE_DQS_TRACKER!$E:$E,Swaps_wk!AH$2,PASTE_DQS_TRACKER!$A:$A,"&gt;="&amp;$A$1,PASTE_DQS_TRACKER!$A:$A,"&lt;="&amp;$A$2)</f>
        <v>0</v>
      </c>
      <c r="AI9" s="6">
        <f>SUMIFS(PASTE_DQS_TRACKER!$D:$D,PASTE_DQS_TRACKER!$C:$C,Swaps_wk!$AQ9,PASTE_DQS_TRACKER!$B:$B,Swaps_wk!AI$2,PASTE_DQS_TRACKER!$A:$A,"&gt;="&amp;$A$1,PASTE_DQS_TRACKER!$A:$A,"&lt;="&amp;$A$2)-SUMIFS(PASTE_DQS_TRACKER!$D:$D,PASTE_DQS_TRACKER!$C:$C,Swaps_wk!$AQ9,PASTE_DQS_TRACKER!$E:$E,Swaps_wk!AI$2,PASTE_DQS_TRACKER!$A:$A,"&gt;="&amp;$A$1,PASTE_DQS_TRACKER!$A:$A,"&lt;="&amp;$A$2)</f>
        <v>0</v>
      </c>
      <c r="AJ9" s="6">
        <f>SUMIFS(PASTE_DQS_TRACKER!$D:$D,PASTE_DQS_TRACKER!$C:$C,Swaps_wk!$AQ9,PASTE_DQS_TRACKER!$B:$B,Swaps_wk!AJ$2,PASTE_DQS_TRACKER!$A:$A,"&gt;="&amp;$A$1,PASTE_DQS_TRACKER!$A:$A,"&lt;="&amp;$A$2)-SUMIFS(PASTE_DQS_TRACKER!$D:$D,PASTE_DQS_TRACKER!$C:$C,Swaps_wk!$AQ9,PASTE_DQS_TRACKER!$E:$E,Swaps_wk!AJ$2,PASTE_DQS_TRACKER!$A:$A,"&gt;="&amp;$A$1,PASTE_DQS_TRACKER!$A:$A,"&lt;="&amp;$A$2)</f>
        <v>0</v>
      </c>
      <c r="AK9" s="6">
        <f>SUMIFS(PASTE_DQS_TRACKER!$D:$D,PASTE_DQS_TRACKER!$C:$C,Swaps_wk!$AQ9,PASTE_DQS_TRACKER!$B:$B,Swaps_wk!AK$2,PASTE_DQS_TRACKER!$A:$A,"&gt;="&amp;$A$1,PASTE_DQS_TRACKER!$A:$A,"&lt;="&amp;$A$2)-SUMIFS(PASTE_DQS_TRACKER!$D:$D,PASTE_DQS_TRACKER!$C:$C,Swaps_wk!$AQ9,PASTE_DQS_TRACKER!$E:$E,Swaps_wk!AK$2,PASTE_DQS_TRACKER!$A:$A,"&gt;="&amp;$A$1,PASTE_DQS_TRACKER!$A:$A,"&lt;="&amp;$A$2)</f>
        <v>0</v>
      </c>
      <c r="AL9" s="6">
        <f>SUMIFS(PASTE_DQS_TRACKER!$D:$D,PASTE_DQS_TRACKER!$C:$C,Swaps_wk!$AQ9,PASTE_DQS_TRACKER!$B:$B,Swaps_wk!AL$2,PASTE_DQS_TRACKER!$A:$A,"&gt;="&amp;$A$1,PASTE_DQS_TRACKER!$A:$A,"&lt;="&amp;$A$2)-SUMIFS(PASTE_DQS_TRACKER!$D:$D,PASTE_DQS_TRACKER!$C:$C,Swaps_wk!$AQ9,PASTE_DQS_TRACKER!$E:$E,Swaps_wk!AL$2,PASTE_DQS_TRACKER!$A:$A,"&gt;="&amp;$A$1,PASTE_DQS_TRACKER!$A:$A,"&lt;="&amp;$A$2)</f>
        <v>0</v>
      </c>
      <c r="AM9" s="6">
        <f>SUMIFS(PASTE_DQS_TRACKER!$D:$D,PASTE_DQS_TRACKER!$C:$C,Swaps_wk!$AQ9,PASTE_DQS_TRACKER!$B:$B,Swaps_wk!AM$2,PASTE_DQS_TRACKER!$A:$A,"&gt;="&amp;$A$1,PASTE_DQS_TRACKER!$A:$A,"&lt;="&amp;$A$2)-SUMIFS(PASTE_DQS_TRACKER!$D:$D,PASTE_DQS_TRACKER!$C:$C,Swaps_wk!$AQ9,PASTE_DQS_TRACKER!$E:$E,Swaps_wk!AM$2,PASTE_DQS_TRACKER!$A:$A,"&gt;="&amp;$A$1,PASTE_DQS_TRACKER!$A:$A,"&lt;="&amp;$A$2)</f>
        <v>0</v>
      </c>
      <c r="AN9" s="6">
        <f>SUMIFS(PASTE_DQS_TRACKER!$D:$D,PASTE_DQS_TRACKER!$C:$C,Swaps_wk!$AQ9,PASTE_DQS_TRACKER!$B:$B,Swaps_wk!AN$2,PASTE_DQS_TRACKER!$A:$A,"&gt;="&amp;$A$1,PASTE_DQS_TRACKER!$A:$A,"&lt;="&amp;$A$2)-SUMIFS(PASTE_DQS_TRACKER!$D:$D,PASTE_DQS_TRACKER!$C:$C,Swaps_wk!$AQ9,PASTE_DQS_TRACKER!$E:$E,Swaps_wk!AN$2,PASTE_DQS_TRACKER!$A:$A,"&gt;="&amp;$A$1,PASTE_DQS_TRACKER!$A:$A,"&lt;="&amp;$A$2)</f>
        <v>0</v>
      </c>
      <c r="AO9" s="6">
        <f t="shared" si="0"/>
        <v>0</v>
      </c>
      <c r="AP9">
        <v>8</v>
      </c>
      <c r="AQ9" t="str">
        <f t="shared" si="1"/>
        <v>B/L/05B-F.</v>
      </c>
    </row>
    <row r="10" spans="1:43" x14ac:dyDescent="0.25">
      <c r="A10" t="s">
        <v>144</v>
      </c>
      <c r="B10" s="6">
        <f>SUMIFS(PASTE_DQS_TRACKER!$D:$D,PASTE_DQS_TRACKER!$C:$C,Swaps_wk!$AQ10,PASTE_DQS_TRACKER!$B:$B,Swaps_wk!B$2,PASTE_DQS_TRACKER!$A:$A,"&gt;="&amp;$A$1,PASTE_DQS_TRACKER!$A:$A,"&lt;="&amp;$A$2)-SUMIFS(PASTE_DQS_TRACKER!$D:$D,PASTE_DQS_TRACKER!$C:$C,Swaps_wk!$AQ10,PASTE_DQS_TRACKER!$E:$E,Swaps_wk!B$2,PASTE_DQS_TRACKER!$A:$A,"&gt;="&amp;$A$1,PASTE_DQS_TRACKER!$A:$A,"&lt;="&amp;$A$2)</f>
        <v>-100</v>
      </c>
      <c r="C10" s="6">
        <f>SUMIFS(PASTE_DQS_TRACKER!$D:$D,PASTE_DQS_TRACKER!$C:$C,Swaps_wk!$AQ10,PASTE_DQS_TRACKER!$B:$B,Swaps_wk!C$2,PASTE_DQS_TRACKER!$A:$A,"&gt;="&amp;$A$1,PASTE_DQS_TRACKER!$A:$A,"&lt;="&amp;$A$2)-SUMIFS(PASTE_DQS_TRACKER!$D:$D,PASTE_DQS_TRACKER!$C:$C,Swaps_wk!$AQ10,PASTE_DQS_TRACKER!$E:$E,Swaps_wk!C$2,PASTE_DQS_TRACKER!$A:$A,"&gt;="&amp;$A$1,PASTE_DQS_TRACKER!$A:$A,"&lt;="&amp;$A$2)</f>
        <v>100</v>
      </c>
      <c r="D10" s="6">
        <f>SUMIFS(PASTE_DQS_TRACKER!$D:$D,PASTE_DQS_TRACKER!$C:$C,Swaps_wk!$AQ10,PASTE_DQS_TRACKER!$B:$B,Swaps_wk!D$2,PASTE_DQS_TRACKER!$A:$A,"&gt;="&amp;$A$1,PASTE_DQS_TRACKER!$A:$A,"&lt;="&amp;$A$2)-SUMIFS(PASTE_DQS_TRACKER!$D:$D,PASTE_DQS_TRACKER!$C:$C,Swaps_wk!$AQ10,PASTE_DQS_TRACKER!$E:$E,Swaps_wk!D$2,PASTE_DQS_TRACKER!$A:$A,"&gt;="&amp;$A$1,PASTE_DQS_TRACKER!$A:$A,"&lt;="&amp;$A$2)</f>
        <v>0</v>
      </c>
      <c r="E10" s="6">
        <f>SUMIFS(PASTE_DQS_TRACKER!$D:$D,PASTE_DQS_TRACKER!$C:$C,Swaps_wk!$AQ10,PASTE_DQS_TRACKER!$B:$B,Swaps_wk!E$2,PASTE_DQS_TRACKER!$A:$A,"&gt;="&amp;$A$1,PASTE_DQS_TRACKER!$A:$A,"&lt;="&amp;$A$2)-SUMIFS(PASTE_DQS_TRACKER!$D:$D,PASTE_DQS_TRACKER!$C:$C,Swaps_wk!$AQ10,PASTE_DQS_TRACKER!$E:$E,Swaps_wk!E$2,PASTE_DQS_TRACKER!$A:$A,"&gt;="&amp;$A$1,PASTE_DQS_TRACKER!$A:$A,"&lt;="&amp;$A$2)</f>
        <v>0</v>
      </c>
      <c r="F10" s="6">
        <f>SUMIFS(PASTE_DQS_TRACKER!$D:$D,PASTE_DQS_TRACKER!$C:$C,Swaps_wk!$AQ10,PASTE_DQS_TRACKER!$B:$B,Swaps_wk!F$2,PASTE_DQS_TRACKER!$A:$A,"&gt;="&amp;$A$1,PASTE_DQS_TRACKER!$A:$A,"&lt;="&amp;$A$2)-SUMIFS(PASTE_DQS_TRACKER!$D:$D,PASTE_DQS_TRACKER!$C:$C,Swaps_wk!$AQ10,PASTE_DQS_TRACKER!$E:$E,Swaps_wk!F$2,PASTE_DQS_TRACKER!$A:$A,"&gt;="&amp;$A$1,PASTE_DQS_TRACKER!$A:$A,"&lt;="&amp;$A$2)</f>
        <v>0</v>
      </c>
      <c r="G10" s="6">
        <f>SUMIFS(PASTE_DQS_TRACKER!$D:$D,PASTE_DQS_TRACKER!$C:$C,Swaps_wk!$AQ10,PASTE_DQS_TRACKER!$B:$B,Swaps_wk!G$2,PASTE_DQS_TRACKER!$A:$A,"&gt;="&amp;$A$1,PASTE_DQS_TRACKER!$A:$A,"&lt;="&amp;$A$2)-SUMIFS(PASTE_DQS_TRACKER!$D:$D,PASTE_DQS_TRACKER!$C:$C,Swaps_wk!$AQ10,PASTE_DQS_TRACKER!$E:$E,Swaps_wk!G$2,PASTE_DQS_TRACKER!$A:$A,"&gt;="&amp;$A$1,PASTE_DQS_TRACKER!$A:$A,"&lt;="&amp;$A$2)</f>
        <v>0</v>
      </c>
      <c r="H10" s="6">
        <f>SUMIFS(PASTE_DQS_TRACKER!$D:$D,PASTE_DQS_TRACKER!$C:$C,Swaps_wk!$AQ10,PASTE_DQS_TRACKER!$B:$B,Swaps_wk!H$2,PASTE_DQS_TRACKER!$A:$A,"&gt;="&amp;$A$1,PASTE_DQS_TRACKER!$A:$A,"&lt;="&amp;$A$2)-SUMIFS(PASTE_DQS_TRACKER!$D:$D,PASTE_DQS_TRACKER!$C:$C,Swaps_wk!$AQ10,PASTE_DQS_TRACKER!$E:$E,Swaps_wk!H$2,PASTE_DQS_TRACKER!$A:$A,"&gt;="&amp;$A$1,PASTE_DQS_TRACKER!$A:$A,"&lt;="&amp;$A$2)</f>
        <v>0</v>
      </c>
      <c r="I10" s="6">
        <f>SUMIFS(PASTE_DQS_TRACKER!$D:$D,PASTE_DQS_TRACKER!$C:$C,Swaps_wk!$AQ10,PASTE_DQS_TRACKER!$B:$B,Swaps_wk!I$2,PASTE_DQS_TRACKER!$A:$A,"&gt;="&amp;$A$1,PASTE_DQS_TRACKER!$A:$A,"&lt;="&amp;$A$2)-SUMIFS(PASTE_DQS_TRACKER!$D:$D,PASTE_DQS_TRACKER!$C:$C,Swaps_wk!$AQ10,PASTE_DQS_TRACKER!$E:$E,Swaps_wk!I$2,PASTE_DQS_TRACKER!$A:$A,"&gt;="&amp;$A$1,PASTE_DQS_TRACKER!$A:$A,"&lt;="&amp;$A$2)</f>
        <v>0</v>
      </c>
      <c r="J10" s="6">
        <f>SUMIFS(PASTE_DQS_TRACKER!$D:$D,PASTE_DQS_TRACKER!$C:$C,Swaps_wk!$AQ10,PASTE_DQS_TRACKER!$B:$B,Swaps_wk!J$2,PASTE_DQS_TRACKER!$A:$A,"&gt;="&amp;$A$1,PASTE_DQS_TRACKER!$A:$A,"&lt;="&amp;$A$2)-SUMIFS(PASTE_DQS_TRACKER!$D:$D,PASTE_DQS_TRACKER!$C:$C,Swaps_wk!$AQ10,PASTE_DQS_TRACKER!$E:$E,Swaps_wk!J$2,PASTE_DQS_TRACKER!$A:$A,"&gt;="&amp;$A$1,PASTE_DQS_TRACKER!$A:$A,"&lt;="&amp;$A$2)</f>
        <v>0</v>
      </c>
      <c r="K10" s="6">
        <f>SUMIFS(PASTE_DQS_TRACKER!$D:$D,PASTE_DQS_TRACKER!$C:$C,Swaps_wk!$AQ10,PASTE_DQS_TRACKER!$B:$B,Swaps_wk!K$2,PASTE_DQS_TRACKER!$A:$A,"&gt;="&amp;$A$1,PASTE_DQS_TRACKER!$A:$A,"&lt;="&amp;$A$2)-SUMIFS(PASTE_DQS_TRACKER!$D:$D,PASTE_DQS_TRACKER!$C:$C,Swaps_wk!$AQ10,PASTE_DQS_TRACKER!$E:$E,Swaps_wk!K$2,PASTE_DQS_TRACKER!$A:$A,"&gt;="&amp;$A$1,PASTE_DQS_TRACKER!$A:$A,"&lt;="&amp;$A$2)</f>
        <v>0</v>
      </c>
      <c r="L10" s="6">
        <f>SUMIFS(PASTE_DQS_TRACKER!$D:$D,PASTE_DQS_TRACKER!$C:$C,Swaps_wk!$AQ10,PASTE_DQS_TRACKER!$B:$B,Swaps_wk!L$2,PASTE_DQS_TRACKER!$A:$A,"&gt;="&amp;$A$1,PASTE_DQS_TRACKER!$A:$A,"&lt;="&amp;$A$2)-SUMIFS(PASTE_DQS_TRACKER!$D:$D,PASTE_DQS_TRACKER!$C:$C,Swaps_wk!$AQ10,PASTE_DQS_TRACKER!$E:$E,Swaps_wk!L$2,PASTE_DQS_TRACKER!$A:$A,"&gt;="&amp;$A$1,PASTE_DQS_TRACKER!$A:$A,"&lt;="&amp;$A$2)</f>
        <v>0</v>
      </c>
      <c r="M10" s="6">
        <f>SUMIFS(PASTE_DQS_TRACKER!$D:$D,PASTE_DQS_TRACKER!$C:$C,Swaps_wk!$AQ10,PASTE_DQS_TRACKER!$B:$B,Swaps_wk!M$2,PASTE_DQS_TRACKER!$A:$A,"&gt;="&amp;$A$1,PASTE_DQS_TRACKER!$A:$A,"&lt;="&amp;$A$2)-SUMIFS(PASTE_DQS_TRACKER!$D:$D,PASTE_DQS_TRACKER!$C:$C,Swaps_wk!$AQ10,PASTE_DQS_TRACKER!$E:$E,Swaps_wk!M$2,PASTE_DQS_TRACKER!$A:$A,"&gt;="&amp;$A$1,PASTE_DQS_TRACKER!$A:$A,"&lt;="&amp;$A$2)</f>
        <v>0</v>
      </c>
      <c r="N10" s="6">
        <f>SUMIFS(PASTE_DQS_TRACKER!$D:$D,PASTE_DQS_TRACKER!$C:$C,Swaps_wk!$AQ10,PASTE_DQS_TRACKER!$B:$B,Swaps_wk!N$2,PASTE_DQS_TRACKER!$A:$A,"&gt;="&amp;$A$1,PASTE_DQS_TRACKER!$A:$A,"&lt;="&amp;$A$2)-SUMIFS(PASTE_DQS_TRACKER!$D:$D,PASTE_DQS_TRACKER!$C:$C,Swaps_wk!$AQ10,PASTE_DQS_TRACKER!$E:$E,Swaps_wk!N$2,PASTE_DQS_TRACKER!$A:$A,"&gt;="&amp;$A$1,PASTE_DQS_TRACKER!$A:$A,"&lt;="&amp;$A$2)</f>
        <v>0</v>
      </c>
      <c r="O10" s="6">
        <f>SUMIFS(PASTE_DQS_TRACKER!$D:$D,PASTE_DQS_TRACKER!$C:$C,Swaps_wk!$AQ10,PASTE_DQS_TRACKER!$B:$B,Swaps_wk!O$2,PASTE_DQS_TRACKER!$A:$A,"&gt;="&amp;$A$1,PASTE_DQS_TRACKER!$A:$A,"&lt;="&amp;$A$2)-SUMIFS(PASTE_DQS_TRACKER!$D:$D,PASTE_DQS_TRACKER!$C:$C,Swaps_wk!$AQ10,PASTE_DQS_TRACKER!$E:$E,Swaps_wk!O$2,PASTE_DQS_TRACKER!$A:$A,"&gt;="&amp;$A$1,PASTE_DQS_TRACKER!$A:$A,"&lt;="&amp;$A$2)</f>
        <v>0</v>
      </c>
      <c r="P10" s="6">
        <f>SUMIFS(PASTE_DQS_TRACKER!$D:$D,PASTE_DQS_TRACKER!$C:$C,Swaps_wk!$AQ10,PASTE_DQS_TRACKER!$B:$B,Swaps_wk!P$2,PASTE_DQS_TRACKER!$A:$A,"&gt;="&amp;$A$1,PASTE_DQS_TRACKER!$A:$A,"&lt;="&amp;$A$2)-SUMIFS(PASTE_DQS_TRACKER!$D:$D,PASTE_DQS_TRACKER!$C:$C,Swaps_wk!$AQ10,PASTE_DQS_TRACKER!$E:$E,Swaps_wk!P$2,PASTE_DQS_TRACKER!$A:$A,"&gt;="&amp;$A$1,PASTE_DQS_TRACKER!$A:$A,"&lt;="&amp;$A$2)</f>
        <v>0</v>
      </c>
      <c r="Q10" s="6">
        <f>SUMIFS(PASTE_DQS_TRACKER!$D:$D,PASTE_DQS_TRACKER!$C:$C,Swaps_wk!$AQ10,PASTE_DQS_TRACKER!$B:$B,Swaps_wk!Q$2,PASTE_DQS_TRACKER!$A:$A,"&gt;="&amp;$A$1,PASTE_DQS_TRACKER!$A:$A,"&lt;="&amp;$A$2)-SUMIFS(PASTE_DQS_TRACKER!$D:$D,PASTE_DQS_TRACKER!$C:$C,Swaps_wk!$AQ10,PASTE_DQS_TRACKER!$E:$E,Swaps_wk!Q$2,PASTE_DQS_TRACKER!$A:$A,"&gt;="&amp;$A$1,PASTE_DQS_TRACKER!$A:$A,"&lt;="&amp;$A$2)</f>
        <v>0</v>
      </c>
      <c r="R10" s="6">
        <f>SUMIFS(PASTE_DQS_TRACKER!$D:$D,PASTE_DQS_TRACKER!$C:$C,Swaps_wk!$AQ10,PASTE_DQS_TRACKER!$B:$B,Swaps_wk!R$2,PASTE_DQS_TRACKER!$A:$A,"&gt;="&amp;$A$1,PASTE_DQS_TRACKER!$A:$A,"&lt;="&amp;$A$2)-SUMIFS(PASTE_DQS_TRACKER!$D:$D,PASTE_DQS_TRACKER!$C:$C,Swaps_wk!$AQ10,PASTE_DQS_TRACKER!$E:$E,Swaps_wk!R$2,PASTE_DQS_TRACKER!$A:$A,"&gt;="&amp;$A$1,PASTE_DQS_TRACKER!$A:$A,"&lt;="&amp;$A$2)</f>
        <v>0</v>
      </c>
      <c r="S10" s="6">
        <f>SUMIFS(PASTE_DQS_TRACKER!$D:$D,PASTE_DQS_TRACKER!$C:$C,Swaps_wk!$AQ10,PASTE_DQS_TRACKER!$B:$B,Swaps_wk!S$2,PASTE_DQS_TRACKER!$A:$A,"&gt;="&amp;$A$1,PASTE_DQS_TRACKER!$A:$A,"&lt;="&amp;$A$2)-SUMIFS(PASTE_DQS_TRACKER!$D:$D,PASTE_DQS_TRACKER!$C:$C,Swaps_wk!$AQ10,PASTE_DQS_TRACKER!$E:$E,Swaps_wk!S$2,PASTE_DQS_TRACKER!$A:$A,"&gt;="&amp;$A$1,PASTE_DQS_TRACKER!$A:$A,"&lt;="&amp;$A$2)</f>
        <v>0</v>
      </c>
      <c r="T10" s="6">
        <f>SUMIFS(PASTE_DQS_TRACKER!$D:$D,PASTE_DQS_TRACKER!$C:$C,Swaps_wk!$AQ10,PASTE_DQS_TRACKER!$B:$B,Swaps_wk!T$2,PASTE_DQS_TRACKER!$A:$A,"&gt;="&amp;$A$1,PASTE_DQS_TRACKER!$A:$A,"&lt;="&amp;$A$2)-SUMIFS(PASTE_DQS_TRACKER!$D:$D,PASTE_DQS_TRACKER!$C:$C,Swaps_wk!$AQ10,PASTE_DQS_TRACKER!$E:$E,Swaps_wk!T$2,PASTE_DQS_TRACKER!$A:$A,"&gt;="&amp;$A$1,PASTE_DQS_TRACKER!$A:$A,"&lt;="&amp;$A$2)</f>
        <v>0</v>
      </c>
      <c r="U10" s="6">
        <f>SUMIFS(PASTE_DQS_TRACKER!$D:$D,PASTE_DQS_TRACKER!$C:$C,Swaps_wk!$AQ10,PASTE_DQS_TRACKER!$B:$B,Swaps_wk!U$2,PASTE_DQS_TRACKER!$A:$A,"&gt;="&amp;$A$1,PASTE_DQS_TRACKER!$A:$A,"&lt;="&amp;$A$2)-SUMIFS(PASTE_DQS_TRACKER!$D:$D,PASTE_DQS_TRACKER!$C:$C,Swaps_wk!$AQ10,PASTE_DQS_TRACKER!$E:$E,Swaps_wk!U$2,PASTE_DQS_TRACKER!$A:$A,"&gt;="&amp;$A$1,PASTE_DQS_TRACKER!$A:$A,"&lt;="&amp;$A$2)</f>
        <v>0</v>
      </c>
      <c r="V10" s="6">
        <f>SUMIFS(PASTE_DQS_TRACKER!$D:$D,PASTE_DQS_TRACKER!$C:$C,Swaps_wk!$AQ10,PASTE_DQS_TRACKER!$B:$B,Swaps_wk!V$2,PASTE_DQS_TRACKER!$A:$A,"&gt;="&amp;$A$1,PASTE_DQS_TRACKER!$A:$A,"&lt;="&amp;$A$2)-SUMIFS(PASTE_DQS_TRACKER!$D:$D,PASTE_DQS_TRACKER!$C:$C,Swaps_wk!$AQ10,PASTE_DQS_TRACKER!$E:$E,Swaps_wk!V$2,PASTE_DQS_TRACKER!$A:$A,"&gt;="&amp;$A$1,PASTE_DQS_TRACKER!$A:$A,"&lt;="&amp;$A$2)</f>
        <v>0</v>
      </c>
      <c r="W10" s="6">
        <f>SUMIFS(PASTE_DQS_TRACKER!$D:$D,PASTE_DQS_TRACKER!$C:$C,Swaps_wk!$AQ10,PASTE_DQS_TRACKER!$B:$B,Swaps_wk!W$2,PASTE_DQS_TRACKER!$A:$A,"&gt;="&amp;$A$1,PASTE_DQS_TRACKER!$A:$A,"&lt;="&amp;$A$2)-SUMIFS(PASTE_DQS_TRACKER!$D:$D,PASTE_DQS_TRACKER!$C:$C,Swaps_wk!$AQ10,PASTE_DQS_TRACKER!$E:$E,Swaps_wk!W$2,PASTE_DQS_TRACKER!$A:$A,"&gt;="&amp;$A$1,PASTE_DQS_TRACKER!$A:$A,"&lt;="&amp;$A$2)</f>
        <v>0</v>
      </c>
      <c r="X10" s="6">
        <f>SUMIFS(PASTE_DQS_TRACKER!$D:$D,PASTE_DQS_TRACKER!$C:$C,Swaps_wk!$AQ10,PASTE_DQS_TRACKER!$B:$B,Swaps_wk!X$2,PASTE_DQS_TRACKER!$A:$A,"&gt;="&amp;$A$1,PASTE_DQS_TRACKER!$A:$A,"&lt;="&amp;$A$2)-SUMIFS(PASTE_DQS_TRACKER!$D:$D,PASTE_DQS_TRACKER!$C:$C,Swaps_wk!$AQ10,PASTE_DQS_TRACKER!$E:$E,Swaps_wk!X$2,PASTE_DQS_TRACKER!$A:$A,"&gt;="&amp;$A$1,PASTE_DQS_TRACKER!$A:$A,"&lt;="&amp;$A$2)</f>
        <v>0</v>
      </c>
      <c r="Y10" s="6">
        <f>SUMIFS(PASTE_DQS_TRACKER!$D:$D,PASTE_DQS_TRACKER!$C:$C,Swaps_wk!$AQ10,PASTE_DQS_TRACKER!$B:$B,Swaps_wk!Y$2,PASTE_DQS_TRACKER!$A:$A,"&gt;="&amp;$A$1,PASTE_DQS_TRACKER!$A:$A,"&lt;="&amp;$A$2)-SUMIFS(PASTE_DQS_TRACKER!$D:$D,PASTE_DQS_TRACKER!$C:$C,Swaps_wk!$AQ10,PASTE_DQS_TRACKER!$E:$E,Swaps_wk!Y$2,PASTE_DQS_TRACKER!$A:$A,"&gt;="&amp;$A$1,PASTE_DQS_TRACKER!$A:$A,"&lt;="&amp;$A$2)</f>
        <v>0</v>
      </c>
      <c r="Z10" s="6">
        <f>SUMIFS(PASTE_DQS_TRACKER!$D:$D,PASTE_DQS_TRACKER!$C:$C,Swaps_wk!$AQ10,PASTE_DQS_TRACKER!$B:$B,Swaps_wk!Z$2,PASTE_DQS_TRACKER!$A:$A,"&gt;="&amp;$A$1,PASTE_DQS_TRACKER!$A:$A,"&lt;="&amp;$A$2)-SUMIFS(PASTE_DQS_TRACKER!$D:$D,PASTE_DQS_TRACKER!$C:$C,Swaps_wk!$AQ10,PASTE_DQS_TRACKER!$E:$E,Swaps_wk!Z$2,PASTE_DQS_TRACKER!$A:$A,"&gt;="&amp;$A$1,PASTE_DQS_TRACKER!$A:$A,"&lt;="&amp;$A$2)</f>
        <v>0</v>
      </c>
      <c r="AA10" s="6">
        <f>SUMIFS(PASTE_DQS_TRACKER!$D:$D,PASTE_DQS_TRACKER!$C:$C,Swaps_wk!$AQ10,PASTE_DQS_TRACKER!$B:$B,Swaps_wk!AA$2,PASTE_DQS_TRACKER!$A:$A,"&gt;="&amp;$A$1,PASTE_DQS_TRACKER!$A:$A,"&lt;="&amp;$A$2)-SUMIFS(PASTE_DQS_TRACKER!$D:$D,PASTE_DQS_TRACKER!$C:$C,Swaps_wk!$AQ10,PASTE_DQS_TRACKER!$E:$E,Swaps_wk!AA$2,PASTE_DQS_TRACKER!$A:$A,"&gt;="&amp;$A$1,PASTE_DQS_TRACKER!$A:$A,"&lt;="&amp;$A$2)</f>
        <v>0</v>
      </c>
      <c r="AB10" s="6">
        <f>SUMIFS(PASTE_DQS_TRACKER!$D:$D,PASTE_DQS_TRACKER!$C:$C,Swaps_wk!$AQ10,PASTE_DQS_TRACKER!$B:$B,Swaps_wk!AB$2,PASTE_DQS_TRACKER!$A:$A,"&gt;="&amp;$A$1,PASTE_DQS_TRACKER!$A:$A,"&lt;="&amp;$A$2)-SUMIFS(PASTE_DQS_TRACKER!$D:$D,PASTE_DQS_TRACKER!$C:$C,Swaps_wk!$AQ10,PASTE_DQS_TRACKER!$E:$E,Swaps_wk!AB$2,PASTE_DQS_TRACKER!$A:$A,"&gt;="&amp;$A$1,PASTE_DQS_TRACKER!$A:$A,"&lt;="&amp;$A$2)</f>
        <v>0</v>
      </c>
      <c r="AC10" s="6">
        <f>SUMIFS(PASTE_DQS_TRACKER!$D:$D,PASTE_DQS_TRACKER!$C:$C,Swaps_wk!$AQ10,PASTE_DQS_TRACKER!$B:$B,Swaps_wk!AC$2,PASTE_DQS_TRACKER!$A:$A,"&gt;="&amp;$A$1,PASTE_DQS_TRACKER!$A:$A,"&lt;="&amp;$A$2)-SUMIFS(PASTE_DQS_TRACKER!$D:$D,PASTE_DQS_TRACKER!$C:$C,Swaps_wk!$AQ10,PASTE_DQS_TRACKER!$E:$E,Swaps_wk!AC$2,PASTE_DQS_TRACKER!$A:$A,"&gt;="&amp;$A$1,PASTE_DQS_TRACKER!$A:$A,"&lt;="&amp;$A$2)</f>
        <v>0</v>
      </c>
      <c r="AD10" s="6">
        <f>SUMIFS(PASTE_DQS_TRACKER!$D:$D,PASTE_DQS_TRACKER!$C:$C,Swaps_wk!$AQ10,PASTE_DQS_TRACKER!$B:$B,Swaps_wk!AD$2,PASTE_DQS_TRACKER!$A:$A,"&gt;="&amp;$A$1,PASTE_DQS_TRACKER!$A:$A,"&lt;="&amp;$A$2)-SUMIFS(PASTE_DQS_TRACKER!$D:$D,PASTE_DQS_TRACKER!$C:$C,Swaps_wk!$AQ10,PASTE_DQS_TRACKER!$E:$E,Swaps_wk!AD$2,PASTE_DQS_TRACKER!$A:$A,"&gt;="&amp;$A$1,PASTE_DQS_TRACKER!$A:$A,"&lt;="&amp;$A$2)</f>
        <v>0</v>
      </c>
      <c r="AE10" s="6">
        <f>SUMIFS(PASTE_DQS_TRACKER!$D:$D,PASTE_DQS_TRACKER!$C:$C,Swaps_wk!$AQ10,PASTE_DQS_TRACKER!$B:$B,Swaps_wk!AE$2,PASTE_DQS_TRACKER!$A:$A,"&gt;="&amp;$A$1,PASTE_DQS_TRACKER!$A:$A,"&lt;="&amp;$A$2)-SUMIFS(PASTE_DQS_TRACKER!$D:$D,PASTE_DQS_TRACKER!$C:$C,Swaps_wk!$AQ10,PASTE_DQS_TRACKER!$E:$E,Swaps_wk!AE$2,PASTE_DQS_TRACKER!$A:$A,"&gt;="&amp;$A$1,PASTE_DQS_TRACKER!$A:$A,"&lt;="&amp;$A$2)</f>
        <v>0</v>
      </c>
      <c r="AF10" s="6">
        <f>SUMIFS(PASTE_DQS_TRACKER!$D:$D,PASTE_DQS_TRACKER!$C:$C,Swaps_wk!$AQ10,PASTE_DQS_TRACKER!$B:$B,Swaps_wk!AF$2,PASTE_DQS_TRACKER!$A:$A,"&gt;="&amp;$A$1,PASTE_DQS_TRACKER!$A:$A,"&lt;="&amp;$A$2)-SUMIFS(PASTE_DQS_TRACKER!$D:$D,PASTE_DQS_TRACKER!$C:$C,Swaps_wk!$AQ10,PASTE_DQS_TRACKER!$E:$E,Swaps_wk!AF$2,PASTE_DQS_TRACKER!$A:$A,"&gt;="&amp;$A$1,PASTE_DQS_TRACKER!$A:$A,"&lt;="&amp;$A$2)</f>
        <v>0</v>
      </c>
      <c r="AG10" s="6">
        <f>SUMIFS(PASTE_DQS_TRACKER!$D:$D,PASTE_DQS_TRACKER!$C:$C,Swaps_wk!$AQ10,PASTE_DQS_TRACKER!$B:$B,Swaps_wk!AG$2,PASTE_DQS_TRACKER!$A:$A,"&gt;="&amp;$A$1,PASTE_DQS_TRACKER!$A:$A,"&lt;="&amp;$A$2)-SUMIFS(PASTE_DQS_TRACKER!$D:$D,PASTE_DQS_TRACKER!$C:$C,Swaps_wk!$AQ10,PASTE_DQS_TRACKER!$E:$E,Swaps_wk!AG$2,PASTE_DQS_TRACKER!$A:$A,"&gt;="&amp;$A$1,PASTE_DQS_TRACKER!$A:$A,"&lt;="&amp;$A$2)</f>
        <v>0</v>
      </c>
      <c r="AH10" s="6">
        <f>SUMIFS(PASTE_DQS_TRACKER!$D:$D,PASTE_DQS_TRACKER!$C:$C,Swaps_wk!$AQ10,PASTE_DQS_TRACKER!$B:$B,Swaps_wk!AH$2,PASTE_DQS_TRACKER!$A:$A,"&gt;="&amp;$A$1,PASTE_DQS_TRACKER!$A:$A,"&lt;="&amp;$A$2)-SUMIFS(PASTE_DQS_TRACKER!$D:$D,PASTE_DQS_TRACKER!$C:$C,Swaps_wk!$AQ10,PASTE_DQS_TRACKER!$E:$E,Swaps_wk!AH$2,PASTE_DQS_TRACKER!$A:$A,"&gt;="&amp;$A$1,PASTE_DQS_TRACKER!$A:$A,"&lt;="&amp;$A$2)</f>
        <v>0</v>
      </c>
      <c r="AI10" s="6">
        <f>SUMIFS(PASTE_DQS_TRACKER!$D:$D,PASTE_DQS_TRACKER!$C:$C,Swaps_wk!$AQ10,PASTE_DQS_TRACKER!$B:$B,Swaps_wk!AI$2,PASTE_DQS_TRACKER!$A:$A,"&gt;="&amp;$A$1,PASTE_DQS_TRACKER!$A:$A,"&lt;="&amp;$A$2)-SUMIFS(PASTE_DQS_TRACKER!$D:$D,PASTE_DQS_TRACKER!$C:$C,Swaps_wk!$AQ10,PASTE_DQS_TRACKER!$E:$E,Swaps_wk!AI$2,PASTE_DQS_TRACKER!$A:$A,"&gt;="&amp;$A$1,PASTE_DQS_TRACKER!$A:$A,"&lt;="&amp;$A$2)</f>
        <v>0</v>
      </c>
      <c r="AJ10" s="6">
        <f>SUMIFS(PASTE_DQS_TRACKER!$D:$D,PASTE_DQS_TRACKER!$C:$C,Swaps_wk!$AQ10,PASTE_DQS_TRACKER!$B:$B,Swaps_wk!AJ$2,PASTE_DQS_TRACKER!$A:$A,"&gt;="&amp;$A$1,PASTE_DQS_TRACKER!$A:$A,"&lt;="&amp;$A$2)-SUMIFS(PASTE_DQS_TRACKER!$D:$D,PASTE_DQS_TRACKER!$C:$C,Swaps_wk!$AQ10,PASTE_DQS_TRACKER!$E:$E,Swaps_wk!AJ$2,PASTE_DQS_TRACKER!$A:$A,"&gt;="&amp;$A$1,PASTE_DQS_TRACKER!$A:$A,"&lt;="&amp;$A$2)</f>
        <v>0</v>
      </c>
      <c r="AK10" s="6">
        <f>SUMIFS(PASTE_DQS_TRACKER!$D:$D,PASTE_DQS_TRACKER!$C:$C,Swaps_wk!$AQ10,PASTE_DQS_TRACKER!$B:$B,Swaps_wk!AK$2,PASTE_DQS_TRACKER!$A:$A,"&gt;="&amp;$A$1,PASTE_DQS_TRACKER!$A:$A,"&lt;="&amp;$A$2)-SUMIFS(PASTE_DQS_TRACKER!$D:$D,PASTE_DQS_TRACKER!$C:$C,Swaps_wk!$AQ10,PASTE_DQS_TRACKER!$E:$E,Swaps_wk!AK$2,PASTE_DQS_TRACKER!$A:$A,"&gt;="&amp;$A$1,PASTE_DQS_TRACKER!$A:$A,"&lt;="&amp;$A$2)</f>
        <v>0</v>
      </c>
      <c r="AL10" s="6">
        <f>SUMIFS(PASTE_DQS_TRACKER!$D:$D,PASTE_DQS_TRACKER!$C:$C,Swaps_wk!$AQ10,PASTE_DQS_TRACKER!$B:$B,Swaps_wk!AL$2,PASTE_DQS_TRACKER!$A:$A,"&gt;="&amp;$A$1,PASTE_DQS_TRACKER!$A:$A,"&lt;="&amp;$A$2)-SUMIFS(PASTE_DQS_TRACKER!$D:$D,PASTE_DQS_TRACKER!$C:$C,Swaps_wk!$AQ10,PASTE_DQS_TRACKER!$E:$E,Swaps_wk!AL$2,PASTE_DQS_TRACKER!$A:$A,"&gt;="&amp;$A$1,PASTE_DQS_TRACKER!$A:$A,"&lt;="&amp;$A$2)</f>
        <v>0</v>
      </c>
      <c r="AM10" s="6">
        <f>SUMIFS(PASTE_DQS_TRACKER!$D:$D,PASTE_DQS_TRACKER!$C:$C,Swaps_wk!$AQ10,PASTE_DQS_TRACKER!$B:$B,Swaps_wk!AM$2,PASTE_DQS_TRACKER!$A:$A,"&gt;="&amp;$A$1,PASTE_DQS_TRACKER!$A:$A,"&lt;="&amp;$A$2)-SUMIFS(PASTE_DQS_TRACKER!$D:$D,PASTE_DQS_TRACKER!$C:$C,Swaps_wk!$AQ10,PASTE_DQS_TRACKER!$E:$E,Swaps_wk!AM$2,PASTE_DQS_TRACKER!$A:$A,"&gt;="&amp;$A$1,PASTE_DQS_TRACKER!$A:$A,"&lt;="&amp;$A$2)</f>
        <v>0</v>
      </c>
      <c r="AN10" s="6">
        <f>SUMIFS(PASTE_DQS_TRACKER!$D:$D,PASTE_DQS_TRACKER!$C:$C,Swaps_wk!$AQ10,PASTE_DQS_TRACKER!$B:$B,Swaps_wk!AN$2,PASTE_DQS_TRACKER!$A:$A,"&gt;="&amp;$A$1,PASTE_DQS_TRACKER!$A:$A,"&lt;="&amp;$A$2)-SUMIFS(PASTE_DQS_TRACKER!$D:$D,PASTE_DQS_TRACKER!$C:$C,Swaps_wk!$AQ10,PASTE_DQS_TRACKER!$E:$E,Swaps_wk!AN$2,PASTE_DQS_TRACKER!$A:$A,"&gt;="&amp;$A$1,PASTE_DQS_TRACKER!$A:$A,"&lt;="&amp;$A$2)</f>
        <v>0</v>
      </c>
      <c r="AO10" s="6">
        <f t="shared" si="0"/>
        <v>0</v>
      </c>
      <c r="AP10">
        <v>9</v>
      </c>
      <c r="AQ10" t="str">
        <f t="shared" si="1"/>
        <v>BLI/5B67-</v>
      </c>
    </row>
    <row r="11" spans="1:43" x14ac:dyDescent="0.25">
      <c r="A11" t="s">
        <v>146</v>
      </c>
      <c r="B11" s="6">
        <f>SUMIFS(PASTE_DQS_TRACKER!$D:$D,PASTE_DQS_TRACKER!$C:$C,Swaps_wk!$AQ11,PASTE_DQS_TRACKER!$B:$B,Swaps_wk!B$2,PASTE_DQS_TRACKER!$A:$A,"&gt;="&amp;$A$1,PASTE_DQS_TRACKER!$A:$A,"&lt;="&amp;$A$2)-SUMIFS(PASTE_DQS_TRACKER!$D:$D,PASTE_DQS_TRACKER!$C:$C,Swaps_wk!$AQ11,PASTE_DQS_TRACKER!$E:$E,Swaps_wk!B$2,PASTE_DQS_TRACKER!$A:$A,"&gt;="&amp;$A$1,PASTE_DQS_TRACKER!$A:$A,"&lt;="&amp;$A$2)</f>
        <v>0</v>
      </c>
      <c r="C11" s="6">
        <f>SUMIFS(PASTE_DQS_TRACKER!$D:$D,PASTE_DQS_TRACKER!$C:$C,Swaps_wk!$AQ11,PASTE_DQS_TRACKER!$B:$B,Swaps_wk!C$2,PASTE_DQS_TRACKER!$A:$A,"&gt;="&amp;$A$1,PASTE_DQS_TRACKER!$A:$A,"&lt;="&amp;$A$2)-SUMIFS(PASTE_DQS_TRACKER!$D:$D,PASTE_DQS_TRACKER!$C:$C,Swaps_wk!$AQ11,PASTE_DQS_TRACKER!$E:$E,Swaps_wk!C$2,PASTE_DQS_TRACKER!$A:$A,"&gt;="&amp;$A$1,PASTE_DQS_TRACKER!$A:$A,"&lt;="&amp;$A$2)</f>
        <v>0</v>
      </c>
      <c r="D11" s="6">
        <f>SUMIFS(PASTE_DQS_TRACKER!$D:$D,PASTE_DQS_TRACKER!$C:$C,Swaps_wk!$AQ11,PASTE_DQS_TRACKER!$B:$B,Swaps_wk!D$2,PASTE_DQS_TRACKER!$A:$A,"&gt;="&amp;$A$1,PASTE_DQS_TRACKER!$A:$A,"&lt;="&amp;$A$2)-SUMIFS(PASTE_DQS_TRACKER!$D:$D,PASTE_DQS_TRACKER!$C:$C,Swaps_wk!$AQ11,PASTE_DQS_TRACKER!$E:$E,Swaps_wk!D$2,PASTE_DQS_TRACKER!$A:$A,"&gt;="&amp;$A$1,PASTE_DQS_TRACKER!$A:$A,"&lt;="&amp;$A$2)</f>
        <v>0</v>
      </c>
      <c r="E11" s="6">
        <f>SUMIFS(PASTE_DQS_TRACKER!$D:$D,PASTE_DQS_TRACKER!$C:$C,Swaps_wk!$AQ11,PASTE_DQS_TRACKER!$B:$B,Swaps_wk!E$2,PASTE_DQS_TRACKER!$A:$A,"&gt;="&amp;$A$1,PASTE_DQS_TRACKER!$A:$A,"&lt;="&amp;$A$2)-SUMIFS(PASTE_DQS_TRACKER!$D:$D,PASTE_DQS_TRACKER!$C:$C,Swaps_wk!$AQ11,PASTE_DQS_TRACKER!$E:$E,Swaps_wk!E$2,PASTE_DQS_TRACKER!$A:$A,"&gt;="&amp;$A$1,PASTE_DQS_TRACKER!$A:$A,"&lt;="&amp;$A$2)</f>
        <v>0</v>
      </c>
      <c r="F11" s="6">
        <f>SUMIFS(PASTE_DQS_TRACKER!$D:$D,PASTE_DQS_TRACKER!$C:$C,Swaps_wk!$AQ11,PASTE_DQS_TRACKER!$B:$B,Swaps_wk!F$2,PASTE_DQS_TRACKER!$A:$A,"&gt;="&amp;$A$1,PASTE_DQS_TRACKER!$A:$A,"&lt;="&amp;$A$2)-SUMIFS(PASTE_DQS_TRACKER!$D:$D,PASTE_DQS_TRACKER!$C:$C,Swaps_wk!$AQ11,PASTE_DQS_TRACKER!$E:$E,Swaps_wk!F$2,PASTE_DQS_TRACKER!$A:$A,"&gt;="&amp;$A$1,PASTE_DQS_TRACKER!$A:$A,"&lt;="&amp;$A$2)</f>
        <v>0</v>
      </c>
      <c r="G11" s="6">
        <f>SUMIFS(PASTE_DQS_TRACKER!$D:$D,PASTE_DQS_TRACKER!$C:$C,Swaps_wk!$AQ11,PASTE_DQS_TRACKER!$B:$B,Swaps_wk!G$2,PASTE_DQS_TRACKER!$A:$A,"&gt;="&amp;$A$1,PASTE_DQS_TRACKER!$A:$A,"&lt;="&amp;$A$2)-SUMIFS(PASTE_DQS_TRACKER!$D:$D,PASTE_DQS_TRACKER!$C:$C,Swaps_wk!$AQ11,PASTE_DQS_TRACKER!$E:$E,Swaps_wk!G$2,PASTE_DQS_TRACKER!$A:$A,"&gt;="&amp;$A$1,PASTE_DQS_TRACKER!$A:$A,"&lt;="&amp;$A$2)</f>
        <v>0</v>
      </c>
      <c r="H11" s="6">
        <f>SUMIFS(PASTE_DQS_TRACKER!$D:$D,PASTE_DQS_TRACKER!$C:$C,Swaps_wk!$AQ11,PASTE_DQS_TRACKER!$B:$B,Swaps_wk!H$2,PASTE_DQS_TRACKER!$A:$A,"&gt;="&amp;$A$1,PASTE_DQS_TRACKER!$A:$A,"&lt;="&amp;$A$2)-SUMIFS(PASTE_DQS_TRACKER!$D:$D,PASTE_DQS_TRACKER!$C:$C,Swaps_wk!$AQ11,PASTE_DQS_TRACKER!$E:$E,Swaps_wk!H$2,PASTE_DQS_TRACKER!$A:$A,"&gt;="&amp;$A$1,PASTE_DQS_TRACKER!$A:$A,"&lt;="&amp;$A$2)</f>
        <v>0</v>
      </c>
      <c r="I11" s="6">
        <f>SUMIFS(PASTE_DQS_TRACKER!$D:$D,PASTE_DQS_TRACKER!$C:$C,Swaps_wk!$AQ11,PASTE_DQS_TRACKER!$B:$B,Swaps_wk!I$2,PASTE_DQS_TRACKER!$A:$A,"&gt;="&amp;$A$1,PASTE_DQS_TRACKER!$A:$A,"&lt;="&amp;$A$2)-SUMIFS(PASTE_DQS_TRACKER!$D:$D,PASTE_DQS_TRACKER!$C:$C,Swaps_wk!$AQ11,PASTE_DQS_TRACKER!$E:$E,Swaps_wk!I$2,PASTE_DQS_TRACKER!$A:$A,"&gt;="&amp;$A$1,PASTE_DQS_TRACKER!$A:$A,"&lt;="&amp;$A$2)</f>
        <v>0</v>
      </c>
      <c r="J11" s="6">
        <f>SUMIFS(PASTE_DQS_TRACKER!$D:$D,PASTE_DQS_TRACKER!$C:$C,Swaps_wk!$AQ11,PASTE_DQS_TRACKER!$B:$B,Swaps_wk!J$2,PASTE_DQS_TRACKER!$A:$A,"&gt;="&amp;$A$1,PASTE_DQS_TRACKER!$A:$A,"&lt;="&amp;$A$2)-SUMIFS(PASTE_DQS_TRACKER!$D:$D,PASTE_DQS_TRACKER!$C:$C,Swaps_wk!$AQ11,PASTE_DQS_TRACKER!$E:$E,Swaps_wk!J$2,PASTE_DQS_TRACKER!$A:$A,"&gt;="&amp;$A$1,PASTE_DQS_TRACKER!$A:$A,"&lt;="&amp;$A$2)</f>
        <v>0</v>
      </c>
      <c r="K11" s="6">
        <f>SUMIFS(PASTE_DQS_TRACKER!$D:$D,PASTE_DQS_TRACKER!$C:$C,Swaps_wk!$AQ11,PASTE_DQS_TRACKER!$B:$B,Swaps_wk!K$2,PASTE_DQS_TRACKER!$A:$A,"&gt;="&amp;$A$1,PASTE_DQS_TRACKER!$A:$A,"&lt;="&amp;$A$2)-SUMIFS(PASTE_DQS_TRACKER!$D:$D,PASTE_DQS_TRACKER!$C:$C,Swaps_wk!$AQ11,PASTE_DQS_TRACKER!$E:$E,Swaps_wk!K$2,PASTE_DQS_TRACKER!$A:$A,"&gt;="&amp;$A$1,PASTE_DQS_TRACKER!$A:$A,"&lt;="&amp;$A$2)</f>
        <v>0</v>
      </c>
      <c r="L11" s="6">
        <f>SUMIFS(PASTE_DQS_TRACKER!$D:$D,PASTE_DQS_TRACKER!$C:$C,Swaps_wk!$AQ11,PASTE_DQS_TRACKER!$B:$B,Swaps_wk!L$2,PASTE_DQS_TRACKER!$A:$A,"&gt;="&amp;$A$1,PASTE_DQS_TRACKER!$A:$A,"&lt;="&amp;$A$2)-SUMIFS(PASTE_DQS_TRACKER!$D:$D,PASTE_DQS_TRACKER!$C:$C,Swaps_wk!$AQ11,PASTE_DQS_TRACKER!$E:$E,Swaps_wk!L$2,PASTE_DQS_TRACKER!$A:$A,"&gt;="&amp;$A$1,PASTE_DQS_TRACKER!$A:$A,"&lt;="&amp;$A$2)</f>
        <v>0</v>
      </c>
      <c r="M11" s="6">
        <f>SUMIFS(PASTE_DQS_TRACKER!$D:$D,PASTE_DQS_TRACKER!$C:$C,Swaps_wk!$AQ11,PASTE_DQS_TRACKER!$B:$B,Swaps_wk!M$2,PASTE_DQS_TRACKER!$A:$A,"&gt;="&amp;$A$1,PASTE_DQS_TRACKER!$A:$A,"&lt;="&amp;$A$2)-SUMIFS(PASTE_DQS_TRACKER!$D:$D,PASTE_DQS_TRACKER!$C:$C,Swaps_wk!$AQ11,PASTE_DQS_TRACKER!$E:$E,Swaps_wk!M$2,PASTE_DQS_TRACKER!$A:$A,"&gt;="&amp;$A$1,PASTE_DQS_TRACKER!$A:$A,"&lt;="&amp;$A$2)</f>
        <v>0</v>
      </c>
      <c r="N11" s="6">
        <f>SUMIFS(PASTE_DQS_TRACKER!$D:$D,PASTE_DQS_TRACKER!$C:$C,Swaps_wk!$AQ11,PASTE_DQS_TRACKER!$B:$B,Swaps_wk!N$2,PASTE_DQS_TRACKER!$A:$A,"&gt;="&amp;$A$1,PASTE_DQS_TRACKER!$A:$A,"&lt;="&amp;$A$2)-SUMIFS(PASTE_DQS_TRACKER!$D:$D,PASTE_DQS_TRACKER!$C:$C,Swaps_wk!$AQ11,PASTE_DQS_TRACKER!$E:$E,Swaps_wk!N$2,PASTE_DQS_TRACKER!$A:$A,"&gt;="&amp;$A$1,PASTE_DQS_TRACKER!$A:$A,"&lt;="&amp;$A$2)</f>
        <v>0</v>
      </c>
      <c r="O11" s="6">
        <f>SUMIFS(PASTE_DQS_TRACKER!$D:$D,PASTE_DQS_TRACKER!$C:$C,Swaps_wk!$AQ11,PASTE_DQS_TRACKER!$B:$B,Swaps_wk!O$2,PASTE_DQS_TRACKER!$A:$A,"&gt;="&amp;$A$1,PASTE_DQS_TRACKER!$A:$A,"&lt;="&amp;$A$2)-SUMIFS(PASTE_DQS_TRACKER!$D:$D,PASTE_DQS_TRACKER!$C:$C,Swaps_wk!$AQ11,PASTE_DQS_TRACKER!$E:$E,Swaps_wk!O$2,PASTE_DQS_TRACKER!$A:$A,"&gt;="&amp;$A$1,PASTE_DQS_TRACKER!$A:$A,"&lt;="&amp;$A$2)</f>
        <v>0</v>
      </c>
      <c r="P11" s="6">
        <f>SUMIFS(PASTE_DQS_TRACKER!$D:$D,PASTE_DQS_TRACKER!$C:$C,Swaps_wk!$AQ11,PASTE_DQS_TRACKER!$B:$B,Swaps_wk!P$2,PASTE_DQS_TRACKER!$A:$A,"&gt;="&amp;$A$1,PASTE_DQS_TRACKER!$A:$A,"&lt;="&amp;$A$2)-SUMIFS(PASTE_DQS_TRACKER!$D:$D,PASTE_DQS_TRACKER!$C:$C,Swaps_wk!$AQ11,PASTE_DQS_TRACKER!$E:$E,Swaps_wk!P$2,PASTE_DQS_TRACKER!$A:$A,"&gt;="&amp;$A$1,PASTE_DQS_TRACKER!$A:$A,"&lt;="&amp;$A$2)</f>
        <v>0</v>
      </c>
      <c r="Q11" s="6">
        <f>SUMIFS(PASTE_DQS_TRACKER!$D:$D,PASTE_DQS_TRACKER!$C:$C,Swaps_wk!$AQ11,PASTE_DQS_TRACKER!$B:$B,Swaps_wk!Q$2,PASTE_DQS_TRACKER!$A:$A,"&gt;="&amp;$A$1,PASTE_DQS_TRACKER!$A:$A,"&lt;="&amp;$A$2)-SUMIFS(PASTE_DQS_TRACKER!$D:$D,PASTE_DQS_TRACKER!$C:$C,Swaps_wk!$AQ11,PASTE_DQS_TRACKER!$E:$E,Swaps_wk!Q$2,PASTE_DQS_TRACKER!$A:$A,"&gt;="&amp;$A$1,PASTE_DQS_TRACKER!$A:$A,"&lt;="&amp;$A$2)</f>
        <v>0</v>
      </c>
      <c r="R11" s="6">
        <f>SUMIFS(PASTE_DQS_TRACKER!$D:$D,PASTE_DQS_TRACKER!$C:$C,Swaps_wk!$AQ11,PASTE_DQS_TRACKER!$B:$B,Swaps_wk!R$2,PASTE_DQS_TRACKER!$A:$A,"&gt;="&amp;$A$1,PASTE_DQS_TRACKER!$A:$A,"&lt;="&amp;$A$2)-SUMIFS(PASTE_DQS_TRACKER!$D:$D,PASTE_DQS_TRACKER!$C:$C,Swaps_wk!$AQ11,PASTE_DQS_TRACKER!$E:$E,Swaps_wk!R$2,PASTE_DQS_TRACKER!$A:$A,"&gt;="&amp;$A$1,PASTE_DQS_TRACKER!$A:$A,"&lt;="&amp;$A$2)</f>
        <v>0</v>
      </c>
      <c r="S11" s="6">
        <f>SUMIFS(PASTE_DQS_TRACKER!$D:$D,PASTE_DQS_TRACKER!$C:$C,Swaps_wk!$AQ11,PASTE_DQS_TRACKER!$B:$B,Swaps_wk!S$2,PASTE_DQS_TRACKER!$A:$A,"&gt;="&amp;$A$1,PASTE_DQS_TRACKER!$A:$A,"&lt;="&amp;$A$2)-SUMIFS(PASTE_DQS_TRACKER!$D:$D,PASTE_DQS_TRACKER!$C:$C,Swaps_wk!$AQ11,PASTE_DQS_TRACKER!$E:$E,Swaps_wk!S$2,PASTE_DQS_TRACKER!$A:$A,"&gt;="&amp;$A$1,PASTE_DQS_TRACKER!$A:$A,"&lt;="&amp;$A$2)</f>
        <v>0</v>
      </c>
      <c r="T11" s="6">
        <f>SUMIFS(PASTE_DQS_TRACKER!$D:$D,PASTE_DQS_TRACKER!$C:$C,Swaps_wk!$AQ11,PASTE_DQS_TRACKER!$B:$B,Swaps_wk!T$2,PASTE_DQS_TRACKER!$A:$A,"&gt;="&amp;$A$1,PASTE_DQS_TRACKER!$A:$A,"&lt;="&amp;$A$2)-SUMIFS(PASTE_DQS_TRACKER!$D:$D,PASTE_DQS_TRACKER!$C:$C,Swaps_wk!$AQ11,PASTE_DQS_TRACKER!$E:$E,Swaps_wk!T$2,PASTE_DQS_TRACKER!$A:$A,"&gt;="&amp;$A$1,PASTE_DQS_TRACKER!$A:$A,"&lt;="&amp;$A$2)</f>
        <v>0</v>
      </c>
      <c r="U11" s="6">
        <f>SUMIFS(PASTE_DQS_TRACKER!$D:$D,PASTE_DQS_TRACKER!$C:$C,Swaps_wk!$AQ11,PASTE_DQS_TRACKER!$B:$B,Swaps_wk!U$2,PASTE_DQS_TRACKER!$A:$A,"&gt;="&amp;$A$1,PASTE_DQS_TRACKER!$A:$A,"&lt;="&amp;$A$2)-SUMIFS(PASTE_DQS_TRACKER!$D:$D,PASTE_DQS_TRACKER!$C:$C,Swaps_wk!$AQ11,PASTE_DQS_TRACKER!$E:$E,Swaps_wk!U$2,PASTE_DQS_TRACKER!$A:$A,"&gt;="&amp;$A$1,PASTE_DQS_TRACKER!$A:$A,"&lt;="&amp;$A$2)</f>
        <v>0</v>
      </c>
      <c r="V11" s="6">
        <f>SUMIFS(PASTE_DQS_TRACKER!$D:$D,PASTE_DQS_TRACKER!$C:$C,Swaps_wk!$AQ11,PASTE_DQS_TRACKER!$B:$B,Swaps_wk!V$2,PASTE_DQS_TRACKER!$A:$A,"&gt;="&amp;$A$1,PASTE_DQS_TRACKER!$A:$A,"&lt;="&amp;$A$2)-SUMIFS(PASTE_DQS_TRACKER!$D:$D,PASTE_DQS_TRACKER!$C:$C,Swaps_wk!$AQ11,PASTE_DQS_TRACKER!$E:$E,Swaps_wk!V$2,PASTE_DQS_TRACKER!$A:$A,"&gt;="&amp;$A$1,PASTE_DQS_TRACKER!$A:$A,"&lt;="&amp;$A$2)</f>
        <v>0</v>
      </c>
      <c r="W11" s="6">
        <f>SUMIFS(PASTE_DQS_TRACKER!$D:$D,PASTE_DQS_TRACKER!$C:$C,Swaps_wk!$AQ11,PASTE_DQS_TRACKER!$B:$B,Swaps_wk!W$2,PASTE_DQS_TRACKER!$A:$A,"&gt;="&amp;$A$1,PASTE_DQS_TRACKER!$A:$A,"&lt;="&amp;$A$2)-SUMIFS(PASTE_DQS_TRACKER!$D:$D,PASTE_DQS_TRACKER!$C:$C,Swaps_wk!$AQ11,PASTE_DQS_TRACKER!$E:$E,Swaps_wk!W$2,PASTE_DQS_TRACKER!$A:$A,"&gt;="&amp;$A$1,PASTE_DQS_TRACKER!$A:$A,"&lt;="&amp;$A$2)</f>
        <v>0</v>
      </c>
      <c r="X11" s="6">
        <f>SUMIFS(PASTE_DQS_TRACKER!$D:$D,PASTE_DQS_TRACKER!$C:$C,Swaps_wk!$AQ11,PASTE_DQS_TRACKER!$B:$B,Swaps_wk!X$2,PASTE_DQS_TRACKER!$A:$A,"&gt;="&amp;$A$1,PASTE_DQS_TRACKER!$A:$A,"&lt;="&amp;$A$2)-SUMIFS(PASTE_DQS_TRACKER!$D:$D,PASTE_DQS_TRACKER!$C:$C,Swaps_wk!$AQ11,PASTE_DQS_TRACKER!$E:$E,Swaps_wk!X$2,PASTE_DQS_TRACKER!$A:$A,"&gt;="&amp;$A$1,PASTE_DQS_TRACKER!$A:$A,"&lt;="&amp;$A$2)</f>
        <v>0</v>
      </c>
      <c r="Y11" s="6">
        <f>SUMIFS(PASTE_DQS_TRACKER!$D:$D,PASTE_DQS_TRACKER!$C:$C,Swaps_wk!$AQ11,PASTE_DQS_TRACKER!$B:$B,Swaps_wk!Y$2,PASTE_DQS_TRACKER!$A:$A,"&gt;="&amp;$A$1,PASTE_DQS_TRACKER!$A:$A,"&lt;="&amp;$A$2)-SUMIFS(PASTE_DQS_TRACKER!$D:$D,PASTE_DQS_TRACKER!$C:$C,Swaps_wk!$AQ11,PASTE_DQS_TRACKER!$E:$E,Swaps_wk!Y$2,PASTE_DQS_TRACKER!$A:$A,"&gt;="&amp;$A$1,PASTE_DQS_TRACKER!$A:$A,"&lt;="&amp;$A$2)</f>
        <v>0</v>
      </c>
      <c r="Z11" s="6">
        <f>SUMIFS(PASTE_DQS_TRACKER!$D:$D,PASTE_DQS_TRACKER!$C:$C,Swaps_wk!$AQ11,PASTE_DQS_TRACKER!$B:$B,Swaps_wk!Z$2,PASTE_DQS_TRACKER!$A:$A,"&gt;="&amp;$A$1,PASTE_DQS_TRACKER!$A:$A,"&lt;="&amp;$A$2)-SUMIFS(PASTE_DQS_TRACKER!$D:$D,PASTE_DQS_TRACKER!$C:$C,Swaps_wk!$AQ11,PASTE_DQS_TRACKER!$E:$E,Swaps_wk!Z$2,PASTE_DQS_TRACKER!$A:$A,"&gt;="&amp;$A$1,PASTE_DQS_TRACKER!$A:$A,"&lt;="&amp;$A$2)</f>
        <v>0</v>
      </c>
      <c r="AA11" s="6">
        <f>SUMIFS(PASTE_DQS_TRACKER!$D:$D,PASTE_DQS_TRACKER!$C:$C,Swaps_wk!$AQ11,PASTE_DQS_TRACKER!$B:$B,Swaps_wk!AA$2,PASTE_DQS_TRACKER!$A:$A,"&gt;="&amp;$A$1,PASTE_DQS_TRACKER!$A:$A,"&lt;="&amp;$A$2)-SUMIFS(PASTE_DQS_TRACKER!$D:$D,PASTE_DQS_TRACKER!$C:$C,Swaps_wk!$AQ11,PASTE_DQS_TRACKER!$E:$E,Swaps_wk!AA$2,PASTE_DQS_TRACKER!$A:$A,"&gt;="&amp;$A$1,PASTE_DQS_TRACKER!$A:$A,"&lt;="&amp;$A$2)</f>
        <v>0</v>
      </c>
      <c r="AB11" s="6">
        <f>SUMIFS(PASTE_DQS_TRACKER!$D:$D,PASTE_DQS_TRACKER!$C:$C,Swaps_wk!$AQ11,PASTE_DQS_TRACKER!$B:$B,Swaps_wk!AB$2,PASTE_DQS_TRACKER!$A:$A,"&gt;="&amp;$A$1,PASTE_DQS_TRACKER!$A:$A,"&lt;="&amp;$A$2)-SUMIFS(PASTE_DQS_TRACKER!$D:$D,PASTE_DQS_TRACKER!$C:$C,Swaps_wk!$AQ11,PASTE_DQS_TRACKER!$E:$E,Swaps_wk!AB$2,PASTE_DQS_TRACKER!$A:$A,"&gt;="&amp;$A$1,PASTE_DQS_TRACKER!$A:$A,"&lt;="&amp;$A$2)</f>
        <v>0</v>
      </c>
      <c r="AC11" s="6">
        <f>SUMIFS(PASTE_DQS_TRACKER!$D:$D,PASTE_DQS_TRACKER!$C:$C,Swaps_wk!$AQ11,PASTE_DQS_TRACKER!$B:$B,Swaps_wk!AC$2,PASTE_DQS_TRACKER!$A:$A,"&gt;="&amp;$A$1,PASTE_DQS_TRACKER!$A:$A,"&lt;="&amp;$A$2)-SUMIFS(PASTE_DQS_TRACKER!$D:$D,PASTE_DQS_TRACKER!$C:$C,Swaps_wk!$AQ11,PASTE_DQS_TRACKER!$E:$E,Swaps_wk!AC$2,PASTE_DQS_TRACKER!$A:$A,"&gt;="&amp;$A$1,PASTE_DQS_TRACKER!$A:$A,"&lt;="&amp;$A$2)</f>
        <v>0</v>
      </c>
      <c r="AD11" s="6">
        <f>SUMIFS(PASTE_DQS_TRACKER!$D:$D,PASTE_DQS_TRACKER!$C:$C,Swaps_wk!$AQ11,PASTE_DQS_TRACKER!$B:$B,Swaps_wk!AD$2,PASTE_DQS_TRACKER!$A:$A,"&gt;="&amp;$A$1,PASTE_DQS_TRACKER!$A:$A,"&lt;="&amp;$A$2)-SUMIFS(PASTE_DQS_TRACKER!$D:$D,PASTE_DQS_TRACKER!$C:$C,Swaps_wk!$AQ11,PASTE_DQS_TRACKER!$E:$E,Swaps_wk!AD$2,PASTE_DQS_TRACKER!$A:$A,"&gt;="&amp;$A$1,PASTE_DQS_TRACKER!$A:$A,"&lt;="&amp;$A$2)</f>
        <v>0</v>
      </c>
      <c r="AE11" s="6">
        <f>SUMIFS(PASTE_DQS_TRACKER!$D:$D,PASTE_DQS_TRACKER!$C:$C,Swaps_wk!$AQ11,PASTE_DQS_TRACKER!$B:$B,Swaps_wk!AE$2,PASTE_DQS_TRACKER!$A:$A,"&gt;="&amp;$A$1,PASTE_DQS_TRACKER!$A:$A,"&lt;="&amp;$A$2)-SUMIFS(PASTE_DQS_TRACKER!$D:$D,PASTE_DQS_TRACKER!$C:$C,Swaps_wk!$AQ11,PASTE_DQS_TRACKER!$E:$E,Swaps_wk!AE$2,PASTE_DQS_TRACKER!$A:$A,"&gt;="&amp;$A$1,PASTE_DQS_TRACKER!$A:$A,"&lt;="&amp;$A$2)</f>
        <v>0</v>
      </c>
      <c r="AF11" s="6">
        <f>SUMIFS(PASTE_DQS_TRACKER!$D:$D,PASTE_DQS_TRACKER!$C:$C,Swaps_wk!$AQ11,PASTE_DQS_TRACKER!$B:$B,Swaps_wk!AF$2,PASTE_DQS_TRACKER!$A:$A,"&gt;="&amp;$A$1,PASTE_DQS_TRACKER!$A:$A,"&lt;="&amp;$A$2)-SUMIFS(PASTE_DQS_TRACKER!$D:$D,PASTE_DQS_TRACKER!$C:$C,Swaps_wk!$AQ11,PASTE_DQS_TRACKER!$E:$E,Swaps_wk!AF$2,PASTE_DQS_TRACKER!$A:$A,"&gt;="&amp;$A$1,PASTE_DQS_TRACKER!$A:$A,"&lt;="&amp;$A$2)</f>
        <v>0</v>
      </c>
      <c r="AG11" s="6">
        <f>SUMIFS(PASTE_DQS_TRACKER!$D:$D,PASTE_DQS_TRACKER!$C:$C,Swaps_wk!$AQ11,PASTE_DQS_TRACKER!$B:$B,Swaps_wk!AG$2,PASTE_DQS_TRACKER!$A:$A,"&gt;="&amp;$A$1,PASTE_DQS_TRACKER!$A:$A,"&lt;="&amp;$A$2)-SUMIFS(PASTE_DQS_TRACKER!$D:$D,PASTE_DQS_TRACKER!$C:$C,Swaps_wk!$AQ11,PASTE_DQS_TRACKER!$E:$E,Swaps_wk!AG$2,PASTE_DQS_TRACKER!$A:$A,"&gt;="&amp;$A$1,PASTE_DQS_TRACKER!$A:$A,"&lt;="&amp;$A$2)</f>
        <v>0</v>
      </c>
      <c r="AH11" s="6">
        <f>SUMIFS(PASTE_DQS_TRACKER!$D:$D,PASTE_DQS_TRACKER!$C:$C,Swaps_wk!$AQ11,PASTE_DQS_TRACKER!$B:$B,Swaps_wk!AH$2,PASTE_DQS_TRACKER!$A:$A,"&gt;="&amp;$A$1,PASTE_DQS_TRACKER!$A:$A,"&lt;="&amp;$A$2)-SUMIFS(PASTE_DQS_TRACKER!$D:$D,PASTE_DQS_TRACKER!$C:$C,Swaps_wk!$AQ11,PASTE_DQS_TRACKER!$E:$E,Swaps_wk!AH$2,PASTE_DQS_TRACKER!$A:$A,"&gt;="&amp;$A$1,PASTE_DQS_TRACKER!$A:$A,"&lt;="&amp;$A$2)</f>
        <v>0</v>
      </c>
      <c r="AI11" s="6">
        <f>SUMIFS(PASTE_DQS_TRACKER!$D:$D,PASTE_DQS_TRACKER!$C:$C,Swaps_wk!$AQ11,PASTE_DQS_TRACKER!$B:$B,Swaps_wk!AI$2,PASTE_DQS_TRACKER!$A:$A,"&gt;="&amp;$A$1,PASTE_DQS_TRACKER!$A:$A,"&lt;="&amp;$A$2)-SUMIFS(PASTE_DQS_TRACKER!$D:$D,PASTE_DQS_TRACKER!$C:$C,Swaps_wk!$AQ11,PASTE_DQS_TRACKER!$E:$E,Swaps_wk!AI$2,PASTE_DQS_TRACKER!$A:$A,"&gt;="&amp;$A$1,PASTE_DQS_TRACKER!$A:$A,"&lt;="&amp;$A$2)</f>
        <v>0</v>
      </c>
      <c r="AJ11" s="6">
        <f>SUMIFS(PASTE_DQS_TRACKER!$D:$D,PASTE_DQS_TRACKER!$C:$C,Swaps_wk!$AQ11,PASTE_DQS_TRACKER!$B:$B,Swaps_wk!AJ$2,PASTE_DQS_TRACKER!$A:$A,"&gt;="&amp;$A$1,PASTE_DQS_TRACKER!$A:$A,"&lt;="&amp;$A$2)-SUMIFS(PASTE_DQS_TRACKER!$D:$D,PASTE_DQS_TRACKER!$C:$C,Swaps_wk!$AQ11,PASTE_DQS_TRACKER!$E:$E,Swaps_wk!AJ$2,PASTE_DQS_TRACKER!$A:$A,"&gt;="&amp;$A$1,PASTE_DQS_TRACKER!$A:$A,"&lt;="&amp;$A$2)</f>
        <v>0</v>
      </c>
      <c r="AK11" s="6">
        <f>SUMIFS(PASTE_DQS_TRACKER!$D:$D,PASTE_DQS_TRACKER!$C:$C,Swaps_wk!$AQ11,PASTE_DQS_TRACKER!$B:$B,Swaps_wk!AK$2,PASTE_DQS_TRACKER!$A:$A,"&gt;="&amp;$A$1,PASTE_DQS_TRACKER!$A:$A,"&lt;="&amp;$A$2)-SUMIFS(PASTE_DQS_TRACKER!$D:$D,PASTE_DQS_TRACKER!$C:$C,Swaps_wk!$AQ11,PASTE_DQS_TRACKER!$E:$E,Swaps_wk!AK$2,PASTE_DQS_TRACKER!$A:$A,"&gt;="&amp;$A$1,PASTE_DQS_TRACKER!$A:$A,"&lt;="&amp;$A$2)</f>
        <v>0</v>
      </c>
      <c r="AL11" s="6">
        <f>SUMIFS(PASTE_DQS_TRACKER!$D:$D,PASTE_DQS_TRACKER!$C:$C,Swaps_wk!$AQ11,PASTE_DQS_TRACKER!$B:$B,Swaps_wk!AL$2,PASTE_DQS_TRACKER!$A:$A,"&gt;="&amp;$A$1,PASTE_DQS_TRACKER!$A:$A,"&lt;="&amp;$A$2)-SUMIFS(PASTE_DQS_TRACKER!$D:$D,PASTE_DQS_TRACKER!$C:$C,Swaps_wk!$AQ11,PASTE_DQS_TRACKER!$E:$E,Swaps_wk!AL$2,PASTE_DQS_TRACKER!$A:$A,"&gt;="&amp;$A$1,PASTE_DQS_TRACKER!$A:$A,"&lt;="&amp;$A$2)</f>
        <v>0</v>
      </c>
      <c r="AM11" s="6">
        <f>SUMIFS(PASTE_DQS_TRACKER!$D:$D,PASTE_DQS_TRACKER!$C:$C,Swaps_wk!$AQ11,PASTE_DQS_TRACKER!$B:$B,Swaps_wk!AM$2,PASTE_DQS_TRACKER!$A:$A,"&gt;="&amp;$A$1,PASTE_DQS_TRACKER!$A:$A,"&lt;="&amp;$A$2)-SUMIFS(PASTE_DQS_TRACKER!$D:$D,PASTE_DQS_TRACKER!$C:$C,Swaps_wk!$AQ11,PASTE_DQS_TRACKER!$E:$E,Swaps_wk!AM$2,PASTE_DQS_TRACKER!$A:$A,"&gt;="&amp;$A$1,PASTE_DQS_TRACKER!$A:$A,"&lt;="&amp;$A$2)</f>
        <v>0</v>
      </c>
      <c r="AN11" s="6">
        <f>SUMIFS(PASTE_DQS_TRACKER!$D:$D,PASTE_DQS_TRACKER!$C:$C,Swaps_wk!$AQ11,PASTE_DQS_TRACKER!$B:$B,Swaps_wk!AN$2,PASTE_DQS_TRACKER!$A:$A,"&gt;="&amp;$A$1,PASTE_DQS_TRACKER!$A:$A,"&lt;="&amp;$A$2)-SUMIFS(PASTE_DQS_TRACKER!$D:$D,PASTE_DQS_TRACKER!$C:$C,Swaps_wk!$AQ11,PASTE_DQS_TRACKER!$E:$E,Swaps_wk!AN$2,PASTE_DQS_TRACKER!$A:$A,"&gt;="&amp;$A$1,PASTE_DQS_TRACKER!$A:$A,"&lt;="&amp;$A$2)</f>
        <v>0</v>
      </c>
      <c r="AO11" s="6">
        <f t="shared" si="0"/>
        <v>0</v>
      </c>
      <c r="AP11">
        <v>10</v>
      </c>
      <c r="AQ11" t="str">
        <f t="shared" si="1"/>
        <v>BSF/56712-</v>
      </c>
    </row>
    <row r="12" spans="1:43" x14ac:dyDescent="0.25">
      <c r="A12" t="s">
        <v>148</v>
      </c>
      <c r="B12" s="6">
        <f>SUMIFS(PASTE_DQS_TRACKER!$D:$D,PASTE_DQS_TRACKER!$C:$C,Swaps_wk!$AQ12,PASTE_DQS_TRACKER!$B:$B,Swaps_wk!B$2,PASTE_DQS_TRACKER!$A:$A,"&gt;="&amp;$A$1,PASTE_DQS_TRACKER!$A:$A,"&lt;="&amp;$A$2)-SUMIFS(PASTE_DQS_TRACKER!$D:$D,PASTE_DQS_TRACKER!$C:$C,Swaps_wk!$AQ12,PASTE_DQS_TRACKER!$E:$E,Swaps_wk!B$2,PASTE_DQS_TRACKER!$A:$A,"&gt;="&amp;$A$1,PASTE_DQS_TRACKER!$A:$A,"&lt;="&amp;$A$2)</f>
        <v>0</v>
      </c>
      <c r="C12" s="6">
        <f>SUMIFS(PASTE_DQS_TRACKER!$D:$D,PASTE_DQS_TRACKER!$C:$C,Swaps_wk!$AQ12,PASTE_DQS_TRACKER!$B:$B,Swaps_wk!C$2,PASTE_DQS_TRACKER!$A:$A,"&gt;="&amp;$A$1,PASTE_DQS_TRACKER!$A:$A,"&lt;="&amp;$A$2)-SUMIFS(PASTE_DQS_TRACKER!$D:$D,PASTE_DQS_TRACKER!$C:$C,Swaps_wk!$AQ12,PASTE_DQS_TRACKER!$E:$E,Swaps_wk!C$2,PASTE_DQS_TRACKER!$A:$A,"&gt;="&amp;$A$1,PASTE_DQS_TRACKER!$A:$A,"&lt;="&amp;$A$2)</f>
        <v>0</v>
      </c>
      <c r="D12" s="6">
        <f>SUMIFS(PASTE_DQS_TRACKER!$D:$D,PASTE_DQS_TRACKER!$C:$C,Swaps_wk!$AQ12,PASTE_DQS_TRACKER!$B:$B,Swaps_wk!D$2,PASTE_DQS_TRACKER!$A:$A,"&gt;="&amp;$A$1,PASTE_DQS_TRACKER!$A:$A,"&lt;="&amp;$A$2)-SUMIFS(PASTE_DQS_TRACKER!$D:$D,PASTE_DQS_TRACKER!$C:$C,Swaps_wk!$AQ12,PASTE_DQS_TRACKER!$E:$E,Swaps_wk!D$2,PASTE_DQS_TRACKER!$A:$A,"&gt;="&amp;$A$1,PASTE_DQS_TRACKER!$A:$A,"&lt;="&amp;$A$2)</f>
        <v>0</v>
      </c>
      <c r="E12" s="6">
        <f>SUMIFS(PASTE_DQS_TRACKER!$D:$D,PASTE_DQS_TRACKER!$C:$C,Swaps_wk!$AQ12,PASTE_DQS_TRACKER!$B:$B,Swaps_wk!E$2,PASTE_DQS_TRACKER!$A:$A,"&gt;="&amp;$A$1,PASTE_DQS_TRACKER!$A:$A,"&lt;="&amp;$A$2)-SUMIFS(PASTE_DQS_TRACKER!$D:$D,PASTE_DQS_TRACKER!$C:$C,Swaps_wk!$AQ12,PASTE_DQS_TRACKER!$E:$E,Swaps_wk!E$2,PASTE_DQS_TRACKER!$A:$A,"&gt;="&amp;$A$1,PASTE_DQS_TRACKER!$A:$A,"&lt;="&amp;$A$2)</f>
        <v>0</v>
      </c>
      <c r="F12" s="6">
        <f>SUMIFS(PASTE_DQS_TRACKER!$D:$D,PASTE_DQS_TRACKER!$C:$C,Swaps_wk!$AQ12,PASTE_DQS_TRACKER!$B:$B,Swaps_wk!F$2,PASTE_DQS_TRACKER!$A:$A,"&gt;="&amp;$A$1,PASTE_DQS_TRACKER!$A:$A,"&lt;="&amp;$A$2)-SUMIFS(PASTE_DQS_TRACKER!$D:$D,PASTE_DQS_TRACKER!$C:$C,Swaps_wk!$AQ12,PASTE_DQS_TRACKER!$E:$E,Swaps_wk!F$2,PASTE_DQS_TRACKER!$A:$A,"&gt;="&amp;$A$1,PASTE_DQS_TRACKER!$A:$A,"&lt;="&amp;$A$2)</f>
        <v>0</v>
      </c>
      <c r="G12" s="6">
        <f>SUMIFS(PASTE_DQS_TRACKER!$D:$D,PASTE_DQS_TRACKER!$C:$C,Swaps_wk!$AQ12,PASTE_DQS_TRACKER!$B:$B,Swaps_wk!G$2,PASTE_DQS_TRACKER!$A:$A,"&gt;="&amp;$A$1,PASTE_DQS_TRACKER!$A:$A,"&lt;="&amp;$A$2)-SUMIFS(PASTE_DQS_TRACKER!$D:$D,PASTE_DQS_TRACKER!$C:$C,Swaps_wk!$AQ12,PASTE_DQS_TRACKER!$E:$E,Swaps_wk!G$2,PASTE_DQS_TRACKER!$A:$A,"&gt;="&amp;$A$1,PASTE_DQS_TRACKER!$A:$A,"&lt;="&amp;$A$2)</f>
        <v>0</v>
      </c>
      <c r="H12" s="6">
        <f>SUMIFS(PASTE_DQS_TRACKER!$D:$D,PASTE_DQS_TRACKER!$C:$C,Swaps_wk!$AQ12,PASTE_DQS_TRACKER!$B:$B,Swaps_wk!H$2,PASTE_DQS_TRACKER!$A:$A,"&gt;="&amp;$A$1,PASTE_DQS_TRACKER!$A:$A,"&lt;="&amp;$A$2)-SUMIFS(PASTE_DQS_TRACKER!$D:$D,PASTE_DQS_TRACKER!$C:$C,Swaps_wk!$AQ12,PASTE_DQS_TRACKER!$E:$E,Swaps_wk!H$2,PASTE_DQS_TRACKER!$A:$A,"&gt;="&amp;$A$1,PASTE_DQS_TRACKER!$A:$A,"&lt;="&amp;$A$2)</f>
        <v>0</v>
      </c>
      <c r="I12" s="6">
        <f>SUMIFS(PASTE_DQS_TRACKER!$D:$D,PASTE_DQS_TRACKER!$C:$C,Swaps_wk!$AQ12,PASTE_DQS_TRACKER!$B:$B,Swaps_wk!I$2,PASTE_DQS_TRACKER!$A:$A,"&gt;="&amp;$A$1,PASTE_DQS_TRACKER!$A:$A,"&lt;="&amp;$A$2)-SUMIFS(PASTE_DQS_TRACKER!$D:$D,PASTE_DQS_TRACKER!$C:$C,Swaps_wk!$AQ12,PASTE_DQS_TRACKER!$E:$E,Swaps_wk!I$2,PASTE_DQS_TRACKER!$A:$A,"&gt;="&amp;$A$1,PASTE_DQS_TRACKER!$A:$A,"&lt;="&amp;$A$2)</f>
        <v>0</v>
      </c>
      <c r="J12" s="6">
        <f>SUMIFS(PASTE_DQS_TRACKER!$D:$D,PASTE_DQS_TRACKER!$C:$C,Swaps_wk!$AQ12,PASTE_DQS_TRACKER!$B:$B,Swaps_wk!J$2,PASTE_DQS_TRACKER!$A:$A,"&gt;="&amp;$A$1,PASTE_DQS_TRACKER!$A:$A,"&lt;="&amp;$A$2)-SUMIFS(PASTE_DQS_TRACKER!$D:$D,PASTE_DQS_TRACKER!$C:$C,Swaps_wk!$AQ12,PASTE_DQS_TRACKER!$E:$E,Swaps_wk!J$2,PASTE_DQS_TRACKER!$A:$A,"&gt;="&amp;$A$1,PASTE_DQS_TRACKER!$A:$A,"&lt;="&amp;$A$2)</f>
        <v>0</v>
      </c>
      <c r="K12" s="6">
        <f>SUMIFS(PASTE_DQS_TRACKER!$D:$D,PASTE_DQS_TRACKER!$C:$C,Swaps_wk!$AQ12,PASTE_DQS_TRACKER!$B:$B,Swaps_wk!K$2,PASTE_DQS_TRACKER!$A:$A,"&gt;="&amp;$A$1,PASTE_DQS_TRACKER!$A:$A,"&lt;="&amp;$A$2)-SUMIFS(PASTE_DQS_TRACKER!$D:$D,PASTE_DQS_TRACKER!$C:$C,Swaps_wk!$AQ12,PASTE_DQS_TRACKER!$E:$E,Swaps_wk!K$2,PASTE_DQS_TRACKER!$A:$A,"&gt;="&amp;$A$1,PASTE_DQS_TRACKER!$A:$A,"&lt;="&amp;$A$2)</f>
        <v>0</v>
      </c>
      <c r="L12" s="6">
        <f>SUMIFS(PASTE_DQS_TRACKER!$D:$D,PASTE_DQS_TRACKER!$C:$C,Swaps_wk!$AQ12,PASTE_DQS_TRACKER!$B:$B,Swaps_wk!L$2,PASTE_DQS_TRACKER!$A:$A,"&gt;="&amp;$A$1,PASTE_DQS_TRACKER!$A:$A,"&lt;="&amp;$A$2)-SUMIFS(PASTE_DQS_TRACKER!$D:$D,PASTE_DQS_TRACKER!$C:$C,Swaps_wk!$AQ12,PASTE_DQS_TRACKER!$E:$E,Swaps_wk!L$2,PASTE_DQS_TRACKER!$A:$A,"&gt;="&amp;$A$1,PASTE_DQS_TRACKER!$A:$A,"&lt;="&amp;$A$2)</f>
        <v>0</v>
      </c>
      <c r="M12" s="6">
        <f>SUMIFS(PASTE_DQS_TRACKER!$D:$D,PASTE_DQS_TRACKER!$C:$C,Swaps_wk!$AQ12,PASTE_DQS_TRACKER!$B:$B,Swaps_wk!M$2,PASTE_DQS_TRACKER!$A:$A,"&gt;="&amp;$A$1,PASTE_DQS_TRACKER!$A:$A,"&lt;="&amp;$A$2)-SUMIFS(PASTE_DQS_TRACKER!$D:$D,PASTE_DQS_TRACKER!$C:$C,Swaps_wk!$AQ12,PASTE_DQS_TRACKER!$E:$E,Swaps_wk!M$2,PASTE_DQS_TRACKER!$A:$A,"&gt;="&amp;$A$1,PASTE_DQS_TRACKER!$A:$A,"&lt;="&amp;$A$2)</f>
        <v>0</v>
      </c>
      <c r="N12" s="6">
        <f>SUMIFS(PASTE_DQS_TRACKER!$D:$D,PASTE_DQS_TRACKER!$C:$C,Swaps_wk!$AQ12,PASTE_DQS_TRACKER!$B:$B,Swaps_wk!N$2,PASTE_DQS_TRACKER!$A:$A,"&gt;="&amp;$A$1,PASTE_DQS_TRACKER!$A:$A,"&lt;="&amp;$A$2)-SUMIFS(PASTE_DQS_TRACKER!$D:$D,PASTE_DQS_TRACKER!$C:$C,Swaps_wk!$AQ12,PASTE_DQS_TRACKER!$E:$E,Swaps_wk!N$2,PASTE_DQS_TRACKER!$A:$A,"&gt;="&amp;$A$1,PASTE_DQS_TRACKER!$A:$A,"&lt;="&amp;$A$2)</f>
        <v>0</v>
      </c>
      <c r="O12" s="6">
        <f>SUMIFS(PASTE_DQS_TRACKER!$D:$D,PASTE_DQS_TRACKER!$C:$C,Swaps_wk!$AQ12,PASTE_DQS_TRACKER!$B:$B,Swaps_wk!O$2,PASTE_DQS_TRACKER!$A:$A,"&gt;="&amp;$A$1,PASTE_DQS_TRACKER!$A:$A,"&lt;="&amp;$A$2)-SUMIFS(PASTE_DQS_TRACKER!$D:$D,PASTE_DQS_TRACKER!$C:$C,Swaps_wk!$AQ12,PASTE_DQS_TRACKER!$E:$E,Swaps_wk!O$2,PASTE_DQS_TRACKER!$A:$A,"&gt;="&amp;$A$1,PASTE_DQS_TRACKER!$A:$A,"&lt;="&amp;$A$2)</f>
        <v>0</v>
      </c>
      <c r="P12" s="6">
        <f>SUMIFS(PASTE_DQS_TRACKER!$D:$D,PASTE_DQS_TRACKER!$C:$C,Swaps_wk!$AQ12,PASTE_DQS_TRACKER!$B:$B,Swaps_wk!P$2,PASTE_DQS_TRACKER!$A:$A,"&gt;="&amp;$A$1,PASTE_DQS_TRACKER!$A:$A,"&lt;="&amp;$A$2)-SUMIFS(PASTE_DQS_TRACKER!$D:$D,PASTE_DQS_TRACKER!$C:$C,Swaps_wk!$AQ12,PASTE_DQS_TRACKER!$E:$E,Swaps_wk!P$2,PASTE_DQS_TRACKER!$A:$A,"&gt;="&amp;$A$1,PASTE_DQS_TRACKER!$A:$A,"&lt;="&amp;$A$2)</f>
        <v>0</v>
      </c>
      <c r="Q12" s="6">
        <f>SUMIFS(PASTE_DQS_TRACKER!$D:$D,PASTE_DQS_TRACKER!$C:$C,Swaps_wk!$AQ12,PASTE_DQS_TRACKER!$B:$B,Swaps_wk!Q$2,PASTE_DQS_TRACKER!$A:$A,"&gt;="&amp;$A$1,PASTE_DQS_TRACKER!$A:$A,"&lt;="&amp;$A$2)-SUMIFS(PASTE_DQS_TRACKER!$D:$D,PASTE_DQS_TRACKER!$C:$C,Swaps_wk!$AQ12,PASTE_DQS_TRACKER!$E:$E,Swaps_wk!Q$2,PASTE_DQS_TRACKER!$A:$A,"&gt;="&amp;$A$1,PASTE_DQS_TRACKER!$A:$A,"&lt;="&amp;$A$2)</f>
        <v>0</v>
      </c>
      <c r="R12" s="6">
        <f>SUMIFS(PASTE_DQS_TRACKER!$D:$D,PASTE_DQS_TRACKER!$C:$C,Swaps_wk!$AQ12,PASTE_DQS_TRACKER!$B:$B,Swaps_wk!R$2,PASTE_DQS_TRACKER!$A:$A,"&gt;="&amp;$A$1,PASTE_DQS_TRACKER!$A:$A,"&lt;="&amp;$A$2)-SUMIFS(PASTE_DQS_TRACKER!$D:$D,PASTE_DQS_TRACKER!$C:$C,Swaps_wk!$AQ12,PASTE_DQS_TRACKER!$E:$E,Swaps_wk!R$2,PASTE_DQS_TRACKER!$A:$A,"&gt;="&amp;$A$1,PASTE_DQS_TRACKER!$A:$A,"&lt;="&amp;$A$2)</f>
        <v>0</v>
      </c>
      <c r="S12" s="6">
        <f>SUMIFS(PASTE_DQS_TRACKER!$D:$D,PASTE_DQS_TRACKER!$C:$C,Swaps_wk!$AQ12,PASTE_DQS_TRACKER!$B:$B,Swaps_wk!S$2,PASTE_DQS_TRACKER!$A:$A,"&gt;="&amp;$A$1,PASTE_DQS_TRACKER!$A:$A,"&lt;="&amp;$A$2)-SUMIFS(PASTE_DQS_TRACKER!$D:$D,PASTE_DQS_TRACKER!$C:$C,Swaps_wk!$AQ12,PASTE_DQS_TRACKER!$E:$E,Swaps_wk!S$2,PASTE_DQS_TRACKER!$A:$A,"&gt;="&amp;$A$1,PASTE_DQS_TRACKER!$A:$A,"&lt;="&amp;$A$2)</f>
        <v>0</v>
      </c>
      <c r="T12" s="6">
        <f>SUMIFS(PASTE_DQS_TRACKER!$D:$D,PASTE_DQS_TRACKER!$C:$C,Swaps_wk!$AQ12,PASTE_DQS_TRACKER!$B:$B,Swaps_wk!T$2,PASTE_DQS_TRACKER!$A:$A,"&gt;="&amp;$A$1,PASTE_DQS_TRACKER!$A:$A,"&lt;="&amp;$A$2)-SUMIFS(PASTE_DQS_TRACKER!$D:$D,PASTE_DQS_TRACKER!$C:$C,Swaps_wk!$AQ12,PASTE_DQS_TRACKER!$E:$E,Swaps_wk!T$2,PASTE_DQS_TRACKER!$A:$A,"&gt;="&amp;$A$1,PASTE_DQS_TRACKER!$A:$A,"&lt;="&amp;$A$2)</f>
        <v>0</v>
      </c>
      <c r="U12" s="6">
        <f>SUMIFS(PASTE_DQS_TRACKER!$D:$D,PASTE_DQS_TRACKER!$C:$C,Swaps_wk!$AQ12,PASTE_DQS_TRACKER!$B:$B,Swaps_wk!U$2,PASTE_DQS_TRACKER!$A:$A,"&gt;="&amp;$A$1,PASTE_DQS_TRACKER!$A:$A,"&lt;="&amp;$A$2)-SUMIFS(PASTE_DQS_TRACKER!$D:$D,PASTE_DQS_TRACKER!$C:$C,Swaps_wk!$AQ12,PASTE_DQS_TRACKER!$E:$E,Swaps_wk!U$2,PASTE_DQS_TRACKER!$A:$A,"&gt;="&amp;$A$1,PASTE_DQS_TRACKER!$A:$A,"&lt;="&amp;$A$2)</f>
        <v>0</v>
      </c>
      <c r="V12" s="6">
        <f>SUMIFS(PASTE_DQS_TRACKER!$D:$D,PASTE_DQS_TRACKER!$C:$C,Swaps_wk!$AQ12,PASTE_DQS_TRACKER!$B:$B,Swaps_wk!V$2,PASTE_DQS_TRACKER!$A:$A,"&gt;="&amp;$A$1,PASTE_DQS_TRACKER!$A:$A,"&lt;="&amp;$A$2)-SUMIFS(PASTE_DQS_TRACKER!$D:$D,PASTE_DQS_TRACKER!$C:$C,Swaps_wk!$AQ12,PASTE_DQS_TRACKER!$E:$E,Swaps_wk!V$2,PASTE_DQS_TRACKER!$A:$A,"&gt;="&amp;$A$1,PASTE_DQS_TRACKER!$A:$A,"&lt;="&amp;$A$2)</f>
        <v>0</v>
      </c>
      <c r="W12" s="6">
        <f>SUMIFS(PASTE_DQS_TRACKER!$D:$D,PASTE_DQS_TRACKER!$C:$C,Swaps_wk!$AQ12,PASTE_DQS_TRACKER!$B:$B,Swaps_wk!W$2,PASTE_DQS_TRACKER!$A:$A,"&gt;="&amp;$A$1,PASTE_DQS_TRACKER!$A:$A,"&lt;="&amp;$A$2)-SUMIFS(PASTE_DQS_TRACKER!$D:$D,PASTE_DQS_TRACKER!$C:$C,Swaps_wk!$AQ12,PASTE_DQS_TRACKER!$E:$E,Swaps_wk!W$2,PASTE_DQS_TRACKER!$A:$A,"&gt;="&amp;$A$1,PASTE_DQS_TRACKER!$A:$A,"&lt;="&amp;$A$2)</f>
        <v>0</v>
      </c>
      <c r="X12" s="6">
        <f>SUMIFS(PASTE_DQS_TRACKER!$D:$D,PASTE_DQS_TRACKER!$C:$C,Swaps_wk!$AQ12,PASTE_DQS_TRACKER!$B:$B,Swaps_wk!X$2,PASTE_DQS_TRACKER!$A:$A,"&gt;="&amp;$A$1,PASTE_DQS_TRACKER!$A:$A,"&lt;="&amp;$A$2)-SUMIFS(PASTE_DQS_TRACKER!$D:$D,PASTE_DQS_TRACKER!$C:$C,Swaps_wk!$AQ12,PASTE_DQS_TRACKER!$E:$E,Swaps_wk!X$2,PASTE_DQS_TRACKER!$A:$A,"&gt;="&amp;$A$1,PASTE_DQS_TRACKER!$A:$A,"&lt;="&amp;$A$2)</f>
        <v>0</v>
      </c>
      <c r="Y12" s="6">
        <f>SUMIFS(PASTE_DQS_TRACKER!$D:$D,PASTE_DQS_TRACKER!$C:$C,Swaps_wk!$AQ12,PASTE_DQS_TRACKER!$B:$B,Swaps_wk!Y$2,PASTE_DQS_TRACKER!$A:$A,"&gt;="&amp;$A$1,PASTE_DQS_TRACKER!$A:$A,"&lt;="&amp;$A$2)-SUMIFS(PASTE_DQS_TRACKER!$D:$D,PASTE_DQS_TRACKER!$C:$C,Swaps_wk!$AQ12,PASTE_DQS_TRACKER!$E:$E,Swaps_wk!Y$2,PASTE_DQS_TRACKER!$A:$A,"&gt;="&amp;$A$1,PASTE_DQS_TRACKER!$A:$A,"&lt;="&amp;$A$2)</f>
        <v>0</v>
      </c>
      <c r="Z12" s="6">
        <f>SUMIFS(PASTE_DQS_TRACKER!$D:$D,PASTE_DQS_TRACKER!$C:$C,Swaps_wk!$AQ12,PASTE_DQS_TRACKER!$B:$B,Swaps_wk!Z$2,PASTE_DQS_TRACKER!$A:$A,"&gt;="&amp;$A$1,PASTE_DQS_TRACKER!$A:$A,"&lt;="&amp;$A$2)-SUMIFS(PASTE_DQS_TRACKER!$D:$D,PASTE_DQS_TRACKER!$C:$C,Swaps_wk!$AQ12,PASTE_DQS_TRACKER!$E:$E,Swaps_wk!Z$2,PASTE_DQS_TRACKER!$A:$A,"&gt;="&amp;$A$1,PASTE_DQS_TRACKER!$A:$A,"&lt;="&amp;$A$2)</f>
        <v>0</v>
      </c>
      <c r="AA12" s="6">
        <f>SUMIFS(PASTE_DQS_TRACKER!$D:$D,PASTE_DQS_TRACKER!$C:$C,Swaps_wk!$AQ12,PASTE_DQS_TRACKER!$B:$B,Swaps_wk!AA$2,PASTE_DQS_TRACKER!$A:$A,"&gt;="&amp;$A$1,PASTE_DQS_TRACKER!$A:$A,"&lt;="&amp;$A$2)-SUMIFS(PASTE_DQS_TRACKER!$D:$D,PASTE_DQS_TRACKER!$C:$C,Swaps_wk!$AQ12,PASTE_DQS_TRACKER!$E:$E,Swaps_wk!AA$2,PASTE_DQS_TRACKER!$A:$A,"&gt;="&amp;$A$1,PASTE_DQS_TRACKER!$A:$A,"&lt;="&amp;$A$2)</f>
        <v>0</v>
      </c>
      <c r="AB12" s="6">
        <f>SUMIFS(PASTE_DQS_TRACKER!$D:$D,PASTE_DQS_TRACKER!$C:$C,Swaps_wk!$AQ12,PASTE_DQS_TRACKER!$B:$B,Swaps_wk!AB$2,PASTE_DQS_TRACKER!$A:$A,"&gt;="&amp;$A$1,PASTE_DQS_TRACKER!$A:$A,"&lt;="&amp;$A$2)-SUMIFS(PASTE_DQS_TRACKER!$D:$D,PASTE_DQS_TRACKER!$C:$C,Swaps_wk!$AQ12,PASTE_DQS_TRACKER!$E:$E,Swaps_wk!AB$2,PASTE_DQS_TRACKER!$A:$A,"&gt;="&amp;$A$1,PASTE_DQS_TRACKER!$A:$A,"&lt;="&amp;$A$2)</f>
        <v>0</v>
      </c>
      <c r="AC12" s="6">
        <f>SUMIFS(PASTE_DQS_TRACKER!$D:$D,PASTE_DQS_TRACKER!$C:$C,Swaps_wk!$AQ12,PASTE_DQS_TRACKER!$B:$B,Swaps_wk!AC$2,PASTE_DQS_TRACKER!$A:$A,"&gt;="&amp;$A$1,PASTE_DQS_TRACKER!$A:$A,"&lt;="&amp;$A$2)-SUMIFS(PASTE_DQS_TRACKER!$D:$D,PASTE_DQS_TRACKER!$C:$C,Swaps_wk!$AQ12,PASTE_DQS_TRACKER!$E:$E,Swaps_wk!AC$2,PASTE_DQS_TRACKER!$A:$A,"&gt;="&amp;$A$1,PASTE_DQS_TRACKER!$A:$A,"&lt;="&amp;$A$2)</f>
        <v>0</v>
      </c>
      <c r="AD12" s="6">
        <f>SUMIFS(PASTE_DQS_TRACKER!$D:$D,PASTE_DQS_TRACKER!$C:$C,Swaps_wk!$AQ12,PASTE_DQS_TRACKER!$B:$B,Swaps_wk!AD$2,PASTE_DQS_TRACKER!$A:$A,"&gt;="&amp;$A$1,PASTE_DQS_TRACKER!$A:$A,"&lt;="&amp;$A$2)-SUMIFS(PASTE_DQS_TRACKER!$D:$D,PASTE_DQS_TRACKER!$C:$C,Swaps_wk!$AQ12,PASTE_DQS_TRACKER!$E:$E,Swaps_wk!AD$2,PASTE_DQS_TRACKER!$A:$A,"&gt;="&amp;$A$1,PASTE_DQS_TRACKER!$A:$A,"&lt;="&amp;$A$2)</f>
        <v>0</v>
      </c>
      <c r="AE12" s="6">
        <f>SUMIFS(PASTE_DQS_TRACKER!$D:$D,PASTE_DQS_TRACKER!$C:$C,Swaps_wk!$AQ12,PASTE_DQS_TRACKER!$B:$B,Swaps_wk!AE$2,PASTE_DQS_TRACKER!$A:$A,"&gt;="&amp;$A$1,PASTE_DQS_TRACKER!$A:$A,"&lt;="&amp;$A$2)-SUMIFS(PASTE_DQS_TRACKER!$D:$D,PASTE_DQS_TRACKER!$C:$C,Swaps_wk!$AQ12,PASTE_DQS_TRACKER!$E:$E,Swaps_wk!AE$2,PASTE_DQS_TRACKER!$A:$A,"&gt;="&amp;$A$1,PASTE_DQS_TRACKER!$A:$A,"&lt;="&amp;$A$2)</f>
        <v>0</v>
      </c>
      <c r="AF12" s="6">
        <f>SUMIFS(PASTE_DQS_TRACKER!$D:$D,PASTE_DQS_TRACKER!$C:$C,Swaps_wk!$AQ12,PASTE_DQS_TRACKER!$B:$B,Swaps_wk!AF$2,PASTE_DQS_TRACKER!$A:$A,"&gt;="&amp;$A$1,PASTE_DQS_TRACKER!$A:$A,"&lt;="&amp;$A$2)-SUMIFS(PASTE_DQS_TRACKER!$D:$D,PASTE_DQS_TRACKER!$C:$C,Swaps_wk!$AQ12,PASTE_DQS_TRACKER!$E:$E,Swaps_wk!AF$2,PASTE_DQS_TRACKER!$A:$A,"&gt;="&amp;$A$1,PASTE_DQS_TRACKER!$A:$A,"&lt;="&amp;$A$2)</f>
        <v>0</v>
      </c>
      <c r="AG12" s="6">
        <f>SUMIFS(PASTE_DQS_TRACKER!$D:$D,PASTE_DQS_TRACKER!$C:$C,Swaps_wk!$AQ12,PASTE_DQS_TRACKER!$B:$B,Swaps_wk!AG$2,PASTE_DQS_TRACKER!$A:$A,"&gt;="&amp;$A$1,PASTE_DQS_TRACKER!$A:$A,"&lt;="&amp;$A$2)-SUMIFS(PASTE_DQS_TRACKER!$D:$D,PASTE_DQS_TRACKER!$C:$C,Swaps_wk!$AQ12,PASTE_DQS_TRACKER!$E:$E,Swaps_wk!AG$2,PASTE_DQS_TRACKER!$A:$A,"&gt;="&amp;$A$1,PASTE_DQS_TRACKER!$A:$A,"&lt;="&amp;$A$2)</f>
        <v>0</v>
      </c>
      <c r="AH12" s="6">
        <f>SUMIFS(PASTE_DQS_TRACKER!$D:$D,PASTE_DQS_TRACKER!$C:$C,Swaps_wk!$AQ12,PASTE_DQS_TRACKER!$B:$B,Swaps_wk!AH$2,PASTE_DQS_TRACKER!$A:$A,"&gt;="&amp;$A$1,PASTE_DQS_TRACKER!$A:$A,"&lt;="&amp;$A$2)-SUMIFS(PASTE_DQS_TRACKER!$D:$D,PASTE_DQS_TRACKER!$C:$C,Swaps_wk!$AQ12,PASTE_DQS_TRACKER!$E:$E,Swaps_wk!AH$2,PASTE_DQS_TRACKER!$A:$A,"&gt;="&amp;$A$1,PASTE_DQS_TRACKER!$A:$A,"&lt;="&amp;$A$2)</f>
        <v>0</v>
      </c>
      <c r="AI12" s="6">
        <f>SUMIFS(PASTE_DQS_TRACKER!$D:$D,PASTE_DQS_TRACKER!$C:$C,Swaps_wk!$AQ12,PASTE_DQS_TRACKER!$B:$B,Swaps_wk!AI$2,PASTE_DQS_TRACKER!$A:$A,"&gt;="&amp;$A$1,PASTE_DQS_TRACKER!$A:$A,"&lt;="&amp;$A$2)-SUMIFS(PASTE_DQS_TRACKER!$D:$D,PASTE_DQS_TRACKER!$C:$C,Swaps_wk!$AQ12,PASTE_DQS_TRACKER!$E:$E,Swaps_wk!AI$2,PASTE_DQS_TRACKER!$A:$A,"&gt;="&amp;$A$1,PASTE_DQS_TRACKER!$A:$A,"&lt;="&amp;$A$2)</f>
        <v>0</v>
      </c>
      <c r="AJ12" s="6">
        <f>SUMIFS(PASTE_DQS_TRACKER!$D:$D,PASTE_DQS_TRACKER!$C:$C,Swaps_wk!$AQ12,PASTE_DQS_TRACKER!$B:$B,Swaps_wk!AJ$2,PASTE_DQS_TRACKER!$A:$A,"&gt;="&amp;$A$1,PASTE_DQS_TRACKER!$A:$A,"&lt;="&amp;$A$2)-SUMIFS(PASTE_DQS_TRACKER!$D:$D,PASTE_DQS_TRACKER!$C:$C,Swaps_wk!$AQ12,PASTE_DQS_TRACKER!$E:$E,Swaps_wk!AJ$2,PASTE_DQS_TRACKER!$A:$A,"&gt;="&amp;$A$1,PASTE_DQS_TRACKER!$A:$A,"&lt;="&amp;$A$2)</f>
        <v>0</v>
      </c>
      <c r="AK12" s="6">
        <f>SUMIFS(PASTE_DQS_TRACKER!$D:$D,PASTE_DQS_TRACKER!$C:$C,Swaps_wk!$AQ12,PASTE_DQS_TRACKER!$B:$B,Swaps_wk!AK$2,PASTE_DQS_TRACKER!$A:$A,"&gt;="&amp;$A$1,PASTE_DQS_TRACKER!$A:$A,"&lt;="&amp;$A$2)-SUMIFS(PASTE_DQS_TRACKER!$D:$D,PASTE_DQS_TRACKER!$C:$C,Swaps_wk!$AQ12,PASTE_DQS_TRACKER!$E:$E,Swaps_wk!AK$2,PASTE_DQS_TRACKER!$A:$A,"&gt;="&amp;$A$1,PASTE_DQS_TRACKER!$A:$A,"&lt;="&amp;$A$2)</f>
        <v>0</v>
      </c>
      <c r="AL12" s="6">
        <f>SUMIFS(PASTE_DQS_TRACKER!$D:$D,PASTE_DQS_TRACKER!$C:$C,Swaps_wk!$AQ12,PASTE_DQS_TRACKER!$B:$B,Swaps_wk!AL$2,PASTE_DQS_TRACKER!$A:$A,"&gt;="&amp;$A$1,PASTE_DQS_TRACKER!$A:$A,"&lt;="&amp;$A$2)-SUMIFS(PASTE_DQS_TRACKER!$D:$D,PASTE_DQS_TRACKER!$C:$C,Swaps_wk!$AQ12,PASTE_DQS_TRACKER!$E:$E,Swaps_wk!AL$2,PASTE_DQS_TRACKER!$A:$A,"&gt;="&amp;$A$1,PASTE_DQS_TRACKER!$A:$A,"&lt;="&amp;$A$2)</f>
        <v>0</v>
      </c>
      <c r="AM12" s="6">
        <f>SUMIFS(PASTE_DQS_TRACKER!$D:$D,PASTE_DQS_TRACKER!$C:$C,Swaps_wk!$AQ12,PASTE_DQS_TRACKER!$B:$B,Swaps_wk!AM$2,PASTE_DQS_TRACKER!$A:$A,"&gt;="&amp;$A$1,PASTE_DQS_TRACKER!$A:$A,"&lt;="&amp;$A$2)-SUMIFS(PASTE_DQS_TRACKER!$D:$D,PASTE_DQS_TRACKER!$C:$C,Swaps_wk!$AQ12,PASTE_DQS_TRACKER!$E:$E,Swaps_wk!AM$2,PASTE_DQS_TRACKER!$A:$A,"&gt;="&amp;$A$1,PASTE_DQS_TRACKER!$A:$A,"&lt;="&amp;$A$2)</f>
        <v>0</v>
      </c>
      <c r="AN12" s="6">
        <f>SUMIFS(PASTE_DQS_TRACKER!$D:$D,PASTE_DQS_TRACKER!$C:$C,Swaps_wk!$AQ12,PASTE_DQS_TRACKER!$B:$B,Swaps_wk!AN$2,PASTE_DQS_TRACKER!$A:$A,"&gt;="&amp;$A$1,PASTE_DQS_TRACKER!$A:$A,"&lt;="&amp;$A$2)-SUMIFS(PASTE_DQS_TRACKER!$D:$D,PASTE_DQS_TRACKER!$C:$C,Swaps_wk!$AQ12,PASTE_DQS_TRACKER!$E:$E,Swaps_wk!AN$2,PASTE_DQS_TRACKER!$A:$A,"&gt;="&amp;$A$1,PASTE_DQS_TRACKER!$A:$A,"&lt;="&amp;$A$2)</f>
        <v>0</v>
      </c>
      <c r="AO12" s="6">
        <f t="shared" si="0"/>
        <v>0</v>
      </c>
      <c r="AP12">
        <v>11</v>
      </c>
      <c r="AQ12" t="str">
        <f t="shared" si="1"/>
        <v>C/H/05B-F.</v>
      </c>
    </row>
    <row r="13" spans="1:43" x14ac:dyDescent="0.25">
      <c r="A13" t="s">
        <v>152</v>
      </c>
      <c r="B13" s="6">
        <f>SUMIFS(PASTE_DQS_TRACKER!$D:$D,PASTE_DQS_TRACKER!$C:$C,Swaps_wk!$AQ13,PASTE_DQS_TRACKER!$B:$B,Swaps_wk!B$2,PASTE_DQS_TRACKER!$A:$A,"&gt;="&amp;$A$1,PASTE_DQS_TRACKER!$A:$A,"&lt;="&amp;$A$2)-SUMIFS(PASTE_DQS_TRACKER!$D:$D,PASTE_DQS_TRACKER!$C:$C,Swaps_wk!$AQ13,PASTE_DQS_TRACKER!$E:$E,Swaps_wk!B$2,PASTE_DQS_TRACKER!$A:$A,"&gt;="&amp;$A$1,PASTE_DQS_TRACKER!$A:$A,"&lt;="&amp;$A$2)</f>
        <v>0</v>
      </c>
      <c r="C13" s="6">
        <f>SUMIFS(PASTE_DQS_TRACKER!$D:$D,PASTE_DQS_TRACKER!$C:$C,Swaps_wk!$AQ13,PASTE_DQS_TRACKER!$B:$B,Swaps_wk!C$2,PASTE_DQS_TRACKER!$A:$A,"&gt;="&amp;$A$1,PASTE_DQS_TRACKER!$A:$A,"&lt;="&amp;$A$2)-SUMIFS(PASTE_DQS_TRACKER!$D:$D,PASTE_DQS_TRACKER!$C:$C,Swaps_wk!$AQ13,PASTE_DQS_TRACKER!$E:$E,Swaps_wk!C$2,PASTE_DQS_TRACKER!$A:$A,"&gt;="&amp;$A$1,PASTE_DQS_TRACKER!$A:$A,"&lt;="&amp;$A$2)</f>
        <v>10</v>
      </c>
      <c r="D13" s="6">
        <f>SUMIFS(PASTE_DQS_TRACKER!$D:$D,PASTE_DQS_TRACKER!$C:$C,Swaps_wk!$AQ13,PASTE_DQS_TRACKER!$B:$B,Swaps_wk!D$2,PASTE_DQS_TRACKER!$A:$A,"&gt;="&amp;$A$1,PASTE_DQS_TRACKER!$A:$A,"&lt;="&amp;$A$2)-SUMIFS(PASTE_DQS_TRACKER!$D:$D,PASTE_DQS_TRACKER!$C:$C,Swaps_wk!$AQ13,PASTE_DQS_TRACKER!$E:$E,Swaps_wk!D$2,PASTE_DQS_TRACKER!$A:$A,"&gt;="&amp;$A$1,PASTE_DQS_TRACKER!$A:$A,"&lt;="&amp;$A$2)</f>
        <v>-5</v>
      </c>
      <c r="E13" s="6">
        <f>SUMIFS(PASTE_DQS_TRACKER!$D:$D,PASTE_DQS_TRACKER!$C:$C,Swaps_wk!$AQ13,PASTE_DQS_TRACKER!$B:$B,Swaps_wk!E$2,PASTE_DQS_TRACKER!$A:$A,"&gt;="&amp;$A$1,PASTE_DQS_TRACKER!$A:$A,"&lt;="&amp;$A$2)-SUMIFS(PASTE_DQS_TRACKER!$D:$D,PASTE_DQS_TRACKER!$C:$C,Swaps_wk!$AQ13,PASTE_DQS_TRACKER!$E:$E,Swaps_wk!E$2,PASTE_DQS_TRACKER!$A:$A,"&gt;="&amp;$A$1,PASTE_DQS_TRACKER!$A:$A,"&lt;="&amp;$A$2)</f>
        <v>0</v>
      </c>
      <c r="F13" s="6">
        <f>SUMIFS(PASTE_DQS_TRACKER!$D:$D,PASTE_DQS_TRACKER!$C:$C,Swaps_wk!$AQ13,PASTE_DQS_TRACKER!$B:$B,Swaps_wk!F$2,PASTE_DQS_TRACKER!$A:$A,"&gt;="&amp;$A$1,PASTE_DQS_TRACKER!$A:$A,"&lt;="&amp;$A$2)-SUMIFS(PASTE_DQS_TRACKER!$D:$D,PASTE_DQS_TRACKER!$C:$C,Swaps_wk!$AQ13,PASTE_DQS_TRACKER!$E:$E,Swaps_wk!F$2,PASTE_DQS_TRACKER!$A:$A,"&gt;="&amp;$A$1,PASTE_DQS_TRACKER!$A:$A,"&lt;="&amp;$A$2)</f>
        <v>-5</v>
      </c>
      <c r="G13" s="6">
        <f>SUMIFS(PASTE_DQS_TRACKER!$D:$D,PASTE_DQS_TRACKER!$C:$C,Swaps_wk!$AQ13,PASTE_DQS_TRACKER!$B:$B,Swaps_wk!G$2,PASTE_DQS_TRACKER!$A:$A,"&gt;="&amp;$A$1,PASTE_DQS_TRACKER!$A:$A,"&lt;="&amp;$A$2)-SUMIFS(PASTE_DQS_TRACKER!$D:$D,PASTE_DQS_TRACKER!$C:$C,Swaps_wk!$AQ13,PASTE_DQS_TRACKER!$E:$E,Swaps_wk!G$2,PASTE_DQS_TRACKER!$A:$A,"&gt;="&amp;$A$1,PASTE_DQS_TRACKER!$A:$A,"&lt;="&amp;$A$2)</f>
        <v>0</v>
      </c>
      <c r="H13" s="6">
        <f>SUMIFS(PASTE_DQS_TRACKER!$D:$D,PASTE_DQS_TRACKER!$C:$C,Swaps_wk!$AQ13,PASTE_DQS_TRACKER!$B:$B,Swaps_wk!H$2,PASTE_DQS_TRACKER!$A:$A,"&gt;="&amp;$A$1,PASTE_DQS_TRACKER!$A:$A,"&lt;="&amp;$A$2)-SUMIFS(PASTE_DQS_TRACKER!$D:$D,PASTE_DQS_TRACKER!$C:$C,Swaps_wk!$AQ13,PASTE_DQS_TRACKER!$E:$E,Swaps_wk!H$2,PASTE_DQS_TRACKER!$A:$A,"&gt;="&amp;$A$1,PASTE_DQS_TRACKER!$A:$A,"&lt;="&amp;$A$2)</f>
        <v>0</v>
      </c>
      <c r="I13" s="6">
        <f>SUMIFS(PASTE_DQS_TRACKER!$D:$D,PASTE_DQS_TRACKER!$C:$C,Swaps_wk!$AQ13,PASTE_DQS_TRACKER!$B:$B,Swaps_wk!I$2,PASTE_DQS_TRACKER!$A:$A,"&gt;="&amp;$A$1,PASTE_DQS_TRACKER!$A:$A,"&lt;="&amp;$A$2)-SUMIFS(PASTE_DQS_TRACKER!$D:$D,PASTE_DQS_TRACKER!$C:$C,Swaps_wk!$AQ13,PASTE_DQS_TRACKER!$E:$E,Swaps_wk!I$2,PASTE_DQS_TRACKER!$A:$A,"&gt;="&amp;$A$1,PASTE_DQS_TRACKER!$A:$A,"&lt;="&amp;$A$2)</f>
        <v>0</v>
      </c>
      <c r="J13" s="6">
        <f>SUMIFS(PASTE_DQS_TRACKER!$D:$D,PASTE_DQS_TRACKER!$C:$C,Swaps_wk!$AQ13,PASTE_DQS_TRACKER!$B:$B,Swaps_wk!J$2,PASTE_DQS_TRACKER!$A:$A,"&gt;="&amp;$A$1,PASTE_DQS_TRACKER!$A:$A,"&lt;="&amp;$A$2)-SUMIFS(PASTE_DQS_TRACKER!$D:$D,PASTE_DQS_TRACKER!$C:$C,Swaps_wk!$AQ13,PASTE_DQS_TRACKER!$E:$E,Swaps_wk!J$2,PASTE_DQS_TRACKER!$A:$A,"&gt;="&amp;$A$1,PASTE_DQS_TRACKER!$A:$A,"&lt;="&amp;$A$2)</f>
        <v>0</v>
      </c>
      <c r="K13" s="6">
        <f>SUMIFS(PASTE_DQS_TRACKER!$D:$D,PASTE_DQS_TRACKER!$C:$C,Swaps_wk!$AQ13,PASTE_DQS_TRACKER!$B:$B,Swaps_wk!K$2,PASTE_DQS_TRACKER!$A:$A,"&gt;="&amp;$A$1,PASTE_DQS_TRACKER!$A:$A,"&lt;="&amp;$A$2)-SUMIFS(PASTE_DQS_TRACKER!$D:$D,PASTE_DQS_TRACKER!$C:$C,Swaps_wk!$AQ13,PASTE_DQS_TRACKER!$E:$E,Swaps_wk!K$2,PASTE_DQS_TRACKER!$A:$A,"&gt;="&amp;$A$1,PASTE_DQS_TRACKER!$A:$A,"&lt;="&amp;$A$2)</f>
        <v>0</v>
      </c>
      <c r="L13" s="6">
        <f>SUMIFS(PASTE_DQS_TRACKER!$D:$D,PASTE_DQS_TRACKER!$C:$C,Swaps_wk!$AQ13,PASTE_DQS_TRACKER!$B:$B,Swaps_wk!L$2,PASTE_DQS_TRACKER!$A:$A,"&gt;="&amp;$A$1,PASTE_DQS_TRACKER!$A:$A,"&lt;="&amp;$A$2)-SUMIFS(PASTE_DQS_TRACKER!$D:$D,PASTE_DQS_TRACKER!$C:$C,Swaps_wk!$AQ13,PASTE_DQS_TRACKER!$E:$E,Swaps_wk!L$2,PASTE_DQS_TRACKER!$A:$A,"&gt;="&amp;$A$1,PASTE_DQS_TRACKER!$A:$A,"&lt;="&amp;$A$2)</f>
        <v>5</v>
      </c>
      <c r="M13" s="6">
        <f>SUMIFS(PASTE_DQS_TRACKER!$D:$D,PASTE_DQS_TRACKER!$C:$C,Swaps_wk!$AQ13,PASTE_DQS_TRACKER!$B:$B,Swaps_wk!M$2,PASTE_DQS_TRACKER!$A:$A,"&gt;="&amp;$A$1,PASTE_DQS_TRACKER!$A:$A,"&lt;="&amp;$A$2)-SUMIFS(PASTE_DQS_TRACKER!$D:$D,PASTE_DQS_TRACKER!$C:$C,Swaps_wk!$AQ13,PASTE_DQS_TRACKER!$E:$E,Swaps_wk!M$2,PASTE_DQS_TRACKER!$A:$A,"&gt;="&amp;$A$1,PASTE_DQS_TRACKER!$A:$A,"&lt;="&amp;$A$2)</f>
        <v>-6</v>
      </c>
      <c r="N13" s="6">
        <f>SUMIFS(PASTE_DQS_TRACKER!$D:$D,PASTE_DQS_TRACKER!$C:$C,Swaps_wk!$AQ13,PASTE_DQS_TRACKER!$B:$B,Swaps_wk!N$2,PASTE_DQS_TRACKER!$A:$A,"&gt;="&amp;$A$1,PASTE_DQS_TRACKER!$A:$A,"&lt;="&amp;$A$2)-SUMIFS(PASTE_DQS_TRACKER!$D:$D,PASTE_DQS_TRACKER!$C:$C,Swaps_wk!$AQ13,PASTE_DQS_TRACKER!$E:$E,Swaps_wk!N$2,PASTE_DQS_TRACKER!$A:$A,"&gt;="&amp;$A$1,PASTE_DQS_TRACKER!$A:$A,"&lt;="&amp;$A$2)</f>
        <v>1</v>
      </c>
      <c r="O13" s="6">
        <f>SUMIFS(PASTE_DQS_TRACKER!$D:$D,PASTE_DQS_TRACKER!$C:$C,Swaps_wk!$AQ13,PASTE_DQS_TRACKER!$B:$B,Swaps_wk!O$2,PASTE_DQS_TRACKER!$A:$A,"&gt;="&amp;$A$1,PASTE_DQS_TRACKER!$A:$A,"&lt;="&amp;$A$2)-SUMIFS(PASTE_DQS_TRACKER!$D:$D,PASTE_DQS_TRACKER!$C:$C,Swaps_wk!$AQ13,PASTE_DQS_TRACKER!$E:$E,Swaps_wk!O$2,PASTE_DQS_TRACKER!$A:$A,"&gt;="&amp;$A$1,PASTE_DQS_TRACKER!$A:$A,"&lt;="&amp;$A$2)</f>
        <v>-115</v>
      </c>
      <c r="P13" s="6">
        <f>SUMIFS(PASTE_DQS_TRACKER!$D:$D,PASTE_DQS_TRACKER!$C:$C,Swaps_wk!$AQ13,PASTE_DQS_TRACKER!$B:$B,Swaps_wk!P$2,PASTE_DQS_TRACKER!$A:$A,"&gt;="&amp;$A$1,PASTE_DQS_TRACKER!$A:$A,"&lt;="&amp;$A$2)-SUMIFS(PASTE_DQS_TRACKER!$D:$D,PASTE_DQS_TRACKER!$C:$C,Swaps_wk!$AQ13,PASTE_DQS_TRACKER!$E:$E,Swaps_wk!P$2,PASTE_DQS_TRACKER!$A:$A,"&gt;="&amp;$A$1,PASTE_DQS_TRACKER!$A:$A,"&lt;="&amp;$A$2)</f>
        <v>0</v>
      </c>
      <c r="Q13" s="6">
        <f>SUMIFS(PASTE_DQS_TRACKER!$D:$D,PASTE_DQS_TRACKER!$C:$C,Swaps_wk!$AQ13,PASTE_DQS_TRACKER!$B:$B,Swaps_wk!Q$2,PASTE_DQS_TRACKER!$A:$A,"&gt;="&amp;$A$1,PASTE_DQS_TRACKER!$A:$A,"&lt;="&amp;$A$2)-SUMIFS(PASTE_DQS_TRACKER!$D:$D,PASTE_DQS_TRACKER!$C:$C,Swaps_wk!$AQ13,PASTE_DQS_TRACKER!$E:$E,Swaps_wk!Q$2,PASTE_DQS_TRACKER!$A:$A,"&gt;="&amp;$A$1,PASTE_DQS_TRACKER!$A:$A,"&lt;="&amp;$A$2)</f>
        <v>0</v>
      </c>
      <c r="R13" s="6">
        <f>SUMIFS(PASTE_DQS_TRACKER!$D:$D,PASTE_DQS_TRACKER!$C:$C,Swaps_wk!$AQ13,PASTE_DQS_TRACKER!$B:$B,Swaps_wk!R$2,PASTE_DQS_TRACKER!$A:$A,"&gt;="&amp;$A$1,PASTE_DQS_TRACKER!$A:$A,"&lt;="&amp;$A$2)-SUMIFS(PASTE_DQS_TRACKER!$D:$D,PASTE_DQS_TRACKER!$C:$C,Swaps_wk!$AQ13,PASTE_DQS_TRACKER!$E:$E,Swaps_wk!R$2,PASTE_DQS_TRACKER!$A:$A,"&gt;="&amp;$A$1,PASTE_DQS_TRACKER!$A:$A,"&lt;="&amp;$A$2)</f>
        <v>0</v>
      </c>
      <c r="S13" s="6">
        <f>SUMIFS(PASTE_DQS_TRACKER!$D:$D,PASTE_DQS_TRACKER!$C:$C,Swaps_wk!$AQ13,PASTE_DQS_TRACKER!$B:$B,Swaps_wk!S$2,PASTE_DQS_TRACKER!$A:$A,"&gt;="&amp;$A$1,PASTE_DQS_TRACKER!$A:$A,"&lt;="&amp;$A$2)-SUMIFS(PASTE_DQS_TRACKER!$D:$D,PASTE_DQS_TRACKER!$C:$C,Swaps_wk!$AQ13,PASTE_DQS_TRACKER!$E:$E,Swaps_wk!S$2,PASTE_DQS_TRACKER!$A:$A,"&gt;="&amp;$A$1,PASTE_DQS_TRACKER!$A:$A,"&lt;="&amp;$A$2)</f>
        <v>0</v>
      </c>
      <c r="T13" s="6">
        <f>SUMIFS(PASTE_DQS_TRACKER!$D:$D,PASTE_DQS_TRACKER!$C:$C,Swaps_wk!$AQ13,PASTE_DQS_TRACKER!$B:$B,Swaps_wk!T$2,PASTE_DQS_TRACKER!$A:$A,"&gt;="&amp;$A$1,PASTE_DQS_TRACKER!$A:$A,"&lt;="&amp;$A$2)-SUMIFS(PASTE_DQS_TRACKER!$D:$D,PASTE_DQS_TRACKER!$C:$C,Swaps_wk!$AQ13,PASTE_DQS_TRACKER!$E:$E,Swaps_wk!T$2,PASTE_DQS_TRACKER!$A:$A,"&gt;="&amp;$A$1,PASTE_DQS_TRACKER!$A:$A,"&lt;="&amp;$A$2)</f>
        <v>0</v>
      </c>
      <c r="U13" s="6">
        <f>SUMIFS(PASTE_DQS_TRACKER!$D:$D,PASTE_DQS_TRACKER!$C:$C,Swaps_wk!$AQ13,PASTE_DQS_TRACKER!$B:$B,Swaps_wk!U$2,PASTE_DQS_TRACKER!$A:$A,"&gt;="&amp;$A$1,PASTE_DQS_TRACKER!$A:$A,"&lt;="&amp;$A$2)-SUMIFS(PASTE_DQS_TRACKER!$D:$D,PASTE_DQS_TRACKER!$C:$C,Swaps_wk!$AQ13,PASTE_DQS_TRACKER!$E:$E,Swaps_wk!U$2,PASTE_DQS_TRACKER!$A:$A,"&gt;="&amp;$A$1,PASTE_DQS_TRACKER!$A:$A,"&lt;="&amp;$A$2)</f>
        <v>0</v>
      </c>
      <c r="V13" s="6">
        <f>SUMIFS(PASTE_DQS_TRACKER!$D:$D,PASTE_DQS_TRACKER!$C:$C,Swaps_wk!$AQ13,PASTE_DQS_TRACKER!$B:$B,Swaps_wk!V$2,PASTE_DQS_TRACKER!$A:$A,"&gt;="&amp;$A$1,PASTE_DQS_TRACKER!$A:$A,"&lt;="&amp;$A$2)-SUMIFS(PASTE_DQS_TRACKER!$D:$D,PASTE_DQS_TRACKER!$C:$C,Swaps_wk!$AQ13,PASTE_DQS_TRACKER!$E:$E,Swaps_wk!V$2,PASTE_DQS_TRACKER!$A:$A,"&gt;="&amp;$A$1,PASTE_DQS_TRACKER!$A:$A,"&lt;="&amp;$A$2)</f>
        <v>0</v>
      </c>
      <c r="W13" s="6">
        <f>SUMIFS(PASTE_DQS_TRACKER!$D:$D,PASTE_DQS_TRACKER!$C:$C,Swaps_wk!$AQ13,PASTE_DQS_TRACKER!$B:$B,Swaps_wk!W$2,PASTE_DQS_TRACKER!$A:$A,"&gt;="&amp;$A$1,PASTE_DQS_TRACKER!$A:$A,"&lt;="&amp;$A$2)-SUMIFS(PASTE_DQS_TRACKER!$D:$D,PASTE_DQS_TRACKER!$C:$C,Swaps_wk!$AQ13,PASTE_DQS_TRACKER!$E:$E,Swaps_wk!W$2,PASTE_DQS_TRACKER!$A:$A,"&gt;="&amp;$A$1,PASTE_DQS_TRACKER!$A:$A,"&lt;="&amp;$A$2)</f>
        <v>0</v>
      </c>
      <c r="X13" s="6">
        <f>SUMIFS(PASTE_DQS_TRACKER!$D:$D,PASTE_DQS_TRACKER!$C:$C,Swaps_wk!$AQ13,PASTE_DQS_TRACKER!$B:$B,Swaps_wk!X$2,PASTE_DQS_TRACKER!$A:$A,"&gt;="&amp;$A$1,PASTE_DQS_TRACKER!$A:$A,"&lt;="&amp;$A$2)-SUMIFS(PASTE_DQS_TRACKER!$D:$D,PASTE_DQS_TRACKER!$C:$C,Swaps_wk!$AQ13,PASTE_DQS_TRACKER!$E:$E,Swaps_wk!X$2,PASTE_DQS_TRACKER!$A:$A,"&gt;="&amp;$A$1,PASTE_DQS_TRACKER!$A:$A,"&lt;="&amp;$A$2)</f>
        <v>0</v>
      </c>
      <c r="Y13" s="6">
        <f>SUMIFS(PASTE_DQS_TRACKER!$D:$D,PASTE_DQS_TRACKER!$C:$C,Swaps_wk!$AQ13,PASTE_DQS_TRACKER!$B:$B,Swaps_wk!Y$2,PASTE_DQS_TRACKER!$A:$A,"&gt;="&amp;$A$1,PASTE_DQS_TRACKER!$A:$A,"&lt;="&amp;$A$2)-SUMIFS(PASTE_DQS_TRACKER!$D:$D,PASTE_DQS_TRACKER!$C:$C,Swaps_wk!$AQ13,PASTE_DQS_TRACKER!$E:$E,Swaps_wk!Y$2,PASTE_DQS_TRACKER!$A:$A,"&gt;="&amp;$A$1,PASTE_DQS_TRACKER!$A:$A,"&lt;="&amp;$A$2)</f>
        <v>0</v>
      </c>
      <c r="Z13" s="6">
        <f>SUMIFS(PASTE_DQS_TRACKER!$D:$D,PASTE_DQS_TRACKER!$C:$C,Swaps_wk!$AQ13,PASTE_DQS_TRACKER!$B:$B,Swaps_wk!Z$2,PASTE_DQS_TRACKER!$A:$A,"&gt;="&amp;$A$1,PASTE_DQS_TRACKER!$A:$A,"&lt;="&amp;$A$2)-SUMIFS(PASTE_DQS_TRACKER!$D:$D,PASTE_DQS_TRACKER!$C:$C,Swaps_wk!$AQ13,PASTE_DQS_TRACKER!$E:$E,Swaps_wk!Z$2,PASTE_DQS_TRACKER!$A:$A,"&gt;="&amp;$A$1,PASTE_DQS_TRACKER!$A:$A,"&lt;="&amp;$A$2)</f>
        <v>0</v>
      </c>
      <c r="AA13" s="6">
        <f>SUMIFS(PASTE_DQS_TRACKER!$D:$D,PASTE_DQS_TRACKER!$C:$C,Swaps_wk!$AQ13,PASTE_DQS_TRACKER!$B:$B,Swaps_wk!AA$2,PASTE_DQS_TRACKER!$A:$A,"&gt;="&amp;$A$1,PASTE_DQS_TRACKER!$A:$A,"&lt;="&amp;$A$2)-SUMIFS(PASTE_DQS_TRACKER!$D:$D,PASTE_DQS_TRACKER!$C:$C,Swaps_wk!$AQ13,PASTE_DQS_TRACKER!$E:$E,Swaps_wk!AA$2,PASTE_DQS_TRACKER!$A:$A,"&gt;="&amp;$A$1,PASTE_DQS_TRACKER!$A:$A,"&lt;="&amp;$A$2)</f>
        <v>0</v>
      </c>
      <c r="AB13" s="6">
        <f>SUMIFS(PASTE_DQS_TRACKER!$D:$D,PASTE_DQS_TRACKER!$C:$C,Swaps_wk!$AQ13,PASTE_DQS_TRACKER!$B:$B,Swaps_wk!AB$2,PASTE_DQS_TRACKER!$A:$A,"&gt;="&amp;$A$1,PASTE_DQS_TRACKER!$A:$A,"&lt;="&amp;$A$2)-SUMIFS(PASTE_DQS_TRACKER!$D:$D,PASTE_DQS_TRACKER!$C:$C,Swaps_wk!$AQ13,PASTE_DQS_TRACKER!$E:$E,Swaps_wk!AB$2,PASTE_DQS_TRACKER!$A:$A,"&gt;="&amp;$A$1,PASTE_DQS_TRACKER!$A:$A,"&lt;="&amp;$A$2)</f>
        <v>0</v>
      </c>
      <c r="AC13" s="6">
        <f>SUMIFS(PASTE_DQS_TRACKER!$D:$D,PASTE_DQS_TRACKER!$C:$C,Swaps_wk!$AQ13,PASTE_DQS_TRACKER!$B:$B,Swaps_wk!AC$2,PASTE_DQS_TRACKER!$A:$A,"&gt;="&amp;$A$1,PASTE_DQS_TRACKER!$A:$A,"&lt;="&amp;$A$2)-SUMIFS(PASTE_DQS_TRACKER!$D:$D,PASTE_DQS_TRACKER!$C:$C,Swaps_wk!$AQ13,PASTE_DQS_TRACKER!$E:$E,Swaps_wk!AC$2,PASTE_DQS_TRACKER!$A:$A,"&gt;="&amp;$A$1,PASTE_DQS_TRACKER!$A:$A,"&lt;="&amp;$A$2)</f>
        <v>0</v>
      </c>
      <c r="AD13" s="6">
        <f>SUMIFS(PASTE_DQS_TRACKER!$D:$D,PASTE_DQS_TRACKER!$C:$C,Swaps_wk!$AQ13,PASTE_DQS_TRACKER!$B:$B,Swaps_wk!AD$2,PASTE_DQS_TRACKER!$A:$A,"&gt;="&amp;$A$1,PASTE_DQS_TRACKER!$A:$A,"&lt;="&amp;$A$2)-SUMIFS(PASTE_DQS_TRACKER!$D:$D,PASTE_DQS_TRACKER!$C:$C,Swaps_wk!$AQ13,PASTE_DQS_TRACKER!$E:$E,Swaps_wk!AD$2,PASTE_DQS_TRACKER!$A:$A,"&gt;="&amp;$A$1,PASTE_DQS_TRACKER!$A:$A,"&lt;="&amp;$A$2)</f>
        <v>0</v>
      </c>
      <c r="AE13" s="6">
        <f>SUMIFS(PASTE_DQS_TRACKER!$D:$D,PASTE_DQS_TRACKER!$C:$C,Swaps_wk!$AQ13,PASTE_DQS_TRACKER!$B:$B,Swaps_wk!AE$2,PASTE_DQS_TRACKER!$A:$A,"&gt;="&amp;$A$1,PASTE_DQS_TRACKER!$A:$A,"&lt;="&amp;$A$2)-SUMIFS(PASTE_DQS_TRACKER!$D:$D,PASTE_DQS_TRACKER!$C:$C,Swaps_wk!$AQ13,PASTE_DQS_TRACKER!$E:$E,Swaps_wk!AE$2,PASTE_DQS_TRACKER!$A:$A,"&gt;="&amp;$A$1,PASTE_DQS_TRACKER!$A:$A,"&lt;="&amp;$A$2)</f>
        <v>0</v>
      </c>
      <c r="AF13" s="6">
        <f>SUMIFS(PASTE_DQS_TRACKER!$D:$D,PASTE_DQS_TRACKER!$C:$C,Swaps_wk!$AQ13,PASTE_DQS_TRACKER!$B:$B,Swaps_wk!AF$2,PASTE_DQS_TRACKER!$A:$A,"&gt;="&amp;$A$1,PASTE_DQS_TRACKER!$A:$A,"&lt;="&amp;$A$2)-SUMIFS(PASTE_DQS_TRACKER!$D:$D,PASTE_DQS_TRACKER!$C:$C,Swaps_wk!$AQ13,PASTE_DQS_TRACKER!$E:$E,Swaps_wk!AF$2,PASTE_DQS_TRACKER!$A:$A,"&gt;="&amp;$A$1,PASTE_DQS_TRACKER!$A:$A,"&lt;="&amp;$A$2)</f>
        <v>0</v>
      </c>
      <c r="AG13" s="6">
        <f>SUMIFS(PASTE_DQS_TRACKER!$D:$D,PASTE_DQS_TRACKER!$C:$C,Swaps_wk!$AQ13,PASTE_DQS_TRACKER!$B:$B,Swaps_wk!AG$2,PASTE_DQS_TRACKER!$A:$A,"&gt;="&amp;$A$1,PASTE_DQS_TRACKER!$A:$A,"&lt;="&amp;$A$2)-SUMIFS(PASTE_DQS_TRACKER!$D:$D,PASTE_DQS_TRACKER!$C:$C,Swaps_wk!$AQ13,PASTE_DQS_TRACKER!$E:$E,Swaps_wk!AG$2,PASTE_DQS_TRACKER!$A:$A,"&gt;="&amp;$A$1,PASTE_DQS_TRACKER!$A:$A,"&lt;="&amp;$A$2)</f>
        <v>0</v>
      </c>
      <c r="AH13" s="6">
        <f>SUMIFS(PASTE_DQS_TRACKER!$D:$D,PASTE_DQS_TRACKER!$C:$C,Swaps_wk!$AQ13,PASTE_DQS_TRACKER!$B:$B,Swaps_wk!AH$2,PASTE_DQS_TRACKER!$A:$A,"&gt;="&amp;$A$1,PASTE_DQS_TRACKER!$A:$A,"&lt;="&amp;$A$2)-SUMIFS(PASTE_DQS_TRACKER!$D:$D,PASTE_DQS_TRACKER!$C:$C,Swaps_wk!$AQ13,PASTE_DQS_TRACKER!$E:$E,Swaps_wk!AH$2,PASTE_DQS_TRACKER!$A:$A,"&gt;="&amp;$A$1,PASTE_DQS_TRACKER!$A:$A,"&lt;="&amp;$A$2)</f>
        <v>0</v>
      </c>
      <c r="AI13" s="6">
        <f>SUMIFS(PASTE_DQS_TRACKER!$D:$D,PASTE_DQS_TRACKER!$C:$C,Swaps_wk!$AQ13,PASTE_DQS_TRACKER!$B:$B,Swaps_wk!AI$2,PASTE_DQS_TRACKER!$A:$A,"&gt;="&amp;$A$1,PASTE_DQS_TRACKER!$A:$A,"&lt;="&amp;$A$2)-SUMIFS(PASTE_DQS_TRACKER!$D:$D,PASTE_DQS_TRACKER!$C:$C,Swaps_wk!$AQ13,PASTE_DQS_TRACKER!$E:$E,Swaps_wk!AI$2,PASTE_DQS_TRACKER!$A:$A,"&gt;="&amp;$A$1,PASTE_DQS_TRACKER!$A:$A,"&lt;="&amp;$A$2)</f>
        <v>0</v>
      </c>
      <c r="AJ13" s="6">
        <f>SUMIFS(PASTE_DQS_TRACKER!$D:$D,PASTE_DQS_TRACKER!$C:$C,Swaps_wk!$AQ13,PASTE_DQS_TRACKER!$B:$B,Swaps_wk!AJ$2,PASTE_DQS_TRACKER!$A:$A,"&gt;="&amp;$A$1,PASTE_DQS_TRACKER!$A:$A,"&lt;="&amp;$A$2)-SUMIFS(PASTE_DQS_TRACKER!$D:$D,PASTE_DQS_TRACKER!$C:$C,Swaps_wk!$AQ13,PASTE_DQS_TRACKER!$E:$E,Swaps_wk!AJ$2,PASTE_DQS_TRACKER!$A:$A,"&gt;="&amp;$A$1,PASTE_DQS_TRACKER!$A:$A,"&lt;="&amp;$A$2)</f>
        <v>0</v>
      </c>
      <c r="AK13" s="6">
        <f>SUMIFS(PASTE_DQS_TRACKER!$D:$D,PASTE_DQS_TRACKER!$C:$C,Swaps_wk!$AQ13,PASTE_DQS_TRACKER!$B:$B,Swaps_wk!AK$2,PASTE_DQS_TRACKER!$A:$A,"&gt;="&amp;$A$1,PASTE_DQS_TRACKER!$A:$A,"&lt;="&amp;$A$2)-SUMIFS(PASTE_DQS_TRACKER!$D:$D,PASTE_DQS_TRACKER!$C:$C,Swaps_wk!$AQ13,PASTE_DQS_TRACKER!$E:$E,Swaps_wk!AK$2,PASTE_DQS_TRACKER!$A:$A,"&gt;="&amp;$A$1,PASTE_DQS_TRACKER!$A:$A,"&lt;="&amp;$A$2)</f>
        <v>0</v>
      </c>
      <c r="AL13" s="6">
        <f>SUMIFS(PASTE_DQS_TRACKER!$D:$D,PASTE_DQS_TRACKER!$C:$C,Swaps_wk!$AQ13,PASTE_DQS_TRACKER!$B:$B,Swaps_wk!AL$2,PASTE_DQS_TRACKER!$A:$A,"&gt;="&amp;$A$1,PASTE_DQS_TRACKER!$A:$A,"&lt;="&amp;$A$2)-SUMIFS(PASTE_DQS_TRACKER!$D:$D,PASTE_DQS_TRACKER!$C:$C,Swaps_wk!$AQ13,PASTE_DQS_TRACKER!$E:$E,Swaps_wk!AL$2,PASTE_DQS_TRACKER!$A:$A,"&gt;="&amp;$A$1,PASTE_DQS_TRACKER!$A:$A,"&lt;="&amp;$A$2)</f>
        <v>0</v>
      </c>
      <c r="AM13" s="6">
        <f>SUMIFS(PASTE_DQS_TRACKER!$D:$D,PASTE_DQS_TRACKER!$C:$C,Swaps_wk!$AQ13,PASTE_DQS_TRACKER!$B:$B,Swaps_wk!AM$2,PASTE_DQS_TRACKER!$A:$A,"&gt;="&amp;$A$1,PASTE_DQS_TRACKER!$A:$A,"&lt;="&amp;$A$2)-SUMIFS(PASTE_DQS_TRACKER!$D:$D,PASTE_DQS_TRACKER!$C:$C,Swaps_wk!$AQ13,PASTE_DQS_TRACKER!$E:$E,Swaps_wk!AM$2,PASTE_DQS_TRACKER!$A:$A,"&gt;="&amp;$A$1,PASTE_DQS_TRACKER!$A:$A,"&lt;="&amp;$A$2)</f>
        <v>0</v>
      </c>
      <c r="AN13" s="6">
        <f>SUMIFS(PASTE_DQS_TRACKER!$D:$D,PASTE_DQS_TRACKER!$C:$C,Swaps_wk!$AQ13,PASTE_DQS_TRACKER!$B:$B,Swaps_wk!AN$2,PASTE_DQS_TRACKER!$A:$A,"&gt;="&amp;$A$1,PASTE_DQS_TRACKER!$A:$A,"&lt;="&amp;$A$2)-SUMIFS(PASTE_DQS_TRACKER!$D:$D,PASTE_DQS_TRACKER!$C:$C,Swaps_wk!$AQ13,PASTE_DQS_TRACKER!$E:$E,Swaps_wk!AN$2,PASTE_DQS_TRACKER!$A:$A,"&gt;="&amp;$A$1,PASTE_DQS_TRACKER!$A:$A,"&lt;="&amp;$A$2)</f>
        <v>0</v>
      </c>
      <c r="AO13" s="6">
        <f t="shared" si="0"/>
        <v>-115</v>
      </c>
      <c r="AP13">
        <v>12</v>
      </c>
      <c r="AQ13" t="str">
        <f t="shared" si="1"/>
        <v>COD/2A3AX4</v>
      </c>
    </row>
    <row r="14" spans="1:43" x14ac:dyDescent="0.25">
      <c r="A14" t="s">
        <v>165</v>
      </c>
      <c r="B14" s="6">
        <f>SUMIFS(PASTE_DQS_TRACKER!$D:$D,PASTE_DQS_TRACKER!$C:$C,Swaps_wk!$AQ14,PASTE_DQS_TRACKER!$B:$B,Swaps_wk!B$2,PASTE_DQS_TRACKER!$A:$A,"&gt;="&amp;$A$1,PASTE_DQS_TRACKER!$A:$A,"&lt;="&amp;$A$2)-SUMIFS(PASTE_DQS_TRACKER!$D:$D,PASTE_DQS_TRACKER!$C:$C,Swaps_wk!$AQ14,PASTE_DQS_TRACKER!$E:$E,Swaps_wk!B$2,PASTE_DQS_TRACKER!$A:$A,"&gt;="&amp;$A$1,PASTE_DQS_TRACKER!$A:$A,"&lt;="&amp;$A$2)</f>
        <v>0</v>
      </c>
      <c r="C14" s="6">
        <f>SUMIFS(PASTE_DQS_TRACKER!$D:$D,PASTE_DQS_TRACKER!$C:$C,Swaps_wk!$AQ14,PASTE_DQS_TRACKER!$B:$B,Swaps_wk!C$2,PASTE_DQS_TRACKER!$A:$A,"&gt;="&amp;$A$1,PASTE_DQS_TRACKER!$A:$A,"&lt;="&amp;$A$2)-SUMIFS(PASTE_DQS_TRACKER!$D:$D,PASTE_DQS_TRACKER!$C:$C,Swaps_wk!$AQ14,PASTE_DQS_TRACKER!$E:$E,Swaps_wk!C$2,PASTE_DQS_TRACKER!$A:$A,"&gt;="&amp;$A$1,PASTE_DQS_TRACKER!$A:$A,"&lt;="&amp;$A$2)</f>
        <v>0</v>
      </c>
      <c r="D14" s="6">
        <f>SUMIFS(PASTE_DQS_TRACKER!$D:$D,PASTE_DQS_TRACKER!$C:$C,Swaps_wk!$AQ14,PASTE_DQS_TRACKER!$B:$B,Swaps_wk!D$2,PASTE_DQS_TRACKER!$A:$A,"&gt;="&amp;$A$1,PASTE_DQS_TRACKER!$A:$A,"&lt;="&amp;$A$2)-SUMIFS(PASTE_DQS_TRACKER!$D:$D,PASTE_DQS_TRACKER!$C:$C,Swaps_wk!$AQ14,PASTE_DQS_TRACKER!$E:$E,Swaps_wk!D$2,PASTE_DQS_TRACKER!$A:$A,"&gt;="&amp;$A$1,PASTE_DQS_TRACKER!$A:$A,"&lt;="&amp;$A$2)</f>
        <v>0</v>
      </c>
      <c r="E14" s="6">
        <f>SUMIFS(PASTE_DQS_TRACKER!$D:$D,PASTE_DQS_TRACKER!$C:$C,Swaps_wk!$AQ14,PASTE_DQS_TRACKER!$B:$B,Swaps_wk!E$2,PASTE_DQS_TRACKER!$A:$A,"&gt;="&amp;$A$1,PASTE_DQS_TRACKER!$A:$A,"&lt;="&amp;$A$2)-SUMIFS(PASTE_DQS_TRACKER!$D:$D,PASTE_DQS_TRACKER!$C:$C,Swaps_wk!$AQ14,PASTE_DQS_TRACKER!$E:$E,Swaps_wk!E$2,PASTE_DQS_TRACKER!$A:$A,"&gt;="&amp;$A$1,PASTE_DQS_TRACKER!$A:$A,"&lt;="&amp;$A$2)</f>
        <v>0</v>
      </c>
      <c r="F14" s="6">
        <f>SUMIFS(PASTE_DQS_TRACKER!$D:$D,PASTE_DQS_TRACKER!$C:$C,Swaps_wk!$AQ14,PASTE_DQS_TRACKER!$B:$B,Swaps_wk!F$2,PASTE_DQS_TRACKER!$A:$A,"&gt;="&amp;$A$1,PASTE_DQS_TRACKER!$A:$A,"&lt;="&amp;$A$2)-SUMIFS(PASTE_DQS_TRACKER!$D:$D,PASTE_DQS_TRACKER!$C:$C,Swaps_wk!$AQ14,PASTE_DQS_TRACKER!$E:$E,Swaps_wk!F$2,PASTE_DQS_TRACKER!$A:$A,"&gt;="&amp;$A$1,PASTE_DQS_TRACKER!$A:$A,"&lt;="&amp;$A$2)</f>
        <v>0</v>
      </c>
      <c r="G14" s="6">
        <f>SUMIFS(PASTE_DQS_TRACKER!$D:$D,PASTE_DQS_TRACKER!$C:$C,Swaps_wk!$AQ14,PASTE_DQS_TRACKER!$B:$B,Swaps_wk!G$2,PASTE_DQS_TRACKER!$A:$A,"&gt;="&amp;$A$1,PASTE_DQS_TRACKER!$A:$A,"&lt;="&amp;$A$2)-SUMIFS(PASTE_DQS_TRACKER!$D:$D,PASTE_DQS_TRACKER!$C:$C,Swaps_wk!$AQ14,PASTE_DQS_TRACKER!$E:$E,Swaps_wk!G$2,PASTE_DQS_TRACKER!$A:$A,"&gt;="&amp;$A$1,PASTE_DQS_TRACKER!$A:$A,"&lt;="&amp;$A$2)</f>
        <v>0</v>
      </c>
      <c r="H14" s="6">
        <f>SUMIFS(PASTE_DQS_TRACKER!$D:$D,PASTE_DQS_TRACKER!$C:$C,Swaps_wk!$AQ14,PASTE_DQS_TRACKER!$B:$B,Swaps_wk!H$2,PASTE_DQS_TRACKER!$A:$A,"&gt;="&amp;$A$1,PASTE_DQS_TRACKER!$A:$A,"&lt;="&amp;$A$2)-SUMIFS(PASTE_DQS_TRACKER!$D:$D,PASTE_DQS_TRACKER!$C:$C,Swaps_wk!$AQ14,PASTE_DQS_TRACKER!$E:$E,Swaps_wk!H$2,PASTE_DQS_TRACKER!$A:$A,"&gt;="&amp;$A$1,PASTE_DQS_TRACKER!$A:$A,"&lt;="&amp;$A$2)</f>
        <v>0</v>
      </c>
      <c r="I14" s="6">
        <f>SUMIFS(PASTE_DQS_TRACKER!$D:$D,PASTE_DQS_TRACKER!$C:$C,Swaps_wk!$AQ14,PASTE_DQS_TRACKER!$B:$B,Swaps_wk!I$2,PASTE_DQS_TRACKER!$A:$A,"&gt;="&amp;$A$1,PASTE_DQS_TRACKER!$A:$A,"&lt;="&amp;$A$2)-SUMIFS(PASTE_DQS_TRACKER!$D:$D,PASTE_DQS_TRACKER!$C:$C,Swaps_wk!$AQ14,PASTE_DQS_TRACKER!$E:$E,Swaps_wk!I$2,PASTE_DQS_TRACKER!$A:$A,"&gt;="&amp;$A$1,PASTE_DQS_TRACKER!$A:$A,"&lt;="&amp;$A$2)</f>
        <v>0</v>
      </c>
      <c r="J14" s="6">
        <f>SUMIFS(PASTE_DQS_TRACKER!$D:$D,PASTE_DQS_TRACKER!$C:$C,Swaps_wk!$AQ14,PASTE_DQS_TRACKER!$B:$B,Swaps_wk!J$2,PASTE_DQS_TRACKER!$A:$A,"&gt;="&amp;$A$1,PASTE_DQS_TRACKER!$A:$A,"&lt;="&amp;$A$2)-SUMIFS(PASTE_DQS_TRACKER!$D:$D,PASTE_DQS_TRACKER!$C:$C,Swaps_wk!$AQ14,PASTE_DQS_TRACKER!$E:$E,Swaps_wk!J$2,PASTE_DQS_TRACKER!$A:$A,"&gt;="&amp;$A$1,PASTE_DQS_TRACKER!$A:$A,"&lt;="&amp;$A$2)</f>
        <v>0</v>
      </c>
      <c r="K14" s="6">
        <f>SUMIFS(PASTE_DQS_TRACKER!$D:$D,PASTE_DQS_TRACKER!$C:$C,Swaps_wk!$AQ14,PASTE_DQS_TRACKER!$B:$B,Swaps_wk!K$2,PASTE_DQS_TRACKER!$A:$A,"&gt;="&amp;$A$1,PASTE_DQS_TRACKER!$A:$A,"&lt;="&amp;$A$2)-SUMIFS(PASTE_DQS_TRACKER!$D:$D,PASTE_DQS_TRACKER!$C:$C,Swaps_wk!$AQ14,PASTE_DQS_TRACKER!$E:$E,Swaps_wk!K$2,PASTE_DQS_TRACKER!$A:$A,"&gt;="&amp;$A$1,PASTE_DQS_TRACKER!$A:$A,"&lt;="&amp;$A$2)</f>
        <v>0</v>
      </c>
      <c r="L14" s="6">
        <f>SUMIFS(PASTE_DQS_TRACKER!$D:$D,PASTE_DQS_TRACKER!$C:$C,Swaps_wk!$AQ14,PASTE_DQS_TRACKER!$B:$B,Swaps_wk!L$2,PASTE_DQS_TRACKER!$A:$A,"&gt;="&amp;$A$1,PASTE_DQS_TRACKER!$A:$A,"&lt;="&amp;$A$2)-SUMIFS(PASTE_DQS_TRACKER!$D:$D,PASTE_DQS_TRACKER!$C:$C,Swaps_wk!$AQ14,PASTE_DQS_TRACKER!$E:$E,Swaps_wk!L$2,PASTE_DQS_TRACKER!$A:$A,"&gt;="&amp;$A$1,PASTE_DQS_TRACKER!$A:$A,"&lt;="&amp;$A$2)</f>
        <v>0</v>
      </c>
      <c r="M14" s="6">
        <f>SUMIFS(PASTE_DQS_TRACKER!$D:$D,PASTE_DQS_TRACKER!$C:$C,Swaps_wk!$AQ14,PASTE_DQS_TRACKER!$B:$B,Swaps_wk!M$2,PASTE_DQS_TRACKER!$A:$A,"&gt;="&amp;$A$1,PASTE_DQS_TRACKER!$A:$A,"&lt;="&amp;$A$2)-SUMIFS(PASTE_DQS_TRACKER!$D:$D,PASTE_DQS_TRACKER!$C:$C,Swaps_wk!$AQ14,PASTE_DQS_TRACKER!$E:$E,Swaps_wk!M$2,PASTE_DQS_TRACKER!$A:$A,"&gt;="&amp;$A$1,PASTE_DQS_TRACKER!$A:$A,"&lt;="&amp;$A$2)</f>
        <v>0</v>
      </c>
      <c r="N14" s="6">
        <f>SUMIFS(PASTE_DQS_TRACKER!$D:$D,PASTE_DQS_TRACKER!$C:$C,Swaps_wk!$AQ14,PASTE_DQS_TRACKER!$B:$B,Swaps_wk!N$2,PASTE_DQS_TRACKER!$A:$A,"&gt;="&amp;$A$1,PASTE_DQS_TRACKER!$A:$A,"&lt;="&amp;$A$2)-SUMIFS(PASTE_DQS_TRACKER!$D:$D,PASTE_DQS_TRACKER!$C:$C,Swaps_wk!$AQ14,PASTE_DQS_TRACKER!$E:$E,Swaps_wk!N$2,PASTE_DQS_TRACKER!$A:$A,"&gt;="&amp;$A$1,PASTE_DQS_TRACKER!$A:$A,"&lt;="&amp;$A$2)</f>
        <v>0</v>
      </c>
      <c r="O14" s="6">
        <f>SUMIFS(PASTE_DQS_TRACKER!$D:$D,PASTE_DQS_TRACKER!$C:$C,Swaps_wk!$AQ14,PASTE_DQS_TRACKER!$B:$B,Swaps_wk!O$2,PASTE_DQS_TRACKER!$A:$A,"&gt;="&amp;$A$1,PASTE_DQS_TRACKER!$A:$A,"&lt;="&amp;$A$2)-SUMIFS(PASTE_DQS_TRACKER!$D:$D,PASTE_DQS_TRACKER!$C:$C,Swaps_wk!$AQ14,PASTE_DQS_TRACKER!$E:$E,Swaps_wk!O$2,PASTE_DQS_TRACKER!$A:$A,"&gt;="&amp;$A$1,PASTE_DQS_TRACKER!$A:$A,"&lt;="&amp;$A$2)</f>
        <v>0</v>
      </c>
      <c r="P14" s="6">
        <f>SUMIFS(PASTE_DQS_TRACKER!$D:$D,PASTE_DQS_TRACKER!$C:$C,Swaps_wk!$AQ14,PASTE_DQS_TRACKER!$B:$B,Swaps_wk!P$2,PASTE_DQS_TRACKER!$A:$A,"&gt;="&amp;$A$1,PASTE_DQS_TRACKER!$A:$A,"&lt;="&amp;$A$2)-SUMIFS(PASTE_DQS_TRACKER!$D:$D,PASTE_DQS_TRACKER!$C:$C,Swaps_wk!$AQ14,PASTE_DQS_TRACKER!$E:$E,Swaps_wk!P$2,PASTE_DQS_TRACKER!$A:$A,"&gt;="&amp;$A$1,PASTE_DQS_TRACKER!$A:$A,"&lt;="&amp;$A$2)</f>
        <v>0</v>
      </c>
      <c r="Q14" s="6">
        <f>SUMIFS(PASTE_DQS_TRACKER!$D:$D,PASTE_DQS_TRACKER!$C:$C,Swaps_wk!$AQ14,PASTE_DQS_TRACKER!$B:$B,Swaps_wk!Q$2,PASTE_DQS_TRACKER!$A:$A,"&gt;="&amp;$A$1,PASTE_DQS_TRACKER!$A:$A,"&lt;="&amp;$A$2)-SUMIFS(PASTE_DQS_TRACKER!$D:$D,PASTE_DQS_TRACKER!$C:$C,Swaps_wk!$AQ14,PASTE_DQS_TRACKER!$E:$E,Swaps_wk!Q$2,PASTE_DQS_TRACKER!$A:$A,"&gt;="&amp;$A$1,PASTE_DQS_TRACKER!$A:$A,"&lt;="&amp;$A$2)</f>
        <v>0</v>
      </c>
      <c r="R14" s="6">
        <f>SUMIFS(PASTE_DQS_TRACKER!$D:$D,PASTE_DQS_TRACKER!$C:$C,Swaps_wk!$AQ14,PASTE_DQS_TRACKER!$B:$B,Swaps_wk!R$2,PASTE_DQS_TRACKER!$A:$A,"&gt;="&amp;$A$1,PASTE_DQS_TRACKER!$A:$A,"&lt;="&amp;$A$2)-SUMIFS(PASTE_DQS_TRACKER!$D:$D,PASTE_DQS_TRACKER!$C:$C,Swaps_wk!$AQ14,PASTE_DQS_TRACKER!$E:$E,Swaps_wk!R$2,PASTE_DQS_TRACKER!$A:$A,"&gt;="&amp;$A$1,PASTE_DQS_TRACKER!$A:$A,"&lt;="&amp;$A$2)</f>
        <v>0</v>
      </c>
      <c r="S14" s="6">
        <f>SUMIFS(PASTE_DQS_TRACKER!$D:$D,PASTE_DQS_TRACKER!$C:$C,Swaps_wk!$AQ14,PASTE_DQS_TRACKER!$B:$B,Swaps_wk!S$2,PASTE_DQS_TRACKER!$A:$A,"&gt;="&amp;$A$1,PASTE_DQS_TRACKER!$A:$A,"&lt;="&amp;$A$2)-SUMIFS(PASTE_DQS_TRACKER!$D:$D,PASTE_DQS_TRACKER!$C:$C,Swaps_wk!$AQ14,PASTE_DQS_TRACKER!$E:$E,Swaps_wk!S$2,PASTE_DQS_TRACKER!$A:$A,"&gt;="&amp;$A$1,PASTE_DQS_TRACKER!$A:$A,"&lt;="&amp;$A$2)</f>
        <v>0</v>
      </c>
      <c r="T14" s="6">
        <f>SUMIFS(PASTE_DQS_TRACKER!$D:$D,PASTE_DQS_TRACKER!$C:$C,Swaps_wk!$AQ14,PASTE_DQS_TRACKER!$B:$B,Swaps_wk!T$2,PASTE_DQS_TRACKER!$A:$A,"&gt;="&amp;$A$1,PASTE_DQS_TRACKER!$A:$A,"&lt;="&amp;$A$2)-SUMIFS(PASTE_DQS_TRACKER!$D:$D,PASTE_DQS_TRACKER!$C:$C,Swaps_wk!$AQ14,PASTE_DQS_TRACKER!$E:$E,Swaps_wk!T$2,PASTE_DQS_TRACKER!$A:$A,"&gt;="&amp;$A$1,PASTE_DQS_TRACKER!$A:$A,"&lt;="&amp;$A$2)</f>
        <v>0</v>
      </c>
      <c r="U14" s="6">
        <f>SUMIFS(PASTE_DQS_TRACKER!$D:$D,PASTE_DQS_TRACKER!$C:$C,Swaps_wk!$AQ14,PASTE_DQS_TRACKER!$B:$B,Swaps_wk!U$2,PASTE_DQS_TRACKER!$A:$A,"&gt;="&amp;$A$1,PASTE_DQS_TRACKER!$A:$A,"&lt;="&amp;$A$2)-SUMIFS(PASTE_DQS_TRACKER!$D:$D,PASTE_DQS_TRACKER!$C:$C,Swaps_wk!$AQ14,PASTE_DQS_TRACKER!$E:$E,Swaps_wk!U$2,PASTE_DQS_TRACKER!$A:$A,"&gt;="&amp;$A$1,PASTE_DQS_TRACKER!$A:$A,"&lt;="&amp;$A$2)</f>
        <v>0</v>
      </c>
      <c r="V14" s="6">
        <f>SUMIFS(PASTE_DQS_TRACKER!$D:$D,PASTE_DQS_TRACKER!$C:$C,Swaps_wk!$AQ14,PASTE_DQS_TRACKER!$B:$B,Swaps_wk!V$2,PASTE_DQS_TRACKER!$A:$A,"&gt;="&amp;$A$1,PASTE_DQS_TRACKER!$A:$A,"&lt;="&amp;$A$2)-SUMIFS(PASTE_DQS_TRACKER!$D:$D,PASTE_DQS_TRACKER!$C:$C,Swaps_wk!$AQ14,PASTE_DQS_TRACKER!$E:$E,Swaps_wk!V$2,PASTE_DQS_TRACKER!$A:$A,"&gt;="&amp;$A$1,PASTE_DQS_TRACKER!$A:$A,"&lt;="&amp;$A$2)</f>
        <v>0</v>
      </c>
      <c r="W14" s="6">
        <f>SUMIFS(PASTE_DQS_TRACKER!$D:$D,PASTE_DQS_TRACKER!$C:$C,Swaps_wk!$AQ14,PASTE_DQS_TRACKER!$B:$B,Swaps_wk!W$2,PASTE_DQS_TRACKER!$A:$A,"&gt;="&amp;$A$1,PASTE_DQS_TRACKER!$A:$A,"&lt;="&amp;$A$2)-SUMIFS(PASTE_DQS_TRACKER!$D:$D,PASTE_DQS_TRACKER!$C:$C,Swaps_wk!$AQ14,PASTE_DQS_TRACKER!$E:$E,Swaps_wk!W$2,PASTE_DQS_TRACKER!$A:$A,"&gt;="&amp;$A$1,PASTE_DQS_TRACKER!$A:$A,"&lt;="&amp;$A$2)</f>
        <v>0</v>
      </c>
      <c r="X14" s="6">
        <f>SUMIFS(PASTE_DQS_TRACKER!$D:$D,PASTE_DQS_TRACKER!$C:$C,Swaps_wk!$AQ14,PASTE_DQS_TRACKER!$B:$B,Swaps_wk!X$2,PASTE_DQS_TRACKER!$A:$A,"&gt;="&amp;$A$1,PASTE_DQS_TRACKER!$A:$A,"&lt;="&amp;$A$2)-SUMIFS(PASTE_DQS_TRACKER!$D:$D,PASTE_DQS_TRACKER!$C:$C,Swaps_wk!$AQ14,PASTE_DQS_TRACKER!$E:$E,Swaps_wk!X$2,PASTE_DQS_TRACKER!$A:$A,"&gt;="&amp;$A$1,PASTE_DQS_TRACKER!$A:$A,"&lt;="&amp;$A$2)</f>
        <v>0</v>
      </c>
      <c r="Y14" s="6">
        <f>SUMIFS(PASTE_DQS_TRACKER!$D:$D,PASTE_DQS_TRACKER!$C:$C,Swaps_wk!$AQ14,PASTE_DQS_TRACKER!$B:$B,Swaps_wk!Y$2,PASTE_DQS_TRACKER!$A:$A,"&gt;="&amp;$A$1,PASTE_DQS_TRACKER!$A:$A,"&lt;="&amp;$A$2)-SUMIFS(PASTE_DQS_TRACKER!$D:$D,PASTE_DQS_TRACKER!$C:$C,Swaps_wk!$AQ14,PASTE_DQS_TRACKER!$E:$E,Swaps_wk!Y$2,PASTE_DQS_TRACKER!$A:$A,"&gt;="&amp;$A$1,PASTE_DQS_TRACKER!$A:$A,"&lt;="&amp;$A$2)</f>
        <v>0</v>
      </c>
      <c r="Z14" s="6">
        <f>SUMIFS(PASTE_DQS_TRACKER!$D:$D,PASTE_DQS_TRACKER!$C:$C,Swaps_wk!$AQ14,PASTE_DQS_TRACKER!$B:$B,Swaps_wk!Z$2,PASTE_DQS_TRACKER!$A:$A,"&gt;="&amp;$A$1,PASTE_DQS_TRACKER!$A:$A,"&lt;="&amp;$A$2)-SUMIFS(PASTE_DQS_TRACKER!$D:$D,PASTE_DQS_TRACKER!$C:$C,Swaps_wk!$AQ14,PASTE_DQS_TRACKER!$E:$E,Swaps_wk!Z$2,PASTE_DQS_TRACKER!$A:$A,"&gt;="&amp;$A$1,PASTE_DQS_TRACKER!$A:$A,"&lt;="&amp;$A$2)</f>
        <v>0</v>
      </c>
      <c r="AA14" s="6">
        <f>SUMIFS(PASTE_DQS_TRACKER!$D:$D,PASTE_DQS_TRACKER!$C:$C,Swaps_wk!$AQ14,PASTE_DQS_TRACKER!$B:$B,Swaps_wk!AA$2,PASTE_DQS_TRACKER!$A:$A,"&gt;="&amp;$A$1,PASTE_DQS_TRACKER!$A:$A,"&lt;="&amp;$A$2)-SUMIFS(PASTE_DQS_TRACKER!$D:$D,PASTE_DQS_TRACKER!$C:$C,Swaps_wk!$AQ14,PASTE_DQS_TRACKER!$E:$E,Swaps_wk!AA$2,PASTE_DQS_TRACKER!$A:$A,"&gt;="&amp;$A$1,PASTE_DQS_TRACKER!$A:$A,"&lt;="&amp;$A$2)</f>
        <v>0</v>
      </c>
      <c r="AB14" s="6">
        <f>SUMIFS(PASTE_DQS_TRACKER!$D:$D,PASTE_DQS_TRACKER!$C:$C,Swaps_wk!$AQ14,PASTE_DQS_TRACKER!$B:$B,Swaps_wk!AB$2,PASTE_DQS_TRACKER!$A:$A,"&gt;="&amp;$A$1,PASTE_DQS_TRACKER!$A:$A,"&lt;="&amp;$A$2)-SUMIFS(PASTE_DQS_TRACKER!$D:$D,PASTE_DQS_TRACKER!$C:$C,Swaps_wk!$AQ14,PASTE_DQS_TRACKER!$E:$E,Swaps_wk!AB$2,PASTE_DQS_TRACKER!$A:$A,"&gt;="&amp;$A$1,PASTE_DQS_TRACKER!$A:$A,"&lt;="&amp;$A$2)</f>
        <v>0</v>
      </c>
      <c r="AC14" s="6">
        <f>SUMIFS(PASTE_DQS_TRACKER!$D:$D,PASTE_DQS_TRACKER!$C:$C,Swaps_wk!$AQ14,PASTE_DQS_TRACKER!$B:$B,Swaps_wk!AC$2,PASTE_DQS_TRACKER!$A:$A,"&gt;="&amp;$A$1,PASTE_DQS_TRACKER!$A:$A,"&lt;="&amp;$A$2)-SUMIFS(PASTE_DQS_TRACKER!$D:$D,PASTE_DQS_TRACKER!$C:$C,Swaps_wk!$AQ14,PASTE_DQS_TRACKER!$E:$E,Swaps_wk!AC$2,PASTE_DQS_TRACKER!$A:$A,"&gt;="&amp;$A$1,PASTE_DQS_TRACKER!$A:$A,"&lt;="&amp;$A$2)</f>
        <v>0</v>
      </c>
      <c r="AD14" s="6">
        <f>SUMIFS(PASTE_DQS_TRACKER!$D:$D,PASTE_DQS_TRACKER!$C:$C,Swaps_wk!$AQ14,PASTE_DQS_TRACKER!$B:$B,Swaps_wk!AD$2,PASTE_DQS_TRACKER!$A:$A,"&gt;="&amp;$A$1,PASTE_DQS_TRACKER!$A:$A,"&lt;="&amp;$A$2)-SUMIFS(PASTE_DQS_TRACKER!$D:$D,PASTE_DQS_TRACKER!$C:$C,Swaps_wk!$AQ14,PASTE_DQS_TRACKER!$E:$E,Swaps_wk!AD$2,PASTE_DQS_TRACKER!$A:$A,"&gt;="&amp;$A$1,PASTE_DQS_TRACKER!$A:$A,"&lt;="&amp;$A$2)</f>
        <v>0</v>
      </c>
      <c r="AE14" s="6">
        <f>SUMIFS(PASTE_DQS_TRACKER!$D:$D,PASTE_DQS_TRACKER!$C:$C,Swaps_wk!$AQ14,PASTE_DQS_TRACKER!$B:$B,Swaps_wk!AE$2,PASTE_DQS_TRACKER!$A:$A,"&gt;="&amp;$A$1,PASTE_DQS_TRACKER!$A:$A,"&lt;="&amp;$A$2)-SUMIFS(PASTE_DQS_TRACKER!$D:$D,PASTE_DQS_TRACKER!$C:$C,Swaps_wk!$AQ14,PASTE_DQS_TRACKER!$E:$E,Swaps_wk!AE$2,PASTE_DQS_TRACKER!$A:$A,"&gt;="&amp;$A$1,PASTE_DQS_TRACKER!$A:$A,"&lt;="&amp;$A$2)</f>
        <v>0</v>
      </c>
      <c r="AF14" s="6">
        <f>SUMIFS(PASTE_DQS_TRACKER!$D:$D,PASTE_DQS_TRACKER!$C:$C,Swaps_wk!$AQ14,PASTE_DQS_TRACKER!$B:$B,Swaps_wk!AF$2,PASTE_DQS_TRACKER!$A:$A,"&gt;="&amp;$A$1,PASTE_DQS_TRACKER!$A:$A,"&lt;="&amp;$A$2)-SUMIFS(PASTE_DQS_TRACKER!$D:$D,PASTE_DQS_TRACKER!$C:$C,Swaps_wk!$AQ14,PASTE_DQS_TRACKER!$E:$E,Swaps_wk!AF$2,PASTE_DQS_TRACKER!$A:$A,"&gt;="&amp;$A$1,PASTE_DQS_TRACKER!$A:$A,"&lt;="&amp;$A$2)</f>
        <v>0</v>
      </c>
      <c r="AG14" s="6">
        <f>SUMIFS(PASTE_DQS_TRACKER!$D:$D,PASTE_DQS_TRACKER!$C:$C,Swaps_wk!$AQ14,PASTE_DQS_TRACKER!$B:$B,Swaps_wk!AG$2,PASTE_DQS_TRACKER!$A:$A,"&gt;="&amp;$A$1,PASTE_DQS_TRACKER!$A:$A,"&lt;="&amp;$A$2)-SUMIFS(PASTE_DQS_TRACKER!$D:$D,PASTE_DQS_TRACKER!$C:$C,Swaps_wk!$AQ14,PASTE_DQS_TRACKER!$E:$E,Swaps_wk!AG$2,PASTE_DQS_TRACKER!$A:$A,"&gt;="&amp;$A$1,PASTE_DQS_TRACKER!$A:$A,"&lt;="&amp;$A$2)</f>
        <v>0</v>
      </c>
      <c r="AH14" s="6">
        <f>SUMIFS(PASTE_DQS_TRACKER!$D:$D,PASTE_DQS_TRACKER!$C:$C,Swaps_wk!$AQ14,PASTE_DQS_TRACKER!$B:$B,Swaps_wk!AH$2,PASTE_DQS_TRACKER!$A:$A,"&gt;="&amp;$A$1,PASTE_DQS_TRACKER!$A:$A,"&lt;="&amp;$A$2)-SUMIFS(PASTE_DQS_TRACKER!$D:$D,PASTE_DQS_TRACKER!$C:$C,Swaps_wk!$AQ14,PASTE_DQS_TRACKER!$E:$E,Swaps_wk!AH$2,PASTE_DQS_TRACKER!$A:$A,"&gt;="&amp;$A$1,PASTE_DQS_TRACKER!$A:$A,"&lt;="&amp;$A$2)</f>
        <v>0</v>
      </c>
      <c r="AI14" s="6">
        <f>SUMIFS(PASTE_DQS_TRACKER!$D:$D,PASTE_DQS_TRACKER!$C:$C,Swaps_wk!$AQ14,PASTE_DQS_TRACKER!$B:$B,Swaps_wk!AI$2,PASTE_DQS_TRACKER!$A:$A,"&gt;="&amp;$A$1,PASTE_DQS_TRACKER!$A:$A,"&lt;="&amp;$A$2)-SUMIFS(PASTE_DQS_TRACKER!$D:$D,PASTE_DQS_TRACKER!$C:$C,Swaps_wk!$AQ14,PASTE_DQS_TRACKER!$E:$E,Swaps_wk!AI$2,PASTE_DQS_TRACKER!$A:$A,"&gt;="&amp;$A$1,PASTE_DQS_TRACKER!$A:$A,"&lt;="&amp;$A$2)</f>
        <v>0</v>
      </c>
      <c r="AJ14" s="6">
        <f>SUMIFS(PASTE_DQS_TRACKER!$D:$D,PASTE_DQS_TRACKER!$C:$C,Swaps_wk!$AQ14,PASTE_DQS_TRACKER!$B:$B,Swaps_wk!AJ$2,PASTE_DQS_TRACKER!$A:$A,"&gt;="&amp;$A$1,PASTE_DQS_TRACKER!$A:$A,"&lt;="&amp;$A$2)-SUMIFS(PASTE_DQS_TRACKER!$D:$D,PASTE_DQS_TRACKER!$C:$C,Swaps_wk!$AQ14,PASTE_DQS_TRACKER!$E:$E,Swaps_wk!AJ$2,PASTE_DQS_TRACKER!$A:$A,"&gt;="&amp;$A$1,PASTE_DQS_TRACKER!$A:$A,"&lt;="&amp;$A$2)</f>
        <v>0</v>
      </c>
      <c r="AK14" s="6">
        <f>SUMIFS(PASTE_DQS_TRACKER!$D:$D,PASTE_DQS_TRACKER!$C:$C,Swaps_wk!$AQ14,PASTE_DQS_TRACKER!$B:$B,Swaps_wk!AK$2,PASTE_DQS_TRACKER!$A:$A,"&gt;="&amp;$A$1,PASTE_DQS_TRACKER!$A:$A,"&lt;="&amp;$A$2)-SUMIFS(PASTE_DQS_TRACKER!$D:$D,PASTE_DQS_TRACKER!$C:$C,Swaps_wk!$AQ14,PASTE_DQS_TRACKER!$E:$E,Swaps_wk!AK$2,PASTE_DQS_TRACKER!$A:$A,"&gt;="&amp;$A$1,PASTE_DQS_TRACKER!$A:$A,"&lt;="&amp;$A$2)</f>
        <v>0</v>
      </c>
      <c r="AL14" s="6">
        <f>SUMIFS(PASTE_DQS_TRACKER!$D:$D,PASTE_DQS_TRACKER!$C:$C,Swaps_wk!$AQ14,PASTE_DQS_TRACKER!$B:$B,Swaps_wk!AL$2,PASTE_DQS_TRACKER!$A:$A,"&gt;="&amp;$A$1,PASTE_DQS_TRACKER!$A:$A,"&lt;="&amp;$A$2)-SUMIFS(PASTE_DQS_TRACKER!$D:$D,PASTE_DQS_TRACKER!$C:$C,Swaps_wk!$AQ14,PASTE_DQS_TRACKER!$E:$E,Swaps_wk!AL$2,PASTE_DQS_TRACKER!$A:$A,"&gt;="&amp;$A$1,PASTE_DQS_TRACKER!$A:$A,"&lt;="&amp;$A$2)</f>
        <v>0</v>
      </c>
      <c r="AM14" s="6">
        <f>SUMIFS(PASTE_DQS_TRACKER!$D:$D,PASTE_DQS_TRACKER!$C:$C,Swaps_wk!$AQ14,PASTE_DQS_TRACKER!$B:$B,Swaps_wk!AM$2,PASTE_DQS_TRACKER!$A:$A,"&gt;="&amp;$A$1,PASTE_DQS_TRACKER!$A:$A,"&lt;="&amp;$A$2)-SUMIFS(PASTE_DQS_TRACKER!$D:$D,PASTE_DQS_TRACKER!$C:$C,Swaps_wk!$AQ14,PASTE_DQS_TRACKER!$E:$E,Swaps_wk!AM$2,PASTE_DQS_TRACKER!$A:$A,"&gt;="&amp;$A$1,PASTE_DQS_TRACKER!$A:$A,"&lt;="&amp;$A$2)</f>
        <v>0</v>
      </c>
      <c r="AN14" s="6">
        <f>SUMIFS(PASTE_DQS_TRACKER!$D:$D,PASTE_DQS_TRACKER!$C:$C,Swaps_wk!$AQ14,PASTE_DQS_TRACKER!$B:$B,Swaps_wk!AN$2,PASTE_DQS_TRACKER!$A:$A,"&gt;="&amp;$A$1,PASTE_DQS_TRACKER!$A:$A,"&lt;="&amp;$A$2)-SUMIFS(PASTE_DQS_TRACKER!$D:$D,PASTE_DQS_TRACKER!$C:$C,Swaps_wk!$AQ14,PASTE_DQS_TRACKER!$E:$E,Swaps_wk!AN$2,PASTE_DQS_TRACKER!$A:$A,"&gt;="&amp;$A$1,PASTE_DQS_TRACKER!$A:$A,"&lt;="&amp;$A$2)</f>
        <v>0</v>
      </c>
      <c r="AO14" s="6">
        <f t="shared" si="0"/>
        <v>0</v>
      </c>
      <c r="AP14">
        <v>13</v>
      </c>
      <c r="AQ14" t="str">
        <f t="shared" si="1"/>
        <v>DGS/2AC4-C</v>
      </c>
    </row>
    <row r="15" spans="1:43" x14ac:dyDescent="0.25">
      <c r="A15" t="s">
        <v>167</v>
      </c>
      <c r="B15" s="6">
        <f>SUMIFS(PASTE_DQS_TRACKER!$D:$D,PASTE_DQS_TRACKER!$C:$C,Swaps_wk!$AQ15,PASTE_DQS_TRACKER!$B:$B,Swaps_wk!B$2,PASTE_DQS_TRACKER!$A:$A,"&gt;="&amp;$A$1,PASTE_DQS_TRACKER!$A:$A,"&lt;="&amp;$A$2)-SUMIFS(PASTE_DQS_TRACKER!$D:$D,PASTE_DQS_TRACKER!$C:$C,Swaps_wk!$AQ15,PASTE_DQS_TRACKER!$E:$E,Swaps_wk!B$2,PASTE_DQS_TRACKER!$A:$A,"&gt;="&amp;$A$1,PASTE_DQS_TRACKER!$A:$A,"&lt;="&amp;$A$2)</f>
        <v>0</v>
      </c>
      <c r="C15" s="6">
        <f>SUMIFS(PASTE_DQS_TRACKER!$D:$D,PASTE_DQS_TRACKER!$C:$C,Swaps_wk!$AQ15,PASTE_DQS_TRACKER!$B:$B,Swaps_wk!C$2,PASTE_DQS_TRACKER!$A:$A,"&gt;="&amp;$A$1,PASTE_DQS_TRACKER!$A:$A,"&lt;="&amp;$A$2)-SUMIFS(PASTE_DQS_TRACKER!$D:$D,PASTE_DQS_TRACKER!$C:$C,Swaps_wk!$AQ15,PASTE_DQS_TRACKER!$E:$E,Swaps_wk!C$2,PASTE_DQS_TRACKER!$A:$A,"&gt;="&amp;$A$1,PASTE_DQS_TRACKER!$A:$A,"&lt;="&amp;$A$2)</f>
        <v>0</v>
      </c>
      <c r="D15" s="6">
        <f>SUMIFS(PASTE_DQS_TRACKER!$D:$D,PASTE_DQS_TRACKER!$C:$C,Swaps_wk!$AQ15,PASTE_DQS_TRACKER!$B:$B,Swaps_wk!D$2,PASTE_DQS_TRACKER!$A:$A,"&gt;="&amp;$A$1,PASTE_DQS_TRACKER!$A:$A,"&lt;="&amp;$A$2)-SUMIFS(PASTE_DQS_TRACKER!$D:$D,PASTE_DQS_TRACKER!$C:$C,Swaps_wk!$AQ15,PASTE_DQS_TRACKER!$E:$E,Swaps_wk!D$2,PASTE_DQS_TRACKER!$A:$A,"&gt;="&amp;$A$1,PASTE_DQS_TRACKER!$A:$A,"&lt;="&amp;$A$2)</f>
        <v>0</v>
      </c>
      <c r="E15" s="6">
        <f>SUMIFS(PASTE_DQS_TRACKER!$D:$D,PASTE_DQS_TRACKER!$C:$C,Swaps_wk!$AQ15,PASTE_DQS_TRACKER!$B:$B,Swaps_wk!E$2,PASTE_DQS_TRACKER!$A:$A,"&gt;="&amp;$A$1,PASTE_DQS_TRACKER!$A:$A,"&lt;="&amp;$A$2)-SUMIFS(PASTE_DQS_TRACKER!$D:$D,PASTE_DQS_TRACKER!$C:$C,Swaps_wk!$AQ15,PASTE_DQS_TRACKER!$E:$E,Swaps_wk!E$2,PASTE_DQS_TRACKER!$A:$A,"&gt;="&amp;$A$1,PASTE_DQS_TRACKER!$A:$A,"&lt;="&amp;$A$2)</f>
        <v>0</v>
      </c>
      <c r="F15" s="6">
        <f>SUMIFS(PASTE_DQS_TRACKER!$D:$D,PASTE_DQS_TRACKER!$C:$C,Swaps_wk!$AQ15,PASTE_DQS_TRACKER!$B:$B,Swaps_wk!F$2,PASTE_DQS_TRACKER!$A:$A,"&gt;="&amp;$A$1,PASTE_DQS_TRACKER!$A:$A,"&lt;="&amp;$A$2)-SUMIFS(PASTE_DQS_TRACKER!$D:$D,PASTE_DQS_TRACKER!$C:$C,Swaps_wk!$AQ15,PASTE_DQS_TRACKER!$E:$E,Swaps_wk!F$2,PASTE_DQS_TRACKER!$A:$A,"&gt;="&amp;$A$1,PASTE_DQS_TRACKER!$A:$A,"&lt;="&amp;$A$2)</f>
        <v>0</v>
      </c>
      <c r="G15" s="6">
        <f>SUMIFS(PASTE_DQS_TRACKER!$D:$D,PASTE_DQS_TRACKER!$C:$C,Swaps_wk!$AQ15,PASTE_DQS_TRACKER!$B:$B,Swaps_wk!G$2,PASTE_DQS_TRACKER!$A:$A,"&gt;="&amp;$A$1,PASTE_DQS_TRACKER!$A:$A,"&lt;="&amp;$A$2)-SUMIFS(PASTE_DQS_TRACKER!$D:$D,PASTE_DQS_TRACKER!$C:$C,Swaps_wk!$AQ15,PASTE_DQS_TRACKER!$E:$E,Swaps_wk!G$2,PASTE_DQS_TRACKER!$A:$A,"&gt;="&amp;$A$1,PASTE_DQS_TRACKER!$A:$A,"&lt;="&amp;$A$2)</f>
        <v>0</v>
      </c>
      <c r="H15" s="6">
        <f>SUMIFS(PASTE_DQS_TRACKER!$D:$D,PASTE_DQS_TRACKER!$C:$C,Swaps_wk!$AQ15,PASTE_DQS_TRACKER!$B:$B,Swaps_wk!H$2,PASTE_DQS_TRACKER!$A:$A,"&gt;="&amp;$A$1,PASTE_DQS_TRACKER!$A:$A,"&lt;="&amp;$A$2)-SUMIFS(PASTE_DQS_TRACKER!$D:$D,PASTE_DQS_TRACKER!$C:$C,Swaps_wk!$AQ15,PASTE_DQS_TRACKER!$E:$E,Swaps_wk!H$2,PASTE_DQS_TRACKER!$A:$A,"&gt;="&amp;$A$1,PASTE_DQS_TRACKER!$A:$A,"&lt;="&amp;$A$2)</f>
        <v>0</v>
      </c>
      <c r="I15" s="6">
        <f>SUMIFS(PASTE_DQS_TRACKER!$D:$D,PASTE_DQS_TRACKER!$C:$C,Swaps_wk!$AQ15,PASTE_DQS_TRACKER!$B:$B,Swaps_wk!I$2,PASTE_DQS_TRACKER!$A:$A,"&gt;="&amp;$A$1,PASTE_DQS_TRACKER!$A:$A,"&lt;="&amp;$A$2)-SUMIFS(PASTE_DQS_TRACKER!$D:$D,PASTE_DQS_TRACKER!$C:$C,Swaps_wk!$AQ15,PASTE_DQS_TRACKER!$E:$E,Swaps_wk!I$2,PASTE_DQS_TRACKER!$A:$A,"&gt;="&amp;$A$1,PASTE_DQS_TRACKER!$A:$A,"&lt;="&amp;$A$2)</f>
        <v>0</v>
      </c>
      <c r="J15" s="6">
        <f>SUMIFS(PASTE_DQS_TRACKER!$D:$D,PASTE_DQS_TRACKER!$C:$C,Swaps_wk!$AQ15,PASTE_DQS_TRACKER!$B:$B,Swaps_wk!J$2,PASTE_DQS_TRACKER!$A:$A,"&gt;="&amp;$A$1,PASTE_DQS_TRACKER!$A:$A,"&lt;="&amp;$A$2)-SUMIFS(PASTE_DQS_TRACKER!$D:$D,PASTE_DQS_TRACKER!$C:$C,Swaps_wk!$AQ15,PASTE_DQS_TRACKER!$E:$E,Swaps_wk!J$2,PASTE_DQS_TRACKER!$A:$A,"&gt;="&amp;$A$1,PASTE_DQS_TRACKER!$A:$A,"&lt;="&amp;$A$2)</f>
        <v>0</v>
      </c>
      <c r="K15" s="6">
        <f>SUMIFS(PASTE_DQS_TRACKER!$D:$D,PASTE_DQS_TRACKER!$C:$C,Swaps_wk!$AQ15,PASTE_DQS_TRACKER!$B:$B,Swaps_wk!K$2,PASTE_DQS_TRACKER!$A:$A,"&gt;="&amp;$A$1,PASTE_DQS_TRACKER!$A:$A,"&lt;="&amp;$A$2)-SUMIFS(PASTE_DQS_TRACKER!$D:$D,PASTE_DQS_TRACKER!$C:$C,Swaps_wk!$AQ15,PASTE_DQS_TRACKER!$E:$E,Swaps_wk!K$2,PASTE_DQS_TRACKER!$A:$A,"&gt;="&amp;$A$1,PASTE_DQS_TRACKER!$A:$A,"&lt;="&amp;$A$2)</f>
        <v>0</v>
      </c>
      <c r="L15" s="6">
        <f>SUMIFS(PASTE_DQS_TRACKER!$D:$D,PASTE_DQS_TRACKER!$C:$C,Swaps_wk!$AQ15,PASTE_DQS_TRACKER!$B:$B,Swaps_wk!L$2,PASTE_DQS_TRACKER!$A:$A,"&gt;="&amp;$A$1,PASTE_DQS_TRACKER!$A:$A,"&lt;="&amp;$A$2)-SUMIFS(PASTE_DQS_TRACKER!$D:$D,PASTE_DQS_TRACKER!$C:$C,Swaps_wk!$AQ15,PASTE_DQS_TRACKER!$E:$E,Swaps_wk!L$2,PASTE_DQS_TRACKER!$A:$A,"&gt;="&amp;$A$1,PASTE_DQS_TRACKER!$A:$A,"&lt;="&amp;$A$2)</f>
        <v>0</v>
      </c>
      <c r="M15" s="6">
        <f>SUMIFS(PASTE_DQS_TRACKER!$D:$D,PASTE_DQS_TRACKER!$C:$C,Swaps_wk!$AQ15,PASTE_DQS_TRACKER!$B:$B,Swaps_wk!M$2,PASTE_DQS_TRACKER!$A:$A,"&gt;="&amp;$A$1,PASTE_DQS_TRACKER!$A:$A,"&lt;="&amp;$A$2)-SUMIFS(PASTE_DQS_TRACKER!$D:$D,PASTE_DQS_TRACKER!$C:$C,Swaps_wk!$AQ15,PASTE_DQS_TRACKER!$E:$E,Swaps_wk!M$2,PASTE_DQS_TRACKER!$A:$A,"&gt;="&amp;$A$1,PASTE_DQS_TRACKER!$A:$A,"&lt;="&amp;$A$2)</f>
        <v>0</v>
      </c>
      <c r="N15" s="6">
        <f>SUMIFS(PASTE_DQS_TRACKER!$D:$D,PASTE_DQS_TRACKER!$C:$C,Swaps_wk!$AQ15,PASTE_DQS_TRACKER!$B:$B,Swaps_wk!N$2,PASTE_DQS_TRACKER!$A:$A,"&gt;="&amp;$A$1,PASTE_DQS_TRACKER!$A:$A,"&lt;="&amp;$A$2)-SUMIFS(PASTE_DQS_TRACKER!$D:$D,PASTE_DQS_TRACKER!$C:$C,Swaps_wk!$AQ15,PASTE_DQS_TRACKER!$E:$E,Swaps_wk!N$2,PASTE_DQS_TRACKER!$A:$A,"&gt;="&amp;$A$1,PASTE_DQS_TRACKER!$A:$A,"&lt;="&amp;$A$2)</f>
        <v>0</v>
      </c>
      <c r="O15" s="6">
        <f>SUMIFS(PASTE_DQS_TRACKER!$D:$D,PASTE_DQS_TRACKER!$C:$C,Swaps_wk!$AQ15,PASTE_DQS_TRACKER!$B:$B,Swaps_wk!O$2,PASTE_DQS_TRACKER!$A:$A,"&gt;="&amp;$A$1,PASTE_DQS_TRACKER!$A:$A,"&lt;="&amp;$A$2)-SUMIFS(PASTE_DQS_TRACKER!$D:$D,PASTE_DQS_TRACKER!$C:$C,Swaps_wk!$AQ15,PASTE_DQS_TRACKER!$E:$E,Swaps_wk!O$2,PASTE_DQS_TRACKER!$A:$A,"&gt;="&amp;$A$1,PASTE_DQS_TRACKER!$A:$A,"&lt;="&amp;$A$2)</f>
        <v>0</v>
      </c>
      <c r="P15" s="6">
        <f>SUMIFS(PASTE_DQS_TRACKER!$D:$D,PASTE_DQS_TRACKER!$C:$C,Swaps_wk!$AQ15,PASTE_DQS_TRACKER!$B:$B,Swaps_wk!P$2,PASTE_DQS_TRACKER!$A:$A,"&gt;="&amp;$A$1,PASTE_DQS_TRACKER!$A:$A,"&lt;="&amp;$A$2)-SUMIFS(PASTE_DQS_TRACKER!$D:$D,PASTE_DQS_TRACKER!$C:$C,Swaps_wk!$AQ15,PASTE_DQS_TRACKER!$E:$E,Swaps_wk!P$2,PASTE_DQS_TRACKER!$A:$A,"&gt;="&amp;$A$1,PASTE_DQS_TRACKER!$A:$A,"&lt;="&amp;$A$2)</f>
        <v>0</v>
      </c>
      <c r="Q15" s="6">
        <f>SUMIFS(PASTE_DQS_TRACKER!$D:$D,PASTE_DQS_TRACKER!$C:$C,Swaps_wk!$AQ15,PASTE_DQS_TRACKER!$B:$B,Swaps_wk!Q$2,PASTE_DQS_TRACKER!$A:$A,"&gt;="&amp;$A$1,PASTE_DQS_TRACKER!$A:$A,"&lt;="&amp;$A$2)-SUMIFS(PASTE_DQS_TRACKER!$D:$D,PASTE_DQS_TRACKER!$C:$C,Swaps_wk!$AQ15,PASTE_DQS_TRACKER!$E:$E,Swaps_wk!Q$2,PASTE_DQS_TRACKER!$A:$A,"&gt;="&amp;$A$1,PASTE_DQS_TRACKER!$A:$A,"&lt;="&amp;$A$2)</f>
        <v>0</v>
      </c>
      <c r="R15" s="6">
        <f>SUMIFS(PASTE_DQS_TRACKER!$D:$D,PASTE_DQS_TRACKER!$C:$C,Swaps_wk!$AQ15,PASTE_DQS_TRACKER!$B:$B,Swaps_wk!R$2,PASTE_DQS_TRACKER!$A:$A,"&gt;="&amp;$A$1,PASTE_DQS_TRACKER!$A:$A,"&lt;="&amp;$A$2)-SUMIFS(PASTE_DQS_TRACKER!$D:$D,PASTE_DQS_TRACKER!$C:$C,Swaps_wk!$AQ15,PASTE_DQS_TRACKER!$E:$E,Swaps_wk!R$2,PASTE_DQS_TRACKER!$A:$A,"&gt;="&amp;$A$1,PASTE_DQS_TRACKER!$A:$A,"&lt;="&amp;$A$2)</f>
        <v>0</v>
      </c>
      <c r="S15" s="6">
        <f>SUMIFS(PASTE_DQS_TRACKER!$D:$D,PASTE_DQS_TRACKER!$C:$C,Swaps_wk!$AQ15,PASTE_DQS_TRACKER!$B:$B,Swaps_wk!S$2,PASTE_DQS_TRACKER!$A:$A,"&gt;="&amp;$A$1,PASTE_DQS_TRACKER!$A:$A,"&lt;="&amp;$A$2)-SUMIFS(PASTE_DQS_TRACKER!$D:$D,PASTE_DQS_TRACKER!$C:$C,Swaps_wk!$AQ15,PASTE_DQS_TRACKER!$E:$E,Swaps_wk!S$2,PASTE_DQS_TRACKER!$A:$A,"&gt;="&amp;$A$1,PASTE_DQS_TRACKER!$A:$A,"&lt;="&amp;$A$2)</f>
        <v>0</v>
      </c>
      <c r="T15" s="6">
        <f>SUMIFS(PASTE_DQS_TRACKER!$D:$D,PASTE_DQS_TRACKER!$C:$C,Swaps_wk!$AQ15,PASTE_DQS_TRACKER!$B:$B,Swaps_wk!T$2,PASTE_DQS_TRACKER!$A:$A,"&gt;="&amp;$A$1,PASTE_DQS_TRACKER!$A:$A,"&lt;="&amp;$A$2)-SUMIFS(PASTE_DQS_TRACKER!$D:$D,PASTE_DQS_TRACKER!$C:$C,Swaps_wk!$AQ15,PASTE_DQS_TRACKER!$E:$E,Swaps_wk!T$2,PASTE_DQS_TRACKER!$A:$A,"&gt;="&amp;$A$1,PASTE_DQS_TRACKER!$A:$A,"&lt;="&amp;$A$2)</f>
        <v>0</v>
      </c>
      <c r="U15" s="6">
        <f>SUMIFS(PASTE_DQS_TRACKER!$D:$D,PASTE_DQS_TRACKER!$C:$C,Swaps_wk!$AQ15,PASTE_DQS_TRACKER!$B:$B,Swaps_wk!U$2,PASTE_DQS_TRACKER!$A:$A,"&gt;="&amp;$A$1,PASTE_DQS_TRACKER!$A:$A,"&lt;="&amp;$A$2)-SUMIFS(PASTE_DQS_TRACKER!$D:$D,PASTE_DQS_TRACKER!$C:$C,Swaps_wk!$AQ15,PASTE_DQS_TRACKER!$E:$E,Swaps_wk!U$2,PASTE_DQS_TRACKER!$A:$A,"&gt;="&amp;$A$1,PASTE_DQS_TRACKER!$A:$A,"&lt;="&amp;$A$2)</f>
        <v>0</v>
      </c>
      <c r="V15" s="6">
        <f>SUMIFS(PASTE_DQS_TRACKER!$D:$D,PASTE_DQS_TRACKER!$C:$C,Swaps_wk!$AQ15,PASTE_DQS_TRACKER!$B:$B,Swaps_wk!V$2,PASTE_DQS_TRACKER!$A:$A,"&gt;="&amp;$A$1,PASTE_DQS_TRACKER!$A:$A,"&lt;="&amp;$A$2)-SUMIFS(PASTE_DQS_TRACKER!$D:$D,PASTE_DQS_TRACKER!$C:$C,Swaps_wk!$AQ15,PASTE_DQS_TRACKER!$E:$E,Swaps_wk!V$2,PASTE_DQS_TRACKER!$A:$A,"&gt;="&amp;$A$1,PASTE_DQS_TRACKER!$A:$A,"&lt;="&amp;$A$2)</f>
        <v>0</v>
      </c>
      <c r="W15" s="6">
        <f>SUMIFS(PASTE_DQS_TRACKER!$D:$D,PASTE_DQS_TRACKER!$C:$C,Swaps_wk!$AQ15,PASTE_DQS_TRACKER!$B:$B,Swaps_wk!W$2,PASTE_DQS_TRACKER!$A:$A,"&gt;="&amp;$A$1,PASTE_DQS_TRACKER!$A:$A,"&lt;="&amp;$A$2)-SUMIFS(PASTE_DQS_TRACKER!$D:$D,PASTE_DQS_TRACKER!$C:$C,Swaps_wk!$AQ15,PASTE_DQS_TRACKER!$E:$E,Swaps_wk!W$2,PASTE_DQS_TRACKER!$A:$A,"&gt;="&amp;$A$1,PASTE_DQS_TRACKER!$A:$A,"&lt;="&amp;$A$2)</f>
        <v>0</v>
      </c>
      <c r="X15" s="6">
        <f>SUMIFS(PASTE_DQS_TRACKER!$D:$D,PASTE_DQS_TRACKER!$C:$C,Swaps_wk!$AQ15,PASTE_DQS_TRACKER!$B:$B,Swaps_wk!X$2,PASTE_DQS_TRACKER!$A:$A,"&gt;="&amp;$A$1,PASTE_DQS_TRACKER!$A:$A,"&lt;="&amp;$A$2)-SUMIFS(PASTE_DQS_TRACKER!$D:$D,PASTE_DQS_TRACKER!$C:$C,Swaps_wk!$AQ15,PASTE_DQS_TRACKER!$E:$E,Swaps_wk!X$2,PASTE_DQS_TRACKER!$A:$A,"&gt;="&amp;$A$1,PASTE_DQS_TRACKER!$A:$A,"&lt;="&amp;$A$2)</f>
        <v>0</v>
      </c>
      <c r="Y15" s="6">
        <f>SUMIFS(PASTE_DQS_TRACKER!$D:$D,PASTE_DQS_TRACKER!$C:$C,Swaps_wk!$AQ15,PASTE_DQS_TRACKER!$B:$B,Swaps_wk!Y$2,PASTE_DQS_TRACKER!$A:$A,"&gt;="&amp;$A$1,PASTE_DQS_TRACKER!$A:$A,"&lt;="&amp;$A$2)-SUMIFS(PASTE_DQS_TRACKER!$D:$D,PASTE_DQS_TRACKER!$C:$C,Swaps_wk!$AQ15,PASTE_DQS_TRACKER!$E:$E,Swaps_wk!Y$2,PASTE_DQS_TRACKER!$A:$A,"&gt;="&amp;$A$1,PASTE_DQS_TRACKER!$A:$A,"&lt;="&amp;$A$2)</f>
        <v>0</v>
      </c>
      <c r="Z15" s="6">
        <f>SUMIFS(PASTE_DQS_TRACKER!$D:$D,PASTE_DQS_TRACKER!$C:$C,Swaps_wk!$AQ15,PASTE_DQS_TRACKER!$B:$B,Swaps_wk!Z$2,PASTE_DQS_TRACKER!$A:$A,"&gt;="&amp;$A$1,PASTE_DQS_TRACKER!$A:$A,"&lt;="&amp;$A$2)-SUMIFS(PASTE_DQS_TRACKER!$D:$D,PASTE_DQS_TRACKER!$C:$C,Swaps_wk!$AQ15,PASTE_DQS_TRACKER!$E:$E,Swaps_wk!Z$2,PASTE_DQS_TRACKER!$A:$A,"&gt;="&amp;$A$1,PASTE_DQS_TRACKER!$A:$A,"&lt;="&amp;$A$2)</f>
        <v>0</v>
      </c>
      <c r="AA15" s="6">
        <f>SUMIFS(PASTE_DQS_TRACKER!$D:$D,PASTE_DQS_TRACKER!$C:$C,Swaps_wk!$AQ15,PASTE_DQS_TRACKER!$B:$B,Swaps_wk!AA$2,PASTE_DQS_TRACKER!$A:$A,"&gt;="&amp;$A$1,PASTE_DQS_TRACKER!$A:$A,"&lt;="&amp;$A$2)-SUMIFS(PASTE_DQS_TRACKER!$D:$D,PASTE_DQS_TRACKER!$C:$C,Swaps_wk!$AQ15,PASTE_DQS_TRACKER!$E:$E,Swaps_wk!AA$2,PASTE_DQS_TRACKER!$A:$A,"&gt;="&amp;$A$1,PASTE_DQS_TRACKER!$A:$A,"&lt;="&amp;$A$2)</f>
        <v>0</v>
      </c>
      <c r="AB15" s="6">
        <f>SUMIFS(PASTE_DQS_TRACKER!$D:$D,PASTE_DQS_TRACKER!$C:$C,Swaps_wk!$AQ15,PASTE_DQS_TRACKER!$B:$B,Swaps_wk!AB$2,PASTE_DQS_TRACKER!$A:$A,"&gt;="&amp;$A$1,PASTE_DQS_TRACKER!$A:$A,"&lt;="&amp;$A$2)-SUMIFS(PASTE_DQS_TRACKER!$D:$D,PASTE_DQS_TRACKER!$C:$C,Swaps_wk!$AQ15,PASTE_DQS_TRACKER!$E:$E,Swaps_wk!AB$2,PASTE_DQS_TRACKER!$A:$A,"&gt;="&amp;$A$1,PASTE_DQS_TRACKER!$A:$A,"&lt;="&amp;$A$2)</f>
        <v>0</v>
      </c>
      <c r="AC15" s="6">
        <f>SUMIFS(PASTE_DQS_TRACKER!$D:$D,PASTE_DQS_TRACKER!$C:$C,Swaps_wk!$AQ15,PASTE_DQS_TRACKER!$B:$B,Swaps_wk!AC$2,PASTE_DQS_TRACKER!$A:$A,"&gt;="&amp;$A$1,PASTE_DQS_TRACKER!$A:$A,"&lt;="&amp;$A$2)-SUMIFS(PASTE_DQS_TRACKER!$D:$D,PASTE_DQS_TRACKER!$C:$C,Swaps_wk!$AQ15,PASTE_DQS_TRACKER!$E:$E,Swaps_wk!AC$2,PASTE_DQS_TRACKER!$A:$A,"&gt;="&amp;$A$1,PASTE_DQS_TRACKER!$A:$A,"&lt;="&amp;$A$2)</f>
        <v>0</v>
      </c>
      <c r="AD15" s="6">
        <f>SUMIFS(PASTE_DQS_TRACKER!$D:$D,PASTE_DQS_TRACKER!$C:$C,Swaps_wk!$AQ15,PASTE_DQS_TRACKER!$B:$B,Swaps_wk!AD$2,PASTE_DQS_TRACKER!$A:$A,"&gt;="&amp;$A$1,PASTE_DQS_TRACKER!$A:$A,"&lt;="&amp;$A$2)-SUMIFS(PASTE_DQS_TRACKER!$D:$D,PASTE_DQS_TRACKER!$C:$C,Swaps_wk!$AQ15,PASTE_DQS_TRACKER!$E:$E,Swaps_wk!AD$2,PASTE_DQS_TRACKER!$A:$A,"&gt;="&amp;$A$1,PASTE_DQS_TRACKER!$A:$A,"&lt;="&amp;$A$2)</f>
        <v>0</v>
      </c>
      <c r="AE15" s="6">
        <f>SUMIFS(PASTE_DQS_TRACKER!$D:$D,PASTE_DQS_TRACKER!$C:$C,Swaps_wk!$AQ15,PASTE_DQS_TRACKER!$B:$B,Swaps_wk!AE$2,PASTE_DQS_TRACKER!$A:$A,"&gt;="&amp;$A$1,PASTE_DQS_TRACKER!$A:$A,"&lt;="&amp;$A$2)-SUMIFS(PASTE_DQS_TRACKER!$D:$D,PASTE_DQS_TRACKER!$C:$C,Swaps_wk!$AQ15,PASTE_DQS_TRACKER!$E:$E,Swaps_wk!AE$2,PASTE_DQS_TRACKER!$A:$A,"&gt;="&amp;$A$1,PASTE_DQS_TRACKER!$A:$A,"&lt;="&amp;$A$2)</f>
        <v>0</v>
      </c>
      <c r="AF15" s="6">
        <f>SUMIFS(PASTE_DQS_TRACKER!$D:$D,PASTE_DQS_TRACKER!$C:$C,Swaps_wk!$AQ15,PASTE_DQS_TRACKER!$B:$B,Swaps_wk!AF$2,PASTE_DQS_TRACKER!$A:$A,"&gt;="&amp;$A$1,PASTE_DQS_TRACKER!$A:$A,"&lt;="&amp;$A$2)-SUMIFS(PASTE_DQS_TRACKER!$D:$D,PASTE_DQS_TRACKER!$C:$C,Swaps_wk!$AQ15,PASTE_DQS_TRACKER!$E:$E,Swaps_wk!AF$2,PASTE_DQS_TRACKER!$A:$A,"&gt;="&amp;$A$1,PASTE_DQS_TRACKER!$A:$A,"&lt;="&amp;$A$2)</f>
        <v>0</v>
      </c>
      <c r="AG15" s="6">
        <f>SUMIFS(PASTE_DQS_TRACKER!$D:$D,PASTE_DQS_TRACKER!$C:$C,Swaps_wk!$AQ15,PASTE_DQS_TRACKER!$B:$B,Swaps_wk!AG$2,PASTE_DQS_TRACKER!$A:$A,"&gt;="&amp;$A$1,PASTE_DQS_TRACKER!$A:$A,"&lt;="&amp;$A$2)-SUMIFS(PASTE_DQS_TRACKER!$D:$D,PASTE_DQS_TRACKER!$C:$C,Swaps_wk!$AQ15,PASTE_DQS_TRACKER!$E:$E,Swaps_wk!AG$2,PASTE_DQS_TRACKER!$A:$A,"&gt;="&amp;$A$1,PASTE_DQS_TRACKER!$A:$A,"&lt;="&amp;$A$2)</f>
        <v>0</v>
      </c>
      <c r="AH15" s="6">
        <f>SUMIFS(PASTE_DQS_TRACKER!$D:$D,PASTE_DQS_TRACKER!$C:$C,Swaps_wk!$AQ15,PASTE_DQS_TRACKER!$B:$B,Swaps_wk!AH$2,PASTE_DQS_TRACKER!$A:$A,"&gt;="&amp;$A$1,PASTE_DQS_TRACKER!$A:$A,"&lt;="&amp;$A$2)-SUMIFS(PASTE_DQS_TRACKER!$D:$D,PASTE_DQS_TRACKER!$C:$C,Swaps_wk!$AQ15,PASTE_DQS_TRACKER!$E:$E,Swaps_wk!AH$2,PASTE_DQS_TRACKER!$A:$A,"&gt;="&amp;$A$1,PASTE_DQS_TRACKER!$A:$A,"&lt;="&amp;$A$2)</f>
        <v>0</v>
      </c>
      <c r="AI15" s="6">
        <f>SUMIFS(PASTE_DQS_TRACKER!$D:$D,PASTE_DQS_TRACKER!$C:$C,Swaps_wk!$AQ15,PASTE_DQS_TRACKER!$B:$B,Swaps_wk!AI$2,PASTE_DQS_TRACKER!$A:$A,"&gt;="&amp;$A$1,PASTE_DQS_TRACKER!$A:$A,"&lt;="&amp;$A$2)-SUMIFS(PASTE_DQS_TRACKER!$D:$D,PASTE_DQS_TRACKER!$C:$C,Swaps_wk!$AQ15,PASTE_DQS_TRACKER!$E:$E,Swaps_wk!AI$2,PASTE_DQS_TRACKER!$A:$A,"&gt;="&amp;$A$1,PASTE_DQS_TRACKER!$A:$A,"&lt;="&amp;$A$2)</f>
        <v>0</v>
      </c>
      <c r="AJ15" s="6">
        <f>SUMIFS(PASTE_DQS_TRACKER!$D:$D,PASTE_DQS_TRACKER!$C:$C,Swaps_wk!$AQ15,PASTE_DQS_TRACKER!$B:$B,Swaps_wk!AJ$2,PASTE_DQS_TRACKER!$A:$A,"&gt;="&amp;$A$1,PASTE_DQS_TRACKER!$A:$A,"&lt;="&amp;$A$2)-SUMIFS(PASTE_DQS_TRACKER!$D:$D,PASTE_DQS_TRACKER!$C:$C,Swaps_wk!$AQ15,PASTE_DQS_TRACKER!$E:$E,Swaps_wk!AJ$2,PASTE_DQS_TRACKER!$A:$A,"&gt;="&amp;$A$1,PASTE_DQS_TRACKER!$A:$A,"&lt;="&amp;$A$2)</f>
        <v>0</v>
      </c>
      <c r="AK15" s="6">
        <f>SUMIFS(PASTE_DQS_TRACKER!$D:$D,PASTE_DQS_TRACKER!$C:$C,Swaps_wk!$AQ15,PASTE_DQS_TRACKER!$B:$B,Swaps_wk!AK$2,PASTE_DQS_TRACKER!$A:$A,"&gt;="&amp;$A$1,PASTE_DQS_TRACKER!$A:$A,"&lt;="&amp;$A$2)-SUMIFS(PASTE_DQS_TRACKER!$D:$D,PASTE_DQS_TRACKER!$C:$C,Swaps_wk!$AQ15,PASTE_DQS_TRACKER!$E:$E,Swaps_wk!AK$2,PASTE_DQS_TRACKER!$A:$A,"&gt;="&amp;$A$1,PASTE_DQS_TRACKER!$A:$A,"&lt;="&amp;$A$2)</f>
        <v>0</v>
      </c>
      <c r="AL15" s="6">
        <f>SUMIFS(PASTE_DQS_TRACKER!$D:$D,PASTE_DQS_TRACKER!$C:$C,Swaps_wk!$AQ15,PASTE_DQS_TRACKER!$B:$B,Swaps_wk!AL$2,PASTE_DQS_TRACKER!$A:$A,"&gt;="&amp;$A$1,PASTE_DQS_TRACKER!$A:$A,"&lt;="&amp;$A$2)-SUMIFS(PASTE_DQS_TRACKER!$D:$D,PASTE_DQS_TRACKER!$C:$C,Swaps_wk!$AQ15,PASTE_DQS_TRACKER!$E:$E,Swaps_wk!AL$2,PASTE_DQS_TRACKER!$A:$A,"&gt;="&amp;$A$1,PASTE_DQS_TRACKER!$A:$A,"&lt;="&amp;$A$2)</f>
        <v>0</v>
      </c>
      <c r="AM15" s="6">
        <f>SUMIFS(PASTE_DQS_TRACKER!$D:$D,PASTE_DQS_TRACKER!$C:$C,Swaps_wk!$AQ15,PASTE_DQS_TRACKER!$B:$B,Swaps_wk!AM$2,PASTE_DQS_TRACKER!$A:$A,"&gt;="&amp;$A$1,PASTE_DQS_TRACKER!$A:$A,"&lt;="&amp;$A$2)-SUMIFS(PASTE_DQS_TRACKER!$D:$D,PASTE_DQS_TRACKER!$C:$C,Swaps_wk!$AQ15,PASTE_DQS_TRACKER!$E:$E,Swaps_wk!AM$2,PASTE_DQS_TRACKER!$A:$A,"&gt;="&amp;$A$1,PASTE_DQS_TRACKER!$A:$A,"&lt;="&amp;$A$2)</f>
        <v>0</v>
      </c>
      <c r="AN15" s="6">
        <f>SUMIFS(PASTE_DQS_TRACKER!$D:$D,PASTE_DQS_TRACKER!$C:$C,Swaps_wk!$AQ15,PASTE_DQS_TRACKER!$B:$B,Swaps_wk!AN$2,PASTE_DQS_TRACKER!$A:$A,"&gt;="&amp;$A$1,PASTE_DQS_TRACKER!$A:$A,"&lt;="&amp;$A$2)-SUMIFS(PASTE_DQS_TRACKER!$D:$D,PASTE_DQS_TRACKER!$C:$C,Swaps_wk!$AQ15,PASTE_DQS_TRACKER!$E:$E,Swaps_wk!AN$2,PASTE_DQS_TRACKER!$A:$A,"&gt;="&amp;$A$1,PASTE_DQS_TRACKER!$A:$A,"&lt;="&amp;$A$2)</f>
        <v>0</v>
      </c>
      <c r="AO15" s="6">
        <f t="shared" si="0"/>
        <v>0</v>
      </c>
      <c r="AP15">
        <v>14</v>
      </c>
      <c r="AQ15" t="str">
        <f t="shared" si="1"/>
        <v>GHL/2A-C46</v>
      </c>
    </row>
    <row r="16" spans="1:43" x14ac:dyDescent="0.25">
      <c r="A16" t="s">
        <v>169</v>
      </c>
      <c r="B16" s="6">
        <f>SUMIFS(PASTE_DQS_TRACKER!$D:$D,PASTE_DQS_TRACKER!$C:$C,Swaps_wk!$AQ16,PASTE_DQS_TRACKER!$B:$B,Swaps_wk!B$2,PASTE_DQS_TRACKER!$A:$A,"&gt;="&amp;$A$1,PASTE_DQS_TRACKER!$A:$A,"&lt;="&amp;$A$2)-SUMIFS(PASTE_DQS_TRACKER!$D:$D,PASTE_DQS_TRACKER!$C:$C,Swaps_wk!$AQ16,PASTE_DQS_TRACKER!$E:$E,Swaps_wk!B$2,PASTE_DQS_TRACKER!$A:$A,"&gt;="&amp;$A$1,PASTE_DQS_TRACKER!$A:$A,"&lt;="&amp;$A$2)</f>
        <v>0</v>
      </c>
      <c r="C16" s="6">
        <f>SUMIFS(PASTE_DQS_TRACKER!$D:$D,PASTE_DQS_TRACKER!$C:$C,Swaps_wk!$AQ16,PASTE_DQS_TRACKER!$B:$B,Swaps_wk!C$2,PASTE_DQS_TRACKER!$A:$A,"&gt;="&amp;$A$1,PASTE_DQS_TRACKER!$A:$A,"&lt;="&amp;$A$2)-SUMIFS(PASTE_DQS_TRACKER!$D:$D,PASTE_DQS_TRACKER!$C:$C,Swaps_wk!$AQ16,PASTE_DQS_TRACKER!$E:$E,Swaps_wk!C$2,PASTE_DQS_TRACKER!$A:$A,"&gt;="&amp;$A$1,PASTE_DQS_TRACKER!$A:$A,"&lt;="&amp;$A$2)</f>
        <v>0</v>
      </c>
      <c r="D16" s="6">
        <f>SUMIFS(PASTE_DQS_TRACKER!$D:$D,PASTE_DQS_TRACKER!$C:$C,Swaps_wk!$AQ16,PASTE_DQS_TRACKER!$B:$B,Swaps_wk!D$2,PASTE_DQS_TRACKER!$A:$A,"&gt;="&amp;$A$1,PASTE_DQS_TRACKER!$A:$A,"&lt;="&amp;$A$2)-SUMIFS(PASTE_DQS_TRACKER!$D:$D,PASTE_DQS_TRACKER!$C:$C,Swaps_wk!$AQ16,PASTE_DQS_TRACKER!$E:$E,Swaps_wk!D$2,PASTE_DQS_TRACKER!$A:$A,"&gt;="&amp;$A$1,PASTE_DQS_TRACKER!$A:$A,"&lt;="&amp;$A$2)</f>
        <v>0</v>
      </c>
      <c r="E16" s="6">
        <f>SUMIFS(PASTE_DQS_TRACKER!$D:$D,PASTE_DQS_TRACKER!$C:$C,Swaps_wk!$AQ16,PASTE_DQS_TRACKER!$B:$B,Swaps_wk!E$2,PASTE_DQS_TRACKER!$A:$A,"&gt;="&amp;$A$1,PASTE_DQS_TRACKER!$A:$A,"&lt;="&amp;$A$2)-SUMIFS(PASTE_DQS_TRACKER!$D:$D,PASTE_DQS_TRACKER!$C:$C,Swaps_wk!$AQ16,PASTE_DQS_TRACKER!$E:$E,Swaps_wk!E$2,PASTE_DQS_TRACKER!$A:$A,"&gt;="&amp;$A$1,PASTE_DQS_TRACKER!$A:$A,"&lt;="&amp;$A$2)</f>
        <v>0</v>
      </c>
      <c r="F16" s="6">
        <f>SUMIFS(PASTE_DQS_TRACKER!$D:$D,PASTE_DQS_TRACKER!$C:$C,Swaps_wk!$AQ16,PASTE_DQS_TRACKER!$B:$B,Swaps_wk!F$2,PASTE_DQS_TRACKER!$A:$A,"&gt;="&amp;$A$1,PASTE_DQS_TRACKER!$A:$A,"&lt;="&amp;$A$2)-SUMIFS(PASTE_DQS_TRACKER!$D:$D,PASTE_DQS_TRACKER!$C:$C,Swaps_wk!$AQ16,PASTE_DQS_TRACKER!$E:$E,Swaps_wk!F$2,PASTE_DQS_TRACKER!$A:$A,"&gt;="&amp;$A$1,PASTE_DQS_TRACKER!$A:$A,"&lt;="&amp;$A$2)</f>
        <v>-20</v>
      </c>
      <c r="G16" s="6">
        <f>SUMIFS(PASTE_DQS_TRACKER!$D:$D,PASTE_DQS_TRACKER!$C:$C,Swaps_wk!$AQ16,PASTE_DQS_TRACKER!$B:$B,Swaps_wk!G$2,PASTE_DQS_TRACKER!$A:$A,"&gt;="&amp;$A$1,PASTE_DQS_TRACKER!$A:$A,"&lt;="&amp;$A$2)-SUMIFS(PASTE_DQS_TRACKER!$D:$D,PASTE_DQS_TRACKER!$C:$C,Swaps_wk!$AQ16,PASTE_DQS_TRACKER!$E:$E,Swaps_wk!G$2,PASTE_DQS_TRACKER!$A:$A,"&gt;="&amp;$A$1,PASTE_DQS_TRACKER!$A:$A,"&lt;="&amp;$A$2)</f>
        <v>0</v>
      </c>
      <c r="H16" s="6">
        <f>SUMIFS(PASTE_DQS_TRACKER!$D:$D,PASTE_DQS_TRACKER!$C:$C,Swaps_wk!$AQ16,PASTE_DQS_TRACKER!$B:$B,Swaps_wk!H$2,PASTE_DQS_TRACKER!$A:$A,"&gt;="&amp;$A$1,PASTE_DQS_TRACKER!$A:$A,"&lt;="&amp;$A$2)-SUMIFS(PASTE_DQS_TRACKER!$D:$D,PASTE_DQS_TRACKER!$C:$C,Swaps_wk!$AQ16,PASTE_DQS_TRACKER!$E:$E,Swaps_wk!H$2,PASTE_DQS_TRACKER!$A:$A,"&gt;="&amp;$A$1,PASTE_DQS_TRACKER!$A:$A,"&lt;="&amp;$A$2)</f>
        <v>0</v>
      </c>
      <c r="I16" s="6">
        <f>SUMIFS(PASTE_DQS_TRACKER!$D:$D,PASTE_DQS_TRACKER!$C:$C,Swaps_wk!$AQ16,PASTE_DQS_TRACKER!$B:$B,Swaps_wk!I$2,PASTE_DQS_TRACKER!$A:$A,"&gt;="&amp;$A$1,PASTE_DQS_TRACKER!$A:$A,"&lt;="&amp;$A$2)-SUMIFS(PASTE_DQS_TRACKER!$D:$D,PASTE_DQS_TRACKER!$C:$C,Swaps_wk!$AQ16,PASTE_DQS_TRACKER!$E:$E,Swaps_wk!I$2,PASTE_DQS_TRACKER!$A:$A,"&gt;="&amp;$A$1,PASTE_DQS_TRACKER!$A:$A,"&lt;="&amp;$A$2)</f>
        <v>0</v>
      </c>
      <c r="J16" s="6">
        <f>SUMIFS(PASTE_DQS_TRACKER!$D:$D,PASTE_DQS_TRACKER!$C:$C,Swaps_wk!$AQ16,PASTE_DQS_TRACKER!$B:$B,Swaps_wk!J$2,PASTE_DQS_TRACKER!$A:$A,"&gt;="&amp;$A$1,PASTE_DQS_TRACKER!$A:$A,"&lt;="&amp;$A$2)-SUMIFS(PASTE_DQS_TRACKER!$D:$D,PASTE_DQS_TRACKER!$C:$C,Swaps_wk!$AQ16,PASTE_DQS_TRACKER!$E:$E,Swaps_wk!J$2,PASTE_DQS_TRACKER!$A:$A,"&gt;="&amp;$A$1,PASTE_DQS_TRACKER!$A:$A,"&lt;="&amp;$A$2)</f>
        <v>0</v>
      </c>
      <c r="K16" s="6">
        <f>SUMIFS(PASTE_DQS_TRACKER!$D:$D,PASTE_DQS_TRACKER!$C:$C,Swaps_wk!$AQ16,PASTE_DQS_TRACKER!$B:$B,Swaps_wk!K$2,PASTE_DQS_TRACKER!$A:$A,"&gt;="&amp;$A$1,PASTE_DQS_TRACKER!$A:$A,"&lt;="&amp;$A$2)-SUMIFS(PASTE_DQS_TRACKER!$D:$D,PASTE_DQS_TRACKER!$C:$C,Swaps_wk!$AQ16,PASTE_DQS_TRACKER!$E:$E,Swaps_wk!K$2,PASTE_DQS_TRACKER!$A:$A,"&gt;="&amp;$A$1,PASTE_DQS_TRACKER!$A:$A,"&lt;="&amp;$A$2)</f>
        <v>0</v>
      </c>
      <c r="L16" s="6">
        <f>SUMIFS(PASTE_DQS_TRACKER!$D:$D,PASTE_DQS_TRACKER!$C:$C,Swaps_wk!$AQ16,PASTE_DQS_TRACKER!$B:$B,Swaps_wk!L$2,PASTE_DQS_TRACKER!$A:$A,"&gt;="&amp;$A$1,PASTE_DQS_TRACKER!$A:$A,"&lt;="&amp;$A$2)-SUMIFS(PASTE_DQS_TRACKER!$D:$D,PASTE_DQS_TRACKER!$C:$C,Swaps_wk!$AQ16,PASTE_DQS_TRACKER!$E:$E,Swaps_wk!L$2,PASTE_DQS_TRACKER!$A:$A,"&gt;="&amp;$A$1,PASTE_DQS_TRACKER!$A:$A,"&lt;="&amp;$A$2)</f>
        <v>20</v>
      </c>
      <c r="M16" s="6">
        <f>SUMIFS(PASTE_DQS_TRACKER!$D:$D,PASTE_DQS_TRACKER!$C:$C,Swaps_wk!$AQ16,PASTE_DQS_TRACKER!$B:$B,Swaps_wk!M$2,PASTE_DQS_TRACKER!$A:$A,"&gt;="&amp;$A$1,PASTE_DQS_TRACKER!$A:$A,"&lt;="&amp;$A$2)-SUMIFS(PASTE_DQS_TRACKER!$D:$D,PASTE_DQS_TRACKER!$C:$C,Swaps_wk!$AQ16,PASTE_DQS_TRACKER!$E:$E,Swaps_wk!M$2,PASTE_DQS_TRACKER!$A:$A,"&gt;="&amp;$A$1,PASTE_DQS_TRACKER!$A:$A,"&lt;="&amp;$A$2)</f>
        <v>-150</v>
      </c>
      <c r="N16" s="6">
        <f>SUMIFS(PASTE_DQS_TRACKER!$D:$D,PASTE_DQS_TRACKER!$C:$C,Swaps_wk!$AQ16,PASTE_DQS_TRACKER!$B:$B,Swaps_wk!N$2,PASTE_DQS_TRACKER!$A:$A,"&gt;="&amp;$A$1,PASTE_DQS_TRACKER!$A:$A,"&lt;="&amp;$A$2)-SUMIFS(PASTE_DQS_TRACKER!$D:$D,PASTE_DQS_TRACKER!$C:$C,Swaps_wk!$AQ16,PASTE_DQS_TRACKER!$E:$E,Swaps_wk!N$2,PASTE_DQS_TRACKER!$A:$A,"&gt;="&amp;$A$1,PASTE_DQS_TRACKER!$A:$A,"&lt;="&amp;$A$2)</f>
        <v>150</v>
      </c>
      <c r="O16" s="6">
        <f>SUMIFS(PASTE_DQS_TRACKER!$D:$D,PASTE_DQS_TRACKER!$C:$C,Swaps_wk!$AQ16,PASTE_DQS_TRACKER!$B:$B,Swaps_wk!O$2,PASTE_DQS_TRACKER!$A:$A,"&gt;="&amp;$A$1,PASTE_DQS_TRACKER!$A:$A,"&lt;="&amp;$A$2)-SUMIFS(PASTE_DQS_TRACKER!$D:$D,PASTE_DQS_TRACKER!$C:$C,Swaps_wk!$AQ16,PASTE_DQS_TRACKER!$E:$E,Swaps_wk!O$2,PASTE_DQS_TRACKER!$A:$A,"&gt;="&amp;$A$1,PASTE_DQS_TRACKER!$A:$A,"&lt;="&amp;$A$2)</f>
        <v>0</v>
      </c>
      <c r="P16" s="6">
        <f>SUMIFS(PASTE_DQS_TRACKER!$D:$D,PASTE_DQS_TRACKER!$C:$C,Swaps_wk!$AQ16,PASTE_DQS_TRACKER!$B:$B,Swaps_wk!P$2,PASTE_DQS_TRACKER!$A:$A,"&gt;="&amp;$A$1,PASTE_DQS_TRACKER!$A:$A,"&lt;="&amp;$A$2)-SUMIFS(PASTE_DQS_TRACKER!$D:$D,PASTE_DQS_TRACKER!$C:$C,Swaps_wk!$AQ16,PASTE_DQS_TRACKER!$E:$E,Swaps_wk!P$2,PASTE_DQS_TRACKER!$A:$A,"&gt;="&amp;$A$1,PASTE_DQS_TRACKER!$A:$A,"&lt;="&amp;$A$2)</f>
        <v>0</v>
      </c>
      <c r="Q16" s="6">
        <f>SUMIFS(PASTE_DQS_TRACKER!$D:$D,PASTE_DQS_TRACKER!$C:$C,Swaps_wk!$AQ16,PASTE_DQS_TRACKER!$B:$B,Swaps_wk!Q$2,PASTE_DQS_TRACKER!$A:$A,"&gt;="&amp;$A$1,PASTE_DQS_TRACKER!$A:$A,"&lt;="&amp;$A$2)-SUMIFS(PASTE_DQS_TRACKER!$D:$D,PASTE_DQS_TRACKER!$C:$C,Swaps_wk!$AQ16,PASTE_DQS_TRACKER!$E:$E,Swaps_wk!Q$2,PASTE_DQS_TRACKER!$A:$A,"&gt;="&amp;$A$1,PASTE_DQS_TRACKER!$A:$A,"&lt;="&amp;$A$2)</f>
        <v>0</v>
      </c>
      <c r="R16" s="6">
        <f>SUMIFS(PASTE_DQS_TRACKER!$D:$D,PASTE_DQS_TRACKER!$C:$C,Swaps_wk!$AQ16,PASTE_DQS_TRACKER!$B:$B,Swaps_wk!R$2,PASTE_DQS_TRACKER!$A:$A,"&gt;="&amp;$A$1,PASTE_DQS_TRACKER!$A:$A,"&lt;="&amp;$A$2)-SUMIFS(PASTE_DQS_TRACKER!$D:$D,PASTE_DQS_TRACKER!$C:$C,Swaps_wk!$AQ16,PASTE_DQS_TRACKER!$E:$E,Swaps_wk!R$2,PASTE_DQS_TRACKER!$A:$A,"&gt;="&amp;$A$1,PASTE_DQS_TRACKER!$A:$A,"&lt;="&amp;$A$2)</f>
        <v>0</v>
      </c>
      <c r="S16" s="6">
        <f>SUMIFS(PASTE_DQS_TRACKER!$D:$D,PASTE_DQS_TRACKER!$C:$C,Swaps_wk!$AQ16,PASTE_DQS_TRACKER!$B:$B,Swaps_wk!S$2,PASTE_DQS_TRACKER!$A:$A,"&gt;="&amp;$A$1,PASTE_DQS_TRACKER!$A:$A,"&lt;="&amp;$A$2)-SUMIFS(PASTE_DQS_TRACKER!$D:$D,PASTE_DQS_TRACKER!$C:$C,Swaps_wk!$AQ16,PASTE_DQS_TRACKER!$E:$E,Swaps_wk!S$2,PASTE_DQS_TRACKER!$A:$A,"&gt;="&amp;$A$1,PASTE_DQS_TRACKER!$A:$A,"&lt;="&amp;$A$2)</f>
        <v>0</v>
      </c>
      <c r="T16" s="6">
        <f>SUMIFS(PASTE_DQS_TRACKER!$D:$D,PASTE_DQS_TRACKER!$C:$C,Swaps_wk!$AQ16,PASTE_DQS_TRACKER!$B:$B,Swaps_wk!T$2,PASTE_DQS_TRACKER!$A:$A,"&gt;="&amp;$A$1,PASTE_DQS_TRACKER!$A:$A,"&lt;="&amp;$A$2)-SUMIFS(PASTE_DQS_TRACKER!$D:$D,PASTE_DQS_TRACKER!$C:$C,Swaps_wk!$AQ16,PASTE_DQS_TRACKER!$E:$E,Swaps_wk!T$2,PASTE_DQS_TRACKER!$A:$A,"&gt;="&amp;$A$1,PASTE_DQS_TRACKER!$A:$A,"&lt;="&amp;$A$2)</f>
        <v>0</v>
      </c>
      <c r="U16" s="6">
        <f>SUMIFS(PASTE_DQS_TRACKER!$D:$D,PASTE_DQS_TRACKER!$C:$C,Swaps_wk!$AQ16,PASTE_DQS_TRACKER!$B:$B,Swaps_wk!U$2,PASTE_DQS_TRACKER!$A:$A,"&gt;="&amp;$A$1,PASTE_DQS_TRACKER!$A:$A,"&lt;="&amp;$A$2)-SUMIFS(PASTE_DQS_TRACKER!$D:$D,PASTE_DQS_TRACKER!$C:$C,Swaps_wk!$AQ16,PASTE_DQS_TRACKER!$E:$E,Swaps_wk!U$2,PASTE_DQS_TRACKER!$A:$A,"&gt;="&amp;$A$1,PASTE_DQS_TRACKER!$A:$A,"&lt;="&amp;$A$2)</f>
        <v>0</v>
      </c>
      <c r="V16" s="6">
        <f>SUMIFS(PASTE_DQS_TRACKER!$D:$D,PASTE_DQS_TRACKER!$C:$C,Swaps_wk!$AQ16,PASTE_DQS_TRACKER!$B:$B,Swaps_wk!V$2,PASTE_DQS_TRACKER!$A:$A,"&gt;="&amp;$A$1,PASTE_DQS_TRACKER!$A:$A,"&lt;="&amp;$A$2)-SUMIFS(PASTE_DQS_TRACKER!$D:$D,PASTE_DQS_TRACKER!$C:$C,Swaps_wk!$AQ16,PASTE_DQS_TRACKER!$E:$E,Swaps_wk!V$2,PASTE_DQS_TRACKER!$A:$A,"&gt;="&amp;$A$1,PASTE_DQS_TRACKER!$A:$A,"&lt;="&amp;$A$2)</f>
        <v>0</v>
      </c>
      <c r="W16" s="6">
        <f>SUMIFS(PASTE_DQS_TRACKER!$D:$D,PASTE_DQS_TRACKER!$C:$C,Swaps_wk!$AQ16,PASTE_DQS_TRACKER!$B:$B,Swaps_wk!W$2,PASTE_DQS_TRACKER!$A:$A,"&gt;="&amp;$A$1,PASTE_DQS_TRACKER!$A:$A,"&lt;="&amp;$A$2)-SUMIFS(PASTE_DQS_TRACKER!$D:$D,PASTE_DQS_TRACKER!$C:$C,Swaps_wk!$AQ16,PASTE_DQS_TRACKER!$E:$E,Swaps_wk!W$2,PASTE_DQS_TRACKER!$A:$A,"&gt;="&amp;$A$1,PASTE_DQS_TRACKER!$A:$A,"&lt;="&amp;$A$2)</f>
        <v>0</v>
      </c>
      <c r="X16" s="6">
        <f>SUMIFS(PASTE_DQS_TRACKER!$D:$D,PASTE_DQS_TRACKER!$C:$C,Swaps_wk!$AQ16,PASTE_DQS_TRACKER!$B:$B,Swaps_wk!X$2,PASTE_DQS_TRACKER!$A:$A,"&gt;="&amp;$A$1,PASTE_DQS_TRACKER!$A:$A,"&lt;="&amp;$A$2)-SUMIFS(PASTE_DQS_TRACKER!$D:$D,PASTE_DQS_TRACKER!$C:$C,Swaps_wk!$AQ16,PASTE_DQS_TRACKER!$E:$E,Swaps_wk!X$2,PASTE_DQS_TRACKER!$A:$A,"&gt;="&amp;$A$1,PASTE_DQS_TRACKER!$A:$A,"&lt;="&amp;$A$2)</f>
        <v>0</v>
      </c>
      <c r="Y16" s="6">
        <f>SUMIFS(PASTE_DQS_TRACKER!$D:$D,PASTE_DQS_TRACKER!$C:$C,Swaps_wk!$AQ16,PASTE_DQS_TRACKER!$B:$B,Swaps_wk!Y$2,PASTE_DQS_TRACKER!$A:$A,"&gt;="&amp;$A$1,PASTE_DQS_TRACKER!$A:$A,"&lt;="&amp;$A$2)-SUMIFS(PASTE_DQS_TRACKER!$D:$D,PASTE_DQS_TRACKER!$C:$C,Swaps_wk!$AQ16,PASTE_DQS_TRACKER!$E:$E,Swaps_wk!Y$2,PASTE_DQS_TRACKER!$A:$A,"&gt;="&amp;$A$1,PASTE_DQS_TRACKER!$A:$A,"&lt;="&amp;$A$2)</f>
        <v>0</v>
      </c>
      <c r="Z16" s="6">
        <f>SUMIFS(PASTE_DQS_TRACKER!$D:$D,PASTE_DQS_TRACKER!$C:$C,Swaps_wk!$AQ16,PASTE_DQS_TRACKER!$B:$B,Swaps_wk!Z$2,PASTE_DQS_TRACKER!$A:$A,"&gt;="&amp;$A$1,PASTE_DQS_TRACKER!$A:$A,"&lt;="&amp;$A$2)-SUMIFS(PASTE_DQS_TRACKER!$D:$D,PASTE_DQS_TRACKER!$C:$C,Swaps_wk!$AQ16,PASTE_DQS_TRACKER!$E:$E,Swaps_wk!Z$2,PASTE_DQS_TRACKER!$A:$A,"&gt;="&amp;$A$1,PASTE_DQS_TRACKER!$A:$A,"&lt;="&amp;$A$2)</f>
        <v>0</v>
      </c>
      <c r="AA16" s="6">
        <f>SUMIFS(PASTE_DQS_TRACKER!$D:$D,PASTE_DQS_TRACKER!$C:$C,Swaps_wk!$AQ16,PASTE_DQS_TRACKER!$B:$B,Swaps_wk!AA$2,PASTE_DQS_TRACKER!$A:$A,"&gt;="&amp;$A$1,PASTE_DQS_TRACKER!$A:$A,"&lt;="&amp;$A$2)-SUMIFS(PASTE_DQS_TRACKER!$D:$D,PASTE_DQS_TRACKER!$C:$C,Swaps_wk!$AQ16,PASTE_DQS_TRACKER!$E:$E,Swaps_wk!AA$2,PASTE_DQS_TRACKER!$A:$A,"&gt;="&amp;$A$1,PASTE_DQS_TRACKER!$A:$A,"&lt;="&amp;$A$2)</f>
        <v>0</v>
      </c>
      <c r="AB16" s="6">
        <f>SUMIFS(PASTE_DQS_TRACKER!$D:$D,PASTE_DQS_TRACKER!$C:$C,Swaps_wk!$AQ16,PASTE_DQS_TRACKER!$B:$B,Swaps_wk!AB$2,PASTE_DQS_TRACKER!$A:$A,"&gt;="&amp;$A$1,PASTE_DQS_TRACKER!$A:$A,"&lt;="&amp;$A$2)-SUMIFS(PASTE_DQS_TRACKER!$D:$D,PASTE_DQS_TRACKER!$C:$C,Swaps_wk!$AQ16,PASTE_DQS_TRACKER!$E:$E,Swaps_wk!AB$2,PASTE_DQS_TRACKER!$A:$A,"&gt;="&amp;$A$1,PASTE_DQS_TRACKER!$A:$A,"&lt;="&amp;$A$2)</f>
        <v>0</v>
      </c>
      <c r="AC16" s="6">
        <f>SUMIFS(PASTE_DQS_TRACKER!$D:$D,PASTE_DQS_TRACKER!$C:$C,Swaps_wk!$AQ16,PASTE_DQS_TRACKER!$B:$B,Swaps_wk!AC$2,PASTE_DQS_TRACKER!$A:$A,"&gt;="&amp;$A$1,PASTE_DQS_TRACKER!$A:$A,"&lt;="&amp;$A$2)-SUMIFS(PASTE_DQS_TRACKER!$D:$D,PASTE_DQS_TRACKER!$C:$C,Swaps_wk!$AQ16,PASTE_DQS_TRACKER!$E:$E,Swaps_wk!AC$2,PASTE_DQS_TRACKER!$A:$A,"&gt;="&amp;$A$1,PASTE_DQS_TRACKER!$A:$A,"&lt;="&amp;$A$2)</f>
        <v>0</v>
      </c>
      <c r="AD16" s="6">
        <f>SUMIFS(PASTE_DQS_TRACKER!$D:$D,PASTE_DQS_TRACKER!$C:$C,Swaps_wk!$AQ16,PASTE_DQS_TRACKER!$B:$B,Swaps_wk!AD$2,PASTE_DQS_TRACKER!$A:$A,"&gt;="&amp;$A$1,PASTE_DQS_TRACKER!$A:$A,"&lt;="&amp;$A$2)-SUMIFS(PASTE_DQS_TRACKER!$D:$D,PASTE_DQS_TRACKER!$C:$C,Swaps_wk!$AQ16,PASTE_DQS_TRACKER!$E:$E,Swaps_wk!AD$2,PASTE_DQS_TRACKER!$A:$A,"&gt;="&amp;$A$1,PASTE_DQS_TRACKER!$A:$A,"&lt;="&amp;$A$2)</f>
        <v>0</v>
      </c>
      <c r="AE16" s="6">
        <f>SUMIFS(PASTE_DQS_TRACKER!$D:$D,PASTE_DQS_TRACKER!$C:$C,Swaps_wk!$AQ16,PASTE_DQS_TRACKER!$B:$B,Swaps_wk!AE$2,PASTE_DQS_TRACKER!$A:$A,"&gt;="&amp;$A$1,PASTE_DQS_TRACKER!$A:$A,"&lt;="&amp;$A$2)-SUMIFS(PASTE_DQS_TRACKER!$D:$D,PASTE_DQS_TRACKER!$C:$C,Swaps_wk!$AQ16,PASTE_DQS_TRACKER!$E:$E,Swaps_wk!AE$2,PASTE_DQS_TRACKER!$A:$A,"&gt;="&amp;$A$1,PASTE_DQS_TRACKER!$A:$A,"&lt;="&amp;$A$2)</f>
        <v>0</v>
      </c>
      <c r="AF16" s="6">
        <f>SUMIFS(PASTE_DQS_TRACKER!$D:$D,PASTE_DQS_TRACKER!$C:$C,Swaps_wk!$AQ16,PASTE_DQS_TRACKER!$B:$B,Swaps_wk!AF$2,PASTE_DQS_TRACKER!$A:$A,"&gt;="&amp;$A$1,PASTE_DQS_TRACKER!$A:$A,"&lt;="&amp;$A$2)-SUMIFS(PASTE_DQS_TRACKER!$D:$D,PASTE_DQS_TRACKER!$C:$C,Swaps_wk!$AQ16,PASTE_DQS_TRACKER!$E:$E,Swaps_wk!AF$2,PASTE_DQS_TRACKER!$A:$A,"&gt;="&amp;$A$1,PASTE_DQS_TRACKER!$A:$A,"&lt;="&amp;$A$2)</f>
        <v>0</v>
      </c>
      <c r="AG16" s="6">
        <f>SUMIFS(PASTE_DQS_TRACKER!$D:$D,PASTE_DQS_TRACKER!$C:$C,Swaps_wk!$AQ16,PASTE_DQS_TRACKER!$B:$B,Swaps_wk!AG$2,PASTE_DQS_TRACKER!$A:$A,"&gt;="&amp;$A$1,PASTE_DQS_TRACKER!$A:$A,"&lt;="&amp;$A$2)-SUMIFS(PASTE_DQS_TRACKER!$D:$D,PASTE_DQS_TRACKER!$C:$C,Swaps_wk!$AQ16,PASTE_DQS_TRACKER!$E:$E,Swaps_wk!AG$2,PASTE_DQS_TRACKER!$A:$A,"&gt;="&amp;$A$1,PASTE_DQS_TRACKER!$A:$A,"&lt;="&amp;$A$2)</f>
        <v>0</v>
      </c>
      <c r="AH16" s="6">
        <f>SUMIFS(PASTE_DQS_TRACKER!$D:$D,PASTE_DQS_TRACKER!$C:$C,Swaps_wk!$AQ16,PASTE_DQS_TRACKER!$B:$B,Swaps_wk!AH$2,PASTE_DQS_TRACKER!$A:$A,"&gt;="&amp;$A$1,PASTE_DQS_TRACKER!$A:$A,"&lt;="&amp;$A$2)-SUMIFS(PASTE_DQS_TRACKER!$D:$D,PASTE_DQS_TRACKER!$C:$C,Swaps_wk!$AQ16,PASTE_DQS_TRACKER!$E:$E,Swaps_wk!AH$2,PASTE_DQS_TRACKER!$A:$A,"&gt;="&amp;$A$1,PASTE_DQS_TRACKER!$A:$A,"&lt;="&amp;$A$2)</f>
        <v>0</v>
      </c>
      <c r="AI16" s="6">
        <f>SUMIFS(PASTE_DQS_TRACKER!$D:$D,PASTE_DQS_TRACKER!$C:$C,Swaps_wk!$AQ16,PASTE_DQS_TRACKER!$B:$B,Swaps_wk!AI$2,PASTE_DQS_TRACKER!$A:$A,"&gt;="&amp;$A$1,PASTE_DQS_TRACKER!$A:$A,"&lt;="&amp;$A$2)-SUMIFS(PASTE_DQS_TRACKER!$D:$D,PASTE_DQS_TRACKER!$C:$C,Swaps_wk!$AQ16,PASTE_DQS_TRACKER!$E:$E,Swaps_wk!AI$2,PASTE_DQS_TRACKER!$A:$A,"&gt;="&amp;$A$1,PASTE_DQS_TRACKER!$A:$A,"&lt;="&amp;$A$2)</f>
        <v>0</v>
      </c>
      <c r="AJ16" s="6">
        <f>SUMIFS(PASTE_DQS_TRACKER!$D:$D,PASTE_DQS_TRACKER!$C:$C,Swaps_wk!$AQ16,PASTE_DQS_TRACKER!$B:$B,Swaps_wk!AJ$2,PASTE_DQS_TRACKER!$A:$A,"&gt;="&amp;$A$1,PASTE_DQS_TRACKER!$A:$A,"&lt;="&amp;$A$2)-SUMIFS(PASTE_DQS_TRACKER!$D:$D,PASTE_DQS_TRACKER!$C:$C,Swaps_wk!$AQ16,PASTE_DQS_TRACKER!$E:$E,Swaps_wk!AJ$2,PASTE_DQS_TRACKER!$A:$A,"&gt;="&amp;$A$1,PASTE_DQS_TRACKER!$A:$A,"&lt;="&amp;$A$2)</f>
        <v>0</v>
      </c>
      <c r="AK16" s="6">
        <f>SUMIFS(PASTE_DQS_TRACKER!$D:$D,PASTE_DQS_TRACKER!$C:$C,Swaps_wk!$AQ16,PASTE_DQS_TRACKER!$B:$B,Swaps_wk!AK$2,PASTE_DQS_TRACKER!$A:$A,"&gt;="&amp;$A$1,PASTE_DQS_TRACKER!$A:$A,"&lt;="&amp;$A$2)-SUMIFS(PASTE_DQS_TRACKER!$D:$D,PASTE_DQS_TRACKER!$C:$C,Swaps_wk!$AQ16,PASTE_DQS_TRACKER!$E:$E,Swaps_wk!AK$2,PASTE_DQS_TRACKER!$A:$A,"&gt;="&amp;$A$1,PASTE_DQS_TRACKER!$A:$A,"&lt;="&amp;$A$2)</f>
        <v>0</v>
      </c>
      <c r="AL16" s="6">
        <f>SUMIFS(PASTE_DQS_TRACKER!$D:$D,PASTE_DQS_TRACKER!$C:$C,Swaps_wk!$AQ16,PASTE_DQS_TRACKER!$B:$B,Swaps_wk!AL$2,PASTE_DQS_TRACKER!$A:$A,"&gt;="&amp;$A$1,PASTE_DQS_TRACKER!$A:$A,"&lt;="&amp;$A$2)-SUMIFS(PASTE_DQS_TRACKER!$D:$D,PASTE_DQS_TRACKER!$C:$C,Swaps_wk!$AQ16,PASTE_DQS_TRACKER!$E:$E,Swaps_wk!AL$2,PASTE_DQS_TRACKER!$A:$A,"&gt;="&amp;$A$1,PASTE_DQS_TRACKER!$A:$A,"&lt;="&amp;$A$2)</f>
        <v>0</v>
      </c>
      <c r="AM16" s="6">
        <f>SUMIFS(PASTE_DQS_TRACKER!$D:$D,PASTE_DQS_TRACKER!$C:$C,Swaps_wk!$AQ16,PASTE_DQS_TRACKER!$B:$B,Swaps_wk!AM$2,PASTE_DQS_TRACKER!$A:$A,"&gt;="&amp;$A$1,PASTE_DQS_TRACKER!$A:$A,"&lt;="&amp;$A$2)-SUMIFS(PASTE_DQS_TRACKER!$D:$D,PASTE_DQS_TRACKER!$C:$C,Swaps_wk!$AQ16,PASTE_DQS_TRACKER!$E:$E,Swaps_wk!AM$2,PASTE_DQS_TRACKER!$A:$A,"&gt;="&amp;$A$1,PASTE_DQS_TRACKER!$A:$A,"&lt;="&amp;$A$2)</f>
        <v>0</v>
      </c>
      <c r="AN16" s="6">
        <f>SUMIFS(PASTE_DQS_TRACKER!$D:$D,PASTE_DQS_TRACKER!$C:$C,Swaps_wk!$AQ16,PASTE_DQS_TRACKER!$B:$B,Swaps_wk!AN$2,PASTE_DQS_TRACKER!$A:$A,"&gt;="&amp;$A$1,PASTE_DQS_TRACKER!$A:$A,"&lt;="&amp;$A$2)-SUMIFS(PASTE_DQS_TRACKER!$D:$D,PASTE_DQS_TRACKER!$C:$C,Swaps_wk!$AQ16,PASTE_DQS_TRACKER!$E:$E,Swaps_wk!AN$2,PASTE_DQS_TRACKER!$A:$A,"&gt;="&amp;$A$1,PASTE_DQS_TRACKER!$A:$A,"&lt;="&amp;$A$2)</f>
        <v>0</v>
      </c>
      <c r="AO16" s="6">
        <f t="shared" si="0"/>
        <v>0</v>
      </c>
      <c r="AP16">
        <v>15</v>
      </c>
      <c r="AQ16" t="str">
        <f t="shared" si="1"/>
        <v>HAD/2AC4.</v>
      </c>
    </row>
    <row r="17" spans="1:43" x14ac:dyDescent="0.25">
      <c r="A17" t="s">
        <v>171</v>
      </c>
      <c r="B17" s="6">
        <f>SUMIFS(PASTE_DQS_TRACKER!$D:$D,PASTE_DQS_TRACKER!$C:$C,Swaps_wk!$AQ17,PASTE_DQS_TRACKER!$B:$B,Swaps_wk!B$2,PASTE_DQS_TRACKER!$A:$A,"&gt;="&amp;$A$1,PASTE_DQS_TRACKER!$A:$A,"&lt;="&amp;$A$2)-SUMIFS(PASTE_DQS_TRACKER!$D:$D,PASTE_DQS_TRACKER!$C:$C,Swaps_wk!$AQ17,PASTE_DQS_TRACKER!$E:$E,Swaps_wk!B$2,PASTE_DQS_TRACKER!$A:$A,"&gt;="&amp;$A$1,PASTE_DQS_TRACKER!$A:$A,"&lt;="&amp;$A$2)</f>
        <v>0</v>
      </c>
      <c r="C17" s="6">
        <f>SUMIFS(PASTE_DQS_TRACKER!$D:$D,PASTE_DQS_TRACKER!$C:$C,Swaps_wk!$AQ17,PASTE_DQS_TRACKER!$B:$B,Swaps_wk!C$2,PASTE_DQS_TRACKER!$A:$A,"&gt;="&amp;$A$1,PASTE_DQS_TRACKER!$A:$A,"&lt;="&amp;$A$2)-SUMIFS(PASTE_DQS_TRACKER!$D:$D,PASTE_DQS_TRACKER!$C:$C,Swaps_wk!$AQ17,PASTE_DQS_TRACKER!$E:$E,Swaps_wk!C$2,PASTE_DQS_TRACKER!$A:$A,"&gt;="&amp;$A$1,PASTE_DQS_TRACKER!$A:$A,"&lt;="&amp;$A$2)</f>
        <v>0</v>
      </c>
      <c r="D17" s="6">
        <f>SUMIFS(PASTE_DQS_TRACKER!$D:$D,PASTE_DQS_TRACKER!$C:$C,Swaps_wk!$AQ17,PASTE_DQS_TRACKER!$B:$B,Swaps_wk!D$2,PASTE_DQS_TRACKER!$A:$A,"&gt;="&amp;$A$1,PASTE_DQS_TRACKER!$A:$A,"&lt;="&amp;$A$2)-SUMIFS(PASTE_DQS_TRACKER!$D:$D,PASTE_DQS_TRACKER!$C:$C,Swaps_wk!$AQ17,PASTE_DQS_TRACKER!$E:$E,Swaps_wk!D$2,PASTE_DQS_TRACKER!$A:$A,"&gt;="&amp;$A$1,PASTE_DQS_TRACKER!$A:$A,"&lt;="&amp;$A$2)</f>
        <v>0</v>
      </c>
      <c r="E17" s="6">
        <f>SUMIFS(PASTE_DQS_TRACKER!$D:$D,PASTE_DQS_TRACKER!$C:$C,Swaps_wk!$AQ17,PASTE_DQS_TRACKER!$B:$B,Swaps_wk!E$2,PASTE_DQS_TRACKER!$A:$A,"&gt;="&amp;$A$1,PASTE_DQS_TRACKER!$A:$A,"&lt;="&amp;$A$2)-SUMIFS(PASTE_DQS_TRACKER!$D:$D,PASTE_DQS_TRACKER!$C:$C,Swaps_wk!$AQ17,PASTE_DQS_TRACKER!$E:$E,Swaps_wk!E$2,PASTE_DQS_TRACKER!$A:$A,"&gt;="&amp;$A$1,PASTE_DQS_TRACKER!$A:$A,"&lt;="&amp;$A$2)</f>
        <v>0</v>
      </c>
      <c r="F17" s="6">
        <f>SUMIFS(PASTE_DQS_TRACKER!$D:$D,PASTE_DQS_TRACKER!$C:$C,Swaps_wk!$AQ17,PASTE_DQS_TRACKER!$B:$B,Swaps_wk!F$2,PASTE_DQS_TRACKER!$A:$A,"&gt;="&amp;$A$1,PASTE_DQS_TRACKER!$A:$A,"&lt;="&amp;$A$2)-SUMIFS(PASTE_DQS_TRACKER!$D:$D,PASTE_DQS_TRACKER!$C:$C,Swaps_wk!$AQ17,PASTE_DQS_TRACKER!$E:$E,Swaps_wk!F$2,PASTE_DQS_TRACKER!$A:$A,"&gt;="&amp;$A$1,PASTE_DQS_TRACKER!$A:$A,"&lt;="&amp;$A$2)</f>
        <v>0</v>
      </c>
      <c r="G17" s="6">
        <f>SUMIFS(PASTE_DQS_TRACKER!$D:$D,PASTE_DQS_TRACKER!$C:$C,Swaps_wk!$AQ17,PASTE_DQS_TRACKER!$B:$B,Swaps_wk!G$2,PASTE_DQS_TRACKER!$A:$A,"&gt;="&amp;$A$1,PASTE_DQS_TRACKER!$A:$A,"&lt;="&amp;$A$2)-SUMIFS(PASTE_DQS_TRACKER!$D:$D,PASTE_DQS_TRACKER!$C:$C,Swaps_wk!$AQ17,PASTE_DQS_TRACKER!$E:$E,Swaps_wk!G$2,PASTE_DQS_TRACKER!$A:$A,"&gt;="&amp;$A$1,PASTE_DQS_TRACKER!$A:$A,"&lt;="&amp;$A$2)</f>
        <v>0</v>
      </c>
      <c r="H17" s="6">
        <f>SUMIFS(PASTE_DQS_TRACKER!$D:$D,PASTE_DQS_TRACKER!$C:$C,Swaps_wk!$AQ17,PASTE_DQS_TRACKER!$B:$B,Swaps_wk!H$2,PASTE_DQS_TRACKER!$A:$A,"&gt;="&amp;$A$1,PASTE_DQS_TRACKER!$A:$A,"&lt;="&amp;$A$2)-SUMIFS(PASTE_DQS_TRACKER!$D:$D,PASTE_DQS_TRACKER!$C:$C,Swaps_wk!$AQ17,PASTE_DQS_TRACKER!$E:$E,Swaps_wk!H$2,PASTE_DQS_TRACKER!$A:$A,"&gt;="&amp;$A$1,PASTE_DQS_TRACKER!$A:$A,"&lt;="&amp;$A$2)</f>
        <v>0</v>
      </c>
      <c r="I17" s="6">
        <f>SUMIFS(PASTE_DQS_TRACKER!$D:$D,PASTE_DQS_TRACKER!$C:$C,Swaps_wk!$AQ17,PASTE_DQS_TRACKER!$B:$B,Swaps_wk!I$2,PASTE_DQS_TRACKER!$A:$A,"&gt;="&amp;$A$1,PASTE_DQS_TRACKER!$A:$A,"&lt;="&amp;$A$2)-SUMIFS(PASTE_DQS_TRACKER!$D:$D,PASTE_DQS_TRACKER!$C:$C,Swaps_wk!$AQ17,PASTE_DQS_TRACKER!$E:$E,Swaps_wk!I$2,PASTE_DQS_TRACKER!$A:$A,"&gt;="&amp;$A$1,PASTE_DQS_TRACKER!$A:$A,"&lt;="&amp;$A$2)</f>
        <v>0</v>
      </c>
      <c r="J17" s="6">
        <f>SUMIFS(PASTE_DQS_TRACKER!$D:$D,PASTE_DQS_TRACKER!$C:$C,Swaps_wk!$AQ17,PASTE_DQS_TRACKER!$B:$B,Swaps_wk!J$2,PASTE_DQS_TRACKER!$A:$A,"&gt;="&amp;$A$1,PASTE_DQS_TRACKER!$A:$A,"&lt;="&amp;$A$2)-SUMIFS(PASTE_DQS_TRACKER!$D:$D,PASTE_DQS_TRACKER!$C:$C,Swaps_wk!$AQ17,PASTE_DQS_TRACKER!$E:$E,Swaps_wk!J$2,PASTE_DQS_TRACKER!$A:$A,"&gt;="&amp;$A$1,PASTE_DQS_TRACKER!$A:$A,"&lt;="&amp;$A$2)</f>
        <v>0</v>
      </c>
      <c r="K17" s="6">
        <f>SUMIFS(PASTE_DQS_TRACKER!$D:$D,PASTE_DQS_TRACKER!$C:$C,Swaps_wk!$AQ17,PASTE_DQS_TRACKER!$B:$B,Swaps_wk!K$2,PASTE_DQS_TRACKER!$A:$A,"&gt;="&amp;$A$1,PASTE_DQS_TRACKER!$A:$A,"&lt;="&amp;$A$2)-SUMIFS(PASTE_DQS_TRACKER!$D:$D,PASTE_DQS_TRACKER!$C:$C,Swaps_wk!$AQ17,PASTE_DQS_TRACKER!$E:$E,Swaps_wk!K$2,PASTE_DQS_TRACKER!$A:$A,"&gt;="&amp;$A$1,PASTE_DQS_TRACKER!$A:$A,"&lt;="&amp;$A$2)</f>
        <v>0</v>
      </c>
      <c r="L17" s="6">
        <f>SUMIFS(PASTE_DQS_TRACKER!$D:$D,PASTE_DQS_TRACKER!$C:$C,Swaps_wk!$AQ17,PASTE_DQS_TRACKER!$B:$B,Swaps_wk!L$2,PASTE_DQS_TRACKER!$A:$A,"&gt;="&amp;$A$1,PASTE_DQS_TRACKER!$A:$A,"&lt;="&amp;$A$2)-SUMIFS(PASTE_DQS_TRACKER!$D:$D,PASTE_DQS_TRACKER!$C:$C,Swaps_wk!$AQ17,PASTE_DQS_TRACKER!$E:$E,Swaps_wk!L$2,PASTE_DQS_TRACKER!$A:$A,"&gt;="&amp;$A$1,PASTE_DQS_TRACKER!$A:$A,"&lt;="&amp;$A$2)</f>
        <v>0</v>
      </c>
      <c r="M17" s="6">
        <f>SUMIFS(PASTE_DQS_TRACKER!$D:$D,PASTE_DQS_TRACKER!$C:$C,Swaps_wk!$AQ17,PASTE_DQS_TRACKER!$B:$B,Swaps_wk!M$2,PASTE_DQS_TRACKER!$A:$A,"&gt;="&amp;$A$1,PASTE_DQS_TRACKER!$A:$A,"&lt;="&amp;$A$2)-SUMIFS(PASTE_DQS_TRACKER!$D:$D,PASTE_DQS_TRACKER!$C:$C,Swaps_wk!$AQ17,PASTE_DQS_TRACKER!$E:$E,Swaps_wk!M$2,PASTE_DQS_TRACKER!$A:$A,"&gt;="&amp;$A$1,PASTE_DQS_TRACKER!$A:$A,"&lt;="&amp;$A$2)</f>
        <v>0</v>
      </c>
      <c r="N17" s="6">
        <f>SUMIFS(PASTE_DQS_TRACKER!$D:$D,PASTE_DQS_TRACKER!$C:$C,Swaps_wk!$AQ17,PASTE_DQS_TRACKER!$B:$B,Swaps_wk!N$2,PASTE_DQS_TRACKER!$A:$A,"&gt;="&amp;$A$1,PASTE_DQS_TRACKER!$A:$A,"&lt;="&amp;$A$2)-SUMIFS(PASTE_DQS_TRACKER!$D:$D,PASTE_DQS_TRACKER!$C:$C,Swaps_wk!$AQ17,PASTE_DQS_TRACKER!$E:$E,Swaps_wk!N$2,PASTE_DQS_TRACKER!$A:$A,"&gt;="&amp;$A$1,PASTE_DQS_TRACKER!$A:$A,"&lt;="&amp;$A$2)</f>
        <v>0</v>
      </c>
      <c r="O17" s="6">
        <f>SUMIFS(PASTE_DQS_TRACKER!$D:$D,PASTE_DQS_TRACKER!$C:$C,Swaps_wk!$AQ17,PASTE_DQS_TRACKER!$B:$B,Swaps_wk!O$2,PASTE_DQS_TRACKER!$A:$A,"&gt;="&amp;$A$1,PASTE_DQS_TRACKER!$A:$A,"&lt;="&amp;$A$2)-SUMIFS(PASTE_DQS_TRACKER!$D:$D,PASTE_DQS_TRACKER!$C:$C,Swaps_wk!$AQ17,PASTE_DQS_TRACKER!$E:$E,Swaps_wk!O$2,PASTE_DQS_TRACKER!$A:$A,"&gt;="&amp;$A$1,PASTE_DQS_TRACKER!$A:$A,"&lt;="&amp;$A$2)</f>
        <v>0</v>
      </c>
      <c r="P17" s="6">
        <f>SUMIFS(PASTE_DQS_TRACKER!$D:$D,PASTE_DQS_TRACKER!$C:$C,Swaps_wk!$AQ17,PASTE_DQS_TRACKER!$B:$B,Swaps_wk!P$2,PASTE_DQS_TRACKER!$A:$A,"&gt;="&amp;$A$1,PASTE_DQS_TRACKER!$A:$A,"&lt;="&amp;$A$2)-SUMIFS(PASTE_DQS_TRACKER!$D:$D,PASTE_DQS_TRACKER!$C:$C,Swaps_wk!$AQ17,PASTE_DQS_TRACKER!$E:$E,Swaps_wk!P$2,PASTE_DQS_TRACKER!$A:$A,"&gt;="&amp;$A$1,PASTE_DQS_TRACKER!$A:$A,"&lt;="&amp;$A$2)</f>
        <v>0</v>
      </c>
      <c r="Q17" s="6">
        <f>SUMIFS(PASTE_DQS_TRACKER!$D:$D,PASTE_DQS_TRACKER!$C:$C,Swaps_wk!$AQ17,PASTE_DQS_TRACKER!$B:$B,Swaps_wk!Q$2,PASTE_DQS_TRACKER!$A:$A,"&gt;="&amp;$A$1,PASTE_DQS_TRACKER!$A:$A,"&lt;="&amp;$A$2)-SUMIFS(PASTE_DQS_TRACKER!$D:$D,PASTE_DQS_TRACKER!$C:$C,Swaps_wk!$AQ17,PASTE_DQS_TRACKER!$E:$E,Swaps_wk!Q$2,PASTE_DQS_TRACKER!$A:$A,"&gt;="&amp;$A$1,PASTE_DQS_TRACKER!$A:$A,"&lt;="&amp;$A$2)</f>
        <v>0</v>
      </c>
      <c r="R17" s="6">
        <f>SUMIFS(PASTE_DQS_TRACKER!$D:$D,PASTE_DQS_TRACKER!$C:$C,Swaps_wk!$AQ17,PASTE_DQS_TRACKER!$B:$B,Swaps_wk!R$2,PASTE_DQS_TRACKER!$A:$A,"&gt;="&amp;$A$1,PASTE_DQS_TRACKER!$A:$A,"&lt;="&amp;$A$2)-SUMIFS(PASTE_DQS_TRACKER!$D:$D,PASTE_DQS_TRACKER!$C:$C,Swaps_wk!$AQ17,PASTE_DQS_TRACKER!$E:$E,Swaps_wk!R$2,PASTE_DQS_TRACKER!$A:$A,"&gt;="&amp;$A$1,PASTE_DQS_TRACKER!$A:$A,"&lt;="&amp;$A$2)</f>
        <v>0</v>
      </c>
      <c r="S17" s="6">
        <f>SUMIFS(PASTE_DQS_TRACKER!$D:$D,PASTE_DQS_TRACKER!$C:$C,Swaps_wk!$AQ17,PASTE_DQS_TRACKER!$B:$B,Swaps_wk!S$2,PASTE_DQS_TRACKER!$A:$A,"&gt;="&amp;$A$1,PASTE_DQS_TRACKER!$A:$A,"&lt;="&amp;$A$2)-SUMIFS(PASTE_DQS_TRACKER!$D:$D,PASTE_DQS_TRACKER!$C:$C,Swaps_wk!$AQ17,PASTE_DQS_TRACKER!$E:$E,Swaps_wk!S$2,PASTE_DQS_TRACKER!$A:$A,"&gt;="&amp;$A$1,PASTE_DQS_TRACKER!$A:$A,"&lt;="&amp;$A$2)</f>
        <v>0</v>
      </c>
      <c r="T17" s="6">
        <f>SUMIFS(PASTE_DQS_TRACKER!$D:$D,PASTE_DQS_TRACKER!$C:$C,Swaps_wk!$AQ17,PASTE_DQS_TRACKER!$B:$B,Swaps_wk!T$2,PASTE_DQS_TRACKER!$A:$A,"&gt;="&amp;$A$1,PASTE_DQS_TRACKER!$A:$A,"&lt;="&amp;$A$2)-SUMIFS(PASTE_DQS_TRACKER!$D:$D,PASTE_DQS_TRACKER!$C:$C,Swaps_wk!$AQ17,PASTE_DQS_TRACKER!$E:$E,Swaps_wk!T$2,PASTE_DQS_TRACKER!$A:$A,"&gt;="&amp;$A$1,PASTE_DQS_TRACKER!$A:$A,"&lt;="&amp;$A$2)</f>
        <v>0</v>
      </c>
      <c r="U17" s="6">
        <f>SUMIFS(PASTE_DQS_TRACKER!$D:$D,PASTE_DQS_TRACKER!$C:$C,Swaps_wk!$AQ17,PASTE_DQS_TRACKER!$B:$B,Swaps_wk!U$2,PASTE_DQS_TRACKER!$A:$A,"&gt;="&amp;$A$1,PASTE_DQS_TRACKER!$A:$A,"&lt;="&amp;$A$2)-SUMIFS(PASTE_DQS_TRACKER!$D:$D,PASTE_DQS_TRACKER!$C:$C,Swaps_wk!$AQ17,PASTE_DQS_TRACKER!$E:$E,Swaps_wk!U$2,PASTE_DQS_TRACKER!$A:$A,"&gt;="&amp;$A$1,PASTE_DQS_TRACKER!$A:$A,"&lt;="&amp;$A$2)</f>
        <v>0</v>
      </c>
      <c r="V17" s="6">
        <f>SUMIFS(PASTE_DQS_TRACKER!$D:$D,PASTE_DQS_TRACKER!$C:$C,Swaps_wk!$AQ17,PASTE_DQS_TRACKER!$B:$B,Swaps_wk!V$2,PASTE_DQS_TRACKER!$A:$A,"&gt;="&amp;$A$1,PASTE_DQS_TRACKER!$A:$A,"&lt;="&amp;$A$2)-SUMIFS(PASTE_DQS_TRACKER!$D:$D,PASTE_DQS_TRACKER!$C:$C,Swaps_wk!$AQ17,PASTE_DQS_TRACKER!$E:$E,Swaps_wk!V$2,PASTE_DQS_TRACKER!$A:$A,"&gt;="&amp;$A$1,PASTE_DQS_TRACKER!$A:$A,"&lt;="&amp;$A$2)</f>
        <v>0</v>
      </c>
      <c r="W17" s="6">
        <f>SUMIFS(PASTE_DQS_TRACKER!$D:$D,PASTE_DQS_TRACKER!$C:$C,Swaps_wk!$AQ17,PASTE_DQS_TRACKER!$B:$B,Swaps_wk!W$2,PASTE_DQS_TRACKER!$A:$A,"&gt;="&amp;$A$1,PASTE_DQS_TRACKER!$A:$A,"&lt;="&amp;$A$2)-SUMIFS(PASTE_DQS_TRACKER!$D:$D,PASTE_DQS_TRACKER!$C:$C,Swaps_wk!$AQ17,PASTE_DQS_TRACKER!$E:$E,Swaps_wk!W$2,PASTE_DQS_TRACKER!$A:$A,"&gt;="&amp;$A$1,PASTE_DQS_TRACKER!$A:$A,"&lt;="&amp;$A$2)</f>
        <v>0</v>
      </c>
      <c r="X17" s="6">
        <f>SUMIFS(PASTE_DQS_TRACKER!$D:$D,PASTE_DQS_TRACKER!$C:$C,Swaps_wk!$AQ17,PASTE_DQS_TRACKER!$B:$B,Swaps_wk!X$2,PASTE_DQS_TRACKER!$A:$A,"&gt;="&amp;$A$1,PASTE_DQS_TRACKER!$A:$A,"&lt;="&amp;$A$2)-SUMIFS(PASTE_DQS_TRACKER!$D:$D,PASTE_DQS_TRACKER!$C:$C,Swaps_wk!$AQ17,PASTE_DQS_TRACKER!$E:$E,Swaps_wk!X$2,PASTE_DQS_TRACKER!$A:$A,"&gt;="&amp;$A$1,PASTE_DQS_TRACKER!$A:$A,"&lt;="&amp;$A$2)</f>
        <v>0</v>
      </c>
      <c r="Y17" s="6">
        <f>SUMIFS(PASTE_DQS_TRACKER!$D:$D,PASTE_DQS_TRACKER!$C:$C,Swaps_wk!$AQ17,PASTE_DQS_TRACKER!$B:$B,Swaps_wk!Y$2,PASTE_DQS_TRACKER!$A:$A,"&gt;="&amp;$A$1,PASTE_DQS_TRACKER!$A:$A,"&lt;="&amp;$A$2)-SUMIFS(PASTE_DQS_TRACKER!$D:$D,PASTE_DQS_TRACKER!$C:$C,Swaps_wk!$AQ17,PASTE_DQS_TRACKER!$E:$E,Swaps_wk!Y$2,PASTE_DQS_TRACKER!$A:$A,"&gt;="&amp;$A$1,PASTE_DQS_TRACKER!$A:$A,"&lt;="&amp;$A$2)</f>
        <v>0</v>
      </c>
      <c r="Z17" s="6">
        <f>SUMIFS(PASTE_DQS_TRACKER!$D:$D,PASTE_DQS_TRACKER!$C:$C,Swaps_wk!$AQ17,PASTE_DQS_TRACKER!$B:$B,Swaps_wk!Z$2,PASTE_DQS_TRACKER!$A:$A,"&gt;="&amp;$A$1,PASTE_DQS_TRACKER!$A:$A,"&lt;="&amp;$A$2)-SUMIFS(PASTE_DQS_TRACKER!$D:$D,PASTE_DQS_TRACKER!$C:$C,Swaps_wk!$AQ17,PASTE_DQS_TRACKER!$E:$E,Swaps_wk!Z$2,PASTE_DQS_TRACKER!$A:$A,"&gt;="&amp;$A$1,PASTE_DQS_TRACKER!$A:$A,"&lt;="&amp;$A$2)</f>
        <v>0</v>
      </c>
      <c r="AA17" s="6">
        <f>SUMIFS(PASTE_DQS_TRACKER!$D:$D,PASTE_DQS_TRACKER!$C:$C,Swaps_wk!$AQ17,PASTE_DQS_TRACKER!$B:$B,Swaps_wk!AA$2,PASTE_DQS_TRACKER!$A:$A,"&gt;="&amp;$A$1,PASTE_DQS_TRACKER!$A:$A,"&lt;="&amp;$A$2)-SUMIFS(PASTE_DQS_TRACKER!$D:$D,PASTE_DQS_TRACKER!$C:$C,Swaps_wk!$AQ17,PASTE_DQS_TRACKER!$E:$E,Swaps_wk!AA$2,PASTE_DQS_TRACKER!$A:$A,"&gt;="&amp;$A$1,PASTE_DQS_TRACKER!$A:$A,"&lt;="&amp;$A$2)</f>
        <v>0</v>
      </c>
      <c r="AB17" s="6">
        <f>SUMIFS(PASTE_DQS_TRACKER!$D:$D,PASTE_DQS_TRACKER!$C:$C,Swaps_wk!$AQ17,PASTE_DQS_TRACKER!$B:$B,Swaps_wk!AB$2,PASTE_DQS_TRACKER!$A:$A,"&gt;="&amp;$A$1,PASTE_DQS_TRACKER!$A:$A,"&lt;="&amp;$A$2)-SUMIFS(PASTE_DQS_TRACKER!$D:$D,PASTE_DQS_TRACKER!$C:$C,Swaps_wk!$AQ17,PASTE_DQS_TRACKER!$E:$E,Swaps_wk!AB$2,PASTE_DQS_TRACKER!$A:$A,"&gt;="&amp;$A$1,PASTE_DQS_TRACKER!$A:$A,"&lt;="&amp;$A$2)</f>
        <v>0</v>
      </c>
      <c r="AC17" s="6">
        <f>SUMIFS(PASTE_DQS_TRACKER!$D:$D,PASTE_DQS_TRACKER!$C:$C,Swaps_wk!$AQ17,PASTE_DQS_TRACKER!$B:$B,Swaps_wk!AC$2,PASTE_DQS_TRACKER!$A:$A,"&gt;="&amp;$A$1,PASTE_DQS_TRACKER!$A:$A,"&lt;="&amp;$A$2)-SUMIFS(PASTE_DQS_TRACKER!$D:$D,PASTE_DQS_TRACKER!$C:$C,Swaps_wk!$AQ17,PASTE_DQS_TRACKER!$E:$E,Swaps_wk!AC$2,PASTE_DQS_TRACKER!$A:$A,"&gt;="&amp;$A$1,PASTE_DQS_TRACKER!$A:$A,"&lt;="&amp;$A$2)</f>
        <v>0</v>
      </c>
      <c r="AD17" s="6">
        <f>SUMIFS(PASTE_DQS_TRACKER!$D:$D,PASTE_DQS_TRACKER!$C:$C,Swaps_wk!$AQ17,PASTE_DQS_TRACKER!$B:$B,Swaps_wk!AD$2,PASTE_DQS_TRACKER!$A:$A,"&gt;="&amp;$A$1,PASTE_DQS_TRACKER!$A:$A,"&lt;="&amp;$A$2)-SUMIFS(PASTE_DQS_TRACKER!$D:$D,PASTE_DQS_TRACKER!$C:$C,Swaps_wk!$AQ17,PASTE_DQS_TRACKER!$E:$E,Swaps_wk!AD$2,PASTE_DQS_TRACKER!$A:$A,"&gt;="&amp;$A$1,PASTE_DQS_TRACKER!$A:$A,"&lt;="&amp;$A$2)</f>
        <v>0</v>
      </c>
      <c r="AE17" s="6">
        <f>SUMIFS(PASTE_DQS_TRACKER!$D:$D,PASTE_DQS_TRACKER!$C:$C,Swaps_wk!$AQ17,PASTE_DQS_TRACKER!$B:$B,Swaps_wk!AE$2,PASTE_DQS_TRACKER!$A:$A,"&gt;="&amp;$A$1,PASTE_DQS_TRACKER!$A:$A,"&lt;="&amp;$A$2)-SUMIFS(PASTE_DQS_TRACKER!$D:$D,PASTE_DQS_TRACKER!$C:$C,Swaps_wk!$AQ17,PASTE_DQS_TRACKER!$E:$E,Swaps_wk!AE$2,PASTE_DQS_TRACKER!$A:$A,"&gt;="&amp;$A$1,PASTE_DQS_TRACKER!$A:$A,"&lt;="&amp;$A$2)</f>
        <v>0</v>
      </c>
      <c r="AF17" s="6">
        <f>SUMIFS(PASTE_DQS_TRACKER!$D:$D,PASTE_DQS_TRACKER!$C:$C,Swaps_wk!$AQ17,PASTE_DQS_TRACKER!$B:$B,Swaps_wk!AF$2,PASTE_DQS_TRACKER!$A:$A,"&gt;="&amp;$A$1,PASTE_DQS_TRACKER!$A:$A,"&lt;="&amp;$A$2)-SUMIFS(PASTE_DQS_TRACKER!$D:$D,PASTE_DQS_TRACKER!$C:$C,Swaps_wk!$AQ17,PASTE_DQS_TRACKER!$E:$E,Swaps_wk!AF$2,PASTE_DQS_TRACKER!$A:$A,"&gt;="&amp;$A$1,PASTE_DQS_TRACKER!$A:$A,"&lt;="&amp;$A$2)</f>
        <v>0</v>
      </c>
      <c r="AG17" s="6">
        <f>SUMIFS(PASTE_DQS_TRACKER!$D:$D,PASTE_DQS_TRACKER!$C:$C,Swaps_wk!$AQ17,PASTE_DQS_TRACKER!$B:$B,Swaps_wk!AG$2,PASTE_DQS_TRACKER!$A:$A,"&gt;="&amp;$A$1,PASTE_DQS_TRACKER!$A:$A,"&lt;="&amp;$A$2)-SUMIFS(PASTE_DQS_TRACKER!$D:$D,PASTE_DQS_TRACKER!$C:$C,Swaps_wk!$AQ17,PASTE_DQS_TRACKER!$E:$E,Swaps_wk!AG$2,PASTE_DQS_TRACKER!$A:$A,"&gt;="&amp;$A$1,PASTE_DQS_TRACKER!$A:$A,"&lt;="&amp;$A$2)</f>
        <v>0</v>
      </c>
      <c r="AH17" s="6">
        <f>SUMIFS(PASTE_DQS_TRACKER!$D:$D,PASTE_DQS_TRACKER!$C:$C,Swaps_wk!$AQ17,PASTE_DQS_TRACKER!$B:$B,Swaps_wk!AH$2,PASTE_DQS_TRACKER!$A:$A,"&gt;="&amp;$A$1,PASTE_DQS_TRACKER!$A:$A,"&lt;="&amp;$A$2)-SUMIFS(PASTE_DQS_TRACKER!$D:$D,PASTE_DQS_TRACKER!$C:$C,Swaps_wk!$AQ17,PASTE_DQS_TRACKER!$E:$E,Swaps_wk!AH$2,PASTE_DQS_TRACKER!$A:$A,"&gt;="&amp;$A$1,PASTE_DQS_TRACKER!$A:$A,"&lt;="&amp;$A$2)</f>
        <v>0</v>
      </c>
      <c r="AI17" s="6">
        <f>SUMIFS(PASTE_DQS_TRACKER!$D:$D,PASTE_DQS_TRACKER!$C:$C,Swaps_wk!$AQ17,PASTE_DQS_TRACKER!$B:$B,Swaps_wk!AI$2,PASTE_DQS_TRACKER!$A:$A,"&gt;="&amp;$A$1,PASTE_DQS_TRACKER!$A:$A,"&lt;="&amp;$A$2)-SUMIFS(PASTE_DQS_TRACKER!$D:$D,PASTE_DQS_TRACKER!$C:$C,Swaps_wk!$AQ17,PASTE_DQS_TRACKER!$E:$E,Swaps_wk!AI$2,PASTE_DQS_TRACKER!$A:$A,"&gt;="&amp;$A$1,PASTE_DQS_TRACKER!$A:$A,"&lt;="&amp;$A$2)</f>
        <v>0</v>
      </c>
      <c r="AJ17" s="6">
        <f>SUMIFS(PASTE_DQS_TRACKER!$D:$D,PASTE_DQS_TRACKER!$C:$C,Swaps_wk!$AQ17,PASTE_DQS_TRACKER!$B:$B,Swaps_wk!AJ$2,PASTE_DQS_TRACKER!$A:$A,"&gt;="&amp;$A$1,PASTE_DQS_TRACKER!$A:$A,"&lt;="&amp;$A$2)-SUMIFS(PASTE_DQS_TRACKER!$D:$D,PASTE_DQS_TRACKER!$C:$C,Swaps_wk!$AQ17,PASTE_DQS_TRACKER!$E:$E,Swaps_wk!AJ$2,PASTE_DQS_TRACKER!$A:$A,"&gt;="&amp;$A$1,PASTE_DQS_TRACKER!$A:$A,"&lt;="&amp;$A$2)</f>
        <v>0</v>
      </c>
      <c r="AK17" s="6">
        <f>SUMIFS(PASTE_DQS_TRACKER!$D:$D,PASTE_DQS_TRACKER!$C:$C,Swaps_wk!$AQ17,PASTE_DQS_TRACKER!$B:$B,Swaps_wk!AK$2,PASTE_DQS_TRACKER!$A:$A,"&gt;="&amp;$A$1,PASTE_DQS_TRACKER!$A:$A,"&lt;="&amp;$A$2)-SUMIFS(PASTE_DQS_TRACKER!$D:$D,PASTE_DQS_TRACKER!$C:$C,Swaps_wk!$AQ17,PASTE_DQS_TRACKER!$E:$E,Swaps_wk!AK$2,PASTE_DQS_TRACKER!$A:$A,"&gt;="&amp;$A$1,PASTE_DQS_TRACKER!$A:$A,"&lt;="&amp;$A$2)</f>
        <v>0</v>
      </c>
      <c r="AL17" s="6">
        <f>SUMIFS(PASTE_DQS_TRACKER!$D:$D,PASTE_DQS_TRACKER!$C:$C,Swaps_wk!$AQ17,PASTE_DQS_TRACKER!$B:$B,Swaps_wk!AL$2,PASTE_DQS_TRACKER!$A:$A,"&gt;="&amp;$A$1,PASTE_DQS_TRACKER!$A:$A,"&lt;="&amp;$A$2)-SUMIFS(PASTE_DQS_TRACKER!$D:$D,PASTE_DQS_TRACKER!$C:$C,Swaps_wk!$AQ17,PASTE_DQS_TRACKER!$E:$E,Swaps_wk!AL$2,PASTE_DQS_TRACKER!$A:$A,"&gt;="&amp;$A$1,PASTE_DQS_TRACKER!$A:$A,"&lt;="&amp;$A$2)</f>
        <v>0</v>
      </c>
      <c r="AM17" s="6">
        <f>SUMIFS(PASTE_DQS_TRACKER!$D:$D,PASTE_DQS_TRACKER!$C:$C,Swaps_wk!$AQ17,PASTE_DQS_TRACKER!$B:$B,Swaps_wk!AM$2,PASTE_DQS_TRACKER!$A:$A,"&gt;="&amp;$A$1,PASTE_DQS_TRACKER!$A:$A,"&lt;="&amp;$A$2)-SUMIFS(PASTE_DQS_TRACKER!$D:$D,PASTE_DQS_TRACKER!$C:$C,Swaps_wk!$AQ17,PASTE_DQS_TRACKER!$E:$E,Swaps_wk!AM$2,PASTE_DQS_TRACKER!$A:$A,"&gt;="&amp;$A$1,PASTE_DQS_TRACKER!$A:$A,"&lt;="&amp;$A$2)</f>
        <v>0</v>
      </c>
      <c r="AN17" s="6">
        <f>SUMIFS(PASTE_DQS_TRACKER!$D:$D,PASTE_DQS_TRACKER!$C:$C,Swaps_wk!$AQ17,PASTE_DQS_TRACKER!$B:$B,Swaps_wk!AN$2,PASTE_DQS_TRACKER!$A:$A,"&gt;="&amp;$A$1,PASTE_DQS_TRACKER!$A:$A,"&lt;="&amp;$A$2)-SUMIFS(PASTE_DQS_TRACKER!$D:$D,PASTE_DQS_TRACKER!$C:$C,Swaps_wk!$AQ17,PASTE_DQS_TRACKER!$E:$E,Swaps_wk!AN$2,PASTE_DQS_TRACKER!$A:$A,"&gt;="&amp;$A$1,PASTE_DQS_TRACKER!$A:$A,"&lt;="&amp;$A$2)</f>
        <v>0</v>
      </c>
      <c r="AO17" s="6">
        <f t="shared" si="0"/>
        <v>0</v>
      </c>
      <c r="AP17">
        <v>16</v>
      </c>
      <c r="AQ17" t="str">
        <f t="shared" si="1"/>
        <v>HAD/5BC6A.</v>
      </c>
    </row>
    <row r="18" spans="1:43" x14ac:dyDescent="0.25">
      <c r="A18" t="s">
        <v>177</v>
      </c>
      <c r="B18" s="6">
        <f>SUMIFS(PASTE_DQS_TRACKER!$D:$D,PASTE_DQS_TRACKER!$C:$C,Swaps_wk!$AQ18,PASTE_DQS_TRACKER!$B:$B,Swaps_wk!B$2,PASTE_DQS_TRACKER!$A:$A,"&gt;="&amp;$A$1,PASTE_DQS_TRACKER!$A:$A,"&lt;="&amp;$A$2)-SUMIFS(PASTE_DQS_TRACKER!$D:$D,PASTE_DQS_TRACKER!$C:$C,Swaps_wk!$AQ18,PASTE_DQS_TRACKER!$E:$E,Swaps_wk!B$2,PASTE_DQS_TRACKER!$A:$A,"&gt;="&amp;$A$1,PASTE_DQS_TRACKER!$A:$A,"&lt;="&amp;$A$2)</f>
        <v>0</v>
      </c>
      <c r="C18" s="6">
        <f>SUMIFS(PASTE_DQS_TRACKER!$D:$D,PASTE_DQS_TRACKER!$C:$C,Swaps_wk!$AQ18,PASTE_DQS_TRACKER!$B:$B,Swaps_wk!C$2,PASTE_DQS_TRACKER!$A:$A,"&gt;="&amp;$A$1,PASTE_DQS_TRACKER!$A:$A,"&lt;="&amp;$A$2)-SUMIFS(PASTE_DQS_TRACKER!$D:$D,PASTE_DQS_TRACKER!$C:$C,Swaps_wk!$AQ18,PASTE_DQS_TRACKER!$E:$E,Swaps_wk!C$2,PASTE_DQS_TRACKER!$A:$A,"&gt;="&amp;$A$1,PASTE_DQS_TRACKER!$A:$A,"&lt;="&amp;$A$2)</f>
        <v>0</v>
      </c>
      <c r="D18" s="6">
        <f>SUMIFS(PASTE_DQS_TRACKER!$D:$D,PASTE_DQS_TRACKER!$C:$C,Swaps_wk!$AQ18,PASTE_DQS_TRACKER!$B:$B,Swaps_wk!D$2,PASTE_DQS_TRACKER!$A:$A,"&gt;="&amp;$A$1,PASTE_DQS_TRACKER!$A:$A,"&lt;="&amp;$A$2)-SUMIFS(PASTE_DQS_TRACKER!$D:$D,PASTE_DQS_TRACKER!$C:$C,Swaps_wk!$AQ18,PASTE_DQS_TRACKER!$E:$E,Swaps_wk!D$2,PASTE_DQS_TRACKER!$A:$A,"&gt;="&amp;$A$1,PASTE_DQS_TRACKER!$A:$A,"&lt;="&amp;$A$2)</f>
        <v>0</v>
      </c>
      <c r="E18" s="6">
        <f>SUMIFS(PASTE_DQS_TRACKER!$D:$D,PASTE_DQS_TRACKER!$C:$C,Swaps_wk!$AQ18,PASTE_DQS_TRACKER!$B:$B,Swaps_wk!E$2,PASTE_DQS_TRACKER!$A:$A,"&gt;="&amp;$A$1,PASTE_DQS_TRACKER!$A:$A,"&lt;="&amp;$A$2)-SUMIFS(PASTE_DQS_TRACKER!$D:$D,PASTE_DQS_TRACKER!$C:$C,Swaps_wk!$AQ18,PASTE_DQS_TRACKER!$E:$E,Swaps_wk!E$2,PASTE_DQS_TRACKER!$A:$A,"&gt;="&amp;$A$1,PASTE_DQS_TRACKER!$A:$A,"&lt;="&amp;$A$2)</f>
        <v>0</v>
      </c>
      <c r="F18" s="6">
        <f>SUMIFS(PASTE_DQS_TRACKER!$D:$D,PASTE_DQS_TRACKER!$C:$C,Swaps_wk!$AQ18,PASTE_DQS_TRACKER!$B:$B,Swaps_wk!F$2,PASTE_DQS_TRACKER!$A:$A,"&gt;="&amp;$A$1,PASTE_DQS_TRACKER!$A:$A,"&lt;="&amp;$A$2)-SUMIFS(PASTE_DQS_TRACKER!$D:$D,PASTE_DQS_TRACKER!$C:$C,Swaps_wk!$AQ18,PASTE_DQS_TRACKER!$E:$E,Swaps_wk!F$2,PASTE_DQS_TRACKER!$A:$A,"&gt;="&amp;$A$1,PASTE_DQS_TRACKER!$A:$A,"&lt;="&amp;$A$2)</f>
        <v>0</v>
      </c>
      <c r="G18" s="6">
        <f>SUMIFS(PASTE_DQS_TRACKER!$D:$D,PASTE_DQS_TRACKER!$C:$C,Swaps_wk!$AQ18,PASTE_DQS_TRACKER!$B:$B,Swaps_wk!G$2,PASTE_DQS_TRACKER!$A:$A,"&gt;="&amp;$A$1,PASTE_DQS_TRACKER!$A:$A,"&lt;="&amp;$A$2)-SUMIFS(PASTE_DQS_TRACKER!$D:$D,PASTE_DQS_TRACKER!$C:$C,Swaps_wk!$AQ18,PASTE_DQS_TRACKER!$E:$E,Swaps_wk!G$2,PASTE_DQS_TRACKER!$A:$A,"&gt;="&amp;$A$1,PASTE_DQS_TRACKER!$A:$A,"&lt;="&amp;$A$2)</f>
        <v>0</v>
      </c>
      <c r="H18" s="6">
        <f>SUMIFS(PASTE_DQS_TRACKER!$D:$D,PASTE_DQS_TRACKER!$C:$C,Swaps_wk!$AQ18,PASTE_DQS_TRACKER!$B:$B,Swaps_wk!H$2,PASTE_DQS_TRACKER!$A:$A,"&gt;="&amp;$A$1,PASTE_DQS_TRACKER!$A:$A,"&lt;="&amp;$A$2)-SUMIFS(PASTE_DQS_TRACKER!$D:$D,PASTE_DQS_TRACKER!$C:$C,Swaps_wk!$AQ18,PASTE_DQS_TRACKER!$E:$E,Swaps_wk!H$2,PASTE_DQS_TRACKER!$A:$A,"&gt;="&amp;$A$1,PASTE_DQS_TRACKER!$A:$A,"&lt;="&amp;$A$2)</f>
        <v>0</v>
      </c>
      <c r="I18" s="6">
        <f>SUMIFS(PASTE_DQS_TRACKER!$D:$D,PASTE_DQS_TRACKER!$C:$C,Swaps_wk!$AQ18,PASTE_DQS_TRACKER!$B:$B,Swaps_wk!I$2,PASTE_DQS_TRACKER!$A:$A,"&gt;="&amp;$A$1,PASTE_DQS_TRACKER!$A:$A,"&lt;="&amp;$A$2)-SUMIFS(PASTE_DQS_TRACKER!$D:$D,PASTE_DQS_TRACKER!$C:$C,Swaps_wk!$AQ18,PASTE_DQS_TRACKER!$E:$E,Swaps_wk!I$2,PASTE_DQS_TRACKER!$A:$A,"&gt;="&amp;$A$1,PASTE_DQS_TRACKER!$A:$A,"&lt;="&amp;$A$2)</f>
        <v>0</v>
      </c>
      <c r="J18" s="6">
        <f>SUMIFS(PASTE_DQS_TRACKER!$D:$D,PASTE_DQS_TRACKER!$C:$C,Swaps_wk!$AQ18,PASTE_DQS_TRACKER!$B:$B,Swaps_wk!J$2,PASTE_DQS_TRACKER!$A:$A,"&gt;="&amp;$A$1,PASTE_DQS_TRACKER!$A:$A,"&lt;="&amp;$A$2)-SUMIFS(PASTE_DQS_TRACKER!$D:$D,PASTE_DQS_TRACKER!$C:$C,Swaps_wk!$AQ18,PASTE_DQS_TRACKER!$E:$E,Swaps_wk!J$2,PASTE_DQS_TRACKER!$A:$A,"&gt;="&amp;$A$1,PASTE_DQS_TRACKER!$A:$A,"&lt;="&amp;$A$2)</f>
        <v>0</v>
      </c>
      <c r="K18" s="6">
        <f>SUMIFS(PASTE_DQS_TRACKER!$D:$D,PASTE_DQS_TRACKER!$C:$C,Swaps_wk!$AQ18,PASTE_DQS_TRACKER!$B:$B,Swaps_wk!K$2,PASTE_DQS_TRACKER!$A:$A,"&gt;="&amp;$A$1,PASTE_DQS_TRACKER!$A:$A,"&lt;="&amp;$A$2)-SUMIFS(PASTE_DQS_TRACKER!$D:$D,PASTE_DQS_TRACKER!$C:$C,Swaps_wk!$AQ18,PASTE_DQS_TRACKER!$E:$E,Swaps_wk!K$2,PASTE_DQS_TRACKER!$A:$A,"&gt;="&amp;$A$1,PASTE_DQS_TRACKER!$A:$A,"&lt;="&amp;$A$2)</f>
        <v>0</v>
      </c>
      <c r="L18" s="6">
        <f>SUMIFS(PASTE_DQS_TRACKER!$D:$D,PASTE_DQS_TRACKER!$C:$C,Swaps_wk!$AQ18,PASTE_DQS_TRACKER!$B:$B,Swaps_wk!L$2,PASTE_DQS_TRACKER!$A:$A,"&gt;="&amp;$A$1,PASTE_DQS_TRACKER!$A:$A,"&lt;="&amp;$A$2)-SUMIFS(PASTE_DQS_TRACKER!$D:$D,PASTE_DQS_TRACKER!$C:$C,Swaps_wk!$AQ18,PASTE_DQS_TRACKER!$E:$E,Swaps_wk!L$2,PASTE_DQS_TRACKER!$A:$A,"&gt;="&amp;$A$1,PASTE_DQS_TRACKER!$A:$A,"&lt;="&amp;$A$2)</f>
        <v>0</v>
      </c>
      <c r="M18" s="6">
        <f>SUMIFS(PASTE_DQS_TRACKER!$D:$D,PASTE_DQS_TRACKER!$C:$C,Swaps_wk!$AQ18,PASTE_DQS_TRACKER!$B:$B,Swaps_wk!M$2,PASTE_DQS_TRACKER!$A:$A,"&gt;="&amp;$A$1,PASTE_DQS_TRACKER!$A:$A,"&lt;="&amp;$A$2)-SUMIFS(PASTE_DQS_TRACKER!$D:$D,PASTE_DQS_TRACKER!$C:$C,Swaps_wk!$AQ18,PASTE_DQS_TRACKER!$E:$E,Swaps_wk!M$2,PASTE_DQS_TRACKER!$A:$A,"&gt;="&amp;$A$1,PASTE_DQS_TRACKER!$A:$A,"&lt;="&amp;$A$2)</f>
        <v>0</v>
      </c>
      <c r="N18" s="6">
        <f>SUMIFS(PASTE_DQS_TRACKER!$D:$D,PASTE_DQS_TRACKER!$C:$C,Swaps_wk!$AQ18,PASTE_DQS_TRACKER!$B:$B,Swaps_wk!N$2,PASTE_DQS_TRACKER!$A:$A,"&gt;="&amp;$A$1,PASTE_DQS_TRACKER!$A:$A,"&lt;="&amp;$A$2)-SUMIFS(PASTE_DQS_TRACKER!$D:$D,PASTE_DQS_TRACKER!$C:$C,Swaps_wk!$AQ18,PASTE_DQS_TRACKER!$E:$E,Swaps_wk!N$2,PASTE_DQS_TRACKER!$A:$A,"&gt;="&amp;$A$1,PASTE_DQS_TRACKER!$A:$A,"&lt;="&amp;$A$2)</f>
        <v>0</v>
      </c>
      <c r="O18" s="6">
        <f>SUMIFS(PASTE_DQS_TRACKER!$D:$D,PASTE_DQS_TRACKER!$C:$C,Swaps_wk!$AQ18,PASTE_DQS_TRACKER!$B:$B,Swaps_wk!O$2,PASTE_DQS_TRACKER!$A:$A,"&gt;="&amp;$A$1,PASTE_DQS_TRACKER!$A:$A,"&lt;="&amp;$A$2)-SUMIFS(PASTE_DQS_TRACKER!$D:$D,PASTE_DQS_TRACKER!$C:$C,Swaps_wk!$AQ18,PASTE_DQS_TRACKER!$E:$E,Swaps_wk!O$2,PASTE_DQS_TRACKER!$A:$A,"&gt;="&amp;$A$1,PASTE_DQS_TRACKER!$A:$A,"&lt;="&amp;$A$2)</f>
        <v>0</v>
      </c>
      <c r="P18" s="6">
        <f>SUMIFS(PASTE_DQS_TRACKER!$D:$D,PASTE_DQS_TRACKER!$C:$C,Swaps_wk!$AQ18,PASTE_DQS_TRACKER!$B:$B,Swaps_wk!P$2,PASTE_DQS_TRACKER!$A:$A,"&gt;="&amp;$A$1,PASTE_DQS_TRACKER!$A:$A,"&lt;="&amp;$A$2)-SUMIFS(PASTE_DQS_TRACKER!$D:$D,PASTE_DQS_TRACKER!$C:$C,Swaps_wk!$AQ18,PASTE_DQS_TRACKER!$E:$E,Swaps_wk!P$2,PASTE_DQS_TRACKER!$A:$A,"&gt;="&amp;$A$1,PASTE_DQS_TRACKER!$A:$A,"&lt;="&amp;$A$2)</f>
        <v>0</v>
      </c>
      <c r="Q18" s="6">
        <f>SUMIFS(PASTE_DQS_TRACKER!$D:$D,PASTE_DQS_TRACKER!$C:$C,Swaps_wk!$AQ18,PASTE_DQS_TRACKER!$B:$B,Swaps_wk!Q$2,PASTE_DQS_TRACKER!$A:$A,"&gt;="&amp;$A$1,PASTE_DQS_TRACKER!$A:$A,"&lt;="&amp;$A$2)-SUMIFS(PASTE_DQS_TRACKER!$D:$D,PASTE_DQS_TRACKER!$C:$C,Swaps_wk!$AQ18,PASTE_DQS_TRACKER!$E:$E,Swaps_wk!Q$2,PASTE_DQS_TRACKER!$A:$A,"&gt;="&amp;$A$1,PASTE_DQS_TRACKER!$A:$A,"&lt;="&amp;$A$2)</f>
        <v>0</v>
      </c>
      <c r="R18" s="6">
        <f>SUMIFS(PASTE_DQS_TRACKER!$D:$D,PASTE_DQS_TRACKER!$C:$C,Swaps_wk!$AQ18,PASTE_DQS_TRACKER!$B:$B,Swaps_wk!R$2,PASTE_DQS_TRACKER!$A:$A,"&gt;="&amp;$A$1,PASTE_DQS_TRACKER!$A:$A,"&lt;="&amp;$A$2)-SUMIFS(PASTE_DQS_TRACKER!$D:$D,PASTE_DQS_TRACKER!$C:$C,Swaps_wk!$AQ18,PASTE_DQS_TRACKER!$E:$E,Swaps_wk!R$2,PASTE_DQS_TRACKER!$A:$A,"&gt;="&amp;$A$1,PASTE_DQS_TRACKER!$A:$A,"&lt;="&amp;$A$2)</f>
        <v>0</v>
      </c>
      <c r="S18" s="6">
        <f>SUMIFS(PASTE_DQS_TRACKER!$D:$D,PASTE_DQS_TRACKER!$C:$C,Swaps_wk!$AQ18,PASTE_DQS_TRACKER!$B:$B,Swaps_wk!S$2,PASTE_DQS_TRACKER!$A:$A,"&gt;="&amp;$A$1,PASTE_DQS_TRACKER!$A:$A,"&lt;="&amp;$A$2)-SUMIFS(PASTE_DQS_TRACKER!$D:$D,PASTE_DQS_TRACKER!$C:$C,Swaps_wk!$AQ18,PASTE_DQS_TRACKER!$E:$E,Swaps_wk!S$2,PASTE_DQS_TRACKER!$A:$A,"&gt;="&amp;$A$1,PASTE_DQS_TRACKER!$A:$A,"&lt;="&amp;$A$2)</f>
        <v>0</v>
      </c>
      <c r="T18" s="6">
        <f>SUMIFS(PASTE_DQS_TRACKER!$D:$D,PASTE_DQS_TRACKER!$C:$C,Swaps_wk!$AQ18,PASTE_DQS_TRACKER!$B:$B,Swaps_wk!T$2,PASTE_DQS_TRACKER!$A:$A,"&gt;="&amp;$A$1,PASTE_DQS_TRACKER!$A:$A,"&lt;="&amp;$A$2)-SUMIFS(PASTE_DQS_TRACKER!$D:$D,PASTE_DQS_TRACKER!$C:$C,Swaps_wk!$AQ18,PASTE_DQS_TRACKER!$E:$E,Swaps_wk!T$2,PASTE_DQS_TRACKER!$A:$A,"&gt;="&amp;$A$1,PASTE_DQS_TRACKER!$A:$A,"&lt;="&amp;$A$2)</f>
        <v>0</v>
      </c>
      <c r="U18" s="6">
        <f>SUMIFS(PASTE_DQS_TRACKER!$D:$D,PASTE_DQS_TRACKER!$C:$C,Swaps_wk!$AQ18,PASTE_DQS_TRACKER!$B:$B,Swaps_wk!U$2,PASTE_DQS_TRACKER!$A:$A,"&gt;="&amp;$A$1,PASTE_DQS_TRACKER!$A:$A,"&lt;="&amp;$A$2)-SUMIFS(PASTE_DQS_TRACKER!$D:$D,PASTE_DQS_TRACKER!$C:$C,Swaps_wk!$AQ18,PASTE_DQS_TRACKER!$E:$E,Swaps_wk!U$2,PASTE_DQS_TRACKER!$A:$A,"&gt;="&amp;$A$1,PASTE_DQS_TRACKER!$A:$A,"&lt;="&amp;$A$2)</f>
        <v>0</v>
      </c>
      <c r="V18" s="6">
        <f>SUMIFS(PASTE_DQS_TRACKER!$D:$D,PASTE_DQS_TRACKER!$C:$C,Swaps_wk!$AQ18,PASTE_DQS_TRACKER!$B:$B,Swaps_wk!V$2,PASTE_DQS_TRACKER!$A:$A,"&gt;="&amp;$A$1,PASTE_DQS_TRACKER!$A:$A,"&lt;="&amp;$A$2)-SUMIFS(PASTE_DQS_TRACKER!$D:$D,PASTE_DQS_TRACKER!$C:$C,Swaps_wk!$AQ18,PASTE_DQS_TRACKER!$E:$E,Swaps_wk!V$2,PASTE_DQS_TRACKER!$A:$A,"&gt;="&amp;$A$1,PASTE_DQS_TRACKER!$A:$A,"&lt;="&amp;$A$2)</f>
        <v>0</v>
      </c>
      <c r="W18" s="6">
        <f>SUMIFS(PASTE_DQS_TRACKER!$D:$D,PASTE_DQS_TRACKER!$C:$C,Swaps_wk!$AQ18,PASTE_DQS_TRACKER!$B:$B,Swaps_wk!W$2,PASTE_DQS_TRACKER!$A:$A,"&gt;="&amp;$A$1,PASTE_DQS_TRACKER!$A:$A,"&lt;="&amp;$A$2)-SUMIFS(PASTE_DQS_TRACKER!$D:$D,PASTE_DQS_TRACKER!$C:$C,Swaps_wk!$AQ18,PASTE_DQS_TRACKER!$E:$E,Swaps_wk!W$2,PASTE_DQS_TRACKER!$A:$A,"&gt;="&amp;$A$1,PASTE_DQS_TRACKER!$A:$A,"&lt;="&amp;$A$2)</f>
        <v>0</v>
      </c>
      <c r="X18" s="6">
        <f>SUMIFS(PASTE_DQS_TRACKER!$D:$D,PASTE_DQS_TRACKER!$C:$C,Swaps_wk!$AQ18,PASTE_DQS_TRACKER!$B:$B,Swaps_wk!X$2,PASTE_DQS_TRACKER!$A:$A,"&gt;="&amp;$A$1,PASTE_DQS_TRACKER!$A:$A,"&lt;="&amp;$A$2)-SUMIFS(PASTE_DQS_TRACKER!$D:$D,PASTE_DQS_TRACKER!$C:$C,Swaps_wk!$AQ18,PASTE_DQS_TRACKER!$E:$E,Swaps_wk!X$2,PASTE_DQS_TRACKER!$A:$A,"&gt;="&amp;$A$1,PASTE_DQS_TRACKER!$A:$A,"&lt;="&amp;$A$2)</f>
        <v>0</v>
      </c>
      <c r="Y18" s="6">
        <f>SUMIFS(PASTE_DQS_TRACKER!$D:$D,PASTE_DQS_TRACKER!$C:$C,Swaps_wk!$AQ18,PASTE_DQS_TRACKER!$B:$B,Swaps_wk!Y$2,PASTE_DQS_TRACKER!$A:$A,"&gt;="&amp;$A$1,PASTE_DQS_TRACKER!$A:$A,"&lt;="&amp;$A$2)-SUMIFS(PASTE_DQS_TRACKER!$D:$D,PASTE_DQS_TRACKER!$C:$C,Swaps_wk!$AQ18,PASTE_DQS_TRACKER!$E:$E,Swaps_wk!Y$2,PASTE_DQS_TRACKER!$A:$A,"&gt;="&amp;$A$1,PASTE_DQS_TRACKER!$A:$A,"&lt;="&amp;$A$2)</f>
        <v>0</v>
      </c>
      <c r="Z18" s="6">
        <f>SUMIFS(PASTE_DQS_TRACKER!$D:$D,PASTE_DQS_TRACKER!$C:$C,Swaps_wk!$AQ18,PASTE_DQS_TRACKER!$B:$B,Swaps_wk!Z$2,PASTE_DQS_TRACKER!$A:$A,"&gt;="&amp;$A$1,PASTE_DQS_TRACKER!$A:$A,"&lt;="&amp;$A$2)-SUMIFS(PASTE_DQS_TRACKER!$D:$D,PASTE_DQS_TRACKER!$C:$C,Swaps_wk!$AQ18,PASTE_DQS_TRACKER!$E:$E,Swaps_wk!Z$2,PASTE_DQS_TRACKER!$A:$A,"&gt;="&amp;$A$1,PASTE_DQS_TRACKER!$A:$A,"&lt;="&amp;$A$2)</f>
        <v>0</v>
      </c>
      <c r="AA18" s="6">
        <f>SUMIFS(PASTE_DQS_TRACKER!$D:$D,PASTE_DQS_TRACKER!$C:$C,Swaps_wk!$AQ18,PASTE_DQS_TRACKER!$B:$B,Swaps_wk!AA$2,PASTE_DQS_TRACKER!$A:$A,"&gt;="&amp;$A$1,PASTE_DQS_TRACKER!$A:$A,"&lt;="&amp;$A$2)-SUMIFS(PASTE_DQS_TRACKER!$D:$D,PASTE_DQS_TRACKER!$C:$C,Swaps_wk!$AQ18,PASTE_DQS_TRACKER!$E:$E,Swaps_wk!AA$2,PASTE_DQS_TRACKER!$A:$A,"&gt;="&amp;$A$1,PASTE_DQS_TRACKER!$A:$A,"&lt;="&amp;$A$2)</f>
        <v>0</v>
      </c>
      <c r="AB18" s="6">
        <f>SUMIFS(PASTE_DQS_TRACKER!$D:$D,PASTE_DQS_TRACKER!$C:$C,Swaps_wk!$AQ18,PASTE_DQS_TRACKER!$B:$B,Swaps_wk!AB$2,PASTE_DQS_TRACKER!$A:$A,"&gt;="&amp;$A$1,PASTE_DQS_TRACKER!$A:$A,"&lt;="&amp;$A$2)-SUMIFS(PASTE_DQS_TRACKER!$D:$D,PASTE_DQS_TRACKER!$C:$C,Swaps_wk!$AQ18,PASTE_DQS_TRACKER!$E:$E,Swaps_wk!AB$2,PASTE_DQS_TRACKER!$A:$A,"&gt;="&amp;$A$1,PASTE_DQS_TRACKER!$A:$A,"&lt;="&amp;$A$2)</f>
        <v>0</v>
      </c>
      <c r="AC18" s="6">
        <f>SUMIFS(PASTE_DQS_TRACKER!$D:$D,PASTE_DQS_TRACKER!$C:$C,Swaps_wk!$AQ18,PASTE_DQS_TRACKER!$B:$B,Swaps_wk!AC$2,PASTE_DQS_TRACKER!$A:$A,"&gt;="&amp;$A$1,PASTE_DQS_TRACKER!$A:$A,"&lt;="&amp;$A$2)-SUMIFS(PASTE_DQS_TRACKER!$D:$D,PASTE_DQS_TRACKER!$C:$C,Swaps_wk!$AQ18,PASTE_DQS_TRACKER!$E:$E,Swaps_wk!AC$2,PASTE_DQS_TRACKER!$A:$A,"&gt;="&amp;$A$1,PASTE_DQS_TRACKER!$A:$A,"&lt;="&amp;$A$2)</f>
        <v>0</v>
      </c>
      <c r="AD18" s="6">
        <f>SUMIFS(PASTE_DQS_TRACKER!$D:$D,PASTE_DQS_TRACKER!$C:$C,Swaps_wk!$AQ18,PASTE_DQS_TRACKER!$B:$B,Swaps_wk!AD$2,PASTE_DQS_TRACKER!$A:$A,"&gt;="&amp;$A$1,PASTE_DQS_TRACKER!$A:$A,"&lt;="&amp;$A$2)-SUMIFS(PASTE_DQS_TRACKER!$D:$D,PASTE_DQS_TRACKER!$C:$C,Swaps_wk!$AQ18,PASTE_DQS_TRACKER!$E:$E,Swaps_wk!AD$2,PASTE_DQS_TRACKER!$A:$A,"&gt;="&amp;$A$1,PASTE_DQS_TRACKER!$A:$A,"&lt;="&amp;$A$2)</f>
        <v>0</v>
      </c>
      <c r="AE18" s="6">
        <f>SUMIFS(PASTE_DQS_TRACKER!$D:$D,PASTE_DQS_TRACKER!$C:$C,Swaps_wk!$AQ18,PASTE_DQS_TRACKER!$B:$B,Swaps_wk!AE$2,PASTE_DQS_TRACKER!$A:$A,"&gt;="&amp;$A$1,PASTE_DQS_TRACKER!$A:$A,"&lt;="&amp;$A$2)-SUMIFS(PASTE_DQS_TRACKER!$D:$D,PASTE_DQS_TRACKER!$C:$C,Swaps_wk!$AQ18,PASTE_DQS_TRACKER!$E:$E,Swaps_wk!AE$2,PASTE_DQS_TRACKER!$A:$A,"&gt;="&amp;$A$1,PASTE_DQS_TRACKER!$A:$A,"&lt;="&amp;$A$2)</f>
        <v>0</v>
      </c>
      <c r="AF18" s="6">
        <f>SUMIFS(PASTE_DQS_TRACKER!$D:$D,PASTE_DQS_TRACKER!$C:$C,Swaps_wk!$AQ18,PASTE_DQS_TRACKER!$B:$B,Swaps_wk!AF$2,PASTE_DQS_TRACKER!$A:$A,"&gt;="&amp;$A$1,PASTE_DQS_TRACKER!$A:$A,"&lt;="&amp;$A$2)-SUMIFS(PASTE_DQS_TRACKER!$D:$D,PASTE_DQS_TRACKER!$C:$C,Swaps_wk!$AQ18,PASTE_DQS_TRACKER!$E:$E,Swaps_wk!AF$2,PASTE_DQS_TRACKER!$A:$A,"&gt;="&amp;$A$1,PASTE_DQS_TRACKER!$A:$A,"&lt;="&amp;$A$2)</f>
        <v>0</v>
      </c>
      <c r="AG18" s="6">
        <f>SUMIFS(PASTE_DQS_TRACKER!$D:$D,PASTE_DQS_TRACKER!$C:$C,Swaps_wk!$AQ18,PASTE_DQS_TRACKER!$B:$B,Swaps_wk!AG$2,PASTE_DQS_TRACKER!$A:$A,"&gt;="&amp;$A$1,PASTE_DQS_TRACKER!$A:$A,"&lt;="&amp;$A$2)-SUMIFS(PASTE_DQS_TRACKER!$D:$D,PASTE_DQS_TRACKER!$C:$C,Swaps_wk!$AQ18,PASTE_DQS_TRACKER!$E:$E,Swaps_wk!AG$2,PASTE_DQS_TRACKER!$A:$A,"&gt;="&amp;$A$1,PASTE_DQS_TRACKER!$A:$A,"&lt;="&amp;$A$2)</f>
        <v>0</v>
      </c>
      <c r="AH18" s="6">
        <f>SUMIFS(PASTE_DQS_TRACKER!$D:$D,PASTE_DQS_TRACKER!$C:$C,Swaps_wk!$AQ18,PASTE_DQS_TRACKER!$B:$B,Swaps_wk!AH$2,PASTE_DQS_TRACKER!$A:$A,"&gt;="&amp;$A$1,PASTE_DQS_TRACKER!$A:$A,"&lt;="&amp;$A$2)-SUMIFS(PASTE_DQS_TRACKER!$D:$D,PASTE_DQS_TRACKER!$C:$C,Swaps_wk!$AQ18,PASTE_DQS_TRACKER!$E:$E,Swaps_wk!AH$2,PASTE_DQS_TRACKER!$A:$A,"&gt;="&amp;$A$1,PASTE_DQS_TRACKER!$A:$A,"&lt;="&amp;$A$2)</f>
        <v>0</v>
      </c>
      <c r="AI18" s="6">
        <f>SUMIFS(PASTE_DQS_TRACKER!$D:$D,PASTE_DQS_TRACKER!$C:$C,Swaps_wk!$AQ18,PASTE_DQS_TRACKER!$B:$B,Swaps_wk!AI$2,PASTE_DQS_TRACKER!$A:$A,"&gt;="&amp;$A$1,PASTE_DQS_TRACKER!$A:$A,"&lt;="&amp;$A$2)-SUMIFS(PASTE_DQS_TRACKER!$D:$D,PASTE_DQS_TRACKER!$C:$C,Swaps_wk!$AQ18,PASTE_DQS_TRACKER!$E:$E,Swaps_wk!AI$2,PASTE_DQS_TRACKER!$A:$A,"&gt;="&amp;$A$1,PASTE_DQS_TRACKER!$A:$A,"&lt;="&amp;$A$2)</f>
        <v>0</v>
      </c>
      <c r="AJ18" s="6">
        <f>SUMIFS(PASTE_DQS_TRACKER!$D:$D,PASTE_DQS_TRACKER!$C:$C,Swaps_wk!$AQ18,PASTE_DQS_TRACKER!$B:$B,Swaps_wk!AJ$2,PASTE_DQS_TRACKER!$A:$A,"&gt;="&amp;$A$1,PASTE_DQS_TRACKER!$A:$A,"&lt;="&amp;$A$2)-SUMIFS(PASTE_DQS_TRACKER!$D:$D,PASTE_DQS_TRACKER!$C:$C,Swaps_wk!$AQ18,PASTE_DQS_TRACKER!$E:$E,Swaps_wk!AJ$2,PASTE_DQS_TRACKER!$A:$A,"&gt;="&amp;$A$1,PASTE_DQS_TRACKER!$A:$A,"&lt;="&amp;$A$2)</f>
        <v>0</v>
      </c>
      <c r="AK18" s="6">
        <f>SUMIFS(PASTE_DQS_TRACKER!$D:$D,PASTE_DQS_TRACKER!$C:$C,Swaps_wk!$AQ18,PASTE_DQS_TRACKER!$B:$B,Swaps_wk!AK$2,PASTE_DQS_TRACKER!$A:$A,"&gt;="&amp;$A$1,PASTE_DQS_TRACKER!$A:$A,"&lt;="&amp;$A$2)-SUMIFS(PASTE_DQS_TRACKER!$D:$D,PASTE_DQS_TRACKER!$C:$C,Swaps_wk!$AQ18,PASTE_DQS_TRACKER!$E:$E,Swaps_wk!AK$2,PASTE_DQS_TRACKER!$A:$A,"&gt;="&amp;$A$1,PASTE_DQS_TRACKER!$A:$A,"&lt;="&amp;$A$2)</f>
        <v>0</v>
      </c>
      <c r="AL18" s="6">
        <f>SUMIFS(PASTE_DQS_TRACKER!$D:$D,PASTE_DQS_TRACKER!$C:$C,Swaps_wk!$AQ18,PASTE_DQS_TRACKER!$B:$B,Swaps_wk!AL$2,PASTE_DQS_TRACKER!$A:$A,"&gt;="&amp;$A$1,PASTE_DQS_TRACKER!$A:$A,"&lt;="&amp;$A$2)-SUMIFS(PASTE_DQS_TRACKER!$D:$D,PASTE_DQS_TRACKER!$C:$C,Swaps_wk!$AQ18,PASTE_DQS_TRACKER!$E:$E,Swaps_wk!AL$2,PASTE_DQS_TRACKER!$A:$A,"&gt;="&amp;$A$1,PASTE_DQS_TRACKER!$A:$A,"&lt;="&amp;$A$2)</f>
        <v>0</v>
      </c>
      <c r="AM18" s="6">
        <f>SUMIFS(PASTE_DQS_TRACKER!$D:$D,PASTE_DQS_TRACKER!$C:$C,Swaps_wk!$AQ18,PASTE_DQS_TRACKER!$B:$B,Swaps_wk!AM$2,PASTE_DQS_TRACKER!$A:$A,"&gt;="&amp;$A$1,PASTE_DQS_TRACKER!$A:$A,"&lt;="&amp;$A$2)-SUMIFS(PASTE_DQS_TRACKER!$D:$D,PASTE_DQS_TRACKER!$C:$C,Swaps_wk!$AQ18,PASTE_DQS_TRACKER!$E:$E,Swaps_wk!AM$2,PASTE_DQS_TRACKER!$A:$A,"&gt;="&amp;$A$1,PASTE_DQS_TRACKER!$A:$A,"&lt;="&amp;$A$2)</f>
        <v>0</v>
      </c>
      <c r="AN18" s="6">
        <f>SUMIFS(PASTE_DQS_TRACKER!$D:$D,PASTE_DQS_TRACKER!$C:$C,Swaps_wk!$AQ18,PASTE_DQS_TRACKER!$B:$B,Swaps_wk!AN$2,PASTE_DQS_TRACKER!$A:$A,"&gt;="&amp;$A$1,PASTE_DQS_TRACKER!$A:$A,"&lt;="&amp;$A$2)-SUMIFS(PASTE_DQS_TRACKER!$D:$D,PASTE_DQS_TRACKER!$C:$C,Swaps_wk!$AQ18,PASTE_DQS_TRACKER!$E:$E,Swaps_wk!AN$2,PASTE_DQS_TRACKER!$A:$A,"&gt;="&amp;$A$1,PASTE_DQS_TRACKER!$A:$A,"&lt;="&amp;$A$2)</f>
        <v>0</v>
      </c>
      <c r="AO18" s="6">
        <f t="shared" si="0"/>
        <v>0</v>
      </c>
      <c r="AP18">
        <v>17</v>
      </c>
      <c r="AQ18" t="str">
        <f t="shared" si="1"/>
        <v>HAD/6B1214</v>
      </c>
    </row>
    <row r="19" spans="1:43" x14ac:dyDescent="0.25">
      <c r="A19" t="s">
        <v>179</v>
      </c>
      <c r="B19" s="6">
        <f>SUMIFS(PASTE_DQS_TRACKER!$D:$D,PASTE_DQS_TRACKER!$C:$C,Swaps_wk!$AQ19,PASTE_DQS_TRACKER!$B:$B,Swaps_wk!B$2,PASTE_DQS_TRACKER!$A:$A,"&gt;="&amp;$A$1,PASTE_DQS_TRACKER!$A:$A,"&lt;="&amp;$A$2)-SUMIFS(PASTE_DQS_TRACKER!$D:$D,PASTE_DQS_TRACKER!$C:$C,Swaps_wk!$AQ19,PASTE_DQS_TRACKER!$E:$E,Swaps_wk!B$2,PASTE_DQS_TRACKER!$A:$A,"&gt;="&amp;$A$1,PASTE_DQS_TRACKER!$A:$A,"&lt;="&amp;$A$2)</f>
        <v>0</v>
      </c>
      <c r="C19" s="6">
        <f>SUMIFS(PASTE_DQS_TRACKER!$D:$D,PASTE_DQS_TRACKER!$C:$C,Swaps_wk!$AQ19,PASTE_DQS_TRACKER!$B:$B,Swaps_wk!C$2,PASTE_DQS_TRACKER!$A:$A,"&gt;="&amp;$A$1,PASTE_DQS_TRACKER!$A:$A,"&lt;="&amp;$A$2)-SUMIFS(PASTE_DQS_TRACKER!$D:$D,PASTE_DQS_TRACKER!$C:$C,Swaps_wk!$AQ19,PASTE_DQS_TRACKER!$E:$E,Swaps_wk!C$2,PASTE_DQS_TRACKER!$A:$A,"&gt;="&amp;$A$1,PASTE_DQS_TRACKER!$A:$A,"&lt;="&amp;$A$2)</f>
        <v>0</v>
      </c>
      <c r="D19" s="6">
        <f>SUMIFS(PASTE_DQS_TRACKER!$D:$D,PASTE_DQS_TRACKER!$C:$C,Swaps_wk!$AQ19,PASTE_DQS_TRACKER!$B:$B,Swaps_wk!D$2,PASTE_DQS_TRACKER!$A:$A,"&gt;="&amp;$A$1,PASTE_DQS_TRACKER!$A:$A,"&lt;="&amp;$A$2)-SUMIFS(PASTE_DQS_TRACKER!$D:$D,PASTE_DQS_TRACKER!$C:$C,Swaps_wk!$AQ19,PASTE_DQS_TRACKER!$E:$E,Swaps_wk!D$2,PASTE_DQS_TRACKER!$A:$A,"&gt;="&amp;$A$1,PASTE_DQS_TRACKER!$A:$A,"&lt;="&amp;$A$2)</f>
        <v>0</v>
      </c>
      <c r="E19" s="6">
        <f>SUMIFS(PASTE_DQS_TRACKER!$D:$D,PASTE_DQS_TRACKER!$C:$C,Swaps_wk!$AQ19,PASTE_DQS_TRACKER!$B:$B,Swaps_wk!E$2,PASTE_DQS_TRACKER!$A:$A,"&gt;="&amp;$A$1,PASTE_DQS_TRACKER!$A:$A,"&lt;="&amp;$A$2)-SUMIFS(PASTE_DQS_TRACKER!$D:$D,PASTE_DQS_TRACKER!$C:$C,Swaps_wk!$AQ19,PASTE_DQS_TRACKER!$E:$E,Swaps_wk!E$2,PASTE_DQS_TRACKER!$A:$A,"&gt;="&amp;$A$1,PASTE_DQS_TRACKER!$A:$A,"&lt;="&amp;$A$2)</f>
        <v>0</v>
      </c>
      <c r="F19" s="6">
        <f>SUMIFS(PASTE_DQS_TRACKER!$D:$D,PASTE_DQS_TRACKER!$C:$C,Swaps_wk!$AQ19,PASTE_DQS_TRACKER!$B:$B,Swaps_wk!F$2,PASTE_DQS_TRACKER!$A:$A,"&gt;="&amp;$A$1,PASTE_DQS_TRACKER!$A:$A,"&lt;="&amp;$A$2)-SUMIFS(PASTE_DQS_TRACKER!$D:$D,PASTE_DQS_TRACKER!$C:$C,Swaps_wk!$AQ19,PASTE_DQS_TRACKER!$E:$E,Swaps_wk!F$2,PASTE_DQS_TRACKER!$A:$A,"&gt;="&amp;$A$1,PASTE_DQS_TRACKER!$A:$A,"&lt;="&amp;$A$2)</f>
        <v>0</v>
      </c>
      <c r="G19" s="6">
        <f>SUMIFS(PASTE_DQS_TRACKER!$D:$D,PASTE_DQS_TRACKER!$C:$C,Swaps_wk!$AQ19,PASTE_DQS_TRACKER!$B:$B,Swaps_wk!G$2,PASTE_DQS_TRACKER!$A:$A,"&gt;="&amp;$A$1,PASTE_DQS_TRACKER!$A:$A,"&lt;="&amp;$A$2)-SUMIFS(PASTE_DQS_TRACKER!$D:$D,PASTE_DQS_TRACKER!$C:$C,Swaps_wk!$AQ19,PASTE_DQS_TRACKER!$E:$E,Swaps_wk!G$2,PASTE_DQS_TRACKER!$A:$A,"&gt;="&amp;$A$1,PASTE_DQS_TRACKER!$A:$A,"&lt;="&amp;$A$2)</f>
        <v>0</v>
      </c>
      <c r="H19" s="6">
        <f>SUMIFS(PASTE_DQS_TRACKER!$D:$D,PASTE_DQS_TRACKER!$C:$C,Swaps_wk!$AQ19,PASTE_DQS_TRACKER!$B:$B,Swaps_wk!H$2,PASTE_DQS_TRACKER!$A:$A,"&gt;="&amp;$A$1,PASTE_DQS_TRACKER!$A:$A,"&lt;="&amp;$A$2)-SUMIFS(PASTE_DQS_TRACKER!$D:$D,PASTE_DQS_TRACKER!$C:$C,Swaps_wk!$AQ19,PASTE_DQS_TRACKER!$E:$E,Swaps_wk!H$2,PASTE_DQS_TRACKER!$A:$A,"&gt;="&amp;$A$1,PASTE_DQS_TRACKER!$A:$A,"&lt;="&amp;$A$2)</f>
        <v>0</v>
      </c>
      <c r="I19" s="6">
        <f>SUMIFS(PASTE_DQS_TRACKER!$D:$D,PASTE_DQS_TRACKER!$C:$C,Swaps_wk!$AQ19,PASTE_DQS_TRACKER!$B:$B,Swaps_wk!I$2,PASTE_DQS_TRACKER!$A:$A,"&gt;="&amp;$A$1,PASTE_DQS_TRACKER!$A:$A,"&lt;="&amp;$A$2)-SUMIFS(PASTE_DQS_TRACKER!$D:$D,PASTE_DQS_TRACKER!$C:$C,Swaps_wk!$AQ19,PASTE_DQS_TRACKER!$E:$E,Swaps_wk!I$2,PASTE_DQS_TRACKER!$A:$A,"&gt;="&amp;$A$1,PASTE_DQS_TRACKER!$A:$A,"&lt;="&amp;$A$2)</f>
        <v>0</v>
      </c>
      <c r="J19" s="6">
        <f>SUMIFS(PASTE_DQS_TRACKER!$D:$D,PASTE_DQS_TRACKER!$C:$C,Swaps_wk!$AQ19,PASTE_DQS_TRACKER!$B:$B,Swaps_wk!J$2,PASTE_DQS_TRACKER!$A:$A,"&gt;="&amp;$A$1,PASTE_DQS_TRACKER!$A:$A,"&lt;="&amp;$A$2)-SUMIFS(PASTE_DQS_TRACKER!$D:$D,PASTE_DQS_TRACKER!$C:$C,Swaps_wk!$AQ19,PASTE_DQS_TRACKER!$E:$E,Swaps_wk!J$2,PASTE_DQS_TRACKER!$A:$A,"&gt;="&amp;$A$1,PASTE_DQS_TRACKER!$A:$A,"&lt;="&amp;$A$2)</f>
        <v>0</v>
      </c>
      <c r="K19" s="6">
        <f>SUMIFS(PASTE_DQS_TRACKER!$D:$D,PASTE_DQS_TRACKER!$C:$C,Swaps_wk!$AQ19,PASTE_DQS_TRACKER!$B:$B,Swaps_wk!K$2,PASTE_DQS_TRACKER!$A:$A,"&gt;="&amp;$A$1,PASTE_DQS_TRACKER!$A:$A,"&lt;="&amp;$A$2)-SUMIFS(PASTE_DQS_TRACKER!$D:$D,PASTE_DQS_TRACKER!$C:$C,Swaps_wk!$AQ19,PASTE_DQS_TRACKER!$E:$E,Swaps_wk!K$2,PASTE_DQS_TRACKER!$A:$A,"&gt;="&amp;$A$1,PASTE_DQS_TRACKER!$A:$A,"&lt;="&amp;$A$2)</f>
        <v>0</v>
      </c>
      <c r="L19" s="6">
        <f>SUMIFS(PASTE_DQS_TRACKER!$D:$D,PASTE_DQS_TRACKER!$C:$C,Swaps_wk!$AQ19,PASTE_DQS_TRACKER!$B:$B,Swaps_wk!L$2,PASTE_DQS_TRACKER!$A:$A,"&gt;="&amp;$A$1,PASTE_DQS_TRACKER!$A:$A,"&lt;="&amp;$A$2)-SUMIFS(PASTE_DQS_TRACKER!$D:$D,PASTE_DQS_TRACKER!$C:$C,Swaps_wk!$AQ19,PASTE_DQS_TRACKER!$E:$E,Swaps_wk!L$2,PASTE_DQS_TRACKER!$A:$A,"&gt;="&amp;$A$1,PASTE_DQS_TRACKER!$A:$A,"&lt;="&amp;$A$2)</f>
        <v>0</v>
      </c>
      <c r="M19" s="6">
        <f>SUMIFS(PASTE_DQS_TRACKER!$D:$D,PASTE_DQS_TRACKER!$C:$C,Swaps_wk!$AQ19,PASTE_DQS_TRACKER!$B:$B,Swaps_wk!M$2,PASTE_DQS_TRACKER!$A:$A,"&gt;="&amp;$A$1,PASTE_DQS_TRACKER!$A:$A,"&lt;="&amp;$A$2)-SUMIFS(PASTE_DQS_TRACKER!$D:$D,PASTE_DQS_TRACKER!$C:$C,Swaps_wk!$AQ19,PASTE_DQS_TRACKER!$E:$E,Swaps_wk!M$2,PASTE_DQS_TRACKER!$A:$A,"&gt;="&amp;$A$1,PASTE_DQS_TRACKER!$A:$A,"&lt;="&amp;$A$2)</f>
        <v>0</v>
      </c>
      <c r="N19" s="6">
        <f>SUMIFS(PASTE_DQS_TRACKER!$D:$D,PASTE_DQS_TRACKER!$C:$C,Swaps_wk!$AQ19,PASTE_DQS_TRACKER!$B:$B,Swaps_wk!N$2,PASTE_DQS_TRACKER!$A:$A,"&gt;="&amp;$A$1,PASTE_DQS_TRACKER!$A:$A,"&lt;="&amp;$A$2)-SUMIFS(PASTE_DQS_TRACKER!$D:$D,PASTE_DQS_TRACKER!$C:$C,Swaps_wk!$AQ19,PASTE_DQS_TRACKER!$E:$E,Swaps_wk!N$2,PASTE_DQS_TRACKER!$A:$A,"&gt;="&amp;$A$1,PASTE_DQS_TRACKER!$A:$A,"&lt;="&amp;$A$2)</f>
        <v>0</v>
      </c>
      <c r="O19" s="6">
        <f>SUMIFS(PASTE_DQS_TRACKER!$D:$D,PASTE_DQS_TRACKER!$C:$C,Swaps_wk!$AQ19,PASTE_DQS_TRACKER!$B:$B,Swaps_wk!O$2,PASTE_DQS_TRACKER!$A:$A,"&gt;="&amp;$A$1,PASTE_DQS_TRACKER!$A:$A,"&lt;="&amp;$A$2)-SUMIFS(PASTE_DQS_TRACKER!$D:$D,PASTE_DQS_TRACKER!$C:$C,Swaps_wk!$AQ19,PASTE_DQS_TRACKER!$E:$E,Swaps_wk!O$2,PASTE_DQS_TRACKER!$A:$A,"&gt;="&amp;$A$1,PASTE_DQS_TRACKER!$A:$A,"&lt;="&amp;$A$2)</f>
        <v>0</v>
      </c>
      <c r="P19" s="6">
        <f>SUMIFS(PASTE_DQS_TRACKER!$D:$D,PASTE_DQS_TRACKER!$C:$C,Swaps_wk!$AQ19,PASTE_DQS_TRACKER!$B:$B,Swaps_wk!P$2,PASTE_DQS_TRACKER!$A:$A,"&gt;="&amp;$A$1,PASTE_DQS_TRACKER!$A:$A,"&lt;="&amp;$A$2)-SUMIFS(PASTE_DQS_TRACKER!$D:$D,PASTE_DQS_TRACKER!$C:$C,Swaps_wk!$AQ19,PASTE_DQS_TRACKER!$E:$E,Swaps_wk!P$2,PASTE_DQS_TRACKER!$A:$A,"&gt;="&amp;$A$1,PASTE_DQS_TRACKER!$A:$A,"&lt;="&amp;$A$2)</f>
        <v>0</v>
      </c>
      <c r="Q19" s="6">
        <f>SUMIFS(PASTE_DQS_TRACKER!$D:$D,PASTE_DQS_TRACKER!$C:$C,Swaps_wk!$AQ19,PASTE_DQS_TRACKER!$B:$B,Swaps_wk!Q$2,PASTE_DQS_TRACKER!$A:$A,"&gt;="&amp;$A$1,PASTE_DQS_TRACKER!$A:$A,"&lt;="&amp;$A$2)-SUMIFS(PASTE_DQS_TRACKER!$D:$D,PASTE_DQS_TRACKER!$C:$C,Swaps_wk!$AQ19,PASTE_DQS_TRACKER!$E:$E,Swaps_wk!Q$2,PASTE_DQS_TRACKER!$A:$A,"&gt;="&amp;$A$1,PASTE_DQS_TRACKER!$A:$A,"&lt;="&amp;$A$2)</f>
        <v>0</v>
      </c>
      <c r="R19" s="6">
        <f>SUMIFS(PASTE_DQS_TRACKER!$D:$D,PASTE_DQS_TRACKER!$C:$C,Swaps_wk!$AQ19,PASTE_DQS_TRACKER!$B:$B,Swaps_wk!R$2,PASTE_DQS_TRACKER!$A:$A,"&gt;="&amp;$A$1,PASTE_DQS_TRACKER!$A:$A,"&lt;="&amp;$A$2)-SUMIFS(PASTE_DQS_TRACKER!$D:$D,PASTE_DQS_TRACKER!$C:$C,Swaps_wk!$AQ19,PASTE_DQS_TRACKER!$E:$E,Swaps_wk!R$2,PASTE_DQS_TRACKER!$A:$A,"&gt;="&amp;$A$1,PASTE_DQS_TRACKER!$A:$A,"&lt;="&amp;$A$2)</f>
        <v>0</v>
      </c>
      <c r="S19" s="6">
        <f>SUMIFS(PASTE_DQS_TRACKER!$D:$D,PASTE_DQS_TRACKER!$C:$C,Swaps_wk!$AQ19,PASTE_DQS_TRACKER!$B:$B,Swaps_wk!S$2,PASTE_DQS_TRACKER!$A:$A,"&gt;="&amp;$A$1,PASTE_DQS_TRACKER!$A:$A,"&lt;="&amp;$A$2)-SUMIFS(PASTE_DQS_TRACKER!$D:$D,PASTE_DQS_TRACKER!$C:$C,Swaps_wk!$AQ19,PASTE_DQS_TRACKER!$E:$E,Swaps_wk!S$2,PASTE_DQS_TRACKER!$A:$A,"&gt;="&amp;$A$1,PASTE_DQS_TRACKER!$A:$A,"&lt;="&amp;$A$2)</f>
        <v>0</v>
      </c>
      <c r="T19" s="6">
        <f>SUMIFS(PASTE_DQS_TRACKER!$D:$D,PASTE_DQS_TRACKER!$C:$C,Swaps_wk!$AQ19,PASTE_DQS_TRACKER!$B:$B,Swaps_wk!T$2,PASTE_DQS_TRACKER!$A:$A,"&gt;="&amp;$A$1,PASTE_DQS_TRACKER!$A:$A,"&lt;="&amp;$A$2)-SUMIFS(PASTE_DQS_TRACKER!$D:$D,PASTE_DQS_TRACKER!$C:$C,Swaps_wk!$AQ19,PASTE_DQS_TRACKER!$E:$E,Swaps_wk!T$2,PASTE_DQS_TRACKER!$A:$A,"&gt;="&amp;$A$1,PASTE_DQS_TRACKER!$A:$A,"&lt;="&amp;$A$2)</f>
        <v>0</v>
      </c>
      <c r="U19" s="6">
        <f>SUMIFS(PASTE_DQS_TRACKER!$D:$D,PASTE_DQS_TRACKER!$C:$C,Swaps_wk!$AQ19,PASTE_DQS_TRACKER!$B:$B,Swaps_wk!U$2,PASTE_DQS_TRACKER!$A:$A,"&gt;="&amp;$A$1,PASTE_DQS_TRACKER!$A:$A,"&lt;="&amp;$A$2)-SUMIFS(PASTE_DQS_TRACKER!$D:$D,PASTE_DQS_TRACKER!$C:$C,Swaps_wk!$AQ19,PASTE_DQS_TRACKER!$E:$E,Swaps_wk!U$2,PASTE_DQS_TRACKER!$A:$A,"&gt;="&amp;$A$1,PASTE_DQS_TRACKER!$A:$A,"&lt;="&amp;$A$2)</f>
        <v>0</v>
      </c>
      <c r="V19" s="6">
        <f>SUMIFS(PASTE_DQS_TRACKER!$D:$D,PASTE_DQS_TRACKER!$C:$C,Swaps_wk!$AQ19,PASTE_DQS_TRACKER!$B:$B,Swaps_wk!V$2,PASTE_DQS_TRACKER!$A:$A,"&gt;="&amp;$A$1,PASTE_DQS_TRACKER!$A:$A,"&lt;="&amp;$A$2)-SUMIFS(PASTE_DQS_TRACKER!$D:$D,PASTE_DQS_TRACKER!$C:$C,Swaps_wk!$AQ19,PASTE_DQS_TRACKER!$E:$E,Swaps_wk!V$2,PASTE_DQS_TRACKER!$A:$A,"&gt;="&amp;$A$1,PASTE_DQS_TRACKER!$A:$A,"&lt;="&amp;$A$2)</f>
        <v>0</v>
      </c>
      <c r="W19" s="6">
        <f>SUMIFS(PASTE_DQS_TRACKER!$D:$D,PASTE_DQS_TRACKER!$C:$C,Swaps_wk!$AQ19,PASTE_DQS_TRACKER!$B:$B,Swaps_wk!W$2,PASTE_DQS_TRACKER!$A:$A,"&gt;="&amp;$A$1,PASTE_DQS_TRACKER!$A:$A,"&lt;="&amp;$A$2)-SUMIFS(PASTE_DQS_TRACKER!$D:$D,PASTE_DQS_TRACKER!$C:$C,Swaps_wk!$AQ19,PASTE_DQS_TRACKER!$E:$E,Swaps_wk!W$2,PASTE_DQS_TRACKER!$A:$A,"&gt;="&amp;$A$1,PASTE_DQS_TRACKER!$A:$A,"&lt;="&amp;$A$2)</f>
        <v>0</v>
      </c>
      <c r="X19" s="6">
        <f>SUMIFS(PASTE_DQS_TRACKER!$D:$D,PASTE_DQS_TRACKER!$C:$C,Swaps_wk!$AQ19,PASTE_DQS_TRACKER!$B:$B,Swaps_wk!X$2,PASTE_DQS_TRACKER!$A:$A,"&gt;="&amp;$A$1,PASTE_DQS_TRACKER!$A:$A,"&lt;="&amp;$A$2)-SUMIFS(PASTE_DQS_TRACKER!$D:$D,PASTE_DQS_TRACKER!$C:$C,Swaps_wk!$AQ19,PASTE_DQS_TRACKER!$E:$E,Swaps_wk!X$2,PASTE_DQS_TRACKER!$A:$A,"&gt;="&amp;$A$1,PASTE_DQS_TRACKER!$A:$A,"&lt;="&amp;$A$2)</f>
        <v>0</v>
      </c>
      <c r="Y19" s="6">
        <f>SUMIFS(PASTE_DQS_TRACKER!$D:$D,PASTE_DQS_TRACKER!$C:$C,Swaps_wk!$AQ19,PASTE_DQS_TRACKER!$B:$B,Swaps_wk!Y$2,PASTE_DQS_TRACKER!$A:$A,"&gt;="&amp;$A$1,PASTE_DQS_TRACKER!$A:$A,"&lt;="&amp;$A$2)-SUMIFS(PASTE_DQS_TRACKER!$D:$D,PASTE_DQS_TRACKER!$C:$C,Swaps_wk!$AQ19,PASTE_DQS_TRACKER!$E:$E,Swaps_wk!Y$2,PASTE_DQS_TRACKER!$A:$A,"&gt;="&amp;$A$1,PASTE_DQS_TRACKER!$A:$A,"&lt;="&amp;$A$2)</f>
        <v>0</v>
      </c>
      <c r="Z19" s="6">
        <f>SUMIFS(PASTE_DQS_TRACKER!$D:$D,PASTE_DQS_TRACKER!$C:$C,Swaps_wk!$AQ19,PASTE_DQS_TRACKER!$B:$B,Swaps_wk!Z$2,PASTE_DQS_TRACKER!$A:$A,"&gt;="&amp;$A$1,PASTE_DQS_TRACKER!$A:$A,"&lt;="&amp;$A$2)-SUMIFS(PASTE_DQS_TRACKER!$D:$D,PASTE_DQS_TRACKER!$C:$C,Swaps_wk!$AQ19,PASTE_DQS_TRACKER!$E:$E,Swaps_wk!Z$2,PASTE_DQS_TRACKER!$A:$A,"&gt;="&amp;$A$1,PASTE_DQS_TRACKER!$A:$A,"&lt;="&amp;$A$2)</f>
        <v>0</v>
      </c>
      <c r="AA19" s="6">
        <f>SUMIFS(PASTE_DQS_TRACKER!$D:$D,PASTE_DQS_TRACKER!$C:$C,Swaps_wk!$AQ19,PASTE_DQS_TRACKER!$B:$B,Swaps_wk!AA$2,PASTE_DQS_TRACKER!$A:$A,"&gt;="&amp;$A$1,PASTE_DQS_TRACKER!$A:$A,"&lt;="&amp;$A$2)-SUMIFS(PASTE_DQS_TRACKER!$D:$D,PASTE_DQS_TRACKER!$C:$C,Swaps_wk!$AQ19,PASTE_DQS_TRACKER!$E:$E,Swaps_wk!AA$2,PASTE_DQS_TRACKER!$A:$A,"&gt;="&amp;$A$1,PASTE_DQS_TRACKER!$A:$A,"&lt;="&amp;$A$2)</f>
        <v>0</v>
      </c>
      <c r="AB19" s="6">
        <f>SUMIFS(PASTE_DQS_TRACKER!$D:$D,PASTE_DQS_TRACKER!$C:$C,Swaps_wk!$AQ19,PASTE_DQS_TRACKER!$B:$B,Swaps_wk!AB$2,PASTE_DQS_TRACKER!$A:$A,"&gt;="&amp;$A$1,PASTE_DQS_TRACKER!$A:$A,"&lt;="&amp;$A$2)-SUMIFS(PASTE_DQS_TRACKER!$D:$D,PASTE_DQS_TRACKER!$C:$C,Swaps_wk!$AQ19,PASTE_DQS_TRACKER!$E:$E,Swaps_wk!AB$2,PASTE_DQS_TRACKER!$A:$A,"&gt;="&amp;$A$1,PASTE_DQS_TRACKER!$A:$A,"&lt;="&amp;$A$2)</f>
        <v>0</v>
      </c>
      <c r="AC19" s="6">
        <f>SUMIFS(PASTE_DQS_TRACKER!$D:$D,PASTE_DQS_TRACKER!$C:$C,Swaps_wk!$AQ19,PASTE_DQS_TRACKER!$B:$B,Swaps_wk!AC$2,PASTE_DQS_TRACKER!$A:$A,"&gt;="&amp;$A$1,PASTE_DQS_TRACKER!$A:$A,"&lt;="&amp;$A$2)-SUMIFS(PASTE_DQS_TRACKER!$D:$D,PASTE_DQS_TRACKER!$C:$C,Swaps_wk!$AQ19,PASTE_DQS_TRACKER!$E:$E,Swaps_wk!AC$2,PASTE_DQS_TRACKER!$A:$A,"&gt;="&amp;$A$1,PASTE_DQS_TRACKER!$A:$A,"&lt;="&amp;$A$2)</f>
        <v>0</v>
      </c>
      <c r="AD19" s="6">
        <f>SUMIFS(PASTE_DQS_TRACKER!$D:$D,PASTE_DQS_TRACKER!$C:$C,Swaps_wk!$AQ19,PASTE_DQS_TRACKER!$B:$B,Swaps_wk!AD$2,PASTE_DQS_TRACKER!$A:$A,"&gt;="&amp;$A$1,PASTE_DQS_TRACKER!$A:$A,"&lt;="&amp;$A$2)-SUMIFS(PASTE_DQS_TRACKER!$D:$D,PASTE_DQS_TRACKER!$C:$C,Swaps_wk!$AQ19,PASTE_DQS_TRACKER!$E:$E,Swaps_wk!AD$2,PASTE_DQS_TRACKER!$A:$A,"&gt;="&amp;$A$1,PASTE_DQS_TRACKER!$A:$A,"&lt;="&amp;$A$2)</f>
        <v>0</v>
      </c>
      <c r="AE19" s="6">
        <f>SUMIFS(PASTE_DQS_TRACKER!$D:$D,PASTE_DQS_TRACKER!$C:$C,Swaps_wk!$AQ19,PASTE_DQS_TRACKER!$B:$B,Swaps_wk!AE$2,PASTE_DQS_TRACKER!$A:$A,"&gt;="&amp;$A$1,PASTE_DQS_TRACKER!$A:$A,"&lt;="&amp;$A$2)-SUMIFS(PASTE_DQS_TRACKER!$D:$D,PASTE_DQS_TRACKER!$C:$C,Swaps_wk!$AQ19,PASTE_DQS_TRACKER!$E:$E,Swaps_wk!AE$2,PASTE_DQS_TRACKER!$A:$A,"&gt;="&amp;$A$1,PASTE_DQS_TRACKER!$A:$A,"&lt;="&amp;$A$2)</f>
        <v>0</v>
      </c>
      <c r="AF19" s="6">
        <f>SUMIFS(PASTE_DQS_TRACKER!$D:$D,PASTE_DQS_TRACKER!$C:$C,Swaps_wk!$AQ19,PASTE_DQS_TRACKER!$B:$B,Swaps_wk!AF$2,PASTE_DQS_TRACKER!$A:$A,"&gt;="&amp;$A$1,PASTE_DQS_TRACKER!$A:$A,"&lt;="&amp;$A$2)-SUMIFS(PASTE_DQS_TRACKER!$D:$D,PASTE_DQS_TRACKER!$C:$C,Swaps_wk!$AQ19,PASTE_DQS_TRACKER!$E:$E,Swaps_wk!AF$2,PASTE_DQS_TRACKER!$A:$A,"&gt;="&amp;$A$1,PASTE_DQS_TRACKER!$A:$A,"&lt;="&amp;$A$2)</f>
        <v>0</v>
      </c>
      <c r="AG19" s="6">
        <f>SUMIFS(PASTE_DQS_TRACKER!$D:$D,PASTE_DQS_TRACKER!$C:$C,Swaps_wk!$AQ19,PASTE_DQS_TRACKER!$B:$B,Swaps_wk!AG$2,PASTE_DQS_TRACKER!$A:$A,"&gt;="&amp;$A$1,PASTE_DQS_TRACKER!$A:$A,"&lt;="&amp;$A$2)-SUMIFS(PASTE_DQS_TRACKER!$D:$D,PASTE_DQS_TRACKER!$C:$C,Swaps_wk!$AQ19,PASTE_DQS_TRACKER!$E:$E,Swaps_wk!AG$2,PASTE_DQS_TRACKER!$A:$A,"&gt;="&amp;$A$1,PASTE_DQS_TRACKER!$A:$A,"&lt;="&amp;$A$2)</f>
        <v>0</v>
      </c>
      <c r="AH19" s="6">
        <f>SUMIFS(PASTE_DQS_TRACKER!$D:$D,PASTE_DQS_TRACKER!$C:$C,Swaps_wk!$AQ19,PASTE_DQS_TRACKER!$B:$B,Swaps_wk!AH$2,PASTE_DQS_TRACKER!$A:$A,"&gt;="&amp;$A$1,PASTE_DQS_TRACKER!$A:$A,"&lt;="&amp;$A$2)-SUMIFS(PASTE_DQS_TRACKER!$D:$D,PASTE_DQS_TRACKER!$C:$C,Swaps_wk!$AQ19,PASTE_DQS_TRACKER!$E:$E,Swaps_wk!AH$2,PASTE_DQS_TRACKER!$A:$A,"&gt;="&amp;$A$1,PASTE_DQS_TRACKER!$A:$A,"&lt;="&amp;$A$2)</f>
        <v>0</v>
      </c>
      <c r="AI19" s="6">
        <f>SUMIFS(PASTE_DQS_TRACKER!$D:$D,PASTE_DQS_TRACKER!$C:$C,Swaps_wk!$AQ19,PASTE_DQS_TRACKER!$B:$B,Swaps_wk!AI$2,PASTE_DQS_TRACKER!$A:$A,"&gt;="&amp;$A$1,PASTE_DQS_TRACKER!$A:$A,"&lt;="&amp;$A$2)-SUMIFS(PASTE_DQS_TRACKER!$D:$D,PASTE_DQS_TRACKER!$C:$C,Swaps_wk!$AQ19,PASTE_DQS_TRACKER!$E:$E,Swaps_wk!AI$2,PASTE_DQS_TRACKER!$A:$A,"&gt;="&amp;$A$1,PASTE_DQS_TRACKER!$A:$A,"&lt;="&amp;$A$2)</f>
        <v>0</v>
      </c>
      <c r="AJ19" s="6">
        <f>SUMIFS(PASTE_DQS_TRACKER!$D:$D,PASTE_DQS_TRACKER!$C:$C,Swaps_wk!$AQ19,PASTE_DQS_TRACKER!$B:$B,Swaps_wk!AJ$2,PASTE_DQS_TRACKER!$A:$A,"&gt;="&amp;$A$1,PASTE_DQS_TRACKER!$A:$A,"&lt;="&amp;$A$2)-SUMIFS(PASTE_DQS_TRACKER!$D:$D,PASTE_DQS_TRACKER!$C:$C,Swaps_wk!$AQ19,PASTE_DQS_TRACKER!$E:$E,Swaps_wk!AJ$2,PASTE_DQS_TRACKER!$A:$A,"&gt;="&amp;$A$1,PASTE_DQS_TRACKER!$A:$A,"&lt;="&amp;$A$2)</f>
        <v>0</v>
      </c>
      <c r="AK19" s="6">
        <f>SUMIFS(PASTE_DQS_TRACKER!$D:$D,PASTE_DQS_TRACKER!$C:$C,Swaps_wk!$AQ19,PASTE_DQS_TRACKER!$B:$B,Swaps_wk!AK$2,PASTE_DQS_TRACKER!$A:$A,"&gt;="&amp;$A$1,PASTE_DQS_TRACKER!$A:$A,"&lt;="&amp;$A$2)-SUMIFS(PASTE_DQS_TRACKER!$D:$D,PASTE_DQS_TRACKER!$C:$C,Swaps_wk!$AQ19,PASTE_DQS_TRACKER!$E:$E,Swaps_wk!AK$2,PASTE_DQS_TRACKER!$A:$A,"&gt;="&amp;$A$1,PASTE_DQS_TRACKER!$A:$A,"&lt;="&amp;$A$2)</f>
        <v>0</v>
      </c>
      <c r="AL19" s="6">
        <f>SUMIFS(PASTE_DQS_TRACKER!$D:$D,PASTE_DQS_TRACKER!$C:$C,Swaps_wk!$AQ19,PASTE_DQS_TRACKER!$B:$B,Swaps_wk!AL$2,PASTE_DQS_TRACKER!$A:$A,"&gt;="&amp;$A$1,PASTE_DQS_TRACKER!$A:$A,"&lt;="&amp;$A$2)-SUMIFS(PASTE_DQS_TRACKER!$D:$D,PASTE_DQS_TRACKER!$C:$C,Swaps_wk!$AQ19,PASTE_DQS_TRACKER!$E:$E,Swaps_wk!AL$2,PASTE_DQS_TRACKER!$A:$A,"&gt;="&amp;$A$1,PASTE_DQS_TRACKER!$A:$A,"&lt;="&amp;$A$2)</f>
        <v>0</v>
      </c>
      <c r="AM19" s="6">
        <f>SUMIFS(PASTE_DQS_TRACKER!$D:$D,PASTE_DQS_TRACKER!$C:$C,Swaps_wk!$AQ19,PASTE_DQS_TRACKER!$B:$B,Swaps_wk!AM$2,PASTE_DQS_TRACKER!$A:$A,"&gt;="&amp;$A$1,PASTE_DQS_TRACKER!$A:$A,"&lt;="&amp;$A$2)-SUMIFS(PASTE_DQS_TRACKER!$D:$D,PASTE_DQS_TRACKER!$C:$C,Swaps_wk!$AQ19,PASTE_DQS_TRACKER!$E:$E,Swaps_wk!AM$2,PASTE_DQS_TRACKER!$A:$A,"&gt;="&amp;$A$1,PASTE_DQS_TRACKER!$A:$A,"&lt;="&amp;$A$2)</f>
        <v>0</v>
      </c>
      <c r="AN19" s="6">
        <f>SUMIFS(PASTE_DQS_TRACKER!$D:$D,PASTE_DQS_TRACKER!$C:$C,Swaps_wk!$AQ19,PASTE_DQS_TRACKER!$B:$B,Swaps_wk!AN$2,PASTE_DQS_TRACKER!$A:$A,"&gt;="&amp;$A$1,PASTE_DQS_TRACKER!$A:$A,"&lt;="&amp;$A$2)-SUMIFS(PASTE_DQS_TRACKER!$D:$D,PASTE_DQS_TRACKER!$C:$C,Swaps_wk!$AQ19,PASTE_DQS_TRACKER!$E:$E,Swaps_wk!AN$2,PASTE_DQS_TRACKER!$A:$A,"&gt;="&amp;$A$1,PASTE_DQS_TRACKER!$A:$A,"&lt;="&amp;$A$2)</f>
        <v>0</v>
      </c>
      <c r="AO19" s="6">
        <f t="shared" si="0"/>
        <v>0</v>
      </c>
      <c r="AP19">
        <v>18</v>
      </c>
      <c r="AQ19" t="str">
        <f t="shared" si="1"/>
        <v>HER/06ACL.</v>
      </c>
    </row>
    <row r="20" spans="1:43" x14ac:dyDescent="0.25">
      <c r="A20" t="s">
        <v>182</v>
      </c>
      <c r="B20" s="6">
        <f>SUMIFS(PASTE_DQS_TRACKER!$D:$D,PASTE_DQS_TRACKER!$C:$C,Swaps_wk!$AQ20,PASTE_DQS_TRACKER!$B:$B,Swaps_wk!B$2,PASTE_DQS_TRACKER!$A:$A,"&gt;="&amp;$A$1,PASTE_DQS_TRACKER!$A:$A,"&lt;="&amp;$A$2)-SUMIFS(PASTE_DQS_TRACKER!$D:$D,PASTE_DQS_TRACKER!$C:$C,Swaps_wk!$AQ20,PASTE_DQS_TRACKER!$E:$E,Swaps_wk!B$2,PASTE_DQS_TRACKER!$A:$A,"&gt;="&amp;$A$1,PASTE_DQS_TRACKER!$A:$A,"&lt;="&amp;$A$2)</f>
        <v>0</v>
      </c>
      <c r="C20" s="6">
        <f>SUMIFS(PASTE_DQS_TRACKER!$D:$D,PASTE_DQS_TRACKER!$C:$C,Swaps_wk!$AQ20,PASTE_DQS_TRACKER!$B:$B,Swaps_wk!C$2,PASTE_DQS_TRACKER!$A:$A,"&gt;="&amp;$A$1,PASTE_DQS_TRACKER!$A:$A,"&lt;="&amp;$A$2)-SUMIFS(PASTE_DQS_TRACKER!$D:$D,PASTE_DQS_TRACKER!$C:$C,Swaps_wk!$AQ20,PASTE_DQS_TRACKER!$E:$E,Swaps_wk!C$2,PASTE_DQS_TRACKER!$A:$A,"&gt;="&amp;$A$1,PASTE_DQS_TRACKER!$A:$A,"&lt;="&amp;$A$2)</f>
        <v>0</v>
      </c>
      <c r="D20" s="6">
        <f>SUMIFS(PASTE_DQS_TRACKER!$D:$D,PASTE_DQS_TRACKER!$C:$C,Swaps_wk!$AQ20,PASTE_DQS_TRACKER!$B:$B,Swaps_wk!D$2,PASTE_DQS_TRACKER!$A:$A,"&gt;="&amp;$A$1,PASTE_DQS_TRACKER!$A:$A,"&lt;="&amp;$A$2)-SUMIFS(PASTE_DQS_TRACKER!$D:$D,PASTE_DQS_TRACKER!$C:$C,Swaps_wk!$AQ20,PASTE_DQS_TRACKER!$E:$E,Swaps_wk!D$2,PASTE_DQS_TRACKER!$A:$A,"&gt;="&amp;$A$1,PASTE_DQS_TRACKER!$A:$A,"&lt;="&amp;$A$2)</f>
        <v>0</v>
      </c>
      <c r="E20" s="6">
        <f>SUMIFS(PASTE_DQS_TRACKER!$D:$D,PASTE_DQS_TRACKER!$C:$C,Swaps_wk!$AQ20,PASTE_DQS_TRACKER!$B:$B,Swaps_wk!E$2,PASTE_DQS_TRACKER!$A:$A,"&gt;="&amp;$A$1,PASTE_DQS_TRACKER!$A:$A,"&lt;="&amp;$A$2)-SUMIFS(PASTE_DQS_TRACKER!$D:$D,PASTE_DQS_TRACKER!$C:$C,Swaps_wk!$AQ20,PASTE_DQS_TRACKER!$E:$E,Swaps_wk!E$2,PASTE_DQS_TRACKER!$A:$A,"&gt;="&amp;$A$1,PASTE_DQS_TRACKER!$A:$A,"&lt;="&amp;$A$2)</f>
        <v>0</v>
      </c>
      <c r="F20" s="6">
        <f>SUMIFS(PASTE_DQS_TRACKER!$D:$D,PASTE_DQS_TRACKER!$C:$C,Swaps_wk!$AQ20,PASTE_DQS_TRACKER!$B:$B,Swaps_wk!F$2,PASTE_DQS_TRACKER!$A:$A,"&gt;="&amp;$A$1,PASTE_DQS_TRACKER!$A:$A,"&lt;="&amp;$A$2)-SUMIFS(PASTE_DQS_TRACKER!$D:$D,PASTE_DQS_TRACKER!$C:$C,Swaps_wk!$AQ20,PASTE_DQS_TRACKER!$E:$E,Swaps_wk!F$2,PASTE_DQS_TRACKER!$A:$A,"&gt;="&amp;$A$1,PASTE_DQS_TRACKER!$A:$A,"&lt;="&amp;$A$2)</f>
        <v>0</v>
      </c>
      <c r="G20" s="6">
        <f>SUMIFS(PASTE_DQS_TRACKER!$D:$D,PASTE_DQS_TRACKER!$C:$C,Swaps_wk!$AQ20,PASTE_DQS_TRACKER!$B:$B,Swaps_wk!G$2,PASTE_DQS_TRACKER!$A:$A,"&gt;="&amp;$A$1,PASTE_DQS_TRACKER!$A:$A,"&lt;="&amp;$A$2)-SUMIFS(PASTE_DQS_TRACKER!$D:$D,PASTE_DQS_TRACKER!$C:$C,Swaps_wk!$AQ20,PASTE_DQS_TRACKER!$E:$E,Swaps_wk!G$2,PASTE_DQS_TRACKER!$A:$A,"&gt;="&amp;$A$1,PASTE_DQS_TRACKER!$A:$A,"&lt;="&amp;$A$2)</f>
        <v>0</v>
      </c>
      <c r="H20" s="6">
        <f>SUMIFS(PASTE_DQS_TRACKER!$D:$D,PASTE_DQS_TRACKER!$C:$C,Swaps_wk!$AQ20,PASTE_DQS_TRACKER!$B:$B,Swaps_wk!H$2,PASTE_DQS_TRACKER!$A:$A,"&gt;="&amp;$A$1,PASTE_DQS_TRACKER!$A:$A,"&lt;="&amp;$A$2)-SUMIFS(PASTE_DQS_TRACKER!$D:$D,PASTE_DQS_TRACKER!$C:$C,Swaps_wk!$AQ20,PASTE_DQS_TRACKER!$E:$E,Swaps_wk!H$2,PASTE_DQS_TRACKER!$A:$A,"&gt;="&amp;$A$1,PASTE_DQS_TRACKER!$A:$A,"&lt;="&amp;$A$2)</f>
        <v>0</v>
      </c>
      <c r="I20" s="6">
        <f>SUMIFS(PASTE_DQS_TRACKER!$D:$D,PASTE_DQS_TRACKER!$C:$C,Swaps_wk!$AQ20,PASTE_DQS_TRACKER!$B:$B,Swaps_wk!I$2,PASTE_DQS_TRACKER!$A:$A,"&gt;="&amp;$A$1,PASTE_DQS_TRACKER!$A:$A,"&lt;="&amp;$A$2)-SUMIFS(PASTE_DQS_TRACKER!$D:$D,PASTE_DQS_TRACKER!$C:$C,Swaps_wk!$AQ20,PASTE_DQS_TRACKER!$E:$E,Swaps_wk!I$2,PASTE_DQS_TRACKER!$A:$A,"&gt;="&amp;$A$1,PASTE_DQS_TRACKER!$A:$A,"&lt;="&amp;$A$2)</f>
        <v>0</v>
      </c>
      <c r="J20" s="6">
        <f>SUMIFS(PASTE_DQS_TRACKER!$D:$D,PASTE_DQS_TRACKER!$C:$C,Swaps_wk!$AQ20,PASTE_DQS_TRACKER!$B:$B,Swaps_wk!J$2,PASTE_DQS_TRACKER!$A:$A,"&gt;="&amp;$A$1,PASTE_DQS_TRACKER!$A:$A,"&lt;="&amp;$A$2)-SUMIFS(PASTE_DQS_TRACKER!$D:$D,PASTE_DQS_TRACKER!$C:$C,Swaps_wk!$AQ20,PASTE_DQS_TRACKER!$E:$E,Swaps_wk!J$2,PASTE_DQS_TRACKER!$A:$A,"&gt;="&amp;$A$1,PASTE_DQS_TRACKER!$A:$A,"&lt;="&amp;$A$2)</f>
        <v>0</v>
      </c>
      <c r="K20" s="6">
        <f>SUMIFS(PASTE_DQS_TRACKER!$D:$D,PASTE_DQS_TRACKER!$C:$C,Swaps_wk!$AQ20,PASTE_DQS_TRACKER!$B:$B,Swaps_wk!K$2,PASTE_DQS_TRACKER!$A:$A,"&gt;="&amp;$A$1,PASTE_DQS_TRACKER!$A:$A,"&lt;="&amp;$A$2)-SUMIFS(PASTE_DQS_TRACKER!$D:$D,PASTE_DQS_TRACKER!$C:$C,Swaps_wk!$AQ20,PASTE_DQS_TRACKER!$E:$E,Swaps_wk!K$2,PASTE_DQS_TRACKER!$A:$A,"&gt;="&amp;$A$1,PASTE_DQS_TRACKER!$A:$A,"&lt;="&amp;$A$2)</f>
        <v>0</v>
      </c>
      <c r="L20" s="6">
        <f>SUMIFS(PASTE_DQS_TRACKER!$D:$D,PASTE_DQS_TRACKER!$C:$C,Swaps_wk!$AQ20,PASTE_DQS_TRACKER!$B:$B,Swaps_wk!L$2,PASTE_DQS_TRACKER!$A:$A,"&gt;="&amp;$A$1,PASTE_DQS_TRACKER!$A:$A,"&lt;="&amp;$A$2)-SUMIFS(PASTE_DQS_TRACKER!$D:$D,PASTE_DQS_TRACKER!$C:$C,Swaps_wk!$AQ20,PASTE_DQS_TRACKER!$E:$E,Swaps_wk!L$2,PASTE_DQS_TRACKER!$A:$A,"&gt;="&amp;$A$1,PASTE_DQS_TRACKER!$A:$A,"&lt;="&amp;$A$2)</f>
        <v>0</v>
      </c>
      <c r="M20" s="6">
        <f>SUMIFS(PASTE_DQS_TRACKER!$D:$D,PASTE_DQS_TRACKER!$C:$C,Swaps_wk!$AQ20,PASTE_DQS_TRACKER!$B:$B,Swaps_wk!M$2,PASTE_DQS_TRACKER!$A:$A,"&gt;="&amp;$A$1,PASTE_DQS_TRACKER!$A:$A,"&lt;="&amp;$A$2)-SUMIFS(PASTE_DQS_TRACKER!$D:$D,PASTE_DQS_TRACKER!$C:$C,Swaps_wk!$AQ20,PASTE_DQS_TRACKER!$E:$E,Swaps_wk!M$2,PASTE_DQS_TRACKER!$A:$A,"&gt;="&amp;$A$1,PASTE_DQS_TRACKER!$A:$A,"&lt;="&amp;$A$2)</f>
        <v>0</v>
      </c>
      <c r="N20" s="6">
        <f>SUMIFS(PASTE_DQS_TRACKER!$D:$D,PASTE_DQS_TRACKER!$C:$C,Swaps_wk!$AQ20,PASTE_DQS_TRACKER!$B:$B,Swaps_wk!N$2,PASTE_DQS_TRACKER!$A:$A,"&gt;="&amp;$A$1,PASTE_DQS_TRACKER!$A:$A,"&lt;="&amp;$A$2)-SUMIFS(PASTE_DQS_TRACKER!$D:$D,PASTE_DQS_TRACKER!$C:$C,Swaps_wk!$AQ20,PASTE_DQS_TRACKER!$E:$E,Swaps_wk!N$2,PASTE_DQS_TRACKER!$A:$A,"&gt;="&amp;$A$1,PASTE_DQS_TRACKER!$A:$A,"&lt;="&amp;$A$2)</f>
        <v>0</v>
      </c>
      <c r="O20" s="6">
        <f>SUMIFS(PASTE_DQS_TRACKER!$D:$D,PASTE_DQS_TRACKER!$C:$C,Swaps_wk!$AQ20,PASTE_DQS_TRACKER!$B:$B,Swaps_wk!O$2,PASTE_DQS_TRACKER!$A:$A,"&gt;="&amp;$A$1,PASTE_DQS_TRACKER!$A:$A,"&lt;="&amp;$A$2)-SUMIFS(PASTE_DQS_TRACKER!$D:$D,PASTE_DQS_TRACKER!$C:$C,Swaps_wk!$AQ20,PASTE_DQS_TRACKER!$E:$E,Swaps_wk!O$2,PASTE_DQS_TRACKER!$A:$A,"&gt;="&amp;$A$1,PASTE_DQS_TRACKER!$A:$A,"&lt;="&amp;$A$2)</f>
        <v>0</v>
      </c>
      <c r="P20" s="6">
        <f>SUMIFS(PASTE_DQS_TRACKER!$D:$D,PASTE_DQS_TRACKER!$C:$C,Swaps_wk!$AQ20,PASTE_DQS_TRACKER!$B:$B,Swaps_wk!P$2,PASTE_DQS_TRACKER!$A:$A,"&gt;="&amp;$A$1,PASTE_DQS_TRACKER!$A:$A,"&lt;="&amp;$A$2)-SUMIFS(PASTE_DQS_TRACKER!$D:$D,PASTE_DQS_TRACKER!$C:$C,Swaps_wk!$AQ20,PASTE_DQS_TRACKER!$E:$E,Swaps_wk!P$2,PASTE_DQS_TRACKER!$A:$A,"&gt;="&amp;$A$1,PASTE_DQS_TRACKER!$A:$A,"&lt;="&amp;$A$2)</f>
        <v>0</v>
      </c>
      <c r="Q20" s="6">
        <f>SUMIFS(PASTE_DQS_TRACKER!$D:$D,PASTE_DQS_TRACKER!$C:$C,Swaps_wk!$AQ20,PASTE_DQS_TRACKER!$B:$B,Swaps_wk!Q$2,PASTE_DQS_TRACKER!$A:$A,"&gt;="&amp;$A$1,PASTE_DQS_TRACKER!$A:$A,"&lt;="&amp;$A$2)-SUMIFS(PASTE_DQS_TRACKER!$D:$D,PASTE_DQS_TRACKER!$C:$C,Swaps_wk!$AQ20,PASTE_DQS_TRACKER!$E:$E,Swaps_wk!Q$2,PASTE_DQS_TRACKER!$A:$A,"&gt;="&amp;$A$1,PASTE_DQS_TRACKER!$A:$A,"&lt;="&amp;$A$2)</f>
        <v>0</v>
      </c>
      <c r="R20" s="6">
        <f>SUMIFS(PASTE_DQS_TRACKER!$D:$D,PASTE_DQS_TRACKER!$C:$C,Swaps_wk!$AQ20,PASTE_DQS_TRACKER!$B:$B,Swaps_wk!R$2,PASTE_DQS_TRACKER!$A:$A,"&gt;="&amp;$A$1,PASTE_DQS_TRACKER!$A:$A,"&lt;="&amp;$A$2)-SUMIFS(PASTE_DQS_TRACKER!$D:$D,PASTE_DQS_TRACKER!$C:$C,Swaps_wk!$AQ20,PASTE_DQS_TRACKER!$E:$E,Swaps_wk!R$2,PASTE_DQS_TRACKER!$A:$A,"&gt;="&amp;$A$1,PASTE_DQS_TRACKER!$A:$A,"&lt;="&amp;$A$2)</f>
        <v>0</v>
      </c>
      <c r="S20" s="6">
        <f>SUMIFS(PASTE_DQS_TRACKER!$D:$D,PASTE_DQS_TRACKER!$C:$C,Swaps_wk!$AQ20,PASTE_DQS_TRACKER!$B:$B,Swaps_wk!S$2,PASTE_DQS_TRACKER!$A:$A,"&gt;="&amp;$A$1,PASTE_DQS_TRACKER!$A:$A,"&lt;="&amp;$A$2)-SUMIFS(PASTE_DQS_TRACKER!$D:$D,PASTE_DQS_TRACKER!$C:$C,Swaps_wk!$AQ20,PASTE_DQS_TRACKER!$E:$E,Swaps_wk!S$2,PASTE_DQS_TRACKER!$A:$A,"&gt;="&amp;$A$1,PASTE_DQS_TRACKER!$A:$A,"&lt;="&amp;$A$2)</f>
        <v>0</v>
      </c>
      <c r="T20" s="6">
        <f>SUMIFS(PASTE_DQS_TRACKER!$D:$D,PASTE_DQS_TRACKER!$C:$C,Swaps_wk!$AQ20,PASTE_DQS_TRACKER!$B:$B,Swaps_wk!T$2,PASTE_DQS_TRACKER!$A:$A,"&gt;="&amp;$A$1,PASTE_DQS_TRACKER!$A:$A,"&lt;="&amp;$A$2)-SUMIFS(PASTE_DQS_TRACKER!$D:$D,PASTE_DQS_TRACKER!$C:$C,Swaps_wk!$AQ20,PASTE_DQS_TRACKER!$E:$E,Swaps_wk!T$2,PASTE_DQS_TRACKER!$A:$A,"&gt;="&amp;$A$1,PASTE_DQS_TRACKER!$A:$A,"&lt;="&amp;$A$2)</f>
        <v>0</v>
      </c>
      <c r="U20" s="6">
        <f>SUMIFS(PASTE_DQS_TRACKER!$D:$D,PASTE_DQS_TRACKER!$C:$C,Swaps_wk!$AQ20,PASTE_DQS_TRACKER!$B:$B,Swaps_wk!U$2,PASTE_DQS_TRACKER!$A:$A,"&gt;="&amp;$A$1,PASTE_DQS_TRACKER!$A:$A,"&lt;="&amp;$A$2)-SUMIFS(PASTE_DQS_TRACKER!$D:$D,PASTE_DQS_TRACKER!$C:$C,Swaps_wk!$AQ20,PASTE_DQS_TRACKER!$E:$E,Swaps_wk!U$2,PASTE_DQS_TRACKER!$A:$A,"&gt;="&amp;$A$1,PASTE_DQS_TRACKER!$A:$A,"&lt;="&amp;$A$2)</f>
        <v>0</v>
      </c>
      <c r="V20" s="6">
        <f>SUMIFS(PASTE_DQS_TRACKER!$D:$D,PASTE_DQS_TRACKER!$C:$C,Swaps_wk!$AQ20,PASTE_DQS_TRACKER!$B:$B,Swaps_wk!V$2,PASTE_DQS_TRACKER!$A:$A,"&gt;="&amp;$A$1,PASTE_DQS_TRACKER!$A:$A,"&lt;="&amp;$A$2)-SUMIFS(PASTE_DQS_TRACKER!$D:$D,PASTE_DQS_TRACKER!$C:$C,Swaps_wk!$AQ20,PASTE_DQS_TRACKER!$E:$E,Swaps_wk!V$2,PASTE_DQS_TRACKER!$A:$A,"&gt;="&amp;$A$1,PASTE_DQS_TRACKER!$A:$A,"&lt;="&amp;$A$2)</f>
        <v>0</v>
      </c>
      <c r="W20" s="6">
        <f>SUMIFS(PASTE_DQS_TRACKER!$D:$D,PASTE_DQS_TRACKER!$C:$C,Swaps_wk!$AQ20,PASTE_DQS_TRACKER!$B:$B,Swaps_wk!W$2,PASTE_DQS_TRACKER!$A:$A,"&gt;="&amp;$A$1,PASTE_DQS_TRACKER!$A:$A,"&lt;="&amp;$A$2)-SUMIFS(PASTE_DQS_TRACKER!$D:$D,PASTE_DQS_TRACKER!$C:$C,Swaps_wk!$AQ20,PASTE_DQS_TRACKER!$E:$E,Swaps_wk!W$2,PASTE_DQS_TRACKER!$A:$A,"&gt;="&amp;$A$1,PASTE_DQS_TRACKER!$A:$A,"&lt;="&amp;$A$2)</f>
        <v>0</v>
      </c>
      <c r="X20" s="6">
        <f>SUMIFS(PASTE_DQS_TRACKER!$D:$D,PASTE_DQS_TRACKER!$C:$C,Swaps_wk!$AQ20,PASTE_DQS_TRACKER!$B:$B,Swaps_wk!X$2,PASTE_DQS_TRACKER!$A:$A,"&gt;="&amp;$A$1,PASTE_DQS_TRACKER!$A:$A,"&lt;="&amp;$A$2)-SUMIFS(PASTE_DQS_TRACKER!$D:$D,PASTE_DQS_TRACKER!$C:$C,Swaps_wk!$AQ20,PASTE_DQS_TRACKER!$E:$E,Swaps_wk!X$2,PASTE_DQS_TRACKER!$A:$A,"&gt;="&amp;$A$1,PASTE_DQS_TRACKER!$A:$A,"&lt;="&amp;$A$2)</f>
        <v>0</v>
      </c>
      <c r="Y20" s="6">
        <f>SUMIFS(PASTE_DQS_TRACKER!$D:$D,PASTE_DQS_TRACKER!$C:$C,Swaps_wk!$AQ20,PASTE_DQS_TRACKER!$B:$B,Swaps_wk!Y$2,PASTE_DQS_TRACKER!$A:$A,"&gt;="&amp;$A$1,PASTE_DQS_TRACKER!$A:$A,"&lt;="&amp;$A$2)-SUMIFS(PASTE_DQS_TRACKER!$D:$D,PASTE_DQS_TRACKER!$C:$C,Swaps_wk!$AQ20,PASTE_DQS_TRACKER!$E:$E,Swaps_wk!Y$2,PASTE_DQS_TRACKER!$A:$A,"&gt;="&amp;$A$1,PASTE_DQS_TRACKER!$A:$A,"&lt;="&amp;$A$2)</f>
        <v>0</v>
      </c>
      <c r="Z20" s="6">
        <f>SUMIFS(PASTE_DQS_TRACKER!$D:$D,PASTE_DQS_TRACKER!$C:$C,Swaps_wk!$AQ20,PASTE_DQS_TRACKER!$B:$B,Swaps_wk!Z$2,PASTE_DQS_TRACKER!$A:$A,"&gt;="&amp;$A$1,PASTE_DQS_TRACKER!$A:$A,"&lt;="&amp;$A$2)-SUMIFS(PASTE_DQS_TRACKER!$D:$D,PASTE_DQS_TRACKER!$C:$C,Swaps_wk!$AQ20,PASTE_DQS_TRACKER!$E:$E,Swaps_wk!Z$2,PASTE_DQS_TRACKER!$A:$A,"&gt;="&amp;$A$1,PASTE_DQS_TRACKER!$A:$A,"&lt;="&amp;$A$2)</f>
        <v>0</v>
      </c>
      <c r="AA20" s="6">
        <f>SUMIFS(PASTE_DQS_TRACKER!$D:$D,PASTE_DQS_TRACKER!$C:$C,Swaps_wk!$AQ20,PASTE_DQS_TRACKER!$B:$B,Swaps_wk!AA$2,PASTE_DQS_TRACKER!$A:$A,"&gt;="&amp;$A$1,PASTE_DQS_TRACKER!$A:$A,"&lt;="&amp;$A$2)-SUMIFS(PASTE_DQS_TRACKER!$D:$D,PASTE_DQS_TRACKER!$C:$C,Swaps_wk!$AQ20,PASTE_DQS_TRACKER!$E:$E,Swaps_wk!AA$2,PASTE_DQS_TRACKER!$A:$A,"&gt;="&amp;$A$1,PASTE_DQS_TRACKER!$A:$A,"&lt;="&amp;$A$2)</f>
        <v>0</v>
      </c>
      <c r="AB20" s="6">
        <f>SUMIFS(PASTE_DQS_TRACKER!$D:$D,PASTE_DQS_TRACKER!$C:$C,Swaps_wk!$AQ20,PASTE_DQS_TRACKER!$B:$B,Swaps_wk!AB$2,PASTE_DQS_TRACKER!$A:$A,"&gt;="&amp;$A$1,PASTE_DQS_TRACKER!$A:$A,"&lt;="&amp;$A$2)-SUMIFS(PASTE_DQS_TRACKER!$D:$D,PASTE_DQS_TRACKER!$C:$C,Swaps_wk!$AQ20,PASTE_DQS_TRACKER!$E:$E,Swaps_wk!AB$2,PASTE_DQS_TRACKER!$A:$A,"&gt;="&amp;$A$1,PASTE_DQS_TRACKER!$A:$A,"&lt;="&amp;$A$2)</f>
        <v>0</v>
      </c>
      <c r="AC20" s="6">
        <f>SUMIFS(PASTE_DQS_TRACKER!$D:$D,PASTE_DQS_TRACKER!$C:$C,Swaps_wk!$AQ20,PASTE_DQS_TRACKER!$B:$B,Swaps_wk!AC$2,PASTE_DQS_TRACKER!$A:$A,"&gt;="&amp;$A$1,PASTE_DQS_TRACKER!$A:$A,"&lt;="&amp;$A$2)-SUMIFS(PASTE_DQS_TRACKER!$D:$D,PASTE_DQS_TRACKER!$C:$C,Swaps_wk!$AQ20,PASTE_DQS_TRACKER!$E:$E,Swaps_wk!AC$2,PASTE_DQS_TRACKER!$A:$A,"&gt;="&amp;$A$1,PASTE_DQS_TRACKER!$A:$A,"&lt;="&amp;$A$2)</f>
        <v>0</v>
      </c>
      <c r="AD20" s="6">
        <f>SUMIFS(PASTE_DQS_TRACKER!$D:$D,PASTE_DQS_TRACKER!$C:$C,Swaps_wk!$AQ20,PASTE_DQS_TRACKER!$B:$B,Swaps_wk!AD$2,PASTE_DQS_TRACKER!$A:$A,"&gt;="&amp;$A$1,PASTE_DQS_TRACKER!$A:$A,"&lt;="&amp;$A$2)-SUMIFS(PASTE_DQS_TRACKER!$D:$D,PASTE_DQS_TRACKER!$C:$C,Swaps_wk!$AQ20,PASTE_DQS_TRACKER!$E:$E,Swaps_wk!AD$2,PASTE_DQS_TRACKER!$A:$A,"&gt;="&amp;$A$1,PASTE_DQS_TRACKER!$A:$A,"&lt;="&amp;$A$2)</f>
        <v>0</v>
      </c>
      <c r="AE20" s="6">
        <f>SUMIFS(PASTE_DQS_TRACKER!$D:$D,PASTE_DQS_TRACKER!$C:$C,Swaps_wk!$AQ20,PASTE_DQS_TRACKER!$B:$B,Swaps_wk!AE$2,PASTE_DQS_TRACKER!$A:$A,"&gt;="&amp;$A$1,PASTE_DQS_TRACKER!$A:$A,"&lt;="&amp;$A$2)-SUMIFS(PASTE_DQS_TRACKER!$D:$D,PASTE_DQS_TRACKER!$C:$C,Swaps_wk!$AQ20,PASTE_DQS_TRACKER!$E:$E,Swaps_wk!AE$2,PASTE_DQS_TRACKER!$A:$A,"&gt;="&amp;$A$1,PASTE_DQS_TRACKER!$A:$A,"&lt;="&amp;$A$2)</f>
        <v>0</v>
      </c>
      <c r="AF20" s="6">
        <f>SUMIFS(PASTE_DQS_TRACKER!$D:$D,PASTE_DQS_TRACKER!$C:$C,Swaps_wk!$AQ20,PASTE_DQS_TRACKER!$B:$B,Swaps_wk!AF$2,PASTE_DQS_TRACKER!$A:$A,"&gt;="&amp;$A$1,PASTE_DQS_TRACKER!$A:$A,"&lt;="&amp;$A$2)-SUMIFS(PASTE_DQS_TRACKER!$D:$D,PASTE_DQS_TRACKER!$C:$C,Swaps_wk!$AQ20,PASTE_DQS_TRACKER!$E:$E,Swaps_wk!AF$2,PASTE_DQS_TRACKER!$A:$A,"&gt;="&amp;$A$1,PASTE_DQS_TRACKER!$A:$A,"&lt;="&amp;$A$2)</f>
        <v>0</v>
      </c>
      <c r="AG20" s="6">
        <f>SUMIFS(PASTE_DQS_TRACKER!$D:$D,PASTE_DQS_TRACKER!$C:$C,Swaps_wk!$AQ20,PASTE_DQS_TRACKER!$B:$B,Swaps_wk!AG$2,PASTE_DQS_TRACKER!$A:$A,"&gt;="&amp;$A$1,PASTE_DQS_TRACKER!$A:$A,"&lt;="&amp;$A$2)-SUMIFS(PASTE_DQS_TRACKER!$D:$D,PASTE_DQS_TRACKER!$C:$C,Swaps_wk!$AQ20,PASTE_DQS_TRACKER!$E:$E,Swaps_wk!AG$2,PASTE_DQS_TRACKER!$A:$A,"&gt;="&amp;$A$1,PASTE_DQS_TRACKER!$A:$A,"&lt;="&amp;$A$2)</f>
        <v>0</v>
      </c>
      <c r="AH20" s="6">
        <f>SUMIFS(PASTE_DQS_TRACKER!$D:$D,PASTE_DQS_TRACKER!$C:$C,Swaps_wk!$AQ20,PASTE_DQS_TRACKER!$B:$B,Swaps_wk!AH$2,PASTE_DQS_TRACKER!$A:$A,"&gt;="&amp;$A$1,PASTE_DQS_TRACKER!$A:$A,"&lt;="&amp;$A$2)-SUMIFS(PASTE_DQS_TRACKER!$D:$D,PASTE_DQS_TRACKER!$C:$C,Swaps_wk!$AQ20,PASTE_DQS_TRACKER!$E:$E,Swaps_wk!AH$2,PASTE_DQS_TRACKER!$A:$A,"&gt;="&amp;$A$1,PASTE_DQS_TRACKER!$A:$A,"&lt;="&amp;$A$2)</f>
        <v>0</v>
      </c>
      <c r="AI20" s="6">
        <f>SUMIFS(PASTE_DQS_TRACKER!$D:$D,PASTE_DQS_TRACKER!$C:$C,Swaps_wk!$AQ20,PASTE_DQS_TRACKER!$B:$B,Swaps_wk!AI$2,PASTE_DQS_TRACKER!$A:$A,"&gt;="&amp;$A$1,PASTE_DQS_TRACKER!$A:$A,"&lt;="&amp;$A$2)-SUMIFS(PASTE_DQS_TRACKER!$D:$D,PASTE_DQS_TRACKER!$C:$C,Swaps_wk!$AQ20,PASTE_DQS_TRACKER!$E:$E,Swaps_wk!AI$2,PASTE_DQS_TRACKER!$A:$A,"&gt;="&amp;$A$1,PASTE_DQS_TRACKER!$A:$A,"&lt;="&amp;$A$2)</f>
        <v>0</v>
      </c>
      <c r="AJ20" s="6">
        <f>SUMIFS(PASTE_DQS_TRACKER!$D:$D,PASTE_DQS_TRACKER!$C:$C,Swaps_wk!$AQ20,PASTE_DQS_TRACKER!$B:$B,Swaps_wk!AJ$2,PASTE_DQS_TRACKER!$A:$A,"&gt;="&amp;$A$1,PASTE_DQS_TRACKER!$A:$A,"&lt;="&amp;$A$2)-SUMIFS(PASTE_DQS_TRACKER!$D:$D,PASTE_DQS_TRACKER!$C:$C,Swaps_wk!$AQ20,PASTE_DQS_TRACKER!$E:$E,Swaps_wk!AJ$2,PASTE_DQS_TRACKER!$A:$A,"&gt;="&amp;$A$1,PASTE_DQS_TRACKER!$A:$A,"&lt;="&amp;$A$2)</f>
        <v>0</v>
      </c>
      <c r="AK20" s="6">
        <f>SUMIFS(PASTE_DQS_TRACKER!$D:$D,PASTE_DQS_TRACKER!$C:$C,Swaps_wk!$AQ20,PASTE_DQS_TRACKER!$B:$B,Swaps_wk!AK$2,PASTE_DQS_TRACKER!$A:$A,"&gt;="&amp;$A$1,PASTE_DQS_TRACKER!$A:$A,"&lt;="&amp;$A$2)-SUMIFS(PASTE_DQS_TRACKER!$D:$D,PASTE_DQS_TRACKER!$C:$C,Swaps_wk!$AQ20,PASTE_DQS_TRACKER!$E:$E,Swaps_wk!AK$2,PASTE_DQS_TRACKER!$A:$A,"&gt;="&amp;$A$1,PASTE_DQS_TRACKER!$A:$A,"&lt;="&amp;$A$2)</f>
        <v>0</v>
      </c>
      <c r="AL20" s="6">
        <f>SUMIFS(PASTE_DQS_TRACKER!$D:$D,PASTE_DQS_TRACKER!$C:$C,Swaps_wk!$AQ20,PASTE_DQS_TRACKER!$B:$B,Swaps_wk!AL$2,PASTE_DQS_TRACKER!$A:$A,"&gt;="&amp;$A$1,PASTE_DQS_TRACKER!$A:$A,"&lt;="&amp;$A$2)-SUMIFS(PASTE_DQS_TRACKER!$D:$D,PASTE_DQS_TRACKER!$C:$C,Swaps_wk!$AQ20,PASTE_DQS_TRACKER!$E:$E,Swaps_wk!AL$2,PASTE_DQS_TRACKER!$A:$A,"&gt;="&amp;$A$1,PASTE_DQS_TRACKER!$A:$A,"&lt;="&amp;$A$2)</f>
        <v>0</v>
      </c>
      <c r="AM20" s="6">
        <f>SUMIFS(PASTE_DQS_TRACKER!$D:$D,PASTE_DQS_TRACKER!$C:$C,Swaps_wk!$AQ20,PASTE_DQS_TRACKER!$B:$B,Swaps_wk!AM$2,PASTE_DQS_TRACKER!$A:$A,"&gt;="&amp;$A$1,PASTE_DQS_TRACKER!$A:$A,"&lt;="&amp;$A$2)-SUMIFS(PASTE_DQS_TRACKER!$D:$D,PASTE_DQS_TRACKER!$C:$C,Swaps_wk!$AQ20,PASTE_DQS_TRACKER!$E:$E,Swaps_wk!AM$2,PASTE_DQS_TRACKER!$A:$A,"&gt;="&amp;$A$1,PASTE_DQS_TRACKER!$A:$A,"&lt;="&amp;$A$2)</f>
        <v>0</v>
      </c>
      <c r="AN20" s="6">
        <f>SUMIFS(PASTE_DQS_TRACKER!$D:$D,PASTE_DQS_TRACKER!$C:$C,Swaps_wk!$AQ20,PASTE_DQS_TRACKER!$B:$B,Swaps_wk!AN$2,PASTE_DQS_TRACKER!$A:$A,"&gt;="&amp;$A$1,PASTE_DQS_TRACKER!$A:$A,"&lt;="&amp;$A$2)-SUMIFS(PASTE_DQS_TRACKER!$D:$D,PASTE_DQS_TRACKER!$C:$C,Swaps_wk!$AQ20,PASTE_DQS_TRACKER!$E:$E,Swaps_wk!AN$2,PASTE_DQS_TRACKER!$A:$A,"&gt;="&amp;$A$1,PASTE_DQS_TRACKER!$A:$A,"&lt;="&amp;$A$2)</f>
        <v>0</v>
      </c>
      <c r="AO20" s="6">
        <f t="shared" si="0"/>
        <v>0</v>
      </c>
      <c r="AP20">
        <v>19</v>
      </c>
      <c r="AQ20" t="str">
        <f t="shared" si="1"/>
        <v>HER/1/2-</v>
      </c>
    </row>
    <row r="21" spans="1:43" x14ac:dyDescent="0.25">
      <c r="A21" t="s">
        <v>185</v>
      </c>
      <c r="B21" s="6">
        <f>SUMIFS(PASTE_DQS_TRACKER!$D:$D,PASTE_DQS_TRACKER!$C:$C,Swaps_wk!$AQ21,PASTE_DQS_TRACKER!$B:$B,Swaps_wk!B$2,PASTE_DQS_TRACKER!$A:$A,"&gt;="&amp;$A$1,PASTE_DQS_TRACKER!$A:$A,"&lt;="&amp;$A$2)-SUMIFS(PASTE_DQS_TRACKER!$D:$D,PASTE_DQS_TRACKER!$C:$C,Swaps_wk!$AQ21,PASTE_DQS_TRACKER!$E:$E,Swaps_wk!B$2,PASTE_DQS_TRACKER!$A:$A,"&gt;="&amp;$A$1,PASTE_DQS_TRACKER!$A:$A,"&lt;="&amp;$A$2)</f>
        <v>0</v>
      </c>
      <c r="C21" s="6">
        <f>SUMIFS(PASTE_DQS_TRACKER!$D:$D,PASTE_DQS_TRACKER!$C:$C,Swaps_wk!$AQ21,PASTE_DQS_TRACKER!$B:$B,Swaps_wk!C$2,PASTE_DQS_TRACKER!$A:$A,"&gt;="&amp;$A$1,PASTE_DQS_TRACKER!$A:$A,"&lt;="&amp;$A$2)-SUMIFS(PASTE_DQS_TRACKER!$D:$D,PASTE_DQS_TRACKER!$C:$C,Swaps_wk!$AQ21,PASTE_DQS_TRACKER!$E:$E,Swaps_wk!C$2,PASTE_DQS_TRACKER!$A:$A,"&gt;="&amp;$A$1,PASTE_DQS_TRACKER!$A:$A,"&lt;="&amp;$A$2)</f>
        <v>0</v>
      </c>
      <c r="D21" s="6">
        <f>SUMIFS(PASTE_DQS_TRACKER!$D:$D,PASTE_DQS_TRACKER!$C:$C,Swaps_wk!$AQ21,PASTE_DQS_TRACKER!$B:$B,Swaps_wk!D$2,PASTE_DQS_TRACKER!$A:$A,"&gt;="&amp;$A$1,PASTE_DQS_TRACKER!$A:$A,"&lt;="&amp;$A$2)-SUMIFS(PASTE_DQS_TRACKER!$D:$D,PASTE_DQS_TRACKER!$C:$C,Swaps_wk!$AQ21,PASTE_DQS_TRACKER!$E:$E,Swaps_wk!D$2,PASTE_DQS_TRACKER!$A:$A,"&gt;="&amp;$A$1,PASTE_DQS_TRACKER!$A:$A,"&lt;="&amp;$A$2)</f>
        <v>0</v>
      </c>
      <c r="E21" s="6">
        <f>SUMIFS(PASTE_DQS_TRACKER!$D:$D,PASTE_DQS_TRACKER!$C:$C,Swaps_wk!$AQ21,PASTE_DQS_TRACKER!$B:$B,Swaps_wk!E$2,PASTE_DQS_TRACKER!$A:$A,"&gt;="&amp;$A$1,PASTE_DQS_TRACKER!$A:$A,"&lt;="&amp;$A$2)-SUMIFS(PASTE_DQS_TRACKER!$D:$D,PASTE_DQS_TRACKER!$C:$C,Swaps_wk!$AQ21,PASTE_DQS_TRACKER!$E:$E,Swaps_wk!E$2,PASTE_DQS_TRACKER!$A:$A,"&gt;="&amp;$A$1,PASTE_DQS_TRACKER!$A:$A,"&lt;="&amp;$A$2)</f>
        <v>0</v>
      </c>
      <c r="F21" s="6">
        <f>SUMIFS(PASTE_DQS_TRACKER!$D:$D,PASTE_DQS_TRACKER!$C:$C,Swaps_wk!$AQ21,PASTE_DQS_TRACKER!$B:$B,Swaps_wk!F$2,PASTE_DQS_TRACKER!$A:$A,"&gt;="&amp;$A$1,PASTE_DQS_TRACKER!$A:$A,"&lt;="&amp;$A$2)-SUMIFS(PASTE_DQS_TRACKER!$D:$D,PASTE_DQS_TRACKER!$C:$C,Swaps_wk!$AQ21,PASTE_DQS_TRACKER!$E:$E,Swaps_wk!F$2,PASTE_DQS_TRACKER!$A:$A,"&gt;="&amp;$A$1,PASTE_DQS_TRACKER!$A:$A,"&lt;="&amp;$A$2)</f>
        <v>0</v>
      </c>
      <c r="G21" s="6">
        <f>SUMIFS(PASTE_DQS_TRACKER!$D:$D,PASTE_DQS_TRACKER!$C:$C,Swaps_wk!$AQ21,PASTE_DQS_TRACKER!$B:$B,Swaps_wk!G$2,PASTE_DQS_TRACKER!$A:$A,"&gt;="&amp;$A$1,PASTE_DQS_TRACKER!$A:$A,"&lt;="&amp;$A$2)-SUMIFS(PASTE_DQS_TRACKER!$D:$D,PASTE_DQS_TRACKER!$C:$C,Swaps_wk!$AQ21,PASTE_DQS_TRACKER!$E:$E,Swaps_wk!G$2,PASTE_DQS_TRACKER!$A:$A,"&gt;="&amp;$A$1,PASTE_DQS_TRACKER!$A:$A,"&lt;="&amp;$A$2)</f>
        <v>0</v>
      </c>
      <c r="H21" s="6">
        <f>SUMIFS(PASTE_DQS_TRACKER!$D:$D,PASTE_DQS_TRACKER!$C:$C,Swaps_wk!$AQ21,PASTE_DQS_TRACKER!$B:$B,Swaps_wk!H$2,PASTE_DQS_TRACKER!$A:$A,"&gt;="&amp;$A$1,PASTE_DQS_TRACKER!$A:$A,"&lt;="&amp;$A$2)-SUMIFS(PASTE_DQS_TRACKER!$D:$D,PASTE_DQS_TRACKER!$C:$C,Swaps_wk!$AQ21,PASTE_DQS_TRACKER!$E:$E,Swaps_wk!H$2,PASTE_DQS_TRACKER!$A:$A,"&gt;="&amp;$A$1,PASTE_DQS_TRACKER!$A:$A,"&lt;="&amp;$A$2)</f>
        <v>0</v>
      </c>
      <c r="I21" s="6">
        <f>SUMIFS(PASTE_DQS_TRACKER!$D:$D,PASTE_DQS_TRACKER!$C:$C,Swaps_wk!$AQ21,PASTE_DQS_TRACKER!$B:$B,Swaps_wk!I$2,PASTE_DQS_TRACKER!$A:$A,"&gt;="&amp;$A$1,PASTE_DQS_TRACKER!$A:$A,"&lt;="&amp;$A$2)-SUMIFS(PASTE_DQS_TRACKER!$D:$D,PASTE_DQS_TRACKER!$C:$C,Swaps_wk!$AQ21,PASTE_DQS_TRACKER!$E:$E,Swaps_wk!I$2,PASTE_DQS_TRACKER!$A:$A,"&gt;="&amp;$A$1,PASTE_DQS_TRACKER!$A:$A,"&lt;="&amp;$A$2)</f>
        <v>0</v>
      </c>
      <c r="J21" s="6">
        <f>SUMIFS(PASTE_DQS_TRACKER!$D:$D,PASTE_DQS_TRACKER!$C:$C,Swaps_wk!$AQ21,PASTE_DQS_TRACKER!$B:$B,Swaps_wk!J$2,PASTE_DQS_TRACKER!$A:$A,"&gt;="&amp;$A$1,PASTE_DQS_TRACKER!$A:$A,"&lt;="&amp;$A$2)-SUMIFS(PASTE_DQS_TRACKER!$D:$D,PASTE_DQS_TRACKER!$C:$C,Swaps_wk!$AQ21,PASTE_DQS_TRACKER!$E:$E,Swaps_wk!J$2,PASTE_DQS_TRACKER!$A:$A,"&gt;="&amp;$A$1,PASTE_DQS_TRACKER!$A:$A,"&lt;="&amp;$A$2)</f>
        <v>0</v>
      </c>
      <c r="K21" s="6">
        <f>SUMIFS(PASTE_DQS_TRACKER!$D:$D,PASTE_DQS_TRACKER!$C:$C,Swaps_wk!$AQ21,PASTE_DQS_TRACKER!$B:$B,Swaps_wk!K$2,PASTE_DQS_TRACKER!$A:$A,"&gt;="&amp;$A$1,PASTE_DQS_TRACKER!$A:$A,"&lt;="&amp;$A$2)-SUMIFS(PASTE_DQS_TRACKER!$D:$D,PASTE_DQS_TRACKER!$C:$C,Swaps_wk!$AQ21,PASTE_DQS_TRACKER!$E:$E,Swaps_wk!K$2,PASTE_DQS_TRACKER!$A:$A,"&gt;="&amp;$A$1,PASTE_DQS_TRACKER!$A:$A,"&lt;="&amp;$A$2)</f>
        <v>0</v>
      </c>
      <c r="L21" s="6">
        <f>SUMIFS(PASTE_DQS_TRACKER!$D:$D,PASTE_DQS_TRACKER!$C:$C,Swaps_wk!$AQ21,PASTE_DQS_TRACKER!$B:$B,Swaps_wk!L$2,PASTE_DQS_TRACKER!$A:$A,"&gt;="&amp;$A$1,PASTE_DQS_TRACKER!$A:$A,"&lt;="&amp;$A$2)-SUMIFS(PASTE_DQS_TRACKER!$D:$D,PASTE_DQS_TRACKER!$C:$C,Swaps_wk!$AQ21,PASTE_DQS_TRACKER!$E:$E,Swaps_wk!L$2,PASTE_DQS_TRACKER!$A:$A,"&gt;="&amp;$A$1,PASTE_DQS_TRACKER!$A:$A,"&lt;="&amp;$A$2)</f>
        <v>0</v>
      </c>
      <c r="M21" s="6">
        <f>SUMIFS(PASTE_DQS_TRACKER!$D:$D,PASTE_DQS_TRACKER!$C:$C,Swaps_wk!$AQ21,PASTE_DQS_TRACKER!$B:$B,Swaps_wk!M$2,PASTE_DQS_TRACKER!$A:$A,"&gt;="&amp;$A$1,PASTE_DQS_TRACKER!$A:$A,"&lt;="&amp;$A$2)-SUMIFS(PASTE_DQS_TRACKER!$D:$D,PASTE_DQS_TRACKER!$C:$C,Swaps_wk!$AQ21,PASTE_DQS_TRACKER!$E:$E,Swaps_wk!M$2,PASTE_DQS_TRACKER!$A:$A,"&gt;="&amp;$A$1,PASTE_DQS_TRACKER!$A:$A,"&lt;="&amp;$A$2)</f>
        <v>0</v>
      </c>
      <c r="N21" s="6">
        <f>SUMIFS(PASTE_DQS_TRACKER!$D:$D,PASTE_DQS_TRACKER!$C:$C,Swaps_wk!$AQ21,PASTE_DQS_TRACKER!$B:$B,Swaps_wk!N$2,PASTE_DQS_TRACKER!$A:$A,"&gt;="&amp;$A$1,PASTE_DQS_TRACKER!$A:$A,"&lt;="&amp;$A$2)-SUMIFS(PASTE_DQS_TRACKER!$D:$D,PASTE_DQS_TRACKER!$C:$C,Swaps_wk!$AQ21,PASTE_DQS_TRACKER!$E:$E,Swaps_wk!N$2,PASTE_DQS_TRACKER!$A:$A,"&gt;="&amp;$A$1,PASTE_DQS_TRACKER!$A:$A,"&lt;="&amp;$A$2)</f>
        <v>0</v>
      </c>
      <c r="O21" s="6">
        <f>SUMIFS(PASTE_DQS_TRACKER!$D:$D,PASTE_DQS_TRACKER!$C:$C,Swaps_wk!$AQ21,PASTE_DQS_TRACKER!$B:$B,Swaps_wk!O$2,PASTE_DQS_TRACKER!$A:$A,"&gt;="&amp;$A$1,PASTE_DQS_TRACKER!$A:$A,"&lt;="&amp;$A$2)-SUMIFS(PASTE_DQS_TRACKER!$D:$D,PASTE_DQS_TRACKER!$C:$C,Swaps_wk!$AQ21,PASTE_DQS_TRACKER!$E:$E,Swaps_wk!O$2,PASTE_DQS_TRACKER!$A:$A,"&gt;="&amp;$A$1,PASTE_DQS_TRACKER!$A:$A,"&lt;="&amp;$A$2)</f>
        <v>0</v>
      </c>
      <c r="P21" s="6">
        <f>SUMIFS(PASTE_DQS_TRACKER!$D:$D,PASTE_DQS_TRACKER!$C:$C,Swaps_wk!$AQ21,PASTE_DQS_TRACKER!$B:$B,Swaps_wk!P$2,PASTE_DQS_TRACKER!$A:$A,"&gt;="&amp;$A$1,PASTE_DQS_TRACKER!$A:$A,"&lt;="&amp;$A$2)-SUMIFS(PASTE_DQS_TRACKER!$D:$D,PASTE_DQS_TRACKER!$C:$C,Swaps_wk!$AQ21,PASTE_DQS_TRACKER!$E:$E,Swaps_wk!P$2,PASTE_DQS_TRACKER!$A:$A,"&gt;="&amp;$A$1,PASTE_DQS_TRACKER!$A:$A,"&lt;="&amp;$A$2)</f>
        <v>-25</v>
      </c>
      <c r="Q21" s="6">
        <f>SUMIFS(PASTE_DQS_TRACKER!$D:$D,PASTE_DQS_TRACKER!$C:$C,Swaps_wk!$AQ21,PASTE_DQS_TRACKER!$B:$B,Swaps_wk!Q$2,PASTE_DQS_TRACKER!$A:$A,"&gt;="&amp;$A$1,PASTE_DQS_TRACKER!$A:$A,"&lt;="&amp;$A$2)-SUMIFS(PASTE_DQS_TRACKER!$D:$D,PASTE_DQS_TRACKER!$C:$C,Swaps_wk!$AQ21,PASTE_DQS_TRACKER!$E:$E,Swaps_wk!Q$2,PASTE_DQS_TRACKER!$A:$A,"&gt;="&amp;$A$1,PASTE_DQS_TRACKER!$A:$A,"&lt;="&amp;$A$2)</f>
        <v>25</v>
      </c>
      <c r="R21" s="6">
        <f>SUMIFS(PASTE_DQS_TRACKER!$D:$D,PASTE_DQS_TRACKER!$C:$C,Swaps_wk!$AQ21,PASTE_DQS_TRACKER!$B:$B,Swaps_wk!R$2,PASTE_DQS_TRACKER!$A:$A,"&gt;="&amp;$A$1,PASTE_DQS_TRACKER!$A:$A,"&lt;="&amp;$A$2)-SUMIFS(PASTE_DQS_TRACKER!$D:$D,PASTE_DQS_TRACKER!$C:$C,Swaps_wk!$AQ21,PASTE_DQS_TRACKER!$E:$E,Swaps_wk!R$2,PASTE_DQS_TRACKER!$A:$A,"&gt;="&amp;$A$1,PASTE_DQS_TRACKER!$A:$A,"&lt;="&amp;$A$2)</f>
        <v>0</v>
      </c>
      <c r="S21" s="6">
        <f>SUMIFS(PASTE_DQS_TRACKER!$D:$D,PASTE_DQS_TRACKER!$C:$C,Swaps_wk!$AQ21,PASTE_DQS_TRACKER!$B:$B,Swaps_wk!S$2,PASTE_DQS_TRACKER!$A:$A,"&gt;="&amp;$A$1,PASTE_DQS_TRACKER!$A:$A,"&lt;="&amp;$A$2)-SUMIFS(PASTE_DQS_TRACKER!$D:$D,PASTE_DQS_TRACKER!$C:$C,Swaps_wk!$AQ21,PASTE_DQS_TRACKER!$E:$E,Swaps_wk!S$2,PASTE_DQS_TRACKER!$A:$A,"&gt;="&amp;$A$1,PASTE_DQS_TRACKER!$A:$A,"&lt;="&amp;$A$2)</f>
        <v>0</v>
      </c>
      <c r="T21" s="6">
        <f>SUMIFS(PASTE_DQS_TRACKER!$D:$D,PASTE_DQS_TRACKER!$C:$C,Swaps_wk!$AQ21,PASTE_DQS_TRACKER!$B:$B,Swaps_wk!T$2,PASTE_DQS_TRACKER!$A:$A,"&gt;="&amp;$A$1,PASTE_DQS_TRACKER!$A:$A,"&lt;="&amp;$A$2)-SUMIFS(PASTE_DQS_TRACKER!$D:$D,PASTE_DQS_TRACKER!$C:$C,Swaps_wk!$AQ21,PASTE_DQS_TRACKER!$E:$E,Swaps_wk!T$2,PASTE_DQS_TRACKER!$A:$A,"&gt;="&amp;$A$1,PASTE_DQS_TRACKER!$A:$A,"&lt;="&amp;$A$2)</f>
        <v>0</v>
      </c>
      <c r="U21" s="6">
        <f>SUMIFS(PASTE_DQS_TRACKER!$D:$D,PASTE_DQS_TRACKER!$C:$C,Swaps_wk!$AQ21,PASTE_DQS_TRACKER!$B:$B,Swaps_wk!U$2,PASTE_DQS_TRACKER!$A:$A,"&gt;="&amp;$A$1,PASTE_DQS_TRACKER!$A:$A,"&lt;="&amp;$A$2)-SUMIFS(PASTE_DQS_TRACKER!$D:$D,PASTE_DQS_TRACKER!$C:$C,Swaps_wk!$AQ21,PASTE_DQS_TRACKER!$E:$E,Swaps_wk!U$2,PASTE_DQS_TRACKER!$A:$A,"&gt;="&amp;$A$1,PASTE_DQS_TRACKER!$A:$A,"&lt;="&amp;$A$2)</f>
        <v>0</v>
      </c>
      <c r="V21" s="6">
        <f>SUMIFS(PASTE_DQS_TRACKER!$D:$D,PASTE_DQS_TRACKER!$C:$C,Swaps_wk!$AQ21,PASTE_DQS_TRACKER!$B:$B,Swaps_wk!V$2,PASTE_DQS_TRACKER!$A:$A,"&gt;="&amp;$A$1,PASTE_DQS_TRACKER!$A:$A,"&lt;="&amp;$A$2)-SUMIFS(PASTE_DQS_TRACKER!$D:$D,PASTE_DQS_TRACKER!$C:$C,Swaps_wk!$AQ21,PASTE_DQS_TRACKER!$E:$E,Swaps_wk!V$2,PASTE_DQS_TRACKER!$A:$A,"&gt;="&amp;$A$1,PASTE_DQS_TRACKER!$A:$A,"&lt;="&amp;$A$2)</f>
        <v>0</v>
      </c>
      <c r="W21" s="6">
        <f>SUMIFS(PASTE_DQS_TRACKER!$D:$D,PASTE_DQS_TRACKER!$C:$C,Swaps_wk!$AQ21,PASTE_DQS_TRACKER!$B:$B,Swaps_wk!W$2,PASTE_DQS_TRACKER!$A:$A,"&gt;="&amp;$A$1,PASTE_DQS_TRACKER!$A:$A,"&lt;="&amp;$A$2)-SUMIFS(PASTE_DQS_TRACKER!$D:$D,PASTE_DQS_TRACKER!$C:$C,Swaps_wk!$AQ21,PASTE_DQS_TRACKER!$E:$E,Swaps_wk!W$2,PASTE_DQS_TRACKER!$A:$A,"&gt;="&amp;$A$1,PASTE_DQS_TRACKER!$A:$A,"&lt;="&amp;$A$2)</f>
        <v>0</v>
      </c>
      <c r="X21" s="6">
        <f>SUMIFS(PASTE_DQS_TRACKER!$D:$D,PASTE_DQS_TRACKER!$C:$C,Swaps_wk!$AQ21,PASTE_DQS_TRACKER!$B:$B,Swaps_wk!X$2,PASTE_DQS_TRACKER!$A:$A,"&gt;="&amp;$A$1,PASTE_DQS_TRACKER!$A:$A,"&lt;="&amp;$A$2)-SUMIFS(PASTE_DQS_TRACKER!$D:$D,PASTE_DQS_TRACKER!$C:$C,Swaps_wk!$AQ21,PASTE_DQS_TRACKER!$E:$E,Swaps_wk!X$2,PASTE_DQS_TRACKER!$A:$A,"&gt;="&amp;$A$1,PASTE_DQS_TRACKER!$A:$A,"&lt;="&amp;$A$2)</f>
        <v>0</v>
      </c>
      <c r="Y21" s="6">
        <f>SUMIFS(PASTE_DQS_TRACKER!$D:$D,PASTE_DQS_TRACKER!$C:$C,Swaps_wk!$AQ21,PASTE_DQS_TRACKER!$B:$B,Swaps_wk!Y$2,PASTE_DQS_TRACKER!$A:$A,"&gt;="&amp;$A$1,PASTE_DQS_TRACKER!$A:$A,"&lt;="&amp;$A$2)-SUMIFS(PASTE_DQS_TRACKER!$D:$D,PASTE_DQS_TRACKER!$C:$C,Swaps_wk!$AQ21,PASTE_DQS_TRACKER!$E:$E,Swaps_wk!Y$2,PASTE_DQS_TRACKER!$A:$A,"&gt;="&amp;$A$1,PASTE_DQS_TRACKER!$A:$A,"&lt;="&amp;$A$2)</f>
        <v>0</v>
      </c>
      <c r="Z21" s="6">
        <f>SUMIFS(PASTE_DQS_TRACKER!$D:$D,PASTE_DQS_TRACKER!$C:$C,Swaps_wk!$AQ21,PASTE_DQS_TRACKER!$B:$B,Swaps_wk!Z$2,PASTE_DQS_TRACKER!$A:$A,"&gt;="&amp;$A$1,PASTE_DQS_TRACKER!$A:$A,"&lt;="&amp;$A$2)-SUMIFS(PASTE_DQS_TRACKER!$D:$D,PASTE_DQS_TRACKER!$C:$C,Swaps_wk!$AQ21,PASTE_DQS_TRACKER!$E:$E,Swaps_wk!Z$2,PASTE_DQS_TRACKER!$A:$A,"&gt;="&amp;$A$1,PASTE_DQS_TRACKER!$A:$A,"&lt;="&amp;$A$2)</f>
        <v>0</v>
      </c>
      <c r="AA21" s="6">
        <f>SUMIFS(PASTE_DQS_TRACKER!$D:$D,PASTE_DQS_TRACKER!$C:$C,Swaps_wk!$AQ21,PASTE_DQS_TRACKER!$B:$B,Swaps_wk!AA$2,PASTE_DQS_TRACKER!$A:$A,"&gt;="&amp;$A$1,PASTE_DQS_TRACKER!$A:$A,"&lt;="&amp;$A$2)-SUMIFS(PASTE_DQS_TRACKER!$D:$D,PASTE_DQS_TRACKER!$C:$C,Swaps_wk!$AQ21,PASTE_DQS_TRACKER!$E:$E,Swaps_wk!AA$2,PASTE_DQS_TRACKER!$A:$A,"&gt;="&amp;$A$1,PASTE_DQS_TRACKER!$A:$A,"&lt;="&amp;$A$2)</f>
        <v>0</v>
      </c>
      <c r="AB21" s="6">
        <f>SUMIFS(PASTE_DQS_TRACKER!$D:$D,PASTE_DQS_TRACKER!$C:$C,Swaps_wk!$AQ21,PASTE_DQS_TRACKER!$B:$B,Swaps_wk!AB$2,PASTE_DQS_TRACKER!$A:$A,"&gt;="&amp;$A$1,PASTE_DQS_TRACKER!$A:$A,"&lt;="&amp;$A$2)-SUMIFS(PASTE_DQS_TRACKER!$D:$D,PASTE_DQS_TRACKER!$C:$C,Swaps_wk!$AQ21,PASTE_DQS_TRACKER!$E:$E,Swaps_wk!AB$2,PASTE_DQS_TRACKER!$A:$A,"&gt;="&amp;$A$1,PASTE_DQS_TRACKER!$A:$A,"&lt;="&amp;$A$2)</f>
        <v>0</v>
      </c>
      <c r="AC21" s="6">
        <f>SUMIFS(PASTE_DQS_TRACKER!$D:$D,PASTE_DQS_TRACKER!$C:$C,Swaps_wk!$AQ21,PASTE_DQS_TRACKER!$B:$B,Swaps_wk!AC$2,PASTE_DQS_TRACKER!$A:$A,"&gt;="&amp;$A$1,PASTE_DQS_TRACKER!$A:$A,"&lt;="&amp;$A$2)-SUMIFS(PASTE_DQS_TRACKER!$D:$D,PASTE_DQS_TRACKER!$C:$C,Swaps_wk!$AQ21,PASTE_DQS_TRACKER!$E:$E,Swaps_wk!AC$2,PASTE_DQS_TRACKER!$A:$A,"&gt;="&amp;$A$1,PASTE_DQS_TRACKER!$A:$A,"&lt;="&amp;$A$2)</f>
        <v>0</v>
      </c>
      <c r="AD21" s="6">
        <f>SUMIFS(PASTE_DQS_TRACKER!$D:$D,PASTE_DQS_TRACKER!$C:$C,Swaps_wk!$AQ21,PASTE_DQS_TRACKER!$B:$B,Swaps_wk!AD$2,PASTE_DQS_TRACKER!$A:$A,"&gt;="&amp;$A$1,PASTE_DQS_TRACKER!$A:$A,"&lt;="&amp;$A$2)-SUMIFS(PASTE_DQS_TRACKER!$D:$D,PASTE_DQS_TRACKER!$C:$C,Swaps_wk!$AQ21,PASTE_DQS_TRACKER!$E:$E,Swaps_wk!AD$2,PASTE_DQS_TRACKER!$A:$A,"&gt;="&amp;$A$1,PASTE_DQS_TRACKER!$A:$A,"&lt;="&amp;$A$2)</f>
        <v>0</v>
      </c>
      <c r="AE21" s="6">
        <f>SUMIFS(PASTE_DQS_TRACKER!$D:$D,PASTE_DQS_TRACKER!$C:$C,Swaps_wk!$AQ21,PASTE_DQS_TRACKER!$B:$B,Swaps_wk!AE$2,PASTE_DQS_TRACKER!$A:$A,"&gt;="&amp;$A$1,PASTE_DQS_TRACKER!$A:$A,"&lt;="&amp;$A$2)-SUMIFS(PASTE_DQS_TRACKER!$D:$D,PASTE_DQS_TRACKER!$C:$C,Swaps_wk!$AQ21,PASTE_DQS_TRACKER!$E:$E,Swaps_wk!AE$2,PASTE_DQS_TRACKER!$A:$A,"&gt;="&amp;$A$1,PASTE_DQS_TRACKER!$A:$A,"&lt;="&amp;$A$2)</f>
        <v>0</v>
      </c>
      <c r="AF21" s="6">
        <f>SUMIFS(PASTE_DQS_TRACKER!$D:$D,PASTE_DQS_TRACKER!$C:$C,Swaps_wk!$AQ21,PASTE_DQS_TRACKER!$B:$B,Swaps_wk!AF$2,PASTE_DQS_TRACKER!$A:$A,"&gt;="&amp;$A$1,PASTE_DQS_TRACKER!$A:$A,"&lt;="&amp;$A$2)-SUMIFS(PASTE_DQS_TRACKER!$D:$D,PASTE_DQS_TRACKER!$C:$C,Swaps_wk!$AQ21,PASTE_DQS_TRACKER!$E:$E,Swaps_wk!AF$2,PASTE_DQS_TRACKER!$A:$A,"&gt;="&amp;$A$1,PASTE_DQS_TRACKER!$A:$A,"&lt;="&amp;$A$2)</f>
        <v>0</v>
      </c>
      <c r="AG21" s="6">
        <f>SUMIFS(PASTE_DQS_TRACKER!$D:$D,PASTE_DQS_TRACKER!$C:$C,Swaps_wk!$AQ21,PASTE_DQS_TRACKER!$B:$B,Swaps_wk!AG$2,PASTE_DQS_TRACKER!$A:$A,"&gt;="&amp;$A$1,PASTE_DQS_TRACKER!$A:$A,"&lt;="&amp;$A$2)-SUMIFS(PASTE_DQS_TRACKER!$D:$D,PASTE_DQS_TRACKER!$C:$C,Swaps_wk!$AQ21,PASTE_DQS_TRACKER!$E:$E,Swaps_wk!AG$2,PASTE_DQS_TRACKER!$A:$A,"&gt;="&amp;$A$1,PASTE_DQS_TRACKER!$A:$A,"&lt;="&amp;$A$2)</f>
        <v>0</v>
      </c>
      <c r="AH21" s="6">
        <f>SUMIFS(PASTE_DQS_TRACKER!$D:$D,PASTE_DQS_TRACKER!$C:$C,Swaps_wk!$AQ21,PASTE_DQS_TRACKER!$B:$B,Swaps_wk!AH$2,PASTE_DQS_TRACKER!$A:$A,"&gt;="&amp;$A$1,PASTE_DQS_TRACKER!$A:$A,"&lt;="&amp;$A$2)-SUMIFS(PASTE_DQS_TRACKER!$D:$D,PASTE_DQS_TRACKER!$C:$C,Swaps_wk!$AQ21,PASTE_DQS_TRACKER!$E:$E,Swaps_wk!AH$2,PASTE_DQS_TRACKER!$A:$A,"&gt;="&amp;$A$1,PASTE_DQS_TRACKER!$A:$A,"&lt;="&amp;$A$2)</f>
        <v>0</v>
      </c>
      <c r="AI21" s="6">
        <f>SUMIFS(PASTE_DQS_TRACKER!$D:$D,PASTE_DQS_TRACKER!$C:$C,Swaps_wk!$AQ21,PASTE_DQS_TRACKER!$B:$B,Swaps_wk!AI$2,PASTE_DQS_TRACKER!$A:$A,"&gt;="&amp;$A$1,PASTE_DQS_TRACKER!$A:$A,"&lt;="&amp;$A$2)-SUMIFS(PASTE_DQS_TRACKER!$D:$D,PASTE_DQS_TRACKER!$C:$C,Swaps_wk!$AQ21,PASTE_DQS_TRACKER!$E:$E,Swaps_wk!AI$2,PASTE_DQS_TRACKER!$A:$A,"&gt;="&amp;$A$1,PASTE_DQS_TRACKER!$A:$A,"&lt;="&amp;$A$2)</f>
        <v>0</v>
      </c>
      <c r="AJ21" s="6">
        <f>SUMIFS(PASTE_DQS_TRACKER!$D:$D,PASTE_DQS_TRACKER!$C:$C,Swaps_wk!$AQ21,PASTE_DQS_TRACKER!$B:$B,Swaps_wk!AJ$2,PASTE_DQS_TRACKER!$A:$A,"&gt;="&amp;$A$1,PASTE_DQS_TRACKER!$A:$A,"&lt;="&amp;$A$2)-SUMIFS(PASTE_DQS_TRACKER!$D:$D,PASTE_DQS_TRACKER!$C:$C,Swaps_wk!$AQ21,PASTE_DQS_TRACKER!$E:$E,Swaps_wk!AJ$2,PASTE_DQS_TRACKER!$A:$A,"&gt;="&amp;$A$1,PASTE_DQS_TRACKER!$A:$A,"&lt;="&amp;$A$2)</f>
        <v>0</v>
      </c>
      <c r="AK21" s="6">
        <f>SUMIFS(PASTE_DQS_TRACKER!$D:$D,PASTE_DQS_TRACKER!$C:$C,Swaps_wk!$AQ21,PASTE_DQS_TRACKER!$B:$B,Swaps_wk!AK$2,PASTE_DQS_TRACKER!$A:$A,"&gt;="&amp;$A$1,PASTE_DQS_TRACKER!$A:$A,"&lt;="&amp;$A$2)-SUMIFS(PASTE_DQS_TRACKER!$D:$D,PASTE_DQS_TRACKER!$C:$C,Swaps_wk!$AQ21,PASTE_DQS_TRACKER!$E:$E,Swaps_wk!AK$2,PASTE_DQS_TRACKER!$A:$A,"&gt;="&amp;$A$1,PASTE_DQS_TRACKER!$A:$A,"&lt;="&amp;$A$2)</f>
        <v>0</v>
      </c>
      <c r="AL21" s="6">
        <f>SUMIFS(PASTE_DQS_TRACKER!$D:$D,PASTE_DQS_TRACKER!$C:$C,Swaps_wk!$AQ21,PASTE_DQS_TRACKER!$B:$B,Swaps_wk!AL$2,PASTE_DQS_TRACKER!$A:$A,"&gt;="&amp;$A$1,PASTE_DQS_TRACKER!$A:$A,"&lt;="&amp;$A$2)-SUMIFS(PASTE_DQS_TRACKER!$D:$D,PASTE_DQS_TRACKER!$C:$C,Swaps_wk!$AQ21,PASTE_DQS_TRACKER!$E:$E,Swaps_wk!AL$2,PASTE_DQS_TRACKER!$A:$A,"&gt;="&amp;$A$1,PASTE_DQS_TRACKER!$A:$A,"&lt;="&amp;$A$2)</f>
        <v>0</v>
      </c>
      <c r="AM21" s="6">
        <f>SUMIFS(PASTE_DQS_TRACKER!$D:$D,PASTE_DQS_TRACKER!$C:$C,Swaps_wk!$AQ21,PASTE_DQS_TRACKER!$B:$B,Swaps_wk!AM$2,PASTE_DQS_TRACKER!$A:$A,"&gt;="&amp;$A$1,PASTE_DQS_TRACKER!$A:$A,"&lt;="&amp;$A$2)-SUMIFS(PASTE_DQS_TRACKER!$D:$D,PASTE_DQS_TRACKER!$C:$C,Swaps_wk!$AQ21,PASTE_DQS_TRACKER!$E:$E,Swaps_wk!AM$2,PASTE_DQS_TRACKER!$A:$A,"&gt;="&amp;$A$1,PASTE_DQS_TRACKER!$A:$A,"&lt;="&amp;$A$2)</f>
        <v>0</v>
      </c>
      <c r="AN21" s="6">
        <f>SUMIFS(PASTE_DQS_TRACKER!$D:$D,PASTE_DQS_TRACKER!$C:$C,Swaps_wk!$AQ21,PASTE_DQS_TRACKER!$B:$B,Swaps_wk!AN$2,PASTE_DQS_TRACKER!$A:$A,"&gt;="&amp;$A$1,PASTE_DQS_TRACKER!$A:$A,"&lt;="&amp;$A$2)-SUMIFS(PASTE_DQS_TRACKER!$D:$D,PASTE_DQS_TRACKER!$C:$C,Swaps_wk!$AQ21,PASTE_DQS_TRACKER!$E:$E,Swaps_wk!AN$2,PASTE_DQS_TRACKER!$A:$A,"&gt;="&amp;$A$1,PASTE_DQS_TRACKER!$A:$A,"&lt;="&amp;$A$2)</f>
        <v>0</v>
      </c>
      <c r="AO21" s="6">
        <f t="shared" si="0"/>
        <v>0</v>
      </c>
      <c r="AP21">
        <v>20</v>
      </c>
      <c r="AQ21" t="str">
        <f t="shared" si="1"/>
        <v>HER/4AB.</v>
      </c>
    </row>
    <row r="22" spans="1:43" x14ac:dyDescent="0.25">
      <c r="A22" t="s">
        <v>191</v>
      </c>
      <c r="B22" s="6">
        <f>SUMIFS(PASTE_DQS_TRACKER!$D:$D,PASTE_DQS_TRACKER!$C:$C,Swaps_wk!$AQ22,PASTE_DQS_TRACKER!$B:$B,Swaps_wk!B$2,PASTE_DQS_TRACKER!$A:$A,"&gt;="&amp;$A$1,PASTE_DQS_TRACKER!$A:$A,"&lt;="&amp;$A$2)-SUMIFS(PASTE_DQS_TRACKER!$D:$D,PASTE_DQS_TRACKER!$C:$C,Swaps_wk!$AQ22,PASTE_DQS_TRACKER!$E:$E,Swaps_wk!B$2,PASTE_DQS_TRACKER!$A:$A,"&gt;="&amp;$A$1,PASTE_DQS_TRACKER!$A:$A,"&lt;="&amp;$A$2)</f>
        <v>0</v>
      </c>
      <c r="C22" s="6">
        <f>SUMIFS(PASTE_DQS_TRACKER!$D:$D,PASTE_DQS_TRACKER!$C:$C,Swaps_wk!$AQ22,PASTE_DQS_TRACKER!$B:$B,Swaps_wk!C$2,PASTE_DQS_TRACKER!$A:$A,"&gt;="&amp;$A$1,PASTE_DQS_TRACKER!$A:$A,"&lt;="&amp;$A$2)-SUMIFS(PASTE_DQS_TRACKER!$D:$D,PASTE_DQS_TRACKER!$C:$C,Swaps_wk!$AQ22,PASTE_DQS_TRACKER!$E:$E,Swaps_wk!C$2,PASTE_DQS_TRACKER!$A:$A,"&gt;="&amp;$A$1,PASTE_DQS_TRACKER!$A:$A,"&lt;="&amp;$A$2)</f>
        <v>110</v>
      </c>
      <c r="D22" s="6">
        <f>SUMIFS(PASTE_DQS_TRACKER!$D:$D,PASTE_DQS_TRACKER!$C:$C,Swaps_wk!$AQ22,PASTE_DQS_TRACKER!$B:$B,Swaps_wk!D$2,PASTE_DQS_TRACKER!$A:$A,"&gt;="&amp;$A$1,PASTE_DQS_TRACKER!$A:$A,"&lt;="&amp;$A$2)-SUMIFS(PASTE_DQS_TRACKER!$D:$D,PASTE_DQS_TRACKER!$C:$C,Swaps_wk!$AQ22,PASTE_DQS_TRACKER!$E:$E,Swaps_wk!D$2,PASTE_DQS_TRACKER!$A:$A,"&gt;="&amp;$A$1,PASTE_DQS_TRACKER!$A:$A,"&lt;="&amp;$A$2)</f>
        <v>0</v>
      </c>
      <c r="E22" s="6">
        <f>SUMIFS(PASTE_DQS_TRACKER!$D:$D,PASTE_DQS_TRACKER!$C:$C,Swaps_wk!$AQ22,PASTE_DQS_TRACKER!$B:$B,Swaps_wk!E$2,PASTE_DQS_TRACKER!$A:$A,"&gt;="&amp;$A$1,PASTE_DQS_TRACKER!$A:$A,"&lt;="&amp;$A$2)-SUMIFS(PASTE_DQS_TRACKER!$D:$D,PASTE_DQS_TRACKER!$C:$C,Swaps_wk!$AQ22,PASTE_DQS_TRACKER!$E:$E,Swaps_wk!E$2,PASTE_DQS_TRACKER!$A:$A,"&gt;="&amp;$A$1,PASTE_DQS_TRACKER!$A:$A,"&lt;="&amp;$A$2)</f>
        <v>0</v>
      </c>
      <c r="F22" s="6">
        <f>SUMIFS(PASTE_DQS_TRACKER!$D:$D,PASTE_DQS_TRACKER!$C:$C,Swaps_wk!$AQ22,PASTE_DQS_TRACKER!$B:$B,Swaps_wk!F$2,PASTE_DQS_TRACKER!$A:$A,"&gt;="&amp;$A$1,PASTE_DQS_TRACKER!$A:$A,"&lt;="&amp;$A$2)-SUMIFS(PASTE_DQS_TRACKER!$D:$D,PASTE_DQS_TRACKER!$C:$C,Swaps_wk!$AQ22,PASTE_DQS_TRACKER!$E:$E,Swaps_wk!F$2,PASTE_DQS_TRACKER!$A:$A,"&gt;="&amp;$A$1,PASTE_DQS_TRACKER!$A:$A,"&lt;="&amp;$A$2)</f>
        <v>0</v>
      </c>
      <c r="G22" s="6">
        <f>SUMIFS(PASTE_DQS_TRACKER!$D:$D,PASTE_DQS_TRACKER!$C:$C,Swaps_wk!$AQ22,PASTE_DQS_TRACKER!$B:$B,Swaps_wk!G$2,PASTE_DQS_TRACKER!$A:$A,"&gt;="&amp;$A$1,PASTE_DQS_TRACKER!$A:$A,"&lt;="&amp;$A$2)-SUMIFS(PASTE_DQS_TRACKER!$D:$D,PASTE_DQS_TRACKER!$C:$C,Swaps_wk!$AQ22,PASTE_DQS_TRACKER!$E:$E,Swaps_wk!G$2,PASTE_DQS_TRACKER!$A:$A,"&gt;="&amp;$A$1,PASTE_DQS_TRACKER!$A:$A,"&lt;="&amp;$A$2)</f>
        <v>0</v>
      </c>
      <c r="H22" s="6">
        <f>SUMIFS(PASTE_DQS_TRACKER!$D:$D,PASTE_DQS_TRACKER!$C:$C,Swaps_wk!$AQ22,PASTE_DQS_TRACKER!$B:$B,Swaps_wk!H$2,PASTE_DQS_TRACKER!$A:$A,"&gt;="&amp;$A$1,PASTE_DQS_TRACKER!$A:$A,"&lt;="&amp;$A$2)-SUMIFS(PASTE_DQS_TRACKER!$D:$D,PASTE_DQS_TRACKER!$C:$C,Swaps_wk!$AQ22,PASTE_DQS_TRACKER!$E:$E,Swaps_wk!H$2,PASTE_DQS_TRACKER!$A:$A,"&gt;="&amp;$A$1,PASTE_DQS_TRACKER!$A:$A,"&lt;="&amp;$A$2)</f>
        <v>0</v>
      </c>
      <c r="I22" s="6">
        <f>SUMIFS(PASTE_DQS_TRACKER!$D:$D,PASTE_DQS_TRACKER!$C:$C,Swaps_wk!$AQ22,PASTE_DQS_TRACKER!$B:$B,Swaps_wk!I$2,PASTE_DQS_TRACKER!$A:$A,"&gt;="&amp;$A$1,PASTE_DQS_TRACKER!$A:$A,"&lt;="&amp;$A$2)-SUMIFS(PASTE_DQS_TRACKER!$D:$D,PASTE_DQS_TRACKER!$C:$C,Swaps_wk!$AQ22,PASTE_DQS_TRACKER!$E:$E,Swaps_wk!I$2,PASTE_DQS_TRACKER!$A:$A,"&gt;="&amp;$A$1,PASTE_DQS_TRACKER!$A:$A,"&lt;="&amp;$A$2)</f>
        <v>0</v>
      </c>
      <c r="J22" s="6">
        <f>SUMIFS(PASTE_DQS_TRACKER!$D:$D,PASTE_DQS_TRACKER!$C:$C,Swaps_wk!$AQ22,PASTE_DQS_TRACKER!$B:$B,Swaps_wk!J$2,PASTE_DQS_TRACKER!$A:$A,"&gt;="&amp;$A$1,PASTE_DQS_TRACKER!$A:$A,"&lt;="&amp;$A$2)-SUMIFS(PASTE_DQS_TRACKER!$D:$D,PASTE_DQS_TRACKER!$C:$C,Swaps_wk!$AQ22,PASTE_DQS_TRACKER!$E:$E,Swaps_wk!J$2,PASTE_DQS_TRACKER!$A:$A,"&gt;="&amp;$A$1,PASTE_DQS_TRACKER!$A:$A,"&lt;="&amp;$A$2)</f>
        <v>0</v>
      </c>
      <c r="K22" s="6">
        <f>SUMIFS(PASTE_DQS_TRACKER!$D:$D,PASTE_DQS_TRACKER!$C:$C,Swaps_wk!$AQ22,PASTE_DQS_TRACKER!$B:$B,Swaps_wk!K$2,PASTE_DQS_TRACKER!$A:$A,"&gt;="&amp;$A$1,PASTE_DQS_TRACKER!$A:$A,"&lt;="&amp;$A$2)-SUMIFS(PASTE_DQS_TRACKER!$D:$D,PASTE_DQS_TRACKER!$C:$C,Swaps_wk!$AQ22,PASTE_DQS_TRACKER!$E:$E,Swaps_wk!K$2,PASTE_DQS_TRACKER!$A:$A,"&gt;="&amp;$A$1,PASTE_DQS_TRACKER!$A:$A,"&lt;="&amp;$A$2)</f>
        <v>0</v>
      </c>
      <c r="L22" s="6">
        <f>SUMIFS(PASTE_DQS_TRACKER!$D:$D,PASTE_DQS_TRACKER!$C:$C,Swaps_wk!$AQ22,PASTE_DQS_TRACKER!$B:$B,Swaps_wk!L$2,PASTE_DQS_TRACKER!$A:$A,"&gt;="&amp;$A$1,PASTE_DQS_TRACKER!$A:$A,"&lt;="&amp;$A$2)-SUMIFS(PASTE_DQS_TRACKER!$D:$D,PASTE_DQS_TRACKER!$C:$C,Swaps_wk!$AQ22,PASTE_DQS_TRACKER!$E:$E,Swaps_wk!L$2,PASTE_DQS_TRACKER!$A:$A,"&gt;="&amp;$A$1,PASTE_DQS_TRACKER!$A:$A,"&lt;="&amp;$A$2)</f>
        <v>0</v>
      </c>
      <c r="M22" s="6">
        <f>SUMIFS(PASTE_DQS_TRACKER!$D:$D,PASTE_DQS_TRACKER!$C:$C,Swaps_wk!$AQ22,PASTE_DQS_TRACKER!$B:$B,Swaps_wk!M$2,PASTE_DQS_TRACKER!$A:$A,"&gt;="&amp;$A$1,PASTE_DQS_TRACKER!$A:$A,"&lt;="&amp;$A$2)-SUMIFS(PASTE_DQS_TRACKER!$D:$D,PASTE_DQS_TRACKER!$C:$C,Swaps_wk!$AQ22,PASTE_DQS_TRACKER!$E:$E,Swaps_wk!M$2,PASTE_DQS_TRACKER!$A:$A,"&gt;="&amp;$A$1,PASTE_DQS_TRACKER!$A:$A,"&lt;="&amp;$A$2)</f>
        <v>0</v>
      </c>
      <c r="N22" s="6">
        <f>SUMIFS(PASTE_DQS_TRACKER!$D:$D,PASTE_DQS_TRACKER!$C:$C,Swaps_wk!$AQ22,PASTE_DQS_TRACKER!$B:$B,Swaps_wk!N$2,PASTE_DQS_TRACKER!$A:$A,"&gt;="&amp;$A$1,PASTE_DQS_TRACKER!$A:$A,"&lt;="&amp;$A$2)-SUMIFS(PASTE_DQS_TRACKER!$D:$D,PASTE_DQS_TRACKER!$C:$C,Swaps_wk!$AQ22,PASTE_DQS_TRACKER!$E:$E,Swaps_wk!N$2,PASTE_DQS_TRACKER!$A:$A,"&gt;="&amp;$A$1,PASTE_DQS_TRACKER!$A:$A,"&lt;="&amp;$A$2)</f>
        <v>0</v>
      </c>
      <c r="O22" s="6">
        <f>SUMIFS(PASTE_DQS_TRACKER!$D:$D,PASTE_DQS_TRACKER!$C:$C,Swaps_wk!$AQ22,PASTE_DQS_TRACKER!$B:$B,Swaps_wk!O$2,PASTE_DQS_TRACKER!$A:$A,"&gt;="&amp;$A$1,PASTE_DQS_TRACKER!$A:$A,"&lt;="&amp;$A$2)-SUMIFS(PASTE_DQS_TRACKER!$D:$D,PASTE_DQS_TRACKER!$C:$C,Swaps_wk!$AQ22,PASTE_DQS_TRACKER!$E:$E,Swaps_wk!O$2,PASTE_DQS_TRACKER!$A:$A,"&gt;="&amp;$A$1,PASTE_DQS_TRACKER!$A:$A,"&lt;="&amp;$A$2)</f>
        <v>0</v>
      </c>
      <c r="P22" s="6">
        <f>SUMIFS(PASTE_DQS_TRACKER!$D:$D,PASTE_DQS_TRACKER!$C:$C,Swaps_wk!$AQ22,PASTE_DQS_TRACKER!$B:$B,Swaps_wk!P$2,PASTE_DQS_TRACKER!$A:$A,"&gt;="&amp;$A$1,PASTE_DQS_TRACKER!$A:$A,"&lt;="&amp;$A$2)-SUMIFS(PASTE_DQS_TRACKER!$D:$D,PASTE_DQS_TRACKER!$C:$C,Swaps_wk!$AQ22,PASTE_DQS_TRACKER!$E:$E,Swaps_wk!P$2,PASTE_DQS_TRACKER!$A:$A,"&gt;="&amp;$A$1,PASTE_DQS_TRACKER!$A:$A,"&lt;="&amp;$A$2)</f>
        <v>0</v>
      </c>
      <c r="Q22" s="6">
        <f>SUMIFS(PASTE_DQS_TRACKER!$D:$D,PASTE_DQS_TRACKER!$C:$C,Swaps_wk!$AQ22,PASTE_DQS_TRACKER!$B:$B,Swaps_wk!Q$2,PASTE_DQS_TRACKER!$A:$A,"&gt;="&amp;$A$1,PASTE_DQS_TRACKER!$A:$A,"&lt;="&amp;$A$2)-SUMIFS(PASTE_DQS_TRACKER!$D:$D,PASTE_DQS_TRACKER!$C:$C,Swaps_wk!$AQ22,PASTE_DQS_TRACKER!$E:$E,Swaps_wk!Q$2,PASTE_DQS_TRACKER!$A:$A,"&gt;="&amp;$A$1,PASTE_DQS_TRACKER!$A:$A,"&lt;="&amp;$A$2)</f>
        <v>0</v>
      </c>
      <c r="R22" s="6">
        <f>SUMIFS(PASTE_DQS_TRACKER!$D:$D,PASTE_DQS_TRACKER!$C:$C,Swaps_wk!$AQ22,PASTE_DQS_TRACKER!$B:$B,Swaps_wk!R$2,PASTE_DQS_TRACKER!$A:$A,"&gt;="&amp;$A$1,PASTE_DQS_TRACKER!$A:$A,"&lt;="&amp;$A$2)-SUMIFS(PASTE_DQS_TRACKER!$D:$D,PASTE_DQS_TRACKER!$C:$C,Swaps_wk!$AQ22,PASTE_DQS_TRACKER!$E:$E,Swaps_wk!R$2,PASTE_DQS_TRACKER!$A:$A,"&gt;="&amp;$A$1,PASTE_DQS_TRACKER!$A:$A,"&lt;="&amp;$A$2)</f>
        <v>0</v>
      </c>
      <c r="S22" s="6">
        <f>SUMIFS(PASTE_DQS_TRACKER!$D:$D,PASTE_DQS_TRACKER!$C:$C,Swaps_wk!$AQ22,PASTE_DQS_TRACKER!$B:$B,Swaps_wk!S$2,PASTE_DQS_TRACKER!$A:$A,"&gt;="&amp;$A$1,PASTE_DQS_TRACKER!$A:$A,"&lt;="&amp;$A$2)-SUMIFS(PASTE_DQS_TRACKER!$D:$D,PASTE_DQS_TRACKER!$C:$C,Swaps_wk!$AQ22,PASTE_DQS_TRACKER!$E:$E,Swaps_wk!S$2,PASTE_DQS_TRACKER!$A:$A,"&gt;="&amp;$A$1,PASTE_DQS_TRACKER!$A:$A,"&lt;="&amp;$A$2)</f>
        <v>0</v>
      </c>
      <c r="T22" s="6">
        <f>SUMIFS(PASTE_DQS_TRACKER!$D:$D,PASTE_DQS_TRACKER!$C:$C,Swaps_wk!$AQ22,PASTE_DQS_TRACKER!$B:$B,Swaps_wk!T$2,PASTE_DQS_TRACKER!$A:$A,"&gt;="&amp;$A$1,PASTE_DQS_TRACKER!$A:$A,"&lt;="&amp;$A$2)-SUMIFS(PASTE_DQS_TRACKER!$D:$D,PASTE_DQS_TRACKER!$C:$C,Swaps_wk!$AQ22,PASTE_DQS_TRACKER!$E:$E,Swaps_wk!T$2,PASTE_DQS_TRACKER!$A:$A,"&gt;="&amp;$A$1,PASTE_DQS_TRACKER!$A:$A,"&lt;="&amp;$A$2)</f>
        <v>0</v>
      </c>
      <c r="U22" s="6">
        <f>SUMIFS(PASTE_DQS_TRACKER!$D:$D,PASTE_DQS_TRACKER!$C:$C,Swaps_wk!$AQ22,PASTE_DQS_TRACKER!$B:$B,Swaps_wk!U$2,PASTE_DQS_TRACKER!$A:$A,"&gt;="&amp;$A$1,PASTE_DQS_TRACKER!$A:$A,"&lt;="&amp;$A$2)-SUMIFS(PASTE_DQS_TRACKER!$D:$D,PASTE_DQS_TRACKER!$C:$C,Swaps_wk!$AQ22,PASTE_DQS_TRACKER!$E:$E,Swaps_wk!U$2,PASTE_DQS_TRACKER!$A:$A,"&gt;="&amp;$A$1,PASTE_DQS_TRACKER!$A:$A,"&lt;="&amp;$A$2)</f>
        <v>0</v>
      </c>
      <c r="V22" s="6">
        <f>SUMIFS(PASTE_DQS_TRACKER!$D:$D,PASTE_DQS_TRACKER!$C:$C,Swaps_wk!$AQ22,PASTE_DQS_TRACKER!$B:$B,Swaps_wk!V$2,PASTE_DQS_TRACKER!$A:$A,"&gt;="&amp;$A$1,PASTE_DQS_TRACKER!$A:$A,"&lt;="&amp;$A$2)-SUMIFS(PASTE_DQS_TRACKER!$D:$D,PASTE_DQS_TRACKER!$C:$C,Swaps_wk!$AQ22,PASTE_DQS_TRACKER!$E:$E,Swaps_wk!V$2,PASTE_DQS_TRACKER!$A:$A,"&gt;="&amp;$A$1,PASTE_DQS_TRACKER!$A:$A,"&lt;="&amp;$A$2)</f>
        <v>0</v>
      </c>
      <c r="W22" s="6">
        <f>SUMIFS(PASTE_DQS_TRACKER!$D:$D,PASTE_DQS_TRACKER!$C:$C,Swaps_wk!$AQ22,PASTE_DQS_TRACKER!$B:$B,Swaps_wk!W$2,PASTE_DQS_TRACKER!$A:$A,"&gt;="&amp;$A$1,PASTE_DQS_TRACKER!$A:$A,"&lt;="&amp;$A$2)-SUMIFS(PASTE_DQS_TRACKER!$D:$D,PASTE_DQS_TRACKER!$C:$C,Swaps_wk!$AQ22,PASTE_DQS_TRACKER!$E:$E,Swaps_wk!W$2,PASTE_DQS_TRACKER!$A:$A,"&gt;="&amp;$A$1,PASTE_DQS_TRACKER!$A:$A,"&lt;="&amp;$A$2)</f>
        <v>0</v>
      </c>
      <c r="X22" s="6">
        <f>SUMIFS(PASTE_DQS_TRACKER!$D:$D,PASTE_DQS_TRACKER!$C:$C,Swaps_wk!$AQ22,PASTE_DQS_TRACKER!$B:$B,Swaps_wk!X$2,PASTE_DQS_TRACKER!$A:$A,"&gt;="&amp;$A$1,PASTE_DQS_TRACKER!$A:$A,"&lt;="&amp;$A$2)-SUMIFS(PASTE_DQS_TRACKER!$D:$D,PASTE_DQS_TRACKER!$C:$C,Swaps_wk!$AQ22,PASTE_DQS_TRACKER!$E:$E,Swaps_wk!X$2,PASTE_DQS_TRACKER!$A:$A,"&gt;="&amp;$A$1,PASTE_DQS_TRACKER!$A:$A,"&lt;="&amp;$A$2)</f>
        <v>0</v>
      </c>
      <c r="Y22" s="6">
        <f>SUMIFS(PASTE_DQS_TRACKER!$D:$D,PASTE_DQS_TRACKER!$C:$C,Swaps_wk!$AQ22,PASTE_DQS_TRACKER!$B:$B,Swaps_wk!Y$2,PASTE_DQS_TRACKER!$A:$A,"&gt;="&amp;$A$1,PASTE_DQS_TRACKER!$A:$A,"&lt;="&amp;$A$2)-SUMIFS(PASTE_DQS_TRACKER!$D:$D,PASTE_DQS_TRACKER!$C:$C,Swaps_wk!$AQ22,PASTE_DQS_TRACKER!$E:$E,Swaps_wk!Y$2,PASTE_DQS_TRACKER!$A:$A,"&gt;="&amp;$A$1,PASTE_DQS_TRACKER!$A:$A,"&lt;="&amp;$A$2)</f>
        <v>0</v>
      </c>
      <c r="Z22" s="6">
        <f>SUMIFS(PASTE_DQS_TRACKER!$D:$D,PASTE_DQS_TRACKER!$C:$C,Swaps_wk!$AQ22,PASTE_DQS_TRACKER!$B:$B,Swaps_wk!Z$2,PASTE_DQS_TRACKER!$A:$A,"&gt;="&amp;$A$1,PASTE_DQS_TRACKER!$A:$A,"&lt;="&amp;$A$2)-SUMIFS(PASTE_DQS_TRACKER!$D:$D,PASTE_DQS_TRACKER!$C:$C,Swaps_wk!$AQ22,PASTE_DQS_TRACKER!$E:$E,Swaps_wk!Z$2,PASTE_DQS_TRACKER!$A:$A,"&gt;="&amp;$A$1,PASTE_DQS_TRACKER!$A:$A,"&lt;="&amp;$A$2)</f>
        <v>0</v>
      </c>
      <c r="AA22" s="6">
        <f>SUMIFS(PASTE_DQS_TRACKER!$D:$D,PASTE_DQS_TRACKER!$C:$C,Swaps_wk!$AQ22,PASTE_DQS_TRACKER!$B:$B,Swaps_wk!AA$2,PASTE_DQS_TRACKER!$A:$A,"&gt;="&amp;$A$1,PASTE_DQS_TRACKER!$A:$A,"&lt;="&amp;$A$2)-SUMIFS(PASTE_DQS_TRACKER!$D:$D,PASTE_DQS_TRACKER!$C:$C,Swaps_wk!$AQ22,PASTE_DQS_TRACKER!$E:$E,Swaps_wk!AA$2,PASTE_DQS_TRACKER!$A:$A,"&gt;="&amp;$A$1,PASTE_DQS_TRACKER!$A:$A,"&lt;="&amp;$A$2)</f>
        <v>0</v>
      </c>
      <c r="AB22" s="6">
        <f>SUMIFS(PASTE_DQS_TRACKER!$D:$D,PASTE_DQS_TRACKER!$C:$C,Swaps_wk!$AQ22,PASTE_DQS_TRACKER!$B:$B,Swaps_wk!AB$2,PASTE_DQS_TRACKER!$A:$A,"&gt;="&amp;$A$1,PASTE_DQS_TRACKER!$A:$A,"&lt;="&amp;$A$2)-SUMIFS(PASTE_DQS_TRACKER!$D:$D,PASTE_DQS_TRACKER!$C:$C,Swaps_wk!$AQ22,PASTE_DQS_TRACKER!$E:$E,Swaps_wk!AB$2,PASTE_DQS_TRACKER!$A:$A,"&gt;="&amp;$A$1,PASTE_DQS_TRACKER!$A:$A,"&lt;="&amp;$A$2)</f>
        <v>0</v>
      </c>
      <c r="AC22" s="6">
        <f>SUMIFS(PASTE_DQS_TRACKER!$D:$D,PASTE_DQS_TRACKER!$C:$C,Swaps_wk!$AQ22,PASTE_DQS_TRACKER!$B:$B,Swaps_wk!AC$2,PASTE_DQS_TRACKER!$A:$A,"&gt;="&amp;$A$1,PASTE_DQS_TRACKER!$A:$A,"&lt;="&amp;$A$2)-SUMIFS(PASTE_DQS_TRACKER!$D:$D,PASTE_DQS_TRACKER!$C:$C,Swaps_wk!$AQ22,PASTE_DQS_TRACKER!$E:$E,Swaps_wk!AC$2,PASTE_DQS_TRACKER!$A:$A,"&gt;="&amp;$A$1,PASTE_DQS_TRACKER!$A:$A,"&lt;="&amp;$A$2)</f>
        <v>0</v>
      </c>
      <c r="AD22" s="6">
        <f>SUMIFS(PASTE_DQS_TRACKER!$D:$D,PASTE_DQS_TRACKER!$C:$C,Swaps_wk!$AQ22,PASTE_DQS_TRACKER!$B:$B,Swaps_wk!AD$2,PASTE_DQS_TRACKER!$A:$A,"&gt;="&amp;$A$1,PASTE_DQS_TRACKER!$A:$A,"&lt;="&amp;$A$2)-SUMIFS(PASTE_DQS_TRACKER!$D:$D,PASTE_DQS_TRACKER!$C:$C,Swaps_wk!$AQ22,PASTE_DQS_TRACKER!$E:$E,Swaps_wk!AD$2,PASTE_DQS_TRACKER!$A:$A,"&gt;="&amp;$A$1,PASTE_DQS_TRACKER!$A:$A,"&lt;="&amp;$A$2)</f>
        <v>0</v>
      </c>
      <c r="AE22" s="6">
        <f>SUMIFS(PASTE_DQS_TRACKER!$D:$D,PASTE_DQS_TRACKER!$C:$C,Swaps_wk!$AQ22,PASTE_DQS_TRACKER!$B:$B,Swaps_wk!AE$2,PASTE_DQS_TRACKER!$A:$A,"&gt;="&amp;$A$1,PASTE_DQS_TRACKER!$A:$A,"&lt;="&amp;$A$2)-SUMIFS(PASTE_DQS_TRACKER!$D:$D,PASTE_DQS_TRACKER!$C:$C,Swaps_wk!$AQ22,PASTE_DQS_TRACKER!$E:$E,Swaps_wk!AE$2,PASTE_DQS_TRACKER!$A:$A,"&gt;="&amp;$A$1,PASTE_DQS_TRACKER!$A:$A,"&lt;="&amp;$A$2)</f>
        <v>0</v>
      </c>
      <c r="AF22" s="6">
        <f>SUMIFS(PASTE_DQS_TRACKER!$D:$D,PASTE_DQS_TRACKER!$C:$C,Swaps_wk!$AQ22,PASTE_DQS_TRACKER!$B:$B,Swaps_wk!AF$2,PASTE_DQS_TRACKER!$A:$A,"&gt;="&amp;$A$1,PASTE_DQS_TRACKER!$A:$A,"&lt;="&amp;$A$2)-SUMIFS(PASTE_DQS_TRACKER!$D:$D,PASTE_DQS_TRACKER!$C:$C,Swaps_wk!$AQ22,PASTE_DQS_TRACKER!$E:$E,Swaps_wk!AF$2,PASTE_DQS_TRACKER!$A:$A,"&gt;="&amp;$A$1,PASTE_DQS_TRACKER!$A:$A,"&lt;="&amp;$A$2)</f>
        <v>0</v>
      </c>
      <c r="AG22" s="6">
        <f>SUMIFS(PASTE_DQS_TRACKER!$D:$D,PASTE_DQS_TRACKER!$C:$C,Swaps_wk!$AQ22,PASTE_DQS_TRACKER!$B:$B,Swaps_wk!AG$2,PASTE_DQS_TRACKER!$A:$A,"&gt;="&amp;$A$1,PASTE_DQS_TRACKER!$A:$A,"&lt;="&amp;$A$2)-SUMIFS(PASTE_DQS_TRACKER!$D:$D,PASTE_DQS_TRACKER!$C:$C,Swaps_wk!$AQ22,PASTE_DQS_TRACKER!$E:$E,Swaps_wk!AG$2,PASTE_DQS_TRACKER!$A:$A,"&gt;="&amp;$A$1,PASTE_DQS_TRACKER!$A:$A,"&lt;="&amp;$A$2)</f>
        <v>0</v>
      </c>
      <c r="AH22" s="6">
        <f>SUMIFS(PASTE_DQS_TRACKER!$D:$D,PASTE_DQS_TRACKER!$C:$C,Swaps_wk!$AQ22,PASTE_DQS_TRACKER!$B:$B,Swaps_wk!AH$2,PASTE_DQS_TRACKER!$A:$A,"&gt;="&amp;$A$1,PASTE_DQS_TRACKER!$A:$A,"&lt;="&amp;$A$2)-SUMIFS(PASTE_DQS_TRACKER!$D:$D,PASTE_DQS_TRACKER!$C:$C,Swaps_wk!$AQ22,PASTE_DQS_TRACKER!$E:$E,Swaps_wk!AH$2,PASTE_DQS_TRACKER!$A:$A,"&gt;="&amp;$A$1,PASTE_DQS_TRACKER!$A:$A,"&lt;="&amp;$A$2)</f>
        <v>0</v>
      </c>
      <c r="AI22" s="6">
        <f>SUMIFS(PASTE_DQS_TRACKER!$D:$D,PASTE_DQS_TRACKER!$C:$C,Swaps_wk!$AQ22,PASTE_DQS_TRACKER!$B:$B,Swaps_wk!AI$2,PASTE_DQS_TRACKER!$A:$A,"&gt;="&amp;$A$1,PASTE_DQS_TRACKER!$A:$A,"&lt;="&amp;$A$2)-SUMIFS(PASTE_DQS_TRACKER!$D:$D,PASTE_DQS_TRACKER!$C:$C,Swaps_wk!$AQ22,PASTE_DQS_TRACKER!$E:$E,Swaps_wk!AI$2,PASTE_DQS_TRACKER!$A:$A,"&gt;="&amp;$A$1,PASTE_DQS_TRACKER!$A:$A,"&lt;="&amp;$A$2)</f>
        <v>0</v>
      </c>
      <c r="AJ22" s="6">
        <f>SUMIFS(PASTE_DQS_TRACKER!$D:$D,PASTE_DQS_TRACKER!$C:$C,Swaps_wk!$AQ22,PASTE_DQS_TRACKER!$B:$B,Swaps_wk!AJ$2,PASTE_DQS_TRACKER!$A:$A,"&gt;="&amp;$A$1,PASTE_DQS_TRACKER!$A:$A,"&lt;="&amp;$A$2)-SUMIFS(PASTE_DQS_TRACKER!$D:$D,PASTE_DQS_TRACKER!$C:$C,Swaps_wk!$AQ22,PASTE_DQS_TRACKER!$E:$E,Swaps_wk!AJ$2,PASTE_DQS_TRACKER!$A:$A,"&gt;="&amp;$A$1,PASTE_DQS_TRACKER!$A:$A,"&lt;="&amp;$A$2)</f>
        <v>0</v>
      </c>
      <c r="AK22" s="6">
        <f>SUMIFS(PASTE_DQS_TRACKER!$D:$D,PASTE_DQS_TRACKER!$C:$C,Swaps_wk!$AQ22,PASTE_DQS_TRACKER!$B:$B,Swaps_wk!AK$2,PASTE_DQS_TRACKER!$A:$A,"&gt;="&amp;$A$1,PASTE_DQS_TRACKER!$A:$A,"&lt;="&amp;$A$2)-SUMIFS(PASTE_DQS_TRACKER!$D:$D,PASTE_DQS_TRACKER!$C:$C,Swaps_wk!$AQ22,PASTE_DQS_TRACKER!$E:$E,Swaps_wk!AK$2,PASTE_DQS_TRACKER!$A:$A,"&gt;="&amp;$A$1,PASTE_DQS_TRACKER!$A:$A,"&lt;="&amp;$A$2)</f>
        <v>0</v>
      </c>
      <c r="AL22" s="6">
        <f>SUMIFS(PASTE_DQS_TRACKER!$D:$D,PASTE_DQS_TRACKER!$C:$C,Swaps_wk!$AQ22,PASTE_DQS_TRACKER!$B:$B,Swaps_wk!AL$2,PASTE_DQS_TRACKER!$A:$A,"&gt;="&amp;$A$1,PASTE_DQS_TRACKER!$A:$A,"&lt;="&amp;$A$2)-SUMIFS(PASTE_DQS_TRACKER!$D:$D,PASTE_DQS_TRACKER!$C:$C,Swaps_wk!$AQ22,PASTE_DQS_TRACKER!$E:$E,Swaps_wk!AL$2,PASTE_DQS_TRACKER!$A:$A,"&gt;="&amp;$A$1,PASTE_DQS_TRACKER!$A:$A,"&lt;="&amp;$A$2)</f>
        <v>0</v>
      </c>
      <c r="AM22" s="6">
        <f>SUMIFS(PASTE_DQS_TRACKER!$D:$D,PASTE_DQS_TRACKER!$C:$C,Swaps_wk!$AQ22,PASTE_DQS_TRACKER!$B:$B,Swaps_wk!AM$2,PASTE_DQS_TRACKER!$A:$A,"&gt;="&amp;$A$1,PASTE_DQS_TRACKER!$A:$A,"&lt;="&amp;$A$2)-SUMIFS(PASTE_DQS_TRACKER!$D:$D,PASTE_DQS_TRACKER!$C:$C,Swaps_wk!$AQ22,PASTE_DQS_TRACKER!$E:$E,Swaps_wk!AM$2,PASTE_DQS_TRACKER!$A:$A,"&gt;="&amp;$A$1,PASTE_DQS_TRACKER!$A:$A,"&lt;="&amp;$A$2)</f>
        <v>0</v>
      </c>
      <c r="AN22" s="6">
        <f>SUMIFS(PASTE_DQS_TRACKER!$D:$D,PASTE_DQS_TRACKER!$C:$C,Swaps_wk!$AQ22,PASTE_DQS_TRACKER!$B:$B,Swaps_wk!AN$2,PASTE_DQS_TRACKER!$A:$A,"&gt;="&amp;$A$1,PASTE_DQS_TRACKER!$A:$A,"&lt;="&amp;$A$2)-SUMIFS(PASTE_DQS_TRACKER!$D:$D,PASTE_DQS_TRACKER!$C:$C,Swaps_wk!$AQ22,PASTE_DQS_TRACKER!$E:$E,Swaps_wk!AN$2,PASTE_DQS_TRACKER!$A:$A,"&gt;="&amp;$A$1,PASTE_DQS_TRACKER!$A:$A,"&lt;="&amp;$A$2)</f>
        <v>0</v>
      </c>
      <c r="AO22" s="6">
        <f t="shared" si="0"/>
        <v>110</v>
      </c>
      <c r="AP22">
        <v>21</v>
      </c>
      <c r="AQ22" t="str">
        <f t="shared" si="1"/>
        <v>HKE/2AC4-C</v>
      </c>
    </row>
    <row r="23" spans="1:43" x14ac:dyDescent="0.25">
      <c r="A23" t="s">
        <v>196</v>
      </c>
      <c r="B23" s="6">
        <f>SUMIFS(PASTE_DQS_TRACKER!$D:$D,PASTE_DQS_TRACKER!$C:$C,Swaps_wk!$AQ23,PASTE_DQS_TRACKER!$B:$B,Swaps_wk!B$2,PASTE_DQS_TRACKER!$A:$A,"&gt;="&amp;$A$1,PASTE_DQS_TRACKER!$A:$A,"&lt;="&amp;$A$2)-SUMIFS(PASTE_DQS_TRACKER!$D:$D,PASTE_DQS_TRACKER!$C:$C,Swaps_wk!$AQ23,PASTE_DQS_TRACKER!$E:$E,Swaps_wk!B$2,PASTE_DQS_TRACKER!$A:$A,"&gt;="&amp;$A$1,PASTE_DQS_TRACKER!$A:$A,"&lt;="&amp;$A$2)</f>
        <v>0</v>
      </c>
      <c r="C23" s="6">
        <f>SUMIFS(PASTE_DQS_TRACKER!$D:$D,PASTE_DQS_TRACKER!$C:$C,Swaps_wk!$AQ23,PASTE_DQS_TRACKER!$B:$B,Swaps_wk!C$2,PASTE_DQS_TRACKER!$A:$A,"&gt;="&amp;$A$1,PASTE_DQS_TRACKER!$A:$A,"&lt;="&amp;$A$2)-SUMIFS(PASTE_DQS_TRACKER!$D:$D,PASTE_DQS_TRACKER!$C:$C,Swaps_wk!$AQ23,PASTE_DQS_TRACKER!$E:$E,Swaps_wk!C$2,PASTE_DQS_TRACKER!$A:$A,"&gt;="&amp;$A$1,PASTE_DQS_TRACKER!$A:$A,"&lt;="&amp;$A$2)</f>
        <v>0</v>
      </c>
      <c r="D23" s="6">
        <f>SUMIFS(PASTE_DQS_TRACKER!$D:$D,PASTE_DQS_TRACKER!$C:$C,Swaps_wk!$AQ23,PASTE_DQS_TRACKER!$B:$B,Swaps_wk!D$2,PASTE_DQS_TRACKER!$A:$A,"&gt;="&amp;$A$1,PASTE_DQS_TRACKER!$A:$A,"&lt;="&amp;$A$2)-SUMIFS(PASTE_DQS_TRACKER!$D:$D,PASTE_DQS_TRACKER!$C:$C,Swaps_wk!$AQ23,PASTE_DQS_TRACKER!$E:$E,Swaps_wk!D$2,PASTE_DQS_TRACKER!$A:$A,"&gt;="&amp;$A$1,PASTE_DQS_TRACKER!$A:$A,"&lt;="&amp;$A$2)</f>
        <v>0</v>
      </c>
      <c r="E23" s="6">
        <f>SUMIFS(PASTE_DQS_TRACKER!$D:$D,PASTE_DQS_TRACKER!$C:$C,Swaps_wk!$AQ23,PASTE_DQS_TRACKER!$B:$B,Swaps_wk!E$2,PASTE_DQS_TRACKER!$A:$A,"&gt;="&amp;$A$1,PASTE_DQS_TRACKER!$A:$A,"&lt;="&amp;$A$2)-SUMIFS(PASTE_DQS_TRACKER!$D:$D,PASTE_DQS_TRACKER!$C:$C,Swaps_wk!$AQ23,PASTE_DQS_TRACKER!$E:$E,Swaps_wk!E$2,PASTE_DQS_TRACKER!$A:$A,"&gt;="&amp;$A$1,PASTE_DQS_TRACKER!$A:$A,"&lt;="&amp;$A$2)</f>
        <v>0</v>
      </c>
      <c r="F23" s="6">
        <f>SUMIFS(PASTE_DQS_TRACKER!$D:$D,PASTE_DQS_TRACKER!$C:$C,Swaps_wk!$AQ23,PASTE_DQS_TRACKER!$B:$B,Swaps_wk!F$2,PASTE_DQS_TRACKER!$A:$A,"&gt;="&amp;$A$1,PASTE_DQS_TRACKER!$A:$A,"&lt;="&amp;$A$2)-SUMIFS(PASTE_DQS_TRACKER!$D:$D,PASTE_DQS_TRACKER!$C:$C,Swaps_wk!$AQ23,PASTE_DQS_TRACKER!$E:$E,Swaps_wk!F$2,PASTE_DQS_TRACKER!$A:$A,"&gt;="&amp;$A$1,PASTE_DQS_TRACKER!$A:$A,"&lt;="&amp;$A$2)</f>
        <v>0</v>
      </c>
      <c r="G23" s="6">
        <f>SUMIFS(PASTE_DQS_TRACKER!$D:$D,PASTE_DQS_TRACKER!$C:$C,Swaps_wk!$AQ23,PASTE_DQS_TRACKER!$B:$B,Swaps_wk!G$2,PASTE_DQS_TRACKER!$A:$A,"&gt;="&amp;$A$1,PASTE_DQS_TRACKER!$A:$A,"&lt;="&amp;$A$2)-SUMIFS(PASTE_DQS_TRACKER!$D:$D,PASTE_DQS_TRACKER!$C:$C,Swaps_wk!$AQ23,PASTE_DQS_TRACKER!$E:$E,Swaps_wk!G$2,PASTE_DQS_TRACKER!$A:$A,"&gt;="&amp;$A$1,PASTE_DQS_TRACKER!$A:$A,"&lt;="&amp;$A$2)</f>
        <v>0</v>
      </c>
      <c r="H23" s="6">
        <f>SUMIFS(PASTE_DQS_TRACKER!$D:$D,PASTE_DQS_TRACKER!$C:$C,Swaps_wk!$AQ23,PASTE_DQS_TRACKER!$B:$B,Swaps_wk!H$2,PASTE_DQS_TRACKER!$A:$A,"&gt;="&amp;$A$1,PASTE_DQS_TRACKER!$A:$A,"&lt;="&amp;$A$2)-SUMIFS(PASTE_DQS_TRACKER!$D:$D,PASTE_DQS_TRACKER!$C:$C,Swaps_wk!$AQ23,PASTE_DQS_TRACKER!$E:$E,Swaps_wk!H$2,PASTE_DQS_TRACKER!$A:$A,"&gt;="&amp;$A$1,PASTE_DQS_TRACKER!$A:$A,"&lt;="&amp;$A$2)</f>
        <v>0</v>
      </c>
      <c r="I23" s="6">
        <f>SUMIFS(PASTE_DQS_TRACKER!$D:$D,PASTE_DQS_TRACKER!$C:$C,Swaps_wk!$AQ23,PASTE_DQS_TRACKER!$B:$B,Swaps_wk!I$2,PASTE_DQS_TRACKER!$A:$A,"&gt;="&amp;$A$1,PASTE_DQS_TRACKER!$A:$A,"&lt;="&amp;$A$2)-SUMIFS(PASTE_DQS_TRACKER!$D:$D,PASTE_DQS_TRACKER!$C:$C,Swaps_wk!$AQ23,PASTE_DQS_TRACKER!$E:$E,Swaps_wk!I$2,PASTE_DQS_TRACKER!$A:$A,"&gt;="&amp;$A$1,PASTE_DQS_TRACKER!$A:$A,"&lt;="&amp;$A$2)</f>
        <v>0</v>
      </c>
      <c r="J23" s="6">
        <f>SUMIFS(PASTE_DQS_TRACKER!$D:$D,PASTE_DQS_TRACKER!$C:$C,Swaps_wk!$AQ23,PASTE_DQS_TRACKER!$B:$B,Swaps_wk!J$2,PASTE_DQS_TRACKER!$A:$A,"&gt;="&amp;$A$1,PASTE_DQS_TRACKER!$A:$A,"&lt;="&amp;$A$2)-SUMIFS(PASTE_DQS_TRACKER!$D:$D,PASTE_DQS_TRACKER!$C:$C,Swaps_wk!$AQ23,PASTE_DQS_TRACKER!$E:$E,Swaps_wk!J$2,PASTE_DQS_TRACKER!$A:$A,"&gt;="&amp;$A$1,PASTE_DQS_TRACKER!$A:$A,"&lt;="&amp;$A$2)</f>
        <v>0</v>
      </c>
      <c r="K23" s="6">
        <f>SUMIFS(PASTE_DQS_TRACKER!$D:$D,PASTE_DQS_TRACKER!$C:$C,Swaps_wk!$AQ23,PASTE_DQS_TRACKER!$B:$B,Swaps_wk!K$2,PASTE_DQS_TRACKER!$A:$A,"&gt;="&amp;$A$1,PASTE_DQS_TRACKER!$A:$A,"&lt;="&amp;$A$2)-SUMIFS(PASTE_DQS_TRACKER!$D:$D,PASTE_DQS_TRACKER!$C:$C,Swaps_wk!$AQ23,PASTE_DQS_TRACKER!$E:$E,Swaps_wk!K$2,PASTE_DQS_TRACKER!$A:$A,"&gt;="&amp;$A$1,PASTE_DQS_TRACKER!$A:$A,"&lt;="&amp;$A$2)</f>
        <v>0</v>
      </c>
      <c r="L23" s="6">
        <f>SUMIFS(PASTE_DQS_TRACKER!$D:$D,PASTE_DQS_TRACKER!$C:$C,Swaps_wk!$AQ23,PASTE_DQS_TRACKER!$B:$B,Swaps_wk!L$2,PASTE_DQS_TRACKER!$A:$A,"&gt;="&amp;$A$1,PASTE_DQS_TRACKER!$A:$A,"&lt;="&amp;$A$2)-SUMIFS(PASTE_DQS_TRACKER!$D:$D,PASTE_DQS_TRACKER!$C:$C,Swaps_wk!$AQ23,PASTE_DQS_TRACKER!$E:$E,Swaps_wk!L$2,PASTE_DQS_TRACKER!$A:$A,"&gt;="&amp;$A$1,PASTE_DQS_TRACKER!$A:$A,"&lt;="&amp;$A$2)</f>
        <v>0</v>
      </c>
      <c r="M23" s="6">
        <f>SUMIFS(PASTE_DQS_TRACKER!$D:$D,PASTE_DQS_TRACKER!$C:$C,Swaps_wk!$AQ23,PASTE_DQS_TRACKER!$B:$B,Swaps_wk!M$2,PASTE_DQS_TRACKER!$A:$A,"&gt;="&amp;$A$1,PASTE_DQS_TRACKER!$A:$A,"&lt;="&amp;$A$2)-SUMIFS(PASTE_DQS_TRACKER!$D:$D,PASTE_DQS_TRACKER!$C:$C,Swaps_wk!$AQ23,PASTE_DQS_TRACKER!$E:$E,Swaps_wk!M$2,PASTE_DQS_TRACKER!$A:$A,"&gt;="&amp;$A$1,PASTE_DQS_TRACKER!$A:$A,"&lt;="&amp;$A$2)</f>
        <v>0</v>
      </c>
      <c r="N23" s="6">
        <f>SUMIFS(PASTE_DQS_TRACKER!$D:$D,PASTE_DQS_TRACKER!$C:$C,Swaps_wk!$AQ23,PASTE_DQS_TRACKER!$B:$B,Swaps_wk!N$2,PASTE_DQS_TRACKER!$A:$A,"&gt;="&amp;$A$1,PASTE_DQS_TRACKER!$A:$A,"&lt;="&amp;$A$2)-SUMIFS(PASTE_DQS_TRACKER!$D:$D,PASTE_DQS_TRACKER!$C:$C,Swaps_wk!$AQ23,PASTE_DQS_TRACKER!$E:$E,Swaps_wk!N$2,PASTE_DQS_TRACKER!$A:$A,"&gt;="&amp;$A$1,PASTE_DQS_TRACKER!$A:$A,"&lt;="&amp;$A$2)</f>
        <v>0</v>
      </c>
      <c r="O23" s="6">
        <f>SUMIFS(PASTE_DQS_TRACKER!$D:$D,PASTE_DQS_TRACKER!$C:$C,Swaps_wk!$AQ23,PASTE_DQS_TRACKER!$B:$B,Swaps_wk!O$2,PASTE_DQS_TRACKER!$A:$A,"&gt;="&amp;$A$1,PASTE_DQS_TRACKER!$A:$A,"&lt;="&amp;$A$2)-SUMIFS(PASTE_DQS_TRACKER!$D:$D,PASTE_DQS_TRACKER!$C:$C,Swaps_wk!$AQ23,PASTE_DQS_TRACKER!$E:$E,Swaps_wk!O$2,PASTE_DQS_TRACKER!$A:$A,"&gt;="&amp;$A$1,PASTE_DQS_TRACKER!$A:$A,"&lt;="&amp;$A$2)</f>
        <v>0</v>
      </c>
      <c r="P23" s="6">
        <f>SUMIFS(PASTE_DQS_TRACKER!$D:$D,PASTE_DQS_TRACKER!$C:$C,Swaps_wk!$AQ23,PASTE_DQS_TRACKER!$B:$B,Swaps_wk!P$2,PASTE_DQS_TRACKER!$A:$A,"&gt;="&amp;$A$1,PASTE_DQS_TRACKER!$A:$A,"&lt;="&amp;$A$2)-SUMIFS(PASTE_DQS_TRACKER!$D:$D,PASTE_DQS_TRACKER!$C:$C,Swaps_wk!$AQ23,PASTE_DQS_TRACKER!$E:$E,Swaps_wk!P$2,PASTE_DQS_TRACKER!$A:$A,"&gt;="&amp;$A$1,PASTE_DQS_TRACKER!$A:$A,"&lt;="&amp;$A$2)</f>
        <v>0</v>
      </c>
      <c r="Q23" s="6">
        <f>SUMIFS(PASTE_DQS_TRACKER!$D:$D,PASTE_DQS_TRACKER!$C:$C,Swaps_wk!$AQ23,PASTE_DQS_TRACKER!$B:$B,Swaps_wk!Q$2,PASTE_DQS_TRACKER!$A:$A,"&gt;="&amp;$A$1,PASTE_DQS_TRACKER!$A:$A,"&lt;="&amp;$A$2)-SUMIFS(PASTE_DQS_TRACKER!$D:$D,PASTE_DQS_TRACKER!$C:$C,Swaps_wk!$AQ23,PASTE_DQS_TRACKER!$E:$E,Swaps_wk!Q$2,PASTE_DQS_TRACKER!$A:$A,"&gt;="&amp;$A$1,PASTE_DQS_TRACKER!$A:$A,"&lt;="&amp;$A$2)</f>
        <v>0</v>
      </c>
      <c r="R23" s="6">
        <f>SUMIFS(PASTE_DQS_TRACKER!$D:$D,PASTE_DQS_TRACKER!$C:$C,Swaps_wk!$AQ23,PASTE_DQS_TRACKER!$B:$B,Swaps_wk!R$2,PASTE_DQS_TRACKER!$A:$A,"&gt;="&amp;$A$1,PASTE_DQS_TRACKER!$A:$A,"&lt;="&amp;$A$2)-SUMIFS(PASTE_DQS_TRACKER!$D:$D,PASTE_DQS_TRACKER!$C:$C,Swaps_wk!$AQ23,PASTE_DQS_TRACKER!$E:$E,Swaps_wk!R$2,PASTE_DQS_TRACKER!$A:$A,"&gt;="&amp;$A$1,PASTE_DQS_TRACKER!$A:$A,"&lt;="&amp;$A$2)</f>
        <v>0</v>
      </c>
      <c r="S23" s="6">
        <f>SUMIFS(PASTE_DQS_TRACKER!$D:$D,PASTE_DQS_TRACKER!$C:$C,Swaps_wk!$AQ23,PASTE_DQS_TRACKER!$B:$B,Swaps_wk!S$2,PASTE_DQS_TRACKER!$A:$A,"&gt;="&amp;$A$1,PASTE_DQS_TRACKER!$A:$A,"&lt;="&amp;$A$2)-SUMIFS(PASTE_DQS_TRACKER!$D:$D,PASTE_DQS_TRACKER!$C:$C,Swaps_wk!$AQ23,PASTE_DQS_TRACKER!$E:$E,Swaps_wk!S$2,PASTE_DQS_TRACKER!$A:$A,"&gt;="&amp;$A$1,PASTE_DQS_TRACKER!$A:$A,"&lt;="&amp;$A$2)</f>
        <v>0</v>
      </c>
      <c r="T23" s="6">
        <f>SUMIFS(PASTE_DQS_TRACKER!$D:$D,PASTE_DQS_TRACKER!$C:$C,Swaps_wk!$AQ23,PASTE_DQS_TRACKER!$B:$B,Swaps_wk!T$2,PASTE_DQS_TRACKER!$A:$A,"&gt;="&amp;$A$1,PASTE_DQS_TRACKER!$A:$A,"&lt;="&amp;$A$2)-SUMIFS(PASTE_DQS_TRACKER!$D:$D,PASTE_DQS_TRACKER!$C:$C,Swaps_wk!$AQ23,PASTE_DQS_TRACKER!$E:$E,Swaps_wk!T$2,PASTE_DQS_TRACKER!$A:$A,"&gt;="&amp;$A$1,PASTE_DQS_TRACKER!$A:$A,"&lt;="&amp;$A$2)</f>
        <v>0</v>
      </c>
      <c r="U23" s="6">
        <f>SUMIFS(PASTE_DQS_TRACKER!$D:$D,PASTE_DQS_TRACKER!$C:$C,Swaps_wk!$AQ23,PASTE_DQS_TRACKER!$B:$B,Swaps_wk!U$2,PASTE_DQS_TRACKER!$A:$A,"&gt;="&amp;$A$1,PASTE_DQS_TRACKER!$A:$A,"&lt;="&amp;$A$2)-SUMIFS(PASTE_DQS_TRACKER!$D:$D,PASTE_DQS_TRACKER!$C:$C,Swaps_wk!$AQ23,PASTE_DQS_TRACKER!$E:$E,Swaps_wk!U$2,PASTE_DQS_TRACKER!$A:$A,"&gt;="&amp;$A$1,PASTE_DQS_TRACKER!$A:$A,"&lt;="&amp;$A$2)</f>
        <v>0</v>
      </c>
      <c r="V23" s="6">
        <f>SUMIFS(PASTE_DQS_TRACKER!$D:$D,PASTE_DQS_TRACKER!$C:$C,Swaps_wk!$AQ23,PASTE_DQS_TRACKER!$B:$B,Swaps_wk!V$2,PASTE_DQS_TRACKER!$A:$A,"&gt;="&amp;$A$1,PASTE_DQS_TRACKER!$A:$A,"&lt;="&amp;$A$2)-SUMIFS(PASTE_DQS_TRACKER!$D:$D,PASTE_DQS_TRACKER!$C:$C,Swaps_wk!$AQ23,PASTE_DQS_TRACKER!$E:$E,Swaps_wk!V$2,PASTE_DQS_TRACKER!$A:$A,"&gt;="&amp;$A$1,PASTE_DQS_TRACKER!$A:$A,"&lt;="&amp;$A$2)</f>
        <v>0</v>
      </c>
      <c r="W23" s="6">
        <f>SUMIFS(PASTE_DQS_TRACKER!$D:$D,PASTE_DQS_TRACKER!$C:$C,Swaps_wk!$AQ23,PASTE_DQS_TRACKER!$B:$B,Swaps_wk!W$2,PASTE_DQS_TRACKER!$A:$A,"&gt;="&amp;$A$1,PASTE_DQS_TRACKER!$A:$A,"&lt;="&amp;$A$2)-SUMIFS(PASTE_DQS_TRACKER!$D:$D,PASTE_DQS_TRACKER!$C:$C,Swaps_wk!$AQ23,PASTE_DQS_TRACKER!$E:$E,Swaps_wk!W$2,PASTE_DQS_TRACKER!$A:$A,"&gt;="&amp;$A$1,PASTE_DQS_TRACKER!$A:$A,"&lt;="&amp;$A$2)</f>
        <v>0</v>
      </c>
      <c r="X23" s="6">
        <f>SUMIFS(PASTE_DQS_TRACKER!$D:$D,PASTE_DQS_TRACKER!$C:$C,Swaps_wk!$AQ23,PASTE_DQS_TRACKER!$B:$B,Swaps_wk!X$2,PASTE_DQS_TRACKER!$A:$A,"&gt;="&amp;$A$1,PASTE_DQS_TRACKER!$A:$A,"&lt;="&amp;$A$2)-SUMIFS(PASTE_DQS_TRACKER!$D:$D,PASTE_DQS_TRACKER!$C:$C,Swaps_wk!$AQ23,PASTE_DQS_TRACKER!$E:$E,Swaps_wk!X$2,PASTE_DQS_TRACKER!$A:$A,"&gt;="&amp;$A$1,PASTE_DQS_TRACKER!$A:$A,"&lt;="&amp;$A$2)</f>
        <v>0</v>
      </c>
      <c r="Y23" s="6">
        <f>SUMIFS(PASTE_DQS_TRACKER!$D:$D,PASTE_DQS_TRACKER!$C:$C,Swaps_wk!$AQ23,PASTE_DQS_TRACKER!$B:$B,Swaps_wk!Y$2,PASTE_DQS_TRACKER!$A:$A,"&gt;="&amp;$A$1,PASTE_DQS_TRACKER!$A:$A,"&lt;="&amp;$A$2)-SUMIFS(PASTE_DQS_TRACKER!$D:$D,PASTE_DQS_TRACKER!$C:$C,Swaps_wk!$AQ23,PASTE_DQS_TRACKER!$E:$E,Swaps_wk!Y$2,PASTE_DQS_TRACKER!$A:$A,"&gt;="&amp;$A$1,PASTE_DQS_TRACKER!$A:$A,"&lt;="&amp;$A$2)</f>
        <v>0</v>
      </c>
      <c r="Z23" s="6">
        <f>SUMIFS(PASTE_DQS_TRACKER!$D:$D,PASTE_DQS_TRACKER!$C:$C,Swaps_wk!$AQ23,PASTE_DQS_TRACKER!$B:$B,Swaps_wk!Z$2,PASTE_DQS_TRACKER!$A:$A,"&gt;="&amp;$A$1,PASTE_DQS_TRACKER!$A:$A,"&lt;="&amp;$A$2)-SUMIFS(PASTE_DQS_TRACKER!$D:$D,PASTE_DQS_TRACKER!$C:$C,Swaps_wk!$AQ23,PASTE_DQS_TRACKER!$E:$E,Swaps_wk!Z$2,PASTE_DQS_TRACKER!$A:$A,"&gt;="&amp;$A$1,PASTE_DQS_TRACKER!$A:$A,"&lt;="&amp;$A$2)</f>
        <v>0</v>
      </c>
      <c r="AA23" s="6">
        <f>SUMIFS(PASTE_DQS_TRACKER!$D:$D,PASTE_DQS_TRACKER!$C:$C,Swaps_wk!$AQ23,PASTE_DQS_TRACKER!$B:$B,Swaps_wk!AA$2,PASTE_DQS_TRACKER!$A:$A,"&gt;="&amp;$A$1,PASTE_DQS_TRACKER!$A:$A,"&lt;="&amp;$A$2)-SUMIFS(PASTE_DQS_TRACKER!$D:$D,PASTE_DQS_TRACKER!$C:$C,Swaps_wk!$AQ23,PASTE_DQS_TRACKER!$E:$E,Swaps_wk!AA$2,PASTE_DQS_TRACKER!$A:$A,"&gt;="&amp;$A$1,PASTE_DQS_TRACKER!$A:$A,"&lt;="&amp;$A$2)</f>
        <v>0</v>
      </c>
      <c r="AB23" s="6">
        <f>SUMIFS(PASTE_DQS_TRACKER!$D:$D,PASTE_DQS_TRACKER!$C:$C,Swaps_wk!$AQ23,PASTE_DQS_TRACKER!$B:$B,Swaps_wk!AB$2,PASTE_DQS_TRACKER!$A:$A,"&gt;="&amp;$A$1,PASTE_DQS_TRACKER!$A:$A,"&lt;="&amp;$A$2)-SUMIFS(PASTE_DQS_TRACKER!$D:$D,PASTE_DQS_TRACKER!$C:$C,Swaps_wk!$AQ23,PASTE_DQS_TRACKER!$E:$E,Swaps_wk!AB$2,PASTE_DQS_TRACKER!$A:$A,"&gt;="&amp;$A$1,PASTE_DQS_TRACKER!$A:$A,"&lt;="&amp;$A$2)</f>
        <v>0</v>
      </c>
      <c r="AC23" s="6">
        <f>SUMIFS(PASTE_DQS_TRACKER!$D:$D,PASTE_DQS_TRACKER!$C:$C,Swaps_wk!$AQ23,PASTE_DQS_TRACKER!$B:$B,Swaps_wk!AC$2,PASTE_DQS_TRACKER!$A:$A,"&gt;="&amp;$A$1,PASTE_DQS_TRACKER!$A:$A,"&lt;="&amp;$A$2)-SUMIFS(PASTE_DQS_TRACKER!$D:$D,PASTE_DQS_TRACKER!$C:$C,Swaps_wk!$AQ23,PASTE_DQS_TRACKER!$E:$E,Swaps_wk!AC$2,PASTE_DQS_TRACKER!$A:$A,"&gt;="&amp;$A$1,PASTE_DQS_TRACKER!$A:$A,"&lt;="&amp;$A$2)</f>
        <v>0</v>
      </c>
      <c r="AD23" s="6">
        <f>SUMIFS(PASTE_DQS_TRACKER!$D:$D,PASTE_DQS_TRACKER!$C:$C,Swaps_wk!$AQ23,PASTE_DQS_TRACKER!$B:$B,Swaps_wk!AD$2,PASTE_DQS_TRACKER!$A:$A,"&gt;="&amp;$A$1,PASTE_DQS_TRACKER!$A:$A,"&lt;="&amp;$A$2)-SUMIFS(PASTE_DQS_TRACKER!$D:$D,PASTE_DQS_TRACKER!$C:$C,Swaps_wk!$AQ23,PASTE_DQS_TRACKER!$E:$E,Swaps_wk!AD$2,PASTE_DQS_TRACKER!$A:$A,"&gt;="&amp;$A$1,PASTE_DQS_TRACKER!$A:$A,"&lt;="&amp;$A$2)</f>
        <v>0</v>
      </c>
      <c r="AE23" s="6">
        <f>SUMIFS(PASTE_DQS_TRACKER!$D:$D,PASTE_DQS_TRACKER!$C:$C,Swaps_wk!$AQ23,PASTE_DQS_TRACKER!$B:$B,Swaps_wk!AE$2,PASTE_DQS_TRACKER!$A:$A,"&gt;="&amp;$A$1,PASTE_DQS_TRACKER!$A:$A,"&lt;="&amp;$A$2)-SUMIFS(PASTE_DQS_TRACKER!$D:$D,PASTE_DQS_TRACKER!$C:$C,Swaps_wk!$AQ23,PASTE_DQS_TRACKER!$E:$E,Swaps_wk!AE$2,PASTE_DQS_TRACKER!$A:$A,"&gt;="&amp;$A$1,PASTE_DQS_TRACKER!$A:$A,"&lt;="&amp;$A$2)</f>
        <v>0</v>
      </c>
      <c r="AF23" s="6">
        <f>SUMIFS(PASTE_DQS_TRACKER!$D:$D,PASTE_DQS_TRACKER!$C:$C,Swaps_wk!$AQ23,PASTE_DQS_TRACKER!$B:$B,Swaps_wk!AF$2,PASTE_DQS_TRACKER!$A:$A,"&gt;="&amp;$A$1,PASTE_DQS_TRACKER!$A:$A,"&lt;="&amp;$A$2)-SUMIFS(PASTE_DQS_TRACKER!$D:$D,PASTE_DQS_TRACKER!$C:$C,Swaps_wk!$AQ23,PASTE_DQS_TRACKER!$E:$E,Swaps_wk!AF$2,PASTE_DQS_TRACKER!$A:$A,"&gt;="&amp;$A$1,PASTE_DQS_TRACKER!$A:$A,"&lt;="&amp;$A$2)</f>
        <v>0</v>
      </c>
      <c r="AG23" s="6">
        <f>SUMIFS(PASTE_DQS_TRACKER!$D:$D,PASTE_DQS_TRACKER!$C:$C,Swaps_wk!$AQ23,PASTE_DQS_TRACKER!$B:$B,Swaps_wk!AG$2,PASTE_DQS_TRACKER!$A:$A,"&gt;="&amp;$A$1,PASTE_DQS_TRACKER!$A:$A,"&lt;="&amp;$A$2)-SUMIFS(PASTE_DQS_TRACKER!$D:$D,PASTE_DQS_TRACKER!$C:$C,Swaps_wk!$AQ23,PASTE_DQS_TRACKER!$E:$E,Swaps_wk!AG$2,PASTE_DQS_TRACKER!$A:$A,"&gt;="&amp;$A$1,PASTE_DQS_TRACKER!$A:$A,"&lt;="&amp;$A$2)</f>
        <v>0</v>
      </c>
      <c r="AH23" s="6">
        <f>SUMIFS(PASTE_DQS_TRACKER!$D:$D,PASTE_DQS_TRACKER!$C:$C,Swaps_wk!$AQ23,PASTE_DQS_TRACKER!$B:$B,Swaps_wk!AH$2,PASTE_DQS_TRACKER!$A:$A,"&gt;="&amp;$A$1,PASTE_DQS_TRACKER!$A:$A,"&lt;="&amp;$A$2)-SUMIFS(PASTE_DQS_TRACKER!$D:$D,PASTE_DQS_TRACKER!$C:$C,Swaps_wk!$AQ23,PASTE_DQS_TRACKER!$E:$E,Swaps_wk!AH$2,PASTE_DQS_TRACKER!$A:$A,"&gt;="&amp;$A$1,PASTE_DQS_TRACKER!$A:$A,"&lt;="&amp;$A$2)</f>
        <v>0</v>
      </c>
      <c r="AI23" s="6">
        <f>SUMIFS(PASTE_DQS_TRACKER!$D:$D,PASTE_DQS_TRACKER!$C:$C,Swaps_wk!$AQ23,PASTE_DQS_TRACKER!$B:$B,Swaps_wk!AI$2,PASTE_DQS_TRACKER!$A:$A,"&gt;="&amp;$A$1,PASTE_DQS_TRACKER!$A:$A,"&lt;="&amp;$A$2)-SUMIFS(PASTE_DQS_TRACKER!$D:$D,PASTE_DQS_TRACKER!$C:$C,Swaps_wk!$AQ23,PASTE_DQS_TRACKER!$E:$E,Swaps_wk!AI$2,PASTE_DQS_TRACKER!$A:$A,"&gt;="&amp;$A$1,PASTE_DQS_TRACKER!$A:$A,"&lt;="&amp;$A$2)</f>
        <v>0</v>
      </c>
      <c r="AJ23" s="6">
        <f>SUMIFS(PASTE_DQS_TRACKER!$D:$D,PASTE_DQS_TRACKER!$C:$C,Swaps_wk!$AQ23,PASTE_DQS_TRACKER!$B:$B,Swaps_wk!AJ$2,PASTE_DQS_TRACKER!$A:$A,"&gt;="&amp;$A$1,PASTE_DQS_TRACKER!$A:$A,"&lt;="&amp;$A$2)-SUMIFS(PASTE_DQS_TRACKER!$D:$D,PASTE_DQS_TRACKER!$C:$C,Swaps_wk!$AQ23,PASTE_DQS_TRACKER!$E:$E,Swaps_wk!AJ$2,PASTE_DQS_TRACKER!$A:$A,"&gt;="&amp;$A$1,PASTE_DQS_TRACKER!$A:$A,"&lt;="&amp;$A$2)</f>
        <v>0</v>
      </c>
      <c r="AK23" s="6">
        <f>SUMIFS(PASTE_DQS_TRACKER!$D:$D,PASTE_DQS_TRACKER!$C:$C,Swaps_wk!$AQ23,PASTE_DQS_TRACKER!$B:$B,Swaps_wk!AK$2,PASTE_DQS_TRACKER!$A:$A,"&gt;="&amp;$A$1,PASTE_DQS_TRACKER!$A:$A,"&lt;="&amp;$A$2)-SUMIFS(PASTE_DQS_TRACKER!$D:$D,PASTE_DQS_TRACKER!$C:$C,Swaps_wk!$AQ23,PASTE_DQS_TRACKER!$E:$E,Swaps_wk!AK$2,PASTE_DQS_TRACKER!$A:$A,"&gt;="&amp;$A$1,PASTE_DQS_TRACKER!$A:$A,"&lt;="&amp;$A$2)</f>
        <v>0</v>
      </c>
      <c r="AL23" s="6">
        <f>SUMIFS(PASTE_DQS_TRACKER!$D:$D,PASTE_DQS_TRACKER!$C:$C,Swaps_wk!$AQ23,PASTE_DQS_TRACKER!$B:$B,Swaps_wk!AL$2,PASTE_DQS_TRACKER!$A:$A,"&gt;="&amp;$A$1,PASTE_DQS_TRACKER!$A:$A,"&lt;="&amp;$A$2)-SUMIFS(PASTE_DQS_TRACKER!$D:$D,PASTE_DQS_TRACKER!$C:$C,Swaps_wk!$AQ23,PASTE_DQS_TRACKER!$E:$E,Swaps_wk!AL$2,PASTE_DQS_TRACKER!$A:$A,"&gt;="&amp;$A$1,PASTE_DQS_TRACKER!$A:$A,"&lt;="&amp;$A$2)</f>
        <v>0</v>
      </c>
      <c r="AM23" s="6">
        <f>SUMIFS(PASTE_DQS_TRACKER!$D:$D,PASTE_DQS_TRACKER!$C:$C,Swaps_wk!$AQ23,PASTE_DQS_TRACKER!$B:$B,Swaps_wk!AM$2,PASTE_DQS_TRACKER!$A:$A,"&gt;="&amp;$A$1,PASTE_DQS_TRACKER!$A:$A,"&lt;="&amp;$A$2)-SUMIFS(PASTE_DQS_TRACKER!$D:$D,PASTE_DQS_TRACKER!$C:$C,Swaps_wk!$AQ23,PASTE_DQS_TRACKER!$E:$E,Swaps_wk!AM$2,PASTE_DQS_TRACKER!$A:$A,"&gt;="&amp;$A$1,PASTE_DQS_TRACKER!$A:$A,"&lt;="&amp;$A$2)</f>
        <v>0</v>
      </c>
      <c r="AN23" s="6">
        <f>SUMIFS(PASTE_DQS_TRACKER!$D:$D,PASTE_DQS_TRACKER!$C:$C,Swaps_wk!$AQ23,PASTE_DQS_TRACKER!$B:$B,Swaps_wk!AN$2,PASTE_DQS_TRACKER!$A:$A,"&gt;="&amp;$A$1,PASTE_DQS_TRACKER!$A:$A,"&lt;="&amp;$A$2)-SUMIFS(PASTE_DQS_TRACKER!$D:$D,PASTE_DQS_TRACKER!$C:$C,Swaps_wk!$AQ23,PASTE_DQS_TRACKER!$E:$E,Swaps_wk!AN$2,PASTE_DQS_TRACKER!$A:$A,"&gt;="&amp;$A$1,PASTE_DQS_TRACKER!$A:$A,"&lt;="&amp;$A$2)</f>
        <v>0</v>
      </c>
      <c r="AO23" s="6">
        <f t="shared" si="0"/>
        <v>0</v>
      </c>
      <c r="AP23">
        <v>22</v>
      </c>
      <c r="AQ23" t="str">
        <f t="shared" si="1"/>
        <v>JAX/2A-14</v>
      </c>
    </row>
    <row r="24" spans="1:43" x14ac:dyDescent="0.25">
      <c r="A24" t="s">
        <v>198</v>
      </c>
      <c r="B24" s="6">
        <f>SUMIFS(PASTE_DQS_TRACKER!$D:$D,PASTE_DQS_TRACKER!$C:$C,Swaps_wk!$AQ24,PASTE_DQS_TRACKER!$B:$B,Swaps_wk!B$2,PASTE_DQS_TRACKER!$A:$A,"&gt;="&amp;$A$1,PASTE_DQS_TRACKER!$A:$A,"&lt;="&amp;$A$2)-SUMIFS(PASTE_DQS_TRACKER!$D:$D,PASTE_DQS_TRACKER!$C:$C,Swaps_wk!$AQ24,PASTE_DQS_TRACKER!$E:$E,Swaps_wk!B$2,PASTE_DQS_TRACKER!$A:$A,"&gt;="&amp;$A$1,PASTE_DQS_TRACKER!$A:$A,"&lt;="&amp;$A$2)</f>
        <v>0</v>
      </c>
      <c r="C24" s="6">
        <f>SUMIFS(PASTE_DQS_TRACKER!$D:$D,PASTE_DQS_TRACKER!$C:$C,Swaps_wk!$AQ24,PASTE_DQS_TRACKER!$B:$B,Swaps_wk!C$2,PASTE_DQS_TRACKER!$A:$A,"&gt;="&amp;$A$1,PASTE_DQS_TRACKER!$A:$A,"&lt;="&amp;$A$2)-SUMIFS(PASTE_DQS_TRACKER!$D:$D,PASTE_DQS_TRACKER!$C:$C,Swaps_wk!$AQ24,PASTE_DQS_TRACKER!$E:$E,Swaps_wk!C$2,PASTE_DQS_TRACKER!$A:$A,"&gt;="&amp;$A$1,PASTE_DQS_TRACKER!$A:$A,"&lt;="&amp;$A$2)</f>
        <v>0</v>
      </c>
      <c r="D24" s="6">
        <f>SUMIFS(PASTE_DQS_TRACKER!$D:$D,PASTE_DQS_TRACKER!$C:$C,Swaps_wk!$AQ24,PASTE_DQS_TRACKER!$B:$B,Swaps_wk!D$2,PASTE_DQS_TRACKER!$A:$A,"&gt;="&amp;$A$1,PASTE_DQS_TRACKER!$A:$A,"&lt;="&amp;$A$2)-SUMIFS(PASTE_DQS_TRACKER!$D:$D,PASTE_DQS_TRACKER!$C:$C,Swaps_wk!$AQ24,PASTE_DQS_TRACKER!$E:$E,Swaps_wk!D$2,PASTE_DQS_TRACKER!$A:$A,"&gt;="&amp;$A$1,PASTE_DQS_TRACKER!$A:$A,"&lt;="&amp;$A$2)</f>
        <v>0</v>
      </c>
      <c r="E24" s="6">
        <f>SUMIFS(PASTE_DQS_TRACKER!$D:$D,PASTE_DQS_TRACKER!$C:$C,Swaps_wk!$AQ24,PASTE_DQS_TRACKER!$B:$B,Swaps_wk!E$2,PASTE_DQS_TRACKER!$A:$A,"&gt;="&amp;$A$1,PASTE_DQS_TRACKER!$A:$A,"&lt;="&amp;$A$2)-SUMIFS(PASTE_DQS_TRACKER!$D:$D,PASTE_DQS_TRACKER!$C:$C,Swaps_wk!$AQ24,PASTE_DQS_TRACKER!$E:$E,Swaps_wk!E$2,PASTE_DQS_TRACKER!$A:$A,"&gt;="&amp;$A$1,PASTE_DQS_TRACKER!$A:$A,"&lt;="&amp;$A$2)</f>
        <v>0</v>
      </c>
      <c r="F24" s="6">
        <f>SUMIFS(PASTE_DQS_TRACKER!$D:$D,PASTE_DQS_TRACKER!$C:$C,Swaps_wk!$AQ24,PASTE_DQS_TRACKER!$B:$B,Swaps_wk!F$2,PASTE_DQS_TRACKER!$A:$A,"&gt;="&amp;$A$1,PASTE_DQS_TRACKER!$A:$A,"&lt;="&amp;$A$2)-SUMIFS(PASTE_DQS_TRACKER!$D:$D,PASTE_DQS_TRACKER!$C:$C,Swaps_wk!$AQ24,PASTE_DQS_TRACKER!$E:$E,Swaps_wk!F$2,PASTE_DQS_TRACKER!$A:$A,"&gt;="&amp;$A$1,PASTE_DQS_TRACKER!$A:$A,"&lt;="&amp;$A$2)</f>
        <v>0</v>
      </c>
      <c r="G24" s="6">
        <f>SUMIFS(PASTE_DQS_TRACKER!$D:$D,PASTE_DQS_TRACKER!$C:$C,Swaps_wk!$AQ24,PASTE_DQS_TRACKER!$B:$B,Swaps_wk!G$2,PASTE_DQS_TRACKER!$A:$A,"&gt;="&amp;$A$1,PASTE_DQS_TRACKER!$A:$A,"&lt;="&amp;$A$2)-SUMIFS(PASTE_DQS_TRACKER!$D:$D,PASTE_DQS_TRACKER!$C:$C,Swaps_wk!$AQ24,PASTE_DQS_TRACKER!$E:$E,Swaps_wk!G$2,PASTE_DQS_TRACKER!$A:$A,"&gt;="&amp;$A$1,PASTE_DQS_TRACKER!$A:$A,"&lt;="&amp;$A$2)</f>
        <v>0</v>
      </c>
      <c r="H24" s="6">
        <f>SUMIFS(PASTE_DQS_TRACKER!$D:$D,PASTE_DQS_TRACKER!$C:$C,Swaps_wk!$AQ24,PASTE_DQS_TRACKER!$B:$B,Swaps_wk!H$2,PASTE_DQS_TRACKER!$A:$A,"&gt;="&amp;$A$1,PASTE_DQS_TRACKER!$A:$A,"&lt;="&amp;$A$2)-SUMIFS(PASTE_DQS_TRACKER!$D:$D,PASTE_DQS_TRACKER!$C:$C,Swaps_wk!$AQ24,PASTE_DQS_TRACKER!$E:$E,Swaps_wk!H$2,PASTE_DQS_TRACKER!$A:$A,"&gt;="&amp;$A$1,PASTE_DQS_TRACKER!$A:$A,"&lt;="&amp;$A$2)</f>
        <v>0</v>
      </c>
      <c r="I24" s="6">
        <f>SUMIFS(PASTE_DQS_TRACKER!$D:$D,PASTE_DQS_TRACKER!$C:$C,Swaps_wk!$AQ24,PASTE_DQS_TRACKER!$B:$B,Swaps_wk!I$2,PASTE_DQS_TRACKER!$A:$A,"&gt;="&amp;$A$1,PASTE_DQS_TRACKER!$A:$A,"&lt;="&amp;$A$2)-SUMIFS(PASTE_DQS_TRACKER!$D:$D,PASTE_DQS_TRACKER!$C:$C,Swaps_wk!$AQ24,PASTE_DQS_TRACKER!$E:$E,Swaps_wk!I$2,PASTE_DQS_TRACKER!$A:$A,"&gt;="&amp;$A$1,PASTE_DQS_TRACKER!$A:$A,"&lt;="&amp;$A$2)</f>
        <v>0</v>
      </c>
      <c r="J24" s="6">
        <f>SUMIFS(PASTE_DQS_TRACKER!$D:$D,PASTE_DQS_TRACKER!$C:$C,Swaps_wk!$AQ24,PASTE_DQS_TRACKER!$B:$B,Swaps_wk!J$2,PASTE_DQS_TRACKER!$A:$A,"&gt;="&amp;$A$1,PASTE_DQS_TRACKER!$A:$A,"&lt;="&amp;$A$2)-SUMIFS(PASTE_DQS_TRACKER!$D:$D,PASTE_DQS_TRACKER!$C:$C,Swaps_wk!$AQ24,PASTE_DQS_TRACKER!$E:$E,Swaps_wk!J$2,PASTE_DQS_TRACKER!$A:$A,"&gt;="&amp;$A$1,PASTE_DQS_TRACKER!$A:$A,"&lt;="&amp;$A$2)</f>
        <v>0</v>
      </c>
      <c r="K24" s="6">
        <f>SUMIFS(PASTE_DQS_TRACKER!$D:$D,PASTE_DQS_TRACKER!$C:$C,Swaps_wk!$AQ24,PASTE_DQS_TRACKER!$B:$B,Swaps_wk!K$2,PASTE_DQS_TRACKER!$A:$A,"&gt;="&amp;$A$1,PASTE_DQS_TRACKER!$A:$A,"&lt;="&amp;$A$2)-SUMIFS(PASTE_DQS_TRACKER!$D:$D,PASTE_DQS_TRACKER!$C:$C,Swaps_wk!$AQ24,PASTE_DQS_TRACKER!$E:$E,Swaps_wk!K$2,PASTE_DQS_TRACKER!$A:$A,"&gt;="&amp;$A$1,PASTE_DQS_TRACKER!$A:$A,"&lt;="&amp;$A$2)</f>
        <v>0</v>
      </c>
      <c r="L24" s="6">
        <f>SUMIFS(PASTE_DQS_TRACKER!$D:$D,PASTE_DQS_TRACKER!$C:$C,Swaps_wk!$AQ24,PASTE_DQS_TRACKER!$B:$B,Swaps_wk!L$2,PASTE_DQS_TRACKER!$A:$A,"&gt;="&amp;$A$1,PASTE_DQS_TRACKER!$A:$A,"&lt;="&amp;$A$2)-SUMIFS(PASTE_DQS_TRACKER!$D:$D,PASTE_DQS_TRACKER!$C:$C,Swaps_wk!$AQ24,PASTE_DQS_TRACKER!$E:$E,Swaps_wk!L$2,PASTE_DQS_TRACKER!$A:$A,"&gt;="&amp;$A$1,PASTE_DQS_TRACKER!$A:$A,"&lt;="&amp;$A$2)</f>
        <v>0</v>
      </c>
      <c r="M24" s="6">
        <f>SUMIFS(PASTE_DQS_TRACKER!$D:$D,PASTE_DQS_TRACKER!$C:$C,Swaps_wk!$AQ24,PASTE_DQS_TRACKER!$B:$B,Swaps_wk!M$2,PASTE_DQS_TRACKER!$A:$A,"&gt;="&amp;$A$1,PASTE_DQS_TRACKER!$A:$A,"&lt;="&amp;$A$2)-SUMIFS(PASTE_DQS_TRACKER!$D:$D,PASTE_DQS_TRACKER!$C:$C,Swaps_wk!$AQ24,PASTE_DQS_TRACKER!$E:$E,Swaps_wk!M$2,PASTE_DQS_TRACKER!$A:$A,"&gt;="&amp;$A$1,PASTE_DQS_TRACKER!$A:$A,"&lt;="&amp;$A$2)</f>
        <v>0</v>
      </c>
      <c r="N24" s="6">
        <f>SUMIFS(PASTE_DQS_TRACKER!$D:$D,PASTE_DQS_TRACKER!$C:$C,Swaps_wk!$AQ24,PASTE_DQS_TRACKER!$B:$B,Swaps_wk!N$2,PASTE_DQS_TRACKER!$A:$A,"&gt;="&amp;$A$1,PASTE_DQS_TRACKER!$A:$A,"&lt;="&amp;$A$2)-SUMIFS(PASTE_DQS_TRACKER!$D:$D,PASTE_DQS_TRACKER!$C:$C,Swaps_wk!$AQ24,PASTE_DQS_TRACKER!$E:$E,Swaps_wk!N$2,PASTE_DQS_TRACKER!$A:$A,"&gt;="&amp;$A$1,PASTE_DQS_TRACKER!$A:$A,"&lt;="&amp;$A$2)</f>
        <v>0</v>
      </c>
      <c r="O24" s="6">
        <f>SUMIFS(PASTE_DQS_TRACKER!$D:$D,PASTE_DQS_TRACKER!$C:$C,Swaps_wk!$AQ24,PASTE_DQS_TRACKER!$B:$B,Swaps_wk!O$2,PASTE_DQS_TRACKER!$A:$A,"&gt;="&amp;$A$1,PASTE_DQS_TRACKER!$A:$A,"&lt;="&amp;$A$2)-SUMIFS(PASTE_DQS_TRACKER!$D:$D,PASTE_DQS_TRACKER!$C:$C,Swaps_wk!$AQ24,PASTE_DQS_TRACKER!$E:$E,Swaps_wk!O$2,PASTE_DQS_TRACKER!$A:$A,"&gt;="&amp;$A$1,PASTE_DQS_TRACKER!$A:$A,"&lt;="&amp;$A$2)</f>
        <v>0</v>
      </c>
      <c r="P24" s="6">
        <f>SUMIFS(PASTE_DQS_TRACKER!$D:$D,PASTE_DQS_TRACKER!$C:$C,Swaps_wk!$AQ24,PASTE_DQS_TRACKER!$B:$B,Swaps_wk!P$2,PASTE_DQS_TRACKER!$A:$A,"&gt;="&amp;$A$1,PASTE_DQS_TRACKER!$A:$A,"&lt;="&amp;$A$2)-SUMIFS(PASTE_DQS_TRACKER!$D:$D,PASTE_DQS_TRACKER!$C:$C,Swaps_wk!$AQ24,PASTE_DQS_TRACKER!$E:$E,Swaps_wk!P$2,PASTE_DQS_TRACKER!$A:$A,"&gt;="&amp;$A$1,PASTE_DQS_TRACKER!$A:$A,"&lt;="&amp;$A$2)</f>
        <v>0</v>
      </c>
      <c r="Q24" s="6">
        <f>SUMIFS(PASTE_DQS_TRACKER!$D:$D,PASTE_DQS_TRACKER!$C:$C,Swaps_wk!$AQ24,PASTE_DQS_TRACKER!$B:$B,Swaps_wk!Q$2,PASTE_DQS_TRACKER!$A:$A,"&gt;="&amp;$A$1,PASTE_DQS_TRACKER!$A:$A,"&lt;="&amp;$A$2)-SUMIFS(PASTE_DQS_TRACKER!$D:$D,PASTE_DQS_TRACKER!$C:$C,Swaps_wk!$AQ24,PASTE_DQS_TRACKER!$E:$E,Swaps_wk!Q$2,PASTE_DQS_TRACKER!$A:$A,"&gt;="&amp;$A$1,PASTE_DQS_TRACKER!$A:$A,"&lt;="&amp;$A$2)</f>
        <v>0</v>
      </c>
      <c r="R24" s="6">
        <f>SUMIFS(PASTE_DQS_TRACKER!$D:$D,PASTE_DQS_TRACKER!$C:$C,Swaps_wk!$AQ24,PASTE_DQS_TRACKER!$B:$B,Swaps_wk!R$2,PASTE_DQS_TRACKER!$A:$A,"&gt;="&amp;$A$1,PASTE_DQS_TRACKER!$A:$A,"&lt;="&amp;$A$2)-SUMIFS(PASTE_DQS_TRACKER!$D:$D,PASTE_DQS_TRACKER!$C:$C,Swaps_wk!$AQ24,PASTE_DQS_TRACKER!$E:$E,Swaps_wk!R$2,PASTE_DQS_TRACKER!$A:$A,"&gt;="&amp;$A$1,PASTE_DQS_TRACKER!$A:$A,"&lt;="&amp;$A$2)</f>
        <v>0</v>
      </c>
      <c r="S24" s="6">
        <f>SUMIFS(PASTE_DQS_TRACKER!$D:$D,PASTE_DQS_TRACKER!$C:$C,Swaps_wk!$AQ24,PASTE_DQS_TRACKER!$B:$B,Swaps_wk!S$2,PASTE_DQS_TRACKER!$A:$A,"&gt;="&amp;$A$1,PASTE_DQS_TRACKER!$A:$A,"&lt;="&amp;$A$2)-SUMIFS(PASTE_DQS_TRACKER!$D:$D,PASTE_DQS_TRACKER!$C:$C,Swaps_wk!$AQ24,PASTE_DQS_TRACKER!$E:$E,Swaps_wk!S$2,PASTE_DQS_TRACKER!$A:$A,"&gt;="&amp;$A$1,PASTE_DQS_TRACKER!$A:$A,"&lt;="&amp;$A$2)</f>
        <v>0</v>
      </c>
      <c r="T24" s="6">
        <f>SUMIFS(PASTE_DQS_TRACKER!$D:$D,PASTE_DQS_TRACKER!$C:$C,Swaps_wk!$AQ24,PASTE_DQS_TRACKER!$B:$B,Swaps_wk!T$2,PASTE_DQS_TRACKER!$A:$A,"&gt;="&amp;$A$1,PASTE_DQS_TRACKER!$A:$A,"&lt;="&amp;$A$2)-SUMIFS(PASTE_DQS_TRACKER!$D:$D,PASTE_DQS_TRACKER!$C:$C,Swaps_wk!$AQ24,PASTE_DQS_TRACKER!$E:$E,Swaps_wk!T$2,PASTE_DQS_TRACKER!$A:$A,"&gt;="&amp;$A$1,PASTE_DQS_TRACKER!$A:$A,"&lt;="&amp;$A$2)</f>
        <v>0</v>
      </c>
      <c r="U24" s="6">
        <f>SUMIFS(PASTE_DQS_TRACKER!$D:$D,PASTE_DQS_TRACKER!$C:$C,Swaps_wk!$AQ24,PASTE_DQS_TRACKER!$B:$B,Swaps_wk!U$2,PASTE_DQS_TRACKER!$A:$A,"&gt;="&amp;$A$1,PASTE_DQS_TRACKER!$A:$A,"&lt;="&amp;$A$2)-SUMIFS(PASTE_DQS_TRACKER!$D:$D,PASTE_DQS_TRACKER!$C:$C,Swaps_wk!$AQ24,PASTE_DQS_TRACKER!$E:$E,Swaps_wk!U$2,PASTE_DQS_TRACKER!$A:$A,"&gt;="&amp;$A$1,PASTE_DQS_TRACKER!$A:$A,"&lt;="&amp;$A$2)</f>
        <v>0</v>
      </c>
      <c r="V24" s="6">
        <f>SUMIFS(PASTE_DQS_TRACKER!$D:$D,PASTE_DQS_TRACKER!$C:$C,Swaps_wk!$AQ24,PASTE_DQS_TRACKER!$B:$B,Swaps_wk!V$2,PASTE_DQS_TRACKER!$A:$A,"&gt;="&amp;$A$1,PASTE_DQS_TRACKER!$A:$A,"&lt;="&amp;$A$2)-SUMIFS(PASTE_DQS_TRACKER!$D:$D,PASTE_DQS_TRACKER!$C:$C,Swaps_wk!$AQ24,PASTE_DQS_TRACKER!$E:$E,Swaps_wk!V$2,PASTE_DQS_TRACKER!$A:$A,"&gt;="&amp;$A$1,PASTE_DQS_TRACKER!$A:$A,"&lt;="&amp;$A$2)</f>
        <v>0</v>
      </c>
      <c r="W24" s="6">
        <f>SUMIFS(PASTE_DQS_TRACKER!$D:$D,PASTE_DQS_TRACKER!$C:$C,Swaps_wk!$AQ24,PASTE_DQS_TRACKER!$B:$B,Swaps_wk!W$2,PASTE_DQS_TRACKER!$A:$A,"&gt;="&amp;$A$1,PASTE_DQS_TRACKER!$A:$A,"&lt;="&amp;$A$2)-SUMIFS(PASTE_DQS_TRACKER!$D:$D,PASTE_DQS_TRACKER!$C:$C,Swaps_wk!$AQ24,PASTE_DQS_TRACKER!$E:$E,Swaps_wk!W$2,PASTE_DQS_TRACKER!$A:$A,"&gt;="&amp;$A$1,PASTE_DQS_TRACKER!$A:$A,"&lt;="&amp;$A$2)</f>
        <v>0</v>
      </c>
      <c r="X24" s="6">
        <f>SUMIFS(PASTE_DQS_TRACKER!$D:$D,PASTE_DQS_TRACKER!$C:$C,Swaps_wk!$AQ24,PASTE_DQS_TRACKER!$B:$B,Swaps_wk!X$2,PASTE_DQS_TRACKER!$A:$A,"&gt;="&amp;$A$1,PASTE_DQS_TRACKER!$A:$A,"&lt;="&amp;$A$2)-SUMIFS(PASTE_DQS_TRACKER!$D:$D,PASTE_DQS_TRACKER!$C:$C,Swaps_wk!$AQ24,PASTE_DQS_TRACKER!$E:$E,Swaps_wk!X$2,PASTE_DQS_TRACKER!$A:$A,"&gt;="&amp;$A$1,PASTE_DQS_TRACKER!$A:$A,"&lt;="&amp;$A$2)</f>
        <v>0</v>
      </c>
      <c r="Y24" s="6">
        <f>SUMIFS(PASTE_DQS_TRACKER!$D:$D,PASTE_DQS_TRACKER!$C:$C,Swaps_wk!$AQ24,PASTE_DQS_TRACKER!$B:$B,Swaps_wk!Y$2,PASTE_DQS_TRACKER!$A:$A,"&gt;="&amp;$A$1,PASTE_DQS_TRACKER!$A:$A,"&lt;="&amp;$A$2)-SUMIFS(PASTE_DQS_TRACKER!$D:$D,PASTE_DQS_TRACKER!$C:$C,Swaps_wk!$AQ24,PASTE_DQS_TRACKER!$E:$E,Swaps_wk!Y$2,PASTE_DQS_TRACKER!$A:$A,"&gt;="&amp;$A$1,PASTE_DQS_TRACKER!$A:$A,"&lt;="&amp;$A$2)</f>
        <v>0</v>
      </c>
      <c r="Z24" s="6">
        <f>SUMIFS(PASTE_DQS_TRACKER!$D:$D,PASTE_DQS_TRACKER!$C:$C,Swaps_wk!$AQ24,PASTE_DQS_TRACKER!$B:$B,Swaps_wk!Z$2,PASTE_DQS_TRACKER!$A:$A,"&gt;="&amp;$A$1,PASTE_DQS_TRACKER!$A:$A,"&lt;="&amp;$A$2)-SUMIFS(PASTE_DQS_TRACKER!$D:$D,PASTE_DQS_TRACKER!$C:$C,Swaps_wk!$AQ24,PASTE_DQS_TRACKER!$E:$E,Swaps_wk!Z$2,PASTE_DQS_TRACKER!$A:$A,"&gt;="&amp;$A$1,PASTE_DQS_TRACKER!$A:$A,"&lt;="&amp;$A$2)</f>
        <v>0</v>
      </c>
      <c r="AA24" s="6">
        <f>SUMIFS(PASTE_DQS_TRACKER!$D:$D,PASTE_DQS_TRACKER!$C:$C,Swaps_wk!$AQ24,PASTE_DQS_TRACKER!$B:$B,Swaps_wk!AA$2,PASTE_DQS_TRACKER!$A:$A,"&gt;="&amp;$A$1,PASTE_DQS_TRACKER!$A:$A,"&lt;="&amp;$A$2)-SUMIFS(PASTE_DQS_TRACKER!$D:$D,PASTE_DQS_TRACKER!$C:$C,Swaps_wk!$AQ24,PASTE_DQS_TRACKER!$E:$E,Swaps_wk!AA$2,PASTE_DQS_TRACKER!$A:$A,"&gt;="&amp;$A$1,PASTE_DQS_TRACKER!$A:$A,"&lt;="&amp;$A$2)</f>
        <v>0</v>
      </c>
      <c r="AB24" s="6">
        <f>SUMIFS(PASTE_DQS_TRACKER!$D:$D,PASTE_DQS_TRACKER!$C:$C,Swaps_wk!$AQ24,PASTE_DQS_TRACKER!$B:$B,Swaps_wk!AB$2,PASTE_DQS_TRACKER!$A:$A,"&gt;="&amp;$A$1,PASTE_DQS_TRACKER!$A:$A,"&lt;="&amp;$A$2)-SUMIFS(PASTE_DQS_TRACKER!$D:$D,PASTE_DQS_TRACKER!$C:$C,Swaps_wk!$AQ24,PASTE_DQS_TRACKER!$E:$E,Swaps_wk!AB$2,PASTE_DQS_TRACKER!$A:$A,"&gt;="&amp;$A$1,PASTE_DQS_TRACKER!$A:$A,"&lt;="&amp;$A$2)</f>
        <v>0</v>
      </c>
      <c r="AC24" s="6">
        <f>SUMIFS(PASTE_DQS_TRACKER!$D:$D,PASTE_DQS_TRACKER!$C:$C,Swaps_wk!$AQ24,PASTE_DQS_TRACKER!$B:$B,Swaps_wk!AC$2,PASTE_DQS_TRACKER!$A:$A,"&gt;="&amp;$A$1,PASTE_DQS_TRACKER!$A:$A,"&lt;="&amp;$A$2)-SUMIFS(PASTE_DQS_TRACKER!$D:$D,PASTE_DQS_TRACKER!$C:$C,Swaps_wk!$AQ24,PASTE_DQS_TRACKER!$E:$E,Swaps_wk!AC$2,PASTE_DQS_TRACKER!$A:$A,"&gt;="&amp;$A$1,PASTE_DQS_TRACKER!$A:$A,"&lt;="&amp;$A$2)</f>
        <v>0</v>
      </c>
      <c r="AD24" s="6">
        <f>SUMIFS(PASTE_DQS_TRACKER!$D:$D,PASTE_DQS_TRACKER!$C:$C,Swaps_wk!$AQ24,PASTE_DQS_TRACKER!$B:$B,Swaps_wk!AD$2,PASTE_DQS_TRACKER!$A:$A,"&gt;="&amp;$A$1,PASTE_DQS_TRACKER!$A:$A,"&lt;="&amp;$A$2)-SUMIFS(PASTE_DQS_TRACKER!$D:$D,PASTE_DQS_TRACKER!$C:$C,Swaps_wk!$AQ24,PASTE_DQS_TRACKER!$E:$E,Swaps_wk!AD$2,PASTE_DQS_TRACKER!$A:$A,"&gt;="&amp;$A$1,PASTE_DQS_TRACKER!$A:$A,"&lt;="&amp;$A$2)</f>
        <v>0</v>
      </c>
      <c r="AE24" s="6">
        <f>SUMIFS(PASTE_DQS_TRACKER!$D:$D,PASTE_DQS_TRACKER!$C:$C,Swaps_wk!$AQ24,PASTE_DQS_TRACKER!$B:$B,Swaps_wk!AE$2,PASTE_DQS_TRACKER!$A:$A,"&gt;="&amp;$A$1,PASTE_DQS_TRACKER!$A:$A,"&lt;="&amp;$A$2)-SUMIFS(PASTE_DQS_TRACKER!$D:$D,PASTE_DQS_TRACKER!$C:$C,Swaps_wk!$AQ24,PASTE_DQS_TRACKER!$E:$E,Swaps_wk!AE$2,PASTE_DQS_TRACKER!$A:$A,"&gt;="&amp;$A$1,PASTE_DQS_TRACKER!$A:$A,"&lt;="&amp;$A$2)</f>
        <v>0</v>
      </c>
      <c r="AF24" s="6">
        <f>SUMIFS(PASTE_DQS_TRACKER!$D:$D,PASTE_DQS_TRACKER!$C:$C,Swaps_wk!$AQ24,PASTE_DQS_TRACKER!$B:$B,Swaps_wk!AF$2,PASTE_DQS_TRACKER!$A:$A,"&gt;="&amp;$A$1,PASTE_DQS_TRACKER!$A:$A,"&lt;="&amp;$A$2)-SUMIFS(PASTE_DQS_TRACKER!$D:$D,PASTE_DQS_TRACKER!$C:$C,Swaps_wk!$AQ24,PASTE_DQS_TRACKER!$E:$E,Swaps_wk!AF$2,PASTE_DQS_TRACKER!$A:$A,"&gt;="&amp;$A$1,PASTE_DQS_TRACKER!$A:$A,"&lt;="&amp;$A$2)</f>
        <v>0</v>
      </c>
      <c r="AG24" s="6">
        <f>SUMIFS(PASTE_DQS_TRACKER!$D:$D,PASTE_DQS_TRACKER!$C:$C,Swaps_wk!$AQ24,PASTE_DQS_TRACKER!$B:$B,Swaps_wk!AG$2,PASTE_DQS_TRACKER!$A:$A,"&gt;="&amp;$A$1,PASTE_DQS_TRACKER!$A:$A,"&lt;="&amp;$A$2)-SUMIFS(PASTE_DQS_TRACKER!$D:$D,PASTE_DQS_TRACKER!$C:$C,Swaps_wk!$AQ24,PASTE_DQS_TRACKER!$E:$E,Swaps_wk!AG$2,PASTE_DQS_TRACKER!$A:$A,"&gt;="&amp;$A$1,PASTE_DQS_TRACKER!$A:$A,"&lt;="&amp;$A$2)</f>
        <v>0</v>
      </c>
      <c r="AH24" s="6">
        <f>SUMIFS(PASTE_DQS_TRACKER!$D:$D,PASTE_DQS_TRACKER!$C:$C,Swaps_wk!$AQ24,PASTE_DQS_TRACKER!$B:$B,Swaps_wk!AH$2,PASTE_DQS_TRACKER!$A:$A,"&gt;="&amp;$A$1,PASTE_DQS_TRACKER!$A:$A,"&lt;="&amp;$A$2)-SUMIFS(PASTE_DQS_TRACKER!$D:$D,PASTE_DQS_TRACKER!$C:$C,Swaps_wk!$AQ24,PASTE_DQS_TRACKER!$E:$E,Swaps_wk!AH$2,PASTE_DQS_TRACKER!$A:$A,"&gt;="&amp;$A$1,PASTE_DQS_TRACKER!$A:$A,"&lt;="&amp;$A$2)</f>
        <v>0</v>
      </c>
      <c r="AI24" s="6">
        <f>SUMIFS(PASTE_DQS_TRACKER!$D:$D,PASTE_DQS_TRACKER!$C:$C,Swaps_wk!$AQ24,PASTE_DQS_TRACKER!$B:$B,Swaps_wk!AI$2,PASTE_DQS_TRACKER!$A:$A,"&gt;="&amp;$A$1,PASTE_DQS_TRACKER!$A:$A,"&lt;="&amp;$A$2)-SUMIFS(PASTE_DQS_TRACKER!$D:$D,PASTE_DQS_TRACKER!$C:$C,Swaps_wk!$AQ24,PASTE_DQS_TRACKER!$E:$E,Swaps_wk!AI$2,PASTE_DQS_TRACKER!$A:$A,"&gt;="&amp;$A$1,PASTE_DQS_TRACKER!$A:$A,"&lt;="&amp;$A$2)</f>
        <v>0</v>
      </c>
      <c r="AJ24" s="6">
        <f>SUMIFS(PASTE_DQS_TRACKER!$D:$D,PASTE_DQS_TRACKER!$C:$C,Swaps_wk!$AQ24,PASTE_DQS_TRACKER!$B:$B,Swaps_wk!AJ$2,PASTE_DQS_TRACKER!$A:$A,"&gt;="&amp;$A$1,PASTE_DQS_TRACKER!$A:$A,"&lt;="&amp;$A$2)-SUMIFS(PASTE_DQS_TRACKER!$D:$D,PASTE_DQS_TRACKER!$C:$C,Swaps_wk!$AQ24,PASTE_DQS_TRACKER!$E:$E,Swaps_wk!AJ$2,PASTE_DQS_TRACKER!$A:$A,"&gt;="&amp;$A$1,PASTE_DQS_TRACKER!$A:$A,"&lt;="&amp;$A$2)</f>
        <v>0</v>
      </c>
      <c r="AK24" s="6">
        <f>SUMIFS(PASTE_DQS_TRACKER!$D:$D,PASTE_DQS_TRACKER!$C:$C,Swaps_wk!$AQ24,PASTE_DQS_TRACKER!$B:$B,Swaps_wk!AK$2,PASTE_DQS_TRACKER!$A:$A,"&gt;="&amp;$A$1,PASTE_DQS_TRACKER!$A:$A,"&lt;="&amp;$A$2)-SUMIFS(PASTE_DQS_TRACKER!$D:$D,PASTE_DQS_TRACKER!$C:$C,Swaps_wk!$AQ24,PASTE_DQS_TRACKER!$E:$E,Swaps_wk!AK$2,PASTE_DQS_TRACKER!$A:$A,"&gt;="&amp;$A$1,PASTE_DQS_TRACKER!$A:$A,"&lt;="&amp;$A$2)</f>
        <v>0</v>
      </c>
      <c r="AL24" s="6">
        <f>SUMIFS(PASTE_DQS_TRACKER!$D:$D,PASTE_DQS_TRACKER!$C:$C,Swaps_wk!$AQ24,PASTE_DQS_TRACKER!$B:$B,Swaps_wk!AL$2,PASTE_DQS_TRACKER!$A:$A,"&gt;="&amp;$A$1,PASTE_DQS_TRACKER!$A:$A,"&lt;="&amp;$A$2)-SUMIFS(PASTE_DQS_TRACKER!$D:$D,PASTE_DQS_TRACKER!$C:$C,Swaps_wk!$AQ24,PASTE_DQS_TRACKER!$E:$E,Swaps_wk!AL$2,PASTE_DQS_TRACKER!$A:$A,"&gt;="&amp;$A$1,PASTE_DQS_TRACKER!$A:$A,"&lt;="&amp;$A$2)</f>
        <v>0</v>
      </c>
      <c r="AM24" s="6">
        <f>SUMIFS(PASTE_DQS_TRACKER!$D:$D,PASTE_DQS_TRACKER!$C:$C,Swaps_wk!$AQ24,PASTE_DQS_TRACKER!$B:$B,Swaps_wk!AM$2,PASTE_DQS_TRACKER!$A:$A,"&gt;="&amp;$A$1,PASTE_DQS_TRACKER!$A:$A,"&lt;="&amp;$A$2)-SUMIFS(PASTE_DQS_TRACKER!$D:$D,PASTE_DQS_TRACKER!$C:$C,Swaps_wk!$AQ24,PASTE_DQS_TRACKER!$E:$E,Swaps_wk!AM$2,PASTE_DQS_TRACKER!$A:$A,"&gt;="&amp;$A$1,PASTE_DQS_TRACKER!$A:$A,"&lt;="&amp;$A$2)</f>
        <v>0</v>
      </c>
      <c r="AN24" s="6">
        <f>SUMIFS(PASTE_DQS_TRACKER!$D:$D,PASTE_DQS_TRACKER!$C:$C,Swaps_wk!$AQ24,PASTE_DQS_TRACKER!$B:$B,Swaps_wk!AN$2,PASTE_DQS_TRACKER!$A:$A,"&gt;="&amp;$A$1,PASTE_DQS_TRACKER!$A:$A,"&lt;="&amp;$A$2)-SUMIFS(PASTE_DQS_TRACKER!$D:$D,PASTE_DQS_TRACKER!$C:$C,Swaps_wk!$AQ24,PASTE_DQS_TRACKER!$E:$E,Swaps_wk!AN$2,PASTE_DQS_TRACKER!$A:$A,"&gt;="&amp;$A$1,PASTE_DQS_TRACKER!$A:$A,"&lt;="&amp;$A$2)</f>
        <v>0</v>
      </c>
      <c r="AO24" s="6">
        <f t="shared" si="0"/>
        <v>0</v>
      </c>
      <c r="AP24">
        <v>23</v>
      </c>
      <c r="AQ24" t="str">
        <f t="shared" si="1"/>
        <v>JAX/4BC7D</v>
      </c>
    </row>
    <row r="25" spans="1:43" x14ac:dyDescent="0.25">
      <c r="A25" t="s">
        <v>46</v>
      </c>
      <c r="B25" s="6">
        <f>SUMIFS(PASTE_DQS_TRACKER!$D:$D,PASTE_DQS_TRACKER!$C:$C,Swaps_wk!$AQ25,PASTE_DQS_TRACKER!$B:$B,Swaps_wk!B$2,PASTE_DQS_TRACKER!$A:$A,"&gt;="&amp;$A$1,PASTE_DQS_TRACKER!$A:$A,"&lt;="&amp;$A$2)-SUMIFS(PASTE_DQS_TRACKER!$D:$D,PASTE_DQS_TRACKER!$C:$C,Swaps_wk!$AQ25,PASTE_DQS_TRACKER!$E:$E,Swaps_wk!B$2,PASTE_DQS_TRACKER!$A:$A,"&gt;="&amp;$A$1,PASTE_DQS_TRACKER!$A:$A,"&lt;="&amp;$A$2)</f>
        <v>0</v>
      </c>
      <c r="C25" s="6">
        <f>SUMIFS(PASTE_DQS_TRACKER!$D:$D,PASTE_DQS_TRACKER!$C:$C,Swaps_wk!$AQ25,PASTE_DQS_TRACKER!$B:$B,Swaps_wk!C$2,PASTE_DQS_TRACKER!$A:$A,"&gt;="&amp;$A$1,PASTE_DQS_TRACKER!$A:$A,"&lt;="&amp;$A$2)-SUMIFS(PASTE_DQS_TRACKER!$D:$D,PASTE_DQS_TRACKER!$C:$C,Swaps_wk!$AQ25,PASTE_DQS_TRACKER!$E:$E,Swaps_wk!C$2,PASTE_DQS_TRACKER!$A:$A,"&gt;="&amp;$A$1,PASTE_DQS_TRACKER!$A:$A,"&lt;="&amp;$A$2)</f>
        <v>0</v>
      </c>
      <c r="D25" s="6">
        <f>SUMIFS(PASTE_DQS_TRACKER!$D:$D,PASTE_DQS_TRACKER!$C:$C,Swaps_wk!$AQ25,PASTE_DQS_TRACKER!$B:$B,Swaps_wk!D$2,PASTE_DQS_TRACKER!$A:$A,"&gt;="&amp;$A$1,PASTE_DQS_TRACKER!$A:$A,"&lt;="&amp;$A$2)-SUMIFS(PASTE_DQS_TRACKER!$D:$D,PASTE_DQS_TRACKER!$C:$C,Swaps_wk!$AQ25,PASTE_DQS_TRACKER!$E:$E,Swaps_wk!D$2,PASTE_DQS_TRACKER!$A:$A,"&gt;="&amp;$A$1,PASTE_DQS_TRACKER!$A:$A,"&lt;="&amp;$A$2)</f>
        <v>0</v>
      </c>
      <c r="E25" s="6">
        <f>SUMIFS(PASTE_DQS_TRACKER!$D:$D,PASTE_DQS_TRACKER!$C:$C,Swaps_wk!$AQ25,PASTE_DQS_TRACKER!$B:$B,Swaps_wk!E$2,PASTE_DQS_TRACKER!$A:$A,"&gt;="&amp;$A$1,PASTE_DQS_TRACKER!$A:$A,"&lt;="&amp;$A$2)-SUMIFS(PASTE_DQS_TRACKER!$D:$D,PASTE_DQS_TRACKER!$C:$C,Swaps_wk!$AQ25,PASTE_DQS_TRACKER!$E:$E,Swaps_wk!E$2,PASTE_DQS_TRACKER!$A:$A,"&gt;="&amp;$A$1,PASTE_DQS_TRACKER!$A:$A,"&lt;="&amp;$A$2)</f>
        <v>0</v>
      </c>
      <c r="F25" s="6">
        <f>SUMIFS(PASTE_DQS_TRACKER!$D:$D,PASTE_DQS_TRACKER!$C:$C,Swaps_wk!$AQ25,PASTE_DQS_TRACKER!$B:$B,Swaps_wk!F$2,PASTE_DQS_TRACKER!$A:$A,"&gt;="&amp;$A$1,PASTE_DQS_TRACKER!$A:$A,"&lt;="&amp;$A$2)-SUMIFS(PASTE_DQS_TRACKER!$D:$D,PASTE_DQS_TRACKER!$C:$C,Swaps_wk!$AQ25,PASTE_DQS_TRACKER!$E:$E,Swaps_wk!F$2,PASTE_DQS_TRACKER!$A:$A,"&gt;="&amp;$A$1,PASTE_DQS_TRACKER!$A:$A,"&lt;="&amp;$A$2)</f>
        <v>0</v>
      </c>
      <c r="G25" s="6">
        <f>SUMIFS(PASTE_DQS_TRACKER!$D:$D,PASTE_DQS_TRACKER!$C:$C,Swaps_wk!$AQ25,PASTE_DQS_TRACKER!$B:$B,Swaps_wk!G$2,PASTE_DQS_TRACKER!$A:$A,"&gt;="&amp;$A$1,PASTE_DQS_TRACKER!$A:$A,"&lt;="&amp;$A$2)-SUMIFS(PASTE_DQS_TRACKER!$D:$D,PASTE_DQS_TRACKER!$C:$C,Swaps_wk!$AQ25,PASTE_DQS_TRACKER!$E:$E,Swaps_wk!G$2,PASTE_DQS_TRACKER!$A:$A,"&gt;="&amp;$A$1,PASTE_DQS_TRACKER!$A:$A,"&lt;="&amp;$A$2)</f>
        <v>0</v>
      </c>
      <c r="H25" s="6">
        <f>SUMIFS(PASTE_DQS_TRACKER!$D:$D,PASTE_DQS_TRACKER!$C:$C,Swaps_wk!$AQ25,PASTE_DQS_TRACKER!$B:$B,Swaps_wk!H$2,PASTE_DQS_TRACKER!$A:$A,"&gt;="&amp;$A$1,PASTE_DQS_TRACKER!$A:$A,"&lt;="&amp;$A$2)-SUMIFS(PASTE_DQS_TRACKER!$D:$D,PASTE_DQS_TRACKER!$C:$C,Swaps_wk!$AQ25,PASTE_DQS_TRACKER!$E:$E,Swaps_wk!H$2,PASTE_DQS_TRACKER!$A:$A,"&gt;="&amp;$A$1,PASTE_DQS_TRACKER!$A:$A,"&lt;="&amp;$A$2)</f>
        <v>0</v>
      </c>
      <c r="I25" s="6">
        <f>SUMIFS(PASTE_DQS_TRACKER!$D:$D,PASTE_DQS_TRACKER!$C:$C,Swaps_wk!$AQ25,PASTE_DQS_TRACKER!$B:$B,Swaps_wk!I$2,PASTE_DQS_TRACKER!$A:$A,"&gt;="&amp;$A$1,PASTE_DQS_TRACKER!$A:$A,"&lt;="&amp;$A$2)-SUMIFS(PASTE_DQS_TRACKER!$D:$D,PASTE_DQS_TRACKER!$C:$C,Swaps_wk!$AQ25,PASTE_DQS_TRACKER!$E:$E,Swaps_wk!I$2,PASTE_DQS_TRACKER!$A:$A,"&gt;="&amp;$A$1,PASTE_DQS_TRACKER!$A:$A,"&lt;="&amp;$A$2)</f>
        <v>0</v>
      </c>
      <c r="J25" s="6">
        <f>SUMIFS(PASTE_DQS_TRACKER!$D:$D,PASTE_DQS_TRACKER!$C:$C,Swaps_wk!$AQ25,PASTE_DQS_TRACKER!$B:$B,Swaps_wk!J$2,PASTE_DQS_TRACKER!$A:$A,"&gt;="&amp;$A$1,PASTE_DQS_TRACKER!$A:$A,"&lt;="&amp;$A$2)-SUMIFS(PASTE_DQS_TRACKER!$D:$D,PASTE_DQS_TRACKER!$C:$C,Swaps_wk!$AQ25,PASTE_DQS_TRACKER!$E:$E,Swaps_wk!J$2,PASTE_DQS_TRACKER!$A:$A,"&gt;="&amp;$A$1,PASTE_DQS_TRACKER!$A:$A,"&lt;="&amp;$A$2)</f>
        <v>0</v>
      </c>
      <c r="K25" s="6">
        <f>SUMIFS(PASTE_DQS_TRACKER!$D:$D,PASTE_DQS_TRACKER!$C:$C,Swaps_wk!$AQ25,PASTE_DQS_TRACKER!$B:$B,Swaps_wk!K$2,PASTE_DQS_TRACKER!$A:$A,"&gt;="&amp;$A$1,PASTE_DQS_TRACKER!$A:$A,"&lt;="&amp;$A$2)-SUMIFS(PASTE_DQS_TRACKER!$D:$D,PASTE_DQS_TRACKER!$C:$C,Swaps_wk!$AQ25,PASTE_DQS_TRACKER!$E:$E,Swaps_wk!K$2,PASTE_DQS_TRACKER!$A:$A,"&gt;="&amp;$A$1,PASTE_DQS_TRACKER!$A:$A,"&lt;="&amp;$A$2)</f>
        <v>0</v>
      </c>
      <c r="L25" s="6">
        <f>SUMIFS(PASTE_DQS_TRACKER!$D:$D,PASTE_DQS_TRACKER!$C:$C,Swaps_wk!$AQ25,PASTE_DQS_TRACKER!$B:$B,Swaps_wk!L$2,PASTE_DQS_TRACKER!$A:$A,"&gt;="&amp;$A$1,PASTE_DQS_TRACKER!$A:$A,"&lt;="&amp;$A$2)-SUMIFS(PASTE_DQS_TRACKER!$D:$D,PASTE_DQS_TRACKER!$C:$C,Swaps_wk!$AQ25,PASTE_DQS_TRACKER!$E:$E,Swaps_wk!L$2,PASTE_DQS_TRACKER!$A:$A,"&gt;="&amp;$A$1,PASTE_DQS_TRACKER!$A:$A,"&lt;="&amp;$A$2)</f>
        <v>0</v>
      </c>
      <c r="M25" s="6">
        <f>SUMIFS(PASTE_DQS_TRACKER!$D:$D,PASTE_DQS_TRACKER!$C:$C,Swaps_wk!$AQ25,PASTE_DQS_TRACKER!$B:$B,Swaps_wk!M$2,PASTE_DQS_TRACKER!$A:$A,"&gt;="&amp;$A$1,PASTE_DQS_TRACKER!$A:$A,"&lt;="&amp;$A$2)-SUMIFS(PASTE_DQS_TRACKER!$D:$D,PASTE_DQS_TRACKER!$C:$C,Swaps_wk!$AQ25,PASTE_DQS_TRACKER!$E:$E,Swaps_wk!M$2,PASTE_DQS_TRACKER!$A:$A,"&gt;="&amp;$A$1,PASTE_DQS_TRACKER!$A:$A,"&lt;="&amp;$A$2)</f>
        <v>0</v>
      </c>
      <c r="N25" s="6">
        <f>SUMIFS(PASTE_DQS_TRACKER!$D:$D,PASTE_DQS_TRACKER!$C:$C,Swaps_wk!$AQ25,PASTE_DQS_TRACKER!$B:$B,Swaps_wk!N$2,PASTE_DQS_TRACKER!$A:$A,"&gt;="&amp;$A$1,PASTE_DQS_TRACKER!$A:$A,"&lt;="&amp;$A$2)-SUMIFS(PASTE_DQS_TRACKER!$D:$D,PASTE_DQS_TRACKER!$C:$C,Swaps_wk!$AQ25,PASTE_DQS_TRACKER!$E:$E,Swaps_wk!N$2,PASTE_DQS_TRACKER!$A:$A,"&gt;="&amp;$A$1,PASTE_DQS_TRACKER!$A:$A,"&lt;="&amp;$A$2)</f>
        <v>0</v>
      </c>
      <c r="O25" s="6">
        <f>SUMIFS(PASTE_DQS_TRACKER!$D:$D,PASTE_DQS_TRACKER!$C:$C,Swaps_wk!$AQ25,PASTE_DQS_TRACKER!$B:$B,Swaps_wk!O$2,PASTE_DQS_TRACKER!$A:$A,"&gt;="&amp;$A$1,PASTE_DQS_TRACKER!$A:$A,"&lt;="&amp;$A$2)-SUMIFS(PASTE_DQS_TRACKER!$D:$D,PASTE_DQS_TRACKER!$C:$C,Swaps_wk!$AQ25,PASTE_DQS_TRACKER!$E:$E,Swaps_wk!O$2,PASTE_DQS_TRACKER!$A:$A,"&gt;="&amp;$A$1,PASTE_DQS_TRACKER!$A:$A,"&lt;="&amp;$A$2)</f>
        <v>0</v>
      </c>
      <c r="P25" s="6">
        <f>SUMIFS(PASTE_DQS_TRACKER!$D:$D,PASTE_DQS_TRACKER!$C:$C,Swaps_wk!$AQ25,PASTE_DQS_TRACKER!$B:$B,Swaps_wk!P$2,PASTE_DQS_TRACKER!$A:$A,"&gt;="&amp;$A$1,PASTE_DQS_TRACKER!$A:$A,"&lt;="&amp;$A$2)-SUMIFS(PASTE_DQS_TRACKER!$D:$D,PASTE_DQS_TRACKER!$C:$C,Swaps_wk!$AQ25,PASTE_DQS_TRACKER!$E:$E,Swaps_wk!P$2,PASTE_DQS_TRACKER!$A:$A,"&gt;="&amp;$A$1,PASTE_DQS_TRACKER!$A:$A,"&lt;="&amp;$A$2)</f>
        <v>0</v>
      </c>
      <c r="Q25" s="6">
        <f>SUMIFS(PASTE_DQS_TRACKER!$D:$D,PASTE_DQS_TRACKER!$C:$C,Swaps_wk!$AQ25,PASTE_DQS_TRACKER!$B:$B,Swaps_wk!Q$2,PASTE_DQS_TRACKER!$A:$A,"&gt;="&amp;$A$1,PASTE_DQS_TRACKER!$A:$A,"&lt;="&amp;$A$2)-SUMIFS(PASTE_DQS_TRACKER!$D:$D,PASTE_DQS_TRACKER!$C:$C,Swaps_wk!$AQ25,PASTE_DQS_TRACKER!$E:$E,Swaps_wk!Q$2,PASTE_DQS_TRACKER!$A:$A,"&gt;="&amp;$A$1,PASTE_DQS_TRACKER!$A:$A,"&lt;="&amp;$A$2)</f>
        <v>0</v>
      </c>
      <c r="R25" s="6">
        <f>SUMIFS(PASTE_DQS_TRACKER!$D:$D,PASTE_DQS_TRACKER!$C:$C,Swaps_wk!$AQ25,PASTE_DQS_TRACKER!$B:$B,Swaps_wk!R$2,PASTE_DQS_TRACKER!$A:$A,"&gt;="&amp;$A$1,PASTE_DQS_TRACKER!$A:$A,"&lt;="&amp;$A$2)-SUMIFS(PASTE_DQS_TRACKER!$D:$D,PASTE_DQS_TRACKER!$C:$C,Swaps_wk!$AQ25,PASTE_DQS_TRACKER!$E:$E,Swaps_wk!R$2,PASTE_DQS_TRACKER!$A:$A,"&gt;="&amp;$A$1,PASTE_DQS_TRACKER!$A:$A,"&lt;="&amp;$A$2)</f>
        <v>0</v>
      </c>
      <c r="S25" s="6">
        <f>SUMIFS(PASTE_DQS_TRACKER!$D:$D,PASTE_DQS_TRACKER!$C:$C,Swaps_wk!$AQ25,PASTE_DQS_TRACKER!$B:$B,Swaps_wk!S$2,PASTE_DQS_TRACKER!$A:$A,"&gt;="&amp;$A$1,PASTE_DQS_TRACKER!$A:$A,"&lt;="&amp;$A$2)-SUMIFS(PASTE_DQS_TRACKER!$D:$D,PASTE_DQS_TRACKER!$C:$C,Swaps_wk!$AQ25,PASTE_DQS_TRACKER!$E:$E,Swaps_wk!S$2,PASTE_DQS_TRACKER!$A:$A,"&gt;="&amp;$A$1,PASTE_DQS_TRACKER!$A:$A,"&lt;="&amp;$A$2)</f>
        <v>0</v>
      </c>
      <c r="T25" s="6">
        <f>SUMIFS(PASTE_DQS_TRACKER!$D:$D,PASTE_DQS_TRACKER!$C:$C,Swaps_wk!$AQ25,PASTE_DQS_TRACKER!$B:$B,Swaps_wk!T$2,PASTE_DQS_TRACKER!$A:$A,"&gt;="&amp;$A$1,PASTE_DQS_TRACKER!$A:$A,"&lt;="&amp;$A$2)-SUMIFS(PASTE_DQS_TRACKER!$D:$D,PASTE_DQS_TRACKER!$C:$C,Swaps_wk!$AQ25,PASTE_DQS_TRACKER!$E:$E,Swaps_wk!T$2,PASTE_DQS_TRACKER!$A:$A,"&gt;="&amp;$A$1,PASTE_DQS_TRACKER!$A:$A,"&lt;="&amp;$A$2)</f>
        <v>0</v>
      </c>
      <c r="U25" s="6">
        <f>SUMIFS(PASTE_DQS_TRACKER!$D:$D,PASTE_DQS_TRACKER!$C:$C,Swaps_wk!$AQ25,PASTE_DQS_TRACKER!$B:$B,Swaps_wk!U$2,PASTE_DQS_TRACKER!$A:$A,"&gt;="&amp;$A$1,PASTE_DQS_TRACKER!$A:$A,"&lt;="&amp;$A$2)-SUMIFS(PASTE_DQS_TRACKER!$D:$D,PASTE_DQS_TRACKER!$C:$C,Swaps_wk!$AQ25,PASTE_DQS_TRACKER!$E:$E,Swaps_wk!U$2,PASTE_DQS_TRACKER!$A:$A,"&gt;="&amp;$A$1,PASTE_DQS_TRACKER!$A:$A,"&lt;="&amp;$A$2)</f>
        <v>0</v>
      </c>
      <c r="V25" s="6">
        <f>SUMIFS(PASTE_DQS_TRACKER!$D:$D,PASTE_DQS_TRACKER!$C:$C,Swaps_wk!$AQ25,PASTE_DQS_TRACKER!$B:$B,Swaps_wk!V$2,PASTE_DQS_TRACKER!$A:$A,"&gt;="&amp;$A$1,PASTE_DQS_TRACKER!$A:$A,"&lt;="&amp;$A$2)-SUMIFS(PASTE_DQS_TRACKER!$D:$D,PASTE_DQS_TRACKER!$C:$C,Swaps_wk!$AQ25,PASTE_DQS_TRACKER!$E:$E,Swaps_wk!V$2,PASTE_DQS_TRACKER!$A:$A,"&gt;="&amp;$A$1,PASTE_DQS_TRACKER!$A:$A,"&lt;="&amp;$A$2)</f>
        <v>0</v>
      </c>
      <c r="W25" s="6">
        <f>SUMIFS(PASTE_DQS_TRACKER!$D:$D,PASTE_DQS_TRACKER!$C:$C,Swaps_wk!$AQ25,PASTE_DQS_TRACKER!$B:$B,Swaps_wk!W$2,PASTE_DQS_TRACKER!$A:$A,"&gt;="&amp;$A$1,PASTE_DQS_TRACKER!$A:$A,"&lt;="&amp;$A$2)-SUMIFS(PASTE_DQS_TRACKER!$D:$D,PASTE_DQS_TRACKER!$C:$C,Swaps_wk!$AQ25,PASTE_DQS_TRACKER!$E:$E,Swaps_wk!W$2,PASTE_DQS_TRACKER!$A:$A,"&gt;="&amp;$A$1,PASTE_DQS_TRACKER!$A:$A,"&lt;="&amp;$A$2)</f>
        <v>0</v>
      </c>
      <c r="X25" s="6">
        <f>SUMIFS(PASTE_DQS_TRACKER!$D:$D,PASTE_DQS_TRACKER!$C:$C,Swaps_wk!$AQ25,PASTE_DQS_TRACKER!$B:$B,Swaps_wk!X$2,PASTE_DQS_TRACKER!$A:$A,"&gt;="&amp;$A$1,PASTE_DQS_TRACKER!$A:$A,"&lt;="&amp;$A$2)-SUMIFS(PASTE_DQS_TRACKER!$D:$D,PASTE_DQS_TRACKER!$C:$C,Swaps_wk!$AQ25,PASTE_DQS_TRACKER!$E:$E,Swaps_wk!X$2,PASTE_DQS_TRACKER!$A:$A,"&gt;="&amp;$A$1,PASTE_DQS_TRACKER!$A:$A,"&lt;="&amp;$A$2)</f>
        <v>0</v>
      </c>
      <c r="Y25" s="6">
        <f>SUMIFS(PASTE_DQS_TRACKER!$D:$D,PASTE_DQS_TRACKER!$C:$C,Swaps_wk!$AQ25,PASTE_DQS_TRACKER!$B:$B,Swaps_wk!Y$2,PASTE_DQS_TRACKER!$A:$A,"&gt;="&amp;$A$1,PASTE_DQS_TRACKER!$A:$A,"&lt;="&amp;$A$2)-SUMIFS(PASTE_DQS_TRACKER!$D:$D,PASTE_DQS_TRACKER!$C:$C,Swaps_wk!$AQ25,PASTE_DQS_TRACKER!$E:$E,Swaps_wk!Y$2,PASTE_DQS_TRACKER!$A:$A,"&gt;="&amp;$A$1,PASTE_DQS_TRACKER!$A:$A,"&lt;="&amp;$A$2)</f>
        <v>0</v>
      </c>
      <c r="Z25" s="6">
        <f>SUMIFS(PASTE_DQS_TRACKER!$D:$D,PASTE_DQS_TRACKER!$C:$C,Swaps_wk!$AQ25,PASTE_DQS_TRACKER!$B:$B,Swaps_wk!Z$2,PASTE_DQS_TRACKER!$A:$A,"&gt;="&amp;$A$1,PASTE_DQS_TRACKER!$A:$A,"&lt;="&amp;$A$2)-SUMIFS(PASTE_DQS_TRACKER!$D:$D,PASTE_DQS_TRACKER!$C:$C,Swaps_wk!$AQ25,PASTE_DQS_TRACKER!$E:$E,Swaps_wk!Z$2,PASTE_DQS_TRACKER!$A:$A,"&gt;="&amp;$A$1,PASTE_DQS_TRACKER!$A:$A,"&lt;="&amp;$A$2)</f>
        <v>0</v>
      </c>
      <c r="AA25" s="6">
        <f>SUMIFS(PASTE_DQS_TRACKER!$D:$D,PASTE_DQS_TRACKER!$C:$C,Swaps_wk!$AQ25,PASTE_DQS_TRACKER!$B:$B,Swaps_wk!AA$2,PASTE_DQS_TRACKER!$A:$A,"&gt;="&amp;$A$1,PASTE_DQS_TRACKER!$A:$A,"&lt;="&amp;$A$2)-SUMIFS(PASTE_DQS_TRACKER!$D:$D,PASTE_DQS_TRACKER!$C:$C,Swaps_wk!$AQ25,PASTE_DQS_TRACKER!$E:$E,Swaps_wk!AA$2,PASTE_DQS_TRACKER!$A:$A,"&gt;="&amp;$A$1,PASTE_DQS_TRACKER!$A:$A,"&lt;="&amp;$A$2)</f>
        <v>0</v>
      </c>
      <c r="AB25" s="6">
        <f>SUMIFS(PASTE_DQS_TRACKER!$D:$D,PASTE_DQS_TRACKER!$C:$C,Swaps_wk!$AQ25,PASTE_DQS_TRACKER!$B:$B,Swaps_wk!AB$2,PASTE_DQS_TRACKER!$A:$A,"&gt;="&amp;$A$1,PASTE_DQS_TRACKER!$A:$A,"&lt;="&amp;$A$2)-SUMIFS(PASTE_DQS_TRACKER!$D:$D,PASTE_DQS_TRACKER!$C:$C,Swaps_wk!$AQ25,PASTE_DQS_TRACKER!$E:$E,Swaps_wk!AB$2,PASTE_DQS_TRACKER!$A:$A,"&gt;="&amp;$A$1,PASTE_DQS_TRACKER!$A:$A,"&lt;="&amp;$A$2)</f>
        <v>0</v>
      </c>
      <c r="AC25" s="6">
        <f>SUMIFS(PASTE_DQS_TRACKER!$D:$D,PASTE_DQS_TRACKER!$C:$C,Swaps_wk!$AQ25,PASTE_DQS_TRACKER!$B:$B,Swaps_wk!AC$2,PASTE_DQS_TRACKER!$A:$A,"&gt;="&amp;$A$1,PASTE_DQS_TRACKER!$A:$A,"&lt;="&amp;$A$2)-SUMIFS(PASTE_DQS_TRACKER!$D:$D,PASTE_DQS_TRACKER!$C:$C,Swaps_wk!$AQ25,PASTE_DQS_TRACKER!$E:$E,Swaps_wk!AC$2,PASTE_DQS_TRACKER!$A:$A,"&gt;="&amp;$A$1,PASTE_DQS_TRACKER!$A:$A,"&lt;="&amp;$A$2)</f>
        <v>0</v>
      </c>
      <c r="AD25" s="6">
        <f>SUMIFS(PASTE_DQS_TRACKER!$D:$D,PASTE_DQS_TRACKER!$C:$C,Swaps_wk!$AQ25,PASTE_DQS_TRACKER!$B:$B,Swaps_wk!AD$2,PASTE_DQS_TRACKER!$A:$A,"&gt;="&amp;$A$1,PASTE_DQS_TRACKER!$A:$A,"&lt;="&amp;$A$2)-SUMIFS(PASTE_DQS_TRACKER!$D:$D,PASTE_DQS_TRACKER!$C:$C,Swaps_wk!$AQ25,PASTE_DQS_TRACKER!$E:$E,Swaps_wk!AD$2,PASTE_DQS_TRACKER!$A:$A,"&gt;="&amp;$A$1,PASTE_DQS_TRACKER!$A:$A,"&lt;="&amp;$A$2)</f>
        <v>0</v>
      </c>
      <c r="AE25" s="6">
        <f>SUMIFS(PASTE_DQS_TRACKER!$D:$D,PASTE_DQS_TRACKER!$C:$C,Swaps_wk!$AQ25,PASTE_DQS_TRACKER!$B:$B,Swaps_wk!AE$2,PASTE_DQS_TRACKER!$A:$A,"&gt;="&amp;$A$1,PASTE_DQS_TRACKER!$A:$A,"&lt;="&amp;$A$2)-SUMIFS(PASTE_DQS_TRACKER!$D:$D,PASTE_DQS_TRACKER!$C:$C,Swaps_wk!$AQ25,PASTE_DQS_TRACKER!$E:$E,Swaps_wk!AE$2,PASTE_DQS_TRACKER!$A:$A,"&gt;="&amp;$A$1,PASTE_DQS_TRACKER!$A:$A,"&lt;="&amp;$A$2)</f>
        <v>0</v>
      </c>
      <c r="AF25" s="6">
        <f>SUMIFS(PASTE_DQS_TRACKER!$D:$D,PASTE_DQS_TRACKER!$C:$C,Swaps_wk!$AQ25,PASTE_DQS_TRACKER!$B:$B,Swaps_wk!AF$2,PASTE_DQS_TRACKER!$A:$A,"&gt;="&amp;$A$1,PASTE_DQS_TRACKER!$A:$A,"&lt;="&amp;$A$2)-SUMIFS(PASTE_DQS_TRACKER!$D:$D,PASTE_DQS_TRACKER!$C:$C,Swaps_wk!$AQ25,PASTE_DQS_TRACKER!$E:$E,Swaps_wk!AF$2,PASTE_DQS_TRACKER!$A:$A,"&gt;="&amp;$A$1,PASTE_DQS_TRACKER!$A:$A,"&lt;="&amp;$A$2)</f>
        <v>0</v>
      </c>
      <c r="AG25" s="6">
        <f>SUMIFS(PASTE_DQS_TRACKER!$D:$D,PASTE_DQS_TRACKER!$C:$C,Swaps_wk!$AQ25,PASTE_DQS_TRACKER!$B:$B,Swaps_wk!AG$2,PASTE_DQS_TRACKER!$A:$A,"&gt;="&amp;$A$1,PASTE_DQS_TRACKER!$A:$A,"&lt;="&amp;$A$2)-SUMIFS(PASTE_DQS_TRACKER!$D:$D,PASTE_DQS_TRACKER!$C:$C,Swaps_wk!$AQ25,PASTE_DQS_TRACKER!$E:$E,Swaps_wk!AG$2,PASTE_DQS_TRACKER!$A:$A,"&gt;="&amp;$A$1,PASTE_DQS_TRACKER!$A:$A,"&lt;="&amp;$A$2)</f>
        <v>0</v>
      </c>
      <c r="AH25" s="6">
        <f>SUMIFS(PASTE_DQS_TRACKER!$D:$D,PASTE_DQS_TRACKER!$C:$C,Swaps_wk!$AQ25,PASTE_DQS_TRACKER!$B:$B,Swaps_wk!AH$2,PASTE_DQS_TRACKER!$A:$A,"&gt;="&amp;$A$1,PASTE_DQS_TRACKER!$A:$A,"&lt;="&amp;$A$2)-SUMIFS(PASTE_DQS_TRACKER!$D:$D,PASTE_DQS_TRACKER!$C:$C,Swaps_wk!$AQ25,PASTE_DQS_TRACKER!$E:$E,Swaps_wk!AH$2,PASTE_DQS_TRACKER!$A:$A,"&gt;="&amp;$A$1,PASTE_DQS_TRACKER!$A:$A,"&lt;="&amp;$A$2)</f>
        <v>0</v>
      </c>
      <c r="AI25" s="6">
        <f>SUMIFS(PASTE_DQS_TRACKER!$D:$D,PASTE_DQS_TRACKER!$C:$C,Swaps_wk!$AQ25,PASTE_DQS_TRACKER!$B:$B,Swaps_wk!AI$2,PASTE_DQS_TRACKER!$A:$A,"&gt;="&amp;$A$1,PASTE_DQS_TRACKER!$A:$A,"&lt;="&amp;$A$2)-SUMIFS(PASTE_DQS_TRACKER!$D:$D,PASTE_DQS_TRACKER!$C:$C,Swaps_wk!$AQ25,PASTE_DQS_TRACKER!$E:$E,Swaps_wk!AI$2,PASTE_DQS_TRACKER!$A:$A,"&gt;="&amp;$A$1,PASTE_DQS_TRACKER!$A:$A,"&lt;="&amp;$A$2)</f>
        <v>0</v>
      </c>
      <c r="AJ25" s="6">
        <f>SUMIFS(PASTE_DQS_TRACKER!$D:$D,PASTE_DQS_TRACKER!$C:$C,Swaps_wk!$AQ25,PASTE_DQS_TRACKER!$B:$B,Swaps_wk!AJ$2,PASTE_DQS_TRACKER!$A:$A,"&gt;="&amp;$A$1,PASTE_DQS_TRACKER!$A:$A,"&lt;="&amp;$A$2)-SUMIFS(PASTE_DQS_TRACKER!$D:$D,PASTE_DQS_TRACKER!$C:$C,Swaps_wk!$AQ25,PASTE_DQS_TRACKER!$E:$E,Swaps_wk!AJ$2,PASTE_DQS_TRACKER!$A:$A,"&gt;="&amp;$A$1,PASTE_DQS_TRACKER!$A:$A,"&lt;="&amp;$A$2)</f>
        <v>0</v>
      </c>
      <c r="AK25" s="6">
        <f>SUMIFS(PASTE_DQS_TRACKER!$D:$D,PASTE_DQS_TRACKER!$C:$C,Swaps_wk!$AQ25,PASTE_DQS_TRACKER!$B:$B,Swaps_wk!AK$2,PASTE_DQS_TRACKER!$A:$A,"&gt;="&amp;$A$1,PASTE_DQS_TRACKER!$A:$A,"&lt;="&amp;$A$2)-SUMIFS(PASTE_DQS_TRACKER!$D:$D,PASTE_DQS_TRACKER!$C:$C,Swaps_wk!$AQ25,PASTE_DQS_TRACKER!$E:$E,Swaps_wk!AK$2,PASTE_DQS_TRACKER!$A:$A,"&gt;="&amp;$A$1,PASTE_DQS_TRACKER!$A:$A,"&lt;="&amp;$A$2)</f>
        <v>0</v>
      </c>
      <c r="AL25" s="6">
        <f>SUMIFS(PASTE_DQS_TRACKER!$D:$D,PASTE_DQS_TRACKER!$C:$C,Swaps_wk!$AQ25,PASTE_DQS_TRACKER!$B:$B,Swaps_wk!AL$2,PASTE_DQS_TRACKER!$A:$A,"&gt;="&amp;$A$1,PASTE_DQS_TRACKER!$A:$A,"&lt;="&amp;$A$2)-SUMIFS(PASTE_DQS_TRACKER!$D:$D,PASTE_DQS_TRACKER!$C:$C,Swaps_wk!$AQ25,PASTE_DQS_TRACKER!$E:$E,Swaps_wk!AL$2,PASTE_DQS_TRACKER!$A:$A,"&gt;="&amp;$A$1,PASTE_DQS_TRACKER!$A:$A,"&lt;="&amp;$A$2)</f>
        <v>0</v>
      </c>
      <c r="AM25" s="6">
        <f>SUMIFS(PASTE_DQS_TRACKER!$D:$D,PASTE_DQS_TRACKER!$C:$C,Swaps_wk!$AQ25,PASTE_DQS_TRACKER!$B:$B,Swaps_wk!AM$2,PASTE_DQS_TRACKER!$A:$A,"&gt;="&amp;$A$1,PASTE_DQS_TRACKER!$A:$A,"&lt;="&amp;$A$2)-SUMIFS(PASTE_DQS_TRACKER!$D:$D,PASTE_DQS_TRACKER!$C:$C,Swaps_wk!$AQ25,PASTE_DQS_TRACKER!$E:$E,Swaps_wk!AM$2,PASTE_DQS_TRACKER!$A:$A,"&gt;="&amp;$A$1,PASTE_DQS_TRACKER!$A:$A,"&lt;="&amp;$A$2)</f>
        <v>0</v>
      </c>
      <c r="AN25" s="6">
        <f>SUMIFS(PASTE_DQS_TRACKER!$D:$D,PASTE_DQS_TRACKER!$C:$C,Swaps_wk!$AQ25,PASTE_DQS_TRACKER!$B:$B,Swaps_wk!AN$2,PASTE_DQS_TRACKER!$A:$A,"&gt;="&amp;$A$1,PASTE_DQS_TRACKER!$A:$A,"&lt;="&amp;$A$2)-SUMIFS(PASTE_DQS_TRACKER!$D:$D,PASTE_DQS_TRACKER!$C:$C,Swaps_wk!$AQ25,PASTE_DQS_TRACKER!$E:$E,Swaps_wk!AN$2,PASTE_DQS_TRACKER!$A:$A,"&gt;="&amp;$A$1,PASTE_DQS_TRACKER!$A:$A,"&lt;="&amp;$A$2)</f>
        <v>0</v>
      </c>
      <c r="AO25" s="6">
        <f t="shared" si="0"/>
        <v>0</v>
      </c>
      <c r="AP25">
        <v>24</v>
      </c>
      <c r="AQ25" t="str">
        <f t="shared" si="1"/>
        <v>LEZ/2AC4-C</v>
      </c>
    </row>
    <row r="26" spans="1:43" x14ac:dyDescent="0.25">
      <c r="A26" t="s">
        <v>48</v>
      </c>
      <c r="B26" s="6">
        <f>SUMIFS(PASTE_DQS_TRACKER!$D:$D,PASTE_DQS_TRACKER!$C:$C,Swaps_wk!$AQ26,PASTE_DQS_TRACKER!$B:$B,Swaps_wk!B$2,PASTE_DQS_TRACKER!$A:$A,"&gt;="&amp;$A$1,PASTE_DQS_TRACKER!$A:$A,"&lt;="&amp;$A$2)-SUMIFS(PASTE_DQS_TRACKER!$D:$D,PASTE_DQS_TRACKER!$C:$C,Swaps_wk!$AQ26,PASTE_DQS_TRACKER!$E:$E,Swaps_wk!B$2,PASTE_DQS_TRACKER!$A:$A,"&gt;="&amp;$A$1,PASTE_DQS_TRACKER!$A:$A,"&lt;="&amp;$A$2)</f>
        <v>0</v>
      </c>
      <c r="C26" s="6">
        <f>SUMIFS(PASTE_DQS_TRACKER!$D:$D,PASTE_DQS_TRACKER!$C:$C,Swaps_wk!$AQ26,PASTE_DQS_TRACKER!$B:$B,Swaps_wk!C$2,PASTE_DQS_TRACKER!$A:$A,"&gt;="&amp;$A$1,PASTE_DQS_TRACKER!$A:$A,"&lt;="&amp;$A$2)-SUMIFS(PASTE_DQS_TRACKER!$D:$D,PASTE_DQS_TRACKER!$C:$C,Swaps_wk!$AQ26,PASTE_DQS_TRACKER!$E:$E,Swaps_wk!C$2,PASTE_DQS_TRACKER!$A:$A,"&gt;="&amp;$A$1,PASTE_DQS_TRACKER!$A:$A,"&lt;="&amp;$A$2)</f>
        <v>0</v>
      </c>
      <c r="D26" s="6">
        <f>SUMIFS(PASTE_DQS_TRACKER!$D:$D,PASTE_DQS_TRACKER!$C:$C,Swaps_wk!$AQ26,PASTE_DQS_TRACKER!$B:$B,Swaps_wk!D$2,PASTE_DQS_TRACKER!$A:$A,"&gt;="&amp;$A$1,PASTE_DQS_TRACKER!$A:$A,"&lt;="&amp;$A$2)-SUMIFS(PASTE_DQS_TRACKER!$D:$D,PASTE_DQS_TRACKER!$C:$C,Swaps_wk!$AQ26,PASTE_DQS_TRACKER!$E:$E,Swaps_wk!D$2,PASTE_DQS_TRACKER!$A:$A,"&gt;="&amp;$A$1,PASTE_DQS_TRACKER!$A:$A,"&lt;="&amp;$A$2)</f>
        <v>0</v>
      </c>
      <c r="E26" s="6">
        <f>SUMIFS(PASTE_DQS_TRACKER!$D:$D,PASTE_DQS_TRACKER!$C:$C,Swaps_wk!$AQ26,PASTE_DQS_TRACKER!$B:$B,Swaps_wk!E$2,PASTE_DQS_TRACKER!$A:$A,"&gt;="&amp;$A$1,PASTE_DQS_TRACKER!$A:$A,"&lt;="&amp;$A$2)-SUMIFS(PASTE_DQS_TRACKER!$D:$D,PASTE_DQS_TRACKER!$C:$C,Swaps_wk!$AQ26,PASTE_DQS_TRACKER!$E:$E,Swaps_wk!E$2,PASTE_DQS_TRACKER!$A:$A,"&gt;="&amp;$A$1,PASTE_DQS_TRACKER!$A:$A,"&lt;="&amp;$A$2)</f>
        <v>0</v>
      </c>
      <c r="F26" s="6">
        <f>SUMIFS(PASTE_DQS_TRACKER!$D:$D,PASTE_DQS_TRACKER!$C:$C,Swaps_wk!$AQ26,PASTE_DQS_TRACKER!$B:$B,Swaps_wk!F$2,PASTE_DQS_TRACKER!$A:$A,"&gt;="&amp;$A$1,PASTE_DQS_TRACKER!$A:$A,"&lt;="&amp;$A$2)-SUMIFS(PASTE_DQS_TRACKER!$D:$D,PASTE_DQS_TRACKER!$C:$C,Swaps_wk!$AQ26,PASTE_DQS_TRACKER!$E:$E,Swaps_wk!F$2,PASTE_DQS_TRACKER!$A:$A,"&gt;="&amp;$A$1,PASTE_DQS_TRACKER!$A:$A,"&lt;="&amp;$A$2)</f>
        <v>0</v>
      </c>
      <c r="G26" s="6">
        <f>SUMIFS(PASTE_DQS_TRACKER!$D:$D,PASTE_DQS_TRACKER!$C:$C,Swaps_wk!$AQ26,PASTE_DQS_TRACKER!$B:$B,Swaps_wk!G$2,PASTE_DQS_TRACKER!$A:$A,"&gt;="&amp;$A$1,PASTE_DQS_TRACKER!$A:$A,"&lt;="&amp;$A$2)-SUMIFS(PASTE_DQS_TRACKER!$D:$D,PASTE_DQS_TRACKER!$C:$C,Swaps_wk!$AQ26,PASTE_DQS_TRACKER!$E:$E,Swaps_wk!G$2,PASTE_DQS_TRACKER!$A:$A,"&gt;="&amp;$A$1,PASTE_DQS_TRACKER!$A:$A,"&lt;="&amp;$A$2)</f>
        <v>0</v>
      </c>
      <c r="H26" s="6">
        <f>SUMIFS(PASTE_DQS_TRACKER!$D:$D,PASTE_DQS_TRACKER!$C:$C,Swaps_wk!$AQ26,PASTE_DQS_TRACKER!$B:$B,Swaps_wk!H$2,PASTE_DQS_TRACKER!$A:$A,"&gt;="&amp;$A$1,PASTE_DQS_TRACKER!$A:$A,"&lt;="&amp;$A$2)-SUMIFS(PASTE_DQS_TRACKER!$D:$D,PASTE_DQS_TRACKER!$C:$C,Swaps_wk!$AQ26,PASTE_DQS_TRACKER!$E:$E,Swaps_wk!H$2,PASTE_DQS_TRACKER!$A:$A,"&gt;="&amp;$A$1,PASTE_DQS_TRACKER!$A:$A,"&lt;="&amp;$A$2)</f>
        <v>0</v>
      </c>
      <c r="I26" s="6">
        <f>SUMIFS(PASTE_DQS_TRACKER!$D:$D,PASTE_DQS_TRACKER!$C:$C,Swaps_wk!$AQ26,PASTE_DQS_TRACKER!$B:$B,Swaps_wk!I$2,PASTE_DQS_TRACKER!$A:$A,"&gt;="&amp;$A$1,PASTE_DQS_TRACKER!$A:$A,"&lt;="&amp;$A$2)-SUMIFS(PASTE_DQS_TRACKER!$D:$D,PASTE_DQS_TRACKER!$C:$C,Swaps_wk!$AQ26,PASTE_DQS_TRACKER!$E:$E,Swaps_wk!I$2,PASTE_DQS_TRACKER!$A:$A,"&gt;="&amp;$A$1,PASTE_DQS_TRACKER!$A:$A,"&lt;="&amp;$A$2)</f>
        <v>0</v>
      </c>
      <c r="J26" s="6">
        <f>SUMIFS(PASTE_DQS_TRACKER!$D:$D,PASTE_DQS_TRACKER!$C:$C,Swaps_wk!$AQ26,PASTE_DQS_TRACKER!$B:$B,Swaps_wk!J$2,PASTE_DQS_TRACKER!$A:$A,"&gt;="&amp;$A$1,PASTE_DQS_TRACKER!$A:$A,"&lt;="&amp;$A$2)-SUMIFS(PASTE_DQS_TRACKER!$D:$D,PASTE_DQS_TRACKER!$C:$C,Swaps_wk!$AQ26,PASTE_DQS_TRACKER!$E:$E,Swaps_wk!J$2,PASTE_DQS_TRACKER!$A:$A,"&gt;="&amp;$A$1,PASTE_DQS_TRACKER!$A:$A,"&lt;="&amp;$A$2)</f>
        <v>0</v>
      </c>
      <c r="K26" s="6">
        <f>SUMIFS(PASTE_DQS_TRACKER!$D:$D,PASTE_DQS_TRACKER!$C:$C,Swaps_wk!$AQ26,PASTE_DQS_TRACKER!$B:$B,Swaps_wk!K$2,PASTE_DQS_TRACKER!$A:$A,"&gt;="&amp;$A$1,PASTE_DQS_TRACKER!$A:$A,"&lt;="&amp;$A$2)-SUMIFS(PASTE_DQS_TRACKER!$D:$D,PASTE_DQS_TRACKER!$C:$C,Swaps_wk!$AQ26,PASTE_DQS_TRACKER!$E:$E,Swaps_wk!K$2,PASTE_DQS_TRACKER!$A:$A,"&gt;="&amp;$A$1,PASTE_DQS_TRACKER!$A:$A,"&lt;="&amp;$A$2)</f>
        <v>0</v>
      </c>
      <c r="L26" s="6">
        <f>SUMIFS(PASTE_DQS_TRACKER!$D:$D,PASTE_DQS_TRACKER!$C:$C,Swaps_wk!$AQ26,PASTE_DQS_TRACKER!$B:$B,Swaps_wk!L$2,PASTE_DQS_TRACKER!$A:$A,"&gt;="&amp;$A$1,PASTE_DQS_TRACKER!$A:$A,"&lt;="&amp;$A$2)-SUMIFS(PASTE_DQS_TRACKER!$D:$D,PASTE_DQS_TRACKER!$C:$C,Swaps_wk!$AQ26,PASTE_DQS_TRACKER!$E:$E,Swaps_wk!L$2,PASTE_DQS_TRACKER!$A:$A,"&gt;="&amp;$A$1,PASTE_DQS_TRACKER!$A:$A,"&lt;="&amp;$A$2)</f>
        <v>0</v>
      </c>
      <c r="M26" s="6">
        <f>SUMIFS(PASTE_DQS_TRACKER!$D:$D,PASTE_DQS_TRACKER!$C:$C,Swaps_wk!$AQ26,PASTE_DQS_TRACKER!$B:$B,Swaps_wk!M$2,PASTE_DQS_TRACKER!$A:$A,"&gt;="&amp;$A$1,PASTE_DQS_TRACKER!$A:$A,"&lt;="&amp;$A$2)-SUMIFS(PASTE_DQS_TRACKER!$D:$D,PASTE_DQS_TRACKER!$C:$C,Swaps_wk!$AQ26,PASTE_DQS_TRACKER!$E:$E,Swaps_wk!M$2,PASTE_DQS_TRACKER!$A:$A,"&gt;="&amp;$A$1,PASTE_DQS_TRACKER!$A:$A,"&lt;="&amp;$A$2)</f>
        <v>0</v>
      </c>
      <c r="N26" s="6">
        <f>SUMIFS(PASTE_DQS_TRACKER!$D:$D,PASTE_DQS_TRACKER!$C:$C,Swaps_wk!$AQ26,PASTE_DQS_TRACKER!$B:$B,Swaps_wk!N$2,PASTE_DQS_TRACKER!$A:$A,"&gt;="&amp;$A$1,PASTE_DQS_TRACKER!$A:$A,"&lt;="&amp;$A$2)-SUMIFS(PASTE_DQS_TRACKER!$D:$D,PASTE_DQS_TRACKER!$C:$C,Swaps_wk!$AQ26,PASTE_DQS_TRACKER!$E:$E,Swaps_wk!N$2,PASTE_DQS_TRACKER!$A:$A,"&gt;="&amp;$A$1,PASTE_DQS_TRACKER!$A:$A,"&lt;="&amp;$A$2)</f>
        <v>0</v>
      </c>
      <c r="O26" s="6">
        <f>SUMIFS(PASTE_DQS_TRACKER!$D:$D,PASTE_DQS_TRACKER!$C:$C,Swaps_wk!$AQ26,PASTE_DQS_TRACKER!$B:$B,Swaps_wk!O$2,PASTE_DQS_TRACKER!$A:$A,"&gt;="&amp;$A$1,PASTE_DQS_TRACKER!$A:$A,"&lt;="&amp;$A$2)-SUMIFS(PASTE_DQS_TRACKER!$D:$D,PASTE_DQS_TRACKER!$C:$C,Swaps_wk!$AQ26,PASTE_DQS_TRACKER!$E:$E,Swaps_wk!O$2,PASTE_DQS_TRACKER!$A:$A,"&gt;="&amp;$A$1,PASTE_DQS_TRACKER!$A:$A,"&lt;="&amp;$A$2)</f>
        <v>0</v>
      </c>
      <c r="P26" s="6">
        <f>SUMIFS(PASTE_DQS_TRACKER!$D:$D,PASTE_DQS_TRACKER!$C:$C,Swaps_wk!$AQ26,PASTE_DQS_TRACKER!$B:$B,Swaps_wk!P$2,PASTE_DQS_TRACKER!$A:$A,"&gt;="&amp;$A$1,PASTE_DQS_TRACKER!$A:$A,"&lt;="&amp;$A$2)-SUMIFS(PASTE_DQS_TRACKER!$D:$D,PASTE_DQS_TRACKER!$C:$C,Swaps_wk!$AQ26,PASTE_DQS_TRACKER!$E:$E,Swaps_wk!P$2,PASTE_DQS_TRACKER!$A:$A,"&gt;="&amp;$A$1,PASTE_DQS_TRACKER!$A:$A,"&lt;="&amp;$A$2)</f>
        <v>0</v>
      </c>
      <c r="Q26" s="6">
        <f>SUMIFS(PASTE_DQS_TRACKER!$D:$D,PASTE_DQS_TRACKER!$C:$C,Swaps_wk!$AQ26,PASTE_DQS_TRACKER!$B:$B,Swaps_wk!Q$2,PASTE_DQS_TRACKER!$A:$A,"&gt;="&amp;$A$1,PASTE_DQS_TRACKER!$A:$A,"&lt;="&amp;$A$2)-SUMIFS(PASTE_DQS_TRACKER!$D:$D,PASTE_DQS_TRACKER!$C:$C,Swaps_wk!$AQ26,PASTE_DQS_TRACKER!$E:$E,Swaps_wk!Q$2,PASTE_DQS_TRACKER!$A:$A,"&gt;="&amp;$A$1,PASTE_DQS_TRACKER!$A:$A,"&lt;="&amp;$A$2)</f>
        <v>0</v>
      </c>
      <c r="R26" s="6">
        <f>SUMIFS(PASTE_DQS_TRACKER!$D:$D,PASTE_DQS_TRACKER!$C:$C,Swaps_wk!$AQ26,PASTE_DQS_TRACKER!$B:$B,Swaps_wk!R$2,PASTE_DQS_TRACKER!$A:$A,"&gt;="&amp;$A$1,PASTE_DQS_TRACKER!$A:$A,"&lt;="&amp;$A$2)-SUMIFS(PASTE_DQS_TRACKER!$D:$D,PASTE_DQS_TRACKER!$C:$C,Swaps_wk!$AQ26,PASTE_DQS_TRACKER!$E:$E,Swaps_wk!R$2,PASTE_DQS_TRACKER!$A:$A,"&gt;="&amp;$A$1,PASTE_DQS_TRACKER!$A:$A,"&lt;="&amp;$A$2)</f>
        <v>0</v>
      </c>
      <c r="S26" s="6">
        <f>SUMIFS(PASTE_DQS_TRACKER!$D:$D,PASTE_DQS_TRACKER!$C:$C,Swaps_wk!$AQ26,PASTE_DQS_TRACKER!$B:$B,Swaps_wk!S$2,PASTE_DQS_TRACKER!$A:$A,"&gt;="&amp;$A$1,PASTE_DQS_TRACKER!$A:$A,"&lt;="&amp;$A$2)-SUMIFS(PASTE_DQS_TRACKER!$D:$D,PASTE_DQS_TRACKER!$C:$C,Swaps_wk!$AQ26,PASTE_DQS_TRACKER!$E:$E,Swaps_wk!S$2,PASTE_DQS_TRACKER!$A:$A,"&gt;="&amp;$A$1,PASTE_DQS_TRACKER!$A:$A,"&lt;="&amp;$A$2)</f>
        <v>0</v>
      </c>
      <c r="T26" s="6">
        <f>SUMIFS(PASTE_DQS_TRACKER!$D:$D,PASTE_DQS_TRACKER!$C:$C,Swaps_wk!$AQ26,PASTE_DQS_TRACKER!$B:$B,Swaps_wk!T$2,PASTE_DQS_TRACKER!$A:$A,"&gt;="&amp;$A$1,PASTE_DQS_TRACKER!$A:$A,"&lt;="&amp;$A$2)-SUMIFS(PASTE_DQS_TRACKER!$D:$D,PASTE_DQS_TRACKER!$C:$C,Swaps_wk!$AQ26,PASTE_DQS_TRACKER!$E:$E,Swaps_wk!T$2,PASTE_DQS_TRACKER!$A:$A,"&gt;="&amp;$A$1,PASTE_DQS_TRACKER!$A:$A,"&lt;="&amp;$A$2)</f>
        <v>0</v>
      </c>
      <c r="U26" s="6">
        <f>SUMIFS(PASTE_DQS_TRACKER!$D:$D,PASTE_DQS_TRACKER!$C:$C,Swaps_wk!$AQ26,PASTE_DQS_TRACKER!$B:$B,Swaps_wk!U$2,PASTE_DQS_TRACKER!$A:$A,"&gt;="&amp;$A$1,PASTE_DQS_TRACKER!$A:$A,"&lt;="&amp;$A$2)-SUMIFS(PASTE_DQS_TRACKER!$D:$D,PASTE_DQS_TRACKER!$C:$C,Swaps_wk!$AQ26,PASTE_DQS_TRACKER!$E:$E,Swaps_wk!U$2,PASTE_DQS_TRACKER!$A:$A,"&gt;="&amp;$A$1,PASTE_DQS_TRACKER!$A:$A,"&lt;="&amp;$A$2)</f>
        <v>0</v>
      </c>
      <c r="V26" s="6">
        <f>SUMIFS(PASTE_DQS_TRACKER!$D:$D,PASTE_DQS_TRACKER!$C:$C,Swaps_wk!$AQ26,PASTE_DQS_TRACKER!$B:$B,Swaps_wk!V$2,PASTE_DQS_TRACKER!$A:$A,"&gt;="&amp;$A$1,PASTE_DQS_TRACKER!$A:$A,"&lt;="&amp;$A$2)-SUMIFS(PASTE_DQS_TRACKER!$D:$D,PASTE_DQS_TRACKER!$C:$C,Swaps_wk!$AQ26,PASTE_DQS_TRACKER!$E:$E,Swaps_wk!V$2,PASTE_DQS_TRACKER!$A:$A,"&gt;="&amp;$A$1,PASTE_DQS_TRACKER!$A:$A,"&lt;="&amp;$A$2)</f>
        <v>0</v>
      </c>
      <c r="W26" s="6">
        <f>SUMIFS(PASTE_DQS_TRACKER!$D:$D,PASTE_DQS_TRACKER!$C:$C,Swaps_wk!$AQ26,PASTE_DQS_TRACKER!$B:$B,Swaps_wk!W$2,PASTE_DQS_TRACKER!$A:$A,"&gt;="&amp;$A$1,PASTE_DQS_TRACKER!$A:$A,"&lt;="&amp;$A$2)-SUMIFS(PASTE_DQS_TRACKER!$D:$D,PASTE_DQS_TRACKER!$C:$C,Swaps_wk!$AQ26,PASTE_DQS_TRACKER!$E:$E,Swaps_wk!W$2,PASTE_DQS_TRACKER!$A:$A,"&gt;="&amp;$A$1,PASTE_DQS_TRACKER!$A:$A,"&lt;="&amp;$A$2)</f>
        <v>0</v>
      </c>
      <c r="X26" s="6">
        <f>SUMIFS(PASTE_DQS_TRACKER!$D:$D,PASTE_DQS_TRACKER!$C:$C,Swaps_wk!$AQ26,PASTE_DQS_TRACKER!$B:$B,Swaps_wk!X$2,PASTE_DQS_TRACKER!$A:$A,"&gt;="&amp;$A$1,PASTE_DQS_TRACKER!$A:$A,"&lt;="&amp;$A$2)-SUMIFS(PASTE_DQS_TRACKER!$D:$D,PASTE_DQS_TRACKER!$C:$C,Swaps_wk!$AQ26,PASTE_DQS_TRACKER!$E:$E,Swaps_wk!X$2,PASTE_DQS_TRACKER!$A:$A,"&gt;="&amp;$A$1,PASTE_DQS_TRACKER!$A:$A,"&lt;="&amp;$A$2)</f>
        <v>0</v>
      </c>
      <c r="Y26" s="6">
        <f>SUMIFS(PASTE_DQS_TRACKER!$D:$D,PASTE_DQS_TRACKER!$C:$C,Swaps_wk!$AQ26,PASTE_DQS_TRACKER!$B:$B,Swaps_wk!Y$2,PASTE_DQS_TRACKER!$A:$A,"&gt;="&amp;$A$1,PASTE_DQS_TRACKER!$A:$A,"&lt;="&amp;$A$2)-SUMIFS(PASTE_DQS_TRACKER!$D:$D,PASTE_DQS_TRACKER!$C:$C,Swaps_wk!$AQ26,PASTE_DQS_TRACKER!$E:$E,Swaps_wk!Y$2,PASTE_DQS_TRACKER!$A:$A,"&gt;="&amp;$A$1,PASTE_DQS_TRACKER!$A:$A,"&lt;="&amp;$A$2)</f>
        <v>0</v>
      </c>
      <c r="Z26" s="6">
        <f>SUMIFS(PASTE_DQS_TRACKER!$D:$D,PASTE_DQS_TRACKER!$C:$C,Swaps_wk!$AQ26,PASTE_DQS_TRACKER!$B:$B,Swaps_wk!Z$2,PASTE_DQS_TRACKER!$A:$A,"&gt;="&amp;$A$1,PASTE_DQS_TRACKER!$A:$A,"&lt;="&amp;$A$2)-SUMIFS(PASTE_DQS_TRACKER!$D:$D,PASTE_DQS_TRACKER!$C:$C,Swaps_wk!$AQ26,PASTE_DQS_TRACKER!$E:$E,Swaps_wk!Z$2,PASTE_DQS_TRACKER!$A:$A,"&gt;="&amp;$A$1,PASTE_DQS_TRACKER!$A:$A,"&lt;="&amp;$A$2)</f>
        <v>0</v>
      </c>
      <c r="AA26" s="6">
        <f>SUMIFS(PASTE_DQS_TRACKER!$D:$D,PASTE_DQS_TRACKER!$C:$C,Swaps_wk!$AQ26,PASTE_DQS_TRACKER!$B:$B,Swaps_wk!AA$2,PASTE_DQS_TRACKER!$A:$A,"&gt;="&amp;$A$1,PASTE_DQS_TRACKER!$A:$A,"&lt;="&amp;$A$2)-SUMIFS(PASTE_DQS_TRACKER!$D:$D,PASTE_DQS_TRACKER!$C:$C,Swaps_wk!$AQ26,PASTE_DQS_TRACKER!$E:$E,Swaps_wk!AA$2,PASTE_DQS_TRACKER!$A:$A,"&gt;="&amp;$A$1,PASTE_DQS_TRACKER!$A:$A,"&lt;="&amp;$A$2)</f>
        <v>0</v>
      </c>
      <c r="AB26" s="6">
        <f>SUMIFS(PASTE_DQS_TRACKER!$D:$D,PASTE_DQS_TRACKER!$C:$C,Swaps_wk!$AQ26,PASTE_DQS_TRACKER!$B:$B,Swaps_wk!AB$2,PASTE_DQS_TRACKER!$A:$A,"&gt;="&amp;$A$1,PASTE_DQS_TRACKER!$A:$A,"&lt;="&amp;$A$2)-SUMIFS(PASTE_DQS_TRACKER!$D:$D,PASTE_DQS_TRACKER!$C:$C,Swaps_wk!$AQ26,PASTE_DQS_TRACKER!$E:$E,Swaps_wk!AB$2,PASTE_DQS_TRACKER!$A:$A,"&gt;="&amp;$A$1,PASTE_DQS_TRACKER!$A:$A,"&lt;="&amp;$A$2)</f>
        <v>0</v>
      </c>
      <c r="AC26" s="6">
        <f>SUMIFS(PASTE_DQS_TRACKER!$D:$D,PASTE_DQS_TRACKER!$C:$C,Swaps_wk!$AQ26,PASTE_DQS_TRACKER!$B:$B,Swaps_wk!AC$2,PASTE_DQS_TRACKER!$A:$A,"&gt;="&amp;$A$1,PASTE_DQS_TRACKER!$A:$A,"&lt;="&amp;$A$2)-SUMIFS(PASTE_DQS_TRACKER!$D:$D,PASTE_DQS_TRACKER!$C:$C,Swaps_wk!$AQ26,PASTE_DQS_TRACKER!$E:$E,Swaps_wk!AC$2,PASTE_DQS_TRACKER!$A:$A,"&gt;="&amp;$A$1,PASTE_DQS_TRACKER!$A:$A,"&lt;="&amp;$A$2)</f>
        <v>0</v>
      </c>
      <c r="AD26" s="6">
        <f>SUMIFS(PASTE_DQS_TRACKER!$D:$D,PASTE_DQS_TRACKER!$C:$C,Swaps_wk!$AQ26,PASTE_DQS_TRACKER!$B:$B,Swaps_wk!AD$2,PASTE_DQS_TRACKER!$A:$A,"&gt;="&amp;$A$1,PASTE_DQS_TRACKER!$A:$A,"&lt;="&amp;$A$2)-SUMIFS(PASTE_DQS_TRACKER!$D:$D,PASTE_DQS_TRACKER!$C:$C,Swaps_wk!$AQ26,PASTE_DQS_TRACKER!$E:$E,Swaps_wk!AD$2,PASTE_DQS_TRACKER!$A:$A,"&gt;="&amp;$A$1,PASTE_DQS_TRACKER!$A:$A,"&lt;="&amp;$A$2)</f>
        <v>0</v>
      </c>
      <c r="AE26" s="6">
        <f>SUMIFS(PASTE_DQS_TRACKER!$D:$D,PASTE_DQS_TRACKER!$C:$C,Swaps_wk!$AQ26,PASTE_DQS_TRACKER!$B:$B,Swaps_wk!AE$2,PASTE_DQS_TRACKER!$A:$A,"&gt;="&amp;$A$1,PASTE_DQS_TRACKER!$A:$A,"&lt;="&amp;$A$2)-SUMIFS(PASTE_DQS_TRACKER!$D:$D,PASTE_DQS_TRACKER!$C:$C,Swaps_wk!$AQ26,PASTE_DQS_TRACKER!$E:$E,Swaps_wk!AE$2,PASTE_DQS_TRACKER!$A:$A,"&gt;="&amp;$A$1,PASTE_DQS_TRACKER!$A:$A,"&lt;="&amp;$A$2)</f>
        <v>0</v>
      </c>
      <c r="AF26" s="6">
        <f>SUMIFS(PASTE_DQS_TRACKER!$D:$D,PASTE_DQS_TRACKER!$C:$C,Swaps_wk!$AQ26,PASTE_DQS_TRACKER!$B:$B,Swaps_wk!AF$2,PASTE_DQS_TRACKER!$A:$A,"&gt;="&amp;$A$1,PASTE_DQS_TRACKER!$A:$A,"&lt;="&amp;$A$2)-SUMIFS(PASTE_DQS_TRACKER!$D:$D,PASTE_DQS_TRACKER!$C:$C,Swaps_wk!$AQ26,PASTE_DQS_TRACKER!$E:$E,Swaps_wk!AF$2,PASTE_DQS_TRACKER!$A:$A,"&gt;="&amp;$A$1,PASTE_DQS_TRACKER!$A:$A,"&lt;="&amp;$A$2)</f>
        <v>0</v>
      </c>
      <c r="AG26" s="6">
        <f>SUMIFS(PASTE_DQS_TRACKER!$D:$D,PASTE_DQS_TRACKER!$C:$C,Swaps_wk!$AQ26,PASTE_DQS_TRACKER!$B:$B,Swaps_wk!AG$2,PASTE_DQS_TRACKER!$A:$A,"&gt;="&amp;$A$1,PASTE_DQS_TRACKER!$A:$A,"&lt;="&amp;$A$2)-SUMIFS(PASTE_DQS_TRACKER!$D:$D,PASTE_DQS_TRACKER!$C:$C,Swaps_wk!$AQ26,PASTE_DQS_TRACKER!$E:$E,Swaps_wk!AG$2,PASTE_DQS_TRACKER!$A:$A,"&gt;="&amp;$A$1,PASTE_DQS_TRACKER!$A:$A,"&lt;="&amp;$A$2)</f>
        <v>0</v>
      </c>
      <c r="AH26" s="6">
        <f>SUMIFS(PASTE_DQS_TRACKER!$D:$D,PASTE_DQS_TRACKER!$C:$C,Swaps_wk!$AQ26,PASTE_DQS_TRACKER!$B:$B,Swaps_wk!AH$2,PASTE_DQS_TRACKER!$A:$A,"&gt;="&amp;$A$1,PASTE_DQS_TRACKER!$A:$A,"&lt;="&amp;$A$2)-SUMIFS(PASTE_DQS_TRACKER!$D:$D,PASTE_DQS_TRACKER!$C:$C,Swaps_wk!$AQ26,PASTE_DQS_TRACKER!$E:$E,Swaps_wk!AH$2,PASTE_DQS_TRACKER!$A:$A,"&gt;="&amp;$A$1,PASTE_DQS_TRACKER!$A:$A,"&lt;="&amp;$A$2)</f>
        <v>0</v>
      </c>
      <c r="AI26" s="6">
        <f>SUMIFS(PASTE_DQS_TRACKER!$D:$D,PASTE_DQS_TRACKER!$C:$C,Swaps_wk!$AQ26,PASTE_DQS_TRACKER!$B:$B,Swaps_wk!AI$2,PASTE_DQS_TRACKER!$A:$A,"&gt;="&amp;$A$1,PASTE_DQS_TRACKER!$A:$A,"&lt;="&amp;$A$2)-SUMIFS(PASTE_DQS_TRACKER!$D:$D,PASTE_DQS_TRACKER!$C:$C,Swaps_wk!$AQ26,PASTE_DQS_TRACKER!$E:$E,Swaps_wk!AI$2,PASTE_DQS_TRACKER!$A:$A,"&gt;="&amp;$A$1,PASTE_DQS_TRACKER!$A:$A,"&lt;="&amp;$A$2)</f>
        <v>0</v>
      </c>
      <c r="AJ26" s="6">
        <f>SUMIFS(PASTE_DQS_TRACKER!$D:$D,PASTE_DQS_TRACKER!$C:$C,Swaps_wk!$AQ26,PASTE_DQS_TRACKER!$B:$B,Swaps_wk!AJ$2,PASTE_DQS_TRACKER!$A:$A,"&gt;="&amp;$A$1,PASTE_DQS_TRACKER!$A:$A,"&lt;="&amp;$A$2)-SUMIFS(PASTE_DQS_TRACKER!$D:$D,PASTE_DQS_TRACKER!$C:$C,Swaps_wk!$AQ26,PASTE_DQS_TRACKER!$E:$E,Swaps_wk!AJ$2,PASTE_DQS_TRACKER!$A:$A,"&gt;="&amp;$A$1,PASTE_DQS_TRACKER!$A:$A,"&lt;="&amp;$A$2)</f>
        <v>0</v>
      </c>
      <c r="AK26" s="6">
        <f>SUMIFS(PASTE_DQS_TRACKER!$D:$D,PASTE_DQS_TRACKER!$C:$C,Swaps_wk!$AQ26,PASTE_DQS_TRACKER!$B:$B,Swaps_wk!AK$2,PASTE_DQS_TRACKER!$A:$A,"&gt;="&amp;$A$1,PASTE_DQS_TRACKER!$A:$A,"&lt;="&amp;$A$2)-SUMIFS(PASTE_DQS_TRACKER!$D:$D,PASTE_DQS_TRACKER!$C:$C,Swaps_wk!$AQ26,PASTE_DQS_TRACKER!$E:$E,Swaps_wk!AK$2,PASTE_DQS_TRACKER!$A:$A,"&gt;="&amp;$A$1,PASTE_DQS_TRACKER!$A:$A,"&lt;="&amp;$A$2)</f>
        <v>0</v>
      </c>
      <c r="AL26" s="6">
        <f>SUMIFS(PASTE_DQS_TRACKER!$D:$D,PASTE_DQS_TRACKER!$C:$C,Swaps_wk!$AQ26,PASTE_DQS_TRACKER!$B:$B,Swaps_wk!AL$2,PASTE_DQS_TRACKER!$A:$A,"&gt;="&amp;$A$1,PASTE_DQS_TRACKER!$A:$A,"&lt;="&amp;$A$2)-SUMIFS(PASTE_DQS_TRACKER!$D:$D,PASTE_DQS_TRACKER!$C:$C,Swaps_wk!$AQ26,PASTE_DQS_TRACKER!$E:$E,Swaps_wk!AL$2,PASTE_DQS_TRACKER!$A:$A,"&gt;="&amp;$A$1,PASTE_DQS_TRACKER!$A:$A,"&lt;="&amp;$A$2)</f>
        <v>0</v>
      </c>
      <c r="AM26" s="6">
        <f>SUMIFS(PASTE_DQS_TRACKER!$D:$D,PASTE_DQS_TRACKER!$C:$C,Swaps_wk!$AQ26,PASTE_DQS_TRACKER!$B:$B,Swaps_wk!AM$2,PASTE_DQS_TRACKER!$A:$A,"&gt;="&amp;$A$1,PASTE_DQS_TRACKER!$A:$A,"&lt;="&amp;$A$2)-SUMIFS(PASTE_DQS_TRACKER!$D:$D,PASTE_DQS_TRACKER!$C:$C,Swaps_wk!$AQ26,PASTE_DQS_TRACKER!$E:$E,Swaps_wk!AM$2,PASTE_DQS_TRACKER!$A:$A,"&gt;="&amp;$A$1,PASTE_DQS_TRACKER!$A:$A,"&lt;="&amp;$A$2)</f>
        <v>0</v>
      </c>
      <c r="AN26" s="6">
        <f>SUMIFS(PASTE_DQS_TRACKER!$D:$D,PASTE_DQS_TRACKER!$C:$C,Swaps_wk!$AQ26,PASTE_DQS_TRACKER!$B:$B,Swaps_wk!AN$2,PASTE_DQS_TRACKER!$A:$A,"&gt;="&amp;$A$1,PASTE_DQS_TRACKER!$A:$A,"&lt;="&amp;$A$2)-SUMIFS(PASTE_DQS_TRACKER!$D:$D,PASTE_DQS_TRACKER!$C:$C,Swaps_wk!$AQ26,PASTE_DQS_TRACKER!$E:$E,Swaps_wk!AN$2,PASTE_DQS_TRACKER!$A:$A,"&gt;="&amp;$A$1,PASTE_DQS_TRACKER!$A:$A,"&lt;="&amp;$A$2)</f>
        <v>0</v>
      </c>
      <c r="AO26" s="6">
        <f t="shared" si="0"/>
        <v>0</v>
      </c>
      <c r="AP26">
        <v>25</v>
      </c>
      <c r="AQ26" t="str">
        <f t="shared" si="1"/>
        <v>LEZ/56-14</v>
      </c>
    </row>
    <row r="27" spans="1:43" x14ac:dyDescent="0.25">
      <c r="A27" t="s">
        <v>226</v>
      </c>
      <c r="B27" s="6">
        <f>SUMIFS(PASTE_DQS_TRACKER!$D:$D,PASTE_DQS_TRACKER!$C:$C,Swaps_wk!$AQ27,PASTE_DQS_TRACKER!$B:$B,Swaps_wk!B$2,PASTE_DQS_TRACKER!$A:$A,"&gt;="&amp;$A$1,PASTE_DQS_TRACKER!$A:$A,"&lt;="&amp;$A$2)-SUMIFS(PASTE_DQS_TRACKER!$D:$D,PASTE_DQS_TRACKER!$C:$C,Swaps_wk!$AQ27,PASTE_DQS_TRACKER!$E:$E,Swaps_wk!B$2,PASTE_DQS_TRACKER!$A:$A,"&gt;="&amp;$A$1,PASTE_DQS_TRACKER!$A:$A,"&lt;="&amp;$A$2)</f>
        <v>0</v>
      </c>
      <c r="C27" s="6">
        <f>SUMIFS(PASTE_DQS_TRACKER!$D:$D,PASTE_DQS_TRACKER!$C:$C,Swaps_wk!$AQ27,PASTE_DQS_TRACKER!$B:$B,Swaps_wk!C$2,PASTE_DQS_TRACKER!$A:$A,"&gt;="&amp;$A$1,PASTE_DQS_TRACKER!$A:$A,"&lt;="&amp;$A$2)-SUMIFS(PASTE_DQS_TRACKER!$D:$D,PASTE_DQS_TRACKER!$C:$C,Swaps_wk!$AQ27,PASTE_DQS_TRACKER!$E:$E,Swaps_wk!C$2,PASTE_DQS_TRACKER!$A:$A,"&gt;="&amp;$A$1,PASTE_DQS_TRACKER!$A:$A,"&lt;="&amp;$A$2)</f>
        <v>0</v>
      </c>
      <c r="D27" s="6">
        <f>SUMIFS(PASTE_DQS_TRACKER!$D:$D,PASTE_DQS_TRACKER!$C:$C,Swaps_wk!$AQ27,PASTE_DQS_TRACKER!$B:$B,Swaps_wk!D$2,PASTE_DQS_TRACKER!$A:$A,"&gt;="&amp;$A$1,PASTE_DQS_TRACKER!$A:$A,"&lt;="&amp;$A$2)-SUMIFS(PASTE_DQS_TRACKER!$D:$D,PASTE_DQS_TRACKER!$C:$C,Swaps_wk!$AQ27,PASTE_DQS_TRACKER!$E:$E,Swaps_wk!D$2,PASTE_DQS_TRACKER!$A:$A,"&gt;="&amp;$A$1,PASTE_DQS_TRACKER!$A:$A,"&lt;="&amp;$A$2)</f>
        <v>0</v>
      </c>
      <c r="E27" s="6">
        <f>SUMIFS(PASTE_DQS_TRACKER!$D:$D,PASTE_DQS_TRACKER!$C:$C,Swaps_wk!$AQ27,PASTE_DQS_TRACKER!$B:$B,Swaps_wk!E$2,PASTE_DQS_TRACKER!$A:$A,"&gt;="&amp;$A$1,PASTE_DQS_TRACKER!$A:$A,"&lt;="&amp;$A$2)-SUMIFS(PASTE_DQS_TRACKER!$D:$D,PASTE_DQS_TRACKER!$C:$C,Swaps_wk!$AQ27,PASTE_DQS_TRACKER!$E:$E,Swaps_wk!E$2,PASTE_DQS_TRACKER!$A:$A,"&gt;="&amp;$A$1,PASTE_DQS_TRACKER!$A:$A,"&lt;="&amp;$A$2)</f>
        <v>0.5</v>
      </c>
      <c r="F27" s="6">
        <f>SUMIFS(PASTE_DQS_TRACKER!$D:$D,PASTE_DQS_TRACKER!$C:$C,Swaps_wk!$AQ27,PASTE_DQS_TRACKER!$B:$B,Swaps_wk!F$2,PASTE_DQS_TRACKER!$A:$A,"&gt;="&amp;$A$1,PASTE_DQS_TRACKER!$A:$A,"&lt;="&amp;$A$2)-SUMIFS(PASTE_DQS_TRACKER!$D:$D,PASTE_DQS_TRACKER!$C:$C,Swaps_wk!$AQ27,PASTE_DQS_TRACKER!$E:$E,Swaps_wk!F$2,PASTE_DQS_TRACKER!$A:$A,"&gt;="&amp;$A$1,PASTE_DQS_TRACKER!$A:$A,"&lt;="&amp;$A$2)</f>
        <v>0</v>
      </c>
      <c r="G27" s="6">
        <f>SUMIFS(PASTE_DQS_TRACKER!$D:$D,PASTE_DQS_TRACKER!$C:$C,Swaps_wk!$AQ27,PASTE_DQS_TRACKER!$B:$B,Swaps_wk!G$2,PASTE_DQS_TRACKER!$A:$A,"&gt;="&amp;$A$1,PASTE_DQS_TRACKER!$A:$A,"&lt;="&amp;$A$2)-SUMIFS(PASTE_DQS_TRACKER!$D:$D,PASTE_DQS_TRACKER!$C:$C,Swaps_wk!$AQ27,PASTE_DQS_TRACKER!$E:$E,Swaps_wk!G$2,PASTE_DQS_TRACKER!$A:$A,"&gt;="&amp;$A$1,PASTE_DQS_TRACKER!$A:$A,"&lt;="&amp;$A$2)</f>
        <v>0</v>
      </c>
      <c r="H27" s="6">
        <f>SUMIFS(PASTE_DQS_TRACKER!$D:$D,PASTE_DQS_TRACKER!$C:$C,Swaps_wk!$AQ27,PASTE_DQS_TRACKER!$B:$B,Swaps_wk!H$2,PASTE_DQS_TRACKER!$A:$A,"&gt;="&amp;$A$1,PASTE_DQS_TRACKER!$A:$A,"&lt;="&amp;$A$2)-SUMIFS(PASTE_DQS_TRACKER!$D:$D,PASTE_DQS_TRACKER!$C:$C,Swaps_wk!$AQ27,PASTE_DQS_TRACKER!$E:$E,Swaps_wk!H$2,PASTE_DQS_TRACKER!$A:$A,"&gt;="&amp;$A$1,PASTE_DQS_TRACKER!$A:$A,"&lt;="&amp;$A$2)</f>
        <v>0</v>
      </c>
      <c r="I27" s="6">
        <f>SUMIFS(PASTE_DQS_TRACKER!$D:$D,PASTE_DQS_TRACKER!$C:$C,Swaps_wk!$AQ27,PASTE_DQS_TRACKER!$B:$B,Swaps_wk!I$2,PASTE_DQS_TRACKER!$A:$A,"&gt;="&amp;$A$1,PASTE_DQS_TRACKER!$A:$A,"&lt;="&amp;$A$2)-SUMIFS(PASTE_DQS_TRACKER!$D:$D,PASTE_DQS_TRACKER!$C:$C,Swaps_wk!$AQ27,PASTE_DQS_TRACKER!$E:$E,Swaps_wk!I$2,PASTE_DQS_TRACKER!$A:$A,"&gt;="&amp;$A$1,PASTE_DQS_TRACKER!$A:$A,"&lt;="&amp;$A$2)</f>
        <v>0</v>
      </c>
      <c r="J27" s="6">
        <f>SUMIFS(PASTE_DQS_TRACKER!$D:$D,PASTE_DQS_TRACKER!$C:$C,Swaps_wk!$AQ27,PASTE_DQS_TRACKER!$B:$B,Swaps_wk!J$2,PASTE_DQS_TRACKER!$A:$A,"&gt;="&amp;$A$1,PASTE_DQS_TRACKER!$A:$A,"&lt;="&amp;$A$2)-SUMIFS(PASTE_DQS_TRACKER!$D:$D,PASTE_DQS_TRACKER!$C:$C,Swaps_wk!$AQ27,PASTE_DQS_TRACKER!$E:$E,Swaps_wk!J$2,PASTE_DQS_TRACKER!$A:$A,"&gt;="&amp;$A$1,PASTE_DQS_TRACKER!$A:$A,"&lt;="&amp;$A$2)</f>
        <v>0</v>
      </c>
      <c r="K27" s="6">
        <f>SUMIFS(PASTE_DQS_TRACKER!$D:$D,PASTE_DQS_TRACKER!$C:$C,Swaps_wk!$AQ27,PASTE_DQS_TRACKER!$B:$B,Swaps_wk!K$2,PASTE_DQS_TRACKER!$A:$A,"&gt;="&amp;$A$1,PASTE_DQS_TRACKER!$A:$A,"&lt;="&amp;$A$2)-SUMIFS(PASTE_DQS_TRACKER!$D:$D,PASTE_DQS_TRACKER!$C:$C,Swaps_wk!$AQ27,PASTE_DQS_TRACKER!$E:$E,Swaps_wk!K$2,PASTE_DQS_TRACKER!$A:$A,"&gt;="&amp;$A$1,PASTE_DQS_TRACKER!$A:$A,"&lt;="&amp;$A$2)</f>
        <v>0</v>
      </c>
      <c r="L27" s="6">
        <f>SUMIFS(PASTE_DQS_TRACKER!$D:$D,PASTE_DQS_TRACKER!$C:$C,Swaps_wk!$AQ27,PASTE_DQS_TRACKER!$B:$B,Swaps_wk!L$2,PASTE_DQS_TRACKER!$A:$A,"&gt;="&amp;$A$1,PASTE_DQS_TRACKER!$A:$A,"&lt;="&amp;$A$2)-SUMIFS(PASTE_DQS_TRACKER!$D:$D,PASTE_DQS_TRACKER!$C:$C,Swaps_wk!$AQ27,PASTE_DQS_TRACKER!$E:$E,Swaps_wk!L$2,PASTE_DQS_TRACKER!$A:$A,"&gt;="&amp;$A$1,PASTE_DQS_TRACKER!$A:$A,"&lt;="&amp;$A$2)</f>
        <v>-0.5</v>
      </c>
      <c r="M27" s="6">
        <f>SUMIFS(PASTE_DQS_TRACKER!$D:$D,PASTE_DQS_TRACKER!$C:$C,Swaps_wk!$AQ27,PASTE_DQS_TRACKER!$B:$B,Swaps_wk!M$2,PASTE_DQS_TRACKER!$A:$A,"&gt;="&amp;$A$1,PASTE_DQS_TRACKER!$A:$A,"&lt;="&amp;$A$2)-SUMIFS(PASTE_DQS_TRACKER!$D:$D,PASTE_DQS_TRACKER!$C:$C,Swaps_wk!$AQ27,PASTE_DQS_TRACKER!$E:$E,Swaps_wk!M$2,PASTE_DQS_TRACKER!$A:$A,"&gt;="&amp;$A$1,PASTE_DQS_TRACKER!$A:$A,"&lt;="&amp;$A$2)</f>
        <v>0</v>
      </c>
      <c r="N27" s="6">
        <f>SUMIFS(PASTE_DQS_TRACKER!$D:$D,PASTE_DQS_TRACKER!$C:$C,Swaps_wk!$AQ27,PASTE_DQS_TRACKER!$B:$B,Swaps_wk!N$2,PASTE_DQS_TRACKER!$A:$A,"&gt;="&amp;$A$1,PASTE_DQS_TRACKER!$A:$A,"&lt;="&amp;$A$2)-SUMIFS(PASTE_DQS_TRACKER!$D:$D,PASTE_DQS_TRACKER!$C:$C,Swaps_wk!$AQ27,PASTE_DQS_TRACKER!$E:$E,Swaps_wk!N$2,PASTE_DQS_TRACKER!$A:$A,"&gt;="&amp;$A$1,PASTE_DQS_TRACKER!$A:$A,"&lt;="&amp;$A$2)</f>
        <v>0</v>
      </c>
      <c r="O27" s="6">
        <f>SUMIFS(PASTE_DQS_TRACKER!$D:$D,PASTE_DQS_TRACKER!$C:$C,Swaps_wk!$AQ27,PASTE_DQS_TRACKER!$B:$B,Swaps_wk!O$2,PASTE_DQS_TRACKER!$A:$A,"&gt;="&amp;$A$1,PASTE_DQS_TRACKER!$A:$A,"&lt;="&amp;$A$2)-SUMIFS(PASTE_DQS_TRACKER!$D:$D,PASTE_DQS_TRACKER!$C:$C,Swaps_wk!$AQ27,PASTE_DQS_TRACKER!$E:$E,Swaps_wk!O$2,PASTE_DQS_TRACKER!$A:$A,"&gt;="&amp;$A$1,PASTE_DQS_TRACKER!$A:$A,"&lt;="&amp;$A$2)</f>
        <v>0</v>
      </c>
      <c r="P27" s="6">
        <f>SUMIFS(PASTE_DQS_TRACKER!$D:$D,PASTE_DQS_TRACKER!$C:$C,Swaps_wk!$AQ27,PASTE_DQS_TRACKER!$B:$B,Swaps_wk!P$2,PASTE_DQS_TRACKER!$A:$A,"&gt;="&amp;$A$1,PASTE_DQS_TRACKER!$A:$A,"&lt;="&amp;$A$2)-SUMIFS(PASTE_DQS_TRACKER!$D:$D,PASTE_DQS_TRACKER!$C:$C,Swaps_wk!$AQ27,PASTE_DQS_TRACKER!$E:$E,Swaps_wk!P$2,PASTE_DQS_TRACKER!$A:$A,"&gt;="&amp;$A$1,PASTE_DQS_TRACKER!$A:$A,"&lt;="&amp;$A$2)</f>
        <v>0</v>
      </c>
      <c r="Q27" s="6">
        <f>SUMIFS(PASTE_DQS_TRACKER!$D:$D,PASTE_DQS_TRACKER!$C:$C,Swaps_wk!$AQ27,PASTE_DQS_TRACKER!$B:$B,Swaps_wk!Q$2,PASTE_DQS_TRACKER!$A:$A,"&gt;="&amp;$A$1,PASTE_DQS_TRACKER!$A:$A,"&lt;="&amp;$A$2)-SUMIFS(PASTE_DQS_TRACKER!$D:$D,PASTE_DQS_TRACKER!$C:$C,Swaps_wk!$AQ27,PASTE_DQS_TRACKER!$E:$E,Swaps_wk!Q$2,PASTE_DQS_TRACKER!$A:$A,"&gt;="&amp;$A$1,PASTE_DQS_TRACKER!$A:$A,"&lt;="&amp;$A$2)</f>
        <v>0</v>
      </c>
      <c r="R27" s="6">
        <f>SUMIFS(PASTE_DQS_TRACKER!$D:$D,PASTE_DQS_TRACKER!$C:$C,Swaps_wk!$AQ27,PASTE_DQS_TRACKER!$B:$B,Swaps_wk!R$2,PASTE_DQS_TRACKER!$A:$A,"&gt;="&amp;$A$1,PASTE_DQS_TRACKER!$A:$A,"&lt;="&amp;$A$2)-SUMIFS(PASTE_DQS_TRACKER!$D:$D,PASTE_DQS_TRACKER!$C:$C,Swaps_wk!$AQ27,PASTE_DQS_TRACKER!$E:$E,Swaps_wk!R$2,PASTE_DQS_TRACKER!$A:$A,"&gt;="&amp;$A$1,PASTE_DQS_TRACKER!$A:$A,"&lt;="&amp;$A$2)</f>
        <v>0</v>
      </c>
      <c r="S27" s="6">
        <f>SUMIFS(PASTE_DQS_TRACKER!$D:$D,PASTE_DQS_TRACKER!$C:$C,Swaps_wk!$AQ27,PASTE_DQS_TRACKER!$B:$B,Swaps_wk!S$2,PASTE_DQS_TRACKER!$A:$A,"&gt;="&amp;$A$1,PASTE_DQS_TRACKER!$A:$A,"&lt;="&amp;$A$2)-SUMIFS(PASTE_DQS_TRACKER!$D:$D,PASTE_DQS_TRACKER!$C:$C,Swaps_wk!$AQ27,PASTE_DQS_TRACKER!$E:$E,Swaps_wk!S$2,PASTE_DQS_TRACKER!$A:$A,"&gt;="&amp;$A$1,PASTE_DQS_TRACKER!$A:$A,"&lt;="&amp;$A$2)</f>
        <v>0</v>
      </c>
      <c r="T27" s="6">
        <f>SUMIFS(PASTE_DQS_TRACKER!$D:$D,PASTE_DQS_TRACKER!$C:$C,Swaps_wk!$AQ27,PASTE_DQS_TRACKER!$B:$B,Swaps_wk!T$2,PASTE_DQS_TRACKER!$A:$A,"&gt;="&amp;$A$1,PASTE_DQS_TRACKER!$A:$A,"&lt;="&amp;$A$2)-SUMIFS(PASTE_DQS_TRACKER!$D:$D,PASTE_DQS_TRACKER!$C:$C,Swaps_wk!$AQ27,PASTE_DQS_TRACKER!$E:$E,Swaps_wk!T$2,PASTE_DQS_TRACKER!$A:$A,"&gt;="&amp;$A$1,PASTE_DQS_TRACKER!$A:$A,"&lt;="&amp;$A$2)</f>
        <v>0</v>
      </c>
      <c r="U27" s="6">
        <f>SUMIFS(PASTE_DQS_TRACKER!$D:$D,PASTE_DQS_TRACKER!$C:$C,Swaps_wk!$AQ27,PASTE_DQS_TRACKER!$B:$B,Swaps_wk!U$2,PASTE_DQS_TRACKER!$A:$A,"&gt;="&amp;$A$1,PASTE_DQS_TRACKER!$A:$A,"&lt;="&amp;$A$2)-SUMIFS(PASTE_DQS_TRACKER!$D:$D,PASTE_DQS_TRACKER!$C:$C,Swaps_wk!$AQ27,PASTE_DQS_TRACKER!$E:$E,Swaps_wk!U$2,PASTE_DQS_TRACKER!$A:$A,"&gt;="&amp;$A$1,PASTE_DQS_TRACKER!$A:$A,"&lt;="&amp;$A$2)</f>
        <v>0</v>
      </c>
      <c r="V27" s="6">
        <f>SUMIFS(PASTE_DQS_TRACKER!$D:$D,PASTE_DQS_TRACKER!$C:$C,Swaps_wk!$AQ27,PASTE_DQS_TRACKER!$B:$B,Swaps_wk!V$2,PASTE_DQS_TRACKER!$A:$A,"&gt;="&amp;$A$1,PASTE_DQS_TRACKER!$A:$A,"&lt;="&amp;$A$2)-SUMIFS(PASTE_DQS_TRACKER!$D:$D,PASTE_DQS_TRACKER!$C:$C,Swaps_wk!$AQ27,PASTE_DQS_TRACKER!$E:$E,Swaps_wk!V$2,PASTE_DQS_TRACKER!$A:$A,"&gt;="&amp;$A$1,PASTE_DQS_TRACKER!$A:$A,"&lt;="&amp;$A$2)</f>
        <v>0</v>
      </c>
      <c r="W27" s="6">
        <f>SUMIFS(PASTE_DQS_TRACKER!$D:$D,PASTE_DQS_TRACKER!$C:$C,Swaps_wk!$AQ27,PASTE_DQS_TRACKER!$B:$B,Swaps_wk!W$2,PASTE_DQS_TRACKER!$A:$A,"&gt;="&amp;$A$1,PASTE_DQS_TRACKER!$A:$A,"&lt;="&amp;$A$2)-SUMIFS(PASTE_DQS_TRACKER!$D:$D,PASTE_DQS_TRACKER!$C:$C,Swaps_wk!$AQ27,PASTE_DQS_TRACKER!$E:$E,Swaps_wk!W$2,PASTE_DQS_TRACKER!$A:$A,"&gt;="&amp;$A$1,PASTE_DQS_TRACKER!$A:$A,"&lt;="&amp;$A$2)</f>
        <v>0</v>
      </c>
      <c r="X27" s="6">
        <f>SUMIFS(PASTE_DQS_TRACKER!$D:$D,PASTE_DQS_TRACKER!$C:$C,Swaps_wk!$AQ27,PASTE_DQS_TRACKER!$B:$B,Swaps_wk!X$2,PASTE_DQS_TRACKER!$A:$A,"&gt;="&amp;$A$1,PASTE_DQS_TRACKER!$A:$A,"&lt;="&amp;$A$2)-SUMIFS(PASTE_DQS_TRACKER!$D:$D,PASTE_DQS_TRACKER!$C:$C,Swaps_wk!$AQ27,PASTE_DQS_TRACKER!$E:$E,Swaps_wk!X$2,PASTE_DQS_TRACKER!$A:$A,"&gt;="&amp;$A$1,PASTE_DQS_TRACKER!$A:$A,"&lt;="&amp;$A$2)</f>
        <v>0</v>
      </c>
      <c r="Y27" s="6">
        <f>SUMIFS(PASTE_DQS_TRACKER!$D:$D,PASTE_DQS_TRACKER!$C:$C,Swaps_wk!$AQ27,PASTE_DQS_TRACKER!$B:$B,Swaps_wk!Y$2,PASTE_DQS_TRACKER!$A:$A,"&gt;="&amp;$A$1,PASTE_DQS_TRACKER!$A:$A,"&lt;="&amp;$A$2)-SUMIFS(PASTE_DQS_TRACKER!$D:$D,PASTE_DQS_TRACKER!$C:$C,Swaps_wk!$AQ27,PASTE_DQS_TRACKER!$E:$E,Swaps_wk!Y$2,PASTE_DQS_TRACKER!$A:$A,"&gt;="&amp;$A$1,PASTE_DQS_TRACKER!$A:$A,"&lt;="&amp;$A$2)</f>
        <v>0</v>
      </c>
      <c r="Z27" s="6">
        <f>SUMIFS(PASTE_DQS_TRACKER!$D:$D,PASTE_DQS_TRACKER!$C:$C,Swaps_wk!$AQ27,PASTE_DQS_TRACKER!$B:$B,Swaps_wk!Z$2,PASTE_DQS_TRACKER!$A:$A,"&gt;="&amp;$A$1,PASTE_DQS_TRACKER!$A:$A,"&lt;="&amp;$A$2)-SUMIFS(PASTE_DQS_TRACKER!$D:$D,PASTE_DQS_TRACKER!$C:$C,Swaps_wk!$AQ27,PASTE_DQS_TRACKER!$E:$E,Swaps_wk!Z$2,PASTE_DQS_TRACKER!$A:$A,"&gt;="&amp;$A$1,PASTE_DQS_TRACKER!$A:$A,"&lt;="&amp;$A$2)</f>
        <v>0</v>
      </c>
      <c r="AA27" s="6">
        <f>SUMIFS(PASTE_DQS_TRACKER!$D:$D,PASTE_DQS_TRACKER!$C:$C,Swaps_wk!$AQ27,PASTE_DQS_TRACKER!$B:$B,Swaps_wk!AA$2,PASTE_DQS_TRACKER!$A:$A,"&gt;="&amp;$A$1,PASTE_DQS_TRACKER!$A:$A,"&lt;="&amp;$A$2)-SUMIFS(PASTE_DQS_TRACKER!$D:$D,PASTE_DQS_TRACKER!$C:$C,Swaps_wk!$AQ27,PASTE_DQS_TRACKER!$E:$E,Swaps_wk!AA$2,PASTE_DQS_TRACKER!$A:$A,"&gt;="&amp;$A$1,PASTE_DQS_TRACKER!$A:$A,"&lt;="&amp;$A$2)</f>
        <v>0</v>
      </c>
      <c r="AB27" s="6">
        <f>SUMIFS(PASTE_DQS_TRACKER!$D:$D,PASTE_DQS_TRACKER!$C:$C,Swaps_wk!$AQ27,PASTE_DQS_TRACKER!$B:$B,Swaps_wk!AB$2,PASTE_DQS_TRACKER!$A:$A,"&gt;="&amp;$A$1,PASTE_DQS_TRACKER!$A:$A,"&lt;="&amp;$A$2)-SUMIFS(PASTE_DQS_TRACKER!$D:$D,PASTE_DQS_TRACKER!$C:$C,Swaps_wk!$AQ27,PASTE_DQS_TRACKER!$E:$E,Swaps_wk!AB$2,PASTE_DQS_TRACKER!$A:$A,"&gt;="&amp;$A$1,PASTE_DQS_TRACKER!$A:$A,"&lt;="&amp;$A$2)</f>
        <v>0</v>
      </c>
      <c r="AC27" s="6">
        <f>SUMIFS(PASTE_DQS_TRACKER!$D:$D,PASTE_DQS_TRACKER!$C:$C,Swaps_wk!$AQ27,PASTE_DQS_TRACKER!$B:$B,Swaps_wk!AC$2,PASTE_DQS_TRACKER!$A:$A,"&gt;="&amp;$A$1,PASTE_DQS_TRACKER!$A:$A,"&lt;="&amp;$A$2)-SUMIFS(PASTE_DQS_TRACKER!$D:$D,PASTE_DQS_TRACKER!$C:$C,Swaps_wk!$AQ27,PASTE_DQS_TRACKER!$E:$E,Swaps_wk!AC$2,PASTE_DQS_TRACKER!$A:$A,"&gt;="&amp;$A$1,PASTE_DQS_TRACKER!$A:$A,"&lt;="&amp;$A$2)</f>
        <v>0</v>
      </c>
      <c r="AD27" s="6">
        <f>SUMIFS(PASTE_DQS_TRACKER!$D:$D,PASTE_DQS_TRACKER!$C:$C,Swaps_wk!$AQ27,PASTE_DQS_TRACKER!$B:$B,Swaps_wk!AD$2,PASTE_DQS_TRACKER!$A:$A,"&gt;="&amp;$A$1,PASTE_DQS_TRACKER!$A:$A,"&lt;="&amp;$A$2)-SUMIFS(PASTE_DQS_TRACKER!$D:$D,PASTE_DQS_TRACKER!$C:$C,Swaps_wk!$AQ27,PASTE_DQS_TRACKER!$E:$E,Swaps_wk!AD$2,PASTE_DQS_TRACKER!$A:$A,"&gt;="&amp;$A$1,PASTE_DQS_TRACKER!$A:$A,"&lt;="&amp;$A$2)</f>
        <v>0</v>
      </c>
      <c r="AE27" s="6">
        <f>SUMIFS(PASTE_DQS_TRACKER!$D:$D,PASTE_DQS_TRACKER!$C:$C,Swaps_wk!$AQ27,PASTE_DQS_TRACKER!$B:$B,Swaps_wk!AE$2,PASTE_DQS_TRACKER!$A:$A,"&gt;="&amp;$A$1,PASTE_DQS_TRACKER!$A:$A,"&lt;="&amp;$A$2)-SUMIFS(PASTE_DQS_TRACKER!$D:$D,PASTE_DQS_TRACKER!$C:$C,Swaps_wk!$AQ27,PASTE_DQS_TRACKER!$E:$E,Swaps_wk!AE$2,PASTE_DQS_TRACKER!$A:$A,"&gt;="&amp;$A$1,PASTE_DQS_TRACKER!$A:$A,"&lt;="&amp;$A$2)</f>
        <v>0</v>
      </c>
      <c r="AF27" s="6">
        <f>SUMIFS(PASTE_DQS_TRACKER!$D:$D,PASTE_DQS_TRACKER!$C:$C,Swaps_wk!$AQ27,PASTE_DQS_TRACKER!$B:$B,Swaps_wk!AF$2,PASTE_DQS_TRACKER!$A:$A,"&gt;="&amp;$A$1,PASTE_DQS_TRACKER!$A:$A,"&lt;="&amp;$A$2)-SUMIFS(PASTE_DQS_TRACKER!$D:$D,PASTE_DQS_TRACKER!$C:$C,Swaps_wk!$AQ27,PASTE_DQS_TRACKER!$E:$E,Swaps_wk!AF$2,PASTE_DQS_TRACKER!$A:$A,"&gt;="&amp;$A$1,PASTE_DQS_TRACKER!$A:$A,"&lt;="&amp;$A$2)</f>
        <v>0</v>
      </c>
      <c r="AG27" s="6">
        <f>SUMIFS(PASTE_DQS_TRACKER!$D:$D,PASTE_DQS_TRACKER!$C:$C,Swaps_wk!$AQ27,PASTE_DQS_TRACKER!$B:$B,Swaps_wk!AG$2,PASTE_DQS_TRACKER!$A:$A,"&gt;="&amp;$A$1,PASTE_DQS_TRACKER!$A:$A,"&lt;="&amp;$A$2)-SUMIFS(PASTE_DQS_TRACKER!$D:$D,PASTE_DQS_TRACKER!$C:$C,Swaps_wk!$AQ27,PASTE_DQS_TRACKER!$E:$E,Swaps_wk!AG$2,PASTE_DQS_TRACKER!$A:$A,"&gt;="&amp;$A$1,PASTE_DQS_TRACKER!$A:$A,"&lt;="&amp;$A$2)</f>
        <v>0</v>
      </c>
      <c r="AH27" s="6">
        <f>SUMIFS(PASTE_DQS_TRACKER!$D:$D,PASTE_DQS_TRACKER!$C:$C,Swaps_wk!$AQ27,PASTE_DQS_TRACKER!$B:$B,Swaps_wk!AH$2,PASTE_DQS_TRACKER!$A:$A,"&gt;="&amp;$A$1,PASTE_DQS_TRACKER!$A:$A,"&lt;="&amp;$A$2)-SUMIFS(PASTE_DQS_TRACKER!$D:$D,PASTE_DQS_TRACKER!$C:$C,Swaps_wk!$AQ27,PASTE_DQS_TRACKER!$E:$E,Swaps_wk!AH$2,PASTE_DQS_TRACKER!$A:$A,"&gt;="&amp;$A$1,PASTE_DQS_TRACKER!$A:$A,"&lt;="&amp;$A$2)</f>
        <v>0</v>
      </c>
      <c r="AI27" s="6">
        <f>SUMIFS(PASTE_DQS_TRACKER!$D:$D,PASTE_DQS_TRACKER!$C:$C,Swaps_wk!$AQ27,PASTE_DQS_TRACKER!$B:$B,Swaps_wk!AI$2,PASTE_DQS_TRACKER!$A:$A,"&gt;="&amp;$A$1,PASTE_DQS_TRACKER!$A:$A,"&lt;="&amp;$A$2)-SUMIFS(PASTE_DQS_TRACKER!$D:$D,PASTE_DQS_TRACKER!$C:$C,Swaps_wk!$AQ27,PASTE_DQS_TRACKER!$E:$E,Swaps_wk!AI$2,PASTE_DQS_TRACKER!$A:$A,"&gt;="&amp;$A$1,PASTE_DQS_TRACKER!$A:$A,"&lt;="&amp;$A$2)</f>
        <v>0</v>
      </c>
      <c r="AJ27" s="6">
        <f>SUMIFS(PASTE_DQS_TRACKER!$D:$D,PASTE_DQS_TRACKER!$C:$C,Swaps_wk!$AQ27,PASTE_DQS_TRACKER!$B:$B,Swaps_wk!AJ$2,PASTE_DQS_TRACKER!$A:$A,"&gt;="&amp;$A$1,PASTE_DQS_TRACKER!$A:$A,"&lt;="&amp;$A$2)-SUMIFS(PASTE_DQS_TRACKER!$D:$D,PASTE_DQS_TRACKER!$C:$C,Swaps_wk!$AQ27,PASTE_DQS_TRACKER!$E:$E,Swaps_wk!AJ$2,PASTE_DQS_TRACKER!$A:$A,"&gt;="&amp;$A$1,PASTE_DQS_TRACKER!$A:$A,"&lt;="&amp;$A$2)</f>
        <v>0</v>
      </c>
      <c r="AK27" s="6">
        <f>SUMIFS(PASTE_DQS_TRACKER!$D:$D,PASTE_DQS_TRACKER!$C:$C,Swaps_wk!$AQ27,PASTE_DQS_TRACKER!$B:$B,Swaps_wk!AK$2,PASTE_DQS_TRACKER!$A:$A,"&gt;="&amp;$A$1,PASTE_DQS_TRACKER!$A:$A,"&lt;="&amp;$A$2)-SUMIFS(PASTE_DQS_TRACKER!$D:$D,PASTE_DQS_TRACKER!$C:$C,Swaps_wk!$AQ27,PASTE_DQS_TRACKER!$E:$E,Swaps_wk!AK$2,PASTE_DQS_TRACKER!$A:$A,"&gt;="&amp;$A$1,PASTE_DQS_TRACKER!$A:$A,"&lt;="&amp;$A$2)</f>
        <v>0</v>
      </c>
      <c r="AL27" s="6">
        <f>SUMIFS(PASTE_DQS_TRACKER!$D:$D,PASTE_DQS_TRACKER!$C:$C,Swaps_wk!$AQ27,PASTE_DQS_TRACKER!$B:$B,Swaps_wk!AL$2,PASTE_DQS_TRACKER!$A:$A,"&gt;="&amp;$A$1,PASTE_DQS_TRACKER!$A:$A,"&lt;="&amp;$A$2)-SUMIFS(PASTE_DQS_TRACKER!$D:$D,PASTE_DQS_TRACKER!$C:$C,Swaps_wk!$AQ27,PASTE_DQS_TRACKER!$E:$E,Swaps_wk!AL$2,PASTE_DQS_TRACKER!$A:$A,"&gt;="&amp;$A$1,PASTE_DQS_TRACKER!$A:$A,"&lt;="&amp;$A$2)</f>
        <v>0</v>
      </c>
      <c r="AM27" s="6">
        <f>SUMIFS(PASTE_DQS_TRACKER!$D:$D,PASTE_DQS_TRACKER!$C:$C,Swaps_wk!$AQ27,PASTE_DQS_TRACKER!$B:$B,Swaps_wk!AM$2,PASTE_DQS_TRACKER!$A:$A,"&gt;="&amp;$A$1,PASTE_DQS_TRACKER!$A:$A,"&lt;="&amp;$A$2)-SUMIFS(PASTE_DQS_TRACKER!$D:$D,PASTE_DQS_TRACKER!$C:$C,Swaps_wk!$AQ27,PASTE_DQS_TRACKER!$E:$E,Swaps_wk!AM$2,PASTE_DQS_TRACKER!$A:$A,"&gt;="&amp;$A$1,PASTE_DQS_TRACKER!$A:$A,"&lt;="&amp;$A$2)</f>
        <v>0</v>
      </c>
      <c r="AN27" s="6">
        <f>SUMIFS(PASTE_DQS_TRACKER!$D:$D,PASTE_DQS_TRACKER!$C:$C,Swaps_wk!$AQ27,PASTE_DQS_TRACKER!$B:$B,Swaps_wk!AN$2,PASTE_DQS_TRACKER!$A:$A,"&gt;="&amp;$A$1,PASTE_DQS_TRACKER!$A:$A,"&lt;="&amp;$A$2)-SUMIFS(PASTE_DQS_TRACKER!$D:$D,PASTE_DQS_TRACKER!$C:$C,Swaps_wk!$AQ27,PASTE_DQS_TRACKER!$E:$E,Swaps_wk!AN$2,PASTE_DQS_TRACKER!$A:$A,"&gt;="&amp;$A$1,PASTE_DQS_TRACKER!$A:$A,"&lt;="&amp;$A$2)</f>
        <v>0</v>
      </c>
      <c r="AO27" s="6">
        <f t="shared" si="0"/>
        <v>0</v>
      </c>
      <c r="AP27">
        <v>26</v>
      </c>
      <c r="AQ27" t="str">
        <f t="shared" si="1"/>
        <v>MAC/2A34.</v>
      </c>
    </row>
    <row r="28" spans="1:43" x14ac:dyDescent="0.25">
      <c r="A28" t="s">
        <v>54</v>
      </c>
      <c r="B28" s="6">
        <f>SUMIFS(PASTE_DQS_TRACKER!$D:$D,PASTE_DQS_TRACKER!$C:$C,Swaps_wk!$AQ28,PASTE_DQS_TRACKER!$B:$B,Swaps_wk!B$2,PASTE_DQS_TRACKER!$A:$A,"&gt;="&amp;$A$1,PASTE_DQS_TRACKER!$A:$A,"&lt;="&amp;$A$2)-SUMIFS(PASTE_DQS_TRACKER!$D:$D,PASTE_DQS_TRACKER!$C:$C,Swaps_wk!$AQ28,PASTE_DQS_TRACKER!$E:$E,Swaps_wk!B$2,PASTE_DQS_TRACKER!$A:$A,"&gt;="&amp;$A$1,PASTE_DQS_TRACKER!$A:$A,"&lt;="&amp;$A$2)</f>
        <v>0</v>
      </c>
      <c r="C28" s="6">
        <f>SUMIFS(PASTE_DQS_TRACKER!$D:$D,PASTE_DQS_TRACKER!$C:$C,Swaps_wk!$AQ28,PASTE_DQS_TRACKER!$B:$B,Swaps_wk!C$2,PASTE_DQS_TRACKER!$A:$A,"&gt;="&amp;$A$1,PASTE_DQS_TRACKER!$A:$A,"&lt;="&amp;$A$2)-SUMIFS(PASTE_DQS_TRACKER!$D:$D,PASTE_DQS_TRACKER!$C:$C,Swaps_wk!$AQ28,PASTE_DQS_TRACKER!$E:$E,Swaps_wk!C$2,PASTE_DQS_TRACKER!$A:$A,"&gt;="&amp;$A$1,PASTE_DQS_TRACKER!$A:$A,"&lt;="&amp;$A$2)</f>
        <v>0</v>
      </c>
      <c r="D28" s="6">
        <f>SUMIFS(PASTE_DQS_TRACKER!$D:$D,PASTE_DQS_TRACKER!$C:$C,Swaps_wk!$AQ28,PASTE_DQS_TRACKER!$B:$B,Swaps_wk!D$2,PASTE_DQS_TRACKER!$A:$A,"&gt;="&amp;$A$1,PASTE_DQS_TRACKER!$A:$A,"&lt;="&amp;$A$2)-SUMIFS(PASTE_DQS_TRACKER!$D:$D,PASTE_DQS_TRACKER!$C:$C,Swaps_wk!$AQ28,PASTE_DQS_TRACKER!$E:$E,Swaps_wk!D$2,PASTE_DQS_TRACKER!$A:$A,"&gt;="&amp;$A$1,PASTE_DQS_TRACKER!$A:$A,"&lt;="&amp;$A$2)</f>
        <v>0</v>
      </c>
      <c r="E28" s="6">
        <f>SUMIFS(PASTE_DQS_TRACKER!$D:$D,PASTE_DQS_TRACKER!$C:$C,Swaps_wk!$AQ28,PASTE_DQS_TRACKER!$B:$B,Swaps_wk!E$2,PASTE_DQS_TRACKER!$A:$A,"&gt;="&amp;$A$1,PASTE_DQS_TRACKER!$A:$A,"&lt;="&amp;$A$2)-SUMIFS(PASTE_DQS_TRACKER!$D:$D,PASTE_DQS_TRACKER!$C:$C,Swaps_wk!$AQ28,PASTE_DQS_TRACKER!$E:$E,Swaps_wk!E$2,PASTE_DQS_TRACKER!$A:$A,"&gt;="&amp;$A$1,PASTE_DQS_TRACKER!$A:$A,"&lt;="&amp;$A$2)</f>
        <v>0</v>
      </c>
      <c r="F28" s="6">
        <f>SUMIFS(PASTE_DQS_TRACKER!$D:$D,PASTE_DQS_TRACKER!$C:$C,Swaps_wk!$AQ28,PASTE_DQS_TRACKER!$B:$B,Swaps_wk!F$2,PASTE_DQS_TRACKER!$A:$A,"&gt;="&amp;$A$1,PASTE_DQS_TRACKER!$A:$A,"&lt;="&amp;$A$2)-SUMIFS(PASTE_DQS_TRACKER!$D:$D,PASTE_DQS_TRACKER!$C:$C,Swaps_wk!$AQ28,PASTE_DQS_TRACKER!$E:$E,Swaps_wk!F$2,PASTE_DQS_TRACKER!$A:$A,"&gt;="&amp;$A$1,PASTE_DQS_TRACKER!$A:$A,"&lt;="&amp;$A$2)</f>
        <v>0</v>
      </c>
      <c r="G28" s="6">
        <f>SUMIFS(PASTE_DQS_TRACKER!$D:$D,PASTE_DQS_TRACKER!$C:$C,Swaps_wk!$AQ28,PASTE_DQS_TRACKER!$B:$B,Swaps_wk!G$2,PASTE_DQS_TRACKER!$A:$A,"&gt;="&amp;$A$1,PASTE_DQS_TRACKER!$A:$A,"&lt;="&amp;$A$2)-SUMIFS(PASTE_DQS_TRACKER!$D:$D,PASTE_DQS_TRACKER!$C:$C,Swaps_wk!$AQ28,PASTE_DQS_TRACKER!$E:$E,Swaps_wk!G$2,PASTE_DQS_TRACKER!$A:$A,"&gt;="&amp;$A$1,PASTE_DQS_TRACKER!$A:$A,"&lt;="&amp;$A$2)</f>
        <v>0</v>
      </c>
      <c r="H28" s="6">
        <f>SUMIFS(PASTE_DQS_TRACKER!$D:$D,PASTE_DQS_TRACKER!$C:$C,Swaps_wk!$AQ28,PASTE_DQS_TRACKER!$B:$B,Swaps_wk!H$2,PASTE_DQS_TRACKER!$A:$A,"&gt;="&amp;$A$1,PASTE_DQS_TRACKER!$A:$A,"&lt;="&amp;$A$2)-SUMIFS(PASTE_DQS_TRACKER!$D:$D,PASTE_DQS_TRACKER!$C:$C,Swaps_wk!$AQ28,PASTE_DQS_TRACKER!$E:$E,Swaps_wk!H$2,PASTE_DQS_TRACKER!$A:$A,"&gt;="&amp;$A$1,PASTE_DQS_TRACKER!$A:$A,"&lt;="&amp;$A$2)</f>
        <v>0</v>
      </c>
      <c r="I28" s="6">
        <f>SUMIFS(PASTE_DQS_TRACKER!$D:$D,PASTE_DQS_TRACKER!$C:$C,Swaps_wk!$AQ28,PASTE_DQS_TRACKER!$B:$B,Swaps_wk!I$2,PASTE_DQS_TRACKER!$A:$A,"&gt;="&amp;$A$1,PASTE_DQS_TRACKER!$A:$A,"&lt;="&amp;$A$2)-SUMIFS(PASTE_DQS_TRACKER!$D:$D,PASTE_DQS_TRACKER!$C:$C,Swaps_wk!$AQ28,PASTE_DQS_TRACKER!$E:$E,Swaps_wk!I$2,PASTE_DQS_TRACKER!$A:$A,"&gt;="&amp;$A$1,PASTE_DQS_TRACKER!$A:$A,"&lt;="&amp;$A$2)</f>
        <v>0</v>
      </c>
      <c r="J28" s="6">
        <f>SUMIFS(PASTE_DQS_TRACKER!$D:$D,PASTE_DQS_TRACKER!$C:$C,Swaps_wk!$AQ28,PASTE_DQS_TRACKER!$B:$B,Swaps_wk!J$2,PASTE_DQS_TRACKER!$A:$A,"&gt;="&amp;$A$1,PASTE_DQS_TRACKER!$A:$A,"&lt;="&amp;$A$2)-SUMIFS(PASTE_DQS_TRACKER!$D:$D,PASTE_DQS_TRACKER!$C:$C,Swaps_wk!$AQ28,PASTE_DQS_TRACKER!$E:$E,Swaps_wk!J$2,PASTE_DQS_TRACKER!$A:$A,"&gt;="&amp;$A$1,PASTE_DQS_TRACKER!$A:$A,"&lt;="&amp;$A$2)</f>
        <v>0</v>
      </c>
      <c r="K28" s="6">
        <f>SUMIFS(PASTE_DQS_TRACKER!$D:$D,PASTE_DQS_TRACKER!$C:$C,Swaps_wk!$AQ28,PASTE_DQS_TRACKER!$B:$B,Swaps_wk!K$2,PASTE_DQS_TRACKER!$A:$A,"&gt;="&amp;$A$1,PASTE_DQS_TRACKER!$A:$A,"&lt;="&amp;$A$2)-SUMIFS(PASTE_DQS_TRACKER!$D:$D,PASTE_DQS_TRACKER!$C:$C,Swaps_wk!$AQ28,PASTE_DQS_TRACKER!$E:$E,Swaps_wk!K$2,PASTE_DQS_TRACKER!$A:$A,"&gt;="&amp;$A$1,PASTE_DQS_TRACKER!$A:$A,"&lt;="&amp;$A$2)</f>
        <v>0</v>
      </c>
      <c r="L28" s="6">
        <f>SUMIFS(PASTE_DQS_TRACKER!$D:$D,PASTE_DQS_TRACKER!$C:$C,Swaps_wk!$AQ28,PASTE_DQS_TRACKER!$B:$B,Swaps_wk!L$2,PASTE_DQS_TRACKER!$A:$A,"&gt;="&amp;$A$1,PASTE_DQS_TRACKER!$A:$A,"&lt;="&amp;$A$2)-SUMIFS(PASTE_DQS_TRACKER!$D:$D,PASTE_DQS_TRACKER!$C:$C,Swaps_wk!$AQ28,PASTE_DQS_TRACKER!$E:$E,Swaps_wk!L$2,PASTE_DQS_TRACKER!$A:$A,"&gt;="&amp;$A$1,PASTE_DQS_TRACKER!$A:$A,"&lt;="&amp;$A$2)</f>
        <v>0</v>
      </c>
      <c r="M28" s="6">
        <f>SUMIFS(PASTE_DQS_TRACKER!$D:$D,PASTE_DQS_TRACKER!$C:$C,Swaps_wk!$AQ28,PASTE_DQS_TRACKER!$B:$B,Swaps_wk!M$2,PASTE_DQS_TRACKER!$A:$A,"&gt;="&amp;$A$1,PASTE_DQS_TRACKER!$A:$A,"&lt;="&amp;$A$2)-SUMIFS(PASTE_DQS_TRACKER!$D:$D,PASTE_DQS_TRACKER!$C:$C,Swaps_wk!$AQ28,PASTE_DQS_TRACKER!$E:$E,Swaps_wk!M$2,PASTE_DQS_TRACKER!$A:$A,"&gt;="&amp;$A$1,PASTE_DQS_TRACKER!$A:$A,"&lt;="&amp;$A$2)</f>
        <v>0</v>
      </c>
      <c r="N28" s="6">
        <f>SUMIFS(PASTE_DQS_TRACKER!$D:$D,PASTE_DQS_TRACKER!$C:$C,Swaps_wk!$AQ28,PASTE_DQS_TRACKER!$B:$B,Swaps_wk!N$2,PASTE_DQS_TRACKER!$A:$A,"&gt;="&amp;$A$1,PASTE_DQS_TRACKER!$A:$A,"&lt;="&amp;$A$2)-SUMIFS(PASTE_DQS_TRACKER!$D:$D,PASTE_DQS_TRACKER!$C:$C,Swaps_wk!$AQ28,PASTE_DQS_TRACKER!$E:$E,Swaps_wk!N$2,PASTE_DQS_TRACKER!$A:$A,"&gt;="&amp;$A$1,PASTE_DQS_TRACKER!$A:$A,"&lt;="&amp;$A$2)</f>
        <v>0</v>
      </c>
      <c r="O28" s="6">
        <f>SUMIFS(PASTE_DQS_TRACKER!$D:$D,PASTE_DQS_TRACKER!$C:$C,Swaps_wk!$AQ28,PASTE_DQS_TRACKER!$B:$B,Swaps_wk!O$2,PASTE_DQS_TRACKER!$A:$A,"&gt;="&amp;$A$1,PASTE_DQS_TRACKER!$A:$A,"&lt;="&amp;$A$2)-SUMIFS(PASTE_DQS_TRACKER!$D:$D,PASTE_DQS_TRACKER!$C:$C,Swaps_wk!$AQ28,PASTE_DQS_TRACKER!$E:$E,Swaps_wk!O$2,PASTE_DQS_TRACKER!$A:$A,"&gt;="&amp;$A$1,PASTE_DQS_TRACKER!$A:$A,"&lt;="&amp;$A$2)</f>
        <v>0</v>
      </c>
      <c r="P28" s="6">
        <f>SUMIFS(PASTE_DQS_TRACKER!$D:$D,PASTE_DQS_TRACKER!$C:$C,Swaps_wk!$AQ28,PASTE_DQS_TRACKER!$B:$B,Swaps_wk!P$2,PASTE_DQS_TRACKER!$A:$A,"&gt;="&amp;$A$1,PASTE_DQS_TRACKER!$A:$A,"&lt;="&amp;$A$2)-SUMIFS(PASTE_DQS_TRACKER!$D:$D,PASTE_DQS_TRACKER!$C:$C,Swaps_wk!$AQ28,PASTE_DQS_TRACKER!$E:$E,Swaps_wk!P$2,PASTE_DQS_TRACKER!$A:$A,"&gt;="&amp;$A$1,PASTE_DQS_TRACKER!$A:$A,"&lt;="&amp;$A$2)</f>
        <v>-92</v>
      </c>
      <c r="Q28" s="6">
        <f>SUMIFS(PASTE_DQS_TRACKER!$D:$D,PASTE_DQS_TRACKER!$C:$C,Swaps_wk!$AQ28,PASTE_DQS_TRACKER!$B:$B,Swaps_wk!Q$2,PASTE_DQS_TRACKER!$A:$A,"&gt;="&amp;$A$1,PASTE_DQS_TRACKER!$A:$A,"&lt;="&amp;$A$2)-SUMIFS(PASTE_DQS_TRACKER!$D:$D,PASTE_DQS_TRACKER!$C:$C,Swaps_wk!$AQ28,PASTE_DQS_TRACKER!$E:$E,Swaps_wk!Q$2,PASTE_DQS_TRACKER!$A:$A,"&gt;="&amp;$A$1,PASTE_DQS_TRACKER!$A:$A,"&lt;="&amp;$A$2)</f>
        <v>92</v>
      </c>
      <c r="R28" s="6">
        <f>SUMIFS(PASTE_DQS_TRACKER!$D:$D,PASTE_DQS_TRACKER!$C:$C,Swaps_wk!$AQ28,PASTE_DQS_TRACKER!$B:$B,Swaps_wk!R$2,PASTE_DQS_TRACKER!$A:$A,"&gt;="&amp;$A$1,PASTE_DQS_TRACKER!$A:$A,"&lt;="&amp;$A$2)-SUMIFS(PASTE_DQS_TRACKER!$D:$D,PASTE_DQS_TRACKER!$C:$C,Swaps_wk!$AQ28,PASTE_DQS_TRACKER!$E:$E,Swaps_wk!R$2,PASTE_DQS_TRACKER!$A:$A,"&gt;="&amp;$A$1,PASTE_DQS_TRACKER!$A:$A,"&lt;="&amp;$A$2)</f>
        <v>0</v>
      </c>
      <c r="S28" s="6">
        <f>SUMIFS(PASTE_DQS_TRACKER!$D:$D,PASTE_DQS_TRACKER!$C:$C,Swaps_wk!$AQ28,PASTE_DQS_TRACKER!$B:$B,Swaps_wk!S$2,PASTE_DQS_TRACKER!$A:$A,"&gt;="&amp;$A$1,PASTE_DQS_TRACKER!$A:$A,"&lt;="&amp;$A$2)-SUMIFS(PASTE_DQS_TRACKER!$D:$D,PASTE_DQS_TRACKER!$C:$C,Swaps_wk!$AQ28,PASTE_DQS_TRACKER!$E:$E,Swaps_wk!S$2,PASTE_DQS_TRACKER!$A:$A,"&gt;="&amp;$A$1,PASTE_DQS_TRACKER!$A:$A,"&lt;="&amp;$A$2)</f>
        <v>0</v>
      </c>
      <c r="T28" s="6">
        <f>SUMIFS(PASTE_DQS_TRACKER!$D:$D,PASTE_DQS_TRACKER!$C:$C,Swaps_wk!$AQ28,PASTE_DQS_TRACKER!$B:$B,Swaps_wk!T$2,PASTE_DQS_TRACKER!$A:$A,"&gt;="&amp;$A$1,PASTE_DQS_TRACKER!$A:$A,"&lt;="&amp;$A$2)-SUMIFS(PASTE_DQS_TRACKER!$D:$D,PASTE_DQS_TRACKER!$C:$C,Swaps_wk!$AQ28,PASTE_DQS_TRACKER!$E:$E,Swaps_wk!T$2,PASTE_DQS_TRACKER!$A:$A,"&gt;="&amp;$A$1,PASTE_DQS_TRACKER!$A:$A,"&lt;="&amp;$A$2)</f>
        <v>0</v>
      </c>
      <c r="U28" s="6">
        <f>SUMIFS(PASTE_DQS_TRACKER!$D:$D,PASTE_DQS_TRACKER!$C:$C,Swaps_wk!$AQ28,PASTE_DQS_TRACKER!$B:$B,Swaps_wk!U$2,PASTE_DQS_TRACKER!$A:$A,"&gt;="&amp;$A$1,PASTE_DQS_TRACKER!$A:$A,"&lt;="&amp;$A$2)-SUMIFS(PASTE_DQS_TRACKER!$D:$D,PASTE_DQS_TRACKER!$C:$C,Swaps_wk!$AQ28,PASTE_DQS_TRACKER!$E:$E,Swaps_wk!U$2,PASTE_DQS_TRACKER!$A:$A,"&gt;="&amp;$A$1,PASTE_DQS_TRACKER!$A:$A,"&lt;="&amp;$A$2)</f>
        <v>0</v>
      </c>
      <c r="V28" s="6">
        <f>SUMIFS(PASTE_DQS_TRACKER!$D:$D,PASTE_DQS_TRACKER!$C:$C,Swaps_wk!$AQ28,PASTE_DQS_TRACKER!$B:$B,Swaps_wk!V$2,PASTE_DQS_TRACKER!$A:$A,"&gt;="&amp;$A$1,PASTE_DQS_TRACKER!$A:$A,"&lt;="&amp;$A$2)-SUMIFS(PASTE_DQS_TRACKER!$D:$D,PASTE_DQS_TRACKER!$C:$C,Swaps_wk!$AQ28,PASTE_DQS_TRACKER!$E:$E,Swaps_wk!V$2,PASTE_DQS_TRACKER!$A:$A,"&gt;="&amp;$A$1,PASTE_DQS_TRACKER!$A:$A,"&lt;="&amp;$A$2)</f>
        <v>0</v>
      </c>
      <c r="W28" s="6">
        <f>SUMIFS(PASTE_DQS_TRACKER!$D:$D,PASTE_DQS_TRACKER!$C:$C,Swaps_wk!$AQ28,PASTE_DQS_TRACKER!$B:$B,Swaps_wk!W$2,PASTE_DQS_TRACKER!$A:$A,"&gt;="&amp;$A$1,PASTE_DQS_TRACKER!$A:$A,"&lt;="&amp;$A$2)-SUMIFS(PASTE_DQS_TRACKER!$D:$D,PASTE_DQS_TRACKER!$C:$C,Swaps_wk!$AQ28,PASTE_DQS_TRACKER!$E:$E,Swaps_wk!W$2,PASTE_DQS_TRACKER!$A:$A,"&gt;="&amp;$A$1,PASTE_DQS_TRACKER!$A:$A,"&lt;="&amp;$A$2)</f>
        <v>0</v>
      </c>
      <c r="X28" s="6">
        <f>SUMIFS(PASTE_DQS_TRACKER!$D:$D,PASTE_DQS_TRACKER!$C:$C,Swaps_wk!$AQ28,PASTE_DQS_TRACKER!$B:$B,Swaps_wk!X$2,PASTE_DQS_TRACKER!$A:$A,"&gt;="&amp;$A$1,PASTE_DQS_TRACKER!$A:$A,"&lt;="&amp;$A$2)-SUMIFS(PASTE_DQS_TRACKER!$D:$D,PASTE_DQS_TRACKER!$C:$C,Swaps_wk!$AQ28,PASTE_DQS_TRACKER!$E:$E,Swaps_wk!X$2,PASTE_DQS_TRACKER!$A:$A,"&gt;="&amp;$A$1,PASTE_DQS_TRACKER!$A:$A,"&lt;="&amp;$A$2)</f>
        <v>0</v>
      </c>
      <c r="Y28" s="6">
        <f>SUMIFS(PASTE_DQS_TRACKER!$D:$D,PASTE_DQS_TRACKER!$C:$C,Swaps_wk!$AQ28,PASTE_DQS_TRACKER!$B:$B,Swaps_wk!Y$2,PASTE_DQS_TRACKER!$A:$A,"&gt;="&amp;$A$1,PASTE_DQS_TRACKER!$A:$A,"&lt;="&amp;$A$2)-SUMIFS(PASTE_DQS_TRACKER!$D:$D,PASTE_DQS_TRACKER!$C:$C,Swaps_wk!$AQ28,PASTE_DQS_TRACKER!$E:$E,Swaps_wk!Y$2,PASTE_DQS_TRACKER!$A:$A,"&gt;="&amp;$A$1,PASTE_DQS_TRACKER!$A:$A,"&lt;="&amp;$A$2)</f>
        <v>0</v>
      </c>
      <c r="Z28" s="6">
        <f>SUMIFS(PASTE_DQS_TRACKER!$D:$D,PASTE_DQS_TRACKER!$C:$C,Swaps_wk!$AQ28,PASTE_DQS_TRACKER!$B:$B,Swaps_wk!Z$2,PASTE_DQS_TRACKER!$A:$A,"&gt;="&amp;$A$1,PASTE_DQS_TRACKER!$A:$A,"&lt;="&amp;$A$2)-SUMIFS(PASTE_DQS_TRACKER!$D:$D,PASTE_DQS_TRACKER!$C:$C,Swaps_wk!$AQ28,PASTE_DQS_TRACKER!$E:$E,Swaps_wk!Z$2,PASTE_DQS_TRACKER!$A:$A,"&gt;="&amp;$A$1,PASTE_DQS_TRACKER!$A:$A,"&lt;="&amp;$A$2)</f>
        <v>0</v>
      </c>
      <c r="AA28" s="6">
        <f>SUMIFS(PASTE_DQS_TRACKER!$D:$D,PASTE_DQS_TRACKER!$C:$C,Swaps_wk!$AQ28,PASTE_DQS_TRACKER!$B:$B,Swaps_wk!AA$2,PASTE_DQS_TRACKER!$A:$A,"&gt;="&amp;$A$1,PASTE_DQS_TRACKER!$A:$A,"&lt;="&amp;$A$2)-SUMIFS(PASTE_DQS_TRACKER!$D:$D,PASTE_DQS_TRACKER!$C:$C,Swaps_wk!$AQ28,PASTE_DQS_TRACKER!$E:$E,Swaps_wk!AA$2,PASTE_DQS_TRACKER!$A:$A,"&gt;="&amp;$A$1,PASTE_DQS_TRACKER!$A:$A,"&lt;="&amp;$A$2)</f>
        <v>0</v>
      </c>
      <c r="AB28" s="6">
        <f>SUMIFS(PASTE_DQS_TRACKER!$D:$D,PASTE_DQS_TRACKER!$C:$C,Swaps_wk!$AQ28,PASTE_DQS_TRACKER!$B:$B,Swaps_wk!AB$2,PASTE_DQS_TRACKER!$A:$A,"&gt;="&amp;$A$1,PASTE_DQS_TRACKER!$A:$A,"&lt;="&amp;$A$2)-SUMIFS(PASTE_DQS_TRACKER!$D:$D,PASTE_DQS_TRACKER!$C:$C,Swaps_wk!$AQ28,PASTE_DQS_TRACKER!$E:$E,Swaps_wk!AB$2,PASTE_DQS_TRACKER!$A:$A,"&gt;="&amp;$A$1,PASTE_DQS_TRACKER!$A:$A,"&lt;="&amp;$A$2)</f>
        <v>0</v>
      </c>
      <c r="AC28" s="6">
        <f>SUMIFS(PASTE_DQS_TRACKER!$D:$D,PASTE_DQS_TRACKER!$C:$C,Swaps_wk!$AQ28,PASTE_DQS_TRACKER!$B:$B,Swaps_wk!AC$2,PASTE_DQS_TRACKER!$A:$A,"&gt;="&amp;$A$1,PASTE_DQS_TRACKER!$A:$A,"&lt;="&amp;$A$2)-SUMIFS(PASTE_DQS_TRACKER!$D:$D,PASTE_DQS_TRACKER!$C:$C,Swaps_wk!$AQ28,PASTE_DQS_TRACKER!$E:$E,Swaps_wk!AC$2,PASTE_DQS_TRACKER!$A:$A,"&gt;="&amp;$A$1,PASTE_DQS_TRACKER!$A:$A,"&lt;="&amp;$A$2)</f>
        <v>0</v>
      </c>
      <c r="AD28" s="6">
        <f>SUMIFS(PASTE_DQS_TRACKER!$D:$D,PASTE_DQS_TRACKER!$C:$C,Swaps_wk!$AQ28,PASTE_DQS_TRACKER!$B:$B,Swaps_wk!AD$2,PASTE_DQS_TRACKER!$A:$A,"&gt;="&amp;$A$1,PASTE_DQS_TRACKER!$A:$A,"&lt;="&amp;$A$2)-SUMIFS(PASTE_DQS_TRACKER!$D:$D,PASTE_DQS_TRACKER!$C:$C,Swaps_wk!$AQ28,PASTE_DQS_TRACKER!$E:$E,Swaps_wk!AD$2,PASTE_DQS_TRACKER!$A:$A,"&gt;="&amp;$A$1,PASTE_DQS_TRACKER!$A:$A,"&lt;="&amp;$A$2)</f>
        <v>0</v>
      </c>
      <c r="AE28" s="6">
        <f>SUMIFS(PASTE_DQS_TRACKER!$D:$D,PASTE_DQS_TRACKER!$C:$C,Swaps_wk!$AQ28,PASTE_DQS_TRACKER!$B:$B,Swaps_wk!AE$2,PASTE_DQS_TRACKER!$A:$A,"&gt;="&amp;$A$1,PASTE_DQS_TRACKER!$A:$A,"&lt;="&amp;$A$2)-SUMIFS(PASTE_DQS_TRACKER!$D:$D,PASTE_DQS_TRACKER!$C:$C,Swaps_wk!$AQ28,PASTE_DQS_TRACKER!$E:$E,Swaps_wk!AE$2,PASTE_DQS_TRACKER!$A:$A,"&gt;="&amp;$A$1,PASTE_DQS_TRACKER!$A:$A,"&lt;="&amp;$A$2)</f>
        <v>0</v>
      </c>
      <c r="AF28" s="6">
        <f>SUMIFS(PASTE_DQS_TRACKER!$D:$D,PASTE_DQS_TRACKER!$C:$C,Swaps_wk!$AQ28,PASTE_DQS_TRACKER!$B:$B,Swaps_wk!AF$2,PASTE_DQS_TRACKER!$A:$A,"&gt;="&amp;$A$1,PASTE_DQS_TRACKER!$A:$A,"&lt;="&amp;$A$2)-SUMIFS(PASTE_DQS_TRACKER!$D:$D,PASTE_DQS_TRACKER!$C:$C,Swaps_wk!$AQ28,PASTE_DQS_TRACKER!$E:$E,Swaps_wk!AF$2,PASTE_DQS_TRACKER!$A:$A,"&gt;="&amp;$A$1,PASTE_DQS_TRACKER!$A:$A,"&lt;="&amp;$A$2)</f>
        <v>0</v>
      </c>
      <c r="AG28" s="6">
        <f>SUMIFS(PASTE_DQS_TRACKER!$D:$D,PASTE_DQS_TRACKER!$C:$C,Swaps_wk!$AQ28,PASTE_DQS_TRACKER!$B:$B,Swaps_wk!AG$2,PASTE_DQS_TRACKER!$A:$A,"&gt;="&amp;$A$1,PASTE_DQS_TRACKER!$A:$A,"&lt;="&amp;$A$2)-SUMIFS(PASTE_DQS_TRACKER!$D:$D,PASTE_DQS_TRACKER!$C:$C,Swaps_wk!$AQ28,PASTE_DQS_TRACKER!$E:$E,Swaps_wk!AG$2,PASTE_DQS_TRACKER!$A:$A,"&gt;="&amp;$A$1,PASTE_DQS_TRACKER!$A:$A,"&lt;="&amp;$A$2)</f>
        <v>0</v>
      </c>
      <c r="AH28" s="6">
        <f>SUMIFS(PASTE_DQS_TRACKER!$D:$D,PASTE_DQS_TRACKER!$C:$C,Swaps_wk!$AQ28,PASTE_DQS_TRACKER!$B:$B,Swaps_wk!AH$2,PASTE_DQS_TRACKER!$A:$A,"&gt;="&amp;$A$1,PASTE_DQS_TRACKER!$A:$A,"&lt;="&amp;$A$2)-SUMIFS(PASTE_DQS_TRACKER!$D:$D,PASTE_DQS_TRACKER!$C:$C,Swaps_wk!$AQ28,PASTE_DQS_TRACKER!$E:$E,Swaps_wk!AH$2,PASTE_DQS_TRACKER!$A:$A,"&gt;="&amp;$A$1,PASTE_DQS_TRACKER!$A:$A,"&lt;="&amp;$A$2)</f>
        <v>0</v>
      </c>
      <c r="AI28" s="6">
        <f>SUMIFS(PASTE_DQS_TRACKER!$D:$D,PASTE_DQS_TRACKER!$C:$C,Swaps_wk!$AQ28,PASTE_DQS_TRACKER!$B:$B,Swaps_wk!AI$2,PASTE_DQS_TRACKER!$A:$A,"&gt;="&amp;$A$1,PASTE_DQS_TRACKER!$A:$A,"&lt;="&amp;$A$2)-SUMIFS(PASTE_DQS_TRACKER!$D:$D,PASTE_DQS_TRACKER!$C:$C,Swaps_wk!$AQ28,PASTE_DQS_TRACKER!$E:$E,Swaps_wk!AI$2,PASTE_DQS_TRACKER!$A:$A,"&gt;="&amp;$A$1,PASTE_DQS_TRACKER!$A:$A,"&lt;="&amp;$A$2)</f>
        <v>0</v>
      </c>
      <c r="AJ28" s="6">
        <f>SUMIFS(PASTE_DQS_TRACKER!$D:$D,PASTE_DQS_TRACKER!$C:$C,Swaps_wk!$AQ28,PASTE_DQS_TRACKER!$B:$B,Swaps_wk!AJ$2,PASTE_DQS_TRACKER!$A:$A,"&gt;="&amp;$A$1,PASTE_DQS_TRACKER!$A:$A,"&lt;="&amp;$A$2)-SUMIFS(PASTE_DQS_TRACKER!$D:$D,PASTE_DQS_TRACKER!$C:$C,Swaps_wk!$AQ28,PASTE_DQS_TRACKER!$E:$E,Swaps_wk!AJ$2,PASTE_DQS_TRACKER!$A:$A,"&gt;="&amp;$A$1,PASTE_DQS_TRACKER!$A:$A,"&lt;="&amp;$A$2)</f>
        <v>0</v>
      </c>
      <c r="AK28" s="6">
        <f>SUMIFS(PASTE_DQS_TRACKER!$D:$D,PASTE_DQS_TRACKER!$C:$C,Swaps_wk!$AQ28,PASTE_DQS_TRACKER!$B:$B,Swaps_wk!AK$2,PASTE_DQS_TRACKER!$A:$A,"&gt;="&amp;$A$1,PASTE_DQS_TRACKER!$A:$A,"&lt;="&amp;$A$2)-SUMIFS(PASTE_DQS_TRACKER!$D:$D,PASTE_DQS_TRACKER!$C:$C,Swaps_wk!$AQ28,PASTE_DQS_TRACKER!$E:$E,Swaps_wk!AK$2,PASTE_DQS_TRACKER!$A:$A,"&gt;="&amp;$A$1,PASTE_DQS_TRACKER!$A:$A,"&lt;="&amp;$A$2)</f>
        <v>0</v>
      </c>
      <c r="AL28" s="6">
        <f>SUMIFS(PASTE_DQS_TRACKER!$D:$D,PASTE_DQS_TRACKER!$C:$C,Swaps_wk!$AQ28,PASTE_DQS_TRACKER!$B:$B,Swaps_wk!AL$2,PASTE_DQS_TRACKER!$A:$A,"&gt;="&amp;$A$1,PASTE_DQS_TRACKER!$A:$A,"&lt;="&amp;$A$2)-SUMIFS(PASTE_DQS_TRACKER!$D:$D,PASTE_DQS_TRACKER!$C:$C,Swaps_wk!$AQ28,PASTE_DQS_TRACKER!$E:$E,Swaps_wk!AL$2,PASTE_DQS_TRACKER!$A:$A,"&gt;="&amp;$A$1,PASTE_DQS_TRACKER!$A:$A,"&lt;="&amp;$A$2)</f>
        <v>0</v>
      </c>
      <c r="AM28" s="6">
        <f>SUMIFS(PASTE_DQS_TRACKER!$D:$D,PASTE_DQS_TRACKER!$C:$C,Swaps_wk!$AQ28,PASTE_DQS_TRACKER!$B:$B,Swaps_wk!AM$2,PASTE_DQS_TRACKER!$A:$A,"&gt;="&amp;$A$1,PASTE_DQS_TRACKER!$A:$A,"&lt;="&amp;$A$2)-SUMIFS(PASTE_DQS_TRACKER!$D:$D,PASTE_DQS_TRACKER!$C:$C,Swaps_wk!$AQ28,PASTE_DQS_TRACKER!$E:$E,Swaps_wk!AM$2,PASTE_DQS_TRACKER!$A:$A,"&gt;="&amp;$A$1,PASTE_DQS_TRACKER!$A:$A,"&lt;="&amp;$A$2)</f>
        <v>0</v>
      </c>
      <c r="AN28" s="6">
        <f>SUMIFS(PASTE_DQS_TRACKER!$D:$D,PASTE_DQS_TRACKER!$C:$C,Swaps_wk!$AQ28,PASTE_DQS_TRACKER!$B:$B,Swaps_wk!AN$2,PASTE_DQS_TRACKER!$A:$A,"&gt;="&amp;$A$1,PASTE_DQS_TRACKER!$A:$A,"&lt;="&amp;$A$2)-SUMIFS(PASTE_DQS_TRACKER!$D:$D,PASTE_DQS_TRACKER!$C:$C,Swaps_wk!$AQ28,PASTE_DQS_TRACKER!$E:$E,Swaps_wk!AN$2,PASTE_DQS_TRACKER!$A:$A,"&gt;="&amp;$A$1,PASTE_DQS_TRACKER!$A:$A,"&lt;="&amp;$A$2)</f>
        <v>0</v>
      </c>
      <c r="AO28" s="6">
        <f t="shared" si="0"/>
        <v>0</v>
      </c>
      <c r="AP28">
        <v>27</v>
      </c>
      <c r="AQ28" t="str">
        <f t="shared" si="1"/>
        <v>MAC/2CX14-</v>
      </c>
    </row>
    <row r="29" spans="1:43" x14ac:dyDescent="0.25">
      <c r="A29" t="s">
        <v>239</v>
      </c>
      <c r="B29" s="6">
        <f>SUMIFS(PASTE_DQS_TRACKER!$D:$D,PASTE_DQS_TRACKER!$C:$C,Swaps_wk!$AQ29,PASTE_DQS_TRACKER!$B:$B,Swaps_wk!B$2,PASTE_DQS_TRACKER!$A:$A,"&gt;="&amp;$A$1,PASTE_DQS_TRACKER!$A:$A,"&lt;="&amp;$A$2)-SUMIFS(PASTE_DQS_TRACKER!$D:$D,PASTE_DQS_TRACKER!$C:$C,Swaps_wk!$AQ29,PASTE_DQS_TRACKER!$E:$E,Swaps_wk!B$2,PASTE_DQS_TRACKER!$A:$A,"&gt;="&amp;$A$1,PASTE_DQS_TRACKER!$A:$A,"&lt;="&amp;$A$2)</f>
        <v>0</v>
      </c>
      <c r="C29" s="6">
        <f>SUMIFS(PASTE_DQS_TRACKER!$D:$D,PASTE_DQS_TRACKER!$C:$C,Swaps_wk!$AQ29,PASTE_DQS_TRACKER!$B:$B,Swaps_wk!C$2,PASTE_DQS_TRACKER!$A:$A,"&gt;="&amp;$A$1,PASTE_DQS_TRACKER!$A:$A,"&lt;="&amp;$A$2)-SUMIFS(PASTE_DQS_TRACKER!$D:$D,PASTE_DQS_TRACKER!$C:$C,Swaps_wk!$AQ29,PASTE_DQS_TRACKER!$E:$E,Swaps_wk!C$2,PASTE_DQS_TRACKER!$A:$A,"&gt;="&amp;$A$1,PASTE_DQS_TRACKER!$A:$A,"&lt;="&amp;$A$2)</f>
        <v>0</v>
      </c>
      <c r="D29" s="6">
        <f>SUMIFS(PASTE_DQS_TRACKER!$D:$D,PASTE_DQS_TRACKER!$C:$C,Swaps_wk!$AQ29,PASTE_DQS_TRACKER!$B:$B,Swaps_wk!D$2,PASTE_DQS_TRACKER!$A:$A,"&gt;="&amp;$A$1,PASTE_DQS_TRACKER!$A:$A,"&lt;="&amp;$A$2)-SUMIFS(PASTE_DQS_TRACKER!$D:$D,PASTE_DQS_TRACKER!$C:$C,Swaps_wk!$AQ29,PASTE_DQS_TRACKER!$E:$E,Swaps_wk!D$2,PASTE_DQS_TRACKER!$A:$A,"&gt;="&amp;$A$1,PASTE_DQS_TRACKER!$A:$A,"&lt;="&amp;$A$2)</f>
        <v>0</v>
      </c>
      <c r="E29" s="6">
        <f>SUMIFS(PASTE_DQS_TRACKER!$D:$D,PASTE_DQS_TRACKER!$C:$C,Swaps_wk!$AQ29,PASTE_DQS_TRACKER!$B:$B,Swaps_wk!E$2,PASTE_DQS_TRACKER!$A:$A,"&gt;="&amp;$A$1,PASTE_DQS_TRACKER!$A:$A,"&lt;="&amp;$A$2)-SUMIFS(PASTE_DQS_TRACKER!$D:$D,PASTE_DQS_TRACKER!$C:$C,Swaps_wk!$AQ29,PASTE_DQS_TRACKER!$E:$E,Swaps_wk!E$2,PASTE_DQS_TRACKER!$A:$A,"&gt;="&amp;$A$1,PASTE_DQS_TRACKER!$A:$A,"&lt;="&amp;$A$2)</f>
        <v>-166</v>
      </c>
      <c r="F29" s="6">
        <f>SUMIFS(PASTE_DQS_TRACKER!$D:$D,PASTE_DQS_TRACKER!$C:$C,Swaps_wk!$AQ29,PASTE_DQS_TRACKER!$B:$B,Swaps_wk!F$2,PASTE_DQS_TRACKER!$A:$A,"&gt;="&amp;$A$1,PASTE_DQS_TRACKER!$A:$A,"&lt;="&amp;$A$2)-SUMIFS(PASTE_DQS_TRACKER!$D:$D,PASTE_DQS_TRACKER!$C:$C,Swaps_wk!$AQ29,PASTE_DQS_TRACKER!$E:$E,Swaps_wk!F$2,PASTE_DQS_TRACKER!$A:$A,"&gt;="&amp;$A$1,PASTE_DQS_TRACKER!$A:$A,"&lt;="&amp;$A$2)</f>
        <v>0</v>
      </c>
      <c r="G29" s="6">
        <f>SUMIFS(PASTE_DQS_TRACKER!$D:$D,PASTE_DQS_TRACKER!$C:$C,Swaps_wk!$AQ29,PASTE_DQS_TRACKER!$B:$B,Swaps_wk!G$2,PASTE_DQS_TRACKER!$A:$A,"&gt;="&amp;$A$1,PASTE_DQS_TRACKER!$A:$A,"&lt;="&amp;$A$2)-SUMIFS(PASTE_DQS_TRACKER!$D:$D,PASTE_DQS_TRACKER!$C:$C,Swaps_wk!$AQ29,PASTE_DQS_TRACKER!$E:$E,Swaps_wk!G$2,PASTE_DQS_TRACKER!$A:$A,"&gt;="&amp;$A$1,PASTE_DQS_TRACKER!$A:$A,"&lt;="&amp;$A$2)</f>
        <v>0</v>
      </c>
      <c r="H29" s="6">
        <f>SUMIFS(PASTE_DQS_TRACKER!$D:$D,PASTE_DQS_TRACKER!$C:$C,Swaps_wk!$AQ29,PASTE_DQS_TRACKER!$B:$B,Swaps_wk!H$2,PASTE_DQS_TRACKER!$A:$A,"&gt;="&amp;$A$1,PASTE_DQS_TRACKER!$A:$A,"&lt;="&amp;$A$2)-SUMIFS(PASTE_DQS_TRACKER!$D:$D,PASTE_DQS_TRACKER!$C:$C,Swaps_wk!$AQ29,PASTE_DQS_TRACKER!$E:$E,Swaps_wk!H$2,PASTE_DQS_TRACKER!$A:$A,"&gt;="&amp;$A$1,PASTE_DQS_TRACKER!$A:$A,"&lt;="&amp;$A$2)</f>
        <v>0</v>
      </c>
      <c r="I29" s="6">
        <f>SUMIFS(PASTE_DQS_TRACKER!$D:$D,PASTE_DQS_TRACKER!$C:$C,Swaps_wk!$AQ29,PASTE_DQS_TRACKER!$B:$B,Swaps_wk!I$2,PASTE_DQS_TRACKER!$A:$A,"&gt;="&amp;$A$1,PASTE_DQS_TRACKER!$A:$A,"&lt;="&amp;$A$2)-SUMIFS(PASTE_DQS_TRACKER!$D:$D,PASTE_DQS_TRACKER!$C:$C,Swaps_wk!$AQ29,PASTE_DQS_TRACKER!$E:$E,Swaps_wk!I$2,PASTE_DQS_TRACKER!$A:$A,"&gt;="&amp;$A$1,PASTE_DQS_TRACKER!$A:$A,"&lt;="&amp;$A$2)</f>
        <v>0</v>
      </c>
      <c r="J29" s="6">
        <f>SUMIFS(PASTE_DQS_TRACKER!$D:$D,PASTE_DQS_TRACKER!$C:$C,Swaps_wk!$AQ29,PASTE_DQS_TRACKER!$B:$B,Swaps_wk!J$2,PASTE_DQS_TRACKER!$A:$A,"&gt;="&amp;$A$1,PASTE_DQS_TRACKER!$A:$A,"&lt;="&amp;$A$2)-SUMIFS(PASTE_DQS_TRACKER!$D:$D,PASTE_DQS_TRACKER!$C:$C,Swaps_wk!$AQ29,PASTE_DQS_TRACKER!$E:$E,Swaps_wk!J$2,PASTE_DQS_TRACKER!$A:$A,"&gt;="&amp;$A$1,PASTE_DQS_TRACKER!$A:$A,"&lt;="&amp;$A$2)</f>
        <v>0</v>
      </c>
      <c r="K29" s="6">
        <f>SUMIFS(PASTE_DQS_TRACKER!$D:$D,PASTE_DQS_TRACKER!$C:$C,Swaps_wk!$AQ29,PASTE_DQS_TRACKER!$B:$B,Swaps_wk!K$2,PASTE_DQS_TRACKER!$A:$A,"&gt;="&amp;$A$1,PASTE_DQS_TRACKER!$A:$A,"&lt;="&amp;$A$2)-SUMIFS(PASTE_DQS_TRACKER!$D:$D,PASTE_DQS_TRACKER!$C:$C,Swaps_wk!$AQ29,PASTE_DQS_TRACKER!$E:$E,Swaps_wk!K$2,PASTE_DQS_TRACKER!$A:$A,"&gt;="&amp;$A$1,PASTE_DQS_TRACKER!$A:$A,"&lt;="&amp;$A$2)</f>
        <v>0</v>
      </c>
      <c r="L29" s="6">
        <f>SUMIFS(PASTE_DQS_TRACKER!$D:$D,PASTE_DQS_TRACKER!$C:$C,Swaps_wk!$AQ29,PASTE_DQS_TRACKER!$B:$B,Swaps_wk!L$2,PASTE_DQS_TRACKER!$A:$A,"&gt;="&amp;$A$1,PASTE_DQS_TRACKER!$A:$A,"&lt;="&amp;$A$2)-SUMIFS(PASTE_DQS_TRACKER!$D:$D,PASTE_DQS_TRACKER!$C:$C,Swaps_wk!$AQ29,PASTE_DQS_TRACKER!$E:$E,Swaps_wk!L$2,PASTE_DQS_TRACKER!$A:$A,"&gt;="&amp;$A$1,PASTE_DQS_TRACKER!$A:$A,"&lt;="&amp;$A$2)</f>
        <v>166</v>
      </c>
      <c r="M29" s="6">
        <f>SUMIFS(PASTE_DQS_TRACKER!$D:$D,PASTE_DQS_TRACKER!$C:$C,Swaps_wk!$AQ29,PASTE_DQS_TRACKER!$B:$B,Swaps_wk!M$2,PASTE_DQS_TRACKER!$A:$A,"&gt;="&amp;$A$1,PASTE_DQS_TRACKER!$A:$A,"&lt;="&amp;$A$2)-SUMIFS(PASTE_DQS_TRACKER!$D:$D,PASTE_DQS_TRACKER!$C:$C,Swaps_wk!$AQ29,PASTE_DQS_TRACKER!$E:$E,Swaps_wk!M$2,PASTE_DQS_TRACKER!$A:$A,"&gt;="&amp;$A$1,PASTE_DQS_TRACKER!$A:$A,"&lt;="&amp;$A$2)</f>
        <v>0</v>
      </c>
      <c r="N29" s="6">
        <f>SUMIFS(PASTE_DQS_TRACKER!$D:$D,PASTE_DQS_TRACKER!$C:$C,Swaps_wk!$AQ29,PASTE_DQS_TRACKER!$B:$B,Swaps_wk!N$2,PASTE_DQS_TRACKER!$A:$A,"&gt;="&amp;$A$1,PASTE_DQS_TRACKER!$A:$A,"&lt;="&amp;$A$2)-SUMIFS(PASTE_DQS_TRACKER!$D:$D,PASTE_DQS_TRACKER!$C:$C,Swaps_wk!$AQ29,PASTE_DQS_TRACKER!$E:$E,Swaps_wk!N$2,PASTE_DQS_TRACKER!$A:$A,"&gt;="&amp;$A$1,PASTE_DQS_TRACKER!$A:$A,"&lt;="&amp;$A$2)</f>
        <v>0</v>
      </c>
      <c r="O29" s="6">
        <f>SUMIFS(PASTE_DQS_TRACKER!$D:$D,PASTE_DQS_TRACKER!$C:$C,Swaps_wk!$AQ29,PASTE_DQS_TRACKER!$B:$B,Swaps_wk!O$2,PASTE_DQS_TRACKER!$A:$A,"&gt;="&amp;$A$1,PASTE_DQS_TRACKER!$A:$A,"&lt;="&amp;$A$2)-SUMIFS(PASTE_DQS_TRACKER!$D:$D,PASTE_DQS_TRACKER!$C:$C,Swaps_wk!$AQ29,PASTE_DQS_TRACKER!$E:$E,Swaps_wk!O$2,PASTE_DQS_TRACKER!$A:$A,"&gt;="&amp;$A$1,PASTE_DQS_TRACKER!$A:$A,"&lt;="&amp;$A$2)</f>
        <v>-40</v>
      </c>
      <c r="P29" s="6">
        <f>SUMIFS(PASTE_DQS_TRACKER!$D:$D,PASTE_DQS_TRACKER!$C:$C,Swaps_wk!$AQ29,PASTE_DQS_TRACKER!$B:$B,Swaps_wk!P$2,PASTE_DQS_TRACKER!$A:$A,"&gt;="&amp;$A$1,PASTE_DQS_TRACKER!$A:$A,"&lt;="&amp;$A$2)-SUMIFS(PASTE_DQS_TRACKER!$D:$D,PASTE_DQS_TRACKER!$C:$C,Swaps_wk!$AQ29,PASTE_DQS_TRACKER!$E:$E,Swaps_wk!P$2,PASTE_DQS_TRACKER!$A:$A,"&gt;="&amp;$A$1,PASTE_DQS_TRACKER!$A:$A,"&lt;="&amp;$A$2)</f>
        <v>0</v>
      </c>
      <c r="Q29" s="6">
        <f>SUMIFS(PASTE_DQS_TRACKER!$D:$D,PASTE_DQS_TRACKER!$C:$C,Swaps_wk!$AQ29,PASTE_DQS_TRACKER!$B:$B,Swaps_wk!Q$2,PASTE_DQS_TRACKER!$A:$A,"&gt;="&amp;$A$1,PASTE_DQS_TRACKER!$A:$A,"&lt;="&amp;$A$2)-SUMIFS(PASTE_DQS_TRACKER!$D:$D,PASTE_DQS_TRACKER!$C:$C,Swaps_wk!$AQ29,PASTE_DQS_TRACKER!$E:$E,Swaps_wk!Q$2,PASTE_DQS_TRACKER!$A:$A,"&gt;="&amp;$A$1,PASTE_DQS_TRACKER!$A:$A,"&lt;="&amp;$A$2)</f>
        <v>0</v>
      </c>
      <c r="R29" s="6">
        <f>SUMIFS(PASTE_DQS_TRACKER!$D:$D,PASTE_DQS_TRACKER!$C:$C,Swaps_wk!$AQ29,PASTE_DQS_TRACKER!$B:$B,Swaps_wk!R$2,PASTE_DQS_TRACKER!$A:$A,"&gt;="&amp;$A$1,PASTE_DQS_TRACKER!$A:$A,"&lt;="&amp;$A$2)-SUMIFS(PASTE_DQS_TRACKER!$D:$D,PASTE_DQS_TRACKER!$C:$C,Swaps_wk!$AQ29,PASTE_DQS_TRACKER!$E:$E,Swaps_wk!R$2,PASTE_DQS_TRACKER!$A:$A,"&gt;="&amp;$A$1,PASTE_DQS_TRACKER!$A:$A,"&lt;="&amp;$A$2)</f>
        <v>0</v>
      </c>
      <c r="S29" s="6">
        <f>SUMIFS(PASTE_DQS_TRACKER!$D:$D,PASTE_DQS_TRACKER!$C:$C,Swaps_wk!$AQ29,PASTE_DQS_TRACKER!$B:$B,Swaps_wk!S$2,PASTE_DQS_TRACKER!$A:$A,"&gt;="&amp;$A$1,PASTE_DQS_TRACKER!$A:$A,"&lt;="&amp;$A$2)-SUMIFS(PASTE_DQS_TRACKER!$D:$D,PASTE_DQS_TRACKER!$C:$C,Swaps_wk!$AQ29,PASTE_DQS_TRACKER!$E:$E,Swaps_wk!S$2,PASTE_DQS_TRACKER!$A:$A,"&gt;="&amp;$A$1,PASTE_DQS_TRACKER!$A:$A,"&lt;="&amp;$A$2)</f>
        <v>0</v>
      </c>
      <c r="T29" s="6">
        <f>SUMIFS(PASTE_DQS_TRACKER!$D:$D,PASTE_DQS_TRACKER!$C:$C,Swaps_wk!$AQ29,PASTE_DQS_TRACKER!$B:$B,Swaps_wk!T$2,PASTE_DQS_TRACKER!$A:$A,"&gt;="&amp;$A$1,PASTE_DQS_TRACKER!$A:$A,"&lt;="&amp;$A$2)-SUMIFS(PASTE_DQS_TRACKER!$D:$D,PASTE_DQS_TRACKER!$C:$C,Swaps_wk!$AQ29,PASTE_DQS_TRACKER!$E:$E,Swaps_wk!T$2,PASTE_DQS_TRACKER!$A:$A,"&gt;="&amp;$A$1,PASTE_DQS_TRACKER!$A:$A,"&lt;="&amp;$A$2)</f>
        <v>0</v>
      </c>
      <c r="U29" s="6">
        <f>SUMIFS(PASTE_DQS_TRACKER!$D:$D,PASTE_DQS_TRACKER!$C:$C,Swaps_wk!$AQ29,PASTE_DQS_TRACKER!$B:$B,Swaps_wk!U$2,PASTE_DQS_TRACKER!$A:$A,"&gt;="&amp;$A$1,PASTE_DQS_TRACKER!$A:$A,"&lt;="&amp;$A$2)-SUMIFS(PASTE_DQS_TRACKER!$D:$D,PASTE_DQS_TRACKER!$C:$C,Swaps_wk!$AQ29,PASTE_DQS_TRACKER!$E:$E,Swaps_wk!U$2,PASTE_DQS_TRACKER!$A:$A,"&gt;="&amp;$A$1,PASTE_DQS_TRACKER!$A:$A,"&lt;="&amp;$A$2)</f>
        <v>0</v>
      </c>
      <c r="V29" s="6">
        <f>SUMIFS(PASTE_DQS_TRACKER!$D:$D,PASTE_DQS_TRACKER!$C:$C,Swaps_wk!$AQ29,PASTE_DQS_TRACKER!$B:$B,Swaps_wk!V$2,PASTE_DQS_TRACKER!$A:$A,"&gt;="&amp;$A$1,PASTE_DQS_TRACKER!$A:$A,"&lt;="&amp;$A$2)-SUMIFS(PASTE_DQS_TRACKER!$D:$D,PASTE_DQS_TRACKER!$C:$C,Swaps_wk!$AQ29,PASTE_DQS_TRACKER!$E:$E,Swaps_wk!V$2,PASTE_DQS_TRACKER!$A:$A,"&gt;="&amp;$A$1,PASTE_DQS_TRACKER!$A:$A,"&lt;="&amp;$A$2)</f>
        <v>0</v>
      </c>
      <c r="W29" s="6">
        <f>SUMIFS(PASTE_DQS_TRACKER!$D:$D,PASTE_DQS_TRACKER!$C:$C,Swaps_wk!$AQ29,PASTE_DQS_TRACKER!$B:$B,Swaps_wk!W$2,PASTE_DQS_TRACKER!$A:$A,"&gt;="&amp;$A$1,PASTE_DQS_TRACKER!$A:$A,"&lt;="&amp;$A$2)-SUMIFS(PASTE_DQS_TRACKER!$D:$D,PASTE_DQS_TRACKER!$C:$C,Swaps_wk!$AQ29,PASTE_DQS_TRACKER!$E:$E,Swaps_wk!W$2,PASTE_DQS_TRACKER!$A:$A,"&gt;="&amp;$A$1,PASTE_DQS_TRACKER!$A:$A,"&lt;="&amp;$A$2)</f>
        <v>0</v>
      </c>
      <c r="X29" s="6">
        <f>SUMIFS(PASTE_DQS_TRACKER!$D:$D,PASTE_DQS_TRACKER!$C:$C,Swaps_wk!$AQ29,PASTE_DQS_TRACKER!$B:$B,Swaps_wk!X$2,PASTE_DQS_TRACKER!$A:$A,"&gt;="&amp;$A$1,PASTE_DQS_TRACKER!$A:$A,"&lt;="&amp;$A$2)-SUMIFS(PASTE_DQS_TRACKER!$D:$D,PASTE_DQS_TRACKER!$C:$C,Swaps_wk!$AQ29,PASTE_DQS_TRACKER!$E:$E,Swaps_wk!X$2,PASTE_DQS_TRACKER!$A:$A,"&gt;="&amp;$A$1,PASTE_DQS_TRACKER!$A:$A,"&lt;="&amp;$A$2)</f>
        <v>0</v>
      </c>
      <c r="Y29" s="6">
        <f>SUMIFS(PASTE_DQS_TRACKER!$D:$D,PASTE_DQS_TRACKER!$C:$C,Swaps_wk!$AQ29,PASTE_DQS_TRACKER!$B:$B,Swaps_wk!Y$2,PASTE_DQS_TRACKER!$A:$A,"&gt;="&amp;$A$1,PASTE_DQS_TRACKER!$A:$A,"&lt;="&amp;$A$2)-SUMIFS(PASTE_DQS_TRACKER!$D:$D,PASTE_DQS_TRACKER!$C:$C,Swaps_wk!$AQ29,PASTE_DQS_TRACKER!$E:$E,Swaps_wk!Y$2,PASTE_DQS_TRACKER!$A:$A,"&gt;="&amp;$A$1,PASTE_DQS_TRACKER!$A:$A,"&lt;="&amp;$A$2)</f>
        <v>0</v>
      </c>
      <c r="Z29" s="6">
        <f>SUMIFS(PASTE_DQS_TRACKER!$D:$D,PASTE_DQS_TRACKER!$C:$C,Swaps_wk!$AQ29,PASTE_DQS_TRACKER!$B:$B,Swaps_wk!Z$2,PASTE_DQS_TRACKER!$A:$A,"&gt;="&amp;$A$1,PASTE_DQS_TRACKER!$A:$A,"&lt;="&amp;$A$2)-SUMIFS(PASTE_DQS_TRACKER!$D:$D,PASTE_DQS_TRACKER!$C:$C,Swaps_wk!$AQ29,PASTE_DQS_TRACKER!$E:$E,Swaps_wk!Z$2,PASTE_DQS_TRACKER!$A:$A,"&gt;="&amp;$A$1,PASTE_DQS_TRACKER!$A:$A,"&lt;="&amp;$A$2)</f>
        <v>0</v>
      </c>
      <c r="AA29" s="6">
        <f>SUMIFS(PASTE_DQS_TRACKER!$D:$D,PASTE_DQS_TRACKER!$C:$C,Swaps_wk!$AQ29,PASTE_DQS_TRACKER!$B:$B,Swaps_wk!AA$2,PASTE_DQS_TRACKER!$A:$A,"&gt;="&amp;$A$1,PASTE_DQS_TRACKER!$A:$A,"&lt;="&amp;$A$2)-SUMIFS(PASTE_DQS_TRACKER!$D:$D,PASTE_DQS_TRACKER!$C:$C,Swaps_wk!$AQ29,PASTE_DQS_TRACKER!$E:$E,Swaps_wk!AA$2,PASTE_DQS_TRACKER!$A:$A,"&gt;="&amp;$A$1,PASTE_DQS_TRACKER!$A:$A,"&lt;="&amp;$A$2)</f>
        <v>0</v>
      </c>
      <c r="AB29" s="6">
        <f>SUMIFS(PASTE_DQS_TRACKER!$D:$D,PASTE_DQS_TRACKER!$C:$C,Swaps_wk!$AQ29,PASTE_DQS_TRACKER!$B:$B,Swaps_wk!AB$2,PASTE_DQS_TRACKER!$A:$A,"&gt;="&amp;$A$1,PASTE_DQS_TRACKER!$A:$A,"&lt;="&amp;$A$2)-SUMIFS(PASTE_DQS_TRACKER!$D:$D,PASTE_DQS_TRACKER!$C:$C,Swaps_wk!$AQ29,PASTE_DQS_TRACKER!$E:$E,Swaps_wk!AB$2,PASTE_DQS_TRACKER!$A:$A,"&gt;="&amp;$A$1,PASTE_DQS_TRACKER!$A:$A,"&lt;="&amp;$A$2)</f>
        <v>0</v>
      </c>
      <c r="AC29" s="6">
        <f>SUMIFS(PASTE_DQS_TRACKER!$D:$D,PASTE_DQS_TRACKER!$C:$C,Swaps_wk!$AQ29,PASTE_DQS_TRACKER!$B:$B,Swaps_wk!AC$2,PASTE_DQS_TRACKER!$A:$A,"&gt;="&amp;$A$1,PASTE_DQS_TRACKER!$A:$A,"&lt;="&amp;$A$2)-SUMIFS(PASTE_DQS_TRACKER!$D:$D,PASTE_DQS_TRACKER!$C:$C,Swaps_wk!$AQ29,PASTE_DQS_TRACKER!$E:$E,Swaps_wk!AC$2,PASTE_DQS_TRACKER!$A:$A,"&gt;="&amp;$A$1,PASTE_DQS_TRACKER!$A:$A,"&lt;="&amp;$A$2)</f>
        <v>0</v>
      </c>
      <c r="AD29" s="6">
        <f>SUMIFS(PASTE_DQS_TRACKER!$D:$D,PASTE_DQS_TRACKER!$C:$C,Swaps_wk!$AQ29,PASTE_DQS_TRACKER!$B:$B,Swaps_wk!AD$2,PASTE_DQS_TRACKER!$A:$A,"&gt;="&amp;$A$1,PASTE_DQS_TRACKER!$A:$A,"&lt;="&amp;$A$2)-SUMIFS(PASTE_DQS_TRACKER!$D:$D,PASTE_DQS_TRACKER!$C:$C,Swaps_wk!$AQ29,PASTE_DQS_TRACKER!$E:$E,Swaps_wk!AD$2,PASTE_DQS_TRACKER!$A:$A,"&gt;="&amp;$A$1,PASTE_DQS_TRACKER!$A:$A,"&lt;="&amp;$A$2)</f>
        <v>0</v>
      </c>
      <c r="AE29" s="6">
        <f>SUMIFS(PASTE_DQS_TRACKER!$D:$D,PASTE_DQS_TRACKER!$C:$C,Swaps_wk!$AQ29,PASTE_DQS_TRACKER!$B:$B,Swaps_wk!AE$2,PASTE_DQS_TRACKER!$A:$A,"&gt;="&amp;$A$1,PASTE_DQS_TRACKER!$A:$A,"&lt;="&amp;$A$2)-SUMIFS(PASTE_DQS_TRACKER!$D:$D,PASTE_DQS_TRACKER!$C:$C,Swaps_wk!$AQ29,PASTE_DQS_TRACKER!$E:$E,Swaps_wk!AE$2,PASTE_DQS_TRACKER!$A:$A,"&gt;="&amp;$A$1,PASTE_DQS_TRACKER!$A:$A,"&lt;="&amp;$A$2)</f>
        <v>0</v>
      </c>
      <c r="AF29" s="6">
        <f>SUMIFS(PASTE_DQS_TRACKER!$D:$D,PASTE_DQS_TRACKER!$C:$C,Swaps_wk!$AQ29,PASTE_DQS_TRACKER!$B:$B,Swaps_wk!AF$2,PASTE_DQS_TRACKER!$A:$A,"&gt;="&amp;$A$1,PASTE_DQS_TRACKER!$A:$A,"&lt;="&amp;$A$2)-SUMIFS(PASTE_DQS_TRACKER!$D:$D,PASTE_DQS_TRACKER!$C:$C,Swaps_wk!$AQ29,PASTE_DQS_TRACKER!$E:$E,Swaps_wk!AF$2,PASTE_DQS_TRACKER!$A:$A,"&gt;="&amp;$A$1,PASTE_DQS_TRACKER!$A:$A,"&lt;="&amp;$A$2)</f>
        <v>0</v>
      </c>
      <c r="AG29" s="6">
        <f>SUMIFS(PASTE_DQS_TRACKER!$D:$D,PASTE_DQS_TRACKER!$C:$C,Swaps_wk!$AQ29,PASTE_DQS_TRACKER!$B:$B,Swaps_wk!AG$2,PASTE_DQS_TRACKER!$A:$A,"&gt;="&amp;$A$1,PASTE_DQS_TRACKER!$A:$A,"&lt;="&amp;$A$2)-SUMIFS(PASTE_DQS_TRACKER!$D:$D,PASTE_DQS_TRACKER!$C:$C,Swaps_wk!$AQ29,PASTE_DQS_TRACKER!$E:$E,Swaps_wk!AG$2,PASTE_DQS_TRACKER!$A:$A,"&gt;="&amp;$A$1,PASTE_DQS_TRACKER!$A:$A,"&lt;="&amp;$A$2)</f>
        <v>0</v>
      </c>
      <c r="AH29" s="6">
        <f>SUMIFS(PASTE_DQS_TRACKER!$D:$D,PASTE_DQS_TRACKER!$C:$C,Swaps_wk!$AQ29,PASTE_DQS_TRACKER!$B:$B,Swaps_wk!AH$2,PASTE_DQS_TRACKER!$A:$A,"&gt;="&amp;$A$1,PASTE_DQS_TRACKER!$A:$A,"&lt;="&amp;$A$2)-SUMIFS(PASTE_DQS_TRACKER!$D:$D,PASTE_DQS_TRACKER!$C:$C,Swaps_wk!$AQ29,PASTE_DQS_TRACKER!$E:$E,Swaps_wk!AH$2,PASTE_DQS_TRACKER!$A:$A,"&gt;="&amp;$A$1,PASTE_DQS_TRACKER!$A:$A,"&lt;="&amp;$A$2)</f>
        <v>0</v>
      </c>
      <c r="AI29" s="6">
        <f>SUMIFS(PASTE_DQS_TRACKER!$D:$D,PASTE_DQS_TRACKER!$C:$C,Swaps_wk!$AQ29,PASTE_DQS_TRACKER!$B:$B,Swaps_wk!AI$2,PASTE_DQS_TRACKER!$A:$A,"&gt;="&amp;$A$1,PASTE_DQS_TRACKER!$A:$A,"&lt;="&amp;$A$2)-SUMIFS(PASTE_DQS_TRACKER!$D:$D,PASTE_DQS_TRACKER!$C:$C,Swaps_wk!$AQ29,PASTE_DQS_TRACKER!$E:$E,Swaps_wk!AI$2,PASTE_DQS_TRACKER!$A:$A,"&gt;="&amp;$A$1,PASTE_DQS_TRACKER!$A:$A,"&lt;="&amp;$A$2)</f>
        <v>0</v>
      </c>
      <c r="AJ29" s="6">
        <f>SUMIFS(PASTE_DQS_TRACKER!$D:$D,PASTE_DQS_TRACKER!$C:$C,Swaps_wk!$AQ29,PASTE_DQS_TRACKER!$B:$B,Swaps_wk!AJ$2,PASTE_DQS_TRACKER!$A:$A,"&gt;="&amp;$A$1,PASTE_DQS_TRACKER!$A:$A,"&lt;="&amp;$A$2)-SUMIFS(PASTE_DQS_TRACKER!$D:$D,PASTE_DQS_TRACKER!$C:$C,Swaps_wk!$AQ29,PASTE_DQS_TRACKER!$E:$E,Swaps_wk!AJ$2,PASTE_DQS_TRACKER!$A:$A,"&gt;="&amp;$A$1,PASTE_DQS_TRACKER!$A:$A,"&lt;="&amp;$A$2)</f>
        <v>0</v>
      </c>
      <c r="AK29" s="6">
        <f>SUMIFS(PASTE_DQS_TRACKER!$D:$D,PASTE_DQS_TRACKER!$C:$C,Swaps_wk!$AQ29,PASTE_DQS_TRACKER!$B:$B,Swaps_wk!AK$2,PASTE_DQS_TRACKER!$A:$A,"&gt;="&amp;$A$1,PASTE_DQS_TRACKER!$A:$A,"&lt;="&amp;$A$2)-SUMIFS(PASTE_DQS_TRACKER!$D:$D,PASTE_DQS_TRACKER!$C:$C,Swaps_wk!$AQ29,PASTE_DQS_TRACKER!$E:$E,Swaps_wk!AK$2,PASTE_DQS_TRACKER!$A:$A,"&gt;="&amp;$A$1,PASTE_DQS_TRACKER!$A:$A,"&lt;="&amp;$A$2)</f>
        <v>0</v>
      </c>
      <c r="AL29" s="6">
        <f>SUMIFS(PASTE_DQS_TRACKER!$D:$D,PASTE_DQS_TRACKER!$C:$C,Swaps_wk!$AQ29,PASTE_DQS_TRACKER!$B:$B,Swaps_wk!AL$2,PASTE_DQS_TRACKER!$A:$A,"&gt;="&amp;$A$1,PASTE_DQS_TRACKER!$A:$A,"&lt;="&amp;$A$2)-SUMIFS(PASTE_DQS_TRACKER!$D:$D,PASTE_DQS_TRACKER!$C:$C,Swaps_wk!$AQ29,PASTE_DQS_TRACKER!$E:$E,Swaps_wk!AL$2,PASTE_DQS_TRACKER!$A:$A,"&gt;="&amp;$A$1,PASTE_DQS_TRACKER!$A:$A,"&lt;="&amp;$A$2)</f>
        <v>0</v>
      </c>
      <c r="AM29" s="6">
        <f>SUMIFS(PASTE_DQS_TRACKER!$D:$D,PASTE_DQS_TRACKER!$C:$C,Swaps_wk!$AQ29,PASTE_DQS_TRACKER!$B:$B,Swaps_wk!AM$2,PASTE_DQS_TRACKER!$A:$A,"&gt;="&amp;$A$1,PASTE_DQS_TRACKER!$A:$A,"&lt;="&amp;$A$2)-SUMIFS(PASTE_DQS_TRACKER!$D:$D,PASTE_DQS_TRACKER!$C:$C,Swaps_wk!$AQ29,PASTE_DQS_TRACKER!$E:$E,Swaps_wk!AM$2,PASTE_DQS_TRACKER!$A:$A,"&gt;="&amp;$A$1,PASTE_DQS_TRACKER!$A:$A,"&lt;="&amp;$A$2)</f>
        <v>0</v>
      </c>
      <c r="AN29" s="6">
        <f>SUMIFS(PASTE_DQS_TRACKER!$D:$D,PASTE_DQS_TRACKER!$C:$C,Swaps_wk!$AQ29,PASTE_DQS_TRACKER!$B:$B,Swaps_wk!AN$2,PASTE_DQS_TRACKER!$A:$A,"&gt;="&amp;$A$1,PASTE_DQS_TRACKER!$A:$A,"&lt;="&amp;$A$2)-SUMIFS(PASTE_DQS_TRACKER!$D:$D,PASTE_DQS_TRACKER!$C:$C,Swaps_wk!$AQ29,PASTE_DQS_TRACKER!$E:$E,Swaps_wk!AN$2,PASTE_DQS_TRACKER!$A:$A,"&gt;="&amp;$A$1,PASTE_DQS_TRACKER!$A:$A,"&lt;="&amp;$A$2)</f>
        <v>0</v>
      </c>
      <c r="AO29" s="6">
        <f t="shared" si="0"/>
        <v>-40</v>
      </c>
      <c r="AP29">
        <v>28</v>
      </c>
      <c r="AQ29" t="str">
        <f t="shared" si="1"/>
        <v>NEP/2AC4-C</v>
      </c>
    </row>
    <row r="30" spans="1:43" x14ac:dyDescent="0.25">
      <c r="A30" t="s">
        <v>242</v>
      </c>
      <c r="B30" s="6">
        <f>SUMIFS(PASTE_DQS_TRACKER!$D:$D,PASTE_DQS_TRACKER!$C:$C,Swaps_wk!$AQ30,PASTE_DQS_TRACKER!$B:$B,Swaps_wk!B$2,PASTE_DQS_TRACKER!$A:$A,"&gt;="&amp;$A$1,PASTE_DQS_TRACKER!$A:$A,"&lt;="&amp;$A$2)-SUMIFS(PASTE_DQS_TRACKER!$D:$D,PASTE_DQS_TRACKER!$C:$C,Swaps_wk!$AQ30,PASTE_DQS_TRACKER!$E:$E,Swaps_wk!B$2,PASTE_DQS_TRACKER!$A:$A,"&gt;="&amp;$A$1,PASTE_DQS_TRACKER!$A:$A,"&lt;="&amp;$A$2)</f>
        <v>0</v>
      </c>
      <c r="C30" s="6">
        <f>SUMIFS(PASTE_DQS_TRACKER!$D:$D,PASTE_DQS_TRACKER!$C:$C,Swaps_wk!$AQ30,PASTE_DQS_TRACKER!$B:$B,Swaps_wk!C$2,PASTE_DQS_TRACKER!$A:$A,"&gt;="&amp;$A$1,PASTE_DQS_TRACKER!$A:$A,"&lt;="&amp;$A$2)-SUMIFS(PASTE_DQS_TRACKER!$D:$D,PASTE_DQS_TRACKER!$C:$C,Swaps_wk!$AQ30,PASTE_DQS_TRACKER!$E:$E,Swaps_wk!C$2,PASTE_DQS_TRACKER!$A:$A,"&gt;="&amp;$A$1,PASTE_DQS_TRACKER!$A:$A,"&lt;="&amp;$A$2)</f>
        <v>0</v>
      </c>
      <c r="D30" s="6">
        <f>SUMIFS(PASTE_DQS_TRACKER!$D:$D,PASTE_DQS_TRACKER!$C:$C,Swaps_wk!$AQ30,PASTE_DQS_TRACKER!$B:$B,Swaps_wk!D$2,PASTE_DQS_TRACKER!$A:$A,"&gt;="&amp;$A$1,PASTE_DQS_TRACKER!$A:$A,"&lt;="&amp;$A$2)-SUMIFS(PASTE_DQS_TRACKER!$D:$D,PASTE_DQS_TRACKER!$C:$C,Swaps_wk!$AQ30,PASTE_DQS_TRACKER!$E:$E,Swaps_wk!D$2,PASTE_DQS_TRACKER!$A:$A,"&gt;="&amp;$A$1,PASTE_DQS_TRACKER!$A:$A,"&lt;="&amp;$A$2)</f>
        <v>0</v>
      </c>
      <c r="E30" s="6">
        <f>SUMIFS(PASTE_DQS_TRACKER!$D:$D,PASTE_DQS_TRACKER!$C:$C,Swaps_wk!$AQ30,PASTE_DQS_TRACKER!$B:$B,Swaps_wk!E$2,PASTE_DQS_TRACKER!$A:$A,"&gt;="&amp;$A$1,PASTE_DQS_TRACKER!$A:$A,"&lt;="&amp;$A$2)-SUMIFS(PASTE_DQS_TRACKER!$D:$D,PASTE_DQS_TRACKER!$C:$C,Swaps_wk!$AQ30,PASTE_DQS_TRACKER!$E:$E,Swaps_wk!E$2,PASTE_DQS_TRACKER!$A:$A,"&gt;="&amp;$A$1,PASTE_DQS_TRACKER!$A:$A,"&lt;="&amp;$A$2)</f>
        <v>0</v>
      </c>
      <c r="F30" s="6">
        <f>SUMIFS(PASTE_DQS_TRACKER!$D:$D,PASTE_DQS_TRACKER!$C:$C,Swaps_wk!$AQ30,PASTE_DQS_TRACKER!$B:$B,Swaps_wk!F$2,PASTE_DQS_TRACKER!$A:$A,"&gt;="&amp;$A$1,PASTE_DQS_TRACKER!$A:$A,"&lt;="&amp;$A$2)-SUMIFS(PASTE_DQS_TRACKER!$D:$D,PASTE_DQS_TRACKER!$C:$C,Swaps_wk!$AQ30,PASTE_DQS_TRACKER!$E:$E,Swaps_wk!F$2,PASTE_DQS_TRACKER!$A:$A,"&gt;="&amp;$A$1,PASTE_DQS_TRACKER!$A:$A,"&lt;="&amp;$A$2)</f>
        <v>0</v>
      </c>
      <c r="G30" s="6">
        <f>SUMIFS(PASTE_DQS_TRACKER!$D:$D,PASTE_DQS_TRACKER!$C:$C,Swaps_wk!$AQ30,PASTE_DQS_TRACKER!$B:$B,Swaps_wk!G$2,PASTE_DQS_TRACKER!$A:$A,"&gt;="&amp;$A$1,PASTE_DQS_TRACKER!$A:$A,"&lt;="&amp;$A$2)-SUMIFS(PASTE_DQS_TRACKER!$D:$D,PASTE_DQS_TRACKER!$C:$C,Swaps_wk!$AQ30,PASTE_DQS_TRACKER!$E:$E,Swaps_wk!G$2,PASTE_DQS_TRACKER!$A:$A,"&gt;="&amp;$A$1,PASTE_DQS_TRACKER!$A:$A,"&lt;="&amp;$A$2)</f>
        <v>0</v>
      </c>
      <c r="H30" s="6">
        <f>SUMIFS(PASTE_DQS_TRACKER!$D:$D,PASTE_DQS_TRACKER!$C:$C,Swaps_wk!$AQ30,PASTE_DQS_TRACKER!$B:$B,Swaps_wk!H$2,PASTE_DQS_TRACKER!$A:$A,"&gt;="&amp;$A$1,PASTE_DQS_TRACKER!$A:$A,"&lt;="&amp;$A$2)-SUMIFS(PASTE_DQS_TRACKER!$D:$D,PASTE_DQS_TRACKER!$C:$C,Swaps_wk!$AQ30,PASTE_DQS_TRACKER!$E:$E,Swaps_wk!H$2,PASTE_DQS_TRACKER!$A:$A,"&gt;="&amp;$A$1,PASTE_DQS_TRACKER!$A:$A,"&lt;="&amp;$A$2)</f>
        <v>0</v>
      </c>
      <c r="I30" s="6">
        <f>SUMIFS(PASTE_DQS_TRACKER!$D:$D,PASTE_DQS_TRACKER!$C:$C,Swaps_wk!$AQ30,PASTE_DQS_TRACKER!$B:$B,Swaps_wk!I$2,PASTE_DQS_TRACKER!$A:$A,"&gt;="&amp;$A$1,PASTE_DQS_TRACKER!$A:$A,"&lt;="&amp;$A$2)-SUMIFS(PASTE_DQS_TRACKER!$D:$D,PASTE_DQS_TRACKER!$C:$C,Swaps_wk!$AQ30,PASTE_DQS_TRACKER!$E:$E,Swaps_wk!I$2,PASTE_DQS_TRACKER!$A:$A,"&gt;="&amp;$A$1,PASTE_DQS_TRACKER!$A:$A,"&lt;="&amp;$A$2)</f>
        <v>0</v>
      </c>
      <c r="J30" s="6">
        <f>SUMIFS(PASTE_DQS_TRACKER!$D:$D,PASTE_DQS_TRACKER!$C:$C,Swaps_wk!$AQ30,PASTE_DQS_TRACKER!$B:$B,Swaps_wk!J$2,PASTE_DQS_TRACKER!$A:$A,"&gt;="&amp;$A$1,PASTE_DQS_TRACKER!$A:$A,"&lt;="&amp;$A$2)-SUMIFS(PASTE_DQS_TRACKER!$D:$D,PASTE_DQS_TRACKER!$C:$C,Swaps_wk!$AQ30,PASTE_DQS_TRACKER!$E:$E,Swaps_wk!J$2,PASTE_DQS_TRACKER!$A:$A,"&gt;="&amp;$A$1,PASTE_DQS_TRACKER!$A:$A,"&lt;="&amp;$A$2)</f>
        <v>0</v>
      </c>
      <c r="K30" s="6">
        <f>SUMIFS(PASTE_DQS_TRACKER!$D:$D,PASTE_DQS_TRACKER!$C:$C,Swaps_wk!$AQ30,PASTE_DQS_TRACKER!$B:$B,Swaps_wk!K$2,PASTE_DQS_TRACKER!$A:$A,"&gt;="&amp;$A$1,PASTE_DQS_TRACKER!$A:$A,"&lt;="&amp;$A$2)-SUMIFS(PASTE_DQS_TRACKER!$D:$D,PASTE_DQS_TRACKER!$C:$C,Swaps_wk!$AQ30,PASTE_DQS_TRACKER!$E:$E,Swaps_wk!K$2,PASTE_DQS_TRACKER!$A:$A,"&gt;="&amp;$A$1,PASTE_DQS_TRACKER!$A:$A,"&lt;="&amp;$A$2)</f>
        <v>0</v>
      </c>
      <c r="L30" s="6">
        <f>SUMIFS(PASTE_DQS_TRACKER!$D:$D,PASTE_DQS_TRACKER!$C:$C,Swaps_wk!$AQ30,PASTE_DQS_TRACKER!$B:$B,Swaps_wk!L$2,PASTE_DQS_TRACKER!$A:$A,"&gt;="&amp;$A$1,PASTE_DQS_TRACKER!$A:$A,"&lt;="&amp;$A$2)-SUMIFS(PASTE_DQS_TRACKER!$D:$D,PASTE_DQS_TRACKER!$C:$C,Swaps_wk!$AQ30,PASTE_DQS_TRACKER!$E:$E,Swaps_wk!L$2,PASTE_DQS_TRACKER!$A:$A,"&gt;="&amp;$A$1,PASTE_DQS_TRACKER!$A:$A,"&lt;="&amp;$A$2)</f>
        <v>0</v>
      </c>
      <c r="M30" s="6">
        <f>SUMIFS(PASTE_DQS_TRACKER!$D:$D,PASTE_DQS_TRACKER!$C:$C,Swaps_wk!$AQ30,PASTE_DQS_TRACKER!$B:$B,Swaps_wk!M$2,PASTE_DQS_TRACKER!$A:$A,"&gt;="&amp;$A$1,PASTE_DQS_TRACKER!$A:$A,"&lt;="&amp;$A$2)-SUMIFS(PASTE_DQS_TRACKER!$D:$D,PASTE_DQS_TRACKER!$C:$C,Swaps_wk!$AQ30,PASTE_DQS_TRACKER!$E:$E,Swaps_wk!M$2,PASTE_DQS_TRACKER!$A:$A,"&gt;="&amp;$A$1,PASTE_DQS_TRACKER!$A:$A,"&lt;="&amp;$A$2)</f>
        <v>0</v>
      </c>
      <c r="N30" s="6">
        <f>SUMIFS(PASTE_DQS_TRACKER!$D:$D,PASTE_DQS_TRACKER!$C:$C,Swaps_wk!$AQ30,PASTE_DQS_TRACKER!$B:$B,Swaps_wk!N$2,PASTE_DQS_TRACKER!$A:$A,"&gt;="&amp;$A$1,PASTE_DQS_TRACKER!$A:$A,"&lt;="&amp;$A$2)-SUMIFS(PASTE_DQS_TRACKER!$D:$D,PASTE_DQS_TRACKER!$C:$C,Swaps_wk!$AQ30,PASTE_DQS_TRACKER!$E:$E,Swaps_wk!N$2,PASTE_DQS_TRACKER!$A:$A,"&gt;="&amp;$A$1,PASTE_DQS_TRACKER!$A:$A,"&lt;="&amp;$A$2)</f>
        <v>0</v>
      </c>
      <c r="O30" s="6">
        <f>SUMIFS(PASTE_DQS_TRACKER!$D:$D,PASTE_DQS_TRACKER!$C:$C,Swaps_wk!$AQ30,PASTE_DQS_TRACKER!$B:$B,Swaps_wk!O$2,PASTE_DQS_TRACKER!$A:$A,"&gt;="&amp;$A$1,PASTE_DQS_TRACKER!$A:$A,"&lt;="&amp;$A$2)-SUMIFS(PASTE_DQS_TRACKER!$D:$D,PASTE_DQS_TRACKER!$C:$C,Swaps_wk!$AQ30,PASTE_DQS_TRACKER!$E:$E,Swaps_wk!O$2,PASTE_DQS_TRACKER!$A:$A,"&gt;="&amp;$A$1,PASTE_DQS_TRACKER!$A:$A,"&lt;="&amp;$A$2)</f>
        <v>0</v>
      </c>
      <c r="P30" s="6">
        <f>SUMIFS(PASTE_DQS_TRACKER!$D:$D,PASTE_DQS_TRACKER!$C:$C,Swaps_wk!$AQ30,PASTE_DQS_TRACKER!$B:$B,Swaps_wk!P$2,PASTE_DQS_TRACKER!$A:$A,"&gt;="&amp;$A$1,PASTE_DQS_TRACKER!$A:$A,"&lt;="&amp;$A$2)-SUMIFS(PASTE_DQS_TRACKER!$D:$D,PASTE_DQS_TRACKER!$C:$C,Swaps_wk!$AQ30,PASTE_DQS_TRACKER!$E:$E,Swaps_wk!P$2,PASTE_DQS_TRACKER!$A:$A,"&gt;="&amp;$A$1,PASTE_DQS_TRACKER!$A:$A,"&lt;="&amp;$A$2)</f>
        <v>0</v>
      </c>
      <c r="Q30" s="6">
        <f>SUMIFS(PASTE_DQS_TRACKER!$D:$D,PASTE_DQS_TRACKER!$C:$C,Swaps_wk!$AQ30,PASTE_DQS_TRACKER!$B:$B,Swaps_wk!Q$2,PASTE_DQS_TRACKER!$A:$A,"&gt;="&amp;$A$1,PASTE_DQS_TRACKER!$A:$A,"&lt;="&amp;$A$2)-SUMIFS(PASTE_DQS_TRACKER!$D:$D,PASTE_DQS_TRACKER!$C:$C,Swaps_wk!$AQ30,PASTE_DQS_TRACKER!$E:$E,Swaps_wk!Q$2,PASTE_DQS_TRACKER!$A:$A,"&gt;="&amp;$A$1,PASTE_DQS_TRACKER!$A:$A,"&lt;="&amp;$A$2)</f>
        <v>0</v>
      </c>
      <c r="R30" s="6">
        <f>SUMIFS(PASTE_DQS_TRACKER!$D:$D,PASTE_DQS_TRACKER!$C:$C,Swaps_wk!$AQ30,PASTE_DQS_TRACKER!$B:$B,Swaps_wk!R$2,PASTE_DQS_TRACKER!$A:$A,"&gt;="&amp;$A$1,PASTE_DQS_TRACKER!$A:$A,"&lt;="&amp;$A$2)-SUMIFS(PASTE_DQS_TRACKER!$D:$D,PASTE_DQS_TRACKER!$C:$C,Swaps_wk!$AQ30,PASTE_DQS_TRACKER!$E:$E,Swaps_wk!R$2,PASTE_DQS_TRACKER!$A:$A,"&gt;="&amp;$A$1,PASTE_DQS_TRACKER!$A:$A,"&lt;="&amp;$A$2)</f>
        <v>0</v>
      </c>
      <c r="S30" s="6">
        <f>SUMIFS(PASTE_DQS_TRACKER!$D:$D,PASTE_DQS_TRACKER!$C:$C,Swaps_wk!$AQ30,PASTE_DQS_TRACKER!$B:$B,Swaps_wk!S$2,PASTE_DQS_TRACKER!$A:$A,"&gt;="&amp;$A$1,PASTE_DQS_TRACKER!$A:$A,"&lt;="&amp;$A$2)-SUMIFS(PASTE_DQS_TRACKER!$D:$D,PASTE_DQS_TRACKER!$C:$C,Swaps_wk!$AQ30,PASTE_DQS_TRACKER!$E:$E,Swaps_wk!S$2,PASTE_DQS_TRACKER!$A:$A,"&gt;="&amp;$A$1,PASTE_DQS_TRACKER!$A:$A,"&lt;="&amp;$A$2)</f>
        <v>0</v>
      </c>
      <c r="T30" s="6">
        <f>SUMIFS(PASTE_DQS_TRACKER!$D:$D,PASTE_DQS_TRACKER!$C:$C,Swaps_wk!$AQ30,PASTE_DQS_TRACKER!$B:$B,Swaps_wk!T$2,PASTE_DQS_TRACKER!$A:$A,"&gt;="&amp;$A$1,PASTE_DQS_TRACKER!$A:$A,"&lt;="&amp;$A$2)-SUMIFS(PASTE_DQS_TRACKER!$D:$D,PASTE_DQS_TRACKER!$C:$C,Swaps_wk!$AQ30,PASTE_DQS_TRACKER!$E:$E,Swaps_wk!T$2,PASTE_DQS_TRACKER!$A:$A,"&gt;="&amp;$A$1,PASTE_DQS_TRACKER!$A:$A,"&lt;="&amp;$A$2)</f>
        <v>0</v>
      </c>
      <c r="U30" s="6">
        <f>SUMIFS(PASTE_DQS_TRACKER!$D:$D,PASTE_DQS_TRACKER!$C:$C,Swaps_wk!$AQ30,PASTE_DQS_TRACKER!$B:$B,Swaps_wk!U$2,PASTE_DQS_TRACKER!$A:$A,"&gt;="&amp;$A$1,PASTE_DQS_TRACKER!$A:$A,"&lt;="&amp;$A$2)-SUMIFS(PASTE_DQS_TRACKER!$D:$D,PASTE_DQS_TRACKER!$C:$C,Swaps_wk!$AQ30,PASTE_DQS_TRACKER!$E:$E,Swaps_wk!U$2,PASTE_DQS_TRACKER!$A:$A,"&gt;="&amp;$A$1,PASTE_DQS_TRACKER!$A:$A,"&lt;="&amp;$A$2)</f>
        <v>0</v>
      </c>
      <c r="V30" s="6">
        <f>SUMIFS(PASTE_DQS_TRACKER!$D:$D,PASTE_DQS_TRACKER!$C:$C,Swaps_wk!$AQ30,PASTE_DQS_TRACKER!$B:$B,Swaps_wk!V$2,PASTE_DQS_TRACKER!$A:$A,"&gt;="&amp;$A$1,PASTE_DQS_TRACKER!$A:$A,"&lt;="&amp;$A$2)-SUMIFS(PASTE_DQS_TRACKER!$D:$D,PASTE_DQS_TRACKER!$C:$C,Swaps_wk!$AQ30,PASTE_DQS_TRACKER!$E:$E,Swaps_wk!V$2,PASTE_DQS_TRACKER!$A:$A,"&gt;="&amp;$A$1,PASTE_DQS_TRACKER!$A:$A,"&lt;="&amp;$A$2)</f>
        <v>0</v>
      </c>
      <c r="W30" s="6">
        <f>SUMIFS(PASTE_DQS_TRACKER!$D:$D,PASTE_DQS_TRACKER!$C:$C,Swaps_wk!$AQ30,PASTE_DQS_TRACKER!$B:$B,Swaps_wk!W$2,PASTE_DQS_TRACKER!$A:$A,"&gt;="&amp;$A$1,PASTE_DQS_TRACKER!$A:$A,"&lt;="&amp;$A$2)-SUMIFS(PASTE_DQS_TRACKER!$D:$D,PASTE_DQS_TRACKER!$C:$C,Swaps_wk!$AQ30,PASTE_DQS_TRACKER!$E:$E,Swaps_wk!W$2,PASTE_DQS_TRACKER!$A:$A,"&gt;="&amp;$A$1,PASTE_DQS_TRACKER!$A:$A,"&lt;="&amp;$A$2)</f>
        <v>0</v>
      </c>
      <c r="X30" s="6">
        <f>SUMIFS(PASTE_DQS_TRACKER!$D:$D,PASTE_DQS_TRACKER!$C:$C,Swaps_wk!$AQ30,PASTE_DQS_TRACKER!$B:$B,Swaps_wk!X$2,PASTE_DQS_TRACKER!$A:$A,"&gt;="&amp;$A$1,PASTE_DQS_TRACKER!$A:$A,"&lt;="&amp;$A$2)-SUMIFS(PASTE_DQS_TRACKER!$D:$D,PASTE_DQS_TRACKER!$C:$C,Swaps_wk!$AQ30,PASTE_DQS_TRACKER!$E:$E,Swaps_wk!X$2,PASTE_DQS_TRACKER!$A:$A,"&gt;="&amp;$A$1,PASTE_DQS_TRACKER!$A:$A,"&lt;="&amp;$A$2)</f>
        <v>0</v>
      </c>
      <c r="Y30" s="6">
        <f>SUMIFS(PASTE_DQS_TRACKER!$D:$D,PASTE_DQS_TRACKER!$C:$C,Swaps_wk!$AQ30,PASTE_DQS_TRACKER!$B:$B,Swaps_wk!Y$2,PASTE_DQS_TRACKER!$A:$A,"&gt;="&amp;$A$1,PASTE_DQS_TRACKER!$A:$A,"&lt;="&amp;$A$2)-SUMIFS(PASTE_DQS_TRACKER!$D:$D,PASTE_DQS_TRACKER!$C:$C,Swaps_wk!$AQ30,PASTE_DQS_TRACKER!$E:$E,Swaps_wk!Y$2,PASTE_DQS_TRACKER!$A:$A,"&gt;="&amp;$A$1,PASTE_DQS_TRACKER!$A:$A,"&lt;="&amp;$A$2)</f>
        <v>0</v>
      </c>
      <c r="Z30" s="6">
        <f>SUMIFS(PASTE_DQS_TRACKER!$D:$D,PASTE_DQS_TRACKER!$C:$C,Swaps_wk!$AQ30,PASTE_DQS_TRACKER!$B:$B,Swaps_wk!Z$2,PASTE_DQS_TRACKER!$A:$A,"&gt;="&amp;$A$1,PASTE_DQS_TRACKER!$A:$A,"&lt;="&amp;$A$2)-SUMIFS(PASTE_DQS_TRACKER!$D:$D,PASTE_DQS_TRACKER!$C:$C,Swaps_wk!$AQ30,PASTE_DQS_TRACKER!$E:$E,Swaps_wk!Z$2,PASTE_DQS_TRACKER!$A:$A,"&gt;="&amp;$A$1,PASTE_DQS_TRACKER!$A:$A,"&lt;="&amp;$A$2)</f>
        <v>0</v>
      </c>
      <c r="AA30" s="6">
        <f>SUMIFS(PASTE_DQS_TRACKER!$D:$D,PASTE_DQS_TRACKER!$C:$C,Swaps_wk!$AQ30,PASTE_DQS_TRACKER!$B:$B,Swaps_wk!AA$2,PASTE_DQS_TRACKER!$A:$A,"&gt;="&amp;$A$1,PASTE_DQS_TRACKER!$A:$A,"&lt;="&amp;$A$2)-SUMIFS(PASTE_DQS_TRACKER!$D:$D,PASTE_DQS_TRACKER!$C:$C,Swaps_wk!$AQ30,PASTE_DQS_TRACKER!$E:$E,Swaps_wk!AA$2,PASTE_DQS_TRACKER!$A:$A,"&gt;="&amp;$A$1,PASTE_DQS_TRACKER!$A:$A,"&lt;="&amp;$A$2)</f>
        <v>0</v>
      </c>
      <c r="AB30" s="6">
        <f>SUMIFS(PASTE_DQS_TRACKER!$D:$D,PASTE_DQS_TRACKER!$C:$C,Swaps_wk!$AQ30,PASTE_DQS_TRACKER!$B:$B,Swaps_wk!AB$2,PASTE_DQS_TRACKER!$A:$A,"&gt;="&amp;$A$1,PASTE_DQS_TRACKER!$A:$A,"&lt;="&amp;$A$2)-SUMIFS(PASTE_DQS_TRACKER!$D:$D,PASTE_DQS_TRACKER!$C:$C,Swaps_wk!$AQ30,PASTE_DQS_TRACKER!$E:$E,Swaps_wk!AB$2,PASTE_DQS_TRACKER!$A:$A,"&gt;="&amp;$A$1,PASTE_DQS_TRACKER!$A:$A,"&lt;="&amp;$A$2)</f>
        <v>0</v>
      </c>
      <c r="AC30" s="6">
        <f>SUMIFS(PASTE_DQS_TRACKER!$D:$D,PASTE_DQS_TRACKER!$C:$C,Swaps_wk!$AQ30,PASTE_DQS_TRACKER!$B:$B,Swaps_wk!AC$2,PASTE_DQS_TRACKER!$A:$A,"&gt;="&amp;$A$1,PASTE_DQS_TRACKER!$A:$A,"&lt;="&amp;$A$2)-SUMIFS(PASTE_DQS_TRACKER!$D:$D,PASTE_DQS_TRACKER!$C:$C,Swaps_wk!$AQ30,PASTE_DQS_TRACKER!$E:$E,Swaps_wk!AC$2,PASTE_DQS_TRACKER!$A:$A,"&gt;="&amp;$A$1,PASTE_DQS_TRACKER!$A:$A,"&lt;="&amp;$A$2)</f>
        <v>0</v>
      </c>
      <c r="AD30" s="6">
        <f>SUMIFS(PASTE_DQS_TRACKER!$D:$D,PASTE_DQS_TRACKER!$C:$C,Swaps_wk!$AQ30,PASTE_DQS_TRACKER!$B:$B,Swaps_wk!AD$2,PASTE_DQS_TRACKER!$A:$A,"&gt;="&amp;$A$1,PASTE_DQS_TRACKER!$A:$A,"&lt;="&amp;$A$2)-SUMIFS(PASTE_DQS_TRACKER!$D:$D,PASTE_DQS_TRACKER!$C:$C,Swaps_wk!$AQ30,PASTE_DQS_TRACKER!$E:$E,Swaps_wk!AD$2,PASTE_DQS_TRACKER!$A:$A,"&gt;="&amp;$A$1,PASTE_DQS_TRACKER!$A:$A,"&lt;="&amp;$A$2)</f>
        <v>0</v>
      </c>
      <c r="AE30" s="6">
        <f>SUMIFS(PASTE_DQS_TRACKER!$D:$D,PASTE_DQS_TRACKER!$C:$C,Swaps_wk!$AQ30,PASTE_DQS_TRACKER!$B:$B,Swaps_wk!AE$2,PASTE_DQS_TRACKER!$A:$A,"&gt;="&amp;$A$1,PASTE_DQS_TRACKER!$A:$A,"&lt;="&amp;$A$2)-SUMIFS(PASTE_DQS_TRACKER!$D:$D,PASTE_DQS_TRACKER!$C:$C,Swaps_wk!$AQ30,PASTE_DQS_TRACKER!$E:$E,Swaps_wk!AE$2,PASTE_DQS_TRACKER!$A:$A,"&gt;="&amp;$A$1,PASTE_DQS_TRACKER!$A:$A,"&lt;="&amp;$A$2)</f>
        <v>0</v>
      </c>
      <c r="AF30" s="6">
        <f>SUMIFS(PASTE_DQS_TRACKER!$D:$D,PASTE_DQS_TRACKER!$C:$C,Swaps_wk!$AQ30,PASTE_DQS_TRACKER!$B:$B,Swaps_wk!AF$2,PASTE_DQS_TRACKER!$A:$A,"&gt;="&amp;$A$1,PASTE_DQS_TRACKER!$A:$A,"&lt;="&amp;$A$2)-SUMIFS(PASTE_DQS_TRACKER!$D:$D,PASTE_DQS_TRACKER!$C:$C,Swaps_wk!$AQ30,PASTE_DQS_TRACKER!$E:$E,Swaps_wk!AF$2,PASTE_DQS_TRACKER!$A:$A,"&gt;="&amp;$A$1,PASTE_DQS_TRACKER!$A:$A,"&lt;="&amp;$A$2)</f>
        <v>0</v>
      </c>
      <c r="AG30" s="6">
        <f>SUMIFS(PASTE_DQS_TRACKER!$D:$D,PASTE_DQS_TRACKER!$C:$C,Swaps_wk!$AQ30,PASTE_DQS_TRACKER!$B:$B,Swaps_wk!AG$2,PASTE_DQS_TRACKER!$A:$A,"&gt;="&amp;$A$1,PASTE_DQS_TRACKER!$A:$A,"&lt;="&amp;$A$2)-SUMIFS(PASTE_DQS_TRACKER!$D:$D,PASTE_DQS_TRACKER!$C:$C,Swaps_wk!$AQ30,PASTE_DQS_TRACKER!$E:$E,Swaps_wk!AG$2,PASTE_DQS_TRACKER!$A:$A,"&gt;="&amp;$A$1,PASTE_DQS_TRACKER!$A:$A,"&lt;="&amp;$A$2)</f>
        <v>0</v>
      </c>
      <c r="AH30" s="6">
        <f>SUMIFS(PASTE_DQS_TRACKER!$D:$D,PASTE_DQS_TRACKER!$C:$C,Swaps_wk!$AQ30,PASTE_DQS_TRACKER!$B:$B,Swaps_wk!AH$2,PASTE_DQS_TRACKER!$A:$A,"&gt;="&amp;$A$1,PASTE_DQS_TRACKER!$A:$A,"&lt;="&amp;$A$2)-SUMIFS(PASTE_DQS_TRACKER!$D:$D,PASTE_DQS_TRACKER!$C:$C,Swaps_wk!$AQ30,PASTE_DQS_TRACKER!$E:$E,Swaps_wk!AH$2,PASTE_DQS_TRACKER!$A:$A,"&gt;="&amp;$A$1,PASTE_DQS_TRACKER!$A:$A,"&lt;="&amp;$A$2)</f>
        <v>0</v>
      </c>
      <c r="AI30" s="6">
        <f>SUMIFS(PASTE_DQS_TRACKER!$D:$D,PASTE_DQS_TRACKER!$C:$C,Swaps_wk!$AQ30,PASTE_DQS_TRACKER!$B:$B,Swaps_wk!AI$2,PASTE_DQS_TRACKER!$A:$A,"&gt;="&amp;$A$1,PASTE_DQS_TRACKER!$A:$A,"&lt;="&amp;$A$2)-SUMIFS(PASTE_DQS_TRACKER!$D:$D,PASTE_DQS_TRACKER!$C:$C,Swaps_wk!$AQ30,PASTE_DQS_TRACKER!$E:$E,Swaps_wk!AI$2,PASTE_DQS_TRACKER!$A:$A,"&gt;="&amp;$A$1,PASTE_DQS_TRACKER!$A:$A,"&lt;="&amp;$A$2)</f>
        <v>0</v>
      </c>
      <c r="AJ30" s="6">
        <f>SUMIFS(PASTE_DQS_TRACKER!$D:$D,PASTE_DQS_TRACKER!$C:$C,Swaps_wk!$AQ30,PASTE_DQS_TRACKER!$B:$B,Swaps_wk!AJ$2,PASTE_DQS_TRACKER!$A:$A,"&gt;="&amp;$A$1,PASTE_DQS_TRACKER!$A:$A,"&lt;="&amp;$A$2)-SUMIFS(PASTE_DQS_TRACKER!$D:$D,PASTE_DQS_TRACKER!$C:$C,Swaps_wk!$AQ30,PASTE_DQS_TRACKER!$E:$E,Swaps_wk!AJ$2,PASTE_DQS_TRACKER!$A:$A,"&gt;="&amp;$A$1,PASTE_DQS_TRACKER!$A:$A,"&lt;="&amp;$A$2)</f>
        <v>0</v>
      </c>
      <c r="AK30" s="6">
        <f>SUMIFS(PASTE_DQS_TRACKER!$D:$D,PASTE_DQS_TRACKER!$C:$C,Swaps_wk!$AQ30,PASTE_DQS_TRACKER!$B:$B,Swaps_wk!AK$2,PASTE_DQS_TRACKER!$A:$A,"&gt;="&amp;$A$1,PASTE_DQS_TRACKER!$A:$A,"&lt;="&amp;$A$2)-SUMIFS(PASTE_DQS_TRACKER!$D:$D,PASTE_DQS_TRACKER!$C:$C,Swaps_wk!$AQ30,PASTE_DQS_TRACKER!$E:$E,Swaps_wk!AK$2,PASTE_DQS_TRACKER!$A:$A,"&gt;="&amp;$A$1,PASTE_DQS_TRACKER!$A:$A,"&lt;="&amp;$A$2)</f>
        <v>0</v>
      </c>
      <c r="AL30" s="6">
        <f>SUMIFS(PASTE_DQS_TRACKER!$D:$D,PASTE_DQS_TRACKER!$C:$C,Swaps_wk!$AQ30,PASTE_DQS_TRACKER!$B:$B,Swaps_wk!AL$2,PASTE_DQS_TRACKER!$A:$A,"&gt;="&amp;$A$1,PASTE_DQS_TRACKER!$A:$A,"&lt;="&amp;$A$2)-SUMIFS(PASTE_DQS_TRACKER!$D:$D,PASTE_DQS_TRACKER!$C:$C,Swaps_wk!$AQ30,PASTE_DQS_TRACKER!$E:$E,Swaps_wk!AL$2,PASTE_DQS_TRACKER!$A:$A,"&gt;="&amp;$A$1,PASTE_DQS_TRACKER!$A:$A,"&lt;="&amp;$A$2)</f>
        <v>0</v>
      </c>
      <c r="AM30" s="6">
        <f>SUMIFS(PASTE_DQS_TRACKER!$D:$D,PASTE_DQS_TRACKER!$C:$C,Swaps_wk!$AQ30,PASTE_DQS_TRACKER!$B:$B,Swaps_wk!AM$2,PASTE_DQS_TRACKER!$A:$A,"&gt;="&amp;$A$1,PASTE_DQS_TRACKER!$A:$A,"&lt;="&amp;$A$2)-SUMIFS(PASTE_DQS_TRACKER!$D:$D,PASTE_DQS_TRACKER!$C:$C,Swaps_wk!$AQ30,PASTE_DQS_TRACKER!$E:$E,Swaps_wk!AM$2,PASTE_DQS_TRACKER!$A:$A,"&gt;="&amp;$A$1,PASTE_DQS_TRACKER!$A:$A,"&lt;="&amp;$A$2)</f>
        <v>0</v>
      </c>
      <c r="AN30" s="6">
        <f>SUMIFS(PASTE_DQS_TRACKER!$D:$D,PASTE_DQS_TRACKER!$C:$C,Swaps_wk!$AQ30,PASTE_DQS_TRACKER!$B:$B,Swaps_wk!AN$2,PASTE_DQS_TRACKER!$A:$A,"&gt;="&amp;$A$1,PASTE_DQS_TRACKER!$A:$A,"&lt;="&amp;$A$2)-SUMIFS(PASTE_DQS_TRACKER!$D:$D,PASTE_DQS_TRACKER!$C:$C,Swaps_wk!$AQ30,PASTE_DQS_TRACKER!$E:$E,Swaps_wk!AN$2,PASTE_DQS_TRACKER!$A:$A,"&gt;="&amp;$A$1,PASTE_DQS_TRACKER!$A:$A,"&lt;="&amp;$A$2)</f>
        <v>0</v>
      </c>
      <c r="AO30" s="6">
        <f t="shared" si="0"/>
        <v>0</v>
      </c>
      <c r="AP30">
        <v>29</v>
      </c>
      <c r="AQ30" t="str">
        <f t="shared" si="1"/>
        <v>NEP/5BC6.</v>
      </c>
    </row>
    <row r="31" spans="1:43" x14ac:dyDescent="0.25">
      <c r="A31" t="s">
        <v>244</v>
      </c>
      <c r="B31" s="6">
        <f>SUMIFS(PASTE_DQS_TRACKER!$D:$D,PASTE_DQS_TRACKER!$C:$C,Swaps_wk!$AQ31,PASTE_DQS_TRACKER!$B:$B,Swaps_wk!B$2,PASTE_DQS_TRACKER!$A:$A,"&gt;="&amp;$A$1,PASTE_DQS_TRACKER!$A:$A,"&lt;="&amp;$A$2)-SUMIFS(PASTE_DQS_TRACKER!$D:$D,PASTE_DQS_TRACKER!$C:$C,Swaps_wk!$AQ31,PASTE_DQS_TRACKER!$E:$E,Swaps_wk!B$2,PASTE_DQS_TRACKER!$A:$A,"&gt;="&amp;$A$1,PASTE_DQS_TRACKER!$A:$A,"&lt;="&amp;$A$2)</f>
        <v>0</v>
      </c>
      <c r="C31" s="6">
        <f>SUMIFS(PASTE_DQS_TRACKER!$D:$D,PASTE_DQS_TRACKER!$C:$C,Swaps_wk!$AQ31,PASTE_DQS_TRACKER!$B:$B,Swaps_wk!C$2,PASTE_DQS_TRACKER!$A:$A,"&gt;="&amp;$A$1,PASTE_DQS_TRACKER!$A:$A,"&lt;="&amp;$A$2)-SUMIFS(PASTE_DQS_TRACKER!$D:$D,PASTE_DQS_TRACKER!$C:$C,Swaps_wk!$AQ31,PASTE_DQS_TRACKER!$E:$E,Swaps_wk!C$2,PASTE_DQS_TRACKER!$A:$A,"&gt;="&amp;$A$1,PASTE_DQS_TRACKER!$A:$A,"&lt;="&amp;$A$2)</f>
        <v>0</v>
      </c>
      <c r="D31" s="6">
        <f>SUMIFS(PASTE_DQS_TRACKER!$D:$D,PASTE_DQS_TRACKER!$C:$C,Swaps_wk!$AQ31,PASTE_DQS_TRACKER!$B:$B,Swaps_wk!D$2,PASTE_DQS_TRACKER!$A:$A,"&gt;="&amp;$A$1,PASTE_DQS_TRACKER!$A:$A,"&lt;="&amp;$A$2)-SUMIFS(PASTE_DQS_TRACKER!$D:$D,PASTE_DQS_TRACKER!$C:$C,Swaps_wk!$AQ31,PASTE_DQS_TRACKER!$E:$E,Swaps_wk!D$2,PASTE_DQS_TRACKER!$A:$A,"&gt;="&amp;$A$1,PASTE_DQS_TRACKER!$A:$A,"&lt;="&amp;$A$2)</f>
        <v>0</v>
      </c>
      <c r="E31" s="6">
        <f>SUMIFS(PASTE_DQS_TRACKER!$D:$D,PASTE_DQS_TRACKER!$C:$C,Swaps_wk!$AQ31,PASTE_DQS_TRACKER!$B:$B,Swaps_wk!E$2,PASTE_DQS_TRACKER!$A:$A,"&gt;="&amp;$A$1,PASTE_DQS_TRACKER!$A:$A,"&lt;="&amp;$A$2)-SUMIFS(PASTE_DQS_TRACKER!$D:$D,PASTE_DQS_TRACKER!$C:$C,Swaps_wk!$AQ31,PASTE_DQS_TRACKER!$E:$E,Swaps_wk!E$2,PASTE_DQS_TRACKER!$A:$A,"&gt;="&amp;$A$1,PASTE_DQS_TRACKER!$A:$A,"&lt;="&amp;$A$2)</f>
        <v>0</v>
      </c>
      <c r="F31" s="6">
        <f>SUMIFS(PASTE_DQS_TRACKER!$D:$D,PASTE_DQS_TRACKER!$C:$C,Swaps_wk!$AQ31,PASTE_DQS_TRACKER!$B:$B,Swaps_wk!F$2,PASTE_DQS_TRACKER!$A:$A,"&gt;="&amp;$A$1,PASTE_DQS_TRACKER!$A:$A,"&lt;="&amp;$A$2)-SUMIFS(PASTE_DQS_TRACKER!$D:$D,PASTE_DQS_TRACKER!$C:$C,Swaps_wk!$AQ31,PASTE_DQS_TRACKER!$E:$E,Swaps_wk!F$2,PASTE_DQS_TRACKER!$A:$A,"&gt;="&amp;$A$1,PASTE_DQS_TRACKER!$A:$A,"&lt;="&amp;$A$2)</f>
        <v>0</v>
      </c>
      <c r="G31" s="6">
        <f>SUMIFS(PASTE_DQS_TRACKER!$D:$D,PASTE_DQS_TRACKER!$C:$C,Swaps_wk!$AQ31,PASTE_DQS_TRACKER!$B:$B,Swaps_wk!G$2,PASTE_DQS_TRACKER!$A:$A,"&gt;="&amp;$A$1,PASTE_DQS_TRACKER!$A:$A,"&lt;="&amp;$A$2)-SUMIFS(PASTE_DQS_TRACKER!$D:$D,PASTE_DQS_TRACKER!$C:$C,Swaps_wk!$AQ31,PASTE_DQS_TRACKER!$E:$E,Swaps_wk!G$2,PASTE_DQS_TRACKER!$A:$A,"&gt;="&amp;$A$1,PASTE_DQS_TRACKER!$A:$A,"&lt;="&amp;$A$2)</f>
        <v>0</v>
      </c>
      <c r="H31" s="6">
        <f>SUMIFS(PASTE_DQS_TRACKER!$D:$D,PASTE_DQS_TRACKER!$C:$C,Swaps_wk!$AQ31,PASTE_DQS_TRACKER!$B:$B,Swaps_wk!H$2,PASTE_DQS_TRACKER!$A:$A,"&gt;="&amp;$A$1,PASTE_DQS_TRACKER!$A:$A,"&lt;="&amp;$A$2)-SUMIFS(PASTE_DQS_TRACKER!$D:$D,PASTE_DQS_TRACKER!$C:$C,Swaps_wk!$AQ31,PASTE_DQS_TRACKER!$E:$E,Swaps_wk!H$2,PASTE_DQS_TRACKER!$A:$A,"&gt;="&amp;$A$1,PASTE_DQS_TRACKER!$A:$A,"&lt;="&amp;$A$2)</f>
        <v>0</v>
      </c>
      <c r="I31" s="6">
        <f>SUMIFS(PASTE_DQS_TRACKER!$D:$D,PASTE_DQS_TRACKER!$C:$C,Swaps_wk!$AQ31,PASTE_DQS_TRACKER!$B:$B,Swaps_wk!I$2,PASTE_DQS_TRACKER!$A:$A,"&gt;="&amp;$A$1,PASTE_DQS_TRACKER!$A:$A,"&lt;="&amp;$A$2)-SUMIFS(PASTE_DQS_TRACKER!$D:$D,PASTE_DQS_TRACKER!$C:$C,Swaps_wk!$AQ31,PASTE_DQS_TRACKER!$E:$E,Swaps_wk!I$2,PASTE_DQS_TRACKER!$A:$A,"&gt;="&amp;$A$1,PASTE_DQS_TRACKER!$A:$A,"&lt;="&amp;$A$2)</f>
        <v>0</v>
      </c>
      <c r="J31" s="6">
        <f>SUMIFS(PASTE_DQS_TRACKER!$D:$D,PASTE_DQS_TRACKER!$C:$C,Swaps_wk!$AQ31,PASTE_DQS_TRACKER!$B:$B,Swaps_wk!J$2,PASTE_DQS_TRACKER!$A:$A,"&gt;="&amp;$A$1,PASTE_DQS_TRACKER!$A:$A,"&lt;="&amp;$A$2)-SUMIFS(PASTE_DQS_TRACKER!$D:$D,PASTE_DQS_TRACKER!$C:$C,Swaps_wk!$AQ31,PASTE_DQS_TRACKER!$E:$E,Swaps_wk!J$2,PASTE_DQS_TRACKER!$A:$A,"&gt;="&amp;$A$1,PASTE_DQS_TRACKER!$A:$A,"&lt;="&amp;$A$2)</f>
        <v>0</v>
      </c>
      <c r="K31" s="6">
        <f>SUMIFS(PASTE_DQS_TRACKER!$D:$D,PASTE_DQS_TRACKER!$C:$C,Swaps_wk!$AQ31,PASTE_DQS_TRACKER!$B:$B,Swaps_wk!K$2,PASTE_DQS_TRACKER!$A:$A,"&gt;="&amp;$A$1,PASTE_DQS_TRACKER!$A:$A,"&lt;="&amp;$A$2)-SUMIFS(PASTE_DQS_TRACKER!$D:$D,PASTE_DQS_TRACKER!$C:$C,Swaps_wk!$AQ31,PASTE_DQS_TRACKER!$E:$E,Swaps_wk!K$2,PASTE_DQS_TRACKER!$A:$A,"&gt;="&amp;$A$1,PASTE_DQS_TRACKER!$A:$A,"&lt;="&amp;$A$2)</f>
        <v>0</v>
      </c>
      <c r="L31" s="6">
        <f>SUMIFS(PASTE_DQS_TRACKER!$D:$D,PASTE_DQS_TRACKER!$C:$C,Swaps_wk!$AQ31,PASTE_DQS_TRACKER!$B:$B,Swaps_wk!L$2,PASTE_DQS_TRACKER!$A:$A,"&gt;="&amp;$A$1,PASTE_DQS_TRACKER!$A:$A,"&lt;="&amp;$A$2)-SUMIFS(PASTE_DQS_TRACKER!$D:$D,PASTE_DQS_TRACKER!$C:$C,Swaps_wk!$AQ31,PASTE_DQS_TRACKER!$E:$E,Swaps_wk!L$2,PASTE_DQS_TRACKER!$A:$A,"&gt;="&amp;$A$1,PASTE_DQS_TRACKER!$A:$A,"&lt;="&amp;$A$2)</f>
        <v>0</v>
      </c>
      <c r="M31" s="6">
        <f>SUMIFS(PASTE_DQS_TRACKER!$D:$D,PASTE_DQS_TRACKER!$C:$C,Swaps_wk!$AQ31,PASTE_DQS_TRACKER!$B:$B,Swaps_wk!M$2,PASTE_DQS_TRACKER!$A:$A,"&gt;="&amp;$A$1,PASTE_DQS_TRACKER!$A:$A,"&lt;="&amp;$A$2)-SUMIFS(PASTE_DQS_TRACKER!$D:$D,PASTE_DQS_TRACKER!$C:$C,Swaps_wk!$AQ31,PASTE_DQS_TRACKER!$E:$E,Swaps_wk!M$2,PASTE_DQS_TRACKER!$A:$A,"&gt;="&amp;$A$1,PASTE_DQS_TRACKER!$A:$A,"&lt;="&amp;$A$2)</f>
        <v>0</v>
      </c>
      <c r="N31" s="6">
        <f>SUMIFS(PASTE_DQS_TRACKER!$D:$D,PASTE_DQS_TRACKER!$C:$C,Swaps_wk!$AQ31,PASTE_DQS_TRACKER!$B:$B,Swaps_wk!N$2,PASTE_DQS_TRACKER!$A:$A,"&gt;="&amp;$A$1,PASTE_DQS_TRACKER!$A:$A,"&lt;="&amp;$A$2)-SUMIFS(PASTE_DQS_TRACKER!$D:$D,PASTE_DQS_TRACKER!$C:$C,Swaps_wk!$AQ31,PASTE_DQS_TRACKER!$E:$E,Swaps_wk!N$2,PASTE_DQS_TRACKER!$A:$A,"&gt;="&amp;$A$1,PASTE_DQS_TRACKER!$A:$A,"&lt;="&amp;$A$2)</f>
        <v>0</v>
      </c>
      <c r="O31" s="6">
        <f>SUMIFS(PASTE_DQS_TRACKER!$D:$D,PASTE_DQS_TRACKER!$C:$C,Swaps_wk!$AQ31,PASTE_DQS_TRACKER!$B:$B,Swaps_wk!O$2,PASTE_DQS_TRACKER!$A:$A,"&gt;="&amp;$A$1,PASTE_DQS_TRACKER!$A:$A,"&lt;="&amp;$A$2)-SUMIFS(PASTE_DQS_TRACKER!$D:$D,PASTE_DQS_TRACKER!$C:$C,Swaps_wk!$AQ31,PASTE_DQS_TRACKER!$E:$E,Swaps_wk!O$2,PASTE_DQS_TRACKER!$A:$A,"&gt;="&amp;$A$1,PASTE_DQS_TRACKER!$A:$A,"&lt;="&amp;$A$2)</f>
        <v>0</v>
      </c>
      <c r="P31" s="6">
        <f>SUMIFS(PASTE_DQS_TRACKER!$D:$D,PASTE_DQS_TRACKER!$C:$C,Swaps_wk!$AQ31,PASTE_DQS_TRACKER!$B:$B,Swaps_wk!P$2,PASTE_DQS_TRACKER!$A:$A,"&gt;="&amp;$A$1,PASTE_DQS_TRACKER!$A:$A,"&lt;="&amp;$A$2)-SUMIFS(PASTE_DQS_TRACKER!$D:$D,PASTE_DQS_TRACKER!$C:$C,Swaps_wk!$AQ31,PASTE_DQS_TRACKER!$E:$E,Swaps_wk!P$2,PASTE_DQS_TRACKER!$A:$A,"&gt;="&amp;$A$1,PASTE_DQS_TRACKER!$A:$A,"&lt;="&amp;$A$2)</f>
        <v>0</v>
      </c>
      <c r="Q31" s="6">
        <f>SUMIFS(PASTE_DQS_TRACKER!$D:$D,PASTE_DQS_TRACKER!$C:$C,Swaps_wk!$AQ31,PASTE_DQS_TRACKER!$B:$B,Swaps_wk!Q$2,PASTE_DQS_TRACKER!$A:$A,"&gt;="&amp;$A$1,PASTE_DQS_TRACKER!$A:$A,"&lt;="&amp;$A$2)-SUMIFS(PASTE_DQS_TRACKER!$D:$D,PASTE_DQS_TRACKER!$C:$C,Swaps_wk!$AQ31,PASTE_DQS_TRACKER!$E:$E,Swaps_wk!Q$2,PASTE_DQS_TRACKER!$A:$A,"&gt;="&amp;$A$1,PASTE_DQS_TRACKER!$A:$A,"&lt;="&amp;$A$2)</f>
        <v>0</v>
      </c>
      <c r="R31" s="6">
        <f>SUMIFS(PASTE_DQS_TRACKER!$D:$D,PASTE_DQS_TRACKER!$C:$C,Swaps_wk!$AQ31,PASTE_DQS_TRACKER!$B:$B,Swaps_wk!R$2,PASTE_DQS_TRACKER!$A:$A,"&gt;="&amp;$A$1,PASTE_DQS_TRACKER!$A:$A,"&lt;="&amp;$A$2)-SUMIFS(PASTE_DQS_TRACKER!$D:$D,PASTE_DQS_TRACKER!$C:$C,Swaps_wk!$AQ31,PASTE_DQS_TRACKER!$E:$E,Swaps_wk!R$2,PASTE_DQS_TRACKER!$A:$A,"&gt;="&amp;$A$1,PASTE_DQS_TRACKER!$A:$A,"&lt;="&amp;$A$2)</f>
        <v>0</v>
      </c>
      <c r="S31" s="6">
        <f>SUMIFS(PASTE_DQS_TRACKER!$D:$D,PASTE_DQS_TRACKER!$C:$C,Swaps_wk!$AQ31,PASTE_DQS_TRACKER!$B:$B,Swaps_wk!S$2,PASTE_DQS_TRACKER!$A:$A,"&gt;="&amp;$A$1,PASTE_DQS_TRACKER!$A:$A,"&lt;="&amp;$A$2)-SUMIFS(PASTE_DQS_TRACKER!$D:$D,PASTE_DQS_TRACKER!$C:$C,Swaps_wk!$AQ31,PASTE_DQS_TRACKER!$E:$E,Swaps_wk!S$2,PASTE_DQS_TRACKER!$A:$A,"&gt;="&amp;$A$1,PASTE_DQS_TRACKER!$A:$A,"&lt;="&amp;$A$2)</f>
        <v>0</v>
      </c>
      <c r="T31" s="6">
        <f>SUMIFS(PASTE_DQS_TRACKER!$D:$D,PASTE_DQS_TRACKER!$C:$C,Swaps_wk!$AQ31,PASTE_DQS_TRACKER!$B:$B,Swaps_wk!T$2,PASTE_DQS_TRACKER!$A:$A,"&gt;="&amp;$A$1,PASTE_DQS_TRACKER!$A:$A,"&lt;="&amp;$A$2)-SUMIFS(PASTE_DQS_TRACKER!$D:$D,PASTE_DQS_TRACKER!$C:$C,Swaps_wk!$AQ31,PASTE_DQS_TRACKER!$E:$E,Swaps_wk!T$2,PASTE_DQS_TRACKER!$A:$A,"&gt;="&amp;$A$1,PASTE_DQS_TRACKER!$A:$A,"&lt;="&amp;$A$2)</f>
        <v>0</v>
      </c>
      <c r="U31" s="6">
        <f>SUMIFS(PASTE_DQS_TRACKER!$D:$D,PASTE_DQS_TRACKER!$C:$C,Swaps_wk!$AQ31,PASTE_DQS_TRACKER!$B:$B,Swaps_wk!U$2,PASTE_DQS_TRACKER!$A:$A,"&gt;="&amp;$A$1,PASTE_DQS_TRACKER!$A:$A,"&lt;="&amp;$A$2)-SUMIFS(PASTE_DQS_TRACKER!$D:$D,PASTE_DQS_TRACKER!$C:$C,Swaps_wk!$AQ31,PASTE_DQS_TRACKER!$E:$E,Swaps_wk!U$2,PASTE_DQS_TRACKER!$A:$A,"&gt;="&amp;$A$1,PASTE_DQS_TRACKER!$A:$A,"&lt;="&amp;$A$2)</f>
        <v>0</v>
      </c>
      <c r="V31" s="6">
        <f>SUMIFS(PASTE_DQS_TRACKER!$D:$D,PASTE_DQS_TRACKER!$C:$C,Swaps_wk!$AQ31,PASTE_DQS_TRACKER!$B:$B,Swaps_wk!V$2,PASTE_DQS_TRACKER!$A:$A,"&gt;="&amp;$A$1,PASTE_DQS_TRACKER!$A:$A,"&lt;="&amp;$A$2)-SUMIFS(PASTE_DQS_TRACKER!$D:$D,PASTE_DQS_TRACKER!$C:$C,Swaps_wk!$AQ31,PASTE_DQS_TRACKER!$E:$E,Swaps_wk!V$2,PASTE_DQS_TRACKER!$A:$A,"&gt;="&amp;$A$1,PASTE_DQS_TRACKER!$A:$A,"&lt;="&amp;$A$2)</f>
        <v>0</v>
      </c>
      <c r="W31" s="6">
        <f>SUMIFS(PASTE_DQS_TRACKER!$D:$D,PASTE_DQS_TRACKER!$C:$C,Swaps_wk!$AQ31,PASTE_DQS_TRACKER!$B:$B,Swaps_wk!W$2,PASTE_DQS_TRACKER!$A:$A,"&gt;="&amp;$A$1,PASTE_DQS_TRACKER!$A:$A,"&lt;="&amp;$A$2)-SUMIFS(PASTE_DQS_TRACKER!$D:$D,PASTE_DQS_TRACKER!$C:$C,Swaps_wk!$AQ31,PASTE_DQS_TRACKER!$E:$E,Swaps_wk!W$2,PASTE_DQS_TRACKER!$A:$A,"&gt;="&amp;$A$1,PASTE_DQS_TRACKER!$A:$A,"&lt;="&amp;$A$2)</f>
        <v>0</v>
      </c>
      <c r="X31" s="6">
        <f>SUMIFS(PASTE_DQS_TRACKER!$D:$D,PASTE_DQS_TRACKER!$C:$C,Swaps_wk!$AQ31,PASTE_DQS_TRACKER!$B:$B,Swaps_wk!X$2,PASTE_DQS_TRACKER!$A:$A,"&gt;="&amp;$A$1,PASTE_DQS_TRACKER!$A:$A,"&lt;="&amp;$A$2)-SUMIFS(PASTE_DQS_TRACKER!$D:$D,PASTE_DQS_TRACKER!$C:$C,Swaps_wk!$AQ31,PASTE_DQS_TRACKER!$E:$E,Swaps_wk!X$2,PASTE_DQS_TRACKER!$A:$A,"&gt;="&amp;$A$1,PASTE_DQS_TRACKER!$A:$A,"&lt;="&amp;$A$2)</f>
        <v>0</v>
      </c>
      <c r="Y31" s="6">
        <f>SUMIFS(PASTE_DQS_TRACKER!$D:$D,PASTE_DQS_TRACKER!$C:$C,Swaps_wk!$AQ31,PASTE_DQS_TRACKER!$B:$B,Swaps_wk!Y$2,PASTE_DQS_TRACKER!$A:$A,"&gt;="&amp;$A$1,PASTE_DQS_TRACKER!$A:$A,"&lt;="&amp;$A$2)-SUMIFS(PASTE_DQS_TRACKER!$D:$D,PASTE_DQS_TRACKER!$C:$C,Swaps_wk!$AQ31,PASTE_DQS_TRACKER!$E:$E,Swaps_wk!Y$2,PASTE_DQS_TRACKER!$A:$A,"&gt;="&amp;$A$1,PASTE_DQS_TRACKER!$A:$A,"&lt;="&amp;$A$2)</f>
        <v>0</v>
      </c>
      <c r="Z31" s="6">
        <f>SUMIFS(PASTE_DQS_TRACKER!$D:$D,PASTE_DQS_TRACKER!$C:$C,Swaps_wk!$AQ31,PASTE_DQS_TRACKER!$B:$B,Swaps_wk!Z$2,PASTE_DQS_TRACKER!$A:$A,"&gt;="&amp;$A$1,PASTE_DQS_TRACKER!$A:$A,"&lt;="&amp;$A$2)-SUMIFS(PASTE_DQS_TRACKER!$D:$D,PASTE_DQS_TRACKER!$C:$C,Swaps_wk!$AQ31,PASTE_DQS_TRACKER!$E:$E,Swaps_wk!Z$2,PASTE_DQS_TRACKER!$A:$A,"&gt;="&amp;$A$1,PASTE_DQS_TRACKER!$A:$A,"&lt;="&amp;$A$2)</f>
        <v>0</v>
      </c>
      <c r="AA31" s="6">
        <f>SUMIFS(PASTE_DQS_TRACKER!$D:$D,PASTE_DQS_TRACKER!$C:$C,Swaps_wk!$AQ31,PASTE_DQS_TRACKER!$B:$B,Swaps_wk!AA$2,PASTE_DQS_TRACKER!$A:$A,"&gt;="&amp;$A$1,PASTE_DQS_TRACKER!$A:$A,"&lt;="&amp;$A$2)-SUMIFS(PASTE_DQS_TRACKER!$D:$D,PASTE_DQS_TRACKER!$C:$C,Swaps_wk!$AQ31,PASTE_DQS_TRACKER!$E:$E,Swaps_wk!AA$2,PASTE_DQS_TRACKER!$A:$A,"&gt;="&amp;$A$1,PASTE_DQS_TRACKER!$A:$A,"&lt;="&amp;$A$2)</f>
        <v>0</v>
      </c>
      <c r="AB31" s="6">
        <f>SUMIFS(PASTE_DQS_TRACKER!$D:$D,PASTE_DQS_TRACKER!$C:$C,Swaps_wk!$AQ31,PASTE_DQS_TRACKER!$B:$B,Swaps_wk!AB$2,PASTE_DQS_TRACKER!$A:$A,"&gt;="&amp;$A$1,PASTE_DQS_TRACKER!$A:$A,"&lt;="&amp;$A$2)-SUMIFS(PASTE_DQS_TRACKER!$D:$D,PASTE_DQS_TRACKER!$C:$C,Swaps_wk!$AQ31,PASTE_DQS_TRACKER!$E:$E,Swaps_wk!AB$2,PASTE_DQS_TRACKER!$A:$A,"&gt;="&amp;$A$1,PASTE_DQS_TRACKER!$A:$A,"&lt;="&amp;$A$2)</f>
        <v>0</v>
      </c>
      <c r="AC31" s="6">
        <f>SUMIFS(PASTE_DQS_TRACKER!$D:$D,PASTE_DQS_TRACKER!$C:$C,Swaps_wk!$AQ31,PASTE_DQS_TRACKER!$B:$B,Swaps_wk!AC$2,PASTE_DQS_TRACKER!$A:$A,"&gt;="&amp;$A$1,PASTE_DQS_TRACKER!$A:$A,"&lt;="&amp;$A$2)-SUMIFS(PASTE_DQS_TRACKER!$D:$D,PASTE_DQS_TRACKER!$C:$C,Swaps_wk!$AQ31,PASTE_DQS_TRACKER!$E:$E,Swaps_wk!AC$2,PASTE_DQS_TRACKER!$A:$A,"&gt;="&amp;$A$1,PASTE_DQS_TRACKER!$A:$A,"&lt;="&amp;$A$2)</f>
        <v>0</v>
      </c>
      <c r="AD31" s="6">
        <f>SUMIFS(PASTE_DQS_TRACKER!$D:$D,PASTE_DQS_TRACKER!$C:$C,Swaps_wk!$AQ31,PASTE_DQS_TRACKER!$B:$B,Swaps_wk!AD$2,PASTE_DQS_TRACKER!$A:$A,"&gt;="&amp;$A$1,PASTE_DQS_TRACKER!$A:$A,"&lt;="&amp;$A$2)-SUMIFS(PASTE_DQS_TRACKER!$D:$D,PASTE_DQS_TRACKER!$C:$C,Swaps_wk!$AQ31,PASTE_DQS_TRACKER!$E:$E,Swaps_wk!AD$2,PASTE_DQS_TRACKER!$A:$A,"&gt;="&amp;$A$1,PASTE_DQS_TRACKER!$A:$A,"&lt;="&amp;$A$2)</f>
        <v>0</v>
      </c>
      <c r="AE31" s="6">
        <f>SUMIFS(PASTE_DQS_TRACKER!$D:$D,PASTE_DQS_TRACKER!$C:$C,Swaps_wk!$AQ31,PASTE_DQS_TRACKER!$B:$B,Swaps_wk!AE$2,PASTE_DQS_TRACKER!$A:$A,"&gt;="&amp;$A$1,PASTE_DQS_TRACKER!$A:$A,"&lt;="&amp;$A$2)-SUMIFS(PASTE_DQS_TRACKER!$D:$D,PASTE_DQS_TRACKER!$C:$C,Swaps_wk!$AQ31,PASTE_DQS_TRACKER!$E:$E,Swaps_wk!AE$2,PASTE_DQS_TRACKER!$A:$A,"&gt;="&amp;$A$1,PASTE_DQS_TRACKER!$A:$A,"&lt;="&amp;$A$2)</f>
        <v>0</v>
      </c>
      <c r="AF31" s="6">
        <f>SUMIFS(PASTE_DQS_TRACKER!$D:$D,PASTE_DQS_TRACKER!$C:$C,Swaps_wk!$AQ31,PASTE_DQS_TRACKER!$B:$B,Swaps_wk!AF$2,PASTE_DQS_TRACKER!$A:$A,"&gt;="&amp;$A$1,PASTE_DQS_TRACKER!$A:$A,"&lt;="&amp;$A$2)-SUMIFS(PASTE_DQS_TRACKER!$D:$D,PASTE_DQS_TRACKER!$C:$C,Swaps_wk!$AQ31,PASTE_DQS_TRACKER!$E:$E,Swaps_wk!AF$2,PASTE_DQS_TRACKER!$A:$A,"&gt;="&amp;$A$1,PASTE_DQS_TRACKER!$A:$A,"&lt;="&amp;$A$2)</f>
        <v>0</v>
      </c>
      <c r="AG31" s="6">
        <f>SUMIFS(PASTE_DQS_TRACKER!$D:$D,PASTE_DQS_TRACKER!$C:$C,Swaps_wk!$AQ31,PASTE_DQS_TRACKER!$B:$B,Swaps_wk!AG$2,PASTE_DQS_TRACKER!$A:$A,"&gt;="&amp;$A$1,PASTE_DQS_TRACKER!$A:$A,"&lt;="&amp;$A$2)-SUMIFS(PASTE_DQS_TRACKER!$D:$D,PASTE_DQS_TRACKER!$C:$C,Swaps_wk!$AQ31,PASTE_DQS_TRACKER!$E:$E,Swaps_wk!AG$2,PASTE_DQS_TRACKER!$A:$A,"&gt;="&amp;$A$1,PASTE_DQS_TRACKER!$A:$A,"&lt;="&amp;$A$2)</f>
        <v>0</v>
      </c>
      <c r="AH31" s="6">
        <f>SUMIFS(PASTE_DQS_TRACKER!$D:$D,PASTE_DQS_TRACKER!$C:$C,Swaps_wk!$AQ31,PASTE_DQS_TRACKER!$B:$B,Swaps_wk!AH$2,PASTE_DQS_TRACKER!$A:$A,"&gt;="&amp;$A$1,PASTE_DQS_TRACKER!$A:$A,"&lt;="&amp;$A$2)-SUMIFS(PASTE_DQS_TRACKER!$D:$D,PASTE_DQS_TRACKER!$C:$C,Swaps_wk!$AQ31,PASTE_DQS_TRACKER!$E:$E,Swaps_wk!AH$2,PASTE_DQS_TRACKER!$A:$A,"&gt;="&amp;$A$1,PASTE_DQS_TRACKER!$A:$A,"&lt;="&amp;$A$2)</f>
        <v>0</v>
      </c>
      <c r="AI31" s="6">
        <f>SUMIFS(PASTE_DQS_TRACKER!$D:$D,PASTE_DQS_TRACKER!$C:$C,Swaps_wk!$AQ31,PASTE_DQS_TRACKER!$B:$B,Swaps_wk!AI$2,PASTE_DQS_TRACKER!$A:$A,"&gt;="&amp;$A$1,PASTE_DQS_TRACKER!$A:$A,"&lt;="&amp;$A$2)-SUMIFS(PASTE_DQS_TRACKER!$D:$D,PASTE_DQS_TRACKER!$C:$C,Swaps_wk!$AQ31,PASTE_DQS_TRACKER!$E:$E,Swaps_wk!AI$2,PASTE_DQS_TRACKER!$A:$A,"&gt;="&amp;$A$1,PASTE_DQS_TRACKER!$A:$A,"&lt;="&amp;$A$2)</f>
        <v>0</v>
      </c>
      <c r="AJ31" s="6">
        <f>SUMIFS(PASTE_DQS_TRACKER!$D:$D,PASTE_DQS_TRACKER!$C:$C,Swaps_wk!$AQ31,PASTE_DQS_TRACKER!$B:$B,Swaps_wk!AJ$2,PASTE_DQS_TRACKER!$A:$A,"&gt;="&amp;$A$1,PASTE_DQS_TRACKER!$A:$A,"&lt;="&amp;$A$2)-SUMIFS(PASTE_DQS_TRACKER!$D:$D,PASTE_DQS_TRACKER!$C:$C,Swaps_wk!$AQ31,PASTE_DQS_TRACKER!$E:$E,Swaps_wk!AJ$2,PASTE_DQS_TRACKER!$A:$A,"&gt;="&amp;$A$1,PASTE_DQS_TRACKER!$A:$A,"&lt;="&amp;$A$2)</f>
        <v>0</v>
      </c>
      <c r="AK31" s="6">
        <f>SUMIFS(PASTE_DQS_TRACKER!$D:$D,PASTE_DQS_TRACKER!$C:$C,Swaps_wk!$AQ31,PASTE_DQS_TRACKER!$B:$B,Swaps_wk!AK$2,PASTE_DQS_TRACKER!$A:$A,"&gt;="&amp;$A$1,PASTE_DQS_TRACKER!$A:$A,"&lt;="&amp;$A$2)-SUMIFS(PASTE_DQS_TRACKER!$D:$D,PASTE_DQS_TRACKER!$C:$C,Swaps_wk!$AQ31,PASTE_DQS_TRACKER!$E:$E,Swaps_wk!AK$2,PASTE_DQS_TRACKER!$A:$A,"&gt;="&amp;$A$1,PASTE_DQS_TRACKER!$A:$A,"&lt;="&amp;$A$2)</f>
        <v>0</v>
      </c>
      <c r="AL31" s="6">
        <f>SUMIFS(PASTE_DQS_TRACKER!$D:$D,PASTE_DQS_TRACKER!$C:$C,Swaps_wk!$AQ31,PASTE_DQS_TRACKER!$B:$B,Swaps_wk!AL$2,PASTE_DQS_TRACKER!$A:$A,"&gt;="&amp;$A$1,PASTE_DQS_TRACKER!$A:$A,"&lt;="&amp;$A$2)-SUMIFS(PASTE_DQS_TRACKER!$D:$D,PASTE_DQS_TRACKER!$C:$C,Swaps_wk!$AQ31,PASTE_DQS_TRACKER!$E:$E,Swaps_wk!AL$2,PASTE_DQS_TRACKER!$A:$A,"&gt;="&amp;$A$1,PASTE_DQS_TRACKER!$A:$A,"&lt;="&amp;$A$2)</f>
        <v>0</v>
      </c>
      <c r="AM31" s="6">
        <f>SUMIFS(PASTE_DQS_TRACKER!$D:$D,PASTE_DQS_TRACKER!$C:$C,Swaps_wk!$AQ31,PASTE_DQS_TRACKER!$B:$B,Swaps_wk!AM$2,PASTE_DQS_TRACKER!$A:$A,"&gt;="&amp;$A$1,PASTE_DQS_TRACKER!$A:$A,"&lt;="&amp;$A$2)-SUMIFS(PASTE_DQS_TRACKER!$D:$D,PASTE_DQS_TRACKER!$C:$C,Swaps_wk!$AQ31,PASTE_DQS_TRACKER!$E:$E,Swaps_wk!AM$2,PASTE_DQS_TRACKER!$A:$A,"&gt;="&amp;$A$1,PASTE_DQS_TRACKER!$A:$A,"&lt;="&amp;$A$2)</f>
        <v>0</v>
      </c>
      <c r="AN31" s="6">
        <f>SUMIFS(PASTE_DQS_TRACKER!$D:$D,PASTE_DQS_TRACKER!$C:$C,Swaps_wk!$AQ31,PASTE_DQS_TRACKER!$B:$B,Swaps_wk!AN$2,PASTE_DQS_TRACKER!$A:$A,"&gt;="&amp;$A$1,PASTE_DQS_TRACKER!$A:$A,"&lt;="&amp;$A$2)-SUMIFS(PASTE_DQS_TRACKER!$D:$D,PASTE_DQS_TRACKER!$C:$C,Swaps_wk!$AQ31,PASTE_DQS_TRACKER!$E:$E,Swaps_wk!AN$2,PASTE_DQS_TRACKER!$A:$A,"&gt;="&amp;$A$1,PASTE_DQS_TRACKER!$A:$A,"&lt;="&amp;$A$2)</f>
        <v>0</v>
      </c>
      <c r="AO31" s="6">
        <f t="shared" si="0"/>
        <v>0</v>
      </c>
      <c r="AP31">
        <v>30</v>
      </c>
      <c r="AQ31" t="str">
        <f t="shared" si="1"/>
        <v>OTH/04-N.</v>
      </c>
    </row>
    <row r="32" spans="1:43" x14ac:dyDescent="0.25">
      <c r="A32" t="s">
        <v>245</v>
      </c>
      <c r="B32" s="6">
        <f>SUMIFS(PASTE_DQS_TRACKER!$D:$D,PASTE_DQS_TRACKER!$C:$C,Swaps_wk!$AQ32,PASTE_DQS_TRACKER!$B:$B,Swaps_wk!B$2,PASTE_DQS_TRACKER!$A:$A,"&gt;="&amp;$A$1,PASTE_DQS_TRACKER!$A:$A,"&lt;="&amp;$A$2)-SUMIFS(PASTE_DQS_TRACKER!$D:$D,PASTE_DQS_TRACKER!$C:$C,Swaps_wk!$AQ32,PASTE_DQS_TRACKER!$E:$E,Swaps_wk!B$2,PASTE_DQS_TRACKER!$A:$A,"&gt;="&amp;$A$1,PASTE_DQS_TRACKER!$A:$A,"&lt;="&amp;$A$2)</f>
        <v>0</v>
      </c>
      <c r="C32" s="6">
        <f>SUMIFS(PASTE_DQS_TRACKER!$D:$D,PASTE_DQS_TRACKER!$C:$C,Swaps_wk!$AQ32,PASTE_DQS_TRACKER!$B:$B,Swaps_wk!C$2,PASTE_DQS_TRACKER!$A:$A,"&gt;="&amp;$A$1,PASTE_DQS_TRACKER!$A:$A,"&lt;="&amp;$A$2)-SUMIFS(PASTE_DQS_TRACKER!$D:$D,PASTE_DQS_TRACKER!$C:$C,Swaps_wk!$AQ32,PASTE_DQS_TRACKER!$E:$E,Swaps_wk!C$2,PASTE_DQS_TRACKER!$A:$A,"&gt;="&amp;$A$1,PASTE_DQS_TRACKER!$A:$A,"&lt;="&amp;$A$2)</f>
        <v>0</v>
      </c>
      <c r="D32" s="6">
        <f>SUMIFS(PASTE_DQS_TRACKER!$D:$D,PASTE_DQS_TRACKER!$C:$C,Swaps_wk!$AQ32,PASTE_DQS_TRACKER!$B:$B,Swaps_wk!D$2,PASTE_DQS_TRACKER!$A:$A,"&gt;="&amp;$A$1,PASTE_DQS_TRACKER!$A:$A,"&lt;="&amp;$A$2)-SUMIFS(PASTE_DQS_TRACKER!$D:$D,PASTE_DQS_TRACKER!$C:$C,Swaps_wk!$AQ32,PASTE_DQS_TRACKER!$E:$E,Swaps_wk!D$2,PASTE_DQS_TRACKER!$A:$A,"&gt;="&amp;$A$1,PASTE_DQS_TRACKER!$A:$A,"&lt;="&amp;$A$2)</f>
        <v>0</v>
      </c>
      <c r="E32" s="6">
        <f>SUMIFS(PASTE_DQS_TRACKER!$D:$D,PASTE_DQS_TRACKER!$C:$C,Swaps_wk!$AQ32,PASTE_DQS_TRACKER!$B:$B,Swaps_wk!E$2,PASTE_DQS_TRACKER!$A:$A,"&gt;="&amp;$A$1,PASTE_DQS_TRACKER!$A:$A,"&lt;="&amp;$A$2)-SUMIFS(PASTE_DQS_TRACKER!$D:$D,PASTE_DQS_TRACKER!$C:$C,Swaps_wk!$AQ32,PASTE_DQS_TRACKER!$E:$E,Swaps_wk!E$2,PASTE_DQS_TRACKER!$A:$A,"&gt;="&amp;$A$1,PASTE_DQS_TRACKER!$A:$A,"&lt;="&amp;$A$2)</f>
        <v>0</v>
      </c>
      <c r="F32" s="6">
        <f>SUMIFS(PASTE_DQS_TRACKER!$D:$D,PASTE_DQS_TRACKER!$C:$C,Swaps_wk!$AQ32,PASTE_DQS_TRACKER!$B:$B,Swaps_wk!F$2,PASTE_DQS_TRACKER!$A:$A,"&gt;="&amp;$A$1,PASTE_DQS_TRACKER!$A:$A,"&lt;="&amp;$A$2)-SUMIFS(PASTE_DQS_TRACKER!$D:$D,PASTE_DQS_TRACKER!$C:$C,Swaps_wk!$AQ32,PASTE_DQS_TRACKER!$E:$E,Swaps_wk!F$2,PASTE_DQS_TRACKER!$A:$A,"&gt;="&amp;$A$1,PASTE_DQS_TRACKER!$A:$A,"&lt;="&amp;$A$2)</f>
        <v>0</v>
      </c>
      <c r="G32" s="6">
        <f>SUMIFS(PASTE_DQS_TRACKER!$D:$D,PASTE_DQS_TRACKER!$C:$C,Swaps_wk!$AQ32,PASTE_DQS_TRACKER!$B:$B,Swaps_wk!G$2,PASTE_DQS_TRACKER!$A:$A,"&gt;="&amp;$A$1,PASTE_DQS_TRACKER!$A:$A,"&lt;="&amp;$A$2)-SUMIFS(PASTE_DQS_TRACKER!$D:$D,PASTE_DQS_TRACKER!$C:$C,Swaps_wk!$AQ32,PASTE_DQS_TRACKER!$E:$E,Swaps_wk!G$2,PASTE_DQS_TRACKER!$A:$A,"&gt;="&amp;$A$1,PASTE_DQS_TRACKER!$A:$A,"&lt;="&amp;$A$2)</f>
        <v>0</v>
      </c>
      <c r="H32" s="6">
        <f>SUMIFS(PASTE_DQS_TRACKER!$D:$D,PASTE_DQS_TRACKER!$C:$C,Swaps_wk!$AQ32,PASTE_DQS_TRACKER!$B:$B,Swaps_wk!H$2,PASTE_DQS_TRACKER!$A:$A,"&gt;="&amp;$A$1,PASTE_DQS_TRACKER!$A:$A,"&lt;="&amp;$A$2)-SUMIFS(PASTE_DQS_TRACKER!$D:$D,PASTE_DQS_TRACKER!$C:$C,Swaps_wk!$AQ32,PASTE_DQS_TRACKER!$E:$E,Swaps_wk!H$2,PASTE_DQS_TRACKER!$A:$A,"&gt;="&amp;$A$1,PASTE_DQS_TRACKER!$A:$A,"&lt;="&amp;$A$2)</f>
        <v>0</v>
      </c>
      <c r="I32" s="6">
        <f>SUMIFS(PASTE_DQS_TRACKER!$D:$D,PASTE_DQS_TRACKER!$C:$C,Swaps_wk!$AQ32,PASTE_DQS_TRACKER!$B:$B,Swaps_wk!I$2,PASTE_DQS_TRACKER!$A:$A,"&gt;="&amp;$A$1,PASTE_DQS_TRACKER!$A:$A,"&lt;="&amp;$A$2)-SUMIFS(PASTE_DQS_TRACKER!$D:$D,PASTE_DQS_TRACKER!$C:$C,Swaps_wk!$AQ32,PASTE_DQS_TRACKER!$E:$E,Swaps_wk!I$2,PASTE_DQS_TRACKER!$A:$A,"&gt;="&amp;$A$1,PASTE_DQS_TRACKER!$A:$A,"&lt;="&amp;$A$2)</f>
        <v>0</v>
      </c>
      <c r="J32" s="6">
        <f>SUMIFS(PASTE_DQS_TRACKER!$D:$D,PASTE_DQS_TRACKER!$C:$C,Swaps_wk!$AQ32,PASTE_DQS_TRACKER!$B:$B,Swaps_wk!J$2,PASTE_DQS_TRACKER!$A:$A,"&gt;="&amp;$A$1,PASTE_DQS_TRACKER!$A:$A,"&lt;="&amp;$A$2)-SUMIFS(PASTE_DQS_TRACKER!$D:$D,PASTE_DQS_TRACKER!$C:$C,Swaps_wk!$AQ32,PASTE_DQS_TRACKER!$E:$E,Swaps_wk!J$2,PASTE_DQS_TRACKER!$A:$A,"&gt;="&amp;$A$1,PASTE_DQS_TRACKER!$A:$A,"&lt;="&amp;$A$2)</f>
        <v>0</v>
      </c>
      <c r="K32" s="6">
        <f>SUMIFS(PASTE_DQS_TRACKER!$D:$D,PASTE_DQS_TRACKER!$C:$C,Swaps_wk!$AQ32,PASTE_DQS_TRACKER!$B:$B,Swaps_wk!K$2,PASTE_DQS_TRACKER!$A:$A,"&gt;="&amp;$A$1,PASTE_DQS_TRACKER!$A:$A,"&lt;="&amp;$A$2)-SUMIFS(PASTE_DQS_TRACKER!$D:$D,PASTE_DQS_TRACKER!$C:$C,Swaps_wk!$AQ32,PASTE_DQS_TRACKER!$E:$E,Swaps_wk!K$2,PASTE_DQS_TRACKER!$A:$A,"&gt;="&amp;$A$1,PASTE_DQS_TRACKER!$A:$A,"&lt;="&amp;$A$2)</f>
        <v>0</v>
      </c>
      <c r="L32" s="6">
        <f>SUMIFS(PASTE_DQS_TRACKER!$D:$D,PASTE_DQS_TRACKER!$C:$C,Swaps_wk!$AQ32,PASTE_DQS_TRACKER!$B:$B,Swaps_wk!L$2,PASTE_DQS_TRACKER!$A:$A,"&gt;="&amp;$A$1,PASTE_DQS_TRACKER!$A:$A,"&lt;="&amp;$A$2)-SUMIFS(PASTE_DQS_TRACKER!$D:$D,PASTE_DQS_TRACKER!$C:$C,Swaps_wk!$AQ32,PASTE_DQS_TRACKER!$E:$E,Swaps_wk!L$2,PASTE_DQS_TRACKER!$A:$A,"&gt;="&amp;$A$1,PASTE_DQS_TRACKER!$A:$A,"&lt;="&amp;$A$2)</f>
        <v>0</v>
      </c>
      <c r="M32" s="6">
        <f>SUMIFS(PASTE_DQS_TRACKER!$D:$D,PASTE_DQS_TRACKER!$C:$C,Swaps_wk!$AQ32,PASTE_DQS_TRACKER!$B:$B,Swaps_wk!M$2,PASTE_DQS_TRACKER!$A:$A,"&gt;="&amp;$A$1,PASTE_DQS_TRACKER!$A:$A,"&lt;="&amp;$A$2)-SUMIFS(PASTE_DQS_TRACKER!$D:$D,PASTE_DQS_TRACKER!$C:$C,Swaps_wk!$AQ32,PASTE_DQS_TRACKER!$E:$E,Swaps_wk!M$2,PASTE_DQS_TRACKER!$A:$A,"&gt;="&amp;$A$1,PASTE_DQS_TRACKER!$A:$A,"&lt;="&amp;$A$2)</f>
        <v>0</v>
      </c>
      <c r="N32" s="6">
        <f>SUMIFS(PASTE_DQS_TRACKER!$D:$D,PASTE_DQS_TRACKER!$C:$C,Swaps_wk!$AQ32,PASTE_DQS_TRACKER!$B:$B,Swaps_wk!N$2,PASTE_DQS_TRACKER!$A:$A,"&gt;="&amp;$A$1,PASTE_DQS_TRACKER!$A:$A,"&lt;="&amp;$A$2)-SUMIFS(PASTE_DQS_TRACKER!$D:$D,PASTE_DQS_TRACKER!$C:$C,Swaps_wk!$AQ32,PASTE_DQS_TRACKER!$E:$E,Swaps_wk!N$2,PASTE_DQS_TRACKER!$A:$A,"&gt;="&amp;$A$1,PASTE_DQS_TRACKER!$A:$A,"&lt;="&amp;$A$2)</f>
        <v>0</v>
      </c>
      <c r="O32" s="6">
        <f>SUMIFS(PASTE_DQS_TRACKER!$D:$D,PASTE_DQS_TRACKER!$C:$C,Swaps_wk!$AQ32,PASTE_DQS_TRACKER!$B:$B,Swaps_wk!O$2,PASTE_DQS_TRACKER!$A:$A,"&gt;="&amp;$A$1,PASTE_DQS_TRACKER!$A:$A,"&lt;="&amp;$A$2)-SUMIFS(PASTE_DQS_TRACKER!$D:$D,PASTE_DQS_TRACKER!$C:$C,Swaps_wk!$AQ32,PASTE_DQS_TRACKER!$E:$E,Swaps_wk!O$2,PASTE_DQS_TRACKER!$A:$A,"&gt;="&amp;$A$1,PASTE_DQS_TRACKER!$A:$A,"&lt;="&amp;$A$2)</f>
        <v>0</v>
      </c>
      <c r="P32" s="6">
        <f>SUMIFS(PASTE_DQS_TRACKER!$D:$D,PASTE_DQS_TRACKER!$C:$C,Swaps_wk!$AQ32,PASTE_DQS_TRACKER!$B:$B,Swaps_wk!P$2,PASTE_DQS_TRACKER!$A:$A,"&gt;="&amp;$A$1,PASTE_DQS_TRACKER!$A:$A,"&lt;="&amp;$A$2)-SUMIFS(PASTE_DQS_TRACKER!$D:$D,PASTE_DQS_TRACKER!$C:$C,Swaps_wk!$AQ32,PASTE_DQS_TRACKER!$E:$E,Swaps_wk!P$2,PASTE_DQS_TRACKER!$A:$A,"&gt;="&amp;$A$1,PASTE_DQS_TRACKER!$A:$A,"&lt;="&amp;$A$2)</f>
        <v>0</v>
      </c>
      <c r="Q32" s="6">
        <f>SUMIFS(PASTE_DQS_TRACKER!$D:$D,PASTE_DQS_TRACKER!$C:$C,Swaps_wk!$AQ32,PASTE_DQS_TRACKER!$B:$B,Swaps_wk!Q$2,PASTE_DQS_TRACKER!$A:$A,"&gt;="&amp;$A$1,PASTE_DQS_TRACKER!$A:$A,"&lt;="&amp;$A$2)-SUMIFS(PASTE_DQS_TRACKER!$D:$D,PASTE_DQS_TRACKER!$C:$C,Swaps_wk!$AQ32,PASTE_DQS_TRACKER!$E:$E,Swaps_wk!Q$2,PASTE_DQS_TRACKER!$A:$A,"&gt;="&amp;$A$1,PASTE_DQS_TRACKER!$A:$A,"&lt;="&amp;$A$2)</f>
        <v>0</v>
      </c>
      <c r="R32" s="6">
        <f>SUMIFS(PASTE_DQS_TRACKER!$D:$D,PASTE_DQS_TRACKER!$C:$C,Swaps_wk!$AQ32,PASTE_DQS_TRACKER!$B:$B,Swaps_wk!R$2,PASTE_DQS_TRACKER!$A:$A,"&gt;="&amp;$A$1,PASTE_DQS_TRACKER!$A:$A,"&lt;="&amp;$A$2)-SUMIFS(PASTE_DQS_TRACKER!$D:$D,PASTE_DQS_TRACKER!$C:$C,Swaps_wk!$AQ32,PASTE_DQS_TRACKER!$E:$E,Swaps_wk!R$2,PASTE_DQS_TRACKER!$A:$A,"&gt;="&amp;$A$1,PASTE_DQS_TRACKER!$A:$A,"&lt;="&amp;$A$2)</f>
        <v>0</v>
      </c>
      <c r="S32" s="6">
        <f>SUMIFS(PASTE_DQS_TRACKER!$D:$D,PASTE_DQS_TRACKER!$C:$C,Swaps_wk!$AQ32,PASTE_DQS_TRACKER!$B:$B,Swaps_wk!S$2,PASTE_DQS_TRACKER!$A:$A,"&gt;="&amp;$A$1,PASTE_DQS_TRACKER!$A:$A,"&lt;="&amp;$A$2)-SUMIFS(PASTE_DQS_TRACKER!$D:$D,PASTE_DQS_TRACKER!$C:$C,Swaps_wk!$AQ32,PASTE_DQS_TRACKER!$E:$E,Swaps_wk!S$2,PASTE_DQS_TRACKER!$A:$A,"&gt;="&amp;$A$1,PASTE_DQS_TRACKER!$A:$A,"&lt;="&amp;$A$2)</f>
        <v>0</v>
      </c>
      <c r="T32" s="6">
        <f>SUMIFS(PASTE_DQS_TRACKER!$D:$D,PASTE_DQS_TRACKER!$C:$C,Swaps_wk!$AQ32,PASTE_DQS_TRACKER!$B:$B,Swaps_wk!T$2,PASTE_DQS_TRACKER!$A:$A,"&gt;="&amp;$A$1,PASTE_DQS_TRACKER!$A:$A,"&lt;="&amp;$A$2)-SUMIFS(PASTE_DQS_TRACKER!$D:$D,PASTE_DQS_TRACKER!$C:$C,Swaps_wk!$AQ32,PASTE_DQS_TRACKER!$E:$E,Swaps_wk!T$2,PASTE_DQS_TRACKER!$A:$A,"&gt;="&amp;$A$1,PASTE_DQS_TRACKER!$A:$A,"&lt;="&amp;$A$2)</f>
        <v>0</v>
      </c>
      <c r="U32" s="6">
        <f>SUMIFS(PASTE_DQS_TRACKER!$D:$D,PASTE_DQS_TRACKER!$C:$C,Swaps_wk!$AQ32,PASTE_DQS_TRACKER!$B:$B,Swaps_wk!U$2,PASTE_DQS_TRACKER!$A:$A,"&gt;="&amp;$A$1,PASTE_DQS_TRACKER!$A:$A,"&lt;="&amp;$A$2)-SUMIFS(PASTE_DQS_TRACKER!$D:$D,PASTE_DQS_TRACKER!$C:$C,Swaps_wk!$AQ32,PASTE_DQS_TRACKER!$E:$E,Swaps_wk!U$2,PASTE_DQS_TRACKER!$A:$A,"&gt;="&amp;$A$1,PASTE_DQS_TRACKER!$A:$A,"&lt;="&amp;$A$2)</f>
        <v>0</v>
      </c>
      <c r="V32" s="6">
        <f>SUMIFS(PASTE_DQS_TRACKER!$D:$D,PASTE_DQS_TRACKER!$C:$C,Swaps_wk!$AQ32,PASTE_DQS_TRACKER!$B:$B,Swaps_wk!V$2,PASTE_DQS_TRACKER!$A:$A,"&gt;="&amp;$A$1,PASTE_DQS_TRACKER!$A:$A,"&lt;="&amp;$A$2)-SUMIFS(PASTE_DQS_TRACKER!$D:$D,PASTE_DQS_TRACKER!$C:$C,Swaps_wk!$AQ32,PASTE_DQS_TRACKER!$E:$E,Swaps_wk!V$2,PASTE_DQS_TRACKER!$A:$A,"&gt;="&amp;$A$1,PASTE_DQS_TRACKER!$A:$A,"&lt;="&amp;$A$2)</f>
        <v>0</v>
      </c>
      <c r="W32" s="6">
        <f>SUMIFS(PASTE_DQS_TRACKER!$D:$D,PASTE_DQS_TRACKER!$C:$C,Swaps_wk!$AQ32,PASTE_DQS_TRACKER!$B:$B,Swaps_wk!W$2,PASTE_DQS_TRACKER!$A:$A,"&gt;="&amp;$A$1,PASTE_DQS_TRACKER!$A:$A,"&lt;="&amp;$A$2)-SUMIFS(PASTE_DQS_TRACKER!$D:$D,PASTE_DQS_TRACKER!$C:$C,Swaps_wk!$AQ32,PASTE_DQS_TRACKER!$E:$E,Swaps_wk!W$2,PASTE_DQS_TRACKER!$A:$A,"&gt;="&amp;$A$1,PASTE_DQS_TRACKER!$A:$A,"&lt;="&amp;$A$2)</f>
        <v>0</v>
      </c>
      <c r="X32" s="6">
        <f>SUMIFS(PASTE_DQS_TRACKER!$D:$D,PASTE_DQS_TRACKER!$C:$C,Swaps_wk!$AQ32,PASTE_DQS_TRACKER!$B:$B,Swaps_wk!X$2,PASTE_DQS_TRACKER!$A:$A,"&gt;="&amp;$A$1,PASTE_DQS_TRACKER!$A:$A,"&lt;="&amp;$A$2)-SUMIFS(PASTE_DQS_TRACKER!$D:$D,PASTE_DQS_TRACKER!$C:$C,Swaps_wk!$AQ32,PASTE_DQS_TRACKER!$E:$E,Swaps_wk!X$2,PASTE_DQS_TRACKER!$A:$A,"&gt;="&amp;$A$1,PASTE_DQS_TRACKER!$A:$A,"&lt;="&amp;$A$2)</f>
        <v>0</v>
      </c>
      <c r="Y32" s="6">
        <f>SUMIFS(PASTE_DQS_TRACKER!$D:$D,PASTE_DQS_TRACKER!$C:$C,Swaps_wk!$AQ32,PASTE_DQS_TRACKER!$B:$B,Swaps_wk!Y$2,PASTE_DQS_TRACKER!$A:$A,"&gt;="&amp;$A$1,PASTE_DQS_TRACKER!$A:$A,"&lt;="&amp;$A$2)-SUMIFS(PASTE_DQS_TRACKER!$D:$D,PASTE_DQS_TRACKER!$C:$C,Swaps_wk!$AQ32,PASTE_DQS_TRACKER!$E:$E,Swaps_wk!Y$2,PASTE_DQS_TRACKER!$A:$A,"&gt;="&amp;$A$1,PASTE_DQS_TRACKER!$A:$A,"&lt;="&amp;$A$2)</f>
        <v>0</v>
      </c>
      <c r="Z32" s="6">
        <f>SUMIFS(PASTE_DQS_TRACKER!$D:$D,PASTE_DQS_TRACKER!$C:$C,Swaps_wk!$AQ32,PASTE_DQS_TRACKER!$B:$B,Swaps_wk!Z$2,PASTE_DQS_TRACKER!$A:$A,"&gt;="&amp;$A$1,PASTE_DQS_TRACKER!$A:$A,"&lt;="&amp;$A$2)-SUMIFS(PASTE_DQS_TRACKER!$D:$D,PASTE_DQS_TRACKER!$C:$C,Swaps_wk!$AQ32,PASTE_DQS_TRACKER!$E:$E,Swaps_wk!Z$2,PASTE_DQS_TRACKER!$A:$A,"&gt;="&amp;$A$1,PASTE_DQS_TRACKER!$A:$A,"&lt;="&amp;$A$2)</f>
        <v>0</v>
      </c>
      <c r="AA32" s="6">
        <f>SUMIFS(PASTE_DQS_TRACKER!$D:$D,PASTE_DQS_TRACKER!$C:$C,Swaps_wk!$AQ32,PASTE_DQS_TRACKER!$B:$B,Swaps_wk!AA$2,PASTE_DQS_TRACKER!$A:$A,"&gt;="&amp;$A$1,PASTE_DQS_TRACKER!$A:$A,"&lt;="&amp;$A$2)-SUMIFS(PASTE_DQS_TRACKER!$D:$D,PASTE_DQS_TRACKER!$C:$C,Swaps_wk!$AQ32,PASTE_DQS_TRACKER!$E:$E,Swaps_wk!AA$2,PASTE_DQS_TRACKER!$A:$A,"&gt;="&amp;$A$1,PASTE_DQS_TRACKER!$A:$A,"&lt;="&amp;$A$2)</f>
        <v>0</v>
      </c>
      <c r="AB32" s="6">
        <f>SUMIFS(PASTE_DQS_TRACKER!$D:$D,PASTE_DQS_TRACKER!$C:$C,Swaps_wk!$AQ32,PASTE_DQS_TRACKER!$B:$B,Swaps_wk!AB$2,PASTE_DQS_TRACKER!$A:$A,"&gt;="&amp;$A$1,PASTE_DQS_TRACKER!$A:$A,"&lt;="&amp;$A$2)-SUMIFS(PASTE_DQS_TRACKER!$D:$D,PASTE_DQS_TRACKER!$C:$C,Swaps_wk!$AQ32,PASTE_DQS_TRACKER!$E:$E,Swaps_wk!AB$2,PASTE_DQS_TRACKER!$A:$A,"&gt;="&amp;$A$1,PASTE_DQS_TRACKER!$A:$A,"&lt;="&amp;$A$2)</f>
        <v>0</v>
      </c>
      <c r="AC32" s="6">
        <f>SUMIFS(PASTE_DQS_TRACKER!$D:$D,PASTE_DQS_TRACKER!$C:$C,Swaps_wk!$AQ32,PASTE_DQS_TRACKER!$B:$B,Swaps_wk!AC$2,PASTE_DQS_TRACKER!$A:$A,"&gt;="&amp;$A$1,PASTE_DQS_TRACKER!$A:$A,"&lt;="&amp;$A$2)-SUMIFS(PASTE_DQS_TRACKER!$D:$D,PASTE_DQS_TRACKER!$C:$C,Swaps_wk!$AQ32,PASTE_DQS_TRACKER!$E:$E,Swaps_wk!AC$2,PASTE_DQS_TRACKER!$A:$A,"&gt;="&amp;$A$1,PASTE_DQS_TRACKER!$A:$A,"&lt;="&amp;$A$2)</f>
        <v>0</v>
      </c>
      <c r="AD32" s="6">
        <f>SUMIFS(PASTE_DQS_TRACKER!$D:$D,PASTE_DQS_TRACKER!$C:$C,Swaps_wk!$AQ32,PASTE_DQS_TRACKER!$B:$B,Swaps_wk!AD$2,PASTE_DQS_TRACKER!$A:$A,"&gt;="&amp;$A$1,PASTE_DQS_TRACKER!$A:$A,"&lt;="&amp;$A$2)-SUMIFS(PASTE_DQS_TRACKER!$D:$D,PASTE_DQS_TRACKER!$C:$C,Swaps_wk!$AQ32,PASTE_DQS_TRACKER!$E:$E,Swaps_wk!AD$2,PASTE_DQS_TRACKER!$A:$A,"&gt;="&amp;$A$1,PASTE_DQS_TRACKER!$A:$A,"&lt;="&amp;$A$2)</f>
        <v>0</v>
      </c>
      <c r="AE32" s="6">
        <f>SUMIFS(PASTE_DQS_TRACKER!$D:$D,PASTE_DQS_TRACKER!$C:$C,Swaps_wk!$AQ32,PASTE_DQS_TRACKER!$B:$B,Swaps_wk!AE$2,PASTE_DQS_TRACKER!$A:$A,"&gt;="&amp;$A$1,PASTE_DQS_TRACKER!$A:$A,"&lt;="&amp;$A$2)-SUMIFS(PASTE_DQS_TRACKER!$D:$D,PASTE_DQS_TRACKER!$C:$C,Swaps_wk!$AQ32,PASTE_DQS_TRACKER!$E:$E,Swaps_wk!AE$2,PASTE_DQS_TRACKER!$A:$A,"&gt;="&amp;$A$1,PASTE_DQS_TRACKER!$A:$A,"&lt;="&amp;$A$2)</f>
        <v>0</v>
      </c>
      <c r="AF32" s="6">
        <f>SUMIFS(PASTE_DQS_TRACKER!$D:$D,PASTE_DQS_TRACKER!$C:$C,Swaps_wk!$AQ32,PASTE_DQS_TRACKER!$B:$B,Swaps_wk!AF$2,PASTE_DQS_TRACKER!$A:$A,"&gt;="&amp;$A$1,PASTE_DQS_TRACKER!$A:$A,"&lt;="&amp;$A$2)-SUMIFS(PASTE_DQS_TRACKER!$D:$D,PASTE_DQS_TRACKER!$C:$C,Swaps_wk!$AQ32,PASTE_DQS_TRACKER!$E:$E,Swaps_wk!AF$2,PASTE_DQS_TRACKER!$A:$A,"&gt;="&amp;$A$1,PASTE_DQS_TRACKER!$A:$A,"&lt;="&amp;$A$2)</f>
        <v>0</v>
      </c>
      <c r="AG32" s="6">
        <f>SUMIFS(PASTE_DQS_TRACKER!$D:$D,PASTE_DQS_TRACKER!$C:$C,Swaps_wk!$AQ32,PASTE_DQS_TRACKER!$B:$B,Swaps_wk!AG$2,PASTE_DQS_TRACKER!$A:$A,"&gt;="&amp;$A$1,PASTE_DQS_TRACKER!$A:$A,"&lt;="&amp;$A$2)-SUMIFS(PASTE_DQS_TRACKER!$D:$D,PASTE_DQS_TRACKER!$C:$C,Swaps_wk!$AQ32,PASTE_DQS_TRACKER!$E:$E,Swaps_wk!AG$2,PASTE_DQS_TRACKER!$A:$A,"&gt;="&amp;$A$1,PASTE_DQS_TRACKER!$A:$A,"&lt;="&amp;$A$2)</f>
        <v>0</v>
      </c>
      <c r="AH32" s="6">
        <f>SUMIFS(PASTE_DQS_TRACKER!$D:$D,PASTE_DQS_TRACKER!$C:$C,Swaps_wk!$AQ32,PASTE_DQS_TRACKER!$B:$B,Swaps_wk!AH$2,PASTE_DQS_TRACKER!$A:$A,"&gt;="&amp;$A$1,PASTE_DQS_TRACKER!$A:$A,"&lt;="&amp;$A$2)-SUMIFS(PASTE_DQS_TRACKER!$D:$D,PASTE_DQS_TRACKER!$C:$C,Swaps_wk!$AQ32,PASTE_DQS_TRACKER!$E:$E,Swaps_wk!AH$2,PASTE_DQS_TRACKER!$A:$A,"&gt;="&amp;$A$1,PASTE_DQS_TRACKER!$A:$A,"&lt;="&amp;$A$2)</f>
        <v>0</v>
      </c>
      <c r="AI32" s="6">
        <f>SUMIFS(PASTE_DQS_TRACKER!$D:$D,PASTE_DQS_TRACKER!$C:$C,Swaps_wk!$AQ32,PASTE_DQS_TRACKER!$B:$B,Swaps_wk!AI$2,PASTE_DQS_TRACKER!$A:$A,"&gt;="&amp;$A$1,PASTE_DQS_TRACKER!$A:$A,"&lt;="&amp;$A$2)-SUMIFS(PASTE_DQS_TRACKER!$D:$D,PASTE_DQS_TRACKER!$C:$C,Swaps_wk!$AQ32,PASTE_DQS_TRACKER!$E:$E,Swaps_wk!AI$2,PASTE_DQS_TRACKER!$A:$A,"&gt;="&amp;$A$1,PASTE_DQS_TRACKER!$A:$A,"&lt;="&amp;$A$2)</f>
        <v>0</v>
      </c>
      <c r="AJ32" s="6">
        <f>SUMIFS(PASTE_DQS_TRACKER!$D:$D,PASTE_DQS_TRACKER!$C:$C,Swaps_wk!$AQ32,PASTE_DQS_TRACKER!$B:$B,Swaps_wk!AJ$2,PASTE_DQS_TRACKER!$A:$A,"&gt;="&amp;$A$1,PASTE_DQS_TRACKER!$A:$A,"&lt;="&amp;$A$2)-SUMIFS(PASTE_DQS_TRACKER!$D:$D,PASTE_DQS_TRACKER!$C:$C,Swaps_wk!$AQ32,PASTE_DQS_TRACKER!$E:$E,Swaps_wk!AJ$2,PASTE_DQS_TRACKER!$A:$A,"&gt;="&amp;$A$1,PASTE_DQS_TRACKER!$A:$A,"&lt;="&amp;$A$2)</f>
        <v>0</v>
      </c>
      <c r="AK32" s="6">
        <f>SUMIFS(PASTE_DQS_TRACKER!$D:$D,PASTE_DQS_TRACKER!$C:$C,Swaps_wk!$AQ32,PASTE_DQS_TRACKER!$B:$B,Swaps_wk!AK$2,PASTE_DQS_TRACKER!$A:$A,"&gt;="&amp;$A$1,PASTE_DQS_TRACKER!$A:$A,"&lt;="&amp;$A$2)-SUMIFS(PASTE_DQS_TRACKER!$D:$D,PASTE_DQS_TRACKER!$C:$C,Swaps_wk!$AQ32,PASTE_DQS_TRACKER!$E:$E,Swaps_wk!AK$2,PASTE_DQS_TRACKER!$A:$A,"&gt;="&amp;$A$1,PASTE_DQS_TRACKER!$A:$A,"&lt;="&amp;$A$2)</f>
        <v>0</v>
      </c>
      <c r="AL32" s="6">
        <f>SUMIFS(PASTE_DQS_TRACKER!$D:$D,PASTE_DQS_TRACKER!$C:$C,Swaps_wk!$AQ32,PASTE_DQS_TRACKER!$B:$B,Swaps_wk!AL$2,PASTE_DQS_TRACKER!$A:$A,"&gt;="&amp;$A$1,PASTE_DQS_TRACKER!$A:$A,"&lt;="&amp;$A$2)-SUMIFS(PASTE_DQS_TRACKER!$D:$D,PASTE_DQS_TRACKER!$C:$C,Swaps_wk!$AQ32,PASTE_DQS_TRACKER!$E:$E,Swaps_wk!AL$2,PASTE_DQS_TRACKER!$A:$A,"&gt;="&amp;$A$1,PASTE_DQS_TRACKER!$A:$A,"&lt;="&amp;$A$2)</f>
        <v>0</v>
      </c>
      <c r="AM32" s="6">
        <f>SUMIFS(PASTE_DQS_TRACKER!$D:$D,PASTE_DQS_TRACKER!$C:$C,Swaps_wk!$AQ32,PASTE_DQS_TRACKER!$B:$B,Swaps_wk!AM$2,PASTE_DQS_TRACKER!$A:$A,"&gt;="&amp;$A$1,PASTE_DQS_TRACKER!$A:$A,"&lt;="&amp;$A$2)-SUMIFS(PASTE_DQS_TRACKER!$D:$D,PASTE_DQS_TRACKER!$C:$C,Swaps_wk!$AQ32,PASTE_DQS_TRACKER!$E:$E,Swaps_wk!AM$2,PASTE_DQS_TRACKER!$A:$A,"&gt;="&amp;$A$1,PASTE_DQS_TRACKER!$A:$A,"&lt;="&amp;$A$2)</f>
        <v>0</v>
      </c>
      <c r="AN32" s="6">
        <f>SUMIFS(PASTE_DQS_TRACKER!$D:$D,PASTE_DQS_TRACKER!$C:$C,Swaps_wk!$AQ32,PASTE_DQS_TRACKER!$B:$B,Swaps_wk!AN$2,PASTE_DQS_TRACKER!$A:$A,"&gt;="&amp;$A$1,PASTE_DQS_TRACKER!$A:$A,"&lt;="&amp;$A$2)-SUMIFS(PASTE_DQS_TRACKER!$D:$D,PASTE_DQS_TRACKER!$C:$C,Swaps_wk!$AQ32,PASTE_DQS_TRACKER!$E:$E,Swaps_wk!AN$2,PASTE_DQS_TRACKER!$A:$A,"&gt;="&amp;$A$1,PASTE_DQS_TRACKER!$A:$A,"&lt;="&amp;$A$2)</f>
        <v>0</v>
      </c>
      <c r="AO32" s="6">
        <f t="shared" si="0"/>
        <v>0</v>
      </c>
      <c r="AP32">
        <v>31</v>
      </c>
      <c r="AQ32" t="str">
        <f t="shared" si="1"/>
        <v>OTH/05B-F.</v>
      </c>
    </row>
    <row r="33" spans="1:43" x14ac:dyDescent="0.25">
      <c r="A33" t="s">
        <v>247</v>
      </c>
      <c r="B33" s="6">
        <f>SUMIFS(PASTE_DQS_TRACKER!$D:$D,PASTE_DQS_TRACKER!$C:$C,Swaps_wk!$AQ33,PASTE_DQS_TRACKER!$B:$B,Swaps_wk!B$2,PASTE_DQS_TRACKER!$A:$A,"&gt;="&amp;$A$1,PASTE_DQS_TRACKER!$A:$A,"&lt;="&amp;$A$2)-SUMIFS(PASTE_DQS_TRACKER!$D:$D,PASTE_DQS_TRACKER!$C:$C,Swaps_wk!$AQ33,PASTE_DQS_TRACKER!$E:$E,Swaps_wk!B$2,PASTE_DQS_TRACKER!$A:$A,"&gt;="&amp;$A$1,PASTE_DQS_TRACKER!$A:$A,"&lt;="&amp;$A$2)</f>
        <v>0</v>
      </c>
      <c r="C33" s="6">
        <f>SUMIFS(PASTE_DQS_TRACKER!$D:$D,PASTE_DQS_TRACKER!$C:$C,Swaps_wk!$AQ33,PASTE_DQS_TRACKER!$B:$B,Swaps_wk!C$2,PASTE_DQS_TRACKER!$A:$A,"&gt;="&amp;$A$1,PASTE_DQS_TRACKER!$A:$A,"&lt;="&amp;$A$2)-SUMIFS(PASTE_DQS_TRACKER!$D:$D,PASTE_DQS_TRACKER!$C:$C,Swaps_wk!$AQ33,PASTE_DQS_TRACKER!$E:$E,Swaps_wk!C$2,PASTE_DQS_TRACKER!$A:$A,"&gt;="&amp;$A$1,PASTE_DQS_TRACKER!$A:$A,"&lt;="&amp;$A$2)</f>
        <v>0</v>
      </c>
      <c r="D33" s="6">
        <f>SUMIFS(PASTE_DQS_TRACKER!$D:$D,PASTE_DQS_TRACKER!$C:$C,Swaps_wk!$AQ33,PASTE_DQS_TRACKER!$B:$B,Swaps_wk!D$2,PASTE_DQS_TRACKER!$A:$A,"&gt;="&amp;$A$1,PASTE_DQS_TRACKER!$A:$A,"&lt;="&amp;$A$2)-SUMIFS(PASTE_DQS_TRACKER!$D:$D,PASTE_DQS_TRACKER!$C:$C,Swaps_wk!$AQ33,PASTE_DQS_TRACKER!$E:$E,Swaps_wk!D$2,PASTE_DQS_TRACKER!$A:$A,"&gt;="&amp;$A$1,PASTE_DQS_TRACKER!$A:$A,"&lt;="&amp;$A$2)</f>
        <v>0</v>
      </c>
      <c r="E33" s="6">
        <f>SUMIFS(PASTE_DQS_TRACKER!$D:$D,PASTE_DQS_TRACKER!$C:$C,Swaps_wk!$AQ33,PASTE_DQS_TRACKER!$B:$B,Swaps_wk!E$2,PASTE_DQS_TRACKER!$A:$A,"&gt;="&amp;$A$1,PASTE_DQS_TRACKER!$A:$A,"&lt;="&amp;$A$2)-SUMIFS(PASTE_DQS_TRACKER!$D:$D,PASTE_DQS_TRACKER!$C:$C,Swaps_wk!$AQ33,PASTE_DQS_TRACKER!$E:$E,Swaps_wk!E$2,PASTE_DQS_TRACKER!$A:$A,"&gt;="&amp;$A$1,PASTE_DQS_TRACKER!$A:$A,"&lt;="&amp;$A$2)</f>
        <v>0</v>
      </c>
      <c r="F33" s="6">
        <f>SUMIFS(PASTE_DQS_TRACKER!$D:$D,PASTE_DQS_TRACKER!$C:$C,Swaps_wk!$AQ33,PASTE_DQS_TRACKER!$B:$B,Swaps_wk!F$2,PASTE_DQS_TRACKER!$A:$A,"&gt;="&amp;$A$1,PASTE_DQS_TRACKER!$A:$A,"&lt;="&amp;$A$2)-SUMIFS(PASTE_DQS_TRACKER!$D:$D,PASTE_DQS_TRACKER!$C:$C,Swaps_wk!$AQ33,PASTE_DQS_TRACKER!$E:$E,Swaps_wk!F$2,PASTE_DQS_TRACKER!$A:$A,"&gt;="&amp;$A$1,PASTE_DQS_TRACKER!$A:$A,"&lt;="&amp;$A$2)</f>
        <v>0</v>
      </c>
      <c r="G33" s="6">
        <f>SUMIFS(PASTE_DQS_TRACKER!$D:$D,PASTE_DQS_TRACKER!$C:$C,Swaps_wk!$AQ33,PASTE_DQS_TRACKER!$B:$B,Swaps_wk!G$2,PASTE_DQS_TRACKER!$A:$A,"&gt;="&amp;$A$1,PASTE_DQS_TRACKER!$A:$A,"&lt;="&amp;$A$2)-SUMIFS(PASTE_DQS_TRACKER!$D:$D,PASTE_DQS_TRACKER!$C:$C,Swaps_wk!$AQ33,PASTE_DQS_TRACKER!$E:$E,Swaps_wk!G$2,PASTE_DQS_TRACKER!$A:$A,"&gt;="&amp;$A$1,PASTE_DQS_TRACKER!$A:$A,"&lt;="&amp;$A$2)</f>
        <v>0</v>
      </c>
      <c r="H33" s="6">
        <f>SUMIFS(PASTE_DQS_TRACKER!$D:$D,PASTE_DQS_TRACKER!$C:$C,Swaps_wk!$AQ33,PASTE_DQS_TRACKER!$B:$B,Swaps_wk!H$2,PASTE_DQS_TRACKER!$A:$A,"&gt;="&amp;$A$1,PASTE_DQS_TRACKER!$A:$A,"&lt;="&amp;$A$2)-SUMIFS(PASTE_DQS_TRACKER!$D:$D,PASTE_DQS_TRACKER!$C:$C,Swaps_wk!$AQ33,PASTE_DQS_TRACKER!$E:$E,Swaps_wk!H$2,PASTE_DQS_TRACKER!$A:$A,"&gt;="&amp;$A$1,PASTE_DQS_TRACKER!$A:$A,"&lt;="&amp;$A$2)</f>
        <v>0</v>
      </c>
      <c r="I33" s="6">
        <f>SUMIFS(PASTE_DQS_TRACKER!$D:$D,PASTE_DQS_TRACKER!$C:$C,Swaps_wk!$AQ33,PASTE_DQS_TRACKER!$B:$B,Swaps_wk!I$2,PASTE_DQS_TRACKER!$A:$A,"&gt;="&amp;$A$1,PASTE_DQS_TRACKER!$A:$A,"&lt;="&amp;$A$2)-SUMIFS(PASTE_DQS_TRACKER!$D:$D,PASTE_DQS_TRACKER!$C:$C,Swaps_wk!$AQ33,PASTE_DQS_TRACKER!$E:$E,Swaps_wk!I$2,PASTE_DQS_TRACKER!$A:$A,"&gt;="&amp;$A$1,PASTE_DQS_TRACKER!$A:$A,"&lt;="&amp;$A$2)</f>
        <v>0</v>
      </c>
      <c r="J33" s="6">
        <f>SUMIFS(PASTE_DQS_TRACKER!$D:$D,PASTE_DQS_TRACKER!$C:$C,Swaps_wk!$AQ33,PASTE_DQS_TRACKER!$B:$B,Swaps_wk!J$2,PASTE_DQS_TRACKER!$A:$A,"&gt;="&amp;$A$1,PASTE_DQS_TRACKER!$A:$A,"&lt;="&amp;$A$2)-SUMIFS(PASTE_DQS_TRACKER!$D:$D,PASTE_DQS_TRACKER!$C:$C,Swaps_wk!$AQ33,PASTE_DQS_TRACKER!$E:$E,Swaps_wk!J$2,PASTE_DQS_TRACKER!$A:$A,"&gt;="&amp;$A$1,PASTE_DQS_TRACKER!$A:$A,"&lt;="&amp;$A$2)</f>
        <v>0</v>
      </c>
      <c r="K33" s="6">
        <f>SUMIFS(PASTE_DQS_TRACKER!$D:$D,PASTE_DQS_TRACKER!$C:$C,Swaps_wk!$AQ33,PASTE_DQS_TRACKER!$B:$B,Swaps_wk!K$2,PASTE_DQS_TRACKER!$A:$A,"&gt;="&amp;$A$1,PASTE_DQS_TRACKER!$A:$A,"&lt;="&amp;$A$2)-SUMIFS(PASTE_DQS_TRACKER!$D:$D,PASTE_DQS_TRACKER!$C:$C,Swaps_wk!$AQ33,PASTE_DQS_TRACKER!$E:$E,Swaps_wk!K$2,PASTE_DQS_TRACKER!$A:$A,"&gt;="&amp;$A$1,PASTE_DQS_TRACKER!$A:$A,"&lt;="&amp;$A$2)</f>
        <v>0</v>
      </c>
      <c r="L33" s="6">
        <f>SUMIFS(PASTE_DQS_TRACKER!$D:$D,PASTE_DQS_TRACKER!$C:$C,Swaps_wk!$AQ33,PASTE_DQS_TRACKER!$B:$B,Swaps_wk!L$2,PASTE_DQS_TRACKER!$A:$A,"&gt;="&amp;$A$1,PASTE_DQS_TRACKER!$A:$A,"&lt;="&amp;$A$2)-SUMIFS(PASTE_DQS_TRACKER!$D:$D,PASTE_DQS_TRACKER!$C:$C,Swaps_wk!$AQ33,PASTE_DQS_TRACKER!$E:$E,Swaps_wk!L$2,PASTE_DQS_TRACKER!$A:$A,"&gt;="&amp;$A$1,PASTE_DQS_TRACKER!$A:$A,"&lt;="&amp;$A$2)</f>
        <v>0</v>
      </c>
      <c r="M33" s="6">
        <f>SUMIFS(PASTE_DQS_TRACKER!$D:$D,PASTE_DQS_TRACKER!$C:$C,Swaps_wk!$AQ33,PASTE_DQS_TRACKER!$B:$B,Swaps_wk!M$2,PASTE_DQS_TRACKER!$A:$A,"&gt;="&amp;$A$1,PASTE_DQS_TRACKER!$A:$A,"&lt;="&amp;$A$2)-SUMIFS(PASTE_DQS_TRACKER!$D:$D,PASTE_DQS_TRACKER!$C:$C,Swaps_wk!$AQ33,PASTE_DQS_TRACKER!$E:$E,Swaps_wk!M$2,PASTE_DQS_TRACKER!$A:$A,"&gt;="&amp;$A$1,PASTE_DQS_TRACKER!$A:$A,"&lt;="&amp;$A$2)</f>
        <v>0</v>
      </c>
      <c r="N33" s="6">
        <f>SUMIFS(PASTE_DQS_TRACKER!$D:$D,PASTE_DQS_TRACKER!$C:$C,Swaps_wk!$AQ33,PASTE_DQS_TRACKER!$B:$B,Swaps_wk!N$2,PASTE_DQS_TRACKER!$A:$A,"&gt;="&amp;$A$1,PASTE_DQS_TRACKER!$A:$A,"&lt;="&amp;$A$2)-SUMIFS(PASTE_DQS_TRACKER!$D:$D,PASTE_DQS_TRACKER!$C:$C,Swaps_wk!$AQ33,PASTE_DQS_TRACKER!$E:$E,Swaps_wk!N$2,PASTE_DQS_TRACKER!$A:$A,"&gt;="&amp;$A$1,PASTE_DQS_TRACKER!$A:$A,"&lt;="&amp;$A$2)</f>
        <v>0</v>
      </c>
      <c r="O33" s="6">
        <f>SUMIFS(PASTE_DQS_TRACKER!$D:$D,PASTE_DQS_TRACKER!$C:$C,Swaps_wk!$AQ33,PASTE_DQS_TRACKER!$B:$B,Swaps_wk!O$2,PASTE_DQS_TRACKER!$A:$A,"&gt;="&amp;$A$1,PASTE_DQS_TRACKER!$A:$A,"&lt;="&amp;$A$2)-SUMIFS(PASTE_DQS_TRACKER!$D:$D,PASTE_DQS_TRACKER!$C:$C,Swaps_wk!$AQ33,PASTE_DQS_TRACKER!$E:$E,Swaps_wk!O$2,PASTE_DQS_TRACKER!$A:$A,"&gt;="&amp;$A$1,PASTE_DQS_TRACKER!$A:$A,"&lt;="&amp;$A$2)</f>
        <v>0</v>
      </c>
      <c r="P33" s="6">
        <f>SUMIFS(PASTE_DQS_TRACKER!$D:$D,PASTE_DQS_TRACKER!$C:$C,Swaps_wk!$AQ33,PASTE_DQS_TRACKER!$B:$B,Swaps_wk!P$2,PASTE_DQS_TRACKER!$A:$A,"&gt;="&amp;$A$1,PASTE_DQS_TRACKER!$A:$A,"&lt;="&amp;$A$2)-SUMIFS(PASTE_DQS_TRACKER!$D:$D,PASTE_DQS_TRACKER!$C:$C,Swaps_wk!$AQ33,PASTE_DQS_TRACKER!$E:$E,Swaps_wk!P$2,PASTE_DQS_TRACKER!$A:$A,"&gt;="&amp;$A$1,PASTE_DQS_TRACKER!$A:$A,"&lt;="&amp;$A$2)</f>
        <v>0</v>
      </c>
      <c r="Q33" s="6">
        <f>SUMIFS(PASTE_DQS_TRACKER!$D:$D,PASTE_DQS_TRACKER!$C:$C,Swaps_wk!$AQ33,PASTE_DQS_TRACKER!$B:$B,Swaps_wk!Q$2,PASTE_DQS_TRACKER!$A:$A,"&gt;="&amp;$A$1,PASTE_DQS_TRACKER!$A:$A,"&lt;="&amp;$A$2)-SUMIFS(PASTE_DQS_TRACKER!$D:$D,PASTE_DQS_TRACKER!$C:$C,Swaps_wk!$AQ33,PASTE_DQS_TRACKER!$E:$E,Swaps_wk!Q$2,PASTE_DQS_TRACKER!$A:$A,"&gt;="&amp;$A$1,PASTE_DQS_TRACKER!$A:$A,"&lt;="&amp;$A$2)</f>
        <v>0</v>
      </c>
      <c r="R33" s="6">
        <f>SUMIFS(PASTE_DQS_TRACKER!$D:$D,PASTE_DQS_TRACKER!$C:$C,Swaps_wk!$AQ33,PASTE_DQS_TRACKER!$B:$B,Swaps_wk!R$2,PASTE_DQS_TRACKER!$A:$A,"&gt;="&amp;$A$1,PASTE_DQS_TRACKER!$A:$A,"&lt;="&amp;$A$2)-SUMIFS(PASTE_DQS_TRACKER!$D:$D,PASTE_DQS_TRACKER!$C:$C,Swaps_wk!$AQ33,PASTE_DQS_TRACKER!$E:$E,Swaps_wk!R$2,PASTE_DQS_TRACKER!$A:$A,"&gt;="&amp;$A$1,PASTE_DQS_TRACKER!$A:$A,"&lt;="&amp;$A$2)</f>
        <v>0</v>
      </c>
      <c r="S33" s="6">
        <f>SUMIFS(PASTE_DQS_TRACKER!$D:$D,PASTE_DQS_TRACKER!$C:$C,Swaps_wk!$AQ33,PASTE_DQS_TRACKER!$B:$B,Swaps_wk!S$2,PASTE_DQS_TRACKER!$A:$A,"&gt;="&amp;$A$1,PASTE_DQS_TRACKER!$A:$A,"&lt;="&amp;$A$2)-SUMIFS(PASTE_DQS_TRACKER!$D:$D,PASTE_DQS_TRACKER!$C:$C,Swaps_wk!$AQ33,PASTE_DQS_TRACKER!$E:$E,Swaps_wk!S$2,PASTE_DQS_TRACKER!$A:$A,"&gt;="&amp;$A$1,PASTE_DQS_TRACKER!$A:$A,"&lt;="&amp;$A$2)</f>
        <v>0</v>
      </c>
      <c r="T33" s="6">
        <f>SUMIFS(PASTE_DQS_TRACKER!$D:$D,PASTE_DQS_TRACKER!$C:$C,Swaps_wk!$AQ33,PASTE_DQS_TRACKER!$B:$B,Swaps_wk!T$2,PASTE_DQS_TRACKER!$A:$A,"&gt;="&amp;$A$1,PASTE_DQS_TRACKER!$A:$A,"&lt;="&amp;$A$2)-SUMIFS(PASTE_DQS_TRACKER!$D:$D,PASTE_DQS_TRACKER!$C:$C,Swaps_wk!$AQ33,PASTE_DQS_TRACKER!$E:$E,Swaps_wk!T$2,PASTE_DQS_TRACKER!$A:$A,"&gt;="&amp;$A$1,PASTE_DQS_TRACKER!$A:$A,"&lt;="&amp;$A$2)</f>
        <v>0</v>
      </c>
      <c r="U33" s="6">
        <f>SUMIFS(PASTE_DQS_TRACKER!$D:$D,PASTE_DQS_TRACKER!$C:$C,Swaps_wk!$AQ33,PASTE_DQS_TRACKER!$B:$B,Swaps_wk!U$2,PASTE_DQS_TRACKER!$A:$A,"&gt;="&amp;$A$1,PASTE_DQS_TRACKER!$A:$A,"&lt;="&amp;$A$2)-SUMIFS(PASTE_DQS_TRACKER!$D:$D,PASTE_DQS_TRACKER!$C:$C,Swaps_wk!$AQ33,PASTE_DQS_TRACKER!$E:$E,Swaps_wk!U$2,PASTE_DQS_TRACKER!$A:$A,"&gt;="&amp;$A$1,PASTE_DQS_TRACKER!$A:$A,"&lt;="&amp;$A$2)</f>
        <v>0</v>
      </c>
      <c r="V33" s="6">
        <f>SUMIFS(PASTE_DQS_TRACKER!$D:$D,PASTE_DQS_TRACKER!$C:$C,Swaps_wk!$AQ33,PASTE_DQS_TRACKER!$B:$B,Swaps_wk!V$2,PASTE_DQS_TRACKER!$A:$A,"&gt;="&amp;$A$1,PASTE_DQS_TRACKER!$A:$A,"&lt;="&amp;$A$2)-SUMIFS(PASTE_DQS_TRACKER!$D:$D,PASTE_DQS_TRACKER!$C:$C,Swaps_wk!$AQ33,PASTE_DQS_TRACKER!$E:$E,Swaps_wk!V$2,PASTE_DQS_TRACKER!$A:$A,"&gt;="&amp;$A$1,PASTE_DQS_TRACKER!$A:$A,"&lt;="&amp;$A$2)</f>
        <v>0</v>
      </c>
      <c r="W33" s="6">
        <f>SUMIFS(PASTE_DQS_TRACKER!$D:$D,PASTE_DQS_TRACKER!$C:$C,Swaps_wk!$AQ33,PASTE_DQS_TRACKER!$B:$B,Swaps_wk!W$2,PASTE_DQS_TRACKER!$A:$A,"&gt;="&amp;$A$1,PASTE_DQS_TRACKER!$A:$A,"&lt;="&amp;$A$2)-SUMIFS(PASTE_DQS_TRACKER!$D:$D,PASTE_DQS_TRACKER!$C:$C,Swaps_wk!$AQ33,PASTE_DQS_TRACKER!$E:$E,Swaps_wk!W$2,PASTE_DQS_TRACKER!$A:$A,"&gt;="&amp;$A$1,PASTE_DQS_TRACKER!$A:$A,"&lt;="&amp;$A$2)</f>
        <v>0</v>
      </c>
      <c r="X33" s="6">
        <f>SUMIFS(PASTE_DQS_TRACKER!$D:$D,PASTE_DQS_TRACKER!$C:$C,Swaps_wk!$AQ33,PASTE_DQS_TRACKER!$B:$B,Swaps_wk!X$2,PASTE_DQS_TRACKER!$A:$A,"&gt;="&amp;$A$1,PASTE_DQS_TRACKER!$A:$A,"&lt;="&amp;$A$2)-SUMIFS(PASTE_DQS_TRACKER!$D:$D,PASTE_DQS_TRACKER!$C:$C,Swaps_wk!$AQ33,PASTE_DQS_TRACKER!$E:$E,Swaps_wk!X$2,PASTE_DQS_TRACKER!$A:$A,"&gt;="&amp;$A$1,PASTE_DQS_TRACKER!$A:$A,"&lt;="&amp;$A$2)</f>
        <v>0</v>
      </c>
      <c r="Y33" s="6">
        <f>SUMIFS(PASTE_DQS_TRACKER!$D:$D,PASTE_DQS_TRACKER!$C:$C,Swaps_wk!$AQ33,PASTE_DQS_TRACKER!$B:$B,Swaps_wk!Y$2,PASTE_DQS_TRACKER!$A:$A,"&gt;="&amp;$A$1,PASTE_DQS_TRACKER!$A:$A,"&lt;="&amp;$A$2)-SUMIFS(PASTE_DQS_TRACKER!$D:$D,PASTE_DQS_TRACKER!$C:$C,Swaps_wk!$AQ33,PASTE_DQS_TRACKER!$E:$E,Swaps_wk!Y$2,PASTE_DQS_TRACKER!$A:$A,"&gt;="&amp;$A$1,PASTE_DQS_TRACKER!$A:$A,"&lt;="&amp;$A$2)</f>
        <v>0</v>
      </c>
      <c r="Z33" s="6">
        <f>SUMIFS(PASTE_DQS_TRACKER!$D:$D,PASTE_DQS_TRACKER!$C:$C,Swaps_wk!$AQ33,PASTE_DQS_TRACKER!$B:$B,Swaps_wk!Z$2,PASTE_DQS_TRACKER!$A:$A,"&gt;="&amp;$A$1,PASTE_DQS_TRACKER!$A:$A,"&lt;="&amp;$A$2)-SUMIFS(PASTE_DQS_TRACKER!$D:$D,PASTE_DQS_TRACKER!$C:$C,Swaps_wk!$AQ33,PASTE_DQS_TRACKER!$E:$E,Swaps_wk!Z$2,PASTE_DQS_TRACKER!$A:$A,"&gt;="&amp;$A$1,PASTE_DQS_TRACKER!$A:$A,"&lt;="&amp;$A$2)</f>
        <v>0</v>
      </c>
      <c r="AA33" s="6">
        <f>SUMIFS(PASTE_DQS_TRACKER!$D:$D,PASTE_DQS_TRACKER!$C:$C,Swaps_wk!$AQ33,PASTE_DQS_TRACKER!$B:$B,Swaps_wk!AA$2,PASTE_DQS_TRACKER!$A:$A,"&gt;="&amp;$A$1,PASTE_DQS_TRACKER!$A:$A,"&lt;="&amp;$A$2)-SUMIFS(PASTE_DQS_TRACKER!$D:$D,PASTE_DQS_TRACKER!$C:$C,Swaps_wk!$AQ33,PASTE_DQS_TRACKER!$E:$E,Swaps_wk!AA$2,PASTE_DQS_TRACKER!$A:$A,"&gt;="&amp;$A$1,PASTE_DQS_TRACKER!$A:$A,"&lt;="&amp;$A$2)</f>
        <v>0</v>
      </c>
      <c r="AB33" s="6">
        <f>SUMIFS(PASTE_DQS_TRACKER!$D:$D,PASTE_DQS_TRACKER!$C:$C,Swaps_wk!$AQ33,PASTE_DQS_TRACKER!$B:$B,Swaps_wk!AB$2,PASTE_DQS_TRACKER!$A:$A,"&gt;="&amp;$A$1,PASTE_DQS_TRACKER!$A:$A,"&lt;="&amp;$A$2)-SUMIFS(PASTE_DQS_TRACKER!$D:$D,PASTE_DQS_TRACKER!$C:$C,Swaps_wk!$AQ33,PASTE_DQS_TRACKER!$E:$E,Swaps_wk!AB$2,PASTE_DQS_TRACKER!$A:$A,"&gt;="&amp;$A$1,PASTE_DQS_TRACKER!$A:$A,"&lt;="&amp;$A$2)</f>
        <v>0</v>
      </c>
      <c r="AC33" s="6">
        <f>SUMIFS(PASTE_DQS_TRACKER!$D:$D,PASTE_DQS_TRACKER!$C:$C,Swaps_wk!$AQ33,PASTE_DQS_TRACKER!$B:$B,Swaps_wk!AC$2,PASTE_DQS_TRACKER!$A:$A,"&gt;="&amp;$A$1,PASTE_DQS_TRACKER!$A:$A,"&lt;="&amp;$A$2)-SUMIFS(PASTE_DQS_TRACKER!$D:$D,PASTE_DQS_TRACKER!$C:$C,Swaps_wk!$AQ33,PASTE_DQS_TRACKER!$E:$E,Swaps_wk!AC$2,PASTE_DQS_TRACKER!$A:$A,"&gt;="&amp;$A$1,PASTE_DQS_TRACKER!$A:$A,"&lt;="&amp;$A$2)</f>
        <v>0</v>
      </c>
      <c r="AD33" s="6">
        <f>SUMIFS(PASTE_DQS_TRACKER!$D:$D,PASTE_DQS_TRACKER!$C:$C,Swaps_wk!$AQ33,PASTE_DQS_TRACKER!$B:$B,Swaps_wk!AD$2,PASTE_DQS_TRACKER!$A:$A,"&gt;="&amp;$A$1,PASTE_DQS_TRACKER!$A:$A,"&lt;="&amp;$A$2)-SUMIFS(PASTE_DQS_TRACKER!$D:$D,PASTE_DQS_TRACKER!$C:$C,Swaps_wk!$AQ33,PASTE_DQS_TRACKER!$E:$E,Swaps_wk!AD$2,PASTE_DQS_TRACKER!$A:$A,"&gt;="&amp;$A$1,PASTE_DQS_TRACKER!$A:$A,"&lt;="&amp;$A$2)</f>
        <v>0</v>
      </c>
      <c r="AE33" s="6">
        <f>SUMIFS(PASTE_DQS_TRACKER!$D:$D,PASTE_DQS_TRACKER!$C:$C,Swaps_wk!$AQ33,PASTE_DQS_TRACKER!$B:$B,Swaps_wk!AE$2,PASTE_DQS_TRACKER!$A:$A,"&gt;="&amp;$A$1,PASTE_DQS_TRACKER!$A:$A,"&lt;="&amp;$A$2)-SUMIFS(PASTE_DQS_TRACKER!$D:$D,PASTE_DQS_TRACKER!$C:$C,Swaps_wk!$AQ33,PASTE_DQS_TRACKER!$E:$E,Swaps_wk!AE$2,PASTE_DQS_TRACKER!$A:$A,"&gt;="&amp;$A$1,PASTE_DQS_TRACKER!$A:$A,"&lt;="&amp;$A$2)</f>
        <v>0</v>
      </c>
      <c r="AF33" s="6">
        <f>SUMIFS(PASTE_DQS_TRACKER!$D:$D,PASTE_DQS_TRACKER!$C:$C,Swaps_wk!$AQ33,PASTE_DQS_TRACKER!$B:$B,Swaps_wk!AF$2,PASTE_DQS_TRACKER!$A:$A,"&gt;="&amp;$A$1,PASTE_DQS_TRACKER!$A:$A,"&lt;="&amp;$A$2)-SUMIFS(PASTE_DQS_TRACKER!$D:$D,PASTE_DQS_TRACKER!$C:$C,Swaps_wk!$AQ33,PASTE_DQS_TRACKER!$E:$E,Swaps_wk!AF$2,PASTE_DQS_TRACKER!$A:$A,"&gt;="&amp;$A$1,PASTE_DQS_TRACKER!$A:$A,"&lt;="&amp;$A$2)</f>
        <v>0</v>
      </c>
      <c r="AG33" s="6">
        <f>SUMIFS(PASTE_DQS_TRACKER!$D:$D,PASTE_DQS_TRACKER!$C:$C,Swaps_wk!$AQ33,PASTE_DQS_TRACKER!$B:$B,Swaps_wk!AG$2,PASTE_DQS_TRACKER!$A:$A,"&gt;="&amp;$A$1,PASTE_DQS_TRACKER!$A:$A,"&lt;="&amp;$A$2)-SUMIFS(PASTE_DQS_TRACKER!$D:$D,PASTE_DQS_TRACKER!$C:$C,Swaps_wk!$AQ33,PASTE_DQS_TRACKER!$E:$E,Swaps_wk!AG$2,PASTE_DQS_TRACKER!$A:$A,"&gt;="&amp;$A$1,PASTE_DQS_TRACKER!$A:$A,"&lt;="&amp;$A$2)</f>
        <v>0</v>
      </c>
      <c r="AH33" s="6">
        <f>SUMIFS(PASTE_DQS_TRACKER!$D:$D,PASTE_DQS_TRACKER!$C:$C,Swaps_wk!$AQ33,PASTE_DQS_TRACKER!$B:$B,Swaps_wk!AH$2,PASTE_DQS_TRACKER!$A:$A,"&gt;="&amp;$A$1,PASTE_DQS_TRACKER!$A:$A,"&lt;="&amp;$A$2)-SUMIFS(PASTE_DQS_TRACKER!$D:$D,PASTE_DQS_TRACKER!$C:$C,Swaps_wk!$AQ33,PASTE_DQS_TRACKER!$E:$E,Swaps_wk!AH$2,PASTE_DQS_TRACKER!$A:$A,"&gt;="&amp;$A$1,PASTE_DQS_TRACKER!$A:$A,"&lt;="&amp;$A$2)</f>
        <v>0</v>
      </c>
      <c r="AI33" s="6">
        <f>SUMIFS(PASTE_DQS_TRACKER!$D:$D,PASTE_DQS_TRACKER!$C:$C,Swaps_wk!$AQ33,PASTE_DQS_TRACKER!$B:$B,Swaps_wk!AI$2,PASTE_DQS_TRACKER!$A:$A,"&gt;="&amp;$A$1,PASTE_DQS_TRACKER!$A:$A,"&lt;="&amp;$A$2)-SUMIFS(PASTE_DQS_TRACKER!$D:$D,PASTE_DQS_TRACKER!$C:$C,Swaps_wk!$AQ33,PASTE_DQS_TRACKER!$E:$E,Swaps_wk!AI$2,PASTE_DQS_TRACKER!$A:$A,"&gt;="&amp;$A$1,PASTE_DQS_TRACKER!$A:$A,"&lt;="&amp;$A$2)</f>
        <v>0</v>
      </c>
      <c r="AJ33" s="6">
        <f>SUMIFS(PASTE_DQS_TRACKER!$D:$D,PASTE_DQS_TRACKER!$C:$C,Swaps_wk!$AQ33,PASTE_DQS_TRACKER!$B:$B,Swaps_wk!AJ$2,PASTE_DQS_TRACKER!$A:$A,"&gt;="&amp;$A$1,PASTE_DQS_TRACKER!$A:$A,"&lt;="&amp;$A$2)-SUMIFS(PASTE_DQS_TRACKER!$D:$D,PASTE_DQS_TRACKER!$C:$C,Swaps_wk!$AQ33,PASTE_DQS_TRACKER!$E:$E,Swaps_wk!AJ$2,PASTE_DQS_TRACKER!$A:$A,"&gt;="&amp;$A$1,PASTE_DQS_TRACKER!$A:$A,"&lt;="&amp;$A$2)</f>
        <v>0</v>
      </c>
      <c r="AK33" s="6">
        <f>SUMIFS(PASTE_DQS_TRACKER!$D:$D,PASTE_DQS_TRACKER!$C:$C,Swaps_wk!$AQ33,PASTE_DQS_TRACKER!$B:$B,Swaps_wk!AK$2,PASTE_DQS_TRACKER!$A:$A,"&gt;="&amp;$A$1,PASTE_DQS_TRACKER!$A:$A,"&lt;="&amp;$A$2)-SUMIFS(PASTE_DQS_TRACKER!$D:$D,PASTE_DQS_TRACKER!$C:$C,Swaps_wk!$AQ33,PASTE_DQS_TRACKER!$E:$E,Swaps_wk!AK$2,PASTE_DQS_TRACKER!$A:$A,"&gt;="&amp;$A$1,PASTE_DQS_TRACKER!$A:$A,"&lt;="&amp;$A$2)</f>
        <v>0</v>
      </c>
      <c r="AL33" s="6">
        <f>SUMIFS(PASTE_DQS_TRACKER!$D:$D,PASTE_DQS_TRACKER!$C:$C,Swaps_wk!$AQ33,PASTE_DQS_TRACKER!$B:$B,Swaps_wk!AL$2,PASTE_DQS_TRACKER!$A:$A,"&gt;="&amp;$A$1,PASTE_DQS_TRACKER!$A:$A,"&lt;="&amp;$A$2)-SUMIFS(PASTE_DQS_TRACKER!$D:$D,PASTE_DQS_TRACKER!$C:$C,Swaps_wk!$AQ33,PASTE_DQS_TRACKER!$E:$E,Swaps_wk!AL$2,PASTE_DQS_TRACKER!$A:$A,"&gt;="&amp;$A$1,PASTE_DQS_TRACKER!$A:$A,"&lt;="&amp;$A$2)</f>
        <v>0</v>
      </c>
      <c r="AM33" s="6">
        <f>SUMIFS(PASTE_DQS_TRACKER!$D:$D,PASTE_DQS_TRACKER!$C:$C,Swaps_wk!$AQ33,PASTE_DQS_TRACKER!$B:$B,Swaps_wk!AM$2,PASTE_DQS_TRACKER!$A:$A,"&gt;="&amp;$A$1,PASTE_DQS_TRACKER!$A:$A,"&lt;="&amp;$A$2)-SUMIFS(PASTE_DQS_TRACKER!$D:$D,PASTE_DQS_TRACKER!$C:$C,Swaps_wk!$AQ33,PASTE_DQS_TRACKER!$E:$E,Swaps_wk!AM$2,PASTE_DQS_TRACKER!$A:$A,"&gt;="&amp;$A$1,PASTE_DQS_TRACKER!$A:$A,"&lt;="&amp;$A$2)</f>
        <v>0</v>
      </c>
      <c r="AN33" s="6">
        <f>SUMIFS(PASTE_DQS_TRACKER!$D:$D,PASTE_DQS_TRACKER!$C:$C,Swaps_wk!$AQ33,PASTE_DQS_TRACKER!$B:$B,Swaps_wk!AN$2,PASTE_DQS_TRACKER!$A:$A,"&gt;="&amp;$A$1,PASTE_DQS_TRACKER!$A:$A,"&lt;="&amp;$A$2)-SUMIFS(PASTE_DQS_TRACKER!$D:$D,PASTE_DQS_TRACKER!$C:$C,Swaps_wk!$AQ33,PASTE_DQS_TRACKER!$E:$E,Swaps_wk!AN$2,PASTE_DQS_TRACKER!$A:$A,"&gt;="&amp;$A$1,PASTE_DQS_TRACKER!$A:$A,"&lt;="&amp;$A$2)</f>
        <v>0</v>
      </c>
      <c r="AO33" s="6">
        <f t="shared" si="0"/>
        <v>0</v>
      </c>
      <c r="AP33">
        <v>32</v>
      </c>
      <c r="AQ33" t="str">
        <f t="shared" si="1"/>
        <v>PLE/2A3AX4</v>
      </c>
    </row>
    <row r="34" spans="1:43" x14ac:dyDescent="0.25">
      <c r="A34" t="s">
        <v>249</v>
      </c>
      <c r="B34" s="6">
        <f>SUMIFS(PASTE_DQS_TRACKER!$D:$D,PASTE_DQS_TRACKER!$C:$C,Swaps_wk!$AQ34,PASTE_DQS_TRACKER!$B:$B,Swaps_wk!B$2,PASTE_DQS_TRACKER!$A:$A,"&gt;="&amp;$A$1,PASTE_DQS_TRACKER!$A:$A,"&lt;="&amp;$A$2)-SUMIFS(PASTE_DQS_TRACKER!$D:$D,PASTE_DQS_TRACKER!$C:$C,Swaps_wk!$AQ34,PASTE_DQS_TRACKER!$E:$E,Swaps_wk!B$2,PASTE_DQS_TRACKER!$A:$A,"&gt;="&amp;$A$1,PASTE_DQS_TRACKER!$A:$A,"&lt;="&amp;$A$2)</f>
        <v>0</v>
      </c>
      <c r="C34" s="6">
        <f>SUMIFS(PASTE_DQS_TRACKER!$D:$D,PASTE_DQS_TRACKER!$C:$C,Swaps_wk!$AQ34,PASTE_DQS_TRACKER!$B:$B,Swaps_wk!C$2,PASTE_DQS_TRACKER!$A:$A,"&gt;="&amp;$A$1,PASTE_DQS_TRACKER!$A:$A,"&lt;="&amp;$A$2)-SUMIFS(PASTE_DQS_TRACKER!$D:$D,PASTE_DQS_TRACKER!$C:$C,Swaps_wk!$AQ34,PASTE_DQS_TRACKER!$E:$E,Swaps_wk!C$2,PASTE_DQS_TRACKER!$A:$A,"&gt;="&amp;$A$1,PASTE_DQS_TRACKER!$A:$A,"&lt;="&amp;$A$2)</f>
        <v>0</v>
      </c>
      <c r="D34" s="6">
        <f>SUMIFS(PASTE_DQS_TRACKER!$D:$D,PASTE_DQS_TRACKER!$C:$C,Swaps_wk!$AQ34,PASTE_DQS_TRACKER!$B:$B,Swaps_wk!D$2,PASTE_DQS_TRACKER!$A:$A,"&gt;="&amp;$A$1,PASTE_DQS_TRACKER!$A:$A,"&lt;="&amp;$A$2)-SUMIFS(PASTE_DQS_TRACKER!$D:$D,PASTE_DQS_TRACKER!$C:$C,Swaps_wk!$AQ34,PASTE_DQS_TRACKER!$E:$E,Swaps_wk!D$2,PASTE_DQS_TRACKER!$A:$A,"&gt;="&amp;$A$1,PASTE_DQS_TRACKER!$A:$A,"&lt;="&amp;$A$2)</f>
        <v>0</v>
      </c>
      <c r="E34" s="6">
        <f>SUMIFS(PASTE_DQS_TRACKER!$D:$D,PASTE_DQS_TRACKER!$C:$C,Swaps_wk!$AQ34,PASTE_DQS_TRACKER!$B:$B,Swaps_wk!E$2,PASTE_DQS_TRACKER!$A:$A,"&gt;="&amp;$A$1,PASTE_DQS_TRACKER!$A:$A,"&lt;="&amp;$A$2)-SUMIFS(PASTE_DQS_TRACKER!$D:$D,PASTE_DQS_TRACKER!$C:$C,Swaps_wk!$AQ34,PASTE_DQS_TRACKER!$E:$E,Swaps_wk!E$2,PASTE_DQS_TRACKER!$A:$A,"&gt;="&amp;$A$1,PASTE_DQS_TRACKER!$A:$A,"&lt;="&amp;$A$2)</f>
        <v>0</v>
      </c>
      <c r="F34" s="6">
        <f>SUMIFS(PASTE_DQS_TRACKER!$D:$D,PASTE_DQS_TRACKER!$C:$C,Swaps_wk!$AQ34,PASTE_DQS_TRACKER!$B:$B,Swaps_wk!F$2,PASTE_DQS_TRACKER!$A:$A,"&gt;="&amp;$A$1,PASTE_DQS_TRACKER!$A:$A,"&lt;="&amp;$A$2)-SUMIFS(PASTE_DQS_TRACKER!$D:$D,PASTE_DQS_TRACKER!$C:$C,Swaps_wk!$AQ34,PASTE_DQS_TRACKER!$E:$E,Swaps_wk!F$2,PASTE_DQS_TRACKER!$A:$A,"&gt;="&amp;$A$1,PASTE_DQS_TRACKER!$A:$A,"&lt;="&amp;$A$2)</f>
        <v>0</v>
      </c>
      <c r="G34" s="6">
        <f>SUMIFS(PASTE_DQS_TRACKER!$D:$D,PASTE_DQS_TRACKER!$C:$C,Swaps_wk!$AQ34,PASTE_DQS_TRACKER!$B:$B,Swaps_wk!G$2,PASTE_DQS_TRACKER!$A:$A,"&gt;="&amp;$A$1,PASTE_DQS_TRACKER!$A:$A,"&lt;="&amp;$A$2)-SUMIFS(PASTE_DQS_TRACKER!$D:$D,PASTE_DQS_TRACKER!$C:$C,Swaps_wk!$AQ34,PASTE_DQS_TRACKER!$E:$E,Swaps_wk!G$2,PASTE_DQS_TRACKER!$A:$A,"&gt;="&amp;$A$1,PASTE_DQS_TRACKER!$A:$A,"&lt;="&amp;$A$2)</f>
        <v>0</v>
      </c>
      <c r="H34" s="6">
        <f>SUMIFS(PASTE_DQS_TRACKER!$D:$D,PASTE_DQS_TRACKER!$C:$C,Swaps_wk!$AQ34,PASTE_DQS_TRACKER!$B:$B,Swaps_wk!H$2,PASTE_DQS_TRACKER!$A:$A,"&gt;="&amp;$A$1,PASTE_DQS_TRACKER!$A:$A,"&lt;="&amp;$A$2)-SUMIFS(PASTE_DQS_TRACKER!$D:$D,PASTE_DQS_TRACKER!$C:$C,Swaps_wk!$AQ34,PASTE_DQS_TRACKER!$E:$E,Swaps_wk!H$2,PASTE_DQS_TRACKER!$A:$A,"&gt;="&amp;$A$1,PASTE_DQS_TRACKER!$A:$A,"&lt;="&amp;$A$2)</f>
        <v>0</v>
      </c>
      <c r="I34" s="6">
        <f>SUMIFS(PASTE_DQS_TRACKER!$D:$D,PASTE_DQS_TRACKER!$C:$C,Swaps_wk!$AQ34,PASTE_DQS_TRACKER!$B:$B,Swaps_wk!I$2,PASTE_DQS_TRACKER!$A:$A,"&gt;="&amp;$A$1,PASTE_DQS_TRACKER!$A:$A,"&lt;="&amp;$A$2)-SUMIFS(PASTE_DQS_TRACKER!$D:$D,PASTE_DQS_TRACKER!$C:$C,Swaps_wk!$AQ34,PASTE_DQS_TRACKER!$E:$E,Swaps_wk!I$2,PASTE_DQS_TRACKER!$A:$A,"&gt;="&amp;$A$1,PASTE_DQS_TRACKER!$A:$A,"&lt;="&amp;$A$2)</f>
        <v>0</v>
      </c>
      <c r="J34" s="6">
        <f>SUMIFS(PASTE_DQS_TRACKER!$D:$D,PASTE_DQS_TRACKER!$C:$C,Swaps_wk!$AQ34,PASTE_DQS_TRACKER!$B:$B,Swaps_wk!J$2,PASTE_DQS_TRACKER!$A:$A,"&gt;="&amp;$A$1,PASTE_DQS_TRACKER!$A:$A,"&lt;="&amp;$A$2)-SUMIFS(PASTE_DQS_TRACKER!$D:$D,PASTE_DQS_TRACKER!$C:$C,Swaps_wk!$AQ34,PASTE_DQS_TRACKER!$E:$E,Swaps_wk!J$2,PASTE_DQS_TRACKER!$A:$A,"&gt;="&amp;$A$1,PASTE_DQS_TRACKER!$A:$A,"&lt;="&amp;$A$2)</f>
        <v>0</v>
      </c>
      <c r="K34" s="6">
        <f>SUMIFS(PASTE_DQS_TRACKER!$D:$D,PASTE_DQS_TRACKER!$C:$C,Swaps_wk!$AQ34,PASTE_DQS_TRACKER!$B:$B,Swaps_wk!K$2,PASTE_DQS_TRACKER!$A:$A,"&gt;="&amp;$A$1,PASTE_DQS_TRACKER!$A:$A,"&lt;="&amp;$A$2)-SUMIFS(PASTE_DQS_TRACKER!$D:$D,PASTE_DQS_TRACKER!$C:$C,Swaps_wk!$AQ34,PASTE_DQS_TRACKER!$E:$E,Swaps_wk!K$2,PASTE_DQS_TRACKER!$A:$A,"&gt;="&amp;$A$1,PASTE_DQS_TRACKER!$A:$A,"&lt;="&amp;$A$2)</f>
        <v>0</v>
      </c>
      <c r="L34" s="6">
        <f>SUMIFS(PASTE_DQS_TRACKER!$D:$D,PASTE_DQS_TRACKER!$C:$C,Swaps_wk!$AQ34,PASTE_DQS_TRACKER!$B:$B,Swaps_wk!L$2,PASTE_DQS_TRACKER!$A:$A,"&gt;="&amp;$A$1,PASTE_DQS_TRACKER!$A:$A,"&lt;="&amp;$A$2)-SUMIFS(PASTE_DQS_TRACKER!$D:$D,PASTE_DQS_TRACKER!$C:$C,Swaps_wk!$AQ34,PASTE_DQS_TRACKER!$E:$E,Swaps_wk!L$2,PASTE_DQS_TRACKER!$A:$A,"&gt;="&amp;$A$1,PASTE_DQS_TRACKER!$A:$A,"&lt;="&amp;$A$2)</f>
        <v>0</v>
      </c>
      <c r="M34" s="6">
        <f>SUMIFS(PASTE_DQS_TRACKER!$D:$D,PASTE_DQS_TRACKER!$C:$C,Swaps_wk!$AQ34,PASTE_DQS_TRACKER!$B:$B,Swaps_wk!M$2,PASTE_DQS_TRACKER!$A:$A,"&gt;="&amp;$A$1,PASTE_DQS_TRACKER!$A:$A,"&lt;="&amp;$A$2)-SUMIFS(PASTE_DQS_TRACKER!$D:$D,PASTE_DQS_TRACKER!$C:$C,Swaps_wk!$AQ34,PASTE_DQS_TRACKER!$E:$E,Swaps_wk!M$2,PASTE_DQS_TRACKER!$A:$A,"&gt;="&amp;$A$1,PASTE_DQS_TRACKER!$A:$A,"&lt;="&amp;$A$2)</f>
        <v>0</v>
      </c>
      <c r="N34" s="6">
        <f>SUMIFS(PASTE_DQS_TRACKER!$D:$D,PASTE_DQS_TRACKER!$C:$C,Swaps_wk!$AQ34,PASTE_DQS_TRACKER!$B:$B,Swaps_wk!N$2,PASTE_DQS_TRACKER!$A:$A,"&gt;="&amp;$A$1,PASTE_DQS_TRACKER!$A:$A,"&lt;="&amp;$A$2)-SUMIFS(PASTE_DQS_TRACKER!$D:$D,PASTE_DQS_TRACKER!$C:$C,Swaps_wk!$AQ34,PASTE_DQS_TRACKER!$E:$E,Swaps_wk!N$2,PASTE_DQS_TRACKER!$A:$A,"&gt;="&amp;$A$1,PASTE_DQS_TRACKER!$A:$A,"&lt;="&amp;$A$2)</f>
        <v>0</v>
      </c>
      <c r="O34" s="6">
        <f>SUMIFS(PASTE_DQS_TRACKER!$D:$D,PASTE_DQS_TRACKER!$C:$C,Swaps_wk!$AQ34,PASTE_DQS_TRACKER!$B:$B,Swaps_wk!O$2,PASTE_DQS_TRACKER!$A:$A,"&gt;="&amp;$A$1,PASTE_DQS_TRACKER!$A:$A,"&lt;="&amp;$A$2)-SUMIFS(PASTE_DQS_TRACKER!$D:$D,PASTE_DQS_TRACKER!$C:$C,Swaps_wk!$AQ34,PASTE_DQS_TRACKER!$E:$E,Swaps_wk!O$2,PASTE_DQS_TRACKER!$A:$A,"&gt;="&amp;$A$1,PASTE_DQS_TRACKER!$A:$A,"&lt;="&amp;$A$2)</f>
        <v>0</v>
      </c>
      <c r="P34" s="6">
        <f>SUMIFS(PASTE_DQS_TRACKER!$D:$D,PASTE_DQS_TRACKER!$C:$C,Swaps_wk!$AQ34,PASTE_DQS_TRACKER!$B:$B,Swaps_wk!P$2,PASTE_DQS_TRACKER!$A:$A,"&gt;="&amp;$A$1,PASTE_DQS_TRACKER!$A:$A,"&lt;="&amp;$A$2)-SUMIFS(PASTE_DQS_TRACKER!$D:$D,PASTE_DQS_TRACKER!$C:$C,Swaps_wk!$AQ34,PASTE_DQS_TRACKER!$E:$E,Swaps_wk!P$2,PASTE_DQS_TRACKER!$A:$A,"&gt;="&amp;$A$1,PASTE_DQS_TRACKER!$A:$A,"&lt;="&amp;$A$2)</f>
        <v>0</v>
      </c>
      <c r="Q34" s="6">
        <f>SUMIFS(PASTE_DQS_TRACKER!$D:$D,PASTE_DQS_TRACKER!$C:$C,Swaps_wk!$AQ34,PASTE_DQS_TRACKER!$B:$B,Swaps_wk!Q$2,PASTE_DQS_TRACKER!$A:$A,"&gt;="&amp;$A$1,PASTE_DQS_TRACKER!$A:$A,"&lt;="&amp;$A$2)-SUMIFS(PASTE_DQS_TRACKER!$D:$D,PASTE_DQS_TRACKER!$C:$C,Swaps_wk!$AQ34,PASTE_DQS_TRACKER!$E:$E,Swaps_wk!Q$2,PASTE_DQS_TRACKER!$A:$A,"&gt;="&amp;$A$1,PASTE_DQS_TRACKER!$A:$A,"&lt;="&amp;$A$2)</f>
        <v>0</v>
      </c>
      <c r="R34" s="6">
        <f>SUMIFS(PASTE_DQS_TRACKER!$D:$D,PASTE_DQS_TRACKER!$C:$C,Swaps_wk!$AQ34,PASTE_DQS_TRACKER!$B:$B,Swaps_wk!R$2,PASTE_DQS_TRACKER!$A:$A,"&gt;="&amp;$A$1,PASTE_DQS_TRACKER!$A:$A,"&lt;="&amp;$A$2)-SUMIFS(PASTE_DQS_TRACKER!$D:$D,PASTE_DQS_TRACKER!$C:$C,Swaps_wk!$AQ34,PASTE_DQS_TRACKER!$E:$E,Swaps_wk!R$2,PASTE_DQS_TRACKER!$A:$A,"&gt;="&amp;$A$1,PASTE_DQS_TRACKER!$A:$A,"&lt;="&amp;$A$2)</f>
        <v>0</v>
      </c>
      <c r="S34" s="6">
        <f>SUMIFS(PASTE_DQS_TRACKER!$D:$D,PASTE_DQS_TRACKER!$C:$C,Swaps_wk!$AQ34,PASTE_DQS_TRACKER!$B:$B,Swaps_wk!S$2,PASTE_DQS_TRACKER!$A:$A,"&gt;="&amp;$A$1,PASTE_DQS_TRACKER!$A:$A,"&lt;="&amp;$A$2)-SUMIFS(PASTE_DQS_TRACKER!$D:$D,PASTE_DQS_TRACKER!$C:$C,Swaps_wk!$AQ34,PASTE_DQS_TRACKER!$E:$E,Swaps_wk!S$2,PASTE_DQS_TRACKER!$A:$A,"&gt;="&amp;$A$1,PASTE_DQS_TRACKER!$A:$A,"&lt;="&amp;$A$2)</f>
        <v>0</v>
      </c>
      <c r="T34" s="6">
        <f>SUMIFS(PASTE_DQS_TRACKER!$D:$D,PASTE_DQS_TRACKER!$C:$C,Swaps_wk!$AQ34,PASTE_DQS_TRACKER!$B:$B,Swaps_wk!T$2,PASTE_DQS_TRACKER!$A:$A,"&gt;="&amp;$A$1,PASTE_DQS_TRACKER!$A:$A,"&lt;="&amp;$A$2)-SUMIFS(PASTE_DQS_TRACKER!$D:$D,PASTE_DQS_TRACKER!$C:$C,Swaps_wk!$AQ34,PASTE_DQS_TRACKER!$E:$E,Swaps_wk!T$2,PASTE_DQS_TRACKER!$A:$A,"&gt;="&amp;$A$1,PASTE_DQS_TRACKER!$A:$A,"&lt;="&amp;$A$2)</f>
        <v>0</v>
      </c>
      <c r="U34" s="6">
        <f>SUMIFS(PASTE_DQS_TRACKER!$D:$D,PASTE_DQS_TRACKER!$C:$C,Swaps_wk!$AQ34,PASTE_DQS_TRACKER!$B:$B,Swaps_wk!U$2,PASTE_DQS_TRACKER!$A:$A,"&gt;="&amp;$A$1,PASTE_DQS_TRACKER!$A:$A,"&lt;="&amp;$A$2)-SUMIFS(PASTE_DQS_TRACKER!$D:$D,PASTE_DQS_TRACKER!$C:$C,Swaps_wk!$AQ34,PASTE_DQS_TRACKER!$E:$E,Swaps_wk!U$2,PASTE_DQS_TRACKER!$A:$A,"&gt;="&amp;$A$1,PASTE_DQS_TRACKER!$A:$A,"&lt;="&amp;$A$2)</f>
        <v>0</v>
      </c>
      <c r="V34" s="6">
        <f>SUMIFS(PASTE_DQS_TRACKER!$D:$D,PASTE_DQS_TRACKER!$C:$C,Swaps_wk!$AQ34,PASTE_DQS_TRACKER!$B:$B,Swaps_wk!V$2,PASTE_DQS_TRACKER!$A:$A,"&gt;="&amp;$A$1,PASTE_DQS_TRACKER!$A:$A,"&lt;="&amp;$A$2)-SUMIFS(PASTE_DQS_TRACKER!$D:$D,PASTE_DQS_TRACKER!$C:$C,Swaps_wk!$AQ34,PASTE_DQS_TRACKER!$E:$E,Swaps_wk!V$2,PASTE_DQS_TRACKER!$A:$A,"&gt;="&amp;$A$1,PASTE_DQS_TRACKER!$A:$A,"&lt;="&amp;$A$2)</f>
        <v>0</v>
      </c>
      <c r="W34" s="6">
        <f>SUMIFS(PASTE_DQS_TRACKER!$D:$D,PASTE_DQS_TRACKER!$C:$C,Swaps_wk!$AQ34,PASTE_DQS_TRACKER!$B:$B,Swaps_wk!W$2,PASTE_DQS_TRACKER!$A:$A,"&gt;="&amp;$A$1,PASTE_DQS_TRACKER!$A:$A,"&lt;="&amp;$A$2)-SUMIFS(PASTE_DQS_TRACKER!$D:$D,PASTE_DQS_TRACKER!$C:$C,Swaps_wk!$AQ34,PASTE_DQS_TRACKER!$E:$E,Swaps_wk!W$2,PASTE_DQS_TRACKER!$A:$A,"&gt;="&amp;$A$1,PASTE_DQS_TRACKER!$A:$A,"&lt;="&amp;$A$2)</f>
        <v>0</v>
      </c>
      <c r="X34" s="6">
        <f>SUMIFS(PASTE_DQS_TRACKER!$D:$D,PASTE_DQS_TRACKER!$C:$C,Swaps_wk!$AQ34,PASTE_DQS_TRACKER!$B:$B,Swaps_wk!X$2,PASTE_DQS_TRACKER!$A:$A,"&gt;="&amp;$A$1,PASTE_DQS_TRACKER!$A:$A,"&lt;="&amp;$A$2)-SUMIFS(PASTE_DQS_TRACKER!$D:$D,PASTE_DQS_TRACKER!$C:$C,Swaps_wk!$AQ34,PASTE_DQS_TRACKER!$E:$E,Swaps_wk!X$2,PASTE_DQS_TRACKER!$A:$A,"&gt;="&amp;$A$1,PASTE_DQS_TRACKER!$A:$A,"&lt;="&amp;$A$2)</f>
        <v>0</v>
      </c>
      <c r="Y34" s="6">
        <f>SUMIFS(PASTE_DQS_TRACKER!$D:$D,PASTE_DQS_TRACKER!$C:$C,Swaps_wk!$AQ34,PASTE_DQS_TRACKER!$B:$B,Swaps_wk!Y$2,PASTE_DQS_TRACKER!$A:$A,"&gt;="&amp;$A$1,PASTE_DQS_TRACKER!$A:$A,"&lt;="&amp;$A$2)-SUMIFS(PASTE_DQS_TRACKER!$D:$D,PASTE_DQS_TRACKER!$C:$C,Swaps_wk!$AQ34,PASTE_DQS_TRACKER!$E:$E,Swaps_wk!Y$2,PASTE_DQS_TRACKER!$A:$A,"&gt;="&amp;$A$1,PASTE_DQS_TRACKER!$A:$A,"&lt;="&amp;$A$2)</f>
        <v>0</v>
      </c>
      <c r="Z34" s="6">
        <f>SUMIFS(PASTE_DQS_TRACKER!$D:$D,PASTE_DQS_TRACKER!$C:$C,Swaps_wk!$AQ34,PASTE_DQS_TRACKER!$B:$B,Swaps_wk!Z$2,PASTE_DQS_TRACKER!$A:$A,"&gt;="&amp;$A$1,PASTE_DQS_TRACKER!$A:$A,"&lt;="&amp;$A$2)-SUMIFS(PASTE_DQS_TRACKER!$D:$D,PASTE_DQS_TRACKER!$C:$C,Swaps_wk!$AQ34,PASTE_DQS_TRACKER!$E:$E,Swaps_wk!Z$2,PASTE_DQS_TRACKER!$A:$A,"&gt;="&amp;$A$1,PASTE_DQS_TRACKER!$A:$A,"&lt;="&amp;$A$2)</f>
        <v>0</v>
      </c>
      <c r="AA34" s="6">
        <f>SUMIFS(PASTE_DQS_TRACKER!$D:$D,PASTE_DQS_TRACKER!$C:$C,Swaps_wk!$AQ34,PASTE_DQS_TRACKER!$B:$B,Swaps_wk!AA$2,PASTE_DQS_TRACKER!$A:$A,"&gt;="&amp;$A$1,PASTE_DQS_TRACKER!$A:$A,"&lt;="&amp;$A$2)-SUMIFS(PASTE_DQS_TRACKER!$D:$D,PASTE_DQS_TRACKER!$C:$C,Swaps_wk!$AQ34,PASTE_DQS_TRACKER!$E:$E,Swaps_wk!AA$2,PASTE_DQS_TRACKER!$A:$A,"&gt;="&amp;$A$1,PASTE_DQS_TRACKER!$A:$A,"&lt;="&amp;$A$2)</f>
        <v>0</v>
      </c>
      <c r="AB34" s="6">
        <f>SUMIFS(PASTE_DQS_TRACKER!$D:$D,PASTE_DQS_TRACKER!$C:$C,Swaps_wk!$AQ34,PASTE_DQS_TRACKER!$B:$B,Swaps_wk!AB$2,PASTE_DQS_TRACKER!$A:$A,"&gt;="&amp;$A$1,PASTE_DQS_TRACKER!$A:$A,"&lt;="&amp;$A$2)-SUMIFS(PASTE_DQS_TRACKER!$D:$D,PASTE_DQS_TRACKER!$C:$C,Swaps_wk!$AQ34,PASTE_DQS_TRACKER!$E:$E,Swaps_wk!AB$2,PASTE_DQS_TRACKER!$A:$A,"&gt;="&amp;$A$1,PASTE_DQS_TRACKER!$A:$A,"&lt;="&amp;$A$2)</f>
        <v>0</v>
      </c>
      <c r="AC34" s="6">
        <f>SUMIFS(PASTE_DQS_TRACKER!$D:$D,PASTE_DQS_TRACKER!$C:$C,Swaps_wk!$AQ34,PASTE_DQS_TRACKER!$B:$B,Swaps_wk!AC$2,PASTE_DQS_TRACKER!$A:$A,"&gt;="&amp;$A$1,PASTE_DQS_TRACKER!$A:$A,"&lt;="&amp;$A$2)-SUMIFS(PASTE_DQS_TRACKER!$D:$D,PASTE_DQS_TRACKER!$C:$C,Swaps_wk!$AQ34,PASTE_DQS_TRACKER!$E:$E,Swaps_wk!AC$2,PASTE_DQS_TRACKER!$A:$A,"&gt;="&amp;$A$1,PASTE_DQS_TRACKER!$A:$A,"&lt;="&amp;$A$2)</f>
        <v>0</v>
      </c>
      <c r="AD34" s="6">
        <f>SUMIFS(PASTE_DQS_TRACKER!$D:$D,PASTE_DQS_TRACKER!$C:$C,Swaps_wk!$AQ34,PASTE_DQS_TRACKER!$B:$B,Swaps_wk!AD$2,PASTE_DQS_TRACKER!$A:$A,"&gt;="&amp;$A$1,PASTE_DQS_TRACKER!$A:$A,"&lt;="&amp;$A$2)-SUMIFS(PASTE_DQS_TRACKER!$D:$D,PASTE_DQS_TRACKER!$C:$C,Swaps_wk!$AQ34,PASTE_DQS_TRACKER!$E:$E,Swaps_wk!AD$2,PASTE_DQS_TRACKER!$A:$A,"&gt;="&amp;$A$1,PASTE_DQS_TRACKER!$A:$A,"&lt;="&amp;$A$2)</f>
        <v>0</v>
      </c>
      <c r="AE34" s="6">
        <f>SUMIFS(PASTE_DQS_TRACKER!$D:$D,PASTE_DQS_TRACKER!$C:$C,Swaps_wk!$AQ34,PASTE_DQS_TRACKER!$B:$B,Swaps_wk!AE$2,PASTE_DQS_TRACKER!$A:$A,"&gt;="&amp;$A$1,PASTE_DQS_TRACKER!$A:$A,"&lt;="&amp;$A$2)-SUMIFS(PASTE_DQS_TRACKER!$D:$D,PASTE_DQS_TRACKER!$C:$C,Swaps_wk!$AQ34,PASTE_DQS_TRACKER!$E:$E,Swaps_wk!AE$2,PASTE_DQS_TRACKER!$A:$A,"&gt;="&amp;$A$1,PASTE_DQS_TRACKER!$A:$A,"&lt;="&amp;$A$2)</f>
        <v>0</v>
      </c>
      <c r="AF34" s="6">
        <f>SUMIFS(PASTE_DQS_TRACKER!$D:$D,PASTE_DQS_TRACKER!$C:$C,Swaps_wk!$AQ34,PASTE_DQS_TRACKER!$B:$B,Swaps_wk!AF$2,PASTE_DQS_TRACKER!$A:$A,"&gt;="&amp;$A$1,PASTE_DQS_TRACKER!$A:$A,"&lt;="&amp;$A$2)-SUMIFS(PASTE_DQS_TRACKER!$D:$D,PASTE_DQS_TRACKER!$C:$C,Swaps_wk!$AQ34,PASTE_DQS_TRACKER!$E:$E,Swaps_wk!AF$2,PASTE_DQS_TRACKER!$A:$A,"&gt;="&amp;$A$1,PASTE_DQS_TRACKER!$A:$A,"&lt;="&amp;$A$2)</f>
        <v>0</v>
      </c>
      <c r="AG34" s="6">
        <f>SUMIFS(PASTE_DQS_TRACKER!$D:$D,PASTE_DQS_TRACKER!$C:$C,Swaps_wk!$AQ34,PASTE_DQS_TRACKER!$B:$B,Swaps_wk!AG$2,PASTE_DQS_TRACKER!$A:$A,"&gt;="&amp;$A$1,PASTE_DQS_TRACKER!$A:$A,"&lt;="&amp;$A$2)-SUMIFS(PASTE_DQS_TRACKER!$D:$D,PASTE_DQS_TRACKER!$C:$C,Swaps_wk!$AQ34,PASTE_DQS_TRACKER!$E:$E,Swaps_wk!AG$2,PASTE_DQS_TRACKER!$A:$A,"&gt;="&amp;$A$1,PASTE_DQS_TRACKER!$A:$A,"&lt;="&amp;$A$2)</f>
        <v>0</v>
      </c>
      <c r="AH34" s="6">
        <f>SUMIFS(PASTE_DQS_TRACKER!$D:$D,PASTE_DQS_TRACKER!$C:$C,Swaps_wk!$AQ34,PASTE_DQS_TRACKER!$B:$B,Swaps_wk!AH$2,PASTE_DQS_TRACKER!$A:$A,"&gt;="&amp;$A$1,PASTE_DQS_TRACKER!$A:$A,"&lt;="&amp;$A$2)-SUMIFS(PASTE_DQS_TRACKER!$D:$D,PASTE_DQS_TRACKER!$C:$C,Swaps_wk!$AQ34,PASTE_DQS_TRACKER!$E:$E,Swaps_wk!AH$2,PASTE_DQS_TRACKER!$A:$A,"&gt;="&amp;$A$1,PASTE_DQS_TRACKER!$A:$A,"&lt;="&amp;$A$2)</f>
        <v>0</v>
      </c>
      <c r="AI34" s="6">
        <f>SUMIFS(PASTE_DQS_TRACKER!$D:$D,PASTE_DQS_TRACKER!$C:$C,Swaps_wk!$AQ34,PASTE_DQS_TRACKER!$B:$B,Swaps_wk!AI$2,PASTE_DQS_TRACKER!$A:$A,"&gt;="&amp;$A$1,PASTE_DQS_TRACKER!$A:$A,"&lt;="&amp;$A$2)-SUMIFS(PASTE_DQS_TRACKER!$D:$D,PASTE_DQS_TRACKER!$C:$C,Swaps_wk!$AQ34,PASTE_DQS_TRACKER!$E:$E,Swaps_wk!AI$2,PASTE_DQS_TRACKER!$A:$A,"&gt;="&amp;$A$1,PASTE_DQS_TRACKER!$A:$A,"&lt;="&amp;$A$2)</f>
        <v>0</v>
      </c>
      <c r="AJ34" s="6">
        <f>SUMIFS(PASTE_DQS_TRACKER!$D:$D,PASTE_DQS_TRACKER!$C:$C,Swaps_wk!$AQ34,PASTE_DQS_TRACKER!$B:$B,Swaps_wk!AJ$2,PASTE_DQS_TRACKER!$A:$A,"&gt;="&amp;$A$1,PASTE_DQS_TRACKER!$A:$A,"&lt;="&amp;$A$2)-SUMIFS(PASTE_DQS_TRACKER!$D:$D,PASTE_DQS_TRACKER!$C:$C,Swaps_wk!$AQ34,PASTE_DQS_TRACKER!$E:$E,Swaps_wk!AJ$2,PASTE_DQS_TRACKER!$A:$A,"&gt;="&amp;$A$1,PASTE_DQS_TRACKER!$A:$A,"&lt;="&amp;$A$2)</f>
        <v>0</v>
      </c>
      <c r="AK34" s="6">
        <f>SUMIFS(PASTE_DQS_TRACKER!$D:$D,PASTE_DQS_TRACKER!$C:$C,Swaps_wk!$AQ34,PASTE_DQS_TRACKER!$B:$B,Swaps_wk!AK$2,PASTE_DQS_TRACKER!$A:$A,"&gt;="&amp;$A$1,PASTE_DQS_TRACKER!$A:$A,"&lt;="&amp;$A$2)-SUMIFS(PASTE_DQS_TRACKER!$D:$D,PASTE_DQS_TRACKER!$C:$C,Swaps_wk!$AQ34,PASTE_DQS_TRACKER!$E:$E,Swaps_wk!AK$2,PASTE_DQS_TRACKER!$A:$A,"&gt;="&amp;$A$1,PASTE_DQS_TRACKER!$A:$A,"&lt;="&amp;$A$2)</f>
        <v>0</v>
      </c>
      <c r="AL34" s="6">
        <f>SUMIFS(PASTE_DQS_TRACKER!$D:$D,PASTE_DQS_TRACKER!$C:$C,Swaps_wk!$AQ34,PASTE_DQS_TRACKER!$B:$B,Swaps_wk!AL$2,PASTE_DQS_TRACKER!$A:$A,"&gt;="&amp;$A$1,PASTE_DQS_TRACKER!$A:$A,"&lt;="&amp;$A$2)-SUMIFS(PASTE_DQS_TRACKER!$D:$D,PASTE_DQS_TRACKER!$C:$C,Swaps_wk!$AQ34,PASTE_DQS_TRACKER!$E:$E,Swaps_wk!AL$2,PASTE_DQS_TRACKER!$A:$A,"&gt;="&amp;$A$1,PASTE_DQS_TRACKER!$A:$A,"&lt;="&amp;$A$2)</f>
        <v>0</v>
      </c>
      <c r="AM34" s="6">
        <f>SUMIFS(PASTE_DQS_TRACKER!$D:$D,PASTE_DQS_TRACKER!$C:$C,Swaps_wk!$AQ34,PASTE_DQS_TRACKER!$B:$B,Swaps_wk!AM$2,PASTE_DQS_TRACKER!$A:$A,"&gt;="&amp;$A$1,PASTE_DQS_TRACKER!$A:$A,"&lt;="&amp;$A$2)-SUMIFS(PASTE_DQS_TRACKER!$D:$D,PASTE_DQS_TRACKER!$C:$C,Swaps_wk!$AQ34,PASTE_DQS_TRACKER!$E:$E,Swaps_wk!AM$2,PASTE_DQS_TRACKER!$A:$A,"&gt;="&amp;$A$1,PASTE_DQS_TRACKER!$A:$A,"&lt;="&amp;$A$2)</f>
        <v>0</v>
      </c>
      <c r="AN34" s="6">
        <f>SUMIFS(PASTE_DQS_TRACKER!$D:$D,PASTE_DQS_TRACKER!$C:$C,Swaps_wk!$AQ34,PASTE_DQS_TRACKER!$B:$B,Swaps_wk!AN$2,PASTE_DQS_TRACKER!$A:$A,"&gt;="&amp;$A$1,PASTE_DQS_TRACKER!$A:$A,"&lt;="&amp;$A$2)-SUMIFS(PASTE_DQS_TRACKER!$D:$D,PASTE_DQS_TRACKER!$C:$C,Swaps_wk!$AQ34,PASTE_DQS_TRACKER!$E:$E,Swaps_wk!AN$2,PASTE_DQS_TRACKER!$A:$A,"&gt;="&amp;$A$1,PASTE_DQS_TRACKER!$A:$A,"&lt;="&amp;$A$2)</f>
        <v>0</v>
      </c>
      <c r="AO34" s="6">
        <f t="shared" si="0"/>
        <v>0</v>
      </c>
      <c r="AP34">
        <v>33</v>
      </c>
      <c r="AQ34" t="str">
        <f t="shared" si="1"/>
        <v>PLE/56-14</v>
      </c>
    </row>
    <row r="35" spans="1:43" x14ac:dyDescent="0.25">
      <c r="A35" t="s">
        <v>251</v>
      </c>
      <c r="B35" s="6">
        <f>SUMIFS(PASTE_DQS_TRACKER!$D:$D,PASTE_DQS_TRACKER!$C:$C,Swaps_wk!$AQ35,PASTE_DQS_TRACKER!$B:$B,Swaps_wk!B$2,PASTE_DQS_TRACKER!$A:$A,"&gt;="&amp;$A$1,PASTE_DQS_TRACKER!$A:$A,"&lt;="&amp;$A$2)-SUMIFS(PASTE_DQS_TRACKER!$D:$D,PASTE_DQS_TRACKER!$C:$C,Swaps_wk!$AQ35,PASTE_DQS_TRACKER!$E:$E,Swaps_wk!B$2,PASTE_DQS_TRACKER!$A:$A,"&gt;="&amp;$A$1,PASTE_DQS_TRACKER!$A:$A,"&lt;="&amp;$A$2)</f>
        <v>0</v>
      </c>
      <c r="C35" s="6">
        <f>SUMIFS(PASTE_DQS_TRACKER!$D:$D,PASTE_DQS_TRACKER!$C:$C,Swaps_wk!$AQ35,PASTE_DQS_TRACKER!$B:$B,Swaps_wk!C$2,PASTE_DQS_TRACKER!$A:$A,"&gt;="&amp;$A$1,PASTE_DQS_TRACKER!$A:$A,"&lt;="&amp;$A$2)-SUMIFS(PASTE_DQS_TRACKER!$D:$D,PASTE_DQS_TRACKER!$C:$C,Swaps_wk!$AQ35,PASTE_DQS_TRACKER!$E:$E,Swaps_wk!C$2,PASTE_DQS_TRACKER!$A:$A,"&gt;="&amp;$A$1,PASTE_DQS_TRACKER!$A:$A,"&lt;="&amp;$A$2)</f>
        <v>0</v>
      </c>
      <c r="D35" s="6">
        <f>SUMIFS(PASTE_DQS_TRACKER!$D:$D,PASTE_DQS_TRACKER!$C:$C,Swaps_wk!$AQ35,PASTE_DQS_TRACKER!$B:$B,Swaps_wk!D$2,PASTE_DQS_TRACKER!$A:$A,"&gt;="&amp;$A$1,PASTE_DQS_TRACKER!$A:$A,"&lt;="&amp;$A$2)-SUMIFS(PASTE_DQS_TRACKER!$D:$D,PASTE_DQS_TRACKER!$C:$C,Swaps_wk!$AQ35,PASTE_DQS_TRACKER!$E:$E,Swaps_wk!D$2,PASTE_DQS_TRACKER!$A:$A,"&gt;="&amp;$A$1,PASTE_DQS_TRACKER!$A:$A,"&lt;="&amp;$A$2)</f>
        <v>0</v>
      </c>
      <c r="E35" s="6">
        <f>SUMIFS(PASTE_DQS_TRACKER!$D:$D,PASTE_DQS_TRACKER!$C:$C,Swaps_wk!$AQ35,PASTE_DQS_TRACKER!$B:$B,Swaps_wk!E$2,PASTE_DQS_TRACKER!$A:$A,"&gt;="&amp;$A$1,PASTE_DQS_TRACKER!$A:$A,"&lt;="&amp;$A$2)-SUMIFS(PASTE_DQS_TRACKER!$D:$D,PASTE_DQS_TRACKER!$C:$C,Swaps_wk!$AQ35,PASTE_DQS_TRACKER!$E:$E,Swaps_wk!E$2,PASTE_DQS_TRACKER!$A:$A,"&gt;="&amp;$A$1,PASTE_DQS_TRACKER!$A:$A,"&lt;="&amp;$A$2)</f>
        <v>0</v>
      </c>
      <c r="F35" s="6">
        <f>SUMIFS(PASTE_DQS_TRACKER!$D:$D,PASTE_DQS_TRACKER!$C:$C,Swaps_wk!$AQ35,PASTE_DQS_TRACKER!$B:$B,Swaps_wk!F$2,PASTE_DQS_TRACKER!$A:$A,"&gt;="&amp;$A$1,PASTE_DQS_TRACKER!$A:$A,"&lt;="&amp;$A$2)-SUMIFS(PASTE_DQS_TRACKER!$D:$D,PASTE_DQS_TRACKER!$C:$C,Swaps_wk!$AQ35,PASTE_DQS_TRACKER!$E:$E,Swaps_wk!F$2,PASTE_DQS_TRACKER!$A:$A,"&gt;="&amp;$A$1,PASTE_DQS_TRACKER!$A:$A,"&lt;="&amp;$A$2)</f>
        <v>0</v>
      </c>
      <c r="G35" s="6">
        <f>SUMIFS(PASTE_DQS_TRACKER!$D:$D,PASTE_DQS_TRACKER!$C:$C,Swaps_wk!$AQ35,PASTE_DQS_TRACKER!$B:$B,Swaps_wk!G$2,PASTE_DQS_TRACKER!$A:$A,"&gt;="&amp;$A$1,PASTE_DQS_TRACKER!$A:$A,"&lt;="&amp;$A$2)-SUMIFS(PASTE_DQS_TRACKER!$D:$D,PASTE_DQS_TRACKER!$C:$C,Swaps_wk!$AQ35,PASTE_DQS_TRACKER!$E:$E,Swaps_wk!G$2,PASTE_DQS_TRACKER!$A:$A,"&gt;="&amp;$A$1,PASTE_DQS_TRACKER!$A:$A,"&lt;="&amp;$A$2)</f>
        <v>0</v>
      </c>
      <c r="H35" s="6">
        <f>SUMIFS(PASTE_DQS_TRACKER!$D:$D,PASTE_DQS_TRACKER!$C:$C,Swaps_wk!$AQ35,PASTE_DQS_TRACKER!$B:$B,Swaps_wk!H$2,PASTE_DQS_TRACKER!$A:$A,"&gt;="&amp;$A$1,PASTE_DQS_TRACKER!$A:$A,"&lt;="&amp;$A$2)-SUMIFS(PASTE_DQS_TRACKER!$D:$D,PASTE_DQS_TRACKER!$C:$C,Swaps_wk!$AQ35,PASTE_DQS_TRACKER!$E:$E,Swaps_wk!H$2,PASTE_DQS_TRACKER!$A:$A,"&gt;="&amp;$A$1,PASTE_DQS_TRACKER!$A:$A,"&lt;="&amp;$A$2)</f>
        <v>0</v>
      </c>
      <c r="I35" s="6">
        <f>SUMIFS(PASTE_DQS_TRACKER!$D:$D,PASTE_DQS_TRACKER!$C:$C,Swaps_wk!$AQ35,PASTE_DQS_TRACKER!$B:$B,Swaps_wk!I$2,PASTE_DQS_TRACKER!$A:$A,"&gt;="&amp;$A$1,PASTE_DQS_TRACKER!$A:$A,"&lt;="&amp;$A$2)-SUMIFS(PASTE_DQS_TRACKER!$D:$D,PASTE_DQS_TRACKER!$C:$C,Swaps_wk!$AQ35,PASTE_DQS_TRACKER!$E:$E,Swaps_wk!I$2,PASTE_DQS_TRACKER!$A:$A,"&gt;="&amp;$A$1,PASTE_DQS_TRACKER!$A:$A,"&lt;="&amp;$A$2)</f>
        <v>0</v>
      </c>
      <c r="J35" s="6">
        <f>SUMIFS(PASTE_DQS_TRACKER!$D:$D,PASTE_DQS_TRACKER!$C:$C,Swaps_wk!$AQ35,PASTE_DQS_TRACKER!$B:$B,Swaps_wk!J$2,PASTE_DQS_TRACKER!$A:$A,"&gt;="&amp;$A$1,PASTE_DQS_TRACKER!$A:$A,"&lt;="&amp;$A$2)-SUMIFS(PASTE_DQS_TRACKER!$D:$D,PASTE_DQS_TRACKER!$C:$C,Swaps_wk!$AQ35,PASTE_DQS_TRACKER!$E:$E,Swaps_wk!J$2,PASTE_DQS_TRACKER!$A:$A,"&gt;="&amp;$A$1,PASTE_DQS_TRACKER!$A:$A,"&lt;="&amp;$A$2)</f>
        <v>0</v>
      </c>
      <c r="K35" s="6">
        <f>SUMIFS(PASTE_DQS_TRACKER!$D:$D,PASTE_DQS_TRACKER!$C:$C,Swaps_wk!$AQ35,PASTE_DQS_TRACKER!$B:$B,Swaps_wk!K$2,PASTE_DQS_TRACKER!$A:$A,"&gt;="&amp;$A$1,PASTE_DQS_TRACKER!$A:$A,"&lt;="&amp;$A$2)-SUMIFS(PASTE_DQS_TRACKER!$D:$D,PASTE_DQS_TRACKER!$C:$C,Swaps_wk!$AQ35,PASTE_DQS_TRACKER!$E:$E,Swaps_wk!K$2,PASTE_DQS_TRACKER!$A:$A,"&gt;="&amp;$A$1,PASTE_DQS_TRACKER!$A:$A,"&lt;="&amp;$A$2)</f>
        <v>0</v>
      </c>
      <c r="L35" s="6">
        <f>SUMIFS(PASTE_DQS_TRACKER!$D:$D,PASTE_DQS_TRACKER!$C:$C,Swaps_wk!$AQ35,PASTE_DQS_TRACKER!$B:$B,Swaps_wk!L$2,PASTE_DQS_TRACKER!$A:$A,"&gt;="&amp;$A$1,PASTE_DQS_TRACKER!$A:$A,"&lt;="&amp;$A$2)-SUMIFS(PASTE_DQS_TRACKER!$D:$D,PASTE_DQS_TRACKER!$C:$C,Swaps_wk!$AQ35,PASTE_DQS_TRACKER!$E:$E,Swaps_wk!L$2,PASTE_DQS_TRACKER!$A:$A,"&gt;="&amp;$A$1,PASTE_DQS_TRACKER!$A:$A,"&lt;="&amp;$A$2)</f>
        <v>0</v>
      </c>
      <c r="M35" s="6">
        <f>SUMIFS(PASTE_DQS_TRACKER!$D:$D,PASTE_DQS_TRACKER!$C:$C,Swaps_wk!$AQ35,PASTE_DQS_TRACKER!$B:$B,Swaps_wk!M$2,PASTE_DQS_TRACKER!$A:$A,"&gt;="&amp;$A$1,PASTE_DQS_TRACKER!$A:$A,"&lt;="&amp;$A$2)-SUMIFS(PASTE_DQS_TRACKER!$D:$D,PASTE_DQS_TRACKER!$C:$C,Swaps_wk!$AQ35,PASTE_DQS_TRACKER!$E:$E,Swaps_wk!M$2,PASTE_DQS_TRACKER!$A:$A,"&gt;="&amp;$A$1,PASTE_DQS_TRACKER!$A:$A,"&lt;="&amp;$A$2)</f>
        <v>0</v>
      </c>
      <c r="N35" s="6">
        <f>SUMIFS(PASTE_DQS_TRACKER!$D:$D,PASTE_DQS_TRACKER!$C:$C,Swaps_wk!$AQ35,PASTE_DQS_TRACKER!$B:$B,Swaps_wk!N$2,PASTE_DQS_TRACKER!$A:$A,"&gt;="&amp;$A$1,PASTE_DQS_TRACKER!$A:$A,"&lt;="&amp;$A$2)-SUMIFS(PASTE_DQS_TRACKER!$D:$D,PASTE_DQS_TRACKER!$C:$C,Swaps_wk!$AQ35,PASTE_DQS_TRACKER!$E:$E,Swaps_wk!N$2,PASTE_DQS_TRACKER!$A:$A,"&gt;="&amp;$A$1,PASTE_DQS_TRACKER!$A:$A,"&lt;="&amp;$A$2)</f>
        <v>0</v>
      </c>
      <c r="O35" s="6">
        <f>SUMIFS(PASTE_DQS_TRACKER!$D:$D,PASTE_DQS_TRACKER!$C:$C,Swaps_wk!$AQ35,PASTE_DQS_TRACKER!$B:$B,Swaps_wk!O$2,PASTE_DQS_TRACKER!$A:$A,"&gt;="&amp;$A$1,PASTE_DQS_TRACKER!$A:$A,"&lt;="&amp;$A$2)-SUMIFS(PASTE_DQS_TRACKER!$D:$D,PASTE_DQS_TRACKER!$C:$C,Swaps_wk!$AQ35,PASTE_DQS_TRACKER!$E:$E,Swaps_wk!O$2,PASTE_DQS_TRACKER!$A:$A,"&gt;="&amp;$A$1,PASTE_DQS_TRACKER!$A:$A,"&lt;="&amp;$A$2)</f>
        <v>0</v>
      </c>
      <c r="P35" s="6">
        <f>SUMIFS(PASTE_DQS_TRACKER!$D:$D,PASTE_DQS_TRACKER!$C:$C,Swaps_wk!$AQ35,PASTE_DQS_TRACKER!$B:$B,Swaps_wk!P$2,PASTE_DQS_TRACKER!$A:$A,"&gt;="&amp;$A$1,PASTE_DQS_TRACKER!$A:$A,"&lt;="&amp;$A$2)-SUMIFS(PASTE_DQS_TRACKER!$D:$D,PASTE_DQS_TRACKER!$C:$C,Swaps_wk!$AQ35,PASTE_DQS_TRACKER!$E:$E,Swaps_wk!P$2,PASTE_DQS_TRACKER!$A:$A,"&gt;="&amp;$A$1,PASTE_DQS_TRACKER!$A:$A,"&lt;="&amp;$A$2)</f>
        <v>0</v>
      </c>
      <c r="Q35" s="6">
        <f>SUMIFS(PASTE_DQS_TRACKER!$D:$D,PASTE_DQS_TRACKER!$C:$C,Swaps_wk!$AQ35,PASTE_DQS_TRACKER!$B:$B,Swaps_wk!Q$2,PASTE_DQS_TRACKER!$A:$A,"&gt;="&amp;$A$1,PASTE_DQS_TRACKER!$A:$A,"&lt;="&amp;$A$2)-SUMIFS(PASTE_DQS_TRACKER!$D:$D,PASTE_DQS_TRACKER!$C:$C,Swaps_wk!$AQ35,PASTE_DQS_TRACKER!$E:$E,Swaps_wk!Q$2,PASTE_DQS_TRACKER!$A:$A,"&gt;="&amp;$A$1,PASTE_DQS_TRACKER!$A:$A,"&lt;="&amp;$A$2)</f>
        <v>0</v>
      </c>
      <c r="R35" s="6">
        <f>SUMIFS(PASTE_DQS_TRACKER!$D:$D,PASTE_DQS_TRACKER!$C:$C,Swaps_wk!$AQ35,PASTE_DQS_TRACKER!$B:$B,Swaps_wk!R$2,PASTE_DQS_TRACKER!$A:$A,"&gt;="&amp;$A$1,PASTE_DQS_TRACKER!$A:$A,"&lt;="&amp;$A$2)-SUMIFS(PASTE_DQS_TRACKER!$D:$D,PASTE_DQS_TRACKER!$C:$C,Swaps_wk!$AQ35,PASTE_DQS_TRACKER!$E:$E,Swaps_wk!R$2,PASTE_DQS_TRACKER!$A:$A,"&gt;="&amp;$A$1,PASTE_DQS_TRACKER!$A:$A,"&lt;="&amp;$A$2)</f>
        <v>0</v>
      </c>
      <c r="S35" s="6">
        <f>SUMIFS(PASTE_DQS_TRACKER!$D:$D,PASTE_DQS_TRACKER!$C:$C,Swaps_wk!$AQ35,PASTE_DQS_TRACKER!$B:$B,Swaps_wk!S$2,PASTE_DQS_TRACKER!$A:$A,"&gt;="&amp;$A$1,PASTE_DQS_TRACKER!$A:$A,"&lt;="&amp;$A$2)-SUMIFS(PASTE_DQS_TRACKER!$D:$D,PASTE_DQS_TRACKER!$C:$C,Swaps_wk!$AQ35,PASTE_DQS_TRACKER!$E:$E,Swaps_wk!S$2,PASTE_DQS_TRACKER!$A:$A,"&gt;="&amp;$A$1,PASTE_DQS_TRACKER!$A:$A,"&lt;="&amp;$A$2)</f>
        <v>0</v>
      </c>
      <c r="T35" s="6">
        <f>SUMIFS(PASTE_DQS_TRACKER!$D:$D,PASTE_DQS_TRACKER!$C:$C,Swaps_wk!$AQ35,PASTE_DQS_TRACKER!$B:$B,Swaps_wk!T$2,PASTE_DQS_TRACKER!$A:$A,"&gt;="&amp;$A$1,PASTE_DQS_TRACKER!$A:$A,"&lt;="&amp;$A$2)-SUMIFS(PASTE_DQS_TRACKER!$D:$D,PASTE_DQS_TRACKER!$C:$C,Swaps_wk!$AQ35,PASTE_DQS_TRACKER!$E:$E,Swaps_wk!T$2,PASTE_DQS_TRACKER!$A:$A,"&gt;="&amp;$A$1,PASTE_DQS_TRACKER!$A:$A,"&lt;="&amp;$A$2)</f>
        <v>0</v>
      </c>
      <c r="U35" s="6">
        <f>SUMIFS(PASTE_DQS_TRACKER!$D:$D,PASTE_DQS_TRACKER!$C:$C,Swaps_wk!$AQ35,PASTE_DQS_TRACKER!$B:$B,Swaps_wk!U$2,PASTE_DQS_TRACKER!$A:$A,"&gt;="&amp;$A$1,PASTE_DQS_TRACKER!$A:$A,"&lt;="&amp;$A$2)-SUMIFS(PASTE_DQS_TRACKER!$D:$D,PASTE_DQS_TRACKER!$C:$C,Swaps_wk!$AQ35,PASTE_DQS_TRACKER!$E:$E,Swaps_wk!U$2,PASTE_DQS_TRACKER!$A:$A,"&gt;="&amp;$A$1,PASTE_DQS_TRACKER!$A:$A,"&lt;="&amp;$A$2)</f>
        <v>0</v>
      </c>
      <c r="V35" s="6">
        <f>SUMIFS(PASTE_DQS_TRACKER!$D:$D,PASTE_DQS_TRACKER!$C:$C,Swaps_wk!$AQ35,PASTE_DQS_TRACKER!$B:$B,Swaps_wk!V$2,PASTE_DQS_TRACKER!$A:$A,"&gt;="&amp;$A$1,PASTE_DQS_TRACKER!$A:$A,"&lt;="&amp;$A$2)-SUMIFS(PASTE_DQS_TRACKER!$D:$D,PASTE_DQS_TRACKER!$C:$C,Swaps_wk!$AQ35,PASTE_DQS_TRACKER!$E:$E,Swaps_wk!V$2,PASTE_DQS_TRACKER!$A:$A,"&gt;="&amp;$A$1,PASTE_DQS_TRACKER!$A:$A,"&lt;="&amp;$A$2)</f>
        <v>0</v>
      </c>
      <c r="W35" s="6">
        <f>SUMIFS(PASTE_DQS_TRACKER!$D:$D,PASTE_DQS_TRACKER!$C:$C,Swaps_wk!$AQ35,PASTE_DQS_TRACKER!$B:$B,Swaps_wk!W$2,PASTE_DQS_TRACKER!$A:$A,"&gt;="&amp;$A$1,PASTE_DQS_TRACKER!$A:$A,"&lt;="&amp;$A$2)-SUMIFS(PASTE_DQS_TRACKER!$D:$D,PASTE_DQS_TRACKER!$C:$C,Swaps_wk!$AQ35,PASTE_DQS_TRACKER!$E:$E,Swaps_wk!W$2,PASTE_DQS_TRACKER!$A:$A,"&gt;="&amp;$A$1,PASTE_DQS_TRACKER!$A:$A,"&lt;="&amp;$A$2)</f>
        <v>0</v>
      </c>
      <c r="X35" s="6">
        <f>SUMIFS(PASTE_DQS_TRACKER!$D:$D,PASTE_DQS_TRACKER!$C:$C,Swaps_wk!$AQ35,PASTE_DQS_TRACKER!$B:$B,Swaps_wk!X$2,PASTE_DQS_TRACKER!$A:$A,"&gt;="&amp;$A$1,PASTE_DQS_TRACKER!$A:$A,"&lt;="&amp;$A$2)-SUMIFS(PASTE_DQS_TRACKER!$D:$D,PASTE_DQS_TRACKER!$C:$C,Swaps_wk!$AQ35,PASTE_DQS_TRACKER!$E:$E,Swaps_wk!X$2,PASTE_DQS_TRACKER!$A:$A,"&gt;="&amp;$A$1,PASTE_DQS_TRACKER!$A:$A,"&lt;="&amp;$A$2)</f>
        <v>0</v>
      </c>
      <c r="Y35" s="6">
        <f>SUMIFS(PASTE_DQS_TRACKER!$D:$D,PASTE_DQS_TRACKER!$C:$C,Swaps_wk!$AQ35,PASTE_DQS_TRACKER!$B:$B,Swaps_wk!Y$2,PASTE_DQS_TRACKER!$A:$A,"&gt;="&amp;$A$1,PASTE_DQS_TRACKER!$A:$A,"&lt;="&amp;$A$2)-SUMIFS(PASTE_DQS_TRACKER!$D:$D,PASTE_DQS_TRACKER!$C:$C,Swaps_wk!$AQ35,PASTE_DQS_TRACKER!$E:$E,Swaps_wk!Y$2,PASTE_DQS_TRACKER!$A:$A,"&gt;="&amp;$A$1,PASTE_DQS_TRACKER!$A:$A,"&lt;="&amp;$A$2)</f>
        <v>0</v>
      </c>
      <c r="Z35" s="6">
        <f>SUMIFS(PASTE_DQS_TRACKER!$D:$D,PASTE_DQS_TRACKER!$C:$C,Swaps_wk!$AQ35,PASTE_DQS_TRACKER!$B:$B,Swaps_wk!Z$2,PASTE_DQS_TRACKER!$A:$A,"&gt;="&amp;$A$1,PASTE_DQS_TRACKER!$A:$A,"&lt;="&amp;$A$2)-SUMIFS(PASTE_DQS_TRACKER!$D:$D,PASTE_DQS_TRACKER!$C:$C,Swaps_wk!$AQ35,PASTE_DQS_TRACKER!$E:$E,Swaps_wk!Z$2,PASTE_DQS_TRACKER!$A:$A,"&gt;="&amp;$A$1,PASTE_DQS_TRACKER!$A:$A,"&lt;="&amp;$A$2)</f>
        <v>0</v>
      </c>
      <c r="AA35" s="6">
        <f>SUMIFS(PASTE_DQS_TRACKER!$D:$D,PASTE_DQS_TRACKER!$C:$C,Swaps_wk!$AQ35,PASTE_DQS_TRACKER!$B:$B,Swaps_wk!AA$2,PASTE_DQS_TRACKER!$A:$A,"&gt;="&amp;$A$1,PASTE_DQS_TRACKER!$A:$A,"&lt;="&amp;$A$2)-SUMIFS(PASTE_DQS_TRACKER!$D:$D,PASTE_DQS_TRACKER!$C:$C,Swaps_wk!$AQ35,PASTE_DQS_TRACKER!$E:$E,Swaps_wk!AA$2,PASTE_DQS_TRACKER!$A:$A,"&gt;="&amp;$A$1,PASTE_DQS_TRACKER!$A:$A,"&lt;="&amp;$A$2)</f>
        <v>0</v>
      </c>
      <c r="AB35" s="6">
        <f>SUMIFS(PASTE_DQS_TRACKER!$D:$D,PASTE_DQS_TRACKER!$C:$C,Swaps_wk!$AQ35,PASTE_DQS_TRACKER!$B:$B,Swaps_wk!AB$2,PASTE_DQS_TRACKER!$A:$A,"&gt;="&amp;$A$1,PASTE_DQS_TRACKER!$A:$A,"&lt;="&amp;$A$2)-SUMIFS(PASTE_DQS_TRACKER!$D:$D,PASTE_DQS_TRACKER!$C:$C,Swaps_wk!$AQ35,PASTE_DQS_TRACKER!$E:$E,Swaps_wk!AB$2,PASTE_DQS_TRACKER!$A:$A,"&gt;="&amp;$A$1,PASTE_DQS_TRACKER!$A:$A,"&lt;="&amp;$A$2)</f>
        <v>0</v>
      </c>
      <c r="AC35" s="6">
        <f>SUMIFS(PASTE_DQS_TRACKER!$D:$D,PASTE_DQS_TRACKER!$C:$C,Swaps_wk!$AQ35,PASTE_DQS_TRACKER!$B:$B,Swaps_wk!AC$2,PASTE_DQS_TRACKER!$A:$A,"&gt;="&amp;$A$1,PASTE_DQS_TRACKER!$A:$A,"&lt;="&amp;$A$2)-SUMIFS(PASTE_DQS_TRACKER!$D:$D,PASTE_DQS_TRACKER!$C:$C,Swaps_wk!$AQ35,PASTE_DQS_TRACKER!$E:$E,Swaps_wk!AC$2,PASTE_DQS_TRACKER!$A:$A,"&gt;="&amp;$A$1,PASTE_DQS_TRACKER!$A:$A,"&lt;="&amp;$A$2)</f>
        <v>0</v>
      </c>
      <c r="AD35" s="6">
        <f>SUMIFS(PASTE_DQS_TRACKER!$D:$D,PASTE_DQS_TRACKER!$C:$C,Swaps_wk!$AQ35,PASTE_DQS_TRACKER!$B:$B,Swaps_wk!AD$2,PASTE_DQS_TRACKER!$A:$A,"&gt;="&amp;$A$1,PASTE_DQS_TRACKER!$A:$A,"&lt;="&amp;$A$2)-SUMIFS(PASTE_DQS_TRACKER!$D:$D,PASTE_DQS_TRACKER!$C:$C,Swaps_wk!$AQ35,PASTE_DQS_TRACKER!$E:$E,Swaps_wk!AD$2,PASTE_DQS_TRACKER!$A:$A,"&gt;="&amp;$A$1,PASTE_DQS_TRACKER!$A:$A,"&lt;="&amp;$A$2)</f>
        <v>0</v>
      </c>
      <c r="AE35" s="6">
        <f>SUMIFS(PASTE_DQS_TRACKER!$D:$D,PASTE_DQS_TRACKER!$C:$C,Swaps_wk!$AQ35,PASTE_DQS_TRACKER!$B:$B,Swaps_wk!AE$2,PASTE_DQS_TRACKER!$A:$A,"&gt;="&amp;$A$1,PASTE_DQS_TRACKER!$A:$A,"&lt;="&amp;$A$2)-SUMIFS(PASTE_DQS_TRACKER!$D:$D,PASTE_DQS_TRACKER!$C:$C,Swaps_wk!$AQ35,PASTE_DQS_TRACKER!$E:$E,Swaps_wk!AE$2,PASTE_DQS_TRACKER!$A:$A,"&gt;="&amp;$A$1,PASTE_DQS_TRACKER!$A:$A,"&lt;="&amp;$A$2)</f>
        <v>0</v>
      </c>
      <c r="AF35" s="6">
        <f>SUMIFS(PASTE_DQS_TRACKER!$D:$D,PASTE_DQS_TRACKER!$C:$C,Swaps_wk!$AQ35,PASTE_DQS_TRACKER!$B:$B,Swaps_wk!AF$2,PASTE_DQS_TRACKER!$A:$A,"&gt;="&amp;$A$1,PASTE_DQS_TRACKER!$A:$A,"&lt;="&amp;$A$2)-SUMIFS(PASTE_DQS_TRACKER!$D:$D,PASTE_DQS_TRACKER!$C:$C,Swaps_wk!$AQ35,PASTE_DQS_TRACKER!$E:$E,Swaps_wk!AF$2,PASTE_DQS_TRACKER!$A:$A,"&gt;="&amp;$A$1,PASTE_DQS_TRACKER!$A:$A,"&lt;="&amp;$A$2)</f>
        <v>0</v>
      </c>
      <c r="AG35" s="6">
        <f>SUMIFS(PASTE_DQS_TRACKER!$D:$D,PASTE_DQS_TRACKER!$C:$C,Swaps_wk!$AQ35,PASTE_DQS_TRACKER!$B:$B,Swaps_wk!AG$2,PASTE_DQS_TRACKER!$A:$A,"&gt;="&amp;$A$1,PASTE_DQS_TRACKER!$A:$A,"&lt;="&amp;$A$2)-SUMIFS(PASTE_DQS_TRACKER!$D:$D,PASTE_DQS_TRACKER!$C:$C,Swaps_wk!$AQ35,PASTE_DQS_TRACKER!$E:$E,Swaps_wk!AG$2,PASTE_DQS_TRACKER!$A:$A,"&gt;="&amp;$A$1,PASTE_DQS_TRACKER!$A:$A,"&lt;="&amp;$A$2)</f>
        <v>0</v>
      </c>
      <c r="AH35" s="6">
        <f>SUMIFS(PASTE_DQS_TRACKER!$D:$D,PASTE_DQS_TRACKER!$C:$C,Swaps_wk!$AQ35,PASTE_DQS_TRACKER!$B:$B,Swaps_wk!AH$2,PASTE_DQS_TRACKER!$A:$A,"&gt;="&amp;$A$1,PASTE_DQS_TRACKER!$A:$A,"&lt;="&amp;$A$2)-SUMIFS(PASTE_DQS_TRACKER!$D:$D,PASTE_DQS_TRACKER!$C:$C,Swaps_wk!$AQ35,PASTE_DQS_TRACKER!$E:$E,Swaps_wk!AH$2,PASTE_DQS_TRACKER!$A:$A,"&gt;="&amp;$A$1,PASTE_DQS_TRACKER!$A:$A,"&lt;="&amp;$A$2)</f>
        <v>0</v>
      </c>
      <c r="AI35" s="6">
        <f>SUMIFS(PASTE_DQS_TRACKER!$D:$D,PASTE_DQS_TRACKER!$C:$C,Swaps_wk!$AQ35,PASTE_DQS_TRACKER!$B:$B,Swaps_wk!AI$2,PASTE_DQS_TRACKER!$A:$A,"&gt;="&amp;$A$1,PASTE_DQS_TRACKER!$A:$A,"&lt;="&amp;$A$2)-SUMIFS(PASTE_DQS_TRACKER!$D:$D,PASTE_DQS_TRACKER!$C:$C,Swaps_wk!$AQ35,PASTE_DQS_TRACKER!$E:$E,Swaps_wk!AI$2,PASTE_DQS_TRACKER!$A:$A,"&gt;="&amp;$A$1,PASTE_DQS_TRACKER!$A:$A,"&lt;="&amp;$A$2)</f>
        <v>0</v>
      </c>
      <c r="AJ35" s="6">
        <f>SUMIFS(PASTE_DQS_TRACKER!$D:$D,PASTE_DQS_TRACKER!$C:$C,Swaps_wk!$AQ35,PASTE_DQS_TRACKER!$B:$B,Swaps_wk!AJ$2,PASTE_DQS_TRACKER!$A:$A,"&gt;="&amp;$A$1,PASTE_DQS_TRACKER!$A:$A,"&lt;="&amp;$A$2)-SUMIFS(PASTE_DQS_TRACKER!$D:$D,PASTE_DQS_TRACKER!$C:$C,Swaps_wk!$AQ35,PASTE_DQS_TRACKER!$E:$E,Swaps_wk!AJ$2,PASTE_DQS_TRACKER!$A:$A,"&gt;="&amp;$A$1,PASTE_DQS_TRACKER!$A:$A,"&lt;="&amp;$A$2)</f>
        <v>0</v>
      </c>
      <c r="AK35" s="6">
        <f>SUMIFS(PASTE_DQS_TRACKER!$D:$D,PASTE_DQS_TRACKER!$C:$C,Swaps_wk!$AQ35,PASTE_DQS_TRACKER!$B:$B,Swaps_wk!AK$2,PASTE_DQS_TRACKER!$A:$A,"&gt;="&amp;$A$1,PASTE_DQS_TRACKER!$A:$A,"&lt;="&amp;$A$2)-SUMIFS(PASTE_DQS_TRACKER!$D:$D,PASTE_DQS_TRACKER!$C:$C,Swaps_wk!$AQ35,PASTE_DQS_TRACKER!$E:$E,Swaps_wk!AK$2,PASTE_DQS_TRACKER!$A:$A,"&gt;="&amp;$A$1,PASTE_DQS_TRACKER!$A:$A,"&lt;="&amp;$A$2)</f>
        <v>0</v>
      </c>
      <c r="AL35" s="6">
        <f>SUMIFS(PASTE_DQS_TRACKER!$D:$D,PASTE_DQS_TRACKER!$C:$C,Swaps_wk!$AQ35,PASTE_DQS_TRACKER!$B:$B,Swaps_wk!AL$2,PASTE_DQS_TRACKER!$A:$A,"&gt;="&amp;$A$1,PASTE_DQS_TRACKER!$A:$A,"&lt;="&amp;$A$2)-SUMIFS(PASTE_DQS_TRACKER!$D:$D,PASTE_DQS_TRACKER!$C:$C,Swaps_wk!$AQ35,PASTE_DQS_TRACKER!$E:$E,Swaps_wk!AL$2,PASTE_DQS_TRACKER!$A:$A,"&gt;="&amp;$A$1,PASTE_DQS_TRACKER!$A:$A,"&lt;="&amp;$A$2)</f>
        <v>0</v>
      </c>
      <c r="AM35" s="6">
        <f>SUMIFS(PASTE_DQS_TRACKER!$D:$D,PASTE_DQS_TRACKER!$C:$C,Swaps_wk!$AQ35,PASTE_DQS_TRACKER!$B:$B,Swaps_wk!AM$2,PASTE_DQS_TRACKER!$A:$A,"&gt;="&amp;$A$1,PASTE_DQS_TRACKER!$A:$A,"&lt;="&amp;$A$2)-SUMIFS(PASTE_DQS_TRACKER!$D:$D,PASTE_DQS_TRACKER!$C:$C,Swaps_wk!$AQ35,PASTE_DQS_TRACKER!$E:$E,Swaps_wk!AM$2,PASTE_DQS_TRACKER!$A:$A,"&gt;="&amp;$A$1,PASTE_DQS_TRACKER!$A:$A,"&lt;="&amp;$A$2)</f>
        <v>0</v>
      </c>
      <c r="AN35" s="6">
        <f>SUMIFS(PASTE_DQS_TRACKER!$D:$D,PASTE_DQS_TRACKER!$C:$C,Swaps_wk!$AQ35,PASTE_DQS_TRACKER!$B:$B,Swaps_wk!AN$2,PASTE_DQS_TRACKER!$A:$A,"&gt;="&amp;$A$1,PASTE_DQS_TRACKER!$A:$A,"&lt;="&amp;$A$2)-SUMIFS(PASTE_DQS_TRACKER!$D:$D,PASTE_DQS_TRACKER!$C:$C,Swaps_wk!$AQ35,PASTE_DQS_TRACKER!$E:$E,Swaps_wk!AN$2,PASTE_DQS_TRACKER!$A:$A,"&gt;="&amp;$A$1,PASTE_DQS_TRACKER!$A:$A,"&lt;="&amp;$A$2)</f>
        <v>0</v>
      </c>
      <c r="AO35" s="6">
        <f t="shared" si="0"/>
        <v>0</v>
      </c>
      <c r="AP35">
        <v>34</v>
      </c>
      <c r="AQ35" t="str">
        <f t="shared" si="1"/>
        <v>POK/05B-F.</v>
      </c>
    </row>
    <row r="36" spans="1:43" x14ac:dyDescent="0.25">
      <c r="A36" t="s">
        <v>57</v>
      </c>
      <c r="B36" s="6">
        <f>SUMIFS(PASTE_DQS_TRACKER!$D:$D,PASTE_DQS_TRACKER!$C:$C,Swaps_wk!$AQ36,PASTE_DQS_TRACKER!$B:$B,Swaps_wk!B$2,PASTE_DQS_TRACKER!$A:$A,"&gt;="&amp;$A$1,PASTE_DQS_TRACKER!$A:$A,"&lt;="&amp;$A$2)-SUMIFS(PASTE_DQS_TRACKER!$D:$D,PASTE_DQS_TRACKER!$C:$C,Swaps_wk!$AQ36,PASTE_DQS_TRACKER!$E:$E,Swaps_wk!B$2,PASTE_DQS_TRACKER!$A:$A,"&gt;="&amp;$A$1,PASTE_DQS_TRACKER!$A:$A,"&lt;="&amp;$A$2)</f>
        <v>0</v>
      </c>
      <c r="C36" s="6">
        <f>SUMIFS(PASTE_DQS_TRACKER!$D:$D,PASTE_DQS_TRACKER!$C:$C,Swaps_wk!$AQ36,PASTE_DQS_TRACKER!$B:$B,Swaps_wk!C$2,PASTE_DQS_TRACKER!$A:$A,"&gt;="&amp;$A$1,PASTE_DQS_TRACKER!$A:$A,"&lt;="&amp;$A$2)-SUMIFS(PASTE_DQS_TRACKER!$D:$D,PASTE_DQS_TRACKER!$C:$C,Swaps_wk!$AQ36,PASTE_DQS_TRACKER!$E:$E,Swaps_wk!C$2,PASTE_DQS_TRACKER!$A:$A,"&gt;="&amp;$A$1,PASTE_DQS_TRACKER!$A:$A,"&lt;="&amp;$A$2)</f>
        <v>0</v>
      </c>
      <c r="D36" s="6">
        <f>SUMIFS(PASTE_DQS_TRACKER!$D:$D,PASTE_DQS_TRACKER!$C:$C,Swaps_wk!$AQ36,PASTE_DQS_TRACKER!$B:$B,Swaps_wk!D$2,PASTE_DQS_TRACKER!$A:$A,"&gt;="&amp;$A$1,PASTE_DQS_TRACKER!$A:$A,"&lt;="&amp;$A$2)-SUMIFS(PASTE_DQS_TRACKER!$D:$D,PASTE_DQS_TRACKER!$C:$C,Swaps_wk!$AQ36,PASTE_DQS_TRACKER!$E:$E,Swaps_wk!D$2,PASTE_DQS_TRACKER!$A:$A,"&gt;="&amp;$A$1,PASTE_DQS_TRACKER!$A:$A,"&lt;="&amp;$A$2)</f>
        <v>25</v>
      </c>
      <c r="E36" s="6">
        <f>SUMIFS(PASTE_DQS_TRACKER!$D:$D,PASTE_DQS_TRACKER!$C:$C,Swaps_wk!$AQ36,PASTE_DQS_TRACKER!$B:$B,Swaps_wk!E$2,PASTE_DQS_TRACKER!$A:$A,"&gt;="&amp;$A$1,PASTE_DQS_TRACKER!$A:$A,"&lt;="&amp;$A$2)-SUMIFS(PASTE_DQS_TRACKER!$D:$D,PASTE_DQS_TRACKER!$C:$C,Swaps_wk!$AQ36,PASTE_DQS_TRACKER!$E:$E,Swaps_wk!E$2,PASTE_DQS_TRACKER!$A:$A,"&gt;="&amp;$A$1,PASTE_DQS_TRACKER!$A:$A,"&lt;="&amp;$A$2)</f>
        <v>0</v>
      </c>
      <c r="F36" s="6">
        <f>SUMIFS(PASTE_DQS_TRACKER!$D:$D,PASTE_DQS_TRACKER!$C:$C,Swaps_wk!$AQ36,PASTE_DQS_TRACKER!$B:$B,Swaps_wk!F$2,PASTE_DQS_TRACKER!$A:$A,"&gt;="&amp;$A$1,PASTE_DQS_TRACKER!$A:$A,"&lt;="&amp;$A$2)-SUMIFS(PASTE_DQS_TRACKER!$D:$D,PASTE_DQS_TRACKER!$C:$C,Swaps_wk!$AQ36,PASTE_DQS_TRACKER!$E:$E,Swaps_wk!F$2,PASTE_DQS_TRACKER!$A:$A,"&gt;="&amp;$A$1,PASTE_DQS_TRACKER!$A:$A,"&lt;="&amp;$A$2)</f>
        <v>0</v>
      </c>
      <c r="G36" s="6">
        <f>SUMIFS(PASTE_DQS_TRACKER!$D:$D,PASTE_DQS_TRACKER!$C:$C,Swaps_wk!$AQ36,PASTE_DQS_TRACKER!$B:$B,Swaps_wk!G$2,PASTE_DQS_TRACKER!$A:$A,"&gt;="&amp;$A$1,PASTE_DQS_TRACKER!$A:$A,"&lt;="&amp;$A$2)-SUMIFS(PASTE_DQS_TRACKER!$D:$D,PASTE_DQS_TRACKER!$C:$C,Swaps_wk!$AQ36,PASTE_DQS_TRACKER!$E:$E,Swaps_wk!G$2,PASTE_DQS_TRACKER!$A:$A,"&gt;="&amp;$A$1,PASTE_DQS_TRACKER!$A:$A,"&lt;="&amp;$A$2)</f>
        <v>0</v>
      </c>
      <c r="H36" s="6">
        <f>SUMIFS(PASTE_DQS_TRACKER!$D:$D,PASTE_DQS_TRACKER!$C:$C,Swaps_wk!$AQ36,PASTE_DQS_TRACKER!$B:$B,Swaps_wk!H$2,PASTE_DQS_TRACKER!$A:$A,"&gt;="&amp;$A$1,PASTE_DQS_TRACKER!$A:$A,"&lt;="&amp;$A$2)-SUMIFS(PASTE_DQS_TRACKER!$D:$D,PASTE_DQS_TRACKER!$C:$C,Swaps_wk!$AQ36,PASTE_DQS_TRACKER!$E:$E,Swaps_wk!H$2,PASTE_DQS_TRACKER!$A:$A,"&gt;="&amp;$A$1,PASTE_DQS_TRACKER!$A:$A,"&lt;="&amp;$A$2)</f>
        <v>0</v>
      </c>
      <c r="I36" s="6">
        <f>SUMIFS(PASTE_DQS_TRACKER!$D:$D,PASTE_DQS_TRACKER!$C:$C,Swaps_wk!$AQ36,PASTE_DQS_TRACKER!$B:$B,Swaps_wk!I$2,PASTE_DQS_TRACKER!$A:$A,"&gt;="&amp;$A$1,PASTE_DQS_TRACKER!$A:$A,"&lt;="&amp;$A$2)-SUMIFS(PASTE_DQS_TRACKER!$D:$D,PASTE_DQS_TRACKER!$C:$C,Swaps_wk!$AQ36,PASTE_DQS_TRACKER!$E:$E,Swaps_wk!I$2,PASTE_DQS_TRACKER!$A:$A,"&gt;="&amp;$A$1,PASTE_DQS_TRACKER!$A:$A,"&lt;="&amp;$A$2)</f>
        <v>0</v>
      </c>
      <c r="J36" s="6">
        <f>SUMIFS(PASTE_DQS_TRACKER!$D:$D,PASTE_DQS_TRACKER!$C:$C,Swaps_wk!$AQ36,PASTE_DQS_TRACKER!$B:$B,Swaps_wk!J$2,PASTE_DQS_TRACKER!$A:$A,"&gt;="&amp;$A$1,PASTE_DQS_TRACKER!$A:$A,"&lt;="&amp;$A$2)-SUMIFS(PASTE_DQS_TRACKER!$D:$D,PASTE_DQS_TRACKER!$C:$C,Swaps_wk!$AQ36,PASTE_DQS_TRACKER!$E:$E,Swaps_wk!J$2,PASTE_DQS_TRACKER!$A:$A,"&gt;="&amp;$A$1,PASTE_DQS_TRACKER!$A:$A,"&lt;="&amp;$A$2)</f>
        <v>0</v>
      </c>
      <c r="K36" s="6">
        <f>SUMIFS(PASTE_DQS_TRACKER!$D:$D,PASTE_DQS_TRACKER!$C:$C,Swaps_wk!$AQ36,PASTE_DQS_TRACKER!$B:$B,Swaps_wk!K$2,PASTE_DQS_TRACKER!$A:$A,"&gt;="&amp;$A$1,PASTE_DQS_TRACKER!$A:$A,"&lt;="&amp;$A$2)-SUMIFS(PASTE_DQS_TRACKER!$D:$D,PASTE_DQS_TRACKER!$C:$C,Swaps_wk!$AQ36,PASTE_DQS_TRACKER!$E:$E,Swaps_wk!K$2,PASTE_DQS_TRACKER!$A:$A,"&gt;="&amp;$A$1,PASTE_DQS_TRACKER!$A:$A,"&lt;="&amp;$A$2)</f>
        <v>0</v>
      </c>
      <c r="L36" s="6">
        <f>SUMIFS(PASTE_DQS_TRACKER!$D:$D,PASTE_DQS_TRACKER!$C:$C,Swaps_wk!$AQ36,PASTE_DQS_TRACKER!$B:$B,Swaps_wk!L$2,PASTE_DQS_TRACKER!$A:$A,"&gt;="&amp;$A$1,PASTE_DQS_TRACKER!$A:$A,"&lt;="&amp;$A$2)-SUMIFS(PASTE_DQS_TRACKER!$D:$D,PASTE_DQS_TRACKER!$C:$C,Swaps_wk!$AQ36,PASTE_DQS_TRACKER!$E:$E,Swaps_wk!L$2,PASTE_DQS_TRACKER!$A:$A,"&gt;="&amp;$A$1,PASTE_DQS_TRACKER!$A:$A,"&lt;="&amp;$A$2)</f>
        <v>0</v>
      </c>
      <c r="M36" s="6">
        <f>SUMIFS(PASTE_DQS_TRACKER!$D:$D,PASTE_DQS_TRACKER!$C:$C,Swaps_wk!$AQ36,PASTE_DQS_TRACKER!$B:$B,Swaps_wk!M$2,PASTE_DQS_TRACKER!$A:$A,"&gt;="&amp;$A$1,PASTE_DQS_TRACKER!$A:$A,"&lt;="&amp;$A$2)-SUMIFS(PASTE_DQS_TRACKER!$D:$D,PASTE_DQS_TRACKER!$C:$C,Swaps_wk!$AQ36,PASTE_DQS_TRACKER!$E:$E,Swaps_wk!M$2,PASTE_DQS_TRACKER!$A:$A,"&gt;="&amp;$A$1,PASTE_DQS_TRACKER!$A:$A,"&lt;="&amp;$A$2)</f>
        <v>70.400000000000006</v>
      </c>
      <c r="N36" s="6">
        <f>SUMIFS(PASTE_DQS_TRACKER!$D:$D,PASTE_DQS_TRACKER!$C:$C,Swaps_wk!$AQ36,PASTE_DQS_TRACKER!$B:$B,Swaps_wk!N$2,PASTE_DQS_TRACKER!$A:$A,"&gt;="&amp;$A$1,PASTE_DQS_TRACKER!$A:$A,"&lt;="&amp;$A$2)-SUMIFS(PASTE_DQS_TRACKER!$D:$D,PASTE_DQS_TRACKER!$C:$C,Swaps_wk!$AQ36,PASTE_DQS_TRACKER!$E:$E,Swaps_wk!N$2,PASTE_DQS_TRACKER!$A:$A,"&gt;="&amp;$A$1,PASTE_DQS_TRACKER!$A:$A,"&lt;="&amp;$A$2)</f>
        <v>25</v>
      </c>
      <c r="O36" s="6">
        <f>SUMIFS(PASTE_DQS_TRACKER!$D:$D,PASTE_DQS_TRACKER!$C:$C,Swaps_wk!$AQ36,PASTE_DQS_TRACKER!$B:$B,Swaps_wk!O$2,PASTE_DQS_TRACKER!$A:$A,"&gt;="&amp;$A$1,PASTE_DQS_TRACKER!$A:$A,"&lt;="&amp;$A$2)-SUMIFS(PASTE_DQS_TRACKER!$D:$D,PASTE_DQS_TRACKER!$C:$C,Swaps_wk!$AQ36,PASTE_DQS_TRACKER!$E:$E,Swaps_wk!O$2,PASTE_DQS_TRACKER!$A:$A,"&gt;="&amp;$A$1,PASTE_DQS_TRACKER!$A:$A,"&lt;="&amp;$A$2)</f>
        <v>0</v>
      </c>
      <c r="P36" s="6">
        <f>SUMIFS(PASTE_DQS_TRACKER!$D:$D,PASTE_DQS_TRACKER!$C:$C,Swaps_wk!$AQ36,PASTE_DQS_TRACKER!$B:$B,Swaps_wk!P$2,PASTE_DQS_TRACKER!$A:$A,"&gt;="&amp;$A$1,PASTE_DQS_TRACKER!$A:$A,"&lt;="&amp;$A$2)-SUMIFS(PASTE_DQS_TRACKER!$D:$D,PASTE_DQS_TRACKER!$C:$C,Swaps_wk!$AQ36,PASTE_DQS_TRACKER!$E:$E,Swaps_wk!P$2,PASTE_DQS_TRACKER!$A:$A,"&gt;="&amp;$A$1,PASTE_DQS_TRACKER!$A:$A,"&lt;="&amp;$A$2)</f>
        <v>0</v>
      </c>
      <c r="Q36" s="6">
        <f>SUMIFS(PASTE_DQS_TRACKER!$D:$D,PASTE_DQS_TRACKER!$C:$C,Swaps_wk!$AQ36,PASTE_DQS_TRACKER!$B:$B,Swaps_wk!Q$2,PASTE_DQS_TRACKER!$A:$A,"&gt;="&amp;$A$1,PASTE_DQS_TRACKER!$A:$A,"&lt;="&amp;$A$2)-SUMIFS(PASTE_DQS_TRACKER!$D:$D,PASTE_DQS_TRACKER!$C:$C,Swaps_wk!$AQ36,PASTE_DQS_TRACKER!$E:$E,Swaps_wk!Q$2,PASTE_DQS_TRACKER!$A:$A,"&gt;="&amp;$A$1,PASTE_DQS_TRACKER!$A:$A,"&lt;="&amp;$A$2)</f>
        <v>0</v>
      </c>
      <c r="R36" s="6">
        <f>SUMIFS(PASTE_DQS_TRACKER!$D:$D,PASTE_DQS_TRACKER!$C:$C,Swaps_wk!$AQ36,PASTE_DQS_TRACKER!$B:$B,Swaps_wk!R$2,PASTE_DQS_TRACKER!$A:$A,"&gt;="&amp;$A$1,PASTE_DQS_TRACKER!$A:$A,"&lt;="&amp;$A$2)-SUMIFS(PASTE_DQS_TRACKER!$D:$D,PASTE_DQS_TRACKER!$C:$C,Swaps_wk!$AQ36,PASTE_DQS_TRACKER!$E:$E,Swaps_wk!R$2,PASTE_DQS_TRACKER!$A:$A,"&gt;="&amp;$A$1,PASTE_DQS_TRACKER!$A:$A,"&lt;="&amp;$A$2)</f>
        <v>0</v>
      </c>
      <c r="S36" s="6">
        <f>SUMIFS(PASTE_DQS_TRACKER!$D:$D,PASTE_DQS_TRACKER!$C:$C,Swaps_wk!$AQ36,PASTE_DQS_TRACKER!$B:$B,Swaps_wk!S$2,PASTE_DQS_TRACKER!$A:$A,"&gt;="&amp;$A$1,PASTE_DQS_TRACKER!$A:$A,"&lt;="&amp;$A$2)-SUMIFS(PASTE_DQS_TRACKER!$D:$D,PASTE_DQS_TRACKER!$C:$C,Swaps_wk!$AQ36,PASTE_DQS_TRACKER!$E:$E,Swaps_wk!S$2,PASTE_DQS_TRACKER!$A:$A,"&gt;="&amp;$A$1,PASTE_DQS_TRACKER!$A:$A,"&lt;="&amp;$A$2)</f>
        <v>0</v>
      </c>
      <c r="T36" s="6">
        <f>SUMIFS(PASTE_DQS_TRACKER!$D:$D,PASTE_DQS_TRACKER!$C:$C,Swaps_wk!$AQ36,PASTE_DQS_TRACKER!$B:$B,Swaps_wk!T$2,PASTE_DQS_TRACKER!$A:$A,"&gt;="&amp;$A$1,PASTE_DQS_TRACKER!$A:$A,"&lt;="&amp;$A$2)-SUMIFS(PASTE_DQS_TRACKER!$D:$D,PASTE_DQS_TRACKER!$C:$C,Swaps_wk!$AQ36,PASTE_DQS_TRACKER!$E:$E,Swaps_wk!T$2,PASTE_DQS_TRACKER!$A:$A,"&gt;="&amp;$A$1,PASTE_DQS_TRACKER!$A:$A,"&lt;="&amp;$A$2)</f>
        <v>0</v>
      </c>
      <c r="U36" s="6">
        <f>SUMIFS(PASTE_DQS_TRACKER!$D:$D,PASTE_DQS_TRACKER!$C:$C,Swaps_wk!$AQ36,PASTE_DQS_TRACKER!$B:$B,Swaps_wk!U$2,PASTE_DQS_TRACKER!$A:$A,"&gt;="&amp;$A$1,PASTE_DQS_TRACKER!$A:$A,"&lt;="&amp;$A$2)-SUMIFS(PASTE_DQS_TRACKER!$D:$D,PASTE_DQS_TRACKER!$C:$C,Swaps_wk!$AQ36,PASTE_DQS_TRACKER!$E:$E,Swaps_wk!U$2,PASTE_DQS_TRACKER!$A:$A,"&gt;="&amp;$A$1,PASTE_DQS_TRACKER!$A:$A,"&lt;="&amp;$A$2)</f>
        <v>0</v>
      </c>
      <c r="V36" s="6">
        <f>SUMIFS(PASTE_DQS_TRACKER!$D:$D,PASTE_DQS_TRACKER!$C:$C,Swaps_wk!$AQ36,PASTE_DQS_TRACKER!$B:$B,Swaps_wk!V$2,PASTE_DQS_TRACKER!$A:$A,"&gt;="&amp;$A$1,PASTE_DQS_TRACKER!$A:$A,"&lt;="&amp;$A$2)-SUMIFS(PASTE_DQS_TRACKER!$D:$D,PASTE_DQS_TRACKER!$C:$C,Swaps_wk!$AQ36,PASTE_DQS_TRACKER!$E:$E,Swaps_wk!V$2,PASTE_DQS_TRACKER!$A:$A,"&gt;="&amp;$A$1,PASTE_DQS_TRACKER!$A:$A,"&lt;="&amp;$A$2)</f>
        <v>-120.4</v>
      </c>
      <c r="W36" s="6">
        <f>SUMIFS(PASTE_DQS_TRACKER!$D:$D,PASTE_DQS_TRACKER!$C:$C,Swaps_wk!$AQ36,PASTE_DQS_TRACKER!$B:$B,Swaps_wk!W$2,PASTE_DQS_TRACKER!$A:$A,"&gt;="&amp;$A$1,PASTE_DQS_TRACKER!$A:$A,"&lt;="&amp;$A$2)-SUMIFS(PASTE_DQS_TRACKER!$D:$D,PASTE_DQS_TRACKER!$C:$C,Swaps_wk!$AQ36,PASTE_DQS_TRACKER!$E:$E,Swaps_wk!W$2,PASTE_DQS_TRACKER!$A:$A,"&gt;="&amp;$A$1,PASTE_DQS_TRACKER!$A:$A,"&lt;="&amp;$A$2)</f>
        <v>0</v>
      </c>
      <c r="X36" s="6">
        <f>SUMIFS(PASTE_DQS_TRACKER!$D:$D,PASTE_DQS_TRACKER!$C:$C,Swaps_wk!$AQ36,PASTE_DQS_TRACKER!$B:$B,Swaps_wk!X$2,PASTE_DQS_TRACKER!$A:$A,"&gt;="&amp;$A$1,PASTE_DQS_TRACKER!$A:$A,"&lt;="&amp;$A$2)-SUMIFS(PASTE_DQS_TRACKER!$D:$D,PASTE_DQS_TRACKER!$C:$C,Swaps_wk!$AQ36,PASTE_DQS_TRACKER!$E:$E,Swaps_wk!X$2,PASTE_DQS_TRACKER!$A:$A,"&gt;="&amp;$A$1,PASTE_DQS_TRACKER!$A:$A,"&lt;="&amp;$A$2)</f>
        <v>0</v>
      </c>
      <c r="Y36" s="6">
        <f>SUMIFS(PASTE_DQS_TRACKER!$D:$D,PASTE_DQS_TRACKER!$C:$C,Swaps_wk!$AQ36,PASTE_DQS_TRACKER!$B:$B,Swaps_wk!Y$2,PASTE_DQS_TRACKER!$A:$A,"&gt;="&amp;$A$1,PASTE_DQS_TRACKER!$A:$A,"&lt;="&amp;$A$2)-SUMIFS(PASTE_DQS_TRACKER!$D:$D,PASTE_DQS_TRACKER!$C:$C,Swaps_wk!$AQ36,PASTE_DQS_TRACKER!$E:$E,Swaps_wk!Y$2,PASTE_DQS_TRACKER!$A:$A,"&gt;="&amp;$A$1,PASTE_DQS_TRACKER!$A:$A,"&lt;="&amp;$A$2)</f>
        <v>0</v>
      </c>
      <c r="Z36" s="6">
        <f>SUMIFS(PASTE_DQS_TRACKER!$D:$D,PASTE_DQS_TRACKER!$C:$C,Swaps_wk!$AQ36,PASTE_DQS_TRACKER!$B:$B,Swaps_wk!Z$2,PASTE_DQS_TRACKER!$A:$A,"&gt;="&amp;$A$1,PASTE_DQS_TRACKER!$A:$A,"&lt;="&amp;$A$2)-SUMIFS(PASTE_DQS_TRACKER!$D:$D,PASTE_DQS_TRACKER!$C:$C,Swaps_wk!$AQ36,PASTE_DQS_TRACKER!$E:$E,Swaps_wk!Z$2,PASTE_DQS_TRACKER!$A:$A,"&gt;="&amp;$A$1,PASTE_DQS_TRACKER!$A:$A,"&lt;="&amp;$A$2)</f>
        <v>0</v>
      </c>
      <c r="AA36" s="6">
        <f>SUMIFS(PASTE_DQS_TRACKER!$D:$D,PASTE_DQS_TRACKER!$C:$C,Swaps_wk!$AQ36,PASTE_DQS_TRACKER!$B:$B,Swaps_wk!AA$2,PASTE_DQS_TRACKER!$A:$A,"&gt;="&amp;$A$1,PASTE_DQS_TRACKER!$A:$A,"&lt;="&amp;$A$2)-SUMIFS(PASTE_DQS_TRACKER!$D:$D,PASTE_DQS_TRACKER!$C:$C,Swaps_wk!$AQ36,PASTE_DQS_TRACKER!$E:$E,Swaps_wk!AA$2,PASTE_DQS_TRACKER!$A:$A,"&gt;="&amp;$A$1,PASTE_DQS_TRACKER!$A:$A,"&lt;="&amp;$A$2)</f>
        <v>0</v>
      </c>
      <c r="AB36" s="6">
        <f>SUMIFS(PASTE_DQS_TRACKER!$D:$D,PASTE_DQS_TRACKER!$C:$C,Swaps_wk!$AQ36,PASTE_DQS_TRACKER!$B:$B,Swaps_wk!AB$2,PASTE_DQS_TRACKER!$A:$A,"&gt;="&amp;$A$1,PASTE_DQS_TRACKER!$A:$A,"&lt;="&amp;$A$2)-SUMIFS(PASTE_DQS_TRACKER!$D:$D,PASTE_DQS_TRACKER!$C:$C,Swaps_wk!$AQ36,PASTE_DQS_TRACKER!$E:$E,Swaps_wk!AB$2,PASTE_DQS_TRACKER!$A:$A,"&gt;="&amp;$A$1,PASTE_DQS_TRACKER!$A:$A,"&lt;="&amp;$A$2)</f>
        <v>0</v>
      </c>
      <c r="AC36" s="6">
        <f>SUMIFS(PASTE_DQS_TRACKER!$D:$D,PASTE_DQS_TRACKER!$C:$C,Swaps_wk!$AQ36,PASTE_DQS_TRACKER!$B:$B,Swaps_wk!AC$2,PASTE_DQS_TRACKER!$A:$A,"&gt;="&amp;$A$1,PASTE_DQS_TRACKER!$A:$A,"&lt;="&amp;$A$2)-SUMIFS(PASTE_DQS_TRACKER!$D:$D,PASTE_DQS_TRACKER!$C:$C,Swaps_wk!$AQ36,PASTE_DQS_TRACKER!$E:$E,Swaps_wk!AC$2,PASTE_DQS_TRACKER!$A:$A,"&gt;="&amp;$A$1,PASTE_DQS_TRACKER!$A:$A,"&lt;="&amp;$A$2)</f>
        <v>0</v>
      </c>
      <c r="AD36" s="6">
        <f>SUMIFS(PASTE_DQS_TRACKER!$D:$D,PASTE_DQS_TRACKER!$C:$C,Swaps_wk!$AQ36,PASTE_DQS_TRACKER!$B:$B,Swaps_wk!AD$2,PASTE_DQS_TRACKER!$A:$A,"&gt;="&amp;$A$1,PASTE_DQS_TRACKER!$A:$A,"&lt;="&amp;$A$2)-SUMIFS(PASTE_DQS_TRACKER!$D:$D,PASTE_DQS_TRACKER!$C:$C,Swaps_wk!$AQ36,PASTE_DQS_TRACKER!$E:$E,Swaps_wk!AD$2,PASTE_DQS_TRACKER!$A:$A,"&gt;="&amp;$A$1,PASTE_DQS_TRACKER!$A:$A,"&lt;="&amp;$A$2)</f>
        <v>0</v>
      </c>
      <c r="AE36" s="6">
        <f>SUMIFS(PASTE_DQS_TRACKER!$D:$D,PASTE_DQS_TRACKER!$C:$C,Swaps_wk!$AQ36,PASTE_DQS_TRACKER!$B:$B,Swaps_wk!AE$2,PASTE_DQS_TRACKER!$A:$A,"&gt;="&amp;$A$1,PASTE_DQS_TRACKER!$A:$A,"&lt;="&amp;$A$2)-SUMIFS(PASTE_DQS_TRACKER!$D:$D,PASTE_DQS_TRACKER!$C:$C,Swaps_wk!$AQ36,PASTE_DQS_TRACKER!$E:$E,Swaps_wk!AE$2,PASTE_DQS_TRACKER!$A:$A,"&gt;="&amp;$A$1,PASTE_DQS_TRACKER!$A:$A,"&lt;="&amp;$A$2)</f>
        <v>0</v>
      </c>
      <c r="AF36" s="6">
        <f>SUMIFS(PASTE_DQS_TRACKER!$D:$D,PASTE_DQS_TRACKER!$C:$C,Swaps_wk!$AQ36,PASTE_DQS_TRACKER!$B:$B,Swaps_wk!AF$2,PASTE_DQS_TRACKER!$A:$A,"&gt;="&amp;$A$1,PASTE_DQS_TRACKER!$A:$A,"&lt;="&amp;$A$2)-SUMIFS(PASTE_DQS_TRACKER!$D:$D,PASTE_DQS_TRACKER!$C:$C,Swaps_wk!$AQ36,PASTE_DQS_TRACKER!$E:$E,Swaps_wk!AF$2,PASTE_DQS_TRACKER!$A:$A,"&gt;="&amp;$A$1,PASTE_DQS_TRACKER!$A:$A,"&lt;="&amp;$A$2)</f>
        <v>0</v>
      </c>
      <c r="AG36" s="6">
        <f>SUMIFS(PASTE_DQS_TRACKER!$D:$D,PASTE_DQS_TRACKER!$C:$C,Swaps_wk!$AQ36,PASTE_DQS_TRACKER!$B:$B,Swaps_wk!AG$2,PASTE_DQS_TRACKER!$A:$A,"&gt;="&amp;$A$1,PASTE_DQS_TRACKER!$A:$A,"&lt;="&amp;$A$2)-SUMIFS(PASTE_DQS_TRACKER!$D:$D,PASTE_DQS_TRACKER!$C:$C,Swaps_wk!$AQ36,PASTE_DQS_TRACKER!$E:$E,Swaps_wk!AG$2,PASTE_DQS_TRACKER!$A:$A,"&gt;="&amp;$A$1,PASTE_DQS_TRACKER!$A:$A,"&lt;="&amp;$A$2)</f>
        <v>0</v>
      </c>
      <c r="AH36" s="6">
        <f>SUMIFS(PASTE_DQS_TRACKER!$D:$D,PASTE_DQS_TRACKER!$C:$C,Swaps_wk!$AQ36,PASTE_DQS_TRACKER!$B:$B,Swaps_wk!AH$2,PASTE_DQS_TRACKER!$A:$A,"&gt;="&amp;$A$1,PASTE_DQS_TRACKER!$A:$A,"&lt;="&amp;$A$2)-SUMIFS(PASTE_DQS_TRACKER!$D:$D,PASTE_DQS_TRACKER!$C:$C,Swaps_wk!$AQ36,PASTE_DQS_TRACKER!$E:$E,Swaps_wk!AH$2,PASTE_DQS_TRACKER!$A:$A,"&gt;="&amp;$A$1,PASTE_DQS_TRACKER!$A:$A,"&lt;="&amp;$A$2)</f>
        <v>0</v>
      </c>
      <c r="AI36" s="6">
        <f>SUMIFS(PASTE_DQS_TRACKER!$D:$D,PASTE_DQS_TRACKER!$C:$C,Swaps_wk!$AQ36,PASTE_DQS_TRACKER!$B:$B,Swaps_wk!AI$2,PASTE_DQS_TRACKER!$A:$A,"&gt;="&amp;$A$1,PASTE_DQS_TRACKER!$A:$A,"&lt;="&amp;$A$2)-SUMIFS(PASTE_DQS_TRACKER!$D:$D,PASTE_DQS_TRACKER!$C:$C,Swaps_wk!$AQ36,PASTE_DQS_TRACKER!$E:$E,Swaps_wk!AI$2,PASTE_DQS_TRACKER!$A:$A,"&gt;="&amp;$A$1,PASTE_DQS_TRACKER!$A:$A,"&lt;="&amp;$A$2)</f>
        <v>0</v>
      </c>
      <c r="AJ36" s="6">
        <f>SUMIFS(PASTE_DQS_TRACKER!$D:$D,PASTE_DQS_TRACKER!$C:$C,Swaps_wk!$AQ36,PASTE_DQS_TRACKER!$B:$B,Swaps_wk!AJ$2,PASTE_DQS_TRACKER!$A:$A,"&gt;="&amp;$A$1,PASTE_DQS_TRACKER!$A:$A,"&lt;="&amp;$A$2)-SUMIFS(PASTE_DQS_TRACKER!$D:$D,PASTE_DQS_TRACKER!$C:$C,Swaps_wk!$AQ36,PASTE_DQS_TRACKER!$E:$E,Swaps_wk!AJ$2,PASTE_DQS_TRACKER!$A:$A,"&gt;="&amp;$A$1,PASTE_DQS_TRACKER!$A:$A,"&lt;="&amp;$A$2)</f>
        <v>0</v>
      </c>
      <c r="AK36" s="6">
        <f>SUMIFS(PASTE_DQS_TRACKER!$D:$D,PASTE_DQS_TRACKER!$C:$C,Swaps_wk!$AQ36,PASTE_DQS_TRACKER!$B:$B,Swaps_wk!AK$2,PASTE_DQS_TRACKER!$A:$A,"&gt;="&amp;$A$1,PASTE_DQS_TRACKER!$A:$A,"&lt;="&amp;$A$2)-SUMIFS(PASTE_DQS_TRACKER!$D:$D,PASTE_DQS_TRACKER!$C:$C,Swaps_wk!$AQ36,PASTE_DQS_TRACKER!$E:$E,Swaps_wk!AK$2,PASTE_DQS_TRACKER!$A:$A,"&gt;="&amp;$A$1,PASTE_DQS_TRACKER!$A:$A,"&lt;="&amp;$A$2)</f>
        <v>0</v>
      </c>
      <c r="AL36" s="6">
        <f>SUMIFS(PASTE_DQS_TRACKER!$D:$D,PASTE_DQS_TRACKER!$C:$C,Swaps_wk!$AQ36,PASTE_DQS_TRACKER!$B:$B,Swaps_wk!AL$2,PASTE_DQS_TRACKER!$A:$A,"&gt;="&amp;$A$1,PASTE_DQS_TRACKER!$A:$A,"&lt;="&amp;$A$2)-SUMIFS(PASTE_DQS_TRACKER!$D:$D,PASTE_DQS_TRACKER!$C:$C,Swaps_wk!$AQ36,PASTE_DQS_TRACKER!$E:$E,Swaps_wk!AL$2,PASTE_DQS_TRACKER!$A:$A,"&gt;="&amp;$A$1,PASTE_DQS_TRACKER!$A:$A,"&lt;="&amp;$A$2)</f>
        <v>0</v>
      </c>
      <c r="AM36" s="6">
        <f>SUMIFS(PASTE_DQS_TRACKER!$D:$D,PASTE_DQS_TRACKER!$C:$C,Swaps_wk!$AQ36,PASTE_DQS_TRACKER!$B:$B,Swaps_wk!AM$2,PASTE_DQS_TRACKER!$A:$A,"&gt;="&amp;$A$1,PASTE_DQS_TRACKER!$A:$A,"&lt;="&amp;$A$2)-SUMIFS(PASTE_DQS_TRACKER!$D:$D,PASTE_DQS_TRACKER!$C:$C,Swaps_wk!$AQ36,PASTE_DQS_TRACKER!$E:$E,Swaps_wk!AM$2,PASTE_DQS_TRACKER!$A:$A,"&gt;="&amp;$A$1,PASTE_DQS_TRACKER!$A:$A,"&lt;="&amp;$A$2)</f>
        <v>0</v>
      </c>
      <c r="AN36" s="6">
        <f>SUMIFS(PASTE_DQS_TRACKER!$D:$D,PASTE_DQS_TRACKER!$C:$C,Swaps_wk!$AQ36,PASTE_DQS_TRACKER!$B:$B,Swaps_wk!AN$2,PASTE_DQS_TRACKER!$A:$A,"&gt;="&amp;$A$1,PASTE_DQS_TRACKER!$A:$A,"&lt;="&amp;$A$2)-SUMIFS(PASTE_DQS_TRACKER!$D:$D,PASTE_DQS_TRACKER!$C:$C,Swaps_wk!$AQ36,PASTE_DQS_TRACKER!$E:$E,Swaps_wk!AN$2,PASTE_DQS_TRACKER!$A:$A,"&gt;="&amp;$A$1,PASTE_DQS_TRACKER!$A:$A,"&lt;="&amp;$A$2)</f>
        <v>0</v>
      </c>
      <c r="AO36" s="6">
        <f t="shared" si="0"/>
        <v>0</v>
      </c>
      <c r="AP36">
        <v>35</v>
      </c>
      <c r="AQ36" t="str">
        <f t="shared" si="1"/>
        <v>POK/2C3A4</v>
      </c>
    </row>
    <row r="37" spans="1:43" x14ac:dyDescent="0.25">
      <c r="A37" t="s">
        <v>59</v>
      </c>
      <c r="B37" s="6">
        <f>SUMIFS(PASTE_DQS_TRACKER!$D:$D,PASTE_DQS_TRACKER!$C:$C,Swaps_wk!$AQ37,PASTE_DQS_TRACKER!$B:$B,Swaps_wk!B$2,PASTE_DQS_TRACKER!$A:$A,"&gt;="&amp;$A$1,PASTE_DQS_TRACKER!$A:$A,"&lt;="&amp;$A$2)-SUMIFS(PASTE_DQS_TRACKER!$D:$D,PASTE_DQS_TRACKER!$C:$C,Swaps_wk!$AQ37,PASTE_DQS_TRACKER!$E:$E,Swaps_wk!B$2,PASTE_DQS_TRACKER!$A:$A,"&gt;="&amp;$A$1,PASTE_DQS_TRACKER!$A:$A,"&lt;="&amp;$A$2)</f>
        <v>0</v>
      </c>
      <c r="C37" s="6">
        <f>SUMIFS(PASTE_DQS_TRACKER!$D:$D,PASTE_DQS_TRACKER!$C:$C,Swaps_wk!$AQ37,PASTE_DQS_TRACKER!$B:$B,Swaps_wk!C$2,PASTE_DQS_TRACKER!$A:$A,"&gt;="&amp;$A$1,PASTE_DQS_TRACKER!$A:$A,"&lt;="&amp;$A$2)-SUMIFS(PASTE_DQS_TRACKER!$D:$D,PASTE_DQS_TRACKER!$C:$C,Swaps_wk!$AQ37,PASTE_DQS_TRACKER!$E:$E,Swaps_wk!C$2,PASTE_DQS_TRACKER!$A:$A,"&gt;="&amp;$A$1,PASTE_DQS_TRACKER!$A:$A,"&lt;="&amp;$A$2)</f>
        <v>0</v>
      </c>
      <c r="D37" s="6">
        <f>SUMIFS(PASTE_DQS_TRACKER!$D:$D,PASTE_DQS_TRACKER!$C:$C,Swaps_wk!$AQ37,PASTE_DQS_TRACKER!$B:$B,Swaps_wk!D$2,PASTE_DQS_TRACKER!$A:$A,"&gt;="&amp;$A$1,PASTE_DQS_TRACKER!$A:$A,"&lt;="&amp;$A$2)-SUMIFS(PASTE_DQS_TRACKER!$D:$D,PASTE_DQS_TRACKER!$C:$C,Swaps_wk!$AQ37,PASTE_DQS_TRACKER!$E:$E,Swaps_wk!D$2,PASTE_DQS_TRACKER!$A:$A,"&gt;="&amp;$A$1,PASTE_DQS_TRACKER!$A:$A,"&lt;="&amp;$A$2)</f>
        <v>0</v>
      </c>
      <c r="E37" s="6">
        <f>SUMIFS(PASTE_DQS_TRACKER!$D:$D,PASTE_DQS_TRACKER!$C:$C,Swaps_wk!$AQ37,PASTE_DQS_TRACKER!$B:$B,Swaps_wk!E$2,PASTE_DQS_TRACKER!$A:$A,"&gt;="&amp;$A$1,PASTE_DQS_TRACKER!$A:$A,"&lt;="&amp;$A$2)-SUMIFS(PASTE_DQS_TRACKER!$D:$D,PASTE_DQS_TRACKER!$C:$C,Swaps_wk!$AQ37,PASTE_DQS_TRACKER!$E:$E,Swaps_wk!E$2,PASTE_DQS_TRACKER!$A:$A,"&gt;="&amp;$A$1,PASTE_DQS_TRACKER!$A:$A,"&lt;="&amp;$A$2)</f>
        <v>0</v>
      </c>
      <c r="F37" s="6">
        <f>SUMIFS(PASTE_DQS_TRACKER!$D:$D,PASTE_DQS_TRACKER!$C:$C,Swaps_wk!$AQ37,PASTE_DQS_TRACKER!$B:$B,Swaps_wk!F$2,PASTE_DQS_TRACKER!$A:$A,"&gt;="&amp;$A$1,PASTE_DQS_TRACKER!$A:$A,"&lt;="&amp;$A$2)-SUMIFS(PASTE_DQS_TRACKER!$D:$D,PASTE_DQS_TRACKER!$C:$C,Swaps_wk!$AQ37,PASTE_DQS_TRACKER!$E:$E,Swaps_wk!F$2,PASTE_DQS_TRACKER!$A:$A,"&gt;="&amp;$A$1,PASTE_DQS_TRACKER!$A:$A,"&lt;="&amp;$A$2)</f>
        <v>0</v>
      </c>
      <c r="G37" s="6">
        <f>SUMIFS(PASTE_DQS_TRACKER!$D:$D,PASTE_DQS_TRACKER!$C:$C,Swaps_wk!$AQ37,PASTE_DQS_TRACKER!$B:$B,Swaps_wk!G$2,PASTE_DQS_TRACKER!$A:$A,"&gt;="&amp;$A$1,PASTE_DQS_TRACKER!$A:$A,"&lt;="&amp;$A$2)-SUMIFS(PASTE_DQS_TRACKER!$D:$D,PASTE_DQS_TRACKER!$C:$C,Swaps_wk!$AQ37,PASTE_DQS_TRACKER!$E:$E,Swaps_wk!G$2,PASTE_DQS_TRACKER!$A:$A,"&gt;="&amp;$A$1,PASTE_DQS_TRACKER!$A:$A,"&lt;="&amp;$A$2)</f>
        <v>0</v>
      </c>
      <c r="H37" s="6">
        <f>SUMIFS(PASTE_DQS_TRACKER!$D:$D,PASTE_DQS_TRACKER!$C:$C,Swaps_wk!$AQ37,PASTE_DQS_TRACKER!$B:$B,Swaps_wk!H$2,PASTE_DQS_TRACKER!$A:$A,"&gt;="&amp;$A$1,PASTE_DQS_TRACKER!$A:$A,"&lt;="&amp;$A$2)-SUMIFS(PASTE_DQS_TRACKER!$D:$D,PASTE_DQS_TRACKER!$C:$C,Swaps_wk!$AQ37,PASTE_DQS_TRACKER!$E:$E,Swaps_wk!H$2,PASTE_DQS_TRACKER!$A:$A,"&gt;="&amp;$A$1,PASTE_DQS_TRACKER!$A:$A,"&lt;="&amp;$A$2)</f>
        <v>0</v>
      </c>
      <c r="I37" s="6">
        <f>SUMIFS(PASTE_DQS_TRACKER!$D:$D,PASTE_DQS_TRACKER!$C:$C,Swaps_wk!$AQ37,PASTE_DQS_TRACKER!$B:$B,Swaps_wk!I$2,PASTE_DQS_TRACKER!$A:$A,"&gt;="&amp;$A$1,PASTE_DQS_TRACKER!$A:$A,"&lt;="&amp;$A$2)-SUMIFS(PASTE_DQS_TRACKER!$D:$D,PASTE_DQS_TRACKER!$C:$C,Swaps_wk!$AQ37,PASTE_DQS_TRACKER!$E:$E,Swaps_wk!I$2,PASTE_DQS_TRACKER!$A:$A,"&gt;="&amp;$A$1,PASTE_DQS_TRACKER!$A:$A,"&lt;="&amp;$A$2)</f>
        <v>0</v>
      </c>
      <c r="J37" s="6">
        <f>SUMIFS(PASTE_DQS_TRACKER!$D:$D,PASTE_DQS_TRACKER!$C:$C,Swaps_wk!$AQ37,PASTE_DQS_TRACKER!$B:$B,Swaps_wk!J$2,PASTE_DQS_TRACKER!$A:$A,"&gt;="&amp;$A$1,PASTE_DQS_TRACKER!$A:$A,"&lt;="&amp;$A$2)-SUMIFS(PASTE_DQS_TRACKER!$D:$D,PASTE_DQS_TRACKER!$C:$C,Swaps_wk!$AQ37,PASTE_DQS_TRACKER!$E:$E,Swaps_wk!J$2,PASTE_DQS_TRACKER!$A:$A,"&gt;="&amp;$A$1,PASTE_DQS_TRACKER!$A:$A,"&lt;="&amp;$A$2)</f>
        <v>0</v>
      </c>
      <c r="K37" s="6">
        <f>SUMIFS(PASTE_DQS_TRACKER!$D:$D,PASTE_DQS_TRACKER!$C:$C,Swaps_wk!$AQ37,PASTE_DQS_TRACKER!$B:$B,Swaps_wk!K$2,PASTE_DQS_TRACKER!$A:$A,"&gt;="&amp;$A$1,PASTE_DQS_TRACKER!$A:$A,"&lt;="&amp;$A$2)-SUMIFS(PASTE_DQS_TRACKER!$D:$D,PASTE_DQS_TRACKER!$C:$C,Swaps_wk!$AQ37,PASTE_DQS_TRACKER!$E:$E,Swaps_wk!K$2,PASTE_DQS_TRACKER!$A:$A,"&gt;="&amp;$A$1,PASTE_DQS_TRACKER!$A:$A,"&lt;="&amp;$A$2)</f>
        <v>0</v>
      </c>
      <c r="L37" s="6">
        <f>SUMIFS(PASTE_DQS_TRACKER!$D:$D,PASTE_DQS_TRACKER!$C:$C,Swaps_wk!$AQ37,PASTE_DQS_TRACKER!$B:$B,Swaps_wk!L$2,PASTE_DQS_TRACKER!$A:$A,"&gt;="&amp;$A$1,PASTE_DQS_TRACKER!$A:$A,"&lt;="&amp;$A$2)-SUMIFS(PASTE_DQS_TRACKER!$D:$D,PASTE_DQS_TRACKER!$C:$C,Swaps_wk!$AQ37,PASTE_DQS_TRACKER!$E:$E,Swaps_wk!L$2,PASTE_DQS_TRACKER!$A:$A,"&gt;="&amp;$A$1,PASTE_DQS_TRACKER!$A:$A,"&lt;="&amp;$A$2)</f>
        <v>0</v>
      </c>
      <c r="M37" s="6">
        <f>SUMIFS(PASTE_DQS_TRACKER!$D:$D,PASTE_DQS_TRACKER!$C:$C,Swaps_wk!$AQ37,PASTE_DQS_TRACKER!$B:$B,Swaps_wk!M$2,PASTE_DQS_TRACKER!$A:$A,"&gt;="&amp;$A$1,PASTE_DQS_TRACKER!$A:$A,"&lt;="&amp;$A$2)-SUMIFS(PASTE_DQS_TRACKER!$D:$D,PASTE_DQS_TRACKER!$C:$C,Swaps_wk!$AQ37,PASTE_DQS_TRACKER!$E:$E,Swaps_wk!M$2,PASTE_DQS_TRACKER!$A:$A,"&gt;="&amp;$A$1,PASTE_DQS_TRACKER!$A:$A,"&lt;="&amp;$A$2)</f>
        <v>0</v>
      </c>
      <c r="N37" s="6">
        <f>SUMIFS(PASTE_DQS_TRACKER!$D:$D,PASTE_DQS_TRACKER!$C:$C,Swaps_wk!$AQ37,PASTE_DQS_TRACKER!$B:$B,Swaps_wk!N$2,PASTE_DQS_TRACKER!$A:$A,"&gt;="&amp;$A$1,PASTE_DQS_TRACKER!$A:$A,"&lt;="&amp;$A$2)-SUMIFS(PASTE_DQS_TRACKER!$D:$D,PASTE_DQS_TRACKER!$C:$C,Swaps_wk!$AQ37,PASTE_DQS_TRACKER!$E:$E,Swaps_wk!N$2,PASTE_DQS_TRACKER!$A:$A,"&gt;="&amp;$A$1,PASTE_DQS_TRACKER!$A:$A,"&lt;="&amp;$A$2)</f>
        <v>0</v>
      </c>
      <c r="O37" s="6">
        <f>SUMIFS(PASTE_DQS_TRACKER!$D:$D,PASTE_DQS_TRACKER!$C:$C,Swaps_wk!$AQ37,PASTE_DQS_TRACKER!$B:$B,Swaps_wk!O$2,PASTE_DQS_TRACKER!$A:$A,"&gt;="&amp;$A$1,PASTE_DQS_TRACKER!$A:$A,"&lt;="&amp;$A$2)-SUMIFS(PASTE_DQS_TRACKER!$D:$D,PASTE_DQS_TRACKER!$C:$C,Swaps_wk!$AQ37,PASTE_DQS_TRACKER!$E:$E,Swaps_wk!O$2,PASTE_DQS_TRACKER!$A:$A,"&gt;="&amp;$A$1,PASTE_DQS_TRACKER!$A:$A,"&lt;="&amp;$A$2)</f>
        <v>0</v>
      </c>
      <c r="P37" s="6">
        <f>SUMIFS(PASTE_DQS_TRACKER!$D:$D,PASTE_DQS_TRACKER!$C:$C,Swaps_wk!$AQ37,PASTE_DQS_TRACKER!$B:$B,Swaps_wk!P$2,PASTE_DQS_TRACKER!$A:$A,"&gt;="&amp;$A$1,PASTE_DQS_TRACKER!$A:$A,"&lt;="&amp;$A$2)-SUMIFS(PASTE_DQS_TRACKER!$D:$D,PASTE_DQS_TRACKER!$C:$C,Swaps_wk!$AQ37,PASTE_DQS_TRACKER!$E:$E,Swaps_wk!P$2,PASTE_DQS_TRACKER!$A:$A,"&gt;="&amp;$A$1,PASTE_DQS_TRACKER!$A:$A,"&lt;="&amp;$A$2)</f>
        <v>0</v>
      </c>
      <c r="Q37" s="6">
        <f>SUMIFS(PASTE_DQS_TRACKER!$D:$D,PASTE_DQS_TRACKER!$C:$C,Swaps_wk!$AQ37,PASTE_DQS_TRACKER!$B:$B,Swaps_wk!Q$2,PASTE_DQS_TRACKER!$A:$A,"&gt;="&amp;$A$1,PASTE_DQS_TRACKER!$A:$A,"&lt;="&amp;$A$2)-SUMIFS(PASTE_DQS_TRACKER!$D:$D,PASTE_DQS_TRACKER!$C:$C,Swaps_wk!$AQ37,PASTE_DQS_TRACKER!$E:$E,Swaps_wk!Q$2,PASTE_DQS_TRACKER!$A:$A,"&gt;="&amp;$A$1,PASTE_DQS_TRACKER!$A:$A,"&lt;="&amp;$A$2)</f>
        <v>0</v>
      </c>
      <c r="R37" s="6">
        <f>SUMIFS(PASTE_DQS_TRACKER!$D:$D,PASTE_DQS_TRACKER!$C:$C,Swaps_wk!$AQ37,PASTE_DQS_TRACKER!$B:$B,Swaps_wk!R$2,PASTE_DQS_TRACKER!$A:$A,"&gt;="&amp;$A$1,PASTE_DQS_TRACKER!$A:$A,"&lt;="&amp;$A$2)-SUMIFS(PASTE_DQS_TRACKER!$D:$D,PASTE_DQS_TRACKER!$C:$C,Swaps_wk!$AQ37,PASTE_DQS_TRACKER!$E:$E,Swaps_wk!R$2,PASTE_DQS_TRACKER!$A:$A,"&gt;="&amp;$A$1,PASTE_DQS_TRACKER!$A:$A,"&lt;="&amp;$A$2)</f>
        <v>0</v>
      </c>
      <c r="S37" s="6">
        <f>SUMIFS(PASTE_DQS_TRACKER!$D:$D,PASTE_DQS_TRACKER!$C:$C,Swaps_wk!$AQ37,PASTE_DQS_TRACKER!$B:$B,Swaps_wk!S$2,PASTE_DQS_TRACKER!$A:$A,"&gt;="&amp;$A$1,PASTE_DQS_TRACKER!$A:$A,"&lt;="&amp;$A$2)-SUMIFS(PASTE_DQS_TRACKER!$D:$D,PASTE_DQS_TRACKER!$C:$C,Swaps_wk!$AQ37,PASTE_DQS_TRACKER!$E:$E,Swaps_wk!S$2,PASTE_DQS_TRACKER!$A:$A,"&gt;="&amp;$A$1,PASTE_DQS_TRACKER!$A:$A,"&lt;="&amp;$A$2)</f>
        <v>0</v>
      </c>
      <c r="T37" s="6">
        <f>SUMIFS(PASTE_DQS_TRACKER!$D:$D,PASTE_DQS_TRACKER!$C:$C,Swaps_wk!$AQ37,PASTE_DQS_TRACKER!$B:$B,Swaps_wk!T$2,PASTE_DQS_TRACKER!$A:$A,"&gt;="&amp;$A$1,PASTE_DQS_TRACKER!$A:$A,"&lt;="&amp;$A$2)-SUMIFS(PASTE_DQS_TRACKER!$D:$D,PASTE_DQS_TRACKER!$C:$C,Swaps_wk!$AQ37,PASTE_DQS_TRACKER!$E:$E,Swaps_wk!T$2,PASTE_DQS_TRACKER!$A:$A,"&gt;="&amp;$A$1,PASTE_DQS_TRACKER!$A:$A,"&lt;="&amp;$A$2)</f>
        <v>0</v>
      </c>
      <c r="U37" s="6">
        <f>SUMIFS(PASTE_DQS_TRACKER!$D:$D,PASTE_DQS_TRACKER!$C:$C,Swaps_wk!$AQ37,PASTE_DQS_TRACKER!$B:$B,Swaps_wk!U$2,PASTE_DQS_TRACKER!$A:$A,"&gt;="&amp;$A$1,PASTE_DQS_TRACKER!$A:$A,"&lt;="&amp;$A$2)-SUMIFS(PASTE_DQS_TRACKER!$D:$D,PASTE_DQS_TRACKER!$C:$C,Swaps_wk!$AQ37,PASTE_DQS_TRACKER!$E:$E,Swaps_wk!U$2,PASTE_DQS_TRACKER!$A:$A,"&gt;="&amp;$A$1,PASTE_DQS_TRACKER!$A:$A,"&lt;="&amp;$A$2)</f>
        <v>0</v>
      </c>
      <c r="V37" s="6">
        <f>SUMIFS(PASTE_DQS_TRACKER!$D:$D,PASTE_DQS_TRACKER!$C:$C,Swaps_wk!$AQ37,PASTE_DQS_TRACKER!$B:$B,Swaps_wk!V$2,PASTE_DQS_TRACKER!$A:$A,"&gt;="&amp;$A$1,PASTE_DQS_TRACKER!$A:$A,"&lt;="&amp;$A$2)-SUMIFS(PASTE_DQS_TRACKER!$D:$D,PASTE_DQS_TRACKER!$C:$C,Swaps_wk!$AQ37,PASTE_DQS_TRACKER!$E:$E,Swaps_wk!V$2,PASTE_DQS_TRACKER!$A:$A,"&gt;="&amp;$A$1,PASTE_DQS_TRACKER!$A:$A,"&lt;="&amp;$A$2)</f>
        <v>0</v>
      </c>
      <c r="W37" s="6">
        <f>SUMIFS(PASTE_DQS_TRACKER!$D:$D,PASTE_DQS_TRACKER!$C:$C,Swaps_wk!$AQ37,PASTE_DQS_TRACKER!$B:$B,Swaps_wk!W$2,PASTE_DQS_TRACKER!$A:$A,"&gt;="&amp;$A$1,PASTE_DQS_TRACKER!$A:$A,"&lt;="&amp;$A$2)-SUMIFS(PASTE_DQS_TRACKER!$D:$D,PASTE_DQS_TRACKER!$C:$C,Swaps_wk!$AQ37,PASTE_DQS_TRACKER!$E:$E,Swaps_wk!W$2,PASTE_DQS_TRACKER!$A:$A,"&gt;="&amp;$A$1,PASTE_DQS_TRACKER!$A:$A,"&lt;="&amp;$A$2)</f>
        <v>0</v>
      </c>
      <c r="X37" s="6">
        <f>SUMIFS(PASTE_DQS_TRACKER!$D:$D,PASTE_DQS_TRACKER!$C:$C,Swaps_wk!$AQ37,PASTE_DQS_TRACKER!$B:$B,Swaps_wk!X$2,PASTE_DQS_TRACKER!$A:$A,"&gt;="&amp;$A$1,PASTE_DQS_TRACKER!$A:$A,"&lt;="&amp;$A$2)-SUMIFS(PASTE_DQS_TRACKER!$D:$D,PASTE_DQS_TRACKER!$C:$C,Swaps_wk!$AQ37,PASTE_DQS_TRACKER!$E:$E,Swaps_wk!X$2,PASTE_DQS_TRACKER!$A:$A,"&gt;="&amp;$A$1,PASTE_DQS_TRACKER!$A:$A,"&lt;="&amp;$A$2)</f>
        <v>0</v>
      </c>
      <c r="Y37" s="6">
        <f>SUMIFS(PASTE_DQS_TRACKER!$D:$D,PASTE_DQS_TRACKER!$C:$C,Swaps_wk!$AQ37,PASTE_DQS_TRACKER!$B:$B,Swaps_wk!Y$2,PASTE_DQS_TRACKER!$A:$A,"&gt;="&amp;$A$1,PASTE_DQS_TRACKER!$A:$A,"&lt;="&amp;$A$2)-SUMIFS(PASTE_DQS_TRACKER!$D:$D,PASTE_DQS_TRACKER!$C:$C,Swaps_wk!$AQ37,PASTE_DQS_TRACKER!$E:$E,Swaps_wk!Y$2,PASTE_DQS_TRACKER!$A:$A,"&gt;="&amp;$A$1,PASTE_DQS_TRACKER!$A:$A,"&lt;="&amp;$A$2)</f>
        <v>0</v>
      </c>
      <c r="Z37" s="6">
        <f>SUMIFS(PASTE_DQS_TRACKER!$D:$D,PASTE_DQS_TRACKER!$C:$C,Swaps_wk!$AQ37,PASTE_DQS_TRACKER!$B:$B,Swaps_wk!Z$2,PASTE_DQS_TRACKER!$A:$A,"&gt;="&amp;$A$1,PASTE_DQS_TRACKER!$A:$A,"&lt;="&amp;$A$2)-SUMIFS(PASTE_DQS_TRACKER!$D:$D,PASTE_DQS_TRACKER!$C:$C,Swaps_wk!$AQ37,PASTE_DQS_TRACKER!$E:$E,Swaps_wk!Z$2,PASTE_DQS_TRACKER!$A:$A,"&gt;="&amp;$A$1,PASTE_DQS_TRACKER!$A:$A,"&lt;="&amp;$A$2)</f>
        <v>0</v>
      </c>
      <c r="AA37" s="6">
        <f>SUMIFS(PASTE_DQS_TRACKER!$D:$D,PASTE_DQS_TRACKER!$C:$C,Swaps_wk!$AQ37,PASTE_DQS_TRACKER!$B:$B,Swaps_wk!AA$2,PASTE_DQS_TRACKER!$A:$A,"&gt;="&amp;$A$1,PASTE_DQS_TRACKER!$A:$A,"&lt;="&amp;$A$2)-SUMIFS(PASTE_DQS_TRACKER!$D:$D,PASTE_DQS_TRACKER!$C:$C,Swaps_wk!$AQ37,PASTE_DQS_TRACKER!$E:$E,Swaps_wk!AA$2,PASTE_DQS_TRACKER!$A:$A,"&gt;="&amp;$A$1,PASTE_DQS_TRACKER!$A:$A,"&lt;="&amp;$A$2)</f>
        <v>0</v>
      </c>
      <c r="AB37" s="6">
        <f>SUMIFS(PASTE_DQS_TRACKER!$D:$D,PASTE_DQS_TRACKER!$C:$C,Swaps_wk!$AQ37,PASTE_DQS_TRACKER!$B:$B,Swaps_wk!AB$2,PASTE_DQS_TRACKER!$A:$A,"&gt;="&amp;$A$1,PASTE_DQS_TRACKER!$A:$A,"&lt;="&amp;$A$2)-SUMIFS(PASTE_DQS_TRACKER!$D:$D,PASTE_DQS_TRACKER!$C:$C,Swaps_wk!$AQ37,PASTE_DQS_TRACKER!$E:$E,Swaps_wk!AB$2,PASTE_DQS_TRACKER!$A:$A,"&gt;="&amp;$A$1,PASTE_DQS_TRACKER!$A:$A,"&lt;="&amp;$A$2)</f>
        <v>0</v>
      </c>
      <c r="AC37" s="6">
        <f>SUMIFS(PASTE_DQS_TRACKER!$D:$D,PASTE_DQS_TRACKER!$C:$C,Swaps_wk!$AQ37,PASTE_DQS_TRACKER!$B:$B,Swaps_wk!AC$2,PASTE_DQS_TRACKER!$A:$A,"&gt;="&amp;$A$1,PASTE_DQS_TRACKER!$A:$A,"&lt;="&amp;$A$2)-SUMIFS(PASTE_DQS_TRACKER!$D:$D,PASTE_DQS_TRACKER!$C:$C,Swaps_wk!$AQ37,PASTE_DQS_TRACKER!$E:$E,Swaps_wk!AC$2,PASTE_DQS_TRACKER!$A:$A,"&gt;="&amp;$A$1,PASTE_DQS_TRACKER!$A:$A,"&lt;="&amp;$A$2)</f>
        <v>0</v>
      </c>
      <c r="AD37" s="6">
        <f>SUMIFS(PASTE_DQS_TRACKER!$D:$D,PASTE_DQS_TRACKER!$C:$C,Swaps_wk!$AQ37,PASTE_DQS_TRACKER!$B:$B,Swaps_wk!AD$2,PASTE_DQS_TRACKER!$A:$A,"&gt;="&amp;$A$1,PASTE_DQS_TRACKER!$A:$A,"&lt;="&amp;$A$2)-SUMIFS(PASTE_DQS_TRACKER!$D:$D,PASTE_DQS_TRACKER!$C:$C,Swaps_wk!$AQ37,PASTE_DQS_TRACKER!$E:$E,Swaps_wk!AD$2,PASTE_DQS_TRACKER!$A:$A,"&gt;="&amp;$A$1,PASTE_DQS_TRACKER!$A:$A,"&lt;="&amp;$A$2)</f>
        <v>0</v>
      </c>
      <c r="AE37" s="6">
        <f>SUMIFS(PASTE_DQS_TRACKER!$D:$D,PASTE_DQS_TRACKER!$C:$C,Swaps_wk!$AQ37,PASTE_DQS_TRACKER!$B:$B,Swaps_wk!AE$2,PASTE_DQS_TRACKER!$A:$A,"&gt;="&amp;$A$1,PASTE_DQS_TRACKER!$A:$A,"&lt;="&amp;$A$2)-SUMIFS(PASTE_DQS_TRACKER!$D:$D,PASTE_DQS_TRACKER!$C:$C,Swaps_wk!$AQ37,PASTE_DQS_TRACKER!$E:$E,Swaps_wk!AE$2,PASTE_DQS_TRACKER!$A:$A,"&gt;="&amp;$A$1,PASTE_DQS_TRACKER!$A:$A,"&lt;="&amp;$A$2)</f>
        <v>0</v>
      </c>
      <c r="AF37" s="6">
        <f>SUMIFS(PASTE_DQS_TRACKER!$D:$D,PASTE_DQS_TRACKER!$C:$C,Swaps_wk!$AQ37,PASTE_DQS_TRACKER!$B:$B,Swaps_wk!AF$2,PASTE_DQS_TRACKER!$A:$A,"&gt;="&amp;$A$1,PASTE_DQS_TRACKER!$A:$A,"&lt;="&amp;$A$2)-SUMIFS(PASTE_DQS_TRACKER!$D:$D,PASTE_DQS_TRACKER!$C:$C,Swaps_wk!$AQ37,PASTE_DQS_TRACKER!$E:$E,Swaps_wk!AF$2,PASTE_DQS_TRACKER!$A:$A,"&gt;="&amp;$A$1,PASTE_DQS_TRACKER!$A:$A,"&lt;="&amp;$A$2)</f>
        <v>0</v>
      </c>
      <c r="AG37" s="6">
        <f>SUMIFS(PASTE_DQS_TRACKER!$D:$D,PASTE_DQS_TRACKER!$C:$C,Swaps_wk!$AQ37,PASTE_DQS_TRACKER!$B:$B,Swaps_wk!AG$2,PASTE_DQS_TRACKER!$A:$A,"&gt;="&amp;$A$1,PASTE_DQS_TRACKER!$A:$A,"&lt;="&amp;$A$2)-SUMIFS(PASTE_DQS_TRACKER!$D:$D,PASTE_DQS_TRACKER!$C:$C,Swaps_wk!$AQ37,PASTE_DQS_TRACKER!$E:$E,Swaps_wk!AG$2,PASTE_DQS_TRACKER!$A:$A,"&gt;="&amp;$A$1,PASTE_DQS_TRACKER!$A:$A,"&lt;="&amp;$A$2)</f>
        <v>0</v>
      </c>
      <c r="AH37" s="6">
        <f>SUMIFS(PASTE_DQS_TRACKER!$D:$D,PASTE_DQS_TRACKER!$C:$C,Swaps_wk!$AQ37,PASTE_DQS_TRACKER!$B:$B,Swaps_wk!AH$2,PASTE_DQS_TRACKER!$A:$A,"&gt;="&amp;$A$1,PASTE_DQS_TRACKER!$A:$A,"&lt;="&amp;$A$2)-SUMIFS(PASTE_DQS_TRACKER!$D:$D,PASTE_DQS_TRACKER!$C:$C,Swaps_wk!$AQ37,PASTE_DQS_TRACKER!$E:$E,Swaps_wk!AH$2,PASTE_DQS_TRACKER!$A:$A,"&gt;="&amp;$A$1,PASTE_DQS_TRACKER!$A:$A,"&lt;="&amp;$A$2)</f>
        <v>0</v>
      </c>
      <c r="AI37" s="6">
        <f>SUMIFS(PASTE_DQS_TRACKER!$D:$D,PASTE_DQS_TRACKER!$C:$C,Swaps_wk!$AQ37,PASTE_DQS_TRACKER!$B:$B,Swaps_wk!AI$2,PASTE_DQS_TRACKER!$A:$A,"&gt;="&amp;$A$1,PASTE_DQS_TRACKER!$A:$A,"&lt;="&amp;$A$2)-SUMIFS(PASTE_DQS_TRACKER!$D:$D,PASTE_DQS_TRACKER!$C:$C,Swaps_wk!$AQ37,PASTE_DQS_TRACKER!$E:$E,Swaps_wk!AI$2,PASTE_DQS_TRACKER!$A:$A,"&gt;="&amp;$A$1,PASTE_DQS_TRACKER!$A:$A,"&lt;="&amp;$A$2)</f>
        <v>0</v>
      </c>
      <c r="AJ37" s="6">
        <f>SUMIFS(PASTE_DQS_TRACKER!$D:$D,PASTE_DQS_TRACKER!$C:$C,Swaps_wk!$AQ37,PASTE_DQS_TRACKER!$B:$B,Swaps_wk!AJ$2,PASTE_DQS_TRACKER!$A:$A,"&gt;="&amp;$A$1,PASTE_DQS_TRACKER!$A:$A,"&lt;="&amp;$A$2)-SUMIFS(PASTE_DQS_TRACKER!$D:$D,PASTE_DQS_TRACKER!$C:$C,Swaps_wk!$AQ37,PASTE_DQS_TRACKER!$E:$E,Swaps_wk!AJ$2,PASTE_DQS_TRACKER!$A:$A,"&gt;="&amp;$A$1,PASTE_DQS_TRACKER!$A:$A,"&lt;="&amp;$A$2)</f>
        <v>0</v>
      </c>
      <c r="AK37" s="6">
        <f>SUMIFS(PASTE_DQS_TRACKER!$D:$D,PASTE_DQS_TRACKER!$C:$C,Swaps_wk!$AQ37,PASTE_DQS_TRACKER!$B:$B,Swaps_wk!AK$2,PASTE_DQS_TRACKER!$A:$A,"&gt;="&amp;$A$1,PASTE_DQS_TRACKER!$A:$A,"&lt;="&amp;$A$2)-SUMIFS(PASTE_DQS_TRACKER!$D:$D,PASTE_DQS_TRACKER!$C:$C,Swaps_wk!$AQ37,PASTE_DQS_TRACKER!$E:$E,Swaps_wk!AK$2,PASTE_DQS_TRACKER!$A:$A,"&gt;="&amp;$A$1,PASTE_DQS_TRACKER!$A:$A,"&lt;="&amp;$A$2)</f>
        <v>0</v>
      </c>
      <c r="AL37" s="6">
        <f>SUMIFS(PASTE_DQS_TRACKER!$D:$D,PASTE_DQS_TRACKER!$C:$C,Swaps_wk!$AQ37,PASTE_DQS_TRACKER!$B:$B,Swaps_wk!AL$2,PASTE_DQS_TRACKER!$A:$A,"&gt;="&amp;$A$1,PASTE_DQS_TRACKER!$A:$A,"&lt;="&amp;$A$2)-SUMIFS(PASTE_DQS_TRACKER!$D:$D,PASTE_DQS_TRACKER!$C:$C,Swaps_wk!$AQ37,PASTE_DQS_TRACKER!$E:$E,Swaps_wk!AL$2,PASTE_DQS_TRACKER!$A:$A,"&gt;="&amp;$A$1,PASTE_DQS_TRACKER!$A:$A,"&lt;="&amp;$A$2)</f>
        <v>0</v>
      </c>
      <c r="AM37" s="6">
        <f>SUMIFS(PASTE_DQS_TRACKER!$D:$D,PASTE_DQS_TRACKER!$C:$C,Swaps_wk!$AQ37,PASTE_DQS_TRACKER!$B:$B,Swaps_wk!AM$2,PASTE_DQS_TRACKER!$A:$A,"&gt;="&amp;$A$1,PASTE_DQS_TRACKER!$A:$A,"&lt;="&amp;$A$2)-SUMIFS(PASTE_DQS_TRACKER!$D:$D,PASTE_DQS_TRACKER!$C:$C,Swaps_wk!$AQ37,PASTE_DQS_TRACKER!$E:$E,Swaps_wk!AM$2,PASTE_DQS_TRACKER!$A:$A,"&gt;="&amp;$A$1,PASTE_DQS_TRACKER!$A:$A,"&lt;="&amp;$A$2)</f>
        <v>0</v>
      </c>
      <c r="AN37" s="6">
        <f>SUMIFS(PASTE_DQS_TRACKER!$D:$D,PASTE_DQS_TRACKER!$C:$C,Swaps_wk!$AQ37,PASTE_DQS_TRACKER!$B:$B,Swaps_wk!AN$2,PASTE_DQS_TRACKER!$A:$A,"&gt;="&amp;$A$1,PASTE_DQS_TRACKER!$A:$A,"&lt;="&amp;$A$2)-SUMIFS(PASTE_DQS_TRACKER!$D:$D,PASTE_DQS_TRACKER!$C:$C,Swaps_wk!$AQ37,PASTE_DQS_TRACKER!$E:$E,Swaps_wk!AN$2,PASTE_DQS_TRACKER!$A:$A,"&gt;="&amp;$A$1,PASTE_DQS_TRACKER!$A:$A,"&lt;="&amp;$A$2)</f>
        <v>0</v>
      </c>
      <c r="AO37" s="6">
        <f t="shared" si="0"/>
        <v>0</v>
      </c>
      <c r="AP37">
        <v>36</v>
      </c>
      <c r="AQ37" t="str">
        <f t="shared" si="1"/>
        <v>POK/56-14</v>
      </c>
    </row>
    <row r="38" spans="1:43" x14ac:dyDescent="0.25">
      <c r="A38" t="s">
        <v>256</v>
      </c>
      <c r="B38" s="6">
        <f>SUMIFS(PASTE_DQS_TRACKER!$D:$D,PASTE_DQS_TRACKER!$C:$C,Swaps_wk!$AQ38,PASTE_DQS_TRACKER!$B:$B,Swaps_wk!B$2,PASTE_DQS_TRACKER!$A:$A,"&gt;="&amp;$A$1,PASTE_DQS_TRACKER!$A:$A,"&lt;="&amp;$A$2)-SUMIFS(PASTE_DQS_TRACKER!$D:$D,PASTE_DQS_TRACKER!$C:$C,Swaps_wk!$AQ38,PASTE_DQS_TRACKER!$E:$E,Swaps_wk!B$2,PASTE_DQS_TRACKER!$A:$A,"&gt;="&amp;$A$1,PASTE_DQS_TRACKER!$A:$A,"&lt;="&amp;$A$2)</f>
        <v>0</v>
      </c>
      <c r="C38" s="6">
        <f>SUMIFS(PASTE_DQS_TRACKER!$D:$D,PASTE_DQS_TRACKER!$C:$C,Swaps_wk!$AQ38,PASTE_DQS_TRACKER!$B:$B,Swaps_wk!C$2,PASTE_DQS_TRACKER!$A:$A,"&gt;="&amp;$A$1,PASTE_DQS_TRACKER!$A:$A,"&lt;="&amp;$A$2)-SUMIFS(PASTE_DQS_TRACKER!$D:$D,PASTE_DQS_TRACKER!$C:$C,Swaps_wk!$AQ38,PASTE_DQS_TRACKER!$E:$E,Swaps_wk!C$2,PASTE_DQS_TRACKER!$A:$A,"&gt;="&amp;$A$1,PASTE_DQS_TRACKER!$A:$A,"&lt;="&amp;$A$2)</f>
        <v>0</v>
      </c>
      <c r="D38" s="6">
        <f>SUMIFS(PASTE_DQS_TRACKER!$D:$D,PASTE_DQS_TRACKER!$C:$C,Swaps_wk!$AQ38,PASTE_DQS_TRACKER!$B:$B,Swaps_wk!D$2,PASTE_DQS_TRACKER!$A:$A,"&gt;="&amp;$A$1,PASTE_DQS_TRACKER!$A:$A,"&lt;="&amp;$A$2)-SUMIFS(PASTE_DQS_TRACKER!$D:$D,PASTE_DQS_TRACKER!$C:$C,Swaps_wk!$AQ38,PASTE_DQS_TRACKER!$E:$E,Swaps_wk!D$2,PASTE_DQS_TRACKER!$A:$A,"&gt;="&amp;$A$1,PASTE_DQS_TRACKER!$A:$A,"&lt;="&amp;$A$2)</f>
        <v>0</v>
      </c>
      <c r="E38" s="6">
        <f>SUMIFS(PASTE_DQS_TRACKER!$D:$D,PASTE_DQS_TRACKER!$C:$C,Swaps_wk!$AQ38,PASTE_DQS_TRACKER!$B:$B,Swaps_wk!E$2,PASTE_DQS_TRACKER!$A:$A,"&gt;="&amp;$A$1,PASTE_DQS_TRACKER!$A:$A,"&lt;="&amp;$A$2)-SUMIFS(PASTE_DQS_TRACKER!$D:$D,PASTE_DQS_TRACKER!$C:$C,Swaps_wk!$AQ38,PASTE_DQS_TRACKER!$E:$E,Swaps_wk!E$2,PASTE_DQS_TRACKER!$A:$A,"&gt;="&amp;$A$1,PASTE_DQS_TRACKER!$A:$A,"&lt;="&amp;$A$2)</f>
        <v>0</v>
      </c>
      <c r="F38" s="6">
        <f>SUMIFS(PASTE_DQS_TRACKER!$D:$D,PASTE_DQS_TRACKER!$C:$C,Swaps_wk!$AQ38,PASTE_DQS_TRACKER!$B:$B,Swaps_wk!F$2,PASTE_DQS_TRACKER!$A:$A,"&gt;="&amp;$A$1,PASTE_DQS_TRACKER!$A:$A,"&lt;="&amp;$A$2)-SUMIFS(PASTE_DQS_TRACKER!$D:$D,PASTE_DQS_TRACKER!$C:$C,Swaps_wk!$AQ38,PASTE_DQS_TRACKER!$E:$E,Swaps_wk!F$2,PASTE_DQS_TRACKER!$A:$A,"&gt;="&amp;$A$1,PASTE_DQS_TRACKER!$A:$A,"&lt;="&amp;$A$2)</f>
        <v>0</v>
      </c>
      <c r="G38" s="6">
        <f>SUMIFS(PASTE_DQS_TRACKER!$D:$D,PASTE_DQS_TRACKER!$C:$C,Swaps_wk!$AQ38,PASTE_DQS_TRACKER!$B:$B,Swaps_wk!G$2,PASTE_DQS_TRACKER!$A:$A,"&gt;="&amp;$A$1,PASTE_DQS_TRACKER!$A:$A,"&lt;="&amp;$A$2)-SUMIFS(PASTE_DQS_TRACKER!$D:$D,PASTE_DQS_TRACKER!$C:$C,Swaps_wk!$AQ38,PASTE_DQS_TRACKER!$E:$E,Swaps_wk!G$2,PASTE_DQS_TRACKER!$A:$A,"&gt;="&amp;$A$1,PASTE_DQS_TRACKER!$A:$A,"&lt;="&amp;$A$2)</f>
        <v>0</v>
      </c>
      <c r="H38" s="6">
        <f>SUMIFS(PASTE_DQS_TRACKER!$D:$D,PASTE_DQS_TRACKER!$C:$C,Swaps_wk!$AQ38,PASTE_DQS_TRACKER!$B:$B,Swaps_wk!H$2,PASTE_DQS_TRACKER!$A:$A,"&gt;="&amp;$A$1,PASTE_DQS_TRACKER!$A:$A,"&lt;="&amp;$A$2)-SUMIFS(PASTE_DQS_TRACKER!$D:$D,PASTE_DQS_TRACKER!$C:$C,Swaps_wk!$AQ38,PASTE_DQS_TRACKER!$E:$E,Swaps_wk!H$2,PASTE_DQS_TRACKER!$A:$A,"&gt;="&amp;$A$1,PASTE_DQS_TRACKER!$A:$A,"&lt;="&amp;$A$2)</f>
        <v>0</v>
      </c>
      <c r="I38" s="6">
        <f>SUMIFS(PASTE_DQS_TRACKER!$D:$D,PASTE_DQS_TRACKER!$C:$C,Swaps_wk!$AQ38,PASTE_DQS_TRACKER!$B:$B,Swaps_wk!I$2,PASTE_DQS_TRACKER!$A:$A,"&gt;="&amp;$A$1,PASTE_DQS_TRACKER!$A:$A,"&lt;="&amp;$A$2)-SUMIFS(PASTE_DQS_TRACKER!$D:$D,PASTE_DQS_TRACKER!$C:$C,Swaps_wk!$AQ38,PASTE_DQS_TRACKER!$E:$E,Swaps_wk!I$2,PASTE_DQS_TRACKER!$A:$A,"&gt;="&amp;$A$1,PASTE_DQS_TRACKER!$A:$A,"&lt;="&amp;$A$2)</f>
        <v>0</v>
      </c>
      <c r="J38" s="6">
        <f>SUMIFS(PASTE_DQS_TRACKER!$D:$D,PASTE_DQS_TRACKER!$C:$C,Swaps_wk!$AQ38,PASTE_DQS_TRACKER!$B:$B,Swaps_wk!J$2,PASTE_DQS_TRACKER!$A:$A,"&gt;="&amp;$A$1,PASTE_DQS_TRACKER!$A:$A,"&lt;="&amp;$A$2)-SUMIFS(PASTE_DQS_TRACKER!$D:$D,PASTE_DQS_TRACKER!$C:$C,Swaps_wk!$AQ38,PASTE_DQS_TRACKER!$E:$E,Swaps_wk!J$2,PASTE_DQS_TRACKER!$A:$A,"&gt;="&amp;$A$1,PASTE_DQS_TRACKER!$A:$A,"&lt;="&amp;$A$2)</f>
        <v>0</v>
      </c>
      <c r="K38" s="6">
        <f>SUMIFS(PASTE_DQS_TRACKER!$D:$D,PASTE_DQS_TRACKER!$C:$C,Swaps_wk!$AQ38,PASTE_DQS_TRACKER!$B:$B,Swaps_wk!K$2,PASTE_DQS_TRACKER!$A:$A,"&gt;="&amp;$A$1,PASTE_DQS_TRACKER!$A:$A,"&lt;="&amp;$A$2)-SUMIFS(PASTE_DQS_TRACKER!$D:$D,PASTE_DQS_TRACKER!$C:$C,Swaps_wk!$AQ38,PASTE_DQS_TRACKER!$E:$E,Swaps_wk!K$2,PASTE_DQS_TRACKER!$A:$A,"&gt;="&amp;$A$1,PASTE_DQS_TRACKER!$A:$A,"&lt;="&amp;$A$2)</f>
        <v>0</v>
      </c>
      <c r="L38" s="6">
        <f>SUMIFS(PASTE_DQS_TRACKER!$D:$D,PASTE_DQS_TRACKER!$C:$C,Swaps_wk!$AQ38,PASTE_DQS_TRACKER!$B:$B,Swaps_wk!L$2,PASTE_DQS_TRACKER!$A:$A,"&gt;="&amp;$A$1,PASTE_DQS_TRACKER!$A:$A,"&lt;="&amp;$A$2)-SUMIFS(PASTE_DQS_TRACKER!$D:$D,PASTE_DQS_TRACKER!$C:$C,Swaps_wk!$AQ38,PASTE_DQS_TRACKER!$E:$E,Swaps_wk!L$2,PASTE_DQS_TRACKER!$A:$A,"&gt;="&amp;$A$1,PASTE_DQS_TRACKER!$A:$A,"&lt;="&amp;$A$2)</f>
        <v>0</v>
      </c>
      <c r="M38" s="6">
        <f>SUMIFS(PASTE_DQS_TRACKER!$D:$D,PASTE_DQS_TRACKER!$C:$C,Swaps_wk!$AQ38,PASTE_DQS_TRACKER!$B:$B,Swaps_wk!M$2,PASTE_DQS_TRACKER!$A:$A,"&gt;="&amp;$A$1,PASTE_DQS_TRACKER!$A:$A,"&lt;="&amp;$A$2)-SUMIFS(PASTE_DQS_TRACKER!$D:$D,PASTE_DQS_TRACKER!$C:$C,Swaps_wk!$AQ38,PASTE_DQS_TRACKER!$E:$E,Swaps_wk!M$2,PASTE_DQS_TRACKER!$A:$A,"&gt;="&amp;$A$1,PASTE_DQS_TRACKER!$A:$A,"&lt;="&amp;$A$2)</f>
        <v>0</v>
      </c>
      <c r="N38" s="6">
        <f>SUMIFS(PASTE_DQS_TRACKER!$D:$D,PASTE_DQS_TRACKER!$C:$C,Swaps_wk!$AQ38,PASTE_DQS_TRACKER!$B:$B,Swaps_wk!N$2,PASTE_DQS_TRACKER!$A:$A,"&gt;="&amp;$A$1,PASTE_DQS_TRACKER!$A:$A,"&lt;="&amp;$A$2)-SUMIFS(PASTE_DQS_TRACKER!$D:$D,PASTE_DQS_TRACKER!$C:$C,Swaps_wk!$AQ38,PASTE_DQS_TRACKER!$E:$E,Swaps_wk!N$2,PASTE_DQS_TRACKER!$A:$A,"&gt;="&amp;$A$1,PASTE_DQS_TRACKER!$A:$A,"&lt;="&amp;$A$2)</f>
        <v>0</v>
      </c>
      <c r="O38" s="6">
        <f>SUMIFS(PASTE_DQS_TRACKER!$D:$D,PASTE_DQS_TRACKER!$C:$C,Swaps_wk!$AQ38,PASTE_DQS_TRACKER!$B:$B,Swaps_wk!O$2,PASTE_DQS_TRACKER!$A:$A,"&gt;="&amp;$A$1,PASTE_DQS_TRACKER!$A:$A,"&lt;="&amp;$A$2)-SUMIFS(PASTE_DQS_TRACKER!$D:$D,PASTE_DQS_TRACKER!$C:$C,Swaps_wk!$AQ38,PASTE_DQS_TRACKER!$E:$E,Swaps_wk!O$2,PASTE_DQS_TRACKER!$A:$A,"&gt;="&amp;$A$1,PASTE_DQS_TRACKER!$A:$A,"&lt;="&amp;$A$2)</f>
        <v>0</v>
      </c>
      <c r="P38" s="6">
        <f>SUMIFS(PASTE_DQS_TRACKER!$D:$D,PASTE_DQS_TRACKER!$C:$C,Swaps_wk!$AQ38,PASTE_DQS_TRACKER!$B:$B,Swaps_wk!P$2,PASTE_DQS_TRACKER!$A:$A,"&gt;="&amp;$A$1,PASTE_DQS_TRACKER!$A:$A,"&lt;="&amp;$A$2)-SUMIFS(PASTE_DQS_TRACKER!$D:$D,PASTE_DQS_TRACKER!$C:$C,Swaps_wk!$AQ38,PASTE_DQS_TRACKER!$E:$E,Swaps_wk!P$2,PASTE_DQS_TRACKER!$A:$A,"&gt;="&amp;$A$1,PASTE_DQS_TRACKER!$A:$A,"&lt;="&amp;$A$2)</f>
        <v>0</v>
      </c>
      <c r="Q38" s="6">
        <f>SUMIFS(PASTE_DQS_TRACKER!$D:$D,PASTE_DQS_TRACKER!$C:$C,Swaps_wk!$AQ38,PASTE_DQS_TRACKER!$B:$B,Swaps_wk!Q$2,PASTE_DQS_TRACKER!$A:$A,"&gt;="&amp;$A$1,PASTE_DQS_TRACKER!$A:$A,"&lt;="&amp;$A$2)-SUMIFS(PASTE_DQS_TRACKER!$D:$D,PASTE_DQS_TRACKER!$C:$C,Swaps_wk!$AQ38,PASTE_DQS_TRACKER!$E:$E,Swaps_wk!Q$2,PASTE_DQS_TRACKER!$A:$A,"&gt;="&amp;$A$1,PASTE_DQS_TRACKER!$A:$A,"&lt;="&amp;$A$2)</f>
        <v>0</v>
      </c>
      <c r="R38" s="6">
        <f>SUMIFS(PASTE_DQS_TRACKER!$D:$D,PASTE_DQS_TRACKER!$C:$C,Swaps_wk!$AQ38,PASTE_DQS_TRACKER!$B:$B,Swaps_wk!R$2,PASTE_DQS_TRACKER!$A:$A,"&gt;="&amp;$A$1,PASTE_DQS_TRACKER!$A:$A,"&lt;="&amp;$A$2)-SUMIFS(PASTE_DQS_TRACKER!$D:$D,PASTE_DQS_TRACKER!$C:$C,Swaps_wk!$AQ38,PASTE_DQS_TRACKER!$E:$E,Swaps_wk!R$2,PASTE_DQS_TRACKER!$A:$A,"&gt;="&amp;$A$1,PASTE_DQS_TRACKER!$A:$A,"&lt;="&amp;$A$2)</f>
        <v>0</v>
      </c>
      <c r="S38" s="6">
        <f>SUMIFS(PASTE_DQS_TRACKER!$D:$D,PASTE_DQS_TRACKER!$C:$C,Swaps_wk!$AQ38,PASTE_DQS_TRACKER!$B:$B,Swaps_wk!S$2,PASTE_DQS_TRACKER!$A:$A,"&gt;="&amp;$A$1,PASTE_DQS_TRACKER!$A:$A,"&lt;="&amp;$A$2)-SUMIFS(PASTE_DQS_TRACKER!$D:$D,PASTE_DQS_TRACKER!$C:$C,Swaps_wk!$AQ38,PASTE_DQS_TRACKER!$E:$E,Swaps_wk!S$2,PASTE_DQS_TRACKER!$A:$A,"&gt;="&amp;$A$1,PASTE_DQS_TRACKER!$A:$A,"&lt;="&amp;$A$2)</f>
        <v>0</v>
      </c>
      <c r="T38" s="6">
        <f>SUMIFS(PASTE_DQS_TRACKER!$D:$D,PASTE_DQS_TRACKER!$C:$C,Swaps_wk!$AQ38,PASTE_DQS_TRACKER!$B:$B,Swaps_wk!T$2,PASTE_DQS_TRACKER!$A:$A,"&gt;="&amp;$A$1,PASTE_DQS_TRACKER!$A:$A,"&lt;="&amp;$A$2)-SUMIFS(PASTE_DQS_TRACKER!$D:$D,PASTE_DQS_TRACKER!$C:$C,Swaps_wk!$AQ38,PASTE_DQS_TRACKER!$E:$E,Swaps_wk!T$2,PASTE_DQS_TRACKER!$A:$A,"&gt;="&amp;$A$1,PASTE_DQS_TRACKER!$A:$A,"&lt;="&amp;$A$2)</f>
        <v>0</v>
      </c>
      <c r="U38" s="6">
        <f>SUMIFS(PASTE_DQS_TRACKER!$D:$D,PASTE_DQS_TRACKER!$C:$C,Swaps_wk!$AQ38,PASTE_DQS_TRACKER!$B:$B,Swaps_wk!U$2,PASTE_DQS_TRACKER!$A:$A,"&gt;="&amp;$A$1,PASTE_DQS_TRACKER!$A:$A,"&lt;="&amp;$A$2)-SUMIFS(PASTE_DQS_TRACKER!$D:$D,PASTE_DQS_TRACKER!$C:$C,Swaps_wk!$AQ38,PASTE_DQS_TRACKER!$E:$E,Swaps_wk!U$2,PASTE_DQS_TRACKER!$A:$A,"&gt;="&amp;$A$1,PASTE_DQS_TRACKER!$A:$A,"&lt;="&amp;$A$2)</f>
        <v>0</v>
      </c>
      <c r="V38" s="6">
        <f>SUMIFS(PASTE_DQS_TRACKER!$D:$D,PASTE_DQS_TRACKER!$C:$C,Swaps_wk!$AQ38,PASTE_DQS_TRACKER!$B:$B,Swaps_wk!V$2,PASTE_DQS_TRACKER!$A:$A,"&gt;="&amp;$A$1,PASTE_DQS_TRACKER!$A:$A,"&lt;="&amp;$A$2)-SUMIFS(PASTE_DQS_TRACKER!$D:$D,PASTE_DQS_TRACKER!$C:$C,Swaps_wk!$AQ38,PASTE_DQS_TRACKER!$E:$E,Swaps_wk!V$2,PASTE_DQS_TRACKER!$A:$A,"&gt;="&amp;$A$1,PASTE_DQS_TRACKER!$A:$A,"&lt;="&amp;$A$2)</f>
        <v>0</v>
      </c>
      <c r="W38" s="6">
        <f>SUMIFS(PASTE_DQS_TRACKER!$D:$D,PASTE_DQS_TRACKER!$C:$C,Swaps_wk!$AQ38,PASTE_DQS_TRACKER!$B:$B,Swaps_wk!W$2,PASTE_DQS_TRACKER!$A:$A,"&gt;="&amp;$A$1,PASTE_DQS_TRACKER!$A:$A,"&lt;="&amp;$A$2)-SUMIFS(PASTE_DQS_TRACKER!$D:$D,PASTE_DQS_TRACKER!$C:$C,Swaps_wk!$AQ38,PASTE_DQS_TRACKER!$E:$E,Swaps_wk!W$2,PASTE_DQS_TRACKER!$A:$A,"&gt;="&amp;$A$1,PASTE_DQS_TRACKER!$A:$A,"&lt;="&amp;$A$2)</f>
        <v>0</v>
      </c>
      <c r="X38" s="6">
        <f>SUMIFS(PASTE_DQS_TRACKER!$D:$D,PASTE_DQS_TRACKER!$C:$C,Swaps_wk!$AQ38,PASTE_DQS_TRACKER!$B:$B,Swaps_wk!X$2,PASTE_DQS_TRACKER!$A:$A,"&gt;="&amp;$A$1,PASTE_DQS_TRACKER!$A:$A,"&lt;="&amp;$A$2)-SUMIFS(PASTE_DQS_TRACKER!$D:$D,PASTE_DQS_TRACKER!$C:$C,Swaps_wk!$AQ38,PASTE_DQS_TRACKER!$E:$E,Swaps_wk!X$2,PASTE_DQS_TRACKER!$A:$A,"&gt;="&amp;$A$1,PASTE_DQS_TRACKER!$A:$A,"&lt;="&amp;$A$2)</f>
        <v>0</v>
      </c>
      <c r="Y38" s="6">
        <f>SUMIFS(PASTE_DQS_TRACKER!$D:$D,PASTE_DQS_TRACKER!$C:$C,Swaps_wk!$AQ38,PASTE_DQS_TRACKER!$B:$B,Swaps_wk!Y$2,PASTE_DQS_TRACKER!$A:$A,"&gt;="&amp;$A$1,PASTE_DQS_TRACKER!$A:$A,"&lt;="&amp;$A$2)-SUMIFS(PASTE_DQS_TRACKER!$D:$D,PASTE_DQS_TRACKER!$C:$C,Swaps_wk!$AQ38,PASTE_DQS_TRACKER!$E:$E,Swaps_wk!Y$2,PASTE_DQS_TRACKER!$A:$A,"&gt;="&amp;$A$1,PASTE_DQS_TRACKER!$A:$A,"&lt;="&amp;$A$2)</f>
        <v>0</v>
      </c>
      <c r="Z38" s="6">
        <f>SUMIFS(PASTE_DQS_TRACKER!$D:$D,PASTE_DQS_TRACKER!$C:$C,Swaps_wk!$AQ38,PASTE_DQS_TRACKER!$B:$B,Swaps_wk!Z$2,PASTE_DQS_TRACKER!$A:$A,"&gt;="&amp;$A$1,PASTE_DQS_TRACKER!$A:$A,"&lt;="&amp;$A$2)-SUMIFS(PASTE_DQS_TRACKER!$D:$D,PASTE_DQS_TRACKER!$C:$C,Swaps_wk!$AQ38,PASTE_DQS_TRACKER!$E:$E,Swaps_wk!Z$2,PASTE_DQS_TRACKER!$A:$A,"&gt;="&amp;$A$1,PASTE_DQS_TRACKER!$A:$A,"&lt;="&amp;$A$2)</f>
        <v>0</v>
      </c>
      <c r="AA38" s="6">
        <f>SUMIFS(PASTE_DQS_TRACKER!$D:$D,PASTE_DQS_TRACKER!$C:$C,Swaps_wk!$AQ38,PASTE_DQS_TRACKER!$B:$B,Swaps_wk!AA$2,PASTE_DQS_TRACKER!$A:$A,"&gt;="&amp;$A$1,PASTE_DQS_TRACKER!$A:$A,"&lt;="&amp;$A$2)-SUMIFS(PASTE_DQS_TRACKER!$D:$D,PASTE_DQS_TRACKER!$C:$C,Swaps_wk!$AQ38,PASTE_DQS_TRACKER!$E:$E,Swaps_wk!AA$2,PASTE_DQS_TRACKER!$A:$A,"&gt;="&amp;$A$1,PASTE_DQS_TRACKER!$A:$A,"&lt;="&amp;$A$2)</f>
        <v>0</v>
      </c>
      <c r="AB38" s="6">
        <f>SUMIFS(PASTE_DQS_TRACKER!$D:$D,PASTE_DQS_TRACKER!$C:$C,Swaps_wk!$AQ38,PASTE_DQS_TRACKER!$B:$B,Swaps_wk!AB$2,PASTE_DQS_TRACKER!$A:$A,"&gt;="&amp;$A$1,PASTE_DQS_TRACKER!$A:$A,"&lt;="&amp;$A$2)-SUMIFS(PASTE_DQS_TRACKER!$D:$D,PASTE_DQS_TRACKER!$C:$C,Swaps_wk!$AQ38,PASTE_DQS_TRACKER!$E:$E,Swaps_wk!AB$2,PASTE_DQS_TRACKER!$A:$A,"&gt;="&amp;$A$1,PASTE_DQS_TRACKER!$A:$A,"&lt;="&amp;$A$2)</f>
        <v>0</v>
      </c>
      <c r="AC38" s="6">
        <f>SUMIFS(PASTE_DQS_TRACKER!$D:$D,PASTE_DQS_TRACKER!$C:$C,Swaps_wk!$AQ38,PASTE_DQS_TRACKER!$B:$B,Swaps_wk!AC$2,PASTE_DQS_TRACKER!$A:$A,"&gt;="&amp;$A$1,PASTE_DQS_TRACKER!$A:$A,"&lt;="&amp;$A$2)-SUMIFS(PASTE_DQS_TRACKER!$D:$D,PASTE_DQS_TRACKER!$C:$C,Swaps_wk!$AQ38,PASTE_DQS_TRACKER!$E:$E,Swaps_wk!AC$2,PASTE_DQS_TRACKER!$A:$A,"&gt;="&amp;$A$1,PASTE_DQS_TRACKER!$A:$A,"&lt;="&amp;$A$2)</f>
        <v>0</v>
      </c>
      <c r="AD38" s="6">
        <f>SUMIFS(PASTE_DQS_TRACKER!$D:$D,PASTE_DQS_TRACKER!$C:$C,Swaps_wk!$AQ38,PASTE_DQS_TRACKER!$B:$B,Swaps_wk!AD$2,PASTE_DQS_TRACKER!$A:$A,"&gt;="&amp;$A$1,PASTE_DQS_TRACKER!$A:$A,"&lt;="&amp;$A$2)-SUMIFS(PASTE_DQS_TRACKER!$D:$D,PASTE_DQS_TRACKER!$C:$C,Swaps_wk!$AQ38,PASTE_DQS_TRACKER!$E:$E,Swaps_wk!AD$2,PASTE_DQS_TRACKER!$A:$A,"&gt;="&amp;$A$1,PASTE_DQS_TRACKER!$A:$A,"&lt;="&amp;$A$2)</f>
        <v>0</v>
      </c>
      <c r="AE38" s="6">
        <f>SUMIFS(PASTE_DQS_TRACKER!$D:$D,PASTE_DQS_TRACKER!$C:$C,Swaps_wk!$AQ38,PASTE_DQS_TRACKER!$B:$B,Swaps_wk!AE$2,PASTE_DQS_TRACKER!$A:$A,"&gt;="&amp;$A$1,PASTE_DQS_TRACKER!$A:$A,"&lt;="&amp;$A$2)-SUMIFS(PASTE_DQS_TRACKER!$D:$D,PASTE_DQS_TRACKER!$C:$C,Swaps_wk!$AQ38,PASTE_DQS_TRACKER!$E:$E,Swaps_wk!AE$2,PASTE_DQS_TRACKER!$A:$A,"&gt;="&amp;$A$1,PASTE_DQS_TRACKER!$A:$A,"&lt;="&amp;$A$2)</f>
        <v>0</v>
      </c>
      <c r="AF38" s="6">
        <f>SUMIFS(PASTE_DQS_TRACKER!$D:$D,PASTE_DQS_TRACKER!$C:$C,Swaps_wk!$AQ38,PASTE_DQS_TRACKER!$B:$B,Swaps_wk!AF$2,PASTE_DQS_TRACKER!$A:$A,"&gt;="&amp;$A$1,PASTE_DQS_TRACKER!$A:$A,"&lt;="&amp;$A$2)-SUMIFS(PASTE_DQS_TRACKER!$D:$D,PASTE_DQS_TRACKER!$C:$C,Swaps_wk!$AQ38,PASTE_DQS_TRACKER!$E:$E,Swaps_wk!AF$2,PASTE_DQS_TRACKER!$A:$A,"&gt;="&amp;$A$1,PASTE_DQS_TRACKER!$A:$A,"&lt;="&amp;$A$2)</f>
        <v>0</v>
      </c>
      <c r="AG38" s="6">
        <f>SUMIFS(PASTE_DQS_TRACKER!$D:$D,PASTE_DQS_TRACKER!$C:$C,Swaps_wk!$AQ38,PASTE_DQS_TRACKER!$B:$B,Swaps_wk!AG$2,PASTE_DQS_TRACKER!$A:$A,"&gt;="&amp;$A$1,PASTE_DQS_TRACKER!$A:$A,"&lt;="&amp;$A$2)-SUMIFS(PASTE_DQS_TRACKER!$D:$D,PASTE_DQS_TRACKER!$C:$C,Swaps_wk!$AQ38,PASTE_DQS_TRACKER!$E:$E,Swaps_wk!AG$2,PASTE_DQS_TRACKER!$A:$A,"&gt;="&amp;$A$1,PASTE_DQS_TRACKER!$A:$A,"&lt;="&amp;$A$2)</f>
        <v>0</v>
      </c>
      <c r="AH38" s="6">
        <f>SUMIFS(PASTE_DQS_TRACKER!$D:$D,PASTE_DQS_TRACKER!$C:$C,Swaps_wk!$AQ38,PASTE_DQS_TRACKER!$B:$B,Swaps_wk!AH$2,PASTE_DQS_TRACKER!$A:$A,"&gt;="&amp;$A$1,PASTE_DQS_TRACKER!$A:$A,"&lt;="&amp;$A$2)-SUMIFS(PASTE_DQS_TRACKER!$D:$D,PASTE_DQS_TRACKER!$C:$C,Swaps_wk!$AQ38,PASTE_DQS_TRACKER!$E:$E,Swaps_wk!AH$2,PASTE_DQS_TRACKER!$A:$A,"&gt;="&amp;$A$1,PASTE_DQS_TRACKER!$A:$A,"&lt;="&amp;$A$2)</f>
        <v>0</v>
      </c>
      <c r="AI38" s="6">
        <f>SUMIFS(PASTE_DQS_TRACKER!$D:$D,PASTE_DQS_TRACKER!$C:$C,Swaps_wk!$AQ38,PASTE_DQS_TRACKER!$B:$B,Swaps_wk!AI$2,PASTE_DQS_TRACKER!$A:$A,"&gt;="&amp;$A$1,PASTE_DQS_TRACKER!$A:$A,"&lt;="&amp;$A$2)-SUMIFS(PASTE_DQS_TRACKER!$D:$D,PASTE_DQS_TRACKER!$C:$C,Swaps_wk!$AQ38,PASTE_DQS_TRACKER!$E:$E,Swaps_wk!AI$2,PASTE_DQS_TRACKER!$A:$A,"&gt;="&amp;$A$1,PASTE_DQS_TRACKER!$A:$A,"&lt;="&amp;$A$2)</f>
        <v>0</v>
      </c>
      <c r="AJ38" s="6">
        <f>SUMIFS(PASTE_DQS_TRACKER!$D:$D,PASTE_DQS_TRACKER!$C:$C,Swaps_wk!$AQ38,PASTE_DQS_TRACKER!$B:$B,Swaps_wk!AJ$2,PASTE_DQS_TRACKER!$A:$A,"&gt;="&amp;$A$1,PASTE_DQS_TRACKER!$A:$A,"&lt;="&amp;$A$2)-SUMIFS(PASTE_DQS_TRACKER!$D:$D,PASTE_DQS_TRACKER!$C:$C,Swaps_wk!$AQ38,PASTE_DQS_TRACKER!$E:$E,Swaps_wk!AJ$2,PASTE_DQS_TRACKER!$A:$A,"&gt;="&amp;$A$1,PASTE_DQS_TRACKER!$A:$A,"&lt;="&amp;$A$2)</f>
        <v>0</v>
      </c>
      <c r="AK38" s="6">
        <f>SUMIFS(PASTE_DQS_TRACKER!$D:$D,PASTE_DQS_TRACKER!$C:$C,Swaps_wk!$AQ38,PASTE_DQS_TRACKER!$B:$B,Swaps_wk!AK$2,PASTE_DQS_TRACKER!$A:$A,"&gt;="&amp;$A$1,PASTE_DQS_TRACKER!$A:$A,"&lt;="&amp;$A$2)-SUMIFS(PASTE_DQS_TRACKER!$D:$D,PASTE_DQS_TRACKER!$C:$C,Swaps_wk!$AQ38,PASTE_DQS_TRACKER!$E:$E,Swaps_wk!AK$2,PASTE_DQS_TRACKER!$A:$A,"&gt;="&amp;$A$1,PASTE_DQS_TRACKER!$A:$A,"&lt;="&amp;$A$2)</f>
        <v>0</v>
      </c>
      <c r="AL38" s="6">
        <f>SUMIFS(PASTE_DQS_TRACKER!$D:$D,PASTE_DQS_TRACKER!$C:$C,Swaps_wk!$AQ38,PASTE_DQS_TRACKER!$B:$B,Swaps_wk!AL$2,PASTE_DQS_TRACKER!$A:$A,"&gt;="&amp;$A$1,PASTE_DQS_TRACKER!$A:$A,"&lt;="&amp;$A$2)-SUMIFS(PASTE_DQS_TRACKER!$D:$D,PASTE_DQS_TRACKER!$C:$C,Swaps_wk!$AQ38,PASTE_DQS_TRACKER!$E:$E,Swaps_wk!AL$2,PASTE_DQS_TRACKER!$A:$A,"&gt;="&amp;$A$1,PASTE_DQS_TRACKER!$A:$A,"&lt;="&amp;$A$2)</f>
        <v>0</v>
      </c>
      <c r="AM38" s="6">
        <f>SUMIFS(PASTE_DQS_TRACKER!$D:$D,PASTE_DQS_TRACKER!$C:$C,Swaps_wk!$AQ38,PASTE_DQS_TRACKER!$B:$B,Swaps_wk!AM$2,PASTE_DQS_TRACKER!$A:$A,"&gt;="&amp;$A$1,PASTE_DQS_TRACKER!$A:$A,"&lt;="&amp;$A$2)-SUMIFS(PASTE_DQS_TRACKER!$D:$D,PASTE_DQS_TRACKER!$C:$C,Swaps_wk!$AQ38,PASTE_DQS_TRACKER!$E:$E,Swaps_wk!AM$2,PASTE_DQS_TRACKER!$A:$A,"&gt;="&amp;$A$1,PASTE_DQS_TRACKER!$A:$A,"&lt;="&amp;$A$2)</f>
        <v>0</v>
      </c>
      <c r="AN38" s="6">
        <f>SUMIFS(PASTE_DQS_TRACKER!$D:$D,PASTE_DQS_TRACKER!$C:$C,Swaps_wk!$AQ38,PASTE_DQS_TRACKER!$B:$B,Swaps_wk!AN$2,PASTE_DQS_TRACKER!$A:$A,"&gt;="&amp;$A$1,PASTE_DQS_TRACKER!$A:$A,"&lt;="&amp;$A$2)-SUMIFS(PASTE_DQS_TRACKER!$D:$D,PASTE_DQS_TRACKER!$C:$C,Swaps_wk!$AQ38,PASTE_DQS_TRACKER!$E:$E,Swaps_wk!AN$2,PASTE_DQS_TRACKER!$A:$A,"&gt;="&amp;$A$1,PASTE_DQS_TRACKER!$A:$A,"&lt;="&amp;$A$2)</f>
        <v>0</v>
      </c>
      <c r="AO38" s="6">
        <f t="shared" si="0"/>
        <v>0</v>
      </c>
      <c r="AP38">
        <v>37</v>
      </c>
      <c r="AQ38" t="str">
        <f t="shared" si="1"/>
        <v>POL/56-14</v>
      </c>
    </row>
    <row r="39" spans="1:43" x14ac:dyDescent="0.25">
      <c r="A39" t="s">
        <v>258</v>
      </c>
      <c r="B39" s="6">
        <f>SUMIFS(PASTE_DQS_TRACKER!$D:$D,PASTE_DQS_TRACKER!$C:$C,Swaps_wk!$AQ39,PASTE_DQS_TRACKER!$B:$B,Swaps_wk!B$2,PASTE_DQS_TRACKER!$A:$A,"&gt;="&amp;$A$1,PASTE_DQS_TRACKER!$A:$A,"&lt;="&amp;$A$2)-SUMIFS(PASTE_DQS_TRACKER!$D:$D,PASTE_DQS_TRACKER!$C:$C,Swaps_wk!$AQ39,PASTE_DQS_TRACKER!$E:$E,Swaps_wk!B$2,PASTE_DQS_TRACKER!$A:$A,"&gt;="&amp;$A$1,PASTE_DQS_TRACKER!$A:$A,"&lt;="&amp;$A$2)</f>
        <v>0</v>
      </c>
      <c r="C39" s="6">
        <f>SUMIFS(PASTE_DQS_TRACKER!$D:$D,PASTE_DQS_TRACKER!$C:$C,Swaps_wk!$AQ39,PASTE_DQS_TRACKER!$B:$B,Swaps_wk!C$2,PASTE_DQS_TRACKER!$A:$A,"&gt;="&amp;$A$1,PASTE_DQS_TRACKER!$A:$A,"&lt;="&amp;$A$2)-SUMIFS(PASTE_DQS_TRACKER!$D:$D,PASTE_DQS_TRACKER!$C:$C,Swaps_wk!$AQ39,PASTE_DQS_TRACKER!$E:$E,Swaps_wk!C$2,PASTE_DQS_TRACKER!$A:$A,"&gt;="&amp;$A$1,PASTE_DQS_TRACKER!$A:$A,"&lt;="&amp;$A$2)</f>
        <v>0</v>
      </c>
      <c r="D39" s="6">
        <f>SUMIFS(PASTE_DQS_TRACKER!$D:$D,PASTE_DQS_TRACKER!$C:$C,Swaps_wk!$AQ39,PASTE_DQS_TRACKER!$B:$B,Swaps_wk!D$2,PASTE_DQS_TRACKER!$A:$A,"&gt;="&amp;$A$1,PASTE_DQS_TRACKER!$A:$A,"&lt;="&amp;$A$2)-SUMIFS(PASTE_DQS_TRACKER!$D:$D,PASTE_DQS_TRACKER!$C:$C,Swaps_wk!$AQ39,PASTE_DQS_TRACKER!$E:$E,Swaps_wk!D$2,PASTE_DQS_TRACKER!$A:$A,"&gt;="&amp;$A$1,PASTE_DQS_TRACKER!$A:$A,"&lt;="&amp;$A$2)</f>
        <v>0</v>
      </c>
      <c r="E39" s="6">
        <f>SUMIFS(PASTE_DQS_TRACKER!$D:$D,PASTE_DQS_TRACKER!$C:$C,Swaps_wk!$AQ39,PASTE_DQS_TRACKER!$B:$B,Swaps_wk!E$2,PASTE_DQS_TRACKER!$A:$A,"&gt;="&amp;$A$1,PASTE_DQS_TRACKER!$A:$A,"&lt;="&amp;$A$2)-SUMIFS(PASTE_DQS_TRACKER!$D:$D,PASTE_DQS_TRACKER!$C:$C,Swaps_wk!$AQ39,PASTE_DQS_TRACKER!$E:$E,Swaps_wk!E$2,PASTE_DQS_TRACKER!$A:$A,"&gt;="&amp;$A$1,PASTE_DQS_TRACKER!$A:$A,"&lt;="&amp;$A$2)</f>
        <v>0</v>
      </c>
      <c r="F39" s="6">
        <f>SUMIFS(PASTE_DQS_TRACKER!$D:$D,PASTE_DQS_TRACKER!$C:$C,Swaps_wk!$AQ39,PASTE_DQS_TRACKER!$B:$B,Swaps_wk!F$2,PASTE_DQS_TRACKER!$A:$A,"&gt;="&amp;$A$1,PASTE_DQS_TRACKER!$A:$A,"&lt;="&amp;$A$2)-SUMIFS(PASTE_DQS_TRACKER!$D:$D,PASTE_DQS_TRACKER!$C:$C,Swaps_wk!$AQ39,PASTE_DQS_TRACKER!$E:$E,Swaps_wk!F$2,PASTE_DQS_TRACKER!$A:$A,"&gt;="&amp;$A$1,PASTE_DQS_TRACKER!$A:$A,"&lt;="&amp;$A$2)</f>
        <v>0</v>
      </c>
      <c r="G39" s="6">
        <f>SUMIFS(PASTE_DQS_TRACKER!$D:$D,PASTE_DQS_TRACKER!$C:$C,Swaps_wk!$AQ39,PASTE_DQS_TRACKER!$B:$B,Swaps_wk!G$2,PASTE_DQS_TRACKER!$A:$A,"&gt;="&amp;$A$1,PASTE_DQS_TRACKER!$A:$A,"&lt;="&amp;$A$2)-SUMIFS(PASTE_DQS_TRACKER!$D:$D,PASTE_DQS_TRACKER!$C:$C,Swaps_wk!$AQ39,PASTE_DQS_TRACKER!$E:$E,Swaps_wk!G$2,PASTE_DQS_TRACKER!$A:$A,"&gt;="&amp;$A$1,PASTE_DQS_TRACKER!$A:$A,"&lt;="&amp;$A$2)</f>
        <v>0</v>
      </c>
      <c r="H39" s="6">
        <f>SUMIFS(PASTE_DQS_TRACKER!$D:$D,PASTE_DQS_TRACKER!$C:$C,Swaps_wk!$AQ39,PASTE_DQS_TRACKER!$B:$B,Swaps_wk!H$2,PASTE_DQS_TRACKER!$A:$A,"&gt;="&amp;$A$1,PASTE_DQS_TRACKER!$A:$A,"&lt;="&amp;$A$2)-SUMIFS(PASTE_DQS_TRACKER!$D:$D,PASTE_DQS_TRACKER!$C:$C,Swaps_wk!$AQ39,PASTE_DQS_TRACKER!$E:$E,Swaps_wk!H$2,PASTE_DQS_TRACKER!$A:$A,"&gt;="&amp;$A$1,PASTE_DQS_TRACKER!$A:$A,"&lt;="&amp;$A$2)</f>
        <v>0</v>
      </c>
      <c r="I39" s="6">
        <f>SUMIFS(PASTE_DQS_TRACKER!$D:$D,PASTE_DQS_TRACKER!$C:$C,Swaps_wk!$AQ39,PASTE_DQS_TRACKER!$B:$B,Swaps_wk!I$2,PASTE_DQS_TRACKER!$A:$A,"&gt;="&amp;$A$1,PASTE_DQS_TRACKER!$A:$A,"&lt;="&amp;$A$2)-SUMIFS(PASTE_DQS_TRACKER!$D:$D,PASTE_DQS_TRACKER!$C:$C,Swaps_wk!$AQ39,PASTE_DQS_TRACKER!$E:$E,Swaps_wk!I$2,PASTE_DQS_TRACKER!$A:$A,"&gt;="&amp;$A$1,PASTE_DQS_TRACKER!$A:$A,"&lt;="&amp;$A$2)</f>
        <v>0</v>
      </c>
      <c r="J39" s="6">
        <f>SUMIFS(PASTE_DQS_TRACKER!$D:$D,PASTE_DQS_TRACKER!$C:$C,Swaps_wk!$AQ39,PASTE_DQS_TRACKER!$B:$B,Swaps_wk!J$2,PASTE_DQS_TRACKER!$A:$A,"&gt;="&amp;$A$1,PASTE_DQS_TRACKER!$A:$A,"&lt;="&amp;$A$2)-SUMIFS(PASTE_DQS_TRACKER!$D:$D,PASTE_DQS_TRACKER!$C:$C,Swaps_wk!$AQ39,PASTE_DQS_TRACKER!$E:$E,Swaps_wk!J$2,PASTE_DQS_TRACKER!$A:$A,"&gt;="&amp;$A$1,PASTE_DQS_TRACKER!$A:$A,"&lt;="&amp;$A$2)</f>
        <v>0</v>
      </c>
      <c r="K39" s="6">
        <f>SUMIFS(PASTE_DQS_TRACKER!$D:$D,PASTE_DQS_TRACKER!$C:$C,Swaps_wk!$AQ39,PASTE_DQS_TRACKER!$B:$B,Swaps_wk!K$2,PASTE_DQS_TRACKER!$A:$A,"&gt;="&amp;$A$1,PASTE_DQS_TRACKER!$A:$A,"&lt;="&amp;$A$2)-SUMIFS(PASTE_DQS_TRACKER!$D:$D,PASTE_DQS_TRACKER!$C:$C,Swaps_wk!$AQ39,PASTE_DQS_TRACKER!$E:$E,Swaps_wk!K$2,PASTE_DQS_TRACKER!$A:$A,"&gt;="&amp;$A$1,PASTE_DQS_TRACKER!$A:$A,"&lt;="&amp;$A$2)</f>
        <v>0</v>
      </c>
      <c r="L39" s="6">
        <f>SUMIFS(PASTE_DQS_TRACKER!$D:$D,PASTE_DQS_TRACKER!$C:$C,Swaps_wk!$AQ39,PASTE_DQS_TRACKER!$B:$B,Swaps_wk!L$2,PASTE_DQS_TRACKER!$A:$A,"&gt;="&amp;$A$1,PASTE_DQS_TRACKER!$A:$A,"&lt;="&amp;$A$2)-SUMIFS(PASTE_DQS_TRACKER!$D:$D,PASTE_DQS_TRACKER!$C:$C,Swaps_wk!$AQ39,PASTE_DQS_TRACKER!$E:$E,Swaps_wk!L$2,PASTE_DQS_TRACKER!$A:$A,"&gt;="&amp;$A$1,PASTE_DQS_TRACKER!$A:$A,"&lt;="&amp;$A$2)</f>
        <v>0</v>
      </c>
      <c r="M39" s="6">
        <f>SUMIFS(PASTE_DQS_TRACKER!$D:$D,PASTE_DQS_TRACKER!$C:$C,Swaps_wk!$AQ39,PASTE_DQS_TRACKER!$B:$B,Swaps_wk!M$2,PASTE_DQS_TRACKER!$A:$A,"&gt;="&amp;$A$1,PASTE_DQS_TRACKER!$A:$A,"&lt;="&amp;$A$2)-SUMIFS(PASTE_DQS_TRACKER!$D:$D,PASTE_DQS_TRACKER!$C:$C,Swaps_wk!$AQ39,PASTE_DQS_TRACKER!$E:$E,Swaps_wk!M$2,PASTE_DQS_TRACKER!$A:$A,"&gt;="&amp;$A$1,PASTE_DQS_TRACKER!$A:$A,"&lt;="&amp;$A$2)</f>
        <v>0</v>
      </c>
      <c r="N39" s="6">
        <f>SUMIFS(PASTE_DQS_TRACKER!$D:$D,PASTE_DQS_TRACKER!$C:$C,Swaps_wk!$AQ39,PASTE_DQS_TRACKER!$B:$B,Swaps_wk!N$2,PASTE_DQS_TRACKER!$A:$A,"&gt;="&amp;$A$1,PASTE_DQS_TRACKER!$A:$A,"&lt;="&amp;$A$2)-SUMIFS(PASTE_DQS_TRACKER!$D:$D,PASTE_DQS_TRACKER!$C:$C,Swaps_wk!$AQ39,PASTE_DQS_TRACKER!$E:$E,Swaps_wk!N$2,PASTE_DQS_TRACKER!$A:$A,"&gt;="&amp;$A$1,PASTE_DQS_TRACKER!$A:$A,"&lt;="&amp;$A$2)</f>
        <v>0</v>
      </c>
      <c r="O39" s="6">
        <f>SUMIFS(PASTE_DQS_TRACKER!$D:$D,PASTE_DQS_TRACKER!$C:$C,Swaps_wk!$AQ39,PASTE_DQS_TRACKER!$B:$B,Swaps_wk!O$2,PASTE_DQS_TRACKER!$A:$A,"&gt;="&amp;$A$1,PASTE_DQS_TRACKER!$A:$A,"&lt;="&amp;$A$2)-SUMIFS(PASTE_DQS_TRACKER!$D:$D,PASTE_DQS_TRACKER!$C:$C,Swaps_wk!$AQ39,PASTE_DQS_TRACKER!$E:$E,Swaps_wk!O$2,PASTE_DQS_TRACKER!$A:$A,"&gt;="&amp;$A$1,PASTE_DQS_TRACKER!$A:$A,"&lt;="&amp;$A$2)</f>
        <v>0</v>
      </c>
      <c r="P39" s="6">
        <f>SUMIFS(PASTE_DQS_TRACKER!$D:$D,PASTE_DQS_TRACKER!$C:$C,Swaps_wk!$AQ39,PASTE_DQS_TRACKER!$B:$B,Swaps_wk!P$2,PASTE_DQS_TRACKER!$A:$A,"&gt;="&amp;$A$1,PASTE_DQS_TRACKER!$A:$A,"&lt;="&amp;$A$2)-SUMIFS(PASTE_DQS_TRACKER!$D:$D,PASTE_DQS_TRACKER!$C:$C,Swaps_wk!$AQ39,PASTE_DQS_TRACKER!$E:$E,Swaps_wk!P$2,PASTE_DQS_TRACKER!$A:$A,"&gt;="&amp;$A$1,PASTE_DQS_TRACKER!$A:$A,"&lt;="&amp;$A$2)</f>
        <v>0</v>
      </c>
      <c r="Q39" s="6">
        <f>SUMIFS(PASTE_DQS_TRACKER!$D:$D,PASTE_DQS_TRACKER!$C:$C,Swaps_wk!$AQ39,PASTE_DQS_TRACKER!$B:$B,Swaps_wk!Q$2,PASTE_DQS_TRACKER!$A:$A,"&gt;="&amp;$A$1,PASTE_DQS_TRACKER!$A:$A,"&lt;="&amp;$A$2)-SUMIFS(PASTE_DQS_TRACKER!$D:$D,PASTE_DQS_TRACKER!$C:$C,Swaps_wk!$AQ39,PASTE_DQS_TRACKER!$E:$E,Swaps_wk!Q$2,PASTE_DQS_TRACKER!$A:$A,"&gt;="&amp;$A$1,PASTE_DQS_TRACKER!$A:$A,"&lt;="&amp;$A$2)</f>
        <v>0</v>
      </c>
      <c r="R39" s="6">
        <f>SUMIFS(PASTE_DQS_TRACKER!$D:$D,PASTE_DQS_TRACKER!$C:$C,Swaps_wk!$AQ39,PASTE_DQS_TRACKER!$B:$B,Swaps_wk!R$2,PASTE_DQS_TRACKER!$A:$A,"&gt;="&amp;$A$1,PASTE_DQS_TRACKER!$A:$A,"&lt;="&amp;$A$2)-SUMIFS(PASTE_DQS_TRACKER!$D:$D,PASTE_DQS_TRACKER!$C:$C,Swaps_wk!$AQ39,PASTE_DQS_TRACKER!$E:$E,Swaps_wk!R$2,PASTE_DQS_TRACKER!$A:$A,"&gt;="&amp;$A$1,PASTE_DQS_TRACKER!$A:$A,"&lt;="&amp;$A$2)</f>
        <v>0</v>
      </c>
      <c r="S39" s="6">
        <f>SUMIFS(PASTE_DQS_TRACKER!$D:$D,PASTE_DQS_TRACKER!$C:$C,Swaps_wk!$AQ39,PASTE_DQS_TRACKER!$B:$B,Swaps_wk!S$2,PASTE_DQS_TRACKER!$A:$A,"&gt;="&amp;$A$1,PASTE_DQS_TRACKER!$A:$A,"&lt;="&amp;$A$2)-SUMIFS(PASTE_DQS_TRACKER!$D:$D,PASTE_DQS_TRACKER!$C:$C,Swaps_wk!$AQ39,PASTE_DQS_TRACKER!$E:$E,Swaps_wk!S$2,PASTE_DQS_TRACKER!$A:$A,"&gt;="&amp;$A$1,PASTE_DQS_TRACKER!$A:$A,"&lt;="&amp;$A$2)</f>
        <v>0</v>
      </c>
      <c r="T39" s="6">
        <f>SUMIFS(PASTE_DQS_TRACKER!$D:$D,PASTE_DQS_TRACKER!$C:$C,Swaps_wk!$AQ39,PASTE_DQS_TRACKER!$B:$B,Swaps_wk!T$2,PASTE_DQS_TRACKER!$A:$A,"&gt;="&amp;$A$1,PASTE_DQS_TRACKER!$A:$A,"&lt;="&amp;$A$2)-SUMIFS(PASTE_DQS_TRACKER!$D:$D,PASTE_DQS_TRACKER!$C:$C,Swaps_wk!$AQ39,PASTE_DQS_TRACKER!$E:$E,Swaps_wk!T$2,PASTE_DQS_TRACKER!$A:$A,"&gt;="&amp;$A$1,PASTE_DQS_TRACKER!$A:$A,"&lt;="&amp;$A$2)</f>
        <v>0</v>
      </c>
      <c r="U39" s="6">
        <f>SUMIFS(PASTE_DQS_TRACKER!$D:$D,PASTE_DQS_TRACKER!$C:$C,Swaps_wk!$AQ39,PASTE_DQS_TRACKER!$B:$B,Swaps_wk!U$2,PASTE_DQS_TRACKER!$A:$A,"&gt;="&amp;$A$1,PASTE_DQS_TRACKER!$A:$A,"&lt;="&amp;$A$2)-SUMIFS(PASTE_DQS_TRACKER!$D:$D,PASTE_DQS_TRACKER!$C:$C,Swaps_wk!$AQ39,PASTE_DQS_TRACKER!$E:$E,Swaps_wk!U$2,PASTE_DQS_TRACKER!$A:$A,"&gt;="&amp;$A$1,PASTE_DQS_TRACKER!$A:$A,"&lt;="&amp;$A$2)</f>
        <v>0</v>
      </c>
      <c r="V39" s="6">
        <f>SUMIFS(PASTE_DQS_TRACKER!$D:$D,PASTE_DQS_TRACKER!$C:$C,Swaps_wk!$AQ39,PASTE_DQS_TRACKER!$B:$B,Swaps_wk!V$2,PASTE_DQS_TRACKER!$A:$A,"&gt;="&amp;$A$1,PASTE_DQS_TRACKER!$A:$A,"&lt;="&amp;$A$2)-SUMIFS(PASTE_DQS_TRACKER!$D:$D,PASTE_DQS_TRACKER!$C:$C,Swaps_wk!$AQ39,PASTE_DQS_TRACKER!$E:$E,Swaps_wk!V$2,PASTE_DQS_TRACKER!$A:$A,"&gt;="&amp;$A$1,PASTE_DQS_TRACKER!$A:$A,"&lt;="&amp;$A$2)</f>
        <v>0</v>
      </c>
      <c r="W39" s="6">
        <f>SUMIFS(PASTE_DQS_TRACKER!$D:$D,PASTE_DQS_TRACKER!$C:$C,Swaps_wk!$AQ39,PASTE_DQS_TRACKER!$B:$B,Swaps_wk!W$2,PASTE_DQS_TRACKER!$A:$A,"&gt;="&amp;$A$1,PASTE_DQS_TRACKER!$A:$A,"&lt;="&amp;$A$2)-SUMIFS(PASTE_DQS_TRACKER!$D:$D,PASTE_DQS_TRACKER!$C:$C,Swaps_wk!$AQ39,PASTE_DQS_TRACKER!$E:$E,Swaps_wk!W$2,PASTE_DQS_TRACKER!$A:$A,"&gt;="&amp;$A$1,PASTE_DQS_TRACKER!$A:$A,"&lt;="&amp;$A$2)</f>
        <v>0</v>
      </c>
      <c r="X39" s="6">
        <f>SUMIFS(PASTE_DQS_TRACKER!$D:$D,PASTE_DQS_TRACKER!$C:$C,Swaps_wk!$AQ39,PASTE_DQS_TRACKER!$B:$B,Swaps_wk!X$2,PASTE_DQS_TRACKER!$A:$A,"&gt;="&amp;$A$1,PASTE_DQS_TRACKER!$A:$A,"&lt;="&amp;$A$2)-SUMIFS(PASTE_DQS_TRACKER!$D:$D,PASTE_DQS_TRACKER!$C:$C,Swaps_wk!$AQ39,PASTE_DQS_TRACKER!$E:$E,Swaps_wk!X$2,PASTE_DQS_TRACKER!$A:$A,"&gt;="&amp;$A$1,PASTE_DQS_TRACKER!$A:$A,"&lt;="&amp;$A$2)</f>
        <v>0</v>
      </c>
      <c r="Y39" s="6">
        <f>SUMIFS(PASTE_DQS_TRACKER!$D:$D,PASTE_DQS_TRACKER!$C:$C,Swaps_wk!$AQ39,PASTE_DQS_TRACKER!$B:$B,Swaps_wk!Y$2,PASTE_DQS_TRACKER!$A:$A,"&gt;="&amp;$A$1,PASTE_DQS_TRACKER!$A:$A,"&lt;="&amp;$A$2)-SUMIFS(PASTE_DQS_TRACKER!$D:$D,PASTE_DQS_TRACKER!$C:$C,Swaps_wk!$AQ39,PASTE_DQS_TRACKER!$E:$E,Swaps_wk!Y$2,PASTE_DQS_TRACKER!$A:$A,"&gt;="&amp;$A$1,PASTE_DQS_TRACKER!$A:$A,"&lt;="&amp;$A$2)</f>
        <v>0</v>
      </c>
      <c r="Z39" s="6">
        <f>SUMIFS(PASTE_DQS_TRACKER!$D:$D,PASTE_DQS_TRACKER!$C:$C,Swaps_wk!$AQ39,PASTE_DQS_TRACKER!$B:$B,Swaps_wk!Z$2,PASTE_DQS_TRACKER!$A:$A,"&gt;="&amp;$A$1,PASTE_DQS_TRACKER!$A:$A,"&lt;="&amp;$A$2)-SUMIFS(PASTE_DQS_TRACKER!$D:$D,PASTE_DQS_TRACKER!$C:$C,Swaps_wk!$AQ39,PASTE_DQS_TRACKER!$E:$E,Swaps_wk!Z$2,PASTE_DQS_TRACKER!$A:$A,"&gt;="&amp;$A$1,PASTE_DQS_TRACKER!$A:$A,"&lt;="&amp;$A$2)</f>
        <v>0</v>
      </c>
      <c r="AA39" s="6">
        <f>SUMIFS(PASTE_DQS_TRACKER!$D:$D,PASTE_DQS_TRACKER!$C:$C,Swaps_wk!$AQ39,PASTE_DQS_TRACKER!$B:$B,Swaps_wk!AA$2,PASTE_DQS_TRACKER!$A:$A,"&gt;="&amp;$A$1,PASTE_DQS_TRACKER!$A:$A,"&lt;="&amp;$A$2)-SUMIFS(PASTE_DQS_TRACKER!$D:$D,PASTE_DQS_TRACKER!$C:$C,Swaps_wk!$AQ39,PASTE_DQS_TRACKER!$E:$E,Swaps_wk!AA$2,PASTE_DQS_TRACKER!$A:$A,"&gt;="&amp;$A$1,PASTE_DQS_TRACKER!$A:$A,"&lt;="&amp;$A$2)</f>
        <v>0</v>
      </c>
      <c r="AB39" s="6">
        <f>SUMIFS(PASTE_DQS_TRACKER!$D:$D,PASTE_DQS_TRACKER!$C:$C,Swaps_wk!$AQ39,PASTE_DQS_TRACKER!$B:$B,Swaps_wk!AB$2,PASTE_DQS_TRACKER!$A:$A,"&gt;="&amp;$A$1,PASTE_DQS_TRACKER!$A:$A,"&lt;="&amp;$A$2)-SUMIFS(PASTE_DQS_TRACKER!$D:$D,PASTE_DQS_TRACKER!$C:$C,Swaps_wk!$AQ39,PASTE_DQS_TRACKER!$E:$E,Swaps_wk!AB$2,PASTE_DQS_TRACKER!$A:$A,"&gt;="&amp;$A$1,PASTE_DQS_TRACKER!$A:$A,"&lt;="&amp;$A$2)</f>
        <v>0</v>
      </c>
      <c r="AC39" s="6">
        <f>SUMIFS(PASTE_DQS_TRACKER!$D:$D,PASTE_DQS_TRACKER!$C:$C,Swaps_wk!$AQ39,PASTE_DQS_TRACKER!$B:$B,Swaps_wk!AC$2,PASTE_DQS_TRACKER!$A:$A,"&gt;="&amp;$A$1,PASTE_DQS_TRACKER!$A:$A,"&lt;="&amp;$A$2)-SUMIFS(PASTE_DQS_TRACKER!$D:$D,PASTE_DQS_TRACKER!$C:$C,Swaps_wk!$AQ39,PASTE_DQS_TRACKER!$E:$E,Swaps_wk!AC$2,PASTE_DQS_TRACKER!$A:$A,"&gt;="&amp;$A$1,PASTE_DQS_TRACKER!$A:$A,"&lt;="&amp;$A$2)</f>
        <v>0</v>
      </c>
      <c r="AD39" s="6">
        <f>SUMIFS(PASTE_DQS_TRACKER!$D:$D,PASTE_DQS_TRACKER!$C:$C,Swaps_wk!$AQ39,PASTE_DQS_TRACKER!$B:$B,Swaps_wk!AD$2,PASTE_DQS_TRACKER!$A:$A,"&gt;="&amp;$A$1,PASTE_DQS_TRACKER!$A:$A,"&lt;="&amp;$A$2)-SUMIFS(PASTE_DQS_TRACKER!$D:$D,PASTE_DQS_TRACKER!$C:$C,Swaps_wk!$AQ39,PASTE_DQS_TRACKER!$E:$E,Swaps_wk!AD$2,PASTE_DQS_TRACKER!$A:$A,"&gt;="&amp;$A$1,PASTE_DQS_TRACKER!$A:$A,"&lt;="&amp;$A$2)</f>
        <v>0</v>
      </c>
      <c r="AE39" s="6">
        <f>SUMIFS(PASTE_DQS_TRACKER!$D:$D,PASTE_DQS_TRACKER!$C:$C,Swaps_wk!$AQ39,PASTE_DQS_TRACKER!$B:$B,Swaps_wk!AE$2,PASTE_DQS_TRACKER!$A:$A,"&gt;="&amp;$A$1,PASTE_DQS_TRACKER!$A:$A,"&lt;="&amp;$A$2)-SUMIFS(PASTE_DQS_TRACKER!$D:$D,PASTE_DQS_TRACKER!$C:$C,Swaps_wk!$AQ39,PASTE_DQS_TRACKER!$E:$E,Swaps_wk!AE$2,PASTE_DQS_TRACKER!$A:$A,"&gt;="&amp;$A$1,PASTE_DQS_TRACKER!$A:$A,"&lt;="&amp;$A$2)</f>
        <v>0</v>
      </c>
      <c r="AF39" s="6">
        <f>SUMIFS(PASTE_DQS_TRACKER!$D:$D,PASTE_DQS_TRACKER!$C:$C,Swaps_wk!$AQ39,PASTE_DQS_TRACKER!$B:$B,Swaps_wk!AF$2,PASTE_DQS_TRACKER!$A:$A,"&gt;="&amp;$A$1,PASTE_DQS_TRACKER!$A:$A,"&lt;="&amp;$A$2)-SUMIFS(PASTE_DQS_TRACKER!$D:$D,PASTE_DQS_TRACKER!$C:$C,Swaps_wk!$AQ39,PASTE_DQS_TRACKER!$E:$E,Swaps_wk!AF$2,PASTE_DQS_TRACKER!$A:$A,"&gt;="&amp;$A$1,PASTE_DQS_TRACKER!$A:$A,"&lt;="&amp;$A$2)</f>
        <v>0</v>
      </c>
      <c r="AG39" s="6">
        <f>SUMIFS(PASTE_DQS_TRACKER!$D:$D,PASTE_DQS_TRACKER!$C:$C,Swaps_wk!$AQ39,PASTE_DQS_TRACKER!$B:$B,Swaps_wk!AG$2,PASTE_DQS_TRACKER!$A:$A,"&gt;="&amp;$A$1,PASTE_DQS_TRACKER!$A:$A,"&lt;="&amp;$A$2)-SUMIFS(PASTE_DQS_TRACKER!$D:$D,PASTE_DQS_TRACKER!$C:$C,Swaps_wk!$AQ39,PASTE_DQS_TRACKER!$E:$E,Swaps_wk!AG$2,PASTE_DQS_TRACKER!$A:$A,"&gt;="&amp;$A$1,PASTE_DQS_TRACKER!$A:$A,"&lt;="&amp;$A$2)</f>
        <v>0</v>
      </c>
      <c r="AH39" s="6">
        <f>SUMIFS(PASTE_DQS_TRACKER!$D:$D,PASTE_DQS_TRACKER!$C:$C,Swaps_wk!$AQ39,PASTE_DQS_TRACKER!$B:$B,Swaps_wk!AH$2,PASTE_DQS_TRACKER!$A:$A,"&gt;="&amp;$A$1,PASTE_DQS_TRACKER!$A:$A,"&lt;="&amp;$A$2)-SUMIFS(PASTE_DQS_TRACKER!$D:$D,PASTE_DQS_TRACKER!$C:$C,Swaps_wk!$AQ39,PASTE_DQS_TRACKER!$E:$E,Swaps_wk!AH$2,PASTE_DQS_TRACKER!$A:$A,"&gt;="&amp;$A$1,PASTE_DQS_TRACKER!$A:$A,"&lt;="&amp;$A$2)</f>
        <v>0</v>
      </c>
      <c r="AI39" s="6">
        <f>SUMIFS(PASTE_DQS_TRACKER!$D:$D,PASTE_DQS_TRACKER!$C:$C,Swaps_wk!$AQ39,PASTE_DQS_TRACKER!$B:$B,Swaps_wk!AI$2,PASTE_DQS_TRACKER!$A:$A,"&gt;="&amp;$A$1,PASTE_DQS_TRACKER!$A:$A,"&lt;="&amp;$A$2)-SUMIFS(PASTE_DQS_TRACKER!$D:$D,PASTE_DQS_TRACKER!$C:$C,Swaps_wk!$AQ39,PASTE_DQS_TRACKER!$E:$E,Swaps_wk!AI$2,PASTE_DQS_TRACKER!$A:$A,"&gt;="&amp;$A$1,PASTE_DQS_TRACKER!$A:$A,"&lt;="&amp;$A$2)</f>
        <v>0</v>
      </c>
      <c r="AJ39" s="6">
        <f>SUMIFS(PASTE_DQS_TRACKER!$D:$D,PASTE_DQS_TRACKER!$C:$C,Swaps_wk!$AQ39,PASTE_DQS_TRACKER!$B:$B,Swaps_wk!AJ$2,PASTE_DQS_TRACKER!$A:$A,"&gt;="&amp;$A$1,PASTE_DQS_TRACKER!$A:$A,"&lt;="&amp;$A$2)-SUMIFS(PASTE_DQS_TRACKER!$D:$D,PASTE_DQS_TRACKER!$C:$C,Swaps_wk!$AQ39,PASTE_DQS_TRACKER!$E:$E,Swaps_wk!AJ$2,PASTE_DQS_TRACKER!$A:$A,"&gt;="&amp;$A$1,PASTE_DQS_TRACKER!$A:$A,"&lt;="&amp;$A$2)</f>
        <v>0</v>
      </c>
      <c r="AK39" s="6">
        <f>SUMIFS(PASTE_DQS_TRACKER!$D:$D,PASTE_DQS_TRACKER!$C:$C,Swaps_wk!$AQ39,PASTE_DQS_TRACKER!$B:$B,Swaps_wk!AK$2,PASTE_DQS_TRACKER!$A:$A,"&gt;="&amp;$A$1,PASTE_DQS_TRACKER!$A:$A,"&lt;="&amp;$A$2)-SUMIFS(PASTE_DQS_TRACKER!$D:$D,PASTE_DQS_TRACKER!$C:$C,Swaps_wk!$AQ39,PASTE_DQS_TRACKER!$E:$E,Swaps_wk!AK$2,PASTE_DQS_TRACKER!$A:$A,"&gt;="&amp;$A$1,PASTE_DQS_TRACKER!$A:$A,"&lt;="&amp;$A$2)</f>
        <v>0</v>
      </c>
      <c r="AL39" s="6">
        <f>SUMIFS(PASTE_DQS_TRACKER!$D:$D,PASTE_DQS_TRACKER!$C:$C,Swaps_wk!$AQ39,PASTE_DQS_TRACKER!$B:$B,Swaps_wk!AL$2,PASTE_DQS_TRACKER!$A:$A,"&gt;="&amp;$A$1,PASTE_DQS_TRACKER!$A:$A,"&lt;="&amp;$A$2)-SUMIFS(PASTE_DQS_TRACKER!$D:$D,PASTE_DQS_TRACKER!$C:$C,Swaps_wk!$AQ39,PASTE_DQS_TRACKER!$E:$E,Swaps_wk!AL$2,PASTE_DQS_TRACKER!$A:$A,"&gt;="&amp;$A$1,PASTE_DQS_TRACKER!$A:$A,"&lt;="&amp;$A$2)</f>
        <v>0</v>
      </c>
      <c r="AM39" s="6">
        <f>SUMIFS(PASTE_DQS_TRACKER!$D:$D,PASTE_DQS_TRACKER!$C:$C,Swaps_wk!$AQ39,PASTE_DQS_TRACKER!$B:$B,Swaps_wk!AM$2,PASTE_DQS_TRACKER!$A:$A,"&gt;="&amp;$A$1,PASTE_DQS_TRACKER!$A:$A,"&lt;="&amp;$A$2)-SUMIFS(PASTE_DQS_TRACKER!$D:$D,PASTE_DQS_TRACKER!$C:$C,Swaps_wk!$AQ39,PASTE_DQS_TRACKER!$E:$E,Swaps_wk!AM$2,PASTE_DQS_TRACKER!$A:$A,"&gt;="&amp;$A$1,PASTE_DQS_TRACKER!$A:$A,"&lt;="&amp;$A$2)</f>
        <v>0</v>
      </c>
      <c r="AN39" s="6">
        <f>SUMIFS(PASTE_DQS_TRACKER!$D:$D,PASTE_DQS_TRACKER!$C:$C,Swaps_wk!$AQ39,PASTE_DQS_TRACKER!$B:$B,Swaps_wk!AN$2,PASTE_DQS_TRACKER!$A:$A,"&gt;="&amp;$A$1,PASTE_DQS_TRACKER!$A:$A,"&lt;="&amp;$A$2)-SUMIFS(PASTE_DQS_TRACKER!$D:$D,PASTE_DQS_TRACKER!$C:$C,Swaps_wk!$AQ39,PASTE_DQS_TRACKER!$E:$E,Swaps_wk!AN$2,PASTE_DQS_TRACKER!$A:$A,"&gt;="&amp;$A$1,PASTE_DQS_TRACKER!$A:$A,"&lt;="&amp;$A$2)</f>
        <v>0</v>
      </c>
      <c r="AO39" s="6">
        <f t="shared" si="0"/>
        <v>0</v>
      </c>
      <c r="AP39">
        <v>38</v>
      </c>
      <c r="AQ39" t="str">
        <f t="shared" si="1"/>
        <v>PRA/2AC4-C</v>
      </c>
    </row>
    <row r="40" spans="1:43" x14ac:dyDescent="0.25">
      <c r="A40" t="s">
        <v>260</v>
      </c>
      <c r="B40" s="6">
        <f>SUMIFS(PASTE_DQS_TRACKER!$D:$D,PASTE_DQS_TRACKER!$C:$C,Swaps_wk!$AQ40,PASTE_DQS_TRACKER!$B:$B,Swaps_wk!B$2,PASTE_DQS_TRACKER!$A:$A,"&gt;="&amp;$A$1,PASTE_DQS_TRACKER!$A:$A,"&lt;="&amp;$A$2)-SUMIFS(PASTE_DQS_TRACKER!$D:$D,PASTE_DQS_TRACKER!$C:$C,Swaps_wk!$AQ40,PASTE_DQS_TRACKER!$E:$E,Swaps_wk!B$2,PASTE_DQS_TRACKER!$A:$A,"&gt;="&amp;$A$1,PASTE_DQS_TRACKER!$A:$A,"&lt;="&amp;$A$2)</f>
        <v>0</v>
      </c>
      <c r="C40" s="6">
        <f>SUMIFS(PASTE_DQS_TRACKER!$D:$D,PASTE_DQS_TRACKER!$C:$C,Swaps_wk!$AQ40,PASTE_DQS_TRACKER!$B:$B,Swaps_wk!C$2,PASTE_DQS_TRACKER!$A:$A,"&gt;="&amp;$A$1,PASTE_DQS_TRACKER!$A:$A,"&lt;="&amp;$A$2)-SUMIFS(PASTE_DQS_TRACKER!$D:$D,PASTE_DQS_TRACKER!$C:$C,Swaps_wk!$AQ40,PASTE_DQS_TRACKER!$E:$E,Swaps_wk!C$2,PASTE_DQS_TRACKER!$A:$A,"&gt;="&amp;$A$1,PASTE_DQS_TRACKER!$A:$A,"&lt;="&amp;$A$2)</f>
        <v>0</v>
      </c>
      <c r="D40" s="6">
        <f>SUMIFS(PASTE_DQS_TRACKER!$D:$D,PASTE_DQS_TRACKER!$C:$C,Swaps_wk!$AQ40,PASTE_DQS_TRACKER!$B:$B,Swaps_wk!D$2,PASTE_DQS_TRACKER!$A:$A,"&gt;="&amp;$A$1,PASTE_DQS_TRACKER!$A:$A,"&lt;="&amp;$A$2)-SUMIFS(PASTE_DQS_TRACKER!$D:$D,PASTE_DQS_TRACKER!$C:$C,Swaps_wk!$AQ40,PASTE_DQS_TRACKER!$E:$E,Swaps_wk!D$2,PASTE_DQS_TRACKER!$A:$A,"&gt;="&amp;$A$1,PASTE_DQS_TRACKER!$A:$A,"&lt;="&amp;$A$2)</f>
        <v>0</v>
      </c>
      <c r="E40" s="6">
        <f>SUMIFS(PASTE_DQS_TRACKER!$D:$D,PASTE_DQS_TRACKER!$C:$C,Swaps_wk!$AQ40,PASTE_DQS_TRACKER!$B:$B,Swaps_wk!E$2,PASTE_DQS_TRACKER!$A:$A,"&gt;="&amp;$A$1,PASTE_DQS_TRACKER!$A:$A,"&lt;="&amp;$A$2)-SUMIFS(PASTE_DQS_TRACKER!$D:$D,PASTE_DQS_TRACKER!$C:$C,Swaps_wk!$AQ40,PASTE_DQS_TRACKER!$E:$E,Swaps_wk!E$2,PASTE_DQS_TRACKER!$A:$A,"&gt;="&amp;$A$1,PASTE_DQS_TRACKER!$A:$A,"&lt;="&amp;$A$2)</f>
        <v>0</v>
      </c>
      <c r="F40" s="6">
        <f>SUMIFS(PASTE_DQS_TRACKER!$D:$D,PASTE_DQS_TRACKER!$C:$C,Swaps_wk!$AQ40,PASTE_DQS_TRACKER!$B:$B,Swaps_wk!F$2,PASTE_DQS_TRACKER!$A:$A,"&gt;="&amp;$A$1,PASTE_DQS_TRACKER!$A:$A,"&lt;="&amp;$A$2)-SUMIFS(PASTE_DQS_TRACKER!$D:$D,PASTE_DQS_TRACKER!$C:$C,Swaps_wk!$AQ40,PASTE_DQS_TRACKER!$E:$E,Swaps_wk!F$2,PASTE_DQS_TRACKER!$A:$A,"&gt;="&amp;$A$1,PASTE_DQS_TRACKER!$A:$A,"&lt;="&amp;$A$2)</f>
        <v>0</v>
      </c>
      <c r="G40" s="6">
        <f>SUMIFS(PASTE_DQS_TRACKER!$D:$D,PASTE_DQS_TRACKER!$C:$C,Swaps_wk!$AQ40,PASTE_DQS_TRACKER!$B:$B,Swaps_wk!G$2,PASTE_DQS_TRACKER!$A:$A,"&gt;="&amp;$A$1,PASTE_DQS_TRACKER!$A:$A,"&lt;="&amp;$A$2)-SUMIFS(PASTE_DQS_TRACKER!$D:$D,PASTE_DQS_TRACKER!$C:$C,Swaps_wk!$AQ40,PASTE_DQS_TRACKER!$E:$E,Swaps_wk!G$2,PASTE_DQS_TRACKER!$A:$A,"&gt;="&amp;$A$1,PASTE_DQS_TRACKER!$A:$A,"&lt;="&amp;$A$2)</f>
        <v>0</v>
      </c>
      <c r="H40" s="6">
        <f>SUMIFS(PASTE_DQS_TRACKER!$D:$D,PASTE_DQS_TRACKER!$C:$C,Swaps_wk!$AQ40,PASTE_DQS_TRACKER!$B:$B,Swaps_wk!H$2,PASTE_DQS_TRACKER!$A:$A,"&gt;="&amp;$A$1,PASTE_DQS_TRACKER!$A:$A,"&lt;="&amp;$A$2)-SUMIFS(PASTE_DQS_TRACKER!$D:$D,PASTE_DQS_TRACKER!$C:$C,Swaps_wk!$AQ40,PASTE_DQS_TRACKER!$E:$E,Swaps_wk!H$2,PASTE_DQS_TRACKER!$A:$A,"&gt;="&amp;$A$1,PASTE_DQS_TRACKER!$A:$A,"&lt;="&amp;$A$2)</f>
        <v>0</v>
      </c>
      <c r="I40" s="6">
        <f>SUMIFS(PASTE_DQS_TRACKER!$D:$D,PASTE_DQS_TRACKER!$C:$C,Swaps_wk!$AQ40,PASTE_DQS_TRACKER!$B:$B,Swaps_wk!I$2,PASTE_DQS_TRACKER!$A:$A,"&gt;="&amp;$A$1,PASTE_DQS_TRACKER!$A:$A,"&lt;="&amp;$A$2)-SUMIFS(PASTE_DQS_TRACKER!$D:$D,PASTE_DQS_TRACKER!$C:$C,Swaps_wk!$AQ40,PASTE_DQS_TRACKER!$E:$E,Swaps_wk!I$2,PASTE_DQS_TRACKER!$A:$A,"&gt;="&amp;$A$1,PASTE_DQS_TRACKER!$A:$A,"&lt;="&amp;$A$2)</f>
        <v>0</v>
      </c>
      <c r="J40" s="6">
        <f>SUMIFS(PASTE_DQS_TRACKER!$D:$D,PASTE_DQS_TRACKER!$C:$C,Swaps_wk!$AQ40,PASTE_DQS_TRACKER!$B:$B,Swaps_wk!J$2,PASTE_DQS_TRACKER!$A:$A,"&gt;="&amp;$A$1,PASTE_DQS_TRACKER!$A:$A,"&lt;="&amp;$A$2)-SUMIFS(PASTE_DQS_TRACKER!$D:$D,PASTE_DQS_TRACKER!$C:$C,Swaps_wk!$AQ40,PASTE_DQS_TRACKER!$E:$E,Swaps_wk!J$2,PASTE_DQS_TRACKER!$A:$A,"&gt;="&amp;$A$1,PASTE_DQS_TRACKER!$A:$A,"&lt;="&amp;$A$2)</f>
        <v>0</v>
      </c>
      <c r="K40" s="6">
        <f>SUMIFS(PASTE_DQS_TRACKER!$D:$D,PASTE_DQS_TRACKER!$C:$C,Swaps_wk!$AQ40,PASTE_DQS_TRACKER!$B:$B,Swaps_wk!K$2,PASTE_DQS_TRACKER!$A:$A,"&gt;="&amp;$A$1,PASTE_DQS_TRACKER!$A:$A,"&lt;="&amp;$A$2)-SUMIFS(PASTE_DQS_TRACKER!$D:$D,PASTE_DQS_TRACKER!$C:$C,Swaps_wk!$AQ40,PASTE_DQS_TRACKER!$E:$E,Swaps_wk!K$2,PASTE_DQS_TRACKER!$A:$A,"&gt;="&amp;$A$1,PASTE_DQS_TRACKER!$A:$A,"&lt;="&amp;$A$2)</f>
        <v>0</v>
      </c>
      <c r="L40" s="6">
        <f>SUMIFS(PASTE_DQS_TRACKER!$D:$D,PASTE_DQS_TRACKER!$C:$C,Swaps_wk!$AQ40,PASTE_DQS_TRACKER!$B:$B,Swaps_wk!L$2,PASTE_DQS_TRACKER!$A:$A,"&gt;="&amp;$A$1,PASTE_DQS_TRACKER!$A:$A,"&lt;="&amp;$A$2)-SUMIFS(PASTE_DQS_TRACKER!$D:$D,PASTE_DQS_TRACKER!$C:$C,Swaps_wk!$AQ40,PASTE_DQS_TRACKER!$E:$E,Swaps_wk!L$2,PASTE_DQS_TRACKER!$A:$A,"&gt;="&amp;$A$1,PASTE_DQS_TRACKER!$A:$A,"&lt;="&amp;$A$2)</f>
        <v>0</v>
      </c>
      <c r="M40" s="6">
        <f>SUMIFS(PASTE_DQS_TRACKER!$D:$D,PASTE_DQS_TRACKER!$C:$C,Swaps_wk!$AQ40,PASTE_DQS_TRACKER!$B:$B,Swaps_wk!M$2,PASTE_DQS_TRACKER!$A:$A,"&gt;="&amp;$A$1,PASTE_DQS_TRACKER!$A:$A,"&lt;="&amp;$A$2)-SUMIFS(PASTE_DQS_TRACKER!$D:$D,PASTE_DQS_TRACKER!$C:$C,Swaps_wk!$AQ40,PASTE_DQS_TRACKER!$E:$E,Swaps_wk!M$2,PASTE_DQS_TRACKER!$A:$A,"&gt;="&amp;$A$1,PASTE_DQS_TRACKER!$A:$A,"&lt;="&amp;$A$2)</f>
        <v>0</v>
      </c>
      <c r="N40" s="6">
        <f>SUMIFS(PASTE_DQS_TRACKER!$D:$D,PASTE_DQS_TRACKER!$C:$C,Swaps_wk!$AQ40,PASTE_DQS_TRACKER!$B:$B,Swaps_wk!N$2,PASTE_DQS_TRACKER!$A:$A,"&gt;="&amp;$A$1,PASTE_DQS_TRACKER!$A:$A,"&lt;="&amp;$A$2)-SUMIFS(PASTE_DQS_TRACKER!$D:$D,PASTE_DQS_TRACKER!$C:$C,Swaps_wk!$AQ40,PASTE_DQS_TRACKER!$E:$E,Swaps_wk!N$2,PASTE_DQS_TRACKER!$A:$A,"&gt;="&amp;$A$1,PASTE_DQS_TRACKER!$A:$A,"&lt;="&amp;$A$2)</f>
        <v>0</v>
      </c>
      <c r="O40" s="6">
        <f>SUMIFS(PASTE_DQS_TRACKER!$D:$D,PASTE_DQS_TRACKER!$C:$C,Swaps_wk!$AQ40,PASTE_DQS_TRACKER!$B:$B,Swaps_wk!O$2,PASTE_DQS_TRACKER!$A:$A,"&gt;="&amp;$A$1,PASTE_DQS_TRACKER!$A:$A,"&lt;="&amp;$A$2)-SUMIFS(PASTE_DQS_TRACKER!$D:$D,PASTE_DQS_TRACKER!$C:$C,Swaps_wk!$AQ40,PASTE_DQS_TRACKER!$E:$E,Swaps_wk!O$2,PASTE_DQS_TRACKER!$A:$A,"&gt;="&amp;$A$1,PASTE_DQS_TRACKER!$A:$A,"&lt;="&amp;$A$2)</f>
        <v>0</v>
      </c>
      <c r="P40" s="6">
        <f>SUMIFS(PASTE_DQS_TRACKER!$D:$D,PASTE_DQS_TRACKER!$C:$C,Swaps_wk!$AQ40,PASTE_DQS_TRACKER!$B:$B,Swaps_wk!P$2,PASTE_DQS_TRACKER!$A:$A,"&gt;="&amp;$A$1,PASTE_DQS_TRACKER!$A:$A,"&lt;="&amp;$A$2)-SUMIFS(PASTE_DQS_TRACKER!$D:$D,PASTE_DQS_TRACKER!$C:$C,Swaps_wk!$AQ40,PASTE_DQS_TRACKER!$E:$E,Swaps_wk!P$2,PASTE_DQS_TRACKER!$A:$A,"&gt;="&amp;$A$1,PASTE_DQS_TRACKER!$A:$A,"&lt;="&amp;$A$2)</f>
        <v>0</v>
      </c>
      <c r="Q40" s="6">
        <f>SUMIFS(PASTE_DQS_TRACKER!$D:$D,PASTE_DQS_TRACKER!$C:$C,Swaps_wk!$AQ40,PASTE_DQS_TRACKER!$B:$B,Swaps_wk!Q$2,PASTE_DQS_TRACKER!$A:$A,"&gt;="&amp;$A$1,PASTE_DQS_TRACKER!$A:$A,"&lt;="&amp;$A$2)-SUMIFS(PASTE_DQS_TRACKER!$D:$D,PASTE_DQS_TRACKER!$C:$C,Swaps_wk!$AQ40,PASTE_DQS_TRACKER!$E:$E,Swaps_wk!Q$2,PASTE_DQS_TRACKER!$A:$A,"&gt;="&amp;$A$1,PASTE_DQS_TRACKER!$A:$A,"&lt;="&amp;$A$2)</f>
        <v>0</v>
      </c>
      <c r="R40" s="6">
        <f>SUMIFS(PASTE_DQS_TRACKER!$D:$D,PASTE_DQS_TRACKER!$C:$C,Swaps_wk!$AQ40,PASTE_DQS_TRACKER!$B:$B,Swaps_wk!R$2,PASTE_DQS_TRACKER!$A:$A,"&gt;="&amp;$A$1,PASTE_DQS_TRACKER!$A:$A,"&lt;="&amp;$A$2)-SUMIFS(PASTE_DQS_TRACKER!$D:$D,PASTE_DQS_TRACKER!$C:$C,Swaps_wk!$AQ40,PASTE_DQS_TRACKER!$E:$E,Swaps_wk!R$2,PASTE_DQS_TRACKER!$A:$A,"&gt;="&amp;$A$1,PASTE_DQS_TRACKER!$A:$A,"&lt;="&amp;$A$2)</f>
        <v>0</v>
      </c>
      <c r="S40" s="6">
        <f>SUMIFS(PASTE_DQS_TRACKER!$D:$D,PASTE_DQS_TRACKER!$C:$C,Swaps_wk!$AQ40,PASTE_DQS_TRACKER!$B:$B,Swaps_wk!S$2,PASTE_DQS_TRACKER!$A:$A,"&gt;="&amp;$A$1,PASTE_DQS_TRACKER!$A:$A,"&lt;="&amp;$A$2)-SUMIFS(PASTE_DQS_TRACKER!$D:$D,PASTE_DQS_TRACKER!$C:$C,Swaps_wk!$AQ40,PASTE_DQS_TRACKER!$E:$E,Swaps_wk!S$2,PASTE_DQS_TRACKER!$A:$A,"&gt;="&amp;$A$1,PASTE_DQS_TRACKER!$A:$A,"&lt;="&amp;$A$2)</f>
        <v>0</v>
      </c>
      <c r="T40" s="6">
        <f>SUMIFS(PASTE_DQS_TRACKER!$D:$D,PASTE_DQS_TRACKER!$C:$C,Swaps_wk!$AQ40,PASTE_DQS_TRACKER!$B:$B,Swaps_wk!T$2,PASTE_DQS_TRACKER!$A:$A,"&gt;="&amp;$A$1,PASTE_DQS_TRACKER!$A:$A,"&lt;="&amp;$A$2)-SUMIFS(PASTE_DQS_TRACKER!$D:$D,PASTE_DQS_TRACKER!$C:$C,Swaps_wk!$AQ40,PASTE_DQS_TRACKER!$E:$E,Swaps_wk!T$2,PASTE_DQS_TRACKER!$A:$A,"&gt;="&amp;$A$1,PASTE_DQS_TRACKER!$A:$A,"&lt;="&amp;$A$2)</f>
        <v>0</v>
      </c>
      <c r="U40" s="6">
        <f>SUMIFS(PASTE_DQS_TRACKER!$D:$D,PASTE_DQS_TRACKER!$C:$C,Swaps_wk!$AQ40,PASTE_DQS_TRACKER!$B:$B,Swaps_wk!U$2,PASTE_DQS_TRACKER!$A:$A,"&gt;="&amp;$A$1,PASTE_DQS_TRACKER!$A:$A,"&lt;="&amp;$A$2)-SUMIFS(PASTE_DQS_TRACKER!$D:$D,PASTE_DQS_TRACKER!$C:$C,Swaps_wk!$AQ40,PASTE_DQS_TRACKER!$E:$E,Swaps_wk!U$2,PASTE_DQS_TRACKER!$A:$A,"&gt;="&amp;$A$1,PASTE_DQS_TRACKER!$A:$A,"&lt;="&amp;$A$2)</f>
        <v>0</v>
      </c>
      <c r="V40" s="6">
        <f>SUMIFS(PASTE_DQS_TRACKER!$D:$D,PASTE_DQS_TRACKER!$C:$C,Swaps_wk!$AQ40,PASTE_DQS_TRACKER!$B:$B,Swaps_wk!V$2,PASTE_DQS_TRACKER!$A:$A,"&gt;="&amp;$A$1,PASTE_DQS_TRACKER!$A:$A,"&lt;="&amp;$A$2)-SUMIFS(PASTE_DQS_TRACKER!$D:$D,PASTE_DQS_TRACKER!$C:$C,Swaps_wk!$AQ40,PASTE_DQS_TRACKER!$E:$E,Swaps_wk!V$2,PASTE_DQS_TRACKER!$A:$A,"&gt;="&amp;$A$1,PASTE_DQS_TRACKER!$A:$A,"&lt;="&amp;$A$2)</f>
        <v>0</v>
      </c>
      <c r="W40" s="6">
        <f>SUMIFS(PASTE_DQS_TRACKER!$D:$D,PASTE_DQS_TRACKER!$C:$C,Swaps_wk!$AQ40,PASTE_DQS_TRACKER!$B:$B,Swaps_wk!W$2,PASTE_DQS_TRACKER!$A:$A,"&gt;="&amp;$A$1,PASTE_DQS_TRACKER!$A:$A,"&lt;="&amp;$A$2)-SUMIFS(PASTE_DQS_TRACKER!$D:$D,PASTE_DQS_TRACKER!$C:$C,Swaps_wk!$AQ40,PASTE_DQS_TRACKER!$E:$E,Swaps_wk!W$2,PASTE_DQS_TRACKER!$A:$A,"&gt;="&amp;$A$1,PASTE_DQS_TRACKER!$A:$A,"&lt;="&amp;$A$2)</f>
        <v>0</v>
      </c>
      <c r="X40" s="6">
        <f>SUMIFS(PASTE_DQS_TRACKER!$D:$D,PASTE_DQS_TRACKER!$C:$C,Swaps_wk!$AQ40,PASTE_DQS_TRACKER!$B:$B,Swaps_wk!X$2,PASTE_DQS_TRACKER!$A:$A,"&gt;="&amp;$A$1,PASTE_DQS_TRACKER!$A:$A,"&lt;="&amp;$A$2)-SUMIFS(PASTE_DQS_TRACKER!$D:$D,PASTE_DQS_TRACKER!$C:$C,Swaps_wk!$AQ40,PASTE_DQS_TRACKER!$E:$E,Swaps_wk!X$2,PASTE_DQS_TRACKER!$A:$A,"&gt;="&amp;$A$1,PASTE_DQS_TRACKER!$A:$A,"&lt;="&amp;$A$2)</f>
        <v>0</v>
      </c>
      <c r="Y40" s="6">
        <f>SUMIFS(PASTE_DQS_TRACKER!$D:$D,PASTE_DQS_TRACKER!$C:$C,Swaps_wk!$AQ40,PASTE_DQS_TRACKER!$B:$B,Swaps_wk!Y$2,PASTE_DQS_TRACKER!$A:$A,"&gt;="&amp;$A$1,PASTE_DQS_TRACKER!$A:$A,"&lt;="&amp;$A$2)-SUMIFS(PASTE_DQS_TRACKER!$D:$D,PASTE_DQS_TRACKER!$C:$C,Swaps_wk!$AQ40,PASTE_DQS_TRACKER!$E:$E,Swaps_wk!Y$2,PASTE_DQS_TRACKER!$A:$A,"&gt;="&amp;$A$1,PASTE_DQS_TRACKER!$A:$A,"&lt;="&amp;$A$2)</f>
        <v>0</v>
      </c>
      <c r="Z40" s="6">
        <f>SUMIFS(PASTE_DQS_TRACKER!$D:$D,PASTE_DQS_TRACKER!$C:$C,Swaps_wk!$AQ40,PASTE_DQS_TRACKER!$B:$B,Swaps_wk!Z$2,PASTE_DQS_TRACKER!$A:$A,"&gt;="&amp;$A$1,PASTE_DQS_TRACKER!$A:$A,"&lt;="&amp;$A$2)-SUMIFS(PASTE_DQS_TRACKER!$D:$D,PASTE_DQS_TRACKER!$C:$C,Swaps_wk!$AQ40,PASTE_DQS_TRACKER!$E:$E,Swaps_wk!Z$2,PASTE_DQS_TRACKER!$A:$A,"&gt;="&amp;$A$1,PASTE_DQS_TRACKER!$A:$A,"&lt;="&amp;$A$2)</f>
        <v>0</v>
      </c>
      <c r="AA40" s="6">
        <f>SUMIFS(PASTE_DQS_TRACKER!$D:$D,PASTE_DQS_TRACKER!$C:$C,Swaps_wk!$AQ40,PASTE_DQS_TRACKER!$B:$B,Swaps_wk!AA$2,PASTE_DQS_TRACKER!$A:$A,"&gt;="&amp;$A$1,PASTE_DQS_TRACKER!$A:$A,"&lt;="&amp;$A$2)-SUMIFS(PASTE_DQS_TRACKER!$D:$D,PASTE_DQS_TRACKER!$C:$C,Swaps_wk!$AQ40,PASTE_DQS_TRACKER!$E:$E,Swaps_wk!AA$2,PASTE_DQS_TRACKER!$A:$A,"&gt;="&amp;$A$1,PASTE_DQS_TRACKER!$A:$A,"&lt;="&amp;$A$2)</f>
        <v>0</v>
      </c>
      <c r="AB40" s="6">
        <f>SUMIFS(PASTE_DQS_TRACKER!$D:$D,PASTE_DQS_TRACKER!$C:$C,Swaps_wk!$AQ40,PASTE_DQS_TRACKER!$B:$B,Swaps_wk!AB$2,PASTE_DQS_TRACKER!$A:$A,"&gt;="&amp;$A$1,PASTE_DQS_TRACKER!$A:$A,"&lt;="&amp;$A$2)-SUMIFS(PASTE_DQS_TRACKER!$D:$D,PASTE_DQS_TRACKER!$C:$C,Swaps_wk!$AQ40,PASTE_DQS_TRACKER!$E:$E,Swaps_wk!AB$2,PASTE_DQS_TRACKER!$A:$A,"&gt;="&amp;$A$1,PASTE_DQS_TRACKER!$A:$A,"&lt;="&amp;$A$2)</f>
        <v>0</v>
      </c>
      <c r="AC40" s="6">
        <f>SUMIFS(PASTE_DQS_TRACKER!$D:$D,PASTE_DQS_TRACKER!$C:$C,Swaps_wk!$AQ40,PASTE_DQS_TRACKER!$B:$B,Swaps_wk!AC$2,PASTE_DQS_TRACKER!$A:$A,"&gt;="&amp;$A$1,PASTE_DQS_TRACKER!$A:$A,"&lt;="&amp;$A$2)-SUMIFS(PASTE_DQS_TRACKER!$D:$D,PASTE_DQS_TRACKER!$C:$C,Swaps_wk!$AQ40,PASTE_DQS_TRACKER!$E:$E,Swaps_wk!AC$2,PASTE_DQS_TRACKER!$A:$A,"&gt;="&amp;$A$1,PASTE_DQS_TRACKER!$A:$A,"&lt;="&amp;$A$2)</f>
        <v>0</v>
      </c>
      <c r="AD40" s="6">
        <f>SUMIFS(PASTE_DQS_TRACKER!$D:$D,PASTE_DQS_TRACKER!$C:$C,Swaps_wk!$AQ40,PASTE_DQS_TRACKER!$B:$B,Swaps_wk!AD$2,PASTE_DQS_TRACKER!$A:$A,"&gt;="&amp;$A$1,PASTE_DQS_TRACKER!$A:$A,"&lt;="&amp;$A$2)-SUMIFS(PASTE_DQS_TRACKER!$D:$D,PASTE_DQS_TRACKER!$C:$C,Swaps_wk!$AQ40,PASTE_DQS_TRACKER!$E:$E,Swaps_wk!AD$2,PASTE_DQS_TRACKER!$A:$A,"&gt;="&amp;$A$1,PASTE_DQS_TRACKER!$A:$A,"&lt;="&amp;$A$2)</f>
        <v>0</v>
      </c>
      <c r="AE40" s="6">
        <f>SUMIFS(PASTE_DQS_TRACKER!$D:$D,PASTE_DQS_TRACKER!$C:$C,Swaps_wk!$AQ40,PASTE_DQS_TRACKER!$B:$B,Swaps_wk!AE$2,PASTE_DQS_TRACKER!$A:$A,"&gt;="&amp;$A$1,PASTE_DQS_TRACKER!$A:$A,"&lt;="&amp;$A$2)-SUMIFS(PASTE_DQS_TRACKER!$D:$D,PASTE_DQS_TRACKER!$C:$C,Swaps_wk!$AQ40,PASTE_DQS_TRACKER!$E:$E,Swaps_wk!AE$2,PASTE_DQS_TRACKER!$A:$A,"&gt;="&amp;$A$1,PASTE_DQS_TRACKER!$A:$A,"&lt;="&amp;$A$2)</f>
        <v>0</v>
      </c>
      <c r="AF40" s="6">
        <f>SUMIFS(PASTE_DQS_TRACKER!$D:$D,PASTE_DQS_TRACKER!$C:$C,Swaps_wk!$AQ40,PASTE_DQS_TRACKER!$B:$B,Swaps_wk!AF$2,PASTE_DQS_TRACKER!$A:$A,"&gt;="&amp;$A$1,PASTE_DQS_TRACKER!$A:$A,"&lt;="&amp;$A$2)-SUMIFS(PASTE_DQS_TRACKER!$D:$D,PASTE_DQS_TRACKER!$C:$C,Swaps_wk!$AQ40,PASTE_DQS_TRACKER!$E:$E,Swaps_wk!AF$2,PASTE_DQS_TRACKER!$A:$A,"&gt;="&amp;$A$1,PASTE_DQS_TRACKER!$A:$A,"&lt;="&amp;$A$2)</f>
        <v>0</v>
      </c>
      <c r="AG40" s="6">
        <f>SUMIFS(PASTE_DQS_TRACKER!$D:$D,PASTE_DQS_TRACKER!$C:$C,Swaps_wk!$AQ40,PASTE_DQS_TRACKER!$B:$B,Swaps_wk!AG$2,PASTE_DQS_TRACKER!$A:$A,"&gt;="&amp;$A$1,PASTE_DQS_TRACKER!$A:$A,"&lt;="&amp;$A$2)-SUMIFS(PASTE_DQS_TRACKER!$D:$D,PASTE_DQS_TRACKER!$C:$C,Swaps_wk!$AQ40,PASTE_DQS_TRACKER!$E:$E,Swaps_wk!AG$2,PASTE_DQS_TRACKER!$A:$A,"&gt;="&amp;$A$1,PASTE_DQS_TRACKER!$A:$A,"&lt;="&amp;$A$2)</f>
        <v>0</v>
      </c>
      <c r="AH40" s="6">
        <f>SUMIFS(PASTE_DQS_TRACKER!$D:$D,PASTE_DQS_TRACKER!$C:$C,Swaps_wk!$AQ40,PASTE_DQS_TRACKER!$B:$B,Swaps_wk!AH$2,PASTE_DQS_TRACKER!$A:$A,"&gt;="&amp;$A$1,PASTE_DQS_TRACKER!$A:$A,"&lt;="&amp;$A$2)-SUMIFS(PASTE_DQS_TRACKER!$D:$D,PASTE_DQS_TRACKER!$C:$C,Swaps_wk!$AQ40,PASTE_DQS_TRACKER!$E:$E,Swaps_wk!AH$2,PASTE_DQS_TRACKER!$A:$A,"&gt;="&amp;$A$1,PASTE_DQS_TRACKER!$A:$A,"&lt;="&amp;$A$2)</f>
        <v>0</v>
      </c>
      <c r="AI40" s="6">
        <f>SUMIFS(PASTE_DQS_TRACKER!$D:$D,PASTE_DQS_TRACKER!$C:$C,Swaps_wk!$AQ40,PASTE_DQS_TRACKER!$B:$B,Swaps_wk!AI$2,PASTE_DQS_TRACKER!$A:$A,"&gt;="&amp;$A$1,PASTE_DQS_TRACKER!$A:$A,"&lt;="&amp;$A$2)-SUMIFS(PASTE_DQS_TRACKER!$D:$D,PASTE_DQS_TRACKER!$C:$C,Swaps_wk!$AQ40,PASTE_DQS_TRACKER!$E:$E,Swaps_wk!AI$2,PASTE_DQS_TRACKER!$A:$A,"&gt;="&amp;$A$1,PASTE_DQS_TRACKER!$A:$A,"&lt;="&amp;$A$2)</f>
        <v>0</v>
      </c>
      <c r="AJ40" s="6">
        <f>SUMIFS(PASTE_DQS_TRACKER!$D:$D,PASTE_DQS_TRACKER!$C:$C,Swaps_wk!$AQ40,PASTE_DQS_TRACKER!$B:$B,Swaps_wk!AJ$2,PASTE_DQS_TRACKER!$A:$A,"&gt;="&amp;$A$1,PASTE_DQS_TRACKER!$A:$A,"&lt;="&amp;$A$2)-SUMIFS(PASTE_DQS_TRACKER!$D:$D,PASTE_DQS_TRACKER!$C:$C,Swaps_wk!$AQ40,PASTE_DQS_TRACKER!$E:$E,Swaps_wk!AJ$2,PASTE_DQS_TRACKER!$A:$A,"&gt;="&amp;$A$1,PASTE_DQS_TRACKER!$A:$A,"&lt;="&amp;$A$2)</f>
        <v>0</v>
      </c>
      <c r="AK40" s="6">
        <f>SUMIFS(PASTE_DQS_TRACKER!$D:$D,PASTE_DQS_TRACKER!$C:$C,Swaps_wk!$AQ40,PASTE_DQS_TRACKER!$B:$B,Swaps_wk!AK$2,PASTE_DQS_TRACKER!$A:$A,"&gt;="&amp;$A$1,PASTE_DQS_TRACKER!$A:$A,"&lt;="&amp;$A$2)-SUMIFS(PASTE_DQS_TRACKER!$D:$D,PASTE_DQS_TRACKER!$C:$C,Swaps_wk!$AQ40,PASTE_DQS_TRACKER!$E:$E,Swaps_wk!AK$2,PASTE_DQS_TRACKER!$A:$A,"&gt;="&amp;$A$1,PASTE_DQS_TRACKER!$A:$A,"&lt;="&amp;$A$2)</f>
        <v>0</v>
      </c>
      <c r="AL40" s="6">
        <f>SUMIFS(PASTE_DQS_TRACKER!$D:$D,PASTE_DQS_TRACKER!$C:$C,Swaps_wk!$AQ40,PASTE_DQS_TRACKER!$B:$B,Swaps_wk!AL$2,PASTE_DQS_TRACKER!$A:$A,"&gt;="&amp;$A$1,PASTE_DQS_TRACKER!$A:$A,"&lt;="&amp;$A$2)-SUMIFS(PASTE_DQS_TRACKER!$D:$D,PASTE_DQS_TRACKER!$C:$C,Swaps_wk!$AQ40,PASTE_DQS_TRACKER!$E:$E,Swaps_wk!AL$2,PASTE_DQS_TRACKER!$A:$A,"&gt;="&amp;$A$1,PASTE_DQS_TRACKER!$A:$A,"&lt;="&amp;$A$2)</f>
        <v>0</v>
      </c>
      <c r="AM40" s="6">
        <f>SUMIFS(PASTE_DQS_TRACKER!$D:$D,PASTE_DQS_TRACKER!$C:$C,Swaps_wk!$AQ40,PASTE_DQS_TRACKER!$B:$B,Swaps_wk!AM$2,PASTE_DQS_TRACKER!$A:$A,"&gt;="&amp;$A$1,PASTE_DQS_TRACKER!$A:$A,"&lt;="&amp;$A$2)-SUMIFS(PASTE_DQS_TRACKER!$D:$D,PASTE_DQS_TRACKER!$C:$C,Swaps_wk!$AQ40,PASTE_DQS_TRACKER!$E:$E,Swaps_wk!AM$2,PASTE_DQS_TRACKER!$A:$A,"&gt;="&amp;$A$1,PASTE_DQS_TRACKER!$A:$A,"&lt;="&amp;$A$2)</f>
        <v>0</v>
      </c>
      <c r="AN40" s="6">
        <f>SUMIFS(PASTE_DQS_TRACKER!$D:$D,PASTE_DQS_TRACKER!$C:$C,Swaps_wk!$AQ40,PASTE_DQS_TRACKER!$B:$B,Swaps_wk!AN$2,PASTE_DQS_TRACKER!$A:$A,"&gt;="&amp;$A$1,PASTE_DQS_TRACKER!$A:$A,"&lt;="&amp;$A$2)-SUMIFS(PASTE_DQS_TRACKER!$D:$D,PASTE_DQS_TRACKER!$C:$C,Swaps_wk!$AQ40,PASTE_DQS_TRACKER!$E:$E,Swaps_wk!AN$2,PASTE_DQS_TRACKER!$A:$A,"&gt;="&amp;$A$1,PASTE_DQS_TRACKER!$A:$A,"&lt;="&amp;$A$2)</f>
        <v>0</v>
      </c>
      <c r="AO40" s="6">
        <f t="shared" si="0"/>
        <v>0</v>
      </c>
      <c r="AP40">
        <v>39</v>
      </c>
      <c r="AQ40" t="str">
        <f t="shared" si="1"/>
        <v>RED/05B-F.</v>
      </c>
    </row>
    <row r="41" spans="1:43" x14ac:dyDescent="0.25">
      <c r="A41" t="s">
        <v>262</v>
      </c>
      <c r="B41" s="6">
        <f>SUMIFS(PASTE_DQS_TRACKER!$D:$D,PASTE_DQS_TRACKER!$C:$C,Swaps_wk!$AQ41,PASTE_DQS_TRACKER!$B:$B,Swaps_wk!B$2,PASTE_DQS_TRACKER!$A:$A,"&gt;="&amp;$A$1,PASTE_DQS_TRACKER!$A:$A,"&lt;="&amp;$A$2)-SUMIFS(PASTE_DQS_TRACKER!$D:$D,PASTE_DQS_TRACKER!$C:$C,Swaps_wk!$AQ41,PASTE_DQS_TRACKER!$E:$E,Swaps_wk!B$2,PASTE_DQS_TRACKER!$A:$A,"&gt;="&amp;$A$1,PASTE_DQS_TRACKER!$A:$A,"&lt;="&amp;$A$2)</f>
        <v>0</v>
      </c>
      <c r="C41" s="6">
        <f>SUMIFS(PASTE_DQS_TRACKER!$D:$D,PASTE_DQS_TRACKER!$C:$C,Swaps_wk!$AQ41,PASTE_DQS_TRACKER!$B:$B,Swaps_wk!C$2,PASTE_DQS_TRACKER!$A:$A,"&gt;="&amp;$A$1,PASTE_DQS_TRACKER!$A:$A,"&lt;="&amp;$A$2)-SUMIFS(PASTE_DQS_TRACKER!$D:$D,PASTE_DQS_TRACKER!$C:$C,Swaps_wk!$AQ41,PASTE_DQS_TRACKER!$E:$E,Swaps_wk!C$2,PASTE_DQS_TRACKER!$A:$A,"&gt;="&amp;$A$1,PASTE_DQS_TRACKER!$A:$A,"&lt;="&amp;$A$2)</f>
        <v>0</v>
      </c>
      <c r="D41" s="6">
        <f>SUMIFS(PASTE_DQS_TRACKER!$D:$D,PASTE_DQS_TRACKER!$C:$C,Swaps_wk!$AQ41,PASTE_DQS_TRACKER!$B:$B,Swaps_wk!D$2,PASTE_DQS_TRACKER!$A:$A,"&gt;="&amp;$A$1,PASTE_DQS_TRACKER!$A:$A,"&lt;="&amp;$A$2)-SUMIFS(PASTE_DQS_TRACKER!$D:$D,PASTE_DQS_TRACKER!$C:$C,Swaps_wk!$AQ41,PASTE_DQS_TRACKER!$E:$E,Swaps_wk!D$2,PASTE_DQS_TRACKER!$A:$A,"&gt;="&amp;$A$1,PASTE_DQS_TRACKER!$A:$A,"&lt;="&amp;$A$2)</f>
        <v>0</v>
      </c>
      <c r="E41" s="6">
        <f>SUMIFS(PASTE_DQS_TRACKER!$D:$D,PASTE_DQS_TRACKER!$C:$C,Swaps_wk!$AQ41,PASTE_DQS_TRACKER!$B:$B,Swaps_wk!E$2,PASTE_DQS_TRACKER!$A:$A,"&gt;="&amp;$A$1,PASTE_DQS_TRACKER!$A:$A,"&lt;="&amp;$A$2)-SUMIFS(PASTE_DQS_TRACKER!$D:$D,PASTE_DQS_TRACKER!$C:$C,Swaps_wk!$AQ41,PASTE_DQS_TRACKER!$E:$E,Swaps_wk!E$2,PASTE_DQS_TRACKER!$A:$A,"&gt;="&amp;$A$1,PASTE_DQS_TRACKER!$A:$A,"&lt;="&amp;$A$2)</f>
        <v>0</v>
      </c>
      <c r="F41" s="6">
        <f>SUMIFS(PASTE_DQS_TRACKER!$D:$D,PASTE_DQS_TRACKER!$C:$C,Swaps_wk!$AQ41,PASTE_DQS_TRACKER!$B:$B,Swaps_wk!F$2,PASTE_DQS_TRACKER!$A:$A,"&gt;="&amp;$A$1,PASTE_DQS_TRACKER!$A:$A,"&lt;="&amp;$A$2)-SUMIFS(PASTE_DQS_TRACKER!$D:$D,PASTE_DQS_TRACKER!$C:$C,Swaps_wk!$AQ41,PASTE_DQS_TRACKER!$E:$E,Swaps_wk!F$2,PASTE_DQS_TRACKER!$A:$A,"&gt;="&amp;$A$1,PASTE_DQS_TRACKER!$A:$A,"&lt;="&amp;$A$2)</f>
        <v>0</v>
      </c>
      <c r="G41" s="6">
        <f>SUMIFS(PASTE_DQS_TRACKER!$D:$D,PASTE_DQS_TRACKER!$C:$C,Swaps_wk!$AQ41,PASTE_DQS_TRACKER!$B:$B,Swaps_wk!G$2,PASTE_DQS_TRACKER!$A:$A,"&gt;="&amp;$A$1,PASTE_DQS_TRACKER!$A:$A,"&lt;="&amp;$A$2)-SUMIFS(PASTE_DQS_TRACKER!$D:$D,PASTE_DQS_TRACKER!$C:$C,Swaps_wk!$AQ41,PASTE_DQS_TRACKER!$E:$E,Swaps_wk!G$2,PASTE_DQS_TRACKER!$A:$A,"&gt;="&amp;$A$1,PASTE_DQS_TRACKER!$A:$A,"&lt;="&amp;$A$2)</f>
        <v>0</v>
      </c>
      <c r="H41" s="6">
        <f>SUMIFS(PASTE_DQS_TRACKER!$D:$D,PASTE_DQS_TRACKER!$C:$C,Swaps_wk!$AQ41,PASTE_DQS_TRACKER!$B:$B,Swaps_wk!H$2,PASTE_DQS_TRACKER!$A:$A,"&gt;="&amp;$A$1,PASTE_DQS_TRACKER!$A:$A,"&lt;="&amp;$A$2)-SUMIFS(PASTE_DQS_TRACKER!$D:$D,PASTE_DQS_TRACKER!$C:$C,Swaps_wk!$AQ41,PASTE_DQS_TRACKER!$E:$E,Swaps_wk!H$2,PASTE_DQS_TRACKER!$A:$A,"&gt;="&amp;$A$1,PASTE_DQS_TRACKER!$A:$A,"&lt;="&amp;$A$2)</f>
        <v>0</v>
      </c>
      <c r="I41" s="6">
        <f>SUMIFS(PASTE_DQS_TRACKER!$D:$D,PASTE_DQS_TRACKER!$C:$C,Swaps_wk!$AQ41,PASTE_DQS_TRACKER!$B:$B,Swaps_wk!I$2,PASTE_DQS_TRACKER!$A:$A,"&gt;="&amp;$A$1,PASTE_DQS_TRACKER!$A:$A,"&lt;="&amp;$A$2)-SUMIFS(PASTE_DQS_TRACKER!$D:$D,PASTE_DQS_TRACKER!$C:$C,Swaps_wk!$AQ41,PASTE_DQS_TRACKER!$E:$E,Swaps_wk!I$2,PASTE_DQS_TRACKER!$A:$A,"&gt;="&amp;$A$1,PASTE_DQS_TRACKER!$A:$A,"&lt;="&amp;$A$2)</f>
        <v>0</v>
      </c>
      <c r="J41" s="6">
        <f>SUMIFS(PASTE_DQS_TRACKER!$D:$D,PASTE_DQS_TRACKER!$C:$C,Swaps_wk!$AQ41,PASTE_DQS_TRACKER!$B:$B,Swaps_wk!J$2,PASTE_DQS_TRACKER!$A:$A,"&gt;="&amp;$A$1,PASTE_DQS_TRACKER!$A:$A,"&lt;="&amp;$A$2)-SUMIFS(PASTE_DQS_TRACKER!$D:$D,PASTE_DQS_TRACKER!$C:$C,Swaps_wk!$AQ41,PASTE_DQS_TRACKER!$E:$E,Swaps_wk!J$2,PASTE_DQS_TRACKER!$A:$A,"&gt;="&amp;$A$1,PASTE_DQS_TRACKER!$A:$A,"&lt;="&amp;$A$2)</f>
        <v>0</v>
      </c>
      <c r="K41" s="6">
        <f>SUMIFS(PASTE_DQS_TRACKER!$D:$D,PASTE_DQS_TRACKER!$C:$C,Swaps_wk!$AQ41,PASTE_DQS_TRACKER!$B:$B,Swaps_wk!K$2,PASTE_DQS_TRACKER!$A:$A,"&gt;="&amp;$A$1,PASTE_DQS_TRACKER!$A:$A,"&lt;="&amp;$A$2)-SUMIFS(PASTE_DQS_TRACKER!$D:$D,PASTE_DQS_TRACKER!$C:$C,Swaps_wk!$AQ41,PASTE_DQS_TRACKER!$E:$E,Swaps_wk!K$2,PASTE_DQS_TRACKER!$A:$A,"&gt;="&amp;$A$1,PASTE_DQS_TRACKER!$A:$A,"&lt;="&amp;$A$2)</f>
        <v>0</v>
      </c>
      <c r="L41" s="6">
        <f>SUMIFS(PASTE_DQS_TRACKER!$D:$D,PASTE_DQS_TRACKER!$C:$C,Swaps_wk!$AQ41,PASTE_DQS_TRACKER!$B:$B,Swaps_wk!L$2,PASTE_DQS_TRACKER!$A:$A,"&gt;="&amp;$A$1,PASTE_DQS_TRACKER!$A:$A,"&lt;="&amp;$A$2)-SUMIFS(PASTE_DQS_TRACKER!$D:$D,PASTE_DQS_TRACKER!$C:$C,Swaps_wk!$AQ41,PASTE_DQS_TRACKER!$E:$E,Swaps_wk!L$2,PASTE_DQS_TRACKER!$A:$A,"&gt;="&amp;$A$1,PASTE_DQS_TRACKER!$A:$A,"&lt;="&amp;$A$2)</f>
        <v>0</v>
      </c>
      <c r="M41" s="6">
        <f>SUMIFS(PASTE_DQS_TRACKER!$D:$D,PASTE_DQS_TRACKER!$C:$C,Swaps_wk!$AQ41,PASTE_DQS_TRACKER!$B:$B,Swaps_wk!M$2,PASTE_DQS_TRACKER!$A:$A,"&gt;="&amp;$A$1,PASTE_DQS_TRACKER!$A:$A,"&lt;="&amp;$A$2)-SUMIFS(PASTE_DQS_TRACKER!$D:$D,PASTE_DQS_TRACKER!$C:$C,Swaps_wk!$AQ41,PASTE_DQS_TRACKER!$E:$E,Swaps_wk!M$2,PASTE_DQS_TRACKER!$A:$A,"&gt;="&amp;$A$1,PASTE_DQS_TRACKER!$A:$A,"&lt;="&amp;$A$2)</f>
        <v>0</v>
      </c>
      <c r="N41" s="6">
        <f>SUMIFS(PASTE_DQS_TRACKER!$D:$D,PASTE_DQS_TRACKER!$C:$C,Swaps_wk!$AQ41,PASTE_DQS_TRACKER!$B:$B,Swaps_wk!N$2,PASTE_DQS_TRACKER!$A:$A,"&gt;="&amp;$A$1,PASTE_DQS_TRACKER!$A:$A,"&lt;="&amp;$A$2)-SUMIFS(PASTE_DQS_TRACKER!$D:$D,PASTE_DQS_TRACKER!$C:$C,Swaps_wk!$AQ41,PASTE_DQS_TRACKER!$E:$E,Swaps_wk!N$2,PASTE_DQS_TRACKER!$A:$A,"&gt;="&amp;$A$1,PASTE_DQS_TRACKER!$A:$A,"&lt;="&amp;$A$2)</f>
        <v>0</v>
      </c>
      <c r="O41" s="6">
        <f>SUMIFS(PASTE_DQS_TRACKER!$D:$D,PASTE_DQS_TRACKER!$C:$C,Swaps_wk!$AQ41,PASTE_DQS_TRACKER!$B:$B,Swaps_wk!O$2,PASTE_DQS_TRACKER!$A:$A,"&gt;="&amp;$A$1,PASTE_DQS_TRACKER!$A:$A,"&lt;="&amp;$A$2)-SUMIFS(PASTE_DQS_TRACKER!$D:$D,PASTE_DQS_TRACKER!$C:$C,Swaps_wk!$AQ41,PASTE_DQS_TRACKER!$E:$E,Swaps_wk!O$2,PASTE_DQS_TRACKER!$A:$A,"&gt;="&amp;$A$1,PASTE_DQS_TRACKER!$A:$A,"&lt;="&amp;$A$2)</f>
        <v>0</v>
      </c>
      <c r="P41" s="6">
        <f>SUMIFS(PASTE_DQS_TRACKER!$D:$D,PASTE_DQS_TRACKER!$C:$C,Swaps_wk!$AQ41,PASTE_DQS_TRACKER!$B:$B,Swaps_wk!P$2,PASTE_DQS_TRACKER!$A:$A,"&gt;="&amp;$A$1,PASTE_DQS_TRACKER!$A:$A,"&lt;="&amp;$A$2)-SUMIFS(PASTE_DQS_TRACKER!$D:$D,PASTE_DQS_TRACKER!$C:$C,Swaps_wk!$AQ41,PASTE_DQS_TRACKER!$E:$E,Swaps_wk!P$2,PASTE_DQS_TRACKER!$A:$A,"&gt;="&amp;$A$1,PASTE_DQS_TRACKER!$A:$A,"&lt;="&amp;$A$2)</f>
        <v>0</v>
      </c>
      <c r="Q41" s="6">
        <f>SUMIFS(PASTE_DQS_TRACKER!$D:$D,PASTE_DQS_TRACKER!$C:$C,Swaps_wk!$AQ41,PASTE_DQS_TRACKER!$B:$B,Swaps_wk!Q$2,PASTE_DQS_TRACKER!$A:$A,"&gt;="&amp;$A$1,PASTE_DQS_TRACKER!$A:$A,"&lt;="&amp;$A$2)-SUMIFS(PASTE_DQS_TRACKER!$D:$D,PASTE_DQS_TRACKER!$C:$C,Swaps_wk!$AQ41,PASTE_DQS_TRACKER!$E:$E,Swaps_wk!Q$2,PASTE_DQS_TRACKER!$A:$A,"&gt;="&amp;$A$1,PASTE_DQS_TRACKER!$A:$A,"&lt;="&amp;$A$2)</f>
        <v>0</v>
      </c>
      <c r="R41" s="6">
        <f>SUMIFS(PASTE_DQS_TRACKER!$D:$D,PASTE_DQS_TRACKER!$C:$C,Swaps_wk!$AQ41,PASTE_DQS_TRACKER!$B:$B,Swaps_wk!R$2,PASTE_DQS_TRACKER!$A:$A,"&gt;="&amp;$A$1,PASTE_DQS_TRACKER!$A:$A,"&lt;="&amp;$A$2)-SUMIFS(PASTE_DQS_TRACKER!$D:$D,PASTE_DQS_TRACKER!$C:$C,Swaps_wk!$AQ41,PASTE_DQS_TRACKER!$E:$E,Swaps_wk!R$2,PASTE_DQS_TRACKER!$A:$A,"&gt;="&amp;$A$1,PASTE_DQS_TRACKER!$A:$A,"&lt;="&amp;$A$2)</f>
        <v>0</v>
      </c>
      <c r="S41" s="6">
        <f>SUMIFS(PASTE_DQS_TRACKER!$D:$D,PASTE_DQS_TRACKER!$C:$C,Swaps_wk!$AQ41,PASTE_DQS_TRACKER!$B:$B,Swaps_wk!S$2,PASTE_DQS_TRACKER!$A:$A,"&gt;="&amp;$A$1,PASTE_DQS_TRACKER!$A:$A,"&lt;="&amp;$A$2)-SUMIFS(PASTE_DQS_TRACKER!$D:$D,PASTE_DQS_TRACKER!$C:$C,Swaps_wk!$AQ41,PASTE_DQS_TRACKER!$E:$E,Swaps_wk!S$2,PASTE_DQS_TRACKER!$A:$A,"&gt;="&amp;$A$1,PASTE_DQS_TRACKER!$A:$A,"&lt;="&amp;$A$2)</f>
        <v>0</v>
      </c>
      <c r="T41" s="6">
        <f>SUMIFS(PASTE_DQS_TRACKER!$D:$D,PASTE_DQS_TRACKER!$C:$C,Swaps_wk!$AQ41,PASTE_DQS_TRACKER!$B:$B,Swaps_wk!T$2,PASTE_DQS_TRACKER!$A:$A,"&gt;="&amp;$A$1,PASTE_DQS_TRACKER!$A:$A,"&lt;="&amp;$A$2)-SUMIFS(PASTE_DQS_TRACKER!$D:$D,PASTE_DQS_TRACKER!$C:$C,Swaps_wk!$AQ41,PASTE_DQS_TRACKER!$E:$E,Swaps_wk!T$2,PASTE_DQS_TRACKER!$A:$A,"&gt;="&amp;$A$1,PASTE_DQS_TRACKER!$A:$A,"&lt;="&amp;$A$2)</f>
        <v>0</v>
      </c>
      <c r="U41" s="6">
        <f>SUMIFS(PASTE_DQS_TRACKER!$D:$D,PASTE_DQS_TRACKER!$C:$C,Swaps_wk!$AQ41,PASTE_DQS_TRACKER!$B:$B,Swaps_wk!U$2,PASTE_DQS_TRACKER!$A:$A,"&gt;="&amp;$A$1,PASTE_DQS_TRACKER!$A:$A,"&lt;="&amp;$A$2)-SUMIFS(PASTE_DQS_TRACKER!$D:$D,PASTE_DQS_TRACKER!$C:$C,Swaps_wk!$AQ41,PASTE_DQS_TRACKER!$E:$E,Swaps_wk!U$2,PASTE_DQS_TRACKER!$A:$A,"&gt;="&amp;$A$1,PASTE_DQS_TRACKER!$A:$A,"&lt;="&amp;$A$2)</f>
        <v>0</v>
      </c>
      <c r="V41" s="6">
        <f>SUMIFS(PASTE_DQS_TRACKER!$D:$D,PASTE_DQS_TRACKER!$C:$C,Swaps_wk!$AQ41,PASTE_DQS_TRACKER!$B:$B,Swaps_wk!V$2,PASTE_DQS_TRACKER!$A:$A,"&gt;="&amp;$A$1,PASTE_DQS_TRACKER!$A:$A,"&lt;="&amp;$A$2)-SUMIFS(PASTE_DQS_TRACKER!$D:$D,PASTE_DQS_TRACKER!$C:$C,Swaps_wk!$AQ41,PASTE_DQS_TRACKER!$E:$E,Swaps_wk!V$2,PASTE_DQS_TRACKER!$A:$A,"&gt;="&amp;$A$1,PASTE_DQS_TRACKER!$A:$A,"&lt;="&amp;$A$2)</f>
        <v>0</v>
      </c>
      <c r="W41" s="6">
        <f>SUMIFS(PASTE_DQS_TRACKER!$D:$D,PASTE_DQS_TRACKER!$C:$C,Swaps_wk!$AQ41,PASTE_DQS_TRACKER!$B:$B,Swaps_wk!W$2,PASTE_DQS_TRACKER!$A:$A,"&gt;="&amp;$A$1,PASTE_DQS_TRACKER!$A:$A,"&lt;="&amp;$A$2)-SUMIFS(PASTE_DQS_TRACKER!$D:$D,PASTE_DQS_TRACKER!$C:$C,Swaps_wk!$AQ41,PASTE_DQS_TRACKER!$E:$E,Swaps_wk!W$2,PASTE_DQS_TRACKER!$A:$A,"&gt;="&amp;$A$1,PASTE_DQS_TRACKER!$A:$A,"&lt;="&amp;$A$2)</f>
        <v>0</v>
      </c>
      <c r="X41" s="6">
        <f>SUMIFS(PASTE_DQS_TRACKER!$D:$D,PASTE_DQS_TRACKER!$C:$C,Swaps_wk!$AQ41,PASTE_DQS_TRACKER!$B:$B,Swaps_wk!X$2,PASTE_DQS_TRACKER!$A:$A,"&gt;="&amp;$A$1,PASTE_DQS_TRACKER!$A:$A,"&lt;="&amp;$A$2)-SUMIFS(PASTE_DQS_TRACKER!$D:$D,PASTE_DQS_TRACKER!$C:$C,Swaps_wk!$AQ41,PASTE_DQS_TRACKER!$E:$E,Swaps_wk!X$2,PASTE_DQS_TRACKER!$A:$A,"&gt;="&amp;$A$1,PASTE_DQS_TRACKER!$A:$A,"&lt;="&amp;$A$2)</f>
        <v>0</v>
      </c>
      <c r="Y41" s="6">
        <f>SUMIFS(PASTE_DQS_TRACKER!$D:$D,PASTE_DQS_TRACKER!$C:$C,Swaps_wk!$AQ41,PASTE_DQS_TRACKER!$B:$B,Swaps_wk!Y$2,PASTE_DQS_TRACKER!$A:$A,"&gt;="&amp;$A$1,PASTE_DQS_TRACKER!$A:$A,"&lt;="&amp;$A$2)-SUMIFS(PASTE_DQS_TRACKER!$D:$D,PASTE_DQS_TRACKER!$C:$C,Swaps_wk!$AQ41,PASTE_DQS_TRACKER!$E:$E,Swaps_wk!Y$2,PASTE_DQS_TRACKER!$A:$A,"&gt;="&amp;$A$1,PASTE_DQS_TRACKER!$A:$A,"&lt;="&amp;$A$2)</f>
        <v>0</v>
      </c>
      <c r="Z41" s="6">
        <f>SUMIFS(PASTE_DQS_TRACKER!$D:$D,PASTE_DQS_TRACKER!$C:$C,Swaps_wk!$AQ41,PASTE_DQS_TRACKER!$B:$B,Swaps_wk!Z$2,PASTE_DQS_TRACKER!$A:$A,"&gt;="&amp;$A$1,PASTE_DQS_TRACKER!$A:$A,"&lt;="&amp;$A$2)-SUMIFS(PASTE_DQS_TRACKER!$D:$D,PASTE_DQS_TRACKER!$C:$C,Swaps_wk!$AQ41,PASTE_DQS_TRACKER!$E:$E,Swaps_wk!Z$2,PASTE_DQS_TRACKER!$A:$A,"&gt;="&amp;$A$1,PASTE_DQS_TRACKER!$A:$A,"&lt;="&amp;$A$2)</f>
        <v>0</v>
      </c>
      <c r="AA41" s="6">
        <f>SUMIFS(PASTE_DQS_TRACKER!$D:$D,PASTE_DQS_TRACKER!$C:$C,Swaps_wk!$AQ41,PASTE_DQS_TRACKER!$B:$B,Swaps_wk!AA$2,PASTE_DQS_TRACKER!$A:$A,"&gt;="&amp;$A$1,PASTE_DQS_TRACKER!$A:$A,"&lt;="&amp;$A$2)-SUMIFS(PASTE_DQS_TRACKER!$D:$D,PASTE_DQS_TRACKER!$C:$C,Swaps_wk!$AQ41,PASTE_DQS_TRACKER!$E:$E,Swaps_wk!AA$2,PASTE_DQS_TRACKER!$A:$A,"&gt;="&amp;$A$1,PASTE_DQS_TRACKER!$A:$A,"&lt;="&amp;$A$2)</f>
        <v>0</v>
      </c>
      <c r="AB41" s="6">
        <f>SUMIFS(PASTE_DQS_TRACKER!$D:$D,PASTE_DQS_TRACKER!$C:$C,Swaps_wk!$AQ41,PASTE_DQS_TRACKER!$B:$B,Swaps_wk!AB$2,PASTE_DQS_TRACKER!$A:$A,"&gt;="&amp;$A$1,PASTE_DQS_TRACKER!$A:$A,"&lt;="&amp;$A$2)-SUMIFS(PASTE_DQS_TRACKER!$D:$D,PASTE_DQS_TRACKER!$C:$C,Swaps_wk!$AQ41,PASTE_DQS_TRACKER!$E:$E,Swaps_wk!AB$2,PASTE_DQS_TRACKER!$A:$A,"&gt;="&amp;$A$1,PASTE_DQS_TRACKER!$A:$A,"&lt;="&amp;$A$2)</f>
        <v>0</v>
      </c>
      <c r="AC41" s="6">
        <f>SUMIFS(PASTE_DQS_TRACKER!$D:$D,PASTE_DQS_TRACKER!$C:$C,Swaps_wk!$AQ41,PASTE_DQS_TRACKER!$B:$B,Swaps_wk!AC$2,PASTE_DQS_TRACKER!$A:$A,"&gt;="&amp;$A$1,PASTE_DQS_TRACKER!$A:$A,"&lt;="&amp;$A$2)-SUMIFS(PASTE_DQS_TRACKER!$D:$D,PASTE_DQS_TRACKER!$C:$C,Swaps_wk!$AQ41,PASTE_DQS_TRACKER!$E:$E,Swaps_wk!AC$2,PASTE_DQS_TRACKER!$A:$A,"&gt;="&amp;$A$1,PASTE_DQS_TRACKER!$A:$A,"&lt;="&amp;$A$2)</f>
        <v>0</v>
      </c>
      <c r="AD41" s="6">
        <f>SUMIFS(PASTE_DQS_TRACKER!$D:$D,PASTE_DQS_TRACKER!$C:$C,Swaps_wk!$AQ41,PASTE_DQS_TRACKER!$B:$B,Swaps_wk!AD$2,PASTE_DQS_TRACKER!$A:$A,"&gt;="&amp;$A$1,PASTE_DQS_TRACKER!$A:$A,"&lt;="&amp;$A$2)-SUMIFS(PASTE_DQS_TRACKER!$D:$D,PASTE_DQS_TRACKER!$C:$C,Swaps_wk!$AQ41,PASTE_DQS_TRACKER!$E:$E,Swaps_wk!AD$2,PASTE_DQS_TRACKER!$A:$A,"&gt;="&amp;$A$1,PASTE_DQS_TRACKER!$A:$A,"&lt;="&amp;$A$2)</f>
        <v>0</v>
      </c>
      <c r="AE41" s="6">
        <f>SUMIFS(PASTE_DQS_TRACKER!$D:$D,PASTE_DQS_TRACKER!$C:$C,Swaps_wk!$AQ41,PASTE_DQS_TRACKER!$B:$B,Swaps_wk!AE$2,PASTE_DQS_TRACKER!$A:$A,"&gt;="&amp;$A$1,PASTE_DQS_TRACKER!$A:$A,"&lt;="&amp;$A$2)-SUMIFS(PASTE_DQS_TRACKER!$D:$D,PASTE_DQS_TRACKER!$C:$C,Swaps_wk!$AQ41,PASTE_DQS_TRACKER!$E:$E,Swaps_wk!AE$2,PASTE_DQS_TRACKER!$A:$A,"&gt;="&amp;$A$1,PASTE_DQS_TRACKER!$A:$A,"&lt;="&amp;$A$2)</f>
        <v>0</v>
      </c>
      <c r="AF41" s="6">
        <f>SUMIFS(PASTE_DQS_TRACKER!$D:$D,PASTE_DQS_TRACKER!$C:$C,Swaps_wk!$AQ41,PASTE_DQS_TRACKER!$B:$B,Swaps_wk!AF$2,PASTE_DQS_TRACKER!$A:$A,"&gt;="&amp;$A$1,PASTE_DQS_TRACKER!$A:$A,"&lt;="&amp;$A$2)-SUMIFS(PASTE_DQS_TRACKER!$D:$D,PASTE_DQS_TRACKER!$C:$C,Swaps_wk!$AQ41,PASTE_DQS_TRACKER!$E:$E,Swaps_wk!AF$2,PASTE_DQS_TRACKER!$A:$A,"&gt;="&amp;$A$1,PASTE_DQS_TRACKER!$A:$A,"&lt;="&amp;$A$2)</f>
        <v>0</v>
      </c>
      <c r="AG41" s="6">
        <f>SUMIFS(PASTE_DQS_TRACKER!$D:$D,PASTE_DQS_TRACKER!$C:$C,Swaps_wk!$AQ41,PASTE_DQS_TRACKER!$B:$B,Swaps_wk!AG$2,PASTE_DQS_TRACKER!$A:$A,"&gt;="&amp;$A$1,PASTE_DQS_TRACKER!$A:$A,"&lt;="&amp;$A$2)-SUMIFS(PASTE_DQS_TRACKER!$D:$D,PASTE_DQS_TRACKER!$C:$C,Swaps_wk!$AQ41,PASTE_DQS_TRACKER!$E:$E,Swaps_wk!AG$2,PASTE_DQS_TRACKER!$A:$A,"&gt;="&amp;$A$1,PASTE_DQS_TRACKER!$A:$A,"&lt;="&amp;$A$2)</f>
        <v>0</v>
      </c>
      <c r="AH41" s="6">
        <f>SUMIFS(PASTE_DQS_TRACKER!$D:$D,PASTE_DQS_TRACKER!$C:$C,Swaps_wk!$AQ41,PASTE_DQS_TRACKER!$B:$B,Swaps_wk!AH$2,PASTE_DQS_TRACKER!$A:$A,"&gt;="&amp;$A$1,PASTE_DQS_TRACKER!$A:$A,"&lt;="&amp;$A$2)-SUMIFS(PASTE_DQS_TRACKER!$D:$D,PASTE_DQS_TRACKER!$C:$C,Swaps_wk!$AQ41,PASTE_DQS_TRACKER!$E:$E,Swaps_wk!AH$2,PASTE_DQS_TRACKER!$A:$A,"&gt;="&amp;$A$1,PASTE_DQS_TRACKER!$A:$A,"&lt;="&amp;$A$2)</f>
        <v>0</v>
      </c>
      <c r="AI41" s="6">
        <f>SUMIFS(PASTE_DQS_TRACKER!$D:$D,PASTE_DQS_TRACKER!$C:$C,Swaps_wk!$AQ41,PASTE_DQS_TRACKER!$B:$B,Swaps_wk!AI$2,PASTE_DQS_TRACKER!$A:$A,"&gt;="&amp;$A$1,PASTE_DQS_TRACKER!$A:$A,"&lt;="&amp;$A$2)-SUMIFS(PASTE_DQS_TRACKER!$D:$D,PASTE_DQS_TRACKER!$C:$C,Swaps_wk!$AQ41,PASTE_DQS_TRACKER!$E:$E,Swaps_wk!AI$2,PASTE_DQS_TRACKER!$A:$A,"&gt;="&amp;$A$1,PASTE_DQS_TRACKER!$A:$A,"&lt;="&amp;$A$2)</f>
        <v>0</v>
      </c>
      <c r="AJ41" s="6">
        <f>SUMIFS(PASTE_DQS_TRACKER!$D:$D,PASTE_DQS_TRACKER!$C:$C,Swaps_wk!$AQ41,PASTE_DQS_TRACKER!$B:$B,Swaps_wk!AJ$2,PASTE_DQS_TRACKER!$A:$A,"&gt;="&amp;$A$1,PASTE_DQS_TRACKER!$A:$A,"&lt;="&amp;$A$2)-SUMIFS(PASTE_DQS_TRACKER!$D:$D,PASTE_DQS_TRACKER!$C:$C,Swaps_wk!$AQ41,PASTE_DQS_TRACKER!$E:$E,Swaps_wk!AJ$2,PASTE_DQS_TRACKER!$A:$A,"&gt;="&amp;$A$1,PASTE_DQS_TRACKER!$A:$A,"&lt;="&amp;$A$2)</f>
        <v>0</v>
      </c>
      <c r="AK41" s="6">
        <f>SUMIFS(PASTE_DQS_TRACKER!$D:$D,PASTE_DQS_TRACKER!$C:$C,Swaps_wk!$AQ41,PASTE_DQS_TRACKER!$B:$B,Swaps_wk!AK$2,PASTE_DQS_TRACKER!$A:$A,"&gt;="&amp;$A$1,PASTE_DQS_TRACKER!$A:$A,"&lt;="&amp;$A$2)-SUMIFS(PASTE_DQS_TRACKER!$D:$D,PASTE_DQS_TRACKER!$C:$C,Swaps_wk!$AQ41,PASTE_DQS_TRACKER!$E:$E,Swaps_wk!AK$2,PASTE_DQS_TRACKER!$A:$A,"&gt;="&amp;$A$1,PASTE_DQS_TRACKER!$A:$A,"&lt;="&amp;$A$2)</f>
        <v>0</v>
      </c>
      <c r="AL41" s="6">
        <f>SUMIFS(PASTE_DQS_TRACKER!$D:$D,PASTE_DQS_TRACKER!$C:$C,Swaps_wk!$AQ41,PASTE_DQS_TRACKER!$B:$B,Swaps_wk!AL$2,PASTE_DQS_TRACKER!$A:$A,"&gt;="&amp;$A$1,PASTE_DQS_TRACKER!$A:$A,"&lt;="&amp;$A$2)-SUMIFS(PASTE_DQS_TRACKER!$D:$D,PASTE_DQS_TRACKER!$C:$C,Swaps_wk!$AQ41,PASTE_DQS_TRACKER!$E:$E,Swaps_wk!AL$2,PASTE_DQS_TRACKER!$A:$A,"&gt;="&amp;$A$1,PASTE_DQS_TRACKER!$A:$A,"&lt;="&amp;$A$2)</f>
        <v>0</v>
      </c>
      <c r="AM41" s="6">
        <f>SUMIFS(PASTE_DQS_TRACKER!$D:$D,PASTE_DQS_TRACKER!$C:$C,Swaps_wk!$AQ41,PASTE_DQS_TRACKER!$B:$B,Swaps_wk!AM$2,PASTE_DQS_TRACKER!$A:$A,"&gt;="&amp;$A$1,PASTE_DQS_TRACKER!$A:$A,"&lt;="&amp;$A$2)-SUMIFS(PASTE_DQS_TRACKER!$D:$D,PASTE_DQS_TRACKER!$C:$C,Swaps_wk!$AQ41,PASTE_DQS_TRACKER!$E:$E,Swaps_wk!AM$2,PASTE_DQS_TRACKER!$A:$A,"&gt;="&amp;$A$1,PASTE_DQS_TRACKER!$A:$A,"&lt;="&amp;$A$2)</f>
        <v>0</v>
      </c>
      <c r="AN41" s="6">
        <f>SUMIFS(PASTE_DQS_TRACKER!$D:$D,PASTE_DQS_TRACKER!$C:$C,Swaps_wk!$AQ41,PASTE_DQS_TRACKER!$B:$B,Swaps_wk!AN$2,PASTE_DQS_TRACKER!$A:$A,"&gt;="&amp;$A$1,PASTE_DQS_TRACKER!$A:$A,"&lt;="&amp;$A$2)-SUMIFS(PASTE_DQS_TRACKER!$D:$D,PASTE_DQS_TRACKER!$C:$C,Swaps_wk!$AQ41,PASTE_DQS_TRACKER!$E:$E,Swaps_wk!AN$2,PASTE_DQS_TRACKER!$A:$A,"&gt;="&amp;$A$1,PASTE_DQS_TRACKER!$A:$A,"&lt;="&amp;$A$2)</f>
        <v>0</v>
      </c>
      <c r="AO41" s="6">
        <f t="shared" si="0"/>
        <v>0</v>
      </c>
      <c r="AP41">
        <v>40</v>
      </c>
      <c r="AQ41" t="str">
        <f t="shared" si="1"/>
        <v>RNG/5B67-</v>
      </c>
    </row>
    <row r="42" spans="1:43" x14ac:dyDescent="0.25">
      <c r="A42" t="s">
        <v>264</v>
      </c>
      <c r="B42" s="6">
        <f>SUMIFS(PASTE_DQS_TRACKER!$D:$D,PASTE_DQS_TRACKER!$C:$C,Swaps_wk!$AQ42,PASTE_DQS_TRACKER!$B:$B,Swaps_wk!B$2,PASTE_DQS_TRACKER!$A:$A,"&gt;="&amp;$A$1,PASTE_DQS_TRACKER!$A:$A,"&lt;="&amp;$A$2)-SUMIFS(PASTE_DQS_TRACKER!$D:$D,PASTE_DQS_TRACKER!$C:$C,Swaps_wk!$AQ42,PASTE_DQS_TRACKER!$E:$E,Swaps_wk!B$2,PASTE_DQS_TRACKER!$A:$A,"&gt;="&amp;$A$1,PASTE_DQS_TRACKER!$A:$A,"&lt;="&amp;$A$2)</f>
        <v>0</v>
      </c>
      <c r="C42" s="6">
        <f>SUMIFS(PASTE_DQS_TRACKER!$D:$D,PASTE_DQS_TRACKER!$C:$C,Swaps_wk!$AQ42,PASTE_DQS_TRACKER!$B:$B,Swaps_wk!C$2,PASTE_DQS_TRACKER!$A:$A,"&gt;="&amp;$A$1,PASTE_DQS_TRACKER!$A:$A,"&lt;="&amp;$A$2)-SUMIFS(PASTE_DQS_TRACKER!$D:$D,PASTE_DQS_TRACKER!$C:$C,Swaps_wk!$AQ42,PASTE_DQS_TRACKER!$E:$E,Swaps_wk!C$2,PASTE_DQS_TRACKER!$A:$A,"&gt;="&amp;$A$1,PASTE_DQS_TRACKER!$A:$A,"&lt;="&amp;$A$2)</f>
        <v>0</v>
      </c>
      <c r="D42" s="6">
        <f>SUMIFS(PASTE_DQS_TRACKER!$D:$D,PASTE_DQS_TRACKER!$C:$C,Swaps_wk!$AQ42,PASTE_DQS_TRACKER!$B:$B,Swaps_wk!D$2,PASTE_DQS_TRACKER!$A:$A,"&gt;="&amp;$A$1,PASTE_DQS_TRACKER!$A:$A,"&lt;="&amp;$A$2)-SUMIFS(PASTE_DQS_TRACKER!$D:$D,PASTE_DQS_TRACKER!$C:$C,Swaps_wk!$AQ42,PASTE_DQS_TRACKER!$E:$E,Swaps_wk!D$2,PASTE_DQS_TRACKER!$A:$A,"&gt;="&amp;$A$1,PASTE_DQS_TRACKER!$A:$A,"&lt;="&amp;$A$2)</f>
        <v>0</v>
      </c>
      <c r="E42" s="6">
        <f>SUMIFS(PASTE_DQS_TRACKER!$D:$D,PASTE_DQS_TRACKER!$C:$C,Swaps_wk!$AQ42,PASTE_DQS_TRACKER!$B:$B,Swaps_wk!E$2,PASTE_DQS_TRACKER!$A:$A,"&gt;="&amp;$A$1,PASTE_DQS_TRACKER!$A:$A,"&lt;="&amp;$A$2)-SUMIFS(PASTE_DQS_TRACKER!$D:$D,PASTE_DQS_TRACKER!$C:$C,Swaps_wk!$AQ42,PASTE_DQS_TRACKER!$E:$E,Swaps_wk!E$2,PASTE_DQS_TRACKER!$A:$A,"&gt;="&amp;$A$1,PASTE_DQS_TRACKER!$A:$A,"&lt;="&amp;$A$2)</f>
        <v>0</v>
      </c>
      <c r="F42" s="6">
        <f>SUMIFS(PASTE_DQS_TRACKER!$D:$D,PASTE_DQS_TRACKER!$C:$C,Swaps_wk!$AQ42,PASTE_DQS_TRACKER!$B:$B,Swaps_wk!F$2,PASTE_DQS_TRACKER!$A:$A,"&gt;="&amp;$A$1,PASTE_DQS_TRACKER!$A:$A,"&lt;="&amp;$A$2)-SUMIFS(PASTE_DQS_TRACKER!$D:$D,PASTE_DQS_TRACKER!$C:$C,Swaps_wk!$AQ42,PASTE_DQS_TRACKER!$E:$E,Swaps_wk!F$2,PASTE_DQS_TRACKER!$A:$A,"&gt;="&amp;$A$1,PASTE_DQS_TRACKER!$A:$A,"&lt;="&amp;$A$2)</f>
        <v>0</v>
      </c>
      <c r="G42" s="6">
        <f>SUMIFS(PASTE_DQS_TRACKER!$D:$D,PASTE_DQS_TRACKER!$C:$C,Swaps_wk!$AQ42,PASTE_DQS_TRACKER!$B:$B,Swaps_wk!G$2,PASTE_DQS_TRACKER!$A:$A,"&gt;="&amp;$A$1,PASTE_DQS_TRACKER!$A:$A,"&lt;="&amp;$A$2)-SUMIFS(PASTE_DQS_TRACKER!$D:$D,PASTE_DQS_TRACKER!$C:$C,Swaps_wk!$AQ42,PASTE_DQS_TRACKER!$E:$E,Swaps_wk!G$2,PASTE_DQS_TRACKER!$A:$A,"&gt;="&amp;$A$1,PASTE_DQS_TRACKER!$A:$A,"&lt;="&amp;$A$2)</f>
        <v>0</v>
      </c>
      <c r="H42" s="6">
        <f>SUMIFS(PASTE_DQS_TRACKER!$D:$D,PASTE_DQS_TRACKER!$C:$C,Swaps_wk!$AQ42,PASTE_DQS_TRACKER!$B:$B,Swaps_wk!H$2,PASTE_DQS_TRACKER!$A:$A,"&gt;="&amp;$A$1,PASTE_DQS_TRACKER!$A:$A,"&lt;="&amp;$A$2)-SUMIFS(PASTE_DQS_TRACKER!$D:$D,PASTE_DQS_TRACKER!$C:$C,Swaps_wk!$AQ42,PASTE_DQS_TRACKER!$E:$E,Swaps_wk!H$2,PASTE_DQS_TRACKER!$A:$A,"&gt;="&amp;$A$1,PASTE_DQS_TRACKER!$A:$A,"&lt;="&amp;$A$2)</f>
        <v>0</v>
      </c>
      <c r="I42" s="6">
        <f>SUMIFS(PASTE_DQS_TRACKER!$D:$D,PASTE_DQS_TRACKER!$C:$C,Swaps_wk!$AQ42,PASTE_DQS_TRACKER!$B:$B,Swaps_wk!I$2,PASTE_DQS_TRACKER!$A:$A,"&gt;="&amp;$A$1,PASTE_DQS_TRACKER!$A:$A,"&lt;="&amp;$A$2)-SUMIFS(PASTE_DQS_TRACKER!$D:$D,PASTE_DQS_TRACKER!$C:$C,Swaps_wk!$AQ42,PASTE_DQS_TRACKER!$E:$E,Swaps_wk!I$2,PASTE_DQS_TRACKER!$A:$A,"&gt;="&amp;$A$1,PASTE_DQS_TRACKER!$A:$A,"&lt;="&amp;$A$2)</f>
        <v>0</v>
      </c>
      <c r="J42" s="6">
        <f>SUMIFS(PASTE_DQS_TRACKER!$D:$D,PASTE_DQS_TRACKER!$C:$C,Swaps_wk!$AQ42,PASTE_DQS_TRACKER!$B:$B,Swaps_wk!J$2,PASTE_DQS_TRACKER!$A:$A,"&gt;="&amp;$A$1,PASTE_DQS_TRACKER!$A:$A,"&lt;="&amp;$A$2)-SUMIFS(PASTE_DQS_TRACKER!$D:$D,PASTE_DQS_TRACKER!$C:$C,Swaps_wk!$AQ42,PASTE_DQS_TRACKER!$E:$E,Swaps_wk!J$2,PASTE_DQS_TRACKER!$A:$A,"&gt;="&amp;$A$1,PASTE_DQS_TRACKER!$A:$A,"&lt;="&amp;$A$2)</f>
        <v>0</v>
      </c>
      <c r="K42" s="6">
        <f>SUMIFS(PASTE_DQS_TRACKER!$D:$D,PASTE_DQS_TRACKER!$C:$C,Swaps_wk!$AQ42,PASTE_DQS_TRACKER!$B:$B,Swaps_wk!K$2,PASTE_DQS_TRACKER!$A:$A,"&gt;="&amp;$A$1,PASTE_DQS_TRACKER!$A:$A,"&lt;="&amp;$A$2)-SUMIFS(PASTE_DQS_TRACKER!$D:$D,PASTE_DQS_TRACKER!$C:$C,Swaps_wk!$AQ42,PASTE_DQS_TRACKER!$E:$E,Swaps_wk!K$2,PASTE_DQS_TRACKER!$A:$A,"&gt;="&amp;$A$1,PASTE_DQS_TRACKER!$A:$A,"&lt;="&amp;$A$2)</f>
        <v>0</v>
      </c>
      <c r="L42" s="6">
        <f>SUMIFS(PASTE_DQS_TRACKER!$D:$D,PASTE_DQS_TRACKER!$C:$C,Swaps_wk!$AQ42,PASTE_DQS_TRACKER!$B:$B,Swaps_wk!L$2,PASTE_DQS_TRACKER!$A:$A,"&gt;="&amp;$A$1,PASTE_DQS_TRACKER!$A:$A,"&lt;="&amp;$A$2)-SUMIFS(PASTE_DQS_TRACKER!$D:$D,PASTE_DQS_TRACKER!$C:$C,Swaps_wk!$AQ42,PASTE_DQS_TRACKER!$E:$E,Swaps_wk!L$2,PASTE_DQS_TRACKER!$A:$A,"&gt;="&amp;$A$1,PASTE_DQS_TRACKER!$A:$A,"&lt;="&amp;$A$2)</f>
        <v>0</v>
      </c>
      <c r="M42" s="6">
        <f>SUMIFS(PASTE_DQS_TRACKER!$D:$D,PASTE_DQS_TRACKER!$C:$C,Swaps_wk!$AQ42,PASTE_DQS_TRACKER!$B:$B,Swaps_wk!M$2,PASTE_DQS_TRACKER!$A:$A,"&gt;="&amp;$A$1,PASTE_DQS_TRACKER!$A:$A,"&lt;="&amp;$A$2)-SUMIFS(PASTE_DQS_TRACKER!$D:$D,PASTE_DQS_TRACKER!$C:$C,Swaps_wk!$AQ42,PASTE_DQS_TRACKER!$E:$E,Swaps_wk!M$2,PASTE_DQS_TRACKER!$A:$A,"&gt;="&amp;$A$1,PASTE_DQS_TRACKER!$A:$A,"&lt;="&amp;$A$2)</f>
        <v>0</v>
      </c>
      <c r="N42" s="6">
        <f>SUMIFS(PASTE_DQS_TRACKER!$D:$D,PASTE_DQS_TRACKER!$C:$C,Swaps_wk!$AQ42,PASTE_DQS_TRACKER!$B:$B,Swaps_wk!N$2,PASTE_DQS_TRACKER!$A:$A,"&gt;="&amp;$A$1,PASTE_DQS_TRACKER!$A:$A,"&lt;="&amp;$A$2)-SUMIFS(PASTE_DQS_TRACKER!$D:$D,PASTE_DQS_TRACKER!$C:$C,Swaps_wk!$AQ42,PASTE_DQS_TRACKER!$E:$E,Swaps_wk!N$2,PASTE_DQS_TRACKER!$A:$A,"&gt;="&amp;$A$1,PASTE_DQS_TRACKER!$A:$A,"&lt;="&amp;$A$2)</f>
        <v>0</v>
      </c>
      <c r="O42" s="6">
        <f>SUMIFS(PASTE_DQS_TRACKER!$D:$D,PASTE_DQS_TRACKER!$C:$C,Swaps_wk!$AQ42,PASTE_DQS_TRACKER!$B:$B,Swaps_wk!O$2,PASTE_DQS_TRACKER!$A:$A,"&gt;="&amp;$A$1,PASTE_DQS_TRACKER!$A:$A,"&lt;="&amp;$A$2)-SUMIFS(PASTE_DQS_TRACKER!$D:$D,PASTE_DQS_TRACKER!$C:$C,Swaps_wk!$AQ42,PASTE_DQS_TRACKER!$E:$E,Swaps_wk!O$2,PASTE_DQS_TRACKER!$A:$A,"&gt;="&amp;$A$1,PASTE_DQS_TRACKER!$A:$A,"&lt;="&amp;$A$2)</f>
        <v>0</v>
      </c>
      <c r="P42" s="6">
        <f>SUMIFS(PASTE_DQS_TRACKER!$D:$D,PASTE_DQS_TRACKER!$C:$C,Swaps_wk!$AQ42,PASTE_DQS_TRACKER!$B:$B,Swaps_wk!P$2,PASTE_DQS_TRACKER!$A:$A,"&gt;="&amp;$A$1,PASTE_DQS_TRACKER!$A:$A,"&lt;="&amp;$A$2)-SUMIFS(PASTE_DQS_TRACKER!$D:$D,PASTE_DQS_TRACKER!$C:$C,Swaps_wk!$AQ42,PASTE_DQS_TRACKER!$E:$E,Swaps_wk!P$2,PASTE_DQS_TRACKER!$A:$A,"&gt;="&amp;$A$1,PASTE_DQS_TRACKER!$A:$A,"&lt;="&amp;$A$2)</f>
        <v>0</v>
      </c>
      <c r="Q42" s="6">
        <f>SUMIFS(PASTE_DQS_TRACKER!$D:$D,PASTE_DQS_TRACKER!$C:$C,Swaps_wk!$AQ42,PASTE_DQS_TRACKER!$B:$B,Swaps_wk!Q$2,PASTE_DQS_TRACKER!$A:$A,"&gt;="&amp;$A$1,PASTE_DQS_TRACKER!$A:$A,"&lt;="&amp;$A$2)-SUMIFS(PASTE_DQS_TRACKER!$D:$D,PASTE_DQS_TRACKER!$C:$C,Swaps_wk!$AQ42,PASTE_DQS_TRACKER!$E:$E,Swaps_wk!Q$2,PASTE_DQS_TRACKER!$A:$A,"&gt;="&amp;$A$1,PASTE_DQS_TRACKER!$A:$A,"&lt;="&amp;$A$2)</f>
        <v>0</v>
      </c>
      <c r="R42" s="6">
        <f>SUMIFS(PASTE_DQS_TRACKER!$D:$D,PASTE_DQS_TRACKER!$C:$C,Swaps_wk!$AQ42,PASTE_DQS_TRACKER!$B:$B,Swaps_wk!R$2,PASTE_DQS_TRACKER!$A:$A,"&gt;="&amp;$A$1,PASTE_DQS_TRACKER!$A:$A,"&lt;="&amp;$A$2)-SUMIFS(PASTE_DQS_TRACKER!$D:$D,PASTE_DQS_TRACKER!$C:$C,Swaps_wk!$AQ42,PASTE_DQS_TRACKER!$E:$E,Swaps_wk!R$2,PASTE_DQS_TRACKER!$A:$A,"&gt;="&amp;$A$1,PASTE_DQS_TRACKER!$A:$A,"&lt;="&amp;$A$2)</f>
        <v>0</v>
      </c>
      <c r="S42" s="6">
        <f>SUMIFS(PASTE_DQS_TRACKER!$D:$D,PASTE_DQS_TRACKER!$C:$C,Swaps_wk!$AQ42,PASTE_DQS_TRACKER!$B:$B,Swaps_wk!S$2,PASTE_DQS_TRACKER!$A:$A,"&gt;="&amp;$A$1,PASTE_DQS_TRACKER!$A:$A,"&lt;="&amp;$A$2)-SUMIFS(PASTE_DQS_TRACKER!$D:$D,PASTE_DQS_TRACKER!$C:$C,Swaps_wk!$AQ42,PASTE_DQS_TRACKER!$E:$E,Swaps_wk!S$2,PASTE_DQS_TRACKER!$A:$A,"&gt;="&amp;$A$1,PASTE_DQS_TRACKER!$A:$A,"&lt;="&amp;$A$2)</f>
        <v>0</v>
      </c>
      <c r="T42" s="6">
        <f>SUMIFS(PASTE_DQS_TRACKER!$D:$D,PASTE_DQS_TRACKER!$C:$C,Swaps_wk!$AQ42,PASTE_DQS_TRACKER!$B:$B,Swaps_wk!T$2,PASTE_DQS_TRACKER!$A:$A,"&gt;="&amp;$A$1,PASTE_DQS_TRACKER!$A:$A,"&lt;="&amp;$A$2)-SUMIFS(PASTE_DQS_TRACKER!$D:$D,PASTE_DQS_TRACKER!$C:$C,Swaps_wk!$AQ42,PASTE_DQS_TRACKER!$E:$E,Swaps_wk!T$2,PASTE_DQS_TRACKER!$A:$A,"&gt;="&amp;$A$1,PASTE_DQS_TRACKER!$A:$A,"&lt;="&amp;$A$2)</f>
        <v>0</v>
      </c>
      <c r="U42" s="6">
        <f>SUMIFS(PASTE_DQS_TRACKER!$D:$D,PASTE_DQS_TRACKER!$C:$C,Swaps_wk!$AQ42,PASTE_DQS_TRACKER!$B:$B,Swaps_wk!U$2,PASTE_DQS_TRACKER!$A:$A,"&gt;="&amp;$A$1,PASTE_DQS_TRACKER!$A:$A,"&lt;="&amp;$A$2)-SUMIFS(PASTE_DQS_TRACKER!$D:$D,PASTE_DQS_TRACKER!$C:$C,Swaps_wk!$AQ42,PASTE_DQS_TRACKER!$E:$E,Swaps_wk!U$2,PASTE_DQS_TRACKER!$A:$A,"&gt;="&amp;$A$1,PASTE_DQS_TRACKER!$A:$A,"&lt;="&amp;$A$2)</f>
        <v>0</v>
      </c>
      <c r="V42" s="6">
        <f>SUMIFS(PASTE_DQS_TRACKER!$D:$D,PASTE_DQS_TRACKER!$C:$C,Swaps_wk!$AQ42,PASTE_DQS_TRACKER!$B:$B,Swaps_wk!V$2,PASTE_DQS_TRACKER!$A:$A,"&gt;="&amp;$A$1,PASTE_DQS_TRACKER!$A:$A,"&lt;="&amp;$A$2)-SUMIFS(PASTE_DQS_TRACKER!$D:$D,PASTE_DQS_TRACKER!$C:$C,Swaps_wk!$AQ42,PASTE_DQS_TRACKER!$E:$E,Swaps_wk!V$2,PASTE_DQS_TRACKER!$A:$A,"&gt;="&amp;$A$1,PASTE_DQS_TRACKER!$A:$A,"&lt;="&amp;$A$2)</f>
        <v>0</v>
      </c>
      <c r="W42" s="6">
        <f>SUMIFS(PASTE_DQS_TRACKER!$D:$D,PASTE_DQS_TRACKER!$C:$C,Swaps_wk!$AQ42,PASTE_DQS_TRACKER!$B:$B,Swaps_wk!W$2,PASTE_DQS_TRACKER!$A:$A,"&gt;="&amp;$A$1,PASTE_DQS_TRACKER!$A:$A,"&lt;="&amp;$A$2)-SUMIFS(PASTE_DQS_TRACKER!$D:$D,PASTE_DQS_TRACKER!$C:$C,Swaps_wk!$AQ42,PASTE_DQS_TRACKER!$E:$E,Swaps_wk!W$2,PASTE_DQS_TRACKER!$A:$A,"&gt;="&amp;$A$1,PASTE_DQS_TRACKER!$A:$A,"&lt;="&amp;$A$2)</f>
        <v>0</v>
      </c>
      <c r="X42" s="6">
        <f>SUMIFS(PASTE_DQS_TRACKER!$D:$D,PASTE_DQS_TRACKER!$C:$C,Swaps_wk!$AQ42,PASTE_DQS_TRACKER!$B:$B,Swaps_wk!X$2,PASTE_DQS_TRACKER!$A:$A,"&gt;="&amp;$A$1,PASTE_DQS_TRACKER!$A:$A,"&lt;="&amp;$A$2)-SUMIFS(PASTE_DQS_TRACKER!$D:$D,PASTE_DQS_TRACKER!$C:$C,Swaps_wk!$AQ42,PASTE_DQS_TRACKER!$E:$E,Swaps_wk!X$2,PASTE_DQS_TRACKER!$A:$A,"&gt;="&amp;$A$1,PASTE_DQS_TRACKER!$A:$A,"&lt;="&amp;$A$2)</f>
        <v>0</v>
      </c>
      <c r="Y42" s="6">
        <f>SUMIFS(PASTE_DQS_TRACKER!$D:$D,PASTE_DQS_TRACKER!$C:$C,Swaps_wk!$AQ42,PASTE_DQS_TRACKER!$B:$B,Swaps_wk!Y$2,PASTE_DQS_TRACKER!$A:$A,"&gt;="&amp;$A$1,PASTE_DQS_TRACKER!$A:$A,"&lt;="&amp;$A$2)-SUMIFS(PASTE_DQS_TRACKER!$D:$D,PASTE_DQS_TRACKER!$C:$C,Swaps_wk!$AQ42,PASTE_DQS_TRACKER!$E:$E,Swaps_wk!Y$2,PASTE_DQS_TRACKER!$A:$A,"&gt;="&amp;$A$1,PASTE_DQS_TRACKER!$A:$A,"&lt;="&amp;$A$2)</f>
        <v>0</v>
      </c>
      <c r="Z42" s="6">
        <f>SUMIFS(PASTE_DQS_TRACKER!$D:$D,PASTE_DQS_TRACKER!$C:$C,Swaps_wk!$AQ42,PASTE_DQS_TRACKER!$B:$B,Swaps_wk!Z$2,PASTE_DQS_TRACKER!$A:$A,"&gt;="&amp;$A$1,PASTE_DQS_TRACKER!$A:$A,"&lt;="&amp;$A$2)-SUMIFS(PASTE_DQS_TRACKER!$D:$D,PASTE_DQS_TRACKER!$C:$C,Swaps_wk!$AQ42,PASTE_DQS_TRACKER!$E:$E,Swaps_wk!Z$2,PASTE_DQS_TRACKER!$A:$A,"&gt;="&amp;$A$1,PASTE_DQS_TRACKER!$A:$A,"&lt;="&amp;$A$2)</f>
        <v>0</v>
      </c>
      <c r="AA42" s="6">
        <f>SUMIFS(PASTE_DQS_TRACKER!$D:$D,PASTE_DQS_TRACKER!$C:$C,Swaps_wk!$AQ42,PASTE_DQS_TRACKER!$B:$B,Swaps_wk!AA$2,PASTE_DQS_TRACKER!$A:$A,"&gt;="&amp;$A$1,PASTE_DQS_TRACKER!$A:$A,"&lt;="&amp;$A$2)-SUMIFS(PASTE_DQS_TRACKER!$D:$D,PASTE_DQS_TRACKER!$C:$C,Swaps_wk!$AQ42,PASTE_DQS_TRACKER!$E:$E,Swaps_wk!AA$2,PASTE_DQS_TRACKER!$A:$A,"&gt;="&amp;$A$1,PASTE_DQS_TRACKER!$A:$A,"&lt;="&amp;$A$2)</f>
        <v>0</v>
      </c>
      <c r="AB42" s="6">
        <f>SUMIFS(PASTE_DQS_TRACKER!$D:$D,PASTE_DQS_TRACKER!$C:$C,Swaps_wk!$AQ42,PASTE_DQS_TRACKER!$B:$B,Swaps_wk!AB$2,PASTE_DQS_TRACKER!$A:$A,"&gt;="&amp;$A$1,PASTE_DQS_TRACKER!$A:$A,"&lt;="&amp;$A$2)-SUMIFS(PASTE_DQS_TRACKER!$D:$D,PASTE_DQS_TRACKER!$C:$C,Swaps_wk!$AQ42,PASTE_DQS_TRACKER!$E:$E,Swaps_wk!AB$2,PASTE_DQS_TRACKER!$A:$A,"&gt;="&amp;$A$1,PASTE_DQS_TRACKER!$A:$A,"&lt;="&amp;$A$2)</f>
        <v>0</v>
      </c>
      <c r="AC42" s="6">
        <f>SUMIFS(PASTE_DQS_TRACKER!$D:$D,PASTE_DQS_TRACKER!$C:$C,Swaps_wk!$AQ42,PASTE_DQS_TRACKER!$B:$B,Swaps_wk!AC$2,PASTE_DQS_TRACKER!$A:$A,"&gt;="&amp;$A$1,PASTE_DQS_TRACKER!$A:$A,"&lt;="&amp;$A$2)-SUMIFS(PASTE_DQS_TRACKER!$D:$D,PASTE_DQS_TRACKER!$C:$C,Swaps_wk!$AQ42,PASTE_DQS_TRACKER!$E:$E,Swaps_wk!AC$2,PASTE_DQS_TRACKER!$A:$A,"&gt;="&amp;$A$1,PASTE_DQS_TRACKER!$A:$A,"&lt;="&amp;$A$2)</f>
        <v>0</v>
      </c>
      <c r="AD42" s="6">
        <f>SUMIFS(PASTE_DQS_TRACKER!$D:$D,PASTE_DQS_TRACKER!$C:$C,Swaps_wk!$AQ42,PASTE_DQS_TRACKER!$B:$B,Swaps_wk!AD$2,PASTE_DQS_TRACKER!$A:$A,"&gt;="&amp;$A$1,PASTE_DQS_TRACKER!$A:$A,"&lt;="&amp;$A$2)-SUMIFS(PASTE_DQS_TRACKER!$D:$D,PASTE_DQS_TRACKER!$C:$C,Swaps_wk!$AQ42,PASTE_DQS_TRACKER!$E:$E,Swaps_wk!AD$2,PASTE_DQS_TRACKER!$A:$A,"&gt;="&amp;$A$1,PASTE_DQS_TRACKER!$A:$A,"&lt;="&amp;$A$2)</f>
        <v>0</v>
      </c>
      <c r="AE42" s="6">
        <f>SUMIFS(PASTE_DQS_TRACKER!$D:$D,PASTE_DQS_TRACKER!$C:$C,Swaps_wk!$AQ42,PASTE_DQS_TRACKER!$B:$B,Swaps_wk!AE$2,PASTE_DQS_TRACKER!$A:$A,"&gt;="&amp;$A$1,PASTE_DQS_TRACKER!$A:$A,"&lt;="&amp;$A$2)-SUMIFS(PASTE_DQS_TRACKER!$D:$D,PASTE_DQS_TRACKER!$C:$C,Swaps_wk!$AQ42,PASTE_DQS_TRACKER!$E:$E,Swaps_wk!AE$2,PASTE_DQS_TRACKER!$A:$A,"&gt;="&amp;$A$1,PASTE_DQS_TRACKER!$A:$A,"&lt;="&amp;$A$2)</f>
        <v>0</v>
      </c>
      <c r="AF42" s="6">
        <f>SUMIFS(PASTE_DQS_TRACKER!$D:$D,PASTE_DQS_TRACKER!$C:$C,Swaps_wk!$AQ42,PASTE_DQS_TRACKER!$B:$B,Swaps_wk!AF$2,PASTE_DQS_TRACKER!$A:$A,"&gt;="&amp;$A$1,PASTE_DQS_TRACKER!$A:$A,"&lt;="&amp;$A$2)-SUMIFS(PASTE_DQS_TRACKER!$D:$D,PASTE_DQS_TRACKER!$C:$C,Swaps_wk!$AQ42,PASTE_DQS_TRACKER!$E:$E,Swaps_wk!AF$2,PASTE_DQS_TRACKER!$A:$A,"&gt;="&amp;$A$1,PASTE_DQS_TRACKER!$A:$A,"&lt;="&amp;$A$2)</f>
        <v>0</v>
      </c>
      <c r="AG42" s="6">
        <f>SUMIFS(PASTE_DQS_TRACKER!$D:$D,PASTE_DQS_TRACKER!$C:$C,Swaps_wk!$AQ42,PASTE_DQS_TRACKER!$B:$B,Swaps_wk!AG$2,PASTE_DQS_TRACKER!$A:$A,"&gt;="&amp;$A$1,PASTE_DQS_TRACKER!$A:$A,"&lt;="&amp;$A$2)-SUMIFS(PASTE_DQS_TRACKER!$D:$D,PASTE_DQS_TRACKER!$C:$C,Swaps_wk!$AQ42,PASTE_DQS_TRACKER!$E:$E,Swaps_wk!AG$2,PASTE_DQS_TRACKER!$A:$A,"&gt;="&amp;$A$1,PASTE_DQS_TRACKER!$A:$A,"&lt;="&amp;$A$2)</f>
        <v>0</v>
      </c>
      <c r="AH42" s="6">
        <f>SUMIFS(PASTE_DQS_TRACKER!$D:$D,PASTE_DQS_TRACKER!$C:$C,Swaps_wk!$AQ42,PASTE_DQS_TRACKER!$B:$B,Swaps_wk!AH$2,PASTE_DQS_TRACKER!$A:$A,"&gt;="&amp;$A$1,PASTE_DQS_TRACKER!$A:$A,"&lt;="&amp;$A$2)-SUMIFS(PASTE_DQS_TRACKER!$D:$D,PASTE_DQS_TRACKER!$C:$C,Swaps_wk!$AQ42,PASTE_DQS_TRACKER!$E:$E,Swaps_wk!AH$2,PASTE_DQS_TRACKER!$A:$A,"&gt;="&amp;$A$1,PASTE_DQS_TRACKER!$A:$A,"&lt;="&amp;$A$2)</f>
        <v>0</v>
      </c>
      <c r="AI42" s="6">
        <f>SUMIFS(PASTE_DQS_TRACKER!$D:$D,PASTE_DQS_TRACKER!$C:$C,Swaps_wk!$AQ42,PASTE_DQS_TRACKER!$B:$B,Swaps_wk!AI$2,PASTE_DQS_TRACKER!$A:$A,"&gt;="&amp;$A$1,PASTE_DQS_TRACKER!$A:$A,"&lt;="&amp;$A$2)-SUMIFS(PASTE_DQS_TRACKER!$D:$D,PASTE_DQS_TRACKER!$C:$C,Swaps_wk!$AQ42,PASTE_DQS_TRACKER!$E:$E,Swaps_wk!AI$2,PASTE_DQS_TRACKER!$A:$A,"&gt;="&amp;$A$1,PASTE_DQS_TRACKER!$A:$A,"&lt;="&amp;$A$2)</f>
        <v>0</v>
      </c>
      <c r="AJ42" s="6">
        <f>SUMIFS(PASTE_DQS_TRACKER!$D:$D,PASTE_DQS_TRACKER!$C:$C,Swaps_wk!$AQ42,PASTE_DQS_TRACKER!$B:$B,Swaps_wk!AJ$2,PASTE_DQS_TRACKER!$A:$A,"&gt;="&amp;$A$1,PASTE_DQS_TRACKER!$A:$A,"&lt;="&amp;$A$2)-SUMIFS(PASTE_DQS_TRACKER!$D:$D,PASTE_DQS_TRACKER!$C:$C,Swaps_wk!$AQ42,PASTE_DQS_TRACKER!$E:$E,Swaps_wk!AJ$2,PASTE_DQS_TRACKER!$A:$A,"&gt;="&amp;$A$1,PASTE_DQS_TRACKER!$A:$A,"&lt;="&amp;$A$2)</f>
        <v>0</v>
      </c>
      <c r="AK42" s="6">
        <f>SUMIFS(PASTE_DQS_TRACKER!$D:$D,PASTE_DQS_TRACKER!$C:$C,Swaps_wk!$AQ42,PASTE_DQS_TRACKER!$B:$B,Swaps_wk!AK$2,PASTE_DQS_TRACKER!$A:$A,"&gt;="&amp;$A$1,PASTE_DQS_TRACKER!$A:$A,"&lt;="&amp;$A$2)-SUMIFS(PASTE_DQS_TRACKER!$D:$D,PASTE_DQS_TRACKER!$C:$C,Swaps_wk!$AQ42,PASTE_DQS_TRACKER!$E:$E,Swaps_wk!AK$2,PASTE_DQS_TRACKER!$A:$A,"&gt;="&amp;$A$1,PASTE_DQS_TRACKER!$A:$A,"&lt;="&amp;$A$2)</f>
        <v>0</v>
      </c>
      <c r="AL42" s="6">
        <f>SUMIFS(PASTE_DQS_TRACKER!$D:$D,PASTE_DQS_TRACKER!$C:$C,Swaps_wk!$AQ42,PASTE_DQS_TRACKER!$B:$B,Swaps_wk!AL$2,PASTE_DQS_TRACKER!$A:$A,"&gt;="&amp;$A$1,PASTE_DQS_TRACKER!$A:$A,"&lt;="&amp;$A$2)-SUMIFS(PASTE_DQS_TRACKER!$D:$D,PASTE_DQS_TRACKER!$C:$C,Swaps_wk!$AQ42,PASTE_DQS_TRACKER!$E:$E,Swaps_wk!AL$2,PASTE_DQS_TRACKER!$A:$A,"&gt;="&amp;$A$1,PASTE_DQS_TRACKER!$A:$A,"&lt;="&amp;$A$2)</f>
        <v>0</v>
      </c>
      <c r="AM42" s="6">
        <f>SUMIFS(PASTE_DQS_TRACKER!$D:$D,PASTE_DQS_TRACKER!$C:$C,Swaps_wk!$AQ42,PASTE_DQS_TRACKER!$B:$B,Swaps_wk!AM$2,PASTE_DQS_TRACKER!$A:$A,"&gt;="&amp;$A$1,PASTE_DQS_TRACKER!$A:$A,"&lt;="&amp;$A$2)-SUMIFS(PASTE_DQS_TRACKER!$D:$D,PASTE_DQS_TRACKER!$C:$C,Swaps_wk!$AQ42,PASTE_DQS_TRACKER!$E:$E,Swaps_wk!AM$2,PASTE_DQS_TRACKER!$A:$A,"&gt;="&amp;$A$1,PASTE_DQS_TRACKER!$A:$A,"&lt;="&amp;$A$2)</f>
        <v>0</v>
      </c>
      <c r="AN42" s="6">
        <f>SUMIFS(PASTE_DQS_TRACKER!$D:$D,PASTE_DQS_TRACKER!$C:$C,Swaps_wk!$AQ42,PASTE_DQS_TRACKER!$B:$B,Swaps_wk!AN$2,PASTE_DQS_TRACKER!$A:$A,"&gt;="&amp;$A$1,PASTE_DQS_TRACKER!$A:$A,"&lt;="&amp;$A$2)-SUMIFS(PASTE_DQS_TRACKER!$D:$D,PASTE_DQS_TRACKER!$C:$C,Swaps_wk!$AQ42,PASTE_DQS_TRACKER!$E:$E,Swaps_wk!AN$2,PASTE_DQS_TRACKER!$A:$A,"&gt;="&amp;$A$1,PASTE_DQS_TRACKER!$A:$A,"&lt;="&amp;$A$2)</f>
        <v>0</v>
      </c>
      <c r="AO42" s="6">
        <f t="shared" si="0"/>
        <v>0</v>
      </c>
      <c r="AP42">
        <v>41</v>
      </c>
      <c r="AQ42" t="str">
        <f t="shared" si="1"/>
        <v>SOL/24-C.</v>
      </c>
    </row>
    <row r="43" spans="1:43" x14ac:dyDescent="0.25">
      <c r="A43" t="s">
        <v>266</v>
      </c>
      <c r="B43" s="6">
        <f>SUMIFS(PASTE_DQS_TRACKER!$D:$D,PASTE_DQS_TRACKER!$C:$C,Swaps_wk!$AQ43,PASTE_DQS_TRACKER!$B:$B,Swaps_wk!B$2,PASTE_DQS_TRACKER!$A:$A,"&gt;="&amp;$A$1,PASTE_DQS_TRACKER!$A:$A,"&lt;="&amp;$A$2)-SUMIFS(PASTE_DQS_TRACKER!$D:$D,PASTE_DQS_TRACKER!$C:$C,Swaps_wk!$AQ43,PASTE_DQS_TRACKER!$E:$E,Swaps_wk!B$2,PASTE_DQS_TRACKER!$A:$A,"&gt;="&amp;$A$1,PASTE_DQS_TRACKER!$A:$A,"&lt;="&amp;$A$2)</f>
        <v>0</v>
      </c>
      <c r="C43" s="6">
        <f>SUMIFS(PASTE_DQS_TRACKER!$D:$D,PASTE_DQS_TRACKER!$C:$C,Swaps_wk!$AQ43,PASTE_DQS_TRACKER!$B:$B,Swaps_wk!C$2,PASTE_DQS_TRACKER!$A:$A,"&gt;="&amp;$A$1,PASTE_DQS_TRACKER!$A:$A,"&lt;="&amp;$A$2)-SUMIFS(PASTE_DQS_TRACKER!$D:$D,PASTE_DQS_TRACKER!$C:$C,Swaps_wk!$AQ43,PASTE_DQS_TRACKER!$E:$E,Swaps_wk!C$2,PASTE_DQS_TRACKER!$A:$A,"&gt;="&amp;$A$1,PASTE_DQS_TRACKER!$A:$A,"&lt;="&amp;$A$2)</f>
        <v>0</v>
      </c>
      <c r="D43" s="6">
        <f>SUMIFS(PASTE_DQS_TRACKER!$D:$D,PASTE_DQS_TRACKER!$C:$C,Swaps_wk!$AQ43,PASTE_DQS_TRACKER!$B:$B,Swaps_wk!D$2,PASTE_DQS_TRACKER!$A:$A,"&gt;="&amp;$A$1,PASTE_DQS_TRACKER!$A:$A,"&lt;="&amp;$A$2)-SUMIFS(PASTE_DQS_TRACKER!$D:$D,PASTE_DQS_TRACKER!$C:$C,Swaps_wk!$AQ43,PASTE_DQS_TRACKER!$E:$E,Swaps_wk!D$2,PASTE_DQS_TRACKER!$A:$A,"&gt;="&amp;$A$1,PASTE_DQS_TRACKER!$A:$A,"&lt;="&amp;$A$2)</f>
        <v>0</v>
      </c>
      <c r="E43" s="6">
        <f>SUMIFS(PASTE_DQS_TRACKER!$D:$D,PASTE_DQS_TRACKER!$C:$C,Swaps_wk!$AQ43,PASTE_DQS_TRACKER!$B:$B,Swaps_wk!E$2,PASTE_DQS_TRACKER!$A:$A,"&gt;="&amp;$A$1,PASTE_DQS_TRACKER!$A:$A,"&lt;="&amp;$A$2)-SUMIFS(PASTE_DQS_TRACKER!$D:$D,PASTE_DQS_TRACKER!$C:$C,Swaps_wk!$AQ43,PASTE_DQS_TRACKER!$E:$E,Swaps_wk!E$2,PASTE_DQS_TRACKER!$A:$A,"&gt;="&amp;$A$1,PASTE_DQS_TRACKER!$A:$A,"&lt;="&amp;$A$2)</f>
        <v>0</v>
      </c>
      <c r="F43" s="6">
        <f>SUMIFS(PASTE_DQS_TRACKER!$D:$D,PASTE_DQS_TRACKER!$C:$C,Swaps_wk!$AQ43,PASTE_DQS_TRACKER!$B:$B,Swaps_wk!F$2,PASTE_DQS_TRACKER!$A:$A,"&gt;="&amp;$A$1,PASTE_DQS_TRACKER!$A:$A,"&lt;="&amp;$A$2)-SUMIFS(PASTE_DQS_TRACKER!$D:$D,PASTE_DQS_TRACKER!$C:$C,Swaps_wk!$AQ43,PASTE_DQS_TRACKER!$E:$E,Swaps_wk!F$2,PASTE_DQS_TRACKER!$A:$A,"&gt;="&amp;$A$1,PASTE_DQS_TRACKER!$A:$A,"&lt;="&amp;$A$2)</f>
        <v>0</v>
      </c>
      <c r="G43" s="6">
        <f>SUMIFS(PASTE_DQS_TRACKER!$D:$D,PASTE_DQS_TRACKER!$C:$C,Swaps_wk!$AQ43,PASTE_DQS_TRACKER!$B:$B,Swaps_wk!G$2,PASTE_DQS_TRACKER!$A:$A,"&gt;="&amp;$A$1,PASTE_DQS_TRACKER!$A:$A,"&lt;="&amp;$A$2)-SUMIFS(PASTE_DQS_TRACKER!$D:$D,PASTE_DQS_TRACKER!$C:$C,Swaps_wk!$AQ43,PASTE_DQS_TRACKER!$E:$E,Swaps_wk!G$2,PASTE_DQS_TRACKER!$A:$A,"&gt;="&amp;$A$1,PASTE_DQS_TRACKER!$A:$A,"&lt;="&amp;$A$2)</f>
        <v>0</v>
      </c>
      <c r="H43" s="6">
        <f>SUMIFS(PASTE_DQS_TRACKER!$D:$D,PASTE_DQS_TRACKER!$C:$C,Swaps_wk!$AQ43,PASTE_DQS_TRACKER!$B:$B,Swaps_wk!H$2,PASTE_DQS_TRACKER!$A:$A,"&gt;="&amp;$A$1,PASTE_DQS_TRACKER!$A:$A,"&lt;="&amp;$A$2)-SUMIFS(PASTE_DQS_TRACKER!$D:$D,PASTE_DQS_TRACKER!$C:$C,Swaps_wk!$AQ43,PASTE_DQS_TRACKER!$E:$E,Swaps_wk!H$2,PASTE_DQS_TRACKER!$A:$A,"&gt;="&amp;$A$1,PASTE_DQS_TRACKER!$A:$A,"&lt;="&amp;$A$2)</f>
        <v>0</v>
      </c>
      <c r="I43" s="6">
        <f>SUMIFS(PASTE_DQS_TRACKER!$D:$D,PASTE_DQS_TRACKER!$C:$C,Swaps_wk!$AQ43,PASTE_DQS_TRACKER!$B:$B,Swaps_wk!I$2,PASTE_DQS_TRACKER!$A:$A,"&gt;="&amp;$A$1,PASTE_DQS_TRACKER!$A:$A,"&lt;="&amp;$A$2)-SUMIFS(PASTE_DQS_TRACKER!$D:$D,PASTE_DQS_TRACKER!$C:$C,Swaps_wk!$AQ43,PASTE_DQS_TRACKER!$E:$E,Swaps_wk!I$2,PASTE_DQS_TRACKER!$A:$A,"&gt;="&amp;$A$1,PASTE_DQS_TRACKER!$A:$A,"&lt;="&amp;$A$2)</f>
        <v>0</v>
      </c>
      <c r="J43" s="6">
        <f>SUMIFS(PASTE_DQS_TRACKER!$D:$D,PASTE_DQS_TRACKER!$C:$C,Swaps_wk!$AQ43,PASTE_DQS_TRACKER!$B:$B,Swaps_wk!J$2,PASTE_DQS_TRACKER!$A:$A,"&gt;="&amp;$A$1,PASTE_DQS_TRACKER!$A:$A,"&lt;="&amp;$A$2)-SUMIFS(PASTE_DQS_TRACKER!$D:$D,PASTE_DQS_TRACKER!$C:$C,Swaps_wk!$AQ43,PASTE_DQS_TRACKER!$E:$E,Swaps_wk!J$2,PASTE_DQS_TRACKER!$A:$A,"&gt;="&amp;$A$1,PASTE_DQS_TRACKER!$A:$A,"&lt;="&amp;$A$2)</f>
        <v>0</v>
      </c>
      <c r="K43" s="6">
        <f>SUMIFS(PASTE_DQS_TRACKER!$D:$D,PASTE_DQS_TRACKER!$C:$C,Swaps_wk!$AQ43,PASTE_DQS_TRACKER!$B:$B,Swaps_wk!K$2,PASTE_DQS_TRACKER!$A:$A,"&gt;="&amp;$A$1,PASTE_DQS_TRACKER!$A:$A,"&lt;="&amp;$A$2)-SUMIFS(PASTE_DQS_TRACKER!$D:$D,PASTE_DQS_TRACKER!$C:$C,Swaps_wk!$AQ43,PASTE_DQS_TRACKER!$E:$E,Swaps_wk!K$2,PASTE_DQS_TRACKER!$A:$A,"&gt;="&amp;$A$1,PASTE_DQS_TRACKER!$A:$A,"&lt;="&amp;$A$2)</f>
        <v>0</v>
      </c>
      <c r="L43" s="6">
        <f>SUMIFS(PASTE_DQS_TRACKER!$D:$D,PASTE_DQS_TRACKER!$C:$C,Swaps_wk!$AQ43,PASTE_DQS_TRACKER!$B:$B,Swaps_wk!L$2,PASTE_DQS_TRACKER!$A:$A,"&gt;="&amp;$A$1,PASTE_DQS_TRACKER!$A:$A,"&lt;="&amp;$A$2)-SUMIFS(PASTE_DQS_TRACKER!$D:$D,PASTE_DQS_TRACKER!$C:$C,Swaps_wk!$AQ43,PASTE_DQS_TRACKER!$E:$E,Swaps_wk!L$2,PASTE_DQS_TRACKER!$A:$A,"&gt;="&amp;$A$1,PASTE_DQS_TRACKER!$A:$A,"&lt;="&amp;$A$2)</f>
        <v>0</v>
      </c>
      <c r="M43" s="6">
        <f>SUMIFS(PASTE_DQS_TRACKER!$D:$D,PASTE_DQS_TRACKER!$C:$C,Swaps_wk!$AQ43,PASTE_DQS_TRACKER!$B:$B,Swaps_wk!M$2,PASTE_DQS_TRACKER!$A:$A,"&gt;="&amp;$A$1,PASTE_DQS_TRACKER!$A:$A,"&lt;="&amp;$A$2)-SUMIFS(PASTE_DQS_TRACKER!$D:$D,PASTE_DQS_TRACKER!$C:$C,Swaps_wk!$AQ43,PASTE_DQS_TRACKER!$E:$E,Swaps_wk!M$2,PASTE_DQS_TRACKER!$A:$A,"&gt;="&amp;$A$1,PASTE_DQS_TRACKER!$A:$A,"&lt;="&amp;$A$2)</f>
        <v>0</v>
      </c>
      <c r="N43" s="6">
        <f>SUMIFS(PASTE_DQS_TRACKER!$D:$D,PASTE_DQS_TRACKER!$C:$C,Swaps_wk!$AQ43,PASTE_DQS_TRACKER!$B:$B,Swaps_wk!N$2,PASTE_DQS_TRACKER!$A:$A,"&gt;="&amp;$A$1,PASTE_DQS_TRACKER!$A:$A,"&lt;="&amp;$A$2)-SUMIFS(PASTE_DQS_TRACKER!$D:$D,PASTE_DQS_TRACKER!$C:$C,Swaps_wk!$AQ43,PASTE_DQS_TRACKER!$E:$E,Swaps_wk!N$2,PASTE_DQS_TRACKER!$A:$A,"&gt;="&amp;$A$1,PASTE_DQS_TRACKER!$A:$A,"&lt;="&amp;$A$2)</f>
        <v>0</v>
      </c>
      <c r="O43" s="6">
        <f>SUMIFS(PASTE_DQS_TRACKER!$D:$D,PASTE_DQS_TRACKER!$C:$C,Swaps_wk!$AQ43,PASTE_DQS_TRACKER!$B:$B,Swaps_wk!O$2,PASTE_DQS_TRACKER!$A:$A,"&gt;="&amp;$A$1,PASTE_DQS_TRACKER!$A:$A,"&lt;="&amp;$A$2)-SUMIFS(PASTE_DQS_TRACKER!$D:$D,PASTE_DQS_TRACKER!$C:$C,Swaps_wk!$AQ43,PASTE_DQS_TRACKER!$E:$E,Swaps_wk!O$2,PASTE_DQS_TRACKER!$A:$A,"&gt;="&amp;$A$1,PASTE_DQS_TRACKER!$A:$A,"&lt;="&amp;$A$2)</f>
        <v>0</v>
      </c>
      <c r="P43" s="6">
        <f>SUMIFS(PASTE_DQS_TRACKER!$D:$D,PASTE_DQS_TRACKER!$C:$C,Swaps_wk!$AQ43,PASTE_DQS_TRACKER!$B:$B,Swaps_wk!P$2,PASTE_DQS_TRACKER!$A:$A,"&gt;="&amp;$A$1,PASTE_DQS_TRACKER!$A:$A,"&lt;="&amp;$A$2)-SUMIFS(PASTE_DQS_TRACKER!$D:$D,PASTE_DQS_TRACKER!$C:$C,Swaps_wk!$AQ43,PASTE_DQS_TRACKER!$E:$E,Swaps_wk!P$2,PASTE_DQS_TRACKER!$A:$A,"&gt;="&amp;$A$1,PASTE_DQS_TRACKER!$A:$A,"&lt;="&amp;$A$2)</f>
        <v>0</v>
      </c>
      <c r="Q43" s="6">
        <f>SUMIFS(PASTE_DQS_TRACKER!$D:$D,PASTE_DQS_TRACKER!$C:$C,Swaps_wk!$AQ43,PASTE_DQS_TRACKER!$B:$B,Swaps_wk!Q$2,PASTE_DQS_TRACKER!$A:$A,"&gt;="&amp;$A$1,PASTE_DQS_TRACKER!$A:$A,"&lt;="&amp;$A$2)-SUMIFS(PASTE_DQS_TRACKER!$D:$D,PASTE_DQS_TRACKER!$C:$C,Swaps_wk!$AQ43,PASTE_DQS_TRACKER!$E:$E,Swaps_wk!Q$2,PASTE_DQS_TRACKER!$A:$A,"&gt;="&amp;$A$1,PASTE_DQS_TRACKER!$A:$A,"&lt;="&amp;$A$2)</f>
        <v>0</v>
      </c>
      <c r="R43" s="6">
        <f>SUMIFS(PASTE_DQS_TRACKER!$D:$D,PASTE_DQS_TRACKER!$C:$C,Swaps_wk!$AQ43,PASTE_DQS_TRACKER!$B:$B,Swaps_wk!R$2,PASTE_DQS_TRACKER!$A:$A,"&gt;="&amp;$A$1,PASTE_DQS_TRACKER!$A:$A,"&lt;="&amp;$A$2)-SUMIFS(PASTE_DQS_TRACKER!$D:$D,PASTE_DQS_TRACKER!$C:$C,Swaps_wk!$AQ43,PASTE_DQS_TRACKER!$E:$E,Swaps_wk!R$2,PASTE_DQS_TRACKER!$A:$A,"&gt;="&amp;$A$1,PASTE_DQS_TRACKER!$A:$A,"&lt;="&amp;$A$2)</f>
        <v>0</v>
      </c>
      <c r="S43" s="6">
        <f>SUMIFS(PASTE_DQS_TRACKER!$D:$D,PASTE_DQS_TRACKER!$C:$C,Swaps_wk!$AQ43,PASTE_DQS_TRACKER!$B:$B,Swaps_wk!S$2,PASTE_DQS_TRACKER!$A:$A,"&gt;="&amp;$A$1,PASTE_DQS_TRACKER!$A:$A,"&lt;="&amp;$A$2)-SUMIFS(PASTE_DQS_TRACKER!$D:$D,PASTE_DQS_TRACKER!$C:$C,Swaps_wk!$AQ43,PASTE_DQS_TRACKER!$E:$E,Swaps_wk!S$2,PASTE_DQS_TRACKER!$A:$A,"&gt;="&amp;$A$1,PASTE_DQS_TRACKER!$A:$A,"&lt;="&amp;$A$2)</f>
        <v>0</v>
      </c>
      <c r="T43" s="6">
        <f>SUMIFS(PASTE_DQS_TRACKER!$D:$D,PASTE_DQS_TRACKER!$C:$C,Swaps_wk!$AQ43,PASTE_DQS_TRACKER!$B:$B,Swaps_wk!T$2,PASTE_DQS_TRACKER!$A:$A,"&gt;="&amp;$A$1,PASTE_DQS_TRACKER!$A:$A,"&lt;="&amp;$A$2)-SUMIFS(PASTE_DQS_TRACKER!$D:$D,PASTE_DQS_TRACKER!$C:$C,Swaps_wk!$AQ43,PASTE_DQS_TRACKER!$E:$E,Swaps_wk!T$2,PASTE_DQS_TRACKER!$A:$A,"&gt;="&amp;$A$1,PASTE_DQS_TRACKER!$A:$A,"&lt;="&amp;$A$2)</f>
        <v>0</v>
      </c>
      <c r="U43" s="6">
        <f>SUMIFS(PASTE_DQS_TRACKER!$D:$D,PASTE_DQS_TRACKER!$C:$C,Swaps_wk!$AQ43,PASTE_DQS_TRACKER!$B:$B,Swaps_wk!U$2,PASTE_DQS_TRACKER!$A:$A,"&gt;="&amp;$A$1,PASTE_DQS_TRACKER!$A:$A,"&lt;="&amp;$A$2)-SUMIFS(PASTE_DQS_TRACKER!$D:$D,PASTE_DQS_TRACKER!$C:$C,Swaps_wk!$AQ43,PASTE_DQS_TRACKER!$E:$E,Swaps_wk!U$2,PASTE_DQS_TRACKER!$A:$A,"&gt;="&amp;$A$1,PASTE_DQS_TRACKER!$A:$A,"&lt;="&amp;$A$2)</f>
        <v>0</v>
      </c>
      <c r="V43" s="6">
        <f>SUMIFS(PASTE_DQS_TRACKER!$D:$D,PASTE_DQS_TRACKER!$C:$C,Swaps_wk!$AQ43,PASTE_DQS_TRACKER!$B:$B,Swaps_wk!V$2,PASTE_DQS_TRACKER!$A:$A,"&gt;="&amp;$A$1,PASTE_DQS_TRACKER!$A:$A,"&lt;="&amp;$A$2)-SUMIFS(PASTE_DQS_TRACKER!$D:$D,PASTE_DQS_TRACKER!$C:$C,Swaps_wk!$AQ43,PASTE_DQS_TRACKER!$E:$E,Swaps_wk!V$2,PASTE_DQS_TRACKER!$A:$A,"&gt;="&amp;$A$1,PASTE_DQS_TRACKER!$A:$A,"&lt;="&amp;$A$2)</f>
        <v>0</v>
      </c>
      <c r="W43" s="6">
        <f>SUMIFS(PASTE_DQS_TRACKER!$D:$D,PASTE_DQS_TRACKER!$C:$C,Swaps_wk!$AQ43,PASTE_DQS_TRACKER!$B:$B,Swaps_wk!W$2,PASTE_DQS_TRACKER!$A:$A,"&gt;="&amp;$A$1,PASTE_DQS_TRACKER!$A:$A,"&lt;="&amp;$A$2)-SUMIFS(PASTE_DQS_TRACKER!$D:$D,PASTE_DQS_TRACKER!$C:$C,Swaps_wk!$AQ43,PASTE_DQS_TRACKER!$E:$E,Swaps_wk!W$2,PASTE_DQS_TRACKER!$A:$A,"&gt;="&amp;$A$1,PASTE_DQS_TRACKER!$A:$A,"&lt;="&amp;$A$2)</f>
        <v>0</v>
      </c>
      <c r="X43" s="6">
        <f>SUMIFS(PASTE_DQS_TRACKER!$D:$D,PASTE_DQS_TRACKER!$C:$C,Swaps_wk!$AQ43,PASTE_DQS_TRACKER!$B:$B,Swaps_wk!X$2,PASTE_DQS_TRACKER!$A:$A,"&gt;="&amp;$A$1,PASTE_DQS_TRACKER!$A:$A,"&lt;="&amp;$A$2)-SUMIFS(PASTE_DQS_TRACKER!$D:$D,PASTE_DQS_TRACKER!$C:$C,Swaps_wk!$AQ43,PASTE_DQS_TRACKER!$E:$E,Swaps_wk!X$2,PASTE_DQS_TRACKER!$A:$A,"&gt;="&amp;$A$1,PASTE_DQS_TRACKER!$A:$A,"&lt;="&amp;$A$2)</f>
        <v>0</v>
      </c>
      <c r="Y43" s="6">
        <f>SUMIFS(PASTE_DQS_TRACKER!$D:$D,PASTE_DQS_TRACKER!$C:$C,Swaps_wk!$AQ43,PASTE_DQS_TRACKER!$B:$B,Swaps_wk!Y$2,PASTE_DQS_TRACKER!$A:$A,"&gt;="&amp;$A$1,PASTE_DQS_TRACKER!$A:$A,"&lt;="&amp;$A$2)-SUMIFS(PASTE_DQS_TRACKER!$D:$D,PASTE_DQS_TRACKER!$C:$C,Swaps_wk!$AQ43,PASTE_DQS_TRACKER!$E:$E,Swaps_wk!Y$2,PASTE_DQS_TRACKER!$A:$A,"&gt;="&amp;$A$1,PASTE_DQS_TRACKER!$A:$A,"&lt;="&amp;$A$2)</f>
        <v>0</v>
      </c>
      <c r="Z43" s="6">
        <f>SUMIFS(PASTE_DQS_TRACKER!$D:$D,PASTE_DQS_TRACKER!$C:$C,Swaps_wk!$AQ43,PASTE_DQS_TRACKER!$B:$B,Swaps_wk!Z$2,PASTE_DQS_TRACKER!$A:$A,"&gt;="&amp;$A$1,PASTE_DQS_TRACKER!$A:$A,"&lt;="&amp;$A$2)-SUMIFS(PASTE_DQS_TRACKER!$D:$D,PASTE_DQS_TRACKER!$C:$C,Swaps_wk!$AQ43,PASTE_DQS_TRACKER!$E:$E,Swaps_wk!Z$2,PASTE_DQS_TRACKER!$A:$A,"&gt;="&amp;$A$1,PASTE_DQS_TRACKER!$A:$A,"&lt;="&amp;$A$2)</f>
        <v>0</v>
      </c>
      <c r="AA43" s="6">
        <f>SUMIFS(PASTE_DQS_TRACKER!$D:$D,PASTE_DQS_TRACKER!$C:$C,Swaps_wk!$AQ43,PASTE_DQS_TRACKER!$B:$B,Swaps_wk!AA$2,PASTE_DQS_TRACKER!$A:$A,"&gt;="&amp;$A$1,PASTE_DQS_TRACKER!$A:$A,"&lt;="&amp;$A$2)-SUMIFS(PASTE_DQS_TRACKER!$D:$D,PASTE_DQS_TRACKER!$C:$C,Swaps_wk!$AQ43,PASTE_DQS_TRACKER!$E:$E,Swaps_wk!AA$2,PASTE_DQS_TRACKER!$A:$A,"&gt;="&amp;$A$1,PASTE_DQS_TRACKER!$A:$A,"&lt;="&amp;$A$2)</f>
        <v>0</v>
      </c>
      <c r="AB43" s="6">
        <f>SUMIFS(PASTE_DQS_TRACKER!$D:$D,PASTE_DQS_TRACKER!$C:$C,Swaps_wk!$AQ43,PASTE_DQS_TRACKER!$B:$B,Swaps_wk!AB$2,PASTE_DQS_TRACKER!$A:$A,"&gt;="&amp;$A$1,PASTE_DQS_TRACKER!$A:$A,"&lt;="&amp;$A$2)-SUMIFS(PASTE_DQS_TRACKER!$D:$D,PASTE_DQS_TRACKER!$C:$C,Swaps_wk!$AQ43,PASTE_DQS_TRACKER!$E:$E,Swaps_wk!AB$2,PASTE_DQS_TRACKER!$A:$A,"&gt;="&amp;$A$1,PASTE_DQS_TRACKER!$A:$A,"&lt;="&amp;$A$2)</f>
        <v>0</v>
      </c>
      <c r="AC43" s="6">
        <f>SUMIFS(PASTE_DQS_TRACKER!$D:$D,PASTE_DQS_TRACKER!$C:$C,Swaps_wk!$AQ43,PASTE_DQS_TRACKER!$B:$B,Swaps_wk!AC$2,PASTE_DQS_TRACKER!$A:$A,"&gt;="&amp;$A$1,PASTE_DQS_TRACKER!$A:$A,"&lt;="&amp;$A$2)-SUMIFS(PASTE_DQS_TRACKER!$D:$D,PASTE_DQS_TRACKER!$C:$C,Swaps_wk!$AQ43,PASTE_DQS_TRACKER!$E:$E,Swaps_wk!AC$2,PASTE_DQS_TRACKER!$A:$A,"&gt;="&amp;$A$1,PASTE_DQS_TRACKER!$A:$A,"&lt;="&amp;$A$2)</f>
        <v>0</v>
      </c>
      <c r="AD43" s="6">
        <f>SUMIFS(PASTE_DQS_TRACKER!$D:$D,PASTE_DQS_TRACKER!$C:$C,Swaps_wk!$AQ43,PASTE_DQS_TRACKER!$B:$B,Swaps_wk!AD$2,PASTE_DQS_TRACKER!$A:$A,"&gt;="&amp;$A$1,PASTE_DQS_TRACKER!$A:$A,"&lt;="&amp;$A$2)-SUMIFS(PASTE_DQS_TRACKER!$D:$D,PASTE_DQS_TRACKER!$C:$C,Swaps_wk!$AQ43,PASTE_DQS_TRACKER!$E:$E,Swaps_wk!AD$2,PASTE_DQS_TRACKER!$A:$A,"&gt;="&amp;$A$1,PASTE_DQS_TRACKER!$A:$A,"&lt;="&amp;$A$2)</f>
        <v>0</v>
      </c>
      <c r="AE43" s="6">
        <f>SUMIFS(PASTE_DQS_TRACKER!$D:$D,PASTE_DQS_TRACKER!$C:$C,Swaps_wk!$AQ43,PASTE_DQS_TRACKER!$B:$B,Swaps_wk!AE$2,PASTE_DQS_TRACKER!$A:$A,"&gt;="&amp;$A$1,PASTE_DQS_TRACKER!$A:$A,"&lt;="&amp;$A$2)-SUMIFS(PASTE_DQS_TRACKER!$D:$D,PASTE_DQS_TRACKER!$C:$C,Swaps_wk!$AQ43,PASTE_DQS_TRACKER!$E:$E,Swaps_wk!AE$2,PASTE_DQS_TRACKER!$A:$A,"&gt;="&amp;$A$1,PASTE_DQS_TRACKER!$A:$A,"&lt;="&amp;$A$2)</f>
        <v>0</v>
      </c>
      <c r="AF43" s="6">
        <f>SUMIFS(PASTE_DQS_TRACKER!$D:$D,PASTE_DQS_TRACKER!$C:$C,Swaps_wk!$AQ43,PASTE_DQS_TRACKER!$B:$B,Swaps_wk!AF$2,PASTE_DQS_TRACKER!$A:$A,"&gt;="&amp;$A$1,PASTE_DQS_TRACKER!$A:$A,"&lt;="&amp;$A$2)-SUMIFS(PASTE_DQS_TRACKER!$D:$D,PASTE_DQS_TRACKER!$C:$C,Swaps_wk!$AQ43,PASTE_DQS_TRACKER!$E:$E,Swaps_wk!AF$2,PASTE_DQS_TRACKER!$A:$A,"&gt;="&amp;$A$1,PASTE_DQS_TRACKER!$A:$A,"&lt;="&amp;$A$2)</f>
        <v>0</v>
      </c>
      <c r="AG43" s="6">
        <f>SUMIFS(PASTE_DQS_TRACKER!$D:$D,PASTE_DQS_TRACKER!$C:$C,Swaps_wk!$AQ43,PASTE_DQS_TRACKER!$B:$B,Swaps_wk!AG$2,PASTE_DQS_TRACKER!$A:$A,"&gt;="&amp;$A$1,PASTE_DQS_TRACKER!$A:$A,"&lt;="&amp;$A$2)-SUMIFS(PASTE_DQS_TRACKER!$D:$D,PASTE_DQS_TRACKER!$C:$C,Swaps_wk!$AQ43,PASTE_DQS_TRACKER!$E:$E,Swaps_wk!AG$2,PASTE_DQS_TRACKER!$A:$A,"&gt;="&amp;$A$1,PASTE_DQS_TRACKER!$A:$A,"&lt;="&amp;$A$2)</f>
        <v>0</v>
      </c>
      <c r="AH43" s="6">
        <f>SUMIFS(PASTE_DQS_TRACKER!$D:$D,PASTE_DQS_TRACKER!$C:$C,Swaps_wk!$AQ43,PASTE_DQS_TRACKER!$B:$B,Swaps_wk!AH$2,PASTE_DQS_TRACKER!$A:$A,"&gt;="&amp;$A$1,PASTE_DQS_TRACKER!$A:$A,"&lt;="&amp;$A$2)-SUMIFS(PASTE_DQS_TRACKER!$D:$D,PASTE_DQS_TRACKER!$C:$C,Swaps_wk!$AQ43,PASTE_DQS_TRACKER!$E:$E,Swaps_wk!AH$2,PASTE_DQS_TRACKER!$A:$A,"&gt;="&amp;$A$1,PASTE_DQS_TRACKER!$A:$A,"&lt;="&amp;$A$2)</f>
        <v>0</v>
      </c>
      <c r="AI43" s="6">
        <f>SUMIFS(PASTE_DQS_TRACKER!$D:$D,PASTE_DQS_TRACKER!$C:$C,Swaps_wk!$AQ43,PASTE_DQS_TRACKER!$B:$B,Swaps_wk!AI$2,PASTE_DQS_TRACKER!$A:$A,"&gt;="&amp;$A$1,PASTE_DQS_TRACKER!$A:$A,"&lt;="&amp;$A$2)-SUMIFS(PASTE_DQS_TRACKER!$D:$D,PASTE_DQS_TRACKER!$C:$C,Swaps_wk!$AQ43,PASTE_DQS_TRACKER!$E:$E,Swaps_wk!AI$2,PASTE_DQS_TRACKER!$A:$A,"&gt;="&amp;$A$1,PASTE_DQS_TRACKER!$A:$A,"&lt;="&amp;$A$2)</f>
        <v>0</v>
      </c>
      <c r="AJ43" s="6">
        <f>SUMIFS(PASTE_DQS_TRACKER!$D:$D,PASTE_DQS_TRACKER!$C:$C,Swaps_wk!$AQ43,PASTE_DQS_TRACKER!$B:$B,Swaps_wk!AJ$2,PASTE_DQS_TRACKER!$A:$A,"&gt;="&amp;$A$1,PASTE_DQS_TRACKER!$A:$A,"&lt;="&amp;$A$2)-SUMIFS(PASTE_DQS_TRACKER!$D:$D,PASTE_DQS_TRACKER!$C:$C,Swaps_wk!$AQ43,PASTE_DQS_TRACKER!$E:$E,Swaps_wk!AJ$2,PASTE_DQS_TRACKER!$A:$A,"&gt;="&amp;$A$1,PASTE_DQS_TRACKER!$A:$A,"&lt;="&amp;$A$2)</f>
        <v>0</v>
      </c>
      <c r="AK43" s="6">
        <f>SUMIFS(PASTE_DQS_TRACKER!$D:$D,PASTE_DQS_TRACKER!$C:$C,Swaps_wk!$AQ43,PASTE_DQS_TRACKER!$B:$B,Swaps_wk!AK$2,PASTE_DQS_TRACKER!$A:$A,"&gt;="&amp;$A$1,PASTE_DQS_TRACKER!$A:$A,"&lt;="&amp;$A$2)-SUMIFS(PASTE_DQS_TRACKER!$D:$D,PASTE_DQS_TRACKER!$C:$C,Swaps_wk!$AQ43,PASTE_DQS_TRACKER!$E:$E,Swaps_wk!AK$2,PASTE_DQS_TRACKER!$A:$A,"&gt;="&amp;$A$1,PASTE_DQS_TRACKER!$A:$A,"&lt;="&amp;$A$2)</f>
        <v>0</v>
      </c>
      <c r="AL43" s="6">
        <f>SUMIFS(PASTE_DQS_TRACKER!$D:$D,PASTE_DQS_TRACKER!$C:$C,Swaps_wk!$AQ43,PASTE_DQS_TRACKER!$B:$B,Swaps_wk!AL$2,PASTE_DQS_TRACKER!$A:$A,"&gt;="&amp;$A$1,PASTE_DQS_TRACKER!$A:$A,"&lt;="&amp;$A$2)-SUMIFS(PASTE_DQS_TRACKER!$D:$D,PASTE_DQS_TRACKER!$C:$C,Swaps_wk!$AQ43,PASTE_DQS_TRACKER!$E:$E,Swaps_wk!AL$2,PASTE_DQS_TRACKER!$A:$A,"&gt;="&amp;$A$1,PASTE_DQS_TRACKER!$A:$A,"&lt;="&amp;$A$2)</f>
        <v>0</v>
      </c>
      <c r="AM43" s="6">
        <f>SUMIFS(PASTE_DQS_TRACKER!$D:$D,PASTE_DQS_TRACKER!$C:$C,Swaps_wk!$AQ43,PASTE_DQS_TRACKER!$B:$B,Swaps_wk!AM$2,PASTE_DQS_TRACKER!$A:$A,"&gt;="&amp;$A$1,PASTE_DQS_TRACKER!$A:$A,"&lt;="&amp;$A$2)-SUMIFS(PASTE_DQS_TRACKER!$D:$D,PASTE_DQS_TRACKER!$C:$C,Swaps_wk!$AQ43,PASTE_DQS_TRACKER!$E:$E,Swaps_wk!AM$2,PASTE_DQS_TRACKER!$A:$A,"&gt;="&amp;$A$1,PASTE_DQS_TRACKER!$A:$A,"&lt;="&amp;$A$2)</f>
        <v>0</v>
      </c>
      <c r="AN43" s="6">
        <f>SUMIFS(PASTE_DQS_TRACKER!$D:$D,PASTE_DQS_TRACKER!$C:$C,Swaps_wk!$AQ43,PASTE_DQS_TRACKER!$B:$B,Swaps_wk!AN$2,PASTE_DQS_TRACKER!$A:$A,"&gt;="&amp;$A$1,PASTE_DQS_TRACKER!$A:$A,"&lt;="&amp;$A$2)-SUMIFS(PASTE_DQS_TRACKER!$D:$D,PASTE_DQS_TRACKER!$C:$C,Swaps_wk!$AQ43,PASTE_DQS_TRACKER!$E:$E,Swaps_wk!AN$2,PASTE_DQS_TRACKER!$A:$A,"&gt;="&amp;$A$1,PASTE_DQS_TRACKER!$A:$A,"&lt;="&amp;$A$2)</f>
        <v>0</v>
      </c>
      <c r="AO43" s="6">
        <f t="shared" si="0"/>
        <v>0</v>
      </c>
      <c r="AP43">
        <v>42</v>
      </c>
      <c r="AQ43" t="str">
        <f t="shared" si="1"/>
        <v>SOL/56-14</v>
      </c>
    </row>
    <row r="44" spans="1:43" x14ac:dyDescent="0.25">
      <c r="A44" t="s">
        <v>64</v>
      </c>
      <c r="B44" s="6">
        <f>SUMIFS(PASTE_DQS_TRACKER!$D:$D,PASTE_DQS_TRACKER!$C:$C,Swaps_wk!$AQ44,PASTE_DQS_TRACKER!$B:$B,Swaps_wk!B$2,PASTE_DQS_TRACKER!$A:$A,"&gt;="&amp;$A$1,PASTE_DQS_TRACKER!$A:$A,"&lt;="&amp;$A$2)-SUMIFS(PASTE_DQS_TRACKER!$D:$D,PASTE_DQS_TRACKER!$C:$C,Swaps_wk!$AQ44,PASTE_DQS_TRACKER!$E:$E,Swaps_wk!B$2,PASTE_DQS_TRACKER!$A:$A,"&gt;="&amp;$A$1,PASTE_DQS_TRACKER!$A:$A,"&lt;="&amp;$A$2)</f>
        <v>0</v>
      </c>
      <c r="C44" s="6">
        <f>SUMIFS(PASTE_DQS_TRACKER!$D:$D,PASTE_DQS_TRACKER!$C:$C,Swaps_wk!$AQ44,PASTE_DQS_TRACKER!$B:$B,Swaps_wk!C$2,PASTE_DQS_TRACKER!$A:$A,"&gt;="&amp;$A$1,PASTE_DQS_TRACKER!$A:$A,"&lt;="&amp;$A$2)-SUMIFS(PASTE_DQS_TRACKER!$D:$D,PASTE_DQS_TRACKER!$C:$C,Swaps_wk!$AQ44,PASTE_DQS_TRACKER!$E:$E,Swaps_wk!C$2,PASTE_DQS_TRACKER!$A:$A,"&gt;="&amp;$A$1,PASTE_DQS_TRACKER!$A:$A,"&lt;="&amp;$A$2)</f>
        <v>0</v>
      </c>
      <c r="D44" s="6">
        <f>SUMIFS(PASTE_DQS_TRACKER!$D:$D,PASTE_DQS_TRACKER!$C:$C,Swaps_wk!$AQ44,PASTE_DQS_TRACKER!$B:$B,Swaps_wk!D$2,PASTE_DQS_TRACKER!$A:$A,"&gt;="&amp;$A$1,PASTE_DQS_TRACKER!$A:$A,"&lt;="&amp;$A$2)-SUMIFS(PASTE_DQS_TRACKER!$D:$D,PASTE_DQS_TRACKER!$C:$C,Swaps_wk!$AQ44,PASTE_DQS_TRACKER!$E:$E,Swaps_wk!D$2,PASTE_DQS_TRACKER!$A:$A,"&gt;="&amp;$A$1,PASTE_DQS_TRACKER!$A:$A,"&lt;="&amp;$A$2)</f>
        <v>0</v>
      </c>
      <c r="E44" s="6">
        <f>SUMIFS(PASTE_DQS_TRACKER!$D:$D,PASTE_DQS_TRACKER!$C:$C,Swaps_wk!$AQ44,PASTE_DQS_TRACKER!$B:$B,Swaps_wk!E$2,PASTE_DQS_TRACKER!$A:$A,"&gt;="&amp;$A$1,PASTE_DQS_TRACKER!$A:$A,"&lt;="&amp;$A$2)-SUMIFS(PASTE_DQS_TRACKER!$D:$D,PASTE_DQS_TRACKER!$C:$C,Swaps_wk!$AQ44,PASTE_DQS_TRACKER!$E:$E,Swaps_wk!E$2,PASTE_DQS_TRACKER!$A:$A,"&gt;="&amp;$A$1,PASTE_DQS_TRACKER!$A:$A,"&lt;="&amp;$A$2)</f>
        <v>0</v>
      </c>
      <c r="F44" s="6">
        <f>SUMIFS(PASTE_DQS_TRACKER!$D:$D,PASTE_DQS_TRACKER!$C:$C,Swaps_wk!$AQ44,PASTE_DQS_TRACKER!$B:$B,Swaps_wk!F$2,PASTE_DQS_TRACKER!$A:$A,"&gt;="&amp;$A$1,PASTE_DQS_TRACKER!$A:$A,"&lt;="&amp;$A$2)-SUMIFS(PASTE_DQS_TRACKER!$D:$D,PASTE_DQS_TRACKER!$C:$C,Swaps_wk!$AQ44,PASTE_DQS_TRACKER!$E:$E,Swaps_wk!F$2,PASTE_DQS_TRACKER!$A:$A,"&gt;="&amp;$A$1,PASTE_DQS_TRACKER!$A:$A,"&lt;="&amp;$A$2)</f>
        <v>0</v>
      </c>
      <c r="G44" s="6">
        <f>SUMIFS(PASTE_DQS_TRACKER!$D:$D,PASTE_DQS_TRACKER!$C:$C,Swaps_wk!$AQ44,PASTE_DQS_TRACKER!$B:$B,Swaps_wk!G$2,PASTE_DQS_TRACKER!$A:$A,"&gt;="&amp;$A$1,PASTE_DQS_TRACKER!$A:$A,"&lt;="&amp;$A$2)-SUMIFS(PASTE_DQS_TRACKER!$D:$D,PASTE_DQS_TRACKER!$C:$C,Swaps_wk!$AQ44,PASTE_DQS_TRACKER!$E:$E,Swaps_wk!G$2,PASTE_DQS_TRACKER!$A:$A,"&gt;="&amp;$A$1,PASTE_DQS_TRACKER!$A:$A,"&lt;="&amp;$A$2)</f>
        <v>0</v>
      </c>
      <c r="H44" s="6">
        <f>SUMIFS(PASTE_DQS_TRACKER!$D:$D,PASTE_DQS_TRACKER!$C:$C,Swaps_wk!$AQ44,PASTE_DQS_TRACKER!$B:$B,Swaps_wk!H$2,PASTE_DQS_TRACKER!$A:$A,"&gt;="&amp;$A$1,PASTE_DQS_TRACKER!$A:$A,"&lt;="&amp;$A$2)-SUMIFS(PASTE_DQS_TRACKER!$D:$D,PASTE_DQS_TRACKER!$C:$C,Swaps_wk!$AQ44,PASTE_DQS_TRACKER!$E:$E,Swaps_wk!H$2,PASTE_DQS_TRACKER!$A:$A,"&gt;="&amp;$A$1,PASTE_DQS_TRACKER!$A:$A,"&lt;="&amp;$A$2)</f>
        <v>0</v>
      </c>
      <c r="I44" s="6">
        <f>SUMIFS(PASTE_DQS_TRACKER!$D:$D,PASTE_DQS_TRACKER!$C:$C,Swaps_wk!$AQ44,PASTE_DQS_TRACKER!$B:$B,Swaps_wk!I$2,PASTE_DQS_TRACKER!$A:$A,"&gt;="&amp;$A$1,PASTE_DQS_TRACKER!$A:$A,"&lt;="&amp;$A$2)-SUMIFS(PASTE_DQS_TRACKER!$D:$D,PASTE_DQS_TRACKER!$C:$C,Swaps_wk!$AQ44,PASTE_DQS_TRACKER!$E:$E,Swaps_wk!I$2,PASTE_DQS_TRACKER!$A:$A,"&gt;="&amp;$A$1,PASTE_DQS_TRACKER!$A:$A,"&lt;="&amp;$A$2)</f>
        <v>0</v>
      </c>
      <c r="J44" s="6">
        <f>SUMIFS(PASTE_DQS_TRACKER!$D:$D,PASTE_DQS_TRACKER!$C:$C,Swaps_wk!$AQ44,PASTE_DQS_TRACKER!$B:$B,Swaps_wk!J$2,PASTE_DQS_TRACKER!$A:$A,"&gt;="&amp;$A$1,PASTE_DQS_TRACKER!$A:$A,"&lt;="&amp;$A$2)-SUMIFS(PASTE_DQS_TRACKER!$D:$D,PASTE_DQS_TRACKER!$C:$C,Swaps_wk!$AQ44,PASTE_DQS_TRACKER!$E:$E,Swaps_wk!J$2,PASTE_DQS_TRACKER!$A:$A,"&gt;="&amp;$A$1,PASTE_DQS_TRACKER!$A:$A,"&lt;="&amp;$A$2)</f>
        <v>0</v>
      </c>
      <c r="K44" s="6">
        <f>SUMIFS(PASTE_DQS_TRACKER!$D:$D,PASTE_DQS_TRACKER!$C:$C,Swaps_wk!$AQ44,PASTE_DQS_TRACKER!$B:$B,Swaps_wk!K$2,PASTE_DQS_TRACKER!$A:$A,"&gt;="&amp;$A$1,PASTE_DQS_TRACKER!$A:$A,"&lt;="&amp;$A$2)-SUMIFS(PASTE_DQS_TRACKER!$D:$D,PASTE_DQS_TRACKER!$C:$C,Swaps_wk!$AQ44,PASTE_DQS_TRACKER!$E:$E,Swaps_wk!K$2,PASTE_DQS_TRACKER!$A:$A,"&gt;="&amp;$A$1,PASTE_DQS_TRACKER!$A:$A,"&lt;="&amp;$A$2)</f>
        <v>0</v>
      </c>
      <c r="L44" s="6">
        <f>SUMIFS(PASTE_DQS_TRACKER!$D:$D,PASTE_DQS_TRACKER!$C:$C,Swaps_wk!$AQ44,PASTE_DQS_TRACKER!$B:$B,Swaps_wk!L$2,PASTE_DQS_TRACKER!$A:$A,"&gt;="&amp;$A$1,PASTE_DQS_TRACKER!$A:$A,"&lt;="&amp;$A$2)-SUMIFS(PASTE_DQS_TRACKER!$D:$D,PASTE_DQS_TRACKER!$C:$C,Swaps_wk!$AQ44,PASTE_DQS_TRACKER!$E:$E,Swaps_wk!L$2,PASTE_DQS_TRACKER!$A:$A,"&gt;="&amp;$A$1,PASTE_DQS_TRACKER!$A:$A,"&lt;="&amp;$A$2)</f>
        <v>0</v>
      </c>
      <c r="M44" s="6">
        <f>SUMIFS(PASTE_DQS_TRACKER!$D:$D,PASTE_DQS_TRACKER!$C:$C,Swaps_wk!$AQ44,PASTE_DQS_TRACKER!$B:$B,Swaps_wk!M$2,PASTE_DQS_TRACKER!$A:$A,"&gt;="&amp;$A$1,PASTE_DQS_TRACKER!$A:$A,"&lt;="&amp;$A$2)-SUMIFS(PASTE_DQS_TRACKER!$D:$D,PASTE_DQS_TRACKER!$C:$C,Swaps_wk!$AQ44,PASTE_DQS_TRACKER!$E:$E,Swaps_wk!M$2,PASTE_DQS_TRACKER!$A:$A,"&gt;="&amp;$A$1,PASTE_DQS_TRACKER!$A:$A,"&lt;="&amp;$A$2)</f>
        <v>0</v>
      </c>
      <c r="N44" s="6">
        <f>SUMIFS(PASTE_DQS_TRACKER!$D:$D,PASTE_DQS_TRACKER!$C:$C,Swaps_wk!$AQ44,PASTE_DQS_TRACKER!$B:$B,Swaps_wk!N$2,PASTE_DQS_TRACKER!$A:$A,"&gt;="&amp;$A$1,PASTE_DQS_TRACKER!$A:$A,"&lt;="&amp;$A$2)-SUMIFS(PASTE_DQS_TRACKER!$D:$D,PASTE_DQS_TRACKER!$C:$C,Swaps_wk!$AQ44,PASTE_DQS_TRACKER!$E:$E,Swaps_wk!N$2,PASTE_DQS_TRACKER!$A:$A,"&gt;="&amp;$A$1,PASTE_DQS_TRACKER!$A:$A,"&lt;="&amp;$A$2)</f>
        <v>0</v>
      </c>
      <c r="O44" s="6">
        <f>SUMIFS(PASTE_DQS_TRACKER!$D:$D,PASTE_DQS_TRACKER!$C:$C,Swaps_wk!$AQ44,PASTE_DQS_TRACKER!$B:$B,Swaps_wk!O$2,PASTE_DQS_TRACKER!$A:$A,"&gt;="&amp;$A$1,PASTE_DQS_TRACKER!$A:$A,"&lt;="&amp;$A$2)-SUMIFS(PASTE_DQS_TRACKER!$D:$D,PASTE_DQS_TRACKER!$C:$C,Swaps_wk!$AQ44,PASTE_DQS_TRACKER!$E:$E,Swaps_wk!O$2,PASTE_DQS_TRACKER!$A:$A,"&gt;="&amp;$A$1,PASTE_DQS_TRACKER!$A:$A,"&lt;="&amp;$A$2)</f>
        <v>0</v>
      </c>
      <c r="P44" s="6">
        <f>SUMIFS(PASTE_DQS_TRACKER!$D:$D,PASTE_DQS_TRACKER!$C:$C,Swaps_wk!$AQ44,PASTE_DQS_TRACKER!$B:$B,Swaps_wk!P$2,PASTE_DQS_TRACKER!$A:$A,"&gt;="&amp;$A$1,PASTE_DQS_TRACKER!$A:$A,"&lt;="&amp;$A$2)-SUMIFS(PASTE_DQS_TRACKER!$D:$D,PASTE_DQS_TRACKER!$C:$C,Swaps_wk!$AQ44,PASTE_DQS_TRACKER!$E:$E,Swaps_wk!P$2,PASTE_DQS_TRACKER!$A:$A,"&gt;="&amp;$A$1,PASTE_DQS_TRACKER!$A:$A,"&lt;="&amp;$A$2)</f>
        <v>0</v>
      </c>
      <c r="Q44" s="6">
        <f>SUMIFS(PASTE_DQS_TRACKER!$D:$D,PASTE_DQS_TRACKER!$C:$C,Swaps_wk!$AQ44,PASTE_DQS_TRACKER!$B:$B,Swaps_wk!Q$2,PASTE_DQS_TRACKER!$A:$A,"&gt;="&amp;$A$1,PASTE_DQS_TRACKER!$A:$A,"&lt;="&amp;$A$2)-SUMIFS(PASTE_DQS_TRACKER!$D:$D,PASTE_DQS_TRACKER!$C:$C,Swaps_wk!$AQ44,PASTE_DQS_TRACKER!$E:$E,Swaps_wk!Q$2,PASTE_DQS_TRACKER!$A:$A,"&gt;="&amp;$A$1,PASTE_DQS_TRACKER!$A:$A,"&lt;="&amp;$A$2)</f>
        <v>0</v>
      </c>
      <c r="R44" s="6">
        <f>SUMIFS(PASTE_DQS_TRACKER!$D:$D,PASTE_DQS_TRACKER!$C:$C,Swaps_wk!$AQ44,PASTE_DQS_TRACKER!$B:$B,Swaps_wk!R$2,PASTE_DQS_TRACKER!$A:$A,"&gt;="&amp;$A$1,PASTE_DQS_TRACKER!$A:$A,"&lt;="&amp;$A$2)-SUMIFS(PASTE_DQS_TRACKER!$D:$D,PASTE_DQS_TRACKER!$C:$C,Swaps_wk!$AQ44,PASTE_DQS_TRACKER!$E:$E,Swaps_wk!R$2,PASTE_DQS_TRACKER!$A:$A,"&gt;="&amp;$A$1,PASTE_DQS_TRACKER!$A:$A,"&lt;="&amp;$A$2)</f>
        <v>0</v>
      </c>
      <c r="S44" s="6">
        <f>SUMIFS(PASTE_DQS_TRACKER!$D:$D,PASTE_DQS_TRACKER!$C:$C,Swaps_wk!$AQ44,PASTE_DQS_TRACKER!$B:$B,Swaps_wk!S$2,PASTE_DQS_TRACKER!$A:$A,"&gt;="&amp;$A$1,PASTE_DQS_TRACKER!$A:$A,"&lt;="&amp;$A$2)-SUMIFS(PASTE_DQS_TRACKER!$D:$D,PASTE_DQS_TRACKER!$C:$C,Swaps_wk!$AQ44,PASTE_DQS_TRACKER!$E:$E,Swaps_wk!S$2,PASTE_DQS_TRACKER!$A:$A,"&gt;="&amp;$A$1,PASTE_DQS_TRACKER!$A:$A,"&lt;="&amp;$A$2)</f>
        <v>0</v>
      </c>
      <c r="T44" s="6">
        <f>SUMIFS(PASTE_DQS_TRACKER!$D:$D,PASTE_DQS_TRACKER!$C:$C,Swaps_wk!$AQ44,PASTE_DQS_TRACKER!$B:$B,Swaps_wk!T$2,PASTE_DQS_TRACKER!$A:$A,"&gt;="&amp;$A$1,PASTE_DQS_TRACKER!$A:$A,"&lt;="&amp;$A$2)-SUMIFS(PASTE_DQS_TRACKER!$D:$D,PASTE_DQS_TRACKER!$C:$C,Swaps_wk!$AQ44,PASTE_DQS_TRACKER!$E:$E,Swaps_wk!T$2,PASTE_DQS_TRACKER!$A:$A,"&gt;="&amp;$A$1,PASTE_DQS_TRACKER!$A:$A,"&lt;="&amp;$A$2)</f>
        <v>0</v>
      </c>
      <c r="U44" s="6">
        <f>SUMIFS(PASTE_DQS_TRACKER!$D:$D,PASTE_DQS_TRACKER!$C:$C,Swaps_wk!$AQ44,PASTE_DQS_TRACKER!$B:$B,Swaps_wk!U$2,PASTE_DQS_TRACKER!$A:$A,"&gt;="&amp;$A$1,PASTE_DQS_TRACKER!$A:$A,"&lt;="&amp;$A$2)-SUMIFS(PASTE_DQS_TRACKER!$D:$D,PASTE_DQS_TRACKER!$C:$C,Swaps_wk!$AQ44,PASTE_DQS_TRACKER!$E:$E,Swaps_wk!U$2,PASTE_DQS_TRACKER!$A:$A,"&gt;="&amp;$A$1,PASTE_DQS_TRACKER!$A:$A,"&lt;="&amp;$A$2)</f>
        <v>0</v>
      </c>
      <c r="V44" s="6">
        <f>SUMIFS(PASTE_DQS_TRACKER!$D:$D,PASTE_DQS_TRACKER!$C:$C,Swaps_wk!$AQ44,PASTE_DQS_TRACKER!$B:$B,Swaps_wk!V$2,PASTE_DQS_TRACKER!$A:$A,"&gt;="&amp;$A$1,PASTE_DQS_TRACKER!$A:$A,"&lt;="&amp;$A$2)-SUMIFS(PASTE_DQS_TRACKER!$D:$D,PASTE_DQS_TRACKER!$C:$C,Swaps_wk!$AQ44,PASTE_DQS_TRACKER!$E:$E,Swaps_wk!V$2,PASTE_DQS_TRACKER!$A:$A,"&gt;="&amp;$A$1,PASTE_DQS_TRACKER!$A:$A,"&lt;="&amp;$A$2)</f>
        <v>0</v>
      </c>
      <c r="W44" s="6">
        <f>SUMIFS(PASTE_DQS_TRACKER!$D:$D,PASTE_DQS_TRACKER!$C:$C,Swaps_wk!$AQ44,PASTE_DQS_TRACKER!$B:$B,Swaps_wk!W$2,PASTE_DQS_TRACKER!$A:$A,"&gt;="&amp;$A$1,PASTE_DQS_TRACKER!$A:$A,"&lt;="&amp;$A$2)-SUMIFS(PASTE_DQS_TRACKER!$D:$D,PASTE_DQS_TRACKER!$C:$C,Swaps_wk!$AQ44,PASTE_DQS_TRACKER!$E:$E,Swaps_wk!W$2,PASTE_DQS_TRACKER!$A:$A,"&gt;="&amp;$A$1,PASTE_DQS_TRACKER!$A:$A,"&lt;="&amp;$A$2)</f>
        <v>0</v>
      </c>
      <c r="X44" s="6">
        <f>SUMIFS(PASTE_DQS_TRACKER!$D:$D,PASTE_DQS_TRACKER!$C:$C,Swaps_wk!$AQ44,PASTE_DQS_TRACKER!$B:$B,Swaps_wk!X$2,PASTE_DQS_TRACKER!$A:$A,"&gt;="&amp;$A$1,PASTE_DQS_TRACKER!$A:$A,"&lt;="&amp;$A$2)-SUMIFS(PASTE_DQS_TRACKER!$D:$D,PASTE_DQS_TRACKER!$C:$C,Swaps_wk!$AQ44,PASTE_DQS_TRACKER!$E:$E,Swaps_wk!X$2,PASTE_DQS_TRACKER!$A:$A,"&gt;="&amp;$A$1,PASTE_DQS_TRACKER!$A:$A,"&lt;="&amp;$A$2)</f>
        <v>0</v>
      </c>
      <c r="Y44" s="6">
        <f>SUMIFS(PASTE_DQS_TRACKER!$D:$D,PASTE_DQS_TRACKER!$C:$C,Swaps_wk!$AQ44,PASTE_DQS_TRACKER!$B:$B,Swaps_wk!Y$2,PASTE_DQS_TRACKER!$A:$A,"&gt;="&amp;$A$1,PASTE_DQS_TRACKER!$A:$A,"&lt;="&amp;$A$2)-SUMIFS(PASTE_DQS_TRACKER!$D:$D,PASTE_DQS_TRACKER!$C:$C,Swaps_wk!$AQ44,PASTE_DQS_TRACKER!$E:$E,Swaps_wk!Y$2,PASTE_DQS_TRACKER!$A:$A,"&gt;="&amp;$A$1,PASTE_DQS_TRACKER!$A:$A,"&lt;="&amp;$A$2)</f>
        <v>0</v>
      </c>
      <c r="Z44" s="6">
        <f>SUMIFS(PASTE_DQS_TRACKER!$D:$D,PASTE_DQS_TRACKER!$C:$C,Swaps_wk!$AQ44,PASTE_DQS_TRACKER!$B:$B,Swaps_wk!Z$2,PASTE_DQS_TRACKER!$A:$A,"&gt;="&amp;$A$1,PASTE_DQS_TRACKER!$A:$A,"&lt;="&amp;$A$2)-SUMIFS(PASTE_DQS_TRACKER!$D:$D,PASTE_DQS_TRACKER!$C:$C,Swaps_wk!$AQ44,PASTE_DQS_TRACKER!$E:$E,Swaps_wk!Z$2,PASTE_DQS_TRACKER!$A:$A,"&gt;="&amp;$A$1,PASTE_DQS_TRACKER!$A:$A,"&lt;="&amp;$A$2)</f>
        <v>0</v>
      </c>
      <c r="AA44" s="6">
        <f>SUMIFS(PASTE_DQS_TRACKER!$D:$D,PASTE_DQS_TRACKER!$C:$C,Swaps_wk!$AQ44,PASTE_DQS_TRACKER!$B:$B,Swaps_wk!AA$2,PASTE_DQS_TRACKER!$A:$A,"&gt;="&amp;$A$1,PASTE_DQS_TRACKER!$A:$A,"&lt;="&amp;$A$2)-SUMIFS(PASTE_DQS_TRACKER!$D:$D,PASTE_DQS_TRACKER!$C:$C,Swaps_wk!$AQ44,PASTE_DQS_TRACKER!$E:$E,Swaps_wk!AA$2,PASTE_DQS_TRACKER!$A:$A,"&gt;="&amp;$A$1,PASTE_DQS_TRACKER!$A:$A,"&lt;="&amp;$A$2)</f>
        <v>0</v>
      </c>
      <c r="AB44" s="6">
        <f>SUMIFS(PASTE_DQS_TRACKER!$D:$D,PASTE_DQS_TRACKER!$C:$C,Swaps_wk!$AQ44,PASTE_DQS_TRACKER!$B:$B,Swaps_wk!AB$2,PASTE_DQS_TRACKER!$A:$A,"&gt;="&amp;$A$1,PASTE_DQS_TRACKER!$A:$A,"&lt;="&amp;$A$2)-SUMIFS(PASTE_DQS_TRACKER!$D:$D,PASTE_DQS_TRACKER!$C:$C,Swaps_wk!$AQ44,PASTE_DQS_TRACKER!$E:$E,Swaps_wk!AB$2,PASTE_DQS_TRACKER!$A:$A,"&gt;="&amp;$A$1,PASTE_DQS_TRACKER!$A:$A,"&lt;="&amp;$A$2)</f>
        <v>0</v>
      </c>
      <c r="AC44" s="6">
        <f>SUMIFS(PASTE_DQS_TRACKER!$D:$D,PASTE_DQS_TRACKER!$C:$C,Swaps_wk!$AQ44,PASTE_DQS_TRACKER!$B:$B,Swaps_wk!AC$2,PASTE_DQS_TRACKER!$A:$A,"&gt;="&amp;$A$1,PASTE_DQS_TRACKER!$A:$A,"&lt;="&amp;$A$2)-SUMIFS(PASTE_DQS_TRACKER!$D:$D,PASTE_DQS_TRACKER!$C:$C,Swaps_wk!$AQ44,PASTE_DQS_TRACKER!$E:$E,Swaps_wk!AC$2,PASTE_DQS_TRACKER!$A:$A,"&gt;="&amp;$A$1,PASTE_DQS_TRACKER!$A:$A,"&lt;="&amp;$A$2)</f>
        <v>0</v>
      </c>
      <c r="AD44" s="6">
        <f>SUMIFS(PASTE_DQS_TRACKER!$D:$D,PASTE_DQS_TRACKER!$C:$C,Swaps_wk!$AQ44,PASTE_DQS_TRACKER!$B:$B,Swaps_wk!AD$2,PASTE_DQS_TRACKER!$A:$A,"&gt;="&amp;$A$1,PASTE_DQS_TRACKER!$A:$A,"&lt;="&amp;$A$2)-SUMIFS(PASTE_DQS_TRACKER!$D:$D,PASTE_DQS_TRACKER!$C:$C,Swaps_wk!$AQ44,PASTE_DQS_TRACKER!$E:$E,Swaps_wk!AD$2,PASTE_DQS_TRACKER!$A:$A,"&gt;="&amp;$A$1,PASTE_DQS_TRACKER!$A:$A,"&lt;="&amp;$A$2)</f>
        <v>0</v>
      </c>
      <c r="AE44" s="6">
        <f>SUMIFS(PASTE_DQS_TRACKER!$D:$D,PASTE_DQS_TRACKER!$C:$C,Swaps_wk!$AQ44,PASTE_DQS_TRACKER!$B:$B,Swaps_wk!AE$2,PASTE_DQS_TRACKER!$A:$A,"&gt;="&amp;$A$1,PASTE_DQS_TRACKER!$A:$A,"&lt;="&amp;$A$2)-SUMIFS(PASTE_DQS_TRACKER!$D:$D,PASTE_DQS_TRACKER!$C:$C,Swaps_wk!$AQ44,PASTE_DQS_TRACKER!$E:$E,Swaps_wk!AE$2,PASTE_DQS_TRACKER!$A:$A,"&gt;="&amp;$A$1,PASTE_DQS_TRACKER!$A:$A,"&lt;="&amp;$A$2)</f>
        <v>0</v>
      </c>
      <c r="AF44" s="6">
        <f>SUMIFS(PASTE_DQS_TRACKER!$D:$D,PASTE_DQS_TRACKER!$C:$C,Swaps_wk!$AQ44,PASTE_DQS_TRACKER!$B:$B,Swaps_wk!AF$2,PASTE_DQS_TRACKER!$A:$A,"&gt;="&amp;$A$1,PASTE_DQS_TRACKER!$A:$A,"&lt;="&amp;$A$2)-SUMIFS(PASTE_DQS_TRACKER!$D:$D,PASTE_DQS_TRACKER!$C:$C,Swaps_wk!$AQ44,PASTE_DQS_TRACKER!$E:$E,Swaps_wk!AF$2,PASTE_DQS_TRACKER!$A:$A,"&gt;="&amp;$A$1,PASTE_DQS_TRACKER!$A:$A,"&lt;="&amp;$A$2)</f>
        <v>0</v>
      </c>
      <c r="AG44" s="6">
        <f>SUMIFS(PASTE_DQS_TRACKER!$D:$D,PASTE_DQS_TRACKER!$C:$C,Swaps_wk!$AQ44,PASTE_DQS_TRACKER!$B:$B,Swaps_wk!AG$2,PASTE_DQS_TRACKER!$A:$A,"&gt;="&amp;$A$1,PASTE_DQS_TRACKER!$A:$A,"&lt;="&amp;$A$2)-SUMIFS(PASTE_DQS_TRACKER!$D:$D,PASTE_DQS_TRACKER!$C:$C,Swaps_wk!$AQ44,PASTE_DQS_TRACKER!$E:$E,Swaps_wk!AG$2,PASTE_DQS_TRACKER!$A:$A,"&gt;="&amp;$A$1,PASTE_DQS_TRACKER!$A:$A,"&lt;="&amp;$A$2)</f>
        <v>0</v>
      </c>
      <c r="AH44" s="6">
        <f>SUMIFS(PASTE_DQS_TRACKER!$D:$D,PASTE_DQS_TRACKER!$C:$C,Swaps_wk!$AQ44,PASTE_DQS_TRACKER!$B:$B,Swaps_wk!AH$2,PASTE_DQS_TRACKER!$A:$A,"&gt;="&amp;$A$1,PASTE_DQS_TRACKER!$A:$A,"&lt;="&amp;$A$2)-SUMIFS(PASTE_DQS_TRACKER!$D:$D,PASTE_DQS_TRACKER!$C:$C,Swaps_wk!$AQ44,PASTE_DQS_TRACKER!$E:$E,Swaps_wk!AH$2,PASTE_DQS_TRACKER!$A:$A,"&gt;="&amp;$A$1,PASTE_DQS_TRACKER!$A:$A,"&lt;="&amp;$A$2)</f>
        <v>0</v>
      </c>
      <c r="AI44" s="6">
        <f>SUMIFS(PASTE_DQS_TRACKER!$D:$D,PASTE_DQS_TRACKER!$C:$C,Swaps_wk!$AQ44,PASTE_DQS_TRACKER!$B:$B,Swaps_wk!AI$2,PASTE_DQS_TRACKER!$A:$A,"&gt;="&amp;$A$1,PASTE_DQS_TRACKER!$A:$A,"&lt;="&amp;$A$2)-SUMIFS(PASTE_DQS_TRACKER!$D:$D,PASTE_DQS_TRACKER!$C:$C,Swaps_wk!$AQ44,PASTE_DQS_TRACKER!$E:$E,Swaps_wk!AI$2,PASTE_DQS_TRACKER!$A:$A,"&gt;="&amp;$A$1,PASTE_DQS_TRACKER!$A:$A,"&lt;="&amp;$A$2)</f>
        <v>0</v>
      </c>
      <c r="AJ44" s="6">
        <f>SUMIFS(PASTE_DQS_TRACKER!$D:$D,PASTE_DQS_TRACKER!$C:$C,Swaps_wk!$AQ44,PASTE_DQS_TRACKER!$B:$B,Swaps_wk!AJ$2,PASTE_DQS_TRACKER!$A:$A,"&gt;="&amp;$A$1,PASTE_DQS_TRACKER!$A:$A,"&lt;="&amp;$A$2)-SUMIFS(PASTE_DQS_TRACKER!$D:$D,PASTE_DQS_TRACKER!$C:$C,Swaps_wk!$AQ44,PASTE_DQS_TRACKER!$E:$E,Swaps_wk!AJ$2,PASTE_DQS_TRACKER!$A:$A,"&gt;="&amp;$A$1,PASTE_DQS_TRACKER!$A:$A,"&lt;="&amp;$A$2)</f>
        <v>0</v>
      </c>
      <c r="AK44" s="6">
        <f>SUMIFS(PASTE_DQS_TRACKER!$D:$D,PASTE_DQS_TRACKER!$C:$C,Swaps_wk!$AQ44,PASTE_DQS_TRACKER!$B:$B,Swaps_wk!AK$2,PASTE_DQS_TRACKER!$A:$A,"&gt;="&amp;$A$1,PASTE_DQS_TRACKER!$A:$A,"&lt;="&amp;$A$2)-SUMIFS(PASTE_DQS_TRACKER!$D:$D,PASTE_DQS_TRACKER!$C:$C,Swaps_wk!$AQ44,PASTE_DQS_TRACKER!$E:$E,Swaps_wk!AK$2,PASTE_DQS_TRACKER!$A:$A,"&gt;="&amp;$A$1,PASTE_DQS_TRACKER!$A:$A,"&lt;="&amp;$A$2)</f>
        <v>0</v>
      </c>
      <c r="AL44" s="6">
        <f>SUMIFS(PASTE_DQS_TRACKER!$D:$D,PASTE_DQS_TRACKER!$C:$C,Swaps_wk!$AQ44,PASTE_DQS_TRACKER!$B:$B,Swaps_wk!AL$2,PASTE_DQS_TRACKER!$A:$A,"&gt;="&amp;$A$1,PASTE_DQS_TRACKER!$A:$A,"&lt;="&amp;$A$2)-SUMIFS(PASTE_DQS_TRACKER!$D:$D,PASTE_DQS_TRACKER!$C:$C,Swaps_wk!$AQ44,PASTE_DQS_TRACKER!$E:$E,Swaps_wk!AL$2,PASTE_DQS_TRACKER!$A:$A,"&gt;="&amp;$A$1,PASTE_DQS_TRACKER!$A:$A,"&lt;="&amp;$A$2)</f>
        <v>0</v>
      </c>
      <c r="AM44" s="6">
        <f>SUMIFS(PASTE_DQS_TRACKER!$D:$D,PASTE_DQS_TRACKER!$C:$C,Swaps_wk!$AQ44,PASTE_DQS_TRACKER!$B:$B,Swaps_wk!AM$2,PASTE_DQS_TRACKER!$A:$A,"&gt;="&amp;$A$1,PASTE_DQS_TRACKER!$A:$A,"&lt;="&amp;$A$2)-SUMIFS(PASTE_DQS_TRACKER!$D:$D,PASTE_DQS_TRACKER!$C:$C,Swaps_wk!$AQ44,PASTE_DQS_TRACKER!$E:$E,Swaps_wk!AM$2,PASTE_DQS_TRACKER!$A:$A,"&gt;="&amp;$A$1,PASTE_DQS_TRACKER!$A:$A,"&lt;="&amp;$A$2)</f>
        <v>0</v>
      </c>
      <c r="AN44" s="6">
        <f>SUMIFS(PASTE_DQS_TRACKER!$D:$D,PASTE_DQS_TRACKER!$C:$C,Swaps_wk!$AQ44,PASTE_DQS_TRACKER!$B:$B,Swaps_wk!AN$2,PASTE_DQS_TRACKER!$A:$A,"&gt;="&amp;$A$1,PASTE_DQS_TRACKER!$A:$A,"&lt;="&amp;$A$2)-SUMIFS(PASTE_DQS_TRACKER!$D:$D,PASTE_DQS_TRACKER!$C:$C,Swaps_wk!$AQ44,PASTE_DQS_TRACKER!$E:$E,Swaps_wk!AN$2,PASTE_DQS_TRACKER!$A:$A,"&gt;="&amp;$A$1,PASTE_DQS_TRACKER!$A:$A,"&lt;="&amp;$A$2)</f>
        <v>0</v>
      </c>
      <c r="AO44" s="6">
        <f t="shared" si="0"/>
        <v>0</v>
      </c>
      <c r="AP44">
        <v>43</v>
      </c>
      <c r="AQ44" t="str">
        <f t="shared" si="1"/>
        <v>SRX/2AC4-C</v>
      </c>
    </row>
    <row r="45" spans="1:43" x14ac:dyDescent="0.25">
      <c r="A45" t="s">
        <v>68</v>
      </c>
      <c r="B45" s="6">
        <f>SUMIFS(PASTE_DQS_TRACKER!$D:$D,PASTE_DQS_TRACKER!$C:$C,Swaps_wk!$AQ45,PASTE_DQS_TRACKER!$B:$B,Swaps_wk!B$2,PASTE_DQS_TRACKER!$A:$A,"&gt;="&amp;$A$1,PASTE_DQS_TRACKER!$A:$A,"&lt;="&amp;$A$2)-SUMIFS(PASTE_DQS_TRACKER!$D:$D,PASTE_DQS_TRACKER!$C:$C,Swaps_wk!$AQ45,PASTE_DQS_TRACKER!$E:$E,Swaps_wk!B$2,PASTE_DQS_TRACKER!$A:$A,"&gt;="&amp;$A$1,PASTE_DQS_TRACKER!$A:$A,"&lt;="&amp;$A$2)</f>
        <v>0</v>
      </c>
      <c r="C45" s="6">
        <f>SUMIFS(PASTE_DQS_TRACKER!$D:$D,PASTE_DQS_TRACKER!$C:$C,Swaps_wk!$AQ45,PASTE_DQS_TRACKER!$B:$B,Swaps_wk!C$2,PASTE_DQS_TRACKER!$A:$A,"&gt;="&amp;$A$1,PASTE_DQS_TRACKER!$A:$A,"&lt;="&amp;$A$2)-SUMIFS(PASTE_DQS_TRACKER!$D:$D,PASTE_DQS_TRACKER!$C:$C,Swaps_wk!$AQ45,PASTE_DQS_TRACKER!$E:$E,Swaps_wk!C$2,PASTE_DQS_TRACKER!$A:$A,"&gt;="&amp;$A$1,PASTE_DQS_TRACKER!$A:$A,"&lt;="&amp;$A$2)</f>
        <v>0</v>
      </c>
      <c r="D45" s="6">
        <f>SUMIFS(PASTE_DQS_TRACKER!$D:$D,PASTE_DQS_TRACKER!$C:$C,Swaps_wk!$AQ45,PASTE_DQS_TRACKER!$B:$B,Swaps_wk!D$2,PASTE_DQS_TRACKER!$A:$A,"&gt;="&amp;$A$1,PASTE_DQS_TRACKER!$A:$A,"&lt;="&amp;$A$2)-SUMIFS(PASTE_DQS_TRACKER!$D:$D,PASTE_DQS_TRACKER!$C:$C,Swaps_wk!$AQ45,PASTE_DQS_TRACKER!$E:$E,Swaps_wk!D$2,PASTE_DQS_TRACKER!$A:$A,"&gt;="&amp;$A$1,PASTE_DQS_TRACKER!$A:$A,"&lt;="&amp;$A$2)</f>
        <v>0</v>
      </c>
      <c r="E45" s="6">
        <f>SUMIFS(PASTE_DQS_TRACKER!$D:$D,PASTE_DQS_TRACKER!$C:$C,Swaps_wk!$AQ45,PASTE_DQS_TRACKER!$B:$B,Swaps_wk!E$2,PASTE_DQS_TRACKER!$A:$A,"&gt;="&amp;$A$1,PASTE_DQS_TRACKER!$A:$A,"&lt;="&amp;$A$2)-SUMIFS(PASTE_DQS_TRACKER!$D:$D,PASTE_DQS_TRACKER!$C:$C,Swaps_wk!$AQ45,PASTE_DQS_TRACKER!$E:$E,Swaps_wk!E$2,PASTE_DQS_TRACKER!$A:$A,"&gt;="&amp;$A$1,PASTE_DQS_TRACKER!$A:$A,"&lt;="&amp;$A$2)</f>
        <v>0</v>
      </c>
      <c r="F45" s="6">
        <f>SUMIFS(PASTE_DQS_TRACKER!$D:$D,PASTE_DQS_TRACKER!$C:$C,Swaps_wk!$AQ45,PASTE_DQS_TRACKER!$B:$B,Swaps_wk!F$2,PASTE_DQS_TRACKER!$A:$A,"&gt;="&amp;$A$1,PASTE_DQS_TRACKER!$A:$A,"&lt;="&amp;$A$2)-SUMIFS(PASTE_DQS_TRACKER!$D:$D,PASTE_DQS_TRACKER!$C:$C,Swaps_wk!$AQ45,PASTE_DQS_TRACKER!$E:$E,Swaps_wk!F$2,PASTE_DQS_TRACKER!$A:$A,"&gt;="&amp;$A$1,PASTE_DQS_TRACKER!$A:$A,"&lt;="&amp;$A$2)</f>
        <v>0</v>
      </c>
      <c r="G45" s="6">
        <f>SUMIFS(PASTE_DQS_TRACKER!$D:$D,PASTE_DQS_TRACKER!$C:$C,Swaps_wk!$AQ45,PASTE_DQS_TRACKER!$B:$B,Swaps_wk!G$2,PASTE_DQS_TRACKER!$A:$A,"&gt;="&amp;$A$1,PASTE_DQS_TRACKER!$A:$A,"&lt;="&amp;$A$2)-SUMIFS(PASTE_DQS_TRACKER!$D:$D,PASTE_DQS_TRACKER!$C:$C,Swaps_wk!$AQ45,PASTE_DQS_TRACKER!$E:$E,Swaps_wk!G$2,PASTE_DQS_TRACKER!$A:$A,"&gt;="&amp;$A$1,PASTE_DQS_TRACKER!$A:$A,"&lt;="&amp;$A$2)</f>
        <v>0</v>
      </c>
      <c r="H45" s="6">
        <f>SUMIFS(PASTE_DQS_TRACKER!$D:$D,PASTE_DQS_TRACKER!$C:$C,Swaps_wk!$AQ45,PASTE_DQS_TRACKER!$B:$B,Swaps_wk!H$2,PASTE_DQS_TRACKER!$A:$A,"&gt;="&amp;$A$1,PASTE_DQS_TRACKER!$A:$A,"&lt;="&amp;$A$2)-SUMIFS(PASTE_DQS_TRACKER!$D:$D,PASTE_DQS_TRACKER!$C:$C,Swaps_wk!$AQ45,PASTE_DQS_TRACKER!$E:$E,Swaps_wk!H$2,PASTE_DQS_TRACKER!$A:$A,"&gt;="&amp;$A$1,PASTE_DQS_TRACKER!$A:$A,"&lt;="&amp;$A$2)</f>
        <v>0</v>
      </c>
      <c r="I45" s="6">
        <f>SUMIFS(PASTE_DQS_TRACKER!$D:$D,PASTE_DQS_TRACKER!$C:$C,Swaps_wk!$AQ45,PASTE_DQS_TRACKER!$B:$B,Swaps_wk!I$2,PASTE_DQS_TRACKER!$A:$A,"&gt;="&amp;$A$1,PASTE_DQS_TRACKER!$A:$A,"&lt;="&amp;$A$2)-SUMIFS(PASTE_DQS_TRACKER!$D:$D,PASTE_DQS_TRACKER!$C:$C,Swaps_wk!$AQ45,PASTE_DQS_TRACKER!$E:$E,Swaps_wk!I$2,PASTE_DQS_TRACKER!$A:$A,"&gt;="&amp;$A$1,PASTE_DQS_TRACKER!$A:$A,"&lt;="&amp;$A$2)</f>
        <v>0</v>
      </c>
      <c r="J45" s="6">
        <f>SUMIFS(PASTE_DQS_TRACKER!$D:$D,PASTE_DQS_TRACKER!$C:$C,Swaps_wk!$AQ45,PASTE_DQS_TRACKER!$B:$B,Swaps_wk!J$2,PASTE_DQS_TRACKER!$A:$A,"&gt;="&amp;$A$1,PASTE_DQS_TRACKER!$A:$A,"&lt;="&amp;$A$2)-SUMIFS(PASTE_DQS_TRACKER!$D:$D,PASTE_DQS_TRACKER!$C:$C,Swaps_wk!$AQ45,PASTE_DQS_TRACKER!$E:$E,Swaps_wk!J$2,PASTE_DQS_TRACKER!$A:$A,"&gt;="&amp;$A$1,PASTE_DQS_TRACKER!$A:$A,"&lt;="&amp;$A$2)</f>
        <v>0</v>
      </c>
      <c r="K45" s="6">
        <f>SUMIFS(PASTE_DQS_TRACKER!$D:$D,PASTE_DQS_TRACKER!$C:$C,Swaps_wk!$AQ45,PASTE_DQS_TRACKER!$B:$B,Swaps_wk!K$2,PASTE_DQS_TRACKER!$A:$A,"&gt;="&amp;$A$1,PASTE_DQS_TRACKER!$A:$A,"&lt;="&amp;$A$2)-SUMIFS(PASTE_DQS_TRACKER!$D:$D,PASTE_DQS_TRACKER!$C:$C,Swaps_wk!$AQ45,PASTE_DQS_TRACKER!$E:$E,Swaps_wk!K$2,PASTE_DQS_TRACKER!$A:$A,"&gt;="&amp;$A$1,PASTE_DQS_TRACKER!$A:$A,"&lt;="&amp;$A$2)</f>
        <v>0</v>
      </c>
      <c r="L45" s="6">
        <f>SUMIFS(PASTE_DQS_TRACKER!$D:$D,PASTE_DQS_TRACKER!$C:$C,Swaps_wk!$AQ45,PASTE_DQS_TRACKER!$B:$B,Swaps_wk!L$2,PASTE_DQS_TRACKER!$A:$A,"&gt;="&amp;$A$1,PASTE_DQS_TRACKER!$A:$A,"&lt;="&amp;$A$2)-SUMIFS(PASTE_DQS_TRACKER!$D:$D,PASTE_DQS_TRACKER!$C:$C,Swaps_wk!$AQ45,PASTE_DQS_TRACKER!$E:$E,Swaps_wk!L$2,PASTE_DQS_TRACKER!$A:$A,"&gt;="&amp;$A$1,PASTE_DQS_TRACKER!$A:$A,"&lt;="&amp;$A$2)</f>
        <v>0</v>
      </c>
      <c r="M45" s="6">
        <f>SUMIFS(PASTE_DQS_TRACKER!$D:$D,PASTE_DQS_TRACKER!$C:$C,Swaps_wk!$AQ45,PASTE_DQS_TRACKER!$B:$B,Swaps_wk!M$2,PASTE_DQS_TRACKER!$A:$A,"&gt;="&amp;$A$1,PASTE_DQS_TRACKER!$A:$A,"&lt;="&amp;$A$2)-SUMIFS(PASTE_DQS_TRACKER!$D:$D,PASTE_DQS_TRACKER!$C:$C,Swaps_wk!$AQ45,PASTE_DQS_TRACKER!$E:$E,Swaps_wk!M$2,PASTE_DQS_TRACKER!$A:$A,"&gt;="&amp;$A$1,PASTE_DQS_TRACKER!$A:$A,"&lt;="&amp;$A$2)</f>
        <v>0</v>
      </c>
      <c r="N45" s="6">
        <f>SUMIFS(PASTE_DQS_TRACKER!$D:$D,PASTE_DQS_TRACKER!$C:$C,Swaps_wk!$AQ45,PASTE_DQS_TRACKER!$B:$B,Swaps_wk!N$2,PASTE_DQS_TRACKER!$A:$A,"&gt;="&amp;$A$1,PASTE_DQS_TRACKER!$A:$A,"&lt;="&amp;$A$2)-SUMIFS(PASTE_DQS_TRACKER!$D:$D,PASTE_DQS_TRACKER!$C:$C,Swaps_wk!$AQ45,PASTE_DQS_TRACKER!$E:$E,Swaps_wk!N$2,PASTE_DQS_TRACKER!$A:$A,"&gt;="&amp;$A$1,PASTE_DQS_TRACKER!$A:$A,"&lt;="&amp;$A$2)</f>
        <v>0</v>
      </c>
      <c r="O45" s="6">
        <f>SUMIFS(PASTE_DQS_TRACKER!$D:$D,PASTE_DQS_TRACKER!$C:$C,Swaps_wk!$AQ45,PASTE_DQS_TRACKER!$B:$B,Swaps_wk!O$2,PASTE_DQS_TRACKER!$A:$A,"&gt;="&amp;$A$1,PASTE_DQS_TRACKER!$A:$A,"&lt;="&amp;$A$2)-SUMIFS(PASTE_DQS_TRACKER!$D:$D,PASTE_DQS_TRACKER!$C:$C,Swaps_wk!$AQ45,PASTE_DQS_TRACKER!$E:$E,Swaps_wk!O$2,PASTE_DQS_TRACKER!$A:$A,"&gt;="&amp;$A$1,PASTE_DQS_TRACKER!$A:$A,"&lt;="&amp;$A$2)</f>
        <v>0</v>
      </c>
      <c r="P45" s="6">
        <f>SUMIFS(PASTE_DQS_TRACKER!$D:$D,PASTE_DQS_TRACKER!$C:$C,Swaps_wk!$AQ45,PASTE_DQS_TRACKER!$B:$B,Swaps_wk!P$2,PASTE_DQS_TRACKER!$A:$A,"&gt;="&amp;$A$1,PASTE_DQS_TRACKER!$A:$A,"&lt;="&amp;$A$2)-SUMIFS(PASTE_DQS_TRACKER!$D:$D,PASTE_DQS_TRACKER!$C:$C,Swaps_wk!$AQ45,PASTE_DQS_TRACKER!$E:$E,Swaps_wk!P$2,PASTE_DQS_TRACKER!$A:$A,"&gt;="&amp;$A$1,PASTE_DQS_TRACKER!$A:$A,"&lt;="&amp;$A$2)</f>
        <v>0</v>
      </c>
      <c r="Q45" s="6">
        <f>SUMIFS(PASTE_DQS_TRACKER!$D:$D,PASTE_DQS_TRACKER!$C:$C,Swaps_wk!$AQ45,PASTE_DQS_TRACKER!$B:$B,Swaps_wk!Q$2,PASTE_DQS_TRACKER!$A:$A,"&gt;="&amp;$A$1,PASTE_DQS_TRACKER!$A:$A,"&lt;="&amp;$A$2)-SUMIFS(PASTE_DQS_TRACKER!$D:$D,PASTE_DQS_TRACKER!$C:$C,Swaps_wk!$AQ45,PASTE_DQS_TRACKER!$E:$E,Swaps_wk!Q$2,PASTE_DQS_TRACKER!$A:$A,"&gt;="&amp;$A$1,PASTE_DQS_TRACKER!$A:$A,"&lt;="&amp;$A$2)</f>
        <v>0</v>
      </c>
      <c r="R45" s="6">
        <f>SUMIFS(PASTE_DQS_TRACKER!$D:$D,PASTE_DQS_TRACKER!$C:$C,Swaps_wk!$AQ45,PASTE_DQS_TRACKER!$B:$B,Swaps_wk!R$2,PASTE_DQS_TRACKER!$A:$A,"&gt;="&amp;$A$1,PASTE_DQS_TRACKER!$A:$A,"&lt;="&amp;$A$2)-SUMIFS(PASTE_DQS_TRACKER!$D:$D,PASTE_DQS_TRACKER!$C:$C,Swaps_wk!$AQ45,PASTE_DQS_TRACKER!$E:$E,Swaps_wk!R$2,PASTE_DQS_TRACKER!$A:$A,"&gt;="&amp;$A$1,PASTE_DQS_TRACKER!$A:$A,"&lt;="&amp;$A$2)</f>
        <v>0</v>
      </c>
      <c r="S45" s="6">
        <f>SUMIFS(PASTE_DQS_TRACKER!$D:$D,PASTE_DQS_TRACKER!$C:$C,Swaps_wk!$AQ45,PASTE_DQS_TRACKER!$B:$B,Swaps_wk!S$2,PASTE_DQS_TRACKER!$A:$A,"&gt;="&amp;$A$1,PASTE_DQS_TRACKER!$A:$A,"&lt;="&amp;$A$2)-SUMIFS(PASTE_DQS_TRACKER!$D:$D,PASTE_DQS_TRACKER!$C:$C,Swaps_wk!$AQ45,PASTE_DQS_TRACKER!$E:$E,Swaps_wk!S$2,PASTE_DQS_TRACKER!$A:$A,"&gt;="&amp;$A$1,PASTE_DQS_TRACKER!$A:$A,"&lt;="&amp;$A$2)</f>
        <v>0</v>
      </c>
      <c r="T45" s="6">
        <f>SUMIFS(PASTE_DQS_TRACKER!$D:$D,PASTE_DQS_TRACKER!$C:$C,Swaps_wk!$AQ45,PASTE_DQS_TRACKER!$B:$B,Swaps_wk!T$2,PASTE_DQS_TRACKER!$A:$A,"&gt;="&amp;$A$1,PASTE_DQS_TRACKER!$A:$A,"&lt;="&amp;$A$2)-SUMIFS(PASTE_DQS_TRACKER!$D:$D,PASTE_DQS_TRACKER!$C:$C,Swaps_wk!$AQ45,PASTE_DQS_TRACKER!$E:$E,Swaps_wk!T$2,PASTE_DQS_TRACKER!$A:$A,"&gt;="&amp;$A$1,PASTE_DQS_TRACKER!$A:$A,"&lt;="&amp;$A$2)</f>
        <v>0</v>
      </c>
      <c r="U45" s="6">
        <f>SUMIFS(PASTE_DQS_TRACKER!$D:$D,PASTE_DQS_TRACKER!$C:$C,Swaps_wk!$AQ45,PASTE_DQS_TRACKER!$B:$B,Swaps_wk!U$2,PASTE_DQS_TRACKER!$A:$A,"&gt;="&amp;$A$1,PASTE_DQS_TRACKER!$A:$A,"&lt;="&amp;$A$2)-SUMIFS(PASTE_DQS_TRACKER!$D:$D,PASTE_DQS_TRACKER!$C:$C,Swaps_wk!$AQ45,PASTE_DQS_TRACKER!$E:$E,Swaps_wk!U$2,PASTE_DQS_TRACKER!$A:$A,"&gt;="&amp;$A$1,PASTE_DQS_TRACKER!$A:$A,"&lt;="&amp;$A$2)</f>
        <v>0</v>
      </c>
      <c r="V45" s="6">
        <f>SUMIFS(PASTE_DQS_TRACKER!$D:$D,PASTE_DQS_TRACKER!$C:$C,Swaps_wk!$AQ45,PASTE_DQS_TRACKER!$B:$B,Swaps_wk!V$2,PASTE_DQS_TRACKER!$A:$A,"&gt;="&amp;$A$1,PASTE_DQS_TRACKER!$A:$A,"&lt;="&amp;$A$2)-SUMIFS(PASTE_DQS_TRACKER!$D:$D,PASTE_DQS_TRACKER!$C:$C,Swaps_wk!$AQ45,PASTE_DQS_TRACKER!$E:$E,Swaps_wk!V$2,PASTE_DQS_TRACKER!$A:$A,"&gt;="&amp;$A$1,PASTE_DQS_TRACKER!$A:$A,"&lt;="&amp;$A$2)</f>
        <v>0</v>
      </c>
      <c r="W45" s="6">
        <f>SUMIFS(PASTE_DQS_TRACKER!$D:$D,PASTE_DQS_TRACKER!$C:$C,Swaps_wk!$AQ45,PASTE_DQS_TRACKER!$B:$B,Swaps_wk!W$2,PASTE_DQS_TRACKER!$A:$A,"&gt;="&amp;$A$1,PASTE_DQS_TRACKER!$A:$A,"&lt;="&amp;$A$2)-SUMIFS(PASTE_DQS_TRACKER!$D:$D,PASTE_DQS_TRACKER!$C:$C,Swaps_wk!$AQ45,PASTE_DQS_TRACKER!$E:$E,Swaps_wk!W$2,PASTE_DQS_TRACKER!$A:$A,"&gt;="&amp;$A$1,PASTE_DQS_TRACKER!$A:$A,"&lt;="&amp;$A$2)</f>
        <v>0</v>
      </c>
      <c r="X45" s="6">
        <f>SUMIFS(PASTE_DQS_TRACKER!$D:$D,PASTE_DQS_TRACKER!$C:$C,Swaps_wk!$AQ45,PASTE_DQS_TRACKER!$B:$B,Swaps_wk!X$2,PASTE_DQS_TRACKER!$A:$A,"&gt;="&amp;$A$1,PASTE_DQS_TRACKER!$A:$A,"&lt;="&amp;$A$2)-SUMIFS(PASTE_DQS_TRACKER!$D:$D,PASTE_DQS_TRACKER!$C:$C,Swaps_wk!$AQ45,PASTE_DQS_TRACKER!$E:$E,Swaps_wk!X$2,PASTE_DQS_TRACKER!$A:$A,"&gt;="&amp;$A$1,PASTE_DQS_TRACKER!$A:$A,"&lt;="&amp;$A$2)</f>
        <v>0</v>
      </c>
      <c r="Y45" s="6">
        <f>SUMIFS(PASTE_DQS_TRACKER!$D:$D,PASTE_DQS_TRACKER!$C:$C,Swaps_wk!$AQ45,PASTE_DQS_TRACKER!$B:$B,Swaps_wk!Y$2,PASTE_DQS_TRACKER!$A:$A,"&gt;="&amp;$A$1,PASTE_DQS_TRACKER!$A:$A,"&lt;="&amp;$A$2)-SUMIFS(PASTE_DQS_TRACKER!$D:$D,PASTE_DQS_TRACKER!$C:$C,Swaps_wk!$AQ45,PASTE_DQS_TRACKER!$E:$E,Swaps_wk!Y$2,PASTE_DQS_TRACKER!$A:$A,"&gt;="&amp;$A$1,PASTE_DQS_TRACKER!$A:$A,"&lt;="&amp;$A$2)</f>
        <v>0</v>
      </c>
      <c r="Z45" s="6">
        <f>SUMIFS(PASTE_DQS_TRACKER!$D:$D,PASTE_DQS_TRACKER!$C:$C,Swaps_wk!$AQ45,PASTE_DQS_TRACKER!$B:$B,Swaps_wk!Z$2,PASTE_DQS_TRACKER!$A:$A,"&gt;="&amp;$A$1,PASTE_DQS_TRACKER!$A:$A,"&lt;="&amp;$A$2)-SUMIFS(PASTE_DQS_TRACKER!$D:$D,PASTE_DQS_TRACKER!$C:$C,Swaps_wk!$AQ45,PASTE_DQS_TRACKER!$E:$E,Swaps_wk!Z$2,PASTE_DQS_TRACKER!$A:$A,"&gt;="&amp;$A$1,PASTE_DQS_TRACKER!$A:$A,"&lt;="&amp;$A$2)</f>
        <v>0</v>
      </c>
      <c r="AA45" s="6">
        <f>SUMIFS(PASTE_DQS_TRACKER!$D:$D,PASTE_DQS_TRACKER!$C:$C,Swaps_wk!$AQ45,PASTE_DQS_TRACKER!$B:$B,Swaps_wk!AA$2,PASTE_DQS_TRACKER!$A:$A,"&gt;="&amp;$A$1,PASTE_DQS_TRACKER!$A:$A,"&lt;="&amp;$A$2)-SUMIFS(PASTE_DQS_TRACKER!$D:$D,PASTE_DQS_TRACKER!$C:$C,Swaps_wk!$AQ45,PASTE_DQS_TRACKER!$E:$E,Swaps_wk!AA$2,PASTE_DQS_TRACKER!$A:$A,"&gt;="&amp;$A$1,PASTE_DQS_TRACKER!$A:$A,"&lt;="&amp;$A$2)</f>
        <v>0</v>
      </c>
      <c r="AB45" s="6">
        <f>SUMIFS(PASTE_DQS_TRACKER!$D:$D,PASTE_DQS_TRACKER!$C:$C,Swaps_wk!$AQ45,PASTE_DQS_TRACKER!$B:$B,Swaps_wk!AB$2,PASTE_DQS_TRACKER!$A:$A,"&gt;="&amp;$A$1,PASTE_DQS_TRACKER!$A:$A,"&lt;="&amp;$A$2)-SUMIFS(PASTE_DQS_TRACKER!$D:$D,PASTE_DQS_TRACKER!$C:$C,Swaps_wk!$AQ45,PASTE_DQS_TRACKER!$E:$E,Swaps_wk!AB$2,PASTE_DQS_TRACKER!$A:$A,"&gt;="&amp;$A$1,PASTE_DQS_TRACKER!$A:$A,"&lt;="&amp;$A$2)</f>
        <v>0</v>
      </c>
      <c r="AC45" s="6">
        <f>SUMIFS(PASTE_DQS_TRACKER!$D:$D,PASTE_DQS_TRACKER!$C:$C,Swaps_wk!$AQ45,PASTE_DQS_TRACKER!$B:$B,Swaps_wk!AC$2,PASTE_DQS_TRACKER!$A:$A,"&gt;="&amp;$A$1,PASTE_DQS_TRACKER!$A:$A,"&lt;="&amp;$A$2)-SUMIFS(PASTE_DQS_TRACKER!$D:$D,PASTE_DQS_TRACKER!$C:$C,Swaps_wk!$AQ45,PASTE_DQS_TRACKER!$E:$E,Swaps_wk!AC$2,PASTE_DQS_TRACKER!$A:$A,"&gt;="&amp;$A$1,PASTE_DQS_TRACKER!$A:$A,"&lt;="&amp;$A$2)</f>
        <v>0</v>
      </c>
      <c r="AD45" s="6">
        <f>SUMIFS(PASTE_DQS_TRACKER!$D:$D,PASTE_DQS_TRACKER!$C:$C,Swaps_wk!$AQ45,PASTE_DQS_TRACKER!$B:$B,Swaps_wk!AD$2,PASTE_DQS_TRACKER!$A:$A,"&gt;="&amp;$A$1,PASTE_DQS_TRACKER!$A:$A,"&lt;="&amp;$A$2)-SUMIFS(PASTE_DQS_TRACKER!$D:$D,PASTE_DQS_TRACKER!$C:$C,Swaps_wk!$AQ45,PASTE_DQS_TRACKER!$E:$E,Swaps_wk!AD$2,PASTE_DQS_TRACKER!$A:$A,"&gt;="&amp;$A$1,PASTE_DQS_TRACKER!$A:$A,"&lt;="&amp;$A$2)</f>
        <v>0</v>
      </c>
      <c r="AE45" s="6">
        <f>SUMIFS(PASTE_DQS_TRACKER!$D:$D,PASTE_DQS_TRACKER!$C:$C,Swaps_wk!$AQ45,PASTE_DQS_TRACKER!$B:$B,Swaps_wk!AE$2,PASTE_DQS_TRACKER!$A:$A,"&gt;="&amp;$A$1,PASTE_DQS_TRACKER!$A:$A,"&lt;="&amp;$A$2)-SUMIFS(PASTE_DQS_TRACKER!$D:$D,PASTE_DQS_TRACKER!$C:$C,Swaps_wk!$AQ45,PASTE_DQS_TRACKER!$E:$E,Swaps_wk!AE$2,PASTE_DQS_TRACKER!$A:$A,"&gt;="&amp;$A$1,PASTE_DQS_TRACKER!$A:$A,"&lt;="&amp;$A$2)</f>
        <v>0</v>
      </c>
      <c r="AF45" s="6">
        <f>SUMIFS(PASTE_DQS_TRACKER!$D:$D,PASTE_DQS_TRACKER!$C:$C,Swaps_wk!$AQ45,PASTE_DQS_TRACKER!$B:$B,Swaps_wk!AF$2,PASTE_DQS_TRACKER!$A:$A,"&gt;="&amp;$A$1,PASTE_DQS_TRACKER!$A:$A,"&lt;="&amp;$A$2)-SUMIFS(PASTE_DQS_TRACKER!$D:$D,PASTE_DQS_TRACKER!$C:$C,Swaps_wk!$AQ45,PASTE_DQS_TRACKER!$E:$E,Swaps_wk!AF$2,PASTE_DQS_TRACKER!$A:$A,"&gt;="&amp;$A$1,PASTE_DQS_TRACKER!$A:$A,"&lt;="&amp;$A$2)</f>
        <v>0</v>
      </c>
      <c r="AG45" s="6">
        <f>SUMIFS(PASTE_DQS_TRACKER!$D:$D,PASTE_DQS_TRACKER!$C:$C,Swaps_wk!$AQ45,PASTE_DQS_TRACKER!$B:$B,Swaps_wk!AG$2,PASTE_DQS_TRACKER!$A:$A,"&gt;="&amp;$A$1,PASTE_DQS_TRACKER!$A:$A,"&lt;="&amp;$A$2)-SUMIFS(PASTE_DQS_TRACKER!$D:$D,PASTE_DQS_TRACKER!$C:$C,Swaps_wk!$AQ45,PASTE_DQS_TRACKER!$E:$E,Swaps_wk!AG$2,PASTE_DQS_TRACKER!$A:$A,"&gt;="&amp;$A$1,PASTE_DQS_TRACKER!$A:$A,"&lt;="&amp;$A$2)</f>
        <v>0</v>
      </c>
      <c r="AH45" s="6">
        <f>SUMIFS(PASTE_DQS_TRACKER!$D:$D,PASTE_DQS_TRACKER!$C:$C,Swaps_wk!$AQ45,PASTE_DQS_TRACKER!$B:$B,Swaps_wk!AH$2,PASTE_DQS_TRACKER!$A:$A,"&gt;="&amp;$A$1,PASTE_DQS_TRACKER!$A:$A,"&lt;="&amp;$A$2)-SUMIFS(PASTE_DQS_TRACKER!$D:$D,PASTE_DQS_TRACKER!$C:$C,Swaps_wk!$AQ45,PASTE_DQS_TRACKER!$E:$E,Swaps_wk!AH$2,PASTE_DQS_TRACKER!$A:$A,"&gt;="&amp;$A$1,PASTE_DQS_TRACKER!$A:$A,"&lt;="&amp;$A$2)</f>
        <v>0</v>
      </c>
      <c r="AI45" s="6">
        <f>SUMIFS(PASTE_DQS_TRACKER!$D:$D,PASTE_DQS_TRACKER!$C:$C,Swaps_wk!$AQ45,PASTE_DQS_TRACKER!$B:$B,Swaps_wk!AI$2,PASTE_DQS_TRACKER!$A:$A,"&gt;="&amp;$A$1,PASTE_DQS_TRACKER!$A:$A,"&lt;="&amp;$A$2)-SUMIFS(PASTE_DQS_TRACKER!$D:$D,PASTE_DQS_TRACKER!$C:$C,Swaps_wk!$AQ45,PASTE_DQS_TRACKER!$E:$E,Swaps_wk!AI$2,PASTE_DQS_TRACKER!$A:$A,"&gt;="&amp;$A$1,PASTE_DQS_TRACKER!$A:$A,"&lt;="&amp;$A$2)</f>
        <v>0</v>
      </c>
      <c r="AJ45" s="6">
        <f>SUMIFS(PASTE_DQS_TRACKER!$D:$D,PASTE_DQS_TRACKER!$C:$C,Swaps_wk!$AQ45,PASTE_DQS_TRACKER!$B:$B,Swaps_wk!AJ$2,PASTE_DQS_TRACKER!$A:$A,"&gt;="&amp;$A$1,PASTE_DQS_TRACKER!$A:$A,"&lt;="&amp;$A$2)-SUMIFS(PASTE_DQS_TRACKER!$D:$D,PASTE_DQS_TRACKER!$C:$C,Swaps_wk!$AQ45,PASTE_DQS_TRACKER!$E:$E,Swaps_wk!AJ$2,PASTE_DQS_TRACKER!$A:$A,"&gt;="&amp;$A$1,PASTE_DQS_TRACKER!$A:$A,"&lt;="&amp;$A$2)</f>
        <v>0</v>
      </c>
      <c r="AK45" s="6">
        <f>SUMIFS(PASTE_DQS_TRACKER!$D:$D,PASTE_DQS_TRACKER!$C:$C,Swaps_wk!$AQ45,PASTE_DQS_TRACKER!$B:$B,Swaps_wk!AK$2,PASTE_DQS_TRACKER!$A:$A,"&gt;="&amp;$A$1,PASTE_DQS_TRACKER!$A:$A,"&lt;="&amp;$A$2)-SUMIFS(PASTE_DQS_TRACKER!$D:$D,PASTE_DQS_TRACKER!$C:$C,Swaps_wk!$AQ45,PASTE_DQS_TRACKER!$E:$E,Swaps_wk!AK$2,PASTE_DQS_TRACKER!$A:$A,"&gt;="&amp;$A$1,PASTE_DQS_TRACKER!$A:$A,"&lt;="&amp;$A$2)</f>
        <v>0</v>
      </c>
      <c r="AL45" s="6">
        <f>SUMIFS(PASTE_DQS_TRACKER!$D:$D,PASTE_DQS_TRACKER!$C:$C,Swaps_wk!$AQ45,PASTE_DQS_TRACKER!$B:$B,Swaps_wk!AL$2,PASTE_DQS_TRACKER!$A:$A,"&gt;="&amp;$A$1,PASTE_DQS_TRACKER!$A:$A,"&lt;="&amp;$A$2)-SUMIFS(PASTE_DQS_TRACKER!$D:$D,PASTE_DQS_TRACKER!$C:$C,Swaps_wk!$AQ45,PASTE_DQS_TRACKER!$E:$E,Swaps_wk!AL$2,PASTE_DQS_TRACKER!$A:$A,"&gt;="&amp;$A$1,PASTE_DQS_TRACKER!$A:$A,"&lt;="&amp;$A$2)</f>
        <v>0</v>
      </c>
      <c r="AM45" s="6">
        <f>SUMIFS(PASTE_DQS_TRACKER!$D:$D,PASTE_DQS_TRACKER!$C:$C,Swaps_wk!$AQ45,PASTE_DQS_TRACKER!$B:$B,Swaps_wk!AM$2,PASTE_DQS_TRACKER!$A:$A,"&gt;="&amp;$A$1,PASTE_DQS_TRACKER!$A:$A,"&lt;="&amp;$A$2)-SUMIFS(PASTE_DQS_TRACKER!$D:$D,PASTE_DQS_TRACKER!$C:$C,Swaps_wk!$AQ45,PASTE_DQS_TRACKER!$E:$E,Swaps_wk!AM$2,PASTE_DQS_TRACKER!$A:$A,"&gt;="&amp;$A$1,PASTE_DQS_TRACKER!$A:$A,"&lt;="&amp;$A$2)</f>
        <v>0</v>
      </c>
      <c r="AN45" s="6">
        <f>SUMIFS(PASTE_DQS_TRACKER!$D:$D,PASTE_DQS_TRACKER!$C:$C,Swaps_wk!$AQ45,PASTE_DQS_TRACKER!$B:$B,Swaps_wk!AN$2,PASTE_DQS_TRACKER!$A:$A,"&gt;="&amp;$A$1,PASTE_DQS_TRACKER!$A:$A,"&lt;="&amp;$A$2)-SUMIFS(PASTE_DQS_TRACKER!$D:$D,PASTE_DQS_TRACKER!$C:$C,Swaps_wk!$AQ45,PASTE_DQS_TRACKER!$E:$E,Swaps_wk!AN$2,PASTE_DQS_TRACKER!$A:$A,"&gt;="&amp;$A$1,PASTE_DQS_TRACKER!$A:$A,"&lt;="&amp;$A$2)</f>
        <v>0</v>
      </c>
      <c r="AO45" s="6">
        <f t="shared" si="0"/>
        <v>0</v>
      </c>
      <c r="AP45">
        <v>44</v>
      </c>
      <c r="AQ45" t="str">
        <f t="shared" si="1"/>
        <v>USK/04-C.</v>
      </c>
    </row>
    <row r="46" spans="1:43" x14ac:dyDescent="0.25">
      <c r="A46" t="s">
        <v>70</v>
      </c>
      <c r="B46" s="6">
        <f>SUMIFS(PASTE_DQS_TRACKER!$D:$D,PASTE_DQS_TRACKER!$C:$C,Swaps_wk!$AQ46,PASTE_DQS_TRACKER!$B:$B,Swaps_wk!B$2,PASTE_DQS_TRACKER!$A:$A,"&gt;="&amp;$A$1,PASTE_DQS_TRACKER!$A:$A,"&lt;="&amp;$A$2)-SUMIFS(PASTE_DQS_TRACKER!$D:$D,PASTE_DQS_TRACKER!$C:$C,Swaps_wk!$AQ46,PASTE_DQS_TRACKER!$E:$E,Swaps_wk!B$2,PASTE_DQS_TRACKER!$A:$A,"&gt;="&amp;$A$1,PASTE_DQS_TRACKER!$A:$A,"&lt;="&amp;$A$2)</f>
        <v>0</v>
      </c>
      <c r="C46" s="6">
        <f>SUMIFS(PASTE_DQS_TRACKER!$D:$D,PASTE_DQS_TRACKER!$C:$C,Swaps_wk!$AQ46,PASTE_DQS_TRACKER!$B:$B,Swaps_wk!C$2,PASTE_DQS_TRACKER!$A:$A,"&gt;="&amp;$A$1,PASTE_DQS_TRACKER!$A:$A,"&lt;="&amp;$A$2)-SUMIFS(PASTE_DQS_TRACKER!$D:$D,PASTE_DQS_TRACKER!$C:$C,Swaps_wk!$AQ46,PASTE_DQS_TRACKER!$E:$E,Swaps_wk!C$2,PASTE_DQS_TRACKER!$A:$A,"&gt;="&amp;$A$1,PASTE_DQS_TRACKER!$A:$A,"&lt;="&amp;$A$2)</f>
        <v>0</v>
      </c>
      <c r="D46" s="6">
        <f>SUMIFS(PASTE_DQS_TRACKER!$D:$D,PASTE_DQS_TRACKER!$C:$C,Swaps_wk!$AQ46,PASTE_DQS_TRACKER!$B:$B,Swaps_wk!D$2,PASTE_DQS_TRACKER!$A:$A,"&gt;="&amp;$A$1,PASTE_DQS_TRACKER!$A:$A,"&lt;="&amp;$A$2)-SUMIFS(PASTE_DQS_TRACKER!$D:$D,PASTE_DQS_TRACKER!$C:$C,Swaps_wk!$AQ46,PASTE_DQS_TRACKER!$E:$E,Swaps_wk!D$2,PASTE_DQS_TRACKER!$A:$A,"&gt;="&amp;$A$1,PASTE_DQS_TRACKER!$A:$A,"&lt;="&amp;$A$2)</f>
        <v>0</v>
      </c>
      <c r="E46" s="6">
        <f>SUMIFS(PASTE_DQS_TRACKER!$D:$D,PASTE_DQS_TRACKER!$C:$C,Swaps_wk!$AQ46,PASTE_DQS_TRACKER!$B:$B,Swaps_wk!E$2,PASTE_DQS_TRACKER!$A:$A,"&gt;="&amp;$A$1,PASTE_DQS_TRACKER!$A:$A,"&lt;="&amp;$A$2)-SUMIFS(PASTE_DQS_TRACKER!$D:$D,PASTE_DQS_TRACKER!$C:$C,Swaps_wk!$AQ46,PASTE_DQS_TRACKER!$E:$E,Swaps_wk!E$2,PASTE_DQS_TRACKER!$A:$A,"&gt;="&amp;$A$1,PASTE_DQS_TRACKER!$A:$A,"&lt;="&amp;$A$2)</f>
        <v>0</v>
      </c>
      <c r="F46" s="6">
        <f>SUMIFS(PASTE_DQS_TRACKER!$D:$D,PASTE_DQS_TRACKER!$C:$C,Swaps_wk!$AQ46,PASTE_DQS_TRACKER!$B:$B,Swaps_wk!F$2,PASTE_DQS_TRACKER!$A:$A,"&gt;="&amp;$A$1,PASTE_DQS_TRACKER!$A:$A,"&lt;="&amp;$A$2)-SUMIFS(PASTE_DQS_TRACKER!$D:$D,PASTE_DQS_TRACKER!$C:$C,Swaps_wk!$AQ46,PASTE_DQS_TRACKER!$E:$E,Swaps_wk!F$2,PASTE_DQS_TRACKER!$A:$A,"&gt;="&amp;$A$1,PASTE_DQS_TRACKER!$A:$A,"&lt;="&amp;$A$2)</f>
        <v>0</v>
      </c>
      <c r="G46" s="6">
        <f>SUMIFS(PASTE_DQS_TRACKER!$D:$D,PASTE_DQS_TRACKER!$C:$C,Swaps_wk!$AQ46,PASTE_DQS_TRACKER!$B:$B,Swaps_wk!G$2,PASTE_DQS_TRACKER!$A:$A,"&gt;="&amp;$A$1,PASTE_DQS_TRACKER!$A:$A,"&lt;="&amp;$A$2)-SUMIFS(PASTE_DQS_TRACKER!$D:$D,PASTE_DQS_TRACKER!$C:$C,Swaps_wk!$AQ46,PASTE_DQS_TRACKER!$E:$E,Swaps_wk!G$2,PASTE_DQS_TRACKER!$A:$A,"&gt;="&amp;$A$1,PASTE_DQS_TRACKER!$A:$A,"&lt;="&amp;$A$2)</f>
        <v>0</v>
      </c>
      <c r="H46" s="6">
        <f>SUMIFS(PASTE_DQS_TRACKER!$D:$D,PASTE_DQS_TRACKER!$C:$C,Swaps_wk!$AQ46,PASTE_DQS_TRACKER!$B:$B,Swaps_wk!H$2,PASTE_DQS_TRACKER!$A:$A,"&gt;="&amp;$A$1,PASTE_DQS_TRACKER!$A:$A,"&lt;="&amp;$A$2)-SUMIFS(PASTE_DQS_TRACKER!$D:$D,PASTE_DQS_TRACKER!$C:$C,Swaps_wk!$AQ46,PASTE_DQS_TRACKER!$E:$E,Swaps_wk!H$2,PASTE_DQS_TRACKER!$A:$A,"&gt;="&amp;$A$1,PASTE_DQS_TRACKER!$A:$A,"&lt;="&amp;$A$2)</f>
        <v>0</v>
      </c>
      <c r="I46" s="6">
        <f>SUMIFS(PASTE_DQS_TRACKER!$D:$D,PASTE_DQS_TRACKER!$C:$C,Swaps_wk!$AQ46,PASTE_DQS_TRACKER!$B:$B,Swaps_wk!I$2,PASTE_DQS_TRACKER!$A:$A,"&gt;="&amp;$A$1,PASTE_DQS_TRACKER!$A:$A,"&lt;="&amp;$A$2)-SUMIFS(PASTE_DQS_TRACKER!$D:$D,PASTE_DQS_TRACKER!$C:$C,Swaps_wk!$AQ46,PASTE_DQS_TRACKER!$E:$E,Swaps_wk!I$2,PASTE_DQS_TRACKER!$A:$A,"&gt;="&amp;$A$1,PASTE_DQS_TRACKER!$A:$A,"&lt;="&amp;$A$2)</f>
        <v>0</v>
      </c>
      <c r="J46" s="6">
        <f>SUMIFS(PASTE_DQS_TRACKER!$D:$D,PASTE_DQS_TRACKER!$C:$C,Swaps_wk!$AQ46,PASTE_DQS_TRACKER!$B:$B,Swaps_wk!J$2,PASTE_DQS_TRACKER!$A:$A,"&gt;="&amp;$A$1,PASTE_DQS_TRACKER!$A:$A,"&lt;="&amp;$A$2)-SUMIFS(PASTE_DQS_TRACKER!$D:$D,PASTE_DQS_TRACKER!$C:$C,Swaps_wk!$AQ46,PASTE_DQS_TRACKER!$E:$E,Swaps_wk!J$2,PASTE_DQS_TRACKER!$A:$A,"&gt;="&amp;$A$1,PASTE_DQS_TRACKER!$A:$A,"&lt;="&amp;$A$2)</f>
        <v>0</v>
      </c>
      <c r="K46" s="6">
        <f>SUMIFS(PASTE_DQS_TRACKER!$D:$D,PASTE_DQS_TRACKER!$C:$C,Swaps_wk!$AQ46,PASTE_DQS_TRACKER!$B:$B,Swaps_wk!K$2,PASTE_DQS_TRACKER!$A:$A,"&gt;="&amp;$A$1,PASTE_DQS_TRACKER!$A:$A,"&lt;="&amp;$A$2)-SUMIFS(PASTE_DQS_TRACKER!$D:$D,PASTE_DQS_TRACKER!$C:$C,Swaps_wk!$AQ46,PASTE_DQS_TRACKER!$E:$E,Swaps_wk!K$2,PASTE_DQS_TRACKER!$A:$A,"&gt;="&amp;$A$1,PASTE_DQS_TRACKER!$A:$A,"&lt;="&amp;$A$2)</f>
        <v>0</v>
      </c>
      <c r="L46" s="6">
        <f>SUMIFS(PASTE_DQS_TRACKER!$D:$D,PASTE_DQS_TRACKER!$C:$C,Swaps_wk!$AQ46,PASTE_DQS_TRACKER!$B:$B,Swaps_wk!L$2,PASTE_DQS_TRACKER!$A:$A,"&gt;="&amp;$A$1,PASTE_DQS_TRACKER!$A:$A,"&lt;="&amp;$A$2)-SUMIFS(PASTE_DQS_TRACKER!$D:$D,PASTE_DQS_TRACKER!$C:$C,Swaps_wk!$AQ46,PASTE_DQS_TRACKER!$E:$E,Swaps_wk!L$2,PASTE_DQS_TRACKER!$A:$A,"&gt;="&amp;$A$1,PASTE_DQS_TRACKER!$A:$A,"&lt;="&amp;$A$2)</f>
        <v>0</v>
      </c>
      <c r="M46" s="6">
        <f>SUMIFS(PASTE_DQS_TRACKER!$D:$D,PASTE_DQS_TRACKER!$C:$C,Swaps_wk!$AQ46,PASTE_DQS_TRACKER!$B:$B,Swaps_wk!M$2,PASTE_DQS_TRACKER!$A:$A,"&gt;="&amp;$A$1,PASTE_DQS_TRACKER!$A:$A,"&lt;="&amp;$A$2)-SUMIFS(PASTE_DQS_TRACKER!$D:$D,PASTE_DQS_TRACKER!$C:$C,Swaps_wk!$AQ46,PASTE_DQS_TRACKER!$E:$E,Swaps_wk!M$2,PASTE_DQS_TRACKER!$A:$A,"&gt;="&amp;$A$1,PASTE_DQS_TRACKER!$A:$A,"&lt;="&amp;$A$2)</f>
        <v>0</v>
      </c>
      <c r="N46" s="6">
        <f>SUMIFS(PASTE_DQS_TRACKER!$D:$D,PASTE_DQS_TRACKER!$C:$C,Swaps_wk!$AQ46,PASTE_DQS_TRACKER!$B:$B,Swaps_wk!N$2,PASTE_DQS_TRACKER!$A:$A,"&gt;="&amp;$A$1,PASTE_DQS_TRACKER!$A:$A,"&lt;="&amp;$A$2)-SUMIFS(PASTE_DQS_TRACKER!$D:$D,PASTE_DQS_TRACKER!$C:$C,Swaps_wk!$AQ46,PASTE_DQS_TRACKER!$E:$E,Swaps_wk!N$2,PASTE_DQS_TRACKER!$A:$A,"&gt;="&amp;$A$1,PASTE_DQS_TRACKER!$A:$A,"&lt;="&amp;$A$2)</f>
        <v>0</v>
      </c>
      <c r="O46" s="6">
        <f>SUMIFS(PASTE_DQS_TRACKER!$D:$D,PASTE_DQS_TRACKER!$C:$C,Swaps_wk!$AQ46,PASTE_DQS_TRACKER!$B:$B,Swaps_wk!O$2,PASTE_DQS_TRACKER!$A:$A,"&gt;="&amp;$A$1,PASTE_DQS_TRACKER!$A:$A,"&lt;="&amp;$A$2)-SUMIFS(PASTE_DQS_TRACKER!$D:$D,PASTE_DQS_TRACKER!$C:$C,Swaps_wk!$AQ46,PASTE_DQS_TRACKER!$E:$E,Swaps_wk!O$2,PASTE_DQS_TRACKER!$A:$A,"&gt;="&amp;$A$1,PASTE_DQS_TRACKER!$A:$A,"&lt;="&amp;$A$2)</f>
        <v>0</v>
      </c>
      <c r="P46" s="6">
        <f>SUMIFS(PASTE_DQS_TRACKER!$D:$D,PASTE_DQS_TRACKER!$C:$C,Swaps_wk!$AQ46,PASTE_DQS_TRACKER!$B:$B,Swaps_wk!P$2,PASTE_DQS_TRACKER!$A:$A,"&gt;="&amp;$A$1,PASTE_DQS_TRACKER!$A:$A,"&lt;="&amp;$A$2)-SUMIFS(PASTE_DQS_TRACKER!$D:$D,PASTE_DQS_TRACKER!$C:$C,Swaps_wk!$AQ46,PASTE_DQS_TRACKER!$E:$E,Swaps_wk!P$2,PASTE_DQS_TRACKER!$A:$A,"&gt;="&amp;$A$1,PASTE_DQS_TRACKER!$A:$A,"&lt;="&amp;$A$2)</f>
        <v>0</v>
      </c>
      <c r="Q46" s="6">
        <f>SUMIFS(PASTE_DQS_TRACKER!$D:$D,PASTE_DQS_TRACKER!$C:$C,Swaps_wk!$AQ46,PASTE_DQS_TRACKER!$B:$B,Swaps_wk!Q$2,PASTE_DQS_TRACKER!$A:$A,"&gt;="&amp;$A$1,PASTE_DQS_TRACKER!$A:$A,"&lt;="&amp;$A$2)-SUMIFS(PASTE_DQS_TRACKER!$D:$D,PASTE_DQS_TRACKER!$C:$C,Swaps_wk!$AQ46,PASTE_DQS_TRACKER!$E:$E,Swaps_wk!Q$2,PASTE_DQS_TRACKER!$A:$A,"&gt;="&amp;$A$1,PASTE_DQS_TRACKER!$A:$A,"&lt;="&amp;$A$2)</f>
        <v>0</v>
      </c>
      <c r="R46" s="6">
        <f>SUMIFS(PASTE_DQS_TRACKER!$D:$D,PASTE_DQS_TRACKER!$C:$C,Swaps_wk!$AQ46,PASTE_DQS_TRACKER!$B:$B,Swaps_wk!R$2,PASTE_DQS_TRACKER!$A:$A,"&gt;="&amp;$A$1,PASTE_DQS_TRACKER!$A:$A,"&lt;="&amp;$A$2)-SUMIFS(PASTE_DQS_TRACKER!$D:$D,PASTE_DQS_TRACKER!$C:$C,Swaps_wk!$AQ46,PASTE_DQS_TRACKER!$E:$E,Swaps_wk!R$2,PASTE_DQS_TRACKER!$A:$A,"&gt;="&amp;$A$1,PASTE_DQS_TRACKER!$A:$A,"&lt;="&amp;$A$2)</f>
        <v>0</v>
      </c>
      <c r="S46" s="6">
        <f>SUMIFS(PASTE_DQS_TRACKER!$D:$D,PASTE_DQS_TRACKER!$C:$C,Swaps_wk!$AQ46,PASTE_DQS_TRACKER!$B:$B,Swaps_wk!S$2,PASTE_DQS_TRACKER!$A:$A,"&gt;="&amp;$A$1,PASTE_DQS_TRACKER!$A:$A,"&lt;="&amp;$A$2)-SUMIFS(PASTE_DQS_TRACKER!$D:$D,PASTE_DQS_TRACKER!$C:$C,Swaps_wk!$AQ46,PASTE_DQS_TRACKER!$E:$E,Swaps_wk!S$2,PASTE_DQS_TRACKER!$A:$A,"&gt;="&amp;$A$1,PASTE_DQS_TRACKER!$A:$A,"&lt;="&amp;$A$2)</f>
        <v>0</v>
      </c>
      <c r="T46" s="6">
        <f>SUMIFS(PASTE_DQS_TRACKER!$D:$D,PASTE_DQS_TRACKER!$C:$C,Swaps_wk!$AQ46,PASTE_DQS_TRACKER!$B:$B,Swaps_wk!T$2,PASTE_DQS_TRACKER!$A:$A,"&gt;="&amp;$A$1,PASTE_DQS_TRACKER!$A:$A,"&lt;="&amp;$A$2)-SUMIFS(PASTE_DQS_TRACKER!$D:$D,PASTE_DQS_TRACKER!$C:$C,Swaps_wk!$AQ46,PASTE_DQS_TRACKER!$E:$E,Swaps_wk!T$2,PASTE_DQS_TRACKER!$A:$A,"&gt;="&amp;$A$1,PASTE_DQS_TRACKER!$A:$A,"&lt;="&amp;$A$2)</f>
        <v>0</v>
      </c>
      <c r="U46" s="6">
        <f>SUMIFS(PASTE_DQS_TRACKER!$D:$D,PASTE_DQS_TRACKER!$C:$C,Swaps_wk!$AQ46,PASTE_DQS_TRACKER!$B:$B,Swaps_wk!U$2,PASTE_DQS_TRACKER!$A:$A,"&gt;="&amp;$A$1,PASTE_DQS_TRACKER!$A:$A,"&lt;="&amp;$A$2)-SUMIFS(PASTE_DQS_TRACKER!$D:$D,PASTE_DQS_TRACKER!$C:$C,Swaps_wk!$AQ46,PASTE_DQS_TRACKER!$E:$E,Swaps_wk!U$2,PASTE_DQS_TRACKER!$A:$A,"&gt;="&amp;$A$1,PASTE_DQS_TRACKER!$A:$A,"&lt;="&amp;$A$2)</f>
        <v>0</v>
      </c>
      <c r="V46" s="6">
        <f>SUMIFS(PASTE_DQS_TRACKER!$D:$D,PASTE_DQS_TRACKER!$C:$C,Swaps_wk!$AQ46,PASTE_DQS_TRACKER!$B:$B,Swaps_wk!V$2,PASTE_DQS_TRACKER!$A:$A,"&gt;="&amp;$A$1,PASTE_DQS_TRACKER!$A:$A,"&lt;="&amp;$A$2)-SUMIFS(PASTE_DQS_TRACKER!$D:$D,PASTE_DQS_TRACKER!$C:$C,Swaps_wk!$AQ46,PASTE_DQS_TRACKER!$E:$E,Swaps_wk!V$2,PASTE_DQS_TRACKER!$A:$A,"&gt;="&amp;$A$1,PASTE_DQS_TRACKER!$A:$A,"&lt;="&amp;$A$2)</f>
        <v>0</v>
      </c>
      <c r="W46" s="6">
        <f>SUMIFS(PASTE_DQS_TRACKER!$D:$D,PASTE_DQS_TRACKER!$C:$C,Swaps_wk!$AQ46,PASTE_DQS_TRACKER!$B:$B,Swaps_wk!W$2,PASTE_DQS_TRACKER!$A:$A,"&gt;="&amp;$A$1,PASTE_DQS_TRACKER!$A:$A,"&lt;="&amp;$A$2)-SUMIFS(PASTE_DQS_TRACKER!$D:$D,PASTE_DQS_TRACKER!$C:$C,Swaps_wk!$AQ46,PASTE_DQS_TRACKER!$E:$E,Swaps_wk!W$2,PASTE_DQS_TRACKER!$A:$A,"&gt;="&amp;$A$1,PASTE_DQS_TRACKER!$A:$A,"&lt;="&amp;$A$2)</f>
        <v>0</v>
      </c>
      <c r="X46" s="6">
        <f>SUMIFS(PASTE_DQS_TRACKER!$D:$D,PASTE_DQS_TRACKER!$C:$C,Swaps_wk!$AQ46,PASTE_DQS_TRACKER!$B:$B,Swaps_wk!X$2,PASTE_DQS_TRACKER!$A:$A,"&gt;="&amp;$A$1,PASTE_DQS_TRACKER!$A:$A,"&lt;="&amp;$A$2)-SUMIFS(PASTE_DQS_TRACKER!$D:$D,PASTE_DQS_TRACKER!$C:$C,Swaps_wk!$AQ46,PASTE_DQS_TRACKER!$E:$E,Swaps_wk!X$2,PASTE_DQS_TRACKER!$A:$A,"&gt;="&amp;$A$1,PASTE_DQS_TRACKER!$A:$A,"&lt;="&amp;$A$2)</f>
        <v>0</v>
      </c>
      <c r="Y46" s="6">
        <f>SUMIFS(PASTE_DQS_TRACKER!$D:$D,PASTE_DQS_TRACKER!$C:$C,Swaps_wk!$AQ46,PASTE_DQS_TRACKER!$B:$B,Swaps_wk!Y$2,PASTE_DQS_TRACKER!$A:$A,"&gt;="&amp;$A$1,PASTE_DQS_TRACKER!$A:$A,"&lt;="&amp;$A$2)-SUMIFS(PASTE_DQS_TRACKER!$D:$D,PASTE_DQS_TRACKER!$C:$C,Swaps_wk!$AQ46,PASTE_DQS_TRACKER!$E:$E,Swaps_wk!Y$2,PASTE_DQS_TRACKER!$A:$A,"&gt;="&amp;$A$1,PASTE_DQS_TRACKER!$A:$A,"&lt;="&amp;$A$2)</f>
        <v>0</v>
      </c>
      <c r="Z46" s="6">
        <f>SUMIFS(PASTE_DQS_TRACKER!$D:$D,PASTE_DQS_TRACKER!$C:$C,Swaps_wk!$AQ46,PASTE_DQS_TRACKER!$B:$B,Swaps_wk!Z$2,PASTE_DQS_TRACKER!$A:$A,"&gt;="&amp;$A$1,PASTE_DQS_TRACKER!$A:$A,"&lt;="&amp;$A$2)-SUMIFS(PASTE_DQS_TRACKER!$D:$D,PASTE_DQS_TRACKER!$C:$C,Swaps_wk!$AQ46,PASTE_DQS_TRACKER!$E:$E,Swaps_wk!Z$2,PASTE_DQS_TRACKER!$A:$A,"&gt;="&amp;$A$1,PASTE_DQS_TRACKER!$A:$A,"&lt;="&amp;$A$2)</f>
        <v>0</v>
      </c>
      <c r="AA46" s="6">
        <f>SUMIFS(PASTE_DQS_TRACKER!$D:$D,PASTE_DQS_TRACKER!$C:$C,Swaps_wk!$AQ46,PASTE_DQS_TRACKER!$B:$B,Swaps_wk!AA$2,PASTE_DQS_TRACKER!$A:$A,"&gt;="&amp;$A$1,PASTE_DQS_TRACKER!$A:$A,"&lt;="&amp;$A$2)-SUMIFS(PASTE_DQS_TRACKER!$D:$D,PASTE_DQS_TRACKER!$C:$C,Swaps_wk!$AQ46,PASTE_DQS_TRACKER!$E:$E,Swaps_wk!AA$2,PASTE_DQS_TRACKER!$A:$A,"&gt;="&amp;$A$1,PASTE_DQS_TRACKER!$A:$A,"&lt;="&amp;$A$2)</f>
        <v>0</v>
      </c>
      <c r="AB46" s="6">
        <f>SUMIFS(PASTE_DQS_TRACKER!$D:$D,PASTE_DQS_TRACKER!$C:$C,Swaps_wk!$AQ46,PASTE_DQS_TRACKER!$B:$B,Swaps_wk!AB$2,PASTE_DQS_TRACKER!$A:$A,"&gt;="&amp;$A$1,PASTE_DQS_TRACKER!$A:$A,"&lt;="&amp;$A$2)-SUMIFS(PASTE_DQS_TRACKER!$D:$D,PASTE_DQS_TRACKER!$C:$C,Swaps_wk!$AQ46,PASTE_DQS_TRACKER!$E:$E,Swaps_wk!AB$2,PASTE_DQS_TRACKER!$A:$A,"&gt;="&amp;$A$1,PASTE_DQS_TRACKER!$A:$A,"&lt;="&amp;$A$2)</f>
        <v>0</v>
      </c>
      <c r="AC46" s="6">
        <f>SUMIFS(PASTE_DQS_TRACKER!$D:$D,PASTE_DQS_TRACKER!$C:$C,Swaps_wk!$AQ46,PASTE_DQS_TRACKER!$B:$B,Swaps_wk!AC$2,PASTE_DQS_TRACKER!$A:$A,"&gt;="&amp;$A$1,PASTE_DQS_TRACKER!$A:$A,"&lt;="&amp;$A$2)-SUMIFS(PASTE_DQS_TRACKER!$D:$D,PASTE_DQS_TRACKER!$C:$C,Swaps_wk!$AQ46,PASTE_DQS_TRACKER!$E:$E,Swaps_wk!AC$2,PASTE_DQS_TRACKER!$A:$A,"&gt;="&amp;$A$1,PASTE_DQS_TRACKER!$A:$A,"&lt;="&amp;$A$2)</f>
        <v>0</v>
      </c>
      <c r="AD46" s="6">
        <f>SUMIFS(PASTE_DQS_TRACKER!$D:$D,PASTE_DQS_TRACKER!$C:$C,Swaps_wk!$AQ46,PASTE_DQS_TRACKER!$B:$B,Swaps_wk!AD$2,PASTE_DQS_TRACKER!$A:$A,"&gt;="&amp;$A$1,PASTE_DQS_TRACKER!$A:$A,"&lt;="&amp;$A$2)-SUMIFS(PASTE_DQS_TRACKER!$D:$D,PASTE_DQS_TRACKER!$C:$C,Swaps_wk!$AQ46,PASTE_DQS_TRACKER!$E:$E,Swaps_wk!AD$2,PASTE_DQS_TRACKER!$A:$A,"&gt;="&amp;$A$1,PASTE_DQS_TRACKER!$A:$A,"&lt;="&amp;$A$2)</f>
        <v>0</v>
      </c>
      <c r="AE46" s="6">
        <f>SUMIFS(PASTE_DQS_TRACKER!$D:$D,PASTE_DQS_TRACKER!$C:$C,Swaps_wk!$AQ46,PASTE_DQS_TRACKER!$B:$B,Swaps_wk!AE$2,PASTE_DQS_TRACKER!$A:$A,"&gt;="&amp;$A$1,PASTE_DQS_TRACKER!$A:$A,"&lt;="&amp;$A$2)-SUMIFS(PASTE_DQS_TRACKER!$D:$D,PASTE_DQS_TRACKER!$C:$C,Swaps_wk!$AQ46,PASTE_DQS_TRACKER!$E:$E,Swaps_wk!AE$2,PASTE_DQS_TRACKER!$A:$A,"&gt;="&amp;$A$1,PASTE_DQS_TRACKER!$A:$A,"&lt;="&amp;$A$2)</f>
        <v>0</v>
      </c>
      <c r="AF46" s="6">
        <f>SUMIFS(PASTE_DQS_TRACKER!$D:$D,PASTE_DQS_TRACKER!$C:$C,Swaps_wk!$AQ46,PASTE_DQS_TRACKER!$B:$B,Swaps_wk!AF$2,PASTE_DQS_TRACKER!$A:$A,"&gt;="&amp;$A$1,PASTE_DQS_TRACKER!$A:$A,"&lt;="&amp;$A$2)-SUMIFS(PASTE_DQS_TRACKER!$D:$D,PASTE_DQS_TRACKER!$C:$C,Swaps_wk!$AQ46,PASTE_DQS_TRACKER!$E:$E,Swaps_wk!AF$2,PASTE_DQS_TRACKER!$A:$A,"&gt;="&amp;$A$1,PASTE_DQS_TRACKER!$A:$A,"&lt;="&amp;$A$2)</f>
        <v>0</v>
      </c>
      <c r="AG46" s="6">
        <f>SUMIFS(PASTE_DQS_TRACKER!$D:$D,PASTE_DQS_TRACKER!$C:$C,Swaps_wk!$AQ46,PASTE_DQS_TRACKER!$B:$B,Swaps_wk!AG$2,PASTE_DQS_TRACKER!$A:$A,"&gt;="&amp;$A$1,PASTE_DQS_TRACKER!$A:$A,"&lt;="&amp;$A$2)-SUMIFS(PASTE_DQS_TRACKER!$D:$D,PASTE_DQS_TRACKER!$C:$C,Swaps_wk!$AQ46,PASTE_DQS_TRACKER!$E:$E,Swaps_wk!AG$2,PASTE_DQS_TRACKER!$A:$A,"&gt;="&amp;$A$1,PASTE_DQS_TRACKER!$A:$A,"&lt;="&amp;$A$2)</f>
        <v>0</v>
      </c>
      <c r="AH46" s="6">
        <f>SUMIFS(PASTE_DQS_TRACKER!$D:$D,PASTE_DQS_TRACKER!$C:$C,Swaps_wk!$AQ46,PASTE_DQS_TRACKER!$B:$B,Swaps_wk!AH$2,PASTE_DQS_TRACKER!$A:$A,"&gt;="&amp;$A$1,PASTE_DQS_TRACKER!$A:$A,"&lt;="&amp;$A$2)-SUMIFS(PASTE_DQS_TRACKER!$D:$D,PASTE_DQS_TRACKER!$C:$C,Swaps_wk!$AQ46,PASTE_DQS_TRACKER!$E:$E,Swaps_wk!AH$2,PASTE_DQS_TRACKER!$A:$A,"&gt;="&amp;$A$1,PASTE_DQS_TRACKER!$A:$A,"&lt;="&amp;$A$2)</f>
        <v>0</v>
      </c>
      <c r="AI46" s="6">
        <f>SUMIFS(PASTE_DQS_TRACKER!$D:$D,PASTE_DQS_TRACKER!$C:$C,Swaps_wk!$AQ46,PASTE_DQS_TRACKER!$B:$B,Swaps_wk!AI$2,PASTE_DQS_TRACKER!$A:$A,"&gt;="&amp;$A$1,PASTE_DQS_TRACKER!$A:$A,"&lt;="&amp;$A$2)-SUMIFS(PASTE_DQS_TRACKER!$D:$D,PASTE_DQS_TRACKER!$C:$C,Swaps_wk!$AQ46,PASTE_DQS_TRACKER!$E:$E,Swaps_wk!AI$2,PASTE_DQS_TRACKER!$A:$A,"&gt;="&amp;$A$1,PASTE_DQS_TRACKER!$A:$A,"&lt;="&amp;$A$2)</f>
        <v>0</v>
      </c>
      <c r="AJ46" s="6">
        <f>SUMIFS(PASTE_DQS_TRACKER!$D:$D,PASTE_DQS_TRACKER!$C:$C,Swaps_wk!$AQ46,PASTE_DQS_TRACKER!$B:$B,Swaps_wk!AJ$2,PASTE_DQS_TRACKER!$A:$A,"&gt;="&amp;$A$1,PASTE_DQS_TRACKER!$A:$A,"&lt;="&amp;$A$2)-SUMIFS(PASTE_DQS_TRACKER!$D:$D,PASTE_DQS_TRACKER!$C:$C,Swaps_wk!$AQ46,PASTE_DQS_TRACKER!$E:$E,Swaps_wk!AJ$2,PASTE_DQS_TRACKER!$A:$A,"&gt;="&amp;$A$1,PASTE_DQS_TRACKER!$A:$A,"&lt;="&amp;$A$2)</f>
        <v>0</v>
      </c>
      <c r="AK46" s="6">
        <f>SUMIFS(PASTE_DQS_TRACKER!$D:$D,PASTE_DQS_TRACKER!$C:$C,Swaps_wk!$AQ46,PASTE_DQS_TRACKER!$B:$B,Swaps_wk!AK$2,PASTE_DQS_TRACKER!$A:$A,"&gt;="&amp;$A$1,PASTE_DQS_TRACKER!$A:$A,"&lt;="&amp;$A$2)-SUMIFS(PASTE_DQS_TRACKER!$D:$D,PASTE_DQS_TRACKER!$C:$C,Swaps_wk!$AQ46,PASTE_DQS_TRACKER!$E:$E,Swaps_wk!AK$2,PASTE_DQS_TRACKER!$A:$A,"&gt;="&amp;$A$1,PASTE_DQS_TRACKER!$A:$A,"&lt;="&amp;$A$2)</f>
        <v>0</v>
      </c>
      <c r="AL46" s="6">
        <f>SUMIFS(PASTE_DQS_TRACKER!$D:$D,PASTE_DQS_TRACKER!$C:$C,Swaps_wk!$AQ46,PASTE_DQS_TRACKER!$B:$B,Swaps_wk!AL$2,PASTE_DQS_TRACKER!$A:$A,"&gt;="&amp;$A$1,PASTE_DQS_TRACKER!$A:$A,"&lt;="&amp;$A$2)-SUMIFS(PASTE_DQS_TRACKER!$D:$D,PASTE_DQS_TRACKER!$C:$C,Swaps_wk!$AQ46,PASTE_DQS_TRACKER!$E:$E,Swaps_wk!AL$2,PASTE_DQS_TRACKER!$A:$A,"&gt;="&amp;$A$1,PASTE_DQS_TRACKER!$A:$A,"&lt;="&amp;$A$2)</f>
        <v>0</v>
      </c>
      <c r="AM46" s="6">
        <f>SUMIFS(PASTE_DQS_TRACKER!$D:$D,PASTE_DQS_TRACKER!$C:$C,Swaps_wk!$AQ46,PASTE_DQS_TRACKER!$B:$B,Swaps_wk!AM$2,PASTE_DQS_TRACKER!$A:$A,"&gt;="&amp;$A$1,PASTE_DQS_TRACKER!$A:$A,"&lt;="&amp;$A$2)-SUMIFS(PASTE_DQS_TRACKER!$D:$D,PASTE_DQS_TRACKER!$C:$C,Swaps_wk!$AQ46,PASTE_DQS_TRACKER!$E:$E,Swaps_wk!AM$2,PASTE_DQS_TRACKER!$A:$A,"&gt;="&amp;$A$1,PASTE_DQS_TRACKER!$A:$A,"&lt;="&amp;$A$2)</f>
        <v>0</v>
      </c>
      <c r="AN46" s="6">
        <f>SUMIFS(PASTE_DQS_TRACKER!$D:$D,PASTE_DQS_TRACKER!$C:$C,Swaps_wk!$AQ46,PASTE_DQS_TRACKER!$B:$B,Swaps_wk!AN$2,PASTE_DQS_TRACKER!$A:$A,"&gt;="&amp;$A$1,PASTE_DQS_TRACKER!$A:$A,"&lt;="&amp;$A$2)-SUMIFS(PASTE_DQS_TRACKER!$D:$D,PASTE_DQS_TRACKER!$C:$C,Swaps_wk!$AQ46,PASTE_DQS_TRACKER!$E:$E,Swaps_wk!AN$2,PASTE_DQS_TRACKER!$A:$A,"&gt;="&amp;$A$1,PASTE_DQS_TRACKER!$A:$A,"&lt;="&amp;$A$2)</f>
        <v>0</v>
      </c>
      <c r="AO46" s="6">
        <f t="shared" si="0"/>
        <v>0</v>
      </c>
      <c r="AP46">
        <v>45</v>
      </c>
      <c r="AQ46" t="str">
        <f t="shared" si="1"/>
        <v>USK/567EI.</v>
      </c>
    </row>
    <row r="47" spans="1:43" x14ac:dyDescent="0.25">
      <c r="A47" t="s">
        <v>282</v>
      </c>
      <c r="B47" s="6">
        <f>SUMIFS(PASTE_DQS_TRACKER!$D:$D,PASTE_DQS_TRACKER!$C:$C,Swaps_wk!$AQ47,PASTE_DQS_TRACKER!$B:$B,Swaps_wk!B$2,PASTE_DQS_TRACKER!$A:$A,"&gt;="&amp;$A$1,PASTE_DQS_TRACKER!$A:$A,"&lt;="&amp;$A$2)-SUMIFS(PASTE_DQS_TRACKER!$D:$D,PASTE_DQS_TRACKER!$C:$C,Swaps_wk!$AQ47,PASTE_DQS_TRACKER!$E:$E,Swaps_wk!B$2,PASTE_DQS_TRACKER!$A:$A,"&gt;="&amp;$A$1,PASTE_DQS_TRACKER!$A:$A,"&lt;="&amp;$A$2)</f>
        <v>400</v>
      </c>
      <c r="C47" s="6">
        <f>SUMIFS(PASTE_DQS_TRACKER!$D:$D,PASTE_DQS_TRACKER!$C:$C,Swaps_wk!$AQ47,PASTE_DQS_TRACKER!$B:$B,Swaps_wk!C$2,PASTE_DQS_TRACKER!$A:$A,"&gt;="&amp;$A$1,PASTE_DQS_TRACKER!$A:$A,"&lt;="&amp;$A$2)-SUMIFS(PASTE_DQS_TRACKER!$D:$D,PASTE_DQS_TRACKER!$C:$C,Swaps_wk!$AQ47,PASTE_DQS_TRACKER!$E:$E,Swaps_wk!C$2,PASTE_DQS_TRACKER!$A:$A,"&gt;="&amp;$A$1,PASTE_DQS_TRACKER!$A:$A,"&lt;="&amp;$A$2)</f>
        <v>0</v>
      </c>
      <c r="D47" s="6">
        <f>SUMIFS(PASTE_DQS_TRACKER!$D:$D,PASTE_DQS_TRACKER!$C:$C,Swaps_wk!$AQ47,PASTE_DQS_TRACKER!$B:$B,Swaps_wk!D$2,PASTE_DQS_TRACKER!$A:$A,"&gt;="&amp;$A$1,PASTE_DQS_TRACKER!$A:$A,"&lt;="&amp;$A$2)-SUMIFS(PASTE_DQS_TRACKER!$D:$D,PASTE_DQS_TRACKER!$C:$C,Swaps_wk!$AQ47,PASTE_DQS_TRACKER!$E:$E,Swaps_wk!D$2,PASTE_DQS_TRACKER!$A:$A,"&gt;="&amp;$A$1,PASTE_DQS_TRACKER!$A:$A,"&lt;="&amp;$A$2)</f>
        <v>0</v>
      </c>
      <c r="E47" s="6">
        <f>SUMIFS(PASTE_DQS_TRACKER!$D:$D,PASTE_DQS_TRACKER!$C:$C,Swaps_wk!$AQ47,PASTE_DQS_TRACKER!$B:$B,Swaps_wk!E$2,PASTE_DQS_TRACKER!$A:$A,"&gt;="&amp;$A$1,PASTE_DQS_TRACKER!$A:$A,"&lt;="&amp;$A$2)-SUMIFS(PASTE_DQS_TRACKER!$D:$D,PASTE_DQS_TRACKER!$C:$C,Swaps_wk!$AQ47,PASTE_DQS_TRACKER!$E:$E,Swaps_wk!E$2,PASTE_DQS_TRACKER!$A:$A,"&gt;="&amp;$A$1,PASTE_DQS_TRACKER!$A:$A,"&lt;="&amp;$A$2)</f>
        <v>0</v>
      </c>
      <c r="F47" s="6">
        <f>SUMIFS(PASTE_DQS_TRACKER!$D:$D,PASTE_DQS_TRACKER!$C:$C,Swaps_wk!$AQ47,PASTE_DQS_TRACKER!$B:$B,Swaps_wk!F$2,PASTE_DQS_TRACKER!$A:$A,"&gt;="&amp;$A$1,PASTE_DQS_TRACKER!$A:$A,"&lt;="&amp;$A$2)-SUMIFS(PASTE_DQS_TRACKER!$D:$D,PASTE_DQS_TRACKER!$C:$C,Swaps_wk!$AQ47,PASTE_DQS_TRACKER!$E:$E,Swaps_wk!F$2,PASTE_DQS_TRACKER!$A:$A,"&gt;="&amp;$A$1,PASTE_DQS_TRACKER!$A:$A,"&lt;="&amp;$A$2)</f>
        <v>0</v>
      </c>
      <c r="G47" s="6">
        <f>SUMIFS(PASTE_DQS_TRACKER!$D:$D,PASTE_DQS_TRACKER!$C:$C,Swaps_wk!$AQ47,PASTE_DQS_TRACKER!$B:$B,Swaps_wk!G$2,PASTE_DQS_TRACKER!$A:$A,"&gt;="&amp;$A$1,PASTE_DQS_TRACKER!$A:$A,"&lt;="&amp;$A$2)-SUMIFS(PASTE_DQS_TRACKER!$D:$D,PASTE_DQS_TRACKER!$C:$C,Swaps_wk!$AQ47,PASTE_DQS_TRACKER!$E:$E,Swaps_wk!G$2,PASTE_DQS_TRACKER!$A:$A,"&gt;="&amp;$A$1,PASTE_DQS_TRACKER!$A:$A,"&lt;="&amp;$A$2)</f>
        <v>0</v>
      </c>
      <c r="H47" s="6">
        <f>SUMIFS(PASTE_DQS_TRACKER!$D:$D,PASTE_DQS_TRACKER!$C:$C,Swaps_wk!$AQ47,PASTE_DQS_TRACKER!$B:$B,Swaps_wk!H$2,PASTE_DQS_TRACKER!$A:$A,"&gt;="&amp;$A$1,PASTE_DQS_TRACKER!$A:$A,"&lt;="&amp;$A$2)-SUMIFS(PASTE_DQS_TRACKER!$D:$D,PASTE_DQS_TRACKER!$C:$C,Swaps_wk!$AQ47,PASTE_DQS_TRACKER!$E:$E,Swaps_wk!H$2,PASTE_DQS_TRACKER!$A:$A,"&gt;="&amp;$A$1,PASTE_DQS_TRACKER!$A:$A,"&lt;="&amp;$A$2)</f>
        <v>0</v>
      </c>
      <c r="I47" s="6">
        <f>SUMIFS(PASTE_DQS_TRACKER!$D:$D,PASTE_DQS_TRACKER!$C:$C,Swaps_wk!$AQ47,PASTE_DQS_TRACKER!$B:$B,Swaps_wk!I$2,PASTE_DQS_TRACKER!$A:$A,"&gt;="&amp;$A$1,PASTE_DQS_TRACKER!$A:$A,"&lt;="&amp;$A$2)-SUMIFS(PASTE_DQS_TRACKER!$D:$D,PASTE_DQS_TRACKER!$C:$C,Swaps_wk!$AQ47,PASTE_DQS_TRACKER!$E:$E,Swaps_wk!I$2,PASTE_DQS_TRACKER!$A:$A,"&gt;="&amp;$A$1,PASTE_DQS_TRACKER!$A:$A,"&lt;="&amp;$A$2)</f>
        <v>0</v>
      </c>
      <c r="J47" s="6">
        <f>SUMIFS(PASTE_DQS_TRACKER!$D:$D,PASTE_DQS_TRACKER!$C:$C,Swaps_wk!$AQ47,PASTE_DQS_TRACKER!$B:$B,Swaps_wk!J$2,PASTE_DQS_TRACKER!$A:$A,"&gt;="&amp;$A$1,PASTE_DQS_TRACKER!$A:$A,"&lt;="&amp;$A$2)-SUMIFS(PASTE_DQS_TRACKER!$D:$D,PASTE_DQS_TRACKER!$C:$C,Swaps_wk!$AQ47,PASTE_DQS_TRACKER!$E:$E,Swaps_wk!J$2,PASTE_DQS_TRACKER!$A:$A,"&gt;="&amp;$A$1,PASTE_DQS_TRACKER!$A:$A,"&lt;="&amp;$A$2)</f>
        <v>0</v>
      </c>
      <c r="K47" s="6">
        <f>SUMIFS(PASTE_DQS_TRACKER!$D:$D,PASTE_DQS_TRACKER!$C:$C,Swaps_wk!$AQ47,PASTE_DQS_TRACKER!$B:$B,Swaps_wk!K$2,PASTE_DQS_TRACKER!$A:$A,"&gt;="&amp;$A$1,PASTE_DQS_TRACKER!$A:$A,"&lt;="&amp;$A$2)-SUMIFS(PASTE_DQS_TRACKER!$D:$D,PASTE_DQS_TRACKER!$C:$C,Swaps_wk!$AQ47,PASTE_DQS_TRACKER!$E:$E,Swaps_wk!K$2,PASTE_DQS_TRACKER!$A:$A,"&gt;="&amp;$A$1,PASTE_DQS_TRACKER!$A:$A,"&lt;="&amp;$A$2)</f>
        <v>0</v>
      </c>
      <c r="L47" s="6">
        <f>SUMIFS(PASTE_DQS_TRACKER!$D:$D,PASTE_DQS_TRACKER!$C:$C,Swaps_wk!$AQ47,PASTE_DQS_TRACKER!$B:$B,Swaps_wk!L$2,PASTE_DQS_TRACKER!$A:$A,"&gt;="&amp;$A$1,PASTE_DQS_TRACKER!$A:$A,"&lt;="&amp;$A$2)-SUMIFS(PASTE_DQS_TRACKER!$D:$D,PASTE_DQS_TRACKER!$C:$C,Swaps_wk!$AQ47,PASTE_DQS_TRACKER!$E:$E,Swaps_wk!L$2,PASTE_DQS_TRACKER!$A:$A,"&gt;="&amp;$A$1,PASTE_DQS_TRACKER!$A:$A,"&lt;="&amp;$A$2)</f>
        <v>0</v>
      </c>
      <c r="M47" s="6">
        <f>SUMIFS(PASTE_DQS_TRACKER!$D:$D,PASTE_DQS_TRACKER!$C:$C,Swaps_wk!$AQ47,PASTE_DQS_TRACKER!$B:$B,Swaps_wk!M$2,PASTE_DQS_TRACKER!$A:$A,"&gt;="&amp;$A$1,PASTE_DQS_TRACKER!$A:$A,"&lt;="&amp;$A$2)-SUMIFS(PASTE_DQS_TRACKER!$D:$D,PASTE_DQS_TRACKER!$C:$C,Swaps_wk!$AQ47,PASTE_DQS_TRACKER!$E:$E,Swaps_wk!M$2,PASTE_DQS_TRACKER!$A:$A,"&gt;="&amp;$A$1,PASTE_DQS_TRACKER!$A:$A,"&lt;="&amp;$A$2)</f>
        <v>-400</v>
      </c>
      <c r="N47" s="6">
        <f>SUMIFS(PASTE_DQS_TRACKER!$D:$D,PASTE_DQS_TRACKER!$C:$C,Swaps_wk!$AQ47,PASTE_DQS_TRACKER!$B:$B,Swaps_wk!N$2,PASTE_DQS_TRACKER!$A:$A,"&gt;="&amp;$A$1,PASTE_DQS_TRACKER!$A:$A,"&lt;="&amp;$A$2)-SUMIFS(PASTE_DQS_TRACKER!$D:$D,PASTE_DQS_TRACKER!$C:$C,Swaps_wk!$AQ47,PASTE_DQS_TRACKER!$E:$E,Swaps_wk!N$2,PASTE_DQS_TRACKER!$A:$A,"&gt;="&amp;$A$1,PASTE_DQS_TRACKER!$A:$A,"&lt;="&amp;$A$2)</f>
        <v>0</v>
      </c>
      <c r="O47" s="6">
        <f>SUMIFS(PASTE_DQS_TRACKER!$D:$D,PASTE_DQS_TRACKER!$C:$C,Swaps_wk!$AQ47,PASTE_DQS_TRACKER!$B:$B,Swaps_wk!O$2,PASTE_DQS_TRACKER!$A:$A,"&gt;="&amp;$A$1,PASTE_DQS_TRACKER!$A:$A,"&lt;="&amp;$A$2)-SUMIFS(PASTE_DQS_TRACKER!$D:$D,PASTE_DQS_TRACKER!$C:$C,Swaps_wk!$AQ47,PASTE_DQS_TRACKER!$E:$E,Swaps_wk!O$2,PASTE_DQS_TRACKER!$A:$A,"&gt;="&amp;$A$1,PASTE_DQS_TRACKER!$A:$A,"&lt;="&amp;$A$2)</f>
        <v>0</v>
      </c>
      <c r="P47" s="6">
        <f>SUMIFS(PASTE_DQS_TRACKER!$D:$D,PASTE_DQS_TRACKER!$C:$C,Swaps_wk!$AQ47,PASTE_DQS_TRACKER!$B:$B,Swaps_wk!P$2,PASTE_DQS_TRACKER!$A:$A,"&gt;="&amp;$A$1,PASTE_DQS_TRACKER!$A:$A,"&lt;="&amp;$A$2)-SUMIFS(PASTE_DQS_TRACKER!$D:$D,PASTE_DQS_TRACKER!$C:$C,Swaps_wk!$AQ47,PASTE_DQS_TRACKER!$E:$E,Swaps_wk!P$2,PASTE_DQS_TRACKER!$A:$A,"&gt;="&amp;$A$1,PASTE_DQS_TRACKER!$A:$A,"&lt;="&amp;$A$2)</f>
        <v>0</v>
      </c>
      <c r="Q47" s="6">
        <f>SUMIFS(PASTE_DQS_TRACKER!$D:$D,PASTE_DQS_TRACKER!$C:$C,Swaps_wk!$AQ47,PASTE_DQS_TRACKER!$B:$B,Swaps_wk!Q$2,PASTE_DQS_TRACKER!$A:$A,"&gt;="&amp;$A$1,PASTE_DQS_TRACKER!$A:$A,"&lt;="&amp;$A$2)-SUMIFS(PASTE_DQS_TRACKER!$D:$D,PASTE_DQS_TRACKER!$C:$C,Swaps_wk!$AQ47,PASTE_DQS_TRACKER!$E:$E,Swaps_wk!Q$2,PASTE_DQS_TRACKER!$A:$A,"&gt;="&amp;$A$1,PASTE_DQS_TRACKER!$A:$A,"&lt;="&amp;$A$2)</f>
        <v>0</v>
      </c>
      <c r="R47" s="6">
        <f>SUMIFS(PASTE_DQS_TRACKER!$D:$D,PASTE_DQS_TRACKER!$C:$C,Swaps_wk!$AQ47,PASTE_DQS_TRACKER!$B:$B,Swaps_wk!R$2,PASTE_DQS_TRACKER!$A:$A,"&gt;="&amp;$A$1,PASTE_DQS_TRACKER!$A:$A,"&lt;="&amp;$A$2)-SUMIFS(PASTE_DQS_TRACKER!$D:$D,PASTE_DQS_TRACKER!$C:$C,Swaps_wk!$AQ47,PASTE_DQS_TRACKER!$E:$E,Swaps_wk!R$2,PASTE_DQS_TRACKER!$A:$A,"&gt;="&amp;$A$1,PASTE_DQS_TRACKER!$A:$A,"&lt;="&amp;$A$2)</f>
        <v>0</v>
      </c>
      <c r="S47" s="6">
        <f>SUMIFS(PASTE_DQS_TRACKER!$D:$D,PASTE_DQS_TRACKER!$C:$C,Swaps_wk!$AQ47,PASTE_DQS_TRACKER!$B:$B,Swaps_wk!S$2,PASTE_DQS_TRACKER!$A:$A,"&gt;="&amp;$A$1,PASTE_DQS_TRACKER!$A:$A,"&lt;="&amp;$A$2)-SUMIFS(PASTE_DQS_TRACKER!$D:$D,PASTE_DQS_TRACKER!$C:$C,Swaps_wk!$AQ47,PASTE_DQS_TRACKER!$E:$E,Swaps_wk!S$2,PASTE_DQS_TRACKER!$A:$A,"&gt;="&amp;$A$1,PASTE_DQS_TRACKER!$A:$A,"&lt;="&amp;$A$2)</f>
        <v>0</v>
      </c>
      <c r="T47" s="6">
        <f>SUMIFS(PASTE_DQS_TRACKER!$D:$D,PASTE_DQS_TRACKER!$C:$C,Swaps_wk!$AQ47,PASTE_DQS_TRACKER!$B:$B,Swaps_wk!T$2,PASTE_DQS_TRACKER!$A:$A,"&gt;="&amp;$A$1,PASTE_DQS_TRACKER!$A:$A,"&lt;="&amp;$A$2)-SUMIFS(PASTE_DQS_TRACKER!$D:$D,PASTE_DQS_TRACKER!$C:$C,Swaps_wk!$AQ47,PASTE_DQS_TRACKER!$E:$E,Swaps_wk!T$2,PASTE_DQS_TRACKER!$A:$A,"&gt;="&amp;$A$1,PASTE_DQS_TRACKER!$A:$A,"&lt;="&amp;$A$2)</f>
        <v>0</v>
      </c>
      <c r="U47" s="6">
        <f>SUMIFS(PASTE_DQS_TRACKER!$D:$D,PASTE_DQS_TRACKER!$C:$C,Swaps_wk!$AQ47,PASTE_DQS_TRACKER!$B:$B,Swaps_wk!U$2,PASTE_DQS_TRACKER!$A:$A,"&gt;="&amp;$A$1,PASTE_DQS_TRACKER!$A:$A,"&lt;="&amp;$A$2)-SUMIFS(PASTE_DQS_TRACKER!$D:$D,PASTE_DQS_TRACKER!$C:$C,Swaps_wk!$AQ47,PASTE_DQS_TRACKER!$E:$E,Swaps_wk!U$2,PASTE_DQS_TRACKER!$A:$A,"&gt;="&amp;$A$1,PASTE_DQS_TRACKER!$A:$A,"&lt;="&amp;$A$2)</f>
        <v>0</v>
      </c>
      <c r="V47" s="6">
        <f>SUMIFS(PASTE_DQS_TRACKER!$D:$D,PASTE_DQS_TRACKER!$C:$C,Swaps_wk!$AQ47,PASTE_DQS_TRACKER!$B:$B,Swaps_wk!V$2,PASTE_DQS_TRACKER!$A:$A,"&gt;="&amp;$A$1,PASTE_DQS_TRACKER!$A:$A,"&lt;="&amp;$A$2)-SUMIFS(PASTE_DQS_TRACKER!$D:$D,PASTE_DQS_TRACKER!$C:$C,Swaps_wk!$AQ47,PASTE_DQS_TRACKER!$E:$E,Swaps_wk!V$2,PASTE_DQS_TRACKER!$A:$A,"&gt;="&amp;$A$1,PASTE_DQS_TRACKER!$A:$A,"&lt;="&amp;$A$2)</f>
        <v>0</v>
      </c>
      <c r="W47" s="6">
        <f>SUMIFS(PASTE_DQS_TRACKER!$D:$D,PASTE_DQS_TRACKER!$C:$C,Swaps_wk!$AQ47,PASTE_DQS_TRACKER!$B:$B,Swaps_wk!W$2,PASTE_DQS_TRACKER!$A:$A,"&gt;="&amp;$A$1,PASTE_DQS_TRACKER!$A:$A,"&lt;="&amp;$A$2)-SUMIFS(PASTE_DQS_TRACKER!$D:$D,PASTE_DQS_TRACKER!$C:$C,Swaps_wk!$AQ47,PASTE_DQS_TRACKER!$E:$E,Swaps_wk!W$2,PASTE_DQS_TRACKER!$A:$A,"&gt;="&amp;$A$1,PASTE_DQS_TRACKER!$A:$A,"&lt;="&amp;$A$2)</f>
        <v>0</v>
      </c>
      <c r="X47" s="6">
        <f>SUMIFS(PASTE_DQS_TRACKER!$D:$D,PASTE_DQS_TRACKER!$C:$C,Swaps_wk!$AQ47,PASTE_DQS_TRACKER!$B:$B,Swaps_wk!X$2,PASTE_DQS_TRACKER!$A:$A,"&gt;="&amp;$A$1,PASTE_DQS_TRACKER!$A:$A,"&lt;="&amp;$A$2)-SUMIFS(PASTE_DQS_TRACKER!$D:$D,PASTE_DQS_TRACKER!$C:$C,Swaps_wk!$AQ47,PASTE_DQS_TRACKER!$E:$E,Swaps_wk!X$2,PASTE_DQS_TRACKER!$A:$A,"&gt;="&amp;$A$1,PASTE_DQS_TRACKER!$A:$A,"&lt;="&amp;$A$2)</f>
        <v>0</v>
      </c>
      <c r="Y47" s="6">
        <f>SUMIFS(PASTE_DQS_TRACKER!$D:$D,PASTE_DQS_TRACKER!$C:$C,Swaps_wk!$AQ47,PASTE_DQS_TRACKER!$B:$B,Swaps_wk!Y$2,PASTE_DQS_TRACKER!$A:$A,"&gt;="&amp;$A$1,PASTE_DQS_TRACKER!$A:$A,"&lt;="&amp;$A$2)-SUMIFS(PASTE_DQS_TRACKER!$D:$D,PASTE_DQS_TRACKER!$C:$C,Swaps_wk!$AQ47,PASTE_DQS_TRACKER!$E:$E,Swaps_wk!Y$2,PASTE_DQS_TRACKER!$A:$A,"&gt;="&amp;$A$1,PASTE_DQS_TRACKER!$A:$A,"&lt;="&amp;$A$2)</f>
        <v>0</v>
      </c>
      <c r="Z47" s="6">
        <f>SUMIFS(PASTE_DQS_TRACKER!$D:$D,PASTE_DQS_TRACKER!$C:$C,Swaps_wk!$AQ47,PASTE_DQS_TRACKER!$B:$B,Swaps_wk!Z$2,PASTE_DQS_TRACKER!$A:$A,"&gt;="&amp;$A$1,PASTE_DQS_TRACKER!$A:$A,"&lt;="&amp;$A$2)-SUMIFS(PASTE_DQS_TRACKER!$D:$D,PASTE_DQS_TRACKER!$C:$C,Swaps_wk!$AQ47,PASTE_DQS_TRACKER!$E:$E,Swaps_wk!Z$2,PASTE_DQS_TRACKER!$A:$A,"&gt;="&amp;$A$1,PASTE_DQS_TRACKER!$A:$A,"&lt;="&amp;$A$2)</f>
        <v>0</v>
      </c>
      <c r="AA47" s="6">
        <f>SUMIFS(PASTE_DQS_TRACKER!$D:$D,PASTE_DQS_TRACKER!$C:$C,Swaps_wk!$AQ47,PASTE_DQS_TRACKER!$B:$B,Swaps_wk!AA$2,PASTE_DQS_TRACKER!$A:$A,"&gt;="&amp;$A$1,PASTE_DQS_TRACKER!$A:$A,"&lt;="&amp;$A$2)-SUMIFS(PASTE_DQS_TRACKER!$D:$D,PASTE_DQS_TRACKER!$C:$C,Swaps_wk!$AQ47,PASTE_DQS_TRACKER!$E:$E,Swaps_wk!AA$2,PASTE_DQS_TRACKER!$A:$A,"&gt;="&amp;$A$1,PASTE_DQS_TRACKER!$A:$A,"&lt;="&amp;$A$2)</f>
        <v>0</v>
      </c>
      <c r="AB47" s="6">
        <f>SUMIFS(PASTE_DQS_TRACKER!$D:$D,PASTE_DQS_TRACKER!$C:$C,Swaps_wk!$AQ47,PASTE_DQS_TRACKER!$B:$B,Swaps_wk!AB$2,PASTE_DQS_TRACKER!$A:$A,"&gt;="&amp;$A$1,PASTE_DQS_TRACKER!$A:$A,"&lt;="&amp;$A$2)-SUMIFS(PASTE_DQS_TRACKER!$D:$D,PASTE_DQS_TRACKER!$C:$C,Swaps_wk!$AQ47,PASTE_DQS_TRACKER!$E:$E,Swaps_wk!AB$2,PASTE_DQS_TRACKER!$A:$A,"&gt;="&amp;$A$1,PASTE_DQS_TRACKER!$A:$A,"&lt;="&amp;$A$2)</f>
        <v>0</v>
      </c>
      <c r="AC47" s="6">
        <f>SUMIFS(PASTE_DQS_TRACKER!$D:$D,PASTE_DQS_TRACKER!$C:$C,Swaps_wk!$AQ47,PASTE_DQS_TRACKER!$B:$B,Swaps_wk!AC$2,PASTE_DQS_TRACKER!$A:$A,"&gt;="&amp;$A$1,PASTE_DQS_TRACKER!$A:$A,"&lt;="&amp;$A$2)-SUMIFS(PASTE_DQS_TRACKER!$D:$D,PASTE_DQS_TRACKER!$C:$C,Swaps_wk!$AQ47,PASTE_DQS_TRACKER!$E:$E,Swaps_wk!AC$2,PASTE_DQS_TRACKER!$A:$A,"&gt;="&amp;$A$1,PASTE_DQS_TRACKER!$A:$A,"&lt;="&amp;$A$2)</f>
        <v>0</v>
      </c>
      <c r="AD47" s="6">
        <f>SUMIFS(PASTE_DQS_TRACKER!$D:$D,PASTE_DQS_TRACKER!$C:$C,Swaps_wk!$AQ47,PASTE_DQS_TRACKER!$B:$B,Swaps_wk!AD$2,PASTE_DQS_TRACKER!$A:$A,"&gt;="&amp;$A$1,PASTE_DQS_TRACKER!$A:$A,"&lt;="&amp;$A$2)-SUMIFS(PASTE_DQS_TRACKER!$D:$D,PASTE_DQS_TRACKER!$C:$C,Swaps_wk!$AQ47,PASTE_DQS_TRACKER!$E:$E,Swaps_wk!AD$2,PASTE_DQS_TRACKER!$A:$A,"&gt;="&amp;$A$1,PASTE_DQS_TRACKER!$A:$A,"&lt;="&amp;$A$2)</f>
        <v>0</v>
      </c>
      <c r="AE47" s="6">
        <f>SUMIFS(PASTE_DQS_TRACKER!$D:$D,PASTE_DQS_TRACKER!$C:$C,Swaps_wk!$AQ47,PASTE_DQS_TRACKER!$B:$B,Swaps_wk!AE$2,PASTE_DQS_TRACKER!$A:$A,"&gt;="&amp;$A$1,PASTE_DQS_TRACKER!$A:$A,"&lt;="&amp;$A$2)-SUMIFS(PASTE_DQS_TRACKER!$D:$D,PASTE_DQS_TRACKER!$C:$C,Swaps_wk!$AQ47,PASTE_DQS_TRACKER!$E:$E,Swaps_wk!AE$2,PASTE_DQS_TRACKER!$A:$A,"&gt;="&amp;$A$1,PASTE_DQS_TRACKER!$A:$A,"&lt;="&amp;$A$2)</f>
        <v>0</v>
      </c>
      <c r="AF47" s="6">
        <f>SUMIFS(PASTE_DQS_TRACKER!$D:$D,PASTE_DQS_TRACKER!$C:$C,Swaps_wk!$AQ47,PASTE_DQS_TRACKER!$B:$B,Swaps_wk!AF$2,PASTE_DQS_TRACKER!$A:$A,"&gt;="&amp;$A$1,PASTE_DQS_TRACKER!$A:$A,"&lt;="&amp;$A$2)-SUMIFS(PASTE_DQS_TRACKER!$D:$D,PASTE_DQS_TRACKER!$C:$C,Swaps_wk!$AQ47,PASTE_DQS_TRACKER!$E:$E,Swaps_wk!AF$2,PASTE_DQS_TRACKER!$A:$A,"&gt;="&amp;$A$1,PASTE_DQS_TRACKER!$A:$A,"&lt;="&amp;$A$2)</f>
        <v>0</v>
      </c>
      <c r="AG47" s="6">
        <f>SUMIFS(PASTE_DQS_TRACKER!$D:$D,PASTE_DQS_TRACKER!$C:$C,Swaps_wk!$AQ47,PASTE_DQS_TRACKER!$B:$B,Swaps_wk!AG$2,PASTE_DQS_TRACKER!$A:$A,"&gt;="&amp;$A$1,PASTE_DQS_TRACKER!$A:$A,"&lt;="&amp;$A$2)-SUMIFS(PASTE_DQS_TRACKER!$D:$D,PASTE_DQS_TRACKER!$C:$C,Swaps_wk!$AQ47,PASTE_DQS_TRACKER!$E:$E,Swaps_wk!AG$2,PASTE_DQS_TRACKER!$A:$A,"&gt;="&amp;$A$1,PASTE_DQS_TRACKER!$A:$A,"&lt;="&amp;$A$2)</f>
        <v>0</v>
      </c>
      <c r="AH47" s="6">
        <f>SUMIFS(PASTE_DQS_TRACKER!$D:$D,PASTE_DQS_TRACKER!$C:$C,Swaps_wk!$AQ47,PASTE_DQS_TRACKER!$B:$B,Swaps_wk!AH$2,PASTE_DQS_TRACKER!$A:$A,"&gt;="&amp;$A$1,PASTE_DQS_TRACKER!$A:$A,"&lt;="&amp;$A$2)-SUMIFS(PASTE_DQS_TRACKER!$D:$D,PASTE_DQS_TRACKER!$C:$C,Swaps_wk!$AQ47,PASTE_DQS_TRACKER!$E:$E,Swaps_wk!AH$2,PASTE_DQS_TRACKER!$A:$A,"&gt;="&amp;$A$1,PASTE_DQS_TRACKER!$A:$A,"&lt;="&amp;$A$2)</f>
        <v>0</v>
      </c>
      <c r="AI47" s="6">
        <f>SUMIFS(PASTE_DQS_TRACKER!$D:$D,PASTE_DQS_TRACKER!$C:$C,Swaps_wk!$AQ47,PASTE_DQS_TRACKER!$B:$B,Swaps_wk!AI$2,PASTE_DQS_TRACKER!$A:$A,"&gt;="&amp;$A$1,PASTE_DQS_TRACKER!$A:$A,"&lt;="&amp;$A$2)-SUMIFS(PASTE_DQS_TRACKER!$D:$D,PASTE_DQS_TRACKER!$C:$C,Swaps_wk!$AQ47,PASTE_DQS_TRACKER!$E:$E,Swaps_wk!AI$2,PASTE_DQS_TRACKER!$A:$A,"&gt;="&amp;$A$1,PASTE_DQS_TRACKER!$A:$A,"&lt;="&amp;$A$2)</f>
        <v>0</v>
      </c>
      <c r="AJ47" s="6">
        <f>SUMIFS(PASTE_DQS_TRACKER!$D:$D,PASTE_DQS_TRACKER!$C:$C,Swaps_wk!$AQ47,PASTE_DQS_TRACKER!$B:$B,Swaps_wk!AJ$2,PASTE_DQS_TRACKER!$A:$A,"&gt;="&amp;$A$1,PASTE_DQS_TRACKER!$A:$A,"&lt;="&amp;$A$2)-SUMIFS(PASTE_DQS_TRACKER!$D:$D,PASTE_DQS_TRACKER!$C:$C,Swaps_wk!$AQ47,PASTE_DQS_TRACKER!$E:$E,Swaps_wk!AJ$2,PASTE_DQS_TRACKER!$A:$A,"&gt;="&amp;$A$1,PASTE_DQS_TRACKER!$A:$A,"&lt;="&amp;$A$2)</f>
        <v>0</v>
      </c>
      <c r="AK47" s="6">
        <f>SUMIFS(PASTE_DQS_TRACKER!$D:$D,PASTE_DQS_TRACKER!$C:$C,Swaps_wk!$AQ47,PASTE_DQS_TRACKER!$B:$B,Swaps_wk!AK$2,PASTE_DQS_TRACKER!$A:$A,"&gt;="&amp;$A$1,PASTE_DQS_TRACKER!$A:$A,"&lt;="&amp;$A$2)-SUMIFS(PASTE_DQS_TRACKER!$D:$D,PASTE_DQS_TRACKER!$C:$C,Swaps_wk!$AQ47,PASTE_DQS_TRACKER!$E:$E,Swaps_wk!AK$2,PASTE_DQS_TRACKER!$A:$A,"&gt;="&amp;$A$1,PASTE_DQS_TRACKER!$A:$A,"&lt;="&amp;$A$2)</f>
        <v>0</v>
      </c>
      <c r="AL47" s="6">
        <f>SUMIFS(PASTE_DQS_TRACKER!$D:$D,PASTE_DQS_TRACKER!$C:$C,Swaps_wk!$AQ47,PASTE_DQS_TRACKER!$B:$B,Swaps_wk!AL$2,PASTE_DQS_TRACKER!$A:$A,"&gt;="&amp;$A$1,PASTE_DQS_TRACKER!$A:$A,"&lt;="&amp;$A$2)-SUMIFS(PASTE_DQS_TRACKER!$D:$D,PASTE_DQS_TRACKER!$C:$C,Swaps_wk!$AQ47,PASTE_DQS_TRACKER!$E:$E,Swaps_wk!AL$2,PASTE_DQS_TRACKER!$A:$A,"&gt;="&amp;$A$1,PASTE_DQS_TRACKER!$A:$A,"&lt;="&amp;$A$2)</f>
        <v>0</v>
      </c>
      <c r="AM47" s="6">
        <f>SUMIFS(PASTE_DQS_TRACKER!$D:$D,PASTE_DQS_TRACKER!$C:$C,Swaps_wk!$AQ47,PASTE_DQS_TRACKER!$B:$B,Swaps_wk!AM$2,PASTE_DQS_TRACKER!$A:$A,"&gt;="&amp;$A$1,PASTE_DQS_TRACKER!$A:$A,"&lt;="&amp;$A$2)-SUMIFS(PASTE_DQS_TRACKER!$D:$D,PASTE_DQS_TRACKER!$C:$C,Swaps_wk!$AQ47,PASTE_DQS_TRACKER!$E:$E,Swaps_wk!AM$2,PASTE_DQS_TRACKER!$A:$A,"&gt;="&amp;$A$1,PASTE_DQS_TRACKER!$A:$A,"&lt;="&amp;$A$2)</f>
        <v>0</v>
      </c>
      <c r="AN47" s="6">
        <f>SUMIFS(PASTE_DQS_TRACKER!$D:$D,PASTE_DQS_TRACKER!$C:$C,Swaps_wk!$AQ47,PASTE_DQS_TRACKER!$B:$B,Swaps_wk!AN$2,PASTE_DQS_TRACKER!$A:$A,"&gt;="&amp;$A$1,PASTE_DQS_TRACKER!$A:$A,"&lt;="&amp;$A$2)-SUMIFS(PASTE_DQS_TRACKER!$D:$D,PASTE_DQS_TRACKER!$C:$C,Swaps_wk!$AQ47,PASTE_DQS_TRACKER!$E:$E,Swaps_wk!AN$2,PASTE_DQS_TRACKER!$A:$A,"&gt;="&amp;$A$1,PASTE_DQS_TRACKER!$A:$A,"&lt;="&amp;$A$2)</f>
        <v>0</v>
      </c>
      <c r="AO47" s="6">
        <f t="shared" si="0"/>
        <v>0</v>
      </c>
      <c r="AP47">
        <v>46</v>
      </c>
      <c r="AQ47" t="str">
        <f t="shared" si="1"/>
        <v>WHB/1X14</v>
      </c>
    </row>
    <row r="48" spans="1:43" x14ac:dyDescent="0.25">
      <c r="A48" t="s">
        <v>284</v>
      </c>
      <c r="B48" s="6">
        <f>SUMIFS(PASTE_DQS_TRACKER!$D:$D,PASTE_DQS_TRACKER!$C:$C,Swaps_wk!$AQ48,PASTE_DQS_TRACKER!$B:$B,Swaps_wk!B$2,PASTE_DQS_TRACKER!$A:$A,"&gt;="&amp;$A$1,PASTE_DQS_TRACKER!$A:$A,"&lt;="&amp;$A$2)-SUMIFS(PASTE_DQS_TRACKER!$D:$D,PASTE_DQS_TRACKER!$C:$C,Swaps_wk!$AQ48,PASTE_DQS_TRACKER!$E:$E,Swaps_wk!B$2,PASTE_DQS_TRACKER!$A:$A,"&gt;="&amp;$A$1,PASTE_DQS_TRACKER!$A:$A,"&lt;="&amp;$A$2)</f>
        <v>0</v>
      </c>
      <c r="C48" s="6">
        <f>SUMIFS(PASTE_DQS_TRACKER!$D:$D,PASTE_DQS_TRACKER!$C:$C,Swaps_wk!$AQ48,PASTE_DQS_TRACKER!$B:$B,Swaps_wk!C$2,PASTE_DQS_TRACKER!$A:$A,"&gt;="&amp;$A$1,PASTE_DQS_TRACKER!$A:$A,"&lt;="&amp;$A$2)-SUMIFS(PASTE_DQS_TRACKER!$D:$D,PASTE_DQS_TRACKER!$C:$C,Swaps_wk!$AQ48,PASTE_DQS_TRACKER!$E:$E,Swaps_wk!C$2,PASTE_DQS_TRACKER!$A:$A,"&gt;="&amp;$A$1,PASTE_DQS_TRACKER!$A:$A,"&lt;="&amp;$A$2)</f>
        <v>0</v>
      </c>
      <c r="D48" s="6">
        <f>SUMIFS(PASTE_DQS_TRACKER!$D:$D,PASTE_DQS_TRACKER!$C:$C,Swaps_wk!$AQ48,PASTE_DQS_TRACKER!$B:$B,Swaps_wk!D$2,PASTE_DQS_TRACKER!$A:$A,"&gt;="&amp;$A$1,PASTE_DQS_TRACKER!$A:$A,"&lt;="&amp;$A$2)-SUMIFS(PASTE_DQS_TRACKER!$D:$D,PASTE_DQS_TRACKER!$C:$C,Swaps_wk!$AQ48,PASTE_DQS_TRACKER!$E:$E,Swaps_wk!D$2,PASTE_DQS_TRACKER!$A:$A,"&gt;="&amp;$A$1,PASTE_DQS_TRACKER!$A:$A,"&lt;="&amp;$A$2)</f>
        <v>0</v>
      </c>
      <c r="E48" s="6">
        <f>SUMIFS(PASTE_DQS_TRACKER!$D:$D,PASTE_DQS_TRACKER!$C:$C,Swaps_wk!$AQ48,PASTE_DQS_TRACKER!$B:$B,Swaps_wk!E$2,PASTE_DQS_TRACKER!$A:$A,"&gt;="&amp;$A$1,PASTE_DQS_TRACKER!$A:$A,"&lt;="&amp;$A$2)-SUMIFS(PASTE_DQS_TRACKER!$D:$D,PASTE_DQS_TRACKER!$C:$C,Swaps_wk!$AQ48,PASTE_DQS_TRACKER!$E:$E,Swaps_wk!E$2,PASTE_DQS_TRACKER!$A:$A,"&gt;="&amp;$A$1,PASTE_DQS_TRACKER!$A:$A,"&lt;="&amp;$A$2)</f>
        <v>0</v>
      </c>
      <c r="F48" s="6">
        <f>SUMIFS(PASTE_DQS_TRACKER!$D:$D,PASTE_DQS_TRACKER!$C:$C,Swaps_wk!$AQ48,PASTE_DQS_TRACKER!$B:$B,Swaps_wk!F$2,PASTE_DQS_TRACKER!$A:$A,"&gt;="&amp;$A$1,PASTE_DQS_TRACKER!$A:$A,"&lt;="&amp;$A$2)-SUMIFS(PASTE_DQS_TRACKER!$D:$D,PASTE_DQS_TRACKER!$C:$C,Swaps_wk!$AQ48,PASTE_DQS_TRACKER!$E:$E,Swaps_wk!F$2,PASTE_DQS_TRACKER!$A:$A,"&gt;="&amp;$A$1,PASTE_DQS_TRACKER!$A:$A,"&lt;="&amp;$A$2)</f>
        <v>0</v>
      </c>
      <c r="G48" s="6">
        <f>SUMIFS(PASTE_DQS_TRACKER!$D:$D,PASTE_DQS_TRACKER!$C:$C,Swaps_wk!$AQ48,PASTE_DQS_TRACKER!$B:$B,Swaps_wk!G$2,PASTE_DQS_TRACKER!$A:$A,"&gt;="&amp;$A$1,PASTE_DQS_TRACKER!$A:$A,"&lt;="&amp;$A$2)-SUMIFS(PASTE_DQS_TRACKER!$D:$D,PASTE_DQS_TRACKER!$C:$C,Swaps_wk!$AQ48,PASTE_DQS_TRACKER!$E:$E,Swaps_wk!G$2,PASTE_DQS_TRACKER!$A:$A,"&gt;="&amp;$A$1,PASTE_DQS_TRACKER!$A:$A,"&lt;="&amp;$A$2)</f>
        <v>0</v>
      </c>
      <c r="H48" s="6">
        <f>SUMIFS(PASTE_DQS_TRACKER!$D:$D,PASTE_DQS_TRACKER!$C:$C,Swaps_wk!$AQ48,PASTE_DQS_TRACKER!$B:$B,Swaps_wk!H$2,PASTE_DQS_TRACKER!$A:$A,"&gt;="&amp;$A$1,PASTE_DQS_TRACKER!$A:$A,"&lt;="&amp;$A$2)-SUMIFS(PASTE_DQS_TRACKER!$D:$D,PASTE_DQS_TRACKER!$C:$C,Swaps_wk!$AQ48,PASTE_DQS_TRACKER!$E:$E,Swaps_wk!H$2,PASTE_DQS_TRACKER!$A:$A,"&gt;="&amp;$A$1,PASTE_DQS_TRACKER!$A:$A,"&lt;="&amp;$A$2)</f>
        <v>0</v>
      </c>
      <c r="I48" s="6">
        <f>SUMIFS(PASTE_DQS_TRACKER!$D:$D,PASTE_DQS_TRACKER!$C:$C,Swaps_wk!$AQ48,PASTE_DQS_TRACKER!$B:$B,Swaps_wk!I$2,PASTE_DQS_TRACKER!$A:$A,"&gt;="&amp;$A$1,PASTE_DQS_TRACKER!$A:$A,"&lt;="&amp;$A$2)-SUMIFS(PASTE_DQS_TRACKER!$D:$D,PASTE_DQS_TRACKER!$C:$C,Swaps_wk!$AQ48,PASTE_DQS_TRACKER!$E:$E,Swaps_wk!I$2,PASTE_DQS_TRACKER!$A:$A,"&gt;="&amp;$A$1,PASTE_DQS_TRACKER!$A:$A,"&lt;="&amp;$A$2)</f>
        <v>0</v>
      </c>
      <c r="J48" s="6">
        <f>SUMIFS(PASTE_DQS_TRACKER!$D:$D,PASTE_DQS_TRACKER!$C:$C,Swaps_wk!$AQ48,PASTE_DQS_TRACKER!$B:$B,Swaps_wk!J$2,PASTE_DQS_TRACKER!$A:$A,"&gt;="&amp;$A$1,PASTE_DQS_TRACKER!$A:$A,"&lt;="&amp;$A$2)-SUMIFS(PASTE_DQS_TRACKER!$D:$D,PASTE_DQS_TRACKER!$C:$C,Swaps_wk!$AQ48,PASTE_DQS_TRACKER!$E:$E,Swaps_wk!J$2,PASTE_DQS_TRACKER!$A:$A,"&gt;="&amp;$A$1,PASTE_DQS_TRACKER!$A:$A,"&lt;="&amp;$A$2)</f>
        <v>0</v>
      </c>
      <c r="K48" s="6">
        <f>SUMIFS(PASTE_DQS_TRACKER!$D:$D,PASTE_DQS_TRACKER!$C:$C,Swaps_wk!$AQ48,PASTE_DQS_TRACKER!$B:$B,Swaps_wk!K$2,PASTE_DQS_TRACKER!$A:$A,"&gt;="&amp;$A$1,PASTE_DQS_TRACKER!$A:$A,"&lt;="&amp;$A$2)-SUMIFS(PASTE_DQS_TRACKER!$D:$D,PASTE_DQS_TRACKER!$C:$C,Swaps_wk!$AQ48,PASTE_DQS_TRACKER!$E:$E,Swaps_wk!K$2,PASTE_DQS_TRACKER!$A:$A,"&gt;="&amp;$A$1,PASTE_DQS_TRACKER!$A:$A,"&lt;="&amp;$A$2)</f>
        <v>0</v>
      </c>
      <c r="L48" s="6">
        <f>SUMIFS(PASTE_DQS_TRACKER!$D:$D,PASTE_DQS_TRACKER!$C:$C,Swaps_wk!$AQ48,PASTE_DQS_TRACKER!$B:$B,Swaps_wk!L$2,PASTE_DQS_TRACKER!$A:$A,"&gt;="&amp;$A$1,PASTE_DQS_TRACKER!$A:$A,"&lt;="&amp;$A$2)-SUMIFS(PASTE_DQS_TRACKER!$D:$D,PASTE_DQS_TRACKER!$C:$C,Swaps_wk!$AQ48,PASTE_DQS_TRACKER!$E:$E,Swaps_wk!L$2,PASTE_DQS_TRACKER!$A:$A,"&gt;="&amp;$A$1,PASTE_DQS_TRACKER!$A:$A,"&lt;="&amp;$A$2)</f>
        <v>0</v>
      </c>
      <c r="M48" s="6">
        <f>SUMIFS(PASTE_DQS_TRACKER!$D:$D,PASTE_DQS_TRACKER!$C:$C,Swaps_wk!$AQ48,PASTE_DQS_TRACKER!$B:$B,Swaps_wk!M$2,PASTE_DQS_TRACKER!$A:$A,"&gt;="&amp;$A$1,PASTE_DQS_TRACKER!$A:$A,"&lt;="&amp;$A$2)-SUMIFS(PASTE_DQS_TRACKER!$D:$D,PASTE_DQS_TRACKER!$C:$C,Swaps_wk!$AQ48,PASTE_DQS_TRACKER!$E:$E,Swaps_wk!M$2,PASTE_DQS_TRACKER!$A:$A,"&gt;="&amp;$A$1,PASTE_DQS_TRACKER!$A:$A,"&lt;="&amp;$A$2)</f>
        <v>0</v>
      </c>
      <c r="N48" s="6">
        <f>SUMIFS(PASTE_DQS_TRACKER!$D:$D,PASTE_DQS_TRACKER!$C:$C,Swaps_wk!$AQ48,PASTE_DQS_TRACKER!$B:$B,Swaps_wk!N$2,PASTE_DQS_TRACKER!$A:$A,"&gt;="&amp;$A$1,PASTE_DQS_TRACKER!$A:$A,"&lt;="&amp;$A$2)-SUMIFS(PASTE_DQS_TRACKER!$D:$D,PASTE_DQS_TRACKER!$C:$C,Swaps_wk!$AQ48,PASTE_DQS_TRACKER!$E:$E,Swaps_wk!N$2,PASTE_DQS_TRACKER!$A:$A,"&gt;="&amp;$A$1,PASTE_DQS_TRACKER!$A:$A,"&lt;="&amp;$A$2)</f>
        <v>0</v>
      </c>
      <c r="O48" s="6">
        <f>SUMIFS(PASTE_DQS_TRACKER!$D:$D,PASTE_DQS_TRACKER!$C:$C,Swaps_wk!$AQ48,PASTE_DQS_TRACKER!$B:$B,Swaps_wk!O$2,PASTE_DQS_TRACKER!$A:$A,"&gt;="&amp;$A$1,PASTE_DQS_TRACKER!$A:$A,"&lt;="&amp;$A$2)-SUMIFS(PASTE_DQS_TRACKER!$D:$D,PASTE_DQS_TRACKER!$C:$C,Swaps_wk!$AQ48,PASTE_DQS_TRACKER!$E:$E,Swaps_wk!O$2,PASTE_DQS_TRACKER!$A:$A,"&gt;="&amp;$A$1,PASTE_DQS_TRACKER!$A:$A,"&lt;="&amp;$A$2)</f>
        <v>0</v>
      </c>
      <c r="P48" s="6">
        <f>SUMIFS(PASTE_DQS_TRACKER!$D:$D,PASTE_DQS_TRACKER!$C:$C,Swaps_wk!$AQ48,PASTE_DQS_TRACKER!$B:$B,Swaps_wk!P$2,PASTE_DQS_TRACKER!$A:$A,"&gt;="&amp;$A$1,PASTE_DQS_TRACKER!$A:$A,"&lt;="&amp;$A$2)-SUMIFS(PASTE_DQS_TRACKER!$D:$D,PASTE_DQS_TRACKER!$C:$C,Swaps_wk!$AQ48,PASTE_DQS_TRACKER!$E:$E,Swaps_wk!P$2,PASTE_DQS_TRACKER!$A:$A,"&gt;="&amp;$A$1,PASTE_DQS_TRACKER!$A:$A,"&lt;="&amp;$A$2)</f>
        <v>0</v>
      </c>
      <c r="Q48" s="6">
        <f>SUMIFS(PASTE_DQS_TRACKER!$D:$D,PASTE_DQS_TRACKER!$C:$C,Swaps_wk!$AQ48,PASTE_DQS_TRACKER!$B:$B,Swaps_wk!Q$2,PASTE_DQS_TRACKER!$A:$A,"&gt;="&amp;$A$1,PASTE_DQS_TRACKER!$A:$A,"&lt;="&amp;$A$2)-SUMIFS(PASTE_DQS_TRACKER!$D:$D,PASTE_DQS_TRACKER!$C:$C,Swaps_wk!$AQ48,PASTE_DQS_TRACKER!$E:$E,Swaps_wk!Q$2,PASTE_DQS_TRACKER!$A:$A,"&gt;="&amp;$A$1,PASTE_DQS_TRACKER!$A:$A,"&lt;="&amp;$A$2)</f>
        <v>0</v>
      </c>
      <c r="R48" s="6">
        <f>SUMIFS(PASTE_DQS_TRACKER!$D:$D,PASTE_DQS_TRACKER!$C:$C,Swaps_wk!$AQ48,PASTE_DQS_TRACKER!$B:$B,Swaps_wk!R$2,PASTE_DQS_TRACKER!$A:$A,"&gt;="&amp;$A$1,PASTE_DQS_TRACKER!$A:$A,"&lt;="&amp;$A$2)-SUMIFS(PASTE_DQS_TRACKER!$D:$D,PASTE_DQS_TRACKER!$C:$C,Swaps_wk!$AQ48,PASTE_DQS_TRACKER!$E:$E,Swaps_wk!R$2,PASTE_DQS_TRACKER!$A:$A,"&gt;="&amp;$A$1,PASTE_DQS_TRACKER!$A:$A,"&lt;="&amp;$A$2)</f>
        <v>0</v>
      </c>
      <c r="S48" s="6">
        <f>SUMIFS(PASTE_DQS_TRACKER!$D:$D,PASTE_DQS_TRACKER!$C:$C,Swaps_wk!$AQ48,PASTE_DQS_TRACKER!$B:$B,Swaps_wk!S$2,PASTE_DQS_TRACKER!$A:$A,"&gt;="&amp;$A$1,PASTE_DQS_TRACKER!$A:$A,"&lt;="&amp;$A$2)-SUMIFS(PASTE_DQS_TRACKER!$D:$D,PASTE_DQS_TRACKER!$C:$C,Swaps_wk!$AQ48,PASTE_DQS_TRACKER!$E:$E,Swaps_wk!S$2,PASTE_DQS_TRACKER!$A:$A,"&gt;="&amp;$A$1,PASTE_DQS_TRACKER!$A:$A,"&lt;="&amp;$A$2)</f>
        <v>0</v>
      </c>
      <c r="T48" s="6">
        <f>SUMIFS(PASTE_DQS_TRACKER!$D:$D,PASTE_DQS_TRACKER!$C:$C,Swaps_wk!$AQ48,PASTE_DQS_TRACKER!$B:$B,Swaps_wk!T$2,PASTE_DQS_TRACKER!$A:$A,"&gt;="&amp;$A$1,PASTE_DQS_TRACKER!$A:$A,"&lt;="&amp;$A$2)-SUMIFS(PASTE_DQS_TRACKER!$D:$D,PASTE_DQS_TRACKER!$C:$C,Swaps_wk!$AQ48,PASTE_DQS_TRACKER!$E:$E,Swaps_wk!T$2,PASTE_DQS_TRACKER!$A:$A,"&gt;="&amp;$A$1,PASTE_DQS_TRACKER!$A:$A,"&lt;="&amp;$A$2)</f>
        <v>0</v>
      </c>
      <c r="U48" s="6">
        <f>SUMIFS(PASTE_DQS_TRACKER!$D:$D,PASTE_DQS_TRACKER!$C:$C,Swaps_wk!$AQ48,PASTE_DQS_TRACKER!$B:$B,Swaps_wk!U$2,PASTE_DQS_TRACKER!$A:$A,"&gt;="&amp;$A$1,PASTE_DQS_TRACKER!$A:$A,"&lt;="&amp;$A$2)-SUMIFS(PASTE_DQS_TRACKER!$D:$D,PASTE_DQS_TRACKER!$C:$C,Swaps_wk!$AQ48,PASTE_DQS_TRACKER!$E:$E,Swaps_wk!U$2,PASTE_DQS_TRACKER!$A:$A,"&gt;="&amp;$A$1,PASTE_DQS_TRACKER!$A:$A,"&lt;="&amp;$A$2)</f>
        <v>0</v>
      </c>
      <c r="V48" s="6">
        <f>SUMIFS(PASTE_DQS_TRACKER!$D:$D,PASTE_DQS_TRACKER!$C:$C,Swaps_wk!$AQ48,PASTE_DQS_TRACKER!$B:$B,Swaps_wk!V$2,PASTE_DQS_TRACKER!$A:$A,"&gt;="&amp;$A$1,PASTE_DQS_TRACKER!$A:$A,"&lt;="&amp;$A$2)-SUMIFS(PASTE_DQS_TRACKER!$D:$D,PASTE_DQS_TRACKER!$C:$C,Swaps_wk!$AQ48,PASTE_DQS_TRACKER!$E:$E,Swaps_wk!V$2,PASTE_DQS_TRACKER!$A:$A,"&gt;="&amp;$A$1,PASTE_DQS_TRACKER!$A:$A,"&lt;="&amp;$A$2)</f>
        <v>0</v>
      </c>
      <c r="W48" s="6">
        <f>SUMIFS(PASTE_DQS_TRACKER!$D:$D,PASTE_DQS_TRACKER!$C:$C,Swaps_wk!$AQ48,PASTE_DQS_TRACKER!$B:$B,Swaps_wk!W$2,PASTE_DQS_TRACKER!$A:$A,"&gt;="&amp;$A$1,PASTE_DQS_TRACKER!$A:$A,"&lt;="&amp;$A$2)-SUMIFS(PASTE_DQS_TRACKER!$D:$D,PASTE_DQS_TRACKER!$C:$C,Swaps_wk!$AQ48,PASTE_DQS_TRACKER!$E:$E,Swaps_wk!W$2,PASTE_DQS_TRACKER!$A:$A,"&gt;="&amp;$A$1,PASTE_DQS_TRACKER!$A:$A,"&lt;="&amp;$A$2)</f>
        <v>0</v>
      </c>
      <c r="X48" s="6">
        <f>SUMIFS(PASTE_DQS_TRACKER!$D:$D,PASTE_DQS_TRACKER!$C:$C,Swaps_wk!$AQ48,PASTE_DQS_TRACKER!$B:$B,Swaps_wk!X$2,PASTE_DQS_TRACKER!$A:$A,"&gt;="&amp;$A$1,PASTE_DQS_TRACKER!$A:$A,"&lt;="&amp;$A$2)-SUMIFS(PASTE_DQS_TRACKER!$D:$D,PASTE_DQS_TRACKER!$C:$C,Swaps_wk!$AQ48,PASTE_DQS_TRACKER!$E:$E,Swaps_wk!X$2,PASTE_DQS_TRACKER!$A:$A,"&gt;="&amp;$A$1,PASTE_DQS_TRACKER!$A:$A,"&lt;="&amp;$A$2)</f>
        <v>0</v>
      </c>
      <c r="Y48" s="6">
        <f>SUMIFS(PASTE_DQS_TRACKER!$D:$D,PASTE_DQS_TRACKER!$C:$C,Swaps_wk!$AQ48,PASTE_DQS_TRACKER!$B:$B,Swaps_wk!Y$2,PASTE_DQS_TRACKER!$A:$A,"&gt;="&amp;$A$1,PASTE_DQS_TRACKER!$A:$A,"&lt;="&amp;$A$2)-SUMIFS(PASTE_DQS_TRACKER!$D:$D,PASTE_DQS_TRACKER!$C:$C,Swaps_wk!$AQ48,PASTE_DQS_TRACKER!$E:$E,Swaps_wk!Y$2,PASTE_DQS_TRACKER!$A:$A,"&gt;="&amp;$A$1,PASTE_DQS_TRACKER!$A:$A,"&lt;="&amp;$A$2)</f>
        <v>0</v>
      </c>
      <c r="Z48" s="6">
        <f>SUMIFS(PASTE_DQS_TRACKER!$D:$D,PASTE_DQS_TRACKER!$C:$C,Swaps_wk!$AQ48,PASTE_DQS_TRACKER!$B:$B,Swaps_wk!Z$2,PASTE_DQS_TRACKER!$A:$A,"&gt;="&amp;$A$1,PASTE_DQS_TRACKER!$A:$A,"&lt;="&amp;$A$2)-SUMIFS(PASTE_DQS_TRACKER!$D:$D,PASTE_DQS_TRACKER!$C:$C,Swaps_wk!$AQ48,PASTE_DQS_TRACKER!$E:$E,Swaps_wk!Z$2,PASTE_DQS_TRACKER!$A:$A,"&gt;="&amp;$A$1,PASTE_DQS_TRACKER!$A:$A,"&lt;="&amp;$A$2)</f>
        <v>0</v>
      </c>
      <c r="AA48" s="6">
        <f>SUMIFS(PASTE_DQS_TRACKER!$D:$D,PASTE_DQS_TRACKER!$C:$C,Swaps_wk!$AQ48,PASTE_DQS_TRACKER!$B:$B,Swaps_wk!AA$2,PASTE_DQS_TRACKER!$A:$A,"&gt;="&amp;$A$1,PASTE_DQS_TRACKER!$A:$A,"&lt;="&amp;$A$2)-SUMIFS(PASTE_DQS_TRACKER!$D:$D,PASTE_DQS_TRACKER!$C:$C,Swaps_wk!$AQ48,PASTE_DQS_TRACKER!$E:$E,Swaps_wk!AA$2,PASTE_DQS_TRACKER!$A:$A,"&gt;="&amp;$A$1,PASTE_DQS_TRACKER!$A:$A,"&lt;="&amp;$A$2)</f>
        <v>0</v>
      </c>
      <c r="AB48" s="6">
        <f>SUMIFS(PASTE_DQS_TRACKER!$D:$D,PASTE_DQS_TRACKER!$C:$C,Swaps_wk!$AQ48,PASTE_DQS_TRACKER!$B:$B,Swaps_wk!AB$2,PASTE_DQS_TRACKER!$A:$A,"&gt;="&amp;$A$1,PASTE_DQS_TRACKER!$A:$A,"&lt;="&amp;$A$2)-SUMIFS(PASTE_DQS_TRACKER!$D:$D,PASTE_DQS_TRACKER!$C:$C,Swaps_wk!$AQ48,PASTE_DQS_TRACKER!$E:$E,Swaps_wk!AB$2,PASTE_DQS_TRACKER!$A:$A,"&gt;="&amp;$A$1,PASTE_DQS_TRACKER!$A:$A,"&lt;="&amp;$A$2)</f>
        <v>0</v>
      </c>
      <c r="AC48" s="6">
        <f>SUMIFS(PASTE_DQS_TRACKER!$D:$D,PASTE_DQS_TRACKER!$C:$C,Swaps_wk!$AQ48,PASTE_DQS_TRACKER!$B:$B,Swaps_wk!AC$2,PASTE_DQS_TRACKER!$A:$A,"&gt;="&amp;$A$1,PASTE_DQS_TRACKER!$A:$A,"&lt;="&amp;$A$2)-SUMIFS(PASTE_DQS_TRACKER!$D:$D,PASTE_DQS_TRACKER!$C:$C,Swaps_wk!$AQ48,PASTE_DQS_TRACKER!$E:$E,Swaps_wk!AC$2,PASTE_DQS_TRACKER!$A:$A,"&gt;="&amp;$A$1,PASTE_DQS_TRACKER!$A:$A,"&lt;="&amp;$A$2)</f>
        <v>0</v>
      </c>
      <c r="AD48" s="6">
        <f>SUMIFS(PASTE_DQS_TRACKER!$D:$D,PASTE_DQS_TRACKER!$C:$C,Swaps_wk!$AQ48,PASTE_DQS_TRACKER!$B:$B,Swaps_wk!AD$2,PASTE_DQS_TRACKER!$A:$A,"&gt;="&amp;$A$1,PASTE_DQS_TRACKER!$A:$A,"&lt;="&amp;$A$2)-SUMIFS(PASTE_DQS_TRACKER!$D:$D,PASTE_DQS_TRACKER!$C:$C,Swaps_wk!$AQ48,PASTE_DQS_TRACKER!$E:$E,Swaps_wk!AD$2,PASTE_DQS_TRACKER!$A:$A,"&gt;="&amp;$A$1,PASTE_DQS_TRACKER!$A:$A,"&lt;="&amp;$A$2)</f>
        <v>0</v>
      </c>
      <c r="AE48" s="6">
        <f>SUMIFS(PASTE_DQS_TRACKER!$D:$D,PASTE_DQS_TRACKER!$C:$C,Swaps_wk!$AQ48,PASTE_DQS_TRACKER!$B:$B,Swaps_wk!AE$2,PASTE_DQS_TRACKER!$A:$A,"&gt;="&amp;$A$1,PASTE_DQS_TRACKER!$A:$A,"&lt;="&amp;$A$2)-SUMIFS(PASTE_DQS_TRACKER!$D:$D,PASTE_DQS_TRACKER!$C:$C,Swaps_wk!$AQ48,PASTE_DQS_TRACKER!$E:$E,Swaps_wk!AE$2,PASTE_DQS_TRACKER!$A:$A,"&gt;="&amp;$A$1,PASTE_DQS_TRACKER!$A:$A,"&lt;="&amp;$A$2)</f>
        <v>0</v>
      </c>
      <c r="AF48" s="6">
        <f>SUMIFS(PASTE_DQS_TRACKER!$D:$D,PASTE_DQS_TRACKER!$C:$C,Swaps_wk!$AQ48,PASTE_DQS_TRACKER!$B:$B,Swaps_wk!AF$2,PASTE_DQS_TRACKER!$A:$A,"&gt;="&amp;$A$1,PASTE_DQS_TRACKER!$A:$A,"&lt;="&amp;$A$2)-SUMIFS(PASTE_DQS_TRACKER!$D:$D,PASTE_DQS_TRACKER!$C:$C,Swaps_wk!$AQ48,PASTE_DQS_TRACKER!$E:$E,Swaps_wk!AF$2,PASTE_DQS_TRACKER!$A:$A,"&gt;="&amp;$A$1,PASTE_DQS_TRACKER!$A:$A,"&lt;="&amp;$A$2)</f>
        <v>0</v>
      </c>
      <c r="AG48" s="6">
        <f>SUMIFS(PASTE_DQS_TRACKER!$D:$D,PASTE_DQS_TRACKER!$C:$C,Swaps_wk!$AQ48,PASTE_DQS_TRACKER!$B:$B,Swaps_wk!AG$2,PASTE_DQS_TRACKER!$A:$A,"&gt;="&amp;$A$1,PASTE_DQS_TRACKER!$A:$A,"&lt;="&amp;$A$2)-SUMIFS(PASTE_DQS_TRACKER!$D:$D,PASTE_DQS_TRACKER!$C:$C,Swaps_wk!$AQ48,PASTE_DQS_TRACKER!$E:$E,Swaps_wk!AG$2,PASTE_DQS_TRACKER!$A:$A,"&gt;="&amp;$A$1,PASTE_DQS_TRACKER!$A:$A,"&lt;="&amp;$A$2)</f>
        <v>0</v>
      </c>
      <c r="AH48" s="6">
        <f>SUMIFS(PASTE_DQS_TRACKER!$D:$D,PASTE_DQS_TRACKER!$C:$C,Swaps_wk!$AQ48,PASTE_DQS_TRACKER!$B:$B,Swaps_wk!AH$2,PASTE_DQS_TRACKER!$A:$A,"&gt;="&amp;$A$1,PASTE_DQS_TRACKER!$A:$A,"&lt;="&amp;$A$2)-SUMIFS(PASTE_DQS_TRACKER!$D:$D,PASTE_DQS_TRACKER!$C:$C,Swaps_wk!$AQ48,PASTE_DQS_TRACKER!$E:$E,Swaps_wk!AH$2,PASTE_DQS_TRACKER!$A:$A,"&gt;="&amp;$A$1,PASTE_DQS_TRACKER!$A:$A,"&lt;="&amp;$A$2)</f>
        <v>0</v>
      </c>
      <c r="AI48" s="6">
        <f>SUMIFS(PASTE_DQS_TRACKER!$D:$D,PASTE_DQS_TRACKER!$C:$C,Swaps_wk!$AQ48,PASTE_DQS_TRACKER!$B:$B,Swaps_wk!AI$2,PASTE_DQS_TRACKER!$A:$A,"&gt;="&amp;$A$1,PASTE_DQS_TRACKER!$A:$A,"&lt;="&amp;$A$2)-SUMIFS(PASTE_DQS_TRACKER!$D:$D,PASTE_DQS_TRACKER!$C:$C,Swaps_wk!$AQ48,PASTE_DQS_TRACKER!$E:$E,Swaps_wk!AI$2,PASTE_DQS_TRACKER!$A:$A,"&gt;="&amp;$A$1,PASTE_DQS_TRACKER!$A:$A,"&lt;="&amp;$A$2)</f>
        <v>0</v>
      </c>
      <c r="AJ48" s="6">
        <f>SUMIFS(PASTE_DQS_TRACKER!$D:$D,PASTE_DQS_TRACKER!$C:$C,Swaps_wk!$AQ48,PASTE_DQS_TRACKER!$B:$B,Swaps_wk!AJ$2,PASTE_DQS_TRACKER!$A:$A,"&gt;="&amp;$A$1,PASTE_DQS_TRACKER!$A:$A,"&lt;="&amp;$A$2)-SUMIFS(PASTE_DQS_TRACKER!$D:$D,PASTE_DQS_TRACKER!$C:$C,Swaps_wk!$AQ48,PASTE_DQS_TRACKER!$E:$E,Swaps_wk!AJ$2,PASTE_DQS_TRACKER!$A:$A,"&gt;="&amp;$A$1,PASTE_DQS_TRACKER!$A:$A,"&lt;="&amp;$A$2)</f>
        <v>0</v>
      </c>
      <c r="AK48" s="6">
        <f>SUMIFS(PASTE_DQS_TRACKER!$D:$D,PASTE_DQS_TRACKER!$C:$C,Swaps_wk!$AQ48,PASTE_DQS_TRACKER!$B:$B,Swaps_wk!AK$2,PASTE_DQS_TRACKER!$A:$A,"&gt;="&amp;$A$1,PASTE_DQS_TRACKER!$A:$A,"&lt;="&amp;$A$2)-SUMIFS(PASTE_DQS_TRACKER!$D:$D,PASTE_DQS_TRACKER!$C:$C,Swaps_wk!$AQ48,PASTE_DQS_TRACKER!$E:$E,Swaps_wk!AK$2,PASTE_DQS_TRACKER!$A:$A,"&gt;="&amp;$A$1,PASTE_DQS_TRACKER!$A:$A,"&lt;="&amp;$A$2)</f>
        <v>0</v>
      </c>
      <c r="AL48" s="6">
        <f>SUMIFS(PASTE_DQS_TRACKER!$D:$D,PASTE_DQS_TRACKER!$C:$C,Swaps_wk!$AQ48,PASTE_DQS_TRACKER!$B:$B,Swaps_wk!AL$2,PASTE_DQS_TRACKER!$A:$A,"&gt;="&amp;$A$1,PASTE_DQS_TRACKER!$A:$A,"&lt;="&amp;$A$2)-SUMIFS(PASTE_DQS_TRACKER!$D:$D,PASTE_DQS_TRACKER!$C:$C,Swaps_wk!$AQ48,PASTE_DQS_TRACKER!$E:$E,Swaps_wk!AL$2,PASTE_DQS_TRACKER!$A:$A,"&gt;="&amp;$A$1,PASTE_DQS_TRACKER!$A:$A,"&lt;="&amp;$A$2)</f>
        <v>0</v>
      </c>
      <c r="AM48" s="6">
        <f>SUMIFS(PASTE_DQS_TRACKER!$D:$D,PASTE_DQS_TRACKER!$C:$C,Swaps_wk!$AQ48,PASTE_DQS_TRACKER!$B:$B,Swaps_wk!AM$2,PASTE_DQS_TRACKER!$A:$A,"&gt;="&amp;$A$1,PASTE_DQS_TRACKER!$A:$A,"&lt;="&amp;$A$2)-SUMIFS(PASTE_DQS_TRACKER!$D:$D,PASTE_DQS_TRACKER!$C:$C,Swaps_wk!$AQ48,PASTE_DQS_TRACKER!$E:$E,Swaps_wk!AM$2,PASTE_DQS_TRACKER!$A:$A,"&gt;="&amp;$A$1,PASTE_DQS_TRACKER!$A:$A,"&lt;="&amp;$A$2)</f>
        <v>0</v>
      </c>
      <c r="AN48" s="6">
        <f>SUMIFS(PASTE_DQS_TRACKER!$D:$D,PASTE_DQS_TRACKER!$C:$C,Swaps_wk!$AQ48,PASTE_DQS_TRACKER!$B:$B,Swaps_wk!AN$2,PASTE_DQS_TRACKER!$A:$A,"&gt;="&amp;$A$1,PASTE_DQS_TRACKER!$A:$A,"&lt;="&amp;$A$2)-SUMIFS(PASTE_DQS_TRACKER!$D:$D,PASTE_DQS_TRACKER!$C:$C,Swaps_wk!$AQ48,PASTE_DQS_TRACKER!$E:$E,Swaps_wk!AN$2,PASTE_DQS_TRACKER!$A:$A,"&gt;="&amp;$A$1,PASTE_DQS_TRACKER!$A:$A,"&lt;="&amp;$A$2)</f>
        <v>0</v>
      </c>
      <c r="AO48" s="6">
        <f t="shared" si="0"/>
        <v>0</v>
      </c>
      <c r="AP48">
        <v>47</v>
      </c>
      <c r="AQ48" t="str">
        <f t="shared" si="1"/>
        <v>WHG/2AC4.</v>
      </c>
    </row>
    <row r="49" spans="1:43" x14ac:dyDescent="0.25">
      <c r="A49" t="s">
        <v>286</v>
      </c>
      <c r="B49" s="6">
        <f>SUMIFS(PASTE_DQS_TRACKER!$D:$D,PASTE_DQS_TRACKER!$C:$C,Swaps_wk!$AQ49,PASTE_DQS_TRACKER!$B:$B,Swaps_wk!B$2,PASTE_DQS_TRACKER!$A:$A,"&gt;="&amp;$A$1,PASTE_DQS_TRACKER!$A:$A,"&lt;="&amp;$A$2)-SUMIFS(PASTE_DQS_TRACKER!$D:$D,PASTE_DQS_TRACKER!$C:$C,Swaps_wk!$AQ49,PASTE_DQS_TRACKER!$E:$E,Swaps_wk!B$2,PASTE_DQS_TRACKER!$A:$A,"&gt;="&amp;$A$1,PASTE_DQS_TRACKER!$A:$A,"&lt;="&amp;$A$2)</f>
        <v>0</v>
      </c>
      <c r="C49" s="6">
        <f>SUMIFS(PASTE_DQS_TRACKER!$D:$D,PASTE_DQS_TRACKER!$C:$C,Swaps_wk!$AQ49,PASTE_DQS_TRACKER!$B:$B,Swaps_wk!C$2,PASTE_DQS_TRACKER!$A:$A,"&gt;="&amp;$A$1,PASTE_DQS_TRACKER!$A:$A,"&lt;="&amp;$A$2)-SUMIFS(PASTE_DQS_TRACKER!$D:$D,PASTE_DQS_TRACKER!$C:$C,Swaps_wk!$AQ49,PASTE_DQS_TRACKER!$E:$E,Swaps_wk!C$2,PASTE_DQS_TRACKER!$A:$A,"&gt;="&amp;$A$1,PASTE_DQS_TRACKER!$A:$A,"&lt;="&amp;$A$2)</f>
        <v>0</v>
      </c>
      <c r="D49" s="6">
        <f>SUMIFS(PASTE_DQS_TRACKER!$D:$D,PASTE_DQS_TRACKER!$C:$C,Swaps_wk!$AQ49,PASTE_DQS_TRACKER!$B:$B,Swaps_wk!D$2,PASTE_DQS_TRACKER!$A:$A,"&gt;="&amp;$A$1,PASTE_DQS_TRACKER!$A:$A,"&lt;="&amp;$A$2)-SUMIFS(PASTE_DQS_TRACKER!$D:$D,PASTE_DQS_TRACKER!$C:$C,Swaps_wk!$AQ49,PASTE_DQS_TRACKER!$E:$E,Swaps_wk!D$2,PASTE_DQS_TRACKER!$A:$A,"&gt;="&amp;$A$1,PASTE_DQS_TRACKER!$A:$A,"&lt;="&amp;$A$2)</f>
        <v>0</v>
      </c>
      <c r="E49" s="6">
        <f>SUMIFS(PASTE_DQS_TRACKER!$D:$D,PASTE_DQS_TRACKER!$C:$C,Swaps_wk!$AQ49,PASTE_DQS_TRACKER!$B:$B,Swaps_wk!E$2,PASTE_DQS_TRACKER!$A:$A,"&gt;="&amp;$A$1,PASTE_DQS_TRACKER!$A:$A,"&lt;="&amp;$A$2)-SUMIFS(PASTE_DQS_TRACKER!$D:$D,PASTE_DQS_TRACKER!$C:$C,Swaps_wk!$AQ49,PASTE_DQS_TRACKER!$E:$E,Swaps_wk!E$2,PASTE_DQS_TRACKER!$A:$A,"&gt;="&amp;$A$1,PASTE_DQS_TRACKER!$A:$A,"&lt;="&amp;$A$2)</f>
        <v>0</v>
      </c>
      <c r="F49" s="6">
        <f>SUMIFS(PASTE_DQS_TRACKER!$D:$D,PASTE_DQS_TRACKER!$C:$C,Swaps_wk!$AQ49,PASTE_DQS_TRACKER!$B:$B,Swaps_wk!F$2,PASTE_DQS_TRACKER!$A:$A,"&gt;="&amp;$A$1,PASTE_DQS_TRACKER!$A:$A,"&lt;="&amp;$A$2)-SUMIFS(PASTE_DQS_TRACKER!$D:$D,PASTE_DQS_TRACKER!$C:$C,Swaps_wk!$AQ49,PASTE_DQS_TRACKER!$E:$E,Swaps_wk!F$2,PASTE_DQS_TRACKER!$A:$A,"&gt;="&amp;$A$1,PASTE_DQS_TRACKER!$A:$A,"&lt;="&amp;$A$2)</f>
        <v>0</v>
      </c>
      <c r="G49" s="6">
        <f>SUMIFS(PASTE_DQS_TRACKER!$D:$D,PASTE_DQS_TRACKER!$C:$C,Swaps_wk!$AQ49,PASTE_DQS_TRACKER!$B:$B,Swaps_wk!G$2,PASTE_DQS_TRACKER!$A:$A,"&gt;="&amp;$A$1,PASTE_DQS_TRACKER!$A:$A,"&lt;="&amp;$A$2)-SUMIFS(PASTE_DQS_TRACKER!$D:$D,PASTE_DQS_TRACKER!$C:$C,Swaps_wk!$AQ49,PASTE_DQS_TRACKER!$E:$E,Swaps_wk!G$2,PASTE_DQS_TRACKER!$A:$A,"&gt;="&amp;$A$1,PASTE_DQS_TRACKER!$A:$A,"&lt;="&amp;$A$2)</f>
        <v>0</v>
      </c>
      <c r="H49" s="6">
        <f>SUMIFS(PASTE_DQS_TRACKER!$D:$D,PASTE_DQS_TRACKER!$C:$C,Swaps_wk!$AQ49,PASTE_DQS_TRACKER!$B:$B,Swaps_wk!H$2,PASTE_DQS_TRACKER!$A:$A,"&gt;="&amp;$A$1,PASTE_DQS_TRACKER!$A:$A,"&lt;="&amp;$A$2)-SUMIFS(PASTE_DQS_TRACKER!$D:$D,PASTE_DQS_TRACKER!$C:$C,Swaps_wk!$AQ49,PASTE_DQS_TRACKER!$E:$E,Swaps_wk!H$2,PASTE_DQS_TRACKER!$A:$A,"&gt;="&amp;$A$1,PASTE_DQS_TRACKER!$A:$A,"&lt;="&amp;$A$2)</f>
        <v>0</v>
      </c>
      <c r="I49" s="6">
        <f>SUMIFS(PASTE_DQS_TRACKER!$D:$D,PASTE_DQS_TRACKER!$C:$C,Swaps_wk!$AQ49,PASTE_DQS_TRACKER!$B:$B,Swaps_wk!I$2,PASTE_DQS_TRACKER!$A:$A,"&gt;="&amp;$A$1,PASTE_DQS_TRACKER!$A:$A,"&lt;="&amp;$A$2)-SUMIFS(PASTE_DQS_TRACKER!$D:$D,PASTE_DQS_TRACKER!$C:$C,Swaps_wk!$AQ49,PASTE_DQS_TRACKER!$E:$E,Swaps_wk!I$2,PASTE_DQS_TRACKER!$A:$A,"&gt;="&amp;$A$1,PASTE_DQS_TRACKER!$A:$A,"&lt;="&amp;$A$2)</f>
        <v>0</v>
      </c>
      <c r="J49" s="6">
        <f>SUMIFS(PASTE_DQS_TRACKER!$D:$D,PASTE_DQS_TRACKER!$C:$C,Swaps_wk!$AQ49,PASTE_DQS_TRACKER!$B:$B,Swaps_wk!J$2,PASTE_DQS_TRACKER!$A:$A,"&gt;="&amp;$A$1,PASTE_DQS_TRACKER!$A:$A,"&lt;="&amp;$A$2)-SUMIFS(PASTE_DQS_TRACKER!$D:$D,PASTE_DQS_TRACKER!$C:$C,Swaps_wk!$AQ49,PASTE_DQS_TRACKER!$E:$E,Swaps_wk!J$2,PASTE_DQS_TRACKER!$A:$A,"&gt;="&amp;$A$1,PASTE_DQS_TRACKER!$A:$A,"&lt;="&amp;$A$2)</f>
        <v>0</v>
      </c>
      <c r="K49" s="6">
        <f>SUMIFS(PASTE_DQS_TRACKER!$D:$D,PASTE_DQS_TRACKER!$C:$C,Swaps_wk!$AQ49,PASTE_DQS_TRACKER!$B:$B,Swaps_wk!K$2,PASTE_DQS_TRACKER!$A:$A,"&gt;="&amp;$A$1,PASTE_DQS_TRACKER!$A:$A,"&lt;="&amp;$A$2)-SUMIFS(PASTE_DQS_TRACKER!$D:$D,PASTE_DQS_TRACKER!$C:$C,Swaps_wk!$AQ49,PASTE_DQS_TRACKER!$E:$E,Swaps_wk!K$2,PASTE_DQS_TRACKER!$A:$A,"&gt;="&amp;$A$1,PASTE_DQS_TRACKER!$A:$A,"&lt;="&amp;$A$2)</f>
        <v>0</v>
      </c>
      <c r="L49" s="6">
        <f>SUMIFS(PASTE_DQS_TRACKER!$D:$D,PASTE_DQS_TRACKER!$C:$C,Swaps_wk!$AQ49,PASTE_DQS_TRACKER!$B:$B,Swaps_wk!L$2,PASTE_DQS_TRACKER!$A:$A,"&gt;="&amp;$A$1,PASTE_DQS_TRACKER!$A:$A,"&lt;="&amp;$A$2)-SUMIFS(PASTE_DQS_TRACKER!$D:$D,PASTE_DQS_TRACKER!$C:$C,Swaps_wk!$AQ49,PASTE_DQS_TRACKER!$E:$E,Swaps_wk!L$2,PASTE_DQS_TRACKER!$A:$A,"&gt;="&amp;$A$1,PASTE_DQS_TRACKER!$A:$A,"&lt;="&amp;$A$2)</f>
        <v>0</v>
      </c>
      <c r="M49" s="6">
        <f>SUMIFS(PASTE_DQS_TRACKER!$D:$D,PASTE_DQS_TRACKER!$C:$C,Swaps_wk!$AQ49,PASTE_DQS_TRACKER!$B:$B,Swaps_wk!M$2,PASTE_DQS_TRACKER!$A:$A,"&gt;="&amp;$A$1,PASTE_DQS_TRACKER!$A:$A,"&lt;="&amp;$A$2)-SUMIFS(PASTE_DQS_TRACKER!$D:$D,PASTE_DQS_TRACKER!$C:$C,Swaps_wk!$AQ49,PASTE_DQS_TRACKER!$E:$E,Swaps_wk!M$2,PASTE_DQS_TRACKER!$A:$A,"&gt;="&amp;$A$1,PASTE_DQS_TRACKER!$A:$A,"&lt;="&amp;$A$2)</f>
        <v>0</v>
      </c>
      <c r="N49" s="6">
        <f>SUMIFS(PASTE_DQS_TRACKER!$D:$D,PASTE_DQS_TRACKER!$C:$C,Swaps_wk!$AQ49,PASTE_DQS_TRACKER!$B:$B,Swaps_wk!N$2,PASTE_DQS_TRACKER!$A:$A,"&gt;="&amp;$A$1,PASTE_DQS_TRACKER!$A:$A,"&lt;="&amp;$A$2)-SUMIFS(PASTE_DQS_TRACKER!$D:$D,PASTE_DQS_TRACKER!$C:$C,Swaps_wk!$AQ49,PASTE_DQS_TRACKER!$E:$E,Swaps_wk!N$2,PASTE_DQS_TRACKER!$A:$A,"&gt;="&amp;$A$1,PASTE_DQS_TRACKER!$A:$A,"&lt;="&amp;$A$2)</f>
        <v>0</v>
      </c>
      <c r="O49" s="6">
        <f>SUMIFS(PASTE_DQS_TRACKER!$D:$D,PASTE_DQS_TRACKER!$C:$C,Swaps_wk!$AQ49,PASTE_DQS_TRACKER!$B:$B,Swaps_wk!O$2,PASTE_DQS_TRACKER!$A:$A,"&gt;="&amp;$A$1,PASTE_DQS_TRACKER!$A:$A,"&lt;="&amp;$A$2)-SUMIFS(PASTE_DQS_TRACKER!$D:$D,PASTE_DQS_TRACKER!$C:$C,Swaps_wk!$AQ49,PASTE_DQS_TRACKER!$E:$E,Swaps_wk!O$2,PASTE_DQS_TRACKER!$A:$A,"&gt;="&amp;$A$1,PASTE_DQS_TRACKER!$A:$A,"&lt;="&amp;$A$2)</f>
        <v>0</v>
      </c>
      <c r="P49" s="6">
        <f>SUMIFS(PASTE_DQS_TRACKER!$D:$D,PASTE_DQS_TRACKER!$C:$C,Swaps_wk!$AQ49,PASTE_DQS_TRACKER!$B:$B,Swaps_wk!P$2,PASTE_DQS_TRACKER!$A:$A,"&gt;="&amp;$A$1,PASTE_DQS_TRACKER!$A:$A,"&lt;="&amp;$A$2)-SUMIFS(PASTE_DQS_TRACKER!$D:$D,PASTE_DQS_TRACKER!$C:$C,Swaps_wk!$AQ49,PASTE_DQS_TRACKER!$E:$E,Swaps_wk!P$2,PASTE_DQS_TRACKER!$A:$A,"&gt;="&amp;$A$1,PASTE_DQS_TRACKER!$A:$A,"&lt;="&amp;$A$2)</f>
        <v>0</v>
      </c>
      <c r="Q49" s="6">
        <f>SUMIFS(PASTE_DQS_TRACKER!$D:$D,PASTE_DQS_TRACKER!$C:$C,Swaps_wk!$AQ49,PASTE_DQS_TRACKER!$B:$B,Swaps_wk!Q$2,PASTE_DQS_TRACKER!$A:$A,"&gt;="&amp;$A$1,PASTE_DQS_TRACKER!$A:$A,"&lt;="&amp;$A$2)-SUMIFS(PASTE_DQS_TRACKER!$D:$D,PASTE_DQS_TRACKER!$C:$C,Swaps_wk!$AQ49,PASTE_DQS_TRACKER!$E:$E,Swaps_wk!Q$2,PASTE_DQS_TRACKER!$A:$A,"&gt;="&amp;$A$1,PASTE_DQS_TRACKER!$A:$A,"&lt;="&amp;$A$2)</f>
        <v>0</v>
      </c>
      <c r="R49" s="6">
        <f>SUMIFS(PASTE_DQS_TRACKER!$D:$D,PASTE_DQS_TRACKER!$C:$C,Swaps_wk!$AQ49,PASTE_DQS_TRACKER!$B:$B,Swaps_wk!R$2,PASTE_DQS_TRACKER!$A:$A,"&gt;="&amp;$A$1,PASTE_DQS_TRACKER!$A:$A,"&lt;="&amp;$A$2)-SUMIFS(PASTE_DQS_TRACKER!$D:$D,PASTE_DQS_TRACKER!$C:$C,Swaps_wk!$AQ49,PASTE_DQS_TRACKER!$E:$E,Swaps_wk!R$2,PASTE_DQS_TRACKER!$A:$A,"&gt;="&amp;$A$1,PASTE_DQS_TRACKER!$A:$A,"&lt;="&amp;$A$2)</f>
        <v>0</v>
      </c>
      <c r="S49" s="6">
        <f>SUMIFS(PASTE_DQS_TRACKER!$D:$D,PASTE_DQS_TRACKER!$C:$C,Swaps_wk!$AQ49,PASTE_DQS_TRACKER!$B:$B,Swaps_wk!S$2,PASTE_DQS_TRACKER!$A:$A,"&gt;="&amp;$A$1,PASTE_DQS_TRACKER!$A:$A,"&lt;="&amp;$A$2)-SUMIFS(PASTE_DQS_TRACKER!$D:$D,PASTE_DQS_TRACKER!$C:$C,Swaps_wk!$AQ49,PASTE_DQS_TRACKER!$E:$E,Swaps_wk!S$2,PASTE_DQS_TRACKER!$A:$A,"&gt;="&amp;$A$1,PASTE_DQS_TRACKER!$A:$A,"&lt;="&amp;$A$2)</f>
        <v>0</v>
      </c>
      <c r="T49" s="6">
        <f>SUMIFS(PASTE_DQS_TRACKER!$D:$D,PASTE_DQS_TRACKER!$C:$C,Swaps_wk!$AQ49,PASTE_DQS_TRACKER!$B:$B,Swaps_wk!T$2,PASTE_DQS_TRACKER!$A:$A,"&gt;="&amp;$A$1,PASTE_DQS_TRACKER!$A:$A,"&lt;="&amp;$A$2)-SUMIFS(PASTE_DQS_TRACKER!$D:$D,PASTE_DQS_TRACKER!$C:$C,Swaps_wk!$AQ49,PASTE_DQS_TRACKER!$E:$E,Swaps_wk!T$2,PASTE_DQS_TRACKER!$A:$A,"&gt;="&amp;$A$1,PASTE_DQS_TRACKER!$A:$A,"&lt;="&amp;$A$2)</f>
        <v>0</v>
      </c>
      <c r="U49" s="6">
        <f>SUMIFS(PASTE_DQS_TRACKER!$D:$D,PASTE_DQS_TRACKER!$C:$C,Swaps_wk!$AQ49,PASTE_DQS_TRACKER!$B:$B,Swaps_wk!U$2,PASTE_DQS_TRACKER!$A:$A,"&gt;="&amp;$A$1,PASTE_DQS_TRACKER!$A:$A,"&lt;="&amp;$A$2)-SUMIFS(PASTE_DQS_TRACKER!$D:$D,PASTE_DQS_TRACKER!$C:$C,Swaps_wk!$AQ49,PASTE_DQS_TRACKER!$E:$E,Swaps_wk!U$2,PASTE_DQS_TRACKER!$A:$A,"&gt;="&amp;$A$1,PASTE_DQS_TRACKER!$A:$A,"&lt;="&amp;$A$2)</f>
        <v>0</v>
      </c>
      <c r="V49" s="6">
        <f>SUMIFS(PASTE_DQS_TRACKER!$D:$D,PASTE_DQS_TRACKER!$C:$C,Swaps_wk!$AQ49,PASTE_DQS_TRACKER!$B:$B,Swaps_wk!V$2,PASTE_DQS_TRACKER!$A:$A,"&gt;="&amp;$A$1,PASTE_DQS_TRACKER!$A:$A,"&lt;="&amp;$A$2)-SUMIFS(PASTE_DQS_TRACKER!$D:$D,PASTE_DQS_TRACKER!$C:$C,Swaps_wk!$AQ49,PASTE_DQS_TRACKER!$E:$E,Swaps_wk!V$2,PASTE_DQS_TRACKER!$A:$A,"&gt;="&amp;$A$1,PASTE_DQS_TRACKER!$A:$A,"&lt;="&amp;$A$2)</f>
        <v>0</v>
      </c>
      <c r="W49" s="6">
        <f>SUMIFS(PASTE_DQS_TRACKER!$D:$D,PASTE_DQS_TRACKER!$C:$C,Swaps_wk!$AQ49,PASTE_DQS_TRACKER!$B:$B,Swaps_wk!W$2,PASTE_DQS_TRACKER!$A:$A,"&gt;="&amp;$A$1,PASTE_DQS_TRACKER!$A:$A,"&lt;="&amp;$A$2)-SUMIFS(PASTE_DQS_TRACKER!$D:$D,PASTE_DQS_TRACKER!$C:$C,Swaps_wk!$AQ49,PASTE_DQS_TRACKER!$E:$E,Swaps_wk!W$2,PASTE_DQS_TRACKER!$A:$A,"&gt;="&amp;$A$1,PASTE_DQS_TRACKER!$A:$A,"&lt;="&amp;$A$2)</f>
        <v>0</v>
      </c>
      <c r="X49" s="6">
        <f>SUMIFS(PASTE_DQS_TRACKER!$D:$D,PASTE_DQS_TRACKER!$C:$C,Swaps_wk!$AQ49,PASTE_DQS_TRACKER!$B:$B,Swaps_wk!X$2,PASTE_DQS_TRACKER!$A:$A,"&gt;="&amp;$A$1,PASTE_DQS_TRACKER!$A:$A,"&lt;="&amp;$A$2)-SUMIFS(PASTE_DQS_TRACKER!$D:$D,PASTE_DQS_TRACKER!$C:$C,Swaps_wk!$AQ49,PASTE_DQS_TRACKER!$E:$E,Swaps_wk!X$2,PASTE_DQS_TRACKER!$A:$A,"&gt;="&amp;$A$1,PASTE_DQS_TRACKER!$A:$A,"&lt;="&amp;$A$2)</f>
        <v>0</v>
      </c>
      <c r="Y49" s="6">
        <f>SUMIFS(PASTE_DQS_TRACKER!$D:$D,PASTE_DQS_TRACKER!$C:$C,Swaps_wk!$AQ49,PASTE_DQS_TRACKER!$B:$B,Swaps_wk!Y$2,PASTE_DQS_TRACKER!$A:$A,"&gt;="&amp;$A$1,PASTE_DQS_TRACKER!$A:$A,"&lt;="&amp;$A$2)-SUMIFS(PASTE_DQS_TRACKER!$D:$D,PASTE_DQS_TRACKER!$C:$C,Swaps_wk!$AQ49,PASTE_DQS_TRACKER!$E:$E,Swaps_wk!Y$2,PASTE_DQS_TRACKER!$A:$A,"&gt;="&amp;$A$1,PASTE_DQS_TRACKER!$A:$A,"&lt;="&amp;$A$2)</f>
        <v>0</v>
      </c>
      <c r="Z49" s="6">
        <f>SUMIFS(PASTE_DQS_TRACKER!$D:$D,PASTE_DQS_TRACKER!$C:$C,Swaps_wk!$AQ49,PASTE_DQS_TRACKER!$B:$B,Swaps_wk!Z$2,PASTE_DQS_TRACKER!$A:$A,"&gt;="&amp;$A$1,PASTE_DQS_TRACKER!$A:$A,"&lt;="&amp;$A$2)-SUMIFS(PASTE_DQS_TRACKER!$D:$D,PASTE_DQS_TRACKER!$C:$C,Swaps_wk!$AQ49,PASTE_DQS_TRACKER!$E:$E,Swaps_wk!Z$2,PASTE_DQS_TRACKER!$A:$A,"&gt;="&amp;$A$1,PASTE_DQS_TRACKER!$A:$A,"&lt;="&amp;$A$2)</f>
        <v>0</v>
      </c>
      <c r="AA49" s="6">
        <f>SUMIFS(PASTE_DQS_TRACKER!$D:$D,PASTE_DQS_TRACKER!$C:$C,Swaps_wk!$AQ49,PASTE_DQS_TRACKER!$B:$B,Swaps_wk!AA$2,PASTE_DQS_TRACKER!$A:$A,"&gt;="&amp;$A$1,PASTE_DQS_TRACKER!$A:$A,"&lt;="&amp;$A$2)-SUMIFS(PASTE_DQS_TRACKER!$D:$D,PASTE_DQS_TRACKER!$C:$C,Swaps_wk!$AQ49,PASTE_DQS_TRACKER!$E:$E,Swaps_wk!AA$2,PASTE_DQS_TRACKER!$A:$A,"&gt;="&amp;$A$1,PASTE_DQS_TRACKER!$A:$A,"&lt;="&amp;$A$2)</f>
        <v>0</v>
      </c>
      <c r="AB49" s="6">
        <f>SUMIFS(PASTE_DQS_TRACKER!$D:$D,PASTE_DQS_TRACKER!$C:$C,Swaps_wk!$AQ49,PASTE_DQS_TRACKER!$B:$B,Swaps_wk!AB$2,PASTE_DQS_TRACKER!$A:$A,"&gt;="&amp;$A$1,PASTE_DQS_TRACKER!$A:$A,"&lt;="&amp;$A$2)-SUMIFS(PASTE_DQS_TRACKER!$D:$D,PASTE_DQS_TRACKER!$C:$C,Swaps_wk!$AQ49,PASTE_DQS_TRACKER!$E:$E,Swaps_wk!AB$2,PASTE_DQS_TRACKER!$A:$A,"&gt;="&amp;$A$1,PASTE_DQS_TRACKER!$A:$A,"&lt;="&amp;$A$2)</f>
        <v>0</v>
      </c>
      <c r="AC49" s="6">
        <f>SUMIFS(PASTE_DQS_TRACKER!$D:$D,PASTE_DQS_TRACKER!$C:$C,Swaps_wk!$AQ49,PASTE_DQS_TRACKER!$B:$B,Swaps_wk!AC$2,PASTE_DQS_TRACKER!$A:$A,"&gt;="&amp;$A$1,PASTE_DQS_TRACKER!$A:$A,"&lt;="&amp;$A$2)-SUMIFS(PASTE_DQS_TRACKER!$D:$D,PASTE_DQS_TRACKER!$C:$C,Swaps_wk!$AQ49,PASTE_DQS_TRACKER!$E:$E,Swaps_wk!AC$2,PASTE_DQS_TRACKER!$A:$A,"&gt;="&amp;$A$1,PASTE_DQS_TRACKER!$A:$A,"&lt;="&amp;$A$2)</f>
        <v>0</v>
      </c>
      <c r="AD49" s="6">
        <f>SUMIFS(PASTE_DQS_TRACKER!$D:$D,PASTE_DQS_TRACKER!$C:$C,Swaps_wk!$AQ49,PASTE_DQS_TRACKER!$B:$B,Swaps_wk!AD$2,PASTE_DQS_TRACKER!$A:$A,"&gt;="&amp;$A$1,PASTE_DQS_TRACKER!$A:$A,"&lt;="&amp;$A$2)-SUMIFS(PASTE_DQS_TRACKER!$D:$D,PASTE_DQS_TRACKER!$C:$C,Swaps_wk!$AQ49,PASTE_DQS_TRACKER!$E:$E,Swaps_wk!AD$2,PASTE_DQS_TRACKER!$A:$A,"&gt;="&amp;$A$1,PASTE_DQS_TRACKER!$A:$A,"&lt;="&amp;$A$2)</f>
        <v>0</v>
      </c>
      <c r="AE49" s="6">
        <f>SUMIFS(PASTE_DQS_TRACKER!$D:$D,PASTE_DQS_TRACKER!$C:$C,Swaps_wk!$AQ49,PASTE_DQS_TRACKER!$B:$B,Swaps_wk!AE$2,PASTE_DQS_TRACKER!$A:$A,"&gt;="&amp;$A$1,PASTE_DQS_TRACKER!$A:$A,"&lt;="&amp;$A$2)-SUMIFS(PASTE_DQS_TRACKER!$D:$D,PASTE_DQS_TRACKER!$C:$C,Swaps_wk!$AQ49,PASTE_DQS_TRACKER!$E:$E,Swaps_wk!AE$2,PASTE_DQS_TRACKER!$A:$A,"&gt;="&amp;$A$1,PASTE_DQS_TRACKER!$A:$A,"&lt;="&amp;$A$2)</f>
        <v>0</v>
      </c>
      <c r="AF49" s="6">
        <f>SUMIFS(PASTE_DQS_TRACKER!$D:$D,PASTE_DQS_TRACKER!$C:$C,Swaps_wk!$AQ49,PASTE_DQS_TRACKER!$B:$B,Swaps_wk!AF$2,PASTE_DQS_TRACKER!$A:$A,"&gt;="&amp;$A$1,PASTE_DQS_TRACKER!$A:$A,"&lt;="&amp;$A$2)-SUMIFS(PASTE_DQS_TRACKER!$D:$D,PASTE_DQS_TRACKER!$C:$C,Swaps_wk!$AQ49,PASTE_DQS_TRACKER!$E:$E,Swaps_wk!AF$2,PASTE_DQS_TRACKER!$A:$A,"&gt;="&amp;$A$1,PASTE_DQS_TRACKER!$A:$A,"&lt;="&amp;$A$2)</f>
        <v>0</v>
      </c>
      <c r="AG49" s="6">
        <f>SUMIFS(PASTE_DQS_TRACKER!$D:$D,PASTE_DQS_TRACKER!$C:$C,Swaps_wk!$AQ49,PASTE_DQS_TRACKER!$B:$B,Swaps_wk!AG$2,PASTE_DQS_TRACKER!$A:$A,"&gt;="&amp;$A$1,PASTE_DQS_TRACKER!$A:$A,"&lt;="&amp;$A$2)-SUMIFS(PASTE_DQS_TRACKER!$D:$D,PASTE_DQS_TRACKER!$C:$C,Swaps_wk!$AQ49,PASTE_DQS_TRACKER!$E:$E,Swaps_wk!AG$2,PASTE_DQS_TRACKER!$A:$A,"&gt;="&amp;$A$1,PASTE_DQS_TRACKER!$A:$A,"&lt;="&amp;$A$2)</f>
        <v>0</v>
      </c>
      <c r="AH49" s="6">
        <f>SUMIFS(PASTE_DQS_TRACKER!$D:$D,PASTE_DQS_TRACKER!$C:$C,Swaps_wk!$AQ49,PASTE_DQS_TRACKER!$B:$B,Swaps_wk!AH$2,PASTE_DQS_TRACKER!$A:$A,"&gt;="&amp;$A$1,PASTE_DQS_TRACKER!$A:$A,"&lt;="&amp;$A$2)-SUMIFS(PASTE_DQS_TRACKER!$D:$D,PASTE_DQS_TRACKER!$C:$C,Swaps_wk!$AQ49,PASTE_DQS_TRACKER!$E:$E,Swaps_wk!AH$2,PASTE_DQS_TRACKER!$A:$A,"&gt;="&amp;$A$1,PASTE_DQS_TRACKER!$A:$A,"&lt;="&amp;$A$2)</f>
        <v>0</v>
      </c>
      <c r="AI49" s="6">
        <f>SUMIFS(PASTE_DQS_TRACKER!$D:$D,PASTE_DQS_TRACKER!$C:$C,Swaps_wk!$AQ49,PASTE_DQS_TRACKER!$B:$B,Swaps_wk!AI$2,PASTE_DQS_TRACKER!$A:$A,"&gt;="&amp;$A$1,PASTE_DQS_TRACKER!$A:$A,"&lt;="&amp;$A$2)-SUMIFS(PASTE_DQS_TRACKER!$D:$D,PASTE_DQS_TRACKER!$C:$C,Swaps_wk!$AQ49,PASTE_DQS_TRACKER!$E:$E,Swaps_wk!AI$2,PASTE_DQS_TRACKER!$A:$A,"&gt;="&amp;$A$1,PASTE_DQS_TRACKER!$A:$A,"&lt;="&amp;$A$2)</f>
        <v>0</v>
      </c>
      <c r="AJ49" s="6">
        <f>SUMIFS(PASTE_DQS_TRACKER!$D:$D,PASTE_DQS_TRACKER!$C:$C,Swaps_wk!$AQ49,PASTE_DQS_TRACKER!$B:$B,Swaps_wk!AJ$2,PASTE_DQS_TRACKER!$A:$A,"&gt;="&amp;$A$1,PASTE_DQS_TRACKER!$A:$A,"&lt;="&amp;$A$2)-SUMIFS(PASTE_DQS_TRACKER!$D:$D,PASTE_DQS_TRACKER!$C:$C,Swaps_wk!$AQ49,PASTE_DQS_TRACKER!$E:$E,Swaps_wk!AJ$2,PASTE_DQS_TRACKER!$A:$A,"&gt;="&amp;$A$1,PASTE_DQS_TRACKER!$A:$A,"&lt;="&amp;$A$2)</f>
        <v>0</v>
      </c>
      <c r="AK49" s="6">
        <f>SUMIFS(PASTE_DQS_TRACKER!$D:$D,PASTE_DQS_TRACKER!$C:$C,Swaps_wk!$AQ49,PASTE_DQS_TRACKER!$B:$B,Swaps_wk!AK$2,PASTE_DQS_TRACKER!$A:$A,"&gt;="&amp;$A$1,PASTE_DQS_TRACKER!$A:$A,"&lt;="&amp;$A$2)-SUMIFS(PASTE_DQS_TRACKER!$D:$D,PASTE_DQS_TRACKER!$C:$C,Swaps_wk!$AQ49,PASTE_DQS_TRACKER!$E:$E,Swaps_wk!AK$2,PASTE_DQS_TRACKER!$A:$A,"&gt;="&amp;$A$1,PASTE_DQS_TRACKER!$A:$A,"&lt;="&amp;$A$2)</f>
        <v>0</v>
      </c>
      <c r="AL49" s="6">
        <f>SUMIFS(PASTE_DQS_TRACKER!$D:$D,PASTE_DQS_TRACKER!$C:$C,Swaps_wk!$AQ49,PASTE_DQS_TRACKER!$B:$B,Swaps_wk!AL$2,PASTE_DQS_TRACKER!$A:$A,"&gt;="&amp;$A$1,PASTE_DQS_TRACKER!$A:$A,"&lt;="&amp;$A$2)-SUMIFS(PASTE_DQS_TRACKER!$D:$D,PASTE_DQS_TRACKER!$C:$C,Swaps_wk!$AQ49,PASTE_DQS_TRACKER!$E:$E,Swaps_wk!AL$2,PASTE_DQS_TRACKER!$A:$A,"&gt;="&amp;$A$1,PASTE_DQS_TRACKER!$A:$A,"&lt;="&amp;$A$2)</f>
        <v>0</v>
      </c>
      <c r="AM49" s="6">
        <f>SUMIFS(PASTE_DQS_TRACKER!$D:$D,PASTE_DQS_TRACKER!$C:$C,Swaps_wk!$AQ49,PASTE_DQS_TRACKER!$B:$B,Swaps_wk!AM$2,PASTE_DQS_TRACKER!$A:$A,"&gt;="&amp;$A$1,PASTE_DQS_TRACKER!$A:$A,"&lt;="&amp;$A$2)-SUMIFS(PASTE_DQS_TRACKER!$D:$D,PASTE_DQS_TRACKER!$C:$C,Swaps_wk!$AQ49,PASTE_DQS_TRACKER!$E:$E,Swaps_wk!AM$2,PASTE_DQS_TRACKER!$A:$A,"&gt;="&amp;$A$1,PASTE_DQS_TRACKER!$A:$A,"&lt;="&amp;$A$2)</f>
        <v>0</v>
      </c>
      <c r="AN49" s="6">
        <f>SUMIFS(PASTE_DQS_TRACKER!$D:$D,PASTE_DQS_TRACKER!$C:$C,Swaps_wk!$AQ49,PASTE_DQS_TRACKER!$B:$B,Swaps_wk!AN$2,PASTE_DQS_TRACKER!$A:$A,"&gt;="&amp;$A$1,PASTE_DQS_TRACKER!$A:$A,"&lt;="&amp;$A$2)-SUMIFS(PASTE_DQS_TRACKER!$D:$D,PASTE_DQS_TRACKER!$C:$C,Swaps_wk!$AQ49,PASTE_DQS_TRACKER!$E:$E,Swaps_wk!AN$2,PASTE_DQS_TRACKER!$A:$A,"&gt;="&amp;$A$1,PASTE_DQS_TRACKER!$A:$A,"&lt;="&amp;$A$2)</f>
        <v>0</v>
      </c>
      <c r="AO49" s="6">
        <f t="shared" si="0"/>
        <v>0</v>
      </c>
      <c r="AP49">
        <v>48</v>
      </c>
      <c r="AQ49" t="str">
        <f t="shared" si="1"/>
        <v>WHG/56-14</v>
      </c>
    </row>
    <row r="50" spans="1:43" x14ac:dyDescent="0.25">
      <c r="A50" t="s">
        <v>161</v>
      </c>
      <c r="B50" s="6">
        <f>SUMIFS(PASTE_DQS_TRACKER!$D:$D,PASTE_DQS_TRACKER!$C:$C,Swaps_wk!$AQ50,PASTE_DQS_TRACKER!$B:$B,Swaps_wk!B$2,PASTE_DQS_TRACKER!$A:$A,"&gt;="&amp;$A$1,PASTE_DQS_TRACKER!$A:$A,"&lt;="&amp;$A$2)-SUMIFS(PASTE_DQS_TRACKER!$D:$D,PASTE_DQS_TRACKER!$C:$C,Swaps_wk!$AQ50,PASTE_DQS_TRACKER!$E:$E,Swaps_wk!B$2,PASTE_DQS_TRACKER!$A:$A,"&gt;="&amp;$A$1,PASTE_DQS_TRACKER!$A:$A,"&lt;="&amp;$A$2)</f>
        <v>0</v>
      </c>
      <c r="C50" s="6">
        <f>SUMIFS(PASTE_DQS_TRACKER!$D:$D,PASTE_DQS_TRACKER!$C:$C,Swaps_wk!$AQ50,PASTE_DQS_TRACKER!$B:$B,Swaps_wk!C$2,PASTE_DQS_TRACKER!$A:$A,"&gt;="&amp;$A$1,PASTE_DQS_TRACKER!$A:$A,"&lt;="&amp;$A$2)-SUMIFS(PASTE_DQS_TRACKER!$D:$D,PASTE_DQS_TRACKER!$C:$C,Swaps_wk!$AQ50,PASTE_DQS_TRACKER!$E:$E,Swaps_wk!C$2,PASTE_DQS_TRACKER!$A:$A,"&gt;="&amp;$A$1,PASTE_DQS_TRACKER!$A:$A,"&lt;="&amp;$A$2)</f>
        <v>0</v>
      </c>
      <c r="D50" s="6">
        <f>SUMIFS(PASTE_DQS_TRACKER!$D:$D,PASTE_DQS_TRACKER!$C:$C,Swaps_wk!$AQ50,PASTE_DQS_TRACKER!$B:$B,Swaps_wk!D$2,PASTE_DQS_TRACKER!$A:$A,"&gt;="&amp;$A$1,PASTE_DQS_TRACKER!$A:$A,"&lt;="&amp;$A$2)-SUMIFS(PASTE_DQS_TRACKER!$D:$D,PASTE_DQS_TRACKER!$C:$C,Swaps_wk!$AQ50,PASTE_DQS_TRACKER!$E:$E,Swaps_wk!D$2,PASTE_DQS_TRACKER!$A:$A,"&gt;="&amp;$A$1,PASTE_DQS_TRACKER!$A:$A,"&lt;="&amp;$A$2)</f>
        <v>0</v>
      </c>
      <c r="E50" s="6">
        <f>SUMIFS(PASTE_DQS_TRACKER!$D:$D,PASTE_DQS_TRACKER!$C:$C,Swaps_wk!$AQ50,PASTE_DQS_TRACKER!$B:$B,Swaps_wk!E$2,PASTE_DQS_TRACKER!$A:$A,"&gt;="&amp;$A$1,PASTE_DQS_TRACKER!$A:$A,"&lt;="&amp;$A$2)-SUMIFS(PASTE_DQS_TRACKER!$D:$D,PASTE_DQS_TRACKER!$C:$C,Swaps_wk!$AQ50,PASTE_DQS_TRACKER!$E:$E,Swaps_wk!E$2,PASTE_DQS_TRACKER!$A:$A,"&gt;="&amp;$A$1,PASTE_DQS_TRACKER!$A:$A,"&lt;="&amp;$A$2)</f>
        <v>0</v>
      </c>
      <c r="F50" s="6">
        <f>SUMIFS(PASTE_DQS_TRACKER!$D:$D,PASTE_DQS_TRACKER!$C:$C,Swaps_wk!$AQ50,PASTE_DQS_TRACKER!$B:$B,Swaps_wk!F$2,PASTE_DQS_TRACKER!$A:$A,"&gt;="&amp;$A$1,PASTE_DQS_TRACKER!$A:$A,"&lt;="&amp;$A$2)-SUMIFS(PASTE_DQS_TRACKER!$D:$D,PASTE_DQS_TRACKER!$C:$C,Swaps_wk!$AQ50,PASTE_DQS_TRACKER!$E:$E,Swaps_wk!F$2,PASTE_DQS_TRACKER!$A:$A,"&gt;="&amp;$A$1,PASTE_DQS_TRACKER!$A:$A,"&lt;="&amp;$A$2)</f>
        <v>0</v>
      </c>
      <c r="G50" s="6">
        <f>SUMIFS(PASTE_DQS_TRACKER!$D:$D,PASTE_DQS_TRACKER!$C:$C,Swaps_wk!$AQ50,PASTE_DQS_TRACKER!$B:$B,Swaps_wk!G$2,PASTE_DQS_TRACKER!$A:$A,"&gt;="&amp;$A$1,PASTE_DQS_TRACKER!$A:$A,"&lt;="&amp;$A$2)-SUMIFS(PASTE_DQS_TRACKER!$D:$D,PASTE_DQS_TRACKER!$C:$C,Swaps_wk!$AQ50,PASTE_DQS_TRACKER!$E:$E,Swaps_wk!G$2,PASTE_DQS_TRACKER!$A:$A,"&gt;="&amp;$A$1,PASTE_DQS_TRACKER!$A:$A,"&lt;="&amp;$A$2)</f>
        <v>0</v>
      </c>
      <c r="H50" s="6">
        <f>SUMIFS(PASTE_DQS_TRACKER!$D:$D,PASTE_DQS_TRACKER!$C:$C,Swaps_wk!$AQ50,PASTE_DQS_TRACKER!$B:$B,Swaps_wk!H$2,PASTE_DQS_TRACKER!$A:$A,"&gt;="&amp;$A$1,PASTE_DQS_TRACKER!$A:$A,"&lt;="&amp;$A$2)-SUMIFS(PASTE_DQS_TRACKER!$D:$D,PASTE_DQS_TRACKER!$C:$C,Swaps_wk!$AQ50,PASTE_DQS_TRACKER!$E:$E,Swaps_wk!H$2,PASTE_DQS_TRACKER!$A:$A,"&gt;="&amp;$A$1,PASTE_DQS_TRACKER!$A:$A,"&lt;="&amp;$A$2)</f>
        <v>0</v>
      </c>
      <c r="I50" s="6">
        <f>SUMIFS(PASTE_DQS_TRACKER!$D:$D,PASTE_DQS_TRACKER!$C:$C,Swaps_wk!$AQ50,PASTE_DQS_TRACKER!$B:$B,Swaps_wk!I$2,PASTE_DQS_TRACKER!$A:$A,"&gt;="&amp;$A$1,PASTE_DQS_TRACKER!$A:$A,"&lt;="&amp;$A$2)-SUMIFS(PASTE_DQS_TRACKER!$D:$D,PASTE_DQS_TRACKER!$C:$C,Swaps_wk!$AQ50,PASTE_DQS_TRACKER!$E:$E,Swaps_wk!I$2,PASTE_DQS_TRACKER!$A:$A,"&gt;="&amp;$A$1,PASTE_DQS_TRACKER!$A:$A,"&lt;="&amp;$A$2)</f>
        <v>0</v>
      </c>
      <c r="J50" s="6">
        <f>SUMIFS(PASTE_DQS_TRACKER!$D:$D,PASTE_DQS_TRACKER!$C:$C,Swaps_wk!$AQ50,PASTE_DQS_TRACKER!$B:$B,Swaps_wk!J$2,PASTE_DQS_TRACKER!$A:$A,"&gt;="&amp;$A$1,PASTE_DQS_TRACKER!$A:$A,"&lt;="&amp;$A$2)-SUMIFS(PASTE_DQS_TRACKER!$D:$D,PASTE_DQS_TRACKER!$C:$C,Swaps_wk!$AQ50,PASTE_DQS_TRACKER!$E:$E,Swaps_wk!J$2,PASTE_DQS_TRACKER!$A:$A,"&gt;="&amp;$A$1,PASTE_DQS_TRACKER!$A:$A,"&lt;="&amp;$A$2)</f>
        <v>0</v>
      </c>
      <c r="K50" s="6">
        <f>SUMIFS(PASTE_DQS_TRACKER!$D:$D,PASTE_DQS_TRACKER!$C:$C,Swaps_wk!$AQ50,PASTE_DQS_TRACKER!$B:$B,Swaps_wk!K$2,PASTE_DQS_TRACKER!$A:$A,"&gt;="&amp;$A$1,PASTE_DQS_TRACKER!$A:$A,"&lt;="&amp;$A$2)-SUMIFS(PASTE_DQS_TRACKER!$D:$D,PASTE_DQS_TRACKER!$C:$C,Swaps_wk!$AQ50,PASTE_DQS_TRACKER!$E:$E,Swaps_wk!K$2,PASTE_DQS_TRACKER!$A:$A,"&gt;="&amp;$A$1,PASTE_DQS_TRACKER!$A:$A,"&lt;="&amp;$A$2)</f>
        <v>0</v>
      </c>
      <c r="L50" s="6">
        <f>SUMIFS(PASTE_DQS_TRACKER!$D:$D,PASTE_DQS_TRACKER!$C:$C,Swaps_wk!$AQ50,PASTE_DQS_TRACKER!$B:$B,Swaps_wk!L$2,PASTE_DQS_TRACKER!$A:$A,"&gt;="&amp;$A$1,PASTE_DQS_TRACKER!$A:$A,"&lt;="&amp;$A$2)-SUMIFS(PASTE_DQS_TRACKER!$D:$D,PASTE_DQS_TRACKER!$C:$C,Swaps_wk!$AQ50,PASTE_DQS_TRACKER!$E:$E,Swaps_wk!L$2,PASTE_DQS_TRACKER!$A:$A,"&gt;="&amp;$A$1,PASTE_DQS_TRACKER!$A:$A,"&lt;="&amp;$A$2)</f>
        <v>0</v>
      </c>
      <c r="M50" s="6">
        <f>SUMIFS(PASTE_DQS_TRACKER!$D:$D,PASTE_DQS_TRACKER!$C:$C,Swaps_wk!$AQ50,PASTE_DQS_TRACKER!$B:$B,Swaps_wk!M$2,PASTE_DQS_TRACKER!$A:$A,"&gt;="&amp;$A$1,PASTE_DQS_TRACKER!$A:$A,"&lt;="&amp;$A$2)-SUMIFS(PASTE_DQS_TRACKER!$D:$D,PASTE_DQS_TRACKER!$C:$C,Swaps_wk!$AQ50,PASTE_DQS_TRACKER!$E:$E,Swaps_wk!M$2,PASTE_DQS_TRACKER!$A:$A,"&gt;="&amp;$A$1,PASTE_DQS_TRACKER!$A:$A,"&lt;="&amp;$A$2)</f>
        <v>0</v>
      </c>
      <c r="N50" s="6">
        <f>SUMIFS(PASTE_DQS_TRACKER!$D:$D,PASTE_DQS_TRACKER!$C:$C,Swaps_wk!$AQ50,PASTE_DQS_TRACKER!$B:$B,Swaps_wk!N$2,PASTE_DQS_TRACKER!$A:$A,"&gt;="&amp;$A$1,PASTE_DQS_TRACKER!$A:$A,"&lt;="&amp;$A$2)-SUMIFS(PASTE_DQS_TRACKER!$D:$D,PASTE_DQS_TRACKER!$C:$C,Swaps_wk!$AQ50,PASTE_DQS_TRACKER!$E:$E,Swaps_wk!N$2,PASTE_DQS_TRACKER!$A:$A,"&gt;="&amp;$A$1,PASTE_DQS_TRACKER!$A:$A,"&lt;="&amp;$A$2)</f>
        <v>0</v>
      </c>
      <c r="O50" s="6">
        <f>SUMIFS(PASTE_DQS_TRACKER!$D:$D,PASTE_DQS_TRACKER!$C:$C,Swaps_wk!$AQ50,PASTE_DQS_TRACKER!$B:$B,Swaps_wk!O$2,PASTE_DQS_TRACKER!$A:$A,"&gt;="&amp;$A$1,PASTE_DQS_TRACKER!$A:$A,"&lt;="&amp;$A$2)-SUMIFS(PASTE_DQS_TRACKER!$D:$D,PASTE_DQS_TRACKER!$C:$C,Swaps_wk!$AQ50,PASTE_DQS_TRACKER!$E:$E,Swaps_wk!O$2,PASTE_DQS_TRACKER!$A:$A,"&gt;="&amp;$A$1,PASTE_DQS_TRACKER!$A:$A,"&lt;="&amp;$A$2)</f>
        <v>0</v>
      </c>
      <c r="P50" s="6">
        <f>SUMIFS(PASTE_DQS_TRACKER!$D:$D,PASTE_DQS_TRACKER!$C:$C,Swaps_wk!$AQ50,PASTE_DQS_TRACKER!$B:$B,Swaps_wk!P$2,PASTE_DQS_TRACKER!$A:$A,"&gt;="&amp;$A$1,PASTE_DQS_TRACKER!$A:$A,"&lt;="&amp;$A$2)-SUMIFS(PASTE_DQS_TRACKER!$D:$D,PASTE_DQS_TRACKER!$C:$C,Swaps_wk!$AQ50,PASTE_DQS_TRACKER!$E:$E,Swaps_wk!P$2,PASTE_DQS_TRACKER!$A:$A,"&gt;="&amp;$A$1,PASTE_DQS_TRACKER!$A:$A,"&lt;="&amp;$A$2)</f>
        <v>0</v>
      </c>
      <c r="Q50" s="6">
        <f>SUMIFS(PASTE_DQS_TRACKER!$D:$D,PASTE_DQS_TRACKER!$C:$C,Swaps_wk!$AQ50,PASTE_DQS_TRACKER!$B:$B,Swaps_wk!Q$2,PASTE_DQS_TRACKER!$A:$A,"&gt;="&amp;$A$1,PASTE_DQS_TRACKER!$A:$A,"&lt;="&amp;$A$2)-SUMIFS(PASTE_DQS_TRACKER!$D:$D,PASTE_DQS_TRACKER!$C:$C,Swaps_wk!$AQ50,PASTE_DQS_TRACKER!$E:$E,Swaps_wk!Q$2,PASTE_DQS_TRACKER!$A:$A,"&gt;="&amp;$A$1,PASTE_DQS_TRACKER!$A:$A,"&lt;="&amp;$A$2)</f>
        <v>0</v>
      </c>
      <c r="R50" s="6">
        <f>SUMIFS(PASTE_DQS_TRACKER!$D:$D,PASTE_DQS_TRACKER!$C:$C,Swaps_wk!$AQ50,PASTE_DQS_TRACKER!$B:$B,Swaps_wk!R$2,PASTE_DQS_TRACKER!$A:$A,"&gt;="&amp;$A$1,PASTE_DQS_TRACKER!$A:$A,"&lt;="&amp;$A$2)-SUMIFS(PASTE_DQS_TRACKER!$D:$D,PASTE_DQS_TRACKER!$C:$C,Swaps_wk!$AQ50,PASTE_DQS_TRACKER!$E:$E,Swaps_wk!R$2,PASTE_DQS_TRACKER!$A:$A,"&gt;="&amp;$A$1,PASTE_DQS_TRACKER!$A:$A,"&lt;="&amp;$A$2)</f>
        <v>0</v>
      </c>
      <c r="S50" s="6">
        <f>SUMIFS(PASTE_DQS_TRACKER!$D:$D,PASTE_DQS_TRACKER!$C:$C,Swaps_wk!$AQ50,PASTE_DQS_TRACKER!$B:$B,Swaps_wk!S$2,PASTE_DQS_TRACKER!$A:$A,"&gt;="&amp;$A$1,PASTE_DQS_TRACKER!$A:$A,"&lt;="&amp;$A$2)-SUMIFS(PASTE_DQS_TRACKER!$D:$D,PASTE_DQS_TRACKER!$C:$C,Swaps_wk!$AQ50,PASTE_DQS_TRACKER!$E:$E,Swaps_wk!S$2,PASTE_DQS_TRACKER!$A:$A,"&gt;="&amp;$A$1,PASTE_DQS_TRACKER!$A:$A,"&lt;="&amp;$A$2)</f>
        <v>0</v>
      </c>
      <c r="T50" s="6">
        <f>SUMIFS(PASTE_DQS_TRACKER!$D:$D,PASTE_DQS_TRACKER!$C:$C,Swaps_wk!$AQ50,PASTE_DQS_TRACKER!$B:$B,Swaps_wk!T$2,PASTE_DQS_TRACKER!$A:$A,"&gt;="&amp;$A$1,PASTE_DQS_TRACKER!$A:$A,"&lt;="&amp;$A$2)-SUMIFS(PASTE_DQS_TRACKER!$D:$D,PASTE_DQS_TRACKER!$C:$C,Swaps_wk!$AQ50,PASTE_DQS_TRACKER!$E:$E,Swaps_wk!T$2,PASTE_DQS_TRACKER!$A:$A,"&gt;="&amp;$A$1,PASTE_DQS_TRACKER!$A:$A,"&lt;="&amp;$A$2)</f>
        <v>0</v>
      </c>
      <c r="U50" s="6">
        <f>SUMIFS(PASTE_DQS_TRACKER!$D:$D,PASTE_DQS_TRACKER!$C:$C,Swaps_wk!$AQ50,PASTE_DQS_TRACKER!$B:$B,Swaps_wk!U$2,PASTE_DQS_TRACKER!$A:$A,"&gt;="&amp;$A$1,PASTE_DQS_TRACKER!$A:$A,"&lt;="&amp;$A$2)-SUMIFS(PASTE_DQS_TRACKER!$D:$D,PASTE_DQS_TRACKER!$C:$C,Swaps_wk!$AQ50,PASTE_DQS_TRACKER!$E:$E,Swaps_wk!U$2,PASTE_DQS_TRACKER!$A:$A,"&gt;="&amp;$A$1,PASTE_DQS_TRACKER!$A:$A,"&lt;="&amp;$A$2)</f>
        <v>0</v>
      </c>
      <c r="V50" s="6">
        <f>SUMIFS(PASTE_DQS_TRACKER!$D:$D,PASTE_DQS_TRACKER!$C:$C,Swaps_wk!$AQ50,PASTE_DQS_TRACKER!$B:$B,Swaps_wk!V$2,PASTE_DQS_TRACKER!$A:$A,"&gt;="&amp;$A$1,PASTE_DQS_TRACKER!$A:$A,"&lt;="&amp;$A$2)-SUMIFS(PASTE_DQS_TRACKER!$D:$D,PASTE_DQS_TRACKER!$C:$C,Swaps_wk!$AQ50,PASTE_DQS_TRACKER!$E:$E,Swaps_wk!V$2,PASTE_DQS_TRACKER!$A:$A,"&gt;="&amp;$A$1,PASTE_DQS_TRACKER!$A:$A,"&lt;="&amp;$A$2)</f>
        <v>0</v>
      </c>
      <c r="W50" s="6">
        <f>SUMIFS(PASTE_DQS_TRACKER!$D:$D,PASTE_DQS_TRACKER!$C:$C,Swaps_wk!$AQ50,PASTE_DQS_TRACKER!$B:$B,Swaps_wk!W$2,PASTE_DQS_TRACKER!$A:$A,"&gt;="&amp;$A$1,PASTE_DQS_TRACKER!$A:$A,"&lt;="&amp;$A$2)-SUMIFS(PASTE_DQS_TRACKER!$D:$D,PASTE_DQS_TRACKER!$C:$C,Swaps_wk!$AQ50,PASTE_DQS_TRACKER!$E:$E,Swaps_wk!W$2,PASTE_DQS_TRACKER!$A:$A,"&gt;="&amp;$A$1,PASTE_DQS_TRACKER!$A:$A,"&lt;="&amp;$A$2)</f>
        <v>0</v>
      </c>
      <c r="X50" s="6">
        <f>SUMIFS(PASTE_DQS_TRACKER!$D:$D,PASTE_DQS_TRACKER!$C:$C,Swaps_wk!$AQ50,PASTE_DQS_TRACKER!$B:$B,Swaps_wk!X$2,PASTE_DQS_TRACKER!$A:$A,"&gt;="&amp;$A$1,PASTE_DQS_TRACKER!$A:$A,"&lt;="&amp;$A$2)-SUMIFS(PASTE_DQS_TRACKER!$D:$D,PASTE_DQS_TRACKER!$C:$C,Swaps_wk!$AQ50,PASTE_DQS_TRACKER!$E:$E,Swaps_wk!X$2,PASTE_DQS_TRACKER!$A:$A,"&gt;="&amp;$A$1,PASTE_DQS_TRACKER!$A:$A,"&lt;="&amp;$A$2)</f>
        <v>0</v>
      </c>
      <c r="Y50" s="6">
        <f>SUMIFS(PASTE_DQS_TRACKER!$D:$D,PASTE_DQS_TRACKER!$C:$C,Swaps_wk!$AQ50,PASTE_DQS_TRACKER!$B:$B,Swaps_wk!Y$2,PASTE_DQS_TRACKER!$A:$A,"&gt;="&amp;$A$1,PASTE_DQS_TRACKER!$A:$A,"&lt;="&amp;$A$2)-SUMIFS(PASTE_DQS_TRACKER!$D:$D,PASTE_DQS_TRACKER!$C:$C,Swaps_wk!$AQ50,PASTE_DQS_TRACKER!$E:$E,Swaps_wk!Y$2,PASTE_DQS_TRACKER!$A:$A,"&gt;="&amp;$A$1,PASTE_DQS_TRACKER!$A:$A,"&lt;="&amp;$A$2)</f>
        <v>0</v>
      </c>
      <c r="Z50" s="6">
        <f>SUMIFS(PASTE_DQS_TRACKER!$D:$D,PASTE_DQS_TRACKER!$C:$C,Swaps_wk!$AQ50,PASTE_DQS_TRACKER!$B:$B,Swaps_wk!Z$2,PASTE_DQS_TRACKER!$A:$A,"&gt;="&amp;$A$1,PASTE_DQS_TRACKER!$A:$A,"&lt;="&amp;$A$2)-SUMIFS(PASTE_DQS_TRACKER!$D:$D,PASTE_DQS_TRACKER!$C:$C,Swaps_wk!$AQ50,PASTE_DQS_TRACKER!$E:$E,Swaps_wk!Z$2,PASTE_DQS_TRACKER!$A:$A,"&gt;="&amp;$A$1,PASTE_DQS_TRACKER!$A:$A,"&lt;="&amp;$A$2)</f>
        <v>0</v>
      </c>
      <c r="AA50" s="6">
        <f>SUMIFS(PASTE_DQS_TRACKER!$D:$D,PASTE_DQS_TRACKER!$C:$C,Swaps_wk!$AQ50,PASTE_DQS_TRACKER!$B:$B,Swaps_wk!AA$2,PASTE_DQS_TRACKER!$A:$A,"&gt;="&amp;$A$1,PASTE_DQS_TRACKER!$A:$A,"&lt;="&amp;$A$2)-SUMIFS(PASTE_DQS_TRACKER!$D:$D,PASTE_DQS_TRACKER!$C:$C,Swaps_wk!$AQ50,PASTE_DQS_TRACKER!$E:$E,Swaps_wk!AA$2,PASTE_DQS_TRACKER!$A:$A,"&gt;="&amp;$A$1,PASTE_DQS_TRACKER!$A:$A,"&lt;="&amp;$A$2)</f>
        <v>0</v>
      </c>
      <c r="AB50" s="6">
        <f>SUMIFS(PASTE_DQS_TRACKER!$D:$D,PASTE_DQS_TRACKER!$C:$C,Swaps_wk!$AQ50,PASTE_DQS_TRACKER!$B:$B,Swaps_wk!AB$2,PASTE_DQS_TRACKER!$A:$A,"&gt;="&amp;$A$1,PASTE_DQS_TRACKER!$A:$A,"&lt;="&amp;$A$2)-SUMIFS(PASTE_DQS_TRACKER!$D:$D,PASTE_DQS_TRACKER!$C:$C,Swaps_wk!$AQ50,PASTE_DQS_TRACKER!$E:$E,Swaps_wk!AB$2,PASTE_DQS_TRACKER!$A:$A,"&gt;="&amp;$A$1,PASTE_DQS_TRACKER!$A:$A,"&lt;="&amp;$A$2)</f>
        <v>0</v>
      </c>
      <c r="AC50" s="6">
        <f>SUMIFS(PASTE_DQS_TRACKER!$D:$D,PASTE_DQS_TRACKER!$C:$C,Swaps_wk!$AQ50,PASTE_DQS_TRACKER!$B:$B,Swaps_wk!AC$2,PASTE_DQS_TRACKER!$A:$A,"&gt;="&amp;$A$1,PASTE_DQS_TRACKER!$A:$A,"&lt;="&amp;$A$2)-SUMIFS(PASTE_DQS_TRACKER!$D:$D,PASTE_DQS_TRACKER!$C:$C,Swaps_wk!$AQ50,PASTE_DQS_TRACKER!$E:$E,Swaps_wk!AC$2,PASTE_DQS_TRACKER!$A:$A,"&gt;="&amp;$A$1,PASTE_DQS_TRACKER!$A:$A,"&lt;="&amp;$A$2)</f>
        <v>0</v>
      </c>
      <c r="AD50" s="6">
        <f>SUMIFS(PASTE_DQS_TRACKER!$D:$D,PASTE_DQS_TRACKER!$C:$C,Swaps_wk!$AQ50,PASTE_DQS_TRACKER!$B:$B,Swaps_wk!AD$2,PASTE_DQS_TRACKER!$A:$A,"&gt;="&amp;$A$1,PASTE_DQS_TRACKER!$A:$A,"&lt;="&amp;$A$2)-SUMIFS(PASTE_DQS_TRACKER!$D:$D,PASTE_DQS_TRACKER!$C:$C,Swaps_wk!$AQ50,PASTE_DQS_TRACKER!$E:$E,Swaps_wk!AD$2,PASTE_DQS_TRACKER!$A:$A,"&gt;="&amp;$A$1,PASTE_DQS_TRACKER!$A:$A,"&lt;="&amp;$A$2)</f>
        <v>0</v>
      </c>
      <c r="AE50" s="6">
        <f>SUMIFS(PASTE_DQS_TRACKER!$D:$D,PASTE_DQS_TRACKER!$C:$C,Swaps_wk!$AQ50,PASTE_DQS_TRACKER!$B:$B,Swaps_wk!AE$2,PASTE_DQS_TRACKER!$A:$A,"&gt;="&amp;$A$1,PASTE_DQS_TRACKER!$A:$A,"&lt;="&amp;$A$2)-SUMIFS(PASTE_DQS_TRACKER!$D:$D,PASTE_DQS_TRACKER!$C:$C,Swaps_wk!$AQ50,PASTE_DQS_TRACKER!$E:$E,Swaps_wk!AE$2,PASTE_DQS_TRACKER!$A:$A,"&gt;="&amp;$A$1,PASTE_DQS_TRACKER!$A:$A,"&lt;="&amp;$A$2)</f>
        <v>0</v>
      </c>
      <c r="AF50" s="6">
        <f>SUMIFS(PASTE_DQS_TRACKER!$D:$D,PASTE_DQS_TRACKER!$C:$C,Swaps_wk!$AQ50,PASTE_DQS_TRACKER!$B:$B,Swaps_wk!AF$2,PASTE_DQS_TRACKER!$A:$A,"&gt;="&amp;$A$1,PASTE_DQS_TRACKER!$A:$A,"&lt;="&amp;$A$2)-SUMIFS(PASTE_DQS_TRACKER!$D:$D,PASTE_DQS_TRACKER!$C:$C,Swaps_wk!$AQ50,PASTE_DQS_TRACKER!$E:$E,Swaps_wk!AF$2,PASTE_DQS_TRACKER!$A:$A,"&gt;="&amp;$A$1,PASTE_DQS_TRACKER!$A:$A,"&lt;="&amp;$A$2)</f>
        <v>0</v>
      </c>
      <c r="AG50" s="6">
        <f>SUMIFS(PASTE_DQS_TRACKER!$D:$D,PASTE_DQS_TRACKER!$C:$C,Swaps_wk!$AQ50,PASTE_DQS_TRACKER!$B:$B,Swaps_wk!AG$2,PASTE_DQS_TRACKER!$A:$A,"&gt;="&amp;$A$1,PASTE_DQS_TRACKER!$A:$A,"&lt;="&amp;$A$2)-SUMIFS(PASTE_DQS_TRACKER!$D:$D,PASTE_DQS_TRACKER!$C:$C,Swaps_wk!$AQ50,PASTE_DQS_TRACKER!$E:$E,Swaps_wk!AG$2,PASTE_DQS_TRACKER!$A:$A,"&gt;="&amp;$A$1,PASTE_DQS_TRACKER!$A:$A,"&lt;="&amp;$A$2)</f>
        <v>0</v>
      </c>
      <c r="AH50" s="6">
        <f>SUMIFS(PASTE_DQS_TRACKER!$D:$D,PASTE_DQS_TRACKER!$C:$C,Swaps_wk!$AQ50,PASTE_DQS_TRACKER!$B:$B,Swaps_wk!AH$2,PASTE_DQS_TRACKER!$A:$A,"&gt;="&amp;$A$1,PASTE_DQS_TRACKER!$A:$A,"&lt;="&amp;$A$2)-SUMIFS(PASTE_DQS_TRACKER!$D:$D,PASTE_DQS_TRACKER!$C:$C,Swaps_wk!$AQ50,PASTE_DQS_TRACKER!$E:$E,Swaps_wk!AH$2,PASTE_DQS_TRACKER!$A:$A,"&gt;="&amp;$A$1,PASTE_DQS_TRACKER!$A:$A,"&lt;="&amp;$A$2)</f>
        <v>0</v>
      </c>
      <c r="AI50" s="6">
        <f>SUMIFS(PASTE_DQS_TRACKER!$D:$D,PASTE_DQS_TRACKER!$C:$C,Swaps_wk!$AQ50,PASTE_DQS_TRACKER!$B:$B,Swaps_wk!AI$2,PASTE_DQS_TRACKER!$A:$A,"&gt;="&amp;$A$1,PASTE_DQS_TRACKER!$A:$A,"&lt;="&amp;$A$2)-SUMIFS(PASTE_DQS_TRACKER!$D:$D,PASTE_DQS_TRACKER!$C:$C,Swaps_wk!$AQ50,PASTE_DQS_TRACKER!$E:$E,Swaps_wk!AI$2,PASTE_DQS_TRACKER!$A:$A,"&gt;="&amp;$A$1,PASTE_DQS_TRACKER!$A:$A,"&lt;="&amp;$A$2)</f>
        <v>0</v>
      </c>
      <c r="AJ50" s="6">
        <f>SUMIFS(PASTE_DQS_TRACKER!$D:$D,PASTE_DQS_TRACKER!$C:$C,Swaps_wk!$AQ50,PASTE_DQS_TRACKER!$B:$B,Swaps_wk!AJ$2,PASTE_DQS_TRACKER!$A:$A,"&gt;="&amp;$A$1,PASTE_DQS_TRACKER!$A:$A,"&lt;="&amp;$A$2)-SUMIFS(PASTE_DQS_TRACKER!$D:$D,PASTE_DQS_TRACKER!$C:$C,Swaps_wk!$AQ50,PASTE_DQS_TRACKER!$E:$E,Swaps_wk!AJ$2,PASTE_DQS_TRACKER!$A:$A,"&gt;="&amp;$A$1,PASTE_DQS_TRACKER!$A:$A,"&lt;="&amp;$A$2)</f>
        <v>0</v>
      </c>
      <c r="AK50" s="6">
        <f>SUMIFS(PASTE_DQS_TRACKER!$D:$D,PASTE_DQS_TRACKER!$C:$C,Swaps_wk!$AQ50,PASTE_DQS_TRACKER!$B:$B,Swaps_wk!AK$2,PASTE_DQS_TRACKER!$A:$A,"&gt;="&amp;$A$1,PASTE_DQS_TRACKER!$A:$A,"&lt;="&amp;$A$2)-SUMIFS(PASTE_DQS_TRACKER!$D:$D,PASTE_DQS_TRACKER!$C:$C,Swaps_wk!$AQ50,PASTE_DQS_TRACKER!$E:$E,Swaps_wk!AK$2,PASTE_DQS_TRACKER!$A:$A,"&gt;="&amp;$A$1,PASTE_DQS_TRACKER!$A:$A,"&lt;="&amp;$A$2)</f>
        <v>0</v>
      </c>
      <c r="AL50" s="6">
        <f>SUMIFS(PASTE_DQS_TRACKER!$D:$D,PASTE_DQS_TRACKER!$C:$C,Swaps_wk!$AQ50,PASTE_DQS_TRACKER!$B:$B,Swaps_wk!AL$2,PASTE_DQS_TRACKER!$A:$A,"&gt;="&amp;$A$1,PASTE_DQS_TRACKER!$A:$A,"&lt;="&amp;$A$2)-SUMIFS(PASTE_DQS_TRACKER!$D:$D,PASTE_DQS_TRACKER!$C:$C,Swaps_wk!$AQ50,PASTE_DQS_TRACKER!$E:$E,Swaps_wk!AL$2,PASTE_DQS_TRACKER!$A:$A,"&gt;="&amp;$A$1,PASTE_DQS_TRACKER!$A:$A,"&lt;="&amp;$A$2)</f>
        <v>0</v>
      </c>
      <c r="AM50" s="6">
        <f>SUMIFS(PASTE_DQS_TRACKER!$D:$D,PASTE_DQS_TRACKER!$C:$C,Swaps_wk!$AQ50,PASTE_DQS_TRACKER!$B:$B,Swaps_wk!AM$2,PASTE_DQS_TRACKER!$A:$A,"&gt;="&amp;$A$1,PASTE_DQS_TRACKER!$A:$A,"&lt;="&amp;$A$2)-SUMIFS(PASTE_DQS_TRACKER!$D:$D,PASTE_DQS_TRACKER!$C:$C,Swaps_wk!$AQ50,PASTE_DQS_TRACKER!$E:$E,Swaps_wk!AM$2,PASTE_DQS_TRACKER!$A:$A,"&gt;="&amp;$A$1,PASTE_DQS_TRACKER!$A:$A,"&lt;="&amp;$A$2)</f>
        <v>0</v>
      </c>
      <c r="AN50" s="6">
        <f>SUMIFS(PASTE_DQS_TRACKER!$D:$D,PASTE_DQS_TRACKER!$C:$C,Swaps_wk!$AQ50,PASTE_DQS_TRACKER!$B:$B,Swaps_wk!AN$2,PASTE_DQS_TRACKER!$A:$A,"&gt;="&amp;$A$1,PASTE_DQS_TRACKER!$A:$A,"&lt;="&amp;$A$2)-SUMIFS(PASTE_DQS_TRACKER!$D:$D,PASTE_DQS_TRACKER!$C:$C,Swaps_wk!$AQ50,PASTE_DQS_TRACKER!$E:$E,Swaps_wk!AN$2,PASTE_DQS_TRACKER!$A:$A,"&gt;="&amp;$A$1,PASTE_DQS_TRACKER!$A:$A,"&lt;="&amp;$A$2)</f>
        <v>0</v>
      </c>
      <c r="AO50" s="6">
        <f t="shared" si="0"/>
        <v>0</v>
      </c>
      <c r="AP50">
        <v>49</v>
      </c>
      <c r="AQ50" t="str">
        <f t="shared" si="1"/>
        <v>COD/5BE6A</v>
      </c>
    </row>
    <row r="51" spans="1:43" x14ac:dyDescent="0.25">
      <c r="A51" t="s">
        <v>163</v>
      </c>
      <c r="B51" s="6">
        <f>SUMIFS(PASTE_DQS_TRACKER!$D:$D,PASTE_DQS_TRACKER!$C:$C,Swaps_wk!$AQ51,PASTE_DQS_TRACKER!$B:$B,Swaps_wk!B$2,PASTE_DQS_TRACKER!$A:$A,"&gt;="&amp;$A$1,PASTE_DQS_TRACKER!$A:$A,"&lt;="&amp;$A$2)-SUMIFS(PASTE_DQS_TRACKER!$D:$D,PASTE_DQS_TRACKER!$C:$C,Swaps_wk!$AQ51,PASTE_DQS_TRACKER!$E:$E,Swaps_wk!B$2,PASTE_DQS_TRACKER!$A:$A,"&gt;="&amp;$A$1,PASTE_DQS_TRACKER!$A:$A,"&lt;="&amp;$A$2)</f>
        <v>0</v>
      </c>
      <c r="C51" s="6">
        <f>SUMIFS(PASTE_DQS_TRACKER!$D:$D,PASTE_DQS_TRACKER!$C:$C,Swaps_wk!$AQ51,PASTE_DQS_TRACKER!$B:$B,Swaps_wk!C$2,PASTE_DQS_TRACKER!$A:$A,"&gt;="&amp;$A$1,PASTE_DQS_TRACKER!$A:$A,"&lt;="&amp;$A$2)-SUMIFS(PASTE_DQS_TRACKER!$D:$D,PASTE_DQS_TRACKER!$C:$C,Swaps_wk!$AQ51,PASTE_DQS_TRACKER!$E:$E,Swaps_wk!C$2,PASTE_DQS_TRACKER!$A:$A,"&gt;="&amp;$A$1,PASTE_DQS_TRACKER!$A:$A,"&lt;="&amp;$A$2)</f>
        <v>0</v>
      </c>
      <c r="D51" s="6">
        <f>SUMIFS(PASTE_DQS_TRACKER!$D:$D,PASTE_DQS_TRACKER!$C:$C,Swaps_wk!$AQ51,PASTE_DQS_TRACKER!$B:$B,Swaps_wk!D$2,PASTE_DQS_TRACKER!$A:$A,"&gt;="&amp;$A$1,PASTE_DQS_TRACKER!$A:$A,"&lt;="&amp;$A$2)-SUMIFS(PASTE_DQS_TRACKER!$D:$D,PASTE_DQS_TRACKER!$C:$C,Swaps_wk!$AQ51,PASTE_DQS_TRACKER!$E:$E,Swaps_wk!D$2,PASTE_DQS_TRACKER!$A:$A,"&gt;="&amp;$A$1,PASTE_DQS_TRACKER!$A:$A,"&lt;="&amp;$A$2)</f>
        <v>0</v>
      </c>
      <c r="E51" s="6">
        <f>SUMIFS(PASTE_DQS_TRACKER!$D:$D,PASTE_DQS_TRACKER!$C:$C,Swaps_wk!$AQ51,PASTE_DQS_TRACKER!$B:$B,Swaps_wk!E$2,PASTE_DQS_TRACKER!$A:$A,"&gt;="&amp;$A$1,PASTE_DQS_TRACKER!$A:$A,"&lt;="&amp;$A$2)-SUMIFS(PASTE_DQS_TRACKER!$D:$D,PASTE_DQS_TRACKER!$C:$C,Swaps_wk!$AQ51,PASTE_DQS_TRACKER!$E:$E,Swaps_wk!E$2,PASTE_DQS_TRACKER!$A:$A,"&gt;="&amp;$A$1,PASTE_DQS_TRACKER!$A:$A,"&lt;="&amp;$A$2)</f>
        <v>0</v>
      </c>
      <c r="F51" s="6">
        <f>SUMIFS(PASTE_DQS_TRACKER!$D:$D,PASTE_DQS_TRACKER!$C:$C,Swaps_wk!$AQ51,PASTE_DQS_TRACKER!$B:$B,Swaps_wk!F$2,PASTE_DQS_TRACKER!$A:$A,"&gt;="&amp;$A$1,PASTE_DQS_TRACKER!$A:$A,"&lt;="&amp;$A$2)-SUMIFS(PASTE_DQS_TRACKER!$D:$D,PASTE_DQS_TRACKER!$C:$C,Swaps_wk!$AQ51,PASTE_DQS_TRACKER!$E:$E,Swaps_wk!F$2,PASTE_DQS_TRACKER!$A:$A,"&gt;="&amp;$A$1,PASTE_DQS_TRACKER!$A:$A,"&lt;="&amp;$A$2)</f>
        <v>0</v>
      </c>
      <c r="G51" s="6">
        <f>SUMIFS(PASTE_DQS_TRACKER!$D:$D,PASTE_DQS_TRACKER!$C:$C,Swaps_wk!$AQ51,PASTE_DQS_TRACKER!$B:$B,Swaps_wk!G$2,PASTE_DQS_TRACKER!$A:$A,"&gt;="&amp;$A$1,PASTE_DQS_TRACKER!$A:$A,"&lt;="&amp;$A$2)-SUMIFS(PASTE_DQS_TRACKER!$D:$D,PASTE_DQS_TRACKER!$C:$C,Swaps_wk!$AQ51,PASTE_DQS_TRACKER!$E:$E,Swaps_wk!G$2,PASTE_DQS_TRACKER!$A:$A,"&gt;="&amp;$A$1,PASTE_DQS_TRACKER!$A:$A,"&lt;="&amp;$A$2)</f>
        <v>0</v>
      </c>
      <c r="H51" s="6">
        <f>SUMIFS(PASTE_DQS_TRACKER!$D:$D,PASTE_DQS_TRACKER!$C:$C,Swaps_wk!$AQ51,PASTE_DQS_TRACKER!$B:$B,Swaps_wk!H$2,PASTE_DQS_TRACKER!$A:$A,"&gt;="&amp;$A$1,PASTE_DQS_TRACKER!$A:$A,"&lt;="&amp;$A$2)-SUMIFS(PASTE_DQS_TRACKER!$D:$D,PASTE_DQS_TRACKER!$C:$C,Swaps_wk!$AQ51,PASTE_DQS_TRACKER!$E:$E,Swaps_wk!H$2,PASTE_DQS_TRACKER!$A:$A,"&gt;="&amp;$A$1,PASTE_DQS_TRACKER!$A:$A,"&lt;="&amp;$A$2)</f>
        <v>0</v>
      </c>
      <c r="I51" s="6">
        <f>SUMIFS(PASTE_DQS_TRACKER!$D:$D,PASTE_DQS_TRACKER!$C:$C,Swaps_wk!$AQ51,PASTE_DQS_TRACKER!$B:$B,Swaps_wk!I$2,PASTE_DQS_TRACKER!$A:$A,"&gt;="&amp;$A$1,PASTE_DQS_TRACKER!$A:$A,"&lt;="&amp;$A$2)-SUMIFS(PASTE_DQS_TRACKER!$D:$D,PASTE_DQS_TRACKER!$C:$C,Swaps_wk!$AQ51,PASTE_DQS_TRACKER!$E:$E,Swaps_wk!I$2,PASTE_DQS_TRACKER!$A:$A,"&gt;="&amp;$A$1,PASTE_DQS_TRACKER!$A:$A,"&lt;="&amp;$A$2)</f>
        <v>0</v>
      </c>
      <c r="J51" s="6">
        <f>SUMIFS(PASTE_DQS_TRACKER!$D:$D,PASTE_DQS_TRACKER!$C:$C,Swaps_wk!$AQ51,PASTE_DQS_TRACKER!$B:$B,Swaps_wk!J$2,PASTE_DQS_TRACKER!$A:$A,"&gt;="&amp;$A$1,PASTE_DQS_TRACKER!$A:$A,"&lt;="&amp;$A$2)-SUMIFS(PASTE_DQS_TRACKER!$D:$D,PASTE_DQS_TRACKER!$C:$C,Swaps_wk!$AQ51,PASTE_DQS_TRACKER!$E:$E,Swaps_wk!J$2,PASTE_DQS_TRACKER!$A:$A,"&gt;="&amp;$A$1,PASTE_DQS_TRACKER!$A:$A,"&lt;="&amp;$A$2)</f>
        <v>0</v>
      </c>
      <c r="K51" s="6">
        <f>SUMIFS(PASTE_DQS_TRACKER!$D:$D,PASTE_DQS_TRACKER!$C:$C,Swaps_wk!$AQ51,PASTE_DQS_TRACKER!$B:$B,Swaps_wk!K$2,PASTE_DQS_TRACKER!$A:$A,"&gt;="&amp;$A$1,PASTE_DQS_TRACKER!$A:$A,"&lt;="&amp;$A$2)-SUMIFS(PASTE_DQS_TRACKER!$D:$D,PASTE_DQS_TRACKER!$C:$C,Swaps_wk!$AQ51,PASTE_DQS_TRACKER!$E:$E,Swaps_wk!K$2,PASTE_DQS_TRACKER!$A:$A,"&gt;="&amp;$A$1,PASTE_DQS_TRACKER!$A:$A,"&lt;="&amp;$A$2)</f>
        <v>0</v>
      </c>
      <c r="L51" s="6">
        <f>SUMIFS(PASTE_DQS_TRACKER!$D:$D,PASTE_DQS_TRACKER!$C:$C,Swaps_wk!$AQ51,PASTE_DQS_TRACKER!$B:$B,Swaps_wk!L$2,PASTE_DQS_TRACKER!$A:$A,"&gt;="&amp;$A$1,PASTE_DQS_TRACKER!$A:$A,"&lt;="&amp;$A$2)-SUMIFS(PASTE_DQS_TRACKER!$D:$D,PASTE_DQS_TRACKER!$C:$C,Swaps_wk!$AQ51,PASTE_DQS_TRACKER!$E:$E,Swaps_wk!L$2,PASTE_DQS_TRACKER!$A:$A,"&gt;="&amp;$A$1,PASTE_DQS_TRACKER!$A:$A,"&lt;="&amp;$A$2)</f>
        <v>0</v>
      </c>
      <c r="M51" s="6">
        <f>SUMIFS(PASTE_DQS_TRACKER!$D:$D,PASTE_DQS_TRACKER!$C:$C,Swaps_wk!$AQ51,PASTE_DQS_TRACKER!$B:$B,Swaps_wk!M$2,PASTE_DQS_TRACKER!$A:$A,"&gt;="&amp;$A$1,PASTE_DQS_TRACKER!$A:$A,"&lt;="&amp;$A$2)-SUMIFS(PASTE_DQS_TRACKER!$D:$D,PASTE_DQS_TRACKER!$C:$C,Swaps_wk!$AQ51,PASTE_DQS_TRACKER!$E:$E,Swaps_wk!M$2,PASTE_DQS_TRACKER!$A:$A,"&gt;="&amp;$A$1,PASTE_DQS_TRACKER!$A:$A,"&lt;="&amp;$A$2)</f>
        <v>0</v>
      </c>
      <c r="N51" s="6">
        <f>SUMIFS(PASTE_DQS_TRACKER!$D:$D,PASTE_DQS_TRACKER!$C:$C,Swaps_wk!$AQ51,PASTE_DQS_TRACKER!$B:$B,Swaps_wk!N$2,PASTE_DQS_TRACKER!$A:$A,"&gt;="&amp;$A$1,PASTE_DQS_TRACKER!$A:$A,"&lt;="&amp;$A$2)-SUMIFS(PASTE_DQS_TRACKER!$D:$D,PASTE_DQS_TRACKER!$C:$C,Swaps_wk!$AQ51,PASTE_DQS_TRACKER!$E:$E,Swaps_wk!N$2,PASTE_DQS_TRACKER!$A:$A,"&gt;="&amp;$A$1,PASTE_DQS_TRACKER!$A:$A,"&lt;="&amp;$A$2)</f>
        <v>0</v>
      </c>
      <c r="O51" s="6">
        <f>SUMIFS(PASTE_DQS_TRACKER!$D:$D,PASTE_DQS_TRACKER!$C:$C,Swaps_wk!$AQ51,PASTE_DQS_TRACKER!$B:$B,Swaps_wk!O$2,PASTE_DQS_TRACKER!$A:$A,"&gt;="&amp;$A$1,PASTE_DQS_TRACKER!$A:$A,"&lt;="&amp;$A$2)-SUMIFS(PASTE_DQS_TRACKER!$D:$D,PASTE_DQS_TRACKER!$C:$C,Swaps_wk!$AQ51,PASTE_DQS_TRACKER!$E:$E,Swaps_wk!O$2,PASTE_DQS_TRACKER!$A:$A,"&gt;="&amp;$A$1,PASTE_DQS_TRACKER!$A:$A,"&lt;="&amp;$A$2)</f>
        <v>0</v>
      </c>
      <c r="P51" s="6">
        <f>SUMIFS(PASTE_DQS_TRACKER!$D:$D,PASTE_DQS_TRACKER!$C:$C,Swaps_wk!$AQ51,PASTE_DQS_TRACKER!$B:$B,Swaps_wk!P$2,PASTE_DQS_TRACKER!$A:$A,"&gt;="&amp;$A$1,PASTE_DQS_TRACKER!$A:$A,"&lt;="&amp;$A$2)-SUMIFS(PASTE_DQS_TRACKER!$D:$D,PASTE_DQS_TRACKER!$C:$C,Swaps_wk!$AQ51,PASTE_DQS_TRACKER!$E:$E,Swaps_wk!P$2,PASTE_DQS_TRACKER!$A:$A,"&gt;="&amp;$A$1,PASTE_DQS_TRACKER!$A:$A,"&lt;="&amp;$A$2)</f>
        <v>0</v>
      </c>
      <c r="Q51" s="6">
        <f>SUMIFS(PASTE_DQS_TRACKER!$D:$D,PASTE_DQS_TRACKER!$C:$C,Swaps_wk!$AQ51,PASTE_DQS_TRACKER!$B:$B,Swaps_wk!Q$2,PASTE_DQS_TRACKER!$A:$A,"&gt;="&amp;$A$1,PASTE_DQS_TRACKER!$A:$A,"&lt;="&amp;$A$2)-SUMIFS(PASTE_DQS_TRACKER!$D:$D,PASTE_DQS_TRACKER!$C:$C,Swaps_wk!$AQ51,PASTE_DQS_TRACKER!$E:$E,Swaps_wk!Q$2,PASTE_DQS_TRACKER!$A:$A,"&gt;="&amp;$A$1,PASTE_DQS_TRACKER!$A:$A,"&lt;="&amp;$A$2)</f>
        <v>0</v>
      </c>
      <c r="R51" s="6">
        <f>SUMIFS(PASTE_DQS_TRACKER!$D:$D,PASTE_DQS_TRACKER!$C:$C,Swaps_wk!$AQ51,PASTE_DQS_TRACKER!$B:$B,Swaps_wk!R$2,PASTE_DQS_TRACKER!$A:$A,"&gt;="&amp;$A$1,PASTE_DQS_TRACKER!$A:$A,"&lt;="&amp;$A$2)-SUMIFS(PASTE_DQS_TRACKER!$D:$D,PASTE_DQS_TRACKER!$C:$C,Swaps_wk!$AQ51,PASTE_DQS_TRACKER!$E:$E,Swaps_wk!R$2,PASTE_DQS_TRACKER!$A:$A,"&gt;="&amp;$A$1,PASTE_DQS_TRACKER!$A:$A,"&lt;="&amp;$A$2)</f>
        <v>0</v>
      </c>
      <c r="S51" s="6">
        <f>SUMIFS(PASTE_DQS_TRACKER!$D:$D,PASTE_DQS_TRACKER!$C:$C,Swaps_wk!$AQ51,PASTE_DQS_TRACKER!$B:$B,Swaps_wk!S$2,PASTE_DQS_TRACKER!$A:$A,"&gt;="&amp;$A$1,PASTE_DQS_TRACKER!$A:$A,"&lt;="&amp;$A$2)-SUMIFS(PASTE_DQS_TRACKER!$D:$D,PASTE_DQS_TRACKER!$C:$C,Swaps_wk!$AQ51,PASTE_DQS_TRACKER!$E:$E,Swaps_wk!S$2,PASTE_DQS_TRACKER!$A:$A,"&gt;="&amp;$A$1,PASTE_DQS_TRACKER!$A:$A,"&lt;="&amp;$A$2)</f>
        <v>0</v>
      </c>
      <c r="T51" s="6">
        <f>SUMIFS(PASTE_DQS_TRACKER!$D:$D,PASTE_DQS_TRACKER!$C:$C,Swaps_wk!$AQ51,PASTE_DQS_TRACKER!$B:$B,Swaps_wk!T$2,PASTE_DQS_TRACKER!$A:$A,"&gt;="&amp;$A$1,PASTE_DQS_TRACKER!$A:$A,"&lt;="&amp;$A$2)-SUMIFS(PASTE_DQS_TRACKER!$D:$D,PASTE_DQS_TRACKER!$C:$C,Swaps_wk!$AQ51,PASTE_DQS_TRACKER!$E:$E,Swaps_wk!T$2,PASTE_DQS_TRACKER!$A:$A,"&gt;="&amp;$A$1,PASTE_DQS_TRACKER!$A:$A,"&lt;="&amp;$A$2)</f>
        <v>0</v>
      </c>
      <c r="U51" s="6">
        <f>SUMIFS(PASTE_DQS_TRACKER!$D:$D,PASTE_DQS_TRACKER!$C:$C,Swaps_wk!$AQ51,PASTE_DQS_TRACKER!$B:$B,Swaps_wk!U$2,PASTE_DQS_TRACKER!$A:$A,"&gt;="&amp;$A$1,PASTE_DQS_TRACKER!$A:$A,"&lt;="&amp;$A$2)-SUMIFS(PASTE_DQS_TRACKER!$D:$D,PASTE_DQS_TRACKER!$C:$C,Swaps_wk!$AQ51,PASTE_DQS_TRACKER!$E:$E,Swaps_wk!U$2,PASTE_DQS_TRACKER!$A:$A,"&gt;="&amp;$A$1,PASTE_DQS_TRACKER!$A:$A,"&lt;="&amp;$A$2)</f>
        <v>0</v>
      </c>
      <c r="V51" s="6">
        <f>SUMIFS(PASTE_DQS_TRACKER!$D:$D,PASTE_DQS_TRACKER!$C:$C,Swaps_wk!$AQ51,PASTE_DQS_TRACKER!$B:$B,Swaps_wk!V$2,PASTE_DQS_TRACKER!$A:$A,"&gt;="&amp;$A$1,PASTE_DQS_TRACKER!$A:$A,"&lt;="&amp;$A$2)-SUMIFS(PASTE_DQS_TRACKER!$D:$D,PASTE_DQS_TRACKER!$C:$C,Swaps_wk!$AQ51,PASTE_DQS_TRACKER!$E:$E,Swaps_wk!V$2,PASTE_DQS_TRACKER!$A:$A,"&gt;="&amp;$A$1,PASTE_DQS_TRACKER!$A:$A,"&lt;="&amp;$A$2)</f>
        <v>0</v>
      </c>
      <c r="W51" s="6">
        <f>SUMIFS(PASTE_DQS_TRACKER!$D:$D,PASTE_DQS_TRACKER!$C:$C,Swaps_wk!$AQ51,PASTE_DQS_TRACKER!$B:$B,Swaps_wk!W$2,PASTE_DQS_TRACKER!$A:$A,"&gt;="&amp;$A$1,PASTE_DQS_TRACKER!$A:$A,"&lt;="&amp;$A$2)-SUMIFS(PASTE_DQS_TRACKER!$D:$D,PASTE_DQS_TRACKER!$C:$C,Swaps_wk!$AQ51,PASTE_DQS_TRACKER!$E:$E,Swaps_wk!W$2,PASTE_DQS_TRACKER!$A:$A,"&gt;="&amp;$A$1,PASTE_DQS_TRACKER!$A:$A,"&lt;="&amp;$A$2)</f>
        <v>0</v>
      </c>
      <c r="X51" s="6">
        <f>SUMIFS(PASTE_DQS_TRACKER!$D:$D,PASTE_DQS_TRACKER!$C:$C,Swaps_wk!$AQ51,PASTE_DQS_TRACKER!$B:$B,Swaps_wk!X$2,PASTE_DQS_TRACKER!$A:$A,"&gt;="&amp;$A$1,PASTE_DQS_TRACKER!$A:$A,"&lt;="&amp;$A$2)-SUMIFS(PASTE_DQS_TRACKER!$D:$D,PASTE_DQS_TRACKER!$C:$C,Swaps_wk!$AQ51,PASTE_DQS_TRACKER!$E:$E,Swaps_wk!X$2,PASTE_DQS_TRACKER!$A:$A,"&gt;="&amp;$A$1,PASTE_DQS_TRACKER!$A:$A,"&lt;="&amp;$A$2)</f>
        <v>0</v>
      </c>
      <c r="Y51" s="6">
        <f>SUMIFS(PASTE_DQS_TRACKER!$D:$D,PASTE_DQS_TRACKER!$C:$C,Swaps_wk!$AQ51,PASTE_DQS_TRACKER!$B:$B,Swaps_wk!Y$2,PASTE_DQS_TRACKER!$A:$A,"&gt;="&amp;$A$1,PASTE_DQS_TRACKER!$A:$A,"&lt;="&amp;$A$2)-SUMIFS(PASTE_DQS_TRACKER!$D:$D,PASTE_DQS_TRACKER!$C:$C,Swaps_wk!$AQ51,PASTE_DQS_TRACKER!$E:$E,Swaps_wk!Y$2,PASTE_DQS_TRACKER!$A:$A,"&gt;="&amp;$A$1,PASTE_DQS_TRACKER!$A:$A,"&lt;="&amp;$A$2)</f>
        <v>0</v>
      </c>
      <c r="Z51" s="6">
        <f>SUMIFS(PASTE_DQS_TRACKER!$D:$D,PASTE_DQS_TRACKER!$C:$C,Swaps_wk!$AQ51,PASTE_DQS_TRACKER!$B:$B,Swaps_wk!Z$2,PASTE_DQS_TRACKER!$A:$A,"&gt;="&amp;$A$1,PASTE_DQS_TRACKER!$A:$A,"&lt;="&amp;$A$2)-SUMIFS(PASTE_DQS_TRACKER!$D:$D,PASTE_DQS_TRACKER!$C:$C,Swaps_wk!$AQ51,PASTE_DQS_TRACKER!$E:$E,Swaps_wk!Z$2,PASTE_DQS_TRACKER!$A:$A,"&gt;="&amp;$A$1,PASTE_DQS_TRACKER!$A:$A,"&lt;="&amp;$A$2)</f>
        <v>0</v>
      </c>
      <c r="AA51" s="6">
        <f>SUMIFS(PASTE_DQS_TRACKER!$D:$D,PASTE_DQS_TRACKER!$C:$C,Swaps_wk!$AQ51,PASTE_DQS_TRACKER!$B:$B,Swaps_wk!AA$2,PASTE_DQS_TRACKER!$A:$A,"&gt;="&amp;$A$1,PASTE_DQS_TRACKER!$A:$A,"&lt;="&amp;$A$2)-SUMIFS(PASTE_DQS_TRACKER!$D:$D,PASTE_DQS_TRACKER!$C:$C,Swaps_wk!$AQ51,PASTE_DQS_TRACKER!$E:$E,Swaps_wk!AA$2,PASTE_DQS_TRACKER!$A:$A,"&gt;="&amp;$A$1,PASTE_DQS_TRACKER!$A:$A,"&lt;="&amp;$A$2)</f>
        <v>0</v>
      </c>
      <c r="AB51" s="6">
        <f>SUMIFS(PASTE_DQS_TRACKER!$D:$D,PASTE_DQS_TRACKER!$C:$C,Swaps_wk!$AQ51,PASTE_DQS_TRACKER!$B:$B,Swaps_wk!AB$2,PASTE_DQS_TRACKER!$A:$A,"&gt;="&amp;$A$1,PASTE_DQS_TRACKER!$A:$A,"&lt;="&amp;$A$2)-SUMIFS(PASTE_DQS_TRACKER!$D:$D,PASTE_DQS_TRACKER!$C:$C,Swaps_wk!$AQ51,PASTE_DQS_TRACKER!$E:$E,Swaps_wk!AB$2,PASTE_DQS_TRACKER!$A:$A,"&gt;="&amp;$A$1,PASTE_DQS_TRACKER!$A:$A,"&lt;="&amp;$A$2)</f>
        <v>0</v>
      </c>
      <c r="AC51" s="6">
        <f>SUMIFS(PASTE_DQS_TRACKER!$D:$D,PASTE_DQS_TRACKER!$C:$C,Swaps_wk!$AQ51,PASTE_DQS_TRACKER!$B:$B,Swaps_wk!AC$2,PASTE_DQS_TRACKER!$A:$A,"&gt;="&amp;$A$1,PASTE_DQS_TRACKER!$A:$A,"&lt;="&amp;$A$2)-SUMIFS(PASTE_DQS_TRACKER!$D:$D,PASTE_DQS_TRACKER!$C:$C,Swaps_wk!$AQ51,PASTE_DQS_TRACKER!$E:$E,Swaps_wk!AC$2,PASTE_DQS_TRACKER!$A:$A,"&gt;="&amp;$A$1,PASTE_DQS_TRACKER!$A:$A,"&lt;="&amp;$A$2)</f>
        <v>0</v>
      </c>
      <c r="AD51" s="6">
        <f>SUMIFS(PASTE_DQS_TRACKER!$D:$D,PASTE_DQS_TRACKER!$C:$C,Swaps_wk!$AQ51,PASTE_DQS_TRACKER!$B:$B,Swaps_wk!AD$2,PASTE_DQS_TRACKER!$A:$A,"&gt;="&amp;$A$1,PASTE_DQS_TRACKER!$A:$A,"&lt;="&amp;$A$2)-SUMIFS(PASTE_DQS_TRACKER!$D:$D,PASTE_DQS_TRACKER!$C:$C,Swaps_wk!$AQ51,PASTE_DQS_TRACKER!$E:$E,Swaps_wk!AD$2,PASTE_DQS_TRACKER!$A:$A,"&gt;="&amp;$A$1,PASTE_DQS_TRACKER!$A:$A,"&lt;="&amp;$A$2)</f>
        <v>0</v>
      </c>
      <c r="AE51" s="6">
        <f>SUMIFS(PASTE_DQS_TRACKER!$D:$D,PASTE_DQS_TRACKER!$C:$C,Swaps_wk!$AQ51,PASTE_DQS_TRACKER!$B:$B,Swaps_wk!AE$2,PASTE_DQS_TRACKER!$A:$A,"&gt;="&amp;$A$1,PASTE_DQS_TRACKER!$A:$A,"&lt;="&amp;$A$2)-SUMIFS(PASTE_DQS_TRACKER!$D:$D,PASTE_DQS_TRACKER!$C:$C,Swaps_wk!$AQ51,PASTE_DQS_TRACKER!$E:$E,Swaps_wk!AE$2,PASTE_DQS_TRACKER!$A:$A,"&gt;="&amp;$A$1,PASTE_DQS_TRACKER!$A:$A,"&lt;="&amp;$A$2)</f>
        <v>0</v>
      </c>
      <c r="AF51" s="6">
        <f>SUMIFS(PASTE_DQS_TRACKER!$D:$D,PASTE_DQS_TRACKER!$C:$C,Swaps_wk!$AQ51,PASTE_DQS_TRACKER!$B:$B,Swaps_wk!AF$2,PASTE_DQS_TRACKER!$A:$A,"&gt;="&amp;$A$1,PASTE_DQS_TRACKER!$A:$A,"&lt;="&amp;$A$2)-SUMIFS(PASTE_DQS_TRACKER!$D:$D,PASTE_DQS_TRACKER!$C:$C,Swaps_wk!$AQ51,PASTE_DQS_TRACKER!$E:$E,Swaps_wk!AF$2,PASTE_DQS_TRACKER!$A:$A,"&gt;="&amp;$A$1,PASTE_DQS_TRACKER!$A:$A,"&lt;="&amp;$A$2)</f>
        <v>0</v>
      </c>
      <c r="AG51" s="6">
        <f>SUMIFS(PASTE_DQS_TRACKER!$D:$D,PASTE_DQS_TRACKER!$C:$C,Swaps_wk!$AQ51,PASTE_DQS_TRACKER!$B:$B,Swaps_wk!AG$2,PASTE_DQS_TRACKER!$A:$A,"&gt;="&amp;$A$1,PASTE_DQS_TRACKER!$A:$A,"&lt;="&amp;$A$2)-SUMIFS(PASTE_DQS_TRACKER!$D:$D,PASTE_DQS_TRACKER!$C:$C,Swaps_wk!$AQ51,PASTE_DQS_TRACKER!$E:$E,Swaps_wk!AG$2,PASTE_DQS_TRACKER!$A:$A,"&gt;="&amp;$A$1,PASTE_DQS_TRACKER!$A:$A,"&lt;="&amp;$A$2)</f>
        <v>0</v>
      </c>
      <c r="AH51" s="6">
        <f>SUMIFS(PASTE_DQS_TRACKER!$D:$D,PASTE_DQS_TRACKER!$C:$C,Swaps_wk!$AQ51,PASTE_DQS_TRACKER!$B:$B,Swaps_wk!AH$2,PASTE_DQS_TRACKER!$A:$A,"&gt;="&amp;$A$1,PASTE_DQS_TRACKER!$A:$A,"&lt;="&amp;$A$2)-SUMIFS(PASTE_DQS_TRACKER!$D:$D,PASTE_DQS_TRACKER!$C:$C,Swaps_wk!$AQ51,PASTE_DQS_TRACKER!$E:$E,Swaps_wk!AH$2,PASTE_DQS_TRACKER!$A:$A,"&gt;="&amp;$A$1,PASTE_DQS_TRACKER!$A:$A,"&lt;="&amp;$A$2)</f>
        <v>0</v>
      </c>
      <c r="AI51" s="6">
        <f>SUMIFS(PASTE_DQS_TRACKER!$D:$D,PASTE_DQS_TRACKER!$C:$C,Swaps_wk!$AQ51,PASTE_DQS_TRACKER!$B:$B,Swaps_wk!AI$2,PASTE_DQS_TRACKER!$A:$A,"&gt;="&amp;$A$1,PASTE_DQS_TRACKER!$A:$A,"&lt;="&amp;$A$2)-SUMIFS(PASTE_DQS_TRACKER!$D:$D,PASTE_DQS_TRACKER!$C:$C,Swaps_wk!$AQ51,PASTE_DQS_TRACKER!$E:$E,Swaps_wk!AI$2,PASTE_DQS_TRACKER!$A:$A,"&gt;="&amp;$A$1,PASTE_DQS_TRACKER!$A:$A,"&lt;="&amp;$A$2)</f>
        <v>0</v>
      </c>
      <c r="AJ51" s="6">
        <f>SUMIFS(PASTE_DQS_TRACKER!$D:$D,PASTE_DQS_TRACKER!$C:$C,Swaps_wk!$AQ51,PASTE_DQS_TRACKER!$B:$B,Swaps_wk!AJ$2,PASTE_DQS_TRACKER!$A:$A,"&gt;="&amp;$A$1,PASTE_DQS_TRACKER!$A:$A,"&lt;="&amp;$A$2)-SUMIFS(PASTE_DQS_TRACKER!$D:$D,PASTE_DQS_TRACKER!$C:$C,Swaps_wk!$AQ51,PASTE_DQS_TRACKER!$E:$E,Swaps_wk!AJ$2,PASTE_DQS_TRACKER!$A:$A,"&gt;="&amp;$A$1,PASTE_DQS_TRACKER!$A:$A,"&lt;="&amp;$A$2)</f>
        <v>0</v>
      </c>
      <c r="AK51" s="6">
        <f>SUMIFS(PASTE_DQS_TRACKER!$D:$D,PASTE_DQS_TRACKER!$C:$C,Swaps_wk!$AQ51,PASTE_DQS_TRACKER!$B:$B,Swaps_wk!AK$2,PASTE_DQS_TRACKER!$A:$A,"&gt;="&amp;$A$1,PASTE_DQS_TRACKER!$A:$A,"&lt;="&amp;$A$2)-SUMIFS(PASTE_DQS_TRACKER!$D:$D,PASTE_DQS_TRACKER!$C:$C,Swaps_wk!$AQ51,PASTE_DQS_TRACKER!$E:$E,Swaps_wk!AK$2,PASTE_DQS_TRACKER!$A:$A,"&gt;="&amp;$A$1,PASTE_DQS_TRACKER!$A:$A,"&lt;="&amp;$A$2)</f>
        <v>0</v>
      </c>
      <c r="AL51" s="6">
        <f>SUMIFS(PASTE_DQS_TRACKER!$D:$D,PASTE_DQS_TRACKER!$C:$C,Swaps_wk!$AQ51,PASTE_DQS_TRACKER!$B:$B,Swaps_wk!AL$2,PASTE_DQS_TRACKER!$A:$A,"&gt;="&amp;$A$1,PASTE_DQS_TRACKER!$A:$A,"&lt;="&amp;$A$2)-SUMIFS(PASTE_DQS_TRACKER!$D:$D,PASTE_DQS_TRACKER!$C:$C,Swaps_wk!$AQ51,PASTE_DQS_TRACKER!$E:$E,Swaps_wk!AL$2,PASTE_DQS_TRACKER!$A:$A,"&gt;="&amp;$A$1,PASTE_DQS_TRACKER!$A:$A,"&lt;="&amp;$A$2)</f>
        <v>0</v>
      </c>
      <c r="AM51" s="6">
        <f>SUMIFS(PASTE_DQS_TRACKER!$D:$D,PASTE_DQS_TRACKER!$C:$C,Swaps_wk!$AQ51,PASTE_DQS_TRACKER!$B:$B,Swaps_wk!AM$2,PASTE_DQS_TRACKER!$A:$A,"&gt;="&amp;$A$1,PASTE_DQS_TRACKER!$A:$A,"&lt;="&amp;$A$2)-SUMIFS(PASTE_DQS_TRACKER!$D:$D,PASTE_DQS_TRACKER!$C:$C,Swaps_wk!$AQ51,PASTE_DQS_TRACKER!$E:$E,Swaps_wk!AM$2,PASTE_DQS_TRACKER!$A:$A,"&gt;="&amp;$A$1,PASTE_DQS_TRACKER!$A:$A,"&lt;="&amp;$A$2)</f>
        <v>0</v>
      </c>
      <c r="AN51" s="6">
        <f>SUMIFS(PASTE_DQS_TRACKER!$D:$D,PASTE_DQS_TRACKER!$C:$C,Swaps_wk!$AQ51,PASTE_DQS_TRACKER!$B:$B,Swaps_wk!AN$2,PASTE_DQS_TRACKER!$A:$A,"&gt;="&amp;$A$1,PASTE_DQS_TRACKER!$A:$A,"&lt;="&amp;$A$2)-SUMIFS(PASTE_DQS_TRACKER!$D:$D,PASTE_DQS_TRACKER!$C:$C,Swaps_wk!$AQ51,PASTE_DQS_TRACKER!$E:$E,Swaps_wk!AN$2,PASTE_DQS_TRACKER!$A:$A,"&gt;="&amp;$A$1,PASTE_DQS_TRACKER!$A:$A,"&lt;="&amp;$A$2)</f>
        <v>0</v>
      </c>
      <c r="AO51" s="6">
        <f t="shared" si="0"/>
        <v>0</v>
      </c>
      <c r="AP51">
        <v>50</v>
      </c>
      <c r="AQ51" t="str">
        <f t="shared" si="1"/>
        <v>COD/5W6-14</v>
      </c>
    </row>
    <row r="52" spans="1:43" x14ac:dyDescent="0.25">
      <c r="A52" t="s">
        <v>189</v>
      </c>
      <c r="B52" s="6">
        <f>SUMIFS(PASTE_DQS_TRACKER!$D:$D,PASTE_DQS_TRACKER!$C:$C,Swaps_wk!$AQ52,PASTE_DQS_TRACKER!$B:$B,Swaps_wk!B$2,PASTE_DQS_TRACKER!$A:$A,"&gt;="&amp;$A$1,PASTE_DQS_TRACKER!$A:$A,"&lt;="&amp;$A$2)-SUMIFS(PASTE_DQS_TRACKER!$D:$D,PASTE_DQS_TRACKER!$C:$C,Swaps_wk!$AQ52,PASTE_DQS_TRACKER!$E:$E,Swaps_wk!B$2,PASTE_DQS_TRACKER!$A:$A,"&gt;="&amp;$A$1,PASTE_DQS_TRACKER!$A:$A,"&lt;="&amp;$A$2)</f>
        <v>0</v>
      </c>
      <c r="C52" s="6">
        <f>SUMIFS(PASTE_DQS_TRACKER!$D:$D,PASTE_DQS_TRACKER!$C:$C,Swaps_wk!$AQ52,PASTE_DQS_TRACKER!$B:$B,Swaps_wk!C$2,PASTE_DQS_TRACKER!$A:$A,"&gt;="&amp;$A$1,PASTE_DQS_TRACKER!$A:$A,"&lt;="&amp;$A$2)-SUMIFS(PASTE_DQS_TRACKER!$D:$D,PASTE_DQS_TRACKER!$C:$C,Swaps_wk!$AQ52,PASTE_DQS_TRACKER!$E:$E,Swaps_wk!C$2,PASTE_DQS_TRACKER!$A:$A,"&gt;="&amp;$A$1,PASTE_DQS_TRACKER!$A:$A,"&lt;="&amp;$A$2)</f>
        <v>0</v>
      </c>
      <c r="D52" s="6">
        <f>SUMIFS(PASTE_DQS_TRACKER!$D:$D,PASTE_DQS_TRACKER!$C:$C,Swaps_wk!$AQ52,PASTE_DQS_TRACKER!$B:$B,Swaps_wk!D$2,PASTE_DQS_TRACKER!$A:$A,"&gt;="&amp;$A$1,PASTE_DQS_TRACKER!$A:$A,"&lt;="&amp;$A$2)-SUMIFS(PASTE_DQS_TRACKER!$D:$D,PASTE_DQS_TRACKER!$C:$C,Swaps_wk!$AQ52,PASTE_DQS_TRACKER!$E:$E,Swaps_wk!D$2,PASTE_DQS_TRACKER!$A:$A,"&gt;="&amp;$A$1,PASTE_DQS_TRACKER!$A:$A,"&lt;="&amp;$A$2)</f>
        <v>0</v>
      </c>
      <c r="E52" s="6">
        <f>SUMIFS(PASTE_DQS_TRACKER!$D:$D,PASTE_DQS_TRACKER!$C:$C,Swaps_wk!$AQ52,PASTE_DQS_TRACKER!$B:$B,Swaps_wk!E$2,PASTE_DQS_TRACKER!$A:$A,"&gt;="&amp;$A$1,PASTE_DQS_TRACKER!$A:$A,"&lt;="&amp;$A$2)-SUMIFS(PASTE_DQS_TRACKER!$D:$D,PASTE_DQS_TRACKER!$C:$C,Swaps_wk!$AQ52,PASTE_DQS_TRACKER!$E:$E,Swaps_wk!E$2,PASTE_DQS_TRACKER!$A:$A,"&gt;="&amp;$A$1,PASTE_DQS_TRACKER!$A:$A,"&lt;="&amp;$A$2)</f>
        <v>0</v>
      </c>
      <c r="F52" s="6">
        <f>SUMIFS(PASTE_DQS_TRACKER!$D:$D,PASTE_DQS_TRACKER!$C:$C,Swaps_wk!$AQ52,PASTE_DQS_TRACKER!$B:$B,Swaps_wk!F$2,PASTE_DQS_TRACKER!$A:$A,"&gt;="&amp;$A$1,PASTE_DQS_TRACKER!$A:$A,"&lt;="&amp;$A$2)-SUMIFS(PASTE_DQS_TRACKER!$D:$D,PASTE_DQS_TRACKER!$C:$C,Swaps_wk!$AQ52,PASTE_DQS_TRACKER!$E:$E,Swaps_wk!F$2,PASTE_DQS_TRACKER!$A:$A,"&gt;="&amp;$A$1,PASTE_DQS_TRACKER!$A:$A,"&lt;="&amp;$A$2)</f>
        <v>0</v>
      </c>
      <c r="G52" s="6">
        <f>SUMIFS(PASTE_DQS_TRACKER!$D:$D,PASTE_DQS_TRACKER!$C:$C,Swaps_wk!$AQ52,PASTE_DQS_TRACKER!$B:$B,Swaps_wk!G$2,PASTE_DQS_TRACKER!$A:$A,"&gt;="&amp;$A$1,PASTE_DQS_TRACKER!$A:$A,"&lt;="&amp;$A$2)-SUMIFS(PASTE_DQS_TRACKER!$D:$D,PASTE_DQS_TRACKER!$C:$C,Swaps_wk!$AQ52,PASTE_DQS_TRACKER!$E:$E,Swaps_wk!G$2,PASTE_DQS_TRACKER!$A:$A,"&gt;="&amp;$A$1,PASTE_DQS_TRACKER!$A:$A,"&lt;="&amp;$A$2)</f>
        <v>0</v>
      </c>
      <c r="H52" s="6">
        <f>SUMIFS(PASTE_DQS_TRACKER!$D:$D,PASTE_DQS_TRACKER!$C:$C,Swaps_wk!$AQ52,PASTE_DQS_TRACKER!$B:$B,Swaps_wk!H$2,PASTE_DQS_TRACKER!$A:$A,"&gt;="&amp;$A$1,PASTE_DQS_TRACKER!$A:$A,"&lt;="&amp;$A$2)-SUMIFS(PASTE_DQS_TRACKER!$D:$D,PASTE_DQS_TRACKER!$C:$C,Swaps_wk!$AQ52,PASTE_DQS_TRACKER!$E:$E,Swaps_wk!H$2,PASTE_DQS_TRACKER!$A:$A,"&gt;="&amp;$A$1,PASTE_DQS_TRACKER!$A:$A,"&lt;="&amp;$A$2)</f>
        <v>0</v>
      </c>
      <c r="I52" s="6">
        <f>SUMIFS(PASTE_DQS_TRACKER!$D:$D,PASTE_DQS_TRACKER!$C:$C,Swaps_wk!$AQ52,PASTE_DQS_TRACKER!$B:$B,Swaps_wk!I$2,PASTE_DQS_TRACKER!$A:$A,"&gt;="&amp;$A$1,PASTE_DQS_TRACKER!$A:$A,"&lt;="&amp;$A$2)-SUMIFS(PASTE_DQS_TRACKER!$D:$D,PASTE_DQS_TRACKER!$C:$C,Swaps_wk!$AQ52,PASTE_DQS_TRACKER!$E:$E,Swaps_wk!I$2,PASTE_DQS_TRACKER!$A:$A,"&gt;="&amp;$A$1,PASTE_DQS_TRACKER!$A:$A,"&lt;="&amp;$A$2)</f>
        <v>0</v>
      </c>
      <c r="J52" s="6">
        <f>SUMIFS(PASTE_DQS_TRACKER!$D:$D,PASTE_DQS_TRACKER!$C:$C,Swaps_wk!$AQ52,PASTE_DQS_TRACKER!$B:$B,Swaps_wk!J$2,PASTE_DQS_TRACKER!$A:$A,"&gt;="&amp;$A$1,PASTE_DQS_TRACKER!$A:$A,"&lt;="&amp;$A$2)-SUMIFS(PASTE_DQS_TRACKER!$D:$D,PASTE_DQS_TRACKER!$C:$C,Swaps_wk!$AQ52,PASTE_DQS_TRACKER!$E:$E,Swaps_wk!J$2,PASTE_DQS_TRACKER!$A:$A,"&gt;="&amp;$A$1,PASTE_DQS_TRACKER!$A:$A,"&lt;="&amp;$A$2)</f>
        <v>0</v>
      </c>
      <c r="K52" s="6">
        <f>SUMIFS(PASTE_DQS_TRACKER!$D:$D,PASTE_DQS_TRACKER!$C:$C,Swaps_wk!$AQ52,PASTE_DQS_TRACKER!$B:$B,Swaps_wk!K$2,PASTE_DQS_TRACKER!$A:$A,"&gt;="&amp;$A$1,PASTE_DQS_TRACKER!$A:$A,"&lt;="&amp;$A$2)-SUMIFS(PASTE_DQS_TRACKER!$D:$D,PASTE_DQS_TRACKER!$C:$C,Swaps_wk!$AQ52,PASTE_DQS_TRACKER!$E:$E,Swaps_wk!K$2,PASTE_DQS_TRACKER!$A:$A,"&gt;="&amp;$A$1,PASTE_DQS_TRACKER!$A:$A,"&lt;="&amp;$A$2)</f>
        <v>0</v>
      </c>
      <c r="L52" s="6">
        <f>SUMIFS(PASTE_DQS_TRACKER!$D:$D,PASTE_DQS_TRACKER!$C:$C,Swaps_wk!$AQ52,PASTE_DQS_TRACKER!$B:$B,Swaps_wk!L$2,PASTE_DQS_TRACKER!$A:$A,"&gt;="&amp;$A$1,PASTE_DQS_TRACKER!$A:$A,"&lt;="&amp;$A$2)-SUMIFS(PASTE_DQS_TRACKER!$D:$D,PASTE_DQS_TRACKER!$C:$C,Swaps_wk!$AQ52,PASTE_DQS_TRACKER!$E:$E,Swaps_wk!L$2,PASTE_DQS_TRACKER!$A:$A,"&gt;="&amp;$A$1,PASTE_DQS_TRACKER!$A:$A,"&lt;="&amp;$A$2)</f>
        <v>0</v>
      </c>
      <c r="M52" s="6">
        <f>SUMIFS(PASTE_DQS_TRACKER!$D:$D,PASTE_DQS_TRACKER!$C:$C,Swaps_wk!$AQ52,PASTE_DQS_TRACKER!$B:$B,Swaps_wk!M$2,PASTE_DQS_TRACKER!$A:$A,"&gt;="&amp;$A$1,PASTE_DQS_TRACKER!$A:$A,"&lt;="&amp;$A$2)-SUMIFS(PASTE_DQS_TRACKER!$D:$D,PASTE_DQS_TRACKER!$C:$C,Swaps_wk!$AQ52,PASTE_DQS_TRACKER!$E:$E,Swaps_wk!M$2,PASTE_DQS_TRACKER!$A:$A,"&gt;="&amp;$A$1,PASTE_DQS_TRACKER!$A:$A,"&lt;="&amp;$A$2)</f>
        <v>0</v>
      </c>
      <c r="N52" s="6">
        <f>SUMIFS(PASTE_DQS_TRACKER!$D:$D,PASTE_DQS_TRACKER!$C:$C,Swaps_wk!$AQ52,PASTE_DQS_TRACKER!$B:$B,Swaps_wk!N$2,PASTE_DQS_TRACKER!$A:$A,"&gt;="&amp;$A$1,PASTE_DQS_TRACKER!$A:$A,"&lt;="&amp;$A$2)-SUMIFS(PASTE_DQS_TRACKER!$D:$D,PASTE_DQS_TRACKER!$C:$C,Swaps_wk!$AQ52,PASTE_DQS_TRACKER!$E:$E,Swaps_wk!N$2,PASTE_DQS_TRACKER!$A:$A,"&gt;="&amp;$A$1,PASTE_DQS_TRACKER!$A:$A,"&lt;="&amp;$A$2)</f>
        <v>0</v>
      </c>
      <c r="O52" s="6">
        <f>SUMIFS(PASTE_DQS_TRACKER!$D:$D,PASTE_DQS_TRACKER!$C:$C,Swaps_wk!$AQ52,PASTE_DQS_TRACKER!$B:$B,Swaps_wk!O$2,PASTE_DQS_TRACKER!$A:$A,"&gt;="&amp;$A$1,PASTE_DQS_TRACKER!$A:$A,"&lt;="&amp;$A$2)-SUMIFS(PASTE_DQS_TRACKER!$D:$D,PASTE_DQS_TRACKER!$C:$C,Swaps_wk!$AQ52,PASTE_DQS_TRACKER!$E:$E,Swaps_wk!O$2,PASTE_DQS_TRACKER!$A:$A,"&gt;="&amp;$A$1,PASTE_DQS_TRACKER!$A:$A,"&lt;="&amp;$A$2)</f>
        <v>0</v>
      </c>
      <c r="P52" s="6">
        <f>SUMIFS(PASTE_DQS_TRACKER!$D:$D,PASTE_DQS_TRACKER!$C:$C,Swaps_wk!$AQ52,PASTE_DQS_TRACKER!$B:$B,Swaps_wk!P$2,PASTE_DQS_TRACKER!$A:$A,"&gt;="&amp;$A$1,PASTE_DQS_TRACKER!$A:$A,"&lt;="&amp;$A$2)-SUMIFS(PASTE_DQS_TRACKER!$D:$D,PASTE_DQS_TRACKER!$C:$C,Swaps_wk!$AQ52,PASTE_DQS_TRACKER!$E:$E,Swaps_wk!P$2,PASTE_DQS_TRACKER!$A:$A,"&gt;="&amp;$A$1,PASTE_DQS_TRACKER!$A:$A,"&lt;="&amp;$A$2)</f>
        <v>0</v>
      </c>
      <c r="Q52" s="6">
        <f>SUMIFS(PASTE_DQS_TRACKER!$D:$D,PASTE_DQS_TRACKER!$C:$C,Swaps_wk!$AQ52,PASTE_DQS_TRACKER!$B:$B,Swaps_wk!Q$2,PASTE_DQS_TRACKER!$A:$A,"&gt;="&amp;$A$1,PASTE_DQS_TRACKER!$A:$A,"&lt;="&amp;$A$2)-SUMIFS(PASTE_DQS_TRACKER!$D:$D,PASTE_DQS_TRACKER!$C:$C,Swaps_wk!$AQ52,PASTE_DQS_TRACKER!$E:$E,Swaps_wk!Q$2,PASTE_DQS_TRACKER!$A:$A,"&gt;="&amp;$A$1,PASTE_DQS_TRACKER!$A:$A,"&lt;="&amp;$A$2)</f>
        <v>0</v>
      </c>
      <c r="R52" s="6">
        <f>SUMIFS(PASTE_DQS_TRACKER!$D:$D,PASTE_DQS_TRACKER!$C:$C,Swaps_wk!$AQ52,PASTE_DQS_TRACKER!$B:$B,Swaps_wk!R$2,PASTE_DQS_TRACKER!$A:$A,"&gt;="&amp;$A$1,PASTE_DQS_TRACKER!$A:$A,"&lt;="&amp;$A$2)-SUMIFS(PASTE_DQS_TRACKER!$D:$D,PASTE_DQS_TRACKER!$C:$C,Swaps_wk!$AQ52,PASTE_DQS_TRACKER!$E:$E,Swaps_wk!R$2,PASTE_DQS_TRACKER!$A:$A,"&gt;="&amp;$A$1,PASTE_DQS_TRACKER!$A:$A,"&lt;="&amp;$A$2)</f>
        <v>0</v>
      </c>
      <c r="S52" s="6">
        <f>SUMIFS(PASTE_DQS_TRACKER!$D:$D,PASTE_DQS_TRACKER!$C:$C,Swaps_wk!$AQ52,PASTE_DQS_TRACKER!$B:$B,Swaps_wk!S$2,PASTE_DQS_TRACKER!$A:$A,"&gt;="&amp;$A$1,PASTE_DQS_TRACKER!$A:$A,"&lt;="&amp;$A$2)-SUMIFS(PASTE_DQS_TRACKER!$D:$D,PASTE_DQS_TRACKER!$C:$C,Swaps_wk!$AQ52,PASTE_DQS_TRACKER!$E:$E,Swaps_wk!S$2,PASTE_DQS_TRACKER!$A:$A,"&gt;="&amp;$A$1,PASTE_DQS_TRACKER!$A:$A,"&lt;="&amp;$A$2)</f>
        <v>0</v>
      </c>
      <c r="T52" s="6">
        <f>SUMIFS(PASTE_DQS_TRACKER!$D:$D,PASTE_DQS_TRACKER!$C:$C,Swaps_wk!$AQ52,PASTE_DQS_TRACKER!$B:$B,Swaps_wk!T$2,PASTE_DQS_TRACKER!$A:$A,"&gt;="&amp;$A$1,PASTE_DQS_TRACKER!$A:$A,"&lt;="&amp;$A$2)-SUMIFS(PASTE_DQS_TRACKER!$D:$D,PASTE_DQS_TRACKER!$C:$C,Swaps_wk!$AQ52,PASTE_DQS_TRACKER!$E:$E,Swaps_wk!T$2,PASTE_DQS_TRACKER!$A:$A,"&gt;="&amp;$A$1,PASTE_DQS_TRACKER!$A:$A,"&lt;="&amp;$A$2)</f>
        <v>0</v>
      </c>
      <c r="U52" s="6">
        <f>SUMIFS(PASTE_DQS_TRACKER!$D:$D,PASTE_DQS_TRACKER!$C:$C,Swaps_wk!$AQ52,PASTE_DQS_TRACKER!$B:$B,Swaps_wk!U$2,PASTE_DQS_TRACKER!$A:$A,"&gt;="&amp;$A$1,PASTE_DQS_TRACKER!$A:$A,"&lt;="&amp;$A$2)-SUMIFS(PASTE_DQS_TRACKER!$D:$D,PASTE_DQS_TRACKER!$C:$C,Swaps_wk!$AQ52,PASTE_DQS_TRACKER!$E:$E,Swaps_wk!U$2,PASTE_DQS_TRACKER!$A:$A,"&gt;="&amp;$A$1,PASTE_DQS_TRACKER!$A:$A,"&lt;="&amp;$A$2)</f>
        <v>0</v>
      </c>
      <c r="V52" s="6">
        <f>SUMIFS(PASTE_DQS_TRACKER!$D:$D,PASTE_DQS_TRACKER!$C:$C,Swaps_wk!$AQ52,PASTE_DQS_TRACKER!$B:$B,Swaps_wk!V$2,PASTE_DQS_TRACKER!$A:$A,"&gt;="&amp;$A$1,PASTE_DQS_TRACKER!$A:$A,"&lt;="&amp;$A$2)-SUMIFS(PASTE_DQS_TRACKER!$D:$D,PASTE_DQS_TRACKER!$C:$C,Swaps_wk!$AQ52,PASTE_DQS_TRACKER!$E:$E,Swaps_wk!V$2,PASTE_DQS_TRACKER!$A:$A,"&gt;="&amp;$A$1,PASTE_DQS_TRACKER!$A:$A,"&lt;="&amp;$A$2)</f>
        <v>0</v>
      </c>
      <c r="W52" s="6">
        <f>SUMIFS(PASTE_DQS_TRACKER!$D:$D,PASTE_DQS_TRACKER!$C:$C,Swaps_wk!$AQ52,PASTE_DQS_TRACKER!$B:$B,Swaps_wk!W$2,PASTE_DQS_TRACKER!$A:$A,"&gt;="&amp;$A$1,PASTE_DQS_TRACKER!$A:$A,"&lt;="&amp;$A$2)-SUMIFS(PASTE_DQS_TRACKER!$D:$D,PASTE_DQS_TRACKER!$C:$C,Swaps_wk!$AQ52,PASTE_DQS_TRACKER!$E:$E,Swaps_wk!W$2,PASTE_DQS_TRACKER!$A:$A,"&gt;="&amp;$A$1,PASTE_DQS_TRACKER!$A:$A,"&lt;="&amp;$A$2)</f>
        <v>0</v>
      </c>
      <c r="X52" s="6">
        <f>SUMIFS(PASTE_DQS_TRACKER!$D:$D,PASTE_DQS_TRACKER!$C:$C,Swaps_wk!$AQ52,PASTE_DQS_TRACKER!$B:$B,Swaps_wk!X$2,PASTE_DQS_TRACKER!$A:$A,"&gt;="&amp;$A$1,PASTE_DQS_TRACKER!$A:$A,"&lt;="&amp;$A$2)-SUMIFS(PASTE_DQS_TRACKER!$D:$D,PASTE_DQS_TRACKER!$C:$C,Swaps_wk!$AQ52,PASTE_DQS_TRACKER!$E:$E,Swaps_wk!X$2,PASTE_DQS_TRACKER!$A:$A,"&gt;="&amp;$A$1,PASTE_DQS_TRACKER!$A:$A,"&lt;="&amp;$A$2)</f>
        <v>0</v>
      </c>
      <c r="Y52" s="6">
        <f>SUMIFS(PASTE_DQS_TRACKER!$D:$D,PASTE_DQS_TRACKER!$C:$C,Swaps_wk!$AQ52,PASTE_DQS_TRACKER!$B:$B,Swaps_wk!Y$2,PASTE_DQS_TRACKER!$A:$A,"&gt;="&amp;$A$1,PASTE_DQS_TRACKER!$A:$A,"&lt;="&amp;$A$2)-SUMIFS(PASTE_DQS_TRACKER!$D:$D,PASTE_DQS_TRACKER!$C:$C,Swaps_wk!$AQ52,PASTE_DQS_TRACKER!$E:$E,Swaps_wk!Y$2,PASTE_DQS_TRACKER!$A:$A,"&gt;="&amp;$A$1,PASTE_DQS_TRACKER!$A:$A,"&lt;="&amp;$A$2)</f>
        <v>0</v>
      </c>
      <c r="Z52" s="6">
        <f>SUMIFS(PASTE_DQS_TRACKER!$D:$D,PASTE_DQS_TRACKER!$C:$C,Swaps_wk!$AQ52,PASTE_DQS_TRACKER!$B:$B,Swaps_wk!Z$2,PASTE_DQS_TRACKER!$A:$A,"&gt;="&amp;$A$1,PASTE_DQS_TRACKER!$A:$A,"&lt;="&amp;$A$2)-SUMIFS(PASTE_DQS_TRACKER!$D:$D,PASTE_DQS_TRACKER!$C:$C,Swaps_wk!$AQ52,PASTE_DQS_TRACKER!$E:$E,Swaps_wk!Z$2,PASTE_DQS_TRACKER!$A:$A,"&gt;="&amp;$A$1,PASTE_DQS_TRACKER!$A:$A,"&lt;="&amp;$A$2)</f>
        <v>0</v>
      </c>
      <c r="AA52" s="6">
        <f>SUMIFS(PASTE_DQS_TRACKER!$D:$D,PASTE_DQS_TRACKER!$C:$C,Swaps_wk!$AQ52,PASTE_DQS_TRACKER!$B:$B,Swaps_wk!AA$2,PASTE_DQS_TRACKER!$A:$A,"&gt;="&amp;$A$1,PASTE_DQS_TRACKER!$A:$A,"&lt;="&amp;$A$2)-SUMIFS(PASTE_DQS_TRACKER!$D:$D,PASTE_DQS_TRACKER!$C:$C,Swaps_wk!$AQ52,PASTE_DQS_TRACKER!$E:$E,Swaps_wk!AA$2,PASTE_DQS_TRACKER!$A:$A,"&gt;="&amp;$A$1,PASTE_DQS_TRACKER!$A:$A,"&lt;="&amp;$A$2)</f>
        <v>0</v>
      </c>
      <c r="AB52" s="6">
        <f>SUMIFS(PASTE_DQS_TRACKER!$D:$D,PASTE_DQS_TRACKER!$C:$C,Swaps_wk!$AQ52,PASTE_DQS_TRACKER!$B:$B,Swaps_wk!AB$2,PASTE_DQS_TRACKER!$A:$A,"&gt;="&amp;$A$1,PASTE_DQS_TRACKER!$A:$A,"&lt;="&amp;$A$2)-SUMIFS(PASTE_DQS_TRACKER!$D:$D,PASTE_DQS_TRACKER!$C:$C,Swaps_wk!$AQ52,PASTE_DQS_TRACKER!$E:$E,Swaps_wk!AB$2,PASTE_DQS_TRACKER!$A:$A,"&gt;="&amp;$A$1,PASTE_DQS_TRACKER!$A:$A,"&lt;="&amp;$A$2)</f>
        <v>0</v>
      </c>
      <c r="AC52" s="6">
        <f>SUMIFS(PASTE_DQS_TRACKER!$D:$D,PASTE_DQS_TRACKER!$C:$C,Swaps_wk!$AQ52,PASTE_DQS_TRACKER!$B:$B,Swaps_wk!AC$2,PASTE_DQS_TRACKER!$A:$A,"&gt;="&amp;$A$1,PASTE_DQS_TRACKER!$A:$A,"&lt;="&amp;$A$2)-SUMIFS(PASTE_DQS_TRACKER!$D:$D,PASTE_DQS_TRACKER!$C:$C,Swaps_wk!$AQ52,PASTE_DQS_TRACKER!$E:$E,Swaps_wk!AC$2,PASTE_DQS_TRACKER!$A:$A,"&gt;="&amp;$A$1,PASTE_DQS_TRACKER!$A:$A,"&lt;="&amp;$A$2)</f>
        <v>0</v>
      </c>
      <c r="AD52" s="6">
        <f>SUMIFS(PASTE_DQS_TRACKER!$D:$D,PASTE_DQS_TRACKER!$C:$C,Swaps_wk!$AQ52,PASTE_DQS_TRACKER!$B:$B,Swaps_wk!AD$2,PASTE_DQS_TRACKER!$A:$A,"&gt;="&amp;$A$1,PASTE_DQS_TRACKER!$A:$A,"&lt;="&amp;$A$2)-SUMIFS(PASTE_DQS_TRACKER!$D:$D,PASTE_DQS_TRACKER!$C:$C,Swaps_wk!$AQ52,PASTE_DQS_TRACKER!$E:$E,Swaps_wk!AD$2,PASTE_DQS_TRACKER!$A:$A,"&gt;="&amp;$A$1,PASTE_DQS_TRACKER!$A:$A,"&lt;="&amp;$A$2)</f>
        <v>0</v>
      </c>
      <c r="AE52" s="6">
        <f>SUMIFS(PASTE_DQS_TRACKER!$D:$D,PASTE_DQS_TRACKER!$C:$C,Swaps_wk!$AQ52,PASTE_DQS_TRACKER!$B:$B,Swaps_wk!AE$2,PASTE_DQS_TRACKER!$A:$A,"&gt;="&amp;$A$1,PASTE_DQS_TRACKER!$A:$A,"&lt;="&amp;$A$2)-SUMIFS(PASTE_DQS_TRACKER!$D:$D,PASTE_DQS_TRACKER!$C:$C,Swaps_wk!$AQ52,PASTE_DQS_TRACKER!$E:$E,Swaps_wk!AE$2,PASTE_DQS_TRACKER!$A:$A,"&gt;="&amp;$A$1,PASTE_DQS_TRACKER!$A:$A,"&lt;="&amp;$A$2)</f>
        <v>0</v>
      </c>
      <c r="AF52" s="6">
        <f>SUMIFS(PASTE_DQS_TRACKER!$D:$D,PASTE_DQS_TRACKER!$C:$C,Swaps_wk!$AQ52,PASTE_DQS_TRACKER!$B:$B,Swaps_wk!AF$2,PASTE_DQS_TRACKER!$A:$A,"&gt;="&amp;$A$1,PASTE_DQS_TRACKER!$A:$A,"&lt;="&amp;$A$2)-SUMIFS(PASTE_DQS_TRACKER!$D:$D,PASTE_DQS_TRACKER!$C:$C,Swaps_wk!$AQ52,PASTE_DQS_TRACKER!$E:$E,Swaps_wk!AF$2,PASTE_DQS_TRACKER!$A:$A,"&gt;="&amp;$A$1,PASTE_DQS_TRACKER!$A:$A,"&lt;="&amp;$A$2)</f>
        <v>0</v>
      </c>
      <c r="AG52" s="6">
        <f>SUMIFS(PASTE_DQS_TRACKER!$D:$D,PASTE_DQS_TRACKER!$C:$C,Swaps_wk!$AQ52,PASTE_DQS_TRACKER!$B:$B,Swaps_wk!AG$2,PASTE_DQS_TRACKER!$A:$A,"&gt;="&amp;$A$1,PASTE_DQS_TRACKER!$A:$A,"&lt;="&amp;$A$2)-SUMIFS(PASTE_DQS_TRACKER!$D:$D,PASTE_DQS_TRACKER!$C:$C,Swaps_wk!$AQ52,PASTE_DQS_TRACKER!$E:$E,Swaps_wk!AG$2,PASTE_DQS_TRACKER!$A:$A,"&gt;="&amp;$A$1,PASTE_DQS_TRACKER!$A:$A,"&lt;="&amp;$A$2)</f>
        <v>0</v>
      </c>
      <c r="AH52" s="6">
        <f>SUMIFS(PASTE_DQS_TRACKER!$D:$D,PASTE_DQS_TRACKER!$C:$C,Swaps_wk!$AQ52,PASTE_DQS_TRACKER!$B:$B,Swaps_wk!AH$2,PASTE_DQS_TRACKER!$A:$A,"&gt;="&amp;$A$1,PASTE_DQS_TRACKER!$A:$A,"&lt;="&amp;$A$2)-SUMIFS(PASTE_DQS_TRACKER!$D:$D,PASTE_DQS_TRACKER!$C:$C,Swaps_wk!$AQ52,PASTE_DQS_TRACKER!$E:$E,Swaps_wk!AH$2,PASTE_DQS_TRACKER!$A:$A,"&gt;="&amp;$A$1,PASTE_DQS_TRACKER!$A:$A,"&lt;="&amp;$A$2)</f>
        <v>0</v>
      </c>
      <c r="AI52" s="6">
        <f>SUMIFS(PASTE_DQS_TRACKER!$D:$D,PASTE_DQS_TRACKER!$C:$C,Swaps_wk!$AQ52,PASTE_DQS_TRACKER!$B:$B,Swaps_wk!AI$2,PASTE_DQS_TRACKER!$A:$A,"&gt;="&amp;$A$1,PASTE_DQS_TRACKER!$A:$A,"&lt;="&amp;$A$2)-SUMIFS(PASTE_DQS_TRACKER!$D:$D,PASTE_DQS_TRACKER!$C:$C,Swaps_wk!$AQ52,PASTE_DQS_TRACKER!$E:$E,Swaps_wk!AI$2,PASTE_DQS_TRACKER!$A:$A,"&gt;="&amp;$A$1,PASTE_DQS_TRACKER!$A:$A,"&lt;="&amp;$A$2)</f>
        <v>0</v>
      </c>
      <c r="AJ52" s="6">
        <f>SUMIFS(PASTE_DQS_TRACKER!$D:$D,PASTE_DQS_TRACKER!$C:$C,Swaps_wk!$AQ52,PASTE_DQS_TRACKER!$B:$B,Swaps_wk!AJ$2,PASTE_DQS_TRACKER!$A:$A,"&gt;="&amp;$A$1,PASTE_DQS_TRACKER!$A:$A,"&lt;="&amp;$A$2)-SUMIFS(PASTE_DQS_TRACKER!$D:$D,PASTE_DQS_TRACKER!$C:$C,Swaps_wk!$AQ52,PASTE_DQS_TRACKER!$E:$E,Swaps_wk!AJ$2,PASTE_DQS_TRACKER!$A:$A,"&gt;="&amp;$A$1,PASTE_DQS_TRACKER!$A:$A,"&lt;="&amp;$A$2)</f>
        <v>0</v>
      </c>
      <c r="AK52" s="6">
        <f>SUMIFS(PASTE_DQS_TRACKER!$D:$D,PASTE_DQS_TRACKER!$C:$C,Swaps_wk!$AQ52,PASTE_DQS_TRACKER!$B:$B,Swaps_wk!AK$2,PASTE_DQS_TRACKER!$A:$A,"&gt;="&amp;$A$1,PASTE_DQS_TRACKER!$A:$A,"&lt;="&amp;$A$2)-SUMIFS(PASTE_DQS_TRACKER!$D:$D,PASTE_DQS_TRACKER!$C:$C,Swaps_wk!$AQ52,PASTE_DQS_TRACKER!$E:$E,Swaps_wk!AK$2,PASTE_DQS_TRACKER!$A:$A,"&gt;="&amp;$A$1,PASTE_DQS_TRACKER!$A:$A,"&lt;="&amp;$A$2)</f>
        <v>0</v>
      </c>
      <c r="AL52" s="6">
        <f>SUMIFS(PASTE_DQS_TRACKER!$D:$D,PASTE_DQS_TRACKER!$C:$C,Swaps_wk!$AQ52,PASTE_DQS_TRACKER!$B:$B,Swaps_wk!AL$2,PASTE_DQS_TRACKER!$A:$A,"&gt;="&amp;$A$1,PASTE_DQS_TRACKER!$A:$A,"&lt;="&amp;$A$2)-SUMIFS(PASTE_DQS_TRACKER!$D:$D,PASTE_DQS_TRACKER!$C:$C,Swaps_wk!$AQ52,PASTE_DQS_TRACKER!$E:$E,Swaps_wk!AL$2,PASTE_DQS_TRACKER!$A:$A,"&gt;="&amp;$A$1,PASTE_DQS_TRACKER!$A:$A,"&lt;="&amp;$A$2)</f>
        <v>0</v>
      </c>
      <c r="AM52" s="6">
        <f>SUMIFS(PASTE_DQS_TRACKER!$D:$D,PASTE_DQS_TRACKER!$C:$C,Swaps_wk!$AQ52,PASTE_DQS_TRACKER!$B:$B,Swaps_wk!AM$2,PASTE_DQS_TRACKER!$A:$A,"&gt;="&amp;$A$1,PASTE_DQS_TRACKER!$A:$A,"&lt;="&amp;$A$2)-SUMIFS(PASTE_DQS_TRACKER!$D:$D,PASTE_DQS_TRACKER!$C:$C,Swaps_wk!$AQ52,PASTE_DQS_TRACKER!$E:$E,Swaps_wk!AM$2,PASTE_DQS_TRACKER!$A:$A,"&gt;="&amp;$A$1,PASTE_DQS_TRACKER!$A:$A,"&lt;="&amp;$A$2)</f>
        <v>0</v>
      </c>
      <c r="AN52" s="6">
        <f>SUMIFS(PASTE_DQS_TRACKER!$D:$D,PASTE_DQS_TRACKER!$C:$C,Swaps_wk!$AQ52,PASTE_DQS_TRACKER!$B:$B,Swaps_wk!AN$2,PASTE_DQS_TRACKER!$A:$A,"&gt;="&amp;$A$1,PASTE_DQS_TRACKER!$A:$A,"&lt;="&amp;$A$2)-SUMIFS(PASTE_DQS_TRACKER!$D:$D,PASTE_DQS_TRACKER!$C:$C,Swaps_wk!$AQ52,PASTE_DQS_TRACKER!$E:$E,Swaps_wk!AN$2,PASTE_DQS_TRACKER!$A:$A,"&gt;="&amp;$A$1,PASTE_DQS_TRACKER!$A:$A,"&lt;="&amp;$A$2)</f>
        <v>0</v>
      </c>
      <c r="AO52" s="6">
        <f t="shared" si="0"/>
        <v>0</v>
      </c>
      <c r="AP52">
        <v>51</v>
      </c>
      <c r="AQ52" t="str">
        <f t="shared" si="1"/>
        <v>HER/5B6ANB</v>
      </c>
    </row>
    <row r="53" spans="1:43" x14ac:dyDescent="0.25">
      <c r="A53" t="s">
        <v>42</v>
      </c>
      <c r="B53" s="6">
        <f>SUMIFS(PASTE_DQS_TRACKER!$D:$D,PASTE_DQS_TRACKER!$C:$C,Swaps_wk!$AQ53,PASTE_DQS_TRACKER!$B:$B,Swaps_wk!B$2,PASTE_DQS_TRACKER!$A:$A,"&gt;="&amp;$A$1,PASTE_DQS_TRACKER!$A:$A,"&lt;="&amp;$A$2)-SUMIFS(PASTE_DQS_TRACKER!$D:$D,PASTE_DQS_TRACKER!$C:$C,Swaps_wk!$AQ53,PASTE_DQS_TRACKER!$E:$E,Swaps_wk!B$2,PASTE_DQS_TRACKER!$A:$A,"&gt;="&amp;$A$1,PASTE_DQS_TRACKER!$A:$A,"&lt;="&amp;$A$2)</f>
        <v>0</v>
      </c>
      <c r="C53" s="6">
        <f>SUMIFS(PASTE_DQS_TRACKER!$D:$D,PASTE_DQS_TRACKER!$C:$C,Swaps_wk!$AQ53,PASTE_DQS_TRACKER!$B:$B,Swaps_wk!C$2,PASTE_DQS_TRACKER!$A:$A,"&gt;="&amp;$A$1,PASTE_DQS_TRACKER!$A:$A,"&lt;="&amp;$A$2)-SUMIFS(PASTE_DQS_TRACKER!$D:$D,PASTE_DQS_TRACKER!$C:$C,Swaps_wk!$AQ53,PASTE_DQS_TRACKER!$E:$E,Swaps_wk!C$2,PASTE_DQS_TRACKER!$A:$A,"&gt;="&amp;$A$1,PASTE_DQS_TRACKER!$A:$A,"&lt;="&amp;$A$2)</f>
        <v>0</v>
      </c>
      <c r="D53" s="6">
        <f>SUMIFS(PASTE_DQS_TRACKER!$D:$D,PASTE_DQS_TRACKER!$C:$C,Swaps_wk!$AQ53,PASTE_DQS_TRACKER!$B:$B,Swaps_wk!D$2,PASTE_DQS_TRACKER!$A:$A,"&gt;="&amp;$A$1,PASTE_DQS_TRACKER!$A:$A,"&lt;="&amp;$A$2)-SUMIFS(PASTE_DQS_TRACKER!$D:$D,PASTE_DQS_TRACKER!$C:$C,Swaps_wk!$AQ53,PASTE_DQS_TRACKER!$E:$E,Swaps_wk!D$2,PASTE_DQS_TRACKER!$A:$A,"&gt;="&amp;$A$1,PASTE_DQS_TRACKER!$A:$A,"&lt;="&amp;$A$2)</f>
        <v>0</v>
      </c>
      <c r="E53" s="6">
        <f>SUMIFS(PASTE_DQS_TRACKER!$D:$D,PASTE_DQS_TRACKER!$C:$C,Swaps_wk!$AQ53,PASTE_DQS_TRACKER!$B:$B,Swaps_wk!E$2,PASTE_DQS_TRACKER!$A:$A,"&gt;="&amp;$A$1,PASTE_DQS_TRACKER!$A:$A,"&lt;="&amp;$A$2)-SUMIFS(PASTE_DQS_TRACKER!$D:$D,PASTE_DQS_TRACKER!$C:$C,Swaps_wk!$AQ53,PASTE_DQS_TRACKER!$E:$E,Swaps_wk!E$2,PASTE_DQS_TRACKER!$A:$A,"&gt;="&amp;$A$1,PASTE_DQS_TRACKER!$A:$A,"&lt;="&amp;$A$2)</f>
        <v>0</v>
      </c>
      <c r="F53" s="6">
        <f>SUMIFS(PASTE_DQS_TRACKER!$D:$D,PASTE_DQS_TRACKER!$C:$C,Swaps_wk!$AQ53,PASTE_DQS_TRACKER!$B:$B,Swaps_wk!F$2,PASTE_DQS_TRACKER!$A:$A,"&gt;="&amp;$A$1,PASTE_DQS_TRACKER!$A:$A,"&lt;="&amp;$A$2)-SUMIFS(PASTE_DQS_TRACKER!$D:$D,PASTE_DQS_TRACKER!$C:$C,Swaps_wk!$AQ53,PASTE_DQS_TRACKER!$E:$E,Swaps_wk!F$2,PASTE_DQS_TRACKER!$A:$A,"&gt;="&amp;$A$1,PASTE_DQS_TRACKER!$A:$A,"&lt;="&amp;$A$2)</f>
        <v>0</v>
      </c>
      <c r="G53" s="6">
        <f>SUMIFS(PASTE_DQS_TRACKER!$D:$D,PASTE_DQS_TRACKER!$C:$C,Swaps_wk!$AQ53,PASTE_DQS_TRACKER!$B:$B,Swaps_wk!G$2,PASTE_DQS_TRACKER!$A:$A,"&gt;="&amp;$A$1,PASTE_DQS_TRACKER!$A:$A,"&lt;="&amp;$A$2)-SUMIFS(PASTE_DQS_TRACKER!$D:$D,PASTE_DQS_TRACKER!$C:$C,Swaps_wk!$AQ53,PASTE_DQS_TRACKER!$E:$E,Swaps_wk!G$2,PASTE_DQS_TRACKER!$A:$A,"&gt;="&amp;$A$1,PASTE_DQS_TRACKER!$A:$A,"&lt;="&amp;$A$2)</f>
        <v>0</v>
      </c>
      <c r="H53" s="6">
        <f>SUMIFS(PASTE_DQS_TRACKER!$D:$D,PASTE_DQS_TRACKER!$C:$C,Swaps_wk!$AQ53,PASTE_DQS_TRACKER!$B:$B,Swaps_wk!H$2,PASTE_DQS_TRACKER!$A:$A,"&gt;="&amp;$A$1,PASTE_DQS_TRACKER!$A:$A,"&lt;="&amp;$A$2)-SUMIFS(PASTE_DQS_TRACKER!$D:$D,PASTE_DQS_TRACKER!$C:$C,Swaps_wk!$AQ53,PASTE_DQS_TRACKER!$E:$E,Swaps_wk!H$2,PASTE_DQS_TRACKER!$A:$A,"&gt;="&amp;$A$1,PASTE_DQS_TRACKER!$A:$A,"&lt;="&amp;$A$2)</f>
        <v>0</v>
      </c>
      <c r="I53" s="6">
        <f>SUMIFS(PASTE_DQS_TRACKER!$D:$D,PASTE_DQS_TRACKER!$C:$C,Swaps_wk!$AQ53,PASTE_DQS_TRACKER!$B:$B,Swaps_wk!I$2,PASTE_DQS_TRACKER!$A:$A,"&gt;="&amp;$A$1,PASTE_DQS_TRACKER!$A:$A,"&lt;="&amp;$A$2)-SUMIFS(PASTE_DQS_TRACKER!$D:$D,PASTE_DQS_TRACKER!$C:$C,Swaps_wk!$AQ53,PASTE_DQS_TRACKER!$E:$E,Swaps_wk!I$2,PASTE_DQS_TRACKER!$A:$A,"&gt;="&amp;$A$1,PASTE_DQS_TRACKER!$A:$A,"&lt;="&amp;$A$2)</f>
        <v>0</v>
      </c>
      <c r="J53" s="6">
        <f>SUMIFS(PASTE_DQS_TRACKER!$D:$D,PASTE_DQS_TRACKER!$C:$C,Swaps_wk!$AQ53,PASTE_DQS_TRACKER!$B:$B,Swaps_wk!J$2,PASTE_DQS_TRACKER!$A:$A,"&gt;="&amp;$A$1,PASTE_DQS_TRACKER!$A:$A,"&lt;="&amp;$A$2)-SUMIFS(PASTE_DQS_TRACKER!$D:$D,PASTE_DQS_TRACKER!$C:$C,Swaps_wk!$AQ53,PASTE_DQS_TRACKER!$E:$E,Swaps_wk!J$2,PASTE_DQS_TRACKER!$A:$A,"&gt;="&amp;$A$1,PASTE_DQS_TRACKER!$A:$A,"&lt;="&amp;$A$2)</f>
        <v>0</v>
      </c>
      <c r="K53" s="6">
        <f>SUMIFS(PASTE_DQS_TRACKER!$D:$D,PASTE_DQS_TRACKER!$C:$C,Swaps_wk!$AQ53,PASTE_DQS_TRACKER!$B:$B,Swaps_wk!K$2,PASTE_DQS_TRACKER!$A:$A,"&gt;="&amp;$A$1,PASTE_DQS_TRACKER!$A:$A,"&lt;="&amp;$A$2)-SUMIFS(PASTE_DQS_TRACKER!$D:$D,PASTE_DQS_TRACKER!$C:$C,Swaps_wk!$AQ53,PASTE_DQS_TRACKER!$E:$E,Swaps_wk!K$2,PASTE_DQS_TRACKER!$A:$A,"&gt;="&amp;$A$1,PASTE_DQS_TRACKER!$A:$A,"&lt;="&amp;$A$2)</f>
        <v>0</v>
      </c>
      <c r="L53" s="6">
        <f>SUMIFS(PASTE_DQS_TRACKER!$D:$D,PASTE_DQS_TRACKER!$C:$C,Swaps_wk!$AQ53,PASTE_DQS_TRACKER!$B:$B,Swaps_wk!L$2,PASTE_DQS_TRACKER!$A:$A,"&gt;="&amp;$A$1,PASTE_DQS_TRACKER!$A:$A,"&lt;="&amp;$A$2)-SUMIFS(PASTE_DQS_TRACKER!$D:$D,PASTE_DQS_TRACKER!$C:$C,Swaps_wk!$AQ53,PASTE_DQS_TRACKER!$E:$E,Swaps_wk!L$2,PASTE_DQS_TRACKER!$A:$A,"&gt;="&amp;$A$1,PASTE_DQS_TRACKER!$A:$A,"&lt;="&amp;$A$2)</f>
        <v>0</v>
      </c>
      <c r="M53" s="6">
        <f>SUMIFS(PASTE_DQS_TRACKER!$D:$D,PASTE_DQS_TRACKER!$C:$C,Swaps_wk!$AQ53,PASTE_DQS_TRACKER!$B:$B,Swaps_wk!M$2,PASTE_DQS_TRACKER!$A:$A,"&gt;="&amp;$A$1,PASTE_DQS_TRACKER!$A:$A,"&lt;="&amp;$A$2)-SUMIFS(PASTE_DQS_TRACKER!$D:$D,PASTE_DQS_TRACKER!$C:$C,Swaps_wk!$AQ53,PASTE_DQS_TRACKER!$E:$E,Swaps_wk!M$2,PASTE_DQS_TRACKER!$A:$A,"&gt;="&amp;$A$1,PASTE_DQS_TRACKER!$A:$A,"&lt;="&amp;$A$2)</f>
        <v>0</v>
      </c>
      <c r="N53" s="6">
        <f>SUMIFS(PASTE_DQS_TRACKER!$D:$D,PASTE_DQS_TRACKER!$C:$C,Swaps_wk!$AQ53,PASTE_DQS_TRACKER!$B:$B,Swaps_wk!N$2,PASTE_DQS_TRACKER!$A:$A,"&gt;="&amp;$A$1,PASTE_DQS_TRACKER!$A:$A,"&lt;="&amp;$A$2)-SUMIFS(PASTE_DQS_TRACKER!$D:$D,PASTE_DQS_TRACKER!$C:$C,Swaps_wk!$AQ53,PASTE_DQS_TRACKER!$E:$E,Swaps_wk!N$2,PASTE_DQS_TRACKER!$A:$A,"&gt;="&amp;$A$1,PASTE_DQS_TRACKER!$A:$A,"&lt;="&amp;$A$2)</f>
        <v>0</v>
      </c>
      <c r="O53" s="6">
        <f>SUMIFS(PASTE_DQS_TRACKER!$D:$D,PASTE_DQS_TRACKER!$C:$C,Swaps_wk!$AQ53,PASTE_DQS_TRACKER!$B:$B,Swaps_wk!O$2,PASTE_DQS_TRACKER!$A:$A,"&gt;="&amp;$A$1,PASTE_DQS_TRACKER!$A:$A,"&lt;="&amp;$A$2)-SUMIFS(PASTE_DQS_TRACKER!$D:$D,PASTE_DQS_TRACKER!$C:$C,Swaps_wk!$AQ53,PASTE_DQS_TRACKER!$E:$E,Swaps_wk!O$2,PASTE_DQS_TRACKER!$A:$A,"&gt;="&amp;$A$1,PASTE_DQS_TRACKER!$A:$A,"&lt;="&amp;$A$2)</f>
        <v>0</v>
      </c>
      <c r="P53" s="6">
        <f>SUMIFS(PASTE_DQS_TRACKER!$D:$D,PASTE_DQS_TRACKER!$C:$C,Swaps_wk!$AQ53,PASTE_DQS_TRACKER!$B:$B,Swaps_wk!P$2,PASTE_DQS_TRACKER!$A:$A,"&gt;="&amp;$A$1,PASTE_DQS_TRACKER!$A:$A,"&lt;="&amp;$A$2)-SUMIFS(PASTE_DQS_TRACKER!$D:$D,PASTE_DQS_TRACKER!$C:$C,Swaps_wk!$AQ53,PASTE_DQS_TRACKER!$E:$E,Swaps_wk!P$2,PASTE_DQS_TRACKER!$A:$A,"&gt;="&amp;$A$1,PASTE_DQS_TRACKER!$A:$A,"&lt;="&amp;$A$2)</f>
        <v>0</v>
      </c>
      <c r="Q53" s="6">
        <f>SUMIFS(PASTE_DQS_TRACKER!$D:$D,PASTE_DQS_TRACKER!$C:$C,Swaps_wk!$AQ53,PASTE_DQS_TRACKER!$B:$B,Swaps_wk!Q$2,PASTE_DQS_TRACKER!$A:$A,"&gt;="&amp;$A$1,PASTE_DQS_TRACKER!$A:$A,"&lt;="&amp;$A$2)-SUMIFS(PASTE_DQS_TRACKER!$D:$D,PASTE_DQS_TRACKER!$C:$C,Swaps_wk!$AQ53,PASTE_DQS_TRACKER!$E:$E,Swaps_wk!Q$2,PASTE_DQS_TRACKER!$A:$A,"&gt;="&amp;$A$1,PASTE_DQS_TRACKER!$A:$A,"&lt;="&amp;$A$2)</f>
        <v>0</v>
      </c>
      <c r="R53" s="6">
        <f>SUMIFS(PASTE_DQS_TRACKER!$D:$D,PASTE_DQS_TRACKER!$C:$C,Swaps_wk!$AQ53,PASTE_DQS_TRACKER!$B:$B,Swaps_wk!R$2,PASTE_DQS_TRACKER!$A:$A,"&gt;="&amp;$A$1,PASTE_DQS_TRACKER!$A:$A,"&lt;="&amp;$A$2)-SUMIFS(PASTE_DQS_TRACKER!$D:$D,PASTE_DQS_TRACKER!$C:$C,Swaps_wk!$AQ53,PASTE_DQS_TRACKER!$E:$E,Swaps_wk!R$2,PASTE_DQS_TRACKER!$A:$A,"&gt;="&amp;$A$1,PASTE_DQS_TRACKER!$A:$A,"&lt;="&amp;$A$2)</f>
        <v>0</v>
      </c>
      <c r="S53" s="6">
        <f>SUMIFS(PASTE_DQS_TRACKER!$D:$D,PASTE_DQS_TRACKER!$C:$C,Swaps_wk!$AQ53,PASTE_DQS_TRACKER!$B:$B,Swaps_wk!S$2,PASTE_DQS_TRACKER!$A:$A,"&gt;="&amp;$A$1,PASTE_DQS_TRACKER!$A:$A,"&lt;="&amp;$A$2)-SUMIFS(PASTE_DQS_TRACKER!$D:$D,PASTE_DQS_TRACKER!$C:$C,Swaps_wk!$AQ53,PASTE_DQS_TRACKER!$E:$E,Swaps_wk!S$2,PASTE_DQS_TRACKER!$A:$A,"&gt;="&amp;$A$1,PASTE_DQS_TRACKER!$A:$A,"&lt;="&amp;$A$2)</f>
        <v>0</v>
      </c>
      <c r="T53" s="6">
        <f>SUMIFS(PASTE_DQS_TRACKER!$D:$D,PASTE_DQS_TRACKER!$C:$C,Swaps_wk!$AQ53,PASTE_DQS_TRACKER!$B:$B,Swaps_wk!T$2,PASTE_DQS_TRACKER!$A:$A,"&gt;="&amp;$A$1,PASTE_DQS_TRACKER!$A:$A,"&lt;="&amp;$A$2)-SUMIFS(PASTE_DQS_TRACKER!$D:$D,PASTE_DQS_TRACKER!$C:$C,Swaps_wk!$AQ53,PASTE_DQS_TRACKER!$E:$E,Swaps_wk!T$2,PASTE_DQS_TRACKER!$A:$A,"&gt;="&amp;$A$1,PASTE_DQS_TRACKER!$A:$A,"&lt;="&amp;$A$2)</f>
        <v>0</v>
      </c>
      <c r="U53" s="6">
        <f>SUMIFS(PASTE_DQS_TRACKER!$D:$D,PASTE_DQS_TRACKER!$C:$C,Swaps_wk!$AQ53,PASTE_DQS_TRACKER!$B:$B,Swaps_wk!U$2,PASTE_DQS_TRACKER!$A:$A,"&gt;="&amp;$A$1,PASTE_DQS_TRACKER!$A:$A,"&lt;="&amp;$A$2)-SUMIFS(PASTE_DQS_TRACKER!$D:$D,PASTE_DQS_TRACKER!$C:$C,Swaps_wk!$AQ53,PASTE_DQS_TRACKER!$E:$E,Swaps_wk!U$2,PASTE_DQS_TRACKER!$A:$A,"&gt;="&amp;$A$1,PASTE_DQS_TRACKER!$A:$A,"&lt;="&amp;$A$2)</f>
        <v>0</v>
      </c>
      <c r="V53" s="6">
        <f>SUMIFS(PASTE_DQS_TRACKER!$D:$D,PASTE_DQS_TRACKER!$C:$C,Swaps_wk!$AQ53,PASTE_DQS_TRACKER!$B:$B,Swaps_wk!V$2,PASTE_DQS_TRACKER!$A:$A,"&gt;="&amp;$A$1,PASTE_DQS_TRACKER!$A:$A,"&lt;="&amp;$A$2)-SUMIFS(PASTE_DQS_TRACKER!$D:$D,PASTE_DQS_TRACKER!$C:$C,Swaps_wk!$AQ53,PASTE_DQS_TRACKER!$E:$E,Swaps_wk!V$2,PASTE_DQS_TRACKER!$A:$A,"&gt;="&amp;$A$1,PASTE_DQS_TRACKER!$A:$A,"&lt;="&amp;$A$2)</f>
        <v>0</v>
      </c>
      <c r="W53" s="6">
        <f>SUMIFS(PASTE_DQS_TRACKER!$D:$D,PASTE_DQS_TRACKER!$C:$C,Swaps_wk!$AQ53,PASTE_DQS_TRACKER!$B:$B,Swaps_wk!W$2,PASTE_DQS_TRACKER!$A:$A,"&gt;="&amp;$A$1,PASTE_DQS_TRACKER!$A:$A,"&lt;="&amp;$A$2)-SUMIFS(PASTE_DQS_TRACKER!$D:$D,PASTE_DQS_TRACKER!$C:$C,Swaps_wk!$AQ53,PASTE_DQS_TRACKER!$E:$E,Swaps_wk!W$2,PASTE_DQS_TRACKER!$A:$A,"&gt;="&amp;$A$1,PASTE_DQS_TRACKER!$A:$A,"&lt;="&amp;$A$2)</f>
        <v>0</v>
      </c>
      <c r="X53" s="6">
        <f>SUMIFS(PASTE_DQS_TRACKER!$D:$D,PASTE_DQS_TRACKER!$C:$C,Swaps_wk!$AQ53,PASTE_DQS_TRACKER!$B:$B,Swaps_wk!X$2,PASTE_DQS_TRACKER!$A:$A,"&gt;="&amp;$A$1,PASTE_DQS_TRACKER!$A:$A,"&lt;="&amp;$A$2)-SUMIFS(PASTE_DQS_TRACKER!$D:$D,PASTE_DQS_TRACKER!$C:$C,Swaps_wk!$AQ53,PASTE_DQS_TRACKER!$E:$E,Swaps_wk!X$2,PASTE_DQS_TRACKER!$A:$A,"&gt;="&amp;$A$1,PASTE_DQS_TRACKER!$A:$A,"&lt;="&amp;$A$2)</f>
        <v>0</v>
      </c>
      <c r="Y53" s="6">
        <f>SUMIFS(PASTE_DQS_TRACKER!$D:$D,PASTE_DQS_TRACKER!$C:$C,Swaps_wk!$AQ53,PASTE_DQS_TRACKER!$B:$B,Swaps_wk!Y$2,PASTE_DQS_TRACKER!$A:$A,"&gt;="&amp;$A$1,PASTE_DQS_TRACKER!$A:$A,"&lt;="&amp;$A$2)-SUMIFS(PASTE_DQS_TRACKER!$D:$D,PASTE_DQS_TRACKER!$C:$C,Swaps_wk!$AQ53,PASTE_DQS_TRACKER!$E:$E,Swaps_wk!Y$2,PASTE_DQS_TRACKER!$A:$A,"&gt;="&amp;$A$1,PASTE_DQS_TRACKER!$A:$A,"&lt;="&amp;$A$2)</f>
        <v>0</v>
      </c>
      <c r="Z53" s="6">
        <f>SUMIFS(PASTE_DQS_TRACKER!$D:$D,PASTE_DQS_TRACKER!$C:$C,Swaps_wk!$AQ53,PASTE_DQS_TRACKER!$B:$B,Swaps_wk!Z$2,PASTE_DQS_TRACKER!$A:$A,"&gt;="&amp;$A$1,PASTE_DQS_TRACKER!$A:$A,"&lt;="&amp;$A$2)-SUMIFS(PASTE_DQS_TRACKER!$D:$D,PASTE_DQS_TRACKER!$C:$C,Swaps_wk!$AQ53,PASTE_DQS_TRACKER!$E:$E,Swaps_wk!Z$2,PASTE_DQS_TRACKER!$A:$A,"&gt;="&amp;$A$1,PASTE_DQS_TRACKER!$A:$A,"&lt;="&amp;$A$2)</f>
        <v>0</v>
      </c>
      <c r="AA53" s="6">
        <f>SUMIFS(PASTE_DQS_TRACKER!$D:$D,PASTE_DQS_TRACKER!$C:$C,Swaps_wk!$AQ53,PASTE_DQS_TRACKER!$B:$B,Swaps_wk!AA$2,PASTE_DQS_TRACKER!$A:$A,"&gt;="&amp;$A$1,PASTE_DQS_TRACKER!$A:$A,"&lt;="&amp;$A$2)-SUMIFS(PASTE_DQS_TRACKER!$D:$D,PASTE_DQS_TRACKER!$C:$C,Swaps_wk!$AQ53,PASTE_DQS_TRACKER!$E:$E,Swaps_wk!AA$2,PASTE_DQS_TRACKER!$A:$A,"&gt;="&amp;$A$1,PASTE_DQS_TRACKER!$A:$A,"&lt;="&amp;$A$2)</f>
        <v>0</v>
      </c>
      <c r="AB53" s="6">
        <f>SUMIFS(PASTE_DQS_TRACKER!$D:$D,PASTE_DQS_TRACKER!$C:$C,Swaps_wk!$AQ53,PASTE_DQS_TRACKER!$B:$B,Swaps_wk!AB$2,PASTE_DQS_TRACKER!$A:$A,"&gt;="&amp;$A$1,PASTE_DQS_TRACKER!$A:$A,"&lt;="&amp;$A$2)-SUMIFS(PASTE_DQS_TRACKER!$D:$D,PASTE_DQS_TRACKER!$C:$C,Swaps_wk!$AQ53,PASTE_DQS_TRACKER!$E:$E,Swaps_wk!AB$2,PASTE_DQS_TRACKER!$A:$A,"&gt;="&amp;$A$1,PASTE_DQS_TRACKER!$A:$A,"&lt;="&amp;$A$2)</f>
        <v>0</v>
      </c>
      <c r="AC53" s="6">
        <f>SUMIFS(PASTE_DQS_TRACKER!$D:$D,PASTE_DQS_TRACKER!$C:$C,Swaps_wk!$AQ53,PASTE_DQS_TRACKER!$B:$B,Swaps_wk!AC$2,PASTE_DQS_TRACKER!$A:$A,"&gt;="&amp;$A$1,PASTE_DQS_TRACKER!$A:$A,"&lt;="&amp;$A$2)-SUMIFS(PASTE_DQS_TRACKER!$D:$D,PASTE_DQS_TRACKER!$C:$C,Swaps_wk!$AQ53,PASTE_DQS_TRACKER!$E:$E,Swaps_wk!AC$2,PASTE_DQS_TRACKER!$A:$A,"&gt;="&amp;$A$1,PASTE_DQS_TRACKER!$A:$A,"&lt;="&amp;$A$2)</f>
        <v>0</v>
      </c>
      <c r="AD53" s="6">
        <f>SUMIFS(PASTE_DQS_TRACKER!$D:$D,PASTE_DQS_TRACKER!$C:$C,Swaps_wk!$AQ53,PASTE_DQS_TRACKER!$B:$B,Swaps_wk!AD$2,PASTE_DQS_TRACKER!$A:$A,"&gt;="&amp;$A$1,PASTE_DQS_TRACKER!$A:$A,"&lt;="&amp;$A$2)-SUMIFS(PASTE_DQS_TRACKER!$D:$D,PASTE_DQS_TRACKER!$C:$C,Swaps_wk!$AQ53,PASTE_DQS_TRACKER!$E:$E,Swaps_wk!AD$2,PASTE_DQS_TRACKER!$A:$A,"&gt;="&amp;$A$1,PASTE_DQS_TRACKER!$A:$A,"&lt;="&amp;$A$2)</f>
        <v>0</v>
      </c>
      <c r="AE53" s="6">
        <f>SUMIFS(PASTE_DQS_TRACKER!$D:$D,PASTE_DQS_TRACKER!$C:$C,Swaps_wk!$AQ53,PASTE_DQS_TRACKER!$B:$B,Swaps_wk!AE$2,PASTE_DQS_TRACKER!$A:$A,"&gt;="&amp;$A$1,PASTE_DQS_TRACKER!$A:$A,"&lt;="&amp;$A$2)-SUMIFS(PASTE_DQS_TRACKER!$D:$D,PASTE_DQS_TRACKER!$C:$C,Swaps_wk!$AQ53,PASTE_DQS_TRACKER!$E:$E,Swaps_wk!AE$2,PASTE_DQS_TRACKER!$A:$A,"&gt;="&amp;$A$1,PASTE_DQS_TRACKER!$A:$A,"&lt;="&amp;$A$2)</f>
        <v>0</v>
      </c>
      <c r="AF53" s="6">
        <f>SUMIFS(PASTE_DQS_TRACKER!$D:$D,PASTE_DQS_TRACKER!$C:$C,Swaps_wk!$AQ53,PASTE_DQS_TRACKER!$B:$B,Swaps_wk!AF$2,PASTE_DQS_TRACKER!$A:$A,"&gt;="&amp;$A$1,PASTE_DQS_TRACKER!$A:$A,"&lt;="&amp;$A$2)-SUMIFS(PASTE_DQS_TRACKER!$D:$D,PASTE_DQS_TRACKER!$C:$C,Swaps_wk!$AQ53,PASTE_DQS_TRACKER!$E:$E,Swaps_wk!AF$2,PASTE_DQS_TRACKER!$A:$A,"&gt;="&amp;$A$1,PASTE_DQS_TRACKER!$A:$A,"&lt;="&amp;$A$2)</f>
        <v>0</v>
      </c>
      <c r="AG53" s="6">
        <f>SUMIFS(PASTE_DQS_TRACKER!$D:$D,PASTE_DQS_TRACKER!$C:$C,Swaps_wk!$AQ53,PASTE_DQS_TRACKER!$B:$B,Swaps_wk!AG$2,PASTE_DQS_TRACKER!$A:$A,"&gt;="&amp;$A$1,PASTE_DQS_TRACKER!$A:$A,"&lt;="&amp;$A$2)-SUMIFS(PASTE_DQS_TRACKER!$D:$D,PASTE_DQS_TRACKER!$C:$C,Swaps_wk!$AQ53,PASTE_DQS_TRACKER!$E:$E,Swaps_wk!AG$2,PASTE_DQS_TRACKER!$A:$A,"&gt;="&amp;$A$1,PASTE_DQS_TRACKER!$A:$A,"&lt;="&amp;$A$2)</f>
        <v>0</v>
      </c>
      <c r="AH53" s="6">
        <f>SUMIFS(PASTE_DQS_TRACKER!$D:$D,PASTE_DQS_TRACKER!$C:$C,Swaps_wk!$AQ53,PASTE_DQS_TRACKER!$B:$B,Swaps_wk!AH$2,PASTE_DQS_TRACKER!$A:$A,"&gt;="&amp;$A$1,PASTE_DQS_TRACKER!$A:$A,"&lt;="&amp;$A$2)-SUMIFS(PASTE_DQS_TRACKER!$D:$D,PASTE_DQS_TRACKER!$C:$C,Swaps_wk!$AQ53,PASTE_DQS_TRACKER!$E:$E,Swaps_wk!AH$2,PASTE_DQS_TRACKER!$A:$A,"&gt;="&amp;$A$1,PASTE_DQS_TRACKER!$A:$A,"&lt;="&amp;$A$2)</f>
        <v>0</v>
      </c>
      <c r="AI53" s="6">
        <f>SUMIFS(PASTE_DQS_TRACKER!$D:$D,PASTE_DQS_TRACKER!$C:$C,Swaps_wk!$AQ53,PASTE_DQS_TRACKER!$B:$B,Swaps_wk!AI$2,PASTE_DQS_TRACKER!$A:$A,"&gt;="&amp;$A$1,PASTE_DQS_TRACKER!$A:$A,"&lt;="&amp;$A$2)-SUMIFS(PASTE_DQS_TRACKER!$D:$D,PASTE_DQS_TRACKER!$C:$C,Swaps_wk!$AQ53,PASTE_DQS_TRACKER!$E:$E,Swaps_wk!AI$2,PASTE_DQS_TRACKER!$A:$A,"&gt;="&amp;$A$1,PASTE_DQS_TRACKER!$A:$A,"&lt;="&amp;$A$2)</f>
        <v>0</v>
      </c>
      <c r="AJ53" s="6">
        <f>SUMIFS(PASTE_DQS_TRACKER!$D:$D,PASTE_DQS_TRACKER!$C:$C,Swaps_wk!$AQ53,PASTE_DQS_TRACKER!$B:$B,Swaps_wk!AJ$2,PASTE_DQS_TRACKER!$A:$A,"&gt;="&amp;$A$1,PASTE_DQS_TRACKER!$A:$A,"&lt;="&amp;$A$2)-SUMIFS(PASTE_DQS_TRACKER!$D:$D,PASTE_DQS_TRACKER!$C:$C,Swaps_wk!$AQ53,PASTE_DQS_TRACKER!$E:$E,Swaps_wk!AJ$2,PASTE_DQS_TRACKER!$A:$A,"&gt;="&amp;$A$1,PASTE_DQS_TRACKER!$A:$A,"&lt;="&amp;$A$2)</f>
        <v>0</v>
      </c>
      <c r="AK53" s="6">
        <f>SUMIFS(PASTE_DQS_TRACKER!$D:$D,PASTE_DQS_TRACKER!$C:$C,Swaps_wk!$AQ53,PASTE_DQS_TRACKER!$B:$B,Swaps_wk!AK$2,PASTE_DQS_TRACKER!$A:$A,"&gt;="&amp;$A$1,PASTE_DQS_TRACKER!$A:$A,"&lt;="&amp;$A$2)-SUMIFS(PASTE_DQS_TRACKER!$D:$D,PASTE_DQS_TRACKER!$C:$C,Swaps_wk!$AQ53,PASTE_DQS_TRACKER!$E:$E,Swaps_wk!AK$2,PASTE_DQS_TRACKER!$A:$A,"&gt;="&amp;$A$1,PASTE_DQS_TRACKER!$A:$A,"&lt;="&amp;$A$2)</f>
        <v>0</v>
      </c>
      <c r="AL53" s="6">
        <f>SUMIFS(PASTE_DQS_TRACKER!$D:$D,PASTE_DQS_TRACKER!$C:$C,Swaps_wk!$AQ53,PASTE_DQS_TRACKER!$B:$B,Swaps_wk!AL$2,PASTE_DQS_TRACKER!$A:$A,"&gt;="&amp;$A$1,PASTE_DQS_TRACKER!$A:$A,"&lt;="&amp;$A$2)-SUMIFS(PASTE_DQS_TRACKER!$D:$D,PASTE_DQS_TRACKER!$C:$C,Swaps_wk!$AQ53,PASTE_DQS_TRACKER!$E:$E,Swaps_wk!AL$2,PASTE_DQS_TRACKER!$A:$A,"&gt;="&amp;$A$1,PASTE_DQS_TRACKER!$A:$A,"&lt;="&amp;$A$2)</f>
        <v>0</v>
      </c>
      <c r="AM53" s="6">
        <f>SUMIFS(PASTE_DQS_TRACKER!$D:$D,PASTE_DQS_TRACKER!$C:$C,Swaps_wk!$AQ53,PASTE_DQS_TRACKER!$B:$B,Swaps_wk!AM$2,PASTE_DQS_TRACKER!$A:$A,"&gt;="&amp;$A$1,PASTE_DQS_TRACKER!$A:$A,"&lt;="&amp;$A$2)-SUMIFS(PASTE_DQS_TRACKER!$D:$D,PASTE_DQS_TRACKER!$C:$C,Swaps_wk!$AQ53,PASTE_DQS_TRACKER!$E:$E,Swaps_wk!AM$2,PASTE_DQS_TRACKER!$A:$A,"&gt;="&amp;$A$1,PASTE_DQS_TRACKER!$A:$A,"&lt;="&amp;$A$2)</f>
        <v>0</v>
      </c>
      <c r="AN53" s="6">
        <f>SUMIFS(PASTE_DQS_TRACKER!$D:$D,PASTE_DQS_TRACKER!$C:$C,Swaps_wk!$AQ53,PASTE_DQS_TRACKER!$B:$B,Swaps_wk!AN$2,PASTE_DQS_TRACKER!$A:$A,"&gt;="&amp;$A$1,PASTE_DQS_TRACKER!$A:$A,"&lt;="&amp;$A$2)-SUMIFS(PASTE_DQS_TRACKER!$D:$D,PASTE_DQS_TRACKER!$C:$C,Swaps_wk!$AQ53,PASTE_DQS_TRACKER!$E:$E,Swaps_wk!AN$2,PASTE_DQS_TRACKER!$A:$A,"&gt;="&amp;$A$1,PASTE_DQS_TRACKER!$A:$A,"&lt;="&amp;$A$2)</f>
        <v>0</v>
      </c>
      <c r="AO53" s="6">
        <f t="shared" si="0"/>
        <v>0</v>
      </c>
      <c r="AP53">
        <v>52</v>
      </c>
      <c r="AQ53" t="s">
        <v>471</v>
      </c>
    </row>
    <row r="54" spans="1:43" x14ac:dyDescent="0.25">
      <c r="A54" t="s">
        <v>211</v>
      </c>
      <c r="B54" s="6">
        <f>SUMIFS(PASTE_DQS_TRACKER!$D:$D,PASTE_DQS_TRACKER!$C:$C,Swaps_wk!$AQ54,PASTE_DQS_TRACKER!$B:$B,Swaps_wk!B$2,PASTE_DQS_TRACKER!$A:$A,"&gt;="&amp;$A$1,PASTE_DQS_TRACKER!$A:$A,"&lt;="&amp;$A$2)-SUMIFS(PASTE_DQS_TRACKER!$D:$D,PASTE_DQS_TRACKER!$C:$C,Swaps_wk!$AQ54,PASTE_DQS_TRACKER!$E:$E,Swaps_wk!B$2,PASTE_DQS_TRACKER!$A:$A,"&gt;="&amp;$A$1,PASTE_DQS_TRACKER!$A:$A,"&lt;="&amp;$A$2)</f>
        <v>0</v>
      </c>
      <c r="C54" s="6">
        <f>SUMIFS(PASTE_DQS_TRACKER!$D:$D,PASTE_DQS_TRACKER!$C:$C,Swaps_wk!$AQ54,PASTE_DQS_TRACKER!$B:$B,Swaps_wk!C$2,PASTE_DQS_TRACKER!$A:$A,"&gt;="&amp;$A$1,PASTE_DQS_TRACKER!$A:$A,"&lt;="&amp;$A$2)-SUMIFS(PASTE_DQS_TRACKER!$D:$D,PASTE_DQS_TRACKER!$C:$C,Swaps_wk!$AQ54,PASTE_DQS_TRACKER!$E:$E,Swaps_wk!C$2,PASTE_DQS_TRACKER!$A:$A,"&gt;="&amp;$A$1,PASTE_DQS_TRACKER!$A:$A,"&lt;="&amp;$A$2)</f>
        <v>0</v>
      </c>
      <c r="D54" s="6">
        <f>SUMIFS(PASTE_DQS_TRACKER!$D:$D,PASTE_DQS_TRACKER!$C:$C,Swaps_wk!$AQ54,PASTE_DQS_TRACKER!$B:$B,Swaps_wk!D$2,PASTE_DQS_TRACKER!$A:$A,"&gt;="&amp;$A$1,PASTE_DQS_TRACKER!$A:$A,"&lt;="&amp;$A$2)-SUMIFS(PASTE_DQS_TRACKER!$D:$D,PASTE_DQS_TRACKER!$C:$C,Swaps_wk!$AQ54,PASTE_DQS_TRACKER!$E:$E,Swaps_wk!D$2,PASTE_DQS_TRACKER!$A:$A,"&gt;="&amp;$A$1,PASTE_DQS_TRACKER!$A:$A,"&lt;="&amp;$A$2)</f>
        <v>0</v>
      </c>
      <c r="E54" s="6">
        <f>SUMIFS(PASTE_DQS_TRACKER!$D:$D,PASTE_DQS_TRACKER!$C:$C,Swaps_wk!$AQ54,PASTE_DQS_TRACKER!$B:$B,Swaps_wk!E$2,PASTE_DQS_TRACKER!$A:$A,"&gt;="&amp;$A$1,PASTE_DQS_TRACKER!$A:$A,"&lt;="&amp;$A$2)-SUMIFS(PASTE_DQS_TRACKER!$D:$D,PASTE_DQS_TRACKER!$C:$C,Swaps_wk!$AQ54,PASTE_DQS_TRACKER!$E:$E,Swaps_wk!E$2,PASTE_DQS_TRACKER!$A:$A,"&gt;="&amp;$A$1,PASTE_DQS_TRACKER!$A:$A,"&lt;="&amp;$A$2)</f>
        <v>0</v>
      </c>
      <c r="F54" s="6">
        <f>SUMIFS(PASTE_DQS_TRACKER!$D:$D,PASTE_DQS_TRACKER!$C:$C,Swaps_wk!$AQ54,PASTE_DQS_TRACKER!$B:$B,Swaps_wk!F$2,PASTE_DQS_TRACKER!$A:$A,"&gt;="&amp;$A$1,PASTE_DQS_TRACKER!$A:$A,"&lt;="&amp;$A$2)-SUMIFS(PASTE_DQS_TRACKER!$D:$D,PASTE_DQS_TRACKER!$C:$C,Swaps_wk!$AQ54,PASTE_DQS_TRACKER!$E:$E,Swaps_wk!F$2,PASTE_DQS_TRACKER!$A:$A,"&gt;="&amp;$A$1,PASTE_DQS_TRACKER!$A:$A,"&lt;="&amp;$A$2)</f>
        <v>0</v>
      </c>
      <c r="G54" s="6">
        <f>SUMIFS(PASTE_DQS_TRACKER!$D:$D,PASTE_DQS_TRACKER!$C:$C,Swaps_wk!$AQ54,PASTE_DQS_TRACKER!$B:$B,Swaps_wk!G$2,PASTE_DQS_TRACKER!$A:$A,"&gt;="&amp;$A$1,PASTE_DQS_TRACKER!$A:$A,"&lt;="&amp;$A$2)-SUMIFS(PASTE_DQS_TRACKER!$D:$D,PASTE_DQS_TRACKER!$C:$C,Swaps_wk!$AQ54,PASTE_DQS_TRACKER!$E:$E,Swaps_wk!G$2,PASTE_DQS_TRACKER!$A:$A,"&gt;="&amp;$A$1,PASTE_DQS_TRACKER!$A:$A,"&lt;="&amp;$A$2)</f>
        <v>0</v>
      </c>
      <c r="H54" s="6">
        <f>SUMIFS(PASTE_DQS_TRACKER!$D:$D,PASTE_DQS_TRACKER!$C:$C,Swaps_wk!$AQ54,PASTE_DQS_TRACKER!$B:$B,Swaps_wk!H$2,PASTE_DQS_TRACKER!$A:$A,"&gt;="&amp;$A$1,PASTE_DQS_TRACKER!$A:$A,"&lt;="&amp;$A$2)-SUMIFS(PASTE_DQS_TRACKER!$D:$D,PASTE_DQS_TRACKER!$C:$C,Swaps_wk!$AQ54,PASTE_DQS_TRACKER!$E:$E,Swaps_wk!H$2,PASTE_DQS_TRACKER!$A:$A,"&gt;="&amp;$A$1,PASTE_DQS_TRACKER!$A:$A,"&lt;="&amp;$A$2)</f>
        <v>0</v>
      </c>
      <c r="I54" s="6">
        <f>SUMIFS(PASTE_DQS_TRACKER!$D:$D,PASTE_DQS_TRACKER!$C:$C,Swaps_wk!$AQ54,PASTE_DQS_TRACKER!$B:$B,Swaps_wk!I$2,PASTE_DQS_TRACKER!$A:$A,"&gt;="&amp;$A$1,PASTE_DQS_TRACKER!$A:$A,"&lt;="&amp;$A$2)-SUMIFS(PASTE_DQS_TRACKER!$D:$D,PASTE_DQS_TRACKER!$C:$C,Swaps_wk!$AQ54,PASTE_DQS_TRACKER!$E:$E,Swaps_wk!I$2,PASTE_DQS_TRACKER!$A:$A,"&gt;="&amp;$A$1,PASTE_DQS_TRACKER!$A:$A,"&lt;="&amp;$A$2)</f>
        <v>0</v>
      </c>
      <c r="J54" s="6">
        <f>SUMIFS(PASTE_DQS_TRACKER!$D:$D,PASTE_DQS_TRACKER!$C:$C,Swaps_wk!$AQ54,PASTE_DQS_TRACKER!$B:$B,Swaps_wk!J$2,PASTE_DQS_TRACKER!$A:$A,"&gt;="&amp;$A$1,PASTE_DQS_TRACKER!$A:$A,"&lt;="&amp;$A$2)-SUMIFS(PASTE_DQS_TRACKER!$D:$D,PASTE_DQS_TRACKER!$C:$C,Swaps_wk!$AQ54,PASTE_DQS_TRACKER!$E:$E,Swaps_wk!J$2,PASTE_DQS_TRACKER!$A:$A,"&gt;="&amp;$A$1,PASTE_DQS_TRACKER!$A:$A,"&lt;="&amp;$A$2)</f>
        <v>0</v>
      </c>
      <c r="K54" s="6">
        <f>SUMIFS(PASTE_DQS_TRACKER!$D:$D,PASTE_DQS_TRACKER!$C:$C,Swaps_wk!$AQ54,PASTE_DQS_TRACKER!$B:$B,Swaps_wk!K$2,PASTE_DQS_TRACKER!$A:$A,"&gt;="&amp;$A$1,PASTE_DQS_TRACKER!$A:$A,"&lt;="&amp;$A$2)-SUMIFS(PASTE_DQS_TRACKER!$D:$D,PASTE_DQS_TRACKER!$C:$C,Swaps_wk!$AQ54,PASTE_DQS_TRACKER!$E:$E,Swaps_wk!K$2,PASTE_DQS_TRACKER!$A:$A,"&gt;="&amp;$A$1,PASTE_DQS_TRACKER!$A:$A,"&lt;="&amp;$A$2)</f>
        <v>0</v>
      </c>
      <c r="L54" s="6">
        <f>SUMIFS(PASTE_DQS_TRACKER!$D:$D,PASTE_DQS_TRACKER!$C:$C,Swaps_wk!$AQ54,PASTE_DQS_TRACKER!$B:$B,Swaps_wk!L$2,PASTE_DQS_TRACKER!$A:$A,"&gt;="&amp;$A$1,PASTE_DQS_TRACKER!$A:$A,"&lt;="&amp;$A$2)-SUMIFS(PASTE_DQS_TRACKER!$D:$D,PASTE_DQS_TRACKER!$C:$C,Swaps_wk!$AQ54,PASTE_DQS_TRACKER!$E:$E,Swaps_wk!L$2,PASTE_DQS_TRACKER!$A:$A,"&gt;="&amp;$A$1,PASTE_DQS_TRACKER!$A:$A,"&lt;="&amp;$A$2)</f>
        <v>0</v>
      </c>
      <c r="M54" s="6">
        <f>SUMIFS(PASTE_DQS_TRACKER!$D:$D,PASTE_DQS_TRACKER!$C:$C,Swaps_wk!$AQ54,PASTE_DQS_TRACKER!$B:$B,Swaps_wk!M$2,PASTE_DQS_TRACKER!$A:$A,"&gt;="&amp;$A$1,PASTE_DQS_TRACKER!$A:$A,"&lt;="&amp;$A$2)-SUMIFS(PASTE_DQS_TRACKER!$D:$D,PASTE_DQS_TRACKER!$C:$C,Swaps_wk!$AQ54,PASTE_DQS_TRACKER!$E:$E,Swaps_wk!M$2,PASTE_DQS_TRACKER!$A:$A,"&gt;="&amp;$A$1,PASTE_DQS_TRACKER!$A:$A,"&lt;="&amp;$A$2)</f>
        <v>0</v>
      </c>
      <c r="N54" s="6">
        <f>SUMIFS(PASTE_DQS_TRACKER!$D:$D,PASTE_DQS_TRACKER!$C:$C,Swaps_wk!$AQ54,PASTE_DQS_TRACKER!$B:$B,Swaps_wk!N$2,PASTE_DQS_TRACKER!$A:$A,"&gt;="&amp;$A$1,PASTE_DQS_TRACKER!$A:$A,"&lt;="&amp;$A$2)-SUMIFS(PASTE_DQS_TRACKER!$D:$D,PASTE_DQS_TRACKER!$C:$C,Swaps_wk!$AQ54,PASTE_DQS_TRACKER!$E:$E,Swaps_wk!N$2,PASTE_DQS_TRACKER!$A:$A,"&gt;="&amp;$A$1,PASTE_DQS_TRACKER!$A:$A,"&lt;="&amp;$A$2)</f>
        <v>0</v>
      </c>
      <c r="O54" s="6">
        <f>SUMIFS(PASTE_DQS_TRACKER!$D:$D,PASTE_DQS_TRACKER!$C:$C,Swaps_wk!$AQ54,PASTE_DQS_TRACKER!$B:$B,Swaps_wk!O$2,PASTE_DQS_TRACKER!$A:$A,"&gt;="&amp;$A$1,PASTE_DQS_TRACKER!$A:$A,"&lt;="&amp;$A$2)-SUMIFS(PASTE_DQS_TRACKER!$D:$D,PASTE_DQS_TRACKER!$C:$C,Swaps_wk!$AQ54,PASTE_DQS_TRACKER!$E:$E,Swaps_wk!O$2,PASTE_DQS_TRACKER!$A:$A,"&gt;="&amp;$A$1,PASTE_DQS_TRACKER!$A:$A,"&lt;="&amp;$A$2)</f>
        <v>0</v>
      </c>
      <c r="P54" s="6">
        <f>SUMIFS(PASTE_DQS_TRACKER!$D:$D,PASTE_DQS_TRACKER!$C:$C,Swaps_wk!$AQ54,PASTE_DQS_TRACKER!$B:$B,Swaps_wk!P$2,PASTE_DQS_TRACKER!$A:$A,"&gt;="&amp;$A$1,PASTE_DQS_TRACKER!$A:$A,"&lt;="&amp;$A$2)-SUMIFS(PASTE_DQS_TRACKER!$D:$D,PASTE_DQS_TRACKER!$C:$C,Swaps_wk!$AQ54,PASTE_DQS_TRACKER!$E:$E,Swaps_wk!P$2,PASTE_DQS_TRACKER!$A:$A,"&gt;="&amp;$A$1,PASTE_DQS_TRACKER!$A:$A,"&lt;="&amp;$A$2)</f>
        <v>0</v>
      </c>
      <c r="Q54" s="6">
        <f>SUMIFS(PASTE_DQS_TRACKER!$D:$D,PASTE_DQS_TRACKER!$C:$C,Swaps_wk!$AQ54,PASTE_DQS_TRACKER!$B:$B,Swaps_wk!Q$2,PASTE_DQS_TRACKER!$A:$A,"&gt;="&amp;$A$1,PASTE_DQS_TRACKER!$A:$A,"&lt;="&amp;$A$2)-SUMIFS(PASTE_DQS_TRACKER!$D:$D,PASTE_DQS_TRACKER!$C:$C,Swaps_wk!$AQ54,PASTE_DQS_TRACKER!$E:$E,Swaps_wk!Q$2,PASTE_DQS_TRACKER!$A:$A,"&gt;="&amp;$A$1,PASTE_DQS_TRACKER!$A:$A,"&lt;="&amp;$A$2)</f>
        <v>0</v>
      </c>
      <c r="R54" s="6">
        <f>SUMIFS(PASTE_DQS_TRACKER!$D:$D,PASTE_DQS_TRACKER!$C:$C,Swaps_wk!$AQ54,PASTE_DQS_TRACKER!$B:$B,Swaps_wk!R$2,PASTE_DQS_TRACKER!$A:$A,"&gt;="&amp;$A$1,PASTE_DQS_TRACKER!$A:$A,"&lt;="&amp;$A$2)-SUMIFS(PASTE_DQS_TRACKER!$D:$D,PASTE_DQS_TRACKER!$C:$C,Swaps_wk!$AQ54,PASTE_DQS_TRACKER!$E:$E,Swaps_wk!R$2,PASTE_DQS_TRACKER!$A:$A,"&gt;="&amp;$A$1,PASTE_DQS_TRACKER!$A:$A,"&lt;="&amp;$A$2)</f>
        <v>0</v>
      </c>
      <c r="S54" s="6">
        <f>SUMIFS(PASTE_DQS_TRACKER!$D:$D,PASTE_DQS_TRACKER!$C:$C,Swaps_wk!$AQ54,PASTE_DQS_TRACKER!$B:$B,Swaps_wk!S$2,PASTE_DQS_TRACKER!$A:$A,"&gt;="&amp;$A$1,PASTE_DQS_TRACKER!$A:$A,"&lt;="&amp;$A$2)-SUMIFS(PASTE_DQS_TRACKER!$D:$D,PASTE_DQS_TRACKER!$C:$C,Swaps_wk!$AQ54,PASTE_DQS_TRACKER!$E:$E,Swaps_wk!S$2,PASTE_DQS_TRACKER!$A:$A,"&gt;="&amp;$A$1,PASTE_DQS_TRACKER!$A:$A,"&lt;="&amp;$A$2)</f>
        <v>0</v>
      </c>
      <c r="T54" s="6">
        <f>SUMIFS(PASTE_DQS_TRACKER!$D:$D,PASTE_DQS_TRACKER!$C:$C,Swaps_wk!$AQ54,PASTE_DQS_TRACKER!$B:$B,Swaps_wk!T$2,PASTE_DQS_TRACKER!$A:$A,"&gt;="&amp;$A$1,PASTE_DQS_TRACKER!$A:$A,"&lt;="&amp;$A$2)-SUMIFS(PASTE_DQS_TRACKER!$D:$D,PASTE_DQS_TRACKER!$C:$C,Swaps_wk!$AQ54,PASTE_DQS_TRACKER!$E:$E,Swaps_wk!T$2,PASTE_DQS_TRACKER!$A:$A,"&gt;="&amp;$A$1,PASTE_DQS_TRACKER!$A:$A,"&lt;="&amp;$A$2)</f>
        <v>0</v>
      </c>
      <c r="U54" s="6">
        <f>SUMIFS(PASTE_DQS_TRACKER!$D:$D,PASTE_DQS_TRACKER!$C:$C,Swaps_wk!$AQ54,PASTE_DQS_TRACKER!$B:$B,Swaps_wk!U$2,PASTE_DQS_TRACKER!$A:$A,"&gt;="&amp;$A$1,PASTE_DQS_TRACKER!$A:$A,"&lt;="&amp;$A$2)-SUMIFS(PASTE_DQS_TRACKER!$D:$D,PASTE_DQS_TRACKER!$C:$C,Swaps_wk!$AQ54,PASTE_DQS_TRACKER!$E:$E,Swaps_wk!U$2,PASTE_DQS_TRACKER!$A:$A,"&gt;="&amp;$A$1,PASTE_DQS_TRACKER!$A:$A,"&lt;="&amp;$A$2)</f>
        <v>0</v>
      </c>
      <c r="V54" s="6">
        <f>SUMIFS(PASTE_DQS_TRACKER!$D:$D,PASTE_DQS_TRACKER!$C:$C,Swaps_wk!$AQ54,PASTE_DQS_TRACKER!$B:$B,Swaps_wk!V$2,PASTE_DQS_TRACKER!$A:$A,"&gt;="&amp;$A$1,PASTE_DQS_TRACKER!$A:$A,"&lt;="&amp;$A$2)-SUMIFS(PASTE_DQS_TRACKER!$D:$D,PASTE_DQS_TRACKER!$C:$C,Swaps_wk!$AQ54,PASTE_DQS_TRACKER!$E:$E,Swaps_wk!V$2,PASTE_DQS_TRACKER!$A:$A,"&gt;="&amp;$A$1,PASTE_DQS_TRACKER!$A:$A,"&lt;="&amp;$A$2)</f>
        <v>0</v>
      </c>
      <c r="W54" s="6">
        <f>SUMIFS(PASTE_DQS_TRACKER!$D:$D,PASTE_DQS_TRACKER!$C:$C,Swaps_wk!$AQ54,PASTE_DQS_TRACKER!$B:$B,Swaps_wk!W$2,PASTE_DQS_TRACKER!$A:$A,"&gt;="&amp;$A$1,PASTE_DQS_TRACKER!$A:$A,"&lt;="&amp;$A$2)-SUMIFS(PASTE_DQS_TRACKER!$D:$D,PASTE_DQS_TRACKER!$C:$C,Swaps_wk!$AQ54,PASTE_DQS_TRACKER!$E:$E,Swaps_wk!W$2,PASTE_DQS_TRACKER!$A:$A,"&gt;="&amp;$A$1,PASTE_DQS_TRACKER!$A:$A,"&lt;="&amp;$A$2)</f>
        <v>0</v>
      </c>
      <c r="X54" s="6">
        <f>SUMIFS(PASTE_DQS_TRACKER!$D:$D,PASTE_DQS_TRACKER!$C:$C,Swaps_wk!$AQ54,PASTE_DQS_TRACKER!$B:$B,Swaps_wk!X$2,PASTE_DQS_TRACKER!$A:$A,"&gt;="&amp;$A$1,PASTE_DQS_TRACKER!$A:$A,"&lt;="&amp;$A$2)-SUMIFS(PASTE_DQS_TRACKER!$D:$D,PASTE_DQS_TRACKER!$C:$C,Swaps_wk!$AQ54,PASTE_DQS_TRACKER!$E:$E,Swaps_wk!X$2,PASTE_DQS_TRACKER!$A:$A,"&gt;="&amp;$A$1,PASTE_DQS_TRACKER!$A:$A,"&lt;="&amp;$A$2)</f>
        <v>0</v>
      </c>
      <c r="Y54" s="6">
        <f>SUMIFS(PASTE_DQS_TRACKER!$D:$D,PASTE_DQS_TRACKER!$C:$C,Swaps_wk!$AQ54,PASTE_DQS_TRACKER!$B:$B,Swaps_wk!Y$2,PASTE_DQS_TRACKER!$A:$A,"&gt;="&amp;$A$1,PASTE_DQS_TRACKER!$A:$A,"&lt;="&amp;$A$2)-SUMIFS(PASTE_DQS_TRACKER!$D:$D,PASTE_DQS_TRACKER!$C:$C,Swaps_wk!$AQ54,PASTE_DQS_TRACKER!$E:$E,Swaps_wk!Y$2,PASTE_DQS_TRACKER!$A:$A,"&gt;="&amp;$A$1,PASTE_DQS_TRACKER!$A:$A,"&lt;="&amp;$A$2)</f>
        <v>0</v>
      </c>
      <c r="Z54" s="6">
        <f>SUMIFS(PASTE_DQS_TRACKER!$D:$D,PASTE_DQS_TRACKER!$C:$C,Swaps_wk!$AQ54,PASTE_DQS_TRACKER!$B:$B,Swaps_wk!Z$2,PASTE_DQS_TRACKER!$A:$A,"&gt;="&amp;$A$1,PASTE_DQS_TRACKER!$A:$A,"&lt;="&amp;$A$2)-SUMIFS(PASTE_DQS_TRACKER!$D:$D,PASTE_DQS_TRACKER!$C:$C,Swaps_wk!$AQ54,PASTE_DQS_TRACKER!$E:$E,Swaps_wk!Z$2,PASTE_DQS_TRACKER!$A:$A,"&gt;="&amp;$A$1,PASTE_DQS_TRACKER!$A:$A,"&lt;="&amp;$A$2)</f>
        <v>0</v>
      </c>
      <c r="AA54" s="6">
        <f>SUMIFS(PASTE_DQS_TRACKER!$D:$D,PASTE_DQS_TRACKER!$C:$C,Swaps_wk!$AQ54,PASTE_DQS_TRACKER!$B:$B,Swaps_wk!AA$2,PASTE_DQS_TRACKER!$A:$A,"&gt;="&amp;$A$1,PASTE_DQS_TRACKER!$A:$A,"&lt;="&amp;$A$2)-SUMIFS(PASTE_DQS_TRACKER!$D:$D,PASTE_DQS_TRACKER!$C:$C,Swaps_wk!$AQ54,PASTE_DQS_TRACKER!$E:$E,Swaps_wk!AA$2,PASTE_DQS_TRACKER!$A:$A,"&gt;="&amp;$A$1,PASTE_DQS_TRACKER!$A:$A,"&lt;="&amp;$A$2)</f>
        <v>0</v>
      </c>
      <c r="AB54" s="6">
        <f>SUMIFS(PASTE_DQS_TRACKER!$D:$D,PASTE_DQS_TRACKER!$C:$C,Swaps_wk!$AQ54,PASTE_DQS_TRACKER!$B:$B,Swaps_wk!AB$2,PASTE_DQS_TRACKER!$A:$A,"&gt;="&amp;$A$1,PASTE_DQS_TRACKER!$A:$A,"&lt;="&amp;$A$2)-SUMIFS(PASTE_DQS_TRACKER!$D:$D,PASTE_DQS_TRACKER!$C:$C,Swaps_wk!$AQ54,PASTE_DQS_TRACKER!$E:$E,Swaps_wk!AB$2,PASTE_DQS_TRACKER!$A:$A,"&gt;="&amp;$A$1,PASTE_DQS_TRACKER!$A:$A,"&lt;="&amp;$A$2)</f>
        <v>0</v>
      </c>
      <c r="AC54" s="6">
        <f>SUMIFS(PASTE_DQS_TRACKER!$D:$D,PASTE_DQS_TRACKER!$C:$C,Swaps_wk!$AQ54,PASTE_DQS_TRACKER!$B:$B,Swaps_wk!AC$2,PASTE_DQS_TRACKER!$A:$A,"&gt;="&amp;$A$1,PASTE_DQS_TRACKER!$A:$A,"&lt;="&amp;$A$2)-SUMIFS(PASTE_DQS_TRACKER!$D:$D,PASTE_DQS_TRACKER!$C:$C,Swaps_wk!$AQ54,PASTE_DQS_TRACKER!$E:$E,Swaps_wk!AC$2,PASTE_DQS_TRACKER!$A:$A,"&gt;="&amp;$A$1,PASTE_DQS_TRACKER!$A:$A,"&lt;="&amp;$A$2)</f>
        <v>0</v>
      </c>
      <c r="AD54" s="6">
        <f>SUMIFS(PASTE_DQS_TRACKER!$D:$D,PASTE_DQS_TRACKER!$C:$C,Swaps_wk!$AQ54,PASTE_DQS_TRACKER!$B:$B,Swaps_wk!AD$2,PASTE_DQS_TRACKER!$A:$A,"&gt;="&amp;$A$1,PASTE_DQS_TRACKER!$A:$A,"&lt;="&amp;$A$2)-SUMIFS(PASTE_DQS_TRACKER!$D:$D,PASTE_DQS_TRACKER!$C:$C,Swaps_wk!$AQ54,PASTE_DQS_TRACKER!$E:$E,Swaps_wk!AD$2,PASTE_DQS_TRACKER!$A:$A,"&gt;="&amp;$A$1,PASTE_DQS_TRACKER!$A:$A,"&lt;="&amp;$A$2)</f>
        <v>0</v>
      </c>
      <c r="AE54" s="6">
        <f>SUMIFS(PASTE_DQS_TRACKER!$D:$D,PASTE_DQS_TRACKER!$C:$C,Swaps_wk!$AQ54,PASTE_DQS_TRACKER!$B:$B,Swaps_wk!AE$2,PASTE_DQS_TRACKER!$A:$A,"&gt;="&amp;$A$1,PASTE_DQS_TRACKER!$A:$A,"&lt;="&amp;$A$2)-SUMIFS(PASTE_DQS_TRACKER!$D:$D,PASTE_DQS_TRACKER!$C:$C,Swaps_wk!$AQ54,PASTE_DQS_TRACKER!$E:$E,Swaps_wk!AE$2,PASTE_DQS_TRACKER!$A:$A,"&gt;="&amp;$A$1,PASTE_DQS_TRACKER!$A:$A,"&lt;="&amp;$A$2)</f>
        <v>0</v>
      </c>
      <c r="AF54" s="6">
        <f>SUMIFS(PASTE_DQS_TRACKER!$D:$D,PASTE_DQS_TRACKER!$C:$C,Swaps_wk!$AQ54,PASTE_DQS_TRACKER!$B:$B,Swaps_wk!AF$2,PASTE_DQS_TRACKER!$A:$A,"&gt;="&amp;$A$1,PASTE_DQS_TRACKER!$A:$A,"&lt;="&amp;$A$2)-SUMIFS(PASTE_DQS_TRACKER!$D:$D,PASTE_DQS_TRACKER!$C:$C,Swaps_wk!$AQ54,PASTE_DQS_TRACKER!$E:$E,Swaps_wk!AF$2,PASTE_DQS_TRACKER!$A:$A,"&gt;="&amp;$A$1,PASTE_DQS_TRACKER!$A:$A,"&lt;="&amp;$A$2)</f>
        <v>0</v>
      </c>
      <c r="AG54" s="6">
        <f>SUMIFS(PASTE_DQS_TRACKER!$D:$D,PASTE_DQS_TRACKER!$C:$C,Swaps_wk!$AQ54,PASTE_DQS_TRACKER!$B:$B,Swaps_wk!AG$2,PASTE_DQS_TRACKER!$A:$A,"&gt;="&amp;$A$1,PASTE_DQS_TRACKER!$A:$A,"&lt;="&amp;$A$2)-SUMIFS(PASTE_DQS_TRACKER!$D:$D,PASTE_DQS_TRACKER!$C:$C,Swaps_wk!$AQ54,PASTE_DQS_TRACKER!$E:$E,Swaps_wk!AG$2,PASTE_DQS_TRACKER!$A:$A,"&gt;="&amp;$A$1,PASTE_DQS_TRACKER!$A:$A,"&lt;="&amp;$A$2)</f>
        <v>0</v>
      </c>
      <c r="AH54" s="6">
        <f>SUMIFS(PASTE_DQS_TRACKER!$D:$D,PASTE_DQS_TRACKER!$C:$C,Swaps_wk!$AQ54,PASTE_DQS_TRACKER!$B:$B,Swaps_wk!AH$2,PASTE_DQS_TRACKER!$A:$A,"&gt;="&amp;$A$1,PASTE_DQS_TRACKER!$A:$A,"&lt;="&amp;$A$2)-SUMIFS(PASTE_DQS_TRACKER!$D:$D,PASTE_DQS_TRACKER!$C:$C,Swaps_wk!$AQ54,PASTE_DQS_TRACKER!$E:$E,Swaps_wk!AH$2,PASTE_DQS_TRACKER!$A:$A,"&gt;="&amp;$A$1,PASTE_DQS_TRACKER!$A:$A,"&lt;="&amp;$A$2)</f>
        <v>0</v>
      </c>
      <c r="AI54" s="6">
        <f>SUMIFS(PASTE_DQS_TRACKER!$D:$D,PASTE_DQS_TRACKER!$C:$C,Swaps_wk!$AQ54,PASTE_DQS_TRACKER!$B:$B,Swaps_wk!AI$2,PASTE_DQS_TRACKER!$A:$A,"&gt;="&amp;$A$1,PASTE_DQS_TRACKER!$A:$A,"&lt;="&amp;$A$2)-SUMIFS(PASTE_DQS_TRACKER!$D:$D,PASTE_DQS_TRACKER!$C:$C,Swaps_wk!$AQ54,PASTE_DQS_TRACKER!$E:$E,Swaps_wk!AI$2,PASTE_DQS_TRACKER!$A:$A,"&gt;="&amp;$A$1,PASTE_DQS_TRACKER!$A:$A,"&lt;="&amp;$A$2)</f>
        <v>0</v>
      </c>
      <c r="AJ54" s="6">
        <f>SUMIFS(PASTE_DQS_TRACKER!$D:$D,PASTE_DQS_TRACKER!$C:$C,Swaps_wk!$AQ54,PASTE_DQS_TRACKER!$B:$B,Swaps_wk!AJ$2,PASTE_DQS_TRACKER!$A:$A,"&gt;="&amp;$A$1,PASTE_DQS_TRACKER!$A:$A,"&lt;="&amp;$A$2)-SUMIFS(PASTE_DQS_TRACKER!$D:$D,PASTE_DQS_TRACKER!$C:$C,Swaps_wk!$AQ54,PASTE_DQS_TRACKER!$E:$E,Swaps_wk!AJ$2,PASTE_DQS_TRACKER!$A:$A,"&gt;="&amp;$A$1,PASTE_DQS_TRACKER!$A:$A,"&lt;="&amp;$A$2)</f>
        <v>0</v>
      </c>
      <c r="AK54" s="6">
        <f>SUMIFS(PASTE_DQS_TRACKER!$D:$D,PASTE_DQS_TRACKER!$C:$C,Swaps_wk!$AQ54,PASTE_DQS_TRACKER!$B:$B,Swaps_wk!AK$2,PASTE_DQS_TRACKER!$A:$A,"&gt;="&amp;$A$1,PASTE_DQS_TRACKER!$A:$A,"&lt;="&amp;$A$2)-SUMIFS(PASTE_DQS_TRACKER!$D:$D,PASTE_DQS_TRACKER!$C:$C,Swaps_wk!$AQ54,PASTE_DQS_TRACKER!$E:$E,Swaps_wk!AK$2,PASTE_DQS_TRACKER!$A:$A,"&gt;="&amp;$A$1,PASTE_DQS_TRACKER!$A:$A,"&lt;="&amp;$A$2)</f>
        <v>0</v>
      </c>
      <c r="AL54" s="6">
        <f>SUMIFS(PASTE_DQS_TRACKER!$D:$D,PASTE_DQS_TRACKER!$C:$C,Swaps_wk!$AQ54,PASTE_DQS_TRACKER!$B:$B,Swaps_wk!AL$2,PASTE_DQS_TRACKER!$A:$A,"&gt;="&amp;$A$1,PASTE_DQS_TRACKER!$A:$A,"&lt;="&amp;$A$2)-SUMIFS(PASTE_DQS_TRACKER!$D:$D,PASTE_DQS_TRACKER!$C:$C,Swaps_wk!$AQ54,PASTE_DQS_TRACKER!$E:$E,Swaps_wk!AL$2,PASTE_DQS_TRACKER!$A:$A,"&gt;="&amp;$A$1,PASTE_DQS_TRACKER!$A:$A,"&lt;="&amp;$A$2)</f>
        <v>0</v>
      </c>
      <c r="AM54" s="6">
        <f>SUMIFS(PASTE_DQS_TRACKER!$D:$D,PASTE_DQS_TRACKER!$C:$C,Swaps_wk!$AQ54,PASTE_DQS_TRACKER!$B:$B,Swaps_wk!AM$2,PASTE_DQS_TRACKER!$A:$A,"&gt;="&amp;$A$1,PASTE_DQS_TRACKER!$A:$A,"&lt;="&amp;$A$2)-SUMIFS(PASTE_DQS_TRACKER!$D:$D,PASTE_DQS_TRACKER!$C:$C,Swaps_wk!$AQ54,PASTE_DQS_TRACKER!$E:$E,Swaps_wk!AM$2,PASTE_DQS_TRACKER!$A:$A,"&gt;="&amp;$A$1,PASTE_DQS_TRACKER!$A:$A,"&lt;="&amp;$A$2)</f>
        <v>0</v>
      </c>
      <c r="AN54" s="6">
        <f>SUMIFS(PASTE_DQS_TRACKER!$D:$D,PASTE_DQS_TRACKER!$C:$C,Swaps_wk!$AQ54,PASTE_DQS_TRACKER!$B:$B,Swaps_wk!AN$2,PASTE_DQS_TRACKER!$A:$A,"&gt;="&amp;$A$1,PASTE_DQS_TRACKER!$A:$A,"&lt;="&amp;$A$2)-SUMIFS(PASTE_DQS_TRACKER!$D:$D,PASTE_DQS_TRACKER!$C:$C,Swaps_wk!$AQ54,PASTE_DQS_TRACKER!$E:$E,Swaps_wk!AN$2,PASTE_DQS_TRACKER!$A:$A,"&gt;="&amp;$A$1,PASTE_DQS_TRACKER!$A:$A,"&lt;="&amp;$A$2)</f>
        <v>0</v>
      </c>
      <c r="AO54" s="6">
        <f t="shared" si="0"/>
        <v>0</v>
      </c>
      <c r="AP54">
        <v>53</v>
      </c>
      <c r="AQ54" t="str">
        <f t="shared" si="1"/>
        <v>WIT/*2AC4-C</v>
      </c>
    </row>
    <row r="55" spans="1:43" x14ac:dyDescent="0.25">
      <c r="A55" t="s">
        <v>37</v>
      </c>
      <c r="B55" s="6">
        <f>SUMIFS(PASTE_DQS_TRACKER!$D:$D,PASTE_DQS_TRACKER!$C:$C,Swaps_wk!$AQ55,PASTE_DQS_TRACKER!$B:$B,Swaps_wk!B$2,PASTE_DQS_TRACKER!$A:$A,"&gt;="&amp;$A$1,PASTE_DQS_TRACKER!$A:$A,"&lt;="&amp;$A$2)-SUMIFS(PASTE_DQS_TRACKER!$D:$D,PASTE_DQS_TRACKER!$C:$C,Swaps_wk!$AQ55,PASTE_DQS_TRACKER!$E:$E,Swaps_wk!B$2,PASTE_DQS_TRACKER!$A:$A,"&gt;="&amp;$A$1,PASTE_DQS_TRACKER!$A:$A,"&lt;="&amp;$A$2)</f>
        <v>0</v>
      </c>
      <c r="C55" s="6">
        <f>SUMIFS(PASTE_DQS_TRACKER!$D:$D,PASTE_DQS_TRACKER!$C:$C,Swaps_wk!$AQ55,PASTE_DQS_TRACKER!$B:$B,Swaps_wk!C$2,PASTE_DQS_TRACKER!$A:$A,"&gt;="&amp;$A$1,PASTE_DQS_TRACKER!$A:$A,"&lt;="&amp;$A$2)-SUMIFS(PASTE_DQS_TRACKER!$D:$D,PASTE_DQS_TRACKER!$C:$C,Swaps_wk!$AQ55,PASTE_DQS_TRACKER!$E:$E,Swaps_wk!C$2,PASTE_DQS_TRACKER!$A:$A,"&gt;="&amp;$A$1,PASTE_DQS_TRACKER!$A:$A,"&lt;="&amp;$A$2)</f>
        <v>0</v>
      </c>
      <c r="D55" s="6">
        <f>SUMIFS(PASTE_DQS_TRACKER!$D:$D,PASTE_DQS_TRACKER!$C:$C,Swaps_wk!$AQ55,PASTE_DQS_TRACKER!$B:$B,Swaps_wk!D$2,PASTE_DQS_TRACKER!$A:$A,"&gt;="&amp;$A$1,PASTE_DQS_TRACKER!$A:$A,"&lt;="&amp;$A$2)-SUMIFS(PASTE_DQS_TRACKER!$D:$D,PASTE_DQS_TRACKER!$C:$C,Swaps_wk!$AQ55,PASTE_DQS_TRACKER!$E:$E,Swaps_wk!D$2,PASTE_DQS_TRACKER!$A:$A,"&gt;="&amp;$A$1,PASTE_DQS_TRACKER!$A:$A,"&lt;="&amp;$A$2)</f>
        <v>0</v>
      </c>
      <c r="E55" s="6">
        <f>SUMIFS(PASTE_DQS_TRACKER!$D:$D,PASTE_DQS_TRACKER!$C:$C,Swaps_wk!$AQ55,PASTE_DQS_TRACKER!$B:$B,Swaps_wk!E$2,PASTE_DQS_TRACKER!$A:$A,"&gt;="&amp;$A$1,PASTE_DQS_TRACKER!$A:$A,"&lt;="&amp;$A$2)-SUMIFS(PASTE_DQS_TRACKER!$D:$D,PASTE_DQS_TRACKER!$C:$C,Swaps_wk!$AQ55,PASTE_DQS_TRACKER!$E:$E,Swaps_wk!E$2,PASTE_DQS_TRACKER!$A:$A,"&gt;="&amp;$A$1,PASTE_DQS_TRACKER!$A:$A,"&lt;="&amp;$A$2)</f>
        <v>0</v>
      </c>
      <c r="F55" s="6">
        <f>SUMIFS(PASTE_DQS_TRACKER!$D:$D,PASTE_DQS_TRACKER!$C:$C,Swaps_wk!$AQ55,PASTE_DQS_TRACKER!$B:$B,Swaps_wk!F$2,PASTE_DQS_TRACKER!$A:$A,"&gt;="&amp;$A$1,PASTE_DQS_TRACKER!$A:$A,"&lt;="&amp;$A$2)-SUMIFS(PASTE_DQS_TRACKER!$D:$D,PASTE_DQS_TRACKER!$C:$C,Swaps_wk!$AQ55,PASTE_DQS_TRACKER!$E:$E,Swaps_wk!F$2,PASTE_DQS_TRACKER!$A:$A,"&gt;="&amp;$A$1,PASTE_DQS_TRACKER!$A:$A,"&lt;="&amp;$A$2)</f>
        <v>0</v>
      </c>
      <c r="G55" s="6">
        <f>SUMIFS(PASTE_DQS_TRACKER!$D:$D,PASTE_DQS_TRACKER!$C:$C,Swaps_wk!$AQ55,PASTE_DQS_TRACKER!$B:$B,Swaps_wk!G$2,PASTE_DQS_TRACKER!$A:$A,"&gt;="&amp;$A$1,PASTE_DQS_TRACKER!$A:$A,"&lt;="&amp;$A$2)-SUMIFS(PASTE_DQS_TRACKER!$D:$D,PASTE_DQS_TRACKER!$C:$C,Swaps_wk!$AQ55,PASTE_DQS_TRACKER!$E:$E,Swaps_wk!G$2,PASTE_DQS_TRACKER!$A:$A,"&gt;="&amp;$A$1,PASTE_DQS_TRACKER!$A:$A,"&lt;="&amp;$A$2)</f>
        <v>0</v>
      </c>
      <c r="H55" s="6">
        <f>SUMIFS(PASTE_DQS_TRACKER!$D:$D,PASTE_DQS_TRACKER!$C:$C,Swaps_wk!$AQ55,PASTE_DQS_TRACKER!$B:$B,Swaps_wk!H$2,PASTE_DQS_TRACKER!$A:$A,"&gt;="&amp;$A$1,PASTE_DQS_TRACKER!$A:$A,"&lt;="&amp;$A$2)-SUMIFS(PASTE_DQS_TRACKER!$D:$D,PASTE_DQS_TRACKER!$C:$C,Swaps_wk!$AQ55,PASTE_DQS_TRACKER!$E:$E,Swaps_wk!H$2,PASTE_DQS_TRACKER!$A:$A,"&gt;="&amp;$A$1,PASTE_DQS_TRACKER!$A:$A,"&lt;="&amp;$A$2)</f>
        <v>0</v>
      </c>
      <c r="I55" s="6">
        <f>SUMIFS(PASTE_DQS_TRACKER!$D:$D,PASTE_DQS_TRACKER!$C:$C,Swaps_wk!$AQ55,PASTE_DQS_TRACKER!$B:$B,Swaps_wk!I$2,PASTE_DQS_TRACKER!$A:$A,"&gt;="&amp;$A$1,PASTE_DQS_TRACKER!$A:$A,"&lt;="&amp;$A$2)-SUMIFS(PASTE_DQS_TRACKER!$D:$D,PASTE_DQS_TRACKER!$C:$C,Swaps_wk!$AQ55,PASTE_DQS_TRACKER!$E:$E,Swaps_wk!I$2,PASTE_DQS_TRACKER!$A:$A,"&gt;="&amp;$A$1,PASTE_DQS_TRACKER!$A:$A,"&lt;="&amp;$A$2)</f>
        <v>0</v>
      </c>
      <c r="J55" s="6">
        <f>SUMIFS(PASTE_DQS_TRACKER!$D:$D,PASTE_DQS_TRACKER!$C:$C,Swaps_wk!$AQ55,PASTE_DQS_TRACKER!$B:$B,Swaps_wk!J$2,PASTE_DQS_TRACKER!$A:$A,"&gt;="&amp;$A$1,PASTE_DQS_TRACKER!$A:$A,"&lt;="&amp;$A$2)-SUMIFS(PASTE_DQS_TRACKER!$D:$D,PASTE_DQS_TRACKER!$C:$C,Swaps_wk!$AQ55,PASTE_DQS_TRACKER!$E:$E,Swaps_wk!J$2,PASTE_DQS_TRACKER!$A:$A,"&gt;="&amp;$A$1,PASTE_DQS_TRACKER!$A:$A,"&lt;="&amp;$A$2)</f>
        <v>0</v>
      </c>
      <c r="K55" s="6">
        <f>SUMIFS(PASTE_DQS_TRACKER!$D:$D,PASTE_DQS_TRACKER!$C:$C,Swaps_wk!$AQ55,PASTE_DQS_TRACKER!$B:$B,Swaps_wk!K$2,PASTE_DQS_TRACKER!$A:$A,"&gt;="&amp;$A$1,PASTE_DQS_TRACKER!$A:$A,"&lt;="&amp;$A$2)-SUMIFS(PASTE_DQS_TRACKER!$D:$D,PASTE_DQS_TRACKER!$C:$C,Swaps_wk!$AQ55,PASTE_DQS_TRACKER!$E:$E,Swaps_wk!K$2,PASTE_DQS_TRACKER!$A:$A,"&gt;="&amp;$A$1,PASTE_DQS_TRACKER!$A:$A,"&lt;="&amp;$A$2)</f>
        <v>0</v>
      </c>
      <c r="L55" s="6">
        <f>SUMIFS(PASTE_DQS_TRACKER!$D:$D,PASTE_DQS_TRACKER!$C:$C,Swaps_wk!$AQ55,PASTE_DQS_TRACKER!$B:$B,Swaps_wk!L$2,PASTE_DQS_TRACKER!$A:$A,"&gt;="&amp;$A$1,PASTE_DQS_TRACKER!$A:$A,"&lt;="&amp;$A$2)-SUMIFS(PASTE_DQS_TRACKER!$D:$D,PASTE_DQS_TRACKER!$C:$C,Swaps_wk!$AQ55,PASTE_DQS_TRACKER!$E:$E,Swaps_wk!L$2,PASTE_DQS_TRACKER!$A:$A,"&gt;="&amp;$A$1,PASTE_DQS_TRACKER!$A:$A,"&lt;="&amp;$A$2)</f>
        <v>0</v>
      </c>
      <c r="M55" s="6">
        <f>SUMIFS(PASTE_DQS_TRACKER!$D:$D,PASTE_DQS_TRACKER!$C:$C,Swaps_wk!$AQ55,PASTE_DQS_TRACKER!$B:$B,Swaps_wk!M$2,PASTE_DQS_TRACKER!$A:$A,"&gt;="&amp;$A$1,PASTE_DQS_TRACKER!$A:$A,"&lt;="&amp;$A$2)-SUMIFS(PASTE_DQS_TRACKER!$D:$D,PASTE_DQS_TRACKER!$C:$C,Swaps_wk!$AQ55,PASTE_DQS_TRACKER!$E:$E,Swaps_wk!M$2,PASTE_DQS_TRACKER!$A:$A,"&gt;="&amp;$A$1,PASTE_DQS_TRACKER!$A:$A,"&lt;="&amp;$A$2)</f>
        <v>0</v>
      </c>
      <c r="N55" s="6">
        <f>SUMIFS(PASTE_DQS_TRACKER!$D:$D,PASTE_DQS_TRACKER!$C:$C,Swaps_wk!$AQ55,PASTE_DQS_TRACKER!$B:$B,Swaps_wk!N$2,PASTE_DQS_TRACKER!$A:$A,"&gt;="&amp;$A$1,PASTE_DQS_TRACKER!$A:$A,"&lt;="&amp;$A$2)-SUMIFS(PASTE_DQS_TRACKER!$D:$D,PASTE_DQS_TRACKER!$C:$C,Swaps_wk!$AQ55,PASTE_DQS_TRACKER!$E:$E,Swaps_wk!N$2,PASTE_DQS_TRACKER!$A:$A,"&gt;="&amp;$A$1,PASTE_DQS_TRACKER!$A:$A,"&lt;="&amp;$A$2)</f>
        <v>0</v>
      </c>
      <c r="O55" s="6">
        <f>SUMIFS(PASTE_DQS_TRACKER!$D:$D,PASTE_DQS_TRACKER!$C:$C,Swaps_wk!$AQ55,PASTE_DQS_TRACKER!$B:$B,Swaps_wk!O$2,PASTE_DQS_TRACKER!$A:$A,"&gt;="&amp;$A$1,PASTE_DQS_TRACKER!$A:$A,"&lt;="&amp;$A$2)-SUMIFS(PASTE_DQS_TRACKER!$D:$D,PASTE_DQS_TRACKER!$C:$C,Swaps_wk!$AQ55,PASTE_DQS_TRACKER!$E:$E,Swaps_wk!O$2,PASTE_DQS_TRACKER!$A:$A,"&gt;="&amp;$A$1,PASTE_DQS_TRACKER!$A:$A,"&lt;="&amp;$A$2)</f>
        <v>0</v>
      </c>
      <c r="P55" s="6">
        <f>SUMIFS(PASTE_DQS_TRACKER!$D:$D,PASTE_DQS_TRACKER!$C:$C,Swaps_wk!$AQ55,PASTE_DQS_TRACKER!$B:$B,Swaps_wk!P$2,PASTE_DQS_TRACKER!$A:$A,"&gt;="&amp;$A$1,PASTE_DQS_TRACKER!$A:$A,"&lt;="&amp;$A$2)-SUMIFS(PASTE_DQS_TRACKER!$D:$D,PASTE_DQS_TRACKER!$C:$C,Swaps_wk!$AQ55,PASTE_DQS_TRACKER!$E:$E,Swaps_wk!P$2,PASTE_DQS_TRACKER!$A:$A,"&gt;="&amp;$A$1,PASTE_DQS_TRACKER!$A:$A,"&lt;="&amp;$A$2)</f>
        <v>0</v>
      </c>
      <c r="Q55" s="6">
        <f>SUMIFS(PASTE_DQS_TRACKER!$D:$D,PASTE_DQS_TRACKER!$C:$C,Swaps_wk!$AQ55,PASTE_DQS_TRACKER!$B:$B,Swaps_wk!Q$2,PASTE_DQS_TRACKER!$A:$A,"&gt;="&amp;$A$1,PASTE_DQS_TRACKER!$A:$A,"&lt;="&amp;$A$2)-SUMIFS(PASTE_DQS_TRACKER!$D:$D,PASTE_DQS_TRACKER!$C:$C,Swaps_wk!$AQ55,PASTE_DQS_TRACKER!$E:$E,Swaps_wk!Q$2,PASTE_DQS_TRACKER!$A:$A,"&gt;="&amp;$A$1,PASTE_DQS_TRACKER!$A:$A,"&lt;="&amp;$A$2)</f>
        <v>0</v>
      </c>
      <c r="R55" s="6">
        <f>SUMIFS(PASTE_DQS_TRACKER!$D:$D,PASTE_DQS_TRACKER!$C:$C,Swaps_wk!$AQ55,PASTE_DQS_TRACKER!$B:$B,Swaps_wk!R$2,PASTE_DQS_TRACKER!$A:$A,"&gt;="&amp;$A$1,PASTE_DQS_TRACKER!$A:$A,"&lt;="&amp;$A$2)-SUMIFS(PASTE_DQS_TRACKER!$D:$D,PASTE_DQS_TRACKER!$C:$C,Swaps_wk!$AQ55,PASTE_DQS_TRACKER!$E:$E,Swaps_wk!R$2,PASTE_DQS_TRACKER!$A:$A,"&gt;="&amp;$A$1,PASTE_DQS_TRACKER!$A:$A,"&lt;="&amp;$A$2)</f>
        <v>0</v>
      </c>
      <c r="S55" s="6">
        <f>SUMIFS(PASTE_DQS_TRACKER!$D:$D,PASTE_DQS_TRACKER!$C:$C,Swaps_wk!$AQ55,PASTE_DQS_TRACKER!$B:$B,Swaps_wk!S$2,PASTE_DQS_TRACKER!$A:$A,"&gt;="&amp;$A$1,PASTE_DQS_TRACKER!$A:$A,"&lt;="&amp;$A$2)-SUMIFS(PASTE_DQS_TRACKER!$D:$D,PASTE_DQS_TRACKER!$C:$C,Swaps_wk!$AQ55,PASTE_DQS_TRACKER!$E:$E,Swaps_wk!S$2,PASTE_DQS_TRACKER!$A:$A,"&gt;="&amp;$A$1,PASTE_DQS_TRACKER!$A:$A,"&lt;="&amp;$A$2)</f>
        <v>0</v>
      </c>
      <c r="T55" s="6">
        <f>SUMIFS(PASTE_DQS_TRACKER!$D:$D,PASTE_DQS_TRACKER!$C:$C,Swaps_wk!$AQ55,PASTE_DQS_TRACKER!$B:$B,Swaps_wk!T$2,PASTE_DQS_TRACKER!$A:$A,"&gt;="&amp;$A$1,PASTE_DQS_TRACKER!$A:$A,"&lt;="&amp;$A$2)-SUMIFS(PASTE_DQS_TRACKER!$D:$D,PASTE_DQS_TRACKER!$C:$C,Swaps_wk!$AQ55,PASTE_DQS_TRACKER!$E:$E,Swaps_wk!T$2,PASTE_DQS_TRACKER!$A:$A,"&gt;="&amp;$A$1,PASTE_DQS_TRACKER!$A:$A,"&lt;="&amp;$A$2)</f>
        <v>0</v>
      </c>
      <c r="U55" s="6">
        <f>SUMIFS(PASTE_DQS_TRACKER!$D:$D,PASTE_DQS_TRACKER!$C:$C,Swaps_wk!$AQ55,PASTE_DQS_TRACKER!$B:$B,Swaps_wk!U$2,PASTE_DQS_TRACKER!$A:$A,"&gt;="&amp;$A$1,PASTE_DQS_TRACKER!$A:$A,"&lt;="&amp;$A$2)-SUMIFS(PASTE_DQS_TRACKER!$D:$D,PASTE_DQS_TRACKER!$C:$C,Swaps_wk!$AQ55,PASTE_DQS_TRACKER!$E:$E,Swaps_wk!U$2,PASTE_DQS_TRACKER!$A:$A,"&gt;="&amp;$A$1,PASTE_DQS_TRACKER!$A:$A,"&lt;="&amp;$A$2)</f>
        <v>0</v>
      </c>
      <c r="V55" s="6">
        <f>SUMIFS(PASTE_DQS_TRACKER!$D:$D,PASTE_DQS_TRACKER!$C:$C,Swaps_wk!$AQ55,PASTE_DQS_TRACKER!$B:$B,Swaps_wk!V$2,PASTE_DQS_TRACKER!$A:$A,"&gt;="&amp;$A$1,PASTE_DQS_TRACKER!$A:$A,"&lt;="&amp;$A$2)-SUMIFS(PASTE_DQS_TRACKER!$D:$D,PASTE_DQS_TRACKER!$C:$C,Swaps_wk!$AQ55,PASTE_DQS_TRACKER!$E:$E,Swaps_wk!V$2,PASTE_DQS_TRACKER!$A:$A,"&gt;="&amp;$A$1,PASTE_DQS_TRACKER!$A:$A,"&lt;="&amp;$A$2)</f>
        <v>0</v>
      </c>
      <c r="W55" s="6">
        <f>SUMIFS(PASTE_DQS_TRACKER!$D:$D,PASTE_DQS_TRACKER!$C:$C,Swaps_wk!$AQ55,PASTE_DQS_TRACKER!$B:$B,Swaps_wk!W$2,PASTE_DQS_TRACKER!$A:$A,"&gt;="&amp;$A$1,PASTE_DQS_TRACKER!$A:$A,"&lt;="&amp;$A$2)-SUMIFS(PASTE_DQS_TRACKER!$D:$D,PASTE_DQS_TRACKER!$C:$C,Swaps_wk!$AQ55,PASTE_DQS_TRACKER!$E:$E,Swaps_wk!W$2,PASTE_DQS_TRACKER!$A:$A,"&gt;="&amp;$A$1,PASTE_DQS_TRACKER!$A:$A,"&lt;="&amp;$A$2)</f>
        <v>0</v>
      </c>
      <c r="X55" s="6">
        <f>SUMIFS(PASTE_DQS_TRACKER!$D:$D,PASTE_DQS_TRACKER!$C:$C,Swaps_wk!$AQ55,PASTE_DQS_TRACKER!$B:$B,Swaps_wk!X$2,PASTE_DQS_TRACKER!$A:$A,"&gt;="&amp;$A$1,PASTE_DQS_TRACKER!$A:$A,"&lt;="&amp;$A$2)-SUMIFS(PASTE_DQS_TRACKER!$D:$D,PASTE_DQS_TRACKER!$C:$C,Swaps_wk!$AQ55,PASTE_DQS_TRACKER!$E:$E,Swaps_wk!X$2,PASTE_DQS_TRACKER!$A:$A,"&gt;="&amp;$A$1,PASTE_DQS_TRACKER!$A:$A,"&lt;="&amp;$A$2)</f>
        <v>0</v>
      </c>
      <c r="Y55" s="6">
        <f>SUMIFS(PASTE_DQS_TRACKER!$D:$D,PASTE_DQS_TRACKER!$C:$C,Swaps_wk!$AQ55,PASTE_DQS_TRACKER!$B:$B,Swaps_wk!Y$2,PASTE_DQS_TRACKER!$A:$A,"&gt;="&amp;$A$1,PASTE_DQS_TRACKER!$A:$A,"&lt;="&amp;$A$2)-SUMIFS(PASTE_DQS_TRACKER!$D:$D,PASTE_DQS_TRACKER!$C:$C,Swaps_wk!$AQ55,PASTE_DQS_TRACKER!$E:$E,Swaps_wk!Y$2,PASTE_DQS_TRACKER!$A:$A,"&gt;="&amp;$A$1,PASTE_DQS_TRACKER!$A:$A,"&lt;="&amp;$A$2)</f>
        <v>0</v>
      </c>
      <c r="Z55" s="6">
        <f>SUMIFS(PASTE_DQS_TRACKER!$D:$D,PASTE_DQS_TRACKER!$C:$C,Swaps_wk!$AQ55,PASTE_DQS_TRACKER!$B:$B,Swaps_wk!Z$2,PASTE_DQS_TRACKER!$A:$A,"&gt;="&amp;$A$1,PASTE_DQS_TRACKER!$A:$A,"&lt;="&amp;$A$2)-SUMIFS(PASTE_DQS_TRACKER!$D:$D,PASTE_DQS_TRACKER!$C:$C,Swaps_wk!$AQ55,PASTE_DQS_TRACKER!$E:$E,Swaps_wk!Z$2,PASTE_DQS_TRACKER!$A:$A,"&gt;="&amp;$A$1,PASTE_DQS_TRACKER!$A:$A,"&lt;="&amp;$A$2)</f>
        <v>0</v>
      </c>
      <c r="AA55" s="6">
        <f>SUMIFS(PASTE_DQS_TRACKER!$D:$D,PASTE_DQS_TRACKER!$C:$C,Swaps_wk!$AQ55,PASTE_DQS_TRACKER!$B:$B,Swaps_wk!AA$2,PASTE_DQS_TRACKER!$A:$A,"&gt;="&amp;$A$1,PASTE_DQS_TRACKER!$A:$A,"&lt;="&amp;$A$2)-SUMIFS(PASTE_DQS_TRACKER!$D:$D,PASTE_DQS_TRACKER!$C:$C,Swaps_wk!$AQ55,PASTE_DQS_TRACKER!$E:$E,Swaps_wk!AA$2,PASTE_DQS_TRACKER!$A:$A,"&gt;="&amp;$A$1,PASTE_DQS_TRACKER!$A:$A,"&lt;="&amp;$A$2)</f>
        <v>0</v>
      </c>
      <c r="AB55" s="6">
        <f>SUMIFS(PASTE_DQS_TRACKER!$D:$D,PASTE_DQS_TRACKER!$C:$C,Swaps_wk!$AQ55,PASTE_DQS_TRACKER!$B:$B,Swaps_wk!AB$2,PASTE_DQS_TRACKER!$A:$A,"&gt;="&amp;$A$1,PASTE_DQS_TRACKER!$A:$A,"&lt;="&amp;$A$2)-SUMIFS(PASTE_DQS_TRACKER!$D:$D,PASTE_DQS_TRACKER!$C:$C,Swaps_wk!$AQ55,PASTE_DQS_TRACKER!$E:$E,Swaps_wk!AB$2,PASTE_DQS_TRACKER!$A:$A,"&gt;="&amp;$A$1,PASTE_DQS_TRACKER!$A:$A,"&lt;="&amp;$A$2)</f>
        <v>0</v>
      </c>
      <c r="AC55" s="6">
        <f>SUMIFS(PASTE_DQS_TRACKER!$D:$D,PASTE_DQS_TRACKER!$C:$C,Swaps_wk!$AQ55,PASTE_DQS_TRACKER!$B:$B,Swaps_wk!AC$2,PASTE_DQS_TRACKER!$A:$A,"&gt;="&amp;$A$1,PASTE_DQS_TRACKER!$A:$A,"&lt;="&amp;$A$2)-SUMIFS(PASTE_DQS_TRACKER!$D:$D,PASTE_DQS_TRACKER!$C:$C,Swaps_wk!$AQ55,PASTE_DQS_TRACKER!$E:$E,Swaps_wk!AC$2,PASTE_DQS_TRACKER!$A:$A,"&gt;="&amp;$A$1,PASTE_DQS_TRACKER!$A:$A,"&lt;="&amp;$A$2)</f>
        <v>0</v>
      </c>
      <c r="AD55" s="6">
        <f>SUMIFS(PASTE_DQS_TRACKER!$D:$D,PASTE_DQS_TRACKER!$C:$C,Swaps_wk!$AQ55,PASTE_DQS_TRACKER!$B:$B,Swaps_wk!AD$2,PASTE_DQS_TRACKER!$A:$A,"&gt;="&amp;$A$1,PASTE_DQS_TRACKER!$A:$A,"&lt;="&amp;$A$2)-SUMIFS(PASTE_DQS_TRACKER!$D:$D,PASTE_DQS_TRACKER!$C:$C,Swaps_wk!$AQ55,PASTE_DQS_TRACKER!$E:$E,Swaps_wk!AD$2,PASTE_DQS_TRACKER!$A:$A,"&gt;="&amp;$A$1,PASTE_DQS_TRACKER!$A:$A,"&lt;="&amp;$A$2)</f>
        <v>0</v>
      </c>
      <c r="AE55" s="6">
        <f>SUMIFS(PASTE_DQS_TRACKER!$D:$D,PASTE_DQS_TRACKER!$C:$C,Swaps_wk!$AQ55,PASTE_DQS_TRACKER!$B:$B,Swaps_wk!AE$2,PASTE_DQS_TRACKER!$A:$A,"&gt;="&amp;$A$1,PASTE_DQS_TRACKER!$A:$A,"&lt;="&amp;$A$2)-SUMIFS(PASTE_DQS_TRACKER!$D:$D,PASTE_DQS_TRACKER!$C:$C,Swaps_wk!$AQ55,PASTE_DQS_TRACKER!$E:$E,Swaps_wk!AE$2,PASTE_DQS_TRACKER!$A:$A,"&gt;="&amp;$A$1,PASTE_DQS_TRACKER!$A:$A,"&lt;="&amp;$A$2)</f>
        <v>0</v>
      </c>
      <c r="AF55" s="6">
        <f>SUMIFS(PASTE_DQS_TRACKER!$D:$D,PASTE_DQS_TRACKER!$C:$C,Swaps_wk!$AQ55,PASTE_DQS_TRACKER!$B:$B,Swaps_wk!AF$2,PASTE_DQS_TRACKER!$A:$A,"&gt;="&amp;$A$1,PASTE_DQS_TRACKER!$A:$A,"&lt;="&amp;$A$2)-SUMIFS(PASTE_DQS_TRACKER!$D:$D,PASTE_DQS_TRACKER!$C:$C,Swaps_wk!$AQ55,PASTE_DQS_TRACKER!$E:$E,Swaps_wk!AF$2,PASTE_DQS_TRACKER!$A:$A,"&gt;="&amp;$A$1,PASTE_DQS_TRACKER!$A:$A,"&lt;="&amp;$A$2)</f>
        <v>0</v>
      </c>
      <c r="AG55" s="6">
        <f>SUMIFS(PASTE_DQS_TRACKER!$D:$D,PASTE_DQS_TRACKER!$C:$C,Swaps_wk!$AQ55,PASTE_DQS_TRACKER!$B:$B,Swaps_wk!AG$2,PASTE_DQS_TRACKER!$A:$A,"&gt;="&amp;$A$1,PASTE_DQS_TRACKER!$A:$A,"&lt;="&amp;$A$2)-SUMIFS(PASTE_DQS_TRACKER!$D:$D,PASTE_DQS_TRACKER!$C:$C,Swaps_wk!$AQ55,PASTE_DQS_TRACKER!$E:$E,Swaps_wk!AG$2,PASTE_DQS_TRACKER!$A:$A,"&gt;="&amp;$A$1,PASTE_DQS_TRACKER!$A:$A,"&lt;="&amp;$A$2)</f>
        <v>0</v>
      </c>
      <c r="AH55" s="6">
        <f>SUMIFS(PASTE_DQS_TRACKER!$D:$D,PASTE_DQS_TRACKER!$C:$C,Swaps_wk!$AQ55,PASTE_DQS_TRACKER!$B:$B,Swaps_wk!AH$2,PASTE_DQS_TRACKER!$A:$A,"&gt;="&amp;$A$1,PASTE_DQS_TRACKER!$A:$A,"&lt;="&amp;$A$2)-SUMIFS(PASTE_DQS_TRACKER!$D:$D,PASTE_DQS_TRACKER!$C:$C,Swaps_wk!$AQ55,PASTE_DQS_TRACKER!$E:$E,Swaps_wk!AH$2,PASTE_DQS_TRACKER!$A:$A,"&gt;="&amp;$A$1,PASTE_DQS_TRACKER!$A:$A,"&lt;="&amp;$A$2)</f>
        <v>0</v>
      </c>
      <c r="AI55" s="6">
        <f>SUMIFS(PASTE_DQS_TRACKER!$D:$D,PASTE_DQS_TRACKER!$C:$C,Swaps_wk!$AQ55,PASTE_DQS_TRACKER!$B:$B,Swaps_wk!AI$2,PASTE_DQS_TRACKER!$A:$A,"&gt;="&amp;$A$1,PASTE_DQS_TRACKER!$A:$A,"&lt;="&amp;$A$2)-SUMIFS(PASTE_DQS_TRACKER!$D:$D,PASTE_DQS_TRACKER!$C:$C,Swaps_wk!$AQ55,PASTE_DQS_TRACKER!$E:$E,Swaps_wk!AI$2,PASTE_DQS_TRACKER!$A:$A,"&gt;="&amp;$A$1,PASTE_DQS_TRACKER!$A:$A,"&lt;="&amp;$A$2)</f>
        <v>0</v>
      </c>
      <c r="AJ55" s="6">
        <f>SUMIFS(PASTE_DQS_TRACKER!$D:$D,PASTE_DQS_TRACKER!$C:$C,Swaps_wk!$AQ55,PASTE_DQS_TRACKER!$B:$B,Swaps_wk!AJ$2,PASTE_DQS_TRACKER!$A:$A,"&gt;="&amp;$A$1,PASTE_DQS_TRACKER!$A:$A,"&lt;="&amp;$A$2)-SUMIFS(PASTE_DQS_TRACKER!$D:$D,PASTE_DQS_TRACKER!$C:$C,Swaps_wk!$AQ55,PASTE_DQS_TRACKER!$E:$E,Swaps_wk!AJ$2,PASTE_DQS_TRACKER!$A:$A,"&gt;="&amp;$A$1,PASTE_DQS_TRACKER!$A:$A,"&lt;="&amp;$A$2)</f>
        <v>0</v>
      </c>
      <c r="AK55" s="6">
        <f>SUMIFS(PASTE_DQS_TRACKER!$D:$D,PASTE_DQS_TRACKER!$C:$C,Swaps_wk!$AQ55,PASTE_DQS_TRACKER!$B:$B,Swaps_wk!AK$2,PASTE_DQS_TRACKER!$A:$A,"&gt;="&amp;$A$1,PASTE_DQS_TRACKER!$A:$A,"&lt;="&amp;$A$2)-SUMIFS(PASTE_DQS_TRACKER!$D:$D,PASTE_DQS_TRACKER!$C:$C,Swaps_wk!$AQ55,PASTE_DQS_TRACKER!$E:$E,Swaps_wk!AK$2,PASTE_DQS_TRACKER!$A:$A,"&gt;="&amp;$A$1,PASTE_DQS_TRACKER!$A:$A,"&lt;="&amp;$A$2)</f>
        <v>0</v>
      </c>
      <c r="AL55" s="6">
        <f>SUMIFS(PASTE_DQS_TRACKER!$D:$D,PASTE_DQS_TRACKER!$C:$C,Swaps_wk!$AQ55,PASTE_DQS_TRACKER!$B:$B,Swaps_wk!AL$2,PASTE_DQS_TRACKER!$A:$A,"&gt;="&amp;$A$1,PASTE_DQS_TRACKER!$A:$A,"&lt;="&amp;$A$2)-SUMIFS(PASTE_DQS_TRACKER!$D:$D,PASTE_DQS_TRACKER!$C:$C,Swaps_wk!$AQ55,PASTE_DQS_TRACKER!$E:$E,Swaps_wk!AL$2,PASTE_DQS_TRACKER!$A:$A,"&gt;="&amp;$A$1,PASTE_DQS_TRACKER!$A:$A,"&lt;="&amp;$A$2)</f>
        <v>0</v>
      </c>
      <c r="AM55" s="6">
        <f>SUMIFS(PASTE_DQS_TRACKER!$D:$D,PASTE_DQS_TRACKER!$C:$C,Swaps_wk!$AQ55,PASTE_DQS_TRACKER!$B:$B,Swaps_wk!AM$2,PASTE_DQS_TRACKER!$A:$A,"&gt;="&amp;$A$1,PASTE_DQS_TRACKER!$A:$A,"&lt;="&amp;$A$2)-SUMIFS(PASTE_DQS_TRACKER!$D:$D,PASTE_DQS_TRACKER!$C:$C,Swaps_wk!$AQ55,PASTE_DQS_TRACKER!$E:$E,Swaps_wk!AM$2,PASTE_DQS_TRACKER!$A:$A,"&gt;="&amp;$A$1,PASTE_DQS_TRACKER!$A:$A,"&lt;="&amp;$A$2)</f>
        <v>0</v>
      </c>
      <c r="AN55" s="6">
        <f>SUMIFS(PASTE_DQS_TRACKER!$D:$D,PASTE_DQS_TRACKER!$C:$C,Swaps_wk!$AQ55,PASTE_DQS_TRACKER!$B:$B,Swaps_wk!AN$2,PASTE_DQS_TRACKER!$A:$A,"&gt;="&amp;$A$1,PASTE_DQS_TRACKER!$A:$A,"&lt;="&amp;$A$2)-SUMIFS(PASTE_DQS_TRACKER!$D:$D,PASTE_DQS_TRACKER!$C:$C,Swaps_wk!$AQ55,PASTE_DQS_TRACKER!$E:$E,Swaps_wk!AN$2,PASTE_DQS_TRACKER!$A:$A,"&gt;="&amp;$A$1,PASTE_DQS_TRACKER!$A:$A,"&lt;="&amp;$A$2)</f>
        <v>0</v>
      </c>
      <c r="AO55" s="6">
        <f t="shared" si="0"/>
        <v>0</v>
      </c>
      <c r="AP55">
        <v>54</v>
      </c>
      <c r="AQ55" t="str">
        <f t="shared" si="1"/>
        <v>BLL/*2AC4-C</v>
      </c>
    </row>
    <row r="56" spans="1:43" x14ac:dyDescent="0.25">
      <c r="A56" t="s">
        <v>272</v>
      </c>
      <c r="B56" s="6">
        <f>SUMIFS(PASTE_DQS_TRACKER!$D:$D,PASTE_DQS_TRACKER!$C:$C,Swaps_wk!$AQ56,PASTE_DQS_TRACKER!$B:$B,Swaps_wk!B$2,PASTE_DQS_TRACKER!$A:$A,"&gt;="&amp;$A$1,PASTE_DQS_TRACKER!$A:$A,"&lt;="&amp;$A$2)-SUMIFS(PASTE_DQS_TRACKER!$D:$D,PASTE_DQS_TRACKER!$C:$C,Swaps_wk!$AQ56,PASTE_DQS_TRACKER!$E:$E,Swaps_wk!B$2,PASTE_DQS_TRACKER!$A:$A,"&gt;="&amp;$A$1,PASTE_DQS_TRACKER!$A:$A,"&lt;="&amp;$A$2)</f>
        <v>0</v>
      </c>
      <c r="C56" s="6">
        <f>SUMIFS(PASTE_DQS_TRACKER!$D:$D,PASTE_DQS_TRACKER!$C:$C,Swaps_wk!$AQ56,PASTE_DQS_TRACKER!$B:$B,Swaps_wk!C$2,PASTE_DQS_TRACKER!$A:$A,"&gt;="&amp;$A$1,PASTE_DQS_TRACKER!$A:$A,"&lt;="&amp;$A$2)-SUMIFS(PASTE_DQS_TRACKER!$D:$D,PASTE_DQS_TRACKER!$C:$C,Swaps_wk!$AQ56,PASTE_DQS_TRACKER!$E:$E,Swaps_wk!C$2,PASTE_DQS_TRACKER!$A:$A,"&gt;="&amp;$A$1,PASTE_DQS_TRACKER!$A:$A,"&lt;="&amp;$A$2)</f>
        <v>0</v>
      </c>
      <c r="D56" s="6">
        <f>SUMIFS(PASTE_DQS_TRACKER!$D:$D,PASTE_DQS_TRACKER!$C:$C,Swaps_wk!$AQ56,PASTE_DQS_TRACKER!$B:$B,Swaps_wk!D$2,PASTE_DQS_TRACKER!$A:$A,"&gt;="&amp;$A$1,PASTE_DQS_TRACKER!$A:$A,"&lt;="&amp;$A$2)-SUMIFS(PASTE_DQS_TRACKER!$D:$D,PASTE_DQS_TRACKER!$C:$C,Swaps_wk!$AQ56,PASTE_DQS_TRACKER!$E:$E,Swaps_wk!D$2,PASTE_DQS_TRACKER!$A:$A,"&gt;="&amp;$A$1,PASTE_DQS_TRACKER!$A:$A,"&lt;="&amp;$A$2)</f>
        <v>0</v>
      </c>
      <c r="E56" s="6">
        <f>SUMIFS(PASTE_DQS_TRACKER!$D:$D,PASTE_DQS_TRACKER!$C:$C,Swaps_wk!$AQ56,PASTE_DQS_TRACKER!$B:$B,Swaps_wk!E$2,PASTE_DQS_TRACKER!$A:$A,"&gt;="&amp;$A$1,PASTE_DQS_TRACKER!$A:$A,"&lt;="&amp;$A$2)-SUMIFS(PASTE_DQS_TRACKER!$D:$D,PASTE_DQS_TRACKER!$C:$C,Swaps_wk!$AQ56,PASTE_DQS_TRACKER!$E:$E,Swaps_wk!E$2,PASTE_DQS_TRACKER!$A:$A,"&gt;="&amp;$A$1,PASTE_DQS_TRACKER!$A:$A,"&lt;="&amp;$A$2)</f>
        <v>0</v>
      </c>
      <c r="F56" s="6">
        <f>SUMIFS(PASTE_DQS_TRACKER!$D:$D,PASTE_DQS_TRACKER!$C:$C,Swaps_wk!$AQ56,PASTE_DQS_TRACKER!$B:$B,Swaps_wk!F$2,PASTE_DQS_TRACKER!$A:$A,"&gt;="&amp;$A$1,PASTE_DQS_TRACKER!$A:$A,"&lt;="&amp;$A$2)-SUMIFS(PASTE_DQS_TRACKER!$D:$D,PASTE_DQS_TRACKER!$C:$C,Swaps_wk!$AQ56,PASTE_DQS_TRACKER!$E:$E,Swaps_wk!F$2,PASTE_DQS_TRACKER!$A:$A,"&gt;="&amp;$A$1,PASTE_DQS_TRACKER!$A:$A,"&lt;="&amp;$A$2)</f>
        <v>0</v>
      </c>
      <c r="G56" s="6">
        <f>SUMIFS(PASTE_DQS_TRACKER!$D:$D,PASTE_DQS_TRACKER!$C:$C,Swaps_wk!$AQ56,PASTE_DQS_TRACKER!$B:$B,Swaps_wk!G$2,PASTE_DQS_TRACKER!$A:$A,"&gt;="&amp;$A$1,PASTE_DQS_TRACKER!$A:$A,"&lt;="&amp;$A$2)-SUMIFS(PASTE_DQS_TRACKER!$D:$D,PASTE_DQS_TRACKER!$C:$C,Swaps_wk!$AQ56,PASTE_DQS_TRACKER!$E:$E,Swaps_wk!G$2,PASTE_DQS_TRACKER!$A:$A,"&gt;="&amp;$A$1,PASTE_DQS_TRACKER!$A:$A,"&lt;="&amp;$A$2)</f>
        <v>0</v>
      </c>
      <c r="H56" s="6">
        <f>SUMIFS(PASTE_DQS_TRACKER!$D:$D,PASTE_DQS_TRACKER!$C:$C,Swaps_wk!$AQ56,PASTE_DQS_TRACKER!$B:$B,Swaps_wk!H$2,PASTE_DQS_TRACKER!$A:$A,"&gt;="&amp;$A$1,PASTE_DQS_TRACKER!$A:$A,"&lt;="&amp;$A$2)-SUMIFS(PASTE_DQS_TRACKER!$D:$D,PASTE_DQS_TRACKER!$C:$C,Swaps_wk!$AQ56,PASTE_DQS_TRACKER!$E:$E,Swaps_wk!H$2,PASTE_DQS_TRACKER!$A:$A,"&gt;="&amp;$A$1,PASTE_DQS_TRACKER!$A:$A,"&lt;="&amp;$A$2)</f>
        <v>0</v>
      </c>
      <c r="I56" s="6">
        <f>SUMIFS(PASTE_DQS_TRACKER!$D:$D,PASTE_DQS_TRACKER!$C:$C,Swaps_wk!$AQ56,PASTE_DQS_TRACKER!$B:$B,Swaps_wk!I$2,PASTE_DQS_TRACKER!$A:$A,"&gt;="&amp;$A$1,PASTE_DQS_TRACKER!$A:$A,"&lt;="&amp;$A$2)-SUMIFS(PASTE_DQS_TRACKER!$D:$D,PASTE_DQS_TRACKER!$C:$C,Swaps_wk!$AQ56,PASTE_DQS_TRACKER!$E:$E,Swaps_wk!I$2,PASTE_DQS_TRACKER!$A:$A,"&gt;="&amp;$A$1,PASTE_DQS_TRACKER!$A:$A,"&lt;="&amp;$A$2)</f>
        <v>0</v>
      </c>
      <c r="J56" s="6">
        <f>SUMIFS(PASTE_DQS_TRACKER!$D:$D,PASTE_DQS_TRACKER!$C:$C,Swaps_wk!$AQ56,PASTE_DQS_TRACKER!$B:$B,Swaps_wk!J$2,PASTE_DQS_TRACKER!$A:$A,"&gt;="&amp;$A$1,PASTE_DQS_TRACKER!$A:$A,"&lt;="&amp;$A$2)-SUMIFS(PASTE_DQS_TRACKER!$D:$D,PASTE_DQS_TRACKER!$C:$C,Swaps_wk!$AQ56,PASTE_DQS_TRACKER!$E:$E,Swaps_wk!J$2,PASTE_DQS_TRACKER!$A:$A,"&gt;="&amp;$A$1,PASTE_DQS_TRACKER!$A:$A,"&lt;="&amp;$A$2)</f>
        <v>0</v>
      </c>
      <c r="K56" s="6">
        <f>SUMIFS(PASTE_DQS_TRACKER!$D:$D,PASTE_DQS_TRACKER!$C:$C,Swaps_wk!$AQ56,PASTE_DQS_TRACKER!$B:$B,Swaps_wk!K$2,PASTE_DQS_TRACKER!$A:$A,"&gt;="&amp;$A$1,PASTE_DQS_TRACKER!$A:$A,"&lt;="&amp;$A$2)-SUMIFS(PASTE_DQS_TRACKER!$D:$D,PASTE_DQS_TRACKER!$C:$C,Swaps_wk!$AQ56,PASTE_DQS_TRACKER!$E:$E,Swaps_wk!K$2,PASTE_DQS_TRACKER!$A:$A,"&gt;="&amp;$A$1,PASTE_DQS_TRACKER!$A:$A,"&lt;="&amp;$A$2)</f>
        <v>0</v>
      </c>
      <c r="L56" s="6">
        <f>SUMIFS(PASTE_DQS_TRACKER!$D:$D,PASTE_DQS_TRACKER!$C:$C,Swaps_wk!$AQ56,PASTE_DQS_TRACKER!$B:$B,Swaps_wk!L$2,PASTE_DQS_TRACKER!$A:$A,"&gt;="&amp;$A$1,PASTE_DQS_TRACKER!$A:$A,"&lt;="&amp;$A$2)-SUMIFS(PASTE_DQS_TRACKER!$D:$D,PASTE_DQS_TRACKER!$C:$C,Swaps_wk!$AQ56,PASTE_DQS_TRACKER!$E:$E,Swaps_wk!L$2,PASTE_DQS_TRACKER!$A:$A,"&gt;="&amp;$A$1,PASTE_DQS_TRACKER!$A:$A,"&lt;="&amp;$A$2)</f>
        <v>0</v>
      </c>
      <c r="M56" s="6">
        <f>SUMIFS(PASTE_DQS_TRACKER!$D:$D,PASTE_DQS_TRACKER!$C:$C,Swaps_wk!$AQ56,PASTE_DQS_TRACKER!$B:$B,Swaps_wk!M$2,PASTE_DQS_TRACKER!$A:$A,"&gt;="&amp;$A$1,PASTE_DQS_TRACKER!$A:$A,"&lt;="&amp;$A$2)-SUMIFS(PASTE_DQS_TRACKER!$D:$D,PASTE_DQS_TRACKER!$C:$C,Swaps_wk!$AQ56,PASTE_DQS_TRACKER!$E:$E,Swaps_wk!M$2,PASTE_DQS_TRACKER!$A:$A,"&gt;="&amp;$A$1,PASTE_DQS_TRACKER!$A:$A,"&lt;="&amp;$A$2)</f>
        <v>0</v>
      </c>
      <c r="N56" s="6">
        <f>SUMIFS(PASTE_DQS_TRACKER!$D:$D,PASTE_DQS_TRACKER!$C:$C,Swaps_wk!$AQ56,PASTE_DQS_TRACKER!$B:$B,Swaps_wk!N$2,PASTE_DQS_TRACKER!$A:$A,"&gt;="&amp;$A$1,PASTE_DQS_TRACKER!$A:$A,"&lt;="&amp;$A$2)-SUMIFS(PASTE_DQS_TRACKER!$D:$D,PASTE_DQS_TRACKER!$C:$C,Swaps_wk!$AQ56,PASTE_DQS_TRACKER!$E:$E,Swaps_wk!N$2,PASTE_DQS_TRACKER!$A:$A,"&gt;="&amp;$A$1,PASTE_DQS_TRACKER!$A:$A,"&lt;="&amp;$A$2)</f>
        <v>0</v>
      </c>
      <c r="O56" s="6">
        <f>SUMIFS(PASTE_DQS_TRACKER!$D:$D,PASTE_DQS_TRACKER!$C:$C,Swaps_wk!$AQ56,PASTE_DQS_TRACKER!$B:$B,Swaps_wk!O$2,PASTE_DQS_TRACKER!$A:$A,"&gt;="&amp;$A$1,PASTE_DQS_TRACKER!$A:$A,"&lt;="&amp;$A$2)-SUMIFS(PASTE_DQS_TRACKER!$D:$D,PASTE_DQS_TRACKER!$C:$C,Swaps_wk!$AQ56,PASTE_DQS_TRACKER!$E:$E,Swaps_wk!O$2,PASTE_DQS_TRACKER!$A:$A,"&gt;="&amp;$A$1,PASTE_DQS_TRACKER!$A:$A,"&lt;="&amp;$A$2)</f>
        <v>0</v>
      </c>
      <c r="P56" s="6">
        <f>SUMIFS(PASTE_DQS_TRACKER!$D:$D,PASTE_DQS_TRACKER!$C:$C,Swaps_wk!$AQ56,PASTE_DQS_TRACKER!$B:$B,Swaps_wk!P$2,PASTE_DQS_TRACKER!$A:$A,"&gt;="&amp;$A$1,PASTE_DQS_TRACKER!$A:$A,"&lt;="&amp;$A$2)-SUMIFS(PASTE_DQS_TRACKER!$D:$D,PASTE_DQS_TRACKER!$C:$C,Swaps_wk!$AQ56,PASTE_DQS_TRACKER!$E:$E,Swaps_wk!P$2,PASTE_DQS_TRACKER!$A:$A,"&gt;="&amp;$A$1,PASTE_DQS_TRACKER!$A:$A,"&lt;="&amp;$A$2)</f>
        <v>0</v>
      </c>
      <c r="Q56" s="6">
        <f>SUMIFS(PASTE_DQS_TRACKER!$D:$D,PASTE_DQS_TRACKER!$C:$C,Swaps_wk!$AQ56,PASTE_DQS_TRACKER!$B:$B,Swaps_wk!Q$2,PASTE_DQS_TRACKER!$A:$A,"&gt;="&amp;$A$1,PASTE_DQS_TRACKER!$A:$A,"&lt;="&amp;$A$2)-SUMIFS(PASTE_DQS_TRACKER!$D:$D,PASTE_DQS_TRACKER!$C:$C,Swaps_wk!$AQ56,PASTE_DQS_TRACKER!$E:$E,Swaps_wk!Q$2,PASTE_DQS_TRACKER!$A:$A,"&gt;="&amp;$A$1,PASTE_DQS_TRACKER!$A:$A,"&lt;="&amp;$A$2)</f>
        <v>0</v>
      </c>
      <c r="R56" s="6">
        <f>SUMIFS(PASTE_DQS_TRACKER!$D:$D,PASTE_DQS_TRACKER!$C:$C,Swaps_wk!$AQ56,PASTE_DQS_TRACKER!$B:$B,Swaps_wk!R$2,PASTE_DQS_TRACKER!$A:$A,"&gt;="&amp;$A$1,PASTE_DQS_TRACKER!$A:$A,"&lt;="&amp;$A$2)-SUMIFS(PASTE_DQS_TRACKER!$D:$D,PASTE_DQS_TRACKER!$C:$C,Swaps_wk!$AQ56,PASTE_DQS_TRACKER!$E:$E,Swaps_wk!R$2,PASTE_DQS_TRACKER!$A:$A,"&gt;="&amp;$A$1,PASTE_DQS_TRACKER!$A:$A,"&lt;="&amp;$A$2)</f>
        <v>0</v>
      </c>
      <c r="S56" s="6">
        <f>SUMIFS(PASTE_DQS_TRACKER!$D:$D,PASTE_DQS_TRACKER!$C:$C,Swaps_wk!$AQ56,PASTE_DQS_TRACKER!$B:$B,Swaps_wk!S$2,PASTE_DQS_TRACKER!$A:$A,"&gt;="&amp;$A$1,PASTE_DQS_TRACKER!$A:$A,"&lt;="&amp;$A$2)-SUMIFS(PASTE_DQS_TRACKER!$D:$D,PASTE_DQS_TRACKER!$C:$C,Swaps_wk!$AQ56,PASTE_DQS_TRACKER!$E:$E,Swaps_wk!S$2,PASTE_DQS_TRACKER!$A:$A,"&gt;="&amp;$A$1,PASTE_DQS_TRACKER!$A:$A,"&lt;="&amp;$A$2)</f>
        <v>0</v>
      </c>
      <c r="T56" s="6">
        <f>SUMIFS(PASTE_DQS_TRACKER!$D:$D,PASTE_DQS_TRACKER!$C:$C,Swaps_wk!$AQ56,PASTE_DQS_TRACKER!$B:$B,Swaps_wk!T$2,PASTE_DQS_TRACKER!$A:$A,"&gt;="&amp;$A$1,PASTE_DQS_TRACKER!$A:$A,"&lt;="&amp;$A$2)-SUMIFS(PASTE_DQS_TRACKER!$D:$D,PASTE_DQS_TRACKER!$C:$C,Swaps_wk!$AQ56,PASTE_DQS_TRACKER!$E:$E,Swaps_wk!T$2,PASTE_DQS_TRACKER!$A:$A,"&gt;="&amp;$A$1,PASTE_DQS_TRACKER!$A:$A,"&lt;="&amp;$A$2)</f>
        <v>0</v>
      </c>
      <c r="U56" s="6">
        <f>SUMIFS(PASTE_DQS_TRACKER!$D:$D,PASTE_DQS_TRACKER!$C:$C,Swaps_wk!$AQ56,PASTE_DQS_TRACKER!$B:$B,Swaps_wk!U$2,PASTE_DQS_TRACKER!$A:$A,"&gt;="&amp;$A$1,PASTE_DQS_TRACKER!$A:$A,"&lt;="&amp;$A$2)-SUMIFS(PASTE_DQS_TRACKER!$D:$D,PASTE_DQS_TRACKER!$C:$C,Swaps_wk!$AQ56,PASTE_DQS_TRACKER!$E:$E,Swaps_wk!U$2,PASTE_DQS_TRACKER!$A:$A,"&gt;="&amp;$A$1,PASTE_DQS_TRACKER!$A:$A,"&lt;="&amp;$A$2)</f>
        <v>0</v>
      </c>
      <c r="V56" s="6">
        <f>SUMIFS(PASTE_DQS_TRACKER!$D:$D,PASTE_DQS_TRACKER!$C:$C,Swaps_wk!$AQ56,PASTE_DQS_TRACKER!$B:$B,Swaps_wk!V$2,PASTE_DQS_TRACKER!$A:$A,"&gt;="&amp;$A$1,PASTE_DQS_TRACKER!$A:$A,"&lt;="&amp;$A$2)-SUMIFS(PASTE_DQS_TRACKER!$D:$D,PASTE_DQS_TRACKER!$C:$C,Swaps_wk!$AQ56,PASTE_DQS_TRACKER!$E:$E,Swaps_wk!V$2,PASTE_DQS_TRACKER!$A:$A,"&gt;="&amp;$A$1,PASTE_DQS_TRACKER!$A:$A,"&lt;="&amp;$A$2)</f>
        <v>0</v>
      </c>
      <c r="W56" s="6">
        <f>SUMIFS(PASTE_DQS_TRACKER!$D:$D,PASTE_DQS_TRACKER!$C:$C,Swaps_wk!$AQ56,PASTE_DQS_TRACKER!$B:$B,Swaps_wk!W$2,PASTE_DQS_TRACKER!$A:$A,"&gt;="&amp;$A$1,PASTE_DQS_TRACKER!$A:$A,"&lt;="&amp;$A$2)-SUMIFS(PASTE_DQS_TRACKER!$D:$D,PASTE_DQS_TRACKER!$C:$C,Swaps_wk!$AQ56,PASTE_DQS_TRACKER!$E:$E,Swaps_wk!W$2,PASTE_DQS_TRACKER!$A:$A,"&gt;="&amp;$A$1,PASTE_DQS_TRACKER!$A:$A,"&lt;="&amp;$A$2)</f>
        <v>0</v>
      </c>
      <c r="X56" s="6">
        <f>SUMIFS(PASTE_DQS_TRACKER!$D:$D,PASTE_DQS_TRACKER!$C:$C,Swaps_wk!$AQ56,PASTE_DQS_TRACKER!$B:$B,Swaps_wk!X$2,PASTE_DQS_TRACKER!$A:$A,"&gt;="&amp;$A$1,PASTE_DQS_TRACKER!$A:$A,"&lt;="&amp;$A$2)-SUMIFS(PASTE_DQS_TRACKER!$D:$D,PASTE_DQS_TRACKER!$C:$C,Swaps_wk!$AQ56,PASTE_DQS_TRACKER!$E:$E,Swaps_wk!X$2,PASTE_DQS_TRACKER!$A:$A,"&gt;="&amp;$A$1,PASTE_DQS_TRACKER!$A:$A,"&lt;="&amp;$A$2)</f>
        <v>0</v>
      </c>
      <c r="Y56" s="6">
        <f>SUMIFS(PASTE_DQS_TRACKER!$D:$D,PASTE_DQS_TRACKER!$C:$C,Swaps_wk!$AQ56,PASTE_DQS_TRACKER!$B:$B,Swaps_wk!Y$2,PASTE_DQS_TRACKER!$A:$A,"&gt;="&amp;$A$1,PASTE_DQS_TRACKER!$A:$A,"&lt;="&amp;$A$2)-SUMIFS(PASTE_DQS_TRACKER!$D:$D,PASTE_DQS_TRACKER!$C:$C,Swaps_wk!$AQ56,PASTE_DQS_TRACKER!$E:$E,Swaps_wk!Y$2,PASTE_DQS_TRACKER!$A:$A,"&gt;="&amp;$A$1,PASTE_DQS_TRACKER!$A:$A,"&lt;="&amp;$A$2)</f>
        <v>0</v>
      </c>
      <c r="Z56" s="6">
        <f>SUMIFS(PASTE_DQS_TRACKER!$D:$D,PASTE_DQS_TRACKER!$C:$C,Swaps_wk!$AQ56,PASTE_DQS_TRACKER!$B:$B,Swaps_wk!Z$2,PASTE_DQS_TRACKER!$A:$A,"&gt;="&amp;$A$1,PASTE_DQS_TRACKER!$A:$A,"&lt;="&amp;$A$2)-SUMIFS(PASTE_DQS_TRACKER!$D:$D,PASTE_DQS_TRACKER!$C:$C,Swaps_wk!$AQ56,PASTE_DQS_TRACKER!$E:$E,Swaps_wk!Z$2,PASTE_DQS_TRACKER!$A:$A,"&gt;="&amp;$A$1,PASTE_DQS_TRACKER!$A:$A,"&lt;="&amp;$A$2)</f>
        <v>0</v>
      </c>
      <c r="AA56" s="6">
        <f>SUMIFS(PASTE_DQS_TRACKER!$D:$D,PASTE_DQS_TRACKER!$C:$C,Swaps_wk!$AQ56,PASTE_DQS_TRACKER!$B:$B,Swaps_wk!AA$2,PASTE_DQS_TRACKER!$A:$A,"&gt;="&amp;$A$1,PASTE_DQS_TRACKER!$A:$A,"&lt;="&amp;$A$2)-SUMIFS(PASTE_DQS_TRACKER!$D:$D,PASTE_DQS_TRACKER!$C:$C,Swaps_wk!$AQ56,PASTE_DQS_TRACKER!$E:$E,Swaps_wk!AA$2,PASTE_DQS_TRACKER!$A:$A,"&gt;="&amp;$A$1,PASTE_DQS_TRACKER!$A:$A,"&lt;="&amp;$A$2)</f>
        <v>0</v>
      </c>
      <c r="AB56" s="6">
        <f>SUMIFS(PASTE_DQS_TRACKER!$D:$D,PASTE_DQS_TRACKER!$C:$C,Swaps_wk!$AQ56,PASTE_DQS_TRACKER!$B:$B,Swaps_wk!AB$2,PASTE_DQS_TRACKER!$A:$A,"&gt;="&amp;$A$1,PASTE_DQS_TRACKER!$A:$A,"&lt;="&amp;$A$2)-SUMIFS(PASTE_DQS_TRACKER!$D:$D,PASTE_DQS_TRACKER!$C:$C,Swaps_wk!$AQ56,PASTE_DQS_TRACKER!$E:$E,Swaps_wk!AB$2,PASTE_DQS_TRACKER!$A:$A,"&gt;="&amp;$A$1,PASTE_DQS_TRACKER!$A:$A,"&lt;="&amp;$A$2)</f>
        <v>0</v>
      </c>
      <c r="AC56" s="6">
        <f>SUMIFS(PASTE_DQS_TRACKER!$D:$D,PASTE_DQS_TRACKER!$C:$C,Swaps_wk!$AQ56,PASTE_DQS_TRACKER!$B:$B,Swaps_wk!AC$2,PASTE_DQS_TRACKER!$A:$A,"&gt;="&amp;$A$1,PASTE_DQS_TRACKER!$A:$A,"&lt;="&amp;$A$2)-SUMIFS(PASTE_DQS_TRACKER!$D:$D,PASTE_DQS_TRACKER!$C:$C,Swaps_wk!$AQ56,PASTE_DQS_TRACKER!$E:$E,Swaps_wk!AC$2,PASTE_DQS_TRACKER!$A:$A,"&gt;="&amp;$A$1,PASTE_DQS_TRACKER!$A:$A,"&lt;="&amp;$A$2)</f>
        <v>0</v>
      </c>
      <c r="AD56" s="6">
        <f>SUMIFS(PASTE_DQS_TRACKER!$D:$D,PASTE_DQS_TRACKER!$C:$C,Swaps_wk!$AQ56,PASTE_DQS_TRACKER!$B:$B,Swaps_wk!AD$2,PASTE_DQS_TRACKER!$A:$A,"&gt;="&amp;$A$1,PASTE_DQS_TRACKER!$A:$A,"&lt;="&amp;$A$2)-SUMIFS(PASTE_DQS_TRACKER!$D:$D,PASTE_DQS_TRACKER!$C:$C,Swaps_wk!$AQ56,PASTE_DQS_TRACKER!$E:$E,Swaps_wk!AD$2,PASTE_DQS_TRACKER!$A:$A,"&gt;="&amp;$A$1,PASTE_DQS_TRACKER!$A:$A,"&lt;="&amp;$A$2)</f>
        <v>0</v>
      </c>
      <c r="AE56" s="6">
        <f>SUMIFS(PASTE_DQS_TRACKER!$D:$D,PASTE_DQS_TRACKER!$C:$C,Swaps_wk!$AQ56,PASTE_DQS_TRACKER!$B:$B,Swaps_wk!AE$2,PASTE_DQS_TRACKER!$A:$A,"&gt;="&amp;$A$1,PASTE_DQS_TRACKER!$A:$A,"&lt;="&amp;$A$2)-SUMIFS(PASTE_DQS_TRACKER!$D:$D,PASTE_DQS_TRACKER!$C:$C,Swaps_wk!$AQ56,PASTE_DQS_TRACKER!$E:$E,Swaps_wk!AE$2,PASTE_DQS_TRACKER!$A:$A,"&gt;="&amp;$A$1,PASTE_DQS_TRACKER!$A:$A,"&lt;="&amp;$A$2)</f>
        <v>0</v>
      </c>
      <c r="AF56" s="6">
        <f>SUMIFS(PASTE_DQS_TRACKER!$D:$D,PASTE_DQS_TRACKER!$C:$C,Swaps_wk!$AQ56,PASTE_DQS_TRACKER!$B:$B,Swaps_wk!AF$2,PASTE_DQS_TRACKER!$A:$A,"&gt;="&amp;$A$1,PASTE_DQS_TRACKER!$A:$A,"&lt;="&amp;$A$2)-SUMIFS(PASTE_DQS_TRACKER!$D:$D,PASTE_DQS_TRACKER!$C:$C,Swaps_wk!$AQ56,PASTE_DQS_TRACKER!$E:$E,Swaps_wk!AF$2,PASTE_DQS_TRACKER!$A:$A,"&gt;="&amp;$A$1,PASTE_DQS_TRACKER!$A:$A,"&lt;="&amp;$A$2)</f>
        <v>0</v>
      </c>
      <c r="AG56" s="6">
        <f>SUMIFS(PASTE_DQS_TRACKER!$D:$D,PASTE_DQS_TRACKER!$C:$C,Swaps_wk!$AQ56,PASTE_DQS_TRACKER!$B:$B,Swaps_wk!AG$2,PASTE_DQS_TRACKER!$A:$A,"&gt;="&amp;$A$1,PASTE_DQS_TRACKER!$A:$A,"&lt;="&amp;$A$2)-SUMIFS(PASTE_DQS_TRACKER!$D:$D,PASTE_DQS_TRACKER!$C:$C,Swaps_wk!$AQ56,PASTE_DQS_TRACKER!$E:$E,Swaps_wk!AG$2,PASTE_DQS_TRACKER!$A:$A,"&gt;="&amp;$A$1,PASTE_DQS_TRACKER!$A:$A,"&lt;="&amp;$A$2)</f>
        <v>0</v>
      </c>
      <c r="AH56" s="6">
        <f>SUMIFS(PASTE_DQS_TRACKER!$D:$D,PASTE_DQS_TRACKER!$C:$C,Swaps_wk!$AQ56,PASTE_DQS_TRACKER!$B:$B,Swaps_wk!AH$2,PASTE_DQS_TRACKER!$A:$A,"&gt;="&amp;$A$1,PASTE_DQS_TRACKER!$A:$A,"&lt;="&amp;$A$2)-SUMIFS(PASTE_DQS_TRACKER!$D:$D,PASTE_DQS_TRACKER!$C:$C,Swaps_wk!$AQ56,PASTE_DQS_TRACKER!$E:$E,Swaps_wk!AH$2,PASTE_DQS_TRACKER!$A:$A,"&gt;="&amp;$A$1,PASTE_DQS_TRACKER!$A:$A,"&lt;="&amp;$A$2)</f>
        <v>0</v>
      </c>
      <c r="AI56" s="6">
        <f>SUMIFS(PASTE_DQS_TRACKER!$D:$D,PASTE_DQS_TRACKER!$C:$C,Swaps_wk!$AQ56,PASTE_DQS_TRACKER!$B:$B,Swaps_wk!AI$2,PASTE_DQS_TRACKER!$A:$A,"&gt;="&amp;$A$1,PASTE_DQS_TRACKER!$A:$A,"&lt;="&amp;$A$2)-SUMIFS(PASTE_DQS_TRACKER!$D:$D,PASTE_DQS_TRACKER!$C:$C,Swaps_wk!$AQ56,PASTE_DQS_TRACKER!$E:$E,Swaps_wk!AI$2,PASTE_DQS_TRACKER!$A:$A,"&gt;="&amp;$A$1,PASTE_DQS_TRACKER!$A:$A,"&lt;="&amp;$A$2)</f>
        <v>0</v>
      </c>
      <c r="AJ56" s="6">
        <f>SUMIFS(PASTE_DQS_TRACKER!$D:$D,PASTE_DQS_TRACKER!$C:$C,Swaps_wk!$AQ56,PASTE_DQS_TRACKER!$B:$B,Swaps_wk!AJ$2,PASTE_DQS_TRACKER!$A:$A,"&gt;="&amp;$A$1,PASTE_DQS_TRACKER!$A:$A,"&lt;="&amp;$A$2)-SUMIFS(PASTE_DQS_TRACKER!$D:$D,PASTE_DQS_TRACKER!$C:$C,Swaps_wk!$AQ56,PASTE_DQS_TRACKER!$E:$E,Swaps_wk!AJ$2,PASTE_DQS_TRACKER!$A:$A,"&gt;="&amp;$A$1,PASTE_DQS_TRACKER!$A:$A,"&lt;="&amp;$A$2)</f>
        <v>0</v>
      </c>
      <c r="AK56" s="6">
        <f>SUMIFS(PASTE_DQS_TRACKER!$D:$D,PASTE_DQS_TRACKER!$C:$C,Swaps_wk!$AQ56,PASTE_DQS_TRACKER!$B:$B,Swaps_wk!AK$2,PASTE_DQS_TRACKER!$A:$A,"&gt;="&amp;$A$1,PASTE_DQS_TRACKER!$A:$A,"&lt;="&amp;$A$2)-SUMIFS(PASTE_DQS_TRACKER!$D:$D,PASTE_DQS_TRACKER!$C:$C,Swaps_wk!$AQ56,PASTE_DQS_TRACKER!$E:$E,Swaps_wk!AK$2,PASTE_DQS_TRACKER!$A:$A,"&gt;="&amp;$A$1,PASTE_DQS_TRACKER!$A:$A,"&lt;="&amp;$A$2)</f>
        <v>0</v>
      </c>
      <c r="AL56" s="6">
        <f>SUMIFS(PASTE_DQS_TRACKER!$D:$D,PASTE_DQS_TRACKER!$C:$C,Swaps_wk!$AQ56,PASTE_DQS_TRACKER!$B:$B,Swaps_wk!AL$2,PASTE_DQS_TRACKER!$A:$A,"&gt;="&amp;$A$1,PASTE_DQS_TRACKER!$A:$A,"&lt;="&amp;$A$2)-SUMIFS(PASTE_DQS_TRACKER!$D:$D,PASTE_DQS_TRACKER!$C:$C,Swaps_wk!$AQ56,PASTE_DQS_TRACKER!$E:$E,Swaps_wk!AL$2,PASTE_DQS_TRACKER!$A:$A,"&gt;="&amp;$A$1,PASTE_DQS_TRACKER!$A:$A,"&lt;="&amp;$A$2)</f>
        <v>0</v>
      </c>
      <c r="AM56" s="6">
        <f>SUMIFS(PASTE_DQS_TRACKER!$D:$D,PASTE_DQS_TRACKER!$C:$C,Swaps_wk!$AQ56,PASTE_DQS_TRACKER!$B:$B,Swaps_wk!AM$2,PASTE_DQS_TRACKER!$A:$A,"&gt;="&amp;$A$1,PASTE_DQS_TRACKER!$A:$A,"&lt;="&amp;$A$2)-SUMIFS(PASTE_DQS_TRACKER!$D:$D,PASTE_DQS_TRACKER!$C:$C,Swaps_wk!$AQ56,PASTE_DQS_TRACKER!$E:$E,Swaps_wk!AM$2,PASTE_DQS_TRACKER!$A:$A,"&gt;="&amp;$A$1,PASTE_DQS_TRACKER!$A:$A,"&lt;="&amp;$A$2)</f>
        <v>0</v>
      </c>
      <c r="AN56" s="6">
        <f>SUMIFS(PASTE_DQS_TRACKER!$D:$D,PASTE_DQS_TRACKER!$C:$C,Swaps_wk!$AQ56,PASTE_DQS_TRACKER!$B:$B,Swaps_wk!AN$2,PASTE_DQS_TRACKER!$A:$A,"&gt;="&amp;$A$1,PASTE_DQS_TRACKER!$A:$A,"&lt;="&amp;$A$2)-SUMIFS(PASTE_DQS_TRACKER!$D:$D,PASTE_DQS_TRACKER!$C:$C,Swaps_wk!$AQ56,PASTE_DQS_TRACKER!$E:$E,Swaps_wk!AN$2,PASTE_DQS_TRACKER!$A:$A,"&gt;="&amp;$A$1,PASTE_DQS_TRACKER!$A:$A,"&lt;="&amp;$A$2)</f>
        <v>0</v>
      </c>
      <c r="AO56" s="6">
        <f t="shared" si="0"/>
        <v>0</v>
      </c>
      <c r="AP56">
        <v>55</v>
      </c>
      <c r="AQ56" t="str">
        <f t="shared" si="1"/>
        <v>TUR/*2AC4-C</v>
      </c>
    </row>
    <row r="57" spans="1:43" x14ac:dyDescent="0.25">
      <c r="A57" t="s">
        <v>288</v>
      </c>
      <c r="B57" s="6">
        <f>SUMIFS(PASTE_DQS_TRACKER!$D:$D,PASTE_DQS_TRACKER!$C:$C,Swaps_wk!$AQ57,PASTE_DQS_TRACKER!$B:$B,Swaps_wk!B$2,PASTE_DQS_TRACKER!$A:$A,"&gt;="&amp;$A$1,PASTE_DQS_TRACKER!$A:$A,"&lt;="&amp;$A$2)-SUMIFS(PASTE_DQS_TRACKER!$D:$D,PASTE_DQS_TRACKER!$C:$C,Swaps_wk!$AQ57,PASTE_DQS_TRACKER!$E:$E,Swaps_wk!B$2,PASTE_DQS_TRACKER!$A:$A,"&gt;="&amp;$A$1,PASTE_DQS_TRACKER!$A:$A,"&lt;="&amp;$A$2)</f>
        <v>0</v>
      </c>
      <c r="C57" s="6">
        <f>SUMIFS(PASTE_DQS_TRACKER!$D:$D,PASTE_DQS_TRACKER!$C:$C,Swaps_wk!$AQ57,PASTE_DQS_TRACKER!$B:$B,Swaps_wk!C$2,PASTE_DQS_TRACKER!$A:$A,"&gt;="&amp;$A$1,PASTE_DQS_TRACKER!$A:$A,"&lt;="&amp;$A$2)-SUMIFS(PASTE_DQS_TRACKER!$D:$D,PASTE_DQS_TRACKER!$C:$C,Swaps_wk!$AQ57,PASTE_DQS_TRACKER!$E:$E,Swaps_wk!C$2,PASTE_DQS_TRACKER!$A:$A,"&gt;="&amp;$A$1,PASTE_DQS_TRACKER!$A:$A,"&lt;="&amp;$A$2)</f>
        <v>0</v>
      </c>
      <c r="D57" s="6">
        <f>SUMIFS(PASTE_DQS_TRACKER!$D:$D,PASTE_DQS_TRACKER!$C:$C,Swaps_wk!$AQ57,PASTE_DQS_TRACKER!$B:$B,Swaps_wk!D$2,PASTE_DQS_TRACKER!$A:$A,"&gt;="&amp;$A$1,PASTE_DQS_TRACKER!$A:$A,"&lt;="&amp;$A$2)-SUMIFS(PASTE_DQS_TRACKER!$D:$D,PASTE_DQS_TRACKER!$C:$C,Swaps_wk!$AQ57,PASTE_DQS_TRACKER!$E:$E,Swaps_wk!D$2,PASTE_DQS_TRACKER!$A:$A,"&gt;="&amp;$A$1,PASTE_DQS_TRACKER!$A:$A,"&lt;="&amp;$A$2)</f>
        <v>0</v>
      </c>
      <c r="E57" s="6">
        <f>SUMIFS(PASTE_DQS_TRACKER!$D:$D,PASTE_DQS_TRACKER!$C:$C,Swaps_wk!$AQ57,PASTE_DQS_TRACKER!$B:$B,Swaps_wk!E$2,PASTE_DQS_TRACKER!$A:$A,"&gt;="&amp;$A$1,PASTE_DQS_TRACKER!$A:$A,"&lt;="&amp;$A$2)-SUMIFS(PASTE_DQS_TRACKER!$D:$D,PASTE_DQS_TRACKER!$C:$C,Swaps_wk!$AQ57,PASTE_DQS_TRACKER!$E:$E,Swaps_wk!E$2,PASTE_DQS_TRACKER!$A:$A,"&gt;="&amp;$A$1,PASTE_DQS_TRACKER!$A:$A,"&lt;="&amp;$A$2)</f>
        <v>0</v>
      </c>
      <c r="F57" s="6">
        <f>SUMIFS(PASTE_DQS_TRACKER!$D:$D,PASTE_DQS_TRACKER!$C:$C,Swaps_wk!$AQ57,PASTE_DQS_TRACKER!$B:$B,Swaps_wk!F$2,PASTE_DQS_TRACKER!$A:$A,"&gt;="&amp;$A$1,PASTE_DQS_TRACKER!$A:$A,"&lt;="&amp;$A$2)-SUMIFS(PASTE_DQS_TRACKER!$D:$D,PASTE_DQS_TRACKER!$C:$C,Swaps_wk!$AQ57,PASTE_DQS_TRACKER!$E:$E,Swaps_wk!F$2,PASTE_DQS_TRACKER!$A:$A,"&gt;="&amp;$A$1,PASTE_DQS_TRACKER!$A:$A,"&lt;="&amp;$A$2)</f>
        <v>0</v>
      </c>
      <c r="G57" s="6">
        <f>SUMIFS(PASTE_DQS_TRACKER!$D:$D,PASTE_DQS_TRACKER!$C:$C,Swaps_wk!$AQ57,PASTE_DQS_TRACKER!$B:$B,Swaps_wk!G$2,PASTE_DQS_TRACKER!$A:$A,"&gt;="&amp;$A$1,PASTE_DQS_TRACKER!$A:$A,"&lt;="&amp;$A$2)-SUMIFS(PASTE_DQS_TRACKER!$D:$D,PASTE_DQS_TRACKER!$C:$C,Swaps_wk!$AQ57,PASTE_DQS_TRACKER!$E:$E,Swaps_wk!G$2,PASTE_DQS_TRACKER!$A:$A,"&gt;="&amp;$A$1,PASTE_DQS_TRACKER!$A:$A,"&lt;="&amp;$A$2)</f>
        <v>0</v>
      </c>
      <c r="H57" s="6">
        <f>SUMIFS(PASTE_DQS_TRACKER!$D:$D,PASTE_DQS_TRACKER!$C:$C,Swaps_wk!$AQ57,PASTE_DQS_TRACKER!$B:$B,Swaps_wk!H$2,PASTE_DQS_TRACKER!$A:$A,"&gt;="&amp;$A$1,PASTE_DQS_TRACKER!$A:$A,"&lt;="&amp;$A$2)-SUMIFS(PASTE_DQS_TRACKER!$D:$D,PASTE_DQS_TRACKER!$C:$C,Swaps_wk!$AQ57,PASTE_DQS_TRACKER!$E:$E,Swaps_wk!H$2,PASTE_DQS_TRACKER!$A:$A,"&gt;="&amp;$A$1,PASTE_DQS_TRACKER!$A:$A,"&lt;="&amp;$A$2)</f>
        <v>0</v>
      </c>
      <c r="I57" s="6">
        <f>SUMIFS(PASTE_DQS_TRACKER!$D:$D,PASTE_DQS_TRACKER!$C:$C,Swaps_wk!$AQ57,PASTE_DQS_TRACKER!$B:$B,Swaps_wk!I$2,PASTE_DQS_TRACKER!$A:$A,"&gt;="&amp;$A$1,PASTE_DQS_TRACKER!$A:$A,"&lt;="&amp;$A$2)-SUMIFS(PASTE_DQS_TRACKER!$D:$D,PASTE_DQS_TRACKER!$C:$C,Swaps_wk!$AQ57,PASTE_DQS_TRACKER!$E:$E,Swaps_wk!I$2,PASTE_DQS_TRACKER!$A:$A,"&gt;="&amp;$A$1,PASTE_DQS_TRACKER!$A:$A,"&lt;="&amp;$A$2)</f>
        <v>0</v>
      </c>
      <c r="J57" s="6">
        <f>SUMIFS(PASTE_DQS_TRACKER!$D:$D,PASTE_DQS_TRACKER!$C:$C,Swaps_wk!$AQ57,PASTE_DQS_TRACKER!$B:$B,Swaps_wk!J$2,PASTE_DQS_TRACKER!$A:$A,"&gt;="&amp;$A$1,PASTE_DQS_TRACKER!$A:$A,"&lt;="&amp;$A$2)-SUMIFS(PASTE_DQS_TRACKER!$D:$D,PASTE_DQS_TRACKER!$C:$C,Swaps_wk!$AQ57,PASTE_DQS_TRACKER!$E:$E,Swaps_wk!J$2,PASTE_DQS_TRACKER!$A:$A,"&gt;="&amp;$A$1,PASTE_DQS_TRACKER!$A:$A,"&lt;="&amp;$A$2)</f>
        <v>0</v>
      </c>
      <c r="K57" s="6">
        <f>SUMIFS(PASTE_DQS_TRACKER!$D:$D,PASTE_DQS_TRACKER!$C:$C,Swaps_wk!$AQ57,PASTE_DQS_TRACKER!$B:$B,Swaps_wk!K$2,PASTE_DQS_TRACKER!$A:$A,"&gt;="&amp;$A$1,PASTE_DQS_TRACKER!$A:$A,"&lt;="&amp;$A$2)-SUMIFS(PASTE_DQS_TRACKER!$D:$D,PASTE_DQS_TRACKER!$C:$C,Swaps_wk!$AQ57,PASTE_DQS_TRACKER!$E:$E,Swaps_wk!K$2,PASTE_DQS_TRACKER!$A:$A,"&gt;="&amp;$A$1,PASTE_DQS_TRACKER!$A:$A,"&lt;="&amp;$A$2)</f>
        <v>0</v>
      </c>
      <c r="L57" s="6">
        <f>SUMIFS(PASTE_DQS_TRACKER!$D:$D,PASTE_DQS_TRACKER!$C:$C,Swaps_wk!$AQ57,PASTE_DQS_TRACKER!$B:$B,Swaps_wk!L$2,PASTE_DQS_TRACKER!$A:$A,"&gt;="&amp;$A$1,PASTE_DQS_TRACKER!$A:$A,"&lt;="&amp;$A$2)-SUMIFS(PASTE_DQS_TRACKER!$D:$D,PASTE_DQS_TRACKER!$C:$C,Swaps_wk!$AQ57,PASTE_DQS_TRACKER!$E:$E,Swaps_wk!L$2,PASTE_DQS_TRACKER!$A:$A,"&gt;="&amp;$A$1,PASTE_DQS_TRACKER!$A:$A,"&lt;="&amp;$A$2)</f>
        <v>0</v>
      </c>
      <c r="M57" s="6">
        <f>SUMIFS(PASTE_DQS_TRACKER!$D:$D,PASTE_DQS_TRACKER!$C:$C,Swaps_wk!$AQ57,PASTE_DQS_TRACKER!$B:$B,Swaps_wk!M$2,PASTE_DQS_TRACKER!$A:$A,"&gt;="&amp;$A$1,PASTE_DQS_TRACKER!$A:$A,"&lt;="&amp;$A$2)-SUMIFS(PASTE_DQS_TRACKER!$D:$D,PASTE_DQS_TRACKER!$C:$C,Swaps_wk!$AQ57,PASTE_DQS_TRACKER!$E:$E,Swaps_wk!M$2,PASTE_DQS_TRACKER!$A:$A,"&gt;="&amp;$A$1,PASTE_DQS_TRACKER!$A:$A,"&lt;="&amp;$A$2)</f>
        <v>0</v>
      </c>
      <c r="N57" s="6">
        <f>SUMIFS(PASTE_DQS_TRACKER!$D:$D,PASTE_DQS_TRACKER!$C:$C,Swaps_wk!$AQ57,PASTE_DQS_TRACKER!$B:$B,Swaps_wk!N$2,PASTE_DQS_TRACKER!$A:$A,"&gt;="&amp;$A$1,PASTE_DQS_TRACKER!$A:$A,"&lt;="&amp;$A$2)-SUMIFS(PASTE_DQS_TRACKER!$D:$D,PASTE_DQS_TRACKER!$C:$C,Swaps_wk!$AQ57,PASTE_DQS_TRACKER!$E:$E,Swaps_wk!N$2,PASTE_DQS_TRACKER!$A:$A,"&gt;="&amp;$A$1,PASTE_DQS_TRACKER!$A:$A,"&lt;="&amp;$A$2)</f>
        <v>0</v>
      </c>
      <c r="O57" s="6">
        <f>SUMIFS(PASTE_DQS_TRACKER!$D:$D,PASTE_DQS_TRACKER!$C:$C,Swaps_wk!$AQ57,PASTE_DQS_TRACKER!$B:$B,Swaps_wk!O$2,PASTE_DQS_TRACKER!$A:$A,"&gt;="&amp;$A$1,PASTE_DQS_TRACKER!$A:$A,"&lt;="&amp;$A$2)-SUMIFS(PASTE_DQS_TRACKER!$D:$D,PASTE_DQS_TRACKER!$C:$C,Swaps_wk!$AQ57,PASTE_DQS_TRACKER!$E:$E,Swaps_wk!O$2,PASTE_DQS_TRACKER!$A:$A,"&gt;="&amp;$A$1,PASTE_DQS_TRACKER!$A:$A,"&lt;="&amp;$A$2)</f>
        <v>0</v>
      </c>
      <c r="P57" s="6">
        <f>SUMIFS(PASTE_DQS_TRACKER!$D:$D,PASTE_DQS_TRACKER!$C:$C,Swaps_wk!$AQ57,PASTE_DQS_TRACKER!$B:$B,Swaps_wk!P$2,PASTE_DQS_TRACKER!$A:$A,"&gt;="&amp;$A$1,PASTE_DQS_TRACKER!$A:$A,"&lt;="&amp;$A$2)-SUMIFS(PASTE_DQS_TRACKER!$D:$D,PASTE_DQS_TRACKER!$C:$C,Swaps_wk!$AQ57,PASTE_DQS_TRACKER!$E:$E,Swaps_wk!P$2,PASTE_DQS_TRACKER!$A:$A,"&gt;="&amp;$A$1,PASTE_DQS_TRACKER!$A:$A,"&lt;="&amp;$A$2)</f>
        <v>0</v>
      </c>
      <c r="Q57" s="6">
        <f>SUMIFS(PASTE_DQS_TRACKER!$D:$D,PASTE_DQS_TRACKER!$C:$C,Swaps_wk!$AQ57,PASTE_DQS_TRACKER!$B:$B,Swaps_wk!Q$2,PASTE_DQS_TRACKER!$A:$A,"&gt;="&amp;$A$1,PASTE_DQS_TRACKER!$A:$A,"&lt;="&amp;$A$2)-SUMIFS(PASTE_DQS_TRACKER!$D:$D,PASTE_DQS_TRACKER!$C:$C,Swaps_wk!$AQ57,PASTE_DQS_TRACKER!$E:$E,Swaps_wk!Q$2,PASTE_DQS_TRACKER!$A:$A,"&gt;="&amp;$A$1,PASTE_DQS_TRACKER!$A:$A,"&lt;="&amp;$A$2)</f>
        <v>0</v>
      </c>
      <c r="R57" s="6">
        <f>SUMIFS(PASTE_DQS_TRACKER!$D:$D,PASTE_DQS_TRACKER!$C:$C,Swaps_wk!$AQ57,PASTE_DQS_TRACKER!$B:$B,Swaps_wk!R$2,PASTE_DQS_TRACKER!$A:$A,"&gt;="&amp;$A$1,PASTE_DQS_TRACKER!$A:$A,"&lt;="&amp;$A$2)-SUMIFS(PASTE_DQS_TRACKER!$D:$D,PASTE_DQS_TRACKER!$C:$C,Swaps_wk!$AQ57,PASTE_DQS_TRACKER!$E:$E,Swaps_wk!R$2,PASTE_DQS_TRACKER!$A:$A,"&gt;="&amp;$A$1,PASTE_DQS_TRACKER!$A:$A,"&lt;="&amp;$A$2)</f>
        <v>0</v>
      </c>
      <c r="S57" s="6">
        <f>SUMIFS(PASTE_DQS_TRACKER!$D:$D,PASTE_DQS_TRACKER!$C:$C,Swaps_wk!$AQ57,PASTE_DQS_TRACKER!$B:$B,Swaps_wk!S$2,PASTE_DQS_TRACKER!$A:$A,"&gt;="&amp;$A$1,PASTE_DQS_TRACKER!$A:$A,"&lt;="&amp;$A$2)-SUMIFS(PASTE_DQS_TRACKER!$D:$D,PASTE_DQS_TRACKER!$C:$C,Swaps_wk!$AQ57,PASTE_DQS_TRACKER!$E:$E,Swaps_wk!S$2,PASTE_DQS_TRACKER!$A:$A,"&gt;="&amp;$A$1,PASTE_DQS_TRACKER!$A:$A,"&lt;="&amp;$A$2)</f>
        <v>0</v>
      </c>
      <c r="T57" s="6">
        <f>SUMIFS(PASTE_DQS_TRACKER!$D:$D,PASTE_DQS_TRACKER!$C:$C,Swaps_wk!$AQ57,PASTE_DQS_TRACKER!$B:$B,Swaps_wk!T$2,PASTE_DQS_TRACKER!$A:$A,"&gt;="&amp;$A$1,PASTE_DQS_TRACKER!$A:$A,"&lt;="&amp;$A$2)-SUMIFS(PASTE_DQS_TRACKER!$D:$D,PASTE_DQS_TRACKER!$C:$C,Swaps_wk!$AQ57,PASTE_DQS_TRACKER!$E:$E,Swaps_wk!T$2,PASTE_DQS_TRACKER!$A:$A,"&gt;="&amp;$A$1,PASTE_DQS_TRACKER!$A:$A,"&lt;="&amp;$A$2)</f>
        <v>0</v>
      </c>
      <c r="U57" s="6">
        <f>SUMIFS(PASTE_DQS_TRACKER!$D:$D,PASTE_DQS_TRACKER!$C:$C,Swaps_wk!$AQ57,PASTE_DQS_TRACKER!$B:$B,Swaps_wk!U$2,PASTE_DQS_TRACKER!$A:$A,"&gt;="&amp;$A$1,PASTE_DQS_TRACKER!$A:$A,"&lt;="&amp;$A$2)-SUMIFS(PASTE_DQS_TRACKER!$D:$D,PASTE_DQS_TRACKER!$C:$C,Swaps_wk!$AQ57,PASTE_DQS_TRACKER!$E:$E,Swaps_wk!U$2,PASTE_DQS_TRACKER!$A:$A,"&gt;="&amp;$A$1,PASTE_DQS_TRACKER!$A:$A,"&lt;="&amp;$A$2)</f>
        <v>0</v>
      </c>
      <c r="V57" s="6">
        <f>SUMIFS(PASTE_DQS_TRACKER!$D:$D,PASTE_DQS_TRACKER!$C:$C,Swaps_wk!$AQ57,PASTE_DQS_TRACKER!$B:$B,Swaps_wk!V$2,PASTE_DQS_TRACKER!$A:$A,"&gt;="&amp;$A$1,PASTE_DQS_TRACKER!$A:$A,"&lt;="&amp;$A$2)-SUMIFS(PASTE_DQS_TRACKER!$D:$D,PASTE_DQS_TRACKER!$C:$C,Swaps_wk!$AQ57,PASTE_DQS_TRACKER!$E:$E,Swaps_wk!V$2,PASTE_DQS_TRACKER!$A:$A,"&gt;="&amp;$A$1,PASTE_DQS_TRACKER!$A:$A,"&lt;="&amp;$A$2)</f>
        <v>0</v>
      </c>
      <c r="W57" s="6">
        <f>SUMIFS(PASTE_DQS_TRACKER!$D:$D,PASTE_DQS_TRACKER!$C:$C,Swaps_wk!$AQ57,PASTE_DQS_TRACKER!$B:$B,Swaps_wk!W$2,PASTE_DQS_TRACKER!$A:$A,"&gt;="&amp;$A$1,PASTE_DQS_TRACKER!$A:$A,"&lt;="&amp;$A$2)-SUMIFS(PASTE_DQS_TRACKER!$D:$D,PASTE_DQS_TRACKER!$C:$C,Swaps_wk!$AQ57,PASTE_DQS_TRACKER!$E:$E,Swaps_wk!W$2,PASTE_DQS_TRACKER!$A:$A,"&gt;="&amp;$A$1,PASTE_DQS_TRACKER!$A:$A,"&lt;="&amp;$A$2)</f>
        <v>0</v>
      </c>
      <c r="X57" s="6">
        <f>SUMIFS(PASTE_DQS_TRACKER!$D:$D,PASTE_DQS_TRACKER!$C:$C,Swaps_wk!$AQ57,PASTE_DQS_TRACKER!$B:$B,Swaps_wk!X$2,PASTE_DQS_TRACKER!$A:$A,"&gt;="&amp;$A$1,PASTE_DQS_TRACKER!$A:$A,"&lt;="&amp;$A$2)-SUMIFS(PASTE_DQS_TRACKER!$D:$D,PASTE_DQS_TRACKER!$C:$C,Swaps_wk!$AQ57,PASTE_DQS_TRACKER!$E:$E,Swaps_wk!X$2,PASTE_DQS_TRACKER!$A:$A,"&gt;="&amp;$A$1,PASTE_DQS_TRACKER!$A:$A,"&lt;="&amp;$A$2)</f>
        <v>0</v>
      </c>
      <c r="Y57" s="6">
        <f>SUMIFS(PASTE_DQS_TRACKER!$D:$D,PASTE_DQS_TRACKER!$C:$C,Swaps_wk!$AQ57,PASTE_DQS_TRACKER!$B:$B,Swaps_wk!Y$2,PASTE_DQS_TRACKER!$A:$A,"&gt;="&amp;$A$1,PASTE_DQS_TRACKER!$A:$A,"&lt;="&amp;$A$2)-SUMIFS(PASTE_DQS_TRACKER!$D:$D,PASTE_DQS_TRACKER!$C:$C,Swaps_wk!$AQ57,PASTE_DQS_TRACKER!$E:$E,Swaps_wk!Y$2,PASTE_DQS_TRACKER!$A:$A,"&gt;="&amp;$A$1,PASTE_DQS_TRACKER!$A:$A,"&lt;="&amp;$A$2)</f>
        <v>0</v>
      </c>
      <c r="Z57" s="6">
        <f>SUMIFS(PASTE_DQS_TRACKER!$D:$D,PASTE_DQS_TRACKER!$C:$C,Swaps_wk!$AQ57,PASTE_DQS_TRACKER!$B:$B,Swaps_wk!Z$2,PASTE_DQS_TRACKER!$A:$A,"&gt;="&amp;$A$1,PASTE_DQS_TRACKER!$A:$A,"&lt;="&amp;$A$2)-SUMIFS(PASTE_DQS_TRACKER!$D:$D,PASTE_DQS_TRACKER!$C:$C,Swaps_wk!$AQ57,PASTE_DQS_TRACKER!$E:$E,Swaps_wk!Z$2,PASTE_DQS_TRACKER!$A:$A,"&gt;="&amp;$A$1,PASTE_DQS_TRACKER!$A:$A,"&lt;="&amp;$A$2)</f>
        <v>0</v>
      </c>
      <c r="AA57" s="6">
        <f>SUMIFS(PASTE_DQS_TRACKER!$D:$D,PASTE_DQS_TRACKER!$C:$C,Swaps_wk!$AQ57,PASTE_DQS_TRACKER!$B:$B,Swaps_wk!AA$2,PASTE_DQS_TRACKER!$A:$A,"&gt;="&amp;$A$1,PASTE_DQS_TRACKER!$A:$A,"&lt;="&amp;$A$2)-SUMIFS(PASTE_DQS_TRACKER!$D:$D,PASTE_DQS_TRACKER!$C:$C,Swaps_wk!$AQ57,PASTE_DQS_TRACKER!$E:$E,Swaps_wk!AA$2,PASTE_DQS_TRACKER!$A:$A,"&gt;="&amp;$A$1,PASTE_DQS_TRACKER!$A:$A,"&lt;="&amp;$A$2)</f>
        <v>0</v>
      </c>
      <c r="AB57" s="6">
        <f>SUMIFS(PASTE_DQS_TRACKER!$D:$D,PASTE_DQS_TRACKER!$C:$C,Swaps_wk!$AQ57,PASTE_DQS_TRACKER!$B:$B,Swaps_wk!AB$2,PASTE_DQS_TRACKER!$A:$A,"&gt;="&amp;$A$1,PASTE_DQS_TRACKER!$A:$A,"&lt;="&amp;$A$2)-SUMIFS(PASTE_DQS_TRACKER!$D:$D,PASTE_DQS_TRACKER!$C:$C,Swaps_wk!$AQ57,PASTE_DQS_TRACKER!$E:$E,Swaps_wk!AB$2,PASTE_DQS_TRACKER!$A:$A,"&gt;="&amp;$A$1,PASTE_DQS_TRACKER!$A:$A,"&lt;="&amp;$A$2)</f>
        <v>0</v>
      </c>
      <c r="AC57" s="6">
        <f>SUMIFS(PASTE_DQS_TRACKER!$D:$D,PASTE_DQS_TRACKER!$C:$C,Swaps_wk!$AQ57,PASTE_DQS_TRACKER!$B:$B,Swaps_wk!AC$2,PASTE_DQS_TRACKER!$A:$A,"&gt;="&amp;$A$1,PASTE_DQS_TRACKER!$A:$A,"&lt;="&amp;$A$2)-SUMIFS(PASTE_DQS_TRACKER!$D:$D,PASTE_DQS_TRACKER!$C:$C,Swaps_wk!$AQ57,PASTE_DQS_TRACKER!$E:$E,Swaps_wk!AC$2,PASTE_DQS_TRACKER!$A:$A,"&gt;="&amp;$A$1,PASTE_DQS_TRACKER!$A:$A,"&lt;="&amp;$A$2)</f>
        <v>0</v>
      </c>
      <c r="AD57" s="6">
        <f>SUMIFS(PASTE_DQS_TRACKER!$D:$D,PASTE_DQS_TRACKER!$C:$C,Swaps_wk!$AQ57,PASTE_DQS_TRACKER!$B:$B,Swaps_wk!AD$2,PASTE_DQS_TRACKER!$A:$A,"&gt;="&amp;$A$1,PASTE_DQS_TRACKER!$A:$A,"&lt;="&amp;$A$2)-SUMIFS(PASTE_DQS_TRACKER!$D:$D,PASTE_DQS_TRACKER!$C:$C,Swaps_wk!$AQ57,PASTE_DQS_TRACKER!$E:$E,Swaps_wk!AD$2,PASTE_DQS_TRACKER!$A:$A,"&gt;="&amp;$A$1,PASTE_DQS_TRACKER!$A:$A,"&lt;="&amp;$A$2)</f>
        <v>0</v>
      </c>
      <c r="AE57" s="6">
        <f>SUMIFS(PASTE_DQS_TRACKER!$D:$D,PASTE_DQS_TRACKER!$C:$C,Swaps_wk!$AQ57,PASTE_DQS_TRACKER!$B:$B,Swaps_wk!AE$2,PASTE_DQS_TRACKER!$A:$A,"&gt;="&amp;$A$1,PASTE_DQS_TRACKER!$A:$A,"&lt;="&amp;$A$2)-SUMIFS(PASTE_DQS_TRACKER!$D:$D,PASTE_DQS_TRACKER!$C:$C,Swaps_wk!$AQ57,PASTE_DQS_TRACKER!$E:$E,Swaps_wk!AE$2,PASTE_DQS_TRACKER!$A:$A,"&gt;="&amp;$A$1,PASTE_DQS_TRACKER!$A:$A,"&lt;="&amp;$A$2)</f>
        <v>0</v>
      </c>
      <c r="AF57" s="6">
        <f>SUMIFS(PASTE_DQS_TRACKER!$D:$D,PASTE_DQS_TRACKER!$C:$C,Swaps_wk!$AQ57,PASTE_DQS_TRACKER!$B:$B,Swaps_wk!AF$2,PASTE_DQS_TRACKER!$A:$A,"&gt;="&amp;$A$1,PASTE_DQS_TRACKER!$A:$A,"&lt;="&amp;$A$2)-SUMIFS(PASTE_DQS_TRACKER!$D:$D,PASTE_DQS_TRACKER!$C:$C,Swaps_wk!$AQ57,PASTE_DQS_TRACKER!$E:$E,Swaps_wk!AF$2,PASTE_DQS_TRACKER!$A:$A,"&gt;="&amp;$A$1,PASTE_DQS_TRACKER!$A:$A,"&lt;="&amp;$A$2)</f>
        <v>0</v>
      </c>
      <c r="AG57" s="6">
        <f>SUMIFS(PASTE_DQS_TRACKER!$D:$D,PASTE_DQS_TRACKER!$C:$C,Swaps_wk!$AQ57,PASTE_DQS_TRACKER!$B:$B,Swaps_wk!AG$2,PASTE_DQS_TRACKER!$A:$A,"&gt;="&amp;$A$1,PASTE_DQS_TRACKER!$A:$A,"&lt;="&amp;$A$2)-SUMIFS(PASTE_DQS_TRACKER!$D:$D,PASTE_DQS_TRACKER!$C:$C,Swaps_wk!$AQ57,PASTE_DQS_TRACKER!$E:$E,Swaps_wk!AG$2,PASTE_DQS_TRACKER!$A:$A,"&gt;="&amp;$A$1,PASTE_DQS_TRACKER!$A:$A,"&lt;="&amp;$A$2)</f>
        <v>0</v>
      </c>
      <c r="AH57" s="6">
        <f>SUMIFS(PASTE_DQS_TRACKER!$D:$D,PASTE_DQS_TRACKER!$C:$C,Swaps_wk!$AQ57,PASTE_DQS_TRACKER!$B:$B,Swaps_wk!AH$2,PASTE_DQS_TRACKER!$A:$A,"&gt;="&amp;$A$1,PASTE_DQS_TRACKER!$A:$A,"&lt;="&amp;$A$2)-SUMIFS(PASTE_DQS_TRACKER!$D:$D,PASTE_DQS_TRACKER!$C:$C,Swaps_wk!$AQ57,PASTE_DQS_TRACKER!$E:$E,Swaps_wk!AH$2,PASTE_DQS_TRACKER!$A:$A,"&gt;="&amp;$A$1,PASTE_DQS_TRACKER!$A:$A,"&lt;="&amp;$A$2)</f>
        <v>0</v>
      </c>
      <c r="AI57" s="6">
        <f>SUMIFS(PASTE_DQS_TRACKER!$D:$D,PASTE_DQS_TRACKER!$C:$C,Swaps_wk!$AQ57,PASTE_DQS_TRACKER!$B:$B,Swaps_wk!AI$2,PASTE_DQS_TRACKER!$A:$A,"&gt;="&amp;$A$1,PASTE_DQS_TRACKER!$A:$A,"&lt;="&amp;$A$2)-SUMIFS(PASTE_DQS_TRACKER!$D:$D,PASTE_DQS_TRACKER!$C:$C,Swaps_wk!$AQ57,PASTE_DQS_TRACKER!$E:$E,Swaps_wk!AI$2,PASTE_DQS_TRACKER!$A:$A,"&gt;="&amp;$A$1,PASTE_DQS_TRACKER!$A:$A,"&lt;="&amp;$A$2)</f>
        <v>0</v>
      </c>
      <c r="AJ57" s="6">
        <f>SUMIFS(PASTE_DQS_TRACKER!$D:$D,PASTE_DQS_TRACKER!$C:$C,Swaps_wk!$AQ57,PASTE_DQS_TRACKER!$B:$B,Swaps_wk!AJ$2,PASTE_DQS_TRACKER!$A:$A,"&gt;="&amp;$A$1,PASTE_DQS_TRACKER!$A:$A,"&lt;="&amp;$A$2)-SUMIFS(PASTE_DQS_TRACKER!$D:$D,PASTE_DQS_TRACKER!$C:$C,Swaps_wk!$AQ57,PASTE_DQS_TRACKER!$E:$E,Swaps_wk!AJ$2,PASTE_DQS_TRACKER!$A:$A,"&gt;="&amp;$A$1,PASTE_DQS_TRACKER!$A:$A,"&lt;="&amp;$A$2)</f>
        <v>0</v>
      </c>
      <c r="AK57" s="6">
        <f>SUMIFS(PASTE_DQS_TRACKER!$D:$D,PASTE_DQS_TRACKER!$C:$C,Swaps_wk!$AQ57,PASTE_DQS_TRACKER!$B:$B,Swaps_wk!AK$2,PASTE_DQS_TRACKER!$A:$A,"&gt;="&amp;$A$1,PASTE_DQS_TRACKER!$A:$A,"&lt;="&amp;$A$2)-SUMIFS(PASTE_DQS_TRACKER!$D:$D,PASTE_DQS_TRACKER!$C:$C,Swaps_wk!$AQ57,PASTE_DQS_TRACKER!$E:$E,Swaps_wk!AK$2,PASTE_DQS_TRACKER!$A:$A,"&gt;="&amp;$A$1,PASTE_DQS_TRACKER!$A:$A,"&lt;="&amp;$A$2)</f>
        <v>0</v>
      </c>
      <c r="AL57" s="6">
        <f>SUMIFS(PASTE_DQS_TRACKER!$D:$D,PASTE_DQS_TRACKER!$C:$C,Swaps_wk!$AQ57,PASTE_DQS_TRACKER!$B:$B,Swaps_wk!AL$2,PASTE_DQS_TRACKER!$A:$A,"&gt;="&amp;$A$1,PASTE_DQS_TRACKER!$A:$A,"&lt;="&amp;$A$2)-SUMIFS(PASTE_DQS_TRACKER!$D:$D,PASTE_DQS_TRACKER!$C:$C,Swaps_wk!$AQ57,PASTE_DQS_TRACKER!$E:$E,Swaps_wk!AL$2,PASTE_DQS_TRACKER!$A:$A,"&gt;="&amp;$A$1,PASTE_DQS_TRACKER!$A:$A,"&lt;="&amp;$A$2)</f>
        <v>0</v>
      </c>
      <c r="AM57" s="6">
        <f>SUMIFS(PASTE_DQS_TRACKER!$D:$D,PASTE_DQS_TRACKER!$C:$C,Swaps_wk!$AQ57,PASTE_DQS_TRACKER!$B:$B,Swaps_wk!AM$2,PASTE_DQS_TRACKER!$A:$A,"&gt;="&amp;$A$1,PASTE_DQS_TRACKER!$A:$A,"&lt;="&amp;$A$2)-SUMIFS(PASTE_DQS_TRACKER!$D:$D,PASTE_DQS_TRACKER!$C:$C,Swaps_wk!$AQ57,PASTE_DQS_TRACKER!$E:$E,Swaps_wk!AM$2,PASTE_DQS_TRACKER!$A:$A,"&gt;="&amp;$A$1,PASTE_DQS_TRACKER!$A:$A,"&lt;="&amp;$A$2)</f>
        <v>0</v>
      </c>
      <c r="AN57" s="6">
        <f>SUMIFS(PASTE_DQS_TRACKER!$D:$D,PASTE_DQS_TRACKER!$C:$C,Swaps_wk!$AQ57,PASTE_DQS_TRACKER!$B:$B,Swaps_wk!AN$2,PASTE_DQS_TRACKER!$A:$A,"&gt;="&amp;$A$1,PASTE_DQS_TRACKER!$A:$A,"&lt;="&amp;$A$2)-SUMIFS(PASTE_DQS_TRACKER!$D:$D,PASTE_DQS_TRACKER!$C:$C,Swaps_wk!$AQ57,PASTE_DQS_TRACKER!$E:$E,Swaps_wk!AN$2,PASTE_DQS_TRACKER!$A:$A,"&gt;="&amp;$A$1,PASTE_DQS_TRACKER!$A:$A,"&lt;="&amp;$A$2)</f>
        <v>0</v>
      </c>
      <c r="AO57" s="6">
        <f t="shared" si="0"/>
        <v>0</v>
      </c>
      <c r="AP57">
        <v>56</v>
      </c>
      <c r="AQ57" t="str">
        <f t="shared" si="1"/>
        <v>DGS/15X14</v>
      </c>
    </row>
    <row r="58" spans="1:43" x14ac:dyDescent="0.25">
      <c r="A58" t="s">
        <v>150</v>
      </c>
      <c r="B58" s="6">
        <f>SUMIFS(PASTE_DQS_TRACKER!$D:$D,PASTE_DQS_TRACKER!$C:$C,Swaps_wk!$AQ58,PASTE_DQS_TRACKER!$B:$B,Swaps_wk!B$2,PASTE_DQS_TRACKER!$A:$A,"&gt;="&amp;$A$1,PASTE_DQS_TRACKER!$A:$A,"&lt;="&amp;$A$2)-SUMIFS(PASTE_DQS_TRACKER!$D:$D,PASTE_DQS_TRACKER!$C:$C,Swaps_wk!$AQ58,PASTE_DQS_TRACKER!$E:$E,Swaps_wk!B$2,PASTE_DQS_TRACKER!$A:$A,"&gt;="&amp;$A$1,PASTE_DQS_TRACKER!$A:$A,"&lt;="&amp;$A$2)</f>
        <v>0</v>
      </c>
      <c r="C58" s="6">
        <f>SUMIFS(PASTE_DQS_TRACKER!$D:$D,PASTE_DQS_TRACKER!$C:$C,Swaps_wk!$AQ58,PASTE_DQS_TRACKER!$B:$B,Swaps_wk!C$2,PASTE_DQS_TRACKER!$A:$A,"&gt;="&amp;$A$1,PASTE_DQS_TRACKER!$A:$A,"&lt;="&amp;$A$2)-SUMIFS(PASTE_DQS_TRACKER!$D:$D,PASTE_DQS_TRACKER!$C:$C,Swaps_wk!$AQ58,PASTE_DQS_TRACKER!$E:$E,Swaps_wk!C$2,PASTE_DQS_TRACKER!$A:$A,"&gt;="&amp;$A$1,PASTE_DQS_TRACKER!$A:$A,"&lt;="&amp;$A$2)</f>
        <v>0</v>
      </c>
      <c r="D58" s="6">
        <f>SUMIFS(PASTE_DQS_TRACKER!$D:$D,PASTE_DQS_TRACKER!$C:$C,Swaps_wk!$AQ58,PASTE_DQS_TRACKER!$B:$B,Swaps_wk!D$2,PASTE_DQS_TRACKER!$A:$A,"&gt;="&amp;$A$1,PASTE_DQS_TRACKER!$A:$A,"&lt;="&amp;$A$2)-SUMIFS(PASTE_DQS_TRACKER!$D:$D,PASTE_DQS_TRACKER!$C:$C,Swaps_wk!$AQ58,PASTE_DQS_TRACKER!$E:$E,Swaps_wk!D$2,PASTE_DQS_TRACKER!$A:$A,"&gt;="&amp;$A$1,PASTE_DQS_TRACKER!$A:$A,"&lt;="&amp;$A$2)</f>
        <v>0</v>
      </c>
      <c r="E58" s="6">
        <f>SUMIFS(PASTE_DQS_TRACKER!$D:$D,PASTE_DQS_TRACKER!$C:$C,Swaps_wk!$AQ58,PASTE_DQS_TRACKER!$B:$B,Swaps_wk!E$2,PASTE_DQS_TRACKER!$A:$A,"&gt;="&amp;$A$1,PASTE_DQS_TRACKER!$A:$A,"&lt;="&amp;$A$2)-SUMIFS(PASTE_DQS_TRACKER!$D:$D,PASTE_DQS_TRACKER!$C:$C,Swaps_wk!$AQ58,PASTE_DQS_TRACKER!$E:$E,Swaps_wk!E$2,PASTE_DQS_TRACKER!$A:$A,"&gt;="&amp;$A$1,PASTE_DQS_TRACKER!$A:$A,"&lt;="&amp;$A$2)</f>
        <v>0</v>
      </c>
      <c r="F58" s="6">
        <f>SUMIFS(PASTE_DQS_TRACKER!$D:$D,PASTE_DQS_TRACKER!$C:$C,Swaps_wk!$AQ58,PASTE_DQS_TRACKER!$B:$B,Swaps_wk!F$2,PASTE_DQS_TRACKER!$A:$A,"&gt;="&amp;$A$1,PASTE_DQS_TRACKER!$A:$A,"&lt;="&amp;$A$2)-SUMIFS(PASTE_DQS_TRACKER!$D:$D,PASTE_DQS_TRACKER!$C:$C,Swaps_wk!$AQ58,PASTE_DQS_TRACKER!$E:$E,Swaps_wk!F$2,PASTE_DQS_TRACKER!$A:$A,"&gt;="&amp;$A$1,PASTE_DQS_TRACKER!$A:$A,"&lt;="&amp;$A$2)</f>
        <v>0</v>
      </c>
      <c r="G58" s="6">
        <f>SUMIFS(PASTE_DQS_TRACKER!$D:$D,PASTE_DQS_TRACKER!$C:$C,Swaps_wk!$AQ58,PASTE_DQS_TRACKER!$B:$B,Swaps_wk!G$2,PASTE_DQS_TRACKER!$A:$A,"&gt;="&amp;$A$1,PASTE_DQS_TRACKER!$A:$A,"&lt;="&amp;$A$2)-SUMIFS(PASTE_DQS_TRACKER!$D:$D,PASTE_DQS_TRACKER!$C:$C,Swaps_wk!$AQ58,PASTE_DQS_TRACKER!$E:$E,Swaps_wk!G$2,PASTE_DQS_TRACKER!$A:$A,"&gt;="&amp;$A$1,PASTE_DQS_TRACKER!$A:$A,"&lt;="&amp;$A$2)</f>
        <v>0</v>
      </c>
      <c r="H58" s="6">
        <f>SUMIFS(PASTE_DQS_TRACKER!$D:$D,PASTE_DQS_TRACKER!$C:$C,Swaps_wk!$AQ58,PASTE_DQS_TRACKER!$B:$B,Swaps_wk!H$2,PASTE_DQS_TRACKER!$A:$A,"&gt;="&amp;$A$1,PASTE_DQS_TRACKER!$A:$A,"&lt;="&amp;$A$2)-SUMIFS(PASTE_DQS_TRACKER!$D:$D,PASTE_DQS_TRACKER!$C:$C,Swaps_wk!$AQ58,PASTE_DQS_TRACKER!$E:$E,Swaps_wk!H$2,PASTE_DQS_TRACKER!$A:$A,"&gt;="&amp;$A$1,PASTE_DQS_TRACKER!$A:$A,"&lt;="&amp;$A$2)</f>
        <v>0</v>
      </c>
      <c r="I58" s="6">
        <f>SUMIFS(PASTE_DQS_TRACKER!$D:$D,PASTE_DQS_TRACKER!$C:$C,Swaps_wk!$AQ58,PASTE_DQS_TRACKER!$B:$B,Swaps_wk!I$2,PASTE_DQS_TRACKER!$A:$A,"&gt;="&amp;$A$1,PASTE_DQS_TRACKER!$A:$A,"&lt;="&amp;$A$2)-SUMIFS(PASTE_DQS_TRACKER!$D:$D,PASTE_DQS_TRACKER!$C:$C,Swaps_wk!$AQ58,PASTE_DQS_TRACKER!$E:$E,Swaps_wk!I$2,PASTE_DQS_TRACKER!$A:$A,"&gt;="&amp;$A$1,PASTE_DQS_TRACKER!$A:$A,"&lt;="&amp;$A$2)</f>
        <v>0</v>
      </c>
      <c r="J58" s="6">
        <f>SUMIFS(PASTE_DQS_TRACKER!$D:$D,PASTE_DQS_TRACKER!$C:$C,Swaps_wk!$AQ58,PASTE_DQS_TRACKER!$B:$B,Swaps_wk!J$2,PASTE_DQS_TRACKER!$A:$A,"&gt;="&amp;$A$1,PASTE_DQS_TRACKER!$A:$A,"&lt;="&amp;$A$2)-SUMIFS(PASTE_DQS_TRACKER!$D:$D,PASTE_DQS_TRACKER!$C:$C,Swaps_wk!$AQ58,PASTE_DQS_TRACKER!$E:$E,Swaps_wk!J$2,PASTE_DQS_TRACKER!$A:$A,"&gt;="&amp;$A$1,PASTE_DQS_TRACKER!$A:$A,"&lt;="&amp;$A$2)</f>
        <v>0</v>
      </c>
      <c r="K58" s="6">
        <f>SUMIFS(PASTE_DQS_TRACKER!$D:$D,PASTE_DQS_TRACKER!$C:$C,Swaps_wk!$AQ58,PASTE_DQS_TRACKER!$B:$B,Swaps_wk!K$2,PASTE_DQS_TRACKER!$A:$A,"&gt;="&amp;$A$1,PASTE_DQS_TRACKER!$A:$A,"&lt;="&amp;$A$2)-SUMIFS(PASTE_DQS_TRACKER!$D:$D,PASTE_DQS_TRACKER!$C:$C,Swaps_wk!$AQ58,PASTE_DQS_TRACKER!$E:$E,Swaps_wk!K$2,PASTE_DQS_TRACKER!$A:$A,"&gt;="&amp;$A$1,PASTE_DQS_TRACKER!$A:$A,"&lt;="&amp;$A$2)</f>
        <v>0</v>
      </c>
      <c r="L58" s="6">
        <f>SUMIFS(PASTE_DQS_TRACKER!$D:$D,PASTE_DQS_TRACKER!$C:$C,Swaps_wk!$AQ58,PASTE_DQS_TRACKER!$B:$B,Swaps_wk!L$2,PASTE_DQS_TRACKER!$A:$A,"&gt;="&amp;$A$1,PASTE_DQS_TRACKER!$A:$A,"&lt;="&amp;$A$2)-SUMIFS(PASTE_DQS_TRACKER!$D:$D,PASTE_DQS_TRACKER!$C:$C,Swaps_wk!$AQ58,PASTE_DQS_TRACKER!$E:$E,Swaps_wk!L$2,PASTE_DQS_TRACKER!$A:$A,"&gt;="&amp;$A$1,PASTE_DQS_TRACKER!$A:$A,"&lt;="&amp;$A$2)</f>
        <v>0</v>
      </c>
      <c r="M58" s="6">
        <f>SUMIFS(PASTE_DQS_TRACKER!$D:$D,PASTE_DQS_TRACKER!$C:$C,Swaps_wk!$AQ58,PASTE_DQS_TRACKER!$B:$B,Swaps_wk!M$2,PASTE_DQS_TRACKER!$A:$A,"&gt;="&amp;$A$1,PASTE_DQS_TRACKER!$A:$A,"&lt;="&amp;$A$2)-SUMIFS(PASTE_DQS_TRACKER!$D:$D,PASTE_DQS_TRACKER!$C:$C,Swaps_wk!$AQ58,PASTE_DQS_TRACKER!$E:$E,Swaps_wk!M$2,PASTE_DQS_TRACKER!$A:$A,"&gt;="&amp;$A$1,PASTE_DQS_TRACKER!$A:$A,"&lt;="&amp;$A$2)</f>
        <v>0</v>
      </c>
      <c r="N58" s="6">
        <f>SUMIFS(PASTE_DQS_TRACKER!$D:$D,PASTE_DQS_TRACKER!$C:$C,Swaps_wk!$AQ58,PASTE_DQS_TRACKER!$B:$B,Swaps_wk!N$2,PASTE_DQS_TRACKER!$A:$A,"&gt;="&amp;$A$1,PASTE_DQS_TRACKER!$A:$A,"&lt;="&amp;$A$2)-SUMIFS(PASTE_DQS_TRACKER!$D:$D,PASTE_DQS_TRACKER!$C:$C,Swaps_wk!$AQ58,PASTE_DQS_TRACKER!$E:$E,Swaps_wk!N$2,PASTE_DQS_TRACKER!$A:$A,"&gt;="&amp;$A$1,PASTE_DQS_TRACKER!$A:$A,"&lt;="&amp;$A$2)</f>
        <v>0</v>
      </c>
      <c r="O58" s="6">
        <f>SUMIFS(PASTE_DQS_TRACKER!$D:$D,PASTE_DQS_TRACKER!$C:$C,Swaps_wk!$AQ58,PASTE_DQS_TRACKER!$B:$B,Swaps_wk!O$2,PASTE_DQS_TRACKER!$A:$A,"&gt;="&amp;$A$1,PASTE_DQS_TRACKER!$A:$A,"&lt;="&amp;$A$2)-SUMIFS(PASTE_DQS_TRACKER!$D:$D,PASTE_DQS_TRACKER!$C:$C,Swaps_wk!$AQ58,PASTE_DQS_TRACKER!$E:$E,Swaps_wk!O$2,PASTE_DQS_TRACKER!$A:$A,"&gt;="&amp;$A$1,PASTE_DQS_TRACKER!$A:$A,"&lt;="&amp;$A$2)</f>
        <v>0</v>
      </c>
      <c r="P58" s="6">
        <f>SUMIFS(PASTE_DQS_TRACKER!$D:$D,PASTE_DQS_TRACKER!$C:$C,Swaps_wk!$AQ58,PASTE_DQS_TRACKER!$B:$B,Swaps_wk!P$2,PASTE_DQS_TRACKER!$A:$A,"&gt;="&amp;$A$1,PASTE_DQS_TRACKER!$A:$A,"&lt;="&amp;$A$2)-SUMIFS(PASTE_DQS_TRACKER!$D:$D,PASTE_DQS_TRACKER!$C:$C,Swaps_wk!$AQ58,PASTE_DQS_TRACKER!$E:$E,Swaps_wk!P$2,PASTE_DQS_TRACKER!$A:$A,"&gt;="&amp;$A$1,PASTE_DQS_TRACKER!$A:$A,"&lt;="&amp;$A$2)</f>
        <v>0</v>
      </c>
      <c r="Q58" s="6">
        <f>SUMIFS(PASTE_DQS_TRACKER!$D:$D,PASTE_DQS_TRACKER!$C:$C,Swaps_wk!$AQ58,PASTE_DQS_TRACKER!$B:$B,Swaps_wk!Q$2,PASTE_DQS_TRACKER!$A:$A,"&gt;="&amp;$A$1,PASTE_DQS_TRACKER!$A:$A,"&lt;="&amp;$A$2)-SUMIFS(PASTE_DQS_TRACKER!$D:$D,PASTE_DQS_TRACKER!$C:$C,Swaps_wk!$AQ58,PASTE_DQS_TRACKER!$E:$E,Swaps_wk!Q$2,PASTE_DQS_TRACKER!$A:$A,"&gt;="&amp;$A$1,PASTE_DQS_TRACKER!$A:$A,"&lt;="&amp;$A$2)</f>
        <v>0</v>
      </c>
      <c r="R58" s="6">
        <f>SUMIFS(PASTE_DQS_TRACKER!$D:$D,PASTE_DQS_TRACKER!$C:$C,Swaps_wk!$AQ58,PASTE_DQS_TRACKER!$B:$B,Swaps_wk!R$2,PASTE_DQS_TRACKER!$A:$A,"&gt;="&amp;$A$1,PASTE_DQS_TRACKER!$A:$A,"&lt;="&amp;$A$2)-SUMIFS(PASTE_DQS_TRACKER!$D:$D,PASTE_DQS_TRACKER!$C:$C,Swaps_wk!$AQ58,PASTE_DQS_TRACKER!$E:$E,Swaps_wk!R$2,PASTE_DQS_TRACKER!$A:$A,"&gt;="&amp;$A$1,PASTE_DQS_TRACKER!$A:$A,"&lt;="&amp;$A$2)</f>
        <v>0</v>
      </c>
      <c r="S58" s="6">
        <f>SUMIFS(PASTE_DQS_TRACKER!$D:$D,PASTE_DQS_TRACKER!$C:$C,Swaps_wk!$AQ58,PASTE_DQS_TRACKER!$B:$B,Swaps_wk!S$2,PASTE_DQS_TRACKER!$A:$A,"&gt;="&amp;$A$1,PASTE_DQS_TRACKER!$A:$A,"&lt;="&amp;$A$2)-SUMIFS(PASTE_DQS_TRACKER!$D:$D,PASTE_DQS_TRACKER!$C:$C,Swaps_wk!$AQ58,PASTE_DQS_TRACKER!$E:$E,Swaps_wk!S$2,PASTE_DQS_TRACKER!$A:$A,"&gt;="&amp;$A$1,PASTE_DQS_TRACKER!$A:$A,"&lt;="&amp;$A$2)</f>
        <v>0</v>
      </c>
      <c r="T58" s="6">
        <f>SUMIFS(PASTE_DQS_TRACKER!$D:$D,PASTE_DQS_TRACKER!$C:$C,Swaps_wk!$AQ58,PASTE_DQS_TRACKER!$B:$B,Swaps_wk!T$2,PASTE_DQS_TRACKER!$A:$A,"&gt;="&amp;$A$1,PASTE_DQS_TRACKER!$A:$A,"&lt;="&amp;$A$2)-SUMIFS(PASTE_DQS_TRACKER!$D:$D,PASTE_DQS_TRACKER!$C:$C,Swaps_wk!$AQ58,PASTE_DQS_TRACKER!$E:$E,Swaps_wk!T$2,PASTE_DQS_TRACKER!$A:$A,"&gt;="&amp;$A$1,PASTE_DQS_TRACKER!$A:$A,"&lt;="&amp;$A$2)</f>
        <v>0</v>
      </c>
      <c r="U58" s="6">
        <f>SUMIFS(PASTE_DQS_TRACKER!$D:$D,PASTE_DQS_TRACKER!$C:$C,Swaps_wk!$AQ58,PASTE_DQS_TRACKER!$B:$B,Swaps_wk!U$2,PASTE_DQS_TRACKER!$A:$A,"&gt;="&amp;$A$1,PASTE_DQS_TRACKER!$A:$A,"&lt;="&amp;$A$2)-SUMIFS(PASTE_DQS_TRACKER!$D:$D,PASTE_DQS_TRACKER!$C:$C,Swaps_wk!$AQ58,PASTE_DQS_TRACKER!$E:$E,Swaps_wk!U$2,PASTE_DQS_TRACKER!$A:$A,"&gt;="&amp;$A$1,PASTE_DQS_TRACKER!$A:$A,"&lt;="&amp;$A$2)</f>
        <v>0</v>
      </c>
      <c r="V58" s="6">
        <f>SUMIFS(PASTE_DQS_TRACKER!$D:$D,PASTE_DQS_TRACKER!$C:$C,Swaps_wk!$AQ58,PASTE_DQS_TRACKER!$B:$B,Swaps_wk!V$2,PASTE_DQS_TRACKER!$A:$A,"&gt;="&amp;$A$1,PASTE_DQS_TRACKER!$A:$A,"&lt;="&amp;$A$2)-SUMIFS(PASTE_DQS_TRACKER!$D:$D,PASTE_DQS_TRACKER!$C:$C,Swaps_wk!$AQ58,PASTE_DQS_TRACKER!$E:$E,Swaps_wk!V$2,PASTE_DQS_TRACKER!$A:$A,"&gt;="&amp;$A$1,PASTE_DQS_TRACKER!$A:$A,"&lt;="&amp;$A$2)</f>
        <v>0</v>
      </c>
      <c r="W58" s="6">
        <f>SUMIFS(PASTE_DQS_TRACKER!$D:$D,PASTE_DQS_TRACKER!$C:$C,Swaps_wk!$AQ58,PASTE_DQS_TRACKER!$B:$B,Swaps_wk!W$2,PASTE_DQS_TRACKER!$A:$A,"&gt;="&amp;$A$1,PASTE_DQS_TRACKER!$A:$A,"&lt;="&amp;$A$2)-SUMIFS(PASTE_DQS_TRACKER!$D:$D,PASTE_DQS_TRACKER!$C:$C,Swaps_wk!$AQ58,PASTE_DQS_TRACKER!$E:$E,Swaps_wk!W$2,PASTE_DQS_TRACKER!$A:$A,"&gt;="&amp;$A$1,PASTE_DQS_TRACKER!$A:$A,"&lt;="&amp;$A$2)</f>
        <v>0</v>
      </c>
      <c r="X58" s="6">
        <f>SUMIFS(PASTE_DQS_TRACKER!$D:$D,PASTE_DQS_TRACKER!$C:$C,Swaps_wk!$AQ58,PASTE_DQS_TRACKER!$B:$B,Swaps_wk!X$2,PASTE_DQS_TRACKER!$A:$A,"&gt;="&amp;$A$1,PASTE_DQS_TRACKER!$A:$A,"&lt;="&amp;$A$2)-SUMIFS(PASTE_DQS_TRACKER!$D:$D,PASTE_DQS_TRACKER!$C:$C,Swaps_wk!$AQ58,PASTE_DQS_TRACKER!$E:$E,Swaps_wk!X$2,PASTE_DQS_TRACKER!$A:$A,"&gt;="&amp;$A$1,PASTE_DQS_TRACKER!$A:$A,"&lt;="&amp;$A$2)</f>
        <v>0</v>
      </c>
      <c r="Y58" s="6">
        <f>SUMIFS(PASTE_DQS_TRACKER!$D:$D,PASTE_DQS_TRACKER!$C:$C,Swaps_wk!$AQ58,PASTE_DQS_TRACKER!$B:$B,Swaps_wk!Y$2,PASTE_DQS_TRACKER!$A:$A,"&gt;="&amp;$A$1,PASTE_DQS_TRACKER!$A:$A,"&lt;="&amp;$A$2)-SUMIFS(PASTE_DQS_TRACKER!$D:$D,PASTE_DQS_TRACKER!$C:$C,Swaps_wk!$AQ58,PASTE_DQS_TRACKER!$E:$E,Swaps_wk!Y$2,PASTE_DQS_TRACKER!$A:$A,"&gt;="&amp;$A$1,PASTE_DQS_TRACKER!$A:$A,"&lt;="&amp;$A$2)</f>
        <v>0</v>
      </c>
      <c r="Z58" s="6">
        <f>SUMIFS(PASTE_DQS_TRACKER!$D:$D,PASTE_DQS_TRACKER!$C:$C,Swaps_wk!$AQ58,PASTE_DQS_TRACKER!$B:$B,Swaps_wk!Z$2,PASTE_DQS_TRACKER!$A:$A,"&gt;="&amp;$A$1,PASTE_DQS_TRACKER!$A:$A,"&lt;="&amp;$A$2)-SUMIFS(PASTE_DQS_TRACKER!$D:$D,PASTE_DQS_TRACKER!$C:$C,Swaps_wk!$AQ58,PASTE_DQS_TRACKER!$E:$E,Swaps_wk!Z$2,PASTE_DQS_TRACKER!$A:$A,"&gt;="&amp;$A$1,PASTE_DQS_TRACKER!$A:$A,"&lt;="&amp;$A$2)</f>
        <v>0</v>
      </c>
      <c r="AA58" s="6">
        <f>SUMIFS(PASTE_DQS_TRACKER!$D:$D,PASTE_DQS_TRACKER!$C:$C,Swaps_wk!$AQ58,PASTE_DQS_TRACKER!$B:$B,Swaps_wk!AA$2,PASTE_DQS_TRACKER!$A:$A,"&gt;="&amp;$A$1,PASTE_DQS_TRACKER!$A:$A,"&lt;="&amp;$A$2)-SUMIFS(PASTE_DQS_TRACKER!$D:$D,PASTE_DQS_TRACKER!$C:$C,Swaps_wk!$AQ58,PASTE_DQS_TRACKER!$E:$E,Swaps_wk!AA$2,PASTE_DQS_TRACKER!$A:$A,"&gt;="&amp;$A$1,PASTE_DQS_TRACKER!$A:$A,"&lt;="&amp;$A$2)</f>
        <v>0</v>
      </c>
      <c r="AB58" s="6">
        <f>SUMIFS(PASTE_DQS_TRACKER!$D:$D,PASTE_DQS_TRACKER!$C:$C,Swaps_wk!$AQ58,PASTE_DQS_TRACKER!$B:$B,Swaps_wk!AB$2,PASTE_DQS_TRACKER!$A:$A,"&gt;="&amp;$A$1,PASTE_DQS_TRACKER!$A:$A,"&lt;="&amp;$A$2)-SUMIFS(PASTE_DQS_TRACKER!$D:$D,PASTE_DQS_TRACKER!$C:$C,Swaps_wk!$AQ58,PASTE_DQS_TRACKER!$E:$E,Swaps_wk!AB$2,PASTE_DQS_TRACKER!$A:$A,"&gt;="&amp;$A$1,PASTE_DQS_TRACKER!$A:$A,"&lt;="&amp;$A$2)</f>
        <v>0</v>
      </c>
      <c r="AC58" s="6">
        <f>SUMIFS(PASTE_DQS_TRACKER!$D:$D,PASTE_DQS_TRACKER!$C:$C,Swaps_wk!$AQ58,PASTE_DQS_TRACKER!$B:$B,Swaps_wk!AC$2,PASTE_DQS_TRACKER!$A:$A,"&gt;="&amp;$A$1,PASTE_DQS_TRACKER!$A:$A,"&lt;="&amp;$A$2)-SUMIFS(PASTE_DQS_TRACKER!$D:$D,PASTE_DQS_TRACKER!$C:$C,Swaps_wk!$AQ58,PASTE_DQS_TRACKER!$E:$E,Swaps_wk!AC$2,PASTE_DQS_TRACKER!$A:$A,"&gt;="&amp;$A$1,PASTE_DQS_TRACKER!$A:$A,"&lt;="&amp;$A$2)</f>
        <v>0</v>
      </c>
      <c r="AD58" s="6">
        <f>SUMIFS(PASTE_DQS_TRACKER!$D:$D,PASTE_DQS_TRACKER!$C:$C,Swaps_wk!$AQ58,PASTE_DQS_TRACKER!$B:$B,Swaps_wk!AD$2,PASTE_DQS_TRACKER!$A:$A,"&gt;="&amp;$A$1,PASTE_DQS_TRACKER!$A:$A,"&lt;="&amp;$A$2)-SUMIFS(PASTE_DQS_TRACKER!$D:$D,PASTE_DQS_TRACKER!$C:$C,Swaps_wk!$AQ58,PASTE_DQS_TRACKER!$E:$E,Swaps_wk!AD$2,PASTE_DQS_TRACKER!$A:$A,"&gt;="&amp;$A$1,PASTE_DQS_TRACKER!$A:$A,"&lt;="&amp;$A$2)</f>
        <v>0</v>
      </c>
      <c r="AE58" s="6">
        <f>SUMIFS(PASTE_DQS_TRACKER!$D:$D,PASTE_DQS_TRACKER!$C:$C,Swaps_wk!$AQ58,PASTE_DQS_TRACKER!$B:$B,Swaps_wk!AE$2,PASTE_DQS_TRACKER!$A:$A,"&gt;="&amp;$A$1,PASTE_DQS_TRACKER!$A:$A,"&lt;="&amp;$A$2)-SUMIFS(PASTE_DQS_TRACKER!$D:$D,PASTE_DQS_TRACKER!$C:$C,Swaps_wk!$AQ58,PASTE_DQS_TRACKER!$E:$E,Swaps_wk!AE$2,PASTE_DQS_TRACKER!$A:$A,"&gt;="&amp;$A$1,PASTE_DQS_TRACKER!$A:$A,"&lt;="&amp;$A$2)</f>
        <v>0</v>
      </c>
      <c r="AF58" s="6">
        <f>SUMIFS(PASTE_DQS_TRACKER!$D:$D,PASTE_DQS_TRACKER!$C:$C,Swaps_wk!$AQ58,PASTE_DQS_TRACKER!$B:$B,Swaps_wk!AF$2,PASTE_DQS_TRACKER!$A:$A,"&gt;="&amp;$A$1,PASTE_DQS_TRACKER!$A:$A,"&lt;="&amp;$A$2)-SUMIFS(PASTE_DQS_TRACKER!$D:$D,PASTE_DQS_TRACKER!$C:$C,Swaps_wk!$AQ58,PASTE_DQS_TRACKER!$E:$E,Swaps_wk!AF$2,PASTE_DQS_TRACKER!$A:$A,"&gt;="&amp;$A$1,PASTE_DQS_TRACKER!$A:$A,"&lt;="&amp;$A$2)</f>
        <v>0</v>
      </c>
      <c r="AG58" s="6">
        <f>SUMIFS(PASTE_DQS_TRACKER!$D:$D,PASTE_DQS_TRACKER!$C:$C,Swaps_wk!$AQ58,PASTE_DQS_TRACKER!$B:$B,Swaps_wk!AG$2,PASTE_DQS_TRACKER!$A:$A,"&gt;="&amp;$A$1,PASTE_DQS_TRACKER!$A:$A,"&lt;="&amp;$A$2)-SUMIFS(PASTE_DQS_TRACKER!$D:$D,PASTE_DQS_TRACKER!$C:$C,Swaps_wk!$AQ58,PASTE_DQS_TRACKER!$E:$E,Swaps_wk!AG$2,PASTE_DQS_TRACKER!$A:$A,"&gt;="&amp;$A$1,PASTE_DQS_TRACKER!$A:$A,"&lt;="&amp;$A$2)</f>
        <v>0</v>
      </c>
      <c r="AH58" s="6">
        <f>SUMIFS(PASTE_DQS_TRACKER!$D:$D,PASTE_DQS_TRACKER!$C:$C,Swaps_wk!$AQ58,PASTE_DQS_TRACKER!$B:$B,Swaps_wk!AH$2,PASTE_DQS_TRACKER!$A:$A,"&gt;="&amp;$A$1,PASTE_DQS_TRACKER!$A:$A,"&lt;="&amp;$A$2)-SUMIFS(PASTE_DQS_TRACKER!$D:$D,PASTE_DQS_TRACKER!$C:$C,Swaps_wk!$AQ58,PASTE_DQS_TRACKER!$E:$E,Swaps_wk!AH$2,PASTE_DQS_TRACKER!$A:$A,"&gt;="&amp;$A$1,PASTE_DQS_TRACKER!$A:$A,"&lt;="&amp;$A$2)</f>
        <v>0</v>
      </c>
      <c r="AI58" s="6">
        <f>SUMIFS(PASTE_DQS_TRACKER!$D:$D,PASTE_DQS_TRACKER!$C:$C,Swaps_wk!$AQ58,PASTE_DQS_TRACKER!$B:$B,Swaps_wk!AI$2,PASTE_DQS_TRACKER!$A:$A,"&gt;="&amp;$A$1,PASTE_DQS_TRACKER!$A:$A,"&lt;="&amp;$A$2)-SUMIFS(PASTE_DQS_TRACKER!$D:$D,PASTE_DQS_TRACKER!$C:$C,Swaps_wk!$AQ58,PASTE_DQS_TRACKER!$E:$E,Swaps_wk!AI$2,PASTE_DQS_TRACKER!$A:$A,"&gt;="&amp;$A$1,PASTE_DQS_TRACKER!$A:$A,"&lt;="&amp;$A$2)</f>
        <v>0</v>
      </c>
      <c r="AJ58" s="6">
        <f>SUMIFS(PASTE_DQS_TRACKER!$D:$D,PASTE_DQS_TRACKER!$C:$C,Swaps_wk!$AQ58,PASTE_DQS_TRACKER!$B:$B,Swaps_wk!AJ$2,PASTE_DQS_TRACKER!$A:$A,"&gt;="&amp;$A$1,PASTE_DQS_TRACKER!$A:$A,"&lt;="&amp;$A$2)-SUMIFS(PASTE_DQS_TRACKER!$D:$D,PASTE_DQS_TRACKER!$C:$C,Swaps_wk!$AQ58,PASTE_DQS_TRACKER!$E:$E,Swaps_wk!AJ$2,PASTE_DQS_TRACKER!$A:$A,"&gt;="&amp;$A$1,PASTE_DQS_TRACKER!$A:$A,"&lt;="&amp;$A$2)</f>
        <v>0</v>
      </c>
      <c r="AK58" s="6">
        <f>SUMIFS(PASTE_DQS_TRACKER!$D:$D,PASTE_DQS_TRACKER!$C:$C,Swaps_wk!$AQ58,PASTE_DQS_TRACKER!$B:$B,Swaps_wk!AK$2,PASTE_DQS_TRACKER!$A:$A,"&gt;="&amp;$A$1,PASTE_DQS_TRACKER!$A:$A,"&lt;="&amp;$A$2)-SUMIFS(PASTE_DQS_TRACKER!$D:$D,PASTE_DQS_TRACKER!$C:$C,Swaps_wk!$AQ58,PASTE_DQS_TRACKER!$E:$E,Swaps_wk!AK$2,PASTE_DQS_TRACKER!$A:$A,"&gt;="&amp;$A$1,PASTE_DQS_TRACKER!$A:$A,"&lt;="&amp;$A$2)</f>
        <v>0</v>
      </c>
      <c r="AL58" s="6">
        <f>SUMIFS(PASTE_DQS_TRACKER!$D:$D,PASTE_DQS_TRACKER!$C:$C,Swaps_wk!$AQ58,PASTE_DQS_TRACKER!$B:$B,Swaps_wk!AL$2,PASTE_DQS_TRACKER!$A:$A,"&gt;="&amp;$A$1,PASTE_DQS_TRACKER!$A:$A,"&lt;="&amp;$A$2)-SUMIFS(PASTE_DQS_TRACKER!$D:$D,PASTE_DQS_TRACKER!$C:$C,Swaps_wk!$AQ58,PASTE_DQS_TRACKER!$E:$E,Swaps_wk!AL$2,PASTE_DQS_TRACKER!$A:$A,"&gt;="&amp;$A$1,PASTE_DQS_TRACKER!$A:$A,"&lt;="&amp;$A$2)</f>
        <v>0</v>
      </c>
      <c r="AM58" s="6">
        <f>SUMIFS(PASTE_DQS_TRACKER!$D:$D,PASTE_DQS_TRACKER!$C:$C,Swaps_wk!$AQ58,PASTE_DQS_TRACKER!$B:$B,Swaps_wk!AM$2,PASTE_DQS_TRACKER!$A:$A,"&gt;="&amp;$A$1,PASTE_DQS_TRACKER!$A:$A,"&lt;="&amp;$A$2)-SUMIFS(PASTE_DQS_TRACKER!$D:$D,PASTE_DQS_TRACKER!$C:$C,Swaps_wk!$AQ58,PASTE_DQS_TRACKER!$E:$E,Swaps_wk!AM$2,PASTE_DQS_TRACKER!$A:$A,"&gt;="&amp;$A$1,PASTE_DQS_TRACKER!$A:$A,"&lt;="&amp;$A$2)</f>
        <v>0</v>
      </c>
      <c r="AN58" s="6">
        <f>SUMIFS(PASTE_DQS_TRACKER!$D:$D,PASTE_DQS_TRACKER!$C:$C,Swaps_wk!$AQ58,PASTE_DQS_TRACKER!$B:$B,Swaps_wk!AN$2,PASTE_DQS_TRACKER!$A:$A,"&gt;="&amp;$A$1,PASTE_DQS_TRACKER!$A:$A,"&lt;="&amp;$A$2)-SUMIFS(PASTE_DQS_TRACKER!$D:$D,PASTE_DQS_TRACKER!$C:$C,Swaps_wk!$AQ58,PASTE_DQS_TRACKER!$E:$E,Swaps_wk!AN$2,PASTE_DQS_TRACKER!$A:$A,"&gt;="&amp;$A$1,PASTE_DQS_TRACKER!$A:$A,"&lt;="&amp;$A$2)</f>
        <v>0</v>
      </c>
      <c r="AO58" s="6">
        <f t="shared" si="0"/>
        <v>0</v>
      </c>
      <c r="AP58">
        <v>57</v>
      </c>
      <c r="AQ58" t="str">
        <f t="shared" si="1"/>
        <v>COD/*05B-F</v>
      </c>
    </row>
    <row r="59" spans="1:43" x14ac:dyDescent="0.25">
      <c r="A59" t="s">
        <v>44</v>
      </c>
      <c r="B59" s="6">
        <f>SUMIFS(PASTE_DQS_TRACKER!$D:$D,PASTE_DQS_TRACKER!$C:$C,Swaps_wk!$AQ59,PASTE_DQS_TRACKER!$B:$B,Swaps_wk!B$2,PASTE_DQS_TRACKER!$A:$A,"&gt;="&amp;$A$1,PASTE_DQS_TRACKER!$A:$A,"&lt;="&amp;$A$2)-SUMIFS(PASTE_DQS_TRACKER!$D:$D,PASTE_DQS_TRACKER!$C:$C,Swaps_wk!$AQ59,PASTE_DQS_TRACKER!$E:$E,Swaps_wk!B$2,PASTE_DQS_TRACKER!$A:$A,"&gt;="&amp;$A$1,PASTE_DQS_TRACKER!$A:$A,"&lt;="&amp;$A$2)</f>
        <v>0</v>
      </c>
      <c r="C59" s="6">
        <f>SUMIFS(PASTE_DQS_TRACKER!$D:$D,PASTE_DQS_TRACKER!$C:$C,Swaps_wk!$AQ59,PASTE_DQS_TRACKER!$B:$B,Swaps_wk!C$2,PASTE_DQS_TRACKER!$A:$A,"&gt;="&amp;$A$1,PASTE_DQS_TRACKER!$A:$A,"&lt;="&amp;$A$2)-SUMIFS(PASTE_DQS_TRACKER!$D:$D,PASTE_DQS_TRACKER!$C:$C,Swaps_wk!$AQ59,PASTE_DQS_TRACKER!$E:$E,Swaps_wk!C$2,PASTE_DQS_TRACKER!$A:$A,"&gt;="&amp;$A$1,PASTE_DQS_TRACKER!$A:$A,"&lt;="&amp;$A$2)</f>
        <v>0</v>
      </c>
      <c r="D59" s="6">
        <f>SUMIFS(PASTE_DQS_TRACKER!$D:$D,PASTE_DQS_TRACKER!$C:$C,Swaps_wk!$AQ59,PASTE_DQS_TRACKER!$B:$B,Swaps_wk!D$2,PASTE_DQS_TRACKER!$A:$A,"&gt;="&amp;$A$1,PASTE_DQS_TRACKER!$A:$A,"&lt;="&amp;$A$2)-SUMIFS(PASTE_DQS_TRACKER!$D:$D,PASTE_DQS_TRACKER!$C:$C,Swaps_wk!$AQ59,PASTE_DQS_TRACKER!$E:$E,Swaps_wk!D$2,PASTE_DQS_TRACKER!$A:$A,"&gt;="&amp;$A$1,PASTE_DQS_TRACKER!$A:$A,"&lt;="&amp;$A$2)</f>
        <v>0</v>
      </c>
      <c r="E59" s="6">
        <f>SUMIFS(PASTE_DQS_TRACKER!$D:$D,PASTE_DQS_TRACKER!$C:$C,Swaps_wk!$AQ59,PASTE_DQS_TRACKER!$B:$B,Swaps_wk!E$2,PASTE_DQS_TRACKER!$A:$A,"&gt;="&amp;$A$1,PASTE_DQS_TRACKER!$A:$A,"&lt;="&amp;$A$2)-SUMIFS(PASTE_DQS_TRACKER!$D:$D,PASTE_DQS_TRACKER!$C:$C,Swaps_wk!$AQ59,PASTE_DQS_TRACKER!$E:$E,Swaps_wk!E$2,PASTE_DQS_TRACKER!$A:$A,"&gt;="&amp;$A$1,PASTE_DQS_TRACKER!$A:$A,"&lt;="&amp;$A$2)</f>
        <v>0</v>
      </c>
      <c r="F59" s="6">
        <f>SUMIFS(PASTE_DQS_TRACKER!$D:$D,PASTE_DQS_TRACKER!$C:$C,Swaps_wk!$AQ59,PASTE_DQS_TRACKER!$B:$B,Swaps_wk!F$2,PASTE_DQS_TRACKER!$A:$A,"&gt;="&amp;$A$1,PASTE_DQS_TRACKER!$A:$A,"&lt;="&amp;$A$2)-SUMIFS(PASTE_DQS_TRACKER!$D:$D,PASTE_DQS_TRACKER!$C:$C,Swaps_wk!$AQ59,PASTE_DQS_TRACKER!$E:$E,Swaps_wk!F$2,PASTE_DQS_TRACKER!$A:$A,"&gt;="&amp;$A$1,PASTE_DQS_TRACKER!$A:$A,"&lt;="&amp;$A$2)</f>
        <v>0</v>
      </c>
      <c r="G59" s="6">
        <f>SUMIFS(PASTE_DQS_TRACKER!$D:$D,PASTE_DQS_TRACKER!$C:$C,Swaps_wk!$AQ59,PASTE_DQS_TRACKER!$B:$B,Swaps_wk!G$2,PASTE_DQS_TRACKER!$A:$A,"&gt;="&amp;$A$1,PASTE_DQS_TRACKER!$A:$A,"&lt;="&amp;$A$2)-SUMIFS(PASTE_DQS_TRACKER!$D:$D,PASTE_DQS_TRACKER!$C:$C,Swaps_wk!$AQ59,PASTE_DQS_TRACKER!$E:$E,Swaps_wk!G$2,PASTE_DQS_TRACKER!$A:$A,"&gt;="&amp;$A$1,PASTE_DQS_TRACKER!$A:$A,"&lt;="&amp;$A$2)</f>
        <v>0</v>
      </c>
      <c r="H59" s="6">
        <f>SUMIFS(PASTE_DQS_TRACKER!$D:$D,PASTE_DQS_TRACKER!$C:$C,Swaps_wk!$AQ59,PASTE_DQS_TRACKER!$B:$B,Swaps_wk!H$2,PASTE_DQS_TRACKER!$A:$A,"&gt;="&amp;$A$1,PASTE_DQS_TRACKER!$A:$A,"&lt;="&amp;$A$2)-SUMIFS(PASTE_DQS_TRACKER!$D:$D,PASTE_DQS_TRACKER!$C:$C,Swaps_wk!$AQ59,PASTE_DQS_TRACKER!$E:$E,Swaps_wk!H$2,PASTE_DQS_TRACKER!$A:$A,"&gt;="&amp;$A$1,PASTE_DQS_TRACKER!$A:$A,"&lt;="&amp;$A$2)</f>
        <v>0</v>
      </c>
      <c r="I59" s="6">
        <f>SUMIFS(PASTE_DQS_TRACKER!$D:$D,PASTE_DQS_TRACKER!$C:$C,Swaps_wk!$AQ59,PASTE_DQS_TRACKER!$B:$B,Swaps_wk!I$2,PASTE_DQS_TRACKER!$A:$A,"&gt;="&amp;$A$1,PASTE_DQS_TRACKER!$A:$A,"&lt;="&amp;$A$2)-SUMIFS(PASTE_DQS_TRACKER!$D:$D,PASTE_DQS_TRACKER!$C:$C,Swaps_wk!$AQ59,PASTE_DQS_TRACKER!$E:$E,Swaps_wk!I$2,PASTE_DQS_TRACKER!$A:$A,"&gt;="&amp;$A$1,PASTE_DQS_TRACKER!$A:$A,"&lt;="&amp;$A$2)</f>
        <v>0</v>
      </c>
      <c r="J59" s="6">
        <f>SUMIFS(PASTE_DQS_TRACKER!$D:$D,PASTE_DQS_TRACKER!$C:$C,Swaps_wk!$AQ59,PASTE_DQS_TRACKER!$B:$B,Swaps_wk!J$2,PASTE_DQS_TRACKER!$A:$A,"&gt;="&amp;$A$1,PASTE_DQS_TRACKER!$A:$A,"&lt;="&amp;$A$2)-SUMIFS(PASTE_DQS_TRACKER!$D:$D,PASTE_DQS_TRACKER!$C:$C,Swaps_wk!$AQ59,PASTE_DQS_TRACKER!$E:$E,Swaps_wk!J$2,PASTE_DQS_TRACKER!$A:$A,"&gt;="&amp;$A$1,PASTE_DQS_TRACKER!$A:$A,"&lt;="&amp;$A$2)</f>
        <v>0</v>
      </c>
      <c r="K59" s="6">
        <f>SUMIFS(PASTE_DQS_TRACKER!$D:$D,PASTE_DQS_TRACKER!$C:$C,Swaps_wk!$AQ59,PASTE_DQS_TRACKER!$B:$B,Swaps_wk!K$2,PASTE_DQS_TRACKER!$A:$A,"&gt;="&amp;$A$1,PASTE_DQS_TRACKER!$A:$A,"&lt;="&amp;$A$2)-SUMIFS(PASTE_DQS_TRACKER!$D:$D,PASTE_DQS_TRACKER!$C:$C,Swaps_wk!$AQ59,PASTE_DQS_TRACKER!$E:$E,Swaps_wk!K$2,PASTE_DQS_TRACKER!$A:$A,"&gt;="&amp;$A$1,PASTE_DQS_TRACKER!$A:$A,"&lt;="&amp;$A$2)</f>
        <v>0</v>
      </c>
      <c r="L59" s="6">
        <f>SUMIFS(PASTE_DQS_TRACKER!$D:$D,PASTE_DQS_TRACKER!$C:$C,Swaps_wk!$AQ59,PASTE_DQS_TRACKER!$B:$B,Swaps_wk!L$2,PASTE_DQS_TRACKER!$A:$A,"&gt;="&amp;$A$1,PASTE_DQS_TRACKER!$A:$A,"&lt;="&amp;$A$2)-SUMIFS(PASTE_DQS_TRACKER!$D:$D,PASTE_DQS_TRACKER!$C:$C,Swaps_wk!$AQ59,PASTE_DQS_TRACKER!$E:$E,Swaps_wk!L$2,PASTE_DQS_TRACKER!$A:$A,"&gt;="&amp;$A$1,PASTE_DQS_TRACKER!$A:$A,"&lt;="&amp;$A$2)</f>
        <v>0</v>
      </c>
      <c r="M59" s="6">
        <f>SUMIFS(PASTE_DQS_TRACKER!$D:$D,PASTE_DQS_TRACKER!$C:$C,Swaps_wk!$AQ59,PASTE_DQS_TRACKER!$B:$B,Swaps_wk!M$2,PASTE_DQS_TRACKER!$A:$A,"&gt;="&amp;$A$1,PASTE_DQS_TRACKER!$A:$A,"&lt;="&amp;$A$2)-SUMIFS(PASTE_DQS_TRACKER!$D:$D,PASTE_DQS_TRACKER!$C:$C,Swaps_wk!$AQ59,PASTE_DQS_TRACKER!$E:$E,Swaps_wk!M$2,PASTE_DQS_TRACKER!$A:$A,"&gt;="&amp;$A$1,PASTE_DQS_TRACKER!$A:$A,"&lt;="&amp;$A$2)</f>
        <v>0</v>
      </c>
      <c r="N59" s="6">
        <f>SUMIFS(PASTE_DQS_TRACKER!$D:$D,PASTE_DQS_TRACKER!$C:$C,Swaps_wk!$AQ59,PASTE_DQS_TRACKER!$B:$B,Swaps_wk!N$2,PASTE_DQS_TRACKER!$A:$A,"&gt;="&amp;$A$1,PASTE_DQS_TRACKER!$A:$A,"&lt;="&amp;$A$2)-SUMIFS(PASTE_DQS_TRACKER!$D:$D,PASTE_DQS_TRACKER!$C:$C,Swaps_wk!$AQ59,PASTE_DQS_TRACKER!$E:$E,Swaps_wk!N$2,PASTE_DQS_TRACKER!$A:$A,"&gt;="&amp;$A$1,PASTE_DQS_TRACKER!$A:$A,"&lt;="&amp;$A$2)</f>
        <v>0</v>
      </c>
      <c r="O59" s="6">
        <f>SUMIFS(PASTE_DQS_TRACKER!$D:$D,PASTE_DQS_TRACKER!$C:$C,Swaps_wk!$AQ59,PASTE_DQS_TRACKER!$B:$B,Swaps_wk!O$2,PASTE_DQS_TRACKER!$A:$A,"&gt;="&amp;$A$1,PASTE_DQS_TRACKER!$A:$A,"&lt;="&amp;$A$2)-SUMIFS(PASTE_DQS_TRACKER!$D:$D,PASTE_DQS_TRACKER!$C:$C,Swaps_wk!$AQ59,PASTE_DQS_TRACKER!$E:$E,Swaps_wk!O$2,PASTE_DQS_TRACKER!$A:$A,"&gt;="&amp;$A$1,PASTE_DQS_TRACKER!$A:$A,"&lt;="&amp;$A$2)</f>
        <v>0</v>
      </c>
      <c r="P59" s="6">
        <f>SUMIFS(PASTE_DQS_TRACKER!$D:$D,PASTE_DQS_TRACKER!$C:$C,Swaps_wk!$AQ59,PASTE_DQS_TRACKER!$B:$B,Swaps_wk!P$2,PASTE_DQS_TRACKER!$A:$A,"&gt;="&amp;$A$1,PASTE_DQS_TRACKER!$A:$A,"&lt;="&amp;$A$2)-SUMIFS(PASTE_DQS_TRACKER!$D:$D,PASTE_DQS_TRACKER!$C:$C,Swaps_wk!$AQ59,PASTE_DQS_TRACKER!$E:$E,Swaps_wk!P$2,PASTE_DQS_TRACKER!$A:$A,"&gt;="&amp;$A$1,PASTE_DQS_TRACKER!$A:$A,"&lt;="&amp;$A$2)</f>
        <v>0</v>
      </c>
      <c r="Q59" s="6">
        <f>SUMIFS(PASTE_DQS_TRACKER!$D:$D,PASTE_DQS_TRACKER!$C:$C,Swaps_wk!$AQ59,PASTE_DQS_TRACKER!$B:$B,Swaps_wk!Q$2,PASTE_DQS_TRACKER!$A:$A,"&gt;="&amp;$A$1,PASTE_DQS_TRACKER!$A:$A,"&lt;="&amp;$A$2)-SUMIFS(PASTE_DQS_TRACKER!$D:$D,PASTE_DQS_TRACKER!$C:$C,Swaps_wk!$AQ59,PASTE_DQS_TRACKER!$E:$E,Swaps_wk!Q$2,PASTE_DQS_TRACKER!$A:$A,"&gt;="&amp;$A$1,PASTE_DQS_TRACKER!$A:$A,"&lt;="&amp;$A$2)</f>
        <v>0</v>
      </c>
      <c r="R59" s="6">
        <f>SUMIFS(PASTE_DQS_TRACKER!$D:$D,PASTE_DQS_TRACKER!$C:$C,Swaps_wk!$AQ59,PASTE_DQS_TRACKER!$B:$B,Swaps_wk!R$2,PASTE_DQS_TRACKER!$A:$A,"&gt;="&amp;$A$1,PASTE_DQS_TRACKER!$A:$A,"&lt;="&amp;$A$2)-SUMIFS(PASTE_DQS_TRACKER!$D:$D,PASTE_DQS_TRACKER!$C:$C,Swaps_wk!$AQ59,PASTE_DQS_TRACKER!$E:$E,Swaps_wk!R$2,PASTE_DQS_TRACKER!$A:$A,"&gt;="&amp;$A$1,PASTE_DQS_TRACKER!$A:$A,"&lt;="&amp;$A$2)</f>
        <v>0</v>
      </c>
      <c r="S59" s="6">
        <f>SUMIFS(PASTE_DQS_TRACKER!$D:$D,PASTE_DQS_TRACKER!$C:$C,Swaps_wk!$AQ59,PASTE_DQS_TRACKER!$B:$B,Swaps_wk!S$2,PASTE_DQS_TRACKER!$A:$A,"&gt;="&amp;$A$1,PASTE_DQS_TRACKER!$A:$A,"&lt;="&amp;$A$2)-SUMIFS(PASTE_DQS_TRACKER!$D:$D,PASTE_DQS_TRACKER!$C:$C,Swaps_wk!$AQ59,PASTE_DQS_TRACKER!$E:$E,Swaps_wk!S$2,PASTE_DQS_TRACKER!$A:$A,"&gt;="&amp;$A$1,PASTE_DQS_TRACKER!$A:$A,"&lt;="&amp;$A$2)</f>
        <v>0</v>
      </c>
      <c r="T59" s="6">
        <f>SUMIFS(PASTE_DQS_TRACKER!$D:$D,PASTE_DQS_TRACKER!$C:$C,Swaps_wk!$AQ59,PASTE_DQS_TRACKER!$B:$B,Swaps_wk!T$2,PASTE_DQS_TRACKER!$A:$A,"&gt;="&amp;$A$1,PASTE_DQS_TRACKER!$A:$A,"&lt;="&amp;$A$2)-SUMIFS(PASTE_DQS_TRACKER!$D:$D,PASTE_DQS_TRACKER!$C:$C,Swaps_wk!$AQ59,PASTE_DQS_TRACKER!$E:$E,Swaps_wk!T$2,PASTE_DQS_TRACKER!$A:$A,"&gt;="&amp;$A$1,PASTE_DQS_TRACKER!$A:$A,"&lt;="&amp;$A$2)</f>
        <v>0</v>
      </c>
      <c r="U59" s="6">
        <f>SUMIFS(PASTE_DQS_TRACKER!$D:$D,PASTE_DQS_TRACKER!$C:$C,Swaps_wk!$AQ59,PASTE_DQS_TRACKER!$B:$B,Swaps_wk!U$2,PASTE_DQS_TRACKER!$A:$A,"&gt;="&amp;$A$1,PASTE_DQS_TRACKER!$A:$A,"&lt;="&amp;$A$2)-SUMIFS(PASTE_DQS_TRACKER!$D:$D,PASTE_DQS_TRACKER!$C:$C,Swaps_wk!$AQ59,PASTE_DQS_TRACKER!$E:$E,Swaps_wk!U$2,PASTE_DQS_TRACKER!$A:$A,"&gt;="&amp;$A$1,PASTE_DQS_TRACKER!$A:$A,"&lt;="&amp;$A$2)</f>
        <v>0</v>
      </c>
      <c r="V59" s="6">
        <f>SUMIFS(PASTE_DQS_TRACKER!$D:$D,PASTE_DQS_TRACKER!$C:$C,Swaps_wk!$AQ59,PASTE_DQS_TRACKER!$B:$B,Swaps_wk!V$2,PASTE_DQS_TRACKER!$A:$A,"&gt;="&amp;$A$1,PASTE_DQS_TRACKER!$A:$A,"&lt;="&amp;$A$2)-SUMIFS(PASTE_DQS_TRACKER!$D:$D,PASTE_DQS_TRACKER!$C:$C,Swaps_wk!$AQ59,PASTE_DQS_TRACKER!$E:$E,Swaps_wk!V$2,PASTE_DQS_TRACKER!$A:$A,"&gt;="&amp;$A$1,PASTE_DQS_TRACKER!$A:$A,"&lt;="&amp;$A$2)</f>
        <v>0</v>
      </c>
      <c r="W59" s="6">
        <f>SUMIFS(PASTE_DQS_TRACKER!$D:$D,PASTE_DQS_TRACKER!$C:$C,Swaps_wk!$AQ59,PASTE_DQS_TRACKER!$B:$B,Swaps_wk!W$2,PASTE_DQS_TRACKER!$A:$A,"&gt;="&amp;$A$1,PASTE_DQS_TRACKER!$A:$A,"&lt;="&amp;$A$2)-SUMIFS(PASTE_DQS_TRACKER!$D:$D,PASTE_DQS_TRACKER!$C:$C,Swaps_wk!$AQ59,PASTE_DQS_TRACKER!$E:$E,Swaps_wk!W$2,PASTE_DQS_TRACKER!$A:$A,"&gt;="&amp;$A$1,PASTE_DQS_TRACKER!$A:$A,"&lt;="&amp;$A$2)</f>
        <v>0</v>
      </c>
      <c r="X59" s="6">
        <f>SUMIFS(PASTE_DQS_TRACKER!$D:$D,PASTE_DQS_TRACKER!$C:$C,Swaps_wk!$AQ59,PASTE_DQS_TRACKER!$B:$B,Swaps_wk!X$2,PASTE_DQS_TRACKER!$A:$A,"&gt;="&amp;$A$1,PASTE_DQS_TRACKER!$A:$A,"&lt;="&amp;$A$2)-SUMIFS(PASTE_DQS_TRACKER!$D:$D,PASTE_DQS_TRACKER!$C:$C,Swaps_wk!$AQ59,PASTE_DQS_TRACKER!$E:$E,Swaps_wk!X$2,PASTE_DQS_TRACKER!$A:$A,"&gt;="&amp;$A$1,PASTE_DQS_TRACKER!$A:$A,"&lt;="&amp;$A$2)</f>
        <v>0</v>
      </c>
      <c r="Y59" s="6">
        <f>SUMIFS(PASTE_DQS_TRACKER!$D:$D,PASTE_DQS_TRACKER!$C:$C,Swaps_wk!$AQ59,PASTE_DQS_TRACKER!$B:$B,Swaps_wk!Y$2,PASTE_DQS_TRACKER!$A:$A,"&gt;="&amp;$A$1,PASTE_DQS_TRACKER!$A:$A,"&lt;="&amp;$A$2)-SUMIFS(PASTE_DQS_TRACKER!$D:$D,PASTE_DQS_TRACKER!$C:$C,Swaps_wk!$AQ59,PASTE_DQS_TRACKER!$E:$E,Swaps_wk!Y$2,PASTE_DQS_TRACKER!$A:$A,"&gt;="&amp;$A$1,PASTE_DQS_TRACKER!$A:$A,"&lt;="&amp;$A$2)</f>
        <v>0</v>
      </c>
      <c r="Z59" s="6">
        <f>SUMIFS(PASTE_DQS_TRACKER!$D:$D,PASTE_DQS_TRACKER!$C:$C,Swaps_wk!$AQ59,PASTE_DQS_TRACKER!$B:$B,Swaps_wk!Z$2,PASTE_DQS_TRACKER!$A:$A,"&gt;="&amp;$A$1,PASTE_DQS_TRACKER!$A:$A,"&lt;="&amp;$A$2)-SUMIFS(PASTE_DQS_TRACKER!$D:$D,PASTE_DQS_TRACKER!$C:$C,Swaps_wk!$AQ59,PASTE_DQS_TRACKER!$E:$E,Swaps_wk!Z$2,PASTE_DQS_TRACKER!$A:$A,"&gt;="&amp;$A$1,PASTE_DQS_TRACKER!$A:$A,"&lt;="&amp;$A$2)</f>
        <v>0</v>
      </c>
      <c r="AA59" s="6">
        <f>SUMIFS(PASTE_DQS_TRACKER!$D:$D,PASTE_DQS_TRACKER!$C:$C,Swaps_wk!$AQ59,PASTE_DQS_TRACKER!$B:$B,Swaps_wk!AA$2,PASTE_DQS_TRACKER!$A:$A,"&gt;="&amp;$A$1,PASTE_DQS_TRACKER!$A:$A,"&lt;="&amp;$A$2)-SUMIFS(PASTE_DQS_TRACKER!$D:$D,PASTE_DQS_TRACKER!$C:$C,Swaps_wk!$AQ59,PASTE_DQS_TRACKER!$E:$E,Swaps_wk!AA$2,PASTE_DQS_TRACKER!$A:$A,"&gt;="&amp;$A$1,PASTE_DQS_TRACKER!$A:$A,"&lt;="&amp;$A$2)</f>
        <v>0</v>
      </c>
      <c r="AB59" s="6">
        <f>SUMIFS(PASTE_DQS_TRACKER!$D:$D,PASTE_DQS_TRACKER!$C:$C,Swaps_wk!$AQ59,PASTE_DQS_TRACKER!$B:$B,Swaps_wk!AB$2,PASTE_DQS_TRACKER!$A:$A,"&gt;="&amp;$A$1,PASTE_DQS_TRACKER!$A:$A,"&lt;="&amp;$A$2)-SUMIFS(PASTE_DQS_TRACKER!$D:$D,PASTE_DQS_TRACKER!$C:$C,Swaps_wk!$AQ59,PASTE_DQS_TRACKER!$E:$E,Swaps_wk!AB$2,PASTE_DQS_TRACKER!$A:$A,"&gt;="&amp;$A$1,PASTE_DQS_TRACKER!$A:$A,"&lt;="&amp;$A$2)</f>
        <v>0</v>
      </c>
      <c r="AC59" s="6">
        <f>SUMIFS(PASTE_DQS_TRACKER!$D:$D,PASTE_DQS_TRACKER!$C:$C,Swaps_wk!$AQ59,PASTE_DQS_TRACKER!$B:$B,Swaps_wk!AC$2,PASTE_DQS_TRACKER!$A:$A,"&gt;="&amp;$A$1,PASTE_DQS_TRACKER!$A:$A,"&lt;="&amp;$A$2)-SUMIFS(PASTE_DQS_TRACKER!$D:$D,PASTE_DQS_TRACKER!$C:$C,Swaps_wk!$AQ59,PASTE_DQS_TRACKER!$E:$E,Swaps_wk!AC$2,PASTE_DQS_TRACKER!$A:$A,"&gt;="&amp;$A$1,PASTE_DQS_TRACKER!$A:$A,"&lt;="&amp;$A$2)</f>
        <v>0</v>
      </c>
      <c r="AD59" s="6">
        <f>SUMIFS(PASTE_DQS_TRACKER!$D:$D,PASTE_DQS_TRACKER!$C:$C,Swaps_wk!$AQ59,PASTE_DQS_TRACKER!$B:$B,Swaps_wk!AD$2,PASTE_DQS_TRACKER!$A:$A,"&gt;="&amp;$A$1,PASTE_DQS_TRACKER!$A:$A,"&lt;="&amp;$A$2)-SUMIFS(PASTE_DQS_TRACKER!$D:$D,PASTE_DQS_TRACKER!$C:$C,Swaps_wk!$AQ59,PASTE_DQS_TRACKER!$E:$E,Swaps_wk!AD$2,PASTE_DQS_TRACKER!$A:$A,"&gt;="&amp;$A$1,PASTE_DQS_TRACKER!$A:$A,"&lt;="&amp;$A$2)</f>
        <v>0</v>
      </c>
      <c r="AE59" s="6">
        <f>SUMIFS(PASTE_DQS_TRACKER!$D:$D,PASTE_DQS_TRACKER!$C:$C,Swaps_wk!$AQ59,PASTE_DQS_TRACKER!$B:$B,Swaps_wk!AE$2,PASTE_DQS_TRACKER!$A:$A,"&gt;="&amp;$A$1,PASTE_DQS_TRACKER!$A:$A,"&lt;="&amp;$A$2)-SUMIFS(PASTE_DQS_TRACKER!$D:$D,PASTE_DQS_TRACKER!$C:$C,Swaps_wk!$AQ59,PASTE_DQS_TRACKER!$E:$E,Swaps_wk!AE$2,PASTE_DQS_TRACKER!$A:$A,"&gt;="&amp;$A$1,PASTE_DQS_TRACKER!$A:$A,"&lt;="&amp;$A$2)</f>
        <v>0</v>
      </c>
      <c r="AF59" s="6">
        <f>SUMIFS(PASTE_DQS_TRACKER!$D:$D,PASTE_DQS_TRACKER!$C:$C,Swaps_wk!$AQ59,PASTE_DQS_TRACKER!$B:$B,Swaps_wk!AF$2,PASTE_DQS_TRACKER!$A:$A,"&gt;="&amp;$A$1,PASTE_DQS_TRACKER!$A:$A,"&lt;="&amp;$A$2)-SUMIFS(PASTE_DQS_TRACKER!$D:$D,PASTE_DQS_TRACKER!$C:$C,Swaps_wk!$AQ59,PASTE_DQS_TRACKER!$E:$E,Swaps_wk!AF$2,PASTE_DQS_TRACKER!$A:$A,"&gt;="&amp;$A$1,PASTE_DQS_TRACKER!$A:$A,"&lt;="&amp;$A$2)</f>
        <v>0</v>
      </c>
      <c r="AG59" s="6">
        <f>SUMIFS(PASTE_DQS_TRACKER!$D:$D,PASTE_DQS_TRACKER!$C:$C,Swaps_wk!$AQ59,PASTE_DQS_TRACKER!$B:$B,Swaps_wk!AG$2,PASTE_DQS_TRACKER!$A:$A,"&gt;="&amp;$A$1,PASTE_DQS_TRACKER!$A:$A,"&lt;="&amp;$A$2)-SUMIFS(PASTE_DQS_TRACKER!$D:$D,PASTE_DQS_TRACKER!$C:$C,Swaps_wk!$AQ59,PASTE_DQS_TRACKER!$E:$E,Swaps_wk!AG$2,PASTE_DQS_TRACKER!$A:$A,"&gt;="&amp;$A$1,PASTE_DQS_TRACKER!$A:$A,"&lt;="&amp;$A$2)</f>
        <v>0</v>
      </c>
      <c r="AH59" s="6">
        <f>SUMIFS(PASTE_DQS_TRACKER!$D:$D,PASTE_DQS_TRACKER!$C:$C,Swaps_wk!$AQ59,PASTE_DQS_TRACKER!$B:$B,Swaps_wk!AH$2,PASTE_DQS_TRACKER!$A:$A,"&gt;="&amp;$A$1,PASTE_DQS_TRACKER!$A:$A,"&lt;="&amp;$A$2)-SUMIFS(PASTE_DQS_TRACKER!$D:$D,PASTE_DQS_TRACKER!$C:$C,Swaps_wk!$AQ59,PASTE_DQS_TRACKER!$E:$E,Swaps_wk!AH$2,PASTE_DQS_TRACKER!$A:$A,"&gt;="&amp;$A$1,PASTE_DQS_TRACKER!$A:$A,"&lt;="&amp;$A$2)</f>
        <v>0</v>
      </c>
      <c r="AI59" s="6">
        <f>SUMIFS(PASTE_DQS_TRACKER!$D:$D,PASTE_DQS_TRACKER!$C:$C,Swaps_wk!$AQ59,PASTE_DQS_TRACKER!$B:$B,Swaps_wk!AI$2,PASTE_DQS_TRACKER!$A:$A,"&gt;="&amp;$A$1,PASTE_DQS_TRACKER!$A:$A,"&lt;="&amp;$A$2)-SUMIFS(PASTE_DQS_TRACKER!$D:$D,PASTE_DQS_TRACKER!$C:$C,Swaps_wk!$AQ59,PASTE_DQS_TRACKER!$E:$E,Swaps_wk!AI$2,PASTE_DQS_TRACKER!$A:$A,"&gt;="&amp;$A$1,PASTE_DQS_TRACKER!$A:$A,"&lt;="&amp;$A$2)</f>
        <v>0</v>
      </c>
      <c r="AJ59" s="6">
        <f>SUMIFS(PASTE_DQS_TRACKER!$D:$D,PASTE_DQS_TRACKER!$C:$C,Swaps_wk!$AQ59,PASTE_DQS_TRACKER!$B:$B,Swaps_wk!AJ$2,PASTE_DQS_TRACKER!$A:$A,"&gt;="&amp;$A$1,PASTE_DQS_TRACKER!$A:$A,"&lt;="&amp;$A$2)-SUMIFS(PASTE_DQS_TRACKER!$D:$D,PASTE_DQS_TRACKER!$C:$C,Swaps_wk!$AQ59,PASTE_DQS_TRACKER!$E:$E,Swaps_wk!AJ$2,PASTE_DQS_TRACKER!$A:$A,"&gt;="&amp;$A$1,PASTE_DQS_TRACKER!$A:$A,"&lt;="&amp;$A$2)</f>
        <v>0</v>
      </c>
      <c r="AK59" s="6">
        <f>SUMIFS(PASTE_DQS_TRACKER!$D:$D,PASTE_DQS_TRACKER!$C:$C,Swaps_wk!$AQ59,PASTE_DQS_TRACKER!$B:$B,Swaps_wk!AK$2,PASTE_DQS_TRACKER!$A:$A,"&gt;="&amp;$A$1,PASTE_DQS_TRACKER!$A:$A,"&lt;="&amp;$A$2)-SUMIFS(PASTE_DQS_TRACKER!$D:$D,PASTE_DQS_TRACKER!$C:$C,Swaps_wk!$AQ59,PASTE_DQS_TRACKER!$E:$E,Swaps_wk!AK$2,PASTE_DQS_TRACKER!$A:$A,"&gt;="&amp;$A$1,PASTE_DQS_TRACKER!$A:$A,"&lt;="&amp;$A$2)</f>
        <v>0</v>
      </c>
      <c r="AL59" s="6">
        <f>SUMIFS(PASTE_DQS_TRACKER!$D:$D,PASTE_DQS_TRACKER!$C:$C,Swaps_wk!$AQ59,PASTE_DQS_TRACKER!$B:$B,Swaps_wk!AL$2,PASTE_DQS_TRACKER!$A:$A,"&gt;="&amp;$A$1,PASTE_DQS_TRACKER!$A:$A,"&lt;="&amp;$A$2)-SUMIFS(PASTE_DQS_TRACKER!$D:$D,PASTE_DQS_TRACKER!$C:$C,Swaps_wk!$AQ59,PASTE_DQS_TRACKER!$E:$E,Swaps_wk!AL$2,PASTE_DQS_TRACKER!$A:$A,"&gt;="&amp;$A$1,PASTE_DQS_TRACKER!$A:$A,"&lt;="&amp;$A$2)</f>
        <v>0</v>
      </c>
      <c r="AM59" s="6">
        <f>SUMIFS(PASTE_DQS_TRACKER!$D:$D,PASTE_DQS_TRACKER!$C:$C,Swaps_wk!$AQ59,PASTE_DQS_TRACKER!$B:$B,Swaps_wk!AM$2,PASTE_DQS_TRACKER!$A:$A,"&gt;="&amp;$A$1,PASTE_DQS_TRACKER!$A:$A,"&lt;="&amp;$A$2)-SUMIFS(PASTE_DQS_TRACKER!$D:$D,PASTE_DQS_TRACKER!$C:$C,Swaps_wk!$AQ59,PASTE_DQS_TRACKER!$E:$E,Swaps_wk!AM$2,PASTE_DQS_TRACKER!$A:$A,"&gt;="&amp;$A$1,PASTE_DQS_TRACKER!$A:$A,"&lt;="&amp;$A$2)</f>
        <v>0</v>
      </c>
      <c r="AN59" s="6">
        <f>SUMIFS(PASTE_DQS_TRACKER!$D:$D,PASTE_DQS_TRACKER!$C:$C,Swaps_wk!$AQ59,PASTE_DQS_TRACKER!$B:$B,Swaps_wk!AN$2,PASTE_DQS_TRACKER!$A:$A,"&gt;="&amp;$A$1,PASTE_DQS_TRACKER!$A:$A,"&lt;="&amp;$A$2)-SUMIFS(PASTE_DQS_TRACKER!$D:$D,PASTE_DQS_TRACKER!$C:$C,Swaps_wk!$AQ59,PASTE_DQS_TRACKER!$E:$E,Swaps_wk!AN$2,PASTE_DQS_TRACKER!$A:$A,"&gt;="&amp;$A$1,PASTE_DQS_TRACKER!$A:$A,"&lt;="&amp;$A$2)</f>
        <v>0</v>
      </c>
      <c r="AO59" s="6">
        <f t="shared" si="0"/>
        <v>0</v>
      </c>
      <c r="AP59">
        <v>58</v>
      </c>
      <c r="AQ59" t="str">
        <f t="shared" si="1"/>
        <v>LEM/*07D.</v>
      </c>
    </row>
    <row r="60" spans="1:43" x14ac:dyDescent="0.25">
      <c r="A60" t="s">
        <v>208</v>
      </c>
      <c r="B60" s="6">
        <f>SUMIFS(PASTE_DQS_TRACKER!$D:$D,PASTE_DQS_TRACKER!$C:$C,Swaps_wk!$AQ60,PASTE_DQS_TRACKER!$B:$B,Swaps_wk!B$2,PASTE_DQS_TRACKER!$A:$A,"&gt;="&amp;$A$1,PASTE_DQS_TRACKER!$A:$A,"&lt;="&amp;$A$2)-SUMIFS(PASTE_DQS_TRACKER!$D:$D,PASTE_DQS_TRACKER!$C:$C,Swaps_wk!$AQ60,PASTE_DQS_TRACKER!$E:$E,Swaps_wk!B$2,PASTE_DQS_TRACKER!$A:$A,"&gt;="&amp;$A$1,PASTE_DQS_TRACKER!$A:$A,"&lt;="&amp;$A$2)</f>
        <v>0</v>
      </c>
      <c r="C60" s="6">
        <f>SUMIFS(PASTE_DQS_TRACKER!$D:$D,PASTE_DQS_TRACKER!$C:$C,Swaps_wk!$AQ60,PASTE_DQS_TRACKER!$B:$B,Swaps_wk!C$2,PASTE_DQS_TRACKER!$A:$A,"&gt;="&amp;$A$1,PASTE_DQS_TRACKER!$A:$A,"&lt;="&amp;$A$2)-SUMIFS(PASTE_DQS_TRACKER!$D:$D,PASTE_DQS_TRACKER!$C:$C,Swaps_wk!$AQ60,PASTE_DQS_TRACKER!$E:$E,Swaps_wk!C$2,PASTE_DQS_TRACKER!$A:$A,"&gt;="&amp;$A$1,PASTE_DQS_TRACKER!$A:$A,"&lt;="&amp;$A$2)</f>
        <v>0</v>
      </c>
      <c r="D60" s="6">
        <f>SUMIFS(PASTE_DQS_TRACKER!$D:$D,PASTE_DQS_TRACKER!$C:$C,Swaps_wk!$AQ60,PASTE_DQS_TRACKER!$B:$B,Swaps_wk!D$2,PASTE_DQS_TRACKER!$A:$A,"&gt;="&amp;$A$1,PASTE_DQS_TRACKER!$A:$A,"&lt;="&amp;$A$2)-SUMIFS(PASTE_DQS_TRACKER!$D:$D,PASTE_DQS_TRACKER!$C:$C,Swaps_wk!$AQ60,PASTE_DQS_TRACKER!$E:$E,Swaps_wk!D$2,PASTE_DQS_TRACKER!$A:$A,"&gt;="&amp;$A$1,PASTE_DQS_TRACKER!$A:$A,"&lt;="&amp;$A$2)</f>
        <v>0</v>
      </c>
      <c r="E60" s="6">
        <f>SUMIFS(PASTE_DQS_TRACKER!$D:$D,PASTE_DQS_TRACKER!$C:$C,Swaps_wk!$AQ60,PASTE_DQS_TRACKER!$B:$B,Swaps_wk!E$2,PASTE_DQS_TRACKER!$A:$A,"&gt;="&amp;$A$1,PASTE_DQS_TRACKER!$A:$A,"&lt;="&amp;$A$2)-SUMIFS(PASTE_DQS_TRACKER!$D:$D,PASTE_DQS_TRACKER!$C:$C,Swaps_wk!$AQ60,PASTE_DQS_TRACKER!$E:$E,Swaps_wk!E$2,PASTE_DQS_TRACKER!$A:$A,"&gt;="&amp;$A$1,PASTE_DQS_TRACKER!$A:$A,"&lt;="&amp;$A$2)</f>
        <v>0</v>
      </c>
      <c r="F60" s="6">
        <f>SUMIFS(PASTE_DQS_TRACKER!$D:$D,PASTE_DQS_TRACKER!$C:$C,Swaps_wk!$AQ60,PASTE_DQS_TRACKER!$B:$B,Swaps_wk!F$2,PASTE_DQS_TRACKER!$A:$A,"&gt;="&amp;$A$1,PASTE_DQS_TRACKER!$A:$A,"&lt;="&amp;$A$2)-SUMIFS(PASTE_DQS_TRACKER!$D:$D,PASTE_DQS_TRACKER!$C:$C,Swaps_wk!$AQ60,PASTE_DQS_TRACKER!$E:$E,Swaps_wk!F$2,PASTE_DQS_TRACKER!$A:$A,"&gt;="&amp;$A$1,PASTE_DQS_TRACKER!$A:$A,"&lt;="&amp;$A$2)</f>
        <v>0</v>
      </c>
      <c r="G60" s="6">
        <f>SUMIFS(PASTE_DQS_TRACKER!$D:$D,PASTE_DQS_TRACKER!$C:$C,Swaps_wk!$AQ60,PASTE_DQS_TRACKER!$B:$B,Swaps_wk!G$2,PASTE_DQS_TRACKER!$A:$A,"&gt;="&amp;$A$1,PASTE_DQS_TRACKER!$A:$A,"&lt;="&amp;$A$2)-SUMIFS(PASTE_DQS_TRACKER!$D:$D,PASTE_DQS_TRACKER!$C:$C,Swaps_wk!$AQ60,PASTE_DQS_TRACKER!$E:$E,Swaps_wk!G$2,PASTE_DQS_TRACKER!$A:$A,"&gt;="&amp;$A$1,PASTE_DQS_TRACKER!$A:$A,"&lt;="&amp;$A$2)</f>
        <v>0</v>
      </c>
      <c r="H60" s="6">
        <f>SUMIFS(PASTE_DQS_TRACKER!$D:$D,PASTE_DQS_TRACKER!$C:$C,Swaps_wk!$AQ60,PASTE_DQS_TRACKER!$B:$B,Swaps_wk!H$2,PASTE_DQS_TRACKER!$A:$A,"&gt;="&amp;$A$1,PASTE_DQS_TRACKER!$A:$A,"&lt;="&amp;$A$2)-SUMIFS(PASTE_DQS_TRACKER!$D:$D,PASTE_DQS_TRACKER!$C:$C,Swaps_wk!$AQ60,PASTE_DQS_TRACKER!$E:$E,Swaps_wk!H$2,PASTE_DQS_TRACKER!$A:$A,"&gt;="&amp;$A$1,PASTE_DQS_TRACKER!$A:$A,"&lt;="&amp;$A$2)</f>
        <v>0</v>
      </c>
      <c r="I60" s="6">
        <f>SUMIFS(PASTE_DQS_TRACKER!$D:$D,PASTE_DQS_TRACKER!$C:$C,Swaps_wk!$AQ60,PASTE_DQS_TRACKER!$B:$B,Swaps_wk!I$2,PASTE_DQS_TRACKER!$A:$A,"&gt;="&amp;$A$1,PASTE_DQS_TRACKER!$A:$A,"&lt;="&amp;$A$2)-SUMIFS(PASTE_DQS_TRACKER!$D:$D,PASTE_DQS_TRACKER!$C:$C,Swaps_wk!$AQ60,PASTE_DQS_TRACKER!$E:$E,Swaps_wk!I$2,PASTE_DQS_TRACKER!$A:$A,"&gt;="&amp;$A$1,PASTE_DQS_TRACKER!$A:$A,"&lt;="&amp;$A$2)</f>
        <v>0</v>
      </c>
      <c r="J60" s="6">
        <f>SUMIFS(PASTE_DQS_TRACKER!$D:$D,PASTE_DQS_TRACKER!$C:$C,Swaps_wk!$AQ60,PASTE_DQS_TRACKER!$B:$B,Swaps_wk!J$2,PASTE_DQS_TRACKER!$A:$A,"&gt;="&amp;$A$1,PASTE_DQS_TRACKER!$A:$A,"&lt;="&amp;$A$2)-SUMIFS(PASTE_DQS_TRACKER!$D:$D,PASTE_DQS_TRACKER!$C:$C,Swaps_wk!$AQ60,PASTE_DQS_TRACKER!$E:$E,Swaps_wk!J$2,PASTE_DQS_TRACKER!$A:$A,"&gt;="&amp;$A$1,PASTE_DQS_TRACKER!$A:$A,"&lt;="&amp;$A$2)</f>
        <v>0</v>
      </c>
      <c r="K60" s="6">
        <f>SUMIFS(PASTE_DQS_TRACKER!$D:$D,PASTE_DQS_TRACKER!$C:$C,Swaps_wk!$AQ60,PASTE_DQS_TRACKER!$B:$B,Swaps_wk!K$2,PASTE_DQS_TRACKER!$A:$A,"&gt;="&amp;$A$1,PASTE_DQS_TRACKER!$A:$A,"&lt;="&amp;$A$2)-SUMIFS(PASTE_DQS_TRACKER!$D:$D,PASTE_DQS_TRACKER!$C:$C,Swaps_wk!$AQ60,PASTE_DQS_TRACKER!$E:$E,Swaps_wk!K$2,PASTE_DQS_TRACKER!$A:$A,"&gt;="&amp;$A$1,PASTE_DQS_TRACKER!$A:$A,"&lt;="&amp;$A$2)</f>
        <v>0</v>
      </c>
      <c r="L60" s="6">
        <f>SUMIFS(PASTE_DQS_TRACKER!$D:$D,PASTE_DQS_TRACKER!$C:$C,Swaps_wk!$AQ60,PASTE_DQS_TRACKER!$B:$B,Swaps_wk!L$2,PASTE_DQS_TRACKER!$A:$A,"&gt;="&amp;$A$1,PASTE_DQS_TRACKER!$A:$A,"&lt;="&amp;$A$2)-SUMIFS(PASTE_DQS_TRACKER!$D:$D,PASTE_DQS_TRACKER!$C:$C,Swaps_wk!$AQ60,PASTE_DQS_TRACKER!$E:$E,Swaps_wk!L$2,PASTE_DQS_TRACKER!$A:$A,"&gt;="&amp;$A$1,PASTE_DQS_TRACKER!$A:$A,"&lt;="&amp;$A$2)</f>
        <v>0</v>
      </c>
      <c r="M60" s="6">
        <f>SUMIFS(PASTE_DQS_TRACKER!$D:$D,PASTE_DQS_TRACKER!$C:$C,Swaps_wk!$AQ60,PASTE_DQS_TRACKER!$B:$B,Swaps_wk!M$2,PASTE_DQS_TRACKER!$A:$A,"&gt;="&amp;$A$1,PASTE_DQS_TRACKER!$A:$A,"&lt;="&amp;$A$2)-SUMIFS(PASTE_DQS_TRACKER!$D:$D,PASTE_DQS_TRACKER!$C:$C,Swaps_wk!$AQ60,PASTE_DQS_TRACKER!$E:$E,Swaps_wk!M$2,PASTE_DQS_TRACKER!$A:$A,"&gt;="&amp;$A$1,PASTE_DQS_TRACKER!$A:$A,"&lt;="&amp;$A$2)</f>
        <v>0</v>
      </c>
      <c r="N60" s="6">
        <f>SUMIFS(PASTE_DQS_TRACKER!$D:$D,PASTE_DQS_TRACKER!$C:$C,Swaps_wk!$AQ60,PASTE_DQS_TRACKER!$B:$B,Swaps_wk!N$2,PASTE_DQS_TRACKER!$A:$A,"&gt;="&amp;$A$1,PASTE_DQS_TRACKER!$A:$A,"&lt;="&amp;$A$2)-SUMIFS(PASTE_DQS_TRACKER!$D:$D,PASTE_DQS_TRACKER!$C:$C,Swaps_wk!$AQ60,PASTE_DQS_TRACKER!$E:$E,Swaps_wk!N$2,PASTE_DQS_TRACKER!$A:$A,"&gt;="&amp;$A$1,PASTE_DQS_TRACKER!$A:$A,"&lt;="&amp;$A$2)</f>
        <v>0</v>
      </c>
      <c r="O60" s="6">
        <f>SUMIFS(PASTE_DQS_TRACKER!$D:$D,PASTE_DQS_TRACKER!$C:$C,Swaps_wk!$AQ60,PASTE_DQS_TRACKER!$B:$B,Swaps_wk!O$2,PASTE_DQS_TRACKER!$A:$A,"&gt;="&amp;$A$1,PASTE_DQS_TRACKER!$A:$A,"&lt;="&amp;$A$2)-SUMIFS(PASTE_DQS_TRACKER!$D:$D,PASTE_DQS_TRACKER!$C:$C,Swaps_wk!$AQ60,PASTE_DQS_TRACKER!$E:$E,Swaps_wk!O$2,PASTE_DQS_TRACKER!$A:$A,"&gt;="&amp;$A$1,PASTE_DQS_TRACKER!$A:$A,"&lt;="&amp;$A$2)</f>
        <v>0</v>
      </c>
      <c r="P60" s="6">
        <f>SUMIFS(PASTE_DQS_TRACKER!$D:$D,PASTE_DQS_TRACKER!$C:$C,Swaps_wk!$AQ60,PASTE_DQS_TRACKER!$B:$B,Swaps_wk!P$2,PASTE_DQS_TRACKER!$A:$A,"&gt;="&amp;$A$1,PASTE_DQS_TRACKER!$A:$A,"&lt;="&amp;$A$2)-SUMIFS(PASTE_DQS_TRACKER!$D:$D,PASTE_DQS_TRACKER!$C:$C,Swaps_wk!$AQ60,PASTE_DQS_TRACKER!$E:$E,Swaps_wk!P$2,PASTE_DQS_TRACKER!$A:$A,"&gt;="&amp;$A$1,PASTE_DQS_TRACKER!$A:$A,"&lt;="&amp;$A$2)</f>
        <v>0</v>
      </c>
      <c r="Q60" s="6">
        <f>SUMIFS(PASTE_DQS_TRACKER!$D:$D,PASTE_DQS_TRACKER!$C:$C,Swaps_wk!$AQ60,PASTE_DQS_TRACKER!$B:$B,Swaps_wk!Q$2,PASTE_DQS_TRACKER!$A:$A,"&gt;="&amp;$A$1,PASTE_DQS_TRACKER!$A:$A,"&lt;="&amp;$A$2)-SUMIFS(PASTE_DQS_TRACKER!$D:$D,PASTE_DQS_TRACKER!$C:$C,Swaps_wk!$AQ60,PASTE_DQS_TRACKER!$E:$E,Swaps_wk!Q$2,PASTE_DQS_TRACKER!$A:$A,"&gt;="&amp;$A$1,PASTE_DQS_TRACKER!$A:$A,"&lt;="&amp;$A$2)</f>
        <v>0</v>
      </c>
      <c r="R60" s="6">
        <f>SUMIFS(PASTE_DQS_TRACKER!$D:$D,PASTE_DQS_TRACKER!$C:$C,Swaps_wk!$AQ60,PASTE_DQS_TRACKER!$B:$B,Swaps_wk!R$2,PASTE_DQS_TRACKER!$A:$A,"&gt;="&amp;$A$1,PASTE_DQS_TRACKER!$A:$A,"&lt;="&amp;$A$2)-SUMIFS(PASTE_DQS_TRACKER!$D:$D,PASTE_DQS_TRACKER!$C:$C,Swaps_wk!$AQ60,PASTE_DQS_TRACKER!$E:$E,Swaps_wk!R$2,PASTE_DQS_TRACKER!$A:$A,"&gt;="&amp;$A$1,PASTE_DQS_TRACKER!$A:$A,"&lt;="&amp;$A$2)</f>
        <v>0</v>
      </c>
      <c r="S60" s="6">
        <f>SUMIFS(PASTE_DQS_TRACKER!$D:$D,PASTE_DQS_TRACKER!$C:$C,Swaps_wk!$AQ60,PASTE_DQS_TRACKER!$B:$B,Swaps_wk!S$2,PASTE_DQS_TRACKER!$A:$A,"&gt;="&amp;$A$1,PASTE_DQS_TRACKER!$A:$A,"&lt;="&amp;$A$2)-SUMIFS(PASTE_DQS_TRACKER!$D:$D,PASTE_DQS_TRACKER!$C:$C,Swaps_wk!$AQ60,PASTE_DQS_TRACKER!$E:$E,Swaps_wk!S$2,PASTE_DQS_TRACKER!$A:$A,"&gt;="&amp;$A$1,PASTE_DQS_TRACKER!$A:$A,"&lt;="&amp;$A$2)</f>
        <v>0</v>
      </c>
      <c r="T60" s="6">
        <f>SUMIFS(PASTE_DQS_TRACKER!$D:$D,PASTE_DQS_TRACKER!$C:$C,Swaps_wk!$AQ60,PASTE_DQS_TRACKER!$B:$B,Swaps_wk!T$2,PASTE_DQS_TRACKER!$A:$A,"&gt;="&amp;$A$1,PASTE_DQS_TRACKER!$A:$A,"&lt;="&amp;$A$2)-SUMIFS(PASTE_DQS_TRACKER!$D:$D,PASTE_DQS_TRACKER!$C:$C,Swaps_wk!$AQ60,PASTE_DQS_TRACKER!$E:$E,Swaps_wk!T$2,PASTE_DQS_TRACKER!$A:$A,"&gt;="&amp;$A$1,PASTE_DQS_TRACKER!$A:$A,"&lt;="&amp;$A$2)</f>
        <v>0</v>
      </c>
      <c r="U60" s="6">
        <f>SUMIFS(PASTE_DQS_TRACKER!$D:$D,PASTE_DQS_TRACKER!$C:$C,Swaps_wk!$AQ60,PASTE_DQS_TRACKER!$B:$B,Swaps_wk!U$2,PASTE_DQS_TRACKER!$A:$A,"&gt;="&amp;$A$1,PASTE_DQS_TRACKER!$A:$A,"&lt;="&amp;$A$2)-SUMIFS(PASTE_DQS_TRACKER!$D:$D,PASTE_DQS_TRACKER!$C:$C,Swaps_wk!$AQ60,PASTE_DQS_TRACKER!$E:$E,Swaps_wk!U$2,PASTE_DQS_TRACKER!$A:$A,"&gt;="&amp;$A$1,PASTE_DQS_TRACKER!$A:$A,"&lt;="&amp;$A$2)</f>
        <v>0</v>
      </c>
      <c r="V60" s="6">
        <f>SUMIFS(PASTE_DQS_TRACKER!$D:$D,PASTE_DQS_TRACKER!$C:$C,Swaps_wk!$AQ60,PASTE_DQS_TRACKER!$B:$B,Swaps_wk!V$2,PASTE_DQS_TRACKER!$A:$A,"&gt;="&amp;$A$1,PASTE_DQS_TRACKER!$A:$A,"&lt;="&amp;$A$2)-SUMIFS(PASTE_DQS_TRACKER!$D:$D,PASTE_DQS_TRACKER!$C:$C,Swaps_wk!$AQ60,PASTE_DQS_TRACKER!$E:$E,Swaps_wk!V$2,PASTE_DQS_TRACKER!$A:$A,"&gt;="&amp;$A$1,PASTE_DQS_TRACKER!$A:$A,"&lt;="&amp;$A$2)</f>
        <v>0</v>
      </c>
      <c r="W60" s="6">
        <f>SUMIFS(PASTE_DQS_TRACKER!$D:$D,PASTE_DQS_TRACKER!$C:$C,Swaps_wk!$AQ60,PASTE_DQS_TRACKER!$B:$B,Swaps_wk!W$2,PASTE_DQS_TRACKER!$A:$A,"&gt;="&amp;$A$1,PASTE_DQS_TRACKER!$A:$A,"&lt;="&amp;$A$2)-SUMIFS(PASTE_DQS_TRACKER!$D:$D,PASTE_DQS_TRACKER!$C:$C,Swaps_wk!$AQ60,PASTE_DQS_TRACKER!$E:$E,Swaps_wk!W$2,PASTE_DQS_TRACKER!$A:$A,"&gt;="&amp;$A$1,PASTE_DQS_TRACKER!$A:$A,"&lt;="&amp;$A$2)</f>
        <v>0</v>
      </c>
      <c r="X60" s="6">
        <f>SUMIFS(PASTE_DQS_TRACKER!$D:$D,PASTE_DQS_TRACKER!$C:$C,Swaps_wk!$AQ60,PASTE_DQS_TRACKER!$B:$B,Swaps_wk!X$2,PASTE_DQS_TRACKER!$A:$A,"&gt;="&amp;$A$1,PASTE_DQS_TRACKER!$A:$A,"&lt;="&amp;$A$2)-SUMIFS(PASTE_DQS_TRACKER!$D:$D,PASTE_DQS_TRACKER!$C:$C,Swaps_wk!$AQ60,PASTE_DQS_TRACKER!$E:$E,Swaps_wk!X$2,PASTE_DQS_TRACKER!$A:$A,"&gt;="&amp;$A$1,PASTE_DQS_TRACKER!$A:$A,"&lt;="&amp;$A$2)</f>
        <v>0</v>
      </c>
      <c r="Y60" s="6">
        <f>SUMIFS(PASTE_DQS_TRACKER!$D:$D,PASTE_DQS_TRACKER!$C:$C,Swaps_wk!$AQ60,PASTE_DQS_TRACKER!$B:$B,Swaps_wk!Y$2,PASTE_DQS_TRACKER!$A:$A,"&gt;="&amp;$A$1,PASTE_DQS_TRACKER!$A:$A,"&lt;="&amp;$A$2)-SUMIFS(PASTE_DQS_TRACKER!$D:$D,PASTE_DQS_TRACKER!$C:$C,Swaps_wk!$AQ60,PASTE_DQS_TRACKER!$E:$E,Swaps_wk!Y$2,PASTE_DQS_TRACKER!$A:$A,"&gt;="&amp;$A$1,PASTE_DQS_TRACKER!$A:$A,"&lt;="&amp;$A$2)</f>
        <v>0</v>
      </c>
      <c r="Z60" s="6">
        <f>SUMIFS(PASTE_DQS_TRACKER!$D:$D,PASTE_DQS_TRACKER!$C:$C,Swaps_wk!$AQ60,PASTE_DQS_TRACKER!$B:$B,Swaps_wk!Z$2,PASTE_DQS_TRACKER!$A:$A,"&gt;="&amp;$A$1,PASTE_DQS_TRACKER!$A:$A,"&lt;="&amp;$A$2)-SUMIFS(PASTE_DQS_TRACKER!$D:$D,PASTE_DQS_TRACKER!$C:$C,Swaps_wk!$AQ60,PASTE_DQS_TRACKER!$E:$E,Swaps_wk!Z$2,PASTE_DQS_TRACKER!$A:$A,"&gt;="&amp;$A$1,PASTE_DQS_TRACKER!$A:$A,"&lt;="&amp;$A$2)</f>
        <v>0</v>
      </c>
      <c r="AA60" s="6">
        <f>SUMIFS(PASTE_DQS_TRACKER!$D:$D,PASTE_DQS_TRACKER!$C:$C,Swaps_wk!$AQ60,PASTE_DQS_TRACKER!$B:$B,Swaps_wk!AA$2,PASTE_DQS_TRACKER!$A:$A,"&gt;="&amp;$A$1,PASTE_DQS_TRACKER!$A:$A,"&lt;="&amp;$A$2)-SUMIFS(PASTE_DQS_TRACKER!$D:$D,PASTE_DQS_TRACKER!$C:$C,Swaps_wk!$AQ60,PASTE_DQS_TRACKER!$E:$E,Swaps_wk!AA$2,PASTE_DQS_TRACKER!$A:$A,"&gt;="&amp;$A$1,PASTE_DQS_TRACKER!$A:$A,"&lt;="&amp;$A$2)</f>
        <v>0</v>
      </c>
      <c r="AB60" s="6">
        <f>SUMIFS(PASTE_DQS_TRACKER!$D:$D,PASTE_DQS_TRACKER!$C:$C,Swaps_wk!$AQ60,PASTE_DQS_TRACKER!$B:$B,Swaps_wk!AB$2,PASTE_DQS_TRACKER!$A:$A,"&gt;="&amp;$A$1,PASTE_DQS_TRACKER!$A:$A,"&lt;="&amp;$A$2)-SUMIFS(PASTE_DQS_TRACKER!$D:$D,PASTE_DQS_TRACKER!$C:$C,Swaps_wk!$AQ60,PASTE_DQS_TRACKER!$E:$E,Swaps_wk!AB$2,PASTE_DQS_TRACKER!$A:$A,"&gt;="&amp;$A$1,PASTE_DQS_TRACKER!$A:$A,"&lt;="&amp;$A$2)</f>
        <v>0</v>
      </c>
      <c r="AC60" s="6">
        <f>SUMIFS(PASTE_DQS_TRACKER!$D:$D,PASTE_DQS_TRACKER!$C:$C,Swaps_wk!$AQ60,PASTE_DQS_TRACKER!$B:$B,Swaps_wk!AC$2,PASTE_DQS_TRACKER!$A:$A,"&gt;="&amp;$A$1,PASTE_DQS_TRACKER!$A:$A,"&lt;="&amp;$A$2)-SUMIFS(PASTE_DQS_TRACKER!$D:$D,PASTE_DQS_TRACKER!$C:$C,Swaps_wk!$AQ60,PASTE_DQS_TRACKER!$E:$E,Swaps_wk!AC$2,PASTE_DQS_TRACKER!$A:$A,"&gt;="&amp;$A$1,PASTE_DQS_TRACKER!$A:$A,"&lt;="&amp;$A$2)</f>
        <v>0</v>
      </c>
      <c r="AD60" s="6">
        <f>SUMIFS(PASTE_DQS_TRACKER!$D:$D,PASTE_DQS_TRACKER!$C:$C,Swaps_wk!$AQ60,PASTE_DQS_TRACKER!$B:$B,Swaps_wk!AD$2,PASTE_DQS_TRACKER!$A:$A,"&gt;="&amp;$A$1,PASTE_DQS_TRACKER!$A:$A,"&lt;="&amp;$A$2)-SUMIFS(PASTE_DQS_TRACKER!$D:$D,PASTE_DQS_TRACKER!$C:$C,Swaps_wk!$AQ60,PASTE_DQS_TRACKER!$E:$E,Swaps_wk!AD$2,PASTE_DQS_TRACKER!$A:$A,"&gt;="&amp;$A$1,PASTE_DQS_TRACKER!$A:$A,"&lt;="&amp;$A$2)</f>
        <v>0</v>
      </c>
      <c r="AE60" s="6">
        <f>SUMIFS(PASTE_DQS_TRACKER!$D:$D,PASTE_DQS_TRACKER!$C:$C,Swaps_wk!$AQ60,PASTE_DQS_TRACKER!$B:$B,Swaps_wk!AE$2,PASTE_DQS_TRACKER!$A:$A,"&gt;="&amp;$A$1,PASTE_DQS_TRACKER!$A:$A,"&lt;="&amp;$A$2)-SUMIFS(PASTE_DQS_TRACKER!$D:$D,PASTE_DQS_TRACKER!$C:$C,Swaps_wk!$AQ60,PASTE_DQS_TRACKER!$E:$E,Swaps_wk!AE$2,PASTE_DQS_TRACKER!$A:$A,"&gt;="&amp;$A$1,PASTE_DQS_TRACKER!$A:$A,"&lt;="&amp;$A$2)</f>
        <v>0</v>
      </c>
      <c r="AF60" s="6">
        <f>SUMIFS(PASTE_DQS_TRACKER!$D:$D,PASTE_DQS_TRACKER!$C:$C,Swaps_wk!$AQ60,PASTE_DQS_TRACKER!$B:$B,Swaps_wk!AF$2,PASTE_DQS_TRACKER!$A:$A,"&gt;="&amp;$A$1,PASTE_DQS_TRACKER!$A:$A,"&lt;="&amp;$A$2)-SUMIFS(PASTE_DQS_TRACKER!$D:$D,PASTE_DQS_TRACKER!$C:$C,Swaps_wk!$AQ60,PASTE_DQS_TRACKER!$E:$E,Swaps_wk!AF$2,PASTE_DQS_TRACKER!$A:$A,"&gt;="&amp;$A$1,PASTE_DQS_TRACKER!$A:$A,"&lt;="&amp;$A$2)</f>
        <v>0</v>
      </c>
      <c r="AG60" s="6">
        <f>SUMIFS(PASTE_DQS_TRACKER!$D:$D,PASTE_DQS_TRACKER!$C:$C,Swaps_wk!$AQ60,PASTE_DQS_TRACKER!$B:$B,Swaps_wk!AG$2,PASTE_DQS_TRACKER!$A:$A,"&gt;="&amp;$A$1,PASTE_DQS_TRACKER!$A:$A,"&lt;="&amp;$A$2)-SUMIFS(PASTE_DQS_TRACKER!$D:$D,PASTE_DQS_TRACKER!$C:$C,Swaps_wk!$AQ60,PASTE_DQS_TRACKER!$E:$E,Swaps_wk!AG$2,PASTE_DQS_TRACKER!$A:$A,"&gt;="&amp;$A$1,PASTE_DQS_TRACKER!$A:$A,"&lt;="&amp;$A$2)</f>
        <v>0</v>
      </c>
      <c r="AH60" s="6">
        <f>SUMIFS(PASTE_DQS_TRACKER!$D:$D,PASTE_DQS_TRACKER!$C:$C,Swaps_wk!$AQ60,PASTE_DQS_TRACKER!$B:$B,Swaps_wk!AH$2,PASTE_DQS_TRACKER!$A:$A,"&gt;="&amp;$A$1,PASTE_DQS_TRACKER!$A:$A,"&lt;="&amp;$A$2)-SUMIFS(PASTE_DQS_TRACKER!$D:$D,PASTE_DQS_TRACKER!$C:$C,Swaps_wk!$AQ60,PASTE_DQS_TRACKER!$E:$E,Swaps_wk!AH$2,PASTE_DQS_TRACKER!$A:$A,"&gt;="&amp;$A$1,PASTE_DQS_TRACKER!$A:$A,"&lt;="&amp;$A$2)</f>
        <v>0</v>
      </c>
      <c r="AI60" s="6">
        <f>SUMIFS(PASTE_DQS_TRACKER!$D:$D,PASTE_DQS_TRACKER!$C:$C,Swaps_wk!$AQ60,PASTE_DQS_TRACKER!$B:$B,Swaps_wk!AI$2,PASTE_DQS_TRACKER!$A:$A,"&gt;="&amp;$A$1,PASTE_DQS_TRACKER!$A:$A,"&lt;="&amp;$A$2)-SUMIFS(PASTE_DQS_TRACKER!$D:$D,PASTE_DQS_TRACKER!$C:$C,Swaps_wk!$AQ60,PASTE_DQS_TRACKER!$E:$E,Swaps_wk!AI$2,PASTE_DQS_TRACKER!$A:$A,"&gt;="&amp;$A$1,PASTE_DQS_TRACKER!$A:$A,"&lt;="&amp;$A$2)</f>
        <v>0</v>
      </c>
      <c r="AJ60" s="6">
        <f>SUMIFS(PASTE_DQS_TRACKER!$D:$D,PASTE_DQS_TRACKER!$C:$C,Swaps_wk!$AQ60,PASTE_DQS_TRACKER!$B:$B,Swaps_wk!AJ$2,PASTE_DQS_TRACKER!$A:$A,"&gt;="&amp;$A$1,PASTE_DQS_TRACKER!$A:$A,"&lt;="&amp;$A$2)-SUMIFS(PASTE_DQS_TRACKER!$D:$D,PASTE_DQS_TRACKER!$C:$C,Swaps_wk!$AQ60,PASTE_DQS_TRACKER!$E:$E,Swaps_wk!AJ$2,PASTE_DQS_TRACKER!$A:$A,"&gt;="&amp;$A$1,PASTE_DQS_TRACKER!$A:$A,"&lt;="&amp;$A$2)</f>
        <v>0</v>
      </c>
      <c r="AK60" s="6">
        <f>SUMIFS(PASTE_DQS_TRACKER!$D:$D,PASTE_DQS_TRACKER!$C:$C,Swaps_wk!$AQ60,PASTE_DQS_TRACKER!$B:$B,Swaps_wk!AK$2,PASTE_DQS_TRACKER!$A:$A,"&gt;="&amp;$A$1,PASTE_DQS_TRACKER!$A:$A,"&lt;="&amp;$A$2)-SUMIFS(PASTE_DQS_TRACKER!$D:$D,PASTE_DQS_TRACKER!$C:$C,Swaps_wk!$AQ60,PASTE_DQS_TRACKER!$E:$E,Swaps_wk!AK$2,PASTE_DQS_TRACKER!$A:$A,"&gt;="&amp;$A$1,PASTE_DQS_TRACKER!$A:$A,"&lt;="&amp;$A$2)</f>
        <v>0</v>
      </c>
      <c r="AL60" s="6">
        <f>SUMIFS(PASTE_DQS_TRACKER!$D:$D,PASTE_DQS_TRACKER!$C:$C,Swaps_wk!$AQ60,PASTE_DQS_TRACKER!$B:$B,Swaps_wk!AL$2,PASTE_DQS_TRACKER!$A:$A,"&gt;="&amp;$A$1,PASTE_DQS_TRACKER!$A:$A,"&lt;="&amp;$A$2)-SUMIFS(PASTE_DQS_TRACKER!$D:$D,PASTE_DQS_TRACKER!$C:$C,Swaps_wk!$AQ60,PASTE_DQS_TRACKER!$E:$E,Swaps_wk!AL$2,PASTE_DQS_TRACKER!$A:$A,"&gt;="&amp;$A$1,PASTE_DQS_TRACKER!$A:$A,"&lt;="&amp;$A$2)</f>
        <v>0</v>
      </c>
      <c r="AM60" s="6">
        <f>SUMIFS(PASTE_DQS_TRACKER!$D:$D,PASTE_DQS_TRACKER!$C:$C,Swaps_wk!$AQ60,PASTE_DQS_TRACKER!$B:$B,Swaps_wk!AM$2,PASTE_DQS_TRACKER!$A:$A,"&gt;="&amp;$A$1,PASTE_DQS_TRACKER!$A:$A,"&lt;="&amp;$A$2)-SUMIFS(PASTE_DQS_TRACKER!$D:$D,PASTE_DQS_TRACKER!$C:$C,Swaps_wk!$AQ60,PASTE_DQS_TRACKER!$E:$E,Swaps_wk!AM$2,PASTE_DQS_TRACKER!$A:$A,"&gt;="&amp;$A$1,PASTE_DQS_TRACKER!$A:$A,"&lt;="&amp;$A$2)</f>
        <v>0</v>
      </c>
      <c r="AN60" s="6">
        <f>SUMIFS(PASTE_DQS_TRACKER!$D:$D,PASTE_DQS_TRACKER!$C:$C,Swaps_wk!$AQ60,PASTE_DQS_TRACKER!$B:$B,Swaps_wk!AN$2,PASTE_DQS_TRACKER!$A:$A,"&gt;="&amp;$A$1,PASTE_DQS_TRACKER!$A:$A,"&lt;="&amp;$A$2)-SUMIFS(PASTE_DQS_TRACKER!$D:$D,PASTE_DQS_TRACKER!$C:$C,Swaps_wk!$AQ60,PASTE_DQS_TRACKER!$E:$E,Swaps_wk!AN$2,PASTE_DQS_TRACKER!$A:$A,"&gt;="&amp;$A$1,PASTE_DQS_TRACKER!$A:$A,"&lt;="&amp;$A$2)</f>
        <v>0</v>
      </c>
      <c r="AO60" s="6">
        <f t="shared" si="0"/>
        <v>0</v>
      </c>
      <c r="AP60">
        <v>59</v>
      </c>
      <c r="AQ60" t="str">
        <f t="shared" si="1"/>
        <v>LEM/*2AC4-C2</v>
      </c>
    </row>
    <row r="61" spans="1:43" x14ac:dyDescent="0.25">
      <c r="A61" t="s">
        <v>34</v>
      </c>
      <c r="B61" s="6">
        <f>SUMIFS(PASTE_DQS_TRACKER!$D:$D,PASTE_DQS_TRACKER!$C:$C,Swaps_wk!$AQ61,PASTE_DQS_TRACKER!$B:$B,Swaps_wk!B$2,PASTE_DQS_TRACKER!$A:$A,"&gt;="&amp;$A$1,PASTE_DQS_TRACKER!$A:$A,"&lt;="&amp;$A$2)-SUMIFS(PASTE_DQS_TRACKER!$D:$D,PASTE_DQS_TRACKER!$C:$C,Swaps_wk!$AQ61,PASTE_DQS_TRACKER!$E:$E,Swaps_wk!B$2,PASTE_DQS_TRACKER!$A:$A,"&gt;="&amp;$A$1,PASTE_DQS_TRACKER!$A:$A,"&lt;="&amp;$A$2)</f>
        <v>0</v>
      </c>
      <c r="C61" s="6">
        <f>SUMIFS(PASTE_DQS_TRACKER!$D:$D,PASTE_DQS_TRACKER!$C:$C,Swaps_wk!$AQ61,PASTE_DQS_TRACKER!$B:$B,Swaps_wk!C$2,PASTE_DQS_TRACKER!$A:$A,"&gt;="&amp;$A$1,PASTE_DQS_TRACKER!$A:$A,"&lt;="&amp;$A$2)-SUMIFS(PASTE_DQS_TRACKER!$D:$D,PASTE_DQS_TRACKER!$C:$C,Swaps_wk!$AQ61,PASTE_DQS_TRACKER!$E:$E,Swaps_wk!C$2,PASTE_DQS_TRACKER!$A:$A,"&gt;="&amp;$A$1,PASTE_DQS_TRACKER!$A:$A,"&lt;="&amp;$A$2)</f>
        <v>0</v>
      </c>
      <c r="D61" s="6">
        <f>SUMIFS(PASTE_DQS_TRACKER!$D:$D,PASTE_DQS_TRACKER!$C:$C,Swaps_wk!$AQ61,PASTE_DQS_TRACKER!$B:$B,Swaps_wk!D$2,PASTE_DQS_TRACKER!$A:$A,"&gt;="&amp;$A$1,PASTE_DQS_TRACKER!$A:$A,"&lt;="&amp;$A$2)-SUMIFS(PASTE_DQS_TRACKER!$D:$D,PASTE_DQS_TRACKER!$C:$C,Swaps_wk!$AQ61,PASTE_DQS_TRACKER!$E:$E,Swaps_wk!D$2,PASTE_DQS_TRACKER!$A:$A,"&gt;="&amp;$A$1,PASTE_DQS_TRACKER!$A:$A,"&lt;="&amp;$A$2)</f>
        <v>0</v>
      </c>
      <c r="E61" s="6">
        <f>SUMIFS(PASTE_DQS_TRACKER!$D:$D,PASTE_DQS_TRACKER!$C:$C,Swaps_wk!$AQ61,PASTE_DQS_TRACKER!$B:$B,Swaps_wk!E$2,PASTE_DQS_TRACKER!$A:$A,"&gt;="&amp;$A$1,PASTE_DQS_TRACKER!$A:$A,"&lt;="&amp;$A$2)-SUMIFS(PASTE_DQS_TRACKER!$D:$D,PASTE_DQS_TRACKER!$C:$C,Swaps_wk!$AQ61,PASTE_DQS_TRACKER!$E:$E,Swaps_wk!E$2,PASTE_DQS_TRACKER!$A:$A,"&gt;="&amp;$A$1,PASTE_DQS_TRACKER!$A:$A,"&lt;="&amp;$A$2)</f>
        <v>0</v>
      </c>
      <c r="F61" s="6">
        <f>SUMIFS(PASTE_DQS_TRACKER!$D:$D,PASTE_DQS_TRACKER!$C:$C,Swaps_wk!$AQ61,PASTE_DQS_TRACKER!$B:$B,Swaps_wk!F$2,PASTE_DQS_TRACKER!$A:$A,"&gt;="&amp;$A$1,PASTE_DQS_TRACKER!$A:$A,"&lt;="&amp;$A$2)-SUMIFS(PASTE_DQS_TRACKER!$D:$D,PASTE_DQS_TRACKER!$C:$C,Swaps_wk!$AQ61,PASTE_DQS_TRACKER!$E:$E,Swaps_wk!F$2,PASTE_DQS_TRACKER!$A:$A,"&gt;="&amp;$A$1,PASTE_DQS_TRACKER!$A:$A,"&lt;="&amp;$A$2)</f>
        <v>0</v>
      </c>
      <c r="G61" s="6">
        <f>SUMIFS(PASTE_DQS_TRACKER!$D:$D,PASTE_DQS_TRACKER!$C:$C,Swaps_wk!$AQ61,PASTE_DQS_TRACKER!$B:$B,Swaps_wk!G$2,PASTE_DQS_TRACKER!$A:$A,"&gt;="&amp;$A$1,PASTE_DQS_TRACKER!$A:$A,"&lt;="&amp;$A$2)-SUMIFS(PASTE_DQS_TRACKER!$D:$D,PASTE_DQS_TRACKER!$C:$C,Swaps_wk!$AQ61,PASTE_DQS_TRACKER!$E:$E,Swaps_wk!G$2,PASTE_DQS_TRACKER!$A:$A,"&gt;="&amp;$A$1,PASTE_DQS_TRACKER!$A:$A,"&lt;="&amp;$A$2)</f>
        <v>0</v>
      </c>
      <c r="H61" s="6">
        <f>SUMIFS(PASTE_DQS_TRACKER!$D:$D,PASTE_DQS_TRACKER!$C:$C,Swaps_wk!$AQ61,PASTE_DQS_TRACKER!$B:$B,Swaps_wk!H$2,PASTE_DQS_TRACKER!$A:$A,"&gt;="&amp;$A$1,PASTE_DQS_TRACKER!$A:$A,"&lt;="&amp;$A$2)-SUMIFS(PASTE_DQS_TRACKER!$D:$D,PASTE_DQS_TRACKER!$C:$C,Swaps_wk!$AQ61,PASTE_DQS_TRACKER!$E:$E,Swaps_wk!H$2,PASTE_DQS_TRACKER!$A:$A,"&gt;="&amp;$A$1,PASTE_DQS_TRACKER!$A:$A,"&lt;="&amp;$A$2)</f>
        <v>0</v>
      </c>
      <c r="I61" s="6">
        <f>SUMIFS(PASTE_DQS_TRACKER!$D:$D,PASTE_DQS_TRACKER!$C:$C,Swaps_wk!$AQ61,PASTE_DQS_TRACKER!$B:$B,Swaps_wk!I$2,PASTE_DQS_TRACKER!$A:$A,"&gt;="&amp;$A$1,PASTE_DQS_TRACKER!$A:$A,"&lt;="&amp;$A$2)-SUMIFS(PASTE_DQS_TRACKER!$D:$D,PASTE_DQS_TRACKER!$C:$C,Swaps_wk!$AQ61,PASTE_DQS_TRACKER!$E:$E,Swaps_wk!I$2,PASTE_DQS_TRACKER!$A:$A,"&gt;="&amp;$A$1,PASTE_DQS_TRACKER!$A:$A,"&lt;="&amp;$A$2)</f>
        <v>0</v>
      </c>
      <c r="J61" s="6">
        <f>SUMIFS(PASTE_DQS_TRACKER!$D:$D,PASTE_DQS_TRACKER!$C:$C,Swaps_wk!$AQ61,PASTE_DQS_TRACKER!$B:$B,Swaps_wk!J$2,PASTE_DQS_TRACKER!$A:$A,"&gt;="&amp;$A$1,PASTE_DQS_TRACKER!$A:$A,"&lt;="&amp;$A$2)-SUMIFS(PASTE_DQS_TRACKER!$D:$D,PASTE_DQS_TRACKER!$C:$C,Swaps_wk!$AQ61,PASTE_DQS_TRACKER!$E:$E,Swaps_wk!J$2,PASTE_DQS_TRACKER!$A:$A,"&gt;="&amp;$A$1,PASTE_DQS_TRACKER!$A:$A,"&lt;="&amp;$A$2)</f>
        <v>0</v>
      </c>
      <c r="K61" s="6">
        <f>SUMIFS(PASTE_DQS_TRACKER!$D:$D,PASTE_DQS_TRACKER!$C:$C,Swaps_wk!$AQ61,PASTE_DQS_TRACKER!$B:$B,Swaps_wk!K$2,PASTE_DQS_TRACKER!$A:$A,"&gt;="&amp;$A$1,PASTE_DQS_TRACKER!$A:$A,"&lt;="&amp;$A$2)-SUMIFS(PASTE_DQS_TRACKER!$D:$D,PASTE_DQS_TRACKER!$C:$C,Swaps_wk!$AQ61,PASTE_DQS_TRACKER!$E:$E,Swaps_wk!K$2,PASTE_DQS_TRACKER!$A:$A,"&gt;="&amp;$A$1,PASTE_DQS_TRACKER!$A:$A,"&lt;="&amp;$A$2)</f>
        <v>0</v>
      </c>
      <c r="L61" s="6">
        <f>SUMIFS(PASTE_DQS_TRACKER!$D:$D,PASTE_DQS_TRACKER!$C:$C,Swaps_wk!$AQ61,PASTE_DQS_TRACKER!$B:$B,Swaps_wk!L$2,PASTE_DQS_TRACKER!$A:$A,"&gt;="&amp;$A$1,PASTE_DQS_TRACKER!$A:$A,"&lt;="&amp;$A$2)-SUMIFS(PASTE_DQS_TRACKER!$D:$D,PASTE_DQS_TRACKER!$C:$C,Swaps_wk!$AQ61,PASTE_DQS_TRACKER!$E:$E,Swaps_wk!L$2,PASTE_DQS_TRACKER!$A:$A,"&gt;="&amp;$A$1,PASTE_DQS_TRACKER!$A:$A,"&lt;="&amp;$A$2)</f>
        <v>0</v>
      </c>
      <c r="M61" s="6">
        <f>SUMIFS(PASTE_DQS_TRACKER!$D:$D,PASTE_DQS_TRACKER!$C:$C,Swaps_wk!$AQ61,PASTE_DQS_TRACKER!$B:$B,Swaps_wk!M$2,PASTE_DQS_TRACKER!$A:$A,"&gt;="&amp;$A$1,PASTE_DQS_TRACKER!$A:$A,"&lt;="&amp;$A$2)-SUMIFS(PASTE_DQS_TRACKER!$D:$D,PASTE_DQS_TRACKER!$C:$C,Swaps_wk!$AQ61,PASTE_DQS_TRACKER!$E:$E,Swaps_wk!M$2,PASTE_DQS_TRACKER!$A:$A,"&gt;="&amp;$A$1,PASTE_DQS_TRACKER!$A:$A,"&lt;="&amp;$A$2)</f>
        <v>0</v>
      </c>
      <c r="N61" s="6">
        <f>SUMIFS(PASTE_DQS_TRACKER!$D:$D,PASTE_DQS_TRACKER!$C:$C,Swaps_wk!$AQ61,PASTE_DQS_TRACKER!$B:$B,Swaps_wk!N$2,PASTE_DQS_TRACKER!$A:$A,"&gt;="&amp;$A$1,PASTE_DQS_TRACKER!$A:$A,"&lt;="&amp;$A$2)-SUMIFS(PASTE_DQS_TRACKER!$D:$D,PASTE_DQS_TRACKER!$C:$C,Swaps_wk!$AQ61,PASTE_DQS_TRACKER!$E:$E,Swaps_wk!N$2,PASTE_DQS_TRACKER!$A:$A,"&gt;="&amp;$A$1,PASTE_DQS_TRACKER!$A:$A,"&lt;="&amp;$A$2)</f>
        <v>0</v>
      </c>
      <c r="O61" s="6">
        <f>SUMIFS(PASTE_DQS_TRACKER!$D:$D,PASTE_DQS_TRACKER!$C:$C,Swaps_wk!$AQ61,PASTE_DQS_TRACKER!$B:$B,Swaps_wk!O$2,PASTE_DQS_TRACKER!$A:$A,"&gt;="&amp;$A$1,PASTE_DQS_TRACKER!$A:$A,"&lt;="&amp;$A$2)-SUMIFS(PASTE_DQS_TRACKER!$D:$D,PASTE_DQS_TRACKER!$C:$C,Swaps_wk!$AQ61,PASTE_DQS_TRACKER!$E:$E,Swaps_wk!O$2,PASTE_DQS_TRACKER!$A:$A,"&gt;="&amp;$A$1,PASTE_DQS_TRACKER!$A:$A,"&lt;="&amp;$A$2)</f>
        <v>0</v>
      </c>
      <c r="P61" s="6">
        <f>SUMIFS(PASTE_DQS_TRACKER!$D:$D,PASTE_DQS_TRACKER!$C:$C,Swaps_wk!$AQ61,PASTE_DQS_TRACKER!$B:$B,Swaps_wk!P$2,PASTE_DQS_TRACKER!$A:$A,"&gt;="&amp;$A$1,PASTE_DQS_TRACKER!$A:$A,"&lt;="&amp;$A$2)-SUMIFS(PASTE_DQS_TRACKER!$D:$D,PASTE_DQS_TRACKER!$C:$C,Swaps_wk!$AQ61,PASTE_DQS_TRACKER!$E:$E,Swaps_wk!P$2,PASTE_DQS_TRACKER!$A:$A,"&gt;="&amp;$A$1,PASTE_DQS_TRACKER!$A:$A,"&lt;="&amp;$A$2)</f>
        <v>0</v>
      </c>
      <c r="Q61" s="6">
        <f>SUMIFS(PASTE_DQS_TRACKER!$D:$D,PASTE_DQS_TRACKER!$C:$C,Swaps_wk!$AQ61,PASTE_DQS_TRACKER!$B:$B,Swaps_wk!Q$2,PASTE_DQS_TRACKER!$A:$A,"&gt;="&amp;$A$1,PASTE_DQS_TRACKER!$A:$A,"&lt;="&amp;$A$2)-SUMIFS(PASTE_DQS_TRACKER!$D:$D,PASTE_DQS_TRACKER!$C:$C,Swaps_wk!$AQ61,PASTE_DQS_TRACKER!$E:$E,Swaps_wk!Q$2,PASTE_DQS_TRACKER!$A:$A,"&gt;="&amp;$A$1,PASTE_DQS_TRACKER!$A:$A,"&lt;="&amp;$A$2)</f>
        <v>0</v>
      </c>
      <c r="R61" s="6">
        <f>SUMIFS(PASTE_DQS_TRACKER!$D:$D,PASTE_DQS_TRACKER!$C:$C,Swaps_wk!$AQ61,PASTE_DQS_TRACKER!$B:$B,Swaps_wk!R$2,PASTE_DQS_TRACKER!$A:$A,"&gt;="&amp;$A$1,PASTE_DQS_TRACKER!$A:$A,"&lt;="&amp;$A$2)-SUMIFS(PASTE_DQS_TRACKER!$D:$D,PASTE_DQS_TRACKER!$C:$C,Swaps_wk!$AQ61,PASTE_DQS_TRACKER!$E:$E,Swaps_wk!R$2,PASTE_DQS_TRACKER!$A:$A,"&gt;="&amp;$A$1,PASTE_DQS_TRACKER!$A:$A,"&lt;="&amp;$A$2)</f>
        <v>0</v>
      </c>
      <c r="S61" s="6">
        <f>SUMIFS(PASTE_DQS_TRACKER!$D:$D,PASTE_DQS_TRACKER!$C:$C,Swaps_wk!$AQ61,PASTE_DQS_TRACKER!$B:$B,Swaps_wk!S$2,PASTE_DQS_TRACKER!$A:$A,"&gt;="&amp;$A$1,PASTE_DQS_TRACKER!$A:$A,"&lt;="&amp;$A$2)-SUMIFS(PASTE_DQS_TRACKER!$D:$D,PASTE_DQS_TRACKER!$C:$C,Swaps_wk!$AQ61,PASTE_DQS_TRACKER!$E:$E,Swaps_wk!S$2,PASTE_DQS_TRACKER!$A:$A,"&gt;="&amp;$A$1,PASTE_DQS_TRACKER!$A:$A,"&lt;="&amp;$A$2)</f>
        <v>0</v>
      </c>
      <c r="T61" s="6">
        <f>SUMIFS(PASTE_DQS_TRACKER!$D:$D,PASTE_DQS_TRACKER!$C:$C,Swaps_wk!$AQ61,PASTE_DQS_TRACKER!$B:$B,Swaps_wk!T$2,PASTE_DQS_TRACKER!$A:$A,"&gt;="&amp;$A$1,PASTE_DQS_TRACKER!$A:$A,"&lt;="&amp;$A$2)-SUMIFS(PASTE_DQS_TRACKER!$D:$D,PASTE_DQS_TRACKER!$C:$C,Swaps_wk!$AQ61,PASTE_DQS_TRACKER!$E:$E,Swaps_wk!T$2,PASTE_DQS_TRACKER!$A:$A,"&gt;="&amp;$A$1,PASTE_DQS_TRACKER!$A:$A,"&lt;="&amp;$A$2)</f>
        <v>0</v>
      </c>
      <c r="U61" s="6">
        <f>SUMIFS(PASTE_DQS_TRACKER!$D:$D,PASTE_DQS_TRACKER!$C:$C,Swaps_wk!$AQ61,PASTE_DQS_TRACKER!$B:$B,Swaps_wk!U$2,PASTE_DQS_TRACKER!$A:$A,"&gt;="&amp;$A$1,PASTE_DQS_TRACKER!$A:$A,"&lt;="&amp;$A$2)-SUMIFS(PASTE_DQS_TRACKER!$D:$D,PASTE_DQS_TRACKER!$C:$C,Swaps_wk!$AQ61,PASTE_DQS_TRACKER!$E:$E,Swaps_wk!U$2,PASTE_DQS_TRACKER!$A:$A,"&gt;="&amp;$A$1,PASTE_DQS_TRACKER!$A:$A,"&lt;="&amp;$A$2)</f>
        <v>0</v>
      </c>
      <c r="V61" s="6">
        <f>SUMIFS(PASTE_DQS_TRACKER!$D:$D,PASTE_DQS_TRACKER!$C:$C,Swaps_wk!$AQ61,PASTE_DQS_TRACKER!$B:$B,Swaps_wk!V$2,PASTE_DQS_TRACKER!$A:$A,"&gt;="&amp;$A$1,PASTE_DQS_TRACKER!$A:$A,"&lt;="&amp;$A$2)-SUMIFS(PASTE_DQS_TRACKER!$D:$D,PASTE_DQS_TRACKER!$C:$C,Swaps_wk!$AQ61,PASTE_DQS_TRACKER!$E:$E,Swaps_wk!V$2,PASTE_DQS_TRACKER!$A:$A,"&gt;="&amp;$A$1,PASTE_DQS_TRACKER!$A:$A,"&lt;="&amp;$A$2)</f>
        <v>0</v>
      </c>
      <c r="W61" s="6">
        <f>SUMIFS(PASTE_DQS_TRACKER!$D:$D,PASTE_DQS_TRACKER!$C:$C,Swaps_wk!$AQ61,PASTE_DQS_TRACKER!$B:$B,Swaps_wk!W$2,PASTE_DQS_TRACKER!$A:$A,"&gt;="&amp;$A$1,PASTE_DQS_TRACKER!$A:$A,"&lt;="&amp;$A$2)-SUMIFS(PASTE_DQS_TRACKER!$D:$D,PASTE_DQS_TRACKER!$C:$C,Swaps_wk!$AQ61,PASTE_DQS_TRACKER!$E:$E,Swaps_wk!W$2,PASTE_DQS_TRACKER!$A:$A,"&gt;="&amp;$A$1,PASTE_DQS_TRACKER!$A:$A,"&lt;="&amp;$A$2)</f>
        <v>0</v>
      </c>
      <c r="X61" s="6">
        <f>SUMIFS(PASTE_DQS_TRACKER!$D:$D,PASTE_DQS_TRACKER!$C:$C,Swaps_wk!$AQ61,PASTE_DQS_TRACKER!$B:$B,Swaps_wk!X$2,PASTE_DQS_TRACKER!$A:$A,"&gt;="&amp;$A$1,PASTE_DQS_TRACKER!$A:$A,"&lt;="&amp;$A$2)-SUMIFS(PASTE_DQS_TRACKER!$D:$D,PASTE_DQS_TRACKER!$C:$C,Swaps_wk!$AQ61,PASTE_DQS_TRACKER!$E:$E,Swaps_wk!X$2,PASTE_DQS_TRACKER!$A:$A,"&gt;="&amp;$A$1,PASTE_DQS_TRACKER!$A:$A,"&lt;="&amp;$A$2)</f>
        <v>0</v>
      </c>
      <c r="Y61" s="6">
        <f>SUMIFS(PASTE_DQS_TRACKER!$D:$D,PASTE_DQS_TRACKER!$C:$C,Swaps_wk!$AQ61,PASTE_DQS_TRACKER!$B:$B,Swaps_wk!Y$2,PASTE_DQS_TRACKER!$A:$A,"&gt;="&amp;$A$1,PASTE_DQS_TRACKER!$A:$A,"&lt;="&amp;$A$2)-SUMIFS(PASTE_DQS_TRACKER!$D:$D,PASTE_DQS_TRACKER!$C:$C,Swaps_wk!$AQ61,PASTE_DQS_TRACKER!$E:$E,Swaps_wk!Y$2,PASTE_DQS_TRACKER!$A:$A,"&gt;="&amp;$A$1,PASTE_DQS_TRACKER!$A:$A,"&lt;="&amp;$A$2)</f>
        <v>0</v>
      </c>
      <c r="Z61" s="6">
        <f>SUMIFS(PASTE_DQS_TRACKER!$D:$D,PASTE_DQS_TRACKER!$C:$C,Swaps_wk!$AQ61,PASTE_DQS_TRACKER!$B:$B,Swaps_wk!Z$2,PASTE_DQS_TRACKER!$A:$A,"&gt;="&amp;$A$1,PASTE_DQS_TRACKER!$A:$A,"&lt;="&amp;$A$2)-SUMIFS(PASTE_DQS_TRACKER!$D:$D,PASTE_DQS_TRACKER!$C:$C,Swaps_wk!$AQ61,PASTE_DQS_TRACKER!$E:$E,Swaps_wk!Z$2,PASTE_DQS_TRACKER!$A:$A,"&gt;="&amp;$A$1,PASTE_DQS_TRACKER!$A:$A,"&lt;="&amp;$A$2)</f>
        <v>0</v>
      </c>
      <c r="AA61" s="6">
        <f>SUMIFS(PASTE_DQS_TRACKER!$D:$D,PASTE_DQS_TRACKER!$C:$C,Swaps_wk!$AQ61,PASTE_DQS_TRACKER!$B:$B,Swaps_wk!AA$2,PASTE_DQS_TRACKER!$A:$A,"&gt;="&amp;$A$1,PASTE_DQS_TRACKER!$A:$A,"&lt;="&amp;$A$2)-SUMIFS(PASTE_DQS_TRACKER!$D:$D,PASTE_DQS_TRACKER!$C:$C,Swaps_wk!$AQ61,PASTE_DQS_TRACKER!$E:$E,Swaps_wk!AA$2,PASTE_DQS_TRACKER!$A:$A,"&gt;="&amp;$A$1,PASTE_DQS_TRACKER!$A:$A,"&lt;="&amp;$A$2)</f>
        <v>0</v>
      </c>
      <c r="AB61" s="6">
        <f>SUMIFS(PASTE_DQS_TRACKER!$D:$D,PASTE_DQS_TRACKER!$C:$C,Swaps_wk!$AQ61,PASTE_DQS_TRACKER!$B:$B,Swaps_wk!AB$2,PASTE_DQS_TRACKER!$A:$A,"&gt;="&amp;$A$1,PASTE_DQS_TRACKER!$A:$A,"&lt;="&amp;$A$2)-SUMIFS(PASTE_DQS_TRACKER!$D:$D,PASTE_DQS_TRACKER!$C:$C,Swaps_wk!$AQ61,PASTE_DQS_TRACKER!$E:$E,Swaps_wk!AB$2,PASTE_DQS_TRACKER!$A:$A,"&gt;="&amp;$A$1,PASTE_DQS_TRACKER!$A:$A,"&lt;="&amp;$A$2)</f>
        <v>0</v>
      </c>
      <c r="AC61" s="6">
        <f>SUMIFS(PASTE_DQS_TRACKER!$D:$D,PASTE_DQS_TRACKER!$C:$C,Swaps_wk!$AQ61,PASTE_DQS_TRACKER!$B:$B,Swaps_wk!AC$2,PASTE_DQS_TRACKER!$A:$A,"&gt;="&amp;$A$1,PASTE_DQS_TRACKER!$A:$A,"&lt;="&amp;$A$2)-SUMIFS(PASTE_DQS_TRACKER!$D:$D,PASTE_DQS_TRACKER!$C:$C,Swaps_wk!$AQ61,PASTE_DQS_TRACKER!$E:$E,Swaps_wk!AC$2,PASTE_DQS_TRACKER!$A:$A,"&gt;="&amp;$A$1,PASTE_DQS_TRACKER!$A:$A,"&lt;="&amp;$A$2)</f>
        <v>0</v>
      </c>
      <c r="AD61" s="6">
        <f>SUMIFS(PASTE_DQS_TRACKER!$D:$D,PASTE_DQS_TRACKER!$C:$C,Swaps_wk!$AQ61,PASTE_DQS_TRACKER!$B:$B,Swaps_wk!AD$2,PASTE_DQS_TRACKER!$A:$A,"&gt;="&amp;$A$1,PASTE_DQS_TRACKER!$A:$A,"&lt;="&amp;$A$2)-SUMIFS(PASTE_DQS_TRACKER!$D:$D,PASTE_DQS_TRACKER!$C:$C,Swaps_wk!$AQ61,PASTE_DQS_TRACKER!$E:$E,Swaps_wk!AD$2,PASTE_DQS_TRACKER!$A:$A,"&gt;="&amp;$A$1,PASTE_DQS_TRACKER!$A:$A,"&lt;="&amp;$A$2)</f>
        <v>0</v>
      </c>
      <c r="AE61" s="6">
        <f>SUMIFS(PASTE_DQS_TRACKER!$D:$D,PASTE_DQS_TRACKER!$C:$C,Swaps_wk!$AQ61,PASTE_DQS_TRACKER!$B:$B,Swaps_wk!AE$2,PASTE_DQS_TRACKER!$A:$A,"&gt;="&amp;$A$1,PASTE_DQS_TRACKER!$A:$A,"&lt;="&amp;$A$2)-SUMIFS(PASTE_DQS_TRACKER!$D:$D,PASTE_DQS_TRACKER!$C:$C,Swaps_wk!$AQ61,PASTE_DQS_TRACKER!$E:$E,Swaps_wk!AE$2,PASTE_DQS_TRACKER!$A:$A,"&gt;="&amp;$A$1,PASTE_DQS_TRACKER!$A:$A,"&lt;="&amp;$A$2)</f>
        <v>0</v>
      </c>
      <c r="AF61" s="6">
        <f>SUMIFS(PASTE_DQS_TRACKER!$D:$D,PASTE_DQS_TRACKER!$C:$C,Swaps_wk!$AQ61,PASTE_DQS_TRACKER!$B:$B,Swaps_wk!AF$2,PASTE_DQS_TRACKER!$A:$A,"&gt;="&amp;$A$1,PASTE_DQS_TRACKER!$A:$A,"&lt;="&amp;$A$2)-SUMIFS(PASTE_DQS_TRACKER!$D:$D,PASTE_DQS_TRACKER!$C:$C,Swaps_wk!$AQ61,PASTE_DQS_TRACKER!$E:$E,Swaps_wk!AF$2,PASTE_DQS_TRACKER!$A:$A,"&gt;="&amp;$A$1,PASTE_DQS_TRACKER!$A:$A,"&lt;="&amp;$A$2)</f>
        <v>0</v>
      </c>
      <c r="AG61" s="6">
        <f>SUMIFS(PASTE_DQS_TRACKER!$D:$D,PASTE_DQS_TRACKER!$C:$C,Swaps_wk!$AQ61,PASTE_DQS_TRACKER!$B:$B,Swaps_wk!AG$2,PASTE_DQS_TRACKER!$A:$A,"&gt;="&amp;$A$1,PASTE_DQS_TRACKER!$A:$A,"&lt;="&amp;$A$2)-SUMIFS(PASTE_DQS_TRACKER!$D:$D,PASTE_DQS_TRACKER!$C:$C,Swaps_wk!$AQ61,PASTE_DQS_TRACKER!$E:$E,Swaps_wk!AG$2,PASTE_DQS_TRACKER!$A:$A,"&gt;="&amp;$A$1,PASTE_DQS_TRACKER!$A:$A,"&lt;="&amp;$A$2)</f>
        <v>0</v>
      </c>
      <c r="AH61" s="6">
        <f>SUMIFS(PASTE_DQS_TRACKER!$D:$D,PASTE_DQS_TRACKER!$C:$C,Swaps_wk!$AQ61,PASTE_DQS_TRACKER!$B:$B,Swaps_wk!AH$2,PASTE_DQS_TRACKER!$A:$A,"&gt;="&amp;$A$1,PASTE_DQS_TRACKER!$A:$A,"&lt;="&amp;$A$2)-SUMIFS(PASTE_DQS_TRACKER!$D:$D,PASTE_DQS_TRACKER!$C:$C,Swaps_wk!$AQ61,PASTE_DQS_TRACKER!$E:$E,Swaps_wk!AH$2,PASTE_DQS_TRACKER!$A:$A,"&gt;="&amp;$A$1,PASTE_DQS_TRACKER!$A:$A,"&lt;="&amp;$A$2)</f>
        <v>0</v>
      </c>
      <c r="AI61" s="6">
        <f>SUMIFS(PASTE_DQS_TRACKER!$D:$D,PASTE_DQS_TRACKER!$C:$C,Swaps_wk!$AQ61,PASTE_DQS_TRACKER!$B:$B,Swaps_wk!AI$2,PASTE_DQS_TRACKER!$A:$A,"&gt;="&amp;$A$1,PASTE_DQS_TRACKER!$A:$A,"&lt;="&amp;$A$2)-SUMIFS(PASTE_DQS_TRACKER!$D:$D,PASTE_DQS_TRACKER!$C:$C,Swaps_wk!$AQ61,PASTE_DQS_TRACKER!$E:$E,Swaps_wk!AI$2,PASTE_DQS_TRACKER!$A:$A,"&gt;="&amp;$A$1,PASTE_DQS_TRACKER!$A:$A,"&lt;="&amp;$A$2)</f>
        <v>0</v>
      </c>
      <c r="AJ61" s="6">
        <f>SUMIFS(PASTE_DQS_TRACKER!$D:$D,PASTE_DQS_TRACKER!$C:$C,Swaps_wk!$AQ61,PASTE_DQS_TRACKER!$B:$B,Swaps_wk!AJ$2,PASTE_DQS_TRACKER!$A:$A,"&gt;="&amp;$A$1,PASTE_DQS_TRACKER!$A:$A,"&lt;="&amp;$A$2)-SUMIFS(PASTE_DQS_TRACKER!$D:$D,PASTE_DQS_TRACKER!$C:$C,Swaps_wk!$AQ61,PASTE_DQS_TRACKER!$E:$E,Swaps_wk!AJ$2,PASTE_DQS_TRACKER!$A:$A,"&gt;="&amp;$A$1,PASTE_DQS_TRACKER!$A:$A,"&lt;="&amp;$A$2)</f>
        <v>0</v>
      </c>
      <c r="AK61" s="6">
        <f>SUMIFS(PASTE_DQS_TRACKER!$D:$D,PASTE_DQS_TRACKER!$C:$C,Swaps_wk!$AQ61,PASTE_DQS_TRACKER!$B:$B,Swaps_wk!AK$2,PASTE_DQS_TRACKER!$A:$A,"&gt;="&amp;$A$1,PASTE_DQS_TRACKER!$A:$A,"&lt;="&amp;$A$2)-SUMIFS(PASTE_DQS_TRACKER!$D:$D,PASTE_DQS_TRACKER!$C:$C,Swaps_wk!$AQ61,PASTE_DQS_TRACKER!$E:$E,Swaps_wk!AK$2,PASTE_DQS_TRACKER!$A:$A,"&gt;="&amp;$A$1,PASTE_DQS_TRACKER!$A:$A,"&lt;="&amp;$A$2)</f>
        <v>0</v>
      </c>
      <c r="AL61" s="6">
        <f>SUMIFS(PASTE_DQS_TRACKER!$D:$D,PASTE_DQS_TRACKER!$C:$C,Swaps_wk!$AQ61,PASTE_DQS_TRACKER!$B:$B,Swaps_wk!AL$2,PASTE_DQS_TRACKER!$A:$A,"&gt;="&amp;$A$1,PASTE_DQS_TRACKER!$A:$A,"&lt;="&amp;$A$2)-SUMIFS(PASTE_DQS_TRACKER!$D:$D,PASTE_DQS_TRACKER!$C:$C,Swaps_wk!$AQ61,PASTE_DQS_TRACKER!$E:$E,Swaps_wk!AL$2,PASTE_DQS_TRACKER!$A:$A,"&gt;="&amp;$A$1,PASTE_DQS_TRACKER!$A:$A,"&lt;="&amp;$A$2)</f>
        <v>0</v>
      </c>
      <c r="AM61" s="6">
        <f>SUMIFS(PASTE_DQS_TRACKER!$D:$D,PASTE_DQS_TRACKER!$C:$C,Swaps_wk!$AQ61,PASTE_DQS_TRACKER!$B:$B,Swaps_wk!AM$2,PASTE_DQS_TRACKER!$A:$A,"&gt;="&amp;$A$1,PASTE_DQS_TRACKER!$A:$A,"&lt;="&amp;$A$2)-SUMIFS(PASTE_DQS_TRACKER!$D:$D,PASTE_DQS_TRACKER!$C:$C,Swaps_wk!$AQ61,PASTE_DQS_TRACKER!$E:$E,Swaps_wk!AM$2,PASTE_DQS_TRACKER!$A:$A,"&gt;="&amp;$A$1,PASTE_DQS_TRACKER!$A:$A,"&lt;="&amp;$A$2)</f>
        <v>0</v>
      </c>
      <c r="AN61" s="6">
        <f>SUMIFS(PASTE_DQS_TRACKER!$D:$D,PASTE_DQS_TRACKER!$C:$C,Swaps_wk!$AQ61,PASTE_DQS_TRACKER!$B:$B,Swaps_wk!AN$2,PASTE_DQS_TRACKER!$A:$A,"&gt;="&amp;$A$1,PASTE_DQS_TRACKER!$A:$A,"&lt;="&amp;$A$2)-SUMIFS(PASTE_DQS_TRACKER!$D:$D,PASTE_DQS_TRACKER!$C:$C,Swaps_wk!$AQ61,PASTE_DQS_TRACKER!$E:$E,Swaps_wk!AN$2,PASTE_DQS_TRACKER!$A:$A,"&gt;="&amp;$A$1,PASTE_DQS_TRACKER!$A:$A,"&lt;="&amp;$A$2)</f>
        <v>0</v>
      </c>
      <c r="AO61" s="6">
        <f t="shared" si="0"/>
        <v>0</v>
      </c>
      <c r="AP61">
        <v>60</v>
      </c>
      <c r="AQ61" t="s">
        <v>134</v>
      </c>
    </row>
    <row r="62" spans="1:43" x14ac:dyDescent="0.25">
      <c r="A62" t="s">
        <v>29</v>
      </c>
      <c r="B62" s="6">
        <f>SUMIFS(PASTE_DQS_TRACKER!$D:$D,PASTE_DQS_TRACKER!$C:$C,Swaps_wk!$AQ62,PASTE_DQS_TRACKER!$B:$B,Swaps_wk!B$2,PASTE_DQS_TRACKER!$A:$A,"&gt;="&amp;$A$1,PASTE_DQS_TRACKER!$A:$A,"&lt;="&amp;$A$2)-SUMIFS(PASTE_DQS_TRACKER!$D:$D,PASTE_DQS_TRACKER!$C:$C,Swaps_wk!$AQ62,PASTE_DQS_TRACKER!$E:$E,Swaps_wk!B$2,PASTE_DQS_TRACKER!$A:$A,"&gt;="&amp;$A$1,PASTE_DQS_TRACKER!$A:$A,"&lt;="&amp;$A$2)</f>
        <v>0</v>
      </c>
      <c r="C62" s="6">
        <f>SUMIFS(PASTE_DQS_TRACKER!$D:$D,PASTE_DQS_TRACKER!$C:$C,Swaps_wk!$AQ62,PASTE_DQS_TRACKER!$B:$B,Swaps_wk!C$2,PASTE_DQS_TRACKER!$A:$A,"&gt;="&amp;$A$1,PASTE_DQS_TRACKER!$A:$A,"&lt;="&amp;$A$2)-SUMIFS(PASTE_DQS_TRACKER!$D:$D,PASTE_DQS_TRACKER!$C:$C,Swaps_wk!$AQ62,PASTE_DQS_TRACKER!$E:$E,Swaps_wk!C$2,PASTE_DQS_TRACKER!$A:$A,"&gt;="&amp;$A$1,PASTE_DQS_TRACKER!$A:$A,"&lt;="&amp;$A$2)</f>
        <v>0</v>
      </c>
      <c r="D62" s="6">
        <f>SUMIFS(PASTE_DQS_TRACKER!$D:$D,PASTE_DQS_TRACKER!$C:$C,Swaps_wk!$AQ62,PASTE_DQS_TRACKER!$B:$B,Swaps_wk!D$2,PASTE_DQS_TRACKER!$A:$A,"&gt;="&amp;$A$1,PASTE_DQS_TRACKER!$A:$A,"&lt;="&amp;$A$2)-SUMIFS(PASTE_DQS_TRACKER!$D:$D,PASTE_DQS_TRACKER!$C:$C,Swaps_wk!$AQ62,PASTE_DQS_TRACKER!$E:$E,Swaps_wk!D$2,PASTE_DQS_TRACKER!$A:$A,"&gt;="&amp;$A$1,PASTE_DQS_TRACKER!$A:$A,"&lt;="&amp;$A$2)</f>
        <v>0</v>
      </c>
      <c r="E62" s="6">
        <f>SUMIFS(PASTE_DQS_TRACKER!$D:$D,PASTE_DQS_TRACKER!$C:$C,Swaps_wk!$AQ62,PASTE_DQS_TRACKER!$B:$B,Swaps_wk!E$2,PASTE_DQS_TRACKER!$A:$A,"&gt;="&amp;$A$1,PASTE_DQS_TRACKER!$A:$A,"&lt;="&amp;$A$2)-SUMIFS(PASTE_DQS_TRACKER!$D:$D,PASTE_DQS_TRACKER!$C:$C,Swaps_wk!$AQ62,PASTE_DQS_TRACKER!$E:$E,Swaps_wk!E$2,PASTE_DQS_TRACKER!$A:$A,"&gt;="&amp;$A$1,PASTE_DQS_TRACKER!$A:$A,"&lt;="&amp;$A$2)</f>
        <v>0</v>
      </c>
      <c r="F62" s="6">
        <f>SUMIFS(PASTE_DQS_TRACKER!$D:$D,PASTE_DQS_TRACKER!$C:$C,Swaps_wk!$AQ62,PASTE_DQS_TRACKER!$B:$B,Swaps_wk!F$2,PASTE_DQS_TRACKER!$A:$A,"&gt;="&amp;$A$1,PASTE_DQS_TRACKER!$A:$A,"&lt;="&amp;$A$2)-SUMIFS(PASTE_DQS_TRACKER!$D:$D,PASTE_DQS_TRACKER!$C:$C,Swaps_wk!$AQ62,PASTE_DQS_TRACKER!$E:$E,Swaps_wk!F$2,PASTE_DQS_TRACKER!$A:$A,"&gt;="&amp;$A$1,PASTE_DQS_TRACKER!$A:$A,"&lt;="&amp;$A$2)</f>
        <v>0</v>
      </c>
      <c r="G62" s="6">
        <f>SUMIFS(PASTE_DQS_TRACKER!$D:$D,PASTE_DQS_TRACKER!$C:$C,Swaps_wk!$AQ62,PASTE_DQS_TRACKER!$B:$B,Swaps_wk!G$2,PASTE_DQS_TRACKER!$A:$A,"&gt;="&amp;$A$1,PASTE_DQS_TRACKER!$A:$A,"&lt;="&amp;$A$2)-SUMIFS(PASTE_DQS_TRACKER!$D:$D,PASTE_DQS_TRACKER!$C:$C,Swaps_wk!$AQ62,PASTE_DQS_TRACKER!$E:$E,Swaps_wk!G$2,PASTE_DQS_TRACKER!$A:$A,"&gt;="&amp;$A$1,PASTE_DQS_TRACKER!$A:$A,"&lt;="&amp;$A$2)</f>
        <v>0</v>
      </c>
      <c r="H62" s="6">
        <f>SUMIFS(PASTE_DQS_TRACKER!$D:$D,PASTE_DQS_TRACKER!$C:$C,Swaps_wk!$AQ62,PASTE_DQS_TRACKER!$B:$B,Swaps_wk!H$2,PASTE_DQS_TRACKER!$A:$A,"&gt;="&amp;$A$1,PASTE_DQS_TRACKER!$A:$A,"&lt;="&amp;$A$2)-SUMIFS(PASTE_DQS_TRACKER!$D:$D,PASTE_DQS_TRACKER!$C:$C,Swaps_wk!$AQ62,PASTE_DQS_TRACKER!$E:$E,Swaps_wk!H$2,PASTE_DQS_TRACKER!$A:$A,"&gt;="&amp;$A$1,PASTE_DQS_TRACKER!$A:$A,"&lt;="&amp;$A$2)</f>
        <v>0</v>
      </c>
      <c r="I62" s="6">
        <f>SUMIFS(PASTE_DQS_TRACKER!$D:$D,PASTE_DQS_TRACKER!$C:$C,Swaps_wk!$AQ62,PASTE_DQS_TRACKER!$B:$B,Swaps_wk!I$2,PASTE_DQS_TRACKER!$A:$A,"&gt;="&amp;$A$1,PASTE_DQS_TRACKER!$A:$A,"&lt;="&amp;$A$2)-SUMIFS(PASTE_DQS_TRACKER!$D:$D,PASTE_DQS_TRACKER!$C:$C,Swaps_wk!$AQ62,PASTE_DQS_TRACKER!$E:$E,Swaps_wk!I$2,PASTE_DQS_TRACKER!$A:$A,"&gt;="&amp;$A$1,PASTE_DQS_TRACKER!$A:$A,"&lt;="&amp;$A$2)</f>
        <v>0</v>
      </c>
      <c r="J62" s="6">
        <f>SUMIFS(PASTE_DQS_TRACKER!$D:$D,PASTE_DQS_TRACKER!$C:$C,Swaps_wk!$AQ62,PASTE_DQS_TRACKER!$B:$B,Swaps_wk!J$2,PASTE_DQS_TRACKER!$A:$A,"&gt;="&amp;$A$1,PASTE_DQS_TRACKER!$A:$A,"&lt;="&amp;$A$2)-SUMIFS(PASTE_DQS_TRACKER!$D:$D,PASTE_DQS_TRACKER!$C:$C,Swaps_wk!$AQ62,PASTE_DQS_TRACKER!$E:$E,Swaps_wk!J$2,PASTE_DQS_TRACKER!$A:$A,"&gt;="&amp;$A$1,PASTE_DQS_TRACKER!$A:$A,"&lt;="&amp;$A$2)</f>
        <v>0</v>
      </c>
      <c r="K62" s="6">
        <f>SUMIFS(PASTE_DQS_TRACKER!$D:$D,PASTE_DQS_TRACKER!$C:$C,Swaps_wk!$AQ62,PASTE_DQS_TRACKER!$B:$B,Swaps_wk!K$2,PASTE_DQS_TRACKER!$A:$A,"&gt;="&amp;$A$1,PASTE_DQS_TRACKER!$A:$A,"&lt;="&amp;$A$2)-SUMIFS(PASTE_DQS_TRACKER!$D:$D,PASTE_DQS_TRACKER!$C:$C,Swaps_wk!$AQ62,PASTE_DQS_TRACKER!$E:$E,Swaps_wk!K$2,PASTE_DQS_TRACKER!$A:$A,"&gt;="&amp;$A$1,PASTE_DQS_TRACKER!$A:$A,"&lt;="&amp;$A$2)</f>
        <v>0</v>
      </c>
      <c r="L62" s="6">
        <f>SUMIFS(PASTE_DQS_TRACKER!$D:$D,PASTE_DQS_TRACKER!$C:$C,Swaps_wk!$AQ62,PASTE_DQS_TRACKER!$B:$B,Swaps_wk!L$2,PASTE_DQS_TRACKER!$A:$A,"&gt;="&amp;$A$1,PASTE_DQS_TRACKER!$A:$A,"&lt;="&amp;$A$2)-SUMIFS(PASTE_DQS_TRACKER!$D:$D,PASTE_DQS_TRACKER!$C:$C,Swaps_wk!$AQ62,PASTE_DQS_TRACKER!$E:$E,Swaps_wk!L$2,PASTE_DQS_TRACKER!$A:$A,"&gt;="&amp;$A$1,PASTE_DQS_TRACKER!$A:$A,"&lt;="&amp;$A$2)</f>
        <v>0</v>
      </c>
      <c r="M62" s="6">
        <f>SUMIFS(PASTE_DQS_TRACKER!$D:$D,PASTE_DQS_TRACKER!$C:$C,Swaps_wk!$AQ62,PASTE_DQS_TRACKER!$B:$B,Swaps_wk!M$2,PASTE_DQS_TRACKER!$A:$A,"&gt;="&amp;$A$1,PASTE_DQS_TRACKER!$A:$A,"&lt;="&amp;$A$2)-SUMIFS(PASTE_DQS_TRACKER!$D:$D,PASTE_DQS_TRACKER!$C:$C,Swaps_wk!$AQ62,PASTE_DQS_TRACKER!$E:$E,Swaps_wk!M$2,PASTE_DQS_TRACKER!$A:$A,"&gt;="&amp;$A$1,PASTE_DQS_TRACKER!$A:$A,"&lt;="&amp;$A$2)</f>
        <v>0</v>
      </c>
      <c r="N62" s="6">
        <f>SUMIFS(PASTE_DQS_TRACKER!$D:$D,PASTE_DQS_TRACKER!$C:$C,Swaps_wk!$AQ62,PASTE_DQS_TRACKER!$B:$B,Swaps_wk!N$2,PASTE_DQS_TRACKER!$A:$A,"&gt;="&amp;$A$1,PASTE_DQS_TRACKER!$A:$A,"&lt;="&amp;$A$2)-SUMIFS(PASTE_DQS_TRACKER!$D:$D,PASTE_DQS_TRACKER!$C:$C,Swaps_wk!$AQ62,PASTE_DQS_TRACKER!$E:$E,Swaps_wk!N$2,PASTE_DQS_TRACKER!$A:$A,"&gt;="&amp;$A$1,PASTE_DQS_TRACKER!$A:$A,"&lt;="&amp;$A$2)</f>
        <v>0</v>
      </c>
      <c r="O62" s="6">
        <f>SUMIFS(PASTE_DQS_TRACKER!$D:$D,PASTE_DQS_TRACKER!$C:$C,Swaps_wk!$AQ62,PASTE_DQS_TRACKER!$B:$B,Swaps_wk!O$2,PASTE_DQS_TRACKER!$A:$A,"&gt;="&amp;$A$1,PASTE_DQS_TRACKER!$A:$A,"&lt;="&amp;$A$2)-SUMIFS(PASTE_DQS_TRACKER!$D:$D,PASTE_DQS_TRACKER!$C:$C,Swaps_wk!$AQ62,PASTE_DQS_TRACKER!$E:$E,Swaps_wk!O$2,PASTE_DQS_TRACKER!$A:$A,"&gt;="&amp;$A$1,PASTE_DQS_TRACKER!$A:$A,"&lt;="&amp;$A$2)</f>
        <v>0</v>
      </c>
      <c r="P62" s="6">
        <f>SUMIFS(PASTE_DQS_TRACKER!$D:$D,PASTE_DQS_TRACKER!$C:$C,Swaps_wk!$AQ62,PASTE_DQS_TRACKER!$B:$B,Swaps_wk!P$2,PASTE_DQS_TRACKER!$A:$A,"&gt;="&amp;$A$1,PASTE_DQS_TRACKER!$A:$A,"&lt;="&amp;$A$2)-SUMIFS(PASTE_DQS_TRACKER!$D:$D,PASTE_DQS_TRACKER!$C:$C,Swaps_wk!$AQ62,PASTE_DQS_TRACKER!$E:$E,Swaps_wk!P$2,PASTE_DQS_TRACKER!$A:$A,"&gt;="&amp;$A$1,PASTE_DQS_TRACKER!$A:$A,"&lt;="&amp;$A$2)</f>
        <v>0</v>
      </c>
      <c r="Q62" s="6">
        <f>SUMIFS(PASTE_DQS_TRACKER!$D:$D,PASTE_DQS_TRACKER!$C:$C,Swaps_wk!$AQ62,PASTE_DQS_TRACKER!$B:$B,Swaps_wk!Q$2,PASTE_DQS_TRACKER!$A:$A,"&gt;="&amp;$A$1,PASTE_DQS_TRACKER!$A:$A,"&lt;="&amp;$A$2)-SUMIFS(PASTE_DQS_TRACKER!$D:$D,PASTE_DQS_TRACKER!$C:$C,Swaps_wk!$AQ62,PASTE_DQS_TRACKER!$E:$E,Swaps_wk!Q$2,PASTE_DQS_TRACKER!$A:$A,"&gt;="&amp;$A$1,PASTE_DQS_TRACKER!$A:$A,"&lt;="&amp;$A$2)</f>
        <v>0</v>
      </c>
      <c r="R62" s="6">
        <f>SUMIFS(PASTE_DQS_TRACKER!$D:$D,PASTE_DQS_TRACKER!$C:$C,Swaps_wk!$AQ62,PASTE_DQS_TRACKER!$B:$B,Swaps_wk!R$2,PASTE_DQS_TRACKER!$A:$A,"&gt;="&amp;$A$1,PASTE_DQS_TRACKER!$A:$A,"&lt;="&amp;$A$2)-SUMIFS(PASTE_DQS_TRACKER!$D:$D,PASTE_DQS_TRACKER!$C:$C,Swaps_wk!$AQ62,PASTE_DQS_TRACKER!$E:$E,Swaps_wk!R$2,PASTE_DQS_TRACKER!$A:$A,"&gt;="&amp;$A$1,PASTE_DQS_TRACKER!$A:$A,"&lt;="&amp;$A$2)</f>
        <v>0</v>
      </c>
      <c r="S62" s="6">
        <f>SUMIFS(PASTE_DQS_TRACKER!$D:$D,PASTE_DQS_TRACKER!$C:$C,Swaps_wk!$AQ62,PASTE_DQS_TRACKER!$B:$B,Swaps_wk!S$2,PASTE_DQS_TRACKER!$A:$A,"&gt;="&amp;$A$1,PASTE_DQS_TRACKER!$A:$A,"&lt;="&amp;$A$2)-SUMIFS(PASTE_DQS_TRACKER!$D:$D,PASTE_DQS_TRACKER!$C:$C,Swaps_wk!$AQ62,PASTE_DQS_TRACKER!$E:$E,Swaps_wk!S$2,PASTE_DQS_TRACKER!$A:$A,"&gt;="&amp;$A$1,PASTE_DQS_TRACKER!$A:$A,"&lt;="&amp;$A$2)</f>
        <v>0</v>
      </c>
      <c r="T62" s="6">
        <f>SUMIFS(PASTE_DQS_TRACKER!$D:$D,PASTE_DQS_TRACKER!$C:$C,Swaps_wk!$AQ62,PASTE_DQS_TRACKER!$B:$B,Swaps_wk!T$2,PASTE_DQS_TRACKER!$A:$A,"&gt;="&amp;$A$1,PASTE_DQS_TRACKER!$A:$A,"&lt;="&amp;$A$2)-SUMIFS(PASTE_DQS_TRACKER!$D:$D,PASTE_DQS_TRACKER!$C:$C,Swaps_wk!$AQ62,PASTE_DQS_TRACKER!$E:$E,Swaps_wk!T$2,PASTE_DQS_TRACKER!$A:$A,"&gt;="&amp;$A$1,PASTE_DQS_TRACKER!$A:$A,"&lt;="&amp;$A$2)</f>
        <v>0</v>
      </c>
      <c r="U62" s="6">
        <f>SUMIFS(PASTE_DQS_TRACKER!$D:$D,PASTE_DQS_TRACKER!$C:$C,Swaps_wk!$AQ62,PASTE_DQS_TRACKER!$B:$B,Swaps_wk!U$2,PASTE_DQS_TRACKER!$A:$A,"&gt;="&amp;$A$1,PASTE_DQS_TRACKER!$A:$A,"&lt;="&amp;$A$2)-SUMIFS(PASTE_DQS_TRACKER!$D:$D,PASTE_DQS_TRACKER!$C:$C,Swaps_wk!$AQ62,PASTE_DQS_TRACKER!$E:$E,Swaps_wk!U$2,PASTE_DQS_TRACKER!$A:$A,"&gt;="&amp;$A$1,PASTE_DQS_TRACKER!$A:$A,"&lt;="&amp;$A$2)</f>
        <v>0</v>
      </c>
      <c r="V62" s="6">
        <f>SUMIFS(PASTE_DQS_TRACKER!$D:$D,PASTE_DQS_TRACKER!$C:$C,Swaps_wk!$AQ62,PASTE_DQS_TRACKER!$B:$B,Swaps_wk!V$2,PASTE_DQS_TRACKER!$A:$A,"&gt;="&amp;$A$1,PASTE_DQS_TRACKER!$A:$A,"&lt;="&amp;$A$2)-SUMIFS(PASTE_DQS_TRACKER!$D:$D,PASTE_DQS_TRACKER!$C:$C,Swaps_wk!$AQ62,PASTE_DQS_TRACKER!$E:$E,Swaps_wk!V$2,PASTE_DQS_TRACKER!$A:$A,"&gt;="&amp;$A$1,PASTE_DQS_TRACKER!$A:$A,"&lt;="&amp;$A$2)</f>
        <v>0</v>
      </c>
      <c r="W62" s="6">
        <f>SUMIFS(PASTE_DQS_TRACKER!$D:$D,PASTE_DQS_TRACKER!$C:$C,Swaps_wk!$AQ62,PASTE_DQS_TRACKER!$B:$B,Swaps_wk!W$2,PASTE_DQS_TRACKER!$A:$A,"&gt;="&amp;$A$1,PASTE_DQS_TRACKER!$A:$A,"&lt;="&amp;$A$2)-SUMIFS(PASTE_DQS_TRACKER!$D:$D,PASTE_DQS_TRACKER!$C:$C,Swaps_wk!$AQ62,PASTE_DQS_TRACKER!$E:$E,Swaps_wk!W$2,PASTE_DQS_TRACKER!$A:$A,"&gt;="&amp;$A$1,PASTE_DQS_TRACKER!$A:$A,"&lt;="&amp;$A$2)</f>
        <v>0</v>
      </c>
      <c r="X62" s="6">
        <f>SUMIFS(PASTE_DQS_TRACKER!$D:$D,PASTE_DQS_TRACKER!$C:$C,Swaps_wk!$AQ62,PASTE_DQS_TRACKER!$B:$B,Swaps_wk!X$2,PASTE_DQS_TRACKER!$A:$A,"&gt;="&amp;$A$1,PASTE_DQS_TRACKER!$A:$A,"&lt;="&amp;$A$2)-SUMIFS(PASTE_DQS_TRACKER!$D:$D,PASTE_DQS_TRACKER!$C:$C,Swaps_wk!$AQ62,PASTE_DQS_TRACKER!$E:$E,Swaps_wk!X$2,PASTE_DQS_TRACKER!$A:$A,"&gt;="&amp;$A$1,PASTE_DQS_TRACKER!$A:$A,"&lt;="&amp;$A$2)</f>
        <v>0</v>
      </c>
      <c r="Y62" s="6">
        <f>SUMIFS(PASTE_DQS_TRACKER!$D:$D,PASTE_DQS_TRACKER!$C:$C,Swaps_wk!$AQ62,PASTE_DQS_TRACKER!$B:$B,Swaps_wk!Y$2,PASTE_DQS_TRACKER!$A:$A,"&gt;="&amp;$A$1,PASTE_DQS_TRACKER!$A:$A,"&lt;="&amp;$A$2)-SUMIFS(PASTE_DQS_TRACKER!$D:$D,PASTE_DQS_TRACKER!$C:$C,Swaps_wk!$AQ62,PASTE_DQS_TRACKER!$E:$E,Swaps_wk!Y$2,PASTE_DQS_TRACKER!$A:$A,"&gt;="&amp;$A$1,PASTE_DQS_TRACKER!$A:$A,"&lt;="&amp;$A$2)</f>
        <v>0</v>
      </c>
      <c r="Z62" s="6">
        <f>SUMIFS(PASTE_DQS_TRACKER!$D:$D,PASTE_DQS_TRACKER!$C:$C,Swaps_wk!$AQ62,PASTE_DQS_TRACKER!$B:$B,Swaps_wk!Z$2,PASTE_DQS_TRACKER!$A:$A,"&gt;="&amp;$A$1,PASTE_DQS_TRACKER!$A:$A,"&lt;="&amp;$A$2)-SUMIFS(PASTE_DQS_TRACKER!$D:$D,PASTE_DQS_TRACKER!$C:$C,Swaps_wk!$AQ62,PASTE_DQS_TRACKER!$E:$E,Swaps_wk!Z$2,PASTE_DQS_TRACKER!$A:$A,"&gt;="&amp;$A$1,PASTE_DQS_TRACKER!$A:$A,"&lt;="&amp;$A$2)</f>
        <v>0</v>
      </c>
      <c r="AA62" s="6">
        <f>SUMIFS(PASTE_DQS_TRACKER!$D:$D,PASTE_DQS_TRACKER!$C:$C,Swaps_wk!$AQ62,PASTE_DQS_TRACKER!$B:$B,Swaps_wk!AA$2,PASTE_DQS_TRACKER!$A:$A,"&gt;="&amp;$A$1,PASTE_DQS_TRACKER!$A:$A,"&lt;="&amp;$A$2)-SUMIFS(PASTE_DQS_TRACKER!$D:$D,PASTE_DQS_TRACKER!$C:$C,Swaps_wk!$AQ62,PASTE_DQS_TRACKER!$E:$E,Swaps_wk!AA$2,PASTE_DQS_TRACKER!$A:$A,"&gt;="&amp;$A$1,PASTE_DQS_TRACKER!$A:$A,"&lt;="&amp;$A$2)</f>
        <v>0</v>
      </c>
      <c r="AB62" s="6">
        <f>SUMIFS(PASTE_DQS_TRACKER!$D:$D,PASTE_DQS_TRACKER!$C:$C,Swaps_wk!$AQ62,PASTE_DQS_TRACKER!$B:$B,Swaps_wk!AB$2,PASTE_DQS_TRACKER!$A:$A,"&gt;="&amp;$A$1,PASTE_DQS_TRACKER!$A:$A,"&lt;="&amp;$A$2)-SUMIFS(PASTE_DQS_TRACKER!$D:$D,PASTE_DQS_TRACKER!$C:$C,Swaps_wk!$AQ62,PASTE_DQS_TRACKER!$E:$E,Swaps_wk!AB$2,PASTE_DQS_TRACKER!$A:$A,"&gt;="&amp;$A$1,PASTE_DQS_TRACKER!$A:$A,"&lt;="&amp;$A$2)</f>
        <v>0</v>
      </c>
      <c r="AC62" s="6">
        <f>SUMIFS(PASTE_DQS_TRACKER!$D:$D,PASTE_DQS_TRACKER!$C:$C,Swaps_wk!$AQ62,PASTE_DQS_TRACKER!$B:$B,Swaps_wk!AC$2,PASTE_DQS_TRACKER!$A:$A,"&gt;="&amp;$A$1,PASTE_DQS_TRACKER!$A:$A,"&lt;="&amp;$A$2)-SUMIFS(PASTE_DQS_TRACKER!$D:$D,PASTE_DQS_TRACKER!$C:$C,Swaps_wk!$AQ62,PASTE_DQS_TRACKER!$E:$E,Swaps_wk!AC$2,PASTE_DQS_TRACKER!$A:$A,"&gt;="&amp;$A$1,PASTE_DQS_TRACKER!$A:$A,"&lt;="&amp;$A$2)</f>
        <v>0</v>
      </c>
      <c r="AD62" s="6">
        <f>SUMIFS(PASTE_DQS_TRACKER!$D:$D,PASTE_DQS_TRACKER!$C:$C,Swaps_wk!$AQ62,PASTE_DQS_TRACKER!$B:$B,Swaps_wk!AD$2,PASTE_DQS_TRACKER!$A:$A,"&gt;="&amp;$A$1,PASTE_DQS_TRACKER!$A:$A,"&lt;="&amp;$A$2)-SUMIFS(PASTE_DQS_TRACKER!$D:$D,PASTE_DQS_TRACKER!$C:$C,Swaps_wk!$AQ62,PASTE_DQS_TRACKER!$E:$E,Swaps_wk!AD$2,PASTE_DQS_TRACKER!$A:$A,"&gt;="&amp;$A$1,PASTE_DQS_TRACKER!$A:$A,"&lt;="&amp;$A$2)</f>
        <v>0</v>
      </c>
      <c r="AE62" s="6">
        <f>SUMIFS(PASTE_DQS_TRACKER!$D:$D,PASTE_DQS_TRACKER!$C:$C,Swaps_wk!$AQ62,PASTE_DQS_TRACKER!$B:$B,Swaps_wk!AE$2,PASTE_DQS_TRACKER!$A:$A,"&gt;="&amp;$A$1,PASTE_DQS_TRACKER!$A:$A,"&lt;="&amp;$A$2)-SUMIFS(PASTE_DQS_TRACKER!$D:$D,PASTE_DQS_TRACKER!$C:$C,Swaps_wk!$AQ62,PASTE_DQS_TRACKER!$E:$E,Swaps_wk!AE$2,PASTE_DQS_TRACKER!$A:$A,"&gt;="&amp;$A$1,PASTE_DQS_TRACKER!$A:$A,"&lt;="&amp;$A$2)</f>
        <v>0</v>
      </c>
      <c r="AF62" s="6">
        <f>SUMIFS(PASTE_DQS_TRACKER!$D:$D,PASTE_DQS_TRACKER!$C:$C,Swaps_wk!$AQ62,PASTE_DQS_TRACKER!$B:$B,Swaps_wk!AF$2,PASTE_DQS_TRACKER!$A:$A,"&gt;="&amp;$A$1,PASTE_DQS_TRACKER!$A:$A,"&lt;="&amp;$A$2)-SUMIFS(PASTE_DQS_TRACKER!$D:$D,PASTE_DQS_TRACKER!$C:$C,Swaps_wk!$AQ62,PASTE_DQS_TRACKER!$E:$E,Swaps_wk!AF$2,PASTE_DQS_TRACKER!$A:$A,"&gt;="&amp;$A$1,PASTE_DQS_TRACKER!$A:$A,"&lt;="&amp;$A$2)</f>
        <v>0</v>
      </c>
      <c r="AG62" s="6">
        <f>SUMIFS(PASTE_DQS_TRACKER!$D:$D,PASTE_DQS_TRACKER!$C:$C,Swaps_wk!$AQ62,PASTE_DQS_TRACKER!$B:$B,Swaps_wk!AG$2,PASTE_DQS_TRACKER!$A:$A,"&gt;="&amp;$A$1,PASTE_DQS_TRACKER!$A:$A,"&lt;="&amp;$A$2)-SUMIFS(PASTE_DQS_TRACKER!$D:$D,PASTE_DQS_TRACKER!$C:$C,Swaps_wk!$AQ62,PASTE_DQS_TRACKER!$E:$E,Swaps_wk!AG$2,PASTE_DQS_TRACKER!$A:$A,"&gt;="&amp;$A$1,PASTE_DQS_TRACKER!$A:$A,"&lt;="&amp;$A$2)</f>
        <v>0</v>
      </c>
      <c r="AH62" s="6">
        <f>SUMIFS(PASTE_DQS_TRACKER!$D:$D,PASTE_DQS_TRACKER!$C:$C,Swaps_wk!$AQ62,PASTE_DQS_TRACKER!$B:$B,Swaps_wk!AH$2,PASTE_DQS_TRACKER!$A:$A,"&gt;="&amp;$A$1,PASTE_DQS_TRACKER!$A:$A,"&lt;="&amp;$A$2)-SUMIFS(PASTE_DQS_TRACKER!$D:$D,PASTE_DQS_TRACKER!$C:$C,Swaps_wk!$AQ62,PASTE_DQS_TRACKER!$E:$E,Swaps_wk!AH$2,PASTE_DQS_TRACKER!$A:$A,"&gt;="&amp;$A$1,PASTE_DQS_TRACKER!$A:$A,"&lt;="&amp;$A$2)</f>
        <v>0</v>
      </c>
      <c r="AI62" s="6">
        <f>SUMIFS(PASTE_DQS_TRACKER!$D:$D,PASTE_DQS_TRACKER!$C:$C,Swaps_wk!$AQ62,PASTE_DQS_TRACKER!$B:$B,Swaps_wk!AI$2,PASTE_DQS_TRACKER!$A:$A,"&gt;="&amp;$A$1,PASTE_DQS_TRACKER!$A:$A,"&lt;="&amp;$A$2)-SUMIFS(PASTE_DQS_TRACKER!$D:$D,PASTE_DQS_TRACKER!$C:$C,Swaps_wk!$AQ62,PASTE_DQS_TRACKER!$E:$E,Swaps_wk!AI$2,PASTE_DQS_TRACKER!$A:$A,"&gt;="&amp;$A$1,PASTE_DQS_TRACKER!$A:$A,"&lt;="&amp;$A$2)</f>
        <v>0</v>
      </c>
      <c r="AJ62" s="6">
        <f>SUMIFS(PASTE_DQS_TRACKER!$D:$D,PASTE_DQS_TRACKER!$C:$C,Swaps_wk!$AQ62,PASTE_DQS_TRACKER!$B:$B,Swaps_wk!AJ$2,PASTE_DQS_TRACKER!$A:$A,"&gt;="&amp;$A$1,PASTE_DQS_TRACKER!$A:$A,"&lt;="&amp;$A$2)-SUMIFS(PASTE_DQS_TRACKER!$D:$D,PASTE_DQS_TRACKER!$C:$C,Swaps_wk!$AQ62,PASTE_DQS_TRACKER!$E:$E,Swaps_wk!AJ$2,PASTE_DQS_TRACKER!$A:$A,"&gt;="&amp;$A$1,PASTE_DQS_TRACKER!$A:$A,"&lt;="&amp;$A$2)</f>
        <v>0</v>
      </c>
      <c r="AK62" s="6">
        <f>SUMIFS(PASTE_DQS_TRACKER!$D:$D,PASTE_DQS_TRACKER!$C:$C,Swaps_wk!$AQ62,PASTE_DQS_TRACKER!$B:$B,Swaps_wk!AK$2,PASTE_DQS_TRACKER!$A:$A,"&gt;="&amp;$A$1,PASTE_DQS_TRACKER!$A:$A,"&lt;="&amp;$A$2)-SUMIFS(PASTE_DQS_TRACKER!$D:$D,PASTE_DQS_TRACKER!$C:$C,Swaps_wk!$AQ62,PASTE_DQS_TRACKER!$E:$E,Swaps_wk!AK$2,PASTE_DQS_TRACKER!$A:$A,"&gt;="&amp;$A$1,PASTE_DQS_TRACKER!$A:$A,"&lt;="&amp;$A$2)</f>
        <v>0</v>
      </c>
      <c r="AL62" s="6">
        <f>SUMIFS(PASTE_DQS_TRACKER!$D:$D,PASTE_DQS_TRACKER!$C:$C,Swaps_wk!$AQ62,PASTE_DQS_TRACKER!$B:$B,Swaps_wk!AL$2,PASTE_DQS_TRACKER!$A:$A,"&gt;="&amp;$A$1,PASTE_DQS_TRACKER!$A:$A,"&lt;="&amp;$A$2)-SUMIFS(PASTE_DQS_TRACKER!$D:$D,PASTE_DQS_TRACKER!$C:$C,Swaps_wk!$AQ62,PASTE_DQS_TRACKER!$E:$E,Swaps_wk!AL$2,PASTE_DQS_TRACKER!$A:$A,"&gt;="&amp;$A$1,PASTE_DQS_TRACKER!$A:$A,"&lt;="&amp;$A$2)</f>
        <v>0</v>
      </c>
      <c r="AM62" s="6">
        <f>SUMIFS(PASTE_DQS_TRACKER!$D:$D,PASTE_DQS_TRACKER!$C:$C,Swaps_wk!$AQ62,PASTE_DQS_TRACKER!$B:$B,Swaps_wk!AM$2,PASTE_DQS_TRACKER!$A:$A,"&gt;="&amp;$A$1,PASTE_DQS_TRACKER!$A:$A,"&lt;="&amp;$A$2)-SUMIFS(PASTE_DQS_TRACKER!$D:$D,PASTE_DQS_TRACKER!$C:$C,Swaps_wk!$AQ62,PASTE_DQS_TRACKER!$E:$E,Swaps_wk!AM$2,PASTE_DQS_TRACKER!$A:$A,"&gt;="&amp;$A$1,PASTE_DQS_TRACKER!$A:$A,"&lt;="&amp;$A$2)</f>
        <v>0</v>
      </c>
      <c r="AN62" s="6">
        <f>SUMIFS(PASTE_DQS_TRACKER!$D:$D,PASTE_DQS_TRACKER!$C:$C,Swaps_wk!$AQ62,PASTE_DQS_TRACKER!$B:$B,Swaps_wk!AN$2,PASTE_DQS_TRACKER!$A:$A,"&gt;="&amp;$A$1,PASTE_DQS_TRACKER!$A:$A,"&lt;="&amp;$A$2)-SUMIFS(PASTE_DQS_TRACKER!$D:$D,PASTE_DQS_TRACKER!$C:$C,Swaps_wk!$AQ62,PASTE_DQS_TRACKER!$E:$E,Swaps_wk!AN$2,PASTE_DQS_TRACKER!$A:$A,"&gt;="&amp;$A$1,PASTE_DQS_TRACKER!$A:$A,"&lt;="&amp;$A$2)</f>
        <v>0</v>
      </c>
      <c r="AO62" s="6">
        <f t="shared" si="0"/>
        <v>0</v>
      </c>
      <c r="AP62">
        <v>61</v>
      </c>
      <c r="AQ62" t="str">
        <f t="shared" si="1"/>
        <v>ANF/*6AN58</v>
      </c>
    </row>
    <row r="63" spans="1:43" x14ac:dyDescent="0.25">
      <c r="A63" t="s">
        <v>31</v>
      </c>
      <c r="B63" s="6">
        <f>SUMIFS(PASTE_DQS_TRACKER!$D:$D,PASTE_DQS_TRACKER!$C:$C,Swaps_wk!$AQ63,PASTE_DQS_TRACKER!$B:$B,Swaps_wk!B$2,PASTE_DQS_TRACKER!$A:$A,"&gt;="&amp;$A$1,PASTE_DQS_TRACKER!$A:$A,"&lt;="&amp;$A$2)-SUMIFS(PASTE_DQS_TRACKER!$D:$D,PASTE_DQS_TRACKER!$C:$C,Swaps_wk!$AQ63,PASTE_DQS_TRACKER!$E:$E,Swaps_wk!B$2,PASTE_DQS_TRACKER!$A:$A,"&gt;="&amp;$A$1,PASTE_DQS_TRACKER!$A:$A,"&lt;="&amp;$A$2)</f>
        <v>0</v>
      </c>
      <c r="C63" s="6">
        <f>SUMIFS(PASTE_DQS_TRACKER!$D:$D,PASTE_DQS_TRACKER!$C:$C,Swaps_wk!$AQ63,PASTE_DQS_TRACKER!$B:$B,Swaps_wk!C$2,PASTE_DQS_TRACKER!$A:$A,"&gt;="&amp;$A$1,PASTE_DQS_TRACKER!$A:$A,"&lt;="&amp;$A$2)-SUMIFS(PASTE_DQS_TRACKER!$D:$D,PASTE_DQS_TRACKER!$C:$C,Swaps_wk!$AQ63,PASTE_DQS_TRACKER!$E:$E,Swaps_wk!C$2,PASTE_DQS_TRACKER!$A:$A,"&gt;="&amp;$A$1,PASTE_DQS_TRACKER!$A:$A,"&lt;="&amp;$A$2)</f>
        <v>0</v>
      </c>
      <c r="D63" s="6">
        <f>SUMIFS(PASTE_DQS_TRACKER!$D:$D,PASTE_DQS_TRACKER!$C:$C,Swaps_wk!$AQ63,PASTE_DQS_TRACKER!$B:$B,Swaps_wk!D$2,PASTE_DQS_TRACKER!$A:$A,"&gt;="&amp;$A$1,PASTE_DQS_TRACKER!$A:$A,"&lt;="&amp;$A$2)-SUMIFS(PASTE_DQS_TRACKER!$D:$D,PASTE_DQS_TRACKER!$C:$C,Swaps_wk!$AQ63,PASTE_DQS_TRACKER!$E:$E,Swaps_wk!D$2,PASTE_DQS_TRACKER!$A:$A,"&gt;="&amp;$A$1,PASTE_DQS_TRACKER!$A:$A,"&lt;="&amp;$A$2)</f>
        <v>0</v>
      </c>
      <c r="E63" s="6">
        <f>SUMIFS(PASTE_DQS_TRACKER!$D:$D,PASTE_DQS_TRACKER!$C:$C,Swaps_wk!$AQ63,PASTE_DQS_TRACKER!$B:$B,Swaps_wk!E$2,PASTE_DQS_TRACKER!$A:$A,"&gt;="&amp;$A$1,PASTE_DQS_TRACKER!$A:$A,"&lt;="&amp;$A$2)-SUMIFS(PASTE_DQS_TRACKER!$D:$D,PASTE_DQS_TRACKER!$C:$C,Swaps_wk!$AQ63,PASTE_DQS_TRACKER!$E:$E,Swaps_wk!E$2,PASTE_DQS_TRACKER!$A:$A,"&gt;="&amp;$A$1,PASTE_DQS_TRACKER!$A:$A,"&lt;="&amp;$A$2)</f>
        <v>0</v>
      </c>
      <c r="F63" s="6">
        <f>SUMIFS(PASTE_DQS_TRACKER!$D:$D,PASTE_DQS_TRACKER!$C:$C,Swaps_wk!$AQ63,PASTE_DQS_TRACKER!$B:$B,Swaps_wk!F$2,PASTE_DQS_TRACKER!$A:$A,"&gt;="&amp;$A$1,PASTE_DQS_TRACKER!$A:$A,"&lt;="&amp;$A$2)-SUMIFS(PASTE_DQS_TRACKER!$D:$D,PASTE_DQS_TRACKER!$C:$C,Swaps_wk!$AQ63,PASTE_DQS_TRACKER!$E:$E,Swaps_wk!F$2,PASTE_DQS_TRACKER!$A:$A,"&gt;="&amp;$A$1,PASTE_DQS_TRACKER!$A:$A,"&lt;="&amp;$A$2)</f>
        <v>0</v>
      </c>
      <c r="G63" s="6">
        <f>SUMIFS(PASTE_DQS_TRACKER!$D:$D,PASTE_DQS_TRACKER!$C:$C,Swaps_wk!$AQ63,PASTE_DQS_TRACKER!$B:$B,Swaps_wk!G$2,PASTE_DQS_TRACKER!$A:$A,"&gt;="&amp;$A$1,PASTE_DQS_TRACKER!$A:$A,"&lt;="&amp;$A$2)-SUMIFS(PASTE_DQS_TRACKER!$D:$D,PASTE_DQS_TRACKER!$C:$C,Swaps_wk!$AQ63,PASTE_DQS_TRACKER!$E:$E,Swaps_wk!G$2,PASTE_DQS_TRACKER!$A:$A,"&gt;="&amp;$A$1,PASTE_DQS_TRACKER!$A:$A,"&lt;="&amp;$A$2)</f>
        <v>0</v>
      </c>
      <c r="H63" s="6">
        <f>SUMIFS(PASTE_DQS_TRACKER!$D:$D,PASTE_DQS_TRACKER!$C:$C,Swaps_wk!$AQ63,PASTE_DQS_TRACKER!$B:$B,Swaps_wk!H$2,PASTE_DQS_TRACKER!$A:$A,"&gt;="&amp;$A$1,PASTE_DQS_TRACKER!$A:$A,"&lt;="&amp;$A$2)-SUMIFS(PASTE_DQS_TRACKER!$D:$D,PASTE_DQS_TRACKER!$C:$C,Swaps_wk!$AQ63,PASTE_DQS_TRACKER!$E:$E,Swaps_wk!H$2,PASTE_DQS_TRACKER!$A:$A,"&gt;="&amp;$A$1,PASTE_DQS_TRACKER!$A:$A,"&lt;="&amp;$A$2)</f>
        <v>0</v>
      </c>
      <c r="I63" s="6">
        <f>SUMIFS(PASTE_DQS_TRACKER!$D:$D,PASTE_DQS_TRACKER!$C:$C,Swaps_wk!$AQ63,PASTE_DQS_TRACKER!$B:$B,Swaps_wk!I$2,PASTE_DQS_TRACKER!$A:$A,"&gt;="&amp;$A$1,PASTE_DQS_TRACKER!$A:$A,"&lt;="&amp;$A$2)-SUMIFS(PASTE_DQS_TRACKER!$D:$D,PASTE_DQS_TRACKER!$C:$C,Swaps_wk!$AQ63,PASTE_DQS_TRACKER!$E:$E,Swaps_wk!I$2,PASTE_DQS_TRACKER!$A:$A,"&gt;="&amp;$A$1,PASTE_DQS_TRACKER!$A:$A,"&lt;="&amp;$A$2)</f>
        <v>0</v>
      </c>
      <c r="J63" s="6">
        <f>SUMIFS(PASTE_DQS_TRACKER!$D:$D,PASTE_DQS_TRACKER!$C:$C,Swaps_wk!$AQ63,PASTE_DQS_TRACKER!$B:$B,Swaps_wk!J$2,PASTE_DQS_TRACKER!$A:$A,"&gt;="&amp;$A$1,PASTE_DQS_TRACKER!$A:$A,"&lt;="&amp;$A$2)-SUMIFS(PASTE_DQS_TRACKER!$D:$D,PASTE_DQS_TRACKER!$C:$C,Swaps_wk!$AQ63,PASTE_DQS_TRACKER!$E:$E,Swaps_wk!J$2,PASTE_DQS_TRACKER!$A:$A,"&gt;="&amp;$A$1,PASTE_DQS_TRACKER!$A:$A,"&lt;="&amp;$A$2)</f>
        <v>0</v>
      </c>
      <c r="K63" s="6">
        <f>SUMIFS(PASTE_DQS_TRACKER!$D:$D,PASTE_DQS_TRACKER!$C:$C,Swaps_wk!$AQ63,PASTE_DQS_TRACKER!$B:$B,Swaps_wk!K$2,PASTE_DQS_TRACKER!$A:$A,"&gt;="&amp;$A$1,PASTE_DQS_TRACKER!$A:$A,"&lt;="&amp;$A$2)-SUMIFS(PASTE_DQS_TRACKER!$D:$D,PASTE_DQS_TRACKER!$C:$C,Swaps_wk!$AQ63,PASTE_DQS_TRACKER!$E:$E,Swaps_wk!K$2,PASTE_DQS_TRACKER!$A:$A,"&gt;="&amp;$A$1,PASTE_DQS_TRACKER!$A:$A,"&lt;="&amp;$A$2)</f>
        <v>0</v>
      </c>
      <c r="L63" s="6">
        <f>SUMIFS(PASTE_DQS_TRACKER!$D:$D,PASTE_DQS_TRACKER!$C:$C,Swaps_wk!$AQ63,PASTE_DQS_TRACKER!$B:$B,Swaps_wk!L$2,PASTE_DQS_TRACKER!$A:$A,"&gt;="&amp;$A$1,PASTE_DQS_TRACKER!$A:$A,"&lt;="&amp;$A$2)-SUMIFS(PASTE_DQS_TRACKER!$D:$D,PASTE_DQS_TRACKER!$C:$C,Swaps_wk!$AQ63,PASTE_DQS_TRACKER!$E:$E,Swaps_wk!L$2,PASTE_DQS_TRACKER!$A:$A,"&gt;="&amp;$A$1,PASTE_DQS_TRACKER!$A:$A,"&lt;="&amp;$A$2)</f>
        <v>0</v>
      </c>
      <c r="M63" s="6">
        <f>SUMIFS(PASTE_DQS_TRACKER!$D:$D,PASTE_DQS_TRACKER!$C:$C,Swaps_wk!$AQ63,PASTE_DQS_TRACKER!$B:$B,Swaps_wk!M$2,PASTE_DQS_TRACKER!$A:$A,"&gt;="&amp;$A$1,PASTE_DQS_TRACKER!$A:$A,"&lt;="&amp;$A$2)-SUMIFS(PASTE_DQS_TRACKER!$D:$D,PASTE_DQS_TRACKER!$C:$C,Swaps_wk!$AQ63,PASTE_DQS_TRACKER!$E:$E,Swaps_wk!M$2,PASTE_DQS_TRACKER!$A:$A,"&gt;="&amp;$A$1,PASTE_DQS_TRACKER!$A:$A,"&lt;="&amp;$A$2)</f>
        <v>0</v>
      </c>
      <c r="N63" s="6">
        <f>SUMIFS(PASTE_DQS_TRACKER!$D:$D,PASTE_DQS_TRACKER!$C:$C,Swaps_wk!$AQ63,PASTE_DQS_TRACKER!$B:$B,Swaps_wk!N$2,PASTE_DQS_TRACKER!$A:$A,"&gt;="&amp;$A$1,PASTE_DQS_TRACKER!$A:$A,"&lt;="&amp;$A$2)-SUMIFS(PASTE_DQS_TRACKER!$D:$D,PASTE_DQS_TRACKER!$C:$C,Swaps_wk!$AQ63,PASTE_DQS_TRACKER!$E:$E,Swaps_wk!N$2,PASTE_DQS_TRACKER!$A:$A,"&gt;="&amp;$A$1,PASTE_DQS_TRACKER!$A:$A,"&lt;="&amp;$A$2)</f>
        <v>0</v>
      </c>
      <c r="O63" s="6">
        <f>SUMIFS(PASTE_DQS_TRACKER!$D:$D,PASTE_DQS_TRACKER!$C:$C,Swaps_wk!$AQ63,PASTE_DQS_TRACKER!$B:$B,Swaps_wk!O$2,PASTE_DQS_TRACKER!$A:$A,"&gt;="&amp;$A$1,PASTE_DQS_TRACKER!$A:$A,"&lt;="&amp;$A$2)-SUMIFS(PASTE_DQS_TRACKER!$D:$D,PASTE_DQS_TRACKER!$C:$C,Swaps_wk!$AQ63,PASTE_DQS_TRACKER!$E:$E,Swaps_wk!O$2,PASTE_DQS_TRACKER!$A:$A,"&gt;="&amp;$A$1,PASTE_DQS_TRACKER!$A:$A,"&lt;="&amp;$A$2)</f>
        <v>0</v>
      </c>
      <c r="P63" s="6">
        <f>SUMIFS(PASTE_DQS_TRACKER!$D:$D,PASTE_DQS_TRACKER!$C:$C,Swaps_wk!$AQ63,PASTE_DQS_TRACKER!$B:$B,Swaps_wk!P$2,PASTE_DQS_TRACKER!$A:$A,"&gt;="&amp;$A$1,PASTE_DQS_TRACKER!$A:$A,"&lt;="&amp;$A$2)-SUMIFS(PASTE_DQS_TRACKER!$D:$D,PASTE_DQS_TRACKER!$C:$C,Swaps_wk!$AQ63,PASTE_DQS_TRACKER!$E:$E,Swaps_wk!P$2,PASTE_DQS_TRACKER!$A:$A,"&gt;="&amp;$A$1,PASTE_DQS_TRACKER!$A:$A,"&lt;="&amp;$A$2)</f>
        <v>0</v>
      </c>
      <c r="Q63" s="6">
        <f>SUMIFS(PASTE_DQS_TRACKER!$D:$D,PASTE_DQS_TRACKER!$C:$C,Swaps_wk!$AQ63,PASTE_DQS_TRACKER!$B:$B,Swaps_wk!Q$2,PASTE_DQS_TRACKER!$A:$A,"&gt;="&amp;$A$1,PASTE_DQS_TRACKER!$A:$A,"&lt;="&amp;$A$2)-SUMIFS(PASTE_DQS_TRACKER!$D:$D,PASTE_DQS_TRACKER!$C:$C,Swaps_wk!$AQ63,PASTE_DQS_TRACKER!$E:$E,Swaps_wk!Q$2,PASTE_DQS_TRACKER!$A:$A,"&gt;="&amp;$A$1,PASTE_DQS_TRACKER!$A:$A,"&lt;="&amp;$A$2)</f>
        <v>0</v>
      </c>
      <c r="R63" s="6">
        <f>SUMIFS(PASTE_DQS_TRACKER!$D:$D,PASTE_DQS_TRACKER!$C:$C,Swaps_wk!$AQ63,PASTE_DQS_TRACKER!$B:$B,Swaps_wk!R$2,PASTE_DQS_TRACKER!$A:$A,"&gt;="&amp;$A$1,PASTE_DQS_TRACKER!$A:$A,"&lt;="&amp;$A$2)-SUMIFS(PASTE_DQS_TRACKER!$D:$D,PASTE_DQS_TRACKER!$C:$C,Swaps_wk!$AQ63,PASTE_DQS_TRACKER!$E:$E,Swaps_wk!R$2,PASTE_DQS_TRACKER!$A:$A,"&gt;="&amp;$A$1,PASTE_DQS_TRACKER!$A:$A,"&lt;="&amp;$A$2)</f>
        <v>0</v>
      </c>
      <c r="S63" s="6">
        <f>SUMIFS(PASTE_DQS_TRACKER!$D:$D,PASTE_DQS_TRACKER!$C:$C,Swaps_wk!$AQ63,PASTE_DQS_TRACKER!$B:$B,Swaps_wk!S$2,PASTE_DQS_TRACKER!$A:$A,"&gt;="&amp;$A$1,PASTE_DQS_TRACKER!$A:$A,"&lt;="&amp;$A$2)-SUMIFS(PASTE_DQS_TRACKER!$D:$D,PASTE_DQS_TRACKER!$C:$C,Swaps_wk!$AQ63,PASTE_DQS_TRACKER!$E:$E,Swaps_wk!S$2,PASTE_DQS_TRACKER!$A:$A,"&gt;="&amp;$A$1,PASTE_DQS_TRACKER!$A:$A,"&lt;="&amp;$A$2)</f>
        <v>0</v>
      </c>
      <c r="T63" s="6">
        <f>SUMIFS(PASTE_DQS_TRACKER!$D:$D,PASTE_DQS_TRACKER!$C:$C,Swaps_wk!$AQ63,PASTE_DQS_TRACKER!$B:$B,Swaps_wk!T$2,PASTE_DQS_TRACKER!$A:$A,"&gt;="&amp;$A$1,PASTE_DQS_TRACKER!$A:$A,"&lt;="&amp;$A$2)-SUMIFS(PASTE_DQS_TRACKER!$D:$D,PASTE_DQS_TRACKER!$C:$C,Swaps_wk!$AQ63,PASTE_DQS_TRACKER!$E:$E,Swaps_wk!T$2,PASTE_DQS_TRACKER!$A:$A,"&gt;="&amp;$A$1,PASTE_DQS_TRACKER!$A:$A,"&lt;="&amp;$A$2)</f>
        <v>0</v>
      </c>
      <c r="U63" s="6">
        <f>SUMIFS(PASTE_DQS_TRACKER!$D:$D,PASTE_DQS_TRACKER!$C:$C,Swaps_wk!$AQ63,PASTE_DQS_TRACKER!$B:$B,Swaps_wk!U$2,PASTE_DQS_TRACKER!$A:$A,"&gt;="&amp;$A$1,PASTE_DQS_TRACKER!$A:$A,"&lt;="&amp;$A$2)-SUMIFS(PASTE_DQS_TRACKER!$D:$D,PASTE_DQS_TRACKER!$C:$C,Swaps_wk!$AQ63,PASTE_DQS_TRACKER!$E:$E,Swaps_wk!U$2,PASTE_DQS_TRACKER!$A:$A,"&gt;="&amp;$A$1,PASTE_DQS_TRACKER!$A:$A,"&lt;="&amp;$A$2)</f>
        <v>0</v>
      </c>
      <c r="V63" s="6">
        <f>SUMIFS(PASTE_DQS_TRACKER!$D:$D,PASTE_DQS_TRACKER!$C:$C,Swaps_wk!$AQ63,PASTE_DQS_TRACKER!$B:$B,Swaps_wk!V$2,PASTE_DQS_TRACKER!$A:$A,"&gt;="&amp;$A$1,PASTE_DQS_TRACKER!$A:$A,"&lt;="&amp;$A$2)-SUMIFS(PASTE_DQS_TRACKER!$D:$D,PASTE_DQS_TRACKER!$C:$C,Swaps_wk!$AQ63,PASTE_DQS_TRACKER!$E:$E,Swaps_wk!V$2,PASTE_DQS_TRACKER!$A:$A,"&gt;="&amp;$A$1,PASTE_DQS_TRACKER!$A:$A,"&lt;="&amp;$A$2)</f>
        <v>0</v>
      </c>
      <c r="W63" s="6">
        <f>SUMIFS(PASTE_DQS_TRACKER!$D:$D,PASTE_DQS_TRACKER!$C:$C,Swaps_wk!$AQ63,PASTE_DQS_TRACKER!$B:$B,Swaps_wk!W$2,PASTE_DQS_TRACKER!$A:$A,"&gt;="&amp;$A$1,PASTE_DQS_TRACKER!$A:$A,"&lt;="&amp;$A$2)-SUMIFS(PASTE_DQS_TRACKER!$D:$D,PASTE_DQS_TRACKER!$C:$C,Swaps_wk!$AQ63,PASTE_DQS_TRACKER!$E:$E,Swaps_wk!W$2,PASTE_DQS_TRACKER!$A:$A,"&gt;="&amp;$A$1,PASTE_DQS_TRACKER!$A:$A,"&lt;="&amp;$A$2)</f>
        <v>0</v>
      </c>
      <c r="X63" s="6">
        <f>SUMIFS(PASTE_DQS_TRACKER!$D:$D,PASTE_DQS_TRACKER!$C:$C,Swaps_wk!$AQ63,PASTE_DQS_TRACKER!$B:$B,Swaps_wk!X$2,PASTE_DQS_TRACKER!$A:$A,"&gt;="&amp;$A$1,PASTE_DQS_TRACKER!$A:$A,"&lt;="&amp;$A$2)-SUMIFS(PASTE_DQS_TRACKER!$D:$D,PASTE_DQS_TRACKER!$C:$C,Swaps_wk!$AQ63,PASTE_DQS_TRACKER!$E:$E,Swaps_wk!X$2,PASTE_DQS_TRACKER!$A:$A,"&gt;="&amp;$A$1,PASTE_DQS_TRACKER!$A:$A,"&lt;="&amp;$A$2)</f>
        <v>0</v>
      </c>
      <c r="Y63" s="6">
        <f>SUMIFS(PASTE_DQS_TRACKER!$D:$D,PASTE_DQS_TRACKER!$C:$C,Swaps_wk!$AQ63,PASTE_DQS_TRACKER!$B:$B,Swaps_wk!Y$2,PASTE_DQS_TRACKER!$A:$A,"&gt;="&amp;$A$1,PASTE_DQS_TRACKER!$A:$A,"&lt;="&amp;$A$2)-SUMIFS(PASTE_DQS_TRACKER!$D:$D,PASTE_DQS_TRACKER!$C:$C,Swaps_wk!$AQ63,PASTE_DQS_TRACKER!$E:$E,Swaps_wk!Y$2,PASTE_DQS_TRACKER!$A:$A,"&gt;="&amp;$A$1,PASTE_DQS_TRACKER!$A:$A,"&lt;="&amp;$A$2)</f>
        <v>0</v>
      </c>
      <c r="Z63" s="6">
        <f>SUMIFS(PASTE_DQS_TRACKER!$D:$D,PASTE_DQS_TRACKER!$C:$C,Swaps_wk!$AQ63,PASTE_DQS_TRACKER!$B:$B,Swaps_wk!Z$2,PASTE_DQS_TRACKER!$A:$A,"&gt;="&amp;$A$1,PASTE_DQS_TRACKER!$A:$A,"&lt;="&amp;$A$2)-SUMIFS(PASTE_DQS_TRACKER!$D:$D,PASTE_DQS_TRACKER!$C:$C,Swaps_wk!$AQ63,PASTE_DQS_TRACKER!$E:$E,Swaps_wk!Z$2,PASTE_DQS_TRACKER!$A:$A,"&gt;="&amp;$A$1,PASTE_DQS_TRACKER!$A:$A,"&lt;="&amp;$A$2)</f>
        <v>0</v>
      </c>
      <c r="AA63" s="6">
        <f>SUMIFS(PASTE_DQS_TRACKER!$D:$D,PASTE_DQS_TRACKER!$C:$C,Swaps_wk!$AQ63,PASTE_DQS_TRACKER!$B:$B,Swaps_wk!AA$2,PASTE_DQS_TRACKER!$A:$A,"&gt;="&amp;$A$1,PASTE_DQS_TRACKER!$A:$A,"&lt;="&amp;$A$2)-SUMIFS(PASTE_DQS_TRACKER!$D:$D,PASTE_DQS_TRACKER!$C:$C,Swaps_wk!$AQ63,PASTE_DQS_TRACKER!$E:$E,Swaps_wk!AA$2,PASTE_DQS_TRACKER!$A:$A,"&gt;="&amp;$A$1,PASTE_DQS_TRACKER!$A:$A,"&lt;="&amp;$A$2)</f>
        <v>0</v>
      </c>
      <c r="AB63" s="6">
        <f>SUMIFS(PASTE_DQS_TRACKER!$D:$D,PASTE_DQS_TRACKER!$C:$C,Swaps_wk!$AQ63,PASTE_DQS_TRACKER!$B:$B,Swaps_wk!AB$2,PASTE_DQS_TRACKER!$A:$A,"&gt;="&amp;$A$1,PASTE_DQS_TRACKER!$A:$A,"&lt;="&amp;$A$2)-SUMIFS(PASTE_DQS_TRACKER!$D:$D,PASTE_DQS_TRACKER!$C:$C,Swaps_wk!$AQ63,PASTE_DQS_TRACKER!$E:$E,Swaps_wk!AB$2,PASTE_DQS_TRACKER!$A:$A,"&gt;="&amp;$A$1,PASTE_DQS_TRACKER!$A:$A,"&lt;="&amp;$A$2)</f>
        <v>0</v>
      </c>
      <c r="AC63" s="6">
        <f>SUMIFS(PASTE_DQS_TRACKER!$D:$D,PASTE_DQS_TRACKER!$C:$C,Swaps_wk!$AQ63,PASTE_DQS_TRACKER!$B:$B,Swaps_wk!AC$2,PASTE_DQS_TRACKER!$A:$A,"&gt;="&amp;$A$1,PASTE_DQS_TRACKER!$A:$A,"&lt;="&amp;$A$2)-SUMIFS(PASTE_DQS_TRACKER!$D:$D,PASTE_DQS_TRACKER!$C:$C,Swaps_wk!$AQ63,PASTE_DQS_TRACKER!$E:$E,Swaps_wk!AC$2,PASTE_DQS_TRACKER!$A:$A,"&gt;="&amp;$A$1,PASTE_DQS_TRACKER!$A:$A,"&lt;="&amp;$A$2)</f>
        <v>0</v>
      </c>
      <c r="AD63" s="6">
        <f>SUMIFS(PASTE_DQS_TRACKER!$D:$D,PASTE_DQS_TRACKER!$C:$C,Swaps_wk!$AQ63,PASTE_DQS_TRACKER!$B:$B,Swaps_wk!AD$2,PASTE_DQS_TRACKER!$A:$A,"&gt;="&amp;$A$1,PASTE_DQS_TRACKER!$A:$A,"&lt;="&amp;$A$2)-SUMIFS(PASTE_DQS_TRACKER!$D:$D,PASTE_DQS_TRACKER!$C:$C,Swaps_wk!$AQ63,PASTE_DQS_TRACKER!$E:$E,Swaps_wk!AD$2,PASTE_DQS_TRACKER!$A:$A,"&gt;="&amp;$A$1,PASTE_DQS_TRACKER!$A:$A,"&lt;="&amp;$A$2)</f>
        <v>0</v>
      </c>
      <c r="AE63" s="6">
        <f>SUMIFS(PASTE_DQS_TRACKER!$D:$D,PASTE_DQS_TRACKER!$C:$C,Swaps_wk!$AQ63,PASTE_DQS_TRACKER!$B:$B,Swaps_wk!AE$2,PASTE_DQS_TRACKER!$A:$A,"&gt;="&amp;$A$1,PASTE_DQS_TRACKER!$A:$A,"&lt;="&amp;$A$2)-SUMIFS(PASTE_DQS_TRACKER!$D:$D,PASTE_DQS_TRACKER!$C:$C,Swaps_wk!$AQ63,PASTE_DQS_TRACKER!$E:$E,Swaps_wk!AE$2,PASTE_DQS_TRACKER!$A:$A,"&gt;="&amp;$A$1,PASTE_DQS_TRACKER!$A:$A,"&lt;="&amp;$A$2)</f>
        <v>0</v>
      </c>
      <c r="AF63" s="6">
        <f>SUMIFS(PASTE_DQS_TRACKER!$D:$D,PASTE_DQS_TRACKER!$C:$C,Swaps_wk!$AQ63,PASTE_DQS_TRACKER!$B:$B,Swaps_wk!AF$2,PASTE_DQS_TRACKER!$A:$A,"&gt;="&amp;$A$1,PASTE_DQS_TRACKER!$A:$A,"&lt;="&amp;$A$2)-SUMIFS(PASTE_DQS_TRACKER!$D:$D,PASTE_DQS_TRACKER!$C:$C,Swaps_wk!$AQ63,PASTE_DQS_TRACKER!$E:$E,Swaps_wk!AF$2,PASTE_DQS_TRACKER!$A:$A,"&gt;="&amp;$A$1,PASTE_DQS_TRACKER!$A:$A,"&lt;="&amp;$A$2)</f>
        <v>0</v>
      </c>
      <c r="AG63" s="6">
        <f>SUMIFS(PASTE_DQS_TRACKER!$D:$D,PASTE_DQS_TRACKER!$C:$C,Swaps_wk!$AQ63,PASTE_DQS_TRACKER!$B:$B,Swaps_wk!AG$2,PASTE_DQS_TRACKER!$A:$A,"&gt;="&amp;$A$1,PASTE_DQS_TRACKER!$A:$A,"&lt;="&amp;$A$2)-SUMIFS(PASTE_DQS_TRACKER!$D:$D,PASTE_DQS_TRACKER!$C:$C,Swaps_wk!$AQ63,PASTE_DQS_TRACKER!$E:$E,Swaps_wk!AG$2,PASTE_DQS_TRACKER!$A:$A,"&gt;="&amp;$A$1,PASTE_DQS_TRACKER!$A:$A,"&lt;="&amp;$A$2)</f>
        <v>0</v>
      </c>
      <c r="AH63" s="6">
        <f>SUMIFS(PASTE_DQS_TRACKER!$D:$D,PASTE_DQS_TRACKER!$C:$C,Swaps_wk!$AQ63,PASTE_DQS_TRACKER!$B:$B,Swaps_wk!AH$2,PASTE_DQS_TRACKER!$A:$A,"&gt;="&amp;$A$1,PASTE_DQS_TRACKER!$A:$A,"&lt;="&amp;$A$2)-SUMIFS(PASTE_DQS_TRACKER!$D:$D,PASTE_DQS_TRACKER!$C:$C,Swaps_wk!$AQ63,PASTE_DQS_TRACKER!$E:$E,Swaps_wk!AH$2,PASTE_DQS_TRACKER!$A:$A,"&gt;="&amp;$A$1,PASTE_DQS_TRACKER!$A:$A,"&lt;="&amp;$A$2)</f>
        <v>0</v>
      </c>
      <c r="AI63" s="6">
        <f>SUMIFS(PASTE_DQS_TRACKER!$D:$D,PASTE_DQS_TRACKER!$C:$C,Swaps_wk!$AQ63,PASTE_DQS_TRACKER!$B:$B,Swaps_wk!AI$2,PASTE_DQS_TRACKER!$A:$A,"&gt;="&amp;$A$1,PASTE_DQS_TRACKER!$A:$A,"&lt;="&amp;$A$2)-SUMIFS(PASTE_DQS_TRACKER!$D:$D,PASTE_DQS_TRACKER!$C:$C,Swaps_wk!$AQ63,PASTE_DQS_TRACKER!$E:$E,Swaps_wk!AI$2,PASTE_DQS_TRACKER!$A:$A,"&gt;="&amp;$A$1,PASTE_DQS_TRACKER!$A:$A,"&lt;="&amp;$A$2)</f>
        <v>0</v>
      </c>
      <c r="AJ63" s="6">
        <f>SUMIFS(PASTE_DQS_TRACKER!$D:$D,PASTE_DQS_TRACKER!$C:$C,Swaps_wk!$AQ63,PASTE_DQS_TRACKER!$B:$B,Swaps_wk!AJ$2,PASTE_DQS_TRACKER!$A:$A,"&gt;="&amp;$A$1,PASTE_DQS_TRACKER!$A:$A,"&lt;="&amp;$A$2)-SUMIFS(PASTE_DQS_TRACKER!$D:$D,PASTE_DQS_TRACKER!$C:$C,Swaps_wk!$AQ63,PASTE_DQS_TRACKER!$E:$E,Swaps_wk!AJ$2,PASTE_DQS_TRACKER!$A:$A,"&gt;="&amp;$A$1,PASTE_DQS_TRACKER!$A:$A,"&lt;="&amp;$A$2)</f>
        <v>0</v>
      </c>
      <c r="AK63" s="6">
        <f>SUMIFS(PASTE_DQS_TRACKER!$D:$D,PASTE_DQS_TRACKER!$C:$C,Swaps_wk!$AQ63,PASTE_DQS_TRACKER!$B:$B,Swaps_wk!AK$2,PASTE_DQS_TRACKER!$A:$A,"&gt;="&amp;$A$1,PASTE_DQS_TRACKER!$A:$A,"&lt;="&amp;$A$2)-SUMIFS(PASTE_DQS_TRACKER!$D:$D,PASTE_DQS_TRACKER!$C:$C,Swaps_wk!$AQ63,PASTE_DQS_TRACKER!$E:$E,Swaps_wk!AK$2,PASTE_DQS_TRACKER!$A:$A,"&gt;="&amp;$A$1,PASTE_DQS_TRACKER!$A:$A,"&lt;="&amp;$A$2)</f>
        <v>0</v>
      </c>
      <c r="AL63" s="6">
        <f>SUMIFS(PASTE_DQS_TRACKER!$D:$D,PASTE_DQS_TRACKER!$C:$C,Swaps_wk!$AQ63,PASTE_DQS_TRACKER!$B:$B,Swaps_wk!AL$2,PASTE_DQS_TRACKER!$A:$A,"&gt;="&amp;$A$1,PASTE_DQS_TRACKER!$A:$A,"&lt;="&amp;$A$2)-SUMIFS(PASTE_DQS_TRACKER!$D:$D,PASTE_DQS_TRACKER!$C:$C,Swaps_wk!$AQ63,PASTE_DQS_TRACKER!$E:$E,Swaps_wk!AL$2,PASTE_DQS_TRACKER!$A:$A,"&gt;="&amp;$A$1,PASTE_DQS_TRACKER!$A:$A,"&lt;="&amp;$A$2)</f>
        <v>0</v>
      </c>
      <c r="AM63" s="6">
        <f>SUMIFS(PASTE_DQS_TRACKER!$D:$D,PASTE_DQS_TRACKER!$C:$C,Swaps_wk!$AQ63,PASTE_DQS_TRACKER!$B:$B,Swaps_wk!AM$2,PASTE_DQS_TRACKER!$A:$A,"&gt;="&amp;$A$1,PASTE_DQS_TRACKER!$A:$A,"&lt;="&amp;$A$2)-SUMIFS(PASTE_DQS_TRACKER!$D:$D,PASTE_DQS_TRACKER!$C:$C,Swaps_wk!$AQ63,PASTE_DQS_TRACKER!$E:$E,Swaps_wk!AM$2,PASTE_DQS_TRACKER!$A:$A,"&gt;="&amp;$A$1,PASTE_DQS_TRACKER!$A:$A,"&lt;="&amp;$A$2)</f>
        <v>0</v>
      </c>
      <c r="AN63" s="6">
        <f>SUMIFS(PASTE_DQS_TRACKER!$D:$D,PASTE_DQS_TRACKER!$C:$C,Swaps_wk!$AQ63,PASTE_DQS_TRACKER!$B:$B,Swaps_wk!AN$2,PASTE_DQS_TRACKER!$A:$A,"&gt;="&amp;$A$1,PASTE_DQS_TRACKER!$A:$A,"&lt;="&amp;$A$2)-SUMIFS(PASTE_DQS_TRACKER!$D:$D,PASTE_DQS_TRACKER!$C:$C,Swaps_wk!$AQ63,PASTE_DQS_TRACKER!$E:$E,Swaps_wk!AN$2,PASTE_DQS_TRACKER!$A:$A,"&gt;="&amp;$A$1,PASTE_DQS_TRACKER!$A:$A,"&lt;="&amp;$A$2)</f>
        <v>0</v>
      </c>
      <c r="AO63" s="6">
        <f t="shared" si="0"/>
        <v>0</v>
      </c>
      <c r="AP63">
        <v>62</v>
      </c>
      <c r="AQ63" t="s">
        <v>137</v>
      </c>
    </row>
    <row r="64" spans="1:43" x14ac:dyDescent="0.25">
      <c r="A64" t="s">
        <v>156</v>
      </c>
      <c r="B64" s="6">
        <f>SUMIFS(PASTE_DQS_TRACKER!$D:$D,PASTE_DQS_TRACKER!$C:$C,Swaps_wk!$AQ64,PASTE_DQS_TRACKER!$B:$B,Swaps_wk!B$2,PASTE_DQS_TRACKER!$A:$A,"&gt;="&amp;$A$1,PASTE_DQS_TRACKER!$A:$A,"&lt;="&amp;$A$2)-SUMIFS(PASTE_DQS_TRACKER!$D:$D,PASTE_DQS_TRACKER!$C:$C,Swaps_wk!$AQ64,PASTE_DQS_TRACKER!$E:$E,Swaps_wk!B$2,PASTE_DQS_TRACKER!$A:$A,"&gt;="&amp;$A$1,PASTE_DQS_TRACKER!$A:$A,"&lt;="&amp;$A$2)</f>
        <v>0</v>
      </c>
      <c r="C64" s="6">
        <f>SUMIFS(PASTE_DQS_TRACKER!$D:$D,PASTE_DQS_TRACKER!$C:$C,Swaps_wk!$AQ64,PASTE_DQS_TRACKER!$B:$B,Swaps_wk!C$2,PASTE_DQS_TRACKER!$A:$A,"&gt;="&amp;$A$1,PASTE_DQS_TRACKER!$A:$A,"&lt;="&amp;$A$2)-SUMIFS(PASTE_DQS_TRACKER!$D:$D,PASTE_DQS_TRACKER!$C:$C,Swaps_wk!$AQ64,PASTE_DQS_TRACKER!$E:$E,Swaps_wk!C$2,PASTE_DQS_TRACKER!$A:$A,"&gt;="&amp;$A$1,PASTE_DQS_TRACKER!$A:$A,"&lt;="&amp;$A$2)</f>
        <v>0</v>
      </c>
      <c r="D64" s="6">
        <f>SUMIFS(PASTE_DQS_TRACKER!$D:$D,PASTE_DQS_TRACKER!$C:$C,Swaps_wk!$AQ64,PASTE_DQS_TRACKER!$B:$B,Swaps_wk!D$2,PASTE_DQS_TRACKER!$A:$A,"&gt;="&amp;$A$1,PASTE_DQS_TRACKER!$A:$A,"&lt;="&amp;$A$2)-SUMIFS(PASTE_DQS_TRACKER!$D:$D,PASTE_DQS_TRACKER!$C:$C,Swaps_wk!$AQ64,PASTE_DQS_TRACKER!$E:$E,Swaps_wk!D$2,PASTE_DQS_TRACKER!$A:$A,"&gt;="&amp;$A$1,PASTE_DQS_TRACKER!$A:$A,"&lt;="&amp;$A$2)</f>
        <v>0</v>
      </c>
      <c r="E64" s="6">
        <f>SUMIFS(PASTE_DQS_TRACKER!$D:$D,PASTE_DQS_TRACKER!$C:$C,Swaps_wk!$AQ64,PASTE_DQS_TRACKER!$B:$B,Swaps_wk!E$2,PASTE_DQS_TRACKER!$A:$A,"&gt;="&amp;$A$1,PASTE_DQS_TRACKER!$A:$A,"&lt;="&amp;$A$2)-SUMIFS(PASTE_DQS_TRACKER!$D:$D,PASTE_DQS_TRACKER!$C:$C,Swaps_wk!$AQ64,PASTE_DQS_TRACKER!$E:$E,Swaps_wk!E$2,PASTE_DQS_TRACKER!$A:$A,"&gt;="&amp;$A$1,PASTE_DQS_TRACKER!$A:$A,"&lt;="&amp;$A$2)</f>
        <v>0</v>
      </c>
      <c r="F64" s="6">
        <f>SUMIFS(PASTE_DQS_TRACKER!$D:$D,PASTE_DQS_TRACKER!$C:$C,Swaps_wk!$AQ64,PASTE_DQS_TRACKER!$B:$B,Swaps_wk!F$2,PASTE_DQS_TRACKER!$A:$A,"&gt;="&amp;$A$1,PASTE_DQS_TRACKER!$A:$A,"&lt;="&amp;$A$2)-SUMIFS(PASTE_DQS_TRACKER!$D:$D,PASTE_DQS_TRACKER!$C:$C,Swaps_wk!$AQ64,PASTE_DQS_TRACKER!$E:$E,Swaps_wk!F$2,PASTE_DQS_TRACKER!$A:$A,"&gt;="&amp;$A$1,PASTE_DQS_TRACKER!$A:$A,"&lt;="&amp;$A$2)</f>
        <v>0</v>
      </c>
      <c r="G64" s="6">
        <f>SUMIFS(PASTE_DQS_TRACKER!$D:$D,PASTE_DQS_TRACKER!$C:$C,Swaps_wk!$AQ64,PASTE_DQS_TRACKER!$B:$B,Swaps_wk!G$2,PASTE_DQS_TRACKER!$A:$A,"&gt;="&amp;$A$1,PASTE_DQS_TRACKER!$A:$A,"&lt;="&amp;$A$2)-SUMIFS(PASTE_DQS_TRACKER!$D:$D,PASTE_DQS_TRACKER!$C:$C,Swaps_wk!$AQ64,PASTE_DQS_TRACKER!$E:$E,Swaps_wk!G$2,PASTE_DQS_TRACKER!$A:$A,"&gt;="&amp;$A$1,PASTE_DQS_TRACKER!$A:$A,"&lt;="&amp;$A$2)</f>
        <v>0</v>
      </c>
      <c r="H64" s="6">
        <f>SUMIFS(PASTE_DQS_TRACKER!$D:$D,PASTE_DQS_TRACKER!$C:$C,Swaps_wk!$AQ64,PASTE_DQS_TRACKER!$B:$B,Swaps_wk!H$2,PASTE_DQS_TRACKER!$A:$A,"&gt;="&amp;$A$1,PASTE_DQS_TRACKER!$A:$A,"&lt;="&amp;$A$2)-SUMIFS(PASTE_DQS_TRACKER!$D:$D,PASTE_DQS_TRACKER!$C:$C,Swaps_wk!$AQ64,PASTE_DQS_TRACKER!$E:$E,Swaps_wk!H$2,PASTE_DQS_TRACKER!$A:$A,"&gt;="&amp;$A$1,PASTE_DQS_TRACKER!$A:$A,"&lt;="&amp;$A$2)</f>
        <v>0</v>
      </c>
      <c r="I64" s="6">
        <f>SUMIFS(PASTE_DQS_TRACKER!$D:$D,PASTE_DQS_TRACKER!$C:$C,Swaps_wk!$AQ64,PASTE_DQS_TRACKER!$B:$B,Swaps_wk!I$2,PASTE_DQS_TRACKER!$A:$A,"&gt;="&amp;$A$1,PASTE_DQS_TRACKER!$A:$A,"&lt;="&amp;$A$2)-SUMIFS(PASTE_DQS_TRACKER!$D:$D,PASTE_DQS_TRACKER!$C:$C,Swaps_wk!$AQ64,PASTE_DQS_TRACKER!$E:$E,Swaps_wk!I$2,PASTE_DQS_TRACKER!$A:$A,"&gt;="&amp;$A$1,PASTE_DQS_TRACKER!$A:$A,"&lt;="&amp;$A$2)</f>
        <v>0</v>
      </c>
      <c r="J64" s="6">
        <f>SUMIFS(PASTE_DQS_TRACKER!$D:$D,PASTE_DQS_TRACKER!$C:$C,Swaps_wk!$AQ64,PASTE_DQS_TRACKER!$B:$B,Swaps_wk!J$2,PASTE_DQS_TRACKER!$A:$A,"&gt;="&amp;$A$1,PASTE_DQS_TRACKER!$A:$A,"&lt;="&amp;$A$2)-SUMIFS(PASTE_DQS_TRACKER!$D:$D,PASTE_DQS_TRACKER!$C:$C,Swaps_wk!$AQ64,PASTE_DQS_TRACKER!$E:$E,Swaps_wk!J$2,PASTE_DQS_TRACKER!$A:$A,"&gt;="&amp;$A$1,PASTE_DQS_TRACKER!$A:$A,"&lt;="&amp;$A$2)</f>
        <v>0</v>
      </c>
      <c r="K64" s="6">
        <f>SUMIFS(PASTE_DQS_TRACKER!$D:$D,PASTE_DQS_TRACKER!$C:$C,Swaps_wk!$AQ64,PASTE_DQS_TRACKER!$B:$B,Swaps_wk!K$2,PASTE_DQS_TRACKER!$A:$A,"&gt;="&amp;$A$1,PASTE_DQS_TRACKER!$A:$A,"&lt;="&amp;$A$2)-SUMIFS(PASTE_DQS_TRACKER!$D:$D,PASTE_DQS_TRACKER!$C:$C,Swaps_wk!$AQ64,PASTE_DQS_TRACKER!$E:$E,Swaps_wk!K$2,PASTE_DQS_TRACKER!$A:$A,"&gt;="&amp;$A$1,PASTE_DQS_TRACKER!$A:$A,"&lt;="&amp;$A$2)</f>
        <v>0</v>
      </c>
      <c r="L64" s="6">
        <f>SUMIFS(PASTE_DQS_TRACKER!$D:$D,PASTE_DQS_TRACKER!$C:$C,Swaps_wk!$AQ64,PASTE_DQS_TRACKER!$B:$B,Swaps_wk!L$2,PASTE_DQS_TRACKER!$A:$A,"&gt;="&amp;$A$1,PASTE_DQS_TRACKER!$A:$A,"&lt;="&amp;$A$2)-SUMIFS(PASTE_DQS_TRACKER!$D:$D,PASTE_DQS_TRACKER!$C:$C,Swaps_wk!$AQ64,PASTE_DQS_TRACKER!$E:$E,Swaps_wk!L$2,PASTE_DQS_TRACKER!$A:$A,"&gt;="&amp;$A$1,PASTE_DQS_TRACKER!$A:$A,"&lt;="&amp;$A$2)</f>
        <v>0</v>
      </c>
      <c r="M64" s="6">
        <f>SUMIFS(PASTE_DQS_TRACKER!$D:$D,PASTE_DQS_TRACKER!$C:$C,Swaps_wk!$AQ64,PASTE_DQS_TRACKER!$B:$B,Swaps_wk!M$2,PASTE_DQS_TRACKER!$A:$A,"&gt;="&amp;$A$1,PASTE_DQS_TRACKER!$A:$A,"&lt;="&amp;$A$2)-SUMIFS(PASTE_DQS_TRACKER!$D:$D,PASTE_DQS_TRACKER!$C:$C,Swaps_wk!$AQ64,PASTE_DQS_TRACKER!$E:$E,Swaps_wk!M$2,PASTE_DQS_TRACKER!$A:$A,"&gt;="&amp;$A$1,PASTE_DQS_TRACKER!$A:$A,"&lt;="&amp;$A$2)</f>
        <v>0</v>
      </c>
      <c r="N64" s="6">
        <f>SUMIFS(PASTE_DQS_TRACKER!$D:$D,PASTE_DQS_TRACKER!$C:$C,Swaps_wk!$AQ64,PASTE_DQS_TRACKER!$B:$B,Swaps_wk!N$2,PASTE_DQS_TRACKER!$A:$A,"&gt;="&amp;$A$1,PASTE_DQS_TRACKER!$A:$A,"&lt;="&amp;$A$2)-SUMIFS(PASTE_DQS_TRACKER!$D:$D,PASTE_DQS_TRACKER!$C:$C,Swaps_wk!$AQ64,PASTE_DQS_TRACKER!$E:$E,Swaps_wk!N$2,PASTE_DQS_TRACKER!$A:$A,"&gt;="&amp;$A$1,PASTE_DQS_TRACKER!$A:$A,"&lt;="&amp;$A$2)</f>
        <v>0</v>
      </c>
      <c r="O64" s="6">
        <f>SUMIFS(PASTE_DQS_TRACKER!$D:$D,PASTE_DQS_TRACKER!$C:$C,Swaps_wk!$AQ64,PASTE_DQS_TRACKER!$B:$B,Swaps_wk!O$2,PASTE_DQS_TRACKER!$A:$A,"&gt;="&amp;$A$1,PASTE_DQS_TRACKER!$A:$A,"&lt;="&amp;$A$2)-SUMIFS(PASTE_DQS_TRACKER!$D:$D,PASTE_DQS_TRACKER!$C:$C,Swaps_wk!$AQ64,PASTE_DQS_TRACKER!$E:$E,Swaps_wk!O$2,PASTE_DQS_TRACKER!$A:$A,"&gt;="&amp;$A$1,PASTE_DQS_TRACKER!$A:$A,"&lt;="&amp;$A$2)</f>
        <v>0</v>
      </c>
      <c r="P64" s="6">
        <f>SUMIFS(PASTE_DQS_TRACKER!$D:$D,PASTE_DQS_TRACKER!$C:$C,Swaps_wk!$AQ64,PASTE_DQS_TRACKER!$B:$B,Swaps_wk!P$2,PASTE_DQS_TRACKER!$A:$A,"&gt;="&amp;$A$1,PASTE_DQS_TRACKER!$A:$A,"&lt;="&amp;$A$2)-SUMIFS(PASTE_DQS_TRACKER!$D:$D,PASTE_DQS_TRACKER!$C:$C,Swaps_wk!$AQ64,PASTE_DQS_TRACKER!$E:$E,Swaps_wk!P$2,PASTE_DQS_TRACKER!$A:$A,"&gt;="&amp;$A$1,PASTE_DQS_TRACKER!$A:$A,"&lt;="&amp;$A$2)</f>
        <v>0</v>
      </c>
      <c r="Q64" s="6">
        <f>SUMIFS(PASTE_DQS_TRACKER!$D:$D,PASTE_DQS_TRACKER!$C:$C,Swaps_wk!$AQ64,PASTE_DQS_TRACKER!$B:$B,Swaps_wk!Q$2,PASTE_DQS_TRACKER!$A:$A,"&gt;="&amp;$A$1,PASTE_DQS_TRACKER!$A:$A,"&lt;="&amp;$A$2)-SUMIFS(PASTE_DQS_TRACKER!$D:$D,PASTE_DQS_TRACKER!$C:$C,Swaps_wk!$AQ64,PASTE_DQS_TRACKER!$E:$E,Swaps_wk!Q$2,PASTE_DQS_TRACKER!$A:$A,"&gt;="&amp;$A$1,PASTE_DQS_TRACKER!$A:$A,"&lt;="&amp;$A$2)</f>
        <v>0</v>
      </c>
      <c r="R64" s="6">
        <f>SUMIFS(PASTE_DQS_TRACKER!$D:$D,PASTE_DQS_TRACKER!$C:$C,Swaps_wk!$AQ64,PASTE_DQS_TRACKER!$B:$B,Swaps_wk!R$2,PASTE_DQS_TRACKER!$A:$A,"&gt;="&amp;$A$1,PASTE_DQS_TRACKER!$A:$A,"&lt;="&amp;$A$2)-SUMIFS(PASTE_DQS_TRACKER!$D:$D,PASTE_DQS_TRACKER!$C:$C,Swaps_wk!$AQ64,PASTE_DQS_TRACKER!$E:$E,Swaps_wk!R$2,PASTE_DQS_TRACKER!$A:$A,"&gt;="&amp;$A$1,PASTE_DQS_TRACKER!$A:$A,"&lt;="&amp;$A$2)</f>
        <v>0</v>
      </c>
      <c r="S64" s="6">
        <f>SUMIFS(PASTE_DQS_TRACKER!$D:$D,PASTE_DQS_TRACKER!$C:$C,Swaps_wk!$AQ64,PASTE_DQS_TRACKER!$B:$B,Swaps_wk!S$2,PASTE_DQS_TRACKER!$A:$A,"&gt;="&amp;$A$1,PASTE_DQS_TRACKER!$A:$A,"&lt;="&amp;$A$2)-SUMIFS(PASTE_DQS_TRACKER!$D:$D,PASTE_DQS_TRACKER!$C:$C,Swaps_wk!$AQ64,PASTE_DQS_TRACKER!$E:$E,Swaps_wk!S$2,PASTE_DQS_TRACKER!$A:$A,"&gt;="&amp;$A$1,PASTE_DQS_TRACKER!$A:$A,"&lt;="&amp;$A$2)</f>
        <v>0</v>
      </c>
      <c r="T64" s="6">
        <f>SUMIFS(PASTE_DQS_TRACKER!$D:$D,PASTE_DQS_TRACKER!$C:$C,Swaps_wk!$AQ64,PASTE_DQS_TRACKER!$B:$B,Swaps_wk!T$2,PASTE_DQS_TRACKER!$A:$A,"&gt;="&amp;$A$1,PASTE_DQS_TRACKER!$A:$A,"&lt;="&amp;$A$2)-SUMIFS(PASTE_DQS_TRACKER!$D:$D,PASTE_DQS_TRACKER!$C:$C,Swaps_wk!$AQ64,PASTE_DQS_TRACKER!$E:$E,Swaps_wk!T$2,PASTE_DQS_TRACKER!$A:$A,"&gt;="&amp;$A$1,PASTE_DQS_TRACKER!$A:$A,"&lt;="&amp;$A$2)</f>
        <v>0</v>
      </c>
      <c r="U64" s="6">
        <f>SUMIFS(PASTE_DQS_TRACKER!$D:$D,PASTE_DQS_TRACKER!$C:$C,Swaps_wk!$AQ64,PASTE_DQS_TRACKER!$B:$B,Swaps_wk!U$2,PASTE_DQS_TRACKER!$A:$A,"&gt;="&amp;$A$1,PASTE_DQS_TRACKER!$A:$A,"&lt;="&amp;$A$2)-SUMIFS(PASTE_DQS_TRACKER!$D:$D,PASTE_DQS_TRACKER!$C:$C,Swaps_wk!$AQ64,PASTE_DQS_TRACKER!$E:$E,Swaps_wk!U$2,PASTE_DQS_TRACKER!$A:$A,"&gt;="&amp;$A$1,PASTE_DQS_TRACKER!$A:$A,"&lt;="&amp;$A$2)</f>
        <v>0</v>
      </c>
      <c r="V64" s="6">
        <f>SUMIFS(PASTE_DQS_TRACKER!$D:$D,PASTE_DQS_TRACKER!$C:$C,Swaps_wk!$AQ64,PASTE_DQS_TRACKER!$B:$B,Swaps_wk!V$2,PASTE_DQS_TRACKER!$A:$A,"&gt;="&amp;$A$1,PASTE_DQS_TRACKER!$A:$A,"&lt;="&amp;$A$2)-SUMIFS(PASTE_DQS_TRACKER!$D:$D,PASTE_DQS_TRACKER!$C:$C,Swaps_wk!$AQ64,PASTE_DQS_TRACKER!$E:$E,Swaps_wk!V$2,PASTE_DQS_TRACKER!$A:$A,"&gt;="&amp;$A$1,PASTE_DQS_TRACKER!$A:$A,"&lt;="&amp;$A$2)</f>
        <v>0</v>
      </c>
      <c r="W64" s="6">
        <f>SUMIFS(PASTE_DQS_TRACKER!$D:$D,PASTE_DQS_TRACKER!$C:$C,Swaps_wk!$AQ64,PASTE_DQS_TRACKER!$B:$B,Swaps_wk!W$2,PASTE_DQS_TRACKER!$A:$A,"&gt;="&amp;$A$1,PASTE_DQS_TRACKER!$A:$A,"&lt;="&amp;$A$2)-SUMIFS(PASTE_DQS_TRACKER!$D:$D,PASTE_DQS_TRACKER!$C:$C,Swaps_wk!$AQ64,PASTE_DQS_TRACKER!$E:$E,Swaps_wk!W$2,PASTE_DQS_TRACKER!$A:$A,"&gt;="&amp;$A$1,PASTE_DQS_TRACKER!$A:$A,"&lt;="&amp;$A$2)</f>
        <v>0</v>
      </c>
      <c r="X64" s="6">
        <f>SUMIFS(PASTE_DQS_TRACKER!$D:$D,PASTE_DQS_TRACKER!$C:$C,Swaps_wk!$AQ64,PASTE_DQS_TRACKER!$B:$B,Swaps_wk!X$2,PASTE_DQS_TRACKER!$A:$A,"&gt;="&amp;$A$1,PASTE_DQS_TRACKER!$A:$A,"&lt;="&amp;$A$2)-SUMIFS(PASTE_DQS_TRACKER!$D:$D,PASTE_DQS_TRACKER!$C:$C,Swaps_wk!$AQ64,PASTE_DQS_TRACKER!$E:$E,Swaps_wk!X$2,PASTE_DQS_TRACKER!$A:$A,"&gt;="&amp;$A$1,PASTE_DQS_TRACKER!$A:$A,"&lt;="&amp;$A$2)</f>
        <v>0</v>
      </c>
      <c r="Y64" s="6">
        <f>SUMIFS(PASTE_DQS_TRACKER!$D:$D,PASTE_DQS_TRACKER!$C:$C,Swaps_wk!$AQ64,PASTE_DQS_TRACKER!$B:$B,Swaps_wk!Y$2,PASTE_DQS_TRACKER!$A:$A,"&gt;="&amp;$A$1,PASTE_DQS_TRACKER!$A:$A,"&lt;="&amp;$A$2)-SUMIFS(PASTE_DQS_TRACKER!$D:$D,PASTE_DQS_TRACKER!$C:$C,Swaps_wk!$AQ64,PASTE_DQS_TRACKER!$E:$E,Swaps_wk!Y$2,PASTE_DQS_TRACKER!$A:$A,"&gt;="&amp;$A$1,PASTE_DQS_TRACKER!$A:$A,"&lt;="&amp;$A$2)</f>
        <v>0</v>
      </c>
      <c r="Z64" s="6">
        <f>SUMIFS(PASTE_DQS_TRACKER!$D:$D,PASTE_DQS_TRACKER!$C:$C,Swaps_wk!$AQ64,PASTE_DQS_TRACKER!$B:$B,Swaps_wk!Z$2,PASTE_DQS_TRACKER!$A:$A,"&gt;="&amp;$A$1,PASTE_DQS_TRACKER!$A:$A,"&lt;="&amp;$A$2)-SUMIFS(PASTE_DQS_TRACKER!$D:$D,PASTE_DQS_TRACKER!$C:$C,Swaps_wk!$AQ64,PASTE_DQS_TRACKER!$E:$E,Swaps_wk!Z$2,PASTE_DQS_TRACKER!$A:$A,"&gt;="&amp;$A$1,PASTE_DQS_TRACKER!$A:$A,"&lt;="&amp;$A$2)</f>
        <v>0</v>
      </c>
      <c r="AA64" s="6">
        <f>SUMIFS(PASTE_DQS_TRACKER!$D:$D,PASTE_DQS_TRACKER!$C:$C,Swaps_wk!$AQ64,PASTE_DQS_TRACKER!$B:$B,Swaps_wk!AA$2,PASTE_DQS_TRACKER!$A:$A,"&gt;="&amp;$A$1,PASTE_DQS_TRACKER!$A:$A,"&lt;="&amp;$A$2)-SUMIFS(PASTE_DQS_TRACKER!$D:$D,PASTE_DQS_TRACKER!$C:$C,Swaps_wk!$AQ64,PASTE_DQS_TRACKER!$E:$E,Swaps_wk!AA$2,PASTE_DQS_TRACKER!$A:$A,"&gt;="&amp;$A$1,PASTE_DQS_TRACKER!$A:$A,"&lt;="&amp;$A$2)</f>
        <v>0</v>
      </c>
      <c r="AB64" s="6">
        <f>SUMIFS(PASTE_DQS_TRACKER!$D:$D,PASTE_DQS_TRACKER!$C:$C,Swaps_wk!$AQ64,PASTE_DQS_TRACKER!$B:$B,Swaps_wk!AB$2,PASTE_DQS_TRACKER!$A:$A,"&gt;="&amp;$A$1,PASTE_DQS_TRACKER!$A:$A,"&lt;="&amp;$A$2)-SUMIFS(PASTE_DQS_TRACKER!$D:$D,PASTE_DQS_TRACKER!$C:$C,Swaps_wk!$AQ64,PASTE_DQS_TRACKER!$E:$E,Swaps_wk!AB$2,PASTE_DQS_TRACKER!$A:$A,"&gt;="&amp;$A$1,PASTE_DQS_TRACKER!$A:$A,"&lt;="&amp;$A$2)</f>
        <v>0</v>
      </c>
      <c r="AC64" s="6">
        <f>SUMIFS(PASTE_DQS_TRACKER!$D:$D,PASTE_DQS_TRACKER!$C:$C,Swaps_wk!$AQ64,PASTE_DQS_TRACKER!$B:$B,Swaps_wk!AC$2,PASTE_DQS_TRACKER!$A:$A,"&gt;="&amp;$A$1,PASTE_DQS_TRACKER!$A:$A,"&lt;="&amp;$A$2)-SUMIFS(PASTE_DQS_TRACKER!$D:$D,PASTE_DQS_TRACKER!$C:$C,Swaps_wk!$AQ64,PASTE_DQS_TRACKER!$E:$E,Swaps_wk!AC$2,PASTE_DQS_TRACKER!$A:$A,"&gt;="&amp;$A$1,PASTE_DQS_TRACKER!$A:$A,"&lt;="&amp;$A$2)</f>
        <v>0</v>
      </c>
      <c r="AD64" s="6">
        <f>SUMIFS(PASTE_DQS_TRACKER!$D:$D,PASTE_DQS_TRACKER!$C:$C,Swaps_wk!$AQ64,PASTE_DQS_TRACKER!$B:$B,Swaps_wk!AD$2,PASTE_DQS_TRACKER!$A:$A,"&gt;="&amp;$A$1,PASTE_DQS_TRACKER!$A:$A,"&lt;="&amp;$A$2)-SUMIFS(PASTE_DQS_TRACKER!$D:$D,PASTE_DQS_TRACKER!$C:$C,Swaps_wk!$AQ64,PASTE_DQS_TRACKER!$E:$E,Swaps_wk!AD$2,PASTE_DQS_TRACKER!$A:$A,"&gt;="&amp;$A$1,PASTE_DQS_TRACKER!$A:$A,"&lt;="&amp;$A$2)</f>
        <v>0</v>
      </c>
      <c r="AE64" s="6">
        <f>SUMIFS(PASTE_DQS_TRACKER!$D:$D,PASTE_DQS_TRACKER!$C:$C,Swaps_wk!$AQ64,PASTE_DQS_TRACKER!$B:$B,Swaps_wk!AE$2,PASTE_DQS_TRACKER!$A:$A,"&gt;="&amp;$A$1,PASTE_DQS_TRACKER!$A:$A,"&lt;="&amp;$A$2)-SUMIFS(PASTE_DQS_TRACKER!$D:$D,PASTE_DQS_TRACKER!$C:$C,Swaps_wk!$AQ64,PASTE_DQS_TRACKER!$E:$E,Swaps_wk!AE$2,PASTE_DQS_TRACKER!$A:$A,"&gt;="&amp;$A$1,PASTE_DQS_TRACKER!$A:$A,"&lt;="&amp;$A$2)</f>
        <v>0</v>
      </c>
      <c r="AF64" s="6">
        <f>SUMIFS(PASTE_DQS_TRACKER!$D:$D,PASTE_DQS_TRACKER!$C:$C,Swaps_wk!$AQ64,PASTE_DQS_TRACKER!$B:$B,Swaps_wk!AF$2,PASTE_DQS_TRACKER!$A:$A,"&gt;="&amp;$A$1,PASTE_DQS_TRACKER!$A:$A,"&lt;="&amp;$A$2)-SUMIFS(PASTE_DQS_TRACKER!$D:$D,PASTE_DQS_TRACKER!$C:$C,Swaps_wk!$AQ64,PASTE_DQS_TRACKER!$E:$E,Swaps_wk!AF$2,PASTE_DQS_TRACKER!$A:$A,"&gt;="&amp;$A$1,PASTE_DQS_TRACKER!$A:$A,"&lt;="&amp;$A$2)</f>
        <v>0</v>
      </c>
      <c r="AG64" s="6">
        <f>SUMIFS(PASTE_DQS_TRACKER!$D:$D,PASTE_DQS_TRACKER!$C:$C,Swaps_wk!$AQ64,PASTE_DQS_TRACKER!$B:$B,Swaps_wk!AG$2,PASTE_DQS_TRACKER!$A:$A,"&gt;="&amp;$A$1,PASTE_DQS_TRACKER!$A:$A,"&lt;="&amp;$A$2)-SUMIFS(PASTE_DQS_TRACKER!$D:$D,PASTE_DQS_TRACKER!$C:$C,Swaps_wk!$AQ64,PASTE_DQS_TRACKER!$E:$E,Swaps_wk!AG$2,PASTE_DQS_TRACKER!$A:$A,"&gt;="&amp;$A$1,PASTE_DQS_TRACKER!$A:$A,"&lt;="&amp;$A$2)</f>
        <v>0</v>
      </c>
      <c r="AH64" s="6">
        <f>SUMIFS(PASTE_DQS_TRACKER!$D:$D,PASTE_DQS_TRACKER!$C:$C,Swaps_wk!$AQ64,PASTE_DQS_TRACKER!$B:$B,Swaps_wk!AH$2,PASTE_DQS_TRACKER!$A:$A,"&gt;="&amp;$A$1,PASTE_DQS_TRACKER!$A:$A,"&lt;="&amp;$A$2)-SUMIFS(PASTE_DQS_TRACKER!$D:$D,PASTE_DQS_TRACKER!$C:$C,Swaps_wk!$AQ64,PASTE_DQS_TRACKER!$E:$E,Swaps_wk!AH$2,PASTE_DQS_TRACKER!$A:$A,"&gt;="&amp;$A$1,PASTE_DQS_TRACKER!$A:$A,"&lt;="&amp;$A$2)</f>
        <v>0</v>
      </c>
      <c r="AI64" s="6">
        <f>SUMIFS(PASTE_DQS_TRACKER!$D:$D,PASTE_DQS_TRACKER!$C:$C,Swaps_wk!$AQ64,PASTE_DQS_TRACKER!$B:$B,Swaps_wk!AI$2,PASTE_DQS_TRACKER!$A:$A,"&gt;="&amp;$A$1,PASTE_DQS_TRACKER!$A:$A,"&lt;="&amp;$A$2)-SUMIFS(PASTE_DQS_TRACKER!$D:$D,PASTE_DQS_TRACKER!$C:$C,Swaps_wk!$AQ64,PASTE_DQS_TRACKER!$E:$E,Swaps_wk!AI$2,PASTE_DQS_TRACKER!$A:$A,"&gt;="&amp;$A$1,PASTE_DQS_TRACKER!$A:$A,"&lt;="&amp;$A$2)</f>
        <v>0</v>
      </c>
      <c r="AJ64" s="6">
        <f>SUMIFS(PASTE_DQS_TRACKER!$D:$D,PASTE_DQS_TRACKER!$C:$C,Swaps_wk!$AQ64,PASTE_DQS_TRACKER!$B:$B,Swaps_wk!AJ$2,PASTE_DQS_TRACKER!$A:$A,"&gt;="&amp;$A$1,PASTE_DQS_TRACKER!$A:$A,"&lt;="&amp;$A$2)-SUMIFS(PASTE_DQS_TRACKER!$D:$D,PASTE_DQS_TRACKER!$C:$C,Swaps_wk!$AQ64,PASTE_DQS_TRACKER!$E:$E,Swaps_wk!AJ$2,PASTE_DQS_TRACKER!$A:$A,"&gt;="&amp;$A$1,PASTE_DQS_TRACKER!$A:$A,"&lt;="&amp;$A$2)</f>
        <v>0</v>
      </c>
      <c r="AK64" s="6">
        <f>SUMIFS(PASTE_DQS_TRACKER!$D:$D,PASTE_DQS_TRACKER!$C:$C,Swaps_wk!$AQ64,PASTE_DQS_TRACKER!$B:$B,Swaps_wk!AK$2,PASTE_DQS_TRACKER!$A:$A,"&gt;="&amp;$A$1,PASTE_DQS_TRACKER!$A:$A,"&lt;="&amp;$A$2)-SUMIFS(PASTE_DQS_TRACKER!$D:$D,PASTE_DQS_TRACKER!$C:$C,Swaps_wk!$AQ64,PASTE_DQS_TRACKER!$E:$E,Swaps_wk!AK$2,PASTE_DQS_TRACKER!$A:$A,"&gt;="&amp;$A$1,PASTE_DQS_TRACKER!$A:$A,"&lt;="&amp;$A$2)</f>
        <v>0</v>
      </c>
      <c r="AL64" s="6">
        <f>SUMIFS(PASTE_DQS_TRACKER!$D:$D,PASTE_DQS_TRACKER!$C:$C,Swaps_wk!$AQ64,PASTE_DQS_TRACKER!$B:$B,Swaps_wk!AL$2,PASTE_DQS_TRACKER!$A:$A,"&gt;="&amp;$A$1,PASTE_DQS_TRACKER!$A:$A,"&lt;="&amp;$A$2)-SUMIFS(PASTE_DQS_TRACKER!$D:$D,PASTE_DQS_TRACKER!$C:$C,Swaps_wk!$AQ64,PASTE_DQS_TRACKER!$E:$E,Swaps_wk!AL$2,PASTE_DQS_TRACKER!$A:$A,"&gt;="&amp;$A$1,PASTE_DQS_TRACKER!$A:$A,"&lt;="&amp;$A$2)</f>
        <v>0</v>
      </c>
      <c r="AM64" s="6">
        <f>SUMIFS(PASTE_DQS_TRACKER!$D:$D,PASTE_DQS_TRACKER!$C:$C,Swaps_wk!$AQ64,PASTE_DQS_TRACKER!$B:$B,Swaps_wk!AM$2,PASTE_DQS_TRACKER!$A:$A,"&gt;="&amp;$A$1,PASTE_DQS_TRACKER!$A:$A,"&lt;="&amp;$A$2)-SUMIFS(PASTE_DQS_TRACKER!$D:$D,PASTE_DQS_TRACKER!$C:$C,Swaps_wk!$AQ64,PASTE_DQS_TRACKER!$E:$E,Swaps_wk!AM$2,PASTE_DQS_TRACKER!$A:$A,"&gt;="&amp;$A$1,PASTE_DQS_TRACKER!$A:$A,"&lt;="&amp;$A$2)</f>
        <v>0</v>
      </c>
      <c r="AN64" s="6">
        <f>SUMIFS(PASTE_DQS_TRACKER!$D:$D,PASTE_DQS_TRACKER!$C:$C,Swaps_wk!$AQ64,PASTE_DQS_TRACKER!$B:$B,Swaps_wk!AN$2,PASTE_DQS_TRACKER!$A:$A,"&gt;="&amp;$A$1,PASTE_DQS_TRACKER!$A:$A,"&lt;="&amp;$A$2)-SUMIFS(PASTE_DQS_TRACKER!$D:$D,PASTE_DQS_TRACKER!$C:$C,Swaps_wk!$AQ64,PASTE_DQS_TRACKER!$E:$E,Swaps_wk!AN$2,PASTE_DQS_TRACKER!$A:$A,"&gt;="&amp;$A$1,PASTE_DQS_TRACKER!$A:$A,"&lt;="&amp;$A$2)</f>
        <v>0</v>
      </c>
      <c r="AO64" s="6">
        <f t="shared" si="0"/>
        <v>0</v>
      </c>
      <c r="AP64">
        <v>63</v>
      </c>
      <c r="AQ64" t="s">
        <v>158</v>
      </c>
    </row>
    <row r="65" spans="1:43" x14ac:dyDescent="0.25">
      <c r="A65" t="s">
        <v>159</v>
      </c>
      <c r="B65" s="6">
        <f>SUMIFS(PASTE_DQS_TRACKER!$D:$D,PASTE_DQS_TRACKER!$C:$C,Swaps_wk!$AQ65,PASTE_DQS_TRACKER!$B:$B,Swaps_wk!B$2,PASTE_DQS_TRACKER!$A:$A,"&gt;="&amp;$A$1,PASTE_DQS_TRACKER!$A:$A,"&lt;="&amp;$A$2)-SUMIFS(PASTE_DQS_TRACKER!$D:$D,PASTE_DQS_TRACKER!$C:$C,Swaps_wk!$AQ65,PASTE_DQS_TRACKER!$E:$E,Swaps_wk!B$2,PASTE_DQS_TRACKER!$A:$A,"&gt;="&amp;$A$1,PASTE_DQS_TRACKER!$A:$A,"&lt;="&amp;$A$2)</f>
        <v>0</v>
      </c>
      <c r="C65" s="6">
        <f>SUMIFS(PASTE_DQS_TRACKER!$D:$D,PASTE_DQS_TRACKER!$C:$C,Swaps_wk!$AQ65,PASTE_DQS_TRACKER!$B:$B,Swaps_wk!C$2,PASTE_DQS_TRACKER!$A:$A,"&gt;="&amp;$A$1,PASTE_DQS_TRACKER!$A:$A,"&lt;="&amp;$A$2)-SUMIFS(PASTE_DQS_TRACKER!$D:$D,PASTE_DQS_TRACKER!$C:$C,Swaps_wk!$AQ65,PASTE_DQS_TRACKER!$E:$E,Swaps_wk!C$2,PASTE_DQS_TRACKER!$A:$A,"&gt;="&amp;$A$1,PASTE_DQS_TRACKER!$A:$A,"&lt;="&amp;$A$2)</f>
        <v>0</v>
      </c>
      <c r="D65" s="6">
        <f>SUMIFS(PASTE_DQS_TRACKER!$D:$D,PASTE_DQS_TRACKER!$C:$C,Swaps_wk!$AQ65,PASTE_DQS_TRACKER!$B:$B,Swaps_wk!D$2,PASTE_DQS_TRACKER!$A:$A,"&gt;="&amp;$A$1,PASTE_DQS_TRACKER!$A:$A,"&lt;="&amp;$A$2)-SUMIFS(PASTE_DQS_TRACKER!$D:$D,PASTE_DQS_TRACKER!$C:$C,Swaps_wk!$AQ65,PASTE_DQS_TRACKER!$E:$E,Swaps_wk!D$2,PASTE_DQS_TRACKER!$A:$A,"&gt;="&amp;$A$1,PASTE_DQS_TRACKER!$A:$A,"&lt;="&amp;$A$2)</f>
        <v>0</v>
      </c>
      <c r="E65" s="6">
        <f>SUMIFS(PASTE_DQS_TRACKER!$D:$D,PASTE_DQS_TRACKER!$C:$C,Swaps_wk!$AQ65,PASTE_DQS_TRACKER!$B:$B,Swaps_wk!E$2,PASTE_DQS_TRACKER!$A:$A,"&gt;="&amp;$A$1,PASTE_DQS_TRACKER!$A:$A,"&lt;="&amp;$A$2)-SUMIFS(PASTE_DQS_TRACKER!$D:$D,PASTE_DQS_TRACKER!$C:$C,Swaps_wk!$AQ65,PASTE_DQS_TRACKER!$E:$E,Swaps_wk!E$2,PASTE_DQS_TRACKER!$A:$A,"&gt;="&amp;$A$1,PASTE_DQS_TRACKER!$A:$A,"&lt;="&amp;$A$2)</f>
        <v>0</v>
      </c>
      <c r="F65" s="6">
        <f>SUMIFS(PASTE_DQS_TRACKER!$D:$D,PASTE_DQS_TRACKER!$C:$C,Swaps_wk!$AQ65,PASTE_DQS_TRACKER!$B:$B,Swaps_wk!F$2,PASTE_DQS_TRACKER!$A:$A,"&gt;="&amp;$A$1,PASTE_DQS_TRACKER!$A:$A,"&lt;="&amp;$A$2)-SUMIFS(PASTE_DQS_TRACKER!$D:$D,PASTE_DQS_TRACKER!$C:$C,Swaps_wk!$AQ65,PASTE_DQS_TRACKER!$E:$E,Swaps_wk!F$2,PASTE_DQS_TRACKER!$A:$A,"&gt;="&amp;$A$1,PASTE_DQS_TRACKER!$A:$A,"&lt;="&amp;$A$2)</f>
        <v>0</v>
      </c>
      <c r="G65" s="6">
        <f>SUMIFS(PASTE_DQS_TRACKER!$D:$D,PASTE_DQS_TRACKER!$C:$C,Swaps_wk!$AQ65,PASTE_DQS_TRACKER!$B:$B,Swaps_wk!G$2,PASTE_DQS_TRACKER!$A:$A,"&gt;="&amp;$A$1,PASTE_DQS_TRACKER!$A:$A,"&lt;="&amp;$A$2)-SUMIFS(PASTE_DQS_TRACKER!$D:$D,PASTE_DQS_TRACKER!$C:$C,Swaps_wk!$AQ65,PASTE_DQS_TRACKER!$E:$E,Swaps_wk!G$2,PASTE_DQS_TRACKER!$A:$A,"&gt;="&amp;$A$1,PASTE_DQS_TRACKER!$A:$A,"&lt;="&amp;$A$2)</f>
        <v>0</v>
      </c>
      <c r="H65" s="6">
        <f>SUMIFS(PASTE_DQS_TRACKER!$D:$D,PASTE_DQS_TRACKER!$C:$C,Swaps_wk!$AQ65,PASTE_DQS_TRACKER!$B:$B,Swaps_wk!H$2,PASTE_DQS_TRACKER!$A:$A,"&gt;="&amp;$A$1,PASTE_DQS_TRACKER!$A:$A,"&lt;="&amp;$A$2)-SUMIFS(PASTE_DQS_TRACKER!$D:$D,PASTE_DQS_TRACKER!$C:$C,Swaps_wk!$AQ65,PASTE_DQS_TRACKER!$E:$E,Swaps_wk!H$2,PASTE_DQS_TRACKER!$A:$A,"&gt;="&amp;$A$1,PASTE_DQS_TRACKER!$A:$A,"&lt;="&amp;$A$2)</f>
        <v>0</v>
      </c>
      <c r="I65" s="6">
        <f>SUMIFS(PASTE_DQS_TRACKER!$D:$D,PASTE_DQS_TRACKER!$C:$C,Swaps_wk!$AQ65,PASTE_DQS_TRACKER!$B:$B,Swaps_wk!I$2,PASTE_DQS_TRACKER!$A:$A,"&gt;="&amp;$A$1,PASTE_DQS_TRACKER!$A:$A,"&lt;="&amp;$A$2)-SUMIFS(PASTE_DQS_TRACKER!$D:$D,PASTE_DQS_TRACKER!$C:$C,Swaps_wk!$AQ65,PASTE_DQS_TRACKER!$E:$E,Swaps_wk!I$2,PASTE_DQS_TRACKER!$A:$A,"&gt;="&amp;$A$1,PASTE_DQS_TRACKER!$A:$A,"&lt;="&amp;$A$2)</f>
        <v>0</v>
      </c>
      <c r="J65" s="6">
        <f>SUMIFS(PASTE_DQS_TRACKER!$D:$D,PASTE_DQS_TRACKER!$C:$C,Swaps_wk!$AQ65,PASTE_DQS_TRACKER!$B:$B,Swaps_wk!J$2,PASTE_DQS_TRACKER!$A:$A,"&gt;="&amp;$A$1,PASTE_DQS_TRACKER!$A:$A,"&lt;="&amp;$A$2)-SUMIFS(PASTE_DQS_TRACKER!$D:$D,PASTE_DQS_TRACKER!$C:$C,Swaps_wk!$AQ65,PASTE_DQS_TRACKER!$E:$E,Swaps_wk!J$2,PASTE_DQS_TRACKER!$A:$A,"&gt;="&amp;$A$1,PASTE_DQS_TRACKER!$A:$A,"&lt;="&amp;$A$2)</f>
        <v>0</v>
      </c>
      <c r="K65" s="6">
        <f>SUMIFS(PASTE_DQS_TRACKER!$D:$D,PASTE_DQS_TRACKER!$C:$C,Swaps_wk!$AQ65,PASTE_DQS_TRACKER!$B:$B,Swaps_wk!K$2,PASTE_DQS_TRACKER!$A:$A,"&gt;="&amp;$A$1,PASTE_DQS_TRACKER!$A:$A,"&lt;="&amp;$A$2)-SUMIFS(PASTE_DQS_TRACKER!$D:$D,PASTE_DQS_TRACKER!$C:$C,Swaps_wk!$AQ65,PASTE_DQS_TRACKER!$E:$E,Swaps_wk!K$2,PASTE_DQS_TRACKER!$A:$A,"&gt;="&amp;$A$1,PASTE_DQS_TRACKER!$A:$A,"&lt;="&amp;$A$2)</f>
        <v>0</v>
      </c>
      <c r="L65" s="6">
        <f>SUMIFS(PASTE_DQS_TRACKER!$D:$D,PASTE_DQS_TRACKER!$C:$C,Swaps_wk!$AQ65,PASTE_DQS_TRACKER!$B:$B,Swaps_wk!L$2,PASTE_DQS_TRACKER!$A:$A,"&gt;="&amp;$A$1,PASTE_DQS_TRACKER!$A:$A,"&lt;="&amp;$A$2)-SUMIFS(PASTE_DQS_TRACKER!$D:$D,PASTE_DQS_TRACKER!$C:$C,Swaps_wk!$AQ65,PASTE_DQS_TRACKER!$E:$E,Swaps_wk!L$2,PASTE_DQS_TRACKER!$A:$A,"&gt;="&amp;$A$1,PASTE_DQS_TRACKER!$A:$A,"&lt;="&amp;$A$2)</f>
        <v>0</v>
      </c>
      <c r="M65" s="6">
        <f>SUMIFS(PASTE_DQS_TRACKER!$D:$D,PASTE_DQS_TRACKER!$C:$C,Swaps_wk!$AQ65,PASTE_DQS_TRACKER!$B:$B,Swaps_wk!M$2,PASTE_DQS_TRACKER!$A:$A,"&gt;="&amp;$A$1,PASTE_DQS_TRACKER!$A:$A,"&lt;="&amp;$A$2)-SUMIFS(PASTE_DQS_TRACKER!$D:$D,PASTE_DQS_TRACKER!$C:$C,Swaps_wk!$AQ65,PASTE_DQS_TRACKER!$E:$E,Swaps_wk!M$2,PASTE_DQS_TRACKER!$A:$A,"&gt;="&amp;$A$1,PASTE_DQS_TRACKER!$A:$A,"&lt;="&amp;$A$2)</f>
        <v>0</v>
      </c>
      <c r="N65" s="6">
        <f>SUMIFS(PASTE_DQS_TRACKER!$D:$D,PASTE_DQS_TRACKER!$C:$C,Swaps_wk!$AQ65,PASTE_DQS_TRACKER!$B:$B,Swaps_wk!N$2,PASTE_DQS_TRACKER!$A:$A,"&gt;="&amp;$A$1,PASTE_DQS_TRACKER!$A:$A,"&lt;="&amp;$A$2)-SUMIFS(PASTE_DQS_TRACKER!$D:$D,PASTE_DQS_TRACKER!$C:$C,Swaps_wk!$AQ65,PASTE_DQS_TRACKER!$E:$E,Swaps_wk!N$2,PASTE_DQS_TRACKER!$A:$A,"&gt;="&amp;$A$1,PASTE_DQS_TRACKER!$A:$A,"&lt;="&amp;$A$2)</f>
        <v>0</v>
      </c>
      <c r="O65" s="6">
        <f>SUMIFS(PASTE_DQS_TRACKER!$D:$D,PASTE_DQS_TRACKER!$C:$C,Swaps_wk!$AQ65,PASTE_DQS_TRACKER!$B:$B,Swaps_wk!O$2,PASTE_DQS_TRACKER!$A:$A,"&gt;="&amp;$A$1,PASTE_DQS_TRACKER!$A:$A,"&lt;="&amp;$A$2)-SUMIFS(PASTE_DQS_TRACKER!$D:$D,PASTE_DQS_TRACKER!$C:$C,Swaps_wk!$AQ65,PASTE_DQS_TRACKER!$E:$E,Swaps_wk!O$2,PASTE_DQS_TRACKER!$A:$A,"&gt;="&amp;$A$1,PASTE_DQS_TRACKER!$A:$A,"&lt;="&amp;$A$2)</f>
        <v>0</v>
      </c>
      <c r="P65" s="6">
        <f>SUMIFS(PASTE_DQS_TRACKER!$D:$D,PASTE_DQS_TRACKER!$C:$C,Swaps_wk!$AQ65,PASTE_DQS_TRACKER!$B:$B,Swaps_wk!P$2,PASTE_DQS_TRACKER!$A:$A,"&gt;="&amp;$A$1,PASTE_DQS_TRACKER!$A:$A,"&lt;="&amp;$A$2)-SUMIFS(PASTE_DQS_TRACKER!$D:$D,PASTE_DQS_TRACKER!$C:$C,Swaps_wk!$AQ65,PASTE_DQS_TRACKER!$E:$E,Swaps_wk!P$2,PASTE_DQS_TRACKER!$A:$A,"&gt;="&amp;$A$1,PASTE_DQS_TRACKER!$A:$A,"&lt;="&amp;$A$2)</f>
        <v>0</v>
      </c>
      <c r="Q65" s="6">
        <f>SUMIFS(PASTE_DQS_TRACKER!$D:$D,PASTE_DQS_TRACKER!$C:$C,Swaps_wk!$AQ65,PASTE_DQS_TRACKER!$B:$B,Swaps_wk!Q$2,PASTE_DQS_TRACKER!$A:$A,"&gt;="&amp;$A$1,PASTE_DQS_TRACKER!$A:$A,"&lt;="&amp;$A$2)-SUMIFS(PASTE_DQS_TRACKER!$D:$D,PASTE_DQS_TRACKER!$C:$C,Swaps_wk!$AQ65,PASTE_DQS_TRACKER!$E:$E,Swaps_wk!Q$2,PASTE_DQS_TRACKER!$A:$A,"&gt;="&amp;$A$1,PASTE_DQS_TRACKER!$A:$A,"&lt;="&amp;$A$2)</f>
        <v>0</v>
      </c>
      <c r="R65" s="6">
        <f>SUMIFS(PASTE_DQS_TRACKER!$D:$D,PASTE_DQS_TRACKER!$C:$C,Swaps_wk!$AQ65,PASTE_DQS_TRACKER!$B:$B,Swaps_wk!R$2,PASTE_DQS_TRACKER!$A:$A,"&gt;="&amp;$A$1,PASTE_DQS_TRACKER!$A:$A,"&lt;="&amp;$A$2)-SUMIFS(PASTE_DQS_TRACKER!$D:$D,PASTE_DQS_TRACKER!$C:$C,Swaps_wk!$AQ65,PASTE_DQS_TRACKER!$E:$E,Swaps_wk!R$2,PASTE_DQS_TRACKER!$A:$A,"&gt;="&amp;$A$1,PASTE_DQS_TRACKER!$A:$A,"&lt;="&amp;$A$2)</f>
        <v>0</v>
      </c>
      <c r="S65" s="6">
        <f>SUMIFS(PASTE_DQS_TRACKER!$D:$D,PASTE_DQS_TRACKER!$C:$C,Swaps_wk!$AQ65,PASTE_DQS_TRACKER!$B:$B,Swaps_wk!S$2,PASTE_DQS_TRACKER!$A:$A,"&gt;="&amp;$A$1,PASTE_DQS_TRACKER!$A:$A,"&lt;="&amp;$A$2)-SUMIFS(PASTE_DQS_TRACKER!$D:$D,PASTE_DQS_TRACKER!$C:$C,Swaps_wk!$AQ65,PASTE_DQS_TRACKER!$E:$E,Swaps_wk!S$2,PASTE_DQS_TRACKER!$A:$A,"&gt;="&amp;$A$1,PASTE_DQS_TRACKER!$A:$A,"&lt;="&amp;$A$2)</f>
        <v>0</v>
      </c>
      <c r="T65" s="6">
        <f>SUMIFS(PASTE_DQS_TRACKER!$D:$D,PASTE_DQS_TRACKER!$C:$C,Swaps_wk!$AQ65,PASTE_DQS_TRACKER!$B:$B,Swaps_wk!T$2,PASTE_DQS_TRACKER!$A:$A,"&gt;="&amp;$A$1,PASTE_DQS_TRACKER!$A:$A,"&lt;="&amp;$A$2)-SUMIFS(PASTE_DQS_TRACKER!$D:$D,PASTE_DQS_TRACKER!$C:$C,Swaps_wk!$AQ65,PASTE_DQS_TRACKER!$E:$E,Swaps_wk!T$2,PASTE_DQS_TRACKER!$A:$A,"&gt;="&amp;$A$1,PASTE_DQS_TRACKER!$A:$A,"&lt;="&amp;$A$2)</f>
        <v>0</v>
      </c>
      <c r="U65" s="6">
        <f>SUMIFS(PASTE_DQS_TRACKER!$D:$D,PASTE_DQS_TRACKER!$C:$C,Swaps_wk!$AQ65,PASTE_DQS_TRACKER!$B:$B,Swaps_wk!U$2,PASTE_DQS_TRACKER!$A:$A,"&gt;="&amp;$A$1,PASTE_DQS_TRACKER!$A:$A,"&lt;="&amp;$A$2)-SUMIFS(PASTE_DQS_TRACKER!$D:$D,PASTE_DQS_TRACKER!$C:$C,Swaps_wk!$AQ65,PASTE_DQS_TRACKER!$E:$E,Swaps_wk!U$2,PASTE_DQS_TRACKER!$A:$A,"&gt;="&amp;$A$1,PASTE_DQS_TRACKER!$A:$A,"&lt;="&amp;$A$2)</f>
        <v>0</v>
      </c>
      <c r="V65" s="6">
        <f>SUMIFS(PASTE_DQS_TRACKER!$D:$D,PASTE_DQS_TRACKER!$C:$C,Swaps_wk!$AQ65,PASTE_DQS_TRACKER!$B:$B,Swaps_wk!V$2,PASTE_DQS_TRACKER!$A:$A,"&gt;="&amp;$A$1,PASTE_DQS_TRACKER!$A:$A,"&lt;="&amp;$A$2)-SUMIFS(PASTE_DQS_TRACKER!$D:$D,PASTE_DQS_TRACKER!$C:$C,Swaps_wk!$AQ65,PASTE_DQS_TRACKER!$E:$E,Swaps_wk!V$2,PASTE_DQS_TRACKER!$A:$A,"&gt;="&amp;$A$1,PASTE_DQS_TRACKER!$A:$A,"&lt;="&amp;$A$2)</f>
        <v>0</v>
      </c>
      <c r="W65" s="6">
        <f>SUMIFS(PASTE_DQS_TRACKER!$D:$D,PASTE_DQS_TRACKER!$C:$C,Swaps_wk!$AQ65,PASTE_DQS_TRACKER!$B:$B,Swaps_wk!W$2,PASTE_DQS_TRACKER!$A:$A,"&gt;="&amp;$A$1,PASTE_DQS_TRACKER!$A:$A,"&lt;="&amp;$A$2)-SUMIFS(PASTE_DQS_TRACKER!$D:$D,PASTE_DQS_TRACKER!$C:$C,Swaps_wk!$AQ65,PASTE_DQS_TRACKER!$E:$E,Swaps_wk!W$2,PASTE_DQS_TRACKER!$A:$A,"&gt;="&amp;$A$1,PASTE_DQS_TRACKER!$A:$A,"&lt;="&amp;$A$2)</f>
        <v>0</v>
      </c>
      <c r="X65" s="6">
        <f>SUMIFS(PASTE_DQS_TRACKER!$D:$D,PASTE_DQS_TRACKER!$C:$C,Swaps_wk!$AQ65,PASTE_DQS_TRACKER!$B:$B,Swaps_wk!X$2,PASTE_DQS_TRACKER!$A:$A,"&gt;="&amp;$A$1,PASTE_DQS_TRACKER!$A:$A,"&lt;="&amp;$A$2)-SUMIFS(PASTE_DQS_TRACKER!$D:$D,PASTE_DQS_TRACKER!$C:$C,Swaps_wk!$AQ65,PASTE_DQS_TRACKER!$E:$E,Swaps_wk!X$2,PASTE_DQS_TRACKER!$A:$A,"&gt;="&amp;$A$1,PASTE_DQS_TRACKER!$A:$A,"&lt;="&amp;$A$2)</f>
        <v>0</v>
      </c>
      <c r="Y65" s="6">
        <f>SUMIFS(PASTE_DQS_TRACKER!$D:$D,PASTE_DQS_TRACKER!$C:$C,Swaps_wk!$AQ65,PASTE_DQS_TRACKER!$B:$B,Swaps_wk!Y$2,PASTE_DQS_TRACKER!$A:$A,"&gt;="&amp;$A$1,PASTE_DQS_TRACKER!$A:$A,"&lt;="&amp;$A$2)-SUMIFS(PASTE_DQS_TRACKER!$D:$D,PASTE_DQS_TRACKER!$C:$C,Swaps_wk!$AQ65,PASTE_DQS_TRACKER!$E:$E,Swaps_wk!Y$2,PASTE_DQS_TRACKER!$A:$A,"&gt;="&amp;$A$1,PASTE_DQS_TRACKER!$A:$A,"&lt;="&amp;$A$2)</f>
        <v>0</v>
      </c>
      <c r="Z65" s="6">
        <f>SUMIFS(PASTE_DQS_TRACKER!$D:$D,PASTE_DQS_TRACKER!$C:$C,Swaps_wk!$AQ65,PASTE_DQS_TRACKER!$B:$B,Swaps_wk!Z$2,PASTE_DQS_TRACKER!$A:$A,"&gt;="&amp;$A$1,PASTE_DQS_TRACKER!$A:$A,"&lt;="&amp;$A$2)-SUMIFS(PASTE_DQS_TRACKER!$D:$D,PASTE_DQS_TRACKER!$C:$C,Swaps_wk!$AQ65,PASTE_DQS_TRACKER!$E:$E,Swaps_wk!Z$2,PASTE_DQS_TRACKER!$A:$A,"&gt;="&amp;$A$1,PASTE_DQS_TRACKER!$A:$A,"&lt;="&amp;$A$2)</f>
        <v>0</v>
      </c>
      <c r="AA65" s="6">
        <f>SUMIFS(PASTE_DQS_TRACKER!$D:$D,PASTE_DQS_TRACKER!$C:$C,Swaps_wk!$AQ65,PASTE_DQS_TRACKER!$B:$B,Swaps_wk!AA$2,PASTE_DQS_TRACKER!$A:$A,"&gt;="&amp;$A$1,PASTE_DQS_TRACKER!$A:$A,"&lt;="&amp;$A$2)-SUMIFS(PASTE_DQS_TRACKER!$D:$D,PASTE_DQS_TRACKER!$C:$C,Swaps_wk!$AQ65,PASTE_DQS_TRACKER!$E:$E,Swaps_wk!AA$2,PASTE_DQS_TRACKER!$A:$A,"&gt;="&amp;$A$1,PASTE_DQS_TRACKER!$A:$A,"&lt;="&amp;$A$2)</f>
        <v>0</v>
      </c>
      <c r="AB65" s="6">
        <f>SUMIFS(PASTE_DQS_TRACKER!$D:$D,PASTE_DQS_TRACKER!$C:$C,Swaps_wk!$AQ65,PASTE_DQS_TRACKER!$B:$B,Swaps_wk!AB$2,PASTE_DQS_TRACKER!$A:$A,"&gt;="&amp;$A$1,PASTE_DQS_TRACKER!$A:$A,"&lt;="&amp;$A$2)-SUMIFS(PASTE_DQS_TRACKER!$D:$D,PASTE_DQS_TRACKER!$C:$C,Swaps_wk!$AQ65,PASTE_DQS_TRACKER!$E:$E,Swaps_wk!AB$2,PASTE_DQS_TRACKER!$A:$A,"&gt;="&amp;$A$1,PASTE_DQS_TRACKER!$A:$A,"&lt;="&amp;$A$2)</f>
        <v>0</v>
      </c>
      <c r="AC65" s="6">
        <f>SUMIFS(PASTE_DQS_TRACKER!$D:$D,PASTE_DQS_TRACKER!$C:$C,Swaps_wk!$AQ65,PASTE_DQS_TRACKER!$B:$B,Swaps_wk!AC$2,PASTE_DQS_TRACKER!$A:$A,"&gt;="&amp;$A$1,PASTE_DQS_TRACKER!$A:$A,"&lt;="&amp;$A$2)-SUMIFS(PASTE_DQS_TRACKER!$D:$D,PASTE_DQS_TRACKER!$C:$C,Swaps_wk!$AQ65,PASTE_DQS_TRACKER!$E:$E,Swaps_wk!AC$2,PASTE_DQS_TRACKER!$A:$A,"&gt;="&amp;$A$1,PASTE_DQS_TRACKER!$A:$A,"&lt;="&amp;$A$2)</f>
        <v>0</v>
      </c>
      <c r="AD65" s="6">
        <f>SUMIFS(PASTE_DQS_TRACKER!$D:$D,PASTE_DQS_TRACKER!$C:$C,Swaps_wk!$AQ65,PASTE_DQS_TRACKER!$B:$B,Swaps_wk!AD$2,PASTE_DQS_TRACKER!$A:$A,"&gt;="&amp;$A$1,PASTE_DQS_TRACKER!$A:$A,"&lt;="&amp;$A$2)-SUMIFS(PASTE_DQS_TRACKER!$D:$D,PASTE_DQS_TRACKER!$C:$C,Swaps_wk!$AQ65,PASTE_DQS_TRACKER!$E:$E,Swaps_wk!AD$2,PASTE_DQS_TRACKER!$A:$A,"&gt;="&amp;$A$1,PASTE_DQS_TRACKER!$A:$A,"&lt;="&amp;$A$2)</f>
        <v>0</v>
      </c>
      <c r="AE65" s="6">
        <f>SUMIFS(PASTE_DQS_TRACKER!$D:$D,PASTE_DQS_TRACKER!$C:$C,Swaps_wk!$AQ65,PASTE_DQS_TRACKER!$B:$B,Swaps_wk!AE$2,PASTE_DQS_TRACKER!$A:$A,"&gt;="&amp;$A$1,PASTE_DQS_TRACKER!$A:$A,"&lt;="&amp;$A$2)-SUMIFS(PASTE_DQS_TRACKER!$D:$D,PASTE_DQS_TRACKER!$C:$C,Swaps_wk!$AQ65,PASTE_DQS_TRACKER!$E:$E,Swaps_wk!AE$2,PASTE_DQS_TRACKER!$A:$A,"&gt;="&amp;$A$1,PASTE_DQS_TRACKER!$A:$A,"&lt;="&amp;$A$2)</f>
        <v>0</v>
      </c>
      <c r="AF65" s="6">
        <f>SUMIFS(PASTE_DQS_TRACKER!$D:$D,PASTE_DQS_TRACKER!$C:$C,Swaps_wk!$AQ65,PASTE_DQS_TRACKER!$B:$B,Swaps_wk!AF$2,PASTE_DQS_TRACKER!$A:$A,"&gt;="&amp;$A$1,PASTE_DQS_TRACKER!$A:$A,"&lt;="&amp;$A$2)-SUMIFS(PASTE_DQS_TRACKER!$D:$D,PASTE_DQS_TRACKER!$C:$C,Swaps_wk!$AQ65,PASTE_DQS_TRACKER!$E:$E,Swaps_wk!AF$2,PASTE_DQS_TRACKER!$A:$A,"&gt;="&amp;$A$1,PASTE_DQS_TRACKER!$A:$A,"&lt;="&amp;$A$2)</f>
        <v>0</v>
      </c>
      <c r="AG65" s="6">
        <f>SUMIFS(PASTE_DQS_TRACKER!$D:$D,PASTE_DQS_TRACKER!$C:$C,Swaps_wk!$AQ65,PASTE_DQS_TRACKER!$B:$B,Swaps_wk!AG$2,PASTE_DQS_TRACKER!$A:$A,"&gt;="&amp;$A$1,PASTE_DQS_TRACKER!$A:$A,"&lt;="&amp;$A$2)-SUMIFS(PASTE_DQS_TRACKER!$D:$D,PASTE_DQS_TRACKER!$C:$C,Swaps_wk!$AQ65,PASTE_DQS_TRACKER!$E:$E,Swaps_wk!AG$2,PASTE_DQS_TRACKER!$A:$A,"&gt;="&amp;$A$1,PASTE_DQS_TRACKER!$A:$A,"&lt;="&amp;$A$2)</f>
        <v>0</v>
      </c>
      <c r="AH65" s="6">
        <f>SUMIFS(PASTE_DQS_TRACKER!$D:$D,PASTE_DQS_TRACKER!$C:$C,Swaps_wk!$AQ65,PASTE_DQS_TRACKER!$B:$B,Swaps_wk!AH$2,PASTE_DQS_TRACKER!$A:$A,"&gt;="&amp;$A$1,PASTE_DQS_TRACKER!$A:$A,"&lt;="&amp;$A$2)-SUMIFS(PASTE_DQS_TRACKER!$D:$D,PASTE_DQS_TRACKER!$C:$C,Swaps_wk!$AQ65,PASTE_DQS_TRACKER!$E:$E,Swaps_wk!AH$2,PASTE_DQS_TRACKER!$A:$A,"&gt;="&amp;$A$1,PASTE_DQS_TRACKER!$A:$A,"&lt;="&amp;$A$2)</f>
        <v>0</v>
      </c>
      <c r="AI65" s="6">
        <f>SUMIFS(PASTE_DQS_TRACKER!$D:$D,PASTE_DQS_TRACKER!$C:$C,Swaps_wk!$AQ65,PASTE_DQS_TRACKER!$B:$B,Swaps_wk!AI$2,PASTE_DQS_TRACKER!$A:$A,"&gt;="&amp;$A$1,PASTE_DQS_TRACKER!$A:$A,"&lt;="&amp;$A$2)-SUMIFS(PASTE_DQS_TRACKER!$D:$D,PASTE_DQS_TRACKER!$C:$C,Swaps_wk!$AQ65,PASTE_DQS_TRACKER!$E:$E,Swaps_wk!AI$2,PASTE_DQS_TRACKER!$A:$A,"&gt;="&amp;$A$1,PASTE_DQS_TRACKER!$A:$A,"&lt;="&amp;$A$2)</f>
        <v>0</v>
      </c>
      <c r="AJ65" s="6">
        <f>SUMIFS(PASTE_DQS_TRACKER!$D:$D,PASTE_DQS_TRACKER!$C:$C,Swaps_wk!$AQ65,PASTE_DQS_TRACKER!$B:$B,Swaps_wk!AJ$2,PASTE_DQS_TRACKER!$A:$A,"&gt;="&amp;$A$1,PASTE_DQS_TRACKER!$A:$A,"&lt;="&amp;$A$2)-SUMIFS(PASTE_DQS_TRACKER!$D:$D,PASTE_DQS_TRACKER!$C:$C,Swaps_wk!$AQ65,PASTE_DQS_TRACKER!$E:$E,Swaps_wk!AJ$2,PASTE_DQS_TRACKER!$A:$A,"&gt;="&amp;$A$1,PASTE_DQS_TRACKER!$A:$A,"&lt;="&amp;$A$2)</f>
        <v>0</v>
      </c>
      <c r="AK65" s="6">
        <f>SUMIFS(PASTE_DQS_TRACKER!$D:$D,PASTE_DQS_TRACKER!$C:$C,Swaps_wk!$AQ65,PASTE_DQS_TRACKER!$B:$B,Swaps_wk!AK$2,PASTE_DQS_TRACKER!$A:$A,"&gt;="&amp;$A$1,PASTE_DQS_TRACKER!$A:$A,"&lt;="&amp;$A$2)-SUMIFS(PASTE_DQS_TRACKER!$D:$D,PASTE_DQS_TRACKER!$C:$C,Swaps_wk!$AQ65,PASTE_DQS_TRACKER!$E:$E,Swaps_wk!AK$2,PASTE_DQS_TRACKER!$A:$A,"&gt;="&amp;$A$1,PASTE_DQS_TRACKER!$A:$A,"&lt;="&amp;$A$2)</f>
        <v>0</v>
      </c>
      <c r="AL65" s="6">
        <f>SUMIFS(PASTE_DQS_TRACKER!$D:$D,PASTE_DQS_TRACKER!$C:$C,Swaps_wk!$AQ65,PASTE_DQS_TRACKER!$B:$B,Swaps_wk!AL$2,PASTE_DQS_TRACKER!$A:$A,"&gt;="&amp;$A$1,PASTE_DQS_TRACKER!$A:$A,"&lt;="&amp;$A$2)-SUMIFS(PASTE_DQS_TRACKER!$D:$D,PASTE_DQS_TRACKER!$C:$C,Swaps_wk!$AQ65,PASTE_DQS_TRACKER!$E:$E,Swaps_wk!AL$2,PASTE_DQS_TRACKER!$A:$A,"&gt;="&amp;$A$1,PASTE_DQS_TRACKER!$A:$A,"&lt;="&amp;$A$2)</f>
        <v>0</v>
      </c>
      <c r="AM65" s="6">
        <f>SUMIFS(PASTE_DQS_TRACKER!$D:$D,PASTE_DQS_TRACKER!$C:$C,Swaps_wk!$AQ65,PASTE_DQS_TRACKER!$B:$B,Swaps_wk!AM$2,PASTE_DQS_TRACKER!$A:$A,"&gt;="&amp;$A$1,PASTE_DQS_TRACKER!$A:$A,"&lt;="&amp;$A$2)-SUMIFS(PASTE_DQS_TRACKER!$D:$D,PASTE_DQS_TRACKER!$C:$C,Swaps_wk!$AQ65,PASTE_DQS_TRACKER!$E:$E,Swaps_wk!AM$2,PASTE_DQS_TRACKER!$A:$A,"&gt;="&amp;$A$1,PASTE_DQS_TRACKER!$A:$A,"&lt;="&amp;$A$2)</f>
        <v>0</v>
      </c>
      <c r="AN65" s="6">
        <f>SUMIFS(PASTE_DQS_TRACKER!$D:$D,PASTE_DQS_TRACKER!$C:$C,Swaps_wk!$AQ65,PASTE_DQS_TRACKER!$B:$B,Swaps_wk!AN$2,PASTE_DQS_TRACKER!$A:$A,"&gt;="&amp;$A$1,PASTE_DQS_TRACKER!$A:$A,"&lt;="&amp;$A$2)-SUMIFS(PASTE_DQS_TRACKER!$D:$D,PASTE_DQS_TRACKER!$C:$C,Swaps_wk!$AQ65,PASTE_DQS_TRACKER!$E:$E,Swaps_wk!AN$2,PASTE_DQS_TRACKER!$A:$A,"&gt;="&amp;$A$1,PASTE_DQS_TRACKER!$A:$A,"&lt;="&amp;$A$2)</f>
        <v>0</v>
      </c>
      <c r="AO65" s="6">
        <f t="shared" si="0"/>
        <v>0</v>
      </c>
      <c r="AP65">
        <v>64</v>
      </c>
      <c r="AQ65" t="s">
        <v>160</v>
      </c>
    </row>
    <row r="66" spans="1:43" x14ac:dyDescent="0.25">
      <c r="A66" t="s">
        <v>173</v>
      </c>
      <c r="B66" s="6">
        <f>SUMIFS(PASTE_DQS_TRACKER!$D:$D,PASTE_DQS_TRACKER!$C:$C,Swaps_wk!$AQ66,PASTE_DQS_TRACKER!$B:$B,Swaps_wk!B$2,PASTE_DQS_TRACKER!$A:$A,"&gt;="&amp;$A$1,PASTE_DQS_TRACKER!$A:$A,"&lt;="&amp;$A$2)-SUMIFS(PASTE_DQS_TRACKER!$D:$D,PASTE_DQS_TRACKER!$C:$C,Swaps_wk!$AQ66,PASTE_DQS_TRACKER!$E:$E,Swaps_wk!B$2,PASTE_DQS_TRACKER!$A:$A,"&gt;="&amp;$A$1,PASTE_DQS_TRACKER!$A:$A,"&lt;="&amp;$A$2)</f>
        <v>0</v>
      </c>
      <c r="C66" s="6">
        <f>SUMIFS(PASTE_DQS_TRACKER!$D:$D,PASTE_DQS_TRACKER!$C:$C,Swaps_wk!$AQ66,PASTE_DQS_TRACKER!$B:$B,Swaps_wk!C$2,PASTE_DQS_TRACKER!$A:$A,"&gt;="&amp;$A$1,PASTE_DQS_TRACKER!$A:$A,"&lt;="&amp;$A$2)-SUMIFS(PASTE_DQS_TRACKER!$D:$D,PASTE_DQS_TRACKER!$C:$C,Swaps_wk!$AQ66,PASTE_DQS_TRACKER!$E:$E,Swaps_wk!C$2,PASTE_DQS_TRACKER!$A:$A,"&gt;="&amp;$A$1,PASTE_DQS_TRACKER!$A:$A,"&lt;="&amp;$A$2)</f>
        <v>0</v>
      </c>
      <c r="D66" s="6">
        <f>SUMIFS(PASTE_DQS_TRACKER!$D:$D,PASTE_DQS_TRACKER!$C:$C,Swaps_wk!$AQ66,PASTE_DQS_TRACKER!$B:$B,Swaps_wk!D$2,PASTE_DQS_TRACKER!$A:$A,"&gt;="&amp;$A$1,PASTE_DQS_TRACKER!$A:$A,"&lt;="&amp;$A$2)-SUMIFS(PASTE_DQS_TRACKER!$D:$D,PASTE_DQS_TRACKER!$C:$C,Swaps_wk!$AQ66,PASTE_DQS_TRACKER!$E:$E,Swaps_wk!D$2,PASTE_DQS_TRACKER!$A:$A,"&gt;="&amp;$A$1,PASTE_DQS_TRACKER!$A:$A,"&lt;="&amp;$A$2)</f>
        <v>0</v>
      </c>
      <c r="E66" s="6">
        <f>SUMIFS(PASTE_DQS_TRACKER!$D:$D,PASTE_DQS_TRACKER!$C:$C,Swaps_wk!$AQ66,PASTE_DQS_TRACKER!$B:$B,Swaps_wk!E$2,PASTE_DQS_TRACKER!$A:$A,"&gt;="&amp;$A$1,PASTE_DQS_TRACKER!$A:$A,"&lt;="&amp;$A$2)-SUMIFS(PASTE_DQS_TRACKER!$D:$D,PASTE_DQS_TRACKER!$C:$C,Swaps_wk!$AQ66,PASTE_DQS_TRACKER!$E:$E,Swaps_wk!E$2,PASTE_DQS_TRACKER!$A:$A,"&gt;="&amp;$A$1,PASTE_DQS_TRACKER!$A:$A,"&lt;="&amp;$A$2)</f>
        <v>0</v>
      </c>
      <c r="F66" s="6">
        <f>SUMIFS(PASTE_DQS_TRACKER!$D:$D,PASTE_DQS_TRACKER!$C:$C,Swaps_wk!$AQ66,PASTE_DQS_TRACKER!$B:$B,Swaps_wk!F$2,PASTE_DQS_TRACKER!$A:$A,"&gt;="&amp;$A$1,PASTE_DQS_TRACKER!$A:$A,"&lt;="&amp;$A$2)-SUMIFS(PASTE_DQS_TRACKER!$D:$D,PASTE_DQS_TRACKER!$C:$C,Swaps_wk!$AQ66,PASTE_DQS_TRACKER!$E:$E,Swaps_wk!F$2,PASTE_DQS_TRACKER!$A:$A,"&gt;="&amp;$A$1,PASTE_DQS_TRACKER!$A:$A,"&lt;="&amp;$A$2)</f>
        <v>0</v>
      </c>
      <c r="G66" s="6">
        <f>SUMIFS(PASTE_DQS_TRACKER!$D:$D,PASTE_DQS_TRACKER!$C:$C,Swaps_wk!$AQ66,PASTE_DQS_TRACKER!$B:$B,Swaps_wk!G$2,PASTE_DQS_TRACKER!$A:$A,"&gt;="&amp;$A$1,PASTE_DQS_TRACKER!$A:$A,"&lt;="&amp;$A$2)-SUMIFS(PASTE_DQS_TRACKER!$D:$D,PASTE_DQS_TRACKER!$C:$C,Swaps_wk!$AQ66,PASTE_DQS_TRACKER!$E:$E,Swaps_wk!G$2,PASTE_DQS_TRACKER!$A:$A,"&gt;="&amp;$A$1,PASTE_DQS_TRACKER!$A:$A,"&lt;="&amp;$A$2)</f>
        <v>0</v>
      </c>
      <c r="H66" s="6">
        <f>SUMIFS(PASTE_DQS_TRACKER!$D:$D,PASTE_DQS_TRACKER!$C:$C,Swaps_wk!$AQ66,PASTE_DQS_TRACKER!$B:$B,Swaps_wk!H$2,PASTE_DQS_TRACKER!$A:$A,"&gt;="&amp;$A$1,PASTE_DQS_TRACKER!$A:$A,"&lt;="&amp;$A$2)-SUMIFS(PASTE_DQS_TRACKER!$D:$D,PASTE_DQS_TRACKER!$C:$C,Swaps_wk!$AQ66,PASTE_DQS_TRACKER!$E:$E,Swaps_wk!H$2,PASTE_DQS_TRACKER!$A:$A,"&gt;="&amp;$A$1,PASTE_DQS_TRACKER!$A:$A,"&lt;="&amp;$A$2)</f>
        <v>0</v>
      </c>
      <c r="I66" s="6">
        <f>SUMIFS(PASTE_DQS_TRACKER!$D:$D,PASTE_DQS_TRACKER!$C:$C,Swaps_wk!$AQ66,PASTE_DQS_TRACKER!$B:$B,Swaps_wk!I$2,PASTE_DQS_TRACKER!$A:$A,"&gt;="&amp;$A$1,PASTE_DQS_TRACKER!$A:$A,"&lt;="&amp;$A$2)-SUMIFS(PASTE_DQS_TRACKER!$D:$D,PASTE_DQS_TRACKER!$C:$C,Swaps_wk!$AQ66,PASTE_DQS_TRACKER!$E:$E,Swaps_wk!I$2,PASTE_DQS_TRACKER!$A:$A,"&gt;="&amp;$A$1,PASTE_DQS_TRACKER!$A:$A,"&lt;="&amp;$A$2)</f>
        <v>0</v>
      </c>
      <c r="J66" s="6">
        <f>SUMIFS(PASTE_DQS_TRACKER!$D:$D,PASTE_DQS_TRACKER!$C:$C,Swaps_wk!$AQ66,PASTE_DQS_TRACKER!$B:$B,Swaps_wk!J$2,PASTE_DQS_TRACKER!$A:$A,"&gt;="&amp;$A$1,PASTE_DQS_TRACKER!$A:$A,"&lt;="&amp;$A$2)-SUMIFS(PASTE_DQS_TRACKER!$D:$D,PASTE_DQS_TRACKER!$C:$C,Swaps_wk!$AQ66,PASTE_DQS_TRACKER!$E:$E,Swaps_wk!J$2,PASTE_DQS_TRACKER!$A:$A,"&gt;="&amp;$A$1,PASTE_DQS_TRACKER!$A:$A,"&lt;="&amp;$A$2)</f>
        <v>0</v>
      </c>
      <c r="K66" s="6">
        <f>SUMIFS(PASTE_DQS_TRACKER!$D:$D,PASTE_DQS_TRACKER!$C:$C,Swaps_wk!$AQ66,PASTE_DQS_TRACKER!$B:$B,Swaps_wk!K$2,PASTE_DQS_TRACKER!$A:$A,"&gt;="&amp;$A$1,PASTE_DQS_TRACKER!$A:$A,"&lt;="&amp;$A$2)-SUMIFS(PASTE_DQS_TRACKER!$D:$D,PASTE_DQS_TRACKER!$C:$C,Swaps_wk!$AQ66,PASTE_DQS_TRACKER!$E:$E,Swaps_wk!K$2,PASTE_DQS_TRACKER!$A:$A,"&gt;="&amp;$A$1,PASTE_DQS_TRACKER!$A:$A,"&lt;="&amp;$A$2)</f>
        <v>0</v>
      </c>
      <c r="L66" s="6">
        <f>SUMIFS(PASTE_DQS_TRACKER!$D:$D,PASTE_DQS_TRACKER!$C:$C,Swaps_wk!$AQ66,PASTE_DQS_TRACKER!$B:$B,Swaps_wk!L$2,PASTE_DQS_TRACKER!$A:$A,"&gt;="&amp;$A$1,PASTE_DQS_TRACKER!$A:$A,"&lt;="&amp;$A$2)-SUMIFS(PASTE_DQS_TRACKER!$D:$D,PASTE_DQS_TRACKER!$C:$C,Swaps_wk!$AQ66,PASTE_DQS_TRACKER!$E:$E,Swaps_wk!L$2,PASTE_DQS_TRACKER!$A:$A,"&gt;="&amp;$A$1,PASTE_DQS_TRACKER!$A:$A,"&lt;="&amp;$A$2)</f>
        <v>0</v>
      </c>
      <c r="M66" s="6">
        <f>SUMIFS(PASTE_DQS_TRACKER!$D:$D,PASTE_DQS_TRACKER!$C:$C,Swaps_wk!$AQ66,PASTE_DQS_TRACKER!$B:$B,Swaps_wk!M$2,PASTE_DQS_TRACKER!$A:$A,"&gt;="&amp;$A$1,PASTE_DQS_TRACKER!$A:$A,"&lt;="&amp;$A$2)-SUMIFS(PASTE_DQS_TRACKER!$D:$D,PASTE_DQS_TRACKER!$C:$C,Swaps_wk!$AQ66,PASTE_DQS_TRACKER!$E:$E,Swaps_wk!M$2,PASTE_DQS_TRACKER!$A:$A,"&gt;="&amp;$A$1,PASTE_DQS_TRACKER!$A:$A,"&lt;="&amp;$A$2)</f>
        <v>0</v>
      </c>
      <c r="N66" s="6">
        <f>SUMIFS(PASTE_DQS_TRACKER!$D:$D,PASTE_DQS_TRACKER!$C:$C,Swaps_wk!$AQ66,PASTE_DQS_TRACKER!$B:$B,Swaps_wk!N$2,PASTE_DQS_TRACKER!$A:$A,"&gt;="&amp;$A$1,PASTE_DQS_TRACKER!$A:$A,"&lt;="&amp;$A$2)-SUMIFS(PASTE_DQS_TRACKER!$D:$D,PASTE_DQS_TRACKER!$C:$C,Swaps_wk!$AQ66,PASTE_DQS_TRACKER!$E:$E,Swaps_wk!N$2,PASTE_DQS_TRACKER!$A:$A,"&gt;="&amp;$A$1,PASTE_DQS_TRACKER!$A:$A,"&lt;="&amp;$A$2)</f>
        <v>0</v>
      </c>
      <c r="O66" s="6">
        <f>SUMIFS(PASTE_DQS_TRACKER!$D:$D,PASTE_DQS_TRACKER!$C:$C,Swaps_wk!$AQ66,PASTE_DQS_TRACKER!$B:$B,Swaps_wk!O$2,PASTE_DQS_TRACKER!$A:$A,"&gt;="&amp;$A$1,PASTE_DQS_TRACKER!$A:$A,"&lt;="&amp;$A$2)-SUMIFS(PASTE_DQS_TRACKER!$D:$D,PASTE_DQS_TRACKER!$C:$C,Swaps_wk!$AQ66,PASTE_DQS_TRACKER!$E:$E,Swaps_wk!O$2,PASTE_DQS_TRACKER!$A:$A,"&gt;="&amp;$A$1,PASTE_DQS_TRACKER!$A:$A,"&lt;="&amp;$A$2)</f>
        <v>0</v>
      </c>
      <c r="P66" s="6">
        <f>SUMIFS(PASTE_DQS_TRACKER!$D:$D,PASTE_DQS_TRACKER!$C:$C,Swaps_wk!$AQ66,PASTE_DQS_TRACKER!$B:$B,Swaps_wk!P$2,PASTE_DQS_TRACKER!$A:$A,"&gt;="&amp;$A$1,PASTE_DQS_TRACKER!$A:$A,"&lt;="&amp;$A$2)-SUMIFS(PASTE_DQS_TRACKER!$D:$D,PASTE_DQS_TRACKER!$C:$C,Swaps_wk!$AQ66,PASTE_DQS_TRACKER!$E:$E,Swaps_wk!P$2,PASTE_DQS_TRACKER!$A:$A,"&gt;="&amp;$A$1,PASTE_DQS_TRACKER!$A:$A,"&lt;="&amp;$A$2)</f>
        <v>0</v>
      </c>
      <c r="Q66" s="6">
        <f>SUMIFS(PASTE_DQS_TRACKER!$D:$D,PASTE_DQS_TRACKER!$C:$C,Swaps_wk!$AQ66,PASTE_DQS_TRACKER!$B:$B,Swaps_wk!Q$2,PASTE_DQS_TRACKER!$A:$A,"&gt;="&amp;$A$1,PASTE_DQS_TRACKER!$A:$A,"&lt;="&amp;$A$2)-SUMIFS(PASTE_DQS_TRACKER!$D:$D,PASTE_DQS_TRACKER!$C:$C,Swaps_wk!$AQ66,PASTE_DQS_TRACKER!$E:$E,Swaps_wk!Q$2,PASTE_DQS_TRACKER!$A:$A,"&gt;="&amp;$A$1,PASTE_DQS_TRACKER!$A:$A,"&lt;="&amp;$A$2)</f>
        <v>0</v>
      </c>
      <c r="R66" s="6">
        <f>SUMIFS(PASTE_DQS_TRACKER!$D:$D,PASTE_DQS_TRACKER!$C:$C,Swaps_wk!$AQ66,PASTE_DQS_TRACKER!$B:$B,Swaps_wk!R$2,PASTE_DQS_TRACKER!$A:$A,"&gt;="&amp;$A$1,PASTE_DQS_TRACKER!$A:$A,"&lt;="&amp;$A$2)-SUMIFS(PASTE_DQS_TRACKER!$D:$D,PASTE_DQS_TRACKER!$C:$C,Swaps_wk!$AQ66,PASTE_DQS_TRACKER!$E:$E,Swaps_wk!R$2,PASTE_DQS_TRACKER!$A:$A,"&gt;="&amp;$A$1,PASTE_DQS_TRACKER!$A:$A,"&lt;="&amp;$A$2)</f>
        <v>0</v>
      </c>
      <c r="S66" s="6">
        <f>SUMIFS(PASTE_DQS_TRACKER!$D:$D,PASTE_DQS_TRACKER!$C:$C,Swaps_wk!$AQ66,PASTE_DQS_TRACKER!$B:$B,Swaps_wk!S$2,PASTE_DQS_TRACKER!$A:$A,"&gt;="&amp;$A$1,PASTE_DQS_TRACKER!$A:$A,"&lt;="&amp;$A$2)-SUMIFS(PASTE_DQS_TRACKER!$D:$D,PASTE_DQS_TRACKER!$C:$C,Swaps_wk!$AQ66,PASTE_DQS_TRACKER!$E:$E,Swaps_wk!S$2,PASTE_DQS_TRACKER!$A:$A,"&gt;="&amp;$A$1,PASTE_DQS_TRACKER!$A:$A,"&lt;="&amp;$A$2)</f>
        <v>0</v>
      </c>
      <c r="T66" s="6">
        <f>SUMIFS(PASTE_DQS_TRACKER!$D:$D,PASTE_DQS_TRACKER!$C:$C,Swaps_wk!$AQ66,PASTE_DQS_TRACKER!$B:$B,Swaps_wk!T$2,PASTE_DQS_TRACKER!$A:$A,"&gt;="&amp;$A$1,PASTE_DQS_TRACKER!$A:$A,"&lt;="&amp;$A$2)-SUMIFS(PASTE_DQS_TRACKER!$D:$D,PASTE_DQS_TRACKER!$C:$C,Swaps_wk!$AQ66,PASTE_DQS_TRACKER!$E:$E,Swaps_wk!T$2,PASTE_DQS_TRACKER!$A:$A,"&gt;="&amp;$A$1,PASTE_DQS_TRACKER!$A:$A,"&lt;="&amp;$A$2)</f>
        <v>0</v>
      </c>
      <c r="U66" s="6">
        <f>SUMIFS(PASTE_DQS_TRACKER!$D:$D,PASTE_DQS_TRACKER!$C:$C,Swaps_wk!$AQ66,PASTE_DQS_TRACKER!$B:$B,Swaps_wk!U$2,PASTE_DQS_TRACKER!$A:$A,"&gt;="&amp;$A$1,PASTE_DQS_TRACKER!$A:$A,"&lt;="&amp;$A$2)-SUMIFS(PASTE_DQS_TRACKER!$D:$D,PASTE_DQS_TRACKER!$C:$C,Swaps_wk!$AQ66,PASTE_DQS_TRACKER!$E:$E,Swaps_wk!U$2,PASTE_DQS_TRACKER!$A:$A,"&gt;="&amp;$A$1,PASTE_DQS_TRACKER!$A:$A,"&lt;="&amp;$A$2)</f>
        <v>0</v>
      </c>
      <c r="V66" s="6">
        <f>SUMIFS(PASTE_DQS_TRACKER!$D:$D,PASTE_DQS_TRACKER!$C:$C,Swaps_wk!$AQ66,PASTE_DQS_TRACKER!$B:$B,Swaps_wk!V$2,PASTE_DQS_TRACKER!$A:$A,"&gt;="&amp;$A$1,PASTE_DQS_TRACKER!$A:$A,"&lt;="&amp;$A$2)-SUMIFS(PASTE_DQS_TRACKER!$D:$D,PASTE_DQS_TRACKER!$C:$C,Swaps_wk!$AQ66,PASTE_DQS_TRACKER!$E:$E,Swaps_wk!V$2,PASTE_DQS_TRACKER!$A:$A,"&gt;="&amp;$A$1,PASTE_DQS_TRACKER!$A:$A,"&lt;="&amp;$A$2)</f>
        <v>0</v>
      </c>
      <c r="W66" s="6">
        <f>SUMIFS(PASTE_DQS_TRACKER!$D:$D,PASTE_DQS_TRACKER!$C:$C,Swaps_wk!$AQ66,PASTE_DQS_TRACKER!$B:$B,Swaps_wk!W$2,PASTE_DQS_TRACKER!$A:$A,"&gt;="&amp;$A$1,PASTE_DQS_TRACKER!$A:$A,"&lt;="&amp;$A$2)-SUMIFS(PASTE_DQS_TRACKER!$D:$D,PASTE_DQS_TRACKER!$C:$C,Swaps_wk!$AQ66,PASTE_DQS_TRACKER!$E:$E,Swaps_wk!W$2,PASTE_DQS_TRACKER!$A:$A,"&gt;="&amp;$A$1,PASTE_DQS_TRACKER!$A:$A,"&lt;="&amp;$A$2)</f>
        <v>0</v>
      </c>
      <c r="X66" s="6">
        <f>SUMIFS(PASTE_DQS_TRACKER!$D:$D,PASTE_DQS_TRACKER!$C:$C,Swaps_wk!$AQ66,PASTE_DQS_TRACKER!$B:$B,Swaps_wk!X$2,PASTE_DQS_TRACKER!$A:$A,"&gt;="&amp;$A$1,PASTE_DQS_TRACKER!$A:$A,"&lt;="&amp;$A$2)-SUMIFS(PASTE_DQS_TRACKER!$D:$D,PASTE_DQS_TRACKER!$C:$C,Swaps_wk!$AQ66,PASTE_DQS_TRACKER!$E:$E,Swaps_wk!X$2,PASTE_DQS_TRACKER!$A:$A,"&gt;="&amp;$A$1,PASTE_DQS_TRACKER!$A:$A,"&lt;="&amp;$A$2)</f>
        <v>0</v>
      </c>
      <c r="Y66" s="6">
        <f>SUMIFS(PASTE_DQS_TRACKER!$D:$D,PASTE_DQS_TRACKER!$C:$C,Swaps_wk!$AQ66,PASTE_DQS_TRACKER!$B:$B,Swaps_wk!Y$2,PASTE_DQS_TRACKER!$A:$A,"&gt;="&amp;$A$1,PASTE_DQS_TRACKER!$A:$A,"&lt;="&amp;$A$2)-SUMIFS(PASTE_DQS_TRACKER!$D:$D,PASTE_DQS_TRACKER!$C:$C,Swaps_wk!$AQ66,PASTE_DQS_TRACKER!$E:$E,Swaps_wk!Y$2,PASTE_DQS_TRACKER!$A:$A,"&gt;="&amp;$A$1,PASTE_DQS_TRACKER!$A:$A,"&lt;="&amp;$A$2)</f>
        <v>0</v>
      </c>
      <c r="Z66" s="6">
        <f>SUMIFS(PASTE_DQS_TRACKER!$D:$D,PASTE_DQS_TRACKER!$C:$C,Swaps_wk!$AQ66,PASTE_DQS_TRACKER!$B:$B,Swaps_wk!Z$2,PASTE_DQS_TRACKER!$A:$A,"&gt;="&amp;$A$1,PASTE_DQS_TRACKER!$A:$A,"&lt;="&amp;$A$2)-SUMIFS(PASTE_DQS_TRACKER!$D:$D,PASTE_DQS_TRACKER!$C:$C,Swaps_wk!$AQ66,PASTE_DQS_TRACKER!$E:$E,Swaps_wk!Z$2,PASTE_DQS_TRACKER!$A:$A,"&gt;="&amp;$A$1,PASTE_DQS_TRACKER!$A:$A,"&lt;="&amp;$A$2)</f>
        <v>0</v>
      </c>
      <c r="AA66" s="6">
        <f>SUMIFS(PASTE_DQS_TRACKER!$D:$D,PASTE_DQS_TRACKER!$C:$C,Swaps_wk!$AQ66,PASTE_DQS_TRACKER!$B:$B,Swaps_wk!AA$2,PASTE_DQS_TRACKER!$A:$A,"&gt;="&amp;$A$1,PASTE_DQS_TRACKER!$A:$A,"&lt;="&amp;$A$2)-SUMIFS(PASTE_DQS_TRACKER!$D:$D,PASTE_DQS_TRACKER!$C:$C,Swaps_wk!$AQ66,PASTE_DQS_TRACKER!$E:$E,Swaps_wk!AA$2,PASTE_DQS_TRACKER!$A:$A,"&gt;="&amp;$A$1,PASTE_DQS_TRACKER!$A:$A,"&lt;="&amp;$A$2)</f>
        <v>0</v>
      </c>
      <c r="AB66" s="6">
        <f>SUMIFS(PASTE_DQS_TRACKER!$D:$D,PASTE_DQS_TRACKER!$C:$C,Swaps_wk!$AQ66,PASTE_DQS_TRACKER!$B:$B,Swaps_wk!AB$2,PASTE_DQS_TRACKER!$A:$A,"&gt;="&amp;$A$1,PASTE_DQS_TRACKER!$A:$A,"&lt;="&amp;$A$2)-SUMIFS(PASTE_DQS_TRACKER!$D:$D,PASTE_DQS_TRACKER!$C:$C,Swaps_wk!$AQ66,PASTE_DQS_TRACKER!$E:$E,Swaps_wk!AB$2,PASTE_DQS_TRACKER!$A:$A,"&gt;="&amp;$A$1,PASTE_DQS_TRACKER!$A:$A,"&lt;="&amp;$A$2)</f>
        <v>0</v>
      </c>
      <c r="AC66" s="6">
        <f>SUMIFS(PASTE_DQS_TRACKER!$D:$D,PASTE_DQS_TRACKER!$C:$C,Swaps_wk!$AQ66,PASTE_DQS_TRACKER!$B:$B,Swaps_wk!AC$2,PASTE_DQS_TRACKER!$A:$A,"&gt;="&amp;$A$1,PASTE_DQS_TRACKER!$A:$A,"&lt;="&amp;$A$2)-SUMIFS(PASTE_DQS_TRACKER!$D:$D,PASTE_DQS_TRACKER!$C:$C,Swaps_wk!$AQ66,PASTE_DQS_TRACKER!$E:$E,Swaps_wk!AC$2,PASTE_DQS_TRACKER!$A:$A,"&gt;="&amp;$A$1,PASTE_DQS_TRACKER!$A:$A,"&lt;="&amp;$A$2)</f>
        <v>0</v>
      </c>
      <c r="AD66" s="6">
        <f>SUMIFS(PASTE_DQS_TRACKER!$D:$D,PASTE_DQS_TRACKER!$C:$C,Swaps_wk!$AQ66,PASTE_DQS_TRACKER!$B:$B,Swaps_wk!AD$2,PASTE_DQS_TRACKER!$A:$A,"&gt;="&amp;$A$1,PASTE_DQS_TRACKER!$A:$A,"&lt;="&amp;$A$2)-SUMIFS(PASTE_DQS_TRACKER!$D:$D,PASTE_DQS_TRACKER!$C:$C,Swaps_wk!$AQ66,PASTE_DQS_TRACKER!$E:$E,Swaps_wk!AD$2,PASTE_DQS_TRACKER!$A:$A,"&gt;="&amp;$A$1,PASTE_DQS_TRACKER!$A:$A,"&lt;="&amp;$A$2)</f>
        <v>0</v>
      </c>
      <c r="AE66" s="6">
        <f>SUMIFS(PASTE_DQS_TRACKER!$D:$D,PASTE_DQS_TRACKER!$C:$C,Swaps_wk!$AQ66,PASTE_DQS_TRACKER!$B:$B,Swaps_wk!AE$2,PASTE_DQS_TRACKER!$A:$A,"&gt;="&amp;$A$1,PASTE_DQS_TRACKER!$A:$A,"&lt;="&amp;$A$2)-SUMIFS(PASTE_DQS_TRACKER!$D:$D,PASTE_DQS_TRACKER!$C:$C,Swaps_wk!$AQ66,PASTE_DQS_TRACKER!$E:$E,Swaps_wk!AE$2,PASTE_DQS_TRACKER!$A:$A,"&gt;="&amp;$A$1,PASTE_DQS_TRACKER!$A:$A,"&lt;="&amp;$A$2)</f>
        <v>0</v>
      </c>
      <c r="AF66" s="6">
        <f>SUMIFS(PASTE_DQS_TRACKER!$D:$D,PASTE_DQS_TRACKER!$C:$C,Swaps_wk!$AQ66,PASTE_DQS_TRACKER!$B:$B,Swaps_wk!AF$2,PASTE_DQS_TRACKER!$A:$A,"&gt;="&amp;$A$1,PASTE_DQS_TRACKER!$A:$A,"&lt;="&amp;$A$2)-SUMIFS(PASTE_DQS_TRACKER!$D:$D,PASTE_DQS_TRACKER!$C:$C,Swaps_wk!$AQ66,PASTE_DQS_TRACKER!$E:$E,Swaps_wk!AF$2,PASTE_DQS_TRACKER!$A:$A,"&gt;="&amp;$A$1,PASTE_DQS_TRACKER!$A:$A,"&lt;="&amp;$A$2)</f>
        <v>0</v>
      </c>
      <c r="AG66" s="6">
        <f>SUMIFS(PASTE_DQS_TRACKER!$D:$D,PASTE_DQS_TRACKER!$C:$C,Swaps_wk!$AQ66,PASTE_DQS_TRACKER!$B:$B,Swaps_wk!AG$2,PASTE_DQS_TRACKER!$A:$A,"&gt;="&amp;$A$1,PASTE_DQS_TRACKER!$A:$A,"&lt;="&amp;$A$2)-SUMIFS(PASTE_DQS_TRACKER!$D:$D,PASTE_DQS_TRACKER!$C:$C,Swaps_wk!$AQ66,PASTE_DQS_TRACKER!$E:$E,Swaps_wk!AG$2,PASTE_DQS_TRACKER!$A:$A,"&gt;="&amp;$A$1,PASTE_DQS_TRACKER!$A:$A,"&lt;="&amp;$A$2)</f>
        <v>0</v>
      </c>
      <c r="AH66" s="6">
        <f>SUMIFS(PASTE_DQS_TRACKER!$D:$D,PASTE_DQS_TRACKER!$C:$C,Swaps_wk!$AQ66,PASTE_DQS_TRACKER!$B:$B,Swaps_wk!AH$2,PASTE_DQS_TRACKER!$A:$A,"&gt;="&amp;$A$1,PASTE_DQS_TRACKER!$A:$A,"&lt;="&amp;$A$2)-SUMIFS(PASTE_DQS_TRACKER!$D:$D,PASTE_DQS_TRACKER!$C:$C,Swaps_wk!$AQ66,PASTE_DQS_TRACKER!$E:$E,Swaps_wk!AH$2,PASTE_DQS_TRACKER!$A:$A,"&gt;="&amp;$A$1,PASTE_DQS_TRACKER!$A:$A,"&lt;="&amp;$A$2)</f>
        <v>0</v>
      </c>
      <c r="AI66" s="6">
        <f>SUMIFS(PASTE_DQS_TRACKER!$D:$D,PASTE_DQS_TRACKER!$C:$C,Swaps_wk!$AQ66,PASTE_DQS_TRACKER!$B:$B,Swaps_wk!AI$2,PASTE_DQS_TRACKER!$A:$A,"&gt;="&amp;$A$1,PASTE_DQS_TRACKER!$A:$A,"&lt;="&amp;$A$2)-SUMIFS(PASTE_DQS_TRACKER!$D:$D,PASTE_DQS_TRACKER!$C:$C,Swaps_wk!$AQ66,PASTE_DQS_TRACKER!$E:$E,Swaps_wk!AI$2,PASTE_DQS_TRACKER!$A:$A,"&gt;="&amp;$A$1,PASTE_DQS_TRACKER!$A:$A,"&lt;="&amp;$A$2)</f>
        <v>0</v>
      </c>
      <c r="AJ66" s="6">
        <f>SUMIFS(PASTE_DQS_TRACKER!$D:$D,PASTE_DQS_TRACKER!$C:$C,Swaps_wk!$AQ66,PASTE_DQS_TRACKER!$B:$B,Swaps_wk!AJ$2,PASTE_DQS_TRACKER!$A:$A,"&gt;="&amp;$A$1,PASTE_DQS_TRACKER!$A:$A,"&lt;="&amp;$A$2)-SUMIFS(PASTE_DQS_TRACKER!$D:$D,PASTE_DQS_TRACKER!$C:$C,Swaps_wk!$AQ66,PASTE_DQS_TRACKER!$E:$E,Swaps_wk!AJ$2,PASTE_DQS_TRACKER!$A:$A,"&gt;="&amp;$A$1,PASTE_DQS_TRACKER!$A:$A,"&lt;="&amp;$A$2)</f>
        <v>0</v>
      </c>
      <c r="AK66" s="6">
        <f>SUMIFS(PASTE_DQS_TRACKER!$D:$D,PASTE_DQS_TRACKER!$C:$C,Swaps_wk!$AQ66,PASTE_DQS_TRACKER!$B:$B,Swaps_wk!AK$2,PASTE_DQS_TRACKER!$A:$A,"&gt;="&amp;$A$1,PASTE_DQS_TRACKER!$A:$A,"&lt;="&amp;$A$2)-SUMIFS(PASTE_DQS_TRACKER!$D:$D,PASTE_DQS_TRACKER!$C:$C,Swaps_wk!$AQ66,PASTE_DQS_TRACKER!$E:$E,Swaps_wk!AK$2,PASTE_DQS_TRACKER!$A:$A,"&gt;="&amp;$A$1,PASTE_DQS_TRACKER!$A:$A,"&lt;="&amp;$A$2)</f>
        <v>0</v>
      </c>
      <c r="AL66" s="6">
        <f>SUMIFS(PASTE_DQS_TRACKER!$D:$D,PASTE_DQS_TRACKER!$C:$C,Swaps_wk!$AQ66,PASTE_DQS_TRACKER!$B:$B,Swaps_wk!AL$2,PASTE_DQS_TRACKER!$A:$A,"&gt;="&amp;$A$1,PASTE_DQS_TRACKER!$A:$A,"&lt;="&amp;$A$2)-SUMIFS(PASTE_DQS_TRACKER!$D:$D,PASTE_DQS_TRACKER!$C:$C,Swaps_wk!$AQ66,PASTE_DQS_TRACKER!$E:$E,Swaps_wk!AL$2,PASTE_DQS_TRACKER!$A:$A,"&gt;="&amp;$A$1,PASTE_DQS_TRACKER!$A:$A,"&lt;="&amp;$A$2)</f>
        <v>0</v>
      </c>
      <c r="AM66" s="6">
        <f>SUMIFS(PASTE_DQS_TRACKER!$D:$D,PASTE_DQS_TRACKER!$C:$C,Swaps_wk!$AQ66,PASTE_DQS_TRACKER!$B:$B,Swaps_wk!AM$2,PASTE_DQS_TRACKER!$A:$A,"&gt;="&amp;$A$1,PASTE_DQS_TRACKER!$A:$A,"&lt;="&amp;$A$2)-SUMIFS(PASTE_DQS_TRACKER!$D:$D,PASTE_DQS_TRACKER!$C:$C,Swaps_wk!$AQ66,PASTE_DQS_TRACKER!$E:$E,Swaps_wk!AM$2,PASTE_DQS_TRACKER!$A:$A,"&gt;="&amp;$A$1,PASTE_DQS_TRACKER!$A:$A,"&lt;="&amp;$A$2)</f>
        <v>0</v>
      </c>
      <c r="AN66" s="6">
        <f>SUMIFS(PASTE_DQS_TRACKER!$D:$D,PASTE_DQS_TRACKER!$C:$C,Swaps_wk!$AQ66,PASTE_DQS_TRACKER!$B:$B,Swaps_wk!AN$2,PASTE_DQS_TRACKER!$A:$A,"&gt;="&amp;$A$1,PASTE_DQS_TRACKER!$A:$A,"&lt;="&amp;$A$2)-SUMIFS(PASTE_DQS_TRACKER!$D:$D,PASTE_DQS_TRACKER!$C:$C,Swaps_wk!$AQ66,PASTE_DQS_TRACKER!$E:$E,Swaps_wk!AN$2,PASTE_DQS_TRACKER!$A:$A,"&gt;="&amp;$A$1,PASTE_DQS_TRACKER!$A:$A,"&lt;="&amp;$A$2)</f>
        <v>0</v>
      </c>
      <c r="AO66" s="6">
        <f t="shared" si="0"/>
        <v>0</v>
      </c>
      <c r="AP66">
        <v>65</v>
      </c>
      <c r="AQ66" t="s">
        <v>175</v>
      </c>
    </row>
    <row r="67" spans="1:43" x14ac:dyDescent="0.25">
      <c r="A67" t="s">
        <v>176</v>
      </c>
      <c r="B67" s="6">
        <f>SUMIFS(PASTE_DQS_TRACKER!$D:$D,PASTE_DQS_TRACKER!$C:$C,Swaps_wk!$AQ67,PASTE_DQS_TRACKER!$B:$B,Swaps_wk!B$2,PASTE_DQS_TRACKER!$A:$A,"&gt;="&amp;$A$1,PASTE_DQS_TRACKER!$A:$A,"&lt;="&amp;$A$2)-SUMIFS(PASTE_DQS_TRACKER!$D:$D,PASTE_DQS_TRACKER!$C:$C,Swaps_wk!$AQ67,PASTE_DQS_TRACKER!$E:$E,Swaps_wk!B$2,PASTE_DQS_TRACKER!$A:$A,"&gt;="&amp;$A$1,PASTE_DQS_TRACKER!$A:$A,"&lt;="&amp;$A$2)</f>
        <v>0</v>
      </c>
      <c r="C67" s="6">
        <f>SUMIFS(PASTE_DQS_TRACKER!$D:$D,PASTE_DQS_TRACKER!$C:$C,Swaps_wk!$AQ67,PASTE_DQS_TRACKER!$B:$B,Swaps_wk!C$2,PASTE_DQS_TRACKER!$A:$A,"&gt;="&amp;$A$1,PASTE_DQS_TRACKER!$A:$A,"&lt;="&amp;$A$2)-SUMIFS(PASTE_DQS_TRACKER!$D:$D,PASTE_DQS_TRACKER!$C:$C,Swaps_wk!$AQ67,PASTE_DQS_TRACKER!$E:$E,Swaps_wk!C$2,PASTE_DQS_TRACKER!$A:$A,"&gt;="&amp;$A$1,PASTE_DQS_TRACKER!$A:$A,"&lt;="&amp;$A$2)</f>
        <v>0</v>
      </c>
      <c r="D67" s="6">
        <f>SUMIFS(PASTE_DQS_TRACKER!$D:$D,PASTE_DQS_TRACKER!$C:$C,Swaps_wk!$AQ67,PASTE_DQS_TRACKER!$B:$B,Swaps_wk!D$2,PASTE_DQS_TRACKER!$A:$A,"&gt;="&amp;$A$1,PASTE_DQS_TRACKER!$A:$A,"&lt;="&amp;$A$2)-SUMIFS(PASTE_DQS_TRACKER!$D:$D,PASTE_DQS_TRACKER!$C:$C,Swaps_wk!$AQ67,PASTE_DQS_TRACKER!$E:$E,Swaps_wk!D$2,PASTE_DQS_TRACKER!$A:$A,"&gt;="&amp;$A$1,PASTE_DQS_TRACKER!$A:$A,"&lt;="&amp;$A$2)</f>
        <v>0</v>
      </c>
      <c r="E67" s="6">
        <f>SUMIFS(PASTE_DQS_TRACKER!$D:$D,PASTE_DQS_TRACKER!$C:$C,Swaps_wk!$AQ67,PASTE_DQS_TRACKER!$B:$B,Swaps_wk!E$2,PASTE_DQS_TRACKER!$A:$A,"&gt;="&amp;$A$1,PASTE_DQS_TRACKER!$A:$A,"&lt;="&amp;$A$2)-SUMIFS(PASTE_DQS_TRACKER!$D:$D,PASTE_DQS_TRACKER!$C:$C,Swaps_wk!$AQ67,PASTE_DQS_TRACKER!$E:$E,Swaps_wk!E$2,PASTE_DQS_TRACKER!$A:$A,"&gt;="&amp;$A$1,PASTE_DQS_TRACKER!$A:$A,"&lt;="&amp;$A$2)</f>
        <v>0</v>
      </c>
      <c r="F67" s="6">
        <f>SUMIFS(PASTE_DQS_TRACKER!$D:$D,PASTE_DQS_TRACKER!$C:$C,Swaps_wk!$AQ67,PASTE_DQS_TRACKER!$B:$B,Swaps_wk!F$2,PASTE_DQS_TRACKER!$A:$A,"&gt;="&amp;$A$1,PASTE_DQS_TRACKER!$A:$A,"&lt;="&amp;$A$2)-SUMIFS(PASTE_DQS_TRACKER!$D:$D,PASTE_DQS_TRACKER!$C:$C,Swaps_wk!$AQ67,PASTE_DQS_TRACKER!$E:$E,Swaps_wk!F$2,PASTE_DQS_TRACKER!$A:$A,"&gt;="&amp;$A$1,PASTE_DQS_TRACKER!$A:$A,"&lt;="&amp;$A$2)</f>
        <v>0</v>
      </c>
      <c r="G67" s="6">
        <f>SUMIFS(PASTE_DQS_TRACKER!$D:$D,PASTE_DQS_TRACKER!$C:$C,Swaps_wk!$AQ67,PASTE_DQS_TRACKER!$B:$B,Swaps_wk!G$2,PASTE_DQS_TRACKER!$A:$A,"&gt;="&amp;$A$1,PASTE_DQS_TRACKER!$A:$A,"&lt;="&amp;$A$2)-SUMIFS(PASTE_DQS_TRACKER!$D:$D,PASTE_DQS_TRACKER!$C:$C,Swaps_wk!$AQ67,PASTE_DQS_TRACKER!$E:$E,Swaps_wk!G$2,PASTE_DQS_TRACKER!$A:$A,"&gt;="&amp;$A$1,PASTE_DQS_TRACKER!$A:$A,"&lt;="&amp;$A$2)</f>
        <v>0</v>
      </c>
      <c r="H67" s="6">
        <f>SUMIFS(PASTE_DQS_TRACKER!$D:$D,PASTE_DQS_TRACKER!$C:$C,Swaps_wk!$AQ67,PASTE_DQS_TRACKER!$B:$B,Swaps_wk!H$2,PASTE_DQS_TRACKER!$A:$A,"&gt;="&amp;$A$1,PASTE_DQS_TRACKER!$A:$A,"&lt;="&amp;$A$2)-SUMIFS(PASTE_DQS_TRACKER!$D:$D,PASTE_DQS_TRACKER!$C:$C,Swaps_wk!$AQ67,PASTE_DQS_TRACKER!$E:$E,Swaps_wk!H$2,PASTE_DQS_TRACKER!$A:$A,"&gt;="&amp;$A$1,PASTE_DQS_TRACKER!$A:$A,"&lt;="&amp;$A$2)</f>
        <v>0</v>
      </c>
      <c r="I67" s="6">
        <f>SUMIFS(PASTE_DQS_TRACKER!$D:$D,PASTE_DQS_TRACKER!$C:$C,Swaps_wk!$AQ67,PASTE_DQS_TRACKER!$B:$B,Swaps_wk!I$2,PASTE_DQS_TRACKER!$A:$A,"&gt;="&amp;$A$1,PASTE_DQS_TRACKER!$A:$A,"&lt;="&amp;$A$2)-SUMIFS(PASTE_DQS_TRACKER!$D:$D,PASTE_DQS_TRACKER!$C:$C,Swaps_wk!$AQ67,PASTE_DQS_TRACKER!$E:$E,Swaps_wk!I$2,PASTE_DQS_TRACKER!$A:$A,"&gt;="&amp;$A$1,PASTE_DQS_TRACKER!$A:$A,"&lt;="&amp;$A$2)</f>
        <v>0</v>
      </c>
      <c r="J67" s="6">
        <f>SUMIFS(PASTE_DQS_TRACKER!$D:$D,PASTE_DQS_TRACKER!$C:$C,Swaps_wk!$AQ67,PASTE_DQS_TRACKER!$B:$B,Swaps_wk!J$2,PASTE_DQS_TRACKER!$A:$A,"&gt;="&amp;$A$1,PASTE_DQS_TRACKER!$A:$A,"&lt;="&amp;$A$2)-SUMIFS(PASTE_DQS_TRACKER!$D:$D,PASTE_DQS_TRACKER!$C:$C,Swaps_wk!$AQ67,PASTE_DQS_TRACKER!$E:$E,Swaps_wk!J$2,PASTE_DQS_TRACKER!$A:$A,"&gt;="&amp;$A$1,PASTE_DQS_TRACKER!$A:$A,"&lt;="&amp;$A$2)</f>
        <v>0</v>
      </c>
      <c r="K67" s="6">
        <f>SUMIFS(PASTE_DQS_TRACKER!$D:$D,PASTE_DQS_TRACKER!$C:$C,Swaps_wk!$AQ67,PASTE_DQS_TRACKER!$B:$B,Swaps_wk!K$2,PASTE_DQS_TRACKER!$A:$A,"&gt;="&amp;$A$1,PASTE_DQS_TRACKER!$A:$A,"&lt;="&amp;$A$2)-SUMIFS(PASTE_DQS_TRACKER!$D:$D,PASTE_DQS_TRACKER!$C:$C,Swaps_wk!$AQ67,PASTE_DQS_TRACKER!$E:$E,Swaps_wk!K$2,PASTE_DQS_TRACKER!$A:$A,"&gt;="&amp;$A$1,PASTE_DQS_TRACKER!$A:$A,"&lt;="&amp;$A$2)</f>
        <v>0</v>
      </c>
      <c r="L67" s="6">
        <f>SUMIFS(PASTE_DQS_TRACKER!$D:$D,PASTE_DQS_TRACKER!$C:$C,Swaps_wk!$AQ67,PASTE_DQS_TRACKER!$B:$B,Swaps_wk!L$2,PASTE_DQS_TRACKER!$A:$A,"&gt;="&amp;$A$1,PASTE_DQS_TRACKER!$A:$A,"&lt;="&amp;$A$2)-SUMIFS(PASTE_DQS_TRACKER!$D:$D,PASTE_DQS_TRACKER!$C:$C,Swaps_wk!$AQ67,PASTE_DQS_TRACKER!$E:$E,Swaps_wk!L$2,PASTE_DQS_TRACKER!$A:$A,"&gt;="&amp;$A$1,PASTE_DQS_TRACKER!$A:$A,"&lt;="&amp;$A$2)</f>
        <v>0</v>
      </c>
      <c r="M67" s="6">
        <f>SUMIFS(PASTE_DQS_TRACKER!$D:$D,PASTE_DQS_TRACKER!$C:$C,Swaps_wk!$AQ67,PASTE_DQS_TRACKER!$B:$B,Swaps_wk!M$2,PASTE_DQS_TRACKER!$A:$A,"&gt;="&amp;$A$1,PASTE_DQS_TRACKER!$A:$A,"&lt;="&amp;$A$2)-SUMIFS(PASTE_DQS_TRACKER!$D:$D,PASTE_DQS_TRACKER!$C:$C,Swaps_wk!$AQ67,PASTE_DQS_TRACKER!$E:$E,Swaps_wk!M$2,PASTE_DQS_TRACKER!$A:$A,"&gt;="&amp;$A$1,PASTE_DQS_TRACKER!$A:$A,"&lt;="&amp;$A$2)</f>
        <v>0</v>
      </c>
      <c r="N67" s="6">
        <f>SUMIFS(PASTE_DQS_TRACKER!$D:$D,PASTE_DQS_TRACKER!$C:$C,Swaps_wk!$AQ67,PASTE_DQS_TRACKER!$B:$B,Swaps_wk!N$2,PASTE_DQS_TRACKER!$A:$A,"&gt;="&amp;$A$1,PASTE_DQS_TRACKER!$A:$A,"&lt;="&amp;$A$2)-SUMIFS(PASTE_DQS_TRACKER!$D:$D,PASTE_DQS_TRACKER!$C:$C,Swaps_wk!$AQ67,PASTE_DQS_TRACKER!$E:$E,Swaps_wk!N$2,PASTE_DQS_TRACKER!$A:$A,"&gt;="&amp;$A$1,PASTE_DQS_TRACKER!$A:$A,"&lt;="&amp;$A$2)</f>
        <v>0</v>
      </c>
      <c r="O67" s="6">
        <f>SUMIFS(PASTE_DQS_TRACKER!$D:$D,PASTE_DQS_TRACKER!$C:$C,Swaps_wk!$AQ67,PASTE_DQS_TRACKER!$B:$B,Swaps_wk!O$2,PASTE_DQS_TRACKER!$A:$A,"&gt;="&amp;$A$1,PASTE_DQS_TRACKER!$A:$A,"&lt;="&amp;$A$2)-SUMIFS(PASTE_DQS_TRACKER!$D:$D,PASTE_DQS_TRACKER!$C:$C,Swaps_wk!$AQ67,PASTE_DQS_TRACKER!$E:$E,Swaps_wk!O$2,PASTE_DQS_TRACKER!$A:$A,"&gt;="&amp;$A$1,PASTE_DQS_TRACKER!$A:$A,"&lt;="&amp;$A$2)</f>
        <v>0</v>
      </c>
      <c r="P67" s="6">
        <f>SUMIFS(PASTE_DQS_TRACKER!$D:$D,PASTE_DQS_TRACKER!$C:$C,Swaps_wk!$AQ67,PASTE_DQS_TRACKER!$B:$B,Swaps_wk!P$2,PASTE_DQS_TRACKER!$A:$A,"&gt;="&amp;$A$1,PASTE_DQS_TRACKER!$A:$A,"&lt;="&amp;$A$2)-SUMIFS(PASTE_DQS_TRACKER!$D:$D,PASTE_DQS_TRACKER!$C:$C,Swaps_wk!$AQ67,PASTE_DQS_TRACKER!$E:$E,Swaps_wk!P$2,PASTE_DQS_TRACKER!$A:$A,"&gt;="&amp;$A$1,PASTE_DQS_TRACKER!$A:$A,"&lt;="&amp;$A$2)</f>
        <v>0</v>
      </c>
      <c r="Q67" s="6">
        <f>SUMIFS(PASTE_DQS_TRACKER!$D:$D,PASTE_DQS_TRACKER!$C:$C,Swaps_wk!$AQ67,PASTE_DQS_TRACKER!$B:$B,Swaps_wk!Q$2,PASTE_DQS_TRACKER!$A:$A,"&gt;="&amp;$A$1,PASTE_DQS_TRACKER!$A:$A,"&lt;="&amp;$A$2)-SUMIFS(PASTE_DQS_TRACKER!$D:$D,PASTE_DQS_TRACKER!$C:$C,Swaps_wk!$AQ67,PASTE_DQS_TRACKER!$E:$E,Swaps_wk!Q$2,PASTE_DQS_TRACKER!$A:$A,"&gt;="&amp;$A$1,PASTE_DQS_TRACKER!$A:$A,"&lt;="&amp;$A$2)</f>
        <v>0</v>
      </c>
      <c r="R67" s="6">
        <f>SUMIFS(PASTE_DQS_TRACKER!$D:$D,PASTE_DQS_TRACKER!$C:$C,Swaps_wk!$AQ67,PASTE_DQS_TRACKER!$B:$B,Swaps_wk!R$2,PASTE_DQS_TRACKER!$A:$A,"&gt;="&amp;$A$1,PASTE_DQS_TRACKER!$A:$A,"&lt;="&amp;$A$2)-SUMIFS(PASTE_DQS_TRACKER!$D:$D,PASTE_DQS_TRACKER!$C:$C,Swaps_wk!$AQ67,PASTE_DQS_TRACKER!$E:$E,Swaps_wk!R$2,PASTE_DQS_TRACKER!$A:$A,"&gt;="&amp;$A$1,PASTE_DQS_TRACKER!$A:$A,"&lt;="&amp;$A$2)</f>
        <v>0</v>
      </c>
      <c r="S67" s="6">
        <f>SUMIFS(PASTE_DQS_TRACKER!$D:$D,PASTE_DQS_TRACKER!$C:$C,Swaps_wk!$AQ67,PASTE_DQS_TRACKER!$B:$B,Swaps_wk!S$2,PASTE_DQS_TRACKER!$A:$A,"&gt;="&amp;$A$1,PASTE_DQS_TRACKER!$A:$A,"&lt;="&amp;$A$2)-SUMIFS(PASTE_DQS_TRACKER!$D:$D,PASTE_DQS_TRACKER!$C:$C,Swaps_wk!$AQ67,PASTE_DQS_TRACKER!$E:$E,Swaps_wk!S$2,PASTE_DQS_TRACKER!$A:$A,"&gt;="&amp;$A$1,PASTE_DQS_TRACKER!$A:$A,"&lt;="&amp;$A$2)</f>
        <v>0</v>
      </c>
      <c r="T67" s="6">
        <f>SUMIFS(PASTE_DQS_TRACKER!$D:$D,PASTE_DQS_TRACKER!$C:$C,Swaps_wk!$AQ67,PASTE_DQS_TRACKER!$B:$B,Swaps_wk!T$2,PASTE_DQS_TRACKER!$A:$A,"&gt;="&amp;$A$1,PASTE_DQS_TRACKER!$A:$A,"&lt;="&amp;$A$2)-SUMIFS(PASTE_DQS_TRACKER!$D:$D,PASTE_DQS_TRACKER!$C:$C,Swaps_wk!$AQ67,PASTE_DQS_TRACKER!$E:$E,Swaps_wk!T$2,PASTE_DQS_TRACKER!$A:$A,"&gt;="&amp;$A$1,PASTE_DQS_TRACKER!$A:$A,"&lt;="&amp;$A$2)</f>
        <v>0</v>
      </c>
      <c r="U67" s="6">
        <f>SUMIFS(PASTE_DQS_TRACKER!$D:$D,PASTE_DQS_TRACKER!$C:$C,Swaps_wk!$AQ67,PASTE_DQS_TRACKER!$B:$B,Swaps_wk!U$2,PASTE_DQS_TRACKER!$A:$A,"&gt;="&amp;$A$1,PASTE_DQS_TRACKER!$A:$A,"&lt;="&amp;$A$2)-SUMIFS(PASTE_DQS_TRACKER!$D:$D,PASTE_DQS_TRACKER!$C:$C,Swaps_wk!$AQ67,PASTE_DQS_TRACKER!$E:$E,Swaps_wk!U$2,PASTE_DQS_TRACKER!$A:$A,"&gt;="&amp;$A$1,PASTE_DQS_TRACKER!$A:$A,"&lt;="&amp;$A$2)</f>
        <v>0</v>
      </c>
      <c r="V67" s="6">
        <f>SUMIFS(PASTE_DQS_TRACKER!$D:$D,PASTE_DQS_TRACKER!$C:$C,Swaps_wk!$AQ67,PASTE_DQS_TRACKER!$B:$B,Swaps_wk!V$2,PASTE_DQS_TRACKER!$A:$A,"&gt;="&amp;$A$1,PASTE_DQS_TRACKER!$A:$A,"&lt;="&amp;$A$2)-SUMIFS(PASTE_DQS_TRACKER!$D:$D,PASTE_DQS_TRACKER!$C:$C,Swaps_wk!$AQ67,PASTE_DQS_TRACKER!$E:$E,Swaps_wk!V$2,PASTE_DQS_TRACKER!$A:$A,"&gt;="&amp;$A$1,PASTE_DQS_TRACKER!$A:$A,"&lt;="&amp;$A$2)</f>
        <v>0</v>
      </c>
      <c r="W67" s="6">
        <f>SUMIFS(PASTE_DQS_TRACKER!$D:$D,PASTE_DQS_TRACKER!$C:$C,Swaps_wk!$AQ67,PASTE_DQS_TRACKER!$B:$B,Swaps_wk!W$2,PASTE_DQS_TRACKER!$A:$A,"&gt;="&amp;$A$1,PASTE_DQS_TRACKER!$A:$A,"&lt;="&amp;$A$2)-SUMIFS(PASTE_DQS_TRACKER!$D:$D,PASTE_DQS_TRACKER!$C:$C,Swaps_wk!$AQ67,PASTE_DQS_TRACKER!$E:$E,Swaps_wk!W$2,PASTE_DQS_TRACKER!$A:$A,"&gt;="&amp;$A$1,PASTE_DQS_TRACKER!$A:$A,"&lt;="&amp;$A$2)</f>
        <v>0</v>
      </c>
      <c r="X67" s="6">
        <f>SUMIFS(PASTE_DQS_TRACKER!$D:$D,PASTE_DQS_TRACKER!$C:$C,Swaps_wk!$AQ67,PASTE_DQS_TRACKER!$B:$B,Swaps_wk!X$2,PASTE_DQS_TRACKER!$A:$A,"&gt;="&amp;$A$1,PASTE_DQS_TRACKER!$A:$A,"&lt;="&amp;$A$2)-SUMIFS(PASTE_DQS_TRACKER!$D:$D,PASTE_DQS_TRACKER!$C:$C,Swaps_wk!$AQ67,PASTE_DQS_TRACKER!$E:$E,Swaps_wk!X$2,PASTE_DQS_TRACKER!$A:$A,"&gt;="&amp;$A$1,PASTE_DQS_TRACKER!$A:$A,"&lt;="&amp;$A$2)</f>
        <v>0</v>
      </c>
      <c r="Y67" s="6">
        <f>SUMIFS(PASTE_DQS_TRACKER!$D:$D,PASTE_DQS_TRACKER!$C:$C,Swaps_wk!$AQ67,PASTE_DQS_TRACKER!$B:$B,Swaps_wk!Y$2,PASTE_DQS_TRACKER!$A:$A,"&gt;="&amp;$A$1,PASTE_DQS_TRACKER!$A:$A,"&lt;="&amp;$A$2)-SUMIFS(PASTE_DQS_TRACKER!$D:$D,PASTE_DQS_TRACKER!$C:$C,Swaps_wk!$AQ67,PASTE_DQS_TRACKER!$E:$E,Swaps_wk!Y$2,PASTE_DQS_TRACKER!$A:$A,"&gt;="&amp;$A$1,PASTE_DQS_TRACKER!$A:$A,"&lt;="&amp;$A$2)</f>
        <v>0</v>
      </c>
      <c r="Z67" s="6">
        <f>SUMIFS(PASTE_DQS_TRACKER!$D:$D,PASTE_DQS_TRACKER!$C:$C,Swaps_wk!$AQ67,PASTE_DQS_TRACKER!$B:$B,Swaps_wk!Z$2,PASTE_DQS_TRACKER!$A:$A,"&gt;="&amp;$A$1,PASTE_DQS_TRACKER!$A:$A,"&lt;="&amp;$A$2)-SUMIFS(PASTE_DQS_TRACKER!$D:$D,PASTE_DQS_TRACKER!$C:$C,Swaps_wk!$AQ67,PASTE_DQS_TRACKER!$E:$E,Swaps_wk!Z$2,PASTE_DQS_TRACKER!$A:$A,"&gt;="&amp;$A$1,PASTE_DQS_TRACKER!$A:$A,"&lt;="&amp;$A$2)</f>
        <v>0</v>
      </c>
      <c r="AA67" s="6">
        <f>SUMIFS(PASTE_DQS_TRACKER!$D:$D,PASTE_DQS_TRACKER!$C:$C,Swaps_wk!$AQ67,PASTE_DQS_TRACKER!$B:$B,Swaps_wk!AA$2,PASTE_DQS_TRACKER!$A:$A,"&gt;="&amp;$A$1,PASTE_DQS_TRACKER!$A:$A,"&lt;="&amp;$A$2)-SUMIFS(PASTE_DQS_TRACKER!$D:$D,PASTE_DQS_TRACKER!$C:$C,Swaps_wk!$AQ67,PASTE_DQS_TRACKER!$E:$E,Swaps_wk!AA$2,PASTE_DQS_TRACKER!$A:$A,"&gt;="&amp;$A$1,PASTE_DQS_TRACKER!$A:$A,"&lt;="&amp;$A$2)</f>
        <v>0</v>
      </c>
      <c r="AB67" s="6">
        <f>SUMIFS(PASTE_DQS_TRACKER!$D:$D,PASTE_DQS_TRACKER!$C:$C,Swaps_wk!$AQ67,PASTE_DQS_TRACKER!$B:$B,Swaps_wk!AB$2,PASTE_DQS_TRACKER!$A:$A,"&gt;="&amp;$A$1,PASTE_DQS_TRACKER!$A:$A,"&lt;="&amp;$A$2)-SUMIFS(PASTE_DQS_TRACKER!$D:$D,PASTE_DQS_TRACKER!$C:$C,Swaps_wk!$AQ67,PASTE_DQS_TRACKER!$E:$E,Swaps_wk!AB$2,PASTE_DQS_TRACKER!$A:$A,"&gt;="&amp;$A$1,PASTE_DQS_TRACKER!$A:$A,"&lt;="&amp;$A$2)</f>
        <v>0</v>
      </c>
      <c r="AC67" s="6">
        <f>SUMIFS(PASTE_DQS_TRACKER!$D:$D,PASTE_DQS_TRACKER!$C:$C,Swaps_wk!$AQ67,PASTE_DQS_TRACKER!$B:$B,Swaps_wk!AC$2,PASTE_DQS_TRACKER!$A:$A,"&gt;="&amp;$A$1,PASTE_DQS_TRACKER!$A:$A,"&lt;="&amp;$A$2)-SUMIFS(PASTE_DQS_TRACKER!$D:$D,PASTE_DQS_TRACKER!$C:$C,Swaps_wk!$AQ67,PASTE_DQS_TRACKER!$E:$E,Swaps_wk!AC$2,PASTE_DQS_TRACKER!$A:$A,"&gt;="&amp;$A$1,PASTE_DQS_TRACKER!$A:$A,"&lt;="&amp;$A$2)</f>
        <v>0</v>
      </c>
      <c r="AD67" s="6">
        <f>SUMIFS(PASTE_DQS_TRACKER!$D:$D,PASTE_DQS_TRACKER!$C:$C,Swaps_wk!$AQ67,PASTE_DQS_TRACKER!$B:$B,Swaps_wk!AD$2,PASTE_DQS_TRACKER!$A:$A,"&gt;="&amp;$A$1,PASTE_DQS_TRACKER!$A:$A,"&lt;="&amp;$A$2)-SUMIFS(PASTE_DQS_TRACKER!$D:$D,PASTE_DQS_TRACKER!$C:$C,Swaps_wk!$AQ67,PASTE_DQS_TRACKER!$E:$E,Swaps_wk!AD$2,PASTE_DQS_TRACKER!$A:$A,"&gt;="&amp;$A$1,PASTE_DQS_TRACKER!$A:$A,"&lt;="&amp;$A$2)</f>
        <v>0</v>
      </c>
      <c r="AE67" s="6">
        <f>SUMIFS(PASTE_DQS_TRACKER!$D:$D,PASTE_DQS_TRACKER!$C:$C,Swaps_wk!$AQ67,PASTE_DQS_TRACKER!$B:$B,Swaps_wk!AE$2,PASTE_DQS_TRACKER!$A:$A,"&gt;="&amp;$A$1,PASTE_DQS_TRACKER!$A:$A,"&lt;="&amp;$A$2)-SUMIFS(PASTE_DQS_TRACKER!$D:$D,PASTE_DQS_TRACKER!$C:$C,Swaps_wk!$AQ67,PASTE_DQS_TRACKER!$E:$E,Swaps_wk!AE$2,PASTE_DQS_TRACKER!$A:$A,"&gt;="&amp;$A$1,PASTE_DQS_TRACKER!$A:$A,"&lt;="&amp;$A$2)</f>
        <v>0</v>
      </c>
      <c r="AF67" s="6">
        <f>SUMIFS(PASTE_DQS_TRACKER!$D:$D,PASTE_DQS_TRACKER!$C:$C,Swaps_wk!$AQ67,PASTE_DQS_TRACKER!$B:$B,Swaps_wk!AF$2,PASTE_DQS_TRACKER!$A:$A,"&gt;="&amp;$A$1,PASTE_DQS_TRACKER!$A:$A,"&lt;="&amp;$A$2)-SUMIFS(PASTE_DQS_TRACKER!$D:$D,PASTE_DQS_TRACKER!$C:$C,Swaps_wk!$AQ67,PASTE_DQS_TRACKER!$E:$E,Swaps_wk!AF$2,PASTE_DQS_TRACKER!$A:$A,"&gt;="&amp;$A$1,PASTE_DQS_TRACKER!$A:$A,"&lt;="&amp;$A$2)</f>
        <v>0</v>
      </c>
      <c r="AG67" s="6">
        <f>SUMIFS(PASTE_DQS_TRACKER!$D:$D,PASTE_DQS_TRACKER!$C:$C,Swaps_wk!$AQ67,PASTE_DQS_TRACKER!$B:$B,Swaps_wk!AG$2,PASTE_DQS_TRACKER!$A:$A,"&gt;="&amp;$A$1,PASTE_DQS_TRACKER!$A:$A,"&lt;="&amp;$A$2)-SUMIFS(PASTE_DQS_TRACKER!$D:$D,PASTE_DQS_TRACKER!$C:$C,Swaps_wk!$AQ67,PASTE_DQS_TRACKER!$E:$E,Swaps_wk!AG$2,PASTE_DQS_TRACKER!$A:$A,"&gt;="&amp;$A$1,PASTE_DQS_TRACKER!$A:$A,"&lt;="&amp;$A$2)</f>
        <v>0</v>
      </c>
      <c r="AH67" s="6">
        <f>SUMIFS(PASTE_DQS_TRACKER!$D:$D,PASTE_DQS_TRACKER!$C:$C,Swaps_wk!$AQ67,PASTE_DQS_TRACKER!$B:$B,Swaps_wk!AH$2,PASTE_DQS_TRACKER!$A:$A,"&gt;="&amp;$A$1,PASTE_DQS_TRACKER!$A:$A,"&lt;="&amp;$A$2)-SUMIFS(PASTE_DQS_TRACKER!$D:$D,PASTE_DQS_TRACKER!$C:$C,Swaps_wk!$AQ67,PASTE_DQS_TRACKER!$E:$E,Swaps_wk!AH$2,PASTE_DQS_TRACKER!$A:$A,"&gt;="&amp;$A$1,PASTE_DQS_TRACKER!$A:$A,"&lt;="&amp;$A$2)</f>
        <v>0</v>
      </c>
      <c r="AI67" s="6">
        <f>SUMIFS(PASTE_DQS_TRACKER!$D:$D,PASTE_DQS_TRACKER!$C:$C,Swaps_wk!$AQ67,PASTE_DQS_TRACKER!$B:$B,Swaps_wk!AI$2,PASTE_DQS_TRACKER!$A:$A,"&gt;="&amp;$A$1,PASTE_DQS_TRACKER!$A:$A,"&lt;="&amp;$A$2)-SUMIFS(PASTE_DQS_TRACKER!$D:$D,PASTE_DQS_TRACKER!$C:$C,Swaps_wk!$AQ67,PASTE_DQS_TRACKER!$E:$E,Swaps_wk!AI$2,PASTE_DQS_TRACKER!$A:$A,"&gt;="&amp;$A$1,PASTE_DQS_TRACKER!$A:$A,"&lt;="&amp;$A$2)</f>
        <v>0</v>
      </c>
      <c r="AJ67" s="6">
        <f>SUMIFS(PASTE_DQS_TRACKER!$D:$D,PASTE_DQS_TRACKER!$C:$C,Swaps_wk!$AQ67,PASTE_DQS_TRACKER!$B:$B,Swaps_wk!AJ$2,PASTE_DQS_TRACKER!$A:$A,"&gt;="&amp;$A$1,PASTE_DQS_TRACKER!$A:$A,"&lt;="&amp;$A$2)-SUMIFS(PASTE_DQS_TRACKER!$D:$D,PASTE_DQS_TRACKER!$C:$C,Swaps_wk!$AQ67,PASTE_DQS_TRACKER!$E:$E,Swaps_wk!AJ$2,PASTE_DQS_TRACKER!$A:$A,"&gt;="&amp;$A$1,PASTE_DQS_TRACKER!$A:$A,"&lt;="&amp;$A$2)</f>
        <v>0</v>
      </c>
      <c r="AK67" s="6">
        <f>SUMIFS(PASTE_DQS_TRACKER!$D:$D,PASTE_DQS_TRACKER!$C:$C,Swaps_wk!$AQ67,PASTE_DQS_TRACKER!$B:$B,Swaps_wk!AK$2,PASTE_DQS_TRACKER!$A:$A,"&gt;="&amp;$A$1,PASTE_DQS_TRACKER!$A:$A,"&lt;="&amp;$A$2)-SUMIFS(PASTE_DQS_TRACKER!$D:$D,PASTE_DQS_TRACKER!$C:$C,Swaps_wk!$AQ67,PASTE_DQS_TRACKER!$E:$E,Swaps_wk!AK$2,PASTE_DQS_TRACKER!$A:$A,"&gt;="&amp;$A$1,PASTE_DQS_TRACKER!$A:$A,"&lt;="&amp;$A$2)</f>
        <v>0</v>
      </c>
      <c r="AL67" s="6">
        <f>SUMIFS(PASTE_DQS_TRACKER!$D:$D,PASTE_DQS_TRACKER!$C:$C,Swaps_wk!$AQ67,PASTE_DQS_TRACKER!$B:$B,Swaps_wk!AL$2,PASTE_DQS_TRACKER!$A:$A,"&gt;="&amp;$A$1,PASTE_DQS_TRACKER!$A:$A,"&lt;="&amp;$A$2)-SUMIFS(PASTE_DQS_TRACKER!$D:$D,PASTE_DQS_TRACKER!$C:$C,Swaps_wk!$AQ67,PASTE_DQS_TRACKER!$E:$E,Swaps_wk!AL$2,PASTE_DQS_TRACKER!$A:$A,"&gt;="&amp;$A$1,PASTE_DQS_TRACKER!$A:$A,"&lt;="&amp;$A$2)</f>
        <v>0</v>
      </c>
      <c r="AM67" s="6">
        <f>SUMIFS(PASTE_DQS_TRACKER!$D:$D,PASTE_DQS_TRACKER!$C:$C,Swaps_wk!$AQ67,PASTE_DQS_TRACKER!$B:$B,Swaps_wk!AM$2,PASTE_DQS_TRACKER!$A:$A,"&gt;="&amp;$A$1,PASTE_DQS_TRACKER!$A:$A,"&lt;="&amp;$A$2)-SUMIFS(PASTE_DQS_TRACKER!$D:$D,PASTE_DQS_TRACKER!$C:$C,Swaps_wk!$AQ67,PASTE_DQS_TRACKER!$E:$E,Swaps_wk!AM$2,PASTE_DQS_TRACKER!$A:$A,"&gt;="&amp;$A$1,PASTE_DQS_TRACKER!$A:$A,"&lt;="&amp;$A$2)</f>
        <v>0</v>
      </c>
      <c r="AN67" s="6">
        <f>SUMIFS(PASTE_DQS_TRACKER!$D:$D,PASTE_DQS_TRACKER!$C:$C,Swaps_wk!$AQ67,PASTE_DQS_TRACKER!$B:$B,Swaps_wk!AN$2,PASTE_DQS_TRACKER!$A:$A,"&gt;="&amp;$A$1,PASTE_DQS_TRACKER!$A:$A,"&lt;="&amp;$A$2)-SUMIFS(PASTE_DQS_TRACKER!$D:$D,PASTE_DQS_TRACKER!$C:$C,Swaps_wk!$AQ67,PASTE_DQS_TRACKER!$E:$E,Swaps_wk!AN$2,PASTE_DQS_TRACKER!$A:$A,"&gt;="&amp;$A$1,PASTE_DQS_TRACKER!$A:$A,"&lt;="&amp;$A$2)</f>
        <v>0</v>
      </c>
      <c r="AO67" s="6">
        <f t="shared" si="0"/>
        <v>0</v>
      </c>
      <c r="AP67">
        <v>66</v>
      </c>
      <c r="AQ67" t="s">
        <v>561</v>
      </c>
    </row>
    <row r="68" spans="1:43" x14ac:dyDescent="0.25">
      <c r="A68" t="s">
        <v>193</v>
      </c>
      <c r="B68" s="6">
        <f>SUMIFS(PASTE_DQS_TRACKER!$D:$D,PASTE_DQS_TRACKER!$C:$C,Swaps_wk!$AQ68,PASTE_DQS_TRACKER!$B:$B,Swaps_wk!B$2,PASTE_DQS_TRACKER!$A:$A,"&gt;="&amp;$A$1,PASTE_DQS_TRACKER!$A:$A,"&lt;="&amp;$A$2)-SUMIFS(PASTE_DQS_TRACKER!$D:$D,PASTE_DQS_TRACKER!$C:$C,Swaps_wk!$AQ68,PASTE_DQS_TRACKER!$E:$E,Swaps_wk!B$2,PASTE_DQS_TRACKER!$A:$A,"&gt;="&amp;$A$1,PASTE_DQS_TRACKER!$A:$A,"&lt;="&amp;$A$2)</f>
        <v>0</v>
      </c>
      <c r="C68" s="6">
        <f>SUMIFS(PASTE_DQS_TRACKER!$D:$D,PASTE_DQS_TRACKER!$C:$C,Swaps_wk!$AQ68,PASTE_DQS_TRACKER!$B:$B,Swaps_wk!C$2,PASTE_DQS_TRACKER!$A:$A,"&gt;="&amp;$A$1,PASTE_DQS_TRACKER!$A:$A,"&lt;="&amp;$A$2)-SUMIFS(PASTE_DQS_TRACKER!$D:$D,PASTE_DQS_TRACKER!$C:$C,Swaps_wk!$AQ68,PASTE_DQS_TRACKER!$E:$E,Swaps_wk!C$2,PASTE_DQS_TRACKER!$A:$A,"&gt;="&amp;$A$1,PASTE_DQS_TRACKER!$A:$A,"&lt;="&amp;$A$2)</f>
        <v>0</v>
      </c>
      <c r="D68" s="6">
        <f>SUMIFS(PASTE_DQS_TRACKER!$D:$D,PASTE_DQS_TRACKER!$C:$C,Swaps_wk!$AQ68,PASTE_DQS_TRACKER!$B:$B,Swaps_wk!D$2,PASTE_DQS_TRACKER!$A:$A,"&gt;="&amp;$A$1,PASTE_DQS_TRACKER!$A:$A,"&lt;="&amp;$A$2)-SUMIFS(PASTE_DQS_TRACKER!$D:$D,PASTE_DQS_TRACKER!$C:$C,Swaps_wk!$AQ68,PASTE_DQS_TRACKER!$E:$E,Swaps_wk!D$2,PASTE_DQS_TRACKER!$A:$A,"&gt;="&amp;$A$1,PASTE_DQS_TRACKER!$A:$A,"&lt;="&amp;$A$2)</f>
        <v>0</v>
      </c>
      <c r="E68" s="6">
        <f>SUMIFS(PASTE_DQS_TRACKER!$D:$D,PASTE_DQS_TRACKER!$C:$C,Swaps_wk!$AQ68,PASTE_DQS_TRACKER!$B:$B,Swaps_wk!E$2,PASTE_DQS_TRACKER!$A:$A,"&gt;="&amp;$A$1,PASTE_DQS_TRACKER!$A:$A,"&lt;="&amp;$A$2)-SUMIFS(PASTE_DQS_TRACKER!$D:$D,PASTE_DQS_TRACKER!$C:$C,Swaps_wk!$AQ68,PASTE_DQS_TRACKER!$E:$E,Swaps_wk!E$2,PASTE_DQS_TRACKER!$A:$A,"&gt;="&amp;$A$1,PASTE_DQS_TRACKER!$A:$A,"&lt;="&amp;$A$2)</f>
        <v>0</v>
      </c>
      <c r="F68" s="6">
        <f>SUMIFS(PASTE_DQS_TRACKER!$D:$D,PASTE_DQS_TRACKER!$C:$C,Swaps_wk!$AQ68,PASTE_DQS_TRACKER!$B:$B,Swaps_wk!F$2,PASTE_DQS_TRACKER!$A:$A,"&gt;="&amp;$A$1,PASTE_DQS_TRACKER!$A:$A,"&lt;="&amp;$A$2)-SUMIFS(PASTE_DQS_TRACKER!$D:$D,PASTE_DQS_TRACKER!$C:$C,Swaps_wk!$AQ68,PASTE_DQS_TRACKER!$E:$E,Swaps_wk!F$2,PASTE_DQS_TRACKER!$A:$A,"&gt;="&amp;$A$1,PASTE_DQS_TRACKER!$A:$A,"&lt;="&amp;$A$2)</f>
        <v>0</v>
      </c>
      <c r="G68" s="6">
        <f>SUMIFS(PASTE_DQS_TRACKER!$D:$D,PASTE_DQS_TRACKER!$C:$C,Swaps_wk!$AQ68,PASTE_DQS_TRACKER!$B:$B,Swaps_wk!G$2,PASTE_DQS_TRACKER!$A:$A,"&gt;="&amp;$A$1,PASTE_DQS_TRACKER!$A:$A,"&lt;="&amp;$A$2)-SUMIFS(PASTE_DQS_TRACKER!$D:$D,PASTE_DQS_TRACKER!$C:$C,Swaps_wk!$AQ68,PASTE_DQS_TRACKER!$E:$E,Swaps_wk!G$2,PASTE_DQS_TRACKER!$A:$A,"&gt;="&amp;$A$1,PASTE_DQS_TRACKER!$A:$A,"&lt;="&amp;$A$2)</f>
        <v>0</v>
      </c>
      <c r="H68" s="6">
        <f>SUMIFS(PASTE_DQS_TRACKER!$D:$D,PASTE_DQS_TRACKER!$C:$C,Swaps_wk!$AQ68,PASTE_DQS_TRACKER!$B:$B,Swaps_wk!H$2,PASTE_DQS_TRACKER!$A:$A,"&gt;="&amp;$A$1,PASTE_DQS_TRACKER!$A:$A,"&lt;="&amp;$A$2)-SUMIFS(PASTE_DQS_TRACKER!$D:$D,PASTE_DQS_TRACKER!$C:$C,Swaps_wk!$AQ68,PASTE_DQS_TRACKER!$E:$E,Swaps_wk!H$2,PASTE_DQS_TRACKER!$A:$A,"&gt;="&amp;$A$1,PASTE_DQS_TRACKER!$A:$A,"&lt;="&amp;$A$2)</f>
        <v>0</v>
      </c>
      <c r="I68" s="6">
        <f>SUMIFS(PASTE_DQS_TRACKER!$D:$D,PASTE_DQS_TRACKER!$C:$C,Swaps_wk!$AQ68,PASTE_DQS_TRACKER!$B:$B,Swaps_wk!I$2,PASTE_DQS_TRACKER!$A:$A,"&gt;="&amp;$A$1,PASTE_DQS_TRACKER!$A:$A,"&lt;="&amp;$A$2)-SUMIFS(PASTE_DQS_TRACKER!$D:$D,PASTE_DQS_TRACKER!$C:$C,Swaps_wk!$AQ68,PASTE_DQS_TRACKER!$E:$E,Swaps_wk!I$2,PASTE_DQS_TRACKER!$A:$A,"&gt;="&amp;$A$1,PASTE_DQS_TRACKER!$A:$A,"&lt;="&amp;$A$2)</f>
        <v>0</v>
      </c>
      <c r="J68" s="6">
        <f>SUMIFS(PASTE_DQS_TRACKER!$D:$D,PASTE_DQS_TRACKER!$C:$C,Swaps_wk!$AQ68,PASTE_DQS_TRACKER!$B:$B,Swaps_wk!J$2,PASTE_DQS_TRACKER!$A:$A,"&gt;="&amp;$A$1,PASTE_DQS_TRACKER!$A:$A,"&lt;="&amp;$A$2)-SUMIFS(PASTE_DQS_TRACKER!$D:$D,PASTE_DQS_TRACKER!$C:$C,Swaps_wk!$AQ68,PASTE_DQS_TRACKER!$E:$E,Swaps_wk!J$2,PASTE_DQS_TRACKER!$A:$A,"&gt;="&amp;$A$1,PASTE_DQS_TRACKER!$A:$A,"&lt;="&amp;$A$2)</f>
        <v>0</v>
      </c>
      <c r="K68" s="6">
        <f>SUMIFS(PASTE_DQS_TRACKER!$D:$D,PASTE_DQS_TRACKER!$C:$C,Swaps_wk!$AQ68,PASTE_DQS_TRACKER!$B:$B,Swaps_wk!K$2,PASTE_DQS_TRACKER!$A:$A,"&gt;="&amp;$A$1,PASTE_DQS_TRACKER!$A:$A,"&lt;="&amp;$A$2)-SUMIFS(PASTE_DQS_TRACKER!$D:$D,PASTE_DQS_TRACKER!$C:$C,Swaps_wk!$AQ68,PASTE_DQS_TRACKER!$E:$E,Swaps_wk!K$2,PASTE_DQS_TRACKER!$A:$A,"&gt;="&amp;$A$1,PASTE_DQS_TRACKER!$A:$A,"&lt;="&amp;$A$2)</f>
        <v>0</v>
      </c>
      <c r="L68" s="6">
        <f>SUMIFS(PASTE_DQS_TRACKER!$D:$D,PASTE_DQS_TRACKER!$C:$C,Swaps_wk!$AQ68,PASTE_DQS_TRACKER!$B:$B,Swaps_wk!L$2,PASTE_DQS_TRACKER!$A:$A,"&gt;="&amp;$A$1,PASTE_DQS_TRACKER!$A:$A,"&lt;="&amp;$A$2)-SUMIFS(PASTE_DQS_TRACKER!$D:$D,PASTE_DQS_TRACKER!$C:$C,Swaps_wk!$AQ68,PASTE_DQS_TRACKER!$E:$E,Swaps_wk!L$2,PASTE_DQS_TRACKER!$A:$A,"&gt;="&amp;$A$1,PASTE_DQS_TRACKER!$A:$A,"&lt;="&amp;$A$2)</f>
        <v>0</v>
      </c>
      <c r="M68" s="6">
        <f>SUMIFS(PASTE_DQS_TRACKER!$D:$D,PASTE_DQS_TRACKER!$C:$C,Swaps_wk!$AQ68,PASTE_DQS_TRACKER!$B:$B,Swaps_wk!M$2,PASTE_DQS_TRACKER!$A:$A,"&gt;="&amp;$A$1,PASTE_DQS_TRACKER!$A:$A,"&lt;="&amp;$A$2)-SUMIFS(PASTE_DQS_TRACKER!$D:$D,PASTE_DQS_TRACKER!$C:$C,Swaps_wk!$AQ68,PASTE_DQS_TRACKER!$E:$E,Swaps_wk!M$2,PASTE_DQS_TRACKER!$A:$A,"&gt;="&amp;$A$1,PASTE_DQS_TRACKER!$A:$A,"&lt;="&amp;$A$2)</f>
        <v>0</v>
      </c>
      <c r="N68" s="6">
        <f>SUMIFS(PASTE_DQS_TRACKER!$D:$D,PASTE_DQS_TRACKER!$C:$C,Swaps_wk!$AQ68,PASTE_DQS_TRACKER!$B:$B,Swaps_wk!N$2,PASTE_DQS_TRACKER!$A:$A,"&gt;="&amp;$A$1,PASTE_DQS_TRACKER!$A:$A,"&lt;="&amp;$A$2)-SUMIFS(PASTE_DQS_TRACKER!$D:$D,PASTE_DQS_TRACKER!$C:$C,Swaps_wk!$AQ68,PASTE_DQS_TRACKER!$E:$E,Swaps_wk!N$2,PASTE_DQS_TRACKER!$A:$A,"&gt;="&amp;$A$1,PASTE_DQS_TRACKER!$A:$A,"&lt;="&amp;$A$2)</f>
        <v>0</v>
      </c>
      <c r="O68" s="6">
        <f>SUMIFS(PASTE_DQS_TRACKER!$D:$D,PASTE_DQS_TRACKER!$C:$C,Swaps_wk!$AQ68,PASTE_DQS_TRACKER!$B:$B,Swaps_wk!O$2,PASTE_DQS_TRACKER!$A:$A,"&gt;="&amp;$A$1,PASTE_DQS_TRACKER!$A:$A,"&lt;="&amp;$A$2)-SUMIFS(PASTE_DQS_TRACKER!$D:$D,PASTE_DQS_TRACKER!$C:$C,Swaps_wk!$AQ68,PASTE_DQS_TRACKER!$E:$E,Swaps_wk!O$2,PASTE_DQS_TRACKER!$A:$A,"&gt;="&amp;$A$1,PASTE_DQS_TRACKER!$A:$A,"&lt;="&amp;$A$2)</f>
        <v>0</v>
      </c>
      <c r="P68" s="6">
        <f>SUMIFS(PASTE_DQS_TRACKER!$D:$D,PASTE_DQS_TRACKER!$C:$C,Swaps_wk!$AQ68,PASTE_DQS_TRACKER!$B:$B,Swaps_wk!P$2,PASTE_DQS_TRACKER!$A:$A,"&gt;="&amp;$A$1,PASTE_DQS_TRACKER!$A:$A,"&lt;="&amp;$A$2)-SUMIFS(PASTE_DQS_TRACKER!$D:$D,PASTE_DQS_TRACKER!$C:$C,Swaps_wk!$AQ68,PASTE_DQS_TRACKER!$E:$E,Swaps_wk!P$2,PASTE_DQS_TRACKER!$A:$A,"&gt;="&amp;$A$1,PASTE_DQS_TRACKER!$A:$A,"&lt;="&amp;$A$2)</f>
        <v>0</v>
      </c>
      <c r="Q68" s="6">
        <f>SUMIFS(PASTE_DQS_TRACKER!$D:$D,PASTE_DQS_TRACKER!$C:$C,Swaps_wk!$AQ68,PASTE_DQS_TRACKER!$B:$B,Swaps_wk!Q$2,PASTE_DQS_TRACKER!$A:$A,"&gt;="&amp;$A$1,PASTE_DQS_TRACKER!$A:$A,"&lt;="&amp;$A$2)-SUMIFS(PASTE_DQS_TRACKER!$D:$D,PASTE_DQS_TRACKER!$C:$C,Swaps_wk!$AQ68,PASTE_DQS_TRACKER!$E:$E,Swaps_wk!Q$2,PASTE_DQS_TRACKER!$A:$A,"&gt;="&amp;$A$1,PASTE_DQS_TRACKER!$A:$A,"&lt;="&amp;$A$2)</f>
        <v>0</v>
      </c>
      <c r="R68" s="6">
        <f>SUMIFS(PASTE_DQS_TRACKER!$D:$D,PASTE_DQS_TRACKER!$C:$C,Swaps_wk!$AQ68,PASTE_DQS_TRACKER!$B:$B,Swaps_wk!R$2,PASTE_DQS_TRACKER!$A:$A,"&gt;="&amp;$A$1,PASTE_DQS_TRACKER!$A:$A,"&lt;="&amp;$A$2)-SUMIFS(PASTE_DQS_TRACKER!$D:$D,PASTE_DQS_TRACKER!$C:$C,Swaps_wk!$AQ68,PASTE_DQS_TRACKER!$E:$E,Swaps_wk!R$2,PASTE_DQS_TRACKER!$A:$A,"&gt;="&amp;$A$1,PASTE_DQS_TRACKER!$A:$A,"&lt;="&amp;$A$2)</f>
        <v>0</v>
      </c>
      <c r="S68" s="6">
        <f>SUMIFS(PASTE_DQS_TRACKER!$D:$D,PASTE_DQS_TRACKER!$C:$C,Swaps_wk!$AQ68,PASTE_DQS_TRACKER!$B:$B,Swaps_wk!S$2,PASTE_DQS_TRACKER!$A:$A,"&gt;="&amp;$A$1,PASTE_DQS_TRACKER!$A:$A,"&lt;="&amp;$A$2)-SUMIFS(PASTE_DQS_TRACKER!$D:$D,PASTE_DQS_TRACKER!$C:$C,Swaps_wk!$AQ68,PASTE_DQS_TRACKER!$E:$E,Swaps_wk!S$2,PASTE_DQS_TRACKER!$A:$A,"&gt;="&amp;$A$1,PASTE_DQS_TRACKER!$A:$A,"&lt;="&amp;$A$2)</f>
        <v>0</v>
      </c>
      <c r="T68" s="6">
        <f>SUMIFS(PASTE_DQS_TRACKER!$D:$D,PASTE_DQS_TRACKER!$C:$C,Swaps_wk!$AQ68,PASTE_DQS_TRACKER!$B:$B,Swaps_wk!T$2,PASTE_DQS_TRACKER!$A:$A,"&gt;="&amp;$A$1,PASTE_DQS_TRACKER!$A:$A,"&lt;="&amp;$A$2)-SUMIFS(PASTE_DQS_TRACKER!$D:$D,PASTE_DQS_TRACKER!$C:$C,Swaps_wk!$AQ68,PASTE_DQS_TRACKER!$E:$E,Swaps_wk!T$2,PASTE_DQS_TRACKER!$A:$A,"&gt;="&amp;$A$1,PASTE_DQS_TRACKER!$A:$A,"&lt;="&amp;$A$2)</f>
        <v>0</v>
      </c>
      <c r="U68" s="6">
        <f>SUMIFS(PASTE_DQS_TRACKER!$D:$D,PASTE_DQS_TRACKER!$C:$C,Swaps_wk!$AQ68,PASTE_DQS_TRACKER!$B:$B,Swaps_wk!U$2,PASTE_DQS_TRACKER!$A:$A,"&gt;="&amp;$A$1,PASTE_DQS_TRACKER!$A:$A,"&lt;="&amp;$A$2)-SUMIFS(PASTE_DQS_TRACKER!$D:$D,PASTE_DQS_TRACKER!$C:$C,Swaps_wk!$AQ68,PASTE_DQS_TRACKER!$E:$E,Swaps_wk!U$2,PASTE_DQS_TRACKER!$A:$A,"&gt;="&amp;$A$1,PASTE_DQS_TRACKER!$A:$A,"&lt;="&amp;$A$2)</f>
        <v>0</v>
      </c>
      <c r="V68" s="6">
        <f>SUMIFS(PASTE_DQS_TRACKER!$D:$D,PASTE_DQS_TRACKER!$C:$C,Swaps_wk!$AQ68,PASTE_DQS_TRACKER!$B:$B,Swaps_wk!V$2,PASTE_DQS_TRACKER!$A:$A,"&gt;="&amp;$A$1,PASTE_DQS_TRACKER!$A:$A,"&lt;="&amp;$A$2)-SUMIFS(PASTE_DQS_TRACKER!$D:$D,PASTE_DQS_TRACKER!$C:$C,Swaps_wk!$AQ68,PASTE_DQS_TRACKER!$E:$E,Swaps_wk!V$2,PASTE_DQS_TRACKER!$A:$A,"&gt;="&amp;$A$1,PASTE_DQS_TRACKER!$A:$A,"&lt;="&amp;$A$2)</f>
        <v>0</v>
      </c>
      <c r="W68" s="6">
        <f>SUMIFS(PASTE_DQS_TRACKER!$D:$D,PASTE_DQS_TRACKER!$C:$C,Swaps_wk!$AQ68,PASTE_DQS_TRACKER!$B:$B,Swaps_wk!W$2,PASTE_DQS_TRACKER!$A:$A,"&gt;="&amp;$A$1,PASTE_DQS_TRACKER!$A:$A,"&lt;="&amp;$A$2)-SUMIFS(PASTE_DQS_TRACKER!$D:$D,PASTE_DQS_TRACKER!$C:$C,Swaps_wk!$AQ68,PASTE_DQS_TRACKER!$E:$E,Swaps_wk!W$2,PASTE_DQS_TRACKER!$A:$A,"&gt;="&amp;$A$1,PASTE_DQS_TRACKER!$A:$A,"&lt;="&amp;$A$2)</f>
        <v>0</v>
      </c>
      <c r="X68" s="6">
        <f>SUMIFS(PASTE_DQS_TRACKER!$D:$D,PASTE_DQS_TRACKER!$C:$C,Swaps_wk!$AQ68,PASTE_DQS_TRACKER!$B:$B,Swaps_wk!X$2,PASTE_DQS_TRACKER!$A:$A,"&gt;="&amp;$A$1,PASTE_DQS_TRACKER!$A:$A,"&lt;="&amp;$A$2)-SUMIFS(PASTE_DQS_TRACKER!$D:$D,PASTE_DQS_TRACKER!$C:$C,Swaps_wk!$AQ68,PASTE_DQS_TRACKER!$E:$E,Swaps_wk!X$2,PASTE_DQS_TRACKER!$A:$A,"&gt;="&amp;$A$1,PASTE_DQS_TRACKER!$A:$A,"&lt;="&amp;$A$2)</f>
        <v>0</v>
      </c>
      <c r="Y68" s="6">
        <f>SUMIFS(PASTE_DQS_TRACKER!$D:$D,PASTE_DQS_TRACKER!$C:$C,Swaps_wk!$AQ68,PASTE_DQS_TRACKER!$B:$B,Swaps_wk!Y$2,PASTE_DQS_TRACKER!$A:$A,"&gt;="&amp;$A$1,PASTE_DQS_TRACKER!$A:$A,"&lt;="&amp;$A$2)-SUMIFS(PASTE_DQS_TRACKER!$D:$D,PASTE_DQS_TRACKER!$C:$C,Swaps_wk!$AQ68,PASTE_DQS_TRACKER!$E:$E,Swaps_wk!Y$2,PASTE_DQS_TRACKER!$A:$A,"&gt;="&amp;$A$1,PASTE_DQS_TRACKER!$A:$A,"&lt;="&amp;$A$2)</f>
        <v>0</v>
      </c>
      <c r="Z68" s="6">
        <f>SUMIFS(PASTE_DQS_TRACKER!$D:$D,PASTE_DQS_TRACKER!$C:$C,Swaps_wk!$AQ68,PASTE_DQS_TRACKER!$B:$B,Swaps_wk!Z$2,PASTE_DQS_TRACKER!$A:$A,"&gt;="&amp;$A$1,PASTE_DQS_TRACKER!$A:$A,"&lt;="&amp;$A$2)-SUMIFS(PASTE_DQS_TRACKER!$D:$D,PASTE_DQS_TRACKER!$C:$C,Swaps_wk!$AQ68,PASTE_DQS_TRACKER!$E:$E,Swaps_wk!Z$2,PASTE_DQS_TRACKER!$A:$A,"&gt;="&amp;$A$1,PASTE_DQS_TRACKER!$A:$A,"&lt;="&amp;$A$2)</f>
        <v>0</v>
      </c>
      <c r="AA68" s="6">
        <f>SUMIFS(PASTE_DQS_TRACKER!$D:$D,PASTE_DQS_TRACKER!$C:$C,Swaps_wk!$AQ68,PASTE_DQS_TRACKER!$B:$B,Swaps_wk!AA$2,PASTE_DQS_TRACKER!$A:$A,"&gt;="&amp;$A$1,PASTE_DQS_TRACKER!$A:$A,"&lt;="&amp;$A$2)-SUMIFS(PASTE_DQS_TRACKER!$D:$D,PASTE_DQS_TRACKER!$C:$C,Swaps_wk!$AQ68,PASTE_DQS_TRACKER!$E:$E,Swaps_wk!AA$2,PASTE_DQS_TRACKER!$A:$A,"&gt;="&amp;$A$1,PASTE_DQS_TRACKER!$A:$A,"&lt;="&amp;$A$2)</f>
        <v>0</v>
      </c>
      <c r="AB68" s="6">
        <f>SUMIFS(PASTE_DQS_TRACKER!$D:$D,PASTE_DQS_TRACKER!$C:$C,Swaps_wk!$AQ68,PASTE_DQS_TRACKER!$B:$B,Swaps_wk!AB$2,PASTE_DQS_TRACKER!$A:$A,"&gt;="&amp;$A$1,PASTE_DQS_TRACKER!$A:$A,"&lt;="&amp;$A$2)-SUMIFS(PASTE_DQS_TRACKER!$D:$D,PASTE_DQS_TRACKER!$C:$C,Swaps_wk!$AQ68,PASTE_DQS_TRACKER!$E:$E,Swaps_wk!AB$2,PASTE_DQS_TRACKER!$A:$A,"&gt;="&amp;$A$1,PASTE_DQS_TRACKER!$A:$A,"&lt;="&amp;$A$2)</f>
        <v>0</v>
      </c>
      <c r="AC68" s="6">
        <f>SUMIFS(PASTE_DQS_TRACKER!$D:$D,PASTE_DQS_TRACKER!$C:$C,Swaps_wk!$AQ68,PASTE_DQS_TRACKER!$B:$B,Swaps_wk!AC$2,PASTE_DQS_TRACKER!$A:$A,"&gt;="&amp;$A$1,PASTE_DQS_TRACKER!$A:$A,"&lt;="&amp;$A$2)-SUMIFS(PASTE_DQS_TRACKER!$D:$D,PASTE_DQS_TRACKER!$C:$C,Swaps_wk!$AQ68,PASTE_DQS_TRACKER!$E:$E,Swaps_wk!AC$2,PASTE_DQS_TRACKER!$A:$A,"&gt;="&amp;$A$1,PASTE_DQS_TRACKER!$A:$A,"&lt;="&amp;$A$2)</f>
        <v>0</v>
      </c>
      <c r="AD68" s="6">
        <f>SUMIFS(PASTE_DQS_TRACKER!$D:$D,PASTE_DQS_TRACKER!$C:$C,Swaps_wk!$AQ68,PASTE_DQS_TRACKER!$B:$B,Swaps_wk!AD$2,PASTE_DQS_TRACKER!$A:$A,"&gt;="&amp;$A$1,PASTE_DQS_TRACKER!$A:$A,"&lt;="&amp;$A$2)-SUMIFS(PASTE_DQS_TRACKER!$D:$D,PASTE_DQS_TRACKER!$C:$C,Swaps_wk!$AQ68,PASTE_DQS_TRACKER!$E:$E,Swaps_wk!AD$2,PASTE_DQS_TRACKER!$A:$A,"&gt;="&amp;$A$1,PASTE_DQS_TRACKER!$A:$A,"&lt;="&amp;$A$2)</f>
        <v>0</v>
      </c>
      <c r="AE68" s="6">
        <f>SUMIFS(PASTE_DQS_TRACKER!$D:$D,PASTE_DQS_TRACKER!$C:$C,Swaps_wk!$AQ68,PASTE_DQS_TRACKER!$B:$B,Swaps_wk!AE$2,PASTE_DQS_TRACKER!$A:$A,"&gt;="&amp;$A$1,PASTE_DQS_TRACKER!$A:$A,"&lt;="&amp;$A$2)-SUMIFS(PASTE_DQS_TRACKER!$D:$D,PASTE_DQS_TRACKER!$C:$C,Swaps_wk!$AQ68,PASTE_DQS_TRACKER!$E:$E,Swaps_wk!AE$2,PASTE_DQS_TRACKER!$A:$A,"&gt;="&amp;$A$1,PASTE_DQS_TRACKER!$A:$A,"&lt;="&amp;$A$2)</f>
        <v>0</v>
      </c>
      <c r="AF68" s="6">
        <f>SUMIFS(PASTE_DQS_TRACKER!$D:$D,PASTE_DQS_TRACKER!$C:$C,Swaps_wk!$AQ68,PASTE_DQS_TRACKER!$B:$B,Swaps_wk!AF$2,PASTE_DQS_TRACKER!$A:$A,"&gt;="&amp;$A$1,PASTE_DQS_TRACKER!$A:$A,"&lt;="&amp;$A$2)-SUMIFS(PASTE_DQS_TRACKER!$D:$D,PASTE_DQS_TRACKER!$C:$C,Swaps_wk!$AQ68,PASTE_DQS_TRACKER!$E:$E,Swaps_wk!AF$2,PASTE_DQS_TRACKER!$A:$A,"&gt;="&amp;$A$1,PASTE_DQS_TRACKER!$A:$A,"&lt;="&amp;$A$2)</f>
        <v>0</v>
      </c>
      <c r="AG68" s="6">
        <f>SUMIFS(PASTE_DQS_TRACKER!$D:$D,PASTE_DQS_TRACKER!$C:$C,Swaps_wk!$AQ68,PASTE_DQS_TRACKER!$B:$B,Swaps_wk!AG$2,PASTE_DQS_TRACKER!$A:$A,"&gt;="&amp;$A$1,PASTE_DQS_TRACKER!$A:$A,"&lt;="&amp;$A$2)-SUMIFS(PASTE_DQS_TRACKER!$D:$D,PASTE_DQS_TRACKER!$C:$C,Swaps_wk!$AQ68,PASTE_DQS_TRACKER!$E:$E,Swaps_wk!AG$2,PASTE_DQS_TRACKER!$A:$A,"&gt;="&amp;$A$1,PASTE_DQS_TRACKER!$A:$A,"&lt;="&amp;$A$2)</f>
        <v>0</v>
      </c>
      <c r="AH68" s="6">
        <f>SUMIFS(PASTE_DQS_TRACKER!$D:$D,PASTE_DQS_TRACKER!$C:$C,Swaps_wk!$AQ68,PASTE_DQS_TRACKER!$B:$B,Swaps_wk!AH$2,PASTE_DQS_TRACKER!$A:$A,"&gt;="&amp;$A$1,PASTE_DQS_TRACKER!$A:$A,"&lt;="&amp;$A$2)-SUMIFS(PASTE_DQS_TRACKER!$D:$D,PASTE_DQS_TRACKER!$C:$C,Swaps_wk!$AQ68,PASTE_DQS_TRACKER!$E:$E,Swaps_wk!AH$2,PASTE_DQS_TRACKER!$A:$A,"&gt;="&amp;$A$1,PASTE_DQS_TRACKER!$A:$A,"&lt;="&amp;$A$2)</f>
        <v>0</v>
      </c>
      <c r="AI68" s="6">
        <f>SUMIFS(PASTE_DQS_TRACKER!$D:$D,PASTE_DQS_TRACKER!$C:$C,Swaps_wk!$AQ68,PASTE_DQS_TRACKER!$B:$B,Swaps_wk!AI$2,PASTE_DQS_TRACKER!$A:$A,"&gt;="&amp;$A$1,PASTE_DQS_TRACKER!$A:$A,"&lt;="&amp;$A$2)-SUMIFS(PASTE_DQS_TRACKER!$D:$D,PASTE_DQS_TRACKER!$C:$C,Swaps_wk!$AQ68,PASTE_DQS_TRACKER!$E:$E,Swaps_wk!AI$2,PASTE_DQS_TRACKER!$A:$A,"&gt;="&amp;$A$1,PASTE_DQS_TRACKER!$A:$A,"&lt;="&amp;$A$2)</f>
        <v>0</v>
      </c>
      <c r="AJ68" s="6">
        <f>SUMIFS(PASTE_DQS_TRACKER!$D:$D,PASTE_DQS_TRACKER!$C:$C,Swaps_wk!$AQ68,PASTE_DQS_TRACKER!$B:$B,Swaps_wk!AJ$2,PASTE_DQS_TRACKER!$A:$A,"&gt;="&amp;$A$1,PASTE_DQS_TRACKER!$A:$A,"&lt;="&amp;$A$2)-SUMIFS(PASTE_DQS_TRACKER!$D:$D,PASTE_DQS_TRACKER!$C:$C,Swaps_wk!$AQ68,PASTE_DQS_TRACKER!$E:$E,Swaps_wk!AJ$2,PASTE_DQS_TRACKER!$A:$A,"&gt;="&amp;$A$1,PASTE_DQS_TRACKER!$A:$A,"&lt;="&amp;$A$2)</f>
        <v>0</v>
      </c>
      <c r="AK68" s="6">
        <f>SUMIFS(PASTE_DQS_TRACKER!$D:$D,PASTE_DQS_TRACKER!$C:$C,Swaps_wk!$AQ68,PASTE_DQS_TRACKER!$B:$B,Swaps_wk!AK$2,PASTE_DQS_TRACKER!$A:$A,"&gt;="&amp;$A$1,PASTE_DQS_TRACKER!$A:$A,"&lt;="&amp;$A$2)-SUMIFS(PASTE_DQS_TRACKER!$D:$D,PASTE_DQS_TRACKER!$C:$C,Swaps_wk!$AQ68,PASTE_DQS_TRACKER!$E:$E,Swaps_wk!AK$2,PASTE_DQS_TRACKER!$A:$A,"&gt;="&amp;$A$1,PASTE_DQS_TRACKER!$A:$A,"&lt;="&amp;$A$2)</f>
        <v>0</v>
      </c>
      <c r="AL68" s="6">
        <f>SUMIFS(PASTE_DQS_TRACKER!$D:$D,PASTE_DQS_TRACKER!$C:$C,Swaps_wk!$AQ68,PASTE_DQS_TRACKER!$B:$B,Swaps_wk!AL$2,PASTE_DQS_TRACKER!$A:$A,"&gt;="&amp;$A$1,PASTE_DQS_TRACKER!$A:$A,"&lt;="&amp;$A$2)-SUMIFS(PASTE_DQS_TRACKER!$D:$D,PASTE_DQS_TRACKER!$C:$C,Swaps_wk!$AQ68,PASTE_DQS_TRACKER!$E:$E,Swaps_wk!AL$2,PASTE_DQS_TRACKER!$A:$A,"&gt;="&amp;$A$1,PASTE_DQS_TRACKER!$A:$A,"&lt;="&amp;$A$2)</f>
        <v>0</v>
      </c>
      <c r="AM68" s="6">
        <f>SUMIFS(PASTE_DQS_TRACKER!$D:$D,PASTE_DQS_TRACKER!$C:$C,Swaps_wk!$AQ68,PASTE_DQS_TRACKER!$B:$B,Swaps_wk!AM$2,PASTE_DQS_TRACKER!$A:$A,"&gt;="&amp;$A$1,PASTE_DQS_TRACKER!$A:$A,"&lt;="&amp;$A$2)-SUMIFS(PASTE_DQS_TRACKER!$D:$D,PASTE_DQS_TRACKER!$C:$C,Swaps_wk!$AQ68,PASTE_DQS_TRACKER!$E:$E,Swaps_wk!AM$2,PASTE_DQS_TRACKER!$A:$A,"&gt;="&amp;$A$1,PASTE_DQS_TRACKER!$A:$A,"&lt;="&amp;$A$2)</f>
        <v>0</v>
      </c>
      <c r="AN68" s="6">
        <f>SUMIFS(PASTE_DQS_TRACKER!$D:$D,PASTE_DQS_TRACKER!$C:$C,Swaps_wk!$AQ68,PASTE_DQS_TRACKER!$B:$B,Swaps_wk!AN$2,PASTE_DQS_TRACKER!$A:$A,"&gt;="&amp;$A$1,PASTE_DQS_TRACKER!$A:$A,"&lt;="&amp;$A$2)-SUMIFS(PASTE_DQS_TRACKER!$D:$D,PASTE_DQS_TRACKER!$C:$C,Swaps_wk!$AQ68,PASTE_DQS_TRACKER!$E:$E,Swaps_wk!AN$2,PASTE_DQS_TRACKER!$A:$A,"&gt;="&amp;$A$1,PASTE_DQS_TRACKER!$A:$A,"&lt;="&amp;$A$2)</f>
        <v>0</v>
      </c>
      <c r="AO68" s="6">
        <f t="shared" ref="AO68:AO129" si="2">SUM(B68:AN68)</f>
        <v>0</v>
      </c>
      <c r="AP68">
        <v>67</v>
      </c>
      <c r="AQ68" t="str">
        <f t="shared" ref="AQ68:AQ83" si="3">A68</f>
        <v>HKE/*03A.</v>
      </c>
    </row>
    <row r="69" spans="1:43" x14ac:dyDescent="0.25">
      <c r="A69" t="s">
        <v>195</v>
      </c>
      <c r="B69" s="6">
        <f>SUMIFS(PASTE_DQS_TRACKER!$D:$D,PASTE_DQS_TRACKER!$C:$C,Swaps_wk!$AQ69,PASTE_DQS_TRACKER!$B:$B,Swaps_wk!B$2,PASTE_DQS_TRACKER!$A:$A,"&gt;="&amp;$A$1,PASTE_DQS_TRACKER!$A:$A,"&lt;="&amp;$A$2)-SUMIFS(PASTE_DQS_TRACKER!$D:$D,PASTE_DQS_TRACKER!$C:$C,Swaps_wk!$AQ69,PASTE_DQS_TRACKER!$E:$E,Swaps_wk!B$2,PASTE_DQS_TRACKER!$A:$A,"&gt;="&amp;$A$1,PASTE_DQS_TRACKER!$A:$A,"&lt;="&amp;$A$2)</f>
        <v>0</v>
      </c>
      <c r="C69" s="6">
        <f>SUMIFS(PASTE_DQS_TRACKER!$D:$D,PASTE_DQS_TRACKER!$C:$C,Swaps_wk!$AQ69,PASTE_DQS_TRACKER!$B:$B,Swaps_wk!C$2,PASTE_DQS_TRACKER!$A:$A,"&gt;="&amp;$A$1,PASTE_DQS_TRACKER!$A:$A,"&lt;="&amp;$A$2)-SUMIFS(PASTE_DQS_TRACKER!$D:$D,PASTE_DQS_TRACKER!$C:$C,Swaps_wk!$AQ69,PASTE_DQS_TRACKER!$E:$E,Swaps_wk!C$2,PASTE_DQS_TRACKER!$A:$A,"&gt;="&amp;$A$1,PASTE_DQS_TRACKER!$A:$A,"&lt;="&amp;$A$2)</f>
        <v>0</v>
      </c>
      <c r="D69" s="6">
        <f>SUMIFS(PASTE_DQS_TRACKER!$D:$D,PASTE_DQS_TRACKER!$C:$C,Swaps_wk!$AQ69,PASTE_DQS_TRACKER!$B:$B,Swaps_wk!D$2,PASTE_DQS_TRACKER!$A:$A,"&gt;="&amp;$A$1,PASTE_DQS_TRACKER!$A:$A,"&lt;="&amp;$A$2)-SUMIFS(PASTE_DQS_TRACKER!$D:$D,PASTE_DQS_TRACKER!$C:$C,Swaps_wk!$AQ69,PASTE_DQS_TRACKER!$E:$E,Swaps_wk!D$2,PASTE_DQS_TRACKER!$A:$A,"&gt;="&amp;$A$1,PASTE_DQS_TRACKER!$A:$A,"&lt;="&amp;$A$2)</f>
        <v>0</v>
      </c>
      <c r="E69" s="6">
        <f>SUMIFS(PASTE_DQS_TRACKER!$D:$D,PASTE_DQS_TRACKER!$C:$C,Swaps_wk!$AQ69,PASTE_DQS_TRACKER!$B:$B,Swaps_wk!E$2,PASTE_DQS_TRACKER!$A:$A,"&gt;="&amp;$A$1,PASTE_DQS_TRACKER!$A:$A,"&lt;="&amp;$A$2)-SUMIFS(PASTE_DQS_TRACKER!$D:$D,PASTE_DQS_TRACKER!$C:$C,Swaps_wk!$AQ69,PASTE_DQS_TRACKER!$E:$E,Swaps_wk!E$2,PASTE_DQS_TRACKER!$A:$A,"&gt;="&amp;$A$1,PASTE_DQS_TRACKER!$A:$A,"&lt;="&amp;$A$2)</f>
        <v>0</v>
      </c>
      <c r="F69" s="6">
        <f>SUMIFS(PASTE_DQS_TRACKER!$D:$D,PASTE_DQS_TRACKER!$C:$C,Swaps_wk!$AQ69,PASTE_DQS_TRACKER!$B:$B,Swaps_wk!F$2,PASTE_DQS_TRACKER!$A:$A,"&gt;="&amp;$A$1,PASTE_DQS_TRACKER!$A:$A,"&lt;="&amp;$A$2)-SUMIFS(PASTE_DQS_TRACKER!$D:$D,PASTE_DQS_TRACKER!$C:$C,Swaps_wk!$AQ69,PASTE_DQS_TRACKER!$E:$E,Swaps_wk!F$2,PASTE_DQS_TRACKER!$A:$A,"&gt;="&amp;$A$1,PASTE_DQS_TRACKER!$A:$A,"&lt;="&amp;$A$2)</f>
        <v>0</v>
      </c>
      <c r="G69" s="6">
        <f>SUMIFS(PASTE_DQS_TRACKER!$D:$D,PASTE_DQS_TRACKER!$C:$C,Swaps_wk!$AQ69,PASTE_DQS_TRACKER!$B:$B,Swaps_wk!G$2,PASTE_DQS_TRACKER!$A:$A,"&gt;="&amp;$A$1,PASTE_DQS_TRACKER!$A:$A,"&lt;="&amp;$A$2)-SUMIFS(PASTE_DQS_TRACKER!$D:$D,PASTE_DQS_TRACKER!$C:$C,Swaps_wk!$AQ69,PASTE_DQS_TRACKER!$E:$E,Swaps_wk!G$2,PASTE_DQS_TRACKER!$A:$A,"&gt;="&amp;$A$1,PASTE_DQS_TRACKER!$A:$A,"&lt;="&amp;$A$2)</f>
        <v>0</v>
      </c>
      <c r="H69" s="6">
        <f>SUMIFS(PASTE_DQS_TRACKER!$D:$D,PASTE_DQS_TRACKER!$C:$C,Swaps_wk!$AQ69,PASTE_DQS_TRACKER!$B:$B,Swaps_wk!H$2,PASTE_DQS_TRACKER!$A:$A,"&gt;="&amp;$A$1,PASTE_DQS_TRACKER!$A:$A,"&lt;="&amp;$A$2)-SUMIFS(PASTE_DQS_TRACKER!$D:$D,PASTE_DQS_TRACKER!$C:$C,Swaps_wk!$AQ69,PASTE_DQS_TRACKER!$E:$E,Swaps_wk!H$2,PASTE_DQS_TRACKER!$A:$A,"&gt;="&amp;$A$1,PASTE_DQS_TRACKER!$A:$A,"&lt;="&amp;$A$2)</f>
        <v>0</v>
      </c>
      <c r="I69" s="6">
        <f>SUMIFS(PASTE_DQS_TRACKER!$D:$D,PASTE_DQS_TRACKER!$C:$C,Swaps_wk!$AQ69,PASTE_DQS_TRACKER!$B:$B,Swaps_wk!I$2,PASTE_DQS_TRACKER!$A:$A,"&gt;="&amp;$A$1,PASTE_DQS_TRACKER!$A:$A,"&lt;="&amp;$A$2)-SUMIFS(PASTE_DQS_TRACKER!$D:$D,PASTE_DQS_TRACKER!$C:$C,Swaps_wk!$AQ69,PASTE_DQS_TRACKER!$E:$E,Swaps_wk!I$2,PASTE_DQS_TRACKER!$A:$A,"&gt;="&amp;$A$1,PASTE_DQS_TRACKER!$A:$A,"&lt;="&amp;$A$2)</f>
        <v>0</v>
      </c>
      <c r="J69" s="6">
        <f>SUMIFS(PASTE_DQS_TRACKER!$D:$D,PASTE_DQS_TRACKER!$C:$C,Swaps_wk!$AQ69,PASTE_DQS_TRACKER!$B:$B,Swaps_wk!J$2,PASTE_DQS_TRACKER!$A:$A,"&gt;="&amp;$A$1,PASTE_DQS_TRACKER!$A:$A,"&lt;="&amp;$A$2)-SUMIFS(PASTE_DQS_TRACKER!$D:$D,PASTE_DQS_TRACKER!$C:$C,Swaps_wk!$AQ69,PASTE_DQS_TRACKER!$E:$E,Swaps_wk!J$2,PASTE_DQS_TRACKER!$A:$A,"&gt;="&amp;$A$1,PASTE_DQS_TRACKER!$A:$A,"&lt;="&amp;$A$2)</f>
        <v>0</v>
      </c>
      <c r="K69" s="6">
        <f>SUMIFS(PASTE_DQS_TRACKER!$D:$D,PASTE_DQS_TRACKER!$C:$C,Swaps_wk!$AQ69,PASTE_DQS_TRACKER!$B:$B,Swaps_wk!K$2,PASTE_DQS_TRACKER!$A:$A,"&gt;="&amp;$A$1,PASTE_DQS_TRACKER!$A:$A,"&lt;="&amp;$A$2)-SUMIFS(PASTE_DQS_TRACKER!$D:$D,PASTE_DQS_TRACKER!$C:$C,Swaps_wk!$AQ69,PASTE_DQS_TRACKER!$E:$E,Swaps_wk!K$2,PASTE_DQS_TRACKER!$A:$A,"&gt;="&amp;$A$1,PASTE_DQS_TRACKER!$A:$A,"&lt;="&amp;$A$2)</f>
        <v>0</v>
      </c>
      <c r="L69" s="6">
        <f>SUMIFS(PASTE_DQS_TRACKER!$D:$D,PASTE_DQS_TRACKER!$C:$C,Swaps_wk!$AQ69,PASTE_DQS_TRACKER!$B:$B,Swaps_wk!L$2,PASTE_DQS_TRACKER!$A:$A,"&gt;="&amp;$A$1,PASTE_DQS_TRACKER!$A:$A,"&lt;="&amp;$A$2)-SUMIFS(PASTE_DQS_TRACKER!$D:$D,PASTE_DQS_TRACKER!$C:$C,Swaps_wk!$AQ69,PASTE_DQS_TRACKER!$E:$E,Swaps_wk!L$2,PASTE_DQS_TRACKER!$A:$A,"&gt;="&amp;$A$1,PASTE_DQS_TRACKER!$A:$A,"&lt;="&amp;$A$2)</f>
        <v>0</v>
      </c>
      <c r="M69" s="6">
        <f>SUMIFS(PASTE_DQS_TRACKER!$D:$D,PASTE_DQS_TRACKER!$C:$C,Swaps_wk!$AQ69,PASTE_DQS_TRACKER!$B:$B,Swaps_wk!M$2,PASTE_DQS_TRACKER!$A:$A,"&gt;="&amp;$A$1,PASTE_DQS_TRACKER!$A:$A,"&lt;="&amp;$A$2)-SUMIFS(PASTE_DQS_TRACKER!$D:$D,PASTE_DQS_TRACKER!$C:$C,Swaps_wk!$AQ69,PASTE_DQS_TRACKER!$E:$E,Swaps_wk!M$2,PASTE_DQS_TRACKER!$A:$A,"&gt;="&amp;$A$1,PASTE_DQS_TRACKER!$A:$A,"&lt;="&amp;$A$2)</f>
        <v>0</v>
      </c>
      <c r="N69" s="6">
        <f>SUMIFS(PASTE_DQS_TRACKER!$D:$D,PASTE_DQS_TRACKER!$C:$C,Swaps_wk!$AQ69,PASTE_DQS_TRACKER!$B:$B,Swaps_wk!N$2,PASTE_DQS_TRACKER!$A:$A,"&gt;="&amp;$A$1,PASTE_DQS_TRACKER!$A:$A,"&lt;="&amp;$A$2)-SUMIFS(PASTE_DQS_TRACKER!$D:$D,PASTE_DQS_TRACKER!$C:$C,Swaps_wk!$AQ69,PASTE_DQS_TRACKER!$E:$E,Swaps_wk!N$2,PASTE_DQS_TRACKER!$A:$A,"&gt;="&amp;$A$1,PASTE_DQS_TRACKER!$A:$A,"&lt;="&amp;$A$2)</f>
        <v>0</v>
      </c>
      <c r="O69" s="6">
        <f>SUMIFS(PASTE_DQS_TRACKER!$D:$D,PASTE_DQS_TRACKER!$C:$C,Swaps_wk!$AQ69,PASTE_DQS_TRACKER!$B:$B,Swaps_wk!O$2,PASTE_DQS_TRACKER!$A:$A,"&gt;="&amp;$A$1,PASTE_DQS_TRACKER!$A:$A,"&lt;="&amp;$A$2)-SUMIFS(PASTE_DQS_TRACKER!$D:$D,PASTE_DQS_TRACKER!$C:$C,Swaps_wk!$AQ69,PASTE_DQS_TRACKER!$E:$E,Swaps_wk!O$2,PASTE_DQS_TRACKER!$A:$A,"&gt;="&amp;$A$1,PASTE_DQS_TRACKER!$A:$A,"&lt;="&amp;$A$2)</f>
        <v>0</v>
      </c>
      <c r="P69" s="6">
        <f>SUMIFS(PASTE_DQS_TRACKER!$D:$D,PASTE_DQS_TRACKER!$C:$C,Swaps_wk!$AQ69,PASTE_DQS_TRACKER!$B:$B,Swaps_wk!P$2,PASTE_DQS_TRACKER!$A:$A,"&gt;="&amp;$A$1,PASTE_DQS_TRACKER!$A:$A,"&lt;="&amp;$A$2)-SUMIFS(PASTE_DQS_TRACKER!$D:$D,PASTE_DQS_TRACKER!$C:$C,Swaps_wk!$AQ69,PASTE_DQS_TRACKER!$E:$E,Swaps_wk!P$2,PASTE_DQS_TRACKER!$A:$A,"&gt;="&amp;$A$1,PASTE_DQS_TRACKER!$A:$A,"&lt;="&amp;$A$2)</f>
        <v>0</v>
      </c>
      <c r="Q69" s="6">
        <f>SUMIFS(PASTE_DQS_TRACKER!$D:$D,PASTE_DQS_TRACKER!$C:$C,Swaps_wk!$AQ69,PASTE_DQS_TRACKER!$B:$B,Swaps_wk!Q$2,PASTE_DQS_TRACKER!$A:$A,"&gt;="&amp;$A$1,PASTE_DQS_TRACKER!$A:$A,"&lt;="&amp;$A$2)-SUMIFS(PASTE_DQS_TRACKER!$D:$D,PASTE_DQS_TRACKER!$C:$C,Swaps_wk!$AQ69,PASTE_DQS_TRACKER!$E:$E,Swaps_wk!Q$2,PASTE_DQS_TRACKER!$A:$A,"&gt;="&amp;$A$1,PASTE_DQS_TRACKER!$A:$A,"&lt;="&amp;$A$2)</f>
        <v>0</v>
      </c>
      <c r="R69" s="6">
        <f>SUMIFS(PASTE_DQS_TRACKER!$D:$D,PASTE_DQS_TRACKER!$C:$C,Swaps_wk!$AQ69,PASTE_DQS_TRACKER!$B:$B,Swaps_wk!R$2,PASTE_DQS_TRACKER!$A:$A,"&gt;="&amp;$A$1,PASTE_DQS_TRACKER!$A:$A,"&lt;="&amp;$A$2)-SUMIFS(PASTE_DQS_TRACKER!$D:$D,PASTE_DQS_TRACKER!$C:$C,Swaps_wk!$AQ69,PASTE_DQS_TRACKER!$E:$E,Swaps_wk!R$2,PASTE_DQS_TRACKER!$A:$A,"&gt;="&amp;$A$1,PASTE_DQS_TRACKER!$A:$A,"&lt;="&amp;$A$2)</f>
        <v>0</v>
      </c>
      <c r="S69" s="6">
        <f>SUMIFS(PASTE_DQS_TRACKER!$D:$D,PASTE_DQS_TRACKER!$C:$C,Swaps_wk!$AQ69,PASTE_DQS_TRACKER!$B:$B,Swaps_wk!S$2,PASTE_DQS_TRACKER!$A:$A,"&gt;="&amp;$A$1,PASTE_DQS_TRACKER!$A:$A,"&lt;="&amp;$A$2)-SUMIFS(PASTE_DQS_TRACKER!$D:$D,PASTE_DQS_TRACKER!$C:$C,Swaps_wk!$AQ69,PASTE_DQS_TRACKER!$E:$E,Swaps_wk!S$2,PASTE_DQS_TRACKER!$A:$A,"&gt;="&amp;$A$1,PASTE_DQS_TRACKER!$A:$A,"&lt;="&amp;$A$2)</f>
        <v>0</v>
      </c>
      <c r="T69" s="6">
        <f>SUMIFS(PASTE_DQS_TRACKER!$D:$D,PASTE_DQS_TRACKER!$C:$C,Swaps_wk!$AQ69,PASTE_DQS_TRACKER!$B:$B,Swaps_wk!T$2,PASTE_DQS_TRACKER!$A:$A,"&gt;="&amp;$A$1,PASTE_DQS_TRACKER!$A:$A,"&lt;="&amp;$A$2)-SUMIFS(PASTE_DQS_TRACKER!$D:$D,PASTE_DQS_TRACKER!$C:$C,Swaps_wk!$AQ69,PASTE_DQS_TRACKER!$E:$E,Swaps_wk!T$2,PASTE_DQS_TRACKER!$A:$A,"&gt;="&amp;$A$1,PASTE_DQS_TRACKER!$A:$A,"&lt;="&amp;$A$2)</f>
        <v>0</v>
      </c>
      <c r="U69" s="6">
        <f>SUMIFS(PASTE_DQS_TRACKER!$D:$D,PASTE_DQS_TRACKER!$C:$C,Swaps_wk!$AQ69,PASTE_DQS_TRACKER!$B:$B,Swaps_wk!U$2,PASTE_DQS_TRACKER!$A:$A,"&gt;="&amp;$A$1,PASTE_DQS_TRACKER!$A:$A,"&lt;="&amp;$A$2)-SUMIFS(PASTE_DQS_TRACKER!$D:$D,PASTE_DQS_TRACKER!$C:$C,Swaps_wk!$AQ69,PASTE_DQS_TRACKER!$E:$E,Swaps_wk!U$2,PASTE_DQS_TRACKER!$A:$A,"&gt;="&amp;$A$1,PASTE_DQS_TRACKER!$A:$A,"&lt;="&amp;$A$2)</f>
        <v>0</v>
      </c>
      <c r="V69" s="6">
        <f>SUMIFS(PASTE_DQS_TRACKER!$D:$D,PASTE_DQS_TRACKER!$C:$C,Swaps_wk!$AQ69,PASTE_DQS_TRACKER!$B:$B,Swaps_wk!V$2,PASTE_DQS_TRACKER!$A:$A,"&gt;="&amp;$A$1,PASTE_DQS_TRACKER!$A:$A,"&lt;="&amp;$A$2)-SUMIFS(PASTE_DQS_TRACKER!$D:$D,PASTE_DQS_TRACKER!$C:$C,Swaps_wk!$AQ69,PASTE_DQS_TRACKER!$E:$E,Swaps_wk!V$2,PASTE_DQS_TRACKER!$A:$A,"&gt;="&amp;$A$1,PASTE_DQS_TRACKER!$A:$A,"&lt;="&amp;$A$2)</f>
        <v>0</v>
      </c>
      <c r="W69" s="6">
        <f>SUMIFS(PASTE_DQS_TRACKER!$D:$D,PASTE_DQS_TRACKER!$C:$C,Swaps_wk!$AQ69,PASTE_DQS_TRACKER!$B:$B,Swaps_wk!W$2,PASTE_DQS_TRACKER!$A:$A,"&gt;="&amp;$A$1,PASTE_DQS_TRACKER!$A:$A,"&lt;="&amp;$A$2)-SUMIFS(PASTE_DQS_TRACKER!$D:$D,PASTE_DQS_TRACKER!$C:$C,Swaps_wk!$AQ69,PASTE_DQS_TRACKER!$E:$E,Swaps_wk!W$2,PASTE_DQS_TRACKER!$A:$A,"&gt;="&amp;$A$1,PASTE_DQS_TRACKER!$A:$A,"&lt;="&amp;$A$2)</f>
        <v>0</v>
      </c>
      <c r="X69" s="6">
        <f>SUMIFS(PASTE_DQS_TRACKER!$D:$D,PASTE_DQS_TRACKER!$C:$C,Swaps_wk!$AQ69,PASTE_DQS_TRACKER!$B:$B,Swaps_wk!X$2,PASTE_DQS_TRACKER!$A:$A,"&gt;="&amp;$A$1,PASTE_DQS_TRACKER!$A:$A,"&lt;="&amp;$A$2)-SUMIFS(PASTE_DQS_TRACKER!$D:$D,PASTE_DQS_TRACKER!$C:$C,Swaps_wk!$AQ69,PASTE_DQS_TRACKER!$E:$E,Swaps_wk!X$2,PASTE_DQS_TRACKER!$A:$A,"&gt;="&amp;$A$1,PASTE_DQS_TRACKER!$A:$A,"&lt;="&amp;$A$2)</f>
        <v>0</v>
      </c>
      <c r="Y69" s="6">
        <f>SUMIFS(PASTE_DQS_TRACKER!$D:$D,PASTE_DQS_TRACKER!$C:$C,Swaps_wk!$AQ69,PASTE_DQS_TRACKER!$B:$B,Swaps_wk!Y$2,PASTE_DQS_TRACKER!$A:$A,"&gt;="&amp;$A$1,PASTE_DQS_TRACKER!$A:$A,"&lt;="&amp;$A$2)-SUMIFS(PASTE_DQS_TRACKER!$D:$D,PASTE_DQS_TRACKER!$C:$C,Swaps_wk!$AQ69,PASTE_DQS_TRACKER!$E:$E,Swaps_wk!Y$2,PASTE_DQS_TRACKER!$A:$A,"&gt;="&amp;$A$1,PASTE_DQS_TRACKER!$A:$A,"&lt;="&amp;$A$2)</f>
        <v>0</v>
      </c>
      <c r="Z69" s="6">
        <f>SUMIFS(PASTE_DQS_TRACKER!$D:$D,PASTE_DQS_TRACKER!$C:$C,Swaps_wk!$AQ69,PASTE_DQS_TRACKER!$B:$B,Swaps_wk!Z$2,PASTE_DQS_TRACKER!$A:$A,"&gt;="&amp;$A$1,PASTE_DQS_TRACKER!$A:$A,"&lt;="&amp;$A$2)-SUMIFS(PASTE_DQS_TRACKER!$D:$D,PASTE_DQS_TRACKER!$C:$C,Swaps_wk!$AQ69,PASTE_DQS_TRACKER!$E:$E,Swaps_wk!Z$2,PASTE_DQS_TRACKER!$A:$A,"&gt;="&amp;$A$1,PASTE_DQS_TRACKER!$A:$A,"&lt;="&amp;$A$2)</f>
        <v>0</v>
      </c>
      <c r="AA69" s="6">
        <f>SUMIFS(PASTE_DQS_TRACKER!$D:$D,PASTE_DQS_TRACKER!$C:$C,Swaps_wk!$AQ69,PASTE_DQS_TRACKER!$B:$B,Swaps_wk!AA$2,PASTE_DQS_TRACKER!$A:$A,"&gt;="&amp;$A$1,PASTE_DQS_TRACKER!$A:$A,"&lt;="&amp;$A$2)-SUMIFS(PASTE_DQS_TRACKER!$D:$D,PASTE_DQS_TRACKER!$C:$C,Swaps_wk!$AQ69,PASTE_DQS_TRACKER!$E:$E,Swaps_wk!AA$2,PASTE_DQS_TRACKER!$A:$A,"&gt;="&amp;$A$1,PASTE_DQS_TRACKER!$A:$A,"&lt;="&amp;$A$2)</f>
        <v>0</v>
      </c>
      <c r="AB69" s="6">
        <f>SUMIFS(PASTE_DQS_TRACKER!$D:$D,PASTE_DQS_TRACKER!$C:$C,Swaps_wk!$AQ69,PASTE_DQS_TRACKER!$B:$B,Swaps_wk!AB$2,PASTE_DQS_TRACKER!$A:$A,"&gt;="&amp;$A$1,PASTE_DQS_TRACKER!$A:$A,"&lt;="&amp;$A$2)-SUMIFS(PASTE_DQS_TRACKER!$D:$D,PASTE_DQS_TRACKER!$C:$C,Swaps_wk!$AQ69,PASTE_DQS_TRACKER!$E:$E,Swaps_wk!AB$2,PASTE_DQS_TRACKER!$A:$A,"&gt;="&amp;$A$1,PASTE_DQS_TRACKER!$A:$A,"&lt;="&amp;$A$2)</f>
        <v>0</v>
      </c>
      <c r="AC69" s="6">
        <f>SUMIFS(PASTE_DQS_TRACKER!$D:$D,PASTE_DQS_TRACKER!$C:$C,Swaps_wk!$AQ69,PASTE_DQS_TRACKER!$B:$B,Swaps_wk!AC$2,PASTE_DQS_TRACKER!$A:$A,"&gt;="&amp;$A$1,PASTE_DQS_TRACKER!$A:$A,"&lt;="&amp;$A$2)-SUMIFS(PASTE_DQS_TRACKER!$D:$D,PASTE_DQS_TRACKER!$C:$C,Swaps_wk!$AQ69,PASTE_DQS_TRACKER!$E:$E,Swaps_wk!AC$2,PASTE_DQS_TRACKER!$A:$A,"&gt;="&amp;$A$1,PASTE_DQS_TRACKER!$A:$A,"&lt;="&amp;$A$2)</f>
        <v>0</v>
      </c>
      <c r="AD69" s="6">
        <f>SUMIFS(PASTE_DQS_TRACKER!$D:$D,PASTE_DQS_TRACKER!$C:$C,Swaps_wk!$AQ69,PASTE_DQS_TRACKER!$B:$B,Swaps_wk!AD$2,PASTE_DQS_TRACKER!$A:$A,"&gt;="&amp;$A$1,PASTE_DQS_TRACKER!$A:$A,"&lt;="&amp;$A$2)-SUMIFS(PASTE_DQS_TRACKER!$D:$D,PASTE_DQS_TRACKER!$C:$C,Swaps_wk!$AQ69,PASTE_DQS_TRACKER!$E:$E,Swaps_wk!AD$2,PASTE_DQS_TRACKER!$A:$A,"&gt;="&amp;$A$1,PASTE_DQS_TRACKER!$A:$A,"&lt;="&amp;$A$2)</f>
        <v>0</v>
      </c>
      <c r="AE69" s="6">
        <f>SUMIFS(PASTE_DQS_TRACKER!$D:$D,PASTE_DQS_TRACKER!$C:$C,Swaps_wk!$AQ69,PASTE_DQS_TRACKER!$B:$B,Swaps_wk!AE$2,PASTE_DQS_TRACKER!$A:$A,"&gt;="&amp;$A$1,PASTE_DQS_TRACKER!$A:$A,"&lt;="&amp;$A$2)-SUMIFS(PASTE_DQS_TRACKER!$D:$D,PASTE_DQS_TRACKER!$C:$C,Swaps_wk!$AQ69,PASTE_DQS_TRACKER!$E:$E,Swaps_wk!AE$2,PASTE_DQS_TRACKER!$A:$A,"&gt;="&amp;$A$1,PASTE_DQS_TRACKER!$A:$A,"&lt;="&amp;$A$2)</f>
        <v>0</v>
      </c>
      <c r="AF69" s="6">
        <f>SUMIFS(PASTE_DQS_TRACKER!$D:$D,PASTE_DQS_TRACKER!$C:$C,Swaps_wk!$AQ69,PASTE_DQS_TRACKER!$B:$B,Swaps_wk!AF$2,PASTE_DQS_TRACKER!$A:$A,"&gt;="&amp;$A$1,PASTE_DQS_TRACKER!$A:$A,"&lt;="&amp;$A$2)-SUMIFS(PASTE_DQS_TRACKER!$D:$D,PASTE_DQS_TRACKER!$C:$C,Swaps_wk!$AQ69,PASTE_DQS_TRACKER!$E:$E,Swaps_wk!AF$2,PASTE_DQS_TRACKER!$A:$A,"&gt;="&amp;$A$1,PASTE_DQS_TRACKER!$A:$A,"&lt;="&amp;$A$2)</f>
        <v>0</v>
      </c>
      <c r="AG69" s="6">
        <f>SUMIFS(PASTE_DQS_TRACKER!$D:$D,PASTE_DQS_TRACKER!$C:$C,Swaps_wk!$AQ69,PASTE_DQS_TRACKER!$B:$B,Swaps_wk!AG$2,PASTE_DQS_TRACKER!$A:$A,"&gt;="&amp;$A$1,PASTE_DQS_TRACKER!$A:$A,"&lt;="&amp;$A$2)-SUMIFS(PASTE_DQS_TRACKER!$D:$D,PASTE_DQS_TRACKER!$C:$C,Swaps_wk!$AQ69,PASTE_DQS_TRACKER!$E:$E,Swaps_wk!AG$2,PASTE_DQS_TRACKER!$A:$A,"&gt;="&amp;$A$1,PASTE_DQS_TRACKER!$A:$A,"&lt;="&amp;$A$2)</f>
        <v>0</v>
      </c>
      <c r="AH69" s="6">
        <f>SUMIFS(PASTE_DQS_TRACKER!$D:$D,PASTE_DQS_TRACKER!$C:$C,Swaps_wk!$AQ69,PASTE_DQS_TRACKER!$B:$B,Swaps_wk!AH$2,PASTE_DQS_TRACKER!$A:$A,"&gt;="&amp;$A$1,PASTE_DQS_TRACKER!$A:$A,"&lt;="&amp;$A$2)-SUMIFS(PASTE_DQS_TRACKER!$D:$D,PASTE_DQS_TRACKER!$C:$C,Swaps_wk!$AQ69,PASTE_DQS_TRACKER!$E:$E,Swaps_wk!AH$2,PASTE_DQS_TRACKER!$A:$A,"&gt;="&amp;$A$1,PASTE_DQS_TRACKER!$A:$A,"&lt;="&amp;$A$2)</f>
        <v>0</v>
      </c>
      <c r="AI69" s="6">
        <f>SUMIFS(PASTE_DQS_TRACKER!$D:$D,PASTE_DQS_TRACKER!$C:$C,Swaps_wk!$AQ69,PASTE_DQS_TRACKER!$B:$B,Swaps_wk!AI$2,PASTE_DQS_TRACKER!$A:$A,"&gt;="&amp;$A$1,PASTE_DQS_TRACKER!$A:$A,"&lt;="&amp;$A$2)-SUMIFS(PASTE_DQS_TRACKER!$D:$D,PASTE_DQS_TRACKER!$C:$C,Swaps_wk!$AQ69,PASTE_DQS_TRACKER!$E:$E,Swaps_wk!AI$2,PASTE_DQS_TRACKER!$A:$A,"&gt;="&amp;$A$1,PASTE_DQS_TRACKER!$A:$A,"&lt;="&amp;$A$2)</f>
        <v>0</v>
      </c>
      <c r="AJ69" s="6">
        <f>SUMIFS(PASTE_DQS_TRACKER!$D:$D,PASTE_DQS_TRACKER!$C:$C,Swaps_wk!$AQ69,PASTE_DQS_TRACKER!$B:$B,Swaps_wk!AJ$2,PASTE_DQS_TRACKER!$A:$A,"&gt;="&amp;$A$1,PASTE_DQS_TRACKER!$A:$A,"&lt;="&amp;$A$2)-SUMIFS(PASTE_DQS_TRACKER!$D:$D,PASTE_DQS_TRACKER!$C:$C,Swaps_wk!$AQ69,PASTE_DQS_TRACKER!$E:$E,Swaps_wk!AJ$2,PASTE_DQS_TRACKER!$A:$A,"&gt;="&amp;$A$1,PASTE_DQS_TRACKER!$A:$A,"&lt;="&amp;$A$2)</f>
        <v>0</v>
      </c>
      <c r="AK69" s="6">
        <f>SUMIFS(PASTE_DQS_TRACKER!$D:$D,PASTE_DQS_TRACKER!$C:$C,Swaps_wk!$AQ69,PASTE_DQS_TRACKER!$B:$B,Swaps_wk!AK$2,PASTE_DQS_TRACKER!$A:$A,"&gt;="&amp;$A$1,PASTE_DQS_TRACKER!$A:$A,"&lt;="&amp;$A$2)-SUMIFS(PASTE_DQS_TRACKER!$D:$D,PASTE_DQS_TRACKER!$C:$C,Swaps_wk!$AQ69,PASTE_DQS_TRACKER!$E:$E,Swaps_wk!AK$2,PASTE_DQS_TRACKER!$A:$A,"&gt;="&amp;$A$1,PASTE_DQS_TRACKER!$A:$A,"&lt;="&amp;$A$2)</f>
        <v>0</v>
      </c>
      <c r="AL69" s="6">
        <f>SUMIFS(PASTE_DQS_TRACKER!$D:$D,PASTE_DQS_TRACKER!$C:$C,Swaps_wk!$AQ69,PASTE_DQS_TRACKER!$B:$B,Swaps_wk!AL$2,PASTE_DQS_TRACKER!$A:$A,"&gt;="&amp;$A$1,PASTE_DQS_TRACKER!$A:$A,"&lt;="&amp;$A$2)-SUMIFS(PASTE_DQS_TRACKER!$D:$D,PASTE_DQS_TRACKER!$C:$C,Swaps_wk!$AQ69,PASTE_DQS_TRACKER!$E:$E,Swaps_wk!AL$2,PASTE_DQS_TRACKER!$A:$A,"&gt;="&amp;$A$1,PASTE_DQS_TRACKER!$A:$A,"&lt;="&amp;$A$2)</f>
        <v>0</v>
      </c>
      <c r="AM69" s="6">
        <f>SUMIFS(PASTE_DQS_TRACKER!$D:$D,PASTE_DQS_TRACKER!$C:$C,Swaps_wk!$AQ69,PASTE_DQS_TRACKER!$B:$B,Swaps_wk!AM$2,PASTE_DQS_TRACKER!$A:$A,"&gt;="&amp;$A$1,PASTE_DQS_TRACKER!$A:$A,"&lt;="&amp;$A$2)-SUMIFS(PASTE_DQS_TRACKER!$D:$D,PASTE_DQS_TRACKER!$C:$C,Swaps_wk!$AQ69,PASTE_DQS_TRACKER!$E:$E,Swaps_wk!AM$2,PASTE_DQS_TRACKER!$A:$A,"&gt;="&amp;$A$1,PASTE_DQS_TRACKER!$A:$A,"&lt;="&amp;$A$2)</f>
        <v>0</v>
      </c>
      <c r="AN69" s="6">
        <f>SUMIFS(PASTE_DQS_TRACKER!$D:$D,PASTE_DQS_TRACKER!$C:$C,Swaps_wk!$AQ69,PASTE_DQS_TRACKER!$B:$B,Swaps_wk!AN$2,PASTE_DQS_TRACKER!$A:$A,"&gt;="&amp;$A$1,PASTE_DQS_TRACKER!$A:$A,"&lt;="&amp;$A$2)-SUMIFS(PASTE_DQS_TRACKER!$D:$D,PASTE_DQS_TRACKER!$C:$C,Swaps_wk!$AQ69,PASTE_DQS_TRACKER!$E:$E,Swaps_wk!AN$2,PASTE_DQS_TRACKER!$A:$A,"&gt;="&amp;$A$1,PASTE_DQS_TRACKER!$A:$A,"&lt;="&amp;$A$2)</f>
        <v>0</v>
      </c>
      <c r="AO69" s="6">
        <f t="shared" si="2"/>
        <v>0</v>
      </c>
      <c r="AP69">
        <v>68</v>
      </c>
      <c r="AQ69" t="str">
        <f t="shared" si="3"/>
        <v>HKE/*6AN58</v>
      </c>
    </row>
    <row r="70" spans="1:43" x14ac:dyDescent="0.25">
      <c r="A70" t="s">
        <v>202</v>
      </c>
      <c r="B70" s="6">
        <f>SUMIFS(PASTE_DQS_TRACKER!$D:$D,PASTE_DQS_TRACKER!$C:$C,Swaps_wk!$AQ70,PASTE_DQS_TRACKER!$B:$B,Swaps_wk!B$2,PASTE_DQS_TRACKER!$A:$A,"&gt;="&amp;$A$1,PASTE_DQS_TRACKER!$A:$A,"&lt;="&amp;$A$2)-SUMIFS(PASTE_DQS_TRACKER!$D:$D,PASTE_DQS_TRACKER!$C:$C,Swaps_wk!$AQ70,PASTE_DQS_TRACKER!$E:$E,Swaps_wk!B$2,PASTE_DQS_TRACKER!$A:$A,"&gt;="&amp;$A$1,PASTE_DQS_TRACKER!$A:$A,"&lt;="&amp;$A$2)</f>
        <v>0</v>
      </c>
      <c r="C70" s="6">
        <f>SUMIFS(PASTE_DQS_TRACKER!$D:$D,PASTE_DQS_TRACKER!$C:$C,Swaps_wk!$AQ70,PASTE_DQS_TRACKER!$B:$B,Swaps_wk!C$2,PASTE_DQS_TRACKER!$A:$A,"&gt;="&amp;$A$1,PASTE_DQS_TRACKER!$A:$A,"&lt;="&amp;$A$2)-SUMIFS(PASTE_DQS_TRACKER!$D:$D,PASTE_DQS_TRACKER!$C:$C,Swaps_wk!$AQ70,PASTE_DQS_TRACKER!$E:$E,Swaps_wk!C$2,PASTE_DQS_TRACKER!$A:$A,"&gt;="&amp;$A$1,PASTE_DQS_TRACKER!$A:$A,"&lt;="&amp;$A$2)</f>
        <v>0</v>
      </c>
      <c r="D70" s="6">
        <f>SUMIFS(PASTE_DQS_TRACKER!$D:$D,PASTE_DQS_TRACKER!$C:$C,Swaps_wk!$AQ70,PASTE_DQS_TRACKER!$B:$B,Swaps_wk!D$2,PASTE_DQS_TRACKER!$A:$A,"&gt;="&amp;$A$1,PASTE_DQS_TRACKER!$A:$A,"&lt;="&amp;$A$2)-SUMIFS(PASTE_DQS_TRACKER!$D:$D,PASTE_DQS_TRACKER!$C:$C,Swaps_wk!$AQ70,PASTE_DQS_TRACKER!$E:$E,Swaps_wk!D$2,PASTE_DQS_TRACKER!$A:$A,"&gt;="&amp;$A$1,PASTE_DQS_TRACKER!$A:$A,"&lt;="&amp;$A$2)</f>
        <v>0</v>
      </c>
      <c r="E70" s="6">
        <f>SUMIFS(PASTE_DQS_TRACKER!$D:$D,PASTE_DQS_TRACKER!$C:$C,Swaps_wk!$AQ70,PASTE_DQS_TRACKER!$B:$B,Swaps_wk!E$2,PASTE_DQS_TRACKER!$A:$A,"&gt;="&amp;$A$1,PASTE_DQS_TRACKER!$A:$A,"&lt;="&amp;$A$2)-SUMIFS(PASTE_DQS_TRACKER!$D:$D,PASTE_DQS_TRACKER!$C:$C,Swaps_wk!$AQ70,PASTE_DQS_TRACKER!$E:$E,Swaps_wk!E$2,PASTE_DQS_TRACKER!$A:$A,"&gt;="&amp;$A$1,PASTE_DQS_TRACKER!$A:$A,"&lt;="&amp;$A$2)</f>
        <v>0</v>
      </c>
      <c r="F70" s="6">
        <f>SUMIFS(PASTE_DQS_TRACKER!$D:$D,PASTE_DQS_TRACKER!$C:$C,Swaps_wk!$AQ70,PASTE_DQS_TRACKER!$B:$B,Swaps_wk!F$2,PASTE_DQS_TRACKER!$A:$A,"&gt;="&amp;$A$1,PASTE_DQS_TRACKER!$A:$A,"&lt;="&amp;$A$2)-SUMIFS(PASTE_DQS_TRACKER!$D:$D,PASTE_DQS_TRACKER!$C:$C,Swaps_wk!$AQ70,PASTE_DQS_TRACKER!$E:$E,Swaps_wk!F$2,PASTE_DQS_TRACKER!$A:$A,"&gt;="&amp;$A$1,PASTE_DQS_TRACKER!$A:$A,"&lt;="&amp;$A$2)</f>
        <v>0</v>
      </c>
      <c r="G70" s="6">
        <f>SUMIFS(PASTE_DQS_TRACKER!$D:$D,PASTE_DQS_TRACKER!$C:$C,Swaps_wk!$AQ70,PASTE_DQS_TRACKER!$B:$B,Swaps_wk!G$2,PASTE_DQS_TRACKER!$A:$A,"&gt;="&amp;$A$1,PASTE_DQS_TRACKER!$A:$A,"&lt;="&amp;$A$2)-SUMIFS(PASTE_DQS_TRACKER!$D:$D,PASTE_DQS_TRACKER!$C:$C,Swaps_wk!$AQ70,PASTE_DQS_TRACKER!$E:$E,Swaps_wk!G$2,PASTE_DQS_TRACKER!$A:$A,"&gt;="&amp;$A$1,PASTE_DQS_TRACKER!$A:$A,"&lt;="&amp;$A$2)</f>
        <v>0</v>
      </c>
      <c r="H70" s="6">
        <f>SUMIFS(PASTE_DQS_TRACKER!$D:$D,PASTE_DQS_TRACKER!$C:$C,Swaps_wk!$AQ70,PASTE_DQS_TRACKER!$B:$B,Swaps_wk!H$2,PASTE_DQS_TRACKER!$A:$A,"&gt;="&amp;$A$1,PASTE_DQS_TRACKER!$A:$A,"&lt;="&amp;$A$2)-SUMIFS(PASTE_DQS_TRACKER!$D:$D,PASTE_DQS_TRACKER!$C:$C,Swaps_wk!$AQ70,PASTE_DQS_TRACKER!$E:$E,Swaps_wk!H$2,PASTE_DQS_TRACKER!$A:$A,"&gt;="&amp;$A$1,PASTE_DQS_TRACKER!$A:$A,"&lt;="&amp;$A$2)</f>
        <v>0</v>
      </c>
      <c r="I70" s="6">
        <f>SUMIFS(PASTE_DQS_TRACKER!$D:$D,PASTE_DQS_TRACKER!$C:$C,Swaps_wk!$AQ70,PASTE_DQS_TRACKER!$B:$B,Swaps_wk!I$2,PASTE_DQS_TRACKER!$A:$A,"&gt;="&amp;$A$1,PASTE_DQS_TRACKER!$A:$A,"&lt;="&amp;$A$2)-SUMIFS(PASTE_DQS_TRACKER!$D:$D,PASTE_DQS_TRACKER!$C:$C,Swaps_wk!$AQ70,PASTE_DQS_TRACKER!$E:$E,Swaps_wk!I$2,PASTE_DQS_TRACKER!$A:$A,"&gt;="&amp;$A$1,PASTE_DQS_TRACKER!$A:$A,"&lt;="&amp;$A$2)</f>
        <v>0</v>
      </c>
      <c r="J70" s="6">
        <f>SUMIFS(PASTE_DQS_TRACKER!$D:$D,PASTE_DQS_TRACKER!$C:$C,Swaps_wk!$AQ70,PASTE_DQS_TRACKER!$B:$B,Swaps_wk!J$2,PASTE_DQS_TRACKER!$A:$A,"&gt;="&amp;$A$1,PASTE_DQS_TRACKER!$A:$A,"&lt;="&amp;$A$2)-SUMIFS(PASTE_DQS_TRACKER!$D:$D,PASTE_DQS_TRACKER!$C:$C,Swaps_wk!$AQ70,PASTE_DQS_TRACKER!$E:$E,Swaps_wk!J$2,PASTE_DQS_TRACKER!$A:$A,"&gt;="&amp;$A$1,PASTE_DQS_TRACKER!$A:$A,"&lt;="&amp;$A$2)</f>
        <v>0</v>
      </c>
      <c r="K70" s="6">
        <f>SUMIFS(PASTE_DQS_TRACKER!$D:$D,PASTE_DQS_TRACKER!$C:$C,Swaps_wk!$AQ70,PASTE_DQS_TRACKER!$B:$B,Swaps_wk!K$2,PASTE_DQS_TRACKER!$A:$A,"&gt;="&amp;$A$1,PASTE_DQS_TRACKER!$A:$A,"&lt;="&amp;$A$2)-SUMIFS(PASTE_DQS_TRACKER!$D:$D,PASTE_DQS_TRACKER!$C:$C,Swaps_wk!$AQ70,PASTE_DQS_TRACKER!$E:$E,Swaps_wk!K$2,PASTE_DQS_TRACKER!$A:$A,"&gt;="&amp;$A$1,PASTE_DQS_TRACKER!$A:$A,"&lt;="&amp;$A$2)</f>
        <v>0</v>
      </c>
      <c r="L70" s="6">
        <f>SUMIFS(PASTE_DQS_TRACKER!$D:$D,PASTE_DQS_TRACKER!$C:$C,Swaps_wk!$AQ70,PASTE_DQS_TRACKER!$B:$B,Swaps_wk!L$2,PASTE_DQS_TRACKER!$A:$A,"&gt;="&amp;$A$1,PASTE_DQS_TRACKER!$A:$A,"&lt;="&amp;$A$2)-SUMIFS(PASTE_DQS_TRACKER!$D:$D,PASTE_DQS_TRACKER!$C:$C,Swaps_wk!$AQ70,PASTE_DQS_TRACKER!$E:$E,Swaps_wk!L$2,PASTE_DQS_TRACKER!$A:$A,"&gt;="&amp;$A$1,PASTE_DQS_TRACKER!$A:$A,"&lt;="&amp;$A$2)</f>
        <v>0</v>
      </c>
      <c r="M70" s="6">
        <f>SUMIFS(PASTE_DQS_TRACKER!$D:$D,PASTE_DQS_TRACKER!$C:$C,Swaps_wk!$AQ70,PASTE_DQS_TRACKER!$B:$B,Swaps_wk!M$2,PASTE_DQS_TRACKER!$A:$A,"&gt;="&amp;$A$1,PASTE_DQS_TRACKER!$A:$A,"&lt;="&amp;$A$2)-SUMIFS(PASTE_DQS_TRACKER!$D:$D,PASTE_DQS_TRACKER!$C:$C,Swaps_wk!$AQ70,PASTE_DQS_TRACKER!$E:$E,Swaps_wk!M$2,PASTE_DQS_TRACKER!$A:$A,"&gt;="&amp;$A$1,PASTE_DQS_TRACKER!$A:$A,"&lt;="&amp;$A$2)</f>
        <v>0</v>
      </c>
      <c r="N70" s="6">
        <f>SUMIFS(PASTE_DQS_TRACKER!$D:$D,PASTE_DQS_TRACKER!$C:$C,Swaps_wk!$AQ70,PASTE_DQS_TRACKER!$B:$B,Swaps_wk!N$2,PASTE_DQS_TRACKER!$A:$A,"&gt;="&amp;$A$1,PASTE_DQS_TRACKER!$A:$A,"&lt;="&amp;$A$2)-SUMIFS(PASTE_DQS_TRACKER!$D:$D,PASTE_DQS_TRACKER!$C:$C,Swaps_wk!$AQ70,PASTE_DQS_TRACKER!$E:$E,Swaps_wk!N$2,PASTE_DQS_TRACKER!$A:$A,"&gt;="&amp;$A$1,PASTE_DQS_TRACKER!$A:$A,"&lt;="&amp;$A$2)</f>
        <v>0</v>
      </c>
      <c r="O70" s="6">
        <f>SUMIFS(PASTE_DQS_TRACKER!$D:$D,PASTE_DQS_TRACKER!$C:$C,Swaps_wk!$AQ70,PASTE_DQS_TRACKER!$B:$B,Swaps_wk!O$2,PASTE_DQS_TRACKER!$A:$A,"&gt;="&amp;$A$1,PASTE_DQS_TRACKER!$A:$A,"&lt;="&amp;$A$2)-SUMIFS(PASTE_DQS_TRACKER!$D:$D,PASTE_DQS_TRACKER!$C:$C,Swaps_wk!$AQ70,PASTE_DQS_TRACKER!$E:$E,Swaps_wk!O$2,PASTE_DQS_TRACKER!$A:$A,"&gt;="&amp;$A$1,PASTE_DQS_TRACKER!$A:$A,"&lt;="&amp;$A$2)</f>
        <v>0</v>
      </c>
      <c r="P70" s="6">
        <f>SUMIFS(PASTE_DQS_TRACKER!$D:$D,PASTE_DQS_TRACKER!$C:$C,Swaps_wk!$AQ70,PASTE_DQS_TRACKER!$B:$B,Swaps_wk!P$2,PASTE_DQS_TRACKER!$A:$A,"&gt;="&amp;$A$1,PASTE_DQS_TRACKER!$A:$A,"&lt;="&amp;$A$2)-SUMIFS(PASTE_DQS_TRACKER!$D:$D,PASTE_DQS_TRACKER!$C:$C,Swaps_wk!$AQ70,PASTE_DQS_TRACKER!$E:$E,Swaps_wk!P$2,PASTE_DQS_TRACKER!$A:$A,"&gt;="&amp;$A$1,PASTE_DQS_TRACKER!$A:$A,"&lt;="&amp;$A$2)</f>
        <v>0</v>
      </c>
      <c r="Q70" s="6">
        <f>SUMIFS(PASTE_DQS_TRACKER!$D:$D,PASTE_DQS_TRACKER!$C:$C,Swaps_wk!$AQ70,PASTE_DQS_TRACKER!$B:$B,Swaps_wk!Q$2,PASTE_DQS_TRACKER!$A:$A,"&gt;="&amp;$A$1,PASTE_DQS_TRACKER!$A:$A,"&lt;="&amp;$A$2)-SUMIFS(PASTE_DQS_TRACKER!$D:$D,PASTE_DQS_TRACKER!$C:$C,Swaps_wk!$AQ70,PASTE_DQS_TRACKER!$E:$E,Swaps_wk!Q$2,PASTE_DQS_TRACKER!$A:$A,"&gt;="&amp;$A$1,PASTE_DQS_TRACKER!$A:$A,"&lt;="&amp;$A$2)</f>
        <v>0</v>
      </c>
      <c r="R70" s="6">
        <f>SUMIFS(PASTE_DQS_TRACKER!$D:$D,PASTE_DQS_TRACKER!$C:$C,Swaps_wk!$AQ70,PASTE_DQS_TRACKER!$B:$B,Swaps_wk!R$2,PASTE_DQS_TRACKER!$A:$A,"&gt;="&amp;$A$1,PASTE_DQS_TRACKER!$A:$A,"&lt;="&amp;$A$2)-SUMIFS(PASTE_DQS_TRACKER!$D:$D,PASTE_DQS_TRACKER!$C:$C,Swaps_wk!$AQ70,PASTE_DQS_TRACKER!$E:$E,Swaps_wk!R$2,PASTE_DQS_TRACKER!$A:$A,"&gt;="&amp;$A$1,PASTE_DQS_TRACKER!$A:$A,"&lt;="&amp;$A$2)</f>
        <v>0</v>
      </c>
      <c r="S70" s="6">
        <f>SUMIFS(PASTE_DQS_TRACKER!$D:$D,PASTE_DQS_TRACKER!$C:$C,Swaps_wk!$AQ70,PASTE_DQS_TRACKER!$B:$B,Swaps_wk!S$2,PASTE_DQS_TRACKER!$A:$A,"&gt;="&amp;$A$1,PASTE_DQS_TRACKER!$A:$A,"&lt;="&amp;$A$2)-SUMIFS(PASTE_DQS_TRACKER!$D:$D,PASTE_DQS_TRACKER!$C:$C,Swaps_wk!$AQ70,PASTE_DQS_TRACKER!$E:$E,Swaps_wk!S$2,PASTE_DQS_TRACKER!$A:$A,"&gt;="&amp;$A$1,PASTE_DQS_TRACKER!$A:$A,"&lt;="&amp;$A$2)</f>
        <v>0</v>
      </c>
      <c r="T70" s="6">
        <f>SUMIFS(PASTE_DQS_TRACKER!$D:$D,PASTE_DQS_TRACKER!$C:$C,Swaps_wk!$AQ70,PASTE_DQS_TRACKER!$B:$B,Swaps_wk!T$2,PASTE_DQS_TRACKER!$A:$A,"&gt;="&amp;$A$1,PASTE_DQS_TRACKER!$A:$A,"&lt;="&amp;$A$2)-SUMIFS(PASTE_DQS_TRACKER!$D:$D,PASTE_DQS_TRACKER!$C:$C,Swaps_wk!$AQ70,PASTE_DQS_TRACKER!$E:$E,Swaps_wk!T$2,PASTE_DQS_TRACKER!$A:$A,"&gt;="&amp;$A$1,PASTE_DQS_TRACKER!$A:$A,"&lt;="&amp;$A$2)</f>
        <v>0</v>
      </c>
      <c r="U70" s="6">
        <f>SUMIFS(PASTE_DQS_TRACKER!$D:$D,PASTE_DQS_TRACKER!$C:$C,Swaps_wk!$AQ70,PASTE_DQS_TRACKER!$B:$B,Swaps_wk!U$2,PASTE_DQS_TRACKER!$A:$A,"&gt;="&amp;$A$1,PASTE_DQS_TRACKER!$A:$A,"&lt;="&amp;$A$2)-SUMIFS(PASTE_DQS_TRACKER!$D:$D,PASTE_DQS_TRACKER!$C:$C,Swaps_wk!$AQ70,PASTE_DQS_TRACKER!$E:$E,Swaps_wk!U$2,PASTE_DQS_TRACKER!$A:$A,"&gt;="&amp;$A$1,PASTE_DQS_TRACKER!$A:$A,"&lt;="&amp;$A$2)</f>
        <v>0</v>
      </c>
      <c r="V70" s="6">
        <f>SUMIFS(PASTE_DQS_TRACKER!$D:$D,PASTE_DQS_TRACKER!$C:$C,Swaps_wk!$AQ70,PASTE_DQS_TRACKER!$B:$B,Swaps_wk!V$2,PASTE_DQS_TRACKER!$A:$A,"&gt;="&amp;$A$1,PASTE_DQS_TRACKER!$A:$A,"&lt;="&amp;$A$2)-SUMIFS(PASTE_DQS_TRACKER!$D:$D,PASTE_DQS_TRACKER!$C:$C,Swaps_wk!$AQ70,PASTE_DQS_TRACKER!$E:$E,Swaps_wk!V$2,PASTE_DQS_TRACKER!$A:$A,"&gt;="&amp;$A$1,PASTE_DQS_TRACKER!$A:$A,"&lt;="&amp;$A$2)</f>
        <v>0</v>
      </c>
      <c r="W70" s="6">
        <f>SUMIFS(PASTE_DQS_TRACKER!$D:$D,PASTE_DQS_TRACKER!$C:$C,Swaps_wk!$AQ70,PASTE_DQS_TRACKER!$B:$B,Swaps_wk!W$2,PASTE_DQS_TRACKER!$A:$A,"&gt;="&amp;$A$1,PASTE_DQS_TRACKER!$A:$A,"&lt;="&amp;$A$2)-SUMIFS(PASTE_DQS_TRACKER!$D:$D,PASTE_DQS_TRACKER!$C:$C,Swaps_wk!$AQ70,PASTE_DQS_TRACKER!$E:$E,Swaps_wk!W$2,PASTE_DQS_TRACKER!$A:$A,"&gt;="&amp;$A$1,PASTE_DQS_TRACKER!$A:$A,"&lt;="&amp;$A$2)</f>
        <v>0</v>
      </c>
      <c r="X70" s="6">
        <f>SUMIFS(PASTE_DQS_TRACKER!$D:$D,PASTE_DQS_TRACKER!$C:$C,Swaps_wk!$AQ70,PASTE_DQS_TRACKER!$B:$B,Swaps_wk!X$2,PASTE_DQS_TRACKER!$A:$A,"&gt;="&amp;$A$1,PASTE_DQS_TRACKER!$A:$A,"&lt;="&amp;$A$2)-SUMIFS(PASTE_DQS_TRACKER!$D:$D,PASTE_DQS_TRACKER!$C:$C,Swaps_wk!$AQ70,PASTE_DQS_TRACKER!$E:$E,Swaps_wk!X$2,PASTE_DQS_TRACKER!$A:$A,"&gt;="&amp;$A$1,PASTE_DQS_TRACKER!$A:$A,"&lt;="&amp;$A$2)</f>
        <v>0</v>
      </c>
      <c r="Y70" s="6">
        <f>SUMIFS(PASTE_DQS_TRACKER!$D:$D,PASTE_DQS_TRACKER!$C:$C,Swaps_wk!$AQ70,PASTE_DQS_TRACKER!$B:$B,Swaps_wk!Y$2,PASTE_DQS_TRACKER!$A:$A,"&gt;="&amp;$A$1,PASTE_DQS_TRACKER!$A:$A,"&lt;="&amp;$A$2)-SUMIFS(PASTE_DQS_TRACKER!$D:$D,PASTE_DQS_TRACKER!$C:$C,Swaps_wk!$AQ70,PASTE_DQS_TRACKER!$E:$E,Swaps_wk!Y$2,PASTE_DQS_TRACKER!$A:$A,"&gt;="&amp;$A$1,PASTE_DQS_TRACKER!$A:$A,"&lt;="&amp;$A$2)</f>
        <v>0</v>
      </c>
      <c r="Z70" s="6">
        <f>SUMIFS(PASTE_DQS_TRACKER!$D:$D,PASTE_DQS_TRACKER!$C:$C,Swaps_wk!$AQ70,PASTE_DQS_TRACKER!$B:$B,Swaps_wk!Z$2,PASTE_DQS_TRACKER!$A:$A,"&gt;="&amp;$A$1,PASTE_DQS_TRACKER!$A:$A,"&lt;="&amp;$A$2)-SUMIFS(PASTE_DQS_TRACKER!$D:$D,PASTE_DQS_TRACKER!$C:$C,Swaps_wk!$AQ70,PASTE_DQS_TRACKER!$E:$E,Swaps_wk!Z$2,PASTE_DQS_TRACKER!$A:$A,"&gt;="&amp;$A$1,PASTE_DQS_TRACKER!$A:$A,"&lt;="&amp;$A$2)</f>
        <v>0</v>
      </c>
      <c r="AA70" s="6">
        <f>SUMIFS(PASTE_DQS_TRACKER!$D:$D,PASTE_DQS_TRACKER!$C:$C,Swaps_wk!$AQ70,PASTE_DQS_TRACKER!$B:$B,Swaps_wk!AA$2,PASTE_DQS_TRACKER!$A:$A,"&gt;="&amp;$A$1,PASTE_DQS_TRACKER!$A:$A,"&lt;="&amp;$A$2)-SUMIFS(PASTE_DQS_TRACKER!$D:$D,PASTE_DQS_TRACKER!$C:$C,Swaps_wk!$AQ70,PASTE_DQS_TRACKER!$E:$E,Swaps_wk!AA$2,PASTE_DQS_TRACKER!$A:$A,"&gt;="&amp;$A$1,PASTE_DQS_TRACKER!$A:$A,"&lt;="&amp;$A$2)</f>
        <v>0</v>
      </c>
      <c r="AB70" s="6">
        <f>SUMIFS(PASTE_DQS_TRACKER!$D:$D,PASTE_DQS_TRACKER!$C:$C,Swaps_wk!$AQ70,PASTE_DQS_TRACKER!$B:$B,Swaps_wk!AB$2,PASTE_DQS_TRACKER!$A:$A,"&gt;="&amp;$A$1,PASTE_DQS_TRACKER!$A:$A,"&lt;="&amp;$A$2)-SUMIFS(PASTE_DQS_TRACKER!$D:$D,PASTE_DQS_TRACKER!$C:$C,Swaps_wk!$AQ70,PASTE_DQS_TRACKER!$E:$E,Swaps_wk!AB$2,PASTE_DQS_TRACKER!$A:$A,"&gt;="&amp;$A$1,PASTE_DQS_TRACKER!$A:$A,"&lt;="&amp;$A$2)</f>
        <v>0</v>
      </c>
      <c r="AC70" s="6">
        <f>SUMIFS(PASTE_DQS_TRACKER!$D:$D,PASTE_DQS_TRACKER!$C:$C,Swaps_wk!$AQ70,PASTE_DQS_TRACKER!$B:$B,Swaps_wk!AC$2,PASTE_DQS_TRACKER!$A:$A,"&gt;="&amp;$A$1,PASTE_DQS_TRACKER!$A:$A,"&lt;="&amp;$A$2)-SUMIFS(PASTE_DQS_TRACKER!$D:$D,PASTE_DQS_TRACKER!$C:$C,Swaps_wk!$AQ70,PASTE_DQS_TRACKER!$E:$E,Swaps_wk!AC$2,PASTE_DQS_TRACKER!$A:$A,"&gt;="&amp;$A$1,PASTE_DQS_TRACKER!$A:$A,"&lt;="&amp;$A$2)</f>
        <v>0</v>
      </c>
      <c r="AD70" s="6">
        <f>SUMIFS(PASTE_DQS_TRACKER!$D:$D,PASTE_DQS_TRACKER!$C:$C,Swaps_wk!$AQ70,PASTE_DQS_TRACKER!$B:$B,Swaps_wk!AD$2,PASTE_DQS_TRACKER!$A:$A,"&gt;="&amp;$A$1,PASTE_DQS_TRACKER!$A:$A,"&lt;="&amp;$A$2)-SUMIFS(PASTE_DQS_TRACKER!$D:$D,PASTE_DQS_TRACKER!$C:$C,Swaps_wk!$AQ70,PASTE_DQS_TRACKER!$E:$E,Swaps_wk!AD$2,PASTE_DQS_TRACKER!$A:$A,"&gt;="&amp;$A$1,PASTE_DQS_TRACKER!$A:$A,"&lt;="&amp;$A$2)</f>
        <v>0</v>
      </c>
      <c r="AE70" s="6">
        <f>SUMIFS(PASTE_DQS_TRACKER!$D:$D,PASTE_DQS_TRACKER!$C:$C,Swaps_wk!$AQ70,PASTE_DQS_TRACKER!$B:$B,Swaps_wk!AE$2,PASTE_DQS_TRACKER!$A:$A,"&gt;="&amp;$A$1,PASTE_DQS_TRACKER!$A:$A,"&lt;="&amp;$A$2)-SUMIFS(PASTE_DQS_TRACKER!$D:$D,PASTE_DQS_TRACKER!$C:$C,Swaps_wk!$AQ70,PASTE_DQS_TRACKER!$E:$E,Swaps_wk!AE$2,PASTE_DQS_TRACKER!$A:$A,"&gt;="&amp;$A$1,PASTE_DQS_TRACKER!$A:$A,"&lt;="&amp;$A$2)</f>
        <v>0</v>
      </c>
      <c r="AF70" s="6">
        <f>SUMIFS(PASTE_DQS_TRACKER!$D:$D,PASTE_DQS_TRACKER!$C:$C,Swaps_wk!$AQ70,PASTE_DQS_TRACKER!$B:$B,Swaps_wk!AF$2,PASTE_DQS_TRACKER!$A:$A,"&gt;="&amp;$A$1,PASTE_DQS_TRACKER!$A:$A,"&lt;="&amp;$A$2)-SUMIFS(PASTE_DQS_TRACKER!$D:$D,PASTE_DQS_TRACKER!$C:$C,Swaps_wk!$AQ70,PASTE_DQS_TRACKER!$E:$E,Swaps_wk!AF$2,PASTE_DQS_TRACKER!$A:$A,"&gt;="&amp;$A$1,PASTE_DQS_TRACKER!$A:$A,"&lt;="&amp;$A$2)</f>
        <v>0</v>
      </c>
      <c r="AG70" s="6">
        <f>SUMIFS(PASTE_DQS_TRACKER!$D:$D,PASTE_DQS_TRACKER!$C:$C,Swaps_wk!$AQ70,PASTE_DQS_TRACKER!$B:$B,Swaps_wk!AG$2,PASTE_DQS_TRACKER!$A:$A,"&gt;="&amp;$A$1,PASTE_DQS_TRACKER!$A:$A,"&lt;="&amp;$A$2)-SUMIFS(PASTE_DQS_TRACKER!$D:$D,PASTE_DQS_TRACKER!$C:$C,Swaps_wk!$AQ70,PASTE_DQS_TRACKER!$E:$E,Swaps_wk!AG$2,PASTE_DQS_TRACKER!$A:$A,"&gt;="&amp;$A$1,PASTE_DQS_TRACKER!$A:$A,"&lt;="&amp;$A$2)</f>
        <v>0</v>
      </c>
      <c r="AH70" s="6">
        <f>SUMIFS(PASTE_DQS_TRACKER!$D:$D,PASTE_DQS_TRACKER!$C:$C,Swaps_wk!$AQ70,PASTE_DQS_TRACKER!$B:$B,Swaps_wk!AH$2,PASTE_DQS_TRACKER!$A:$A,"&gt;="&amp;$A$1,PASTE_DQS_TRACKER!$A:$A,"&lt;="&amp;$A$2)-SUMIFS(PASTE_DQS_TRACKER!$D:$D,PASTE_DQS_TRACKER!$C:$C,Swaps_wk!$AQ70,PASTE_DQS_TRACKER!$E:$E,Swaps_wk!AH$2,PASTE_DQS_TRACKER!$A:$A,"&gt;="&amp;$A$1,PASTE_DQS_TRACKER!$A:$A,"&lt;="&amp;$A$2)</f>
        <v>0</v>
      </c>
      <c r="AI70" s="6">
        <f>SUMIFS(PASTE_DQS_TRACKER!$D:$D,PASTE_DQS_TRACKER!$C:$C,Swaps_wk!$AQ70,PASTE_DQS_TRACKER!$B:$B,Swaps_wk!AI$2,PASTE_DQS_TRACKER!$A:$A,"&gt;="&amp;$A$1,PASTE_DQS_TRACKER!$A:$A,"&lt;="&amp;$A$2)-SUMIFS(PASTE_DQS_TRACKER!$D:$D,PASTE_DQS_TRACKER!$C:$C,Swaps_wk!$AQ70,PASTE_DQS_TRACKER!$E:$E,Swaps_wk!AI$2,PASTE_DQS_TRACKER!$A:$A,"&gt;="&amp;$A$1,PASTE_DQS_TRACKER!$A:$A,"&lt;="&amp;$A$2)</f>
        <v>0</v>
      </c>
      <c r="AJ70" s="6">
        <f>SUMIFS(PASTE_DQS_TRACKER!$D:$D,PASTE_DQS_TRACKER!$C:$C,Swaps_wk!$AQ70,PASTE_DQS_TRACKER!$B:$B,Swaps_wk!AJ$2,PASTE_DQS_TRACKER!$A:$A,"&gt;="&amp;$A$1,PASTE_DQS_TRACKER!$A:$A,"&lt;="&amp;$A$2)-SUMIFS(PASTE_DQS_TRACKER!$D:$D,PASTE_DQS_TRACKER!$C:$C,Swaps_wk!$AQ70,PASTE_DQS_TRACKER!$E:$E,Swaps_wk!AJ$2,PASTE_DQS_TRACKER!$A:$A,"&gt;="&amp;$A$1,PASTE_DQS_TRACKER!$A:$A,"&lt;="&amp;$A$2)</f>
        <v>0</v>
      </c>
      <c r="AK70" s="6">
        <f>SUMIFS(PASTE_DQS_TRACKER!$D:$D,PASTE_DQS_TRACKER!$C:$C,Swaps_wk!$AQ70,PASTE_DQS_TRACKER!$B:$B,Swaps_wk!AK$2,PASTE_DQS_TRACKER!$A:$A,"&gt;="&amp;$A$1,PASTE_DQS_TRACKER!$A:$A,"&lt;="&amp;$A$2)-SUMIFS(PASTE_DQS_TRACKER!$D:$D,PASTE_DQS_TRACKER!$C:$C,Swaps_wk!$AQ70,PASTE_DQS_TRACKER!$E:$E,Swaps_wk!AK$2,PASTE_DQS_TRACKER!$A:$A,"&gt;="&amp;$A$1,PASTE_DQS_TRACKER!$A:$A,"&lt;="&amp;$A$2)</f>
        <v>0</v>
      </c>
      <c r="AL70" s="6">
        <f>SUMIFS(PASTE_DQS_TRACKER!$D:$D,PASTE_DQS_TRACKER!$C:$C,Swaps_wk!$AQ70,PASTE_DQS_TRACKER!$B:$B,Swaps_wk!AL$2,PASTE_DQS_TRACKER!$A:$A,"&gt;="&amp;$A$1,PASTE_DQS_TRACKER!$A:$A,"&lt;="&amp;$A$2)-SUMIFS(PASTE_DQS_TRACKER!$D:$D,PASTE_DQS_TRACKER!$C:$C,Swaps_wk!$AQ70,PASTE_DQS_TRACKER!$E:$E,Swaps_wk!AL$2,PASTE_DQS_TRACKER!$A:$A,"&gt;="&amp;$A$1,PASTE_DQS_TRACKER!$A:$A,"&lt;="&amp;$A$2)</f>
        <v>0</v>
      </c>
      <c r="AM70" s="6">
        <f>SUMIFS(PASTE_DQS_TRACKER!$D:$D,PASTE_DQS_TRACKER!$C:$C,Swaps_wk!$AQ70,PASTE_DQS_TRACKER!$B:$B,Swaps_wk!AM$2,PASTE_DQS_TRACKER!$A:$A,"&gt;="&amp;$A$1,PASTE_DQS_TRACKER!$A:$A,"&lt;="&amp;$A$2)-SUMIFS(PASTE_DQS_TRACKER!$D:$D,PASTE_DQS_TRACKER!$C:$C,Swaps_wk!$AQ70,PASTE_DQS_TRACKER!$E:$E,Swaps_wk!AM$2,PASTE_DQS_TRACKER!$A:$A,"&gt;="&amp;$A$1,PASTE_DQS_TRACKER!$A:$A,"&lt;="&amp;$A$2)</f>
        <v>0</v>
      </c>
      <c r="AN70" s="6">
        <f>SUMIFS(PASTE_DQS_TRACKER!$D:$D,PASTE_DQS_TRACKER!$C:$C,Swaps_wk!$AQ70,PASTE_DQS_TRACKER!$B:$B,Swaps_wk!AN$2,PASTE_DQS_TRACKER!$A:$A,"&gt;="&amp;$A$1,PASTE_DQS_TRACKER!$A:$A,"&lt;="&amp;$A$2)-SUMIFS(PASTE_DQS_TRACKER!$D:$D,PASTE_DQS_TRACKER!$C:$C,Swaps_wk!$AQ70,PASTE_DQS_TRACKER!$E:$E,Swaps_wk!AN$2,PASTE_DQS_TRACKER!$A:$A,"&gt;="&amp;$A$1,PASTE_DQS_TRACKER!$A:$A,"&lt;="&amp;$A$2)</f>
        <v>0</v>
      </c>
      <c r="AO70" s="6">
        <f t="shared" si="2"/>
        <v>0</v>
      </c>
      <c r="AP70">
        <v>69</v>
      </c>
      <c r="AQ70" t="str">
        <f t="shared" si="3"/>
        <v>JAX/*7D-EU</v>
      </c>
    </row>
    <row r="71" spans="1:43" x14ac:dyDescent="0.25">
      <c r="A71" t="s">
        <v>200</v>
      </c>
      <c r="B71" s="6">
        <f>SUMIFS(PASTE_DQS_TRACKER!$D:$D,PASTE_DQS_TRACKER!$C:$C,Swaps_wk!$AQ71,PASTE_DQS_TRACKER!$B:$B,Swaps_wk!B$2,PASTE_DQS_TRACKER!$A:$A,"&gt;="&amp;$A$1,PASTE_DQS_TRACKER!$A:$A,"&lt;="&amp;$A$2)-SUMIFS(PASTE_DQS_TRACKER!$D:$D,PASTE_DQS_TRACKER!$C:$C,Swaps_wk!$AQ71,PASTE_DQS_TRACKER!$E:$E,Swaps_wk!B$2,PASTE_DQS_TRACKER!$A:$A,"&gt;="&amp;$A$1,PASTE_DQS_TRACKER!$A:$A,"&lt;="&amp;$A$2)</f>
        <v>0</v>
      </c>
      <c r="C71" s="6">
        <f>SUMIFS(PASTE_DQS_TRACKER!$D:$D,PASTE_DQS_TRACKER!$C:$C,Swaps_wk!$AQ71,PASTE_DQS_TRACKER!$B:$B,Swaps_wk!C$2,PASTE_DQS_TRACKER!$A:$A,"&gt;="&amp;$A$1,PASTE_DQS_TRACKER!$A:$A,"&lt;="&amp;$A$2)-SUMIFS(PASTE_DQS_TRACKER!$D:$D,PASTE_DQS_TRACKER!$C:$C,Swaps_wk!$AQ71,PASTE_DQS_TRACKER!$E:$E,Swaps_wk!C$2,PASTE_DQS_TRACKER!$A:$A,"&gt;="&amp;$A$1,PASTE_DQS_TRACKER!$A:$A,"&lt;="&amp;$A$2)</f>
        <v>0</v>
      </c>
      <c r="D71" s="6">
        <f>SUMIFS(PASTE_DQS_TRACKER!$D:$D,PASTE_DQS_TRACKER!$C:$C,Swaps_wk!$AQ71,PASTE_DQS_TRACKER!$B:$B,Swaps_wk!D$2,PASTE_DQS_TRACKER!$A:$A,"&gt;="&amp;$A$1,PASTE_DQS_TRACKER!$A:$A,"&lt;="&amp;$A$2)-SUMIFS(PASTE_DQS_TRACKER!$D:$D,PASTE_DQS_TRACKER!$C:$C,Swaps_wk!$AQ71,PASTE_DQS_TRACKER!$E:$E,Swaps_wk!D$2,PASTE_DQS_TRACKER!$A:$A,"&gt;="&amp;$A$1,PASTE_DQS_TRACKER!$A:$A,"&lt;="&amp;$A$2)</f>
        <v>0</v>
      </c>
      <c r="E71" s="6">
        <f>SUMIFS(PASTE_DQS_TRACKER!$D:$D,PASTE_DQS_TRACKER!$C:$C,Swaps_wk!$AQ71,PASTE_DQS_TRACKER!$B:$B,Swaps_wk!E$2,PASTE_DQS_TRACKER!$A:$A,"&gt;="&amp;$A$1,PASTE_DQS_TRACKER!$A:$A,"&lt;="&amp;$A$2)-SUMIFS(PASTE_DQS_TRACKER!$D:$D,PASTE_DQS_TRACKER!$C:$C,Swaps_wk!$AQ71,PASTE_DQS_TRACKER!$E:$E,Swaps_wk!E$2,PASTE_DQS_TRACKER!$A:$A,"&gt;="&amp;$A$1,PASTE_DQS_TRACKER!$A:$A,"&lt;="&amp;$A$2)</f>
        <v>0</v>
      </c>
      <c r="F71" s="6">
        <f>SUMIFS(PASTE_DQS_TRACKER!$D:$D,PASTE_DQS_TRACKER!$C:$C,Swaps_wk!$AQ71,PASTE_DQS_TRACKER!$B:$B,Swaps_wk!F$2,PASTE_DQS_TRACKER!$A:$A,"&gt;="&amp;$A$1,PASTE_DQS_TRACKER!$A:$A,"&lt;="&amp;$A$2)-SUMIFS(PASTE_DQS_TRACKER!$D:$D,PASTE_DQS_TRACKER!$C:$C,Swaps_wk!$AQ71,PASTE_DQS_TRACKER!$E:$E,Swaps_wk!F$2,PASTE_DQS_TRACKER!$A:$A,"&gt;="&amp;$A$1,PASTE_DQS_TRACKER!$A:$A,"&lt;="&amp;$A$2)</f>
        <v>0</v>
      </c>
      <c r="G71" s="6">
        <f>SUMIFS(PASTE_DQS_TRACKER!$D:$D,PASTE_DQS_TRACKER!$C:$C,Swaps_wk!$AQ71,PASTE_DQS_TRACKER!$B:$B,Swaps_wk!G$2,PASTE_DQS_TRACKER!$A:$A,"&gt;="&amp;$A$1,PASTE_DQS_TRACKER!$A:$A,"&lt;="&amp;$A$2)-SUMIFS(PASTE_DQS_TRACKER!$D:$D,PASTE_DQS_TRACKER!$C:$C,Swaps_wk!$AQ71,PASTE_DQS_TRACKER!$E:$E,Swaps_wk!G$2,PASTE_DQS_TRACKER!$A:$A,"&gt;="&amp;$A$1,PASTE_DQS_TRACKER!$A:$A,"&lt;="&amp;$A$2)</f>
        <v>0</v>
      </c>
      <c r="H71" s="6">
        <f>SUMIFS(PASTE_DQS_TRACKER!$D:$D,PASTE_DQS_TRACKER!$C:$C,Swaps_wk!$AQ71,PASTE_DQS_TRACKER!$B:$B,Swaps_wk!H$2,PASTE_DQS_TRACKER!$A:$A,"&gt;="&amp;$A$1,PASTE_DQS_TRACKER!$A:$A,"&lt;="&amp;$A$2)-SUMIFS(PASTE_DQS_TRACKER!$D:$D,PASTE_DQS_TRACKER!$C:$C,Swaps_wk!$AQ71,PASTE_DQS_TRACKER!$E:$E,Swaps_wk!H$2,PASTE_DQS_TRACKER!$A:$A,"&gt;="&amp;$A$1,PASTE_DQS_TRACKER!$A:$A,"&lt;="&amp;$A$2)</f>
        <v>0</v>
      </c>
      <c r="I71" s="6">
        <f>SUMIFS(PASTE_DQS_TRACKER!$D:$D,PASTE_DQS_TRACKER!$C:$C,Swaps_wk!$AQ71,PASTE_DQS_TRACKER!$B:$B,Swaps_wk!I$2,PASTE_DQS_TRACKER!$A:$A,"&gt;="&amp;$A$1,PASTE_DQS_TRACKER!$A:$A,"&lt;="&amp;$A$2)-SUMIFS(PASTE_DQS_TRACKER!$D:$D,PASTE_DQS_TRACKER!$C:$C,Swaps_wk!$AQ71,PASTE_DQS_TRACKER!$E:$E,Swaps_wk!I$2,PASTE_DQS_TRACKER!$A:$A,"&gt;="&amp;$A$1,PASTE_DQS_TRACKER!$A:$A,"&lt;="&amp;$A$2)</f>
        <v>0</v>
      </c>
      <c r="J71" s="6">
        <f>SUMIFS(PASTE_DQS_TRACKER!$D:$D,PASTE_DQS_TRACKER!$C:$C,Swaps_wk!$AQ71,PASTE_DQS_TRACKER!$B:$B,Swaps_wk!J$2,PASTE_DQS_TRACKER!$A:$A,"&gt;="&amp;$A$1,PASTE_DQS_TRACKER!$A:$A,"&lt;="&amp;$A$2)-SUMIFS(PASTE_DQS_TRACKER!$D:$D,PASTE_DQS_TRACKER!$C:$C,Swaps_wk!$AQ71,PASTE_DQS_TRACKER!$E:$E,Swaps_wk!J$2,PASTE_DQS_TRACKER!$A:$A,"&gt;="&amp;$A$1,PASTE_DQS_TRACKER!$A:$A,"&lt;="&amp;$A$2)</f>
        <v>0</v>
      </c>
      <c r="K71" s="6">
        <f>SUMIFS(PASTE_DQS_TRACKER!$D:$D,PASTE_DQS_TRACKER!$C:$C,Swaps_wk!$AQ71,PASTE_DQS_TRACKER!$B:$B,Swaps_wk!K$2,PASTE_DQS_TRACKER!$A:$A,"&gt;="&amp;$A$1,PASTE_DQS_TRACKER!$A:$A,"&lt;="&amp;$A$2)-SUMIFS(PASTE_DQS_TRACKER!$D:$D,PASTE_DQS_TRACKER!$C:$C,Swaps_wk!$AQ71,PASTE_DQS_TRACKER!$E:$E,Swaps_wk!K$2,PASTE_DQS_TRACKER!$A:$A,"&gt;="&amp;$A$1,PASTE_DQS_TRACKER!$A:$A,"&lt;="&amp;$A$2)</f>
        <v>0</v>
      </c>
      <c r="L71" s="6">
        <f>SUMIFS(PASTE_DQS_TRACKER!$D:$D,PASTE_DQS_TRACKER!$C:$C,Swaps_wk!$AQ71,PASTE_DQS_TRACKER!$B:$B,Swaps_wk!L$2,PASTE_DQS_TRACKER!$A:$A,"&gt;="&amp;$A$1,PASTE_DQS_TRACKER!$A:$A,"&lt;="&amp;$A$2)-SUMIFS(PASTE_DQS_TRACKER!$D:$D,PASTE_DQS_TRACKER!$C:$C,Swaps_wk!$AQ71,PASTE_DQS_TRACKER!$E:$E,Swaps_wk!L$2,PASTE_DQS_TRACKER!$A:$A,"&gt;="&amp;$A$1,PASTE_DQS_TRACKER!$A:$A,"&lt;="&amp;$A$2)</f>
        <v>0</v>
      </c>
      <c r="M71" s="6">
        <f>SUMIFS(PASTE_DQS_TRACKER!$D:$D,PASTE_DQS_TRACKER!$C:$C,Swaps_wk!$AQ71,PASTE_DQS_TRACKER!$B:$B,Swaps_wk!M$2,PASTE_DQS_TRACKER!$A:$A,"&gt;="&amp;$A$1,PASTE_DQS_TRACKER!$A:$A,"&lt;="&amp;$A$2)-SUMIFS(PASTE_DQS_TRACKER!$D:$D,PASTE_DQS_TRACKER!$C:$C,Swaps_wk!$AQ71,PASTE_DQS_TRACKER!$E:$E,Swaps_wk!M$2,PASTE_DQS_TRACKER!$A:$A,"&gt;="&amp;$A$1,PASTE_DQS_TRACKER!$A:$A,"&lt;="&amp;$A$2)</f>
        <v>0</v>
      </c>
      <c r="N71" s="6">
        <f>SUMIFS(PASTE_DQS_TRACKER!$D:$D,PASTE_DQS_TRACKER!$C:$C,Swaps_wk!$AQ71,PASTE_DQS_TRACKER!$B:$B,Swaps_wk!N$2,PASTE_DQS_TRACKER!$A:$A,"&gt;="&amp;$A$1,PASTE_DQS_TRACKER!$A:$A,"&lt;="&amp;$A$2)-SUMIFS(PASTE_DQS_TRACKER!$D:$D,PASTE_DQS_TRACKER!$C:$C,Swaps_wk!$AQ71,PASTE_DQS_TRACKER!$E:$E,Swaps_wk!N$2,PASTE_DQS_TRACKER!$A:$A,"&gt;="&amp;$A$1,PASTE_DQS_TRACKER!$A:$A,"&lt;="&amp;$A$2)</f>
        <v>0</v>
      </c>
      <c r="O71" s="6">
        <f>SUMIFS(PASTE_DQS_TRACKER!$D:$D,PASTE_DQS_TRACKER!$C:$C,Swaps_wk!$AQ71,PASTE_DQS_TRACKER!$B:$B,Swaps_wk!O$2,PASTE_DQS_TRACKER!$A:$A,"&gt;="&amp;$A$1,PASTE_DQS_TRACKER!$A:$A,"&lt;="&amp;$A$2)-SUMIFS(PASTE_DQS_TRACKER!$D:$D,PASTE_DQS_TRACKER!$C:$C,Swaps_wk!$AQ71,PASTE_DQS_TRACKER!$E:$E,Swaps_wk!O$2,PASTE_DQS_TRACKER!$A:$A,"&gt;="&amp;$A$1,PASTE_DQS_TRACKER!$A:$A,"&lt;="&amp;$A$2)</f>
        <v>0</v>
      </c>
      <c r="P71" s="6">
        <f>SUMIFS(PASTE_DQS_TRACKER!$D:$D,PASTE_DQS_TRACKER!$C:$C,Swaps_wk!$AQ71,PASTE_DQS_TRACKER!$B:$B,Swaps_wk!P$2,PASTE_DQS_TRACKER!$A:$A,"&gt;="&amp;$A$1,PASTE_DQS_TRACKER!$A:$A,"&lt;="&amp;$A$2)-SUMIFS(PASTE_DQS_TRACKER!$D:$D,PASTE_DQS_TRACKER!$C:$C,Swaps_wk!$AQ71,PASTE_DQS_TRACKER!$E:$E,Swaps_wk!P$2,PASTE_DQS_TRACKER!$A:$A,"&gt;="&amp;$A$1,PASTE_DQS_TRACKER!$A:$A,"&lt;="&amp;$A$2)</f>
        <v>0</v>
      </c>
      <c r="Q71" s="6">
        <f>SUMIFS(PASTE_DQS_TRACKER!$D:$D,PASTE_DQS_TRACKER!$C:$C,Swaps_wk!$AQ71,PASTE_DQS_TRACKER!$B:$B,Swaps_wk!Q$2,PASTE_DQS_TRACKER!$A:$A,"&gt;="&amp;$A$1,PASTE_DQS_TRACKER!$A:$A,"&lt;="&amp;$A$2)-SUMIFS(PASTE_DQS_TRACKER!$D:$D,PASTE_DQS_TRACKER!$C:$C,Swaps_wk!$AQ71,PASTE_DQS_TRACKER!$E:$E,Swaps_wk!Q$2,PASTE_DQS_TRACKER!$A:$A,"&gt;="&amp;$A$1,PASTE_DQS_TRACKER!$A:$A,"&lt;="&amp;$A$2)</f>
        <v>0</v>
      </c>
      <c r="R71" s="6">
        <f>SUMIFS(PASTE_DQS_TRACKER!$D:$D,PASTE_DQS_TRACKER!$C:$C,Swaps_wk!$AQ71,PASTE_DQS_TRACKER!$B:$B,Swaps_wk!R$2,PASTE_DQS_TRACKER!$A:$A,"&gt;="&amp;$A$1,PASTE_DQS_TRACKER!$A:$A,"&lt;="&amp;$A$2)-SUMIFS(PASTE_DQS_TRACKER!$D:$D,PASTE_DQS_TRACKER!$C:$C,Swaps_wk!$AQ71,PASTE_DQS_TRACKER!$E:$E,Swaps_wk!R$2,PASTE_DQS_TRACKER!$A:$A,"&gt;="&amp;$A$1,PASTE_DQS_TRACKER!$A:$A,"&lt;="&amp;$A$2)</f>
        <v>0</v>
      </c>
      <c r="S71" s="6">
        <f>SUMIFS(PASTE_DQS_TRACKER!$D:$D,PASTE_DQS_TRACKER!$C:$C,Swaps_wk!$AQ71,PASTE_DQS_TRACKER!$B:$B,Swaps_wk!S$2,PASTE_DQS_TRACKER!$A:$A,"&gt;="&amp;$A$1,PASTE_DQS_TRACKER!$A:$A,"&lt;="&amp;$A$2)-SUMIFS(PASTE_DQS_TRACKER!$D:$D,PASTE_DQS_TRACKER!$C:$C,Swaps_wk!$AQ71,PASTE_DQS_TRACKER!$E:$E,Swaps_wk!S$2,PASTE_DQS_TRACKER!$A:$A,"&gt;="&amp;$A$1,PASTE_DQS_TRACKER!$A:$A,"&lt;="&amp;$A$2)</f>
        <v>0</v>
      </c>
      <c r="T71" s="6">
        <f>SUMIFS(PASTE_DQS_TRACKER!$D:$D,PASTE_DQS_TRACKER!$C:$C,Swaps_wk!$AQ71,PASTE_DQS_TRACKER!$B:$B,Swaps_wk!T$2,PASTE_DQS_TRACKER!$A:$A,"&gt;="&amp;$A$1,PASTE_DQS_TRACKER!$A:$A,"&lt;="&amp;$A$2)-SUMIFS(PASTE_DQS_TRACKER!$D:$D,PASTE_DQS_TRACKER!$C:$C,Swaps_wk!$AQ71,PASTE_DQS_TRACKER!$E:$E,Swaps_wk!T$2,PASTE_DQS_TRACKER!$A:$A,"&gt;="&amp;$A$1,PASTE_DQS_TRACKER!$A:$A,"&lt;="&amp;$A$2)</f>
        <v>0</v>
      </c>
      <c r="U71" s="6">
        <f>SUMIFS(PASTE_DQS_TRACKER!$D:$D,PASTE_DQS_TRACKER!$C:$C,Swaps_wk!$AQ71,PASTE_DQS_TRACKER!$B:$B,Swaps_wk!U$2,PASTE_DQS_TRACKER!$A:$A,"&gt;="&amp;$A$1,PASTE_DQS_TRACKER!$A:$A,"&lt;="&amp;$A$2)-SUMIFS(PASTE_DQS_TRACKER!$D:$D,PASTE_DQS_TRACKER!$C:$C,Swaps_wk!$AQ71,PASTE_DQS_TRACKER!$E:$E,Swaps_wk!U$2,PASTE_DQS_TRACKER!$A:$A,"&gt;="&amp;$A$1,PASTE_DQS_TRACKER!$A:$A,"&lt;="&amp;$A$2)</f>
        <v>0</v>
      </c>
      <c r="V71" s="6">
        <f>SUMIFS(PASTE_DQS_TRACKER!$D:$D,PASTE_DQS_TRACKER!$C:$C,Swaps_wk!$AQ71,PASTE_DQS_TRACKER!$B:$B,Swaps_wk!V$2,PASTE_DQS_TRACKER!$A:$A,"&gt;="&amp;$A$1,PASTE_DQS_TRACKER!$A:$A,"&lt;="&amp;$A$2)-SUMIFS(PASTE_DQS_TRACKER!$D:$D,PASTE_DQS_TRACKER!$C:$C,Swaps_wk!$AQ71,PASTE_DQS_TRACKER!$E:$E,Swaps_wk!V$2,PASTE_DQS_TRACKER!$A:$A,"&gt;="&amp;$A$1,PASTE_DQS_TRACKER!$A:$A,"&lt;="&amp;$A$2)</f>
        <v>0</v>
      </c>
      <c r="W71" s="6">
        <f>SUMIFS(PASTE_DQS_TRACKER!$D:$D,PASTE_DQS_TRACKER!$C:$C,Swaps_wk!$AQ71,PASTE_DQS_TRACKER!$B:$B,Swaps_wk!W$2,PASTE_DQS_TRACKER!$A:$A,"&gt;="&amp;$A$1,PASTE_DQS_TRACKER!$A:$A,"&lt;="&amp;$A$2)-SUMIFS(PASTE_DQS_TRACKER!$D:$D,PASTE_DQS_TRACKER!$C:$C,Swaps_wk!$AQ71,PASTE_DQS_TRACKER!$E:$E,Swaps_wk!W$2,PASTE_DQS_TRACKER!$A:$A,"&gt;="&amp;$A$1,PASTE_DQS_TRACKER!$A:$A,"&lt;="&amp;$A$2)</f>
        <v>0</v>
      </c>
      <c r="X71" s="6">
        <f>SUMIFS(PASTE_DQS_TRACKER!$D:$D,PASTE_DQS_TRACKER!$C:$C,Swaps_wk!$AQ71,PASTE_DQS_TRACKER!$B:$B,Swaps_wk!X$2,PASTE_DQS_TRACKER!$A:$A,"&gt;="&amp;$A$1,PASTE_DQS_TRACKER!$A:$A,"&lt;="&amp;$A$2)-SUMIFS(PASTE_DQS_TRACKER!$D:$D,PASTE_DQS_TRACKER!$C:$C,Swaps_wk!$AQ71,PASTE_DQS_TRACKER!$E:$E,Swaps_wk!X$2,PASTE_DQS_TRACKER!$A:$A,"&gt;="&amp;$A$1,PASTE_DQS_TRACKER!$A:$A,"&lt;="&amp;$A$2)</f>
        <v>0</v>
      </c>
      <c r="Y71" s="6">
        <f>SUMIFS(PASTE_DQS_TRACKER!$D:$D,PASTE_DQS_TRACKER!$C:$C,Swaps_wk!$AQ71,PASTE_DQS_TRACKER!$B:$B,Swaps_wk!Y$2,PASTE_DQS_TRACKER!$A:$A,"&gt;="&amp;$A$1,PASTE_DQS_TRACKER!$A:$A,"&lt;="&amp;$A$2)-SUMIFS(PASTE_DQS_TRACKER!$D:$D,PASTE_DQS_TRACKER!$C:$C,Swaps_wk!$AQ71,PASTE_DQS_TRACKER!$E:$E,Swaps_wk!Y$2,PASTE_DQS_TRACKER!$A:$A,"&gt;="&amp;$A$1,PASTE_DQS_TRACKER!$A:$A,"&lt;="&amp;$A$2)</f>
        <v>0</v>
      </c>
      <c r="Z71" s="6">
        <f>SUMIFS(PASTE_DQS_TRACKER!$D:$D,PASTE_DQS_TRACKER!$C:$C,Swaps_wk!$AQ71,PASTE_DQS_TRACKER!$B:$B,Swaps_wk!Z$2,PASTE_DQS_TRACKER!$A:$A,"&gt;="&amp;$A$1,PASTE_DQS_TRACKER!$A:$A,"&lt;="&amp;$A$2)-SUMIFS(PASTE_DQS_TRACKER!$D:$D,PASTE_DQS_TRACKER!$C:$C,Swaps_wk!$AQ71,PASTE_DQS_TRACKER!$E:$E,Swaps_wk!Z$2,PASTE_DQS_TRACKER!$A:$A,"&gt;="&amp;$A$1,PASTE_DQS_TRACKER!$A:$A,"&lt;="&amp;$A$2)</f>
        <v>0</v>
      </c>
      <c r="AA71" s="6">
        <f>SUMIFS(PASTE_DQS_TRACKER!$D:$D,PASTE_DQS_TRACKER!$C:$C,Swaps_wk!$AQ71,PASTE_DQS_TRACKER!$B:$B,Swaps_wk!AA$2,PASTE_DQS_TRACKER!$A:$A,"&gt;="&amp;$A$1,PASTE_DQS_TRACKER!$A:$A,"&lt;="&amp;$A$2)-SUMIFS(PASTE_DQS_TRACKER!$D:$D,PASTE_DQS_TRACKER!$C:$C,Swaps_wk!$AQ71,PASTE_DQS_TRACKER!$E:$E,Swaps_wk!AA$2,PASTE_DQS_TRACKER!$A:$A,"&gt;="&amp;$A$1,PASTE_DQS_TRACKER!$A:$A,"&lt;="&amp;$A$2)</f>
        <v>0</v>
      </c>
      <c r="AB71" s="6">
        <f>SUMIFS(PASTE_DQS_TRACKER!$D:$D,PASTE_DQS_TRACKER!$C:$C,Swaps_wk!$AQ71,PASTE_DQS_TRACKER!$B:$B,Swaps_wk!AB$2,PASTE_DQS_TRACKER!$A:$A,"&gt;="&amp;$A$1,PASTE_DQS_TRACKER!$A:$A,"&lt;="&amp;$A$2)-SUMIFS(PASTE_DQS_TRACKER!$D:$D,PASTE_DQS_TRACKER!$C:$C,Swaps_wk!$AQ71,PASTE_DQS_TRACKER!$E:$E,Swaps_wk!AB$2,PASTE_DQS_TRACKER!$A:$A,"&gt;="&amp;$A$1,PASTE_DQS_TRACKER!$A:$A,"&lt;="&amp;$A$2)</f>
        <v>0</v>
      </c>
      <c r="AC71" s="6">
        <f>SUMIFS(PASTE_DQS_TRACKER!$D:$D,PASTE_DQS_TRACKER!$C:$C,Swaps_wk!$AQ71,PASTE_DQS_TRACKER!$B:$B,Swaps_wk!AC$2,PASTE_DQS_TRACKER!$A:$A,"&gt;="&amp;$A$1,PASTE_DQS_TRACKER!$A:$A,"&lt;="&amp;$A$2)-SUMIFS(PASTE_DQS_TRACKER!$D:$D,PASTE_DQS_TRACKER!$C:$C,Swaps_wk!$AQ71,PASTE_DQS_TRACKER!$E:$E,Swaps_wk!AC$2,PASTE_DQS_TRACKER!$A:$A,"&gt;="&amp;$A$1,PASTE_DQS_TRACKER!$A:$A,"&lt;="&amp;$A$2)</f>
        <v>0</v>
      </c>
      <c r="AD71" s="6">
        <f>SUMIFS(PASTE_DQS_TRACKER!$D:$D,PASTE_DQS_TRACKER!$C:$C,Swaps_wk!$AQ71,PASTE_DQS_TRACKER!$B:$B,Swaps_wk!AD$2,PASTE_DQS_TRACKER!$A:$A,"&gt;="&amp;$A$1,PASTE_DQS_TRACKER!$A:$A,"&lt;="&amp;$A$2)-SUMIFS(PASTE_DQS_TRACKER!$D:$D,PASTE_DQS_TRACKER!$C:$C,Swaps_wk!$AQ71,PASTE_DQS_TRACKER!$E:$E,Swaps_wk!AD$2,PASTE_DQS_TRACKER!$A:$A,"&gt;="&amp;$A$1,PASTE_DQS_TRACKER!$A:$A,"&lt;="&amp;$A$2)</f>
        <v>0</v>
      </c>
      <c r="AE71" s="6">
        <f>SUMIFS(PASTE_DQS_TRACKER!$D:$D,PASTE_DQS_TRACKER!$C:$C,Swaps_wk!$AQ71,PASTE_DQS_TRACKER!$B:$B,Swaps_wk!AE$2,PASTE_DQS_TRACKER!$A:$A,"&gt;="&amp;$A$1,PASTE_DQS_TRACKER!$A:$A,"&lt;="&amp;$A$2)-SUMIFS(PASTE_DQS_TRACKER!$D:$D,PASTE_DQS_TRACKER!$C:$C,Swaps_wk!$AQ71,PASTE_DQS_TRACKER!$E:$E,Swaps_wk!AE$2,PASTE_DQS_TRACKER!$A:$A,"&gt;="&amp;$A$1,PASTE_DQS_TRACKER!$A:$A,"&lt;="&amp;$A$2)</f>
        <v>0</v>
      </c>
      <c r="AF71" s="6">
        <f>SUMIFS(PASTE_DQS_TRACKER!$D:$D,PASTE_DQS_TRACKER!$C:$C,Swaps_wk!$AQ71,PASTE_DQS_TRACKER!$B:$B,Swaps_wk!AF$2,PASTE_DQS_TRACKER!$A:$A,"&gt;="&amp;$A$1,PASTE_DQS_TRACKER!$A:$A,"&lt;="&amp;$A$2)-SUMIFS(PASTE_DQS_TRACKER!$D:$D,PASTE_DQS_TRACKER!$C:$C,Swaps_wk!$AQ71,PASTE_DQS_TRACKER!$E:$E,Swaps_wk!AF$2,PASTE_DQS_TRACKER!$A:$A,"&gt;="&amp;$A$1,PASTE_DQS_TRACKER!$A:$A,"&lt;="&amp;$A$2)</f>
        <v>0</v>
      </c>
      <c r="AG71" s="6">
        <f>SUMIFS(PASTE_DQS_TRACKER!$D:$D,PASTE_DQS_TRACKER!$C:$C,Swaps_wk!$AQ71,PASTE_DQS_TRACKER!$B:$B,Swaps_wk!AG$2,PASTE_DQS_TRACKER!$A:$A,"&gt;="&amp;$A$1,PASTE_DQS_TRACKER!$A:$A,"&lt;="&amp;$A$2)-SUMIFS(PASTE_DQS_TRACKER!$D:$D,PASTE_DQS_TRACKER!$C:$C,Swaps_wk!$AQ71,PASTE_DQS_TRACKER!$E:$E,Swaps_wk!AG$2,PASTE_DQS_TRACKER!$A:$A,"&gt;="&amp;$A$1,PASTE_DQS_TRACKER!$A:$A,"&lt;="&amp;$A$2)</f>
        <v>0</v>
      </c>
      <c r="AH71" s="6">
        <f>SUMIFS(PASTE_DQS_TRACKER!$D:$D,PASTE_DQS_TRACKER!$C:$C,Swaps_wk!$AQ71,PASTE_DQS_TRACKER!$B:$B,Swaps_wk!AH$2,PASTE_DQS_TRACKER!$A:$A,"&gt;="&amp;$A$1,PASTE_DQS_TRACKER!$A:$A,"&lt;="&amp;$A$2)-SUMIFS(PASTE_DQS_TRACKER!$D:$D,PASTE_DQS_TRACKER!$C:$C,Swaps_wk!$AQ71,PASTE_DQS_TRACKER!$E:$E,Swaps_wk!AH$2,PASTE_DQS_TRACKER!$A:$A,"&gt;="&amp;$A$1,PASTE_DQS_TRACKER!$A:$A,"&lt;="&amp;$A$2)</f>
        <v>0</v>
      </c>
      <c r="AI71" s="6">
        <f>SUMIFS(PASTE_DQS_TRACKER!$D:$D,PASTE_DQS_TRACKER!$C:$C,Swaps_wk!$AQ71,PASTE_DQS_TRACKER!$B:$B,Swaps_wk!AI$2,PASTE_DQS_TRACKER!$A:$A,"&gt;="&amp;$A$1,PASTE_DQS_TRACKER!$A:$A,"&lt;="&amp;$A$2)-SUMIFS(PASTE_DQS_TRACKER!$D:$D,PASTE_DQS_TRACKER!$C:$C,Swaps_wk!$AQ71,PASTE_DQS_TRACKER!$E:$E,Swaps_wk!AI$2,PASTE_DQS_TRACKER!$A:$A,"&gt;="&amp;$A$1,PASTE_DQS_TRACKER!$A:$A,"&lt;="&amp;$A$2)</f>
        <v>0</v>
      </c>
      <c r="AJ71" s="6">
        <f>SUMIFS(PASTE_DQS_TRACKER!$D:$D,PASTE_DQS_TRACKER!$C:$C,Swaps_wk!$AQ71,PASTE_DQS_TRACKER!$B:$B,Swaps_wk!AJ$2,PASTE_DQS_TRACKER!$A:$A,"&gt;="&amp;$A$1,PASTE_DQS_TRACKER!$A:$A,"&lt;="&amp;$A$2)-SUMIFS(PASTE_DQS_TRACKER!$D:$D,PASTE_DQS_TRACKER!$C:$C,Swaps_wk!$AQ71,PASTE_DQS_TRACKER!$E:$E,Swaps_wk!AJ$2,PASTE_DQS_TRACKER!$A:$A,"&gt;="&amp;$A$1,PASTE_DQS_TRACKER!$A:$A,"&lt;="&amp;$A$2)</f>
        <v>0</v>
      </c>
      <c r="AK71" s="6">
        <f>SUMIFS(PASTE_DQS_TRACKER!$D:$D,PASTE_DQS_TRACKER!$C:$C,Swaps_wk!$AQ71,PASTE_DQS_TRACKER!$B:$B,Swaps_wk!AK$2,PASTE_DQS_TRACKER!$A:$A,"&gt;="&amp;$A$1,PASTE_DQS_TRACKER!$A:$A,"&lt;="&amp;$A$2)-SUMIFS(PASTE_DQS_TRACKER!$D:$D,PASTE_DQS_TRACKER!$C:$C,Swaps_wk!$AQ71,PASTE_DQS_TRACKER!$E:$E,Swaps_wk!AK$2,PASTE_DQS_TRACKER!$A:$A,"&gt;="&amp;$A$1,PASTE_DQS_TRACKER!$A:$A,"&lt;="&amp;$A$2)</f>
        <v>0</v>
      </c>
      <c r="AL71" s="6">
        <f>SUMIFS(PASTE_DQS_TRACKER!$D:$D,PASTE_DQS_TRACKER!$C:$C,Swaps_wk!$AQ71,PASTE_DQS_TRACKER!$B:$B,Swaps_wk!AL$2,PASTE_DQS_TRACKER!$A:$A,"&gt;="&amp;$A$1,PASTE_DQS_TRACKER!$A:$A,"&lt;="&amp;$A$2)-SUMIFS(PASTE_DQS_TRACKER!$D:$D,PASTE_DQS_TRACKER!$C:$C,Swaps_wk!$AQ71,PASTE_DQS_TRACKER!$E:$E,Swaps_wk!AL$2,PASTE_DQS_TRACKER!$A:$A,"&gt;="&amp;$A$1,PASTE_DQS_TRACKER!$A:$A,"&lt;="&amp;$A$2)</f>
        <v>0</v>
      </c>
      <c r="AM71" s="6">
        <f>SUMIFS(PASTE_DQS_TRACKER!$D:$D,PASTE_DQS_TRACKER!$C:$C,Swaps_wk!$AQ71,PASTE_DQS_TRACKER!$B:$B,Swaps_wk!AM$2,PASTE_DQS_TRACKER!$A:$A,"&gt;="&amp;$A$1,PASTE_DQS_TRACKER!$A:$A,"&lt;="&amp;$A$2)-SUMIFS(PASTE_DQS_TRACKER!$D:$D,PASTE_DQS_TRACKER!$C:$C,Swaps_wk!$AQ71,PASTE_DQS_TRACKER!$E:$E,Swaps_wk!AM$2,PASTE_DQS_TRACKER!$A:$A,"&gt;="&amp;$A$1,PASTE_DQS_TRACKER!$A:$A,"&lt;="&amp;$A$2)</f>
        <v>0</v>
      </c>
      <c r="AN71" s="6">
        <f>SUMIFS(PASTE_DQS_TRACKER!$D:$D,PASTE_DQS_TRACKER!$C:$C,Swaps_wk!$AQ71,PASTE_DQS_TRACKER!$B:$B,Swaps_wk!AN$2,PASTE_DQS_TRACKER!$A:$A,"&gt;="&amp;$A$1,PASTE_DQS_TRACKER!$A:$A,"&lt;="&amp;$A$2)-SUMIFS(PASTE_DQS_TRACKER!$D:$D,PASTE_DQS_TRACKER!$C:$C,Swaps_wk!$AQ71,PASTE_DQS_TRACKER!$E:$E,Swaps_wk!AN$2,PASTE_DQS_TRACKER!$A:$A,"&gt;="&amp;$A$1,PASTE_DQS_TRACKER!$A:$A,"&lt;="&amp;$A$2)</f>
        <v>0</v>
      </c>
      <c r="AO71" s="6">
        <f t="shared" si="2"/>
        <v>0</v>
      </c>
      <c r="AP71">
        <v>70</v>
      </c>
      <c r="AQ71" t="str">
        <f t="shared" si="3"/>
        <v>JAX/*2A4AC</v>
      </c>
    </row>
    <row r="72" spans="1:43" x14ac:dyDescent="0.25">
      <c r="A72" t="s">
        <v>201</v>
      </c>
      <c r="B72" s="6">
        <f>SUMIFS(PASTE_DQS_TRACKER!$D:$D,PASTE_DQS_TRACKER!$C:$C,Swaps_wk!$AQ72,PASTE_DQS_TRACKER!$B:$B,Swaps_wk!B$2,PASTE_DQS_TRACKER!$A:$A,"&gt;="&amp;$A$1,PASTE_DQS_TRACKER!$A:$A,"&lt;="&amp;$A$2)-SUMIFS(PASTE_DQS_TRACKER!$D:$D,PASTE_DQS_TRACKER!$C:$C,Swaps_wk!$AQ72,PASTE_DQS_TRACKER!$E:$E,Swaps_wk!B$2,PASTE_DQS_TRACKER!$A:$A,"&gt;="&amp;$A$1,PASTE_DQS_TRACKER!$A:$A,"&lt;="&amp;$A$2)</f>
        <v>0</v>
      </c>
      <c r="C72" s="6">
        <f>SUMIFS(PASTE_DQS_TRACKER!$D:$D,PASTE_DQS_TRACKER!$C:$C,Swaps_wk!$AQ72,PASTE_DQS_TRACKER!$B:$B,Swaps_wk!C$2,PASTE_DQS_TRACKER!$A:$A,"&gt;="&amp;$A$1,PASTE_DQS_TRACKER!$A:$A,"&lt;="&amp;$A$2)-SUMIFS(PASTE_DQS_TRACKER!$D:$D,PASTE_DQS_TRACKER!$C:$C,Swaps_wk!$AQ72,PASTE_DQS_TRACKER!$E:$E,Swaps_wk!C$2,PASTE_DQS_TRACKER!$A:$A,"&gt;="&amp;$A$1,PASTE_DQS_TRACKER!$A:$A,"&lt;="&amp;$A$2)</f>
        <v>0</v>
      </c>
      <c r="D72" s="6">
        <f>SUMIFS(PASTE_DQS_TRACKER!$D:$D,PASTE_DQS_TRACKER!$C:$C,Swaps_wk!$AQ72,PASTE_DQS_TRACKER!$B:$B,Swaps_wk!D$2,PASTE_DQS_TRACKER!$A:$A,"&gt;="&amp;$A$1,PASTE_DQS_TRACKER!$A:$A,"&lt;="&amp;$A$2)-SUMIFS(PASTE_DQS_TRACKER!$D:$D,PASTE_DQS_TRACKER!$C:$C,Swaps_wk!$AQ72,PASTE_DQS_TRACKER!$E:$E,Swaps_wk!D$2,PASTE_DQS_TRACKER!$A:$A,"&gt;="&amp;$A$1,PASTE_DQS_TRACKER!$A:$A,"&lt;="&amp;$A$2)</f>
        <v>0</v>
      </c>
      <c r="E72" s="6">
        <f>SUMIFS(PASTE_DQS_TRACKER!$D:$D,PASTE_DQS_TRACKER!$C:$C,Swaps_wk!$AQ72,PASTE_DQS_TRACKER!$B:$B,Swaps_wk!E$2,PASTE_DQS_TRACKER!$A:$A,"&gt;="&amp;$A$1,PASTE_DQS_TRACKER!$A:$A,"&lt;="&amp;$A$2)-SUMIFS(PASTE_DQS_TRACKER!$D:$D,PASTE_DQS_TRACKER!$C:$C,Swaps_wk!$AQ72,PASTE_DQS_TRACKER!$E:$E,Swaps_wk!E$2,PASTE_DQS_TRACKER!$A:$A,"&gt;="&amp;$A$1,PASTE_DQS_TRACKER!$A:$A,"&lt;="&amp;$A$2)</f>
        <v>0</v>
      </c>
      <c r="F72" s="6">
        <f>SUMIFS(PASTE_DQS_TRACKER!$D:$D,PASTE_DQS_TRACKER!$C:$C,Swaps_wk!$AQ72,PASTE_DQS_TRACKER!$B:$B,Swaps_wk!F$2,PASTE_DQS_TRACKER!$A:$A,"&gt;="&amp;$A$1,PASTE_DQS_TRACKER!$A:$A,"&lt;="&amp;$A$2)-SUMIFS(PASTE_DQS_TRACKER!$D:$D,PASTE_DQS_TRACKER!$C:$C,Swaps_wk!$AQ72,PASTE_DQS_TRACKER!$E:$E,Swaps_wk!F$2,PASTE_DQS_TRACKER!$A:$A,"&gt;="&amp;$A$1,PASTE_DQS_TRACKER!$A:$A,"&lt;="&amp;$A$2)</f>
        <v>0</v>
      </c>
      <c r="G72" s="6">
        <f>SUMIFS(PASTE_DQS_TRACKER!$D:$D,PASTE_DQS_TRACKER!$C:$C,Swaps_wk!$AQ72,PASTE_DQS_TRACKER!$B:$B,Swaps_wk!G$2,PASTE_DQS_TRACKER!$A:$A,"&gt;="&amp;$A$1,PASTE_DQS_TRACKER!$A:$A,"&lt;="&amp;$A$2)-SUMIFS(PASTE_DQS_TRACKER!$D:$D,PASTE_DQS_TRACKER!$C:$C,Swaps_wk!$AQ72,PASTE_DQS_TRACKER!$E:$E,Swaps_wk!G$2,PASTE_DQS_TRACKER!$A:$A,"&gt;="&amp;$A$1,PASTE_DQS_TRACKER!$A:$A,"&lt;="&amp;$A$2)</f>
        <v>0</v>
      </c>
      <c r="H72" s="6">
        <f>SUMIFS(PASTE_DQS_TRACKER!$D:$D,PASTE_DQS_TRACKER!$C:$C,Swaps_wk!$AQ72,PASTE_DQS_TRACKER!$B:$B,Swaps_wk!H$2,PASTE_DQS_TRACKER!$A:$A,"&gt;="&amp;$A$1,PASTE_DQS_TRACKER!$A:$A,"&lt;="&amp;$A$2)-SUMIFS(PASTE_DQS_TRACKER!$D:$D,PASTE_DQS_TRACKER!$C:$C,Swaps_wk!$AQ72,PASTE_DQS_TRACKER!$E:$E,Swaps_wk!H$2,PASTE_DQS_TRACKER!$A:$A,"&gt;="&amp;$A$1,PASTE_DQS_TRACKER!$A:$A,"&lt;="&amp;$A$2)</f>
        <v>0</v>
      </c>
      <c r="I72" s="6">
        <f>SUMIFS(PASTE_DQS_TRACKER!$D:$D,PASTE_DQS_TRACKER!$C:$C,Swaps_wk!$AQ72,PASTE_DQS_TRACKER!$B:$B,Swaps_wk!I$2,PASTE_DQS_TRACKER!$A:$A,"&gt;="&amp;$A$1,PASTE_DQS_TRACKER!$A:$A,"&lt;="&amp;$A$2)-SUMIFS(PASTE_DQS_TRACKER!$D:$D,PASTE_DQS_TRACKER!$C:$C,Swaps_wk!$AQ72,PASTE_DQS_TRACKER!$E:$E,Swaps_wk!I$2,PASTE_DQS_TRACKER!$A:$A,"&gt;="&amp;$A$1,PASTE_DQS_TRACKER!$A:$A,"&lt;="&amp;$A$2)</f>
        <v>0</v>
      </c>
      <c r="J72" s="6">
        <f>SUMIFS(PASTE_DQS_TRACKER!$D:$D,PASTE_DQS_TRACKER!$C:$C,Swaps_wk!$AQ72,PASTE_DQS_TRACKER!$B:$B,Swaps_wk!J$2,PASTE_DQS_TRACKER!$A:$A,"&gt;="&amp;$A$1,PASTE_DQS_TRACKER!$A:$A,"&lt;="&amp;$A$2)-SUMIFS(PASTE_DQS_TRACKER!$D:$D,PASTE_DQS_TRACKER!$C:$C,Swaps_wk!$AQ72,PASTE_DQS_TRACKER!$E:$E,Swaps_wk!J$2,PASTE_DQS_TRACKER!$A:$A,"&gt;="&amp;$A$1,PASTE_DQS_TRACKER!$A:$A,"&lt;="&amp;$A$2)</f>
        <v>0</v>
      </c>
      <c r="K72" s="6">
        <f>SUMIFS(PASTE_DQS_TRACKER!$D:$D,PASTE_DQS_TRACKER!$C:$C,Swaps_wk!$AQ72,PASTE_DQS_TRACKER!$B:$B,Swaps_wk!K$2,PASTE_DQS_TRACKER!$A:$A,"&gt;="&amp;$A$1,PASTE_DQS_TRACKER!$A:$A,"&lt;="&amp;$A$2)-SUMIFS(PASTE_DQS_TRACKER!$D:$D,PASTE_DQS_TRACKER!$C:$C,Swaps_wk!$AQ72,PASTE_DQS_TRACKER!$E:$E,Swaps_wk!K$2,PASTE_DQS_TRACKER!$A:$A,"&gt;="&amp;$A$1,PASTE_DQS_TRACKER!$A:$A,"&lt;="&amp;$A$2)</f>
        <v>0</v>
      </c>
      <c r="L72" s="6">
        <f>SUMIFS(PASTE_DQS_TRACKER!$D:$D,PASTE_DQS_TRACKER!$C:$C,Swaps_wk!$AQ72,PASTE_DQS_TRACKER!$B:$B,Swaps_wk!L$2,PASTE_DQS_TRACKER!$A:$A,"&gt;="&amp;$A$1,PASTE_DQS_TRACKER!$A:$A,"&lt;="&amp;$A$2)-SUMIFS(PASTE_DQS_TRACKER!$D:$D,PASTE_DQS_TRACKER!$C:$C,Swaps_wk!$AQ72,PASTE_DQS_TRACKER!$E:$E,Swaps_wk!L$2,PASTE_DQS_TRACKER!$A:$A,"&gt;="&amp;$A$1,PASTE_DQS_TRACKER!$A:$A,"&lt;="&amp;$A$2)</f>
        <v>0</v>
      </c>
      <c r="M72" s="6">
        <f>SUMIFS(PASTE_DQS_TRACKER!$D:$D,PASTE_DQS_TRACKER!$C:$C,Swaps_wk!$AQ72,PASTE_DQS_TRACKER!$B:$B,Swaps_wk!M$2,PASTE_DQS_TRACKER!$A:$A,"&gt;="&amp;$A$1,PASTE_DQS_TRACKER!$A:$A,"&lt;="&amp;$A$2)-SUMIFS(PASTE_DQS_TRACKER!$D:$D,PASTE_DQS_TRACKER!$C:$C,Swaps_wk!$AQ72,PASTE_DQS_TRACKER!$E:$E,Swaps_wk!M$2,PASTE_DQS_TRACKER!$A:$A,"&gt;="&amp;$A$1,PASTE_DQS_TRACKER!$A:$A,"&lt;="&amp;$A$2)</f>
        <v>0</v>
      </c>
      <c r="N72" s="6">
        <f>SUMIFS(PASTE_DQS_TRACKER!$D:$D,PASTE_DQS_TRACKER!$C:$C,Swaps_wk!$AQ72,PASTE_DQS_TRACKER!$B:$B,Swaps_wk!N$2,PASTE_DQS_TRACKER!$A:$A,"&gt;="&amp;$A$1,PASTE_DQS_TRACKER!$A:$A,"&lt;="&amp;$A$2)-SUMIFS(PASTE_DQS_TRACKER!$D:$D,PASTE_DQS_TRACKER!$C:$C,Swaps_wk!$AQ72,PASTE_DQS_TRACKER!$E:$E,Swaps_wk!N$2,PASTE_DQS_TRACKER!$A:$A,"&gt;="&amp;$A$1,PASTE_DQS_TRACKER!$A:$A,"&lt;="&amp;$A$2)</f>
        <v>0</v>
      </c>
      <c r="O72" s="6">
        <f>SUMIFS(PASTE_DQS_TRACKER!$D:$D,PASTE_DQS_TRACKER!$C:$C,Swaps_wk!$AQ72,PASTE_DQS_TRACKER!$B:$B,Swaps_wk!O$2,PASTE_DQS_TRACKER!$A:$A,"&gt;="&amp;$A$1,PASTE_DQS_TRACKER!$A:$A,"&lt;="&amp;$A$2)-SUMIFS(PASTE_DQS_TRACKER!$D:$D,PASTE_DQS_TRACKER!$C:$C,Swaps_wk!$AQ72,PASTE_DQS_TRACKER!$E:$E,Swaps_wk!O$2,PASTE_DQS_TRACKER!$A:$A,"&gt;="&amp;$A$1,PASTE_DQS_TRACKER!$A:$A,"&lt;="&amp;$A$2)</f>
        <v>0</v>
      </c>
      <c r="P72" s="6">
        <f>SUMIFS(PASTE_DQS_TRACKER!$D:$D,PASTE_DQS_TRACKER!$C:$C,Swaps_wk!$AQ72,PASTE_DQS_TRACKER!$B:$B,Swaps_wk!P$2,PASTE_DQS_TRACKER!$A:$A,"&gt;="&amp;$A$1,PASTE_DQS_TRACKER!$A:$A,"&lt;="&amp;$A$2)-SUMIFS(PASTE_DQS_TRACKER!$D:$D,PASTE_DQS_TRACKER!$C:$C,Swaps_wk!$AQ72,PASTE_DQS_TRACKER!$E:$E,Swaps_wk!P$2,PASTE_DQS_TRACKER!$A:$A,"&gt;="&amp;$A$1,PASTE_DQS_TRACKER!$A:$A,"&lt;="&amp;$A$2)</f>
        <v>0</v>
      </c>
      <c r="Q72" s="6">
        <f>SUMIFS(PASTE_DQS_TRACKER!$D:$D,PASTE_DQS_TRACKER!$C:$C,Swaps_wk!$AQ72,PASTE_DQS_TRACKER!$B:$B,Swaps_wk!Q$2,PASTE_DQS_TRACKER!$A:$A,"&gt;="&amp;$A$1,PASTE_DQS_TRACKER!$A:$A,"&lt;="&amp;$A$2)-SUMIFS(PASTE_DQS_TRACKER!$D:$D,PASTE_DQS_TRACKER!$C:$C,Swaps_wk!$AQ72,PASTE_DQS_TRACKER!$E:$E,Swaps_wk!Q$2,PASTE_DQS_TRACKER!$A:$A,"&gt;="&amp;$A$1,PASTE_DQS_TRACKER!$A:$A,"&lt;="&amp;$A$2)</f>
        <v>0</v>
      </c>
      <c r="R72" s="6">
        <f>SUMIFS(PASTE_DQS_TRACKER!$D:$D,PASTE_DQS_TRACKER!$C:$C,Swaps_wk!$AQ72,PASTE_DQS_TRACKER!$B:$B,Swaps_wk!R$2,PASTE_DQS_TRACKER!$A:$A,"&gt;="&amp;$A$1,PASTE_DQS_TRACKER!$A:$A,"&lt;="&amp;$A$2)-SUMIFS(PASTE_DQS_TRACKER!$D:$D,PASTE_DQS_TRACKER!$C:$C,Swaps_wk!$AQ72,PASTE_DQS_TRACKER!$E:$E,Swaps_wk!R$2,PASTE_DQS_TRACKER!$A:$A,"&gt;="&amp;$A$1,PASTE_DQS_TRACKER!$A:$A,"&lt;="&amp;$A$2)</f>
        <v>0</v>
      </c>
      <c r="S72" s="6">
        <f>SUMIFS(PASTE_DQS_TRACKER!$D:$D,PASTE_DQS_TRACKER!$C:$C,Swaps_wk!$AQ72,PASTE_DQS_TRACKER!$B:$B,Swaps_wk!S$2,PASTE_DQS_TRACKER!$A:$A,"&gt;="&amp;$A$1,PASTE_DQS_TRACKER!$A:$A,"&lt;="&amp;$A$2)-SUMIFS(PASTE_DQS_TRACKER!$D:$D,PASTE_DQS_TRACKER!$C:$C,Swaps_wk!$AQ72,PASTE_DQS_TRACKER!$E:$E,Swaps_wk!S$2,PASTE_DQS_TRACKER!$A:$A,"&gt;="&amp;$A$1,PASTE_DQS_TRACKER!$A:$A,"&lt;="&amp;$A$2)</f>
        <v>0</v>
      </c>
      <c r="T72" s="6">
        <f>SUMIFS(PASTE_DQS_TRACKER!$D:$D,PASTE_DQS_TRACKER!$C:$C,Swaps_wk!$AQ72,PASTE_DQS_TRACKER!$B:$B,Swaps_wk!T$2,PASTE_DQS_TRACKER!$A:$A,"&gt;="&amp;$A$1,PASTE_DQS_TRACKER!$A:$A,"&lt;="&amp;$A$2)-SUMIFS(PASTE_DQS_TRACKER!$D:$D,PASTE_DQS_TRACKER!$C:$C,Swaps_wk!$AQ72,PASTE_DQS_TRACKER!$E:$E,Swaps_wk!T$2,PASTE_DQS_TRACKER!$A:$A,"&gt;="&amp;$A$1,PASTE_DQS_TRACKER!$A:$A,"&lt;="&amp;$A$2)</f>
        <v>0</v>
      </c>
      <c r="U72" s="6">
        <f>SUMIFS(PASTE_DQS_TRACKER!$D:$D,PASTE_DQS_TRACKER!$C:$C,Swaps_wk!$AQ72,PASTE_DQS_TRACKER!$B:$B,Swaps_wk!U$2,PASTE_DQS_TRACKER!$A:$A,"&gt;="&amp;$A$1,PASTE_DQS_TRACKER!$A:$A,"&lt;="&amp;$A$2)-SUMIFS(PASTE_DQS_TRACKER!$D:$D,PASTE_DQS_TRACKER!$C:$C,Swaps_wk!$AQ72,PASTE_DQS_TRACKER!$E:$E,Swaps_wk!U$2,PASTE_DQS_TRACKER!$A:$A,"&gt;="&amp;$A$1,PASTE_DQS_TRACKER!$A:$A,"&lt;="&amp;$A$2)</f>
        <v>0</v>
      </c>
      <c r="V72" s="6">
        <f>SUMIFS(PASTE_DQS_TRACKER!$D:$D,PASTE_DQS_TRACKER!$C:$C,Swaps_wk!$AQ72,PASTE_DQS_TRACKER!$B:$B,Swaps_wk!V$2,PASTE_DQS_TRACKER!$A:$A,"&gt;="&amp;$A$1,PASTE_DQS_TRACKER!$A:$A,"&lt;="&amp;$A$2)-SUMIFS(PASTE_DQS_TRACKER!$D:$D,PASTE_DQS_TRACKER!$C:$C,Swaps_wk!$AQ72,PASTE_DQS_TRACKER!$E:$E,Swaps_wk!V$2,PASTE_DQS_TRACKER!$A:$A,"&gt;="&amp;$A$1,PASTE_DQS_TRACKER!$A:$A,"&lt;="&amp;$A$2)</f>
        <v>0</v>
      </c>
      <c r="W72" s="6">
        <f>SUMIFS(PASTE_DQS_TRACKER!$D:$D,PASTE_DQS_TRACKER!$C:$C,Swaps_wk!$AQ72,PASTE_DQS_TRACKER!$B:$B,Swaps_wk!W$2,PASTE_DQS_TRACKER!$A:$A,"&gt;="&amp;$A$1,PASTE_DQS_TRACKER!$A:$A,"&lt;="&amp;$A$2)-SUMIFS(PASTE_DQS_TRACKER!$D:$D,PASTE_DQS_TRACKER!$C:$C,Swaps_wk!$AQ72,PASTE_DQS_TRACKER!$E:$E,Swaps_wk!W$2,PASTE_DQS_TRACKER!$A:$A,"&gt;="&amp;$A$1,PASTE_DQS_TRACKER!$A:$A,"&lt;="&amp;$A$2)</f>
        <v>0</v>
      </c>
      <c r="X72" s="6">
        <f>SUMIFS(PASTE_DQS_TRACKER!$D:$D,PASTE_DQS_TRACKER!$C:$C,Swaps_wk!$AQ72,PASTE_DQS_TRACKER!$B:$B,Swaps_wk!X$2,PASTE_DQS_TRACKER!$A:$A,"&gt;="&amp;$A$1,PASTE_DQS_TRACKER!$A:$A,"&lt;="&amp;$A$2)-SUMIFS(PASTE_DQS_TRACKER!$D:$D,PASTE_DQS_TRACKER!$C:$C,Swaps_wk!$AQ72,PASTE_DQS_TRACKER!$E:$E,Swaps_wk!X$2,PASTE_DQS_TRACKER!$A:$A,"&gt;="&amp;$A$1,PASTE_DQS_TRACKER!$A:$A,"&lt;="&amp;$A$2)</f>
        <v>0</v>
      </c>
      <c r="Y72" s="6">
        <f>SUMIFS(PASTE_DQS_TRACKER!$D:$D,PASTE_DQS_TRACKER!$C:$C,Swaps_wk!$AQ72,PASTE_DQS_TRACKER!$B:$B,Swaps_wk!Y$2,PASTE_DQS_TRACKER!$A:$A,"&gt;="&amp;$A$1,PASTE_DQS_TRACKER!$A:$A,"&lt;="&amp;$A$2)-SUMIFS(PASTE_DQS_TRACKER!$D:$D,PASTE_DQS_TRACKER!$C:$C,Swaps_wk!$AQ72,PASTE_DQS_TRACKER!$E:$E,Swaps_wk!Y$2,PASTE_DQS_TRACKER!$A:$A,"&gt;="&amp;$A$1,PASTE_DQS_TRACKER!$A:$A,"&lt;="&amp;$A$2)</f>
        <v>0</v>
      </c>
      <c r="Z72" s="6">
        <f>SUMIFS(PASTE_DQS_TRACKER!$D:$D,PASTE_DQS_TRACKER!$C:$C,Swaps_wk!$AQ72,PASTE_DQS_TRACKER!$B:$B,Swaps_wk!Z$2,PASTE_DQS_TRACKER!$A:$A,"&gt;="&amp;$A$1,PASTE_DQS_TRACKER!$A:$A,"&lt;="&amp;$A$2)-SUMIFS(PASTE_DQS_TRACKER!$D:$D,PASTE_DQS_TRACKER!$C:$C,Swaps_wk!$AQ72,PASTE_DQS_TRACKER!$E:$E,Swaps_wk!Z$2,PASTE_DQS_TRACKER!$A:$A,"&gt;="&amp;$A$1,PASTE_DQS_TRACKER!$A:$A,"&lt;="&amp;$A$2)</f>
        <v>0</v>
      </c>
      <c r="AA72" s="6">
        <f>SUMIFS(PASTE_DQS_TRACKER!$D:$D,PASTE_DQS_TRACKER!$C:$C,Swaps_wk!$AQ72,PASTE_DQS_TRACKER!$B:$B,Swaps_wk!AA$2,PASTE_DQS_TRACKER!$A:$A,"&gt;="&amp;$A$1,PASTE_DQS_TRACKER!$A:$A,"&lt;="&amp;$A$2)-SUMIFS(PASTE_DQS_TRACKER!$D:$D,PASTE_DQS_TRACKER!$C:$C,Swaps_wk!$AQ72,PASTE_DQS_TRACKER!$E:$E,Swaps_wk!AA$2,PASTE_DQS_TRACKER!$A:$A,"&gt;="&amp;$A$1,PASTE_DQS_TRACKER!$A:$A,"&lt;="&amp;$A$2)</f>
        <v>0</v>
      </c>
      <c r="AB72" s="6">
        <f>SUMIFS(PASTE_DQS_TRACKER!$D:$D,PASTE_DQS_TRACKER!$C:$C,Swaps_wk!$AQ72,PASTE_DQS_TRACKER!$B:$B,Swaps_wk!AB$2,PASTE_DQS_TRACKER!$A:$A,"&gt;="&amp;$A$1,PASTE_DQS_TRACKER!$A:$A,"&lt;="&amp;$A$2)-SUMIFS(PASTE_DQS_TRACKER!$D:$D,PASTE_DQS_TRACKER!$C:$C,Swaps_wk!$AQ72,PASTE_DQS_TRACKER!$E:$E,Swaps_wk!AB$2,PASTE_DQS_TRACKER!$A:$A,"&gt;="&amp;$A$1,PASTE_DQS_TRACKER!$A:$A,"&lt;="&amp;$A$2)</f>
        <v>0</v>
      </c>
      <c r="AC72" s="6">
        <f>SUMIFS(PASTE_DQS_TRACKER!$D:$D,PASTE_DQS_TRACKER!$C:$C,Swaps_wk!$AQ72,PASTE_DQS_TRACKER!$B:$B,Swaps_wk!AC$2,PASTE_DQS_TRACKER!$A:$A,"&gt;="&amp;$A$1,PASTE_DQS_TRACKER!$A:$A,"&lt;="&amp;$A$2)-SUMIFS(PASTE_DQS_TRACKER!$D:$D,PASTE_DQS_TRACKER!$C:$C,Swaps_wk!$AQ72,PASTE_DQS_TRACKER!$E:$E,Swaps_wk!AC$2,PASTE_DQS_TRACKER!$A:$A,"&gt;="&amp;$A$1,PASTE_DQS_TRACKER!$A:$A,"&lt;="&amp;$A$2)</f>
        <v>0</v>
      </c>
      <c r="AD72" s="6">
        <f>SUMIFS(PASTE_DQS_TRACKER!$D:$D,PASTE_DQS_TRACKER!$C:$C,Swaps_wk!$AQ72,PASTE_DQS_TRACKER!$B:$B,Swaps_wk!AD$2,PASTE_DQS_TRACKER!$A:$A,"&gt;="&amp;$A$1,PASTE_DQS_TRACKER!$A:$A,"&lt;="&amp;$A$2)-SUMIFS(PASTE_DQS_TRACKER!$D:$D,PASTE_DQS_TRACKER!$C:$C,Swaps_wk!$AQ72,PASTE_DQS_TRACKER!$E:$E,Swaps_wk!AD$2,PASTE_DQS_TRACKER!$A:$A,"&gt;="&amp;$A$1,PASTE_DQS_TRACKER!$A:$A,"&lt;="&amp;$A$2)</f>
        <v>0</v>
      </c>
      <c r="AE72" s="6">
        <f>SUMIFS(PASTE_DQS_TRACKER!$D:$D,PASTE_DQS_TRACKER!$C:$C,Swaps_wk!$AQ72,PASTE_DQS_TRACKER!$B:$B,Swaps_wk!AE$2,PASTE_DQS_TRACKER!$A:$A,"&gt;="&amp;$A$1,PASTE_DQS_TRACKER!$A:$A,"&lt;="&amp;$A$2)-SUMIFS(PASTE_DQS_TRACKER!$D:$D,PASTE_DQS_TRACKER!$C:$C,Swaps_wk!$AQ72,PASTE_DQS_TRACKER!$E:$E,Swaps_wk!AE$2,PASTE_DQS_TRACKER!$A:$A,"&gt;="&amp;$A$1,PASTE_DQS_TRACKER!$A:$A,"&lt;="&amp;$A$2)</f>
        <v>0</v>
      </c>
      <c r="AF72" s="6">
        <f>SUMIFS(PASTE_DQS_TRACKER!$D:$D,PASTE_DQS_TRACKER!$C:$C,Swaps_wk!$AQ72,PASTE_DQS_TRACKER!$B:$B,Swaps_wk!AF$2,PASTE_DQS_TRACKER!$A:$A,"&gt;="&amp;$A$1,PASTE_DQS_TRACKER!$A:$A,"&lt;="&amp;$A$2)-SUMIFS(PASTE_DQS_TRACKER!$D:$D,PASTE_DQS_TRACKER!$C:$C,Swaps_wk!$AQ72,PASTE_DQS_TRACKER!$E:$E,Swaps_wk!AF$2,PASTE_DQS_TRACKER!$A:$A,"&gt;="&amp;$A$1,PASTE_DQS_TRACKER!$A:$A,"&lt;="&amp;$A$2)</f>
        <v>0</v>
      </c>
      <c r="AG72" s="6">
        <f>SUMIFS(PASTE_DQS_TRACKER!$D:$D,PASTE_DQS_TRACKER!$C:$C,Swaps_wk!$AQ72,PASTE_DQS_TRACKER!$B:$B,Swaps_wk!AG$2,PASTE_DQS_TRACKER!$A:$A,"&gt;="&amp;$A$1,PASTE_DQS_TRACKER!$A:$A,"&lt;="&amp;$A$2)-SUMIFS(PASTE_DQS_TRACKER!$D:$D,PASTE_DQS_TRACKER!$C:$C,Swaps_wk!$AQ72,PASTE_DQS_TRACKER!$E:$E,Swaps_wk!AG$2,PASTE_DQS_TRACKER!$A:$A,"&gt;="&amp;$A$1,PASTE_DQS_TRACKER!$A:$A,"&lt;="&amp;$A$2)</f>
        <v>0</v>
      </c>
      <c r="AH72" s="6">
        <f>SUMIFS(PASTE_DQS_TRACKER!$D:$D,PASTE_DQS_TRACKER!$C:$C,Swaps_wk!$AQ72,PASTE_DQS_TRACKER!$B:$B,Swaps_wk!AH$2,PASTE_DQS_TRACKER!$A:$A,"&gt;="&amp;$A$1,PASTE_DQS_TRACKER!$A:$A,"&lt;="&amp;$A$2)-SUMIFS(PASTE_DQS_TRACKER!$D:$D,PASTE_DQS_TRACKER!$C:$C,Swaps_wk!$AQ72,PASTE_DQS_TRACKER!$E:$E,Swaps_wk!AH$2,PASTE_DQS_TRACKER!$A:$A,"&gt;="&amp;$A$1,PASTE_DQS_TRACKER!$A:$A,"&lt;="&amp;$A$2)</f>
        <v>0</v>
      </c>
      <c r="AI72" s="6">
        <f>SUMIFS(PASTE_DQS_TRACKER!$D:$D,PASTE_DQS_TRACKER!$C:$C,Swaps_wk!$AQ72,PASTE_DQS_TRACKER!$B:$B,Swaps_wk!AI$2,PASTE_DQS_TRACKER!$A:$A,"&gt;="&amp;$A$1,PASTE_DQS_TRACKER!$A:$A,"&lt;="&amp;$A$2)-SUMIFS(PASTE_DQS_TRACKER!$D:$D,PASTE_DQS_TRACKER!$C:$C,Swaps_wk!$AQ72,PASTE_DQS_TRACKER!$E:$E,Swaps_wk!AI$2,PASTE_DQS_TRACKER!$A:$A,"&gt;="&amp;$A$1,PASTE_DQS_TRACKER!$A:$A,"&lt;="&amp;$A$2)</f>
        <v>0</v>
      </c>
      <c r="AJ72" s="6">
        <f>SUMIFS(PASTE_DQS_TRACKER!$D:$D,PASTE_DQS_TRACKER!$C:$C,Swaps_wk!$AQ72,PASTE_DQS_TRACKER!$B:$B,Swaps_wk!AJ$2,PASTE_DQS_TRACKER!$A:$A,"&gt;="&amp;$A$1,PASTE_DQS_TRACKER!$A:$A,"&lt;="&amp;$A$2)-SUMIFS(PASTE_DQS_TRACKER!$D:$D,PASTE_DQS_TRACKER!$C:$C,Swaps_wk!$AQ72,PASTE_DQS_TRACKER!$E:$E,Swaps_wk!AJ$2,PASTE_DQS_TRACKER!$A:$A,"&gt;="&amp;$A$1,PASTE_DQS_TRACKER!$A:$A,"&lt;="&amp;$A$2)</f>
        <v>0</v>
      </c>
      <c r="AK72" s="6">
        <f>SUMIFS(PASTE_DQS_TRACKER!$D:$D,PASTE_DQS_TRACKER!$C:$C,Swaps_wk!$AQ72,PASTE_DQS_TRACKER!$B:$B,Swaps_wk!AK$2,PASTE_DQS_TRACKER!$A:$A,"&gt;="&amp;$A$1,PASTE_DQS_TRACKER!$A:$A,"&lt;="&amp;$A$2)-SUMIFS(PASTE_DQS_TRACKER!$D:$D,PASTE_DQS_TRACKER!$C:$C,Swaps_wk!$AQ72,PASTE_DQS_TRACKER!$E:$E,Swaps_wk!AK$2,PASTE_DQS_TRACKER!$A:$A,"&gt;="&amp;$A$1,PASTE_DQS_TRACKER!$A:$A,"&lt;="&amp;$A$2)</f>
        <v>0</v>
      </c>
      <c r="AL72" s="6">
        <f>SUMIFS(PASTE_DQS_TRACKER!$D:$D,PASTE_DQS_TRACKER!$C:$C,Swaps_wk!$AQ72,PASTE_DQS_TRACKER!$B:$B,Swaps_wk!AL$2,PASTE_DQS_TRACKER!$A:$A,"&gt;="&amp;$A$1,PASTE_DQS_TRACKER!$A:$A,"&lt;="&amp;$A$2)-SUMIFS(PASTE_DQS_TRACKER!$D:$D,PASTE_DQS_TRACKER!$C:$C,Swaps_wk!$AQ72,PASTE_DQS_TRACKER!$E:$E,Swaps_wk!AL$2,PASTE_DQS_TRACKER!$A:$A,"&gt;="&amp;$A$1,PASTE_DQS_TRACKER!$A:$A,"&lt;="&amp;$A$2)</f>
        <v>0</v>
      </c>
      <c r="AM72" s="6">
        <f>SUMIFS(PASTE_DQS_TRACKER!$D:$D,PASTE_DQS_TRACKER!$C:$C,Swaps_wk!$AQ72,PASTE_DQS_TRACKER!$B:$B,Swaps_wk!AM$2,PASTE_DQS_TRACKER!$A:$A,"&gt;="&amp;$A$1,PASTE_DQS_TRACKER!$A:$A,"&lt;="&amp;$A$2)-SUMIFS(PASTE_DQS_TRACKER!$D:$D,PASTE_DQS_TRACKER!$C:$C,Swaps_wk!$AQ72,PASTE_DQS_TRACKER!$E:$E,Swaps_wk!AM$2,PASTE_DQS_TRACKER!$A:$A,"&gt;="&amp;$A$1,PASTE_DQS_TRACKER!$A:$A,"&lt;="&amp;$A$2)</f>
        <v>0</v>
      </c>
      <c r="AN72" s="6">
        <f>SUMIFS(PASTE_DQS_TRACKER!$D:$D,PASTE_DQS_TRACKER!$C:$C,Swaps_wk!$AQ72,PASTE_DQS_TRACKER!$B:$B,Swaps_wk!AN$2,PASTE_DQS_TRACKER!$A:$A,"&gt;="&amp;$A$1,PASTE_DQS_TRACKER!$A:$A,"&lt;="&amp;$A$2)-SUMIFS(PASTE_DQS_TRACKER!$D:$D,PASTE_DQS_TRACKER!$C:$C,Swaps_wk!$AQ72,PASTE_DQS_TRACKER!$E:$E,Swaps_wk!AN$2,PASTE_DQS_TRACKER!$A:$A,"&gt;="&amp;$A$1,PASTE_DQS_TRACKER!$A:$A,"&lt;="&amp;$A$2)</f>
        <v>0</v>
      </c>
      <c r="AO72" s="6">
        <f t="shared" si="2"/>
        <v>0</v>
      </c>
      <c r="AP72">
        <v>71</v>
      </c>
      <c r="AQ72" t="str">
        <f t="shared" si="3"/>
        <v>JAX/*07D.</v>
      </c>
    </row>
    <row r="73" spans="1:43" x14ac:dyDescent="0.25">
      <c r="A73" t="s">
        <v>213</v>
      </c>
      <c r="B73" s="6">
        <f>SUMIFS(PASTE_DQS_TRACKER!$D:$D,PASTE_DQS_TRACKER!$C:$C,Swaps_wk!$AQ73,PASTE_DQS_TRACKER!$B:$B,Swaps_wk!B$2,PASTE_DQS_TRACKER!$A:$A,"&gt;="&amp;$A$1,PASTE_DQS_TRACKER!$A:$A,"&lt;="&amp;$A$2)-SUMIFS(PASTE_DQS_TRACKER!$D:$D,PASTE_DQS_TRACKER!$C:$C,Swaps_wk!$AQ73,PASTE_DQS_TRACKER!$E:$E,Swaps_wk!B$2,PASTE_DQS_TRACKER!$A:$A,"&gt;="&amp;$A$1,PASTE_DQS_TRACKER!$A:$A,"&lt;="&amp;$A$2)</f>
        <v>0</v>
      </c>
      <c r="C73" s="6">
        <f>SUMIFS(PASTE_DQS_TRACKER!$D:$D,PASTE_DQS_TRACKER!$C:$C,Swaps_wk!$AQ73,PASTE_DQS_TRACKER!$B:$B,Swaps_wk!C$2,PASTE_DQS_TRACKER!$A:$A,"&gt;="&amp;$A$1,PASTE_DQS_TRACKER!$A:$A,"&lt;="&amp;$A$2)-SUMIFS(PASTE_DQS_TRACKER!$D:$D,PASTE_DQS_TRACKER!$C:$C,Swaps_wk!$AQ73,PASTE_DQS_TRACKER!$E:$E,Swaps_wk!C$2,PASTE_DQS_TRACKER!$A:$A,"&gt;="&amp;$A$1,PASTE_DQS_TRACKER!$A:$A,"&lt;="&amp;$A$2)</f>
        <v>0</v>
      </c>
      <c r="D73" s="6">
        <f>SUMIFS(PASTE_DQS_TRACKER!$D:$D,PASTE_DQS_TRACKER!$C:$C,Swaps_wk!$AQ73,PASTE_DQS_TRACKER!$B:$B,Swaps_wk!D$2,PASTE_DQS_TRACKER!$A:$A,"&gt;="&amp;$A$1,PASTE_DQS_TRACKER!$A:$A,"&lt;="&amp;$A$2)-SUMIFS(PASTE_DQS_TRACKER!$D:$D,PASTE_DQS_TRACKER!$C:$C,Swaps_wk!$AQ73,PASTE_DQS_TRACKER!$E:$E,Swaps_wk!D$2,PASTE_DQS_TRACKER!$A:$A,"&gt;="&amp;$A$1,PASTE_DQS_TRACKER!$A:$A,"&lt;="&amp;$A$2)</f>
        <v>0</v>
      </c>
      <c r="E73" s="6">
        <f>SUMIFS(PASTE_DQS_TRACKER!$D:$D,PASTE_DQS_TRACKER!$C:$C,Swaps_wk!$AQ73,PASTE_DQS_TRACKER!$B:$B,Swaps_wk!E$2,PASTE_DQS_TRACKER!$A:$A,"&gt;="&amp;$A$1,PASTE_DQS_TRACKER!$A:$A,"&lt;="&amp;$A$2)-SUMIFS(PASTE_DQS_TRACKER!$D:$D,PASTE_DQS_TRACKER!$C:$C,Swaps_wk!$AQ73,PASTE_DQS_TRACKER!$E:$E,Swaps_wk!E$2,PASTE_DQS_TRACKER!$A:$A,"&gt;="&amp;$A$1,PASTE_DQS_TRACKER!$A:$A,"&lt;="&amp;$A$2)</f>
        <v>0</v>
      </c>
      <c r="F73" s="6">
        <f>SUMIFS(PASTE_DQS_TRACKER!$D:$D,PASTE_DQS_TRACKER!$C:$C,Swaps_wk!$AQ73,PASTE_DQS_TRACKER!$B:$B,Swaps_wk!F$2,PASTE_DQS_TRACKER!$A:$A,"&gt;="&amp;$A$1,PASTE_DQS_TRACKER!$A:$A,"&lt;="&amp;$A$2)-SUMIFS(PASTE_DQS_TRACKER!$D:$D,PASTE_DQS_TRACKER!$C:$C,Swaps_wk!$AQ73,PASTE_DQS_TRACKER!$E:$E,Swaps_wk!F$2,PASTE_DQS_TRACKER!$A:$A,"&gt;="&amp;$A$1,PASTE_DQS_TRACKER!$A:$A,"&lt;="&amp;$A$2)</f>
        <v>0</v>
      </c>
      <c r="G73" s="6">
        <f>SUMIFS(PASTE_DQS_TRACKER!$D:$D,PASTE_DQS_TRACKER!$C:$C,Swaps_wk!$AQ73,PASTE_DQS_TRACKER!$B:$B,Swaps_wk!G$2,PASTE_DQS_TRACKER!$A:$A,"&gt;="&amp;$A$1,PASTE_DQS_TRACKER!$A:$A,"&lt;="&amp;$A$2)-SUMIFS(PASTE_DQS_TRACKER!$D:$D,PASTE_DQS_TRACKER!$C:$C,Swaps_wk!$AQ73,PASTE_DQS_TRACKER!$E:$E,Swaps_wk!G$2,PASTE_DQS_TRACKER!$A:$A,"&gt;="&amp;$A$1,PASTE_DQS_TRACKER!$A:$A,"&lt;="&amp;$A$2)</f>
        <v>0</v>
      </c>
      <c r="H73" s="6">
        <f>SUMIFS(PASTE_DQS_TRACKER!$D:$D,PASTE_DQS_TRACKER!$C:$C,Swaps_wk!$AQ73,PASTE_DQS_TRACKER!$B:$B,Swaps_wk!H$2,PASTE_DQS_TRACKER!$A:$A,"&gt;="&amp;$A$1,PASTE_DQS_TRACKER!$A:$A,"&lt;="&amp;$A$2)-SUMIFS(PASTE_DQS_TRACKER!$D:$D,PASTE_DQS_TRACKER!$C:$C,Swaps_wk!$AQ73,PASTE_DQS_TRACKER!$E:$E,Swaps_wk!H$2,PASTE_DQS_TRACKER!$A:$A,"&gt;="&amp;$A$1,PASTE_DQS_TRACKER!$A:$A,"&lt;="&amp;$A$2)</f>
        <v>0</v>
      </c>
      <c r="I73" s="6">
        <f>SUMIFS(PASTE_DQS_TRACKER!$D:$D,PASTE_DQS_TRACKER!$C:$C,Swaps_wk!$AQ73,PASTE_DQS_TRACKER!$B:$B,Swaps_wk!I$2,PASTE_DQS_TRACKER!$A:$A,"&gt;="&amp;$A$1,PASTE_DQS_TRACKER!$A:$A,"&lt;="&amp;$A$2)-SUMIFS(PASTE_DQS_TRACKER!$D:$D,PASTE_DQS_TRACKER!$C:$C,Swaps_wk!$AQ73,PASTE_DQS_TRACKER!$E:$E,Swaps_wk!I$2,PASTE_DQS_TRACKER!$A:$A,"&gt;="&amp;$A$1,PASTE_DQS_TRACKER!$A:$A,"&lt;="&amp;$A$2)</f>
        <v>0</v>
      </c>
      <c r="J73" s="6">
        <f>SUMIFS(PASTE_DQS_TRACKER!$D:$D,PASTE_DQS_TRACKER!$C:$C,Swaps_wk!$AQ73,PASTE_DQS_TRACKER!$B:$B,Swaps_wk!J$2,PASTE_DQS_TRACKER!$A:$A,"&gt;="&amp;$A$1,PASTE_DQS_TRACKER!$A:$A,"&lt;="&amp;$A$2)-SUMIFS(PASTE_DQS_TRACKER!$D:$D,PASTE_DQS_TRACKER!$C:$C,Swaps_wk!$AQ73,PASTE_DQS_TRACKER!$E:$E,Swaps_wk!J$2,PASTE_DQS_TRACKER!$A:$A,"&gt;="&amp;$A$1,PASTE_DQS_TRACKER!$A:$A,"&lt;="&amp;$A$2)</f>
        <v>0</v>
      </c>
      <c r="K73" s="6">
        <f>SUMIFS(PASTE_DQS_TRACKER!$D:$D,PASTE_DQS_TRACKER!$C:$C,Swaps_wk!$AQ73,PASTE_DQS_TRACKER!$B:$B,Swaps_wk!K$2,PASTE_DQS_TRACKER!$A:$A,"&gt;="&amp;$A$1,PASTE_DQS_TRACKER!$A:$A,"&lt;="&amp;$A$2)-SUMIFS(PASTE_DQS_TRACKER!$D:$D,PASTE_DQS_TRACKER!$C:$C,Swaps_wk!$AQ73,PASTE_DQS_TRACKER!$E:$E,Swaps_wk!K$2,PASTE_DQS_TRACKER!$A:$A,"&gt;="&amp;$A$1,PASTE_DQS_TRACKER!$A:$A,"&lt;="&amp;$A$2)</f>
        <v>0</v>
      </c>
      <c r="L73" s="6">
        <f>SUMIFS(PASTE_DQS_TRACKER!$D:$D,PASTE_DQS_TRACKER!$C:$C,Swaps_wk!$AQ73,PASTE_DQS_TRACKER!$B:$B,Swaps_wk!L$2,PASTE_DQS_TRACKER!$A:$A,"&gt;="&amp;$A$1,PASTE_DQS_TRACKER!$A:$A,"&lt;="&amp;$A$2)-SUMIFS(PASTE_DQS_TRACKER!$D:$D,PASTE_DQS_TRACKER!$C:$C,Swaps_wk!$AQ73,PASTE_DQS_TRACKER!$E:$E,Swaps_wk!L$2,PASTE_DQS_TRACKER!$A:$A,"&gt;="&amp;$A$1,PASTE_DQS_TRACKER!$A:$A,"&lt;="&amp;$A$2)</f>
        <v>0</v>
      </c>
      <c r="M73" s="6">
        <f>SUMIFS(PASTE_DQS_TRACKER!$D:$D,PASTE_DQS_TRACKER!$C:$C,Swaps_wk!$AQ73,PASTE_DQS_TRACKER!$B:$B,Swaps_wk!M$2,PASTE_DQS_TRACKER!$A:$A,"&gt;="&amp;$A$1,PASTE_DQS_TRACKER!$A:$A,"&lt;="&amp;$A$2)-SUMIFS(PASTE_DQS_TRACKER!$D:$D,PASTE_DQS_TRACKER!$C:$C,Swaps_wk!$AQ73,PASTE_DQS_TRACKER!$E:$E,Swaps_wk!M$2,PASTE_DQS_TRACKER!$A:$A,"&gt;="&amp;$A$1,PASTE_DQS_TRACKER!$A:$A,"&lt;="&amp;$A$2)</f>
        <v>0</v>
      </c>
      <c r="N73" s="6">
        <f>SUMIFS(PASTE_DQS_TRACKER!$D:$D,PASTE_DQS_TRACKER!$C:$C,Swaps_wk!$AQ73,PASTE_DQS_TRACKER!$B:$B,Swaps_wk!N$2,PASTE_DQS_TRACKER!$A:$A,"&gt;="&amp;$A$1,PASTE_DQS_TRACKER!$A:$A,"&lt;="&amp;$A$2)-SUMIFS(PASTE_DQS_TRACKER!$D:$D,PASTE_DQS_TRACKER!$C:$C,Swaps_wk!$AQ73,PASTE_DQS_TRACKER!$E:$E,Swaps_wk!N$2,PASTE_DQS_TRACKER!$A:$A,"&gt;="&amp;$A$1,PASTE_DQS_TRACKER!$A:$A,"&lt;="&amp;$A$2)</f>
        <v>0</v>
      </c>
      <c r="O73" s="6">
        <f>SUMIFS(PASTE_DQS_TRACKER!$D:$D,PASTE_DQS_TRACKER!$C:$C,Swaps_wk!$AQ73,PASTE_DQS_TRACKER!$B:$B,Swaps_wk!O$2,PASTE_DQS_TRACKER!$A:$A,"&gt;="&amp;$A$1,PASTE_DQS_TRACKER!$A:$A,"&lt;="&amp;$A$2)-SUMIFS(PASTE_DQS_TRACKER!$D:$D,PASTE_DQS_TRACKER!$C:$C,Swaps_wk!$AQ73,PASTE_DQS_TRACKER!$E:$E,Swaps_wk!O$2,PASTE_DQS_TRACKER!$A:$A,"&gt;="&amp;$A$1,PASTE_DQS_TRACKER!$A:$A,"&lt;="&amp;$A$2)</f>
        <v>0</v>
      </c>
      <c r="P73" s="6">
        <f>SUMIFS(PASTE_DQS_TRACKER!$D:$D,PASTE_DQS_TRACKER!$C:$C,Swaps_wk!$AQ73,PASTE_DQS_TRACKER!$B:$B,Swaps_wk!P$2,PASTE_DQS_TRACKER!$A:$A,"&gt;="&amp;$A$1,PASTE_DQS_TRACKER!$A:$A,"&lt;="&amp;$A$2)-SUMIFS(PASTE_DQS_TRACKER!$D:$D,PASTE_DQS_TRACKER!$C:$C,Swaps_wk!$AQ73,PASTE_DQS_TRACKER!$E:$E,Swaps_wk!P$2,PASTE_DQS_TRACKER!$A:$A,"&gt;="&amp;$A$1,PASTE_DQS_TRACKER!$A:$A,"&lt;="&amp;$A$2)</f>
        <v>0</v>
      </c>
      <c r="Q73" s="6">
        <f>SUMIFS(PASTE_DQS_TRACKER!$D:$D,PASTE_DQS_TRACKER!$C:$C,Swaps_wk!$AQ73,PASTE_DQS_TRACKER!$B:$B,Swaps_wk!Q$2,PASTE_DQS_TRACKER!$A:$A,"&gt;="&amp;$A$1,PASTE_DQS_TRACKER!$A:$A,"&lt;="&amp;$A$2)-SUMIFS(PASTE_DQS_TRACKER!$D:$D,PASTE_DQS_TRACKER!$C:$C,Swaps_wk!$AQ73,PASTE_DQS_TRACKER!$E:$E,Swaps_wk!Q$2,PASTE_DQS_TRACKER!$A:$A,"&gt;="&amp;$A$1,PASTE_DQS_TRACKER!$A:$A,"&lt;="&amp;$A$2)</f>
        <v>0</v>
      </c>
      <c r="R73" s="6">
        <f>SUMIFS(PASTE_DQS_TRACKER!$D:$D,PASTE_DQS_TRACKER!$C:$C,Swaps_wk!$AQ73,PASTE_DQS_TRACKER!$B:$B,Swaps_wk!R$2,PASTE_DQS_TRACKER!$A:$A,"&gt;="&amp;$A$1,PASTE_DQS_TRACKER!$A:$A,"&lt;="&amp;$A$2)-SUMIFS(PASTE_DQS_TRACKER!$D:$D,PASTE_DQS_TRACKER!$C:$C,Swaps_wk!$AQ73,PASTE_DQS_TRACKER!$E:$E,Swaps_wk!R$2,PASTE_DQS_TRACKER!$A:$A,"&gt;="&amp;$A$1,PASTE_DQS_TRACKER!$A:$A,"&lt;="&amp;$A$2)</f>
        <v>0</v>
      </c>
      <c r="S73" s="6">
        <f>SUMIFS(PASTE_DQS_TRACKER!$D:$D,PASTE_DQS_TRACKER!$C:$C,Swaps_wk!$AQ73,PASTE_DQS_TRACKER!$B:$B,Swaps_wk!S$2,PASTE_DQS_TRACKER!$A:$A,"&gt;="&amp;$A$1,PASTE_DQS_TRACKER!$A:$A,"&lt;="&amp;$A$2)-SUMIFS(PASTE_DQS_TRACKER!$D:$D,PASTE_DQS_TRACKER!$C:$C,Swaps_wk!$AQ73,PASTE_DQS_TRACKER!$E:$E,Swaps_wk!S$2,PASTE_DQS_TRACKER!$A:$A,"&gt;="&amp;$A$1,PASTE_DQS_TRACKER!$A:$A,"&lt;="&amp;$A$2)</f>
        <v>0</v>
      </c>
      <c r="T73" s="6">
        <f>SUMIFS(PASTE_DQS_TRACKER!$D:$D,PASTE_DQS_TRACKER!$C:$C,Swaps_wk!$AQ73,PASTE_DQS_TRACKER!$B:$B,Swaps_wk!T$2,PASTE_DQS_TRACKER!$A:$A,"&gt;="&amp;$A$1,PASTE_DQS_TRACKER!$A:$A,"&lt;="&amp;$A$2)-SUMIFS(PASTE_DQS_TRACKER!$D:$D,PASTE_DQS_TRACKER!$C:$C,Swaps_wk!$AQ73,PASTE_DQS_TRACKER!$E:$E,Swaps_wk!T$2,PASTE_DQS_TRACKER!$A:$A,"&gt;="&amp;$A$1,PASTE_DQS_TRACKER!$A:$A,"&lt;="&amp;$A$2)</f>
        <v>0</v>
      </c>
      <c r="U73" s="6">
        <f>SUMIFS(PASTE_DQS_TRACKER!$D:$D,PASTE_DQS_TRACKER!$C:$C,Swaps_wk!$AQ73,PASTE_DQS_TRACKER!$B:$B,Swaps_wk!U$2,PASTE_DQS_TRACKER!$A:$A,"&gt;="&amp;$A$1,PASTE_DQS_TRACKER!$A:$A,"&lt;="&amp;$A$2)-SUMIFS(PASTE_DQS_TRACKER!$D:$D,PASTE_DQS_TRACKER!$C:$C,Swaps_wk!$AQ73,PASTE_DQS_TRACKER!$E:$E,Swaps_wk!U$2,PASTE_DQS_TRACKER!$A:$A,"&gt;="&amp;$A$1,PASTE_DQS_TRACKER!$A:$A,"&lt;="&amp;$A$2)</f>
        <v>0</v>
      </c>
      <c r="V73" s="6">
        <f>SUMIFS(PASTE_DQS_TRACKER!$D:$D,PASTE_DQS_TRACKER!$C:$C,Swaps_wk!$AQ73,PASTE_DQS_TRACKER!$B:$B,Swaps_wk!V$2,PASTE_DQS_TRACKER!$A:$A,"&gt;="&amp;$A$1,PASTE_DQS_TRACKER!$A:$A,"&lt;="&amp;$A$2)-SUMIFS(PASTE_DQS_TRACKER!$D:$D,PASTE_DQS_TRACKER!$C:$C,Swaps_wk!$AQ73,PASTE_DQS_TRACKER!$E:$E,Swaps_wk!V$2,PASTE_DQS_TRACKER!$A:$A,"&gt;="&amp;$A$1,PASTE_DQS_TRACKER!$A:$A,"&lt;="&amp;$A$2)</f>
        <v>0</v>
      </c>
      <c r="W73" s="6">
        <f>SUMIFS(PASTE_DQS_TRACKER!$D:$D,PASTE_DQS_TRACKER!$C:$C,Swaps_wk!$AQ73,PASTE_DQS_TRACKER!$B:$B,Swaps_wk!W$2,PASTE_DQS_TRACKER!$A:$A,"&gt;="&amp;$A$1,PASTE_DQS_TRACKER!$A:$A,"&lt;="&amp;$A$2)-SUMIFS(PASTE_DQS_TRACKER!$D:$D,PASTE_DQS_TRACKER!$C:$C,Swaps_wk!$AQ73,PASTE_DQS_TRACKER!$E:$E,Swaps_wk!W$2,PASTE_DQS_TRACKER!$A:$A,"&gt;="&amp;$A$1,PASTE_DQS_TRACKER!$A:$A,"&lt;="&amp;$A$2)</f>
        <v>0</v>
      </c>
      <c r="X73" s="6">
        <f>SUMIFS(PASTE_DQS_TRACKER!$D:$D,PASTE_DQS_TRACKER!$C:$C,Swaps_wk!$AQ73,PASTE_DQS_TRACKER!$B:$B,Swaps_wk!X$2,PASTE_DQS_TRACKER!$A:$A,"&gt;="&amp;$A$1,PASTE_DQS_TRACKER!$A:$A,"&lt;="&amp;$A$2)-SUMIFS(PASTE_DQS_TRACKER!$D:$D,PASTE_DQS_TRACKER!$C:$C,Swaps_wk!$AQ73,PASTE_DQS_TRACKER!$E:$E,Swaps_wk!X$2,PASTE_DQS_TRACKER!$A:$A,"&gt;="&amp;$A$1,PASTE_DQS_TRACKER!$A:$A,"&lt;="&amp;$A$2)</f>
        <v>0</v>
      </c>
      <c r="Y73" s="6">
        <f>SUMIFS(PASTE_DQS_TRACKER!$D:$D,PASTE_DQS_TRACKER!$C:$C,Swaps_wk!$AQ73,PASTE_DQS_TRACKER!$B:$B,Swaps_wk!Y$2,PASTE_DQS_TRACKER!$A:$A,"&gt;="&amp;$A$1,PASTE_DQS_TRACKER!$A:$A,"&lt;="&amp;$A$2)-SUMIFS(PASTE_DQS_TRACKER!$D:$D,PASTE_DQS_TRACKER!$C:$C,Swaps_wk!$AQ73,PASTE_DQS_TRACKER!$E:$E,Swaps_wk!Y$2,PASTE_DQS_TRACKER!$A:$A,"&gt;="&amp;$A$1,PASTE_DQS_TRACKER!$A:$A,"&lt;="&amp;$A$2)</f>
        <v>0</v>
      </c>
      <c r="Z73" s="6">
        <f>SUMIFS(PASTE_DQS_TRACKER!$D:$D,PASTE_DQS_TRACKER!$C:$C,Swaps_wk!$AQ73,PASTE_DQS_TRACKER!$B:$B,Swaps_wk!Z$2,PASTE_DQS_TRACKER!$A:$A,"&gt;="&amp;$A$1,PASTE_DQS_TRACKER!$A:$A,"&lt;="&amp;$A$2)-SUMIFS(PASTE_DQS_TRACKER!$D:$D,PASTE_DQS_TRACKER!$C:$C,Swaps_wk!$AQ73,PASTE_DQS_TRACKER!$E:$E,Swaps_wk!Z$2,PASTE_DQS_TRACKER!$A:$A,"&gt;="&amp;$A$1,PASTE_DQS_TRACKER!$A:$A,"&lt;="&amp;$A$2)</f>
        <v>0</v>
      </c>
      <c r="AA73" s="6">
        <f>SUMIFS(PASTE_DQS_TRACKER!$D:$D,PASTE_DQS_TRACKER!$C:$C,Swaps_wk!$AQ73,PASTE_DQS_TRACKER!$B:$B,Swaps_wk!AA$2,PASTE_DQS_TRACKER!$A:$A,"&gt;="&amp;$A$1,PASTE_DQS_TRACKER!$A:$A,"&lt;="&amp;$A$2)-SUMIFS(PASTE_DQS_TRACKER!$D:$D,PASTE_DQS_TRACKER!$C:$C,Swaps_wk!$AQ73,PASTE_DQS_TRACKER!$E:$E,Swaps_wk!AA$2,PASTE_DQS_TRACKER!$A:$A,"&gt;="&amp;$A$1,PASTE_DQS_TRACKER!$A:$A,"&lt;="&amp;$A$2)</f>
        <v>0</v>
      </c>
      <c r="AB73" s="6">
        <f>SUMIFS(PASTE_DQS_TRACKER!$D:$D,PASTE_DQS_TRACKER!$C:$C,Swaps_wk!$AQ73,PASTE_DQS_TRACKER!$B:$B,Swaps_wk!AB$2,PASTE_DQS_TRACKER!$A:$A,"&gt;="&amp;$A$1,PASTE_DQS_TRACKER!$A:$A,"&lt;="&amp;$A$2)-SUMIFS(PASTE_DQS_TRACKER!$D:$D,PASTE_DQS_TRACKER!$C:$C,Swaps_wk!$AQ73,PASTE_DQS_TRACKER!$E:$E,Swaps_wk!AB$2,PASTE_DQS_TRACKER!$A:$A,"&gt;="&amp;$A$1,PASTE_DQS_TRACKER!$A:$A,"&lt;="&amp;$A$2)</f>
        <v>0</v>
      </c>
      <c r="AC73" s="6">
        <f>SUMIFS(PASTE_DQS_TRACKER!$D:$D,PASTE_DQS_TRACKER!$C:$C,Swaps_wk!$AQ73,PASTE_DQS_TRACKER!$B:$B,Swaps_wk!AC$2,PASTE_DQS_TRACKER!$A:$A,"&gt;="&amp;$A$1,PASTE_DQS_TRACKER!$A:$A,"&lt;="&amp;$A$2)-SUMIFS(PASTE_DQS_TRACKER!$D:$D,PASTE_DQS_TRACKER!$C:$C,Swaps_wk!$AQ73,PASTE_DQS_TRACKER!$E:$E,Swaps_wk!AC$2,PASTE_DQS_TRACKER!$A:$A,"&gt;="&amp;$A$1,PASTE_DQS_TRACKER!$A:$A,"&lt;="&amp;$A$2)</f>
        <v>0</v>
      </c>
      <c r="AD73" s="6">
        <f>SUMIFS(PASTE_DQS_TRACKER!$D:$D,PASTE_DQS_TRACKER!$C:$C,Swaps_wk!$AQ73,PASTE_DQS_TRACKER!$B:$B,Swaps_wk!AD$2,PASTE_DQS_TRACKER!$A:$A,"&gt;="&amp;$A$1,PASTE_DQS_TRACKER!$A:$A,"&lt;="&amp;$A$2)-SUMIFS(PASTE_DQS_TRACKER!$D:$D,PASTE_DQS_TRACKER!$C:$C,Swaps_wk!$AQ73,PASTE_DQS_TRACKER!$E:$E,Swaps_wk!AD$2,PASTE_DQS_TRACKER!$A:$A,"&gt;="&amp;$A$1,PASTE_DQS_TRACKER!$A:$A,"&lt;="&amp;$A$2)</f>
        <v>0</v>
      </c>
      <c r="AE73" s="6">
        <f>SUMIFS(PASTE_DQS_TRACKER!$D:$D,PASTE_DQS_TRACKER!$C:$C,Swaps_wk!$AQ73,PASTE_DQS_TRACKER!$B:$B,Swaps_wk!AE$2,PASTE_DQS_TRACKER!$A:$A,"&gt;="&amp;$A$1,PASTE_DQS_TRACKER!$A:$A,"&lt;="&amp;$A$2)-SUMIFS(PASTE_DQS_TRACKER!$D:$D,PASTE_DQS_TRACKER!$C:$C,Swaps_wk!$AQ73,PASTE_DQS_TRACKER!$E:$E,Swaps_wk!AE$2,PASTE_DQS_TRACKER!$A:$A,"&gt;="&amp;$A$1,PASTE_DQS_TRACKER!$A:$A,"&lt;="&amp;$A$2)</f>
        <v>0</v>
      </c>
      <c r="AF73" s="6">
        <f>SUMIFS(PASTE_DQS_TRACKER!$D:$D,PASTE_DQS_TRACKER!$C:$C,Swaps_wk!$AQ73,PASTE_DQS_TRACKER!$B:$B,Swaps_wk!AF$2,PASTE_DQS_TRACKER!$A:$A,"&gt;="&amp;$A$1,PASTE_DQS_TRACKER!$A:$A,"&lt;="&amp;$A$2)-SUMIFS(PASTE_DQS_TRACKER!$D:$D,PASTE_DQS_TRACKER!$C:$C,Swaps_wk!$AQ73,PASTE_DQS_TRACKER!$E:$E,Swaps_wk!AF$2,PASTE_DQS_TRACKER!$A:$A,"&gt;="&amp;$A$1,PASTE_DQS_TRACKER!$A:$A,"&lt;="&amp;$A$2)</f>
        <v>0</v>
      </c>
      <c r="AG73" s="6">
        <f>SUMIFS(PASTE_DQS_TRACKER!$D:$D,PASTE_DQS_TRACKER!$C:$C,Swaps_wk!$AQ73,PASTE_DQS_TRACKER!$B:$B,Swaps_wk!AG$2,PASTE_DQS_TRACKER!$A:$A,"&gt;="&amp;$A$1,PASTE_DQS_TRACKER!$A:$A,"&lt;="&amp;$A$2)-SUMIFS(PASTE_DQS_TRACKER!$D:$D,PASTE_DQS_TRACKER!$C:$C,Swaps_wk!$AQ73,PASTE_DQS_TRACKER!$E:$E,Swaps_wk!AG$2,PASTE_DQS_TRACKER!$A:$A,"&gt;="&amp;$A$1,PASTE_DQS_TRACKER!$A:$A,"&lt;="&amp;$A$2)</f>
        <v>0</v>
      </c>
      <c r="AH73" s="6">
        <f>SUMIFS(PASTE_DQS_TRACKER!$D:$D,PASTE_DQS_TRACKER!$C:$C,Swaps_wk!$AQ73,PASTE_DQS_TRACKER!$B:$B,Swaps_wk!AH$2,PASTE_DQS_TRACKER!$A:$A,"&gt;="&amp;$A$1,PASTE_DQS_TRACKER!$A:$A,"&lt;="&amp;$A$2)-SUMIFS(PASTE_DQS_TRACKER!$D:$D,PASTE_DQS_TRACKER!$C:$C,Swaps_wk!$AQ73,PASTE_DQS_TRACKER!$E:$E,Swaps_wk!AH$2,PASTE_DQS_TRACKER!$A:$A,"&gt;="&amp;$A$1,PASTE_DQS_TRACKER!$A:$A,"&lt;="&amp;$A$2)</f>
        <v>0</v>
      </c>
      <c r="AI73" s="6">
        <f>SUMIFS(PASTE_DQS_TRACKER!$D:$D,PASTE_DQS_TRACKER!$C:$C,Swaps_wk!$AQ73,PASTE_DQS_TRACKER!$B:$B,Swaps_wk!AI$2,PASTE_DQS_TRACKER!$A:$A,"&gt;="&amp;$A$1,PASTE_DQS_TRACKER!$A:$A,"&lt;="&amp;$A$2)-SUMIFS(PASTE_DQS_TRACKER!$D:$D,PASTE_DQS_TRACKER!$C:$C,Swaps_wk!$AQ73,PASTE_DQS_TRACKER!$E:$E,Swaps_wk!AI$2,PASTE_DQS_TRACKER!$A:$A,"&gt;="&amp;$A$1,PASTE_DQS_TRACKER!$A:$A,"&lt;="&amp;$A$2)</f>
        <v>0</v>
      </c>
      <c r="AJ73" s="6">
        <f>SUMIFS(PASTE_DQS_TRACKER!$D:$D,PASTE_DQS_TRACKER!$C:$C,Swaps_wk!$AQ73,PASTE_DQS_TRACKER!$B:$B,Swaps_wk!AJ$2,PASTE_DQS_TRACKER!$A:$A,"&gt;="&amp;$A$1,PASTE_DQS_TRACKER!$A:$A,"&lt;="&amp;$A$2)-SUMIFS(PASTE_DQS_TRACKER!$D:$D,PASTE_DQS_TRACKER!$C:$C,Swaps_wk!$AQ73,PASTE_DQS_TRACKER!$E:$E,Swaps_wk!AJ$2,PASTE_DQS_TRACKER!$A:$A,"&gt;="&amp;$A$1,PASTE_DQS_TRACKER!$A:$A,"&lt;="&amp;$A$2)</f>
        <v>0</v>
      </c>
      <c r="AK73" s="6">
        <f>SUMIFS(PASTE_DQS_TRACKER!$D:$D,PASTE_DQS_TRACKER!$C:$C,Swaps_wk!$AQ73,PASTE_DQS_TRACKER!$B:$B,Swaps_wk!AK$2,PASTE_DQS_TRACKER!$A:$A,"&gt;="&amp;$A$1,PASTE_DQS_TRACKER!$A:$A,"&lt;="&amp;$A$2)-SUMIFS(PASTE_DQS_TRACKER!$D:$D,PASTE_DQS_TRACKER!$C:$C,Swaps_wk!$AQ73,PASTE_DQS_TRACKER!$E:$E,Swaps_wk!AK$2,PASTE_DQS_TRACKER!$A:$A,"&gt;="&amp;$A$1,PASTE_DQS_TRACKER!$A:$A,"&lt;="&amp;$A$2)</f>
        <v>0</v>
      </c>
      <c r="AL73" s="6">
        <f>SUMIFS(PASTE_DQS_TRACKER!$D:$D,PASTE_DQS_TRACKER!$C:$C,Swaps_wk!$AQ73,PASTE_DQS_TRACKER!$B:$B,Swaps_wk!AL$2,PASTE_DQS_TRACKER!$A:$A,"&gt;="&amp;$A$1,PASTE_DQS_TRACKER!$A:$A,"&lt;="&amp;$A$2)-SUMIFS(PASTE_DQS_TRACKER!$D:$D,PASTE_DQS_TRACKER!$C:$C,Swaps_wk!$AQ73,PASTE_DQS_TRACKER!$E:$E,Swaps_wk!AL$2,PASTE_DQS_TRACKER!$A:$A,"&gt;="&amp;$A$1,PASTE_DQS_TRACKER!$A:$A,"&lt;="&amp;$A$2)</f>
        <v>0</v>
      </c>
      <c r="AM73" s="6">
        <f>SUMIFS(PASTE_DQS_TRACKER!$D:$D,PASTE_DQS_TRACKER!$C:$C,Swaps_wk!$AQ73,PASTE_DQS_TRACKER!$B:$B,Swaps_wk!AM$2,PASTE_DQS_TRACKER!$A:$A,"&gt;="&amp;$A$1,PASTE_DQS_TRACKER!$A:$A,"&lt;="&amp;$A$2)-SUMIFS(PASTE_DQS_TRACKER!$D:$D,PASTE_DQS_TRACKER!$C:$C,Swaps_wk!$AQ73,PASTE_DQS_TRACKER!$E:$E,Swaps_wk!AM$2,PASTE_DQS_TRACKER!$A:$A,"&gt;="&amp;$A$1,PASTE_DQS_TRACKER!$A:$A,"&lt;="&amp;$A$2)</f>
        <v>0</v>
      </c>
      <c r="AN73" s="6">
        <f>SUMIFS(PASTE_DQS_TRACKER!$D:$D,PASTE_DQS_TRACKER!$C:$C,Swaps_wk!$AQ73,PASTE_DQS_TRACKER!$B:$B,Swaps_wk!AN$2,PASTE_DQS_TRACKER!$A:$A,"&gt;="&amp;$A$1,PASTE_DQS_TRACKER!$A:$A,"&lt;="&amp;$A$2)-SUMIFS(PASTE_DQS_TRACKER!$D:$D,PASTE_DQS_TRACKER!$C:$C,Swaps_wk!$AQ73,PASTE_DQS_TRACKER!$E:$E,Swaps_wk!AN$2,PASTE_DQS_TRACKER!$A:$A,"&gt;="&amp;$A$1,PASTE_DQS_TRACKER!$A:$A,"&lt;="&amp;$A$2)</f>
        <v>0</v>
      </c>
      <c r="AO73" s="6">
        <f t="shared" si="2"/>
        <v>0</v>
      </c>
      <c r="AP73">
        <v>72</v>
      </c>
      <c r="AQ73" t="str">
        <f t="shared" si="3"/>
        <v>WIT/*07D</v>
      </c>
    </row>
    <row r="74" spans="1:43" x14ac:dyDescent="0.25">
      <c r="A74" t="s">
        <v>65</v>
      </c>
      <c r="B74" s="6">
        <f>SUMIFS(PASTE_DQS_TRACKER!$D:$D,PASTE_DQS_TRACKER!$C:$C,Swaps_wk!$AQ74,PASTE_DQS_TRACKER!$B:$B,Swaps_wk!B$2,PASTE_DQS_TRACKER!$A:$A,"&gt;="&amp;$A$1,PASTE_DQS_TRACKER!$A:$A,"&lt;="&amp;$A$2)-SUMIFS(PASTE_DQS_TRACKER!$D:$D,PASTE_DQS_TRACKER!$C:$C,Swaps_wk!$AQ74,PASTE_DQS_TRACKER!$E:$E,Swaps_wk!B$2,PASTE_DQS_TRACKER!$A:$A,"&gt;="&amp;$A$1,PASTE_DQS_TRACKER!$A:$A,"&lt;="&amp;$A$2)</f>
        <v>0</v>
      </c>
      <c r="C74" s="6">
        <f>SUMIFS(PASTE_DQS_TRACKER!$D:$D,PASTE_DQS_TRACKER!$C:$C,Swaps_wk!$AQ74,PASTE_DQS_TRACKER!$B:$B,Swaps_wk!C$2,PASTE_DQS_TRACKER!$A:$A,"&gt;="&amp;$A$1,PASTE_DQS_TRACKER!$A:$A,"&lt;="&amp;$A$2)-SUMIFS(PASTE_DQS_TRACKER!$D:$D,PASTE_DQS_TRACKER!$C:$C,Swaps_wk!$AQ74,PASTE_DQS_TRACKER!$E:$E,Swaps_wk!C$2,PASTE_DQS_TRACKER!$A:$A,"&gt;="&amp;$A$1,PASTE_DQS_TRACKER!$A:$A,"&lt;="&amp;$A$2)</f>
        <v>0</v>
      </c>
      <c r="D74" s="6">
        <f>SUMIFS(PASTE_DQS_TRACKER!$D:$D,PASTE_DQS_TRACKER!$C:$C,Swaps_wk!$AQ74,PASTE_DQS_TRACKER!$B:$B,Swaps_wk!D$2,PASTE_DQS_TRACKER!$A:$A,"&gt;="&amp;$A$1,PASTE_DQS_TRACKER!$A:$A,"&lt;="&amp;$A$2)-SUMIFS(PASTE_DQS_TRACKER!$D:$D,PASTE_DQS_TRACKER!$C:$C,Swaps_wk!$AQ74,PASTE_DQS_TRACKER!$E:$E,Swaps_wk!D$2,PASTE_DQS_TRACKER!$A:$A,"&gt;="&amp;$A$1,PASTE_DQS_TRACKER!$A:$A,"&lt;="&amp;$A$2)</f>
        <v>0</v>
      </c>
      <c r="E74" s="6">
        <f>SUMIFS(PASTE_DQS_TRACKER!$D:$D,PASTE_DQS_TRACKER!$C:$C,Swaps_wk!$AQ74,PASTE_DQS_TRACKER!$B:$B,Swaps_wk!E$2,PASTE_DQS_TRACKER!$A:$A,"&gt;="&amp;$A$1,PASTE_DQS_TRACKER!$A:$A,"&lt;="&amp;$A$2)-SUMIFS(PASTE_DQS_TRACKER!$D:$D,PASTE_DQS_TRACKER!$C:$C,Swaps_wk!$AQ74,PASTE_DQS_TRACKER!$E:$E,Swaps_wk!E$2,PASTE_DQS_TRACKER!$A:$A,"&gt;="&amp;$A$1,PASTE_DQS_TRACKER!$A:$A,"&lt;="&amp;$A$2)</f>
        <v>0</v>
      </c>
      <c r="F74" s="6">
        <f>SUMIFS(PASTE_DQS_TRACKER!$D:$D,PASTE_DQS_TRACKER!$C:$C,Swaps_wk!$AQ74,PASTE_DQS_TRACKER!$B:$B,Swaps_wk!F$2,PASTE_DQS_TRACKER!$A:$A,"&gt;="&amp;$A$1,PASTE_DQS_TRACKER!$A:$A,"&lt;="&amp;$A$2)-SUMIFS(PASTE_DQS_TRACKER!$D:$D,PASTE_DQS_TRACKER!$C:$C,Swaps_wk!$AQ74,PASTE_DQS_TRACKER!$E:$E,Swaps_wk!F$2,PASTE_DQS_TRACKER!$A:$A,"&gt;="&amp;$A$1,PASTE_DQS_TRACKER!$A:$A,"&lt;="&amp;$A$2)</f>
        <v>0</v>
      </c>
      <c r="G74" s="6">
        <f>SUMIFS(PASTE_DQS_TRACKER!$D:$D,PASTE_DQS_TRACKER!$C:$C,Swaps_wk!$AQ74,PASTE_DQS_TRACKER!$B:$B,Swaps_wk!G$2,PASTE_DQS_TRACKER!$A:$A,"&gt;="&amp;$A$1,PASTE_DQS_TRACKER!$A:$A,"&lt;="&amp;$A$2)-SUMIFS(PASTE_DQS_TRACKER!$D:$D,PASTE_DQS_TRACKER!$C:$C,Swaps_wk!$AQ74,PASTE_DQS_TRACKER!$E:$E,Swaps_wk!G$2,PASTE_DQS_TRACKER!$A:$A,"&gt;="&amp;$A$1,PASTE_DQS_TRACKER!$A:$A,"&lt;="&amp;$A$2)</f>
        <v>0</v>
      </c>
      <c r="H74" s="6">
        <f>SUMIFS(PASTE_DQS_TRACKER!$D:$D,PASTE_DQS_TRACKER!$C:$C,Swaps_wk!$AQ74,PASTE_DQS_TRACKER!$B:$B,Swaps_wk!H$2,PASTE_DQS_TRACKER!$A:$A,"&gt;="&amp;$A$1,PASTE_DQS_TRACKER!$A:$A,"&lt;="&amp;$A$2)-SUMIFS(PASTE_DQS_TRACKER!$D:$D,PASTE_DQS_TRACKER!$C:$C,Swaps_wk!$AQ74,PASTE_DQS_TRACKER!$E:$E,Swaps_wk!H$2,PASTE_DQS_TRACKER!$A:$A,"&gt;="&amp;$A$1,PASTE_DQS_TRACKER!$A:$A,"&lt;="&amp;$A$2)</f>
        <v>0</v>
      </c>
      <c r="I74" s="6">
        <f>SUMIFS(PASTE_DQS_TRACKER!$D:$D,PASTE_DQS_TRACKER!$C:$C,Swaps_wk!$AQ74,PASTE_DQS_TRACKER!$B:$B,Swaps_wk!I$2,PASTE_DQS_TRACKER!$A:$A,"&gt;="&amp;$A$1,PASTE_DQS_TRACKER!$A:$A,"&lt;="&amp;$A$2)-SUMIFS(PASTE_DQS_TRACKER!$D:$D,PASTE_DQS_TRACKER!$C:$C,Swaps_wk!$AQ74,PASTE_DQS_TRACKER!$E:$E,Swaps_wk!I$2,PASTE_DQS_TRACKER!$A:$A,"&gt;="&amp;$A$1,PASTE_DQS_TRACKER!$A:$A,"&lt;="&amp;$A$2)</f>
        <v>0</v>
      </c>
      <c r="J74" s="6">
        <f>SUMIFS(PASTE_DQS_TRACKER!$D:$D,PASTE_DQS_TRACKER!$C:$C,Swaps_wk!$AQ74,PASTE_DQS_TRACKER!$B:$B,Swaps_wk!J$2,PASTE_DQS_TRACKER!$A:$A,"&gt;="&amp;$A$1,PASTE_DQS_TRACKER!$A:$A,"&lt;="&amp;$A$2)-SUMIFS(PASTE_DQS_TRACKER!$D:$D,PASTE_DQS_TRACKER!$C:$C,Swaps_wk!$AQ74,PASTE_DQS_TRACKER!$E:$E,Swaps_wk!J$2,PASTE_DQS_TRACKER!$A:$A,"&gt;="&amp;$A$1,PASTE_DQS_TRACKER!$A:$A,"&lt;="&amp;$A$2)</f>
        <v>0</v>
      </c>
      <c r="K74" s="6">
        <f>SUMIFS(PASTE_DQS_TRACKER!$D:$D,PASTE_DQS_TRACKER!$C:$C,Swaps_wk!$AQ74,PASTE_DQS_TRACKER!$B:$B,Swaps_wk!K$2,PASTE_DQS_TRACKER!$A:$A,"&gt;="&amp;$A$1,PASTE_DQS_TRACKER!$A:$A,"&lt;="&amp;$A$2)-SUMIFS(PASTE_DQS_TRACKER!$D:$D,PASTE_DQS_TRACKER!$C:$C,Swaps_wk!$AQ74,PASTE_DQS_TRACKER!$E:$E,Swaps_wk!K$2,PASTE_DQS_TRACKER!$A:$A,"&gt;="&amp;$A$1,PASTE_DQS_TRACKER!$A:$A,"&lt;="&amp;$A$2)</f>
        <v>0</v>
      </c>
      <c r="L74" s="6">
        <f>SUMIFS(PASTE_DQS_TRACKER!$D:$D,PASTE_DQS_TRACKER!$C:$C,Swaps_wk!$AQ74,PASTE_DQS_TRACKER!$B:$B,Swaps_wk!L$2,PASTE_DQS_TRACKER!$A:$A,"&gt;="&amp;$A$1,PASTE_DQS_TRACKER!$A:$A,"&lt;="&amp;$A$2)-SUMIFS(PASTE_DQS_TRACKER!$D:$D,PASTE_DQS_TRACKER!$C:$C,Swaps_wk!$AQ74,PASTE_DQS_TRACKER!$E:$E,Swaps_wk!L$2,PASTE_DQS_TRACKER!$A:$A,"&gt;="&amp;$A$1,PASTE_DQS_TRACKER!$A:$A,"&lt;="&amp;$A$2)</f>
        <v>0</v>
      </c>
      <c r="M74" s="6">
        <f>SUMIFS(PASTE_DQS_TRACKER!$D:$D,PASTE_DQS_TRACKER!$C:$C,Swaps_wk!$AQ74,PASTE_DQS_TRACKER!$B:$B,Swaps_wk!M$2,PASTE_DQS_TRACKER!$A:$A,"&gt;="&amp;$A$1,PASTE_DQS_TRACKER!$A:$A,"&lt;="&amp;$A$2)-SUMIFS(PASTE_DQS_TRACKER!$D:$D,PASTE_DQS_TRACKER!$C:$C,Swaps_wk!$AQ74,PASTE_DQS_TRACKER!$E:$E,Swaps_wk!M$2,PASTE_DQS_TRACKER!$A:$A,"&gt;="&amp;$A$1,PASTE_DQS_TRACKER!$A:$A,"&lt;="&amp;$A$2)</f>
        <v>0</v>
      </c>
      <c r="N74" s="6">
        <f>SUMIFS(PASTE_DQS_TRACKER!$D:$D,PASTE_DQS_TRACKER!$C:$C,Swaps_wk!$AQ74,PASTE_DQS_TRACKER!$B:$B,Swaps_wk!N$2,PASTE_DQS_TRACKER!$A:$A,"&gt;="&amp;$A$1,PASTE_DQS_TRACKER!$A:$A,"&lt;="&amp;$A$2)-SUMIFS(PASTE_DQS_TRACKER!$D:$D,PASTE_DQS_TRACKER!$C:$C,Swaps_wk!$AQ74,PASTE_DQS_TRACKER!$E:$E,Swaps_wk!N$2,PASTE_DQS_TRACKER!$A:$A,"&gt;="&amp;$A$1,PASTE_DQS_TRACKER!$A:$A,"&lt;="&amp;$A$2)</f>
        <v>0</v>
      </c>
      <c r="O74" s="6">
        <f>SUMIFS(PASTE_DQS_TRACKER!$D:$D,PASTE_DQS_TRACKER!$C:$C,Swaps_wk!$AQ74,PASTE_DQS_TRACKER!$B:$B,Swaps_wk!O$2,PASTE_DQS_TRACKER!$A:$A,"&gt;="&amp;$A$1,PASTE_DQS_TRACKER!$A:$A,"&lt;="&amp;$A$2)-SUMIFS(PASTE_DQS_TRACKER!$D:$D,PASTE_DQS_TRACKER!$C:$C,Swaps_wk!$AQ74,PASTE_DQS_TRACKER!$E:$E,Swaps_wk!O$2,PASTE_DQS_TRACKER!$A:$A,"&gt;="&amp;$A$1,PASTE_DQS_TRACKER!$A:$A,"&lt;="&amp;$A$2)</f>
        <v>0</v>
      </c>
      <c r="P74" s="6">
        <f>SUMIFS(PASTE_DQS_TRACKER!$D:$D,PASTE_DQS_TRACKER!$C:$C,Swaps_wk!$AQ74,PASTE_DQS_TRACKER!$B:$B,Swaps_wk!P$2,PASTE_DQS_TRACKER!$A:$A,"&gt;="&amp;$A$1,PASTE_DQS_TRACKER!$A:$A,"&lt;="&amp;$A$2)-SUMIFS(PASTE_DQS_TRACKER!$D:$D,PASTE_DQS_TRACKER!$C:$C,Swaps_wk!$AQ74,PASTE_DQS_TRACKER!$E:$E,Swaps_wk!P$2,PASTE_DQS_TRACKER!$A:$A,"&gt;="&amp;$A$1,PASTE_DQS_TRACKER!$A:$A,"&lt;="&amp;$A$2)</f>
        <v>0</v>
      </c>
      <c r="Q74" s="6">
        <f>SUMIFS(PASTE_DQS_TRACKER!$D:$D,PASTE_DQS_TRACKER!$C:$C,Swaps_wk!$AQ74,PASTE_DQS_TRACKER!$B:$B,Swaps_wk!Q$2,PASTE_DQS_TRACKER!$A:$A,"&gt;="&amp;$A$1,PASTE_DQS_TRACKER!$A:$A,"&lt;="&amp;$A$2)-SUMIFS(PASTE_DQS_TRACKER!$D:$D,PASTE_DQS_TRACKER!$C:$C,Swaps_wk!$AQ74,PASTE_DQS_TRACKER!$E:$E,Swaps_wk!Q$2,PASTE_DQS_TRACKER!$A:$A,"&gt;="&amp;$A$1,PASTE_DQS_TRACKER!$A:$A,"&lt;="&amp;$A$2)</f>
        <v>0</v>
      </c>
      <c r="R74" s="6">
        <f>SUMIFS(PASTE_DQS_TRACKER!$D:$D,PASTE_DQS_TRACKER!$C:$C,Swaps_wk!$AQ74,PASTE_DQS_TRACKER!$B:$B,Swaps_wk!R$2,PASTE_DQS_TRACKER!$A:$A,"&gt;="&amp;$A$1,PASTE_DQS_TRACKER!$A:$A,"&lt;="&amp;$A$2)-SUMIFS(PASTE_DQS_TRACKER!$D:$D,PASTE_DQS_TRACKER!$C:$C,Swaps_wk!$AQ74,PASTE_DQS_TRACKER!$E:$E,Swaps_wk!R$2,PASTE_DQS_TRACKER!$A:$A,"&gt;="&amp;$A$1,PASTE_DQS_TRACKER!$A:$A,"&lt;="&amp;$A$2)</f>
        <v>0</v>
      </c>
      <c r="S74" s="6">
        <f>SUMIFS(PASTE_DQS_TRACKER!$D:$D,PASTE_DQS_TRACKER!$C:$C,Swaps_wk!$AQ74,PASTE_DQS_TRACKER!$B:$B,Swaps_wk!S$2,PASTE_DQS_TRACKER!$A:$A,"&gt;="&amp;$A$1,PASTE_DQS_TRACKER!$A:$A,"&lt;="&amp;$A$2)-SUMIFS(PASTE_DQS_TRACKER!$D:$D,PASTE_DQS_TRACKER!$C:$C,Swaps_wk!$AQ74,PASTE_DQS_TRACKER!$E:$E,Swaps_wk!S$2,PASTE_DQS_TRACKER!$A:$A,"&gt;="&amp;$A$1,PASTE_DQS_TRACKER!$A:$A,"&lt;="&amp;$A$2)</f>
        <v>0</v>
      </c>
      <c r="T74" s="6">
        <f>SUMIFS(PASTE_DQS_TRACKER!$D:$D,PASTE_DQS_TRACKER!$C:$C,Swaps_wk!$AQ74,PASTE_DQS_TRACKER!$B:$B,Swaps_wk!T$2,PASTE_DQS_TRACKER!$A:$A,"&gt;="&amp;$A$1,PASTE_DQS_TRACKER!$A:$A,"&lt;="&amp;$A$2)-SUMIFS(PASTE_DQS_TRACKER!$D:$D,PASTE_DQS_TRACKER!$C:$C,Swaps_wk!$AQ74,PASTE_DQS_TRACKER!$E:$E,Swaps_wk!T$2,PASTE_DQS_TRACKER!$A:$A,"&gt;="&amp;$A$1,PASTE_DQS_TRACKER!$A:$A,"&lt;="&amp;$A$2)</f>
        <v>0</v>
      </c>
      <c r="U74" s="6">
        <f>SUMIFS(PASTE_DQS_TRACKER!$D:$D,PASTE_DQS_TRACKER!$C:$C,Swaps_wk!$AQ74,PASTE_DQS_TRACKER!$B:$B,Swaps_wk!U$2,PASTE_DQS_TRACKER!$A:$A,"&gt;="&amp;$A$1,PASTE_DQS_TRACKER!$A:$A,"&lt;="&amp;$A$2)-SUMIFS(PASTE_DQS_TRACKER!$D:$D,PASTE_DQS_TRACKER!$C:$C,Swaps_wk!$AQ74,PASTE_DQS_TRACKER!$E:$E,Swaps_wk!U$2,PASTE_DQS_TRACKER!$A:$A,"&gt;="&amp;$A$1,PASTE_DQS_TRACKER!$A:$A,"&lt;="&amp;$A$2)</f>
        <v>0</v>
      </c>
      <c r="V74" s="6">
        <f>SUMIFS(PASTE_DQS_TRACKER!$D:$D,PASTE_DQS_TRACKER!$C:$C,Swaps_wk!$AQ74,PASTE_DQS_TRACKER!$B:$B,Swaps_wk!V$2,PASTE_DQS_TRACKER!$A:$A,"&gt;="&amp;$A$1,PASTE_DQS_TRACKER!$A:$A,"&lt;="&amp;$A$2)-SUMIFS(PASTE_DQS_TRACKER!$D:$D,PASTE_DQS_TRACKER!$C:$C,Swaps_wk!$AQ74,PASTE_DQS_TRACKER!$E:$E,Swaps_wk!V$2,PASTE_DQS_TRACKER!$A:$A,"&gt;="&amp;$A$1,PASTE_DQS_TRACKER!$A:$A,"&lt;="&amp;$A$2)</f>
        <v>0</v>
      </c>
      <c r="W74" s="6">
        <f>SUMIFS(PASTE_DQS_TRACKER!$D:$D,PASTE_DQS_TRACKER!$C:$C,Swaps_wk!$AQ74,PASTE_DQS_TRACKER!$B:$B,Swaps_wk!W$2,PASTE_DQS_TRACKER!$A:$A,"&gt;="&amp;$A$1,PASTE_DQS_TRACKER!$A:$A,"&lt;="&amp;$A$2)-SUMIFS(PASTE_DQS_TRACKER!$D:$D,PASTE_DQS_TRACKER!$C:$C,Swaps_wk!$AQ74,PASTE_DQS_TRACKER!$E:$E,Swaps_wk!W$2,PASTE_DQS_TRACKER!$A:$A,"&gt;="&amp;$A$1,PASTE_DQS_TRACKER!$A:$A,"&lt;="&amp;$A$2)</f>
        <v>0</v>
      </c>
      <c r="X74" s="6">
        <f>SUMIFS(PASTE_DQS_TRACKER!$D:$D,PASTE_DQS_TRACKER!$C:$C,Swaps_wk!$AQ74,PASTE_DQS_TRACKER!$B:$B,Swaps_wk!X$2,PASTE_DQS_TRACKER!$A:$A,"&gt;="&amp;$A$1,PASTE_DQS_TRACKER!$A:$A,"&lt;="&amp;$A$2)-SUMIFS(PASTE_DQS_TRACKER!$D:$D,PASTE_DQS_TRACKER!$C:$C,Swaps_wk!$AQ74,PASTE_DQS_TRACKER!$E:$E,Swaps_wk!X$2,PASTE_DQS_TRACKER!$A:$A,"&gt;="&amp;$A$1,PASTE_DQS_TRACKER!$A:$A,"&lt;="&amp;$A$2)</f>
        <v>0</v>
      </c>
      <c r="Y74" s="6">
        <f>SUMIFS(PASTE_DQS_TRACKER!$D:$D,PASTE_DQS_TRACKER!$C:$C,Swaps_wk!$AQ74,PASTE_DQS_TRACKER!$B:$B,Swaps_wk!Y$2,PASTE_DQS_TRACKER!$A:$A,"&gt;="&amp;$A$1,PASTE_DQS_TRACKER!$A:$A,"&lt;="&amp;$A$2)-SUMIFS(PASTE_DQS_TRACKER!$D:$D,PASTE_DQS_TRACKER!$C:$C,Swaps_wk!$AQ74,PASTE_DQS_TRACKER!$E:$E,Swaps_wk!Y$2,PASTE_DQS_TRACKER!$A:$A,"&gt;="&amp;$A$1,PASTE_DQS_TRACKER!$A:$A,"&lt;="&amp;$A$2)</f>
        <v>0</v>
      </c>
      <c r="Z74" s="6">
        <f>SUMIFS(PASTE_DQS_TRACKER!$D:$D,PASTE_DQS_TRACKER!$C:$C,Swaps_wk!$AQ74,PASTE_DQS_TRACKER!$B:$B,Swaps_wk!Z$2,PASTE_DQS_TRACKER!$A:$A,"&gt;="&amp;$A$1,PASTE_DQS_TRACKER!$A:$A,"&lt;="&amp;$A$2)-SUMIFS(PASTE_DQS_TRACKER!$D:$D,PASTE_DQS_TRACKER!$C:$C,Swaps_wk!$AQ74,PASTE_DQS_TRACKER!$E:$E,Swaps_wk!Z$2,PASTE_DQS_TRACKER!$A:$A,"&gt;="&amp;$A$1,PASTE_DQS_TRACKER!$A:$A,"&lt;="&amp;$A$2)</f>
        <v>0</v>
      </c>
      <c r="AA74" s="6">
        <f>SUMIFS(PASTE_DQS_TRACKER!$D:$D,PASTE_DQS_TRACKER!$C:$C,Swaps_wk!$AQ74,PASTE_DQS_TRACKER!$B:$B,Swaps_wk!AA$2,PASTE_DQS_TRACKER!$A:$A,"&gt;="&amp;$A$1,PASTE_DQS_TRACKER!$A:$A,"&lt;="&amp;$A$2)-SUMIFS(PASTE_DQS_TRACKER!$D:$D,PASTE_DQS_TRACKER!$C:$C,Swaps_wk!$AQ74,PASTE_DQS_TRACKER!$E:$E,Swaps_wk!AA$2,PASTE_DQS_TRACKER!$A:$A,"&gt;="&amp;$A$1,PASTE_DQS_TRACKER!$A:$A,"&lt;="&amp;$A$2)</f>
        <v>0</v>
      </c>
      <c r="AB74" s="6">
        <f>SUMIFS(PASTE_DQS_TRACKER!$D:$D,PASTE_DQS_TRACKER!$C:$C,Swaps_wk!$AQ74,PASTE_DQS_TRACKER!$B:$B,Swaps_wk!AB$2,PASTE_DQS_TRACKER!$A:$A,"&gt;="&amp;$A$1,PASTE_DQS_TRACKER!$A:$A,"&lt;="&amp;$A$2)-SUMIFS(PASTE_DQS_TRACKER!$D:$D,PASTE_DQS_TRACKER!$C:$C,Swaps_wk!$AQ74,PASTE_DQS_TRACKER!$E:$E,Swaps_wk!AB$2,PASTE_DQS_TRACKER!$A:$A,"&gt;="&amp;$A$1,PASTE_DQS_TRACKER!$A:$A,"&lt;="&amp;$A$2)</f>
        <v>0</v>
      </c>
      <c r="AC74" s="6">
        <f>SUMIFS(PASTE_DQS_TRACKER!$D:$D,PASTE_DQS_TRACKER!$C:$C,Swaps_wk!$AQ74,PASTE_DQS_TRACKER!$B:$B,Swaps_wk!AC$2,PASTE_DQS_TRACKER!$A:$A,"&gt;="&amp;$A$1,PASTE_DQS_TRACKER!$A:$A,"&lt;="&amp;$A$2)-SUMIFS(PASTE_DQS_TRACKER!$D:$D,PASTE_DQS_TRACKER!$C:$C,Swaps_wk!$AQ74,PASTE_DQS_TRACKER!$E:$E,Swaps_wk!AC$2,PASTE_DQS_TRACKER!$A:$A,"&gt;="&amp;$A$1,PASTE_DQS_TRACKER!$A:$A,"&lt;="&amp;$A$2)</f>
        <v>0</v>
      </c>
      <c r="AD74" s="6">
        <f>SUMIFS(PASTE_DQS_TRACKER!$D:$D,PASTE_DQS_TRACKER!$C:$C,Swaps_wk!$AQ74,PASTE_DQS_TRACKER!$B:$B,Swaps_wk!AD$2,PASTE_DQS_TRACKER!$A:$A,"&gt;="&amp;$A$1,PASTE_DQS_TRACKER!$A:$A,"&lt;="&amp;$A$2)-SUMIFS(PASTE_DQS_TRACKER!$D:$D,PASTE_DQS_TRACKER!$C:$C,Swaps_wk!$AQ74,PASTE_DQS_TRACKER!$E:$E,Swaps_wk!AD$2,PASTE_DQS_TRACKER!$A:$A,"&gt;="&amp;$A$1,PASTE_DQS_TRACKER!$A:$A,"&lt;="&amp;$A$2)</f>
        <v>0</v>
      </c>
      <c r="AE74" s="6">
        <f>SUMIFS(PASTE_DQS_TRACKER!$D:$D,PASTE_DQS_TRACKER!$C:$C,Swaps_wk!$AQ74,PASTE_DQS_TRACKER!$B:$B,Swaps_wk!AE$2,PASTE_DQS_TRACKER!$A:$A,"&gt;="&amp;$A$1,PASTE_DQS_TRACKER!$A:$A,"&lt;="&amp;$A$2)-SUMIFS(PASTE_DQS_TRACKER!$D:$D,PASTE_DQS_TRACKER!$C:$C,Swaps_wk!$AQ74,PASTE_DQS_TRACKER!$E:$E,Swaps_wk!AE$2,PASTE_DQS_TRACKER!$A:$A,"&gt;="&amp;$A$1,PASTE_DQS_TRACKER!$A:$A,"&lt;="&amp;$A$2)</f>
        <v>0</v>
      </c>
      <c r="AF74" s="6">
        <f>SUMIFS(PASTE_DQS_TRACKER!$D:$D,PASTE_DQS_TRACKER!$C:$C,Swaps_wk!$AQ74,PASTE_DQS_TRACKER!$B:$B,Swaps_wk!AF$2,PASTE_DQS_TRACKER!$A:$A,"&gt;="&amp;$A$1,PASTE_DQS_TRACKER!$A:$A,"&lt;="&amp;$A$2)-SUMIFS(PASTE_DQS_TRACKER!$D:$D,PASTE_DQS_TRACKER!$C:$C,Swaps_wk!$AQ74,PASTE_DQS_TRACKER!$E:$E,Swaps_wk!AF$2,PASTE_DQS_TRACKER!$A:$A,"&gt;="&amp;$A$1,PASTE_DQS_TRACKER!$A:$A,"&lt;="&amp;$A$2)</f>
        <v>0</v>
      </c>
      <c r="AG74" s="6">
        <f>SUMIFS(PASTE_DQS_TRACKER!$D:$D,PASTE_DQS_TRACKER!$C:$C,Swaps_wk!$AQ74,PASTE_DQS_TRACKER!$B:$B,Swaps_wk!AG$2,PASTE_DQS_TRACKER!$A:$A,"&gt;="&amp;$A$1,PASTE_DQS_TRACKER!$A:$A,"&lt;="&amp;$A$2)-SUMIFS(PASTE_DQS_TRACKER!$D:$D,PASTE_DQS_TRACKER!$C:$C,Swaps_wk!$AQ74,PASTE_DQS_TRACKER!$E:$E,Swaps_wk!AG$2,PASTE_DQS_TRACKER!$A:$A,"&gt;="&amp;$A$1,PASTE_DQS_TRACKER!$A:$A,"&lt;="&amp;$A$2)</f>
        <v>0</v>
      </c>
      <c r="AH74" s="6">
        <f>SUMIFS(PASTE_DQS_TRACKER!$D:$D,PASTE_DQS_TRACKER!$C:$C,Swaps_wk!$AQ74,PASTE_DQS_TRACKER!$B:$B,Swaps_wk!AH$2,PASTE_DQS_TRACKER!$A:$A,"&gt;="&amp;$A$1,PASTE_DQS_TRACKER!$A:$A,"&lt;="&amp;$A$2)-SUMIFS(PASTE_DQS_TRACKER!$D:$D,PASTE_DQS_TRACKER!$C:$C,Swaps_wk!$AQ74,PASTE_DQS_TRACKER!$E:$E,Swaps_wk!AH$2,PASTE_DQS_TRACKER!$A:$A,"&gt;="&amp;$A$1,PASTE_DQS_TRACKER!$A:$A,"&lt;="&amp;$A$2)</f>
        <v>0</v>
      </c>
      <c r="AI74" s="6">
        <f>SUMIFS(PASTE_DQS_TRACKER!$D:$D,PASTE_DQS_TRACKER!$C:$C,Swaps_wk!$AQ74,PASTE_DQS_TRACKER!$B:$B,Swaps_wk!AI$2,PASTE_DQS_TRACKER!$A:$A,"&gt;="&amp;$A$1,PASTE_DQS_TRACKER!$A:$A,"&lt;="&amp;$A$2)-SUMIFS(PASTE_DQS_TRACKER!$D:$D,PASTE_DQS_TRACKER!$C:$C,Swaps_wk!$AQ74,PASTE_DQS_TRACKER!$E:$E,Swaps_wk!AI$2,PASTE_DQS_TRACKER!$A:$A,"&gt;="&amp;$A$1,PASTE_DQS_TRACKER!$A:$A,"&lt;="&amp;$A$2)</f>
        <v>0</v>
      </c>
      <c r="AJ74" s="6">
        <f>SUMIFS(PASTE_DQS_TRACKER!$D:$D,PASTE_DQS_TRACKER!$C:$C,Swaps_wk!$AQ74,PASTE_DQS_TRACKER!$B:$B,Swaps_wk!AJ$2,PASTE_DQS_TRACKER!$A:$A,"&gt;="&amp;$A$1,PASTE_DQS_TRACKER!$A:$A,"&lt;="&amp;$A$2)-SUMIFS(PASTE_DQS_TRACKER!$D:$D,PASTE_DQS_TRACKER!$C:$C,Swaps_wk!$AQ74,PASTE_DQS_TRACKER!$E:$E,Swaps_wk!AJ$2,PASTE_DQS_TRACKER!$A:$A,"&gt;="&amp;$A$1,PASTE_DQS_TRACKER!$A:$A,"&lt;="&amp;$A$2)</f>
        <v>0</v>
      </c>
      <c r="AK74" s="6">
        <f>SUMIFS(PASTE_DQS_TRACKER!$D:$D,PASTE_DQS_TRACKER!$C:$C,Swaps_wk!$AQ74,PASTE_DQS_TRACKER!$B:$B,Swaps_wk!AK$2,PASTE_DQS_TRACKER!$A:$A,"&gt;="&amp;$A$1,PASTE_DQS_TRACKER!$A:$A,"&lt;="&amp;$A$2)-SUMIFS(PASTE_DQS_TRACKER!$D:$D,PASTE_DQS_TRACKER!$C:$C,Swaps_wk!$AQ74,PASTE_DQS_TRACKER!$E:$E,Swaps_wk!AK$2,PASTE_DQS_TRACKER!$A:$A,"&gt;="&amp;$A$1,PASTE_DQS_TRACKER!$A:$A,"&lt;="&amp;$A$2)</f>
        <v>0</v>
      </c>
      <c r="AL74" s="6">
        <f>SUMIFS(PASTE_DQS_TRACKER!$D:$D,PASTE_DQS_TRACKER!$C:$C,Swaps_wk!$AQ74,PASTE_DQS_TRACKER!$B:$B,Swaps_wk!AL$2,PASTE_DQS_TRACKER!$A:$A,"&gt;="&amp;$A$1,PASTE_DQS_TRACKER!$A:$A,"&lt;="&amp;$A$2)-SUMIFS(PASTE_DQS_TRACKER!$D:$D,PASTE_DQS_TRACKER!$C:$C,Swaps_wk!$AQ74,PASTE_DQS_TRACKER!$E:$E,Swaps_wk!AL$2,PASTE_DQS_TRACKER!$A:$A,"&gt;="&amp;$A$1,PASTE_DQS_TRACKER!$A:$A,"&lt;="&amp;$A$2)</f>
        <v>0</v>
      </c>
      <c r="AM74" s="6">
        <f>SUMIFS(PASTE_DQS_TRACKER!$D:$D,PASTE_DQS_TRACKER!$C:$C,Swaps_wk!$AQ74,PASTE_DQS_TRACKER!$B:$B,Swaps_wk!AM$2,PASTE_DQS_TRACKER!$A:$A,"&gt;="&amp;$A$1,PASTE_DQS_TRACKER!$A:$A,"&lt;="&amp;$A$2)-SUMIFS(PASTE_DQS_TRACKER!$D:$D,PASTE_DQS_TRACKER!$C:$C,Swaps_wk!$AQ74,PASTE_DQS_TRACKER!$E:$E,Swaps_wk!AM$2,PASTE_DQS_TRACKER!$A:$A,"&gt;="&amp;$A$1,PASTE_DQS_TRACKER!$A:$A,"&lt;="&amp;$A$2)</f>
        <v>0</v>
      </c>
      <c r="AN74" s="6">
        <f>SUMIFS(PASTE_DQS_TRACKER!$D:$D,PASTE_DQS_TRACKER!$C:$C,Swaps_wk!$AQ74,PASTE_DQS_TRACKER!$B:$B,Swaps_wk!AN$2,PASTE_DQS_TRACKER!$A:$A,"&gt;="&amp;$A$1,PASTE_DQS_TRACKER!$A:$A,"&lt;="&amp;$A$2)-SUMIFS(PASTE_DQS_TRACKER!$D:$D,PASTE_DQS_TRACKER!$C:$C,Swaps_wk!$AQ74,PASTE_DQS_TRACKER!$E:$E,Swaps_wk!AN$2,PASTE_DQS_TRACKER!$A:$A,"&gt;="&amp;$A$1,PASTE_DQS_TRACKER!$A:$A,"&lt;="&amp;$A$2)</f>
        <v>0</v>
      </c>
      <c r="AO74" s="6">
        <f t="shared" si="2"/>
        <v>0</v>
      </c>
      <c r="AP74">
        <v>73</v>
      </c>
      <c r="AQ74" t="str">
        <f t="shared" si="3"/>
        <v>SRX/*07D2.</v>
      </c>
    </row>
    <row r="75" spans="1:43" x14ac:dyDescent="0.25">
      <c r="A75" t="s">
        <v>269</v>
      </c>
      <c r="B75" s="6">
        <f>SUMIFS(PASTE_DQS_TRACKER!$D:$D,PASTE_DQS_TRACKER!$C:$C,Swaps_wk!$AQ75,PASTE_DQS_TRACKER!$B:$B,Swaps_wk!B$2,PASTE_DQS_TRACKER!$A:$A,"&gt;="&amp;$A$1,PASTE_DQS_TRACKER!$A:$A,"&lt;="&amp;$A$2)-SUMIFS(PASTE_DQS_TRACKER!$D:$D,PASTE_DQS_TRACKER!$C:$C,Swaps_wk!$AQ75,PASTE_DQS_TRACKER!$E:$E,Swaps_wk!B$2,PASTE_DQS_TRACKER!$A:$A,"&gt;="&amp;$A$1,PASTE_DQS_TRACKER!$A:$A,"&lt;="&amp;$A$2)</f>
        <v>0</v>
      </c>
      <c r="C75" s="6">
        <f>SUMIFS(PASTE_DQS_TRACKER!$D:$D,PASTE_DQS_TRACKER!$C:$C,Swaps_wk!$AQ75,PASTE_DQS_TRACKER!$B:$B,Swaps_wk!C$2,PASTE_DQS_TRACKER!$A:$A,"&gt;="&amp;$A$1,PASTE_DQS_TRACKER!$A:$A,"&lt;="&amp;$A$2)-SUMIFS(PASTE_DQS_TRACKER!$D:$D,PASTE_DQS_TRACKER!$C:$C,Swaps_wk!$AQ75,PASTE_DQS_TRACKER!$E:$E,Swaps_wk!C$2,PASTE_DQS_TRACKER!$A:$A,"&gt;="&amp;$A$1,PASTE_DQS_TRACKER!$A:$A,"&lt;="&amp;$A$2)</f>
        <v>0</v>
      </c>
      <c r="D75" s="6">
        <f>SUMIFS(PASTE_DQS_TRACKER!$D:$D,PASTE_DQS_TRACKER!$C:$C,Swaps_wk!$AQ75,PASTE_DQS_TRACKER!$B:$B,Swaps_wk!D$2,PASTE_DQS_TRACKER!$A:$A,"&gt;="&amp;$A$1,PASTE_DQS_TRACKER!$A:$A,"&lt;="&amp;$A$2)-SUMIFS(PASTE_DQS_TRACKER!$D:$D,PASTE_DQS_TRACKER!$C:$C,Swaps_wk!$AQ75,PASTE_DQS_TRACKER!$E:$E,Swaps_wk!D$2,PASTE_DQS_TRACKER!$A:$A,"&gt;="&amp;$A$1,PASTE_DQS_TRACKER!$A:$A,"&lt;="&amp;$A$2)</f>
        <v>0</v>
      </c>
      <c r="E75" s="6">
        <f>SUMIFS(PASTE_DQS_TRACKER!$D:$D,PASTE_DQS_TRACKER!$C:$C,Swaps_wk!$AQ75,PASTE_DQS_TRACKER!$B:$B,Swaps_wk!E$2,PASTE_DQS_TRACKER!$A:$A,"&gt;="&amp;$A$1,PASTE_DQS_TRACKER!$A:$A,"&lt;="&amp;$A$2)-SUMIFS(PASTE_DQS_TRACKER!$D:$D,PASTE_DQS_TRACKER!$C:$C,Swaps_wk!$AQ75,PASTE_DQS_TRACKER!$E:$E,Swaps_wk!E$2,PASTE_DQS_TRACKER!$A:$A,"&gt;="&amp;$A$1,PASTE_DQS_TRACKER!$A:$A,"&lt;="&amp;$A$2)</f>
        <v>0</v>
      </c>
      <c r="F75" s="6">
        <f>SUMIFS(PASTE_DQS_TRACKER!$D:$D,PASTE_DQS_TRACKER!$C:$C,Swaps_wk!$AQ75,PASTE_DQS_TRACKER!$B:$B,Swaps_wk!F$2,PASTE_DQS_TRACKER!$A:$A,"&gt;="&amp;$A$1,PASTE_DQS_TRACKER!$A:$A,"&lt;="&amp;$A$2)-SUMIFS(PASTE_DQS_TRACKER!$D:$D,PASTE_DQS_TRACKER!$C:$C,Swaps_wk!$AQ75,PASTE_DQS_TRACKER!$E:$E,Swaps_wk!F$2,PASTE_DQS_TRACKER!$A:$A,"&gt;="&amp;$A$1,PASTE_DQS_TRACKER!$A:$A,"&lt;="&amp;$A$2)</f>
        <v>0</v>
      </c>
      <c r="G75" s="6">
        <f>SUMIFS(PASTE_DQS_TRACKER!$D:$D,PASTE_DQS_TRACKER!$C:$C,Swaps_wk!$AQ75,PASTE_DQS_TRACKER!$B:$B,Swaps_wk!G$2,PASTE_DQS_TRACKER!$A:$A,"&gt;="&amp;$A$1,PASTE_DQS_TRACKER!$A:$A,"&lt;="&amp;$A$2)-SUMIFS(PASTE_DQS_TRACKER!$D:$D,PASTE_DQS_TRACKER!$C:$C,Swaps_wk!$AQ75,PASTE_DQS_TRACKER!$E:$E,Swaps_wk!G$2,PASTE_DQS_TRACKER!$A:$A,"&gt;="&amp;$A$1,PASTE_DQS_TRACKER!$A:$A,"&lt;="&amp;$A$2)</f>
        <v>0</v>
      </c>
      <c r="H75" s="6">
        <f>SUMIFS(PASTE_DQS_TRACKER!$D:$D,PASTE_DQS_TRACKER!$C:$C,Swaps_wk!$AQ75,PASTE_DQS_TRACKER!$B:$B,Swaps_wk!H$2,PASTE_DQS_TRACKER!$A:$A,"&gt;="&amp;$A$1,PASTE_DQS_TRACKER!$A:$A,"&lt;="&amp;$A$2)-SUMIFS(PASTE_DQS_TRACKER!$D:$D,PASTE_DQS_TRACKER!$C:$C,Swaps_wk!$AQ75,PASTE_DQS_TRACKER!$E:$E,Swaps_wk!H$2,PASTE_DQS_TRACKER!$A:$A,"&gt;="&amp;$A$1,PASTE_DQS_TRACKER!$A:$A,"&lt;="&amp;$A$2)</f>
        <v>0</v>
      </c>
      <c r="I75" s="6">
        <f>SUMIFS(PASTE_DQS_TRACKER!$D:$D,PASTE_DQS_TRACKER!$C:$C,Swaps_wk!$AQ75,PASTE_DQS_TRACKER!$B:$B,Swaps_wk!I$2,PASTE_DQS_TRACKER!$A:$A,"&gt;="&amp;$A$1,PASTE_DQS_TRACKER!$A:$A,"&lt;="&amp;$A$2)-SUMIFS(PASTE_DQS_TRACKER!$D:$D,PASTE_DQS_TRACKER!$C:$C,Swaps_wk!$AQ75,PASTE_DQS_TRACKER!$E:$E,Swaps_wk!I$2,PASTE_DQS_TRACKER!$A:$A,"&gt;="&amp;$A$1,PASTE_DQS_TRACKER!$A:$A,"&lt;="&amp;$A$2)</f>
        <v>0</v>
      </c>
      <c r="J75" s="6">
        <f>SUMIFS(PASTE_DQS_TRACKER!$D:$D,PASTE_DQS_TRACKER!$C:$C,Swaps_wk!$AQ75,PASTE_DQS_TRACKER!$B:$B,Swaps_wk!J$2,PASTE_DQS_TRACKER!$A:$A,"&gt;="&amp;$A$1,PASTE_DQS_TRACKER!$A:$A,"&lt;="&amp;$A$2)-SUMIFS(PASTE_DQS_TRACKER!$D:$D,PASTE_DQS_TRACKER!$C:$C,Swaps_wk!$AQ75,PASTE_DQS_TRACKER!$E:$E,Swaps_wk!J$2,PASTE_DQS_TRACKER!$A:$A,"&gt;="&amp;$A$1,PASTE_DQS_TRACKER!$A:$A,"&lt;="&amp;$A$2)</f>
        <v>0</v>
      </c>
      <c r="K75" s="6">
        <f>SUMIFS(PASTE_DQS_TRACKER!$D:$D,PASTE_DQS_TRACKER!$C:$C,Swaps_wk!$AQ75,PASTE_DQS_TRACKER!$B:$B,Swaps_wk!K$2,PASTE_DQS_TRACKER!$A:$A,"&gt;="&amp;$A$1,PASTE_DQS_TRACKER!$A:$A,"&lt;="&amp;$A$2)-SUMIFS(PASTE_DQS_TRACKER!$D:$D,PASTE_DQS_TRACKER!$C:$C,Swaps_wk!$AQ75,PASTE_DQS_TRACKER!$E:$E,Swaps_wk!K$2,PASTE_DQS_TRACKER!$A:$A,"&gt;="&amp;$A$1,PASTE_DQS_TRACKER!$A:$A,"&lt;="&amp;$A$2)</f>
        <v>0</v>
      </c>
      <c r="L75" s="6">
        <f>SUMIFS(PASTE_DQS_TRACKER!$D:$D,PASTE_DQS_TRACKER!$C:$C,Swaps_wk!$AQ75,PASTE_DQS_TRACKER!$B:$B,Swaps_wk!L$2,PASTE_DQS_TRACKER!$A:$A,"&gt;="&amp;$A$1,PASTE_DQS_TRACKER!$A:$A,"&lt;="&amp;$A$2)-SUMIFS(PASTE_DQS_TRACKER!$D:$D,PASTE_DQS_TRACKER!$C:$C,Swaps_wk!$AQ75,PASTE_DQS_TRACKER!$E:$E,Swaps_wk!L$2,PASTE_DQS_TRACKER!$A:$A,"&gt;="&amp;$A$1,PASTE_DQS_TRACKER!$A:$A,"&lt;="&amp;$A$2)</f>
        <v>0</v>
      </c>
      <c r="M75" s="6">
        <f>SUMIFS(PASTE_DQS_TRACKER!$D:$D,PASTE_DQS_TRACKER!$C:$C,Swaps_wk!$AQ75,PASTE_DQS_TRACKER!$B:$B,Swaps_wk!M$2,PASTE_DQS_TRACKER!$A:$A,"&gt;="&amp;$A$1,PASTE_DQS_TRACKER!$A:$A,"&lt;="&amp;$A$2)-SUMIFS(PASTE_DQS_TRACKER!$D:$D,PASTE_DQS_TRACKER!$C:$C,Swaps_wk!$AQ75,PASTE_DQS_TRACKER!$E:$E,Swaps_wk!M$2,PASTE_DQS_TRACKER!$A:$A,"&gt;="&amp;$A$1,PASTE_DQS_TRACKER!$A:$A,"&lt;="&amp;$A$2)</f>
        <v>0</v>
      </c>
      <c r="N75" s="6">
        <f>SUMIFS(PASTE_DQS_TRACKER!$D:$D,PASTE_DQS_TRACKER!$C:$C,Swaps_wk!$AQ75,PASTE_DQS_TRACKER!$B:$B,Swaps_wk!N$2,PASTE_DQS_TRACKER!$A:$A,"&gt;="&amp;$A$1,PASTE_DQS_TRACKER!$A:$A,"&lt;="&amp;$A$2)-SUMIFS(PASTE_DQS_TRACKER!$D:$D,PASTE_DQS_TRACKER!$C:$C,Swaps_wk!$AQ75,PASTE_DQS_TRACKER!$E:$E,Swaps_wk!N$2,PASTE_DQS_TRACKER!$A:$A,"&gt;="&amp;$A$1,PASTE_DQS_TRACKER!$A:$A,"&lt;="&amp;$A$2)</f>
        <v>0</v>
      </c>
      <c r="O75" s="6">
        <f>SUMIFS(PASTE_DQS_TRACKER!$D:$D,PASTE_DQS_TRACKER!$C:$C,Swaps_wk!$AQ75,PASTE_DQS_TRACKER!$B:$B,Swaps_wk!O$2,PASTE_DQS_TRACKER!$A:$A,"&gt;="&amp;$A$1,PASTE_DQS_TRACKER!$A:$A,"&lt;="&amp;$A$2)-SUMIFS(PASTE_DQS_TRACKER!$D:$D,PASTE_DQS_TRACKER!$C:$C,Swaps_wk!$AQ75,PASTE_DQS_TRACKER!$E:$E,Swaps_wk!O$2,PASTE_DQS_TRACKER!$A:$A,"&gt;="&amp;$A$1,PASTE_DQS_TRACKER!$A:$A,"&lt;="&amp;$A$2)</f>
        <v>0</v>
      </c>
      <c r="P75" s="6">
        <f>SUMIFS(PASTE_DQS_TRACKER!$D:$D,PASTE_DQS_TRACKER!$C:$C,Swaps_wk!$AQ75,PASTE_DQS_TRACKER!$B:$B,Swaps_wk!P$2,PASTE_DQS_TRACKER!$A:$A,"&gt;="&amp;$A$1,PASTE_DQS_TRACKER!$A:$A,"&lt;="&amp;$A$2)-SUMIFS(PASTE_DQS_TRACKER!$D:$D,PASTE_DQS_TRACKER!$C:$C,Swaps_wk!$AQ75,PASTE_DQS_TRACKER!$E:$E,Swaps_wk!P$2,PASTE_DQS_TRACKER!$A:$A,"&gt;="&amp;$A$1,PASTE_DQS_TRACKER!$A:$A,"&lt;="&amp;$A$2)</f>
        <v>0</v>
      </c>
      <c r="Q75" s="6">
        <f>SUMIFS(PASTE_DQS_TRACKER!$D:$D,PASTE_DQS_TRACKER!$C:$C,Swaps_wk!$AQ75,PASTE_DQS_TRACKER!$B:$B,Swaps_wk!Q$2,PASTE_DQS_TRACKER!$A:$A,"&gt;="&amp;$A$1,PASTE_DQS_TRACKER!$A:$A,"&lt;="&amp;$A$2)-SUMIFS(PASTE_DQS_TRACKER!$D:$D,PASTE_DQS_TRACKER!$C:$C,Swaps_wk!$AQ75,PASTE_DQS_TRACKER!$E:$E,Swaps_wk!Q$2,PASTE_DQS_TRACKER!$A:$A,"&gt;="&amp;$A$1,PASTE_DQS_TRACKER!$A:$A,"&lt;="&amp;$A$2)</f>
        <v>0</v>
      </c>
      <c r="R75" s="6">
        <f>SUMIFS(PASTE_DQS_TRACKER!$D:$D,PASTE_DQS_TRACKER!$C:$C,Swaps_wk!$AQ75,PASTE_DQS_TRACKER!$B:$B,Swaps_wk!R$2,PASTE_DQS_TRACKER!$A:$A,"&gt;="&amp;$A$1,PASTE_DQS_TRACKER!$A:$A,"&lt;="&amp;$A$2)-SUMIFS(PASTE_DQS_TRACKER!$D:$D,PASTE_DQS_TRACKER!$C:$C,Swaps_wk!$AQ75,PASTE_DQS_TRACKER!$E:$E,Swaps_wk!R$2,PASTE_DQS_TRACKER!$A:$A,"&gt;="&amp;$A$1,PASTE_DQS_TRACKER!$A:$A,"&lt;="&amp;$A$2)</f>
        <v>0</v>
      </c>
      <c r="S75" s="6">
        <f>SUMIFS(PASTE_DQS_TRACKER!$D:$D,PASTE_DQS_TRACKER!$C:$C,Swaps_wk!$AQ75,PASTE_DQS_TRACKER!$B:$B,Swaps_wk!S$2,PASTE_DQS_TRACKER!$A:$A,"&gt;="&amp;$A$1,PASTE_DQS_TRACKER!$A:$A,"&lt;="&amp;$A$2)-SUMIFS(PASTE_DQS_TRACKER!$D:$D,PASTE_DQS_TRACKER!$C:$C,Swaps_wk!$AQ75,PASTE_DQS_TRACKER!$E:$E,Swaps_wk!S$2,PASTE_DQS_TRACKER!$A:$A,"&gt;="&amp;$A$1,PASTE_DQS_TRACKER!$A:$A,"&lt;="&amp;$A$2)</f>
        <v>0</v>
      </c>
      <c r="T75" s="6">
        <f>SUMIFS(PASTE_DQS_TRACKER!$D:$D,PASTE_DQS_TRACKER!$C:$C,Swaps_wk!$AQ75,PASTE_DQS_TRACKER!$B:$B,Swaps_wk!T$2,PASTE_DQS_TRACKER!$A:$A,"&gt;="&amp;$A$1,PASTE_DQS_TRACKER!$A:$A,"&lt;="&amp;$A$2)-SUMIFS(PASTE_DQS_TRACKER!$D:$D,PASTE_DQS_TRACKER!$C:$C,Swaps_wk!$AQ75,PASTE_DQS_TRACKER!$E:$E,Swaps_wk!T$2,PASTE_DQS_TRACKER!$A:$A,"&gt;="&amp;$A$1,PASTE_DQS_TRACKER!$A:$A,"&lt;="&amp;$A$2)</f>
        <v>0</v>
      </c>
      <c r="U75" s="6">
        <f>SUMIFS(PASTE_DQS_TRACKER!$D:$D,PASTE_DQS_TRACKER!$C:$C,Swaps_wk!$AQ75,PASTE_DQS_TRACKER!$B:$B,Swaps_wk!U$2,PASTE_DQS_TRACKER!$A:$A,"&gt;="&amp;$A$1,PASTE_DQS_TRACKER!$A:$A,"&lt;="&amp;$A$2)-SUMIFS(PASTE_DQS_TRACKER!$D:$D,PASTE_DQS_TRACKER!$C:$C,Swaps_wk!$AQ75,PASTE_DQS_TRACKER!$E:$E,Swaps_wk!U$2,PASTE_DQS_TRACKER!$A:$A,"&gt;="&amp;$A$1,PASTE_DQS_TRACKER!$A:$A,"&lt;="&amp;$A$2)</f>
        <v>0</v>
      </c>
      <c r="V75" s="6">
        <f>SUMIFS(PASTE_DQS_TRACKER!$D:$D,PASTE_DQS_TRACKER!$C:$C,Swaps_wk!$AQ75,PASTE_DQS_TRACKER!$B:$B,Swaps_wk!V$2,PASTE_DQS_TRACKER!$A:$A,"&gt;="&amp;$A$1,PASTE_DQS_TRACKER!$A:$A,"&lt;="&amp;$A$2)-SUMIFS(PASTE_DQS_TRACKER!$D:$D,PASTE_DQS_TRACKER!$C:$C,Swaps_wk!$AQ75,PASTE_DQS_TRACKER!$E:$E,Swaps_wk!V$2,PASTE_DQS_TRACKER!$A:$A,"&gt;="&amp;$A$1,PASTE_DQS_TRACKER!$A:$A,"&lt;="&amp;$A$2)</f>
        <v>0</v>
      </c>
      <c r="W75" s="6">
        <f>SUMIFS(PASTE_DQS_TRACKER!$D:$D,PASTE_DQS_TRACKER!$C:$C,Swaps_wk!$AQ75,PASTE_DQS_TRACKER!$B:$B,Swaps_wk!W$2,PASTE_DQS_TRACKER!$A:$A,"&gt;="&amp;$A$1,PASTE_DQS_TRACKER!$A:$A,"&lt;="&amp;$A$2)-SUMIFS(PASTE_DQS_TRACKER!$D:$D,PASTE_DQS_TRACKER!$C:$C,Swaps_wk!$AQ75,PASTE_DQS_TRACKER!$E:$E,Swaps_wk!W$2,PASTE_DQS_TRACKER!$A:$A,"&gt;="&amp;$A$1,PASTE_DQS_TRACKER!$A:$A,"&lt;="&amp;$A$2)</f>
        <v>0</v>
      </c>
      <c r="X75" s="6">
        <f>SUMIFS(PASTE_DQS_TRACKER!$D:$D,PASTE_DQS_TRACKER!$C:$C,Swaps_wk!$AQ75,PASTE_DQS_TRACKER!$B:$B,Swaps_wk!X$2,PASTE_DQS_TRACKER!$A:$A,"&gt;="&amp;$A$1,PASTE_DQS_TRACKER!$A:$A,"&lt;="&amp;$A$2)-SUMIFS(PASTE_DQS_TRACKER!$D:$D,PASTE_DQS_TRACKER!$C:$C,Swaps_wk!$AQ75,PASTE_DQS_TRACKER!$E:$E,Swaps_wk!X$2,PASTE_DQS_TRACKER!$A:$A,"&gt;="&amp;$A$1,PASTE_DQS_TRACKER!$A:$A,"&lt;="&amp;$A$2)</f>
        <v>0</v>
      </c>
      <c r="Y75" s="6">
        <f>SUMIFS(PASTE_DQS_TRACKER!$D:$D,PASTE_DQS_TRACKER!$C:$C,Swaps_wk!$AQ75,PASTE_DQS_TRACKER!$B:$B,Swaps_wk!Y$2,PASTE_DQS_TRACKER!$A:$A,"&gt;="&amp;$A$1,PASTE_DQS_TRACKER!$A:$A,"&lt;="&amp;$A$2)-SUMIFS(PASTE_DQS_TRACKER!$D:$D,PASTE_DQS_TRACKER!$C:$C,Swaps_wk!$AQ75,PASTE_DQS_TRACKER!$E:$E,Swaps_wk!Y$2,PASTE_DQS_TRACKER!$A:$A,"&gt;="&amp;$A$1,PASTE_DQS_TRACKER!$A:$A,"&lt;="&amp;$A$2)</f>
        <v>0</v>
      </c>
      <c r="Z75" s="6">
        <f>SUMIFS(PASTE_DQS_TRACKER!$D:$D,PASTE_DQS_TRACKER!$C:$C,Swaps_wk!$AQ75,PASTE_DQS_TRACKER!$B:$B,Swaps_wk!Z$2,PASTE_DQS_TRACKER!$A:$A,"&gt;="&amp;$A$1,PASTE_DQS_TRACKER!$A:$A,"&lt;="&amp;$A$2)-SUMIFS(PASTE_DQS_TRACKER!$D:$D,PASTE_DQS_TRACKER!$C:$C,Swaps_wk!$AQ75,PASTE_DQS_TRACKER!$E:$E,Swaps_wk!Z$2,PASTE_DQS_TRACKER!$A:$A,"&gt;="&amp;$A$1,PASTE_DQS_TRACKER!$A:$A,"&lt;="&amp;$A$2)</f>
        <v>0</v>
      </c>
      <c r="AA75" s="6">
        <f>SUMIFS(PASTE_DQS_TRACKER!$D:$D,PASTE_DQS_TRACKER!$C:$C,Swaps_wk!$AQ75,PASTE_DQS_TRACKER!$B:$B,Swaps_wk!AA$2,PASTE_DQS_TRACKER!$A:$A,"&gt;="&amp;$A$1,PASTE_DQS_TRACKER!$A:$A,"&lt;="&amp;$A$2)-SUMIFS(PASTE_DQS_TRACKER!$D:$D,PASTE_DQS_TRACKER!$C:$C,Swaps_wk!$AQ75,PASTE_DQS_TRACKER!$E:$E,Swaps_wk!AA$2,PASTE_DQS_TRACKER!$A:$A,"&gt;="&amp;$A$1,PASTE_DQS_TRACKER!$A:$A,"&lt;="&amp;$A$2)</f>
        <v>0</v>
      </c>
      <c r="AB75" s="6">
        <f>SUMIFS(PASTE_DQS_TRACKER!$D:$D,PASTE_DQS_TRACKER!$C:$C,Swaps_wk!$AQ75,PASTE_DQS_TRACKER!$B:$B,Swaps_wk!AB$2,PASTE_DQS_TRACKER!$A:$A,"&gt;="&amp;$A$1,PASTE_DQS_TRACKER!$A:$A,"&lt;="&amp;$A$2)-SUMIFS(PASTE_DQS_TRACKER!$D:$D,PASTE_DQS_TRACKER!$C:$C,Swaps_wk!$AQ75,PASTE_DQS_TRACKER!$E:$E,Swaps_wk!AB$2,PASTE_DQS_TRACKER!$A:$A,"&gt;="&amp;$A$1,PASTE_DQS_TRACKER!$A:$A,"&lt;="&amp;$A$2)</f>
        <v>0</v>
      </c>
      <c r="AC75" s="6">
        <f>SUMIFS(PASTE_DQS_TRACKER!$D:$D,PASTE_DQS_TRACKER!$C:$C,Swaps_wk!$AQ75,PASTE_DQS_TRACKER!$B:$B,Swaps_wk!AC$2,PASTE_DQS_TRACKER!$A:$A,"&gt;="&amp;$A$1,PASTE_DQS_TRACKER!$A:$A,"&lt;="&amp;$A$2)-SUMIFS(PASTE_DQS_TRACKER!$D:$D,PASTE_DQS_TRACKER!$C:$C,Swaps_wk!$AQ75,PASTE_DQS_TRACKER!$E:$E,Swaps_wk!AC$2,PASTE_DQS_TRACKER!$A:$A,"&gt;="&amp;$A$1,PASTE_DQS_TRACKER!$A:$A,"&lt;="&amp;$A$2)</f>
        <v>0</v>
      </c>
      <c r="AD75" s="6">
        <f>SUMIFS(PASTE_DQS_TRACKER!$D:$D,PASTE_DQS_TRACKER!$C:$C,Swaps_wk!$AQ75,PASTE_DQS_TRACKER!$B:$B,Swaps_wk!AD$2,PASTE_DQS_TRACKER!$A:$A,"&gt;="&amp;$A$1,PASTE_DQS_TRACKER!$A:$A,"&lt;="&amp;$A$2)-SUMIFS(PASTE_DQS_TRACKER!$D:$D,PASTE_DQS_TRACKER!$C:$C,Swaps_wk!$AQ75,PASTE_DQS_TRACKER!$E:$E,Swaps_wk!AD$2,PASTE_DQS_TRACKER!$A:$A,"&gt;="&amp;$A$1,PASTE_DQS_TRACKER!$A:$A,"&lt;="&amp;$A$2)</f>
        <v>0</v>
      </c>
      <c r="AE75" s="6">
        <f>SUMIFS(PASTE_DQS_TRACKER!$D:$D,PASTE_DQS_TRACKER!$C:$C,Swaps_wk!$AQ75,PASTE_DQS_TRACKER!$B:$B,Swaps_wk!AE$2,PASTE_DQS_TRACKER!$A:$A,"&gt;="&amp;$A$1,PASTE_DQS_TRACKER!$A:$A,"&lt;="&amp;$A$2)-SUMIFS(PASTE_DQS_TRACKER!$D:$D,PASTE_DQS_TRACKER!$C:$C,Swaps_wk!$AQ75,PASTE_DQS_TRACKER!$E:$E,Swaps_wk!AE$2,PASTE_DQS_TRACKER!$A:$A,"&gt;="&amp;$A$1,PASTE_DQS_TRACKER!$A:$A,"&lt;="&amp;$A$2)</f>
        <v>0</v>
      </c>
      <c r="AF75" s="6">
        <f>SUMIFS(PASTE_DQS_TRACKER!$D:$D,PASTE_DQS_TRACKER!$C:$C,Swaps_wk!$AQ75,PASTE_DQS_TRACKER!$B:$B,Swaps_wk!AF$2,PASTE_DQS_TRACKER!$A:$A,"&gt;="&amp;$A$1,PASTE_DQS_TRACKER!$A:$A,"&lt;="&amp;$A$2)-SUMIFS(PASTE_DQS_TRACKER!$D:$D,PASTE_DQS_TRACKER!$C:$C,Swaps_wk!$AQ75,PASTE_DQS_TRACKER!$E:$E,Swaps_wk!AF$2,PASTE_DQS_TRACKER!$A:$A,"&gt;="&amp;$A$1,PASTE_DQS_TRACKER!$A:$A,"&lt;="&amp;$A$2)</f>
        <v>0</v>
      </c>
      <c r="AG75" s="6">
        <f>SUMIFS(PASTE_DQS_TRACKER!$D:$D,PASTE_DQS_TRACKER!$C:$C,Swaps_wk!$AQ75,PASTE_DQS_TRACKER!$B:$B,Swaps_wk!AG$2,PASTE_DQS_TRACKER!$A:$A,"&gt;="&amp;$A$1,PASTE_DQS_TRACKER!$A:$A,"&lt;="&amp;$A$2)-SUMIFS(PASTE_DQS_TRACKER!$D:$D,PASTE_DQS_TRACKER!$C:$C,Swaps_wk!$AQ75,PASTE_DQS_TRACKER!$E:$E,Swaps_wk!AG$2,PASTE_DQS_TRACKER!$A:$A,"&gt;="&amp;$A$1,PASTE_DQS_TRACKER!$A:$A,"&lt;="&amp;$A$2)</f>
        <v>0</v>
      </c>
      <c r="AH75" s="6">
        <f>SUMIFS(PASTE_DQS_TRACKER!$D:$D,PASTE_DQS_TRACKER!$C:$C,Swaps_wk!$AQ75,PASTE_DQS_TRACKER!$B:$B,Swaps_wk!AH$2,PASTE_DQS_TRACKER!$A:$A,"&gt;="&amp;$A$1,PASTE_DQS_TRACKER!$A:$A,"&lt;="&amp;$A$2)-SUMIFS(PASTE_DQS_TRACKER!$D:$D,PASTE_DQS_TRACKER!$C:$C,Swaps_wk!$AQ75,PASTE_DQS_TRACKER!$E:$E,Swaps_wk!AH$2,PASTE_DQS_TRACKER!$A:$A,"&gt;="&amp;$A$1,PASTE_DQS_TRACKER!$A:$A,"&lt;="&amp;$A$2)</f>
        <v>0</v>
      </c>
      <c r="AI75" s="6">
        <f>SUMIFS(PASTE_DQS_TRACKER!$D:$D,PASTE_DQS_TRACKER!$C:$C,Swaps_wk!$AQ75,PASTE_DQS_TRACKER!$B:$B,Swaps_wk!AI$2,PASTE_DQS_TRACKER!$A:$A,"&gt;="&amp;$A$1,PASTE_DQS_TRACKER!$A:$A,"&lt;="&amp;$A$2)-SUMIFS(PASTE_DQS_TRACKER!$D:$D,PASTE_DQS_TRACKER!$C:$C,Swaps_wk!$AQ75,PASTE_DQS_TRACKER!$E:$E,Swaps_wk!AI$2,PASTE_DQS_TRACKER!$A:$A,"&gt;="&amp;$A$1,PASTE_DQS_TRACKER!$A:$A,"&lt;="&amp;$A$2)</f>
        <v>0</v>
      </c>
      <c r="AJ75" s="6">
        <f>SUMIFS(PASTE_DQS_TRACKER!$D:$D,PASTE_DQS_TRACKER!$C:$C,Swaps_wk!$AQ75,PASTE_DQS_TRACKER!$B:$B,Swaps_wk!AJ$2,PASTE_DQS_TRACKER!$A:$A,"&gt;="&amp;$A$1,PASTE_DQS_TRACKER!$A:$A,"&lt;="&amp;$A$2)-SUMIFS(PASTE_DQS_TRACKER!$D:$D,PASTE_DQS_TRACKER!$C:$C,Swaps_wk!$AQ75,PASTE_DQS_TRACKER!$E:$E,Swaps_wk!AJ$2,PASTE_DQS_TRACKER!$A:$A,"&gt;="&amp;$A$1,PASTE_DQS_TRACKER!$A:$A,"&lt;="&amp;$A$2)</f>
        <v>0</v>
      </c>
      <c r="AK75" s="6">
        <f>SUMIFS(PASTE_DQS_TRACKER!$D:$D,PASTE_DQS_TRACKER!$C:$C,Swaps_wk!$AQ75,PASTE_DQS_TRACKER!$B:$B,Swaps_wk!AK$2,PASTE_DQS_TRACKER!$A:$A,"&gt;="&amp;$A$1,PASTE_DQS_TRACKER!$A:$A,"&lt;="&amp;$A$2)-SUMIFS(PASTE_DQS_TRACKER!$D:$D,PASTE_DQS_TRACKER!$C:$C,Swaps_wk!$AQ75,PASTE_DQS_TRACKER!$E:$E,Swaps_wk!AK$2,PASTE_DQS_TRACKER!$A:$A,"&gt;="&amp;$A$1,PASTE_DQS_TRACKER!$A:$A,"&lt;="&amp;$A$2)</f>
        <v>0</v>
      </c>
      <c r="AL75" s="6">
        <f>SUMIFS(PASTE_DQS_TRACKER!$D:$D,PASTE_DQS_TRACKER!$C:$C,Swaps_wk!$AQ75,PASTE_DQS_TRACKER!$B:$B,Swaps_wk!AL$2,PASTE_DQS_TRACKER!$A:$A,"&gt;="&amp;$A$1,PASTE_DQS_TRACKER!$A:$A,"&lt;="&amp;$A$2)-SUMIFS(PASTE_DQS_TRACKER!$D:$D,PASTE_DQS_TRACKER!$C:$C,Swaps_wk!$AQ75,PASTE_DQS_TRACKER!$E:$E,Swaps_wk!AL$2,PASTE_DQS_TRACKER!$A:$A,"&gt;="&amp;$A$1,PASTE_DQS_TRACKER!$A:$A,"&lt;="&amp;$A$2)</f>
        <v>0</v>
      </c>
      <c r="AM75" s="6">
        <f>SUMIFS(PASTE_DQS_TRACKER!$D:$D,PASTE_DQS_TRACKER!$C:$C,Swaps_wk!$AQ75,PASTE_DQS_TRACKER!$B:$B,Swaps_wk!AM$2,PASTE_DQS_TRACKER!$A:$A,"&gt;="&amp;$A$1,PASTE_DQS_TRACKER!$A:$A,"&lt;="&amp;$A$2)-SUMIFS(PASTE_DQS_TRACKER!$D:$D,PASTE_DQS_TRACKER!$C:$C,Swaps_wk!$AQ75,PASTE_DQS_TRACKER!$E:$E,Swaps_wk!AM$2,PASTE_DQS_TRACKER!$A:$A,"&gt;="&amp;$A$1,PASTE_DQS_TRACKER!$A:$A,"&lt;="&amp;$A$2)</f>
        <v>0</v>
      </c>
      <c r="AN75" s="6">
        <f>SUMIFS(PASTE_DQS_TRACKER!$D:$D,PASTE_DQS_TRACKER!$C:$C,Swaps_wk!$AQ75,PASTE_DQS_TRACKER!$B:$B,Swaps_wk!AN$2,PASTE_DQS_TRACKER!$A:$A,"&gt;="&amp;$A$1,PASTE_DQS_TRACKER!$A:$A,"&lt;="&amp;$A$2)-SUMIFS(PASTE_DQS_TRACKER!$D:$D,PASTE_DQS_TRACKER!$C:$C,Swaps_wk!$AQ75,PASTE_DQS_TRACKER!$E:$E,Swaps_wk!AN$2,PASTE_DQS_TRACKER!$A:$A,"&gt;="&amp;$A$1,PASTE_DQS_TRACKER!$A:$A,"&lt;="&amp;$A$2)</f>
        <v>0</v>
      </c>
      <c r="AO75" s="6">
        <f t="shared" si="2"/>
        <v>0</v>
      </c>
      <c r="AP75">
        <v>74</v>
      </c>
      <c r="AQ75" t="str">
        <f t="shared" si="3"/>
        <v>SRX/*2AC4C</v>
      </c>
    </row>
    <row r="76" spans="1:43" x14ac:dyDescent="0.25">
      <c r="A76" t="s">
        <v>224</v>
      </c>
      <c r="B76" s="6">
        <f>SUMIFS(PASTE_DQS_TRACKER!$D:$D,PASTE_DQS_TRACKER!$C:$C,Swaps_wk!$AQ76,PASTE_DQS_TRACKER!$B:$B,Swaps_wk!B$2,PASTE_DQS_TRACKER!$A:$A,"&gt;="&amp;$A$1,PASTE_DQS_TRACKER!$A:$A,"&lt;="&amp;$A$2)-SUMIFS(PASTE_DQS_TRACKER!$D:$D,PASTE_DQS_TRACKER!$C:$C,Swaps_wk!$AQ76,PASTE_DQS_TRACKER!$E:$E,Swaps_wk!B$2,PASTE_DQS_TRACKER!$A:$A,"&gt;="&amp;$A$1,PASTE_DQS_TRACKER!$A:$A,"&lt;="&amp;$A$2)</f>
        <v>0</v>
      </c>
      <c r="C76" s="6">
        <f>SUMIFS(PASTE_DQS_TRACKER!$D:$D,PASTE_DQS_TRACKER!$C:$C,Swaps_wk!$AQ76,PASTE_DQS_TRACKER!$B:$B,Swaps_wk!C$2,PASTE_DQS_TRACKER!$A:$A,"&gt;="&amp;$A$1,PASTE_DQS_TRACKER!$A:$A,"&lt;="&amp;$A$2)-SUMIFS(PASTE_DQS_TRACKER!$D:$D,PASTE_DQS_TRACKER!$C:$C,Swaps_wk!$AQ76,PASTE_DQS_TRACKER!$E:$E,Swaps_wk!C$2,PASTE_DQS_TRACKER!$A:$A,"&gt;="&amp;$A$1,PASTE_DQS_TRACKER!$A:$A,"&lt;="&amp;$A$2)</f>
        <v>0</v>
      </c>
      <c r="D76" s="6">
        <f>SUMIFS(PASTE_DQS_TRACKER!$D:$D,PASTE_DQS_TRACKER!$C:$C,Swaps_wk!$AQ76,PASTE_DQS_TRACKER!$B:$B,Swaps_wk!D$2,PASTE_DQS_TRACKER!$A:$A,"&gt;="&amp;$A$1,PASTE_DQS_TRACKER!$A:$A,"&lt;="&amp;$A$2)-SUMIFS(PASTE_DQS_TRACKER!$D:$D,PASTE_DQS_TRACKER!$C:$C,Swaps_wk!$AQ76,PASTE_DQS_TRACKER!$E:$E,Swaps_wk!D$2,PASTE_DQS_TRACKER!$A:$A,"&gt;="&amp;$A$1,PASTE_DQS_TRACKER!$A:$A,"&lt;="&amp;$A$2)</f>
        <v>0</v>
      </c>
      <c r="E76" s="6">
        <f>SUMIFS(PASTE_DQS_TRACKER!$D:$D,PASTE_DQS_TRACKER!$C:$C,Swaps_wk!$AQ76,PASTE_DQS_TRACKER!$B:$B,Swaps_wk!E$2,PASTE_DQS_TRACKER!$A:$A,"&gt;="&amp;$A$1,PASTE_DQS_TRACKER!$A:$A,"&lt;="&amp;$A$2)-SUMIFS(PASTE_DQS_TRACKER!$D:$D,PASTE_DQS_TRACKER!$C:$C,Swaps_wk!$AQ76,PASTE_DQS_TRACKER!$E:$E,Swaps_wk!E$2,PASTE_DQS_TRACKER!$A:$A,"&gt;="&amp;$A$1,PASTE_DQS_TRACKER!$A:$A,"&lt;="&amp;$A$2)</f>
        <v>0</v>
      </c>
      <c r="F76" s="6">
        <f>SUMIFS(PASTE_DQS_TRACKER!$D:$D,PASTE_DQS_TRACKER!$C:$C,Swaps_wk!$AQ76,PASTE_DQS_TRACKER!$B:$B,Swaps_wk!F$2,PASTE_DQS_TRACKER!$A:$A,"&gt;="&amp;$A$1,PASTE_DQS_TRACKER!$A:$A,"&lt;="&amp;$A$2)-SUMIFS(PASTE_DQS_TRACKER!$D:$D,PASTE_DQS_TRACKER!$C:$C,Swaps_wk!$AQ76,PASTE_DQS_TRACKER!$E:$E,Swaps_wk!F$2,PASTE_DQS_TRACKER!$A:$A,"&gt;="&amp;$A$1,PASTE_DQS_TRACKER!$A:$A,"&lt;="&amp;$A$2)</f>
        <v>0</v>
      </c>
      <c r="G76" s="6">
        <f>SUMIFS(PASTE_DQS_TRACKER!$D:$D,PASTE_DQS_TRACKER!$C:$C,Swaps_wk!$AQ76,PASTE_DQS_TRACKER!$B:$B,Swaps_wk!G$2,PASTE_DQS_TRACKER!$A:$A,"&gt;="&amp;$A$1,PASTE_DQS_TRACKER!$A:$A,"&lt;="&amp;$A$2)-SUMIFS(PASTE_DQS_TRACKER!$D:$D,PASTE_DQS_TRACKER!$C:$C,Swaps_wk!$AQ76,PASTE_DQS_TRACKER!$E:$E,Swaps_wk!G$2,PASTE_DQS_TRACKER!$A:$A,"&gt;="&amp;$A$1,PASTE_DQS_TRACKER!$A:$A,"&lt;="&amp;$A$2)</f>
        <v>0</v>
      </c>
      <c r="H76" s="6">
        <f>SUMIFS(PASTE_DQS_TRACKER!$D:$D,PASTE_DQS_TRACKER!$C:$C,Swaps_wk!$AQ76,PASTE_DQS_TRACKER!$B:$B,Swaps_wk!H$2,PASTE_DQS_TRACKER!$A:$A,"&gt;="&amp;$A$1,PASTE_DQS_TRACKER!$A:$A,"&lt;="&amp;$A$2)-SUMIFS(PASTE_DQS_TRACKER!$D:$D,PASTE_DQS_TRACKER!$C:$C,Swaps_wk!$AQ76,PASTE_DQS_TRACKER!$E:$E,Swaps_wk!H$2,PASTE_DQS_TRACKER!$A:$A,"&gt;="&amp;$A$1,PASTE_DQS_TRACKER!$A:$A,"&lt;="&amp;$A$2)</f>
        <v>0</v>
      </c>
      <c r="I76" s="6">
        <f>SUMIFS(PASTE_DQS_TRACKER!$D:$D,PASTE_DQS_TRACKER!$C:$C,Swaps_wk!$AQ76,PASTE_DQS_TRACKER!$B:$B,Swaps_wk!I$2,PASTE_DQS_TRACKER!$A:$A,"&gt;="&amp;$A$1,PASTE_DQS_TRACKER!$A:$A,"&lt;="&amp;$A$2)-SUMIFS(PASTE_DQS_TRACKER!$D:$D,PASTE_DQS_TRACKER!$C:$C,Swaps_wk!$AQ76,PASTE_DQS_TRACKER!$E:$E,Swaps_wk!I$2,PASTE_DQS_TRACKER!$A:$A,"&gt;="&amp;$A$1,PASTE_DQS_TRACKER!$A:$A,"&lt;="&amp;$A$2)</f>
        <v>0</v>
      </c>
      <c r="J76" s="6">
        <f>SUMIFS(PASTE_DQS_TRACKER!$D:$D,PASTE_DQS_TRACKER!$C:$C,Swaps_wk!$AQ76,PASTE_DQS_TRACKER!$B:$B,Swaps_wk!J$2,PASTE_DQS_TRACKER!$A:$A,"&gt;="&amp;$A$1,PASTE_DQS_TRACKER!$A:$A,"&lt;="&amp;$A$2)-SUMIFS(PASTE_DQS_TRACKER!$D:$D,PASTE_DQS_TRACKER!$C:$C,Swaps_wk!$AQ76,PASTE_DQS_TRACKER!$E:$E,Swaps_wk!J$2,PASTE_DQS_TRACKER!$A:$A,"&gt;="&amp;$A$1,PASTE_DQS_TRACKER!$A:$A,"&lt;="&amp;$A$2)</f>
        <v>0</v>
      </c>
      <c r="K76" s="6">
        <f>SUMIFS(PASTE_DQS_TRACKER!$D:$D,PASTE_DQS_TRACKER!$C:$C,Swaps_wk!$AQ76,PASTE_DQS_TRACKER!$B:$B,Swaps_wk!K$2,PASTE_DQS_TRACKER!$A:$A,"&gt;="&amp;$A$1,PASTE_DQS_TRACKER!$A:$A,"&lt;="&amp;$A$2)-SUMIFS(PASTE_DQS_TRACKER!$D:$D,PASTE_DQS_TRACKER!$C:$C,Swaps_wk!$AQ76,PASTE_DQS_TRACKER!$E:$E,Swaps_wk!K$2,PASTE_DQS_TRACKER!$A:$A,"&gt;="&amp;$A$1,PASTE_DQS_TRACKER!$A:$A,"&lt;="&amp;$A$2)</f>
        <v>0</v>
      </c>
      <c r="L76" s="6">
        <f>SUMIFS(PASTE_DQS_TRACKER!$D:$D,PASTE_DQS_TRACKER!$C:$C,Swaps_wk!$AQ76,PASTE_DQS_TRACKER!$B:$B,Swaps_wk!L$2,PASTE_DQS_TRACKER!$A:$A,"&gt;="&amp;$A$1,PASTE_DQS_TRACKER!$A:$A,"&lt;="&amp;$A$2)-SUMIFS(PASTE_DQS_TRACKER!$D:$D,PASTE_DQS_TRACKER!$C:$C,Swaps_wk!$AQ76,PASTE_DQS_TRACKER!$E:$E,Swaps_wk!L$2,PASTE_DQS_TRACKER!$A:$A,"&gt;="&amp;$A$1,PASTE_DQS_TRACKER!$A:$A,"&lt;="&amp;$A$2)</f>
        <v>0</v>
      </c>
      <c r="M76" s="6">
        <f>SUMIFS(PASTE_DQS_TRACKER!$D:$D,PASTE_DQS_TRACKER!$C:$C,Swaps_wk!$AQ76,PASTE_DQS_TRACKER!$B:$B,Swaps_wk!M$2,PASTE_DQS_TRACKER!$A:$A,"&gt;="&amp;$A$1,PASTE_DQS_TRACKER!$A:$A,"&lt;="&amp;$A$2)-SUMIFS(PASTE_DQS_TRACKER!$D:$D,PASTE_DQS_TRACKER!$C:$C,Swaps_wk!$AQ76,PASTE_DQS_TRACKER!$E:$E,Swaps_wk!M$2,PASTE_DQS_TRACKER!$A:$A,"&gt;="&amp;$A$1,PASTE_DQS_TRACKER!$A:$A,"&lt;="&amp;$A$2)</f>
        <v>0</v>
      </c>
      <c r="N76" s="6">
        <f>SUMIFS(PASTE_DQS_TRACKER!$D:$D,PASTE_DQS_TRACKER!$C:$C,Swaps_wk!$AQ76,PASTE_DQS_TRACKER!$B:$B,Swaps_wk!N$2,PASTE_DQS_TRACKER!$A:$A,"&gt;="&amp;$A$1,PASTE_DQS_TRACKER!$A:$A,"&lt;="&amp;$A$2)-SUMIFS(PASTE_DQS_TRACKER!$D:$D,PASTE_DQS_TRACKER!$C:$C,Swaps_wk!$AQ76,PASTE_DQS_TRACKER!$E:$E,Swaps_wk!N$2,PASTE_DQS_TRACKER!$A:$A,"&gt;="&amp;$A$1,PASTE_DQS_TRACKER!$A:$A,"&lt;="&amp;$A$2)</f>
        <v>0</v>
      </c>
      <c r="O76" s="6">
        <f>SUMIFS(PASTE_DQS_TRACKER!$D:$D,PASTE_DQS_TRACKER!$C:$C,Swaps_wk!$AQ76,PASTE_DQS_TRACKER!$B:$B,Swaps_wk!O$2,PASTE_DQS_TRACKER!$A:$A,"&gt;="&amp;$A$1,PASTE_DQS_TRACKER!$A:$A,"&lt;="&amp;$A$2)-SUMIFS(PASTE_DQS_TRACKER!$D:$D,PASTE_DQS_TRACKER!$C:$C,Swaps_wk!$AQ76,PASTE_DQS_TRACKER!$E:$E,Swaps_wk!O$2,PASTE_DQS_TRACKER!$A:$A,"&gt;="&amp;$A$1,PASTE_DQS_TRACKER!$A:$A,"&lt;="&amp;$A$2)</f>
        <v>0</v>
      </c>
      <c r="P76" s="6">
        <f>SUMIFS(PASTE_DQS_TRACKER!$D:$D,PASTE_DQS_TRACKER!$C:$C,Swaps_wk!$AQ76,PASTE_DQS_TRACKER!$B:$B,Swaps_wk!P$2,PASTE_DQS_TRACKER!$A:$A,"&gt;="&amp;$A$1,PASTE_DQS_TRACKER!$A:$A,"&lt;="&amp;$A$2)-SUMIFS(PASTE_DQS_TRACKER!$D:$D,PASTE_DQS_TRACKER!$C:$C,Swaps_wk!$AQ76,PASTE_DQS_TRACKER!$E:$E,Swaps_wk!P$2,PASTE_DQS_TRACKER!$A:$A,"&gt;="&amp;$A$1,PASTE_DQS_TRACKER!$A:$A,"&lt;="&amp;$A$2)</f>
        <v>0</v>
      </c>
      <c r="Q76" s="6">
        <f>SUMIFS(PASTE_DQS_TRACKER!$D:$D,PASTE_DQS_TRACKER!$C:$C,Swaps_wk!$AQ76,PASTE_DQS_TRACKER!$B:$B,Swaps_wk!Q$2,PASTE_DQS_TRACKER!$A:$A,"&gt;="&amp;$A$1,PASTE_DQS_TRACKER!$A:$A,"&lt;="&amp;$A$2)-SUMIFS(PASTE_DQS_TRACKER!$D:$D,PASTE_DQS_TRACKER!$C:$C,Swaps_wk!$AQ76,PASTE_DQS_TRACKER!$E:$E,Swaps_wk!Q$2,PASTE_DQS_TRACKER!$A:$A,"&gt;="&amp;$A$1,PASTE_DQS_TRACKER!$A:$A,"&lt;="&amp;$A$2)</f>
        <v>0</v>
      </c>
      <c r="R76" s="6">
        <f>SUMIFS(PASTE_DQS_TRACKER!$D:$D,PASTE_DQS_TRACKER!$C:$C,Swaps_wk!$AQ76,PASTE_DQS_TRACKER!$B:$B,Swaps_wk!R$2,PASTE_DQS_TRACKER!$A:$A,"&gt;="&amp;$A$1,PASTE_DQS_TRACKER!$A:$A,"&lt;="&amp;$A$2)-SUMIFS(PASTE_DQS_TRACKER!$D:$D,PASTE_DQS_TRACKER!$C:$C,Swaps_wk!$AQ76,PASTE_DQS_TRACKER!$E:$E,Swaps_wk!R$2,PASTE_DQS_TRACKER!$A:$A,"&gt;="&amp;$A$1,PASTE_DQS_TRACKER!$A:$A,"&lt;="&amp;$A$2)</f>
        <v>0</v>
      </c>
      <c r="S76" s="6">
        <f>SUMIFS(PASTE_DQS_TRACKER!$D:$D,PASTE_DQS_TRACKER!$C:$C,Swaps_wk!$AQ76,PASTE_DQS_TRACKER!$B:$B,Swaps_wk!S$2,PASTE_DQS_TRACKER!$A:$A,"&gt;="&amp;$A$1,PASTE_DQS_TRACKER!$A:$A,"&lt;="&amp;$A$2)-SUMIFS(PASTE_DQS_TRACKER!$D:$D,PASTE_DQS_TRACKER!$C:$C,Swaps_wk!$AQ76,PASTE_DQS_TRACKER!$E:$E,Swaps_wk!S$2,PASTE_DQS_TRACKER!$A:$A,"&gt;="&amp;$A$1,PASTE_DQS_TRACKER!$A:$A,"&lt;="&amp;$A$2)</f>
        <v>0</v>
      </c>
      <c r="T76" s="6">
        <f>SUMIFS(PASTE_DQS_TRACKER!$D:$D,PASTE_DQS_TRACKER!$C:$C,Swaps_wk!$AQ76,PASTE_DQS_TRACKER!$B:$B,Swaps_wk!T$2,PASTE_DQS_TRACKER!$A:$A,"&gt;="&amp;$A$1,PASTE_DQS_TRACKER!$A:$A,"&lt;="&amp;$A$2)-SUMIFS(PASTE_DQS_TRACKER!$D:$D,PASTE_DQS_TRACKER!$C:$C,Swaps_wk!$AQ76,PASTE_DQS_TRACKER!$E:$E,Swaps_wk!T$2,PASTE_DQS_TRACKER!$A:$A,"&gt;="&amp;$A$1,PASTE_DQS_TRACKER!$A:$A,"&lt;="&amp;$A$2)</f>
        <v>0</v>
      </c>
      <c r="U76" s="6">
        <f>SUMIFS(PASTE_DQS_TRACKER!$D:$D,PASTE_DQS_TRACKER!$C:$C,Swaps_wk!$AQ76,PASTE_DQS_TRACKER!$B:$B,Swaps_wk!U$2,PASTE_DQS_TRACKER!$A:$A,"&gt;="&amp;$A$1,PASTE_DQS_TRACKER!$A:$A,"&lt;="&amp;$A$2)-SUMIFS(PASTE_DQS_TRACKER!$D:$D,PASTE_DQS_TRACKER!$C:$C,Swaps_wk!$AQ76,PASTE_DQS_TRACKER!$E:$E,Swaps_wk!U$2,PASTE_DQS_TRACKER!$A:$A,"&gt;="&amp;$A$1,PASTE_DQS_TRACKER!$A:$A,"&lt;="&amp;$A$2)</f>
        <v>0</v>
      </c>
      <c r="V76" s="6">
        <f>SUMIFS(PASTE_DQS_TRACKER!$D:$D,PASTE_DQS_TRACKER!$C:$C,Swaps_wk!$AQ76,PASTE_DQS_TRACKER!$B:$B,Swaps_wk!V$2,PASTE_DQS_TRACKER!$A:$A,"&gt;="&amp;$A$1,PASTE_DQS_TRACKER!$A:$A,"&lt;="&amp;$A$2)-SUMIFS(PASTE_DQS_TRACKER!$D:$D,PASTE_DQS_TRACKER!$C:$C,Swaps_wk!$AQ76,PASTE_DQS_TRACKER!$E:$E,Swaps_wk!V$2,PASTE_DQS_TRACKER!$A:$A,"&gt;="&amp;$A$1,PASTE_DQS_TRACKER!$A:$A,"&lt;="&amp;$A$2)</f>
        <v>0</v>
      </c>
      <c r="W76" s="6">
        <f>SUMIFS(PASTE_DQS_TRACKER!$D:$D,PASTE_DQS_TRACKER!$C:$C,Swaps_wk!$AQ76,PASTE_DQS_TRACKER!$B:$B,Swaps_wk!W$2,PASTE_DQS_TRACKER!$A:$A,"&gt;="&amp;$A$1,PASTE_DQS_TRACKER!$A:$A,"&lt;="&amp;$A$2)-SUMIFS(PASTE_DQS_TRACKER!$D:$D,PASTE_DQS_TRACKER!$C:$C,Swaps_wk!$AQ76,PASTE_DQS_TRACKER!$E:$E,Swaps_wk!W$2,PASTE_DQS_TRACKER!$A:$A,"&gt;="&amp;$A$1,PASTE_DQS_TRACKER!$A:$A,"&lt;="&amp;$A$2)</f>
        <v>0</v>
      </c>
      <c r="X76" s="6">
        <f>SUMIFS(PASTE_DQS_TRACKER!$D:$D,PASTE_DQS_TRACKER!$C:$C,Swaps_wk!$AQ76,PASTE_DQS_TRACKER!$B:$B,Swaps_wk!X$2,PASTE_DQS_TRACKER!$A:$A,"&gt;="&amp;$A$1,PASTE_DQS_TRACKER!$A:$A,"&lt;="&amp;$A$2)-SUMIFS(PASTE_DQS_TRACKER!$D:$D,PASTE_DQS_TRACKER!$C:$C,Swaps_wk!$AQ76,PASTE_DQS_TRACKER!$E:$E,Swaps_wk!X$2,PASTE_DQS_TRACKER!$A:$A,"&gt;="&amp;$A$1,PASTE_DQS_TRACKER!$A:$A,"&lt;="&amp;$A$2)</f>
        <v>0</v>
      </c>
      <c r="Y76" s="6">
        <f>SUMIFS(PASTE_DQS_TRACKER!$D:$D,PASTE_DQS_TRACKER!$C:$C,Swaps_wk!$AQ76,PASTE_DQS_TRACKER!$B:$B,Swaps_wk!Y$2,PASTE_DQS_TRACKER!$A:$A,"&gt;="&amp;$A$1,PASTE_DQS_TRACKER!$A:$A,"&lt;="&amp;$A$2)-SUMIFS(PASTE_DQS_TRACKER!$D:$D,PASTE_DQS_TRACKER!$C:$C,Swaps_wk!$AQ76,PASTE_DQS_TRACKER!$E:$E,Swaps_wk!Y$2,PASTE_DQS_TRACKER!$A:$A,"&gt;="&amp;$A$1,PASTE_DQS_TRACKER!$A:$A,"&lt;="&amp;$A$2)</f>
        <v>0</v>
      </c>
      <c r="Z76" s="6">
        <f>SUMIFS(PASTE_DQS_TRACKER!$D:$D,PASTE_DQS_TRACKER!$C:$C,Swaps_wk!$AQ76,PASTE_DQS_TRACKER!$B:$B,Swaps_wk!Z$2,PASTE_DQS_TRACKER!$A:$A,"&gt;="&amp;$A$1,PASTE_DQS_TRACKER!$A:$A,"&lt;="&amp;$A$2)-SUMIFS(PASTE_DQS_TRACKER!$D:$D,PASTE_DQS_TRACKER!$C:$C,Swaps_wk!$AQ76,PASTE_DQS_TRACKER!$E:$E,Swaps_wk!Z$2,PASTE_DQS_TRACKER!$A:$A,"&gt;="&amp;$A$1,PASTE_DQS_TRACKER!$A:$A,"&lt;="&amp;$A$2)</f>
        <v>0</v>
      </c>
      <c r="AA76" s="6">
        <f>SUMIFS(PASTE_DQS_TRACKER!$D:$D,PASTE_DQS_TRACKER!$C:$C,Swaps_wk!$AQ76,PASTE_DQS_TRACKER!$B:$B,Swaps_wk!AA$2,PASTE_DQS_TRACKER!$A:$A,"&gt;="&amp;$A$1,PASTE_DQS_TRACKER!$A:$A,"&lt;="&amp;$A$2)-SUMIFS(PASTE_DQS_TRACKER!$D:$D,PASTE_DQS_TRACKER!$C:$C,Swaps_wk!$AQ76,PASTE_DQS_TRACKER!$E:$E,Swaps_wk!AA$2,PASTE_DQS_TRACKER!$A:$A,"&gt;="&amp;$A$1,PASTE_DQS_TRACKER!$A:$A,"&lt;="&amp;$A$2)</f>
        <v>0</v>
      </c>
      <c r="AB76" s="6">
        <f>SUMIFS(PASTE_DQS_TRACKER!$D:$D,PASTE_DQS_TRACKER!$C:$C,Swaps_wk!$AQ76,PASTE_DQS_TRACKER!$B:$B,Swaps_wk!AB$2,PASTE_DQS_TRACKER!$A:$A,"&gt;="&amp;$A$1,PASTE_DQS_TRACKER!$A:$A,"&lt;="&amp;$A$2)-SUMIFS(PASTE_DQS_TRACKER!$D:$D,PASTE_DQS_TRACKER!$C:$C,Swaps_wk!$AQ76,PASTE_DQS_TRACKER!$E:$E,Swaps_wk!AB$2,PASTE_DQS_TRACKER!$A:$A,"&gt;="&amp;$A$1,PASTE_DQS_TRACKER!$A:$A,"&lt;="&amp;$A$2)</f>
        <v>0</v>
      </c>
      <c r="AC76" s="6">
        <f>SUMIFS(PASTE_DQS_TRACKER!$D:$D,PASTE_DQS_TRACKER!$C:$C,Swaps_wk!$AQ76,PASTE_DQS_TRACKER!$B:$B,Swaps_wk!AC$2,PASTE_DQS_TRACKER!$A:$A,"&gt;="&amp;$A$1,PASTE_DQS_TRACKER!$A:$A,"&lt;="&amp;$A$2)-SUMIFS(PASTE_DQS_TRACKER!$D:$D,PASTE_DQS_TRACKER!$C:$C,Swaps_wk!$AQ76,PASTE_DQS_TRACKER!$E:$E,Swaps_wk!AC$2,PASTE_DQS_TRACKER!$A:$A,"&gt;="&amp;$A$1,PASTE_DQS_TRACKER!$A:$A,"&lt;="&amp;$A$2)</f>
        <v>0</v>
      </c>
      <c r="AD76" s="6">
        <f>SUMIFS(PASTE_DQS_TRACKER!$D:$D,PASTE_DQS_TRACKER!$C:$C,Swaps_wk!$AQ76,PASTE_DQS_TRACKER!$B:$B,Swaps_wk!AD$2,PASTE_DQS_TRACKER!$A:$A,"&gt;="&amp;$A$1,PASTE_DQS_TRACKER!$A:$A,"&lt;="&amp;$A$2)-SUMIFS(PASTE_DQS_TRACKER!$D:$D,PASTE_DQS_TRACKER!$C:$C,Swaps_wk!$AQ76,PASTE_DQS_TRACKER!$E:$E,Swaps_wk!AD$2,PASTE_DQS_TRACKER!$A:$A,"&gt;="&amp;$A$1,PASTE_DQS_TRACKER!$A:$A,"&lt;="&amp;$A$2)</f>
        <v>0</v>
      </c>
      <c r="AE76" s="6">
        <f>SUMIFS(PASTE_DQS_TRACKER!$D:$D,PASTE_DQS_TRACKER!$C:$C,Swaps_wk!$AQ76,PASTE_DQS_TRACKER!$B:$B,Swaps_wk!AE$2,PASTE_DQS_TRACKER!$A:$A,"&gt;="&amp;$A$1,PASTE_DQS_TRACKER!$A:$A,"&lt;="&amp;$A$2)-SUMIFS(PASTE_DQS_TRACKER!$D:$D,PASTE_DQS_TRACKER!$C:$C,Swaps_wk!$AQ76,PASTE_DQS_TRACKER!$E:$E,Swaps_wk!AE$2,PASTE_DQS_TRACKER!$A:$A,"&gt;="&amp;$A$1,PASTE_DQS_TRACKER!$A:$A,"&lt;="&amp;$A$2)</f>
        <v>0</v>
      </c>
      <c r="AF76" s="6">
        <f>SUMIFS(PASTE_DQS_TRACKER!$D:$D,PASTE_DQS_TRACKER!$C:$C,Swaps_wk!$AQ76,PASTE_DQS_TRACKER!$B:$B,Swaps_wk!AF$2,PASTE_DQS_TRACKER!$A:$A,"&gt;="&amp;$A$1,PASTE_DQS_TRACKER!$A:$A,"&lt;="&amp;$A$2)-SUMIFS(PASTE_DQS_TRACKER!$D:$D,PASTE_DQS_TRACKER!$C:$C,Swaps_wk!$AQ76,PASTE_DQS_TRACKER!$E:$E,Swaps_wk!AF$2,PASTE_DQS_TRACKER!$A:$A,"&gt;="&amp;$A$1,PASTE_DQS_TRACKER!$A:$A,"&lt;="&amp;$A$2)</f>
        <v>0</v>
      </c>
      <c r="AG76" s="6">
        <f>SUMIFS(PASTE_DQS_TRACKER!$D:$D,PASTE_DQS_TRACKER!$C:$C,Swaps_wk!$AQ76,PASTE_DQS_TRACKER!$B:$B,Swaps_wk!AG$2,PASTE_DQS_TRACKER!$A:$A,"&gt;="&amp;$A$1,PASTE_DQS_TRACKER!$A:$A,"&lt;="&amp;$A$2)-SUMIFS(PASTE_DQS_TRACKER!$D:$D,PASTE_DQS_TRACKER!$C:$C,Swaps_wk!$AQ76,PASTE_DQS_TRACKER!$E:$E,Swaps_wk!AG$2,PASTE_DQS_TRACKER!$A:$A,"&gt;="&amp;$A$1,PASTE_DQS_TRACKER!$A:$A,"&lt;="&amp;$A$2)</f>
        <v>0</v>
      </c>
      <c r="AH76" s="6">
        <f>SUMIFS(PASTE_DQS_TRACKER!$D:$D,PASTE_DQS_TRACKER!$C:$C,Swaps_wk!$AQ76,PASTE_DQS_TRACKER!$B:$B,Swaps_wk!AH$2,PASTE_DQS_TRACKER!$A:$A,"&gt;="&amp;$A$1,PASTE_DQS_TRACKER!$A:$A,"&lt;="&amp;$A$2)-SUMIFS(PASTE_DQS_TRACKER!$D:$D,PASTE_DQS_TRACKER!$C:$C,Swaps_wk!$AQ76,PASTE_DQS_TRACKER!$E:$E,Swaps_wk!AH$2,PASTE_DQS_TRACKER!$A:$A,"&gt;="&amp;$A$1,PASTE_DQS_TRACKER!$A:$A,"&lt;="&amp;$A$2)</f>
        <v>0</v>
      </c>
      <c r="AI76" s="6">
        <f>SUMIFS(PASTE_DQS_TRACKER!$D:$D,PASTE_DQS_TRACKER!$C:$C,Swaps_wk!$AQ76,PASTE_DQS_TRACKER!$B:$B,Swaps_wk!AI$2,PASTE_DQS_TRACKER!$A:$A,"&gt;="&amp;$A$1,PASTE_DQS_TRACKER!$A:$A,"&lt;="&amp;$A$2)-SUMIFS(PASTE_DQS_TRACKER!$D:$D,PASTE_DQS_TRACKER!$C:$C,Swaps_wk!$AQ76,PASTE_DQS_TRACKER!$E:$E,Swaps_wk!AI$2,PASTE_DQS_TRACKER!$A:$A,"&gt;="&amp;$A$1,PASTE_DQS_TRACKER!$A:$A,"&lt;="&amp;$A$2)</f>
        <v>0</v>
      </c>
      <c r="AJ76" s="6">
        <f>SUMIFS(PASTE_DQS_TRACKER!$D:$D,PASTE_DQS_TRACKER!$C:$C,Swaps_wk!$AQ76,PASTE_DQS_TRACKER!$B:$B,Swaps_wk!AJ$2,PASTE_DQS_TRACKER!$A:$A,"&gt;="&amp;$A$1,PASTE_DQS_TRACKER!$A:$A,"&lt;="&amp;$A$2)-SUMIFS(PASTE_DQS_TRACKER!$D:$D,PASTE_DQS_TRACKER!$C:$C,Swaps_wk!$AQ76,PASTE_DQS_TRACKER!$E:$E,Swaps_wk!AJ$2,PASTE_DQS_TRACKER!$A:$A,"&gt;="&amp;$A$1,PASTE_DQS_TRACKER!$A:$A,"&lt;="&amp;$A$2)</f>
        <v>0</v>
      </c>
      <c r="AK76" s="6">
        <f>SUMIFS(PASTE_DQS_TRACKER!$D:$D,PASTE_DQS_TRACKER!$C:$C,Swaps_wk!$AQ76,PASTE_DQS_TRACKER!$B:$B,Swaps_wk!AK$2,PASTE_DQS_TRACKER!$A:$A,"&gt;="&amp;$A$1,PASTE_DQS_TRACKER!$A:$A,"&lt;="&amp;$A$2)-SUMIFS(PASTE_DQS_TRACKER!$D:$D,PASTE_DQS_TRACKER!$C:$C,Swaps_wk!$AQ76,PASTE_DQS_TRACKER!$E:$E,Swaps_wk!AK$2,PASTE_DQS_TRACKER!$A:$A,"&gt;="&amp;$A$1,PASTE_DQS_TRACKER!$A:$A,"&lt;="&amp;$A$2)</f>
        <v>0</v>
      </c>
      <c r="AL76" s="6">
        <f>SUMIFS(PASTE_DQS_TRACKER!$D:$D,PASTE_DQS_TRACKER!$C:$C,Swaps_wk!$AQ76,PASTE_DQS_TRACKER!$B:$B,Swaps_wk!AL$2,PASTE_DQS_TRACKER!$A:$A,"&gt;="&amp;$A$1,PASTE_DQS_TRACKER!$A:$A,"&lt;="&amp;$A$2)-SUMIFS(PASTE_DQS_TRACKER!$D:$D,PASTE_DQS_TRACKER!$C:$C,Swaps_wk!$AQ76,PASTE_DQS_TRACKER!$E:$E,Swaps_wk!AL$2,PASTE_DQS_TRACKER!$A:$A,"&gt;="&amp;$A$1,PASTE_DQS_TRACKER!$A:$A,"&lt;="&amp;$A$2)</f>
        <v>0</v>
      </c>
      <c r="AM76" s="6">
        <f>SUMIFS(PASTE_DQS_TRACKER!$D:$D,PASTE_DQS_TRACKER!$C:$C,Swaps_wk!$AQ76,PASTE_DQS_TRACKER!$B:$B,Swaps_wk!AM$2,PASTE_DQS_TRACKER!$A:$A,"&gt;="&amp;$A$1,PASTE_DQS_TRACKER!$A:$A,"&lt;="&amp;$A$2)-SUMIFS(PASTE_DQS_TRACKER!$D:$D,PASTE_DQS_TRACKER!$C:$C,Swaps_wk!$AQ76,PASTE_DQS_TRACKER!$E:$E,Swaps_wk!AM$2,PASTE_DQS_TRACKER!$A:$A,"&gt;="&amp;$A$1,PASTE_DQS_TRACKER!$A:$A,"&lt;="&amp;$A$2)</f>
        <v>0</v>
      </c>
      <c r="AN76" s="6">
        <f>SUMIFS(PASTE_DQS_TRACKER!$D:$D,PASTE_DQS_TRACKER!$C:$C,Swaps_wk!$AQ76,PASTE_DQS_TRACKER!$B:$B,Swaps_wk!AN$2,PASTE_DQS_TRACKER!$A:$A,"&gt;="&amp;$A$1,PASTE_DQS_TRACKER!$A:$A,"&lt;="&amp;$A$2)-SUMIFS(PASTE_DQS_TRACKER!$D:$D,PASTE_DQS_TRACKER!$C:$C,Swaps_wk!$AQ76,PASTE_DQS_TRACKER!$E:$E,Swaps_wk!AN$2,PASTE_DQS_TRACKER!$A:$A,"&gt;="&amp;$A$1,PASTE_DQS_TRACKER!$A:$A,"&lt;="&amp;$A$2)</f>
        <v>0</v>
      </c>
      <c r="AO76" s="6">
        <f t="shared" si="2"/>
        <v>0</v>
      </c>
      <c r="AP76">
        <v>75</v>
      </c>
      <c r="AQ76" t="str">
        <f t="shared" si="3"/>
        <v>LIN/*6AN58</v>
      </c>
    </row>
    <row r="77" spans="1:43" x14ac:dyDescent="0.25">
      <c r="A77" t="s">
        <v>221</v>
      </c>
      <c r="B77" s="6">
        <f>SUMIFS(PASTE_DQS_TRACKER!$D:$D,PASTE_DQS_TRACKER!$C:$C,Swaps_wk!$AQ77,PASTE_DQS_TRACKER!$B:$B,Swaps_wk!B$2,PASTE_DQS_TRACKER!$A:$A,"&gt;="&amp;$A$1,PASTE_DQS_TRACKER!$A:$A,"&lt;="&amp;$A$2)-SUMIFS(PASTE_DQS_TRACKER!$D:$D,PASTE_DQS_TRACKER!$C:$C,Swaps_wk!$AQ77,PASTE_DQS_TRACKER!$E:$E,Swaps_wk!B$2,PASTE_DQS_TRACKER!$A:$A,"&gt;="&amp;$A$1,PASTE_DQS_TRACKER!$A:$A,"&lt;="&amp;$A$2)</f>
        <v>0</v>
      </c>
      <c r="C77" s="6">
        <f>SUMIFS(PASTE_DQS_TRACKER!$D:$D,PASTE_DQS_TRACKER!$C:$C,Swaps_wk!$AQ77,PASTE_DQS_TRACKER!$B:$B,Swaps_wk!C$2,PASTE_DQS_TRACKER!$A:$A,"&gt;="&amp;$A$1,PASTE_DQS_TRACKER!$A:$A,"&lt;="&amp;$A$2)-SUMIFS(PASTE_DQS_TRACKER!$D:$D,PASTE_DQS_TRACKER!$C:$C,Swaps_wk!$AQ77,PASTE_DQS_TRACKER!$E:$E,Swaps_wk!C$2,PASTE_DQS_TRACKER!$A:$A,"&gt;="&amp;$A$1,PASTE_DQS_TRACKER!$A:$A,"&lt;="&amp;$A$2)</f>
        <v>0</v>
      </c>
      <c r="D77" s="6">
        <f>SUMIFS(PASTE_DQS_TRACKER!$D:$D,PASTE_DQS_TRACKER!$C:$C,Swaps_wk!$AQ77,PASTE_DQS_TRACKER!$B:$B,Swaps_wk!D$2,PASTE_DQS_TRACKER!$A:$A,"&gt;="&amp;$A$1,PASTE_DQS_TRACKER!$A:$A,"&lt;="&amp;$A$2)-SUMIFS(PASTE_DQS_TRACKER!$D:$D,PASTE_DQS_TRACKER!$C:$C,Swaps_wk!$AQ77,PASTE_DQS_TRACKER!$E:$E,Swaps_wk!D$2,PASTE_DQS_TRACKER!$A:$A,"&gt;="&amp;$A$1,PASTE_DQS_TRACKER!$A:$A,"&lt;="&amp;$A$2)</f>
        <v>0</v>
      </c>
      <c r="E77" s="6">
        <f>SUMIFS(PASTE_DQS_TRACKER!$D:$D,PASTE_DQS_TRACKER!$C:$C,Swaps_wk!$AQ77,PASTE_DQS_TRACKER!$B:$B,Swaps_wk!E$2,PASTE_DQS_TRACKER!$A:$A,"&gt;="&amp;$A$1,PASTE_DQS_TRACKER!$A:$A,"&lt;="&amp;$A$2)-SUMIFS(PASTE_DQS_TRACKER!$D:$D,PASTE_DQS_TRACKER!$C:$C,Swaps_wk!$AQ77,PASTE_DQS_TRACKER!$E:$E,Swaps_wk!E$2,PASTE_DQS_TRACKER!$A:$A,"&gt;="&amp;$A$1,PASTE_DQS_TRACKER!$A:$A,"&lt;="&amp;$A$2)</f>
        <v>0</v>
      </c>
      <c r="F77" s="6">
        <f>SUMIFS(PASTE_DQS_TRACKER!$D:$D,PASTE_DQS_TRACKER!$C:$C,Swaps_wk!$AQ77,PASTE_DQS_TRACKER!$B:$B,Swaps_wk!F$2,PASTE_DQS_TRACKER!$A:$A,"&gt;="&amp;$A$1,PASTE_DQS_TRACKER!$A:$A,"&lt;="&amp;$A$2)-SUMIFS(PASTE_DQS_TRACKER!$D:$D,PASTE_DQS_TRACKER!$C:$C,Swaps_wk!$AQ77,PASTE_DQS_TRACKER!$E:$E,Swaps_wk!F$2,PASTE_DQS_TRACKER!$A:$A,"&gt;="&amp;$A$1,PASTE_DQS_TRACKER!$A:$A,"&lt;="&amp;$A$2)</f>
        <v>0</v>
      </c>
      <c r="G77" s="6">
        <f>SUMIFS(PASTE_DQS_TRACKER!$D:$D,PASTE_DQS_TRACKER!$C:$C,Swaps_wk!$AQ77,PASTE_DQS_TRACKER!$B:$B,Swaps_wk!G$2,PASTE_DQS_TRACKER!$A:$A,"&gt;="&amp;$A$1,PASTE_DQS_TRACKER!$A:$A,"&lt;="&amp;$A$2)-SUMIFS(PASTE_DQS_TRACKER!$D:$D,PASTE_DQS_TRACKER!$C:$C,Swaps_wk!$AQ77,PASTE_DQS_TRACKER!$E:$E,Swaps_wk!G$2,PASTE_DQS_TRACKER!$A:$A,"&gt;="&amp;$A$1,PASTE_DQS_TRACKER!$A:$A,"&lt;="&amp;$A$2)</f>
        <v>0</v>
      </c>
      <c r="H77" s="6">
        <f>SUMIFS(PASTE_DQS_TRACKER!$D:$D,PASTE_DQS_TRACKER!$C:$C,Swaps_wk!$AQ77,PASTE_DQS_TRACKER!$B:$B,Swaps_wk!H$2,PASTE_DQS_TRACKER!$A:$A,"&gt;="&amp;$A$1,PASTE_DQS_TRACKER!$A:$A,"&lt;="&amp;$A$2)-SUMIFS(PASTE_DQS_TRACKER!$D:$D,PASTE_DQS_TRACKER!$C:$C,Swaps_wk!$AQ77,PASTE_DQS_TRACKER!$E:$E,Swaps_wk!H$2,PASTE_DQS_TRACKER!$A:$A,"&gt;="&amp;$A$1,PASTE_DQS_TRACKER!$A:$A,"&lt;="&amp;$A$2)</f>
        <v>0</v>
      </c>
      <c r="I77" s="6">
        <f>SUMIFS(PASTE_DQS_TRACKER!$D:$D,PASTE_DQS_TRACKER!$C:$C,Swaps_wk!$AQ77,PASTE_DQS_TRACKER!$B:$B,Swaps_wk!I$2,PASTE_DQS_TRACKER!$A:$A,"&gt;="&amp;$A$1,PASTE_DQS_TRACKER!$A:$A,"&lt;="&amp;$A$2)-SUMIFS(PASTE_DQS_TRACKER!$D:$D,PASTE_DQS_TRACKER!$C:$C,Swaps_wk!$AQ77,PASTE_DQS_TRACKER!$E:$E,Swaps_wk!I$2,PASTE_DQS_TRACKER!$A:$A,"&gt;="&amp;$A$1,PASTE_DQS_TRACKER!$A:$A,"&lt;="&amp;$A$2)</f>
        <v>0</v>
      </c>
      <c r="J77" s="6">
        <f>SUMIFS(PASTE_DQS_TRACKER!$D:$D,PASTE_DQS_TRACKER!$C:$C,Swaps_wk!$AQ77,PASTE_DQS_TRACKER!$B:$B,Swaps_wk!J$2,PASTE_DQS_TRACKER!$A:$A,"&gt;="&amp;$A$1,PASTE_DQS_TRACKER!$A:$A,"&lt;="&amp;$A$2)-SUMIFS(PASTE_DQS_TRACKER!$D:$D,PASTE_DQS_TRACKER!$C:$C,Swaps_wk!$AQ77,PASTE_DQS_TRACKER!$E:$E,Swaps_wk!J$2,PASTE_DQS_TRACKER!$A:$A,"&gt;="&amp;$A$1,PASTE_DQS_TRACKER!$A:$A,"&lt;="&amp;$A$2)</f>
        <v>0</v>
      </c>
      <c r="K77" s="6">
        <f>SUMIFS(PASTE_DQS_TRACKER!$D:$D,PASTE_DQS_TRACKER!$C:$C,Swaps_wk!$AQ77,PASTE_DQS_TRACKER!$B:$B,Swaps_wk!K$2,PASTE_DQS_TRACKER!$A:$A,"&gt;="&amp;$A$1,PASTE_DQS_TRACKER!$A:$A,"&lt;="&amp;$A$2)-SUMIFS(PASTE_DQS_TRACKER!$D:$D,PASTE_DQS_TRACKER!$C:$C,Swaps_wk!$AQ77,PASTE_DQS_TRACKER!$E:$E,Swaps_wk!K$2,PASTE_DQS_TRACKER!$A:$A,"&gt;="&amp;$A$1,PASTE_DQS_TRACKER!$A:$A,"&lt;="&amp;$A$2)</f>
        <v>0</v>
      </c>
      <c r="L77" s="6">
        <f>SUMIFS(PASTE_DQS_TRACKER!$D:$D,PASTE_DQS_TRACKER!$C:$C,Swaps_wk!$AQ77,PASTE_DQS_TRACKER!$B:$B,Swaps_wk!L$2,PASTE_DQS_TRACKER!$A:$A,"&gt;="&amp;$A$1,PASTE_DQS_TRACKER!$A:$A,"&lt;="&amp;$A$2)-SUMIFS(PASTE_DQS_TRACKER!$D:$D,PASTE_DQS_TRACKER!$C:$C,Swaps_wk!$AQ77,PASTE_DQS_TRACKER!$E:$E,Swaps_wk!L$2,PASTE_DQS_TRACKER!$A:$A,"&gt;="&amp;$A$1,PASTE_DQS_TRACKER!$A:$A,"&lt;="&amp;$A$2)</f>
        <v>0</v>
      </c>
      <c r="M77" s="6">
        <f>SUMIFS(PASTE_DQS_TRACKER!$D:$D,PASTE_DQS_TRACKER!$C:$C,Swaps_wk!$AQ77,PASTE_DQS_TRACKER!$B:$B,Swaps_wk!M$2,PASTE_DQS_TRACKER!$A:$A,"&gt;="&amp;$A$1,PASTE_DQS_TRACKER!$A:$A,"&lt;="&amp;$A$2)-SUMIFS(PASTE_DQS_TRACKER!$D:$D,PASTE_DQS_TRACKER!$C:$C,Swaps_wk!$AQ77,PASTE_DQS_TRACKER!$E:$E,Swaps_wk!M$2,PASTE_DQS_TRACKER!$A:$A,"&gt;="&amp;$A$1,PASTE_DQS_TRACKER!$A:$A,"&lt;="&amp;$A$2)</f>
        <v>0</v>
      </c>
      <c r="N77" s="6">
        <f>SUMIFS(PASTE_DQS_TRACKER!$D:$D,PASTE_DQS_TRACKER!$C:$C,Swaps_wk!$AQ77,PASTE_DQS_TRACKER!$B:$B,Swaps_wk!N$2,PASTE_DQS_TRACKER!$A:$A,"&gt;="&amp;$A$1,PASTE_DQS_TRACKER!$A:$A,"&lt;="&amp;$A$2)-SUMIFS(PASTE_DQS_TRACKER!$D:$D,PASTE_DQS_TRACKER!$C:$C,Swaps_wk!$AQ77,PASTE_DQS_TRACKER!$E:$E,Swaps_wk!N$2,PASTE_DQS_TRACKER!$A:$A,"&gt;="&amp;$A$1,PASTE_DQS_TRACKER!$A:$A,"&lt;="&amp;$A$2)</f>
        <v>0</v>
      </c>
      <c r="O77" s="6">
        <f>SUMIFS(PASTE_DQS_TRACKER!$D:$D,PASTE_DQS_TRACKER!$C:$C,Swaps_wk!$AQ77,PASTE_DQS_TRACKER!$B:$B,Swaps_wk!O$2,PASTE_DQS_TRACKER!$A:$A,"&gt;="&amp;$A$1,PASTE_DQS_TRACKER!$A:$A,"&lt;="&amp;$A$2)-SUMIFS(PASTE_DQS_TRACKER!$D:$D,PASTE_DQS_TRACKER!$C:$C,Swaps_wk!$AQ77,PASTE_DQS_TRACKER!$E:$E,Swaps_wk!O$2,PASTE_DQS_TRACKER!$A:$A,"&gt;="&amp;$A$1,PASTE_DQS_TRACKER!$A:$A,"&lt;="&amp;$A$2)</f>
        <v>0</v>
      </c>
      <c r="P77" s="6">
        <f>SUMIFS(PASTE_DQS_TRACKER!$D:$D,PASTE_DQS_TRACKER!$C:$C,Swaps_wk!$AQ77,PASTE_DQS_TRACKER!$B:$B,Swaps_wk!P$2,PASTE_DQS_TRACKER!$A:$A,"&gt;="&amp;$A$1,PASTE_DQS_TRACKER!$A:$A,"&lt;="&amp;$A$2)-SUMIFS(PASTE_DQS_TRACKER!$D:$D,PASTE_DQS_TRACKER!$C:$C,Swaps_wk!$AQ77,PASTE_DQS_TRACKER!$E:$E,Swaps_wk!P$2,PASTE_DQS_TRACKER!$A:$A,"&gt;="&amp;$A$1,PASTE_DQS_TRACKER!$A:$A,"&lt;="&amp;$A$2)</f>
        <v>0</v>
      </c>
      <c r="Q77" s="6">
        <f>SUMIFS(PASTE_DQS_TRACKER!$D:$D,PASTE_DQS_TRACKER!$C:$C,Swaps_wk!$AQ77,PASTE_DQS_TRACKER!$B:$B,Swaps_wk!Q$2,PASTE_DQS_TRACKER!$A:$A,"&gt;="&amp;$A$1,PASTE_DQS_TRACKER!$A:$A,"&lt;="&amp;$A$2)-SUMIFS(PASTE_DQS_TRACKER!$D:$D,PASTE_DQS_TRACKER!$C:$C,Swaps_wk!$AQ77,PASTE_DQS_TRACKER!$E:$E,Swaps_wk!Q$2,PASTE_DQS_TRACKER!$A:$A,"&gt;="&amp;$A$1,PASTE_DQS_TRACKER!$A:$A,"&lt;="&amp;$A$2)</f>
        <v>0</v>
      </c>
      <c r="R77" s="6">
        <f>SUMIFS(PASTE_DQS_TRACKER!$D:$D,PASTE_DQS_TRACKER!$C:$C,Swaps_wk!$AQ77,PASTE_DQS_TRACKER!$B:$B,Swaps_wk!R$2,PASTE_DQS_TRACKER!$A:$A,"&gt;="&amp;$A$1,PASTE_DQS_TRACKER!$A:$A,"&lt;="&amp;$A$2)-SUMIFS(PASTE_DQS_TRACKER!$D:$D,PASTE_DQS_TRACKER!$C:$C,Swaps_wk!$AQ77,PASTE_DQS_TRACKER!$E:$E,Swaps_wk!R$2,PASTE_DQS_TRACKER!$A:$A,"&gt;="&amp;$A$1,PASTE_DQS_TRACKER!$A:$A,"&lt;="&amp;$A$2)</f>
        <v>0</v>
      </c>
      <c r="S77" s="6">
        <f>SUMIFS(PASTE_DQS_TRACKER!$D:$D,PASTE_DQS_TRACKER!$C:$C,Swaps_wk!$AQ77,PASTE_DQS_TRACKER!$B:$B,Swaps_wk!S$2,PASTE_DQS_TRACKER!$A:$A,"&gt;="&amp;$A$1,PASTE_DQS_TRACKER!$A:$A,"&lt;="&amp;$A$2)-SUMIFS(PASTE_DQS_TRACKER!$D:$D,PASTE_DQS_TRACKER!$C:$C,Swaps_wk!$AQ77,PASTE_DQS_TRACKER!$E:$E,Swaps_wk!S$2,PASTE_DQS_TRACKER!$A:$A,"&gt;="&amp;$A$1,PASTE_DQS_TRACKER!$A:$A,"&lt;="&amp;$A$2)</f>
        <v>0</v>
      </c>
      <c r="T77" s="6">
        <f>SUMIFS(PASTE_DQS_TRACKER!$D:$D,PASTE_DQS_TRACKER!$C:$C,Swaps_wk!$AQ77,PASTE_DQS_TRACKER!$B:$B,Swaps_wk!T$2,PASTE_DQS_TRACKER!$A:$A,"&gt;="&amp;$A$1,PASTE_DQS_TRACKER!$A:$A,"&lt;="&amp;$A$2)-SUMIFS(PASTE_DQS_TRACKER!$D:$D,PASTE_DQS_TRACKER!$C:$C,Swaps_wk!$AQ77,PASTE_DQS_TRACKER!$E:$E,Swaps_wk!T$2,PASTE_DQS_TRACKER!$A:$A,"&gt;="&amp;$A$1,PASTE_DQS_TRACKER!$A:$A,"&lt;="&amp;$A$2)</f>
        <v>0</v>
      </c>
      <c r="U77" s="6">
        <f>SUMIFS(PASTE_DQS_TRACKER!$D:$D,PASTE_DQS_TRACKER!$C:$C,Swaps_wk!$AQ77,PASTE_DQS_TRACKER!$B:$B,Swaps_wk!U$2,PASTE_DQS_TRACKER!$A:$A,"&gt;="&amp;$A$1,PASTE_DQS_TRACKER!$A:$A,"&lt;="&amp;$A$2)-SUMIFS(PASTE_DQS_TRACKER!$D:$D,PASTE_DQS_TRACKER!$C:$C,Swaps_wk!$AQ77,PASTE_DQS_TRACKER!$E:$E,Swaps_wk!U$2,PASTE_DQS_TRACKER!$A:$A,"&gt;="&amp;$A$1,PASTE_DQS_TRACKER!$A:$A,"&lt;="&amp;$A$2)</f>
        <v>0</v>
      </c>
      <c r="V77" s="6">
        <f>SUMIFS(PASTE_DQS_TRACKER!$D:$D,PASTE_DQS_TRACKER!$C:$C,Swaps_wk!$AQ77,PASTE_DQS_TRACKER!$B:$B,Swaps_wk!V$2,PASTE_DQS_TRACKER!$A:$A,"&gt;="&amp;$A$1,PASTE_DQS_TRACKER!$A:$A,"&lt;="&amp;$A$2)-SUMIFS(PASTE_DQS_TRACKER!$D:$D,PASTE_DQS_TRACKER!$C:$C,Swaps_wk!$AQ77,PASTE_DQS_TRACKER!$E:$E,Swaps_wk!V$2,PASTE_DQS_TRACKER!$A:$A,"&gt;="&amp;$A$1,PASTE_DQS_TRACKER!$A:$A,"&lt;="&amp;$A$2)</f>
        <v>0</v>
      </c>
      <c r="W77" s="6">
        <f>SUMIFS(PASTE_DQS_TRACKER!$D:$D,PASTE_DQS_TRACKER!$C:$C,Swaps_wk!$AQ77,PASTE_DQS_TRACKER!$B:$B,Swaps_wk!W$2,PASTE_DQS_TRACKER!$A:$A,"&gt;="&amp;$A$1,PASTE_DQS_TRACKER!$A:$A,"&lt;="&amp;$A$2)-SUMIFS(PASTE_DQS_TRACKER!$D:$D,PASTE_DQS_TRACKER!$C:$C,Swaps_wk!$AQ77,PASTE_DQS_TRACKER!$E:$E,Swaps_wk!W$2,PASTE_DQS_TRACKER!$A:$A,"&gt;="&amp;$A$1,PASTE_DQS_TRACKER!$A:$A,"&lt;="&amp;$A$2)</f>
        <v>0</v>
      </c>
      <c r="X77" s="6">
        <f>SUMIFS(PASTE_DQS_TRACKER!$D:$D,PASTE_DQS_TRACKER!$C:$C,Swaps_wk!$AQ77,PASTE_DQS_TRACKER!$B:$B,Swaps_wk!X$2,PASTE_DQS_TRACKER!$A:$A,"&gt;="&amp;$A$1,PASTE_DQS_TRACKER!$A:$A,"&lt;="&amp;$A$2)-SUMIFS(PASTE_DQS_TRACKER!$D:$D,PASTE_DQS_TRACKER!$C:$C,Swaps_wk!$AQ77,PASTE_DQS_TRACKER!$E:$E,Swaps_wk!X$2,PASTE_DQS_TRACKER!$A:$A,"&gt;="&amp;$A$1,PASTE_DQS_TRACKER!$A:$A,"&lt;="&amp;$A$2)</f>
        <v>0</v>
      </c>
      <c r="Y77" s="6">
        <f>SUMIFS(PASTE_DQS_TRACKER!$D:$D,PASTE_DQS_TRACKER!$C:$C,Swaps_wk!$AQ77,PASTE_DQS_TRACKER!$B:$B,Swaps_wk!Y$2,PASTE_DQS_TRACKER!$A:$A,"&gt;="&amp;$A$1,PASTE_DQS_TRACKER!$A:$A,"&lt;="&amp;$A$2)-SUMIFS(PASTE_DQS_TRACKER!$D:$D,PASTE_DQS_TRACKER!$C:$C,Swaps_wk!$AQ77,PASTE_DQS_TRACKER!$E:$E,Swaps_wk!Y$2,PASTE_DQS_TRACKER!$A:$A,"&gt;="&amp;$A$1,PASTE_DQS_TRACKER!$A:$A,"&lt;="&amp;$A$2)</f>
        <v>0</v>
      </c>
      <c r="Z77" s="6">
        <f>SUMIFS(PASTE_DQS_TRACKER!$D:$D,PASTE_DQS_TRACKER!$C:$C,Swaps_wk!$AQ77,PASTE_DQS_TRACKER!$B:$B,Swaps_wk!Z$2,PASTE_DQS_TRACKER!$A:$A,"&gt;="&amp;$A$1,PASTE_DQS_TRACKER!$A:$A,"&lt;="&amp;$A$2)-SUMIFS(PASTE_DQS_TRACKER!$D:$D,PASTE_DQS_TRACKER!$C:$C,Swaps_wk!$AQ77,PASTE_DQS_TRACKER!$E:$E,Swaps_wk!Z$2,PASTE_DQS_TRACKER!$A:$A,"&gt;="&amp;$A$1,PASTE_DQS_TRACKER!$A:$A,"&lt;="&amp;$A$2)</f>
        <v>0</v>
      </c>
      <c r="AA77" s="6">
        <f>SUMIFS(PASTE_DQS_TRACKER!$D:$D,PASTE_DQS_TRACKER!$C:$C,Swaps_wk!$AQ77,PASTE_DQS_TRACKER!$B:$B,Swaps_wk!AA$2,PASTE_DQS_TRACKER!$A:$A,"&gt;="&amp;$A$1,PASTE_DQS_TRACKER!$A:$A,"&lt;="&amp;$A$2)-SUMIFS(PASTE_DQS_TRACKER!$D:$D,PASTE_DQS_TRACKER!$C:$C,Swaps_wk!$AQ77,PASTE_DQS_TRACKER!$E:$E,Swaps_wk!AA$2,PASTE_DQS_TRACKER!$A:$A,"&gt;="&amp;$A$1,PASTE_DQS_TRACKER!$A:$A,"&lt;="&amp;$A$2)</f>
        <v>0</v>
      </c>
      <c r="AB77" s="6">
        <f>SUMIFS(PASTE_DQS_TRACKER!$D:$D,PASTE_DQS_TRACKER!$C:$C,Swaps_wk!$AQ77,PASTE_DQS_TRACKER!$B:$B,Swaps_wk!AB$2,PASTE_DQS_TRACKER!$A:$A,"&gt;="&amp;$A$1,PASTE_DQS_TRACKER!$A:$A,"&lt;="&amp;$A$2)-SUMIFS(PASTE_DQS_TRACKER!$D:$D,PASTE_DQS_TRACKER!$C:$C,Swaps_wk!$AQ77,PASTE_DQS_TRACKER!$E:$E,Swaps_wk!AB$2,PASTE_DQS_TRACKER!$A:$A,"&gt;="&amp;$A$1,PASTE_DQS_TRACKER!$A:$A,"&lt;="&amp;$A$2)</f>
        <v>0</v>
      </c>
      <c r="AC77" s="6">
        <f>SUMIFS(PASTE_DQS_TRACKER!$D:$D,PASTE_DQS_TRACKER!$C:$C,Swaps_wk!$AQ77,PASTE_DQS_TRACKER!$B:$B,Swaps_wk!AC$2,PASTE_DQS_TRACKER!$A:$A,"&gt;="&amp;$A$1,PASTE_DQS_TRACKER!$A:$A,"&lt;="&amp;$A$2)-SUMIFS(PASTE_DQS_TRACKER!$D:$D,PASTE_DQS_TRACKER!$C:$C,Swaps_wk!$AQ77,PASTE_DQS_TRACKER!$E:$E,Swaps_wk!AC$2,PASTE_DQS_TRACKER!$A:$A,"&gt;="&amp;$A$1,PASTE_DQS_TRACKER!$A:$A,"&lt;="&amp;$A$2)</f>
        <v>0</v>
      </c>
      <c r="AD77" s="6">
        <f>SUMIFS(PASTE_DQS_TRACKER!$D:$D,PASTE_DQS_TRACKER!$C:$C,Swaps_wk!$AQ77,PASTE_DQS_TRACKER!$B:$B,Swaps_wk!AD$2,PASTE_DQS_TRACKER!$A:$A,"&gt;="&amp;$A$1,PASTE_DQS_TRACKER!$A:$A,"&lt;="&amp;$A$2)-SUMIFS(PASTE_DQS_TRACKER!$D:$D,PASTE_DQS_TRACKER!$C:$C,Swaps_wk!$AQ77,PASTE_DQS_TRACKER!$E:$E,Swaps_wk!AD$2,PASTE_DQS_TRACKER!$A:$A,"&gt;="&amp;$A$1,PASTE_DQS_TRACKER!$A:$A,"&lt;="&amp;$A$2)</f>
        <v>0</v>
      </c>
      <c r="AE77" s="6">
        <f>SUMIFS(PASTE_DQS_TRACKER!$D:$D,PASTE_DQS_TRACKER!$C:$C,Swaps_wk!$AQ77,PASTE_DQS_TRACKER!$B:$B,Swaps_wk!AE$2,PASTE_DQS_TRACKER!$A:$A,"&gt;="&amp;$A$1,PASTE_DQS_TRACKER!$A:$A,"&lt;="&amp;$A$2)-SUMIFS(PASTE_DQS_TRACKER!$D:$D,PASTE_DQS_TRACKER!$C:$C,Swaps_wk!$AQ77,PASTE_DQS_TRACKER!$E:$E,Swaps_wk!AE$2,PASTE_DQS_TRACKER!$A:$A,"&gt;="&amp;$A$1,PASTE_DQS_TRACKER!$A:$A,"&lt;="&amp;$A$2)</f>
        <v>0</v>
      </c>
      <c r="AF77" s="6">
        <f>SUMIFS(PASTE_DQS_TRACKER!$D:$D,PASTE_DQS_TRACKER!$C:$C,Swaps_wk!$AQ77,PASTE_DQS_TRACKER!$B:$B,Swaps_wk!AF$2,PASTE_DQS_TRACKER!$A:$A,"&gt;="&amp;$A$1,PASTE_DQS_TRACKER!$A:$A,"&lt;="&amp;$A$2)-SUMIFS(PASTE_DQS_TRACKER!$D:$D,PASTE_DQS_TRACKER!$C:$C,Swaps_wk!$AQ77,PASTE_DQS_TRACKER!$E:$E,Swaps_wk!AF$2,PASTE_DQS_TRACKER!$A:$A,"&gt;="&amp;$A$1,PASTE_DQS_TRACKER!$A:$A,"&lt;="&amp;$A$2)</f>
        <v>0</v>
      </c>
      <c r="AG77" s="6">
        <f>SUMIFS(PASTE_DQS_TRACKER!$D:$D,PASTE_DQS_TRACKER!$C:$C,Swaps_wk!$AQ77,PASTE_DQS_TRACKER!$B:$B,Swaps_wk!AG$2,PASTE_DQS_TRACKER!$A:$A,"&gt;="&amp;$A$1,PASTE_DQS_TRACKER!$A:$A,"&lt;="&amp;$A$2)-SUMIFS(PASTE_DQS_TRACKER!$D:$D,PASTE_DQS_TRACKER!$C:$C,Swaps_wk!$AQ77,PASTE_DQS_TRACKER!$E:$E,Swaps_wk!AG$2,PASTE_DQS_TRACKER!$A:$A,"&gt;="&amp;$A$1,PASTE_DQS_TRACKER!$A:$A,"&lt;="&amp;$A$2)</f>
        <v>0</v>
      </c>
      <c r="AH77" s="6">
        <f>SUMIFS(PASTE_DQS_TRACKER!$D:$D,PASTE_DQS_TRACKER!$C:$C,Swaps_wk!$AQ77,PASTE_DQS_TRACKER!$B:$B,Swaps_wk!AH$2,PASTE_DQS_TRACKER!$A:$A,"&gt;="&amp;$A$1,PASTE_DQS_TRACKER!$A:$A,"&lt;="&amp;$A$2)-SUMIFS(PASTE_DQS_TRACKER!$D:$D,PASTE_DQS_TRACKER!$C:$C,Swaps_wk!$AQ77,PASTE_DQS_TRACKER!$E:$E,Swaps_wk!AH$2,PASTE_DQS_TRACKER!$A:$A,"&gt;="&amp;$A$1,PASTE_DQS_TRACKER!$A:$A,"&lt;="&amp;$A$2)</f>
        <v>0</v>
      </c>
      <c r="AI77" s="6">
        <f>SUMIFS(PASTE_DQS_TRACKER!$D:$D,PASTE_DQS_TRACKER!$C:$C,Swaps_wk!$AQ77,PASTE_DQS_TRACKER!$B:$B,Swaps_wk!AI$2,PASTE_DQS_TRACKER!$A:$A,"&gt;="&amp;$A$1,PASTE_DQS_TRACKER!$A:$A,"&lt;="&amp;$A$2)-SUMIFS(PASTE_DQS_TRACKER!$D:$D,PASTE_DQS_TRACKER!$C:$C,Swaps_wk!$AQ77,PASTE_DQS_TRACKER!$E:$E,Swaps_wk!AI$2,PASTE_DQS_TRACKER!$A:$A,"&gt;="&amp;$A$1,PASTE_DQS_TRACKER!$A:$A,"&lt;="&amp;$A$2)</f>
        <v>0</v>
      </c>
      <c r="AJ77" s="6">
        <f>SUMIFS(PASTE_DQS_TRACKER!$D:$D,PASTE_DQS_TRACKER!$C:$C,Swaps_wk!$AQ77,PASTE_DQS_TRACKER!$B:$B,Swaps_wk!AJ$2,PASTE_DQS_TRACKER!$A:$A,"&gt;="&amp;$A$1,PASTE_DQS_TRACKER!$A:$A,"&lt;="&amp;$A$2)-SUMIFS(PASTE_DQS_TRACKER!$D:$D,PASTE_DQS_TRACKER!$C:$C,Swaps_wk!$AQ77,PASTE_DQS_TRACKER!$E:$E,Swaps_wk!AJ$2,PASTE_DQS_TRACKER!$A:$A,"&gt;="&amp;$A$1,PASTE_DQS_TRACKER!$A:$A,"&lt;="&amp;$A$2)</f>
        <v>0</v>
      </c>
      <c r="AK77" s="6">
        <f>SUMIFS(PASTE_DQS_TRACKER!$D:$D,PASTE_DQS_TRACKER!$C:$C,Swaps_wk!$AQ77,PASTE_DQS_TRACKER!$B:$B,Swaps_wk!AK$2,PASTE_DQS_TRACKER!$A:$A,"&gt;="&amp;$A$1,PASTE_DQS_TRACKER!$A:$A,"&lt;="&amp;$A$2)-SUMIFS(PASTE_DQS_TRACKER!$D:$D,PASTE_DQS_TRACKER!$C:$C,Swaps_wk!$AQ77,PASTE_DQS_TRACKER!$E:$E,Swaps_wk!AK$2,PASTE_DQS_TRACKER!$A:$A,"&gt;="&amp;$A$1,PASTE_DQS_TRACKER!$A:$A,"&lt;="&amp;$A$2)</f>
        <v>0</v>
      </c>
      <c r="AL77" s="6">
        <f>SUMIFS(PASTE_DQS_TRACKER!$D:$D,PASTE_DQS_TRACKER!$C:$C,Swaps_wk!$AQ77,PASTE_DQS_TRACKER!$B:$B,Swaps_wk!AL$2,PASTE_DQS_TRACKER!$A:$A,"&gt;="&amp;$A$1,PASTE_DQS_TRACKER!$A:$A,"&lt;="&amp;$A$2)-SUMIFS(PASTE_DQS_TRACKER!$D:$D,PASTE_DQS_TRACKER!$C:$C,Swaps_wk!$AQ77,PASTE_DQS_TRACKER!$E:$E,Swaps_wk!AL$2,PASTE_DQS_TRACKER!$A:$A,"&gt;="&amp;$A$1,PASTE_DQS_TRACKER!$A:$A,"&lt;="&amp;$A$2)</f>
        <v>0</v>
      </c>
      <c r="AM77" s="6">
        <f>SUMIFS(PASTE_DQS_TRACKER!$D:$D,PASTE_DQS_TRACKER!$C:$C,Swaps_wk!$AQ77,PASTE_DQS_TRACKER!$B:$B,Swaps_wk!AM$2,PASTE_DQS_TRACKER!$A:$A,"&gt;="&amp;$A$1,PASTE_DQS_TRACKER!$A:$A,"&lt;="&amp;$A$2)-SUMIFS(PASTE_DQS_TRACKER!$D:$D,PASTE_DQS_TRACKER!$C:$C,Swaps_wk!$AQ77,PASTE_DQS_TRACKER!$E:$E,Swaps_wk!AM$2,PASTE_DQS_TRACKER!$A:$A,"&gt;="&amp;$A$1,PASTE_DQS_TRACKER!$A:$A,"&lt;="&amp;$A$2)</f>
        <v>0</v>
      </c>
      <c r="AN77" s="6">
        <f>SUMIFS(PASTE_DQS_TRACKER!$D:$D,PASTE_DQS_TRACKER!$C:$C,Swaps_wk!$AQ77,PASTE_DQS_TRACKER!$B:$B,Swaps_wk!AN$2,PASTE_DQS_TRACKER!$A:$A,"&gt;="&amp;$A$1,PASTE_DQS_TRACKER!$A:$A,"&lt;="&amp;$A$2)-SUMIFS(PASTE_DQS_TRACKER!$D:$D,PASTE_DQS_TRACKER!$C:$C,Swaps_wk!$AQ77,PASTE_DQS_TRACKER!$E:$E,Swaps_wk!AN$2,PASTE_DQS_TRACKER!$A:$A,"&gt;="&amp;$A$1,PASTE_DQS_TRACKER!$A:$A,"&lt;="&amp;$A$2)</f>
        <v>0</v>
      </c>
      <c r="AO77" s="6">
        <f t="shared" si="2"/>
        <v>0</v>
      </c>
      <c r="AP77">
        <v>76</v>
      </c>
      <c r="AQ77" t="s">
        <v>223</v>
      </c>
    </row>
    <row r="78" spans="1:43" x14ac:dyDescent="0.25">
      <c r="A78" t="s">
        <v>187</v>
      </c>
      <c r="B78" s="6">
        <f>SUMIFS(PASTE_DQS_TRACKER!$D:$D,PASTE_DQS_TRACKER!$C:$C,Swaps_wk!$AQ78,PASTE_DQS_TRACKER!$B:$B,Swaps_wk!B$2,PASTE_DQS_TRACKER!$A:$A,"&gt;="&amp;$A$1,PASTE_DQS_TRACKER!$A:$A,"&lt;="&amp;$A$2)-SUMIFS(PASTE_DQS_TRACKER!$D:$D,PASTE_DQS_TRACKER!$C:$C,Swaps_wk!$AQ78,PASTE_DQS_TRACKER!$E:$E,Swaps_wk!B$2,PASTE_DQS_TRACKER!$A:$A,"&gt;="&amp;$A$1,PASTE_DQS_TRACKER!$A:$A,"&lt;="&amp;$A$2)</f>
        <v>0</v>
      </c>
      <c r="C78" s="6">
        <f>SUMIFS(PASTE_DQS_TRACKER!$D:$D,PASTE_DQS_TRACKER!$C:$C,Swaps_wk!$AQ78,PASTE_DQS_TRACKER!$B:$B,Swaps_wk!C$2,PASTE_DQS_TRACKER!$A:$A,"&gt;="&amp;$A$1,PASTE_DQS_TRACKER!$A:$A,"&lt;="&amp;$A$2)-SUMIFS(PASTE_DQS_TRACKER!$D:$D,PASTE_DQS_TRACKER!$C:$C,Swaps_wk!$AQ78,PASTE_DQS_TRACKER!$E:$E,Swaps_wk!C$2,PASTE_DQS_TRACKER!$A:$A,"&gt;="&amp;$A$1,PASTE_DQS_TRACKER!$A:$A,"&lt;="&amp;$A$2)</f>
        <v>0</v>
      </c>
      <c r="D78" s="6">
        <f>SUMIFS(PASTE_DQS_TRACKER!$D:$D,PASTE_DQS_TRACKER!$C:$C,Swaps_wk!$AQ78,PASTE_DQS_TRACKER!$B:$B,Swaps_wk!D$2,PASTE_DQS_TRACKER!$A:$A,"&gt;="&amp;$A$1,PASTE_DQS_TRACKER!$A:$A,"&lt;="&amp;$A$2)-SUMIFS(PASTE_DQS_TRACKER!$D:$D,PASTE_DQS_TRACKER!$C:$C,Swaps_wk!$AQ78,PASTE_DQS_TRACKER!$E:$E,Swaps_wk!D$2,PASTE_DQS_TRACKER!$A:$A,"&gt;="&amp;$A$1,PASTE_DQS_TRACKER!$A:$A,"&lt;="&amp;$A$2)</f>
        <v>0</v>
      </c>
      <c r="E78" s="6">
        <f>SUMIFS(PASTE_DQS_TRACKER!$D:$D,PASTE_DQS_TRACKER!$C:$C,Swaps_wk!$AQ78,PASTE_DQS_TRACKER!$B:$B,Swaps_wk!E$2,PASTE_DQS_TRACKER!$A:$A,"&gt;="&amp;$A$1,PASTE_DQS_TRACKER!$A:$A,"&lt;="&amp;$A$2)-SUMIFS(PASTE_DQS_TRACKER!$D:$D,PASTE_DQS_TRACKER!$C:$C,Swaps_wk!$AQ78,PASTE_DQS_TRACKER!$E:$E,Swaps_wk!E$2,PASTE_DQS_TRACKER!$A:$A,"&gt;="&amp;$A$1,PASTE_DQS_TRACKER!$A:$A,"&lt;="&amp;$A$2)</f>
        <v>0</v>
      </c>
      <c r="F78" s="6">
        <f>SUMIFS(PASTE_DQS_TRACKER!$D:$D,PASTE_DQS_TRACKER!$C:$C,Swaps_wk!$AQ78,PASTE_DQS_TRACKER!$B:$B,Swaps_wk!F$2,PASTE_DQS_TRACKER!$A:$A,"&gt;="&amp;$A$1,PASTE_DQS_TRACKER!$A:$A,"&lt;="&amp;$A$2)-SUMIFS(PASTE_DQS_TRACKER!$D:$D,PASTE_DQS_TRACKER!$C:$C,Swaps_wk!$AQ78,PASTE_DQS_TRACKER!$E:$E,Swaps_wk!F$2,PASTE_DQS_TRACKER!$A:$A,"&gt;="&amp;$A$1,PASTE_DQS_TRACKER!$A:$A,"&lt;="&amp;$A$2)</f>
        <v>0</v>
      </c>
      <c r="G78" s="6">
        <f>SUMIFS(PASTE_DQS_TRACKER!$D:$D,PASTE_DQS_TRACKER!$C:$C,Swaps_wk!$AQ78,PASTE_DQS_TRACKER!$B:$B,Swaps_wk!G$2,PASTE_DQS_TRACKER!$A:$A,"&gt;="&amp;$A$1,PASTE_DQS_TRACKER!$A:$A,"&lt;="&amp;$A$2)-SUMIFS(PASTE_DQS_TRACKER!$D:$D,PASTE_DQS_TRACKER!$C:$C,Swaps_wk!$AQ78,PASTE_DQS_TRACKER!$E:$E,Swaps_wk!G$2,PASTE_DQS_TRACKER!$A:$A,"&gt;="&amp;$A$1,PASTE_DQS_TRACKER!$A:$A,"&lt;="&amp;$A$2)</f>
        <v>0</v>
      </c>
      <c r="H78" s="6">
        <f>SUMIFS(PASTE_DQS_TRACKER!$D:$D,PASTE_DQS_TRACKER!$C:$C,Swaps_wk!$AQ78,PASTE_DQS_TRACKER!$B:$B,Swaps_wk!H$2,PASTE_DQS_TRACKER!$A:$A,"&gt;="&amp;$A$1,PASTE_DQS_TRACKER!$A:$A,"&lt;="&amp;$A$2)-SUMIFS(PASTE_DQS_TRACKER!$D:$D,PASTE_DQS_TRACKER!$C:$C,Swaps_wk!$AQ78,PASTE_DQS_TRACKER!$E:$E,Swaps_wk!H$2,PASTE_DQS_TRACKER!$A:$A,"&gt;="&amp;$A$1,PASTE_DQS_TRACKER!$A:$A,"&lt;="&amp;$A$2)</f>
        <v>0</v>
      </c>
      <c r="I78" s="6">
        <f>SUMIFS(PASTE_DQS_TRACKER!$D:$D,PASTE_DQS_TRACKER!$C:$C,Swaps_wk!$AQ78,PASTE_DQS_TRACKER!$B:$B,Swaps_wk!I$2,PASTE_DQS_TRACKER!$A:$A,"&gt;="&amp;$A$1,PASTE_DQS_TRACKER!$A:$A,"&lt;="&amp;$A$2)-SUMIFS(PASTE_DQS_TRACKER!$D:$D,PASTE_DQS_TRACKER!$C:$C,Swaps_wk!$AQ78,PASTE_DQS_TRACKER!$E:$E,Swaps_wk!I$2,PASTE_DQS_TRACKER!$A:$A,"&gt;="&amp;$A$1,PASTE_DQS_TRACKER!$A:$A,"&lt;="&amp;$A$2)</f>
        <v>0</v>
      </c>
      <c r="J78" s="6">
        <f>SUMIFS(PASTE_DQS_TRACKER!$D:$D,PASTE_DQS_TRACKER!$C:$C,Swaps_wk!$AQ78,PASTE_DQS_TRACKER!$B:$B,Swaps_wk!J$2,PASTE_DQS_TRACKER!$A:$A,"&gt;="&amp;$A$1,PASTE_DQS_TRACKER!$A:$A,"&lt;="&amp;$A$2)-SUMIFS(PASTE_DQS_TRACKER!$D:$D,PASTE_DQS_TRACKER!$C:$C,Swaps_wk!$AQ78,PASTE_DQS_TRACKER!$E:$E,Swaps_wk!J$2,PASTE_DQS_TRACKER!$A:$A,"&gt;="&amp;$A$1,PASTE_DQS_TRACKER!$A:$A,"&lt;="&amp;$A$2)</f>
        <v>0</v>
      </c>
      <c r="K78" s="6">
        <f>SUMIFS(PASTE_DQS_TRACKER!$D:$D,PASTE_DQS_TRACKER!$C:$C,Swaps_wk!$AQ78,PASTE_DQS_TRACKER!$B:$B,Swaps_wk!K$2,PASTE_DQS_TRACKER!$A:$A,"&gt;="&amp;$A$1,PASTE_DQS_TRACKER!$A:$A,"&lt;="&amp;$A$2)-SUMIFS(PASTE_DQS_TRACKER!$D:$D,PASTE_DQS_TRACKER!$C:$C,Swaps_wk!$AQ78,PASTE_DQS_TRACKER!$E:$E,Swaps_wk!K$2,PASTE_DQS_TRACKER!$A:$A,"&gt;="&amp;$A$1,PASTE_DQS_TRACKER!$A:$A,"&lt;="&amp;$A$2)</f>
        <v>0</v>
      </c>
      <c r="L78" s="6">
        <f>SUMIFS(PASTE_DQS_TRACKER!$D:$D,PASTE_DQS_TRACKER!$C:$C,Swaps_wk!$AQ78,PASTE_DQS_TRACKER!$B:$B,Swaps_wk!L$2,PASTE_DQS_TRACKER!$A:$A,"&gt;="&amp;$A$1,PASTE_DQS_TRACKER!$A:$A,"&lt;="&amp;$A$2)-SUMIFS(PASTE_DQS_TRACKER!$D:$D,PASTE_DQS_TRACKER!$C:$C,Swaps_wk!$AQ78,PASTE_DQS_TRACKER!$E:$E,Swaps_wk!L$2,PASTE_DQS_TRACKER!$A:$A,"&gt;="&amp;$A$1,PASTE_DQS_TRACKER!$A:$A,"&lt;="&amp;$A$2)</f>
        <v>0</v>
      </c>
      <c r="M78" s="6">
        <f>SUMIFS(PASTE_DQS_TRACKER!$D:$D,PASTE_DQS_TRACKER!$C:$C,Swaps_wk!$AQ78,PASTE_DQS_TRACKER!$B:$B,Swaps_wk!M$2,PASTE_DQS_TRACKER!$A:$A,"&gt;="&amp;$A$1,PASTE_DQS_TRACKER!$A:$A,"&lt;="&amp;$A$2)-SUMIFS(PASTE_DQS_TRACKER!$D:$D,PASTE_DQS_TRACKER!$C:$C,Swaps_wk!$AQ78,PASTE_DQS_TRACKER!$E:$E,Swaps_wk!M$2,PASTE_DQS_TRACKER!$A:$A,"&gt;="&amp;$A$1,PASTE_DQS_TRACKER!$A:$A,"&lt;="&amp;$A$2)</f>
        <v>0</v>
      </c>
      <c r="N78" s="6">
        <f>SUMIFS(PASTE_DQS_TRACKER!$D:$D,PASTE_DQS_TRACKER!$C:$C,Swaps_wk!$AQ78,PASTE_DQS_TRACKER!$B:$B,Swaps_wk!N$2,PASTE_DQS_TRACKER!$A:$A,"&gt;="&amp;$A$1,PASTE_DQS_TRACKER!$A:$A,"&lt;="&amp;$A$2)-SUMIFS(PASTE_DQS_TRACKER!$D:$D,PASTE_DQS_TRACKER!$C:$C,Swaps_wk!$AQ78,PASTE_DQS_TRACKER!$E:$E,Swaps_wk!N$2,PASTE_DQS_TRACKER!$A:$A,"&gt;="&amp;$A$1,PASTE_DQS_TRACKER!$A:$A,"&lt;="&amp;$A$2)</f>
        <v>0</v>
      </c>
      <c r="O78" s="6">
        <f>SUMIFS(PASTE_DQS_TRACKER!$D:$D,PASTE_DQS_TRACKER!$C:$C,Swaps_wk!$AQ78,PASTE_DQS_TRACKER!$B:$B,Swaps_wk!O$2,PASTE_DQS_TRACKER!$A:$A,"&gt;="&amp;$A$1,PASTE_DQS_TRACKER!$A:$A,"&lt;="&amp;$A$2)-SUMIFS(PASTE_DQS_TRACKER!$D:$D,PASTE_DQS_TRACKER!$C:$C,Swaps_wk!$AQ78,PASTE_DQS_TRACKER!$E:$E,Swaps_wk!O$2,PASTE_DQS_TRACKER!$A:$A,"&gt;="&amp;$A$1,PASTE_DQS_TRACKER!$A:$A,"&lt;="&amp;$A$2)</f>
        <v>0</v>
      </c>
      <c r="P78" s="6">
        <f>SUMIFS(PASTE_DQS_TRACKER!$D:$D,PASTE_DQS_TRACKER!$C:$C,Swaps_wk!$AQ78,PASTE_DQS_TRACKER!$B:$B,Swaps_wk!P$2,PASTE_DQS_TRACKER!$A:$A,"&gt;="&amp;$A$1,PASTE_DQS_TRACKER!$A:$A,"&lt;="&amp;$A$2)-SUMIFS(PASTE_DQS_TRACKER!$D:$D,PASTE_DQS_TRACKER!$C:$C,Swaps_wk!$AQ78,PASTE_DQS_TRACKER!$E:$E,Swaps_wk!P$2,PASTE_DQS_TRACKER!$A:$A,"&gt;="&amp;$A$1,PASTE_DQS_TRACKER!$A:$A,"&lt;="&amp;$A$2)</f>
        <v>0</v>
      </c>
      <c r="Q78" s="6">
        <f>SUMIFS(PASTE_DQS_TRACKER!$D:$D,PASTE_DQS_TRACKER!$C:$C,Swaps_wk!$AQ78,PASTE_DQS_TRACKER!$B:$B,Swaps_wk!Q$2,PASTE_DQS_TRACKER!$A:$A,"&gt;="&amp;$A$1,PASTE_DQS_TRACKER!$A:$A,"&lt;="&amp;$A$2)-SUMIFS(PASTE_DQS_TRACKER!$D:$D,PASTE_DQS_TRACKER!$C:$C,Swaps_wk!$AQ78,PASTE_DQS_TRACKER!$E:$E,Swaps_wk!Q$2,PASTE_DQS_TRACKER!$A:$A,"&gt;="&amp;$A$1,PASTE_DQS_TRACKER!$A:$A,"&lt;="&amp;$A$2)</f>
        <v>0</v>
      </c>
      <c r="R78" s="6">
        <f>SUMIFS(PASTE_DQS_TRACKER!$D:$D,PASTE_DQS_TRACKER!$C:$C,Swaps_wk!$AQ78,PASTE_DQS_TRACKER!$B:$B,Swaps_wk!R$2,PASTE_DQS_TRACKER!$A:$A,"&gt;="&amp;$A$1,PASTE_DQS_TRACKER!$A:$A,"&lt;="&amp;$A$2)-SUMIFS(PASTE_DQS_TRACKER!$D:$D,PASTE_DQS_TRACKER!$C:$C,Swaps_wk!$AQ78,PASTE_DQS_TRACKER!$E:$E,Swaps_wk!R$2,PASTE_DQS_TRACKER!$A:$A,"&gt;="&amp;$A$1,PASTE_DQS_TRACKER!$A:$A,"&lt;="&amp;$A$2)</f>
        <v>0</v>
      </c>
      <c r="S78" s="6">
        <f>SUMIFS(PASTE_DQS_TRACKER!$D:$D,PASTE_DQS_TRACKER!$C:$C,Swaps_wk!$AQ78,PASTE_DQS_TRACKER!$B:$B,Swaps_wk!S$2,PASTE_DQS_TRACKER!$A:$A,"&gt;="&amp;$A$1,PASTE_DQS_TRACKER!$A:$A,"&lt;="&amp;$A$2)-SUMIFS(PASTE_DQS_TRACKER!$D:$D,PASTE_DQS_TRACKER!$C:$C,Swaps_wk!$AQ78,PASTE_DQS_TRACKER!$E:$E,Swaps_wk!S$2,PASTE_DQS_TRACKER!$A:$A,"&gt;="&amp;$A$1,PASTE_DQS_TRACKER!$A:$A,"&lt;="&amp;$A$2)</f>
        <v>0</v>
      </c>
      <c r="T78" s="6">
        <f>SUMIFS(PASTE_DQS_TRACKER!$D:$D,PASTE_DQS_TRACKER!$C:$C,Swaps_wk!$AQ78,PASTE_DQS_TRACKER!$B:$B,Swaps_wk!T$2,PASTE_DQS_TRACKER!$A:$A,"&gt;="&amp;$A$1,PASTE_DQS_TRACKER!$A:$A,"&lt;="&amp;$A$2)-SUMIFS(PASTE_DQS_TRACKER!$D:$D,PASTE_DQS_TRACKER!$C:$C,Swaps_wk!$AQ78,PASTE_DQS_TRACKER!$E:$E,Swaps_wk!T$2,PASTE_DQS_TRACKER!$A:$A,"&gt;="&amp;$A$1,PASTE_DQS_TRACKER!$A:$A,"&lt;="&amp;$A$2)</f>
        <v>0</v>
      </c>
      <c r="U78" s="6">
        <f>SUMIFS(PASTE_DQS_TRACKER!$D:$D,PASTE_DQS_TRACKER!$C:$C,Swaps_wk!$AQ78,PASTE_DQS_TRACKER!$B:$B,Swaps_wk!U$2,PASTE_DQS_TRACKER!$A:$A,"&gt;="&amp;$A$1,PASTE_DQS_TRACKER!$A:$A,"&lt;="&amp;$A$2)-SUMIFS(PASTE_DQS_TRACKER!$D:$D,PASTE_DQS_TRACKER!$C:$C,Swaps_wk!$AQ78,PASTE_DQS_TRACKER!$E:$E,Swaps_wk!U$2,PASTE_DQS_TRACKER!$A:$A,"&gt;="&amp;$A$1,PASTE_DQS_TRACKER!$A:$A,"&lt;="&amp;$A$2)</f>
        <v>0</v>
      </c>
      <c r="V78" s="6">
        <f>SUMIFS(PASTE_DQS_TRACKER!$D:$D,PASTE_DQS_TRACKER!$C:$C,Swaps_wk!$AQ78,PASTE_DQS_TRACKER!$B:$B,Swaps_wk!V$2,PASTE_DQS_TRACKER!$A:$A,"&gt;="&amp;$A$1,PASTE_DQS_TRACKER!$A:$A,"&lt;="&amp;$A$2)-SUMIFS(PASTE_DQS_TRACKER!$D:$D,PASTE_DQS_TRACKER!$C:$C,Swaps_wk!$AQ78,PASTE_DQS_TRACKER!$E:$E,Swaps_wk!V$2,PASTE_DQS_TRACKER!$A:$A,"&gt;="&amp;$A$1,PASTE_DQS_TRACKER!$A:$A,"&lt;="&amp;$A$2)</f>
        <v>0</v>
      </c>
      <c r="W78" s="6">
        <f>SUMIFS(PASTE_DQS_TRACKER!$D:$D,PASTE_DQS_TRACKER!$C:$C,Swaps_wk!$AQ78,PASTE_DQS_TRACKER!$B:$B,Swaps_wk!W$2,PASTE_DQS_TRACKER!$A:$A,"&gt;="&amp;$A$1,PASTE_DQS_TRACKER!$A:$A,"&lt;="&amp;$A$2)-SUMIFS(PASTE_DQS_TRACKER!$D:$D,PASTE_DQS_TRACKER!$C:$C,Swaps_wk!$AQ78,PASTE_DQS_TRACKER!$E:$E,Swaps_wk!W$2,PASTE_DQS_TRACKER!$A:$A,"&gt;="&amp;$A$1,PASTE_DQS_TRACKER!$A:$A,"&lt;="&amp;$A$2)</f>
        <v>0</v>
      </c>
      <c r="X78" s="6">
        <f>SUMIFS(PASTE_DQS_TRACKER!$D:$D,PASTE_DQS_TRACKER!$C:$C,Swaps_wk!$AQ78,PASTE_DQS_TRACKER!$B:$B,Swaps_wk!X$2,PASTE_DQS_TRACKER!$A:$A,"&gt;="&amp;$A$1,PASTE_DQS_TRACKER!$A:$A,"&lt;="&amp;$A$2)-SUMIFS(PASTE_DQS_TRACKER!$D:$D,PASTE_DQS_TRACKER!$C:$C,Swaps_wk!$AQ78,PASTE_DQS_TRACKER!$E:$E,Swaps_wk!X$2,PASTE_DQS_TRACKER!$A:$A,"&gt;="&amp;$A$1,PASTE_DQS_TRACKER!$A:$A,"&lt;="&amp;$A$2)</f>
        <v>0</v>
      </c>
      <c r="Y78" s="6">
        <f>SUMIFS(PASTE_DQS_TRACKER!$D:$D,PASTE_DQS_TRACKER!$C:$C,Swaps_wk!$AQ78,PASTE_DQS_TRACKER!$B:$B,Swaps_wk!Y$2,PASTE_DQS_TRACKER!$A:$A,"&gt;="&amp;$A$1,PASTE_DQS_TRACKER!$A:$A,"&lt;="&amp;$A$2)-SUMIFS(PASTE_DQS_TRACKER!$D:$D,PASTE_DQS_TRACKER!$C:$C,Swaps_wk!$AQ78,PASTE_DQS_TRACKER!$E:$E,Swaps_wk!Y$2,PASTE_DQS_TRACKER!$A:$A,"&gt;="&amp;$A$1,PASTE_DQS_TRACKER!$A:$A,"&lt;="&amp;$A$2)</f>
        <v>0</v>
      </c>
      <c r="Z78" s="6">
        <f>SUMIFS(PASTE_DQS_TRACKER!$D:$D,PASTE_DQS_TRACKER!$C:$C,Swaps_wk!$AQ78,PASTE_DQS_TRACKER!$B:$B,Swaps_wk!Z$2,PASTE_DQS_TRACKER!$A:$A,"&gt;="&amp;$A$1,PASTE_DQS_TRACKER!$A:$A,"&lt;="&amp;$A$2)-SUMIFS(PASTE_DQS_TRACKER!$D:$D,PASTE_DQS_TRACKER!$C:$C,Swaps_wk!$AQ78,PASTE_DQS_TRACKER!$E:$E,Swaps_wk!Z$2,PASTE_DQS_TRACKER!$A:$A,"&gt;="&amp;$A$1,PASTE_DQS_TRACKER!$A:$A,"&lt;="&amp;$A$2)</f>
        <v>0</v>
      </c>
      <c r="AA78" s="6">
        <f>SUMIFS(PASTE_DQS_TRACKER!$D:$D,PASTE_DQS_TRACKER!$C:$C,Swaps_wk!$AQ78,PASTE_DQS_TRACKER!$B:$B,Swaps_wk!AA$2,PASTE_DQS_TRACKER!$A:$A,"&gt;="&amp;$A$1,PASTE_DQS_TRACKER!$A:$A,"&lt;="&amp;$A$2)-SUMIFS(PASTE_DQS_TRACKER!$D:$D,PASTE_DQS_TRACKER!$C:$C,Swaps_wk!$AQ78,PASTE_DQS_TRACKER!$E:$E,Swaps_wk!AA$2,PASTE_DQS_TRACKER!$A:$A,"&gt;="&amp;$A$1,PASTE_DQS_TRACKER!$A:$A,"&lt;="&amp;$A$2)</f>
        <v>0</v>
      </c>
      <c r="AB78" s="6">
        <f>SUMIFS(PASTE_DQS_TRACKER!$D:$D,PASTE_DQS_TRACKER!$C:$C,Swaps_wk!$AQ78,PASTE_DQS_TRACKER!$B:$B,Swaps_wk!AB$2,PASTE_DQS_TRACKER!$A:$A,"&gt;="&amp;$A$1,PASTE_DQS_TRACKER!$A:$A,"&lt;="&amp;$A$2)-SUMIFS(PASTE_DQS_TRACKER!$D:$D,PASTE_DQS_TRACKER!$C:$C,Swaps_wk!$AQ78,PASTE_DQS_TRACKER!$E:$E,Swaps_wk!AB$2,PASTE_DQS_TRACKER!$A:$A,"&gt;="&amp;$A$1,PASTE_DQS_TRACKER!$A:$A,"&lt;="&amp;$A$2)</f>
        <v>0</v>
      </c>
      <c r="AC78" s="6">
        <f>SUMIFS(PASTE_DQS_TRACKER!$D:$D,PASTE_DQS_TRACKER!$C:$C,Swaps_wk!$AQ78,PASTE_DQS_TRACKER!$B:$B,Swaps_wk!AC$2,PASTE_DQS_TRACKER!$A:$A,"&gt;="&amp;$A$1,PASTE_DQS_TRACKER!$A:$A,"&lt;="&amp;$A$2)-SUMIFS(PASTE_DQS_TRACKER!$D:$D,PASTE_DQS_TRACKER!$C:$C,Swaps_wk!$AQ78,PASTE_DQS_TRACKER!$E:$E,Swaps_wk!AC$2,PASTE_DQS_TRACKER!$A:$A,"&gt;="&amp;$A$1,PASTE_DQS_TRACKER!$A:$A,"&lt;="&amp;$A$2)</f>
        <v>0</v>
      </c>
      <c r="AD78" s="6">
        <f>SUMIFS(PASTE_DQS_TRACKER!$D:$D,PASTE_DQS_TRACKER!$C:$C,Swaps_wk!$AQ78,PASTE_DQS_TRACKER!$B:$B,Swaps_wk!AD$2,PASTE_DQS_TRACKER!$A:$A,"&gt;="&amp;$A$1,PASTE_DQS_TRACKER!$A:$A,"&lt;="&amp;$A$2)-SUMIFS(PASTE_DQS_TRACKER!$D:$D,PASTE_DQS_TRACKER!$C:$C,Swaps_wk!$AQ78,PASTE_DQS_TRACKER!$E:$E,Swaps_wk!AD$2,PASTE_DQS_TRACKER!$A:$A,"&gt;="&amp;$A$1,PASTE_DQS_TRACKER!$A:$A,"&lt;="&amp;$A$2)</f>
        <v>0</v>
      </c>
      <c r="AE78" s="6">
        <f>SUMIFS(PASTE_DQS_TRACKER!$D:$D,PASTE_DQS_TRACKER!$C:$C,Swaps_wk!$AQ78,PASTE_DQS_TRACKER!$B:$B,Swaps_wk!AE$2,PASTE_DQS_TRACKER!$A:$A,"&gt;="&amp;$A$1,PASTE_DQS_TRACKER!$A:$A,"&lt;="&amp;$A$2)-SUMIFS(PASTE_DQS_TRACKER!$D:$D,PASTE_DQS_TRACKER!$C:$C,Swaps_wk!$AQ78,PASTE_DQS_TRACKER!$E:$E,Swaps_wk!AE$2,PASTE_DQS_TRACKER!$A:$A,"&gt;="&amp;$A$1,PASTE_DQS_TRACKER!$A:$A,"&lt;="&amp;$A$2)</f>
        <v>0</v>
      </c>
      <c r="AF78" s="6">
        <f>SUMIFS(PASTE_DQS_TRACKER!$D:$D,PASTE_DQS_TRACKER!$C:$C,Swaps_wk!$AQ78,PASTE_DQS_TRACKER!$B:$B,Swaps_wk!AF$2,PASTE_DQS_TRACKER!$A:$A,"&gt;="&amp;$A$1,PASTE_DQS_TRACKER!$A:$A,"&lt;="&amp;$A$2)-SUMIFS(PASTE_DQS_TRACKER!$D:$D,PASTE_DQS_TRACKER!$C:$C,Swaps_wk!$AQ78,PASTE_DQS_TRACKER!$E:$E,Swaps_wk!AF$2,PASTE_DQS_TRACKER!$A:$A,"&gt;="&amp;$A$1,PASTE_DQS_TRACKER!$A:$A,"&lt;="&amp;$A$2)</f>
        <v>0</v>
      </c>
      <c r="AG78" s="6">
        <f>SUMIFS(PASTE_DQS_TRACKER!$D:$D,PASTE_DQS_TRACKER!$C:$C,Swaps_wk!$AQ78,PASTE_DQS_TRACKER!$B:$B,Swaps_wk!AG$2,PASTE_DQS_TRACKER!$A:$A,"&gt;="&amp;$A$1,PASTE_DQS_TRACKER!$A:$A,"&lt;="&amp;$A$2)-SUMIFS(PASTE_DQS_TRACKER!$D:$D,PASTE_DQS_TRACKER!$C:$C,Swaps_wk!$AQ78,PASTE_DQS_TRACKER!$E:$E,Swaps_wk!AG$2,PASTE_DQS_TRACKER!$A:$A,"&gt;="&amp;$A$1,PASTE_DQS_TRACKER!$A:$A,"&lt;="&amp;$A$2)</f>
        <v>0</v>
      </c>
      <c r="AH78" s="6">
        <f>SUMIFS(PASTE_DQS_TRACKER!$D:$D,PASTE_DQS_TRACKER!$C:$C,Swaps_wk!$AQ78,PASTE_DQS_TRACKER!$B:$B,Swaps_wk!AH$2,PASTE_DQS_TRACKER!$A:$A,"&gt;="&amp;$A$1,PASTE_DQS_TRACKER!$A:$A,"&lt;="&amp;$A$2)-SUMIFS(PASTE_DQS_TRACKER!$D:$D,PASTE_DQS_TRACKER!$C:$C,Swaps_wk!$AQ78,PASTE_DQS_TRACKER!$E:$E,Swaps_wk!AH$2,PASTE_DQS_TRACKER!$A:$A,"&gt;="&amp;$A$1,PASTE_DQS_TRACKER!$A:$A,"&lt;="&amp;$A$2)</f>
        <v>0</v>
      </c>
      <c r="AI78" s="6">
        <f>SUMIFS(PASTE_DQS_TRACKER!$D:$D,PASTE_DQS_TRACKER!$C:$C,Swaps_wk!$AQ78,PASTE_DQS_TRACKER!$B:$B,Swaps_wk!AI$2,PASTE_DQS_TRACKER!$A:$A,"&gt;="&amp;$A$1,PASTE_DQS_TRACKER!$A:$A,"&lt;="&amp;$A$2)-SUMIFS(PASTE_DQS_TRACKER!$D:$D,PASTE_DQS_TRACKER!$C:$C,Swaps_wk!$AQ78,PASTE_DQS_TRACKER!$E:$E,Swaps_wk!AI$2,PASTE_DQS_TRACKER!$A:$A,"&gt;="&amp;$A$1,PASTE_DQS_TRACKER!$A:$A,"&lt;="&amp;$A$2)</f>
        <v>0</v>
      </c>
      <c r="AJ78" s="6">
        <f>SUMIFS(PASTE_DQS_TRACKER!$D:$D,PASTE_DQS_TRACKER!$C:$C,Swaps_wk!$AQ78,PASTE_DQS_TRACKER!$B:$B,Swaps_wk!AJ$2,PASTE_DQS_TRACKER!$A:$A,"&gt;="&amp;$A$1,PASTE_DQS_TRACKER!$A:$A,"&lt;="&amp;$A$2)-SUMIFS(PASTE_DQS_TRACKER!$D:$D,PASTE_DQS_TRACKER!$C:$C,Swaps_wk!$AQ78,PASTE_DQS_TRACKER!$E:$E,Swaps_wk!AJ$2,PASTE_DQS_TRACKER!$A:$A,"&gt;="&amp;$A$1,PASTE_DQS_TRACKER!$A:$A,"&lt;="&amp;$A$2)</f>
        <v>0</v>
      </c>
      <c r="AK78" s="6">
        <f>SUMIFS(PASTE_DQS_TRACKER!$D:$D,PASTE_DQS_TRACKER!$C:$C,Swaps_wk!$AQ78,PASTE_DQS_TRACKER!$B:$B,Swaps_wk!AK$2,PASTE_DQS_TRACKER!$A:$A,"&gt;="&amp;$A$1,PASTE_DQS_TRACKER!$A:$A,"&lt;="&amp;$A$2)-SUMIFS(PASTE_DQS_TRACKER!$D:$D,PASTE_DQS_TRACKER!$C:$C,Swaps_wk!$AQ78,PASTE_DQS_TRACKER!$E:$E,Swaps_wk!AK$2,PASTE_DQS_TRACKER!$A:$A,"&gt;="&amp;$A$1,PASTE_DQS_TRACKER!$A:$A,"&lt;="&amp;$A$2)</f>
        <v>0</v>
      </c>
      <c r="AL78" s="6">
        <f>SUMIFS(PASTE_DQS_TRACKER!$D:$D,PASTE_DQS_TRACKER!$C:$C,Swaps_wk!$AQ78,PASTE_DQS_TRACKER!$B:$B,Swaps_wk!AL$2,PASTE_DQS_TRACKER!$A:$A,"&gt;="&amp;$A$1,PASTE_DQS_TRACKER!$A:$A,"&lt;="&amp;$A$2)-SUMIFS(PASTE_DQS_TRACKER!$D:$D,PASTE_DQS_TRACKER!$C:$C,Swaps_wk!$AQ78,PASTE_DQS_TRACKER!$E:$E,Swaps_wk!AL$2,PASTE_DQS_TRACKER!$A:$A,"&gt;="&amp;$A$1,PASTE_DQS_TRACKER!$A:$A,"&lt;="&amp;$A$2)</f>
        <v>0</v>
      </c>
      <c r="AM78" s="6">
        <f>SUMIFS(PASTE_DQS_TRACKER!$D:$D,PASTE_DQS_TRACKER!$C:$C,Swaps_wk!$AQ78,PASTE_DQS_TRACKER!$B:$B,Swaps_wk!AM$2,PASTE_DQS_TRACKER!$A:$A,"&gt;="&amp;$A$1,PASTE_DQS_TRACKER!$A:$A,"&lt;="&amp;$A$2)-SUMIFS(PASTE_DQS_TRACKER!$D:$D,PASTE_DQS_TRACKER!$C:$C,Swaps_wk!$AQ78,PASTE_DQS_TRACKER!$E:$E,Swaps_wk!AM$2,PASTE_DQS_TRACKER!$A:$A,"&gt;="&amp;$A$1,PASTE_DQS_TRACKER!$A:$A,"&lt;="&amp;$A$2)</f>
        <v>0</v>
      </c>
      <c r="AN78" s="6">
        <f>SUMIFS(PASTE_DQS_TRACKER!$D:$D,PASTE_DQS_TRACKER!$C:$C,Swaps_wk!$AQ78,PASTE_DQS_TRACKER!$B:$B,Swaps_wk!AN$2,PASTE_DQS_TRACKER!$A:$A,"&gt;="&amp;$A$1,PASTE_DQS_TRACKER!$A:$A,"&lt;="&amp;$A$2)-SUMIFS(PASTE_DQS_TRACKER!$D:$D,PASTE_DQS_TRACKER!$C:$C,Swaps_wk!$AQ78,PASTE_DQS_TRACKER!$E:$E,Swaps_wk!AN$2,PASTE_DQS_TRACKER!$A:$A,"&gt;="&amp;$A$1,PASTE_DQS_TRACKER!$A:$A,"&lt;="&amp;$A$2)</f>
        <v>0</v>
      </c>
      <c r="AO78" s="6">
        <f t="shared" si="2"/>
        <v>0</v>
      </c>
      <c r="AP78">
        <v>77</v>
      </c>
      <c r="AQ78" t="str">
        <f t="shared" si="3"/>
        <v>HER/*04B.</v>
      </c>
    </row>
    <row r="79" spans="1:43" x14ac:dyDescent="0.25">
      <c r="A79" t="s">
        <v>71</v>
      </c>
      <c r="B79" s="6">
        <f>SUMIFS(PASTE_DQS_TRACKER!$D:$D,PASTE_DQS_TRACKER!$C:$C,Swaps_wk!$AQ79,PASTE_DQS_TRACKER!$B:$B,Swaps_wk!B$2,PASTE_DQS_TRACKER!$A:$A,"&gt;="&amp;$A$1,PASTE_DQS_TRACKER!$A:$A,"&lt;="&amp;$A$2)-SUMIFS(PASTE_DQS_TRACKER!$D:$D,PASTE_DQS_TRACKER!$C:$C,Swaps_wk!$AQ79,PASTE_DQS_TRACKER!$E:$E,Swaps_wk!B$2,PASTE_DQS_TRACKER!$A:$A,"&gt;="&amp;$A$1,PASTE_DQS_TRACKER!$A:$A,"&lt;="&amp;$A$2)</f>
        <v>0</v>
      </c>
      <c r="C79" s="6">
        <f>SUMIFS(PASTE_DQS_TRACKER!$D:$D,PASTE_DQS_TRACKER!$C:$C,Swaps_wk!$AQ79,PASTE_DQS_TRACKER!$B:$B,Swaps_wk!C$2,PASTE_DQS_TRACKER!$A:$A,"&gt;="&amp;$A$1,PASTE_DQS_TRACKER!$A:$A,"&lt;="&amp;$A$2)-SUMIFS(PASTE_DQS_TRACKER!$D:$D,PASTE_DQS_TRACKER!$C:$C,Swaps_wk!$AQ79,PASTE_DQS_TRACKER!$E:$E,Swaps_wk!C$2,PASTE_DQS_TRACKER!$A:$A,"&gt;="&amp;$A$1,PASTE_DQS_TRACKER!$A:$A,"&lt;="&amp;$A$2)</f>
        <v>0</v>
      </c>
      <c r="D79" s="6">
        <f>SUMIFS(PASTE_DQS_TRACKER!$D:$D,PASTE_DQS_TRACKER!$C:$C,Swaps_wk!$AQ79,PASTE_DQS_TRACKER!$B:$B,Swaps_wk!D$2,PASTE_DQS_TRACKER!$A:$A,"&gt;="&amp;$A$1,PASTE_DQS_TRACKER!$A:$A,"&lt;="&amp;$A$2)-SUMIFS(PASTE_DQS_TRACKER!$D:$D,PASTE_DQS_TRACKER!$C:$C,Swaps_wk!$AQ79,PASTE_DQS_TRACKER!$E:$E,Swaps_wk!D$2,PASTE_DQS_TRACKER!$A:$A,"&gt;="&amp;$A$1,PASTE_DQS_TRACKER!$A:$A,"&lt;="&amp;$A$2)</f>
        <v>0</v>
      </c>
      <c r="E79" s="6">
        <f>SUMIFS(PASTE_DQS_TRACKER!$D:$D,PASTE_DQS_TRACKER!$C:$C,Swaps_wk!$AQ79,PASTE_DQS_TRACKER!$B:$B,Swaps_wk!E$2,PASTE_DQS_TRACKER!$A:$A,"&gt;="&amp;$A$1,PASTE_DQS_TRACKER!$A:$A,"&lt;="&amp;$A$2)-SUMIFS(PASTE_DQS_TRACKER!$D:$D,PASTE_DQS_TRACKER!$C:$C,Swaps_wk!$AQ79,PASTE_DQS_TRACKER!$E:$E,Swaps_wk!E$2,PASTE_DQS_TRACKER!$A:$A,"&gt;="&amp;$A$1,PASTE_DQS_TRACKER!$A:$A,"&lt;="&amp;$A$2)</f>
        <v>0</v>
      </c>
      <c r="F79" s="6">
        <f>SUMIFS(PASTE_DQS_TRACKER!$D:$D,PASTE_DQS_TRACKER!$C:$C,Swaps_wk!$AQ79,PASTE_DQS_TRACKER!$B:$B,Swaps_wk!F$2,PASTE_DQS_TRACKER!$A:$A,"&gt;="&amp;$A$1,PASTE_DQS_TRACKER!$A:$A,"&lt;="&amp;$A$2)-SUMIFS(PASTE_DQS_TRACKER!$D:$D,PASTE_DQS_TRACKER!$C:$C,Swaps_wk!$AQ79,PASTE_DQS_TRACKER!$E:$E,Swaps_wk!F$2,PASTE_DQS_TRACKER!$A:$A,"&gt;="&amp;$A$1,PASTE_DQS_TRACKER!$A:$A,"&lt;="&amp;$A$2)</f>
        <v>0</v>
      </c>
      <c r="G79" s="6">
        <f>SUMIFS(PASTE_DQS_TRACKER!$D:$D,PASTE_DQS_TRACKER!$C:$C,Swaps_wk!$AQ79,PASTE_DQS_TRACKER!$B:$B,Swaps_wk!G$2,PASTE_DQS_TRACKER!$A:$A,"&gt;="&amp;$A$1,PASTE_DQS_TRACKER!$A:$A,"&lt;="&amp;$A$2)-SUMIFS(PASTE_DQS_TRACKER!$D:$D,PASTE_DQS_TRACKER!$C:$C,Swaps_wk!$AQ79,PASTE_DQS_TRACKER!$E:$E,Swaps_wk!G$2,PASTE_DQS_TRACKER!$A:$A,"&gt;="&amp;$A$1,PASTE_DQS_TRACKER!$A:$A,"&lt;="&amp;$A$2)</f>
        <v>0</v>
      </c>
      <c r="H79" s="6">
        <f>SUMIFS(PASTE_DQS_TRACKER!$D:$D,PASTE_DQS_TRACKER!$C:$C,Swaps_wk!$AQ79,PASTE_DQS_TRACKER!$B:$B,Swaps_wk!H$2,PASTE_DQS_TRACKER!$A:$A,"&gt;="&amp;$A$1,PASTE_DQS_TRACKER!$A:$A,"&lt;="&amp;$A$2)-SUMIFS(PASTE_DQS_TRACKER!$D:$D,PASTE_DQS_TRACKER!$C:$C,Swaps_wk!$AQ79,PASTE_DQS_TRACKER!$E:$E,Swaps_wk!H$2,PASTE_DQS_TRACKER!$A:$A,"&gt;="&amp;$A$1,PASTE_DQS_TRACKER!$A:$A,"&lt;="&amp;$A$2)</f>
        <v>0</v>
      </c>
      <c r="I79" s="6">
        <f>SUMIFS(PASTE_DQS_TRACKER!$D:$D,PASTE_DQS_TRACKER!$C:$C,Swaps_wk!$AQ79,PASTE_DQS_TRACKER!$B:$B,Swaps_wk!I$2,PASTE_DQS_TRACKER!$A:$A,"&gt;="&amp;$A$1,PASTE_DQS_TRACKER!$A:$A,"&lt;="&amp;$A$2)-SUMIFS(PASTE_DQS_TRACKER!$D:$D,PASTE_DQS_TRACKER!$C:$C,Swaps_wk!$AQ79,PASTE_DQS_TRACKER!$E:$E,Swaps_wk!I$2,PASTE_DQS_TRACKER!$A:$A,"&gt;="&amp;$A$1,PASTE_DQS_TRACKER!$A:$A,"&lt;="&amp;$A$2)</f>
        <v>0</v>
      </c>
      <c r="J79" s="6">
        <f>SUMIFS(PASTE_DQS_TRACKER!$D:$D,PASTE_DQS_TRACKER!$C:$C,Swaps_wk!$AQ79,PASTE_DQS_TRACKER!$B:$B,Swaps_wk!J$2,PASTE_DQS_TRACKER!$A:$A,"&gt;="&amp;$A$1,PASTE_DQS_TRACKER!$A:$A,"&lt;="&amp;$A$2)-SUMIFS(PASTE_DQS_TRACKER!$D:$D,PASTE_DQS_TRACKER!$C:$C,Swaps_wk!$AQ79,PASTE_DQS_TRACKER!$E:$E,Swaps_wk!J$2,PASTE_DQS_TRACKER!$A:$A,"&gt;="&amp;$A$1,PASTE_DQS_TRACKER!$A:$A,"&lt;="&amp;$A$2)</f>
        <v>0</v>
      </c>
      <c r="K79" s="6">
        <f>SUMIFS(PASTE_DQS_TRACKER!$D:$D,PASTE_DQS_TRACKER!$C:$C,Swaps_wk!$AQ79,PASTE_DQS_TRACKER!$B:$B,Swaps_wk!K$2,PASTE_DQS_TRACKER!$A:$A,"&gt;="&amp;$A$1,PASTE_DQS_TRACKER!$A:$A,"&lt;="&amp;$A$2)-SUMIFS(PASTE_DQS_TRACKER!$D:$D,PASTE_DQS_TRACKER!$C:$C,Swaps_wk!$AQ79,PASTE_DQS_TRACKER!$E:$E,Swaps_wk!K$2,PASTE_DQS_TRACKER!$A:$A,"&gt;="&amp;$A$1,PASTE_DQS_TRACKER!$A:$A,"&lt;="&amp;$A$2)</f>
        <v>0</v>
      </c>
      <c r="L79" s="6">
        <f>SUMIFS(PASTE_DQS_TRACKER!$D:$D,PASTE_DQS_TRACKER!$C:$C,Swaps_wk!$AQ79,PASTE_DQS_TRACKER!$B:$B,Swaps_wk!L$2,PASTE_DQS_TRACKER!$A:$A,"&gt;="&amp;$A$1,PASTE_DQS_TRACKER!$A:$A,"&lt;="&amp;$A$2)-SUMIFS(PASTE_DQS_TRACKER!$D:$D,PASTE_DQS_TRACKER!$C:$C,Swaps_wk!$AQ79,PASTE_DQS_TRACKER!$E:$E,Swaps_wk!L$2,PASTE_DQS_TRACKER!$A:$A,"&gt;="&amp;$A$1,PASTE_DQS_TRACKER!$A:$A,"&lt;="&amp;$A$2)</f>
        <v>0</v>
      </c>
      <c r="M79" s="6">
        <f>SUMIFS(PASTE_DQS_TRACKER!$D:$D,PASTE_DQS_TRACKER!$C:$C,Swaps_wk!$AQ79,PASTE_DQS_TRACKER!$B:$B,Swaps_wk!M$2,PASTE_DQS_TRACKER!$A:$A,"&gt;="&amp;$A$1,PASTE_DQS_TRACKER!$A:$A,"&lt;="&amp;$A$2)-SUMIFS(PASTE_DQS_TRACKER!$D:$D,PASTE_DQS_TRACKER!$C:$C,Swaps_wk!$AQ79,PASTE_DQS_TRACKER!$E:$E,Swaps_wk!M$2,PASTE_DQS_TRACKER!$A:$A,"&gt;="&amp;$A$1,PASTE_DQS_TRACKER!$A:$A,"&lt;="&amp;$A$2)</f>
        <v>0</v>
      </c>
      <c r="N79" s="6">
        <f>SUMIFS(PASTE_DQS_TRACKER!$D:$D,PASTE_DQS_TRACKER!$C:$C,Swaps_wk!$AQ79,PASTE_DQS_TRACKER!$B:$B,Swaps_wk!N$2,PASTE_DQS_TRACKER!$A:$A,"&gt;="&amp;$A$1,PASTE_DQS_TRACKER!$A:$A,"&lt;="&amp;$A$2)-SUMIFS(PASTE_DQS_TRACKER!$D:$D,PASTE_DQS_TRACKER!$C:$C,Swaps_wk!$AQ79,PASTE_DQS_TRACKER!$E:$E,Swaps_wk!N$2,PASTE_DQS_TRACKER!$A:$A,"&gt;="&amp;$A$1,PASTE_DQS_TRACKER!$A:$A,"&lt;="&amp;$A$2)</f>
        <v>0</v>
      </c>
      <c r="O79" s="6">
        <f>SUMIFS(PASTE_DQS_TRACKER!$D:$D,PASTE_DQS_TRACKER!$C:$C,Swaps_wk!$AQ79,PASTE_DQS_TRACKER!$B:$B,Swaps_wk!O$2,PASTE_DQS_TRACKER!$A:$A,"&gt;="&amp;$A$1,PASTE_DQS_TRACKER!$A:$A,"&lt;="&amp;$A$2)-SUMIFS(PASTE_DQS_TRACKER!$D:$D,PASTE_DQS_TRACKER!$C:$C,Swaps_wk!$AQ79,PASTE_DQS_TRACKER!$E:$E,Swaps_wk!O$2,PASTE_DQS_TRACKER!$A:$A,"&gt;="&amp;$A$1,PASTE_DQS_TRACKER!$A:$A,"&lt;="&amp;$A$2)</f>
        <v>0</v>
      </c>
      <c r="P79" s="6">
        <f>SUMIFS(PASTE_DQS_TRACKER!$D:$D,PASTE_DQS_TRACKER!$C:$C,Swaps_wk!$AQ79,PASTE_DQS_TRACKER!$B:$B,Swaps_wk!P$2,PASTE_DQS_TRACKER!$A:$A,"&gt;="&amp;$A$1,PASTE_DQS_TRACKER!$A:$A,"&lt;="&amp;$A$2)-SUMIFS(PASTE_DQS_TRACKER!$D:$D,PASTE_DQS_TRACKER!$C:$C,Swaps_wk!$AQ79,PASTE_DQS_TRACKER!$E:$E,Swaps_wk!P$2,PASTE_DQS_TRACKER!$A:$A,"&gt;="&amp;$A$1,PASTE_DQS_TRACKER!$A:$A,"&lt;="&amp;$A$2)</f>
        <v>0</v>
      </c>
      <c r="Q79" s="6">
        <f>SUMIFS(PASTE_DQS_TRACKER!$D:$D,PASTE_DQS_TRACKER!$C:$C,Swaps_wk!$AQ79,PASTE_DQS_TRACKER!$B:$B,Swaps_wk!Q$2,PASTE_DQS_TRACKER!$A:$A,"&gt;="&amp;$A$1,PASTE_DQS_TRACKER!$A:$A,"&lt;="&amp;$A$2)-SUMIFS(PASTE_DQS_TRACKER!$D:$D,PASTE_DQS_TRACKER!$C:$C,Swaps_wk!$AQ79,PASTE_DQS_TRACKER!$E:$E,Swaps_wk!Q$2,PASTE_DQS_TRACKER!$A:$A,"&gt;="&amp;$A$1,PASTE_DQS_TRACKER!$A:$A,"&lt;="&amp;$A$2)</f>
        <v>0</v>
      </c>
      <c r="R79" s="6">
        <f>SUMIFS(PASTE_DQS_TRACKER!$D:$D,PASTE_DQS_TRACKER!$C:$C,Swaps_wk!$AQ79,PASTE_DQS_TRACKER!$B:$B,Swaps_wk!R$2,PASTE_DQS_TRACKER!$A:$A,"&gt;="&amp;$A$1,PASTE_DQS_TRACKER!$A:$A,"&lt;="&amp;$A$2)-SUMIFS(PASTE_DQS_TRACKER!$D:$D,PASTE_DQS_TRACKER!$C:$C,Swaps_wk!$AQ79,PASTE_DQS_TRACKER!$E:$E,Swaps_wk!R$2,PASTE_DQS_TRACKER!$A:$A,"&gt;="&amp;$A$1,PASTE_DQS_TRACKER!$A:$A,"&lt;="&amp;$A$2)</f>
        <v>0</v>
      </c>
      <c r="S79" s="6">
        <f>SUMIFS(PASTE_DQS_TRACKER!$D:$D,PASTE_DQS_TRACKER!$C:$C,Swaps_wk!$AQ79,PASTE_DQS_TRACKER!$B:$B,Swaps_wk!S$2,PASTE_DQS_TRACKER!$A:$A,"&gt;="&amp;$A$1,PASTE_DQS_TRACKER!$A:$A,"&lt;="&amp;$A$2)-SUMIFS(PASTE_DQS_TRACKER!$D:$D,PASTE_DQS_TRACKER!$C:$C,Swaps_wk!$AQ79,PASTE_DQS_TRACKER!$E:$E,Swaps_wk!S$2,PASTE_DQS_TRACKER!$A:$A,"&gt;="&amp;$A$1,PASTE_DQS_TRACKER!$A:$A,"&lt;="&amp;$A$2)</f>
        <v>0</v>
      </c>
      <c r="T79" s="6">
        <f>SUMIFS(PASTE_DQS_TRACKER!$D:$D,PASTE_DQS_TRACKER!$C:$C,Swaps_wk!$AQ79,PASTE_DQS_TRACKER!$B:$B,Swaps_wk!T$2,PASTE_DQS_TRACKER!$A:$A,"&gt;="&amp;$A$1,PASTE_DQS_TRACKER!$A:$A,"&lt;="&amp;$A$2)-SUMIFS(PASTE_DQS_TRACKER!$D:$D,PASTE_DQS_TRACKER!$C:$C,Swaps_wk!$AQ79,PASTE_DQS_TRACKER!$E:$E,Swaps_wk!T$2,PASTE_DQS_TRACKER!$A:$A,"&gt;="&amp;$A$1,PASTE_DQS_TRACKER!$A:$A,"&lt;="&amp;$A$2)</f>
        <v>0</v>
      </c>
      <c r="U79" s="6">
        <f>SUMIFS(PASTE_DQS_TRACKER!$D:$D,PASTE_DQS_TRACKER!$C:$C,Swaps_wk!$AQ79,PASTE_DQS_TRACKER!$B:$B,Swaps_wk!U$2,PASTE_DQS_TRACKER!$A:$A,"&gt;="&amp;$A$1,PASTE_DQS_TRACKER!$A:$A,"&lt;="&amp;$A$2)-SUMIFS(PASTE_DQS_TRACKER!$D:$D,PASTE_DQS_TRACKER!$C:$C,Swaps_wk!$AQ79,PASTE_DQS_TRACKER!$E:$E,Swaps_wk!U$2,PASTE_DQS_TRACKER!$A:$A,"&gt;="&amp;$A$1,PASTE_DQS_TRACKER!$A:$A,"&lt;="&amp;$A$2)</f>
        <v>0</v>
      </c>
      <c r="V79" s="6">
        <f>SUMIFS(PASTE_DQS_TRACKER!$D:$D,PASTE_DQS_TRACKER!$C:$C,Swaps_wk!$AQ79,PASTE_DQS_TRACKER!$B:$B,Swaps_wk!V$2,PASTE_DQS_TRACKER!$A:$A,"&gt;="&amp;$A$1,PASTE_DQS_TRACKER!$A:$A,"&lt;="&amp;$A$2)-SUMIFS(PASTE_DQS_TRACKER!$D:$D,PASTE_DQS_TRACKER!$C:$C,Swaps_wk!$AQ79,PASTE_DQS_TRACKER!$E:$E,Swaps_wk!V$2,PASTE_DQS_TRACKER!$A:$A,"&gt;="&amp;$A$1,PASTE_DQS_TRACKER!$A:$A,"&lt;="&amp;$A$2)</f>
        <v>0</v>
      </c>
      <c r="W79" s="6">
        <f>SUMIFS(PASTE_DQS_TRACKER!$D:$D,PASTE_DQS_TRACKER!$C:$C,Swaps_wk!$AQ79,PASTE_DQS_TRACKER!$B:$B,Swaps_wk!W$2,PASTE_DQS_TRACKER!$A:$A,"&gt;="&amp;$A$1,PASTE_DQS_TRACKER!$A:$A,"&lt;="&amp;$A$2)-SUMIFS(PASTE_DQS_TRACKER!$D:$D,PASTE_DQS_TRACKER!$C:$C,Swaps_wk!$AQ79,PASTE_DQS_TRACKER!$E:$E,Swaps_wk!W$2,PASTE_DQS_TRACKER!$A:$A,"&gt;="&amp;$A$1,PASTE_DQS_TRACKER!$A:$A,"&lt;="&amp;$A$2)</f>
        <v>0</v>
      </c>
      <c r="X79" s="6">
        <f>SUMIFS(PASTE_DQS_TRACKER!$D:$D,PASTE_DQS_TRACKER!$C:$C,Swaps_wk!$AQ79,PASTE_DQS_TRACKER!$B:$B,Swaps_wk!X$2,PASTE_DQS_TRACKER!$A:$A,"&gt;="&amp;$A$1,PASTE_DQS_TRACKER!$A:$A,"&lt;="&amp;$A$2)-SUMIFS(PASTE_DQS_TRACKER!$D:$D,PASTE_DQS_TRACKER!$C:$C,Swaps_wk!$AQ79,PASTE_DQS_TRACKER!$E:$E,Swaps_wk!X$2,PASTE_DQS_TRACKER!$A:$A,"&gt;="&amp;$A$1,PASTE_DQS_TRACKER!$A:$A,"&lt;="&amp;$A$2)</f>
        <v>0</v>
      </c>
      <c r="Y79" s="6">
        <f>SUMIFS(PASTE_DQS_TRACKER!$D:$D,PASTE_DQS_TRACKER!$C:$C,Swaps_wk!$AQ79,PASTE_DQS_TRACKER!$B:$B,Swaps_wk!Y$2,PASTE_DQS_TRACKER!$A:$A,"&gt;="&amp;$A$1,PASTE_DQS_TRACKER!$A:$A,"&lt;="&amp;$A$2)-SUMIFS(PASTE_DQS_TRACKER!$D:$D,PASTE_DQS_TRACKER!$C:$C,Swaps_wk!$AQ79,PASTE_DQS_TRACKER!$E:$E,Swaps_wk!Y$2,PASTE_DQS_TRACKER!$A:$A,"&gt;="&amp;$A$1,PASTE_DQS_TRACKER!$A:$A,"&lt;="&amp;$A$2)</f>
        <v>0</v>
      </c>
      <c r="Z79" s="6">
        <f>SUMIFS(PASTE_DQS_TRACKER!$D:$D,PASTE_DQS_TRACKER!$C:$C,Swaps_wk!$AQ79,PASTE_DQS_TRACKER!$B:$B,Swaps_wk!Z$2,PASTE_DQS_TRACKER!$A:$A,"&gt;="&amp;$A$1,PASTE_DQS_TRACKER!$A:$A,"&lt;="&amp;$A$2)-SUMIFS(PASTE_DQS_TRACKER!$D:$D,PASTE_DQS_TRACKER!$C:$C,Swaps_wk!$AQ79,PASTE_DQS_TRACKER!$E:$E,Swaps_wk!Z$2,PASTE_DQS_TRACKER!$A:$A,"&gt;="&amp;$A$1,PASTE_DQS_TRACKER!$A:$A,"&lt;="&amp;$A$2)</f>
        <v>0</v>
      </c>
      <c r="AA79" s="6">
        <f>SUMIFS(PASTE_DQS_TRACKER!$D:$D,PASTE_DQS_TRACKER!$C:$C,Swaps_wk!$AQ79,PASTE_DQS_TRACKER!$B:$B,Swaps_wk!AA$2,PASTE_DQS_TRACKER!$A:$A,"&gt;="&amp;$A$1,PASTE_DQS_TRACKER!$A:$A,"&lt;="&amp;$A$2)-SUMIFS(PASTE_DQS_TRACKER!$D:$D,PASTE_DQS_TRACKER!$C:$C,Swaps_wk!$AQ79,PASTE_DQS_TRACKER!$E:$E,Swaps_wk!AA$2,PASTE_DQS_TRACKER!$A:$A,"&gt;="&amp;$A$1,PASTE_DQS_TRACKER!$A:$A,"&lt;="&amp;$A$2)</f>
        <v>0</v>
      </c>
      <c r="AB79" s="6">
        <f>SUMIFS(PASTE_DQS_TRACKER!$D:$D,PASTE_DQS_TRACKER!$C:$C,Swaps_wk!$AQ79,PASTE_DQS_TRACKER!$B:$B,Swaps_wk!AB$2,PASTE_DQS_TRACKER!$A:$A,"&gt;="&amp;$A$1,PASTE_DQS_TRACKER!$A:$A,"&lt;="&amp;$A$2)-SUMIFS(PASTE_DQS_TRACKER!$D:$D,PASTE_DQS_TRACKER!$C:$C,Swaps_wk!$AQ79,PASTE_DQS_TRACKER!$E:$E,Swaps_wk!AB$2,PASTE_DQS_TRACKER!$A:$A,"&gt;="&amp;$A$1,PASTE_DQS_TRACKER!$A:$A,"&lt;="&amp;$A$2)</f>
        <v>0</v>
      </c>
      <c r="AC79" s="6">
        <f>SUMIFS(PASTE_DQS_TRACKER!$D:$D,PASTE_DQS_TRACKER!$C:$C,Swaps_wk!$AQ79,PASTE_DQS_TRACKER!$B:$B,Swaps_wk!AC$2,PASTE_DQS_TRACKER!$A:$A,"&gt;="&amp;$A$1,PASTE_DQS_TRACKER!$A:$A,"&lt;="&amp;$A$2)-SUMIFS(PASTE_DQS_TRACKER!$D:$D,PASTE_DQS_TRACKER!$C:$C,Swaps_wk!$AQ79,PASTE_DQS_TRACKER!$E:$E,Swaps_wk!AC$2,PASTE_DQS_TRACKER!$A:$A,"&gt;="&amp;$A$1,PASTE_DQS_TRACKER!$A:$A,"&lt;="&amp;$A$2)</f>
        <v>0</v>
      </c>
      <c r="AD79" s="6">
        <f>SUMIFS(PASTE_DQS_TRACKER!$D:$D,PASTE_DQS_TRACKER!$C:$C,Swaps_wk!$AQ79,PASTE_DQS_TRACKER!$B:$B,Swaps_wk!AD$2,PASTE_DQS_TRACKER!$A:$A,"&gt;="&amp;$A$1,PASTE_DQS_TRACKER!$A:$A,"&lt;="&amp;$A$2)-SUMIFS(PASTE_DQS_TRACKER!$D:$D,PASTE_DQS_TRACKER!$C:$C,Swaps_wk!$AQ79,PASTE_DQS_TRACKER!$E:$E,Swaps_wk!AD$2,PASTE_DQS_TRACKER!$A:$A,"&gt;="&amp;$A$1,PASTE_DQS_TRACKER!$A:$A,"&lt;="&amp;$A$2)</f>
        <v>0</v>
      </c>
      <c r="AE79" s="6">
        <f>SUMIFS(PASTE_DQS_TRACKER!$D:$D,PASTE_DQS_TRACKER!$C:$C,Swaps_wk!$AQ79,PASTE_DQS_TRACKER!$B:$B,Swaps_wk!AE$2,PASTE_DQS_TRACKER!$A:$A,"&gt;="&amp;$A$1,PASTE_DQS_TRACKER!$A:$A,"&lt;="&amp;$A$2)-SUMIFS(PASTE_DQS_TRACKER!$D:$D,PASTE_DQS_TRACKER!$C:$C,Swaps_wk!$AQ79,PASTE_DQS_TRACKER!$E:$E,Swaps_wk!AE$2,PASTE_DQS_TRACKER!$A:$A,"&gt;="&amp;$A$1,PASTE_DQS_TRACKER!$A:$A,"&lt;="&amp;$A$2)</f>
        <v>0</v>
      </c>
      <c r="AF79" s="6">
        <f>SUMIFS(PASTE_DQS_TRACKER!$D:$D,PASTE_DQS_TRACKER!$C:$C,Swaps_wk!$AQ79,PASTE_DQS_TRACKER!$B:$B,Swaps_wk!AF$2,PASTE_DQS_TRACKER!$A:$A,"&gt;="&amp;$A$1,PASTE_DQS_TRACKER!$A:$A,"&lt;="&amp;$A$2)-SUMIFS(PASTE_DQS_TRACKER!$D:$D,PASTE_DQS_TRACKER!$C:$C,Swaps_wk!$AQ79,PASTE_DQS_TRACKER!$E:$E,Swaps_wk!AF$2,PASTE_DQS_TRACKER!$A:$A,"&gt;="&amp;$A$1,PASTE_DQS_TRACKER!$A:$A,"&lt;="&amp;$A$2)</f>
        <v>0</v>
      </c>
      <c r="AG79" s="6">
        <f>SUMIFS(PASTE_DQS_TRACKER!$D:$D,PASTE_DQS_TRACKER!$C:$C,Swaps_wk!$AQ79,PASTE_DQS_TRACKER!$B:$B,Swaps_wk!AG$2,PASTE_DQS_TRACKER!$A:$A,"&gt;="&amp;$A$1,PASTE_DQS_TRACKER!$A:$A,"&lt;="&amp;$A$2)-SUMIFS(PASTE_DQS_TRACKER!$D:$D,PASTE_DQS_TRACKER!$C:$C,Swaps_wk!$AQ79,PASTE_DQS_TRACKER!$E:$E,Swaps_wk!AG$2,PASTE_DQS_TRACKER!$A:$A,"&gt;="&amp;$A$1,PASTE_DQS_TRACKER!$A:$A,"&lt;="&amp;$A$2)</f>
        <v>0</v>
      </c>
      <c r="AH79" s="6">
        <f>SUMIFS(PASTE_DQS_TRACKER!$D:$D,PASTE_DQS_TRACKER!$C:$C,Swaps_wk!$AQ79,PASTE_DQS_TRACKER!$B:$B,Swaps_wk!AH$2,PASTE_DQS_TRACKER!$A:$A,"&gt;="&amp;$A$1,PASTE_DQS_TRACKER!$A:$A,"&lt;="&amp;$A$2)-SUMIFS(PASTE_DQS_TRACKER!$D:$D,PASTE_DQS_TRACKER!$C:$C,Swaps_wk!$AQ79,PASTE_DQS_TRACKER!$E:$E,Swaps_wk!AH$2,PASTE_DQS_TRACKER!$A:$A,"&gt;="&amp;$A$1,PASTE_DQS_TRACKER!$A:$A,"&lt;="&amp;$A$2)</f>
        <v>0</v>
      </c>
      <c r="AI79" s="6">
        <f>SUMIFS(PASTE_DQS_TRACKER!$D:$D,PASTE_DQS_TRACKER!$C:$C,Swaps_wk!$AQ79,PASTE_DQS_TRACKER!$B:$B,Swaps_wk!AI$2,PASTE_DQS_TRACKER!$A:$A,"&gt;="&amp;$A$1,PASTE_DQS_TRACKER!$A:$A,"&lt;="&amp;$A$2)-SUMIFS(PASTE_DQS_TRACKER!$D:$D,PASTE_DQS_TRACKER!$C:$C,Swaps_wk!$AQ79,PASTE_DQS_TRACKER!$E:$E,Swaps_wk!AI$2,PASTE_DQS_TRACKER!$A:$A,"&gt;="&amp;$A$1,PASTE_DQS_TRACKER!$A:$A,"&lt;="&amp;$A$2)</f>
        <v>0</v>
      </c>
      <c r="AJ79" s="6">
        <f>SUMIFS(PASTE_DQS_TRACKER!$D:$D,PASTE_DQS_TRACKER!$C:$C,Swaps_wk!$AQ79,PASTE_DQS_TRACKER!$B:$B,Swaps_wk!AJ$2,PASTE_DQS_TRACKER!$A:$A,"&gt;="&amp;$A$1,PASTE_DQS_TRACKER!$A:$A,"&lt;="&amp;$A$2)-SUMIFS(PASTE_DQS_TRACKER!$D:$D,PASTE_DQS_TRACKER!$C:$C,Swaps_wk!$AQ79,PASTE_DQS_TRACKER!$E:$E,Swaps_wk!AJ$2,PASTE_DQS_TRACKER!$A:$A,"&gt;="&amp;$A$1,PASTE_DQS_TRACKER!$A:$A,"&lt;="&amp;$A$2)</f>
        <v>0</v>
      </c>
      <c r="AK79" s="6">
        <f>SUMIFS(PASTE_DQS_TRACKER!$D:$D,PASTE_DQS_TRACKER!$C:$C,Swaps_wk!$AQ79,PASTE_DQS_TRACKER!$B:$B,Swaps_wk!AK$2,PASTE_DQS_TRACKER!$A:$A,"&gt;="&amp;$A$1,PASTE_DQS_TRACKER!$A:$A,"&lt;="&amp;$A$2)-SUMIFS(PASTE_DQS_TRACKER!$D:$D,PASTE_DQS_TRACKER!$C:$C,Swaps_wk!$AQ79,PASTE_DQS_TRACKER!$E:$E,Swaps_wk!AK$2,PASTE_DQS_TRACKER!$A:$A,"&gt;="&amp;$A$1,PASTE_DQS_TRACKER!$A:$A,"&lt;="&amp;$A$2)</f>
        <v>0</v>
      </c>
      <c r="AL79" s="6">
        <f>SUMIFS(PASTE_DQS_TRACKER!$D:$D,PASTE_DQS_TRACKER!$C:$C,Swaps_wk!$AQ79,PASTE_DQS_TRACKER!$B:$B,Swaps_wk!AL$2,PASTE_DQS_TRACKER!$A:$A,"&gt;="&amp;$A$1,PASTE_DQS_TRACKER!$A:$A,"&lt;="&amp;$A$2)-SUMIFS(PASTE_DQS_TRACKER!$D:$D,PASTE_DQS_TRACKER!$C:$C,Swaps_wk!$AQ79,PASTE_DQS_TRACKER!$E:$E,Swaps_wk!AL$2,PASTE_DQS_TRACKER!$A:$A,"&gt;="&amp;$A$1,PASTE_DQS_TRACKER!$A:$A,"&lt;="&amp;$A$2)</f>
        <v>0</v>
      </c>
      <c r="AM79" s="6">
        <f>SUMIFS(PASTE_DQS_TRACKER!$D:$D,PASTE_DQS_TRACKER!$C:$C,Swaps_wk!$AQ79,PASTE_DQS_TRACKER!$B:$B,Swaps_wk!AM$2,PASTE_DQS_TRACKER!$A:$A,"&gt;="&amp;$A$1,PASTE_DQS_TRACKER!$A:$A,"&lt;="&amp;$A$2)-SUMIFS(PASTE_DQS_TRACKER!$D:$D,PASTE_DQS_TRACKER!$C:$C,Swaps_wk!$AQ79,PASTE_DQS_TRACKER!$E:$E,Swaps_wk!AM$2,PASTE_DQS_TRACKER!$A:$A,"&gt;="&amp;$A$1,PASTE_DQS_TRACKER!$A:$A,"&lt;="&amp;$A$2)</f>
        <v>0</v>
      </c>
      <c r="AN79" s="6">
        <f>SUMIFS(PASTE_DQS_TRACKER!$D:$D,PASTE_DQS_TRACKER!$C:$C,Swaps_wk!$AQ79,PASTE_DQS_TRACKER!$B:$B,Swaps_wk!AN$2,PASTE_DQS_TRACKER!$A:$A,"&gt;="&amp;$A$1,PASTE_DQS_TRACKER!$A:$A,"&lt;="&amp;$A$2)-SUMIFS(PASTE_DQS_TRACKER!$D:$D,PASTE_DQS_TRACKER!$C:$C,Swaps_wk!$AQ79,PASTE_DQS_TRACKER!$E:$E,Swaps_wk!AN$2,PASTE_DQS_TRACKER!$A:$A,"&gt;="&amp;$A$1,PASTE_DQS_TRACKER!$A:$A,"&lt;="&amp;$A$2)</f>
        <v>0</v>
      </c>
      <c r="AO79" s="6">
        <f t="shared" si="2"/>
        <v>0</v>
      </c>
      <c r="AP79">
        <v>78</v>
      </c>
      <c r="AQ79" t="s">
        <v>280</v>
      </c>
    </row>
    <row r="80" spans="1:43" x14ac:dyDescent="0.25">
      <c r="A80" t="s">
        <v>69</v>
      </c>
      <c r="B80" s="6">
        <f>SUMIFS(PASTE_DQS_TRACKER!$D:$D,PASTE_DQS_TRACKER!$C:$C,Swaps_wk!$AQ80,PASTE_DQS_TRACKER!$B:$B,Swaps_wk!B$2,PASTE_DQS_TRACKER!$A:$A,"&gt;="&amp;$A$1,PASTE_DQS_TRACKER!$A:$A,"&lt;="&amp;$A$2)-SUMIFS(PASTE_DQS_TRACKER!$D:$D,PASTE_DQS_TRACKER!$C:$C,Swaps_wk!$AQ80,PASTE_DQS_TRACKER!$E:$E,Swaps_wk!B$2,PASTE_DQS_TRACKER!$A:$A,"&gt;="&amp;$A$1,PASTE_DQS_TRACKER!$A:$A,"&lt;="&amp;$A$2)</f>
        <v>0</v>
      </c>
      <c r="C80" s="6">
        <f>SUMIFS(PASTE_DQS_TRACKER!$D:$D,PASTE_DQS_TRACKER!$C:$C,Swaps_wk!$AQ80,PASTE_DQS_TRACKER!$B:$B,Swaps_wk!C$2,PASTE_DQS_TRACKER!$A:$A,"&gt;="&amp;$A$1,PASTE_DQS_TRACKER!$A:$A,"&lt;="&amp;$A$2)-SUMIFS(PASTE_DQS_TRACKER!$D:$D,PASTE_DQS_TRACKER!$C:$C,Swaps_wk!$AQ80,PASTE_DQS_TRACKER!$E:$E,Swaps_wk!C$2,PASTE_DQS_TRACKER!$A:$A,"&gt;="&amp;$A$1,PASTE_DQS_TRACKER!$A:$A,"&lt;="&amp;$A$2)</f>
        <v>0</v>
      </c>
      <c r="D80" s="6">
        <f>SUMIFS(PASTE_DQS_TRACKER!$D:$D,PASTE_DQS_TRACKER!$C:$C,Swaps_wk!$AQ80,PASTE_DQS_TRACKER!$B:$B,Swaps_wk!D$2,PASTE_DQS_TRACKER!$A:$A,"&gt;="&amp;$A$1,PASTE_DQS_TRACKER!$A:$A,"&lt;="&amp;$A$2)-SUMIFS(PASTE_DQS_TRACKER!$D:$D,PASTE_DQS_TRACKER!$C:$C,Swaps_wk!$AQ80,PASTE_DQS_TRACKER!$E:$E,Swaps_wk!D$2,PASTE_DQS_TRACKER!$A:$A,"&gt;="&amp;$A$1,PASTE_DQS_TRACKER!$A:$A,"&lt;="&amp;$A$2)</f>
        <v>0</v>
      </c>
      <c r="E80" s="6">
        <f>SUMIFS(PASTE_DQS_TRACKER!$D:$D,PASTE_DQS_TRACKER!$C:$C,Swaps_wk!$AQ80,PASTE_DQS_TRACKER!$B:$B,Swaps_wk!E$2,PASTE_DQS_TRACKER!$A:$A,"&gt;="&amp;$A$1,PASTE_DQS_TRACKER!$A:$A,"&lt;="&amp;$A$2)-SUMIFS(PASTE_DQS_TRACKER!$D:$D,PASTE_DQS_TRACKER!$C:$C,Swaps_wk!$AQ80,PASTE_DQS_TRACKER!$E:$E,Swaps_wk!E$2,PASTE_DQS_TRACKER!$A:$A,"&gt;="&amp;$A$1,PASTE_DQS_TRACKER!$A:$A,"&lt;="&amp;$A$2)</f>
        <v>0</v>
      </c>
      <c r="F80" s="6">
        <f>SUMIFS(PASTE_DQS_TRACKER!$D:$D,PASTE_DQS_TRACKER!$C:$C,Swaps_wk!$AQ80,PASTE_DQS_TRACKER!$B:$B,Swaps_wk!F$2,PASTE_DQS_TRACKER!$A:$A,"&gt;="&amp;$A$1,PASTE_DQS_TRACKER!$A:$A,"&lt;="&amp;$A$2)-SUMIFS(PASTE_DQS_TRACKER!$D:$D,PASTE_DQS_TRACKER!$C:$C,Swaps_wk!$AQ80,PASTE_DQS_TRACKER!$E:$E,Swaps_wk!F$2,PASTE_DQS_TRACKER!$A:$A,"&gt;="&amp;$A$1,PASTE_DQS_TRACKER!$A:$A,"&lt;="&amp;$A$2)</f>
        <v>0</v>
      </c>
      <c r="G80" s="6">
        <f>SUMIFS(PASTE_DQS_TRACKER!$D:$D,PASTE_DQS_TRACKER!$C:$C,Swaps_wk!$AQ80,PASTE_DQS_TRACKER!$B:$B,Swaps_wk!G$2,PASTE_DQS_TRACKER!$A:$A,"&gt;="&amp;$A$1,PASTE_DQS_TRACKER!$A:$A,"&lt;="&amp;$A$2)-SUMIFS(PASTE_DQS_TRACKER!$D:$D,PASTE_DQS_TRACKER!$C:$C,Swaps_wk!$AQ80,PASTE_DQS_TRACKER!$E:$E,Swaps_wk!G$2,PASTE_DQS_TRACKER!$A:$A,"&gt;="&amp;$A$1,PASTE_DQS_TRACKER!$A:$A,"&lt;="&amp;$A$2)</f>
        <v>0</v>
      </c>
      <c r="H80" s="6">
        <f>SUMIFS(PASTE_DQS_TRACKER!$D:$D,PASTE_DQS_TRACKER!$C:$C,Swaps_wk!$AQ80,PASTE_DQS_TRACKER!$B:$B,Swaps_wk!H$2,PASTE_DQS_TRACKER!$A:$A,"&gt;="&amp;$A$1,PASTE_DQS_TRACKER!$A:$A,"&lt;="&amp;$A$2)-SUMIFS(PASTE_DQS_TRACKER!$D:$D,PASTE_DQS_TRACKER!$C:$C,Swaps_wk!$AQ80,PASTE_DQS_TRACKER!$E:$E,Swaps_wk!H$2,PASTE_DQS_TRACKER!$A:$A,"&gt;="&amp;$A$1,PASTE_DQS_TRACKER!$A:$A,"&lt;="&amp;$A$2)</f>
        <v>0</v>
      </c>
      <c r="I80" s="6">
        <f>SUMIFS(PASTE_DQS_TRACKER!$D:$D,PASTE_DQS_TRACKER!$C:$C,Swaps_wk!$AQ80,PASTE_DQS_TRACKER!$B:$B,Swaps_wk!I$2,PASTE_DQS_TRACKER!$A:$A,"&gt;="&amp;$A$1,PASTE_DQS_TRACKER!$A:$A,"&lt;="&amp;$A$2)-SUMIFS(PASTE_DQS_TRACKER!$D:$D,PASTE_DQS_TRACKER!$C:$C,Swaps_wk!$AQ80,PASTE_DQS_TRACKER!$E:$E,Swaps_wk!I$2,PASTE_DQS_TRACKER!$A:$A,"&gt;="&amp;$A$1,PASTE_DQS_TRACKER!$A:$A,"&lt;="&amp;$A$2)</f>
        <v>0</v>
      </c>
      <c r="J80" s="6">
        <f>SUMIFS(PASTE_DQS_TRACKER!$D:$D,PASTE_DQS_TRACKER!$C:$C,Swaps_wk!$AQ80,PASTE_DQS_TRACKER!$B:$B,Swaps_wk!J$2,PASTE_DQS_TRACKER!$A:$A,"&gt;="&amp;$A$1,PASTE_DQS_TRACKER!$A:$A,"&lt;="&amp;$A$2)-SUMIFS(PASTE_DQS_TRACKER!$D:$D,PASTE_DQS_TRACKER!$C:$C,Swaps_wk!$AQ80,PASTE_DQS_TRACKER!$E:$E,Swaps_wk!J$2,PASTE_DQS_TRACKER!$A:$A,"&gt;="&amp;$A$1,PASTE_DQS_TRACKER!$A:$A,"&lt;="&amp;$A$2)</f>
        <v>0</v>
      </c>
      <c r="K80" s="6">
        <f>SUMIFS(PASTE_DQS_TRACKER!$D:$D,PASTE_DQS_TRACKER!$C:$C,Swaps_wk!$AQ80,PASTE_DQS_TRACKER!$B:$B,Swaps_wk!K$2,PASTE_DQS_TRACKER!$A:$A,"&gt;="&amp;$A$1,PASTE_DQS_TRACKER!$A:$A,"&lt;="&amp;$A$2)-SUMIFS(PASTE_DQS_TRACKER!$D:$D,PASTE_DQS_TRACKER!$C:$C,Swaps_wk!$AQ80,PASTE_DQS_TRACKER!$E:$E,Swaps_wk!K$2,PASTE_DQS_TRACKER!$A:$A,"&gt;="&amp;$A$1,PASTE_DQS_TRACKER!$A:$A,"&lt;="&amp;$A$2)</f>
        <v>0</v>
      </c>
      <c r="L80" s="6">
        <f>SUMIFS(PASTE_DQS_TRACKER!$D:$D,PASTE_DQS_TRACKER!$C:$C,Swaps_wk!$AQ80,PASTE_DQS_TRACKER!$B:$B,Swaps_wk!L$2,PASTE_DQS_TRACKER!$A:$A,"&gt;="&amp;$A$1,PASTE_DQS_TRACKER!$A:$A,"&lt;="&amp;$A$2)-SUMIFS(PASTE_DQS_TRACKER!$D:$D,PASTE_DQS_TRACKER!$C:$C,Swaps_wk!$AQ80,PASTE_DQS_TRACKER!$E:$E,Swaps_wk!L$2,PASTE_DQS_TRACKER!$A:$A,"&gt;="&amp;$A$1,PASTE_DQS_TRACKER!$A:$A,"&lt;="&amp;$A$2)</f>
        <v>0</v>
      </c>
      <c r="M80" s="6">
        <f>SUMIFS(PASTE_DQS_TRACKER!$D:$D,PASTE_DQS_TRACKER!$C:$C,Swaps_wk!$AQ80,PASTE_DQS_TRACKER!$B:$B,Swaps_wk!M$2,PASTE_DQS_TRACKER!$A:$A,"&gt;="&amp;$A$1,PASTE_DQS_TRACKER!$A:$A,"&lt;="&amp;$A$2)-SUMIFS(PASTE_DQS_TRACKER!$D:$D,PASTE_DQS_TRACKER!$C:$C,Swaps_wk!$AQ80,PASTE_DQS_TRACKER!$E:$E,Swaps_wk!M$2,PASTE_DQS_TRACKER!$A:$A,"&gt;="&amp;$A$1,PASTE_DQS_TRACKER!$A:$A,"&lt;="&amp;$A$2)</f>
        <v>0</v>
      </c>
      <c r="N80" s="6">
        <f>SUMIFS(PASTE_DQS_TRACKER!$D:$D,PASTE_DQS_TRACKER!$C:$C,Swaps_wk!$AQ80,PASTE_DQS_TRACKER!$B:$B,Swaps_wk!N$2,PASTE_DQS_TRACKER!$A:$A,"&gt;="&amp;$A$1,PASTE_DQS_TRACKER!$A:$A,"&lt;="&amp;$A$2)-SUMIFS(PASTE_DQS_TRACKER!$D:$D,PASTE_DQS_TRACKER!$C:$C,Swaps_wk!$AQ80,PASTE_DQS_TRACKER!$E:$E,Swaps_wk!N$2,PASTE_DQS_TRACKER!$A:$A,"&gt;="&amp;$A$1,PASTE_DQS_TRACKER!$A:$A,"&lt;="&amp;$A$2)</f>
        <v>0</v>
      </c>
      <c r="O80" s="6">
        <f>SUMIFS(PASTE_DQS_TRACKER!$D:$D,PASTE_DQS_TRACKER!$C:$C,Swaps_wk!$AQ80,PASTE_DQS_TRACKER!$B:$B,Swaps_wk!O$2,PASTE_DQS_TRACKER!$A:$A,"&gt;="&amp;$A$1,PASTE_DQS_TRACKER!$A:$A,"&lt;="&amp;$A$2)-SUMIFS(PASTE_DQS_TRACKER!$D:$D,PASTE_DQS_TRACKER!$C:$C,Swaps_wk!$AQ80,PASTE_DQS_TRACKER!$E:$E,Swaps_wk!O$2,PASTE_DQS_TRACKER!$A:$A,"&gt;="&amp;$A$1,PASTE_DQS_TRACKER!$A:$A,"&lt;="&amp;$A$2)</f>
        <v>0</v>
      </c>
      <c r="P80" s="6">
        <f>SUMIFS(PASTE_DQS_TRACKER!$D:$D,PASTE_DQS_TRACKER!$C:$C,Swaps_wk!$AQ80,PASTE_DQS_TRACKER!$B:$B,Swaps_wk!P$2,PASTE_DQS_TRACKER!$A:$A,"&gt;="&amp;$A$1,PASTE_DQS_TRACKER!$A:$A,"&lt;="&amp;$A$2)-SUMIFS(PASTE_DQS_TRACKER!$D:$D,PASTE_DQS_TRACKER!$C:$C,Swaps_wk!$AQ80,PASTE_DQS_TRACKER!$E:$E,Swaps_wk!P$2,PASTE_DQS_TRACKER!$A:$A,"&gt;="&amp;$A$1,PASTE_DQS_TRACKER!$A:$A,"&lt;="&amp;$A$2)</f>
        <v>0</v>
      </c>
      <c r="Q80" s="6">
        <f>SUMIFS(PASTE_DQS_TRACKER!$D:$D,PASTE_DQS_TRACKER!$C:$C,Swaps_wk!$AQ80,PASTE_DQS_TRACKER!$B:$B,Swaps_wk!Q$2,PASTE_DQS_TRACKER!$A:$A,"&gt;="&amp;$A$1,PASTE_DQS_TRACKER!$A:$A,"&lt;="&amp;$A$2)-SUMIFS(PASTE_DQS_TRACKER!$D:$D,PASTE_DQS_TRACKER!$C:$C,Swaps_wk!$AQ80,PASTE_DQS_TRACKER!$E:$E,Swaps_wk!Q$2,PASTE_DQS_TRACKER!$A:$A,"&gt;="&amp;$A$1,PASTE_DQS_TRACKER!$A:$A,"&lt;="&amp;$A$2)</f>
        <v>0</v>
      </c>
      <c r="R80" s="6">
        <f>SUMIFS(PASTE_DQS_TRACKER!$D:$D,PASTE_DQS_TRACKER!$C:$C,Swaps_wk!$AQ80,PASTE_DQS_TRACKER!$B:$B,Swaps_wk!R$2,PASTE_DQS_TRACKER!$A:$A,"&gt;="&amp;$A$1,PASTE_DQS_TRACKER!$A:$A,"&lt;="&amp;$A$2)-SUMIFS(PASTE_DQS_TRACKER!$D:$D,PASTE_DQS_TRACKER!$C:$C,Swaps_wk!$AQ80,PASTE_DQS_TRACKER!$E:$E,Swaps_wk!R$2,PASTE_DQS_TRACKER!$A:$A,"&gt;="&amp;$A$1,PASTE_DQS_TRACKER!$A:$A,"&lt;="&amp;$A$2)</f>
        <v>0</v>
      </c>
      <c r="S80" s="6">
        <f>SUMIFS(PASTE_DQS_TRACKER!$D:$D,PASTE_DQS_TRACKER!$C:$C,Swaps_wk!$AQ80,PASTE_DQS_TRACKER!$B:$B,Swaps_wk!S$2,PASTE_DQS_TRACKER!$A:$A,"&gt;="&amp;$A$1,PASTE_DQS_TRACKER!$A:$A,"&lt;="&amp;$A$2)-SUMIFS(PASTE_DQS_TRACKER!$D:$D,PASTE_DQS_TRACKER!$C:$C,Swaps_wk!$AQ80,PASTE_DQS_TRACKER!$E:$E,Swaps_wk!S$2,PASTE_DQS_TRACKER!$A:$A,"&gt;="&amp;$A$1,PASTE_DQS_TRACKER!$A:$A,"&lt;="&amp;$A$2)</f>
        <v>0</v>
      </c>
      <c r="T80" s="6">
        <f>SUMIFS(PASTE_DQS_TRACKER!$D:$D,PASTE_DQS_TRACKER!$C:$C,Swaps_wk!$AQ80,PASTE_DQS_TRACKER!$B:$B,Swaps_wk!T$2,PASTE_DQS_TRACKER!$A:$A,"&gt;="&amp;$A$1,PASTE_DQS_TRACKER!$A:$A,"&lt;="&amp;$A$2)-SUMIFS(PASTE_DQS_TRACKER!$D:$D,PASTE_DQS_TRACKER!$C:$C,Swaps_wk!$AQ80,PASTE_DQS_TRACKER!$E:$E,Swaps_wk!T$2,PASTE_DQS_TRACKER!$A:$A,"&gt;="&amp;$A$1,PASTE_DQS_TRACKER!$A:$A,"&lt;="&amp;$A$2)</f>
        <v>0</v>
      </c>
      <c r="U80" s="6">
        <f>SUMIFS(PASTE_DQS_TRACKER!$D:$D,PASTE_DQS_TRACKER!$C:$C,Swaps_wk!$AQ80,PASTE_DQS_TRACKER!$B:$B,Swaps_wk!U$2,PASTE_DQS_TRACKER!$A:$A,"&gt;="&amp;$A$1,PASTE_DQS_TRACKER!$A:$A,"&lt;="&amp;$A$2)-SUMIFS(PASTE_DQS_TRACKER!$D:$D,PASTE_DQS_TRACKER!$C:$C,Swaps_wk!$AQ80,PASTE_DQS_TRACKER!$E:$E,Swaps_wk!U$2,PASTE_DQS_TRACKER!$A:$A,"&gt;="&amp;$A$1,PASTE_DQS_TRACKER!$A:$A,"&lt;="&amp;$A$2)</f>
        <v>0</v>
      </c>
      <c r="V80" s="6">
        <f>SUMIFS(PASTE_DQS_TRACKER!$D:$D,PASTE_DQS_TRACKER!$C:$C,Swaps_wk!$AQ80,PASTE_DQS_TRACKER!$B:$B,Swaps_wk!V$2,PASTE_DQS_TRACKER!$A:$A,"&gt;="&amp;$A$1,PASTE_DQS_TRACKER!$A:$A,"&lt;="&amp;$A$2)-SUMIFS(PASTE_DQS_TRACKER!$D:$D,PASTE_DQS_TRACKER!$C:$C,Swaps_wk!$AQ80,PASTE_DQS_TRACKER!$E:$E,Swaps_wk!V$2,PASTE_DQS_TRACKER!$A:$A,"&gt;="&amp;$A$1,PASTE_DQS_TRACKER!$A:$A,"&lt;="&amp;$A$2)</f>
        <v>0</v>
      </c>
      <c r="W80" s="6">
        <f>SUMIFS(PASTE_DQS_TRACKER!$D:$D,PASTE_DQS_TRACKER!$C:$C,Swaps_wk!$AQ80,PASTE_DQS_TRACKER!$B:$B,Swaps_wk!W$2,PASTE_DQS_TRACKER!$A:$A,"&gt;="&amp;$A$1,PASTE_DQS_TRACKER!$A:$A,"&lt;="&amp;$A$2)-SUMIFS(PASTE_DQS_TRACKER!$D:$D,PASTE_DQS_TRACKER!$C:$C,Swaps_wk!$AQ80,PASTE_DQS_TRACKER!$E:$E,Swaps_wk!W$2,PASTE_DQS_TRACKER!$A:$A,"&gt;="&amp;$A$1,PASTE_DQS_TRACKER!$A:$A,"&lt;="&amp;$A$2)</f>
        <v>0</v>
      </c>
      <c r="X80" s="6">
        <f>SUMIFS(PASTE_DQS_TRACKER!$D:$D,PASTE_DQS_TRACKER!$C:$C,Swaps_wk!$AQ80,PASTE_DQS_TRACKER!$B:$B,Swaps_wk!X$2,PASTE_DQS_TRACKER!$A:$A,"&gt;="&amp;$A$1,PASTE_DQS_TRACKER!$A:$A,"&lt;="&amp;$A$2)-SUMIFS(PASTE_DQS_TRACKER!$D:$D,PASTE_DQS_TRACKER!$C:$C,Swaps_wk!$AQ80,PASTE_DQS_TRACKER!$E:$E,Swaps_wk!X$2,PASTE_DQS_TRACKER!$A:$A,"&gt;="&amp;$A$1,PASTE_DQS_TRACKER!$A:$A,"&lt;="&amp;$A$2)</f>
        <v>0</v>
      </c>
      <c r="Y80" s="6">
        <f>SUMIFS(PASTE_DQS_TRACKER!$D:$D,PASTE_DQS_TRACKER!$C:$C,Swaps_wk!$AQ80,PASTE_DQS_TRACKER!$B:$B,Swaps_wk!Y$2,PASTE_DQS_TRACKER!$A:$A,"&gt;="&amp;$A$1,PASTE_DQS_TRACKER!$A:$A,"&lt;="&amp;$A$2)-SUMIFS(PASTE_DQS_TRACKER!$D:$D,PASTE_DQS_TRACKER!$C:$C,Swaps_wk!$AQ80,PASTE_DQS_TRACKER!$E:$E,Swaps_wk!Y$2,PASTE_DQS_TRACKER!$A:$A,"&gt;="&amp;$A$1,PASTE_DQS_TRACKER!$A:$A,"&lt;="&amp;$A$2)</f>
        <v>0</v>
      </c>
      <c r="Z80" s="6">
        <f>SUMIFS(PASTE_DQS_TRACKER!$D:$D,PASTE_DQS_TRACKER!$C:$C,Swaps_wk!$AQ80,PASTE_DQS_TRACKER!$B:$B,Swaps_wk!Z$2,PASTE_DQS_TRACKER!$A:$A,"&gt;="&amp;$A$1,PASTE_DQS_TRACKER!$A:$A,"&lt;="&amp;$A$2)-SUMIFS(PASTE_DQS_TRACKER!$D:$D,PASTE_DQS_TRACKER!$C:$C,Swaps_wk!$AQ80,PASTE_DQS_TRACKER!$E:$E,Swaps_wk!Z$2,PASTE_DQS_TRACKER!$A:$A,"&gt;="&amp;$A$1,PASTE_DQS_TRACKER!$A:$A,"&lt;="&amp;$A$2)</f>
        <v>0</v>
      </c>
      <c r="AA80" s="6">
        <f>SUMIFS(PASTE_DQS_TRACKER!$D:$D,PASTE_DQS_TRACKER!$C:$C,Swaps_wk!$AQ80,PASTE_DQS_TRACKER!$B:$B,Swaps_wk!AA$2,PASTE_DQS_TRACKER!$A:$A,"&gt;="&amp;$A$1,PASTE_DQS_TRACKER!$A:$A,"&lt;="&amp;$A$2)-SUMIFS(PASTE_DQS_TRACKER!$D:$D,PASTE_DQS_TRACKER!$C:$C,Swaps_wk!$AQ80,PASTE_DQS_TRACKER!$E:$E,Swaps_wk!AA$2,PASTE_DQS_TRACKER!$A:$A,"&gt;="&amp;$A$1,PASTE_DQS_TRACKER!$A:$A,"&lt;="&amp;$A$2)</f>
        <v>0</v>
      </c>
      <c r="AB80" s="6">
        <f>SUMIFS(PASTE_DQS_TRACKER!$D:$D,PASTE_DQS_TRACKER!$C:$C,Swaps_wk!$AQ80,PASTE_DQS_TRACKER!$B:$B,Swaps_wk!AB$2,PASTE_DQS_TRACKER!$A:$A,"&gt;="&amp;$A$1,PASTE_DQS_TRACKER!$A:$A,"&lt;="&amp;$A$2)-SUMIFS(PASTE_DQS_TRACKER!$D:$D,PASTE_DQS_TRACKER!$C:$C,Swaps_wk!$AQ80,PASTE_DQS_TRACKER!$E:$E,Swaps_wk!AB$2,PASTE_DQS_TRACKER!$A:$A,"&gt;="&amp;$A$1,PASTE_DQS_TRACKER!$A:$A,"&lt;="&amp;$A$2)</f>
        <v>0</v>
      </c>
      <c r="AC80" s="6">
        <f>SUMIFS(PASTE_DQS_TRACKER!$D:$D,PASTE_DQS_TRACKER!$C:$C,Swaps_wk!$AQ80,PASTE_DQS_TRACKER!$B:$B,Swaps_wk!AC$2,PASTE_DQS_TRACKER!$A:$A,"&gt;="&amp;$A$1,PASTE_DQS_TRACKER!$A:$A,"&lt;="&amp;$A$2)-SUMIFS(PASTE_DQS_TRACKER!$D:$D,PASTE_DQS_TRACKER!$C:$C,Swaps_wk!$AQ80,PASTE_DQS_TRACKER!$E:$E,Swaps_wk!AC$2,PASTE_DQS_TRACKER!$A:$A,"&gt;="&amp;$A$1,PASTE_DQS_TRACKER!$A:$A,"&lt;="&amp;$A$2)</f>
        <v>0</v>
      </c>
      <c r="AD80" s="6">
        <f>SUMIFS(PASTE_DQS_TRACKER!$D:$D,PASTE_DQS_TRACKER!$C:$C,Swaps_wk!$AQ80,PASTE_DQS_TRACKER!$B:$B,Swaps_wk!AD$2,PASTE_DQS_TRACKER!$A:$A,"&gt;="&amp;$A$1,PASTE_DQS_TRACKER!$A:$A,"&lt;="&amp;$A$2)-SUMIFS(PASTE_DQS_TRACKER!$D:$D,PASTE_DQS_TRACKER!$C:$C,Swaps_wk!$AQ80,PASTE_DQS_TRACKER!$E:$E,Swaps_wk!AD$2,PASTE_DQS_TRACKER!$A:$A,"&gt;="&amp;$A$1,PASTE_DQS_TRACKER!$A:$A,"&lt;="&amp;$A$2)</f>
        <v>0</v>
      </c>
      <c r="AE80" s="6">
        <f>SUMIFS(PASTE_DQS_TRACKER!$D:$D,PASTE_DQS_TRACKER!$C:$C,Swaps_wk!$AQ80,PASTE_DQS_TRACKER!$B:$B,Swaps_wk!AE$2,PASTE_DQS_TRACKER!$A:$A,"&gt;="&amp;$A$1,PASTE_DQS_TRACKER!$A:$A,"&lt;="&amp;$A$2)-SUMIFS(PASTE_DQS_TRACKER!$D:$D,PASTE_DQS_TRACKER!$C:$C,Swaps_wk!$AQ80,PASTE_DQS_TRACKER!$E:$E,Swaps_wk!AE$2,PASTE_DQS_TRACKER!$A:$A,"&gt;="&amp;$A$1,PASTE_DQS_TRACKER!$A:$A,"&lt;="&amp;$A$2)</f>
        <v>0</v>
      </c>
      <c r="AF80" s="6">
        <f>SUMIFS(PASTE_DQS_TRACKER!$D:$D,PASTE_DQS_TRACKER!$C:$C,Swaps_wk!$AQ80,PASTE_DQS_TRACKER!$B:$B,Swaps_wk!AF$2,PASTE_DQS_TRACKER!$A:$A,"&gt;="&amp;$A$1,PASTE_DQS_TRACKER!$A:$A,"&lt;="&amp;$A$2)-SUMIFS(PASTE_DQS_TRACKER!$D:$D,PASTE_DQS_TRACKER!$C:$C,Swaps_wk!$AQ80,PASTE_DQS_TRACKER!$E:$E,Swaps_wk!AF$2,PASTE_DQS_TRACKER!$A:$A,"&gt;="&amp;$A$1,PASTE_DQS_TRACKER!$A:$A,"&lt;="&amp;$A$2)</f>
        <v>0</v>
      </c>
      <c r="AG80" s="6">
        <f>SUMIFS(PASTE_DQS_TRACKER!$D:$D,PASTE_DQS_TRACKER!$C:$C,Swaps_wk!$AQ80,PASTE_DQS_TRACKER!$B:$B,Swaps_wk!AG$2,PASTE_DQS_TRACKER!$A:$A,"&gt;="&amp;$A$1,PASTE_DQS_TRACKER!$A:$A,"&lt;="&amp;$A$2)-SUMIFS(PASTE_DQS_TRACKER!$D:$D,PASTE_DQS_TRACKER!$C:$C,Swaps_wk!$AQ80,PASTE_DQS_TRACKER!$E:$E,Swaps_wk!AG$2,PASTE_DQS_TRACKER!$A:$A,"&gt;="&amp;$A$1,PASTE_DQS_TRACKER!$A:$A,"&lt;="&amp;$A$2)</f>
        <v>0</v>
      </c>
      <c r="AH80" s="6">
        <f>SUMIFS(PASTE_DQS_TRACKER!$D:$D,PASTE_DQS_TRACKER!$C:$C,Swaps_wk!$AQ80,PASTE_DQS_TRACKER!$B:$B,Swaps_wk!AH$2,PASTE_DQS_TRACKER!$A:$A,"&gt;="&amp;$A$1,PASTE_DQS_TRACKER!$A:$A,"&lt;="&amp;$A$2)-SUMIFS(PASTE_DQS_TRACKER!$D:$D,PASTE_DQS_TRACKER!$C:$C,Swaps_wk!$AQ80,PASTE_DQS_TRACKER!$E:$E,Swaps_wk!AH$2,PASTE_DQS_TRACKER!$A:$A,"&gt;="&amp;$A$1,PASTE_DQS_TRACKER!$A:$A,"&lt;="&amp;$A$2)</f>
        <v>0</v>
      </c>
      <c r="AI80" s="6">
        <f>SUMIFS(PASTE_DQS_TRACKER!$D:$D,PASTE_DQS_TRACKER!$C:$C,Swaps_wk!$AQ80,PASTE_DQS_TRACKER!$B:$B,Swaps_wk!AI$2,PASTE_DQS_TRACKER!$A:$A,"&gt;="&amp;$A$1,PASTE_DQS_TRACKER!$A:$A,"&lt;="&amp;$A$2)-SUMIFS(PASTE_DQS_TRACKER!$D:$D,PASTE_DQS_TRACKER!$C:$C,Swaps_wk!$AQ80,PASTE_DQS_TRACKER!$E:$E,Swaps_wk!AI$2,PASTE_DQS_TRACKER!$A:$A,"&gt;="&amp;$A$1,PASTE_DQS_TRACKER!$A:$A,"&lt;="&amp;$A$2)</f>
        <v>0</v>
      </c>
      <c r="AJ80" s="6">
        <f>SUMIFS(PASTE_DQS_TRACKER!$D:$D,PASTE_DQS_TRACKER!$C:$C,Swaps_wk!$AQ80,PASTE_DQS_TRACKER!$B:$B,Swaps_wk!AJ$2,PASTE_DQS_TRACKER!$A:$A,"&gt;="&amp;$A$1,PASTE_DQS_TRACKER!$A:$A,"&lt;="&amp;$A$2)-SUMIFS(PASTE_DQS_TRACKER!$D:$D,PASTE_DQS_TRACKER!$C:$C,Swaps_wk!$AQ80,PASTE_DQS_TRACKER!$E:$E,Swaps_wk!AJ$2,PASTE_DQS_TRACKER!$A:$A,"&gt;="&amp;$A$1,PASTE_DQS_TRACKER!$A:$A,"&lt;="&amp;$A$2)</f>
        <v>0</v>
      </c>
      <c r="AK80" s="6">
        <f>SUMIFS(PASTE_DQS_TRACKER!$D:$D,PASTE_DQS_TRACKER!$C:$C,Swaps_wk!$AQ80,PASTE_DQS_TRACKER!$B:$B,Swaps_wk!AK$2,PASTE_DQS_TRACKER!$A:$A,"&gt;="&amp;$A$1,PASTE_DQS_TRACKER!$A:$A,"&lt;="&amp;$A$2)-SUMIFS(PASTE_DQS_TRACKER!$D:$D,PASTE_DQS_TRACKER!$C:$C,Swaps_wk!$AQ80,PASTE_DQS_TRACKER!$E:$E,Swaps_wk!AK$2,PASTE_DQS_TRACKER!$A:$A,"&gt;="&amp;$A$1,PASTE_DQS_TRACKER!$A:$A,"&lt;="&amp;$A$2)</f>
        <v>0</v>
      </c>
      <c r="AL80" s="6">
        <f>SUMIFS(PASTE_DQS_TRACKER!$D:$D,PASTE_DQS_TRACKER!$C:$C,Swaps_wk!$AQ80,PASTE_DQS_TRACKER!$B:$B,Swaps_wk!AL$2,PASTE_DQS_TRACKER!$A:$A,"&gt;="&amp;$A$1,PASTE_DQS_TRACKER!$A:$A,"&lt;="&amp;$A$2)-SUMIFS(PASTE_DQS_TRACKER!$D:$D,PASTE_DQS_TRACKER!$C:$C,Swaps_wk!$AQ80,PASTE_DQS_TRACKER!$E:$E,Swaps_wk!AL$2,PASTE_DQS_TRACKER!$A:$A,"&gt;="&amp;$A$1,PASTE_DQS_TRACKER!$A:$A,"&lt;="&amp;$A$2)</f>
        <v>0</v>
      </c>
      <c r="AM80" s="6">
        <f>SUMIFS(PASTE_DQS_TRACKER!$D:$D,PASTE_DQS_TRACKER!$C:$C,Swaps_wk!$AQ80,PASTE_DQS_TRACKER!$B:$B,Swaps_wk!AM$2,PASTE_DQS_TRACKER!$A:$A,"&gt;="&amp;$A$1,PASTE_DQS_TRACKER!$A:$A,"&lt;="&amp;$A$2)-SUMIFS(PASTE_DQS_TRACKER!$D:$D,PASTE_DQS_TRACKER!$C:$C,Swaps_wk!$AQ80,PASTE_DQS_TRACKER!$E:$E,Swaps_wk!AM$2,PASTE_DQS_TRACKER!$A:$A,"&gt;="&amp;$A$1,PASTE_DQS_TRACKER!$A:$A,"&lt;="&amp;$A$2)</f>
        <v>0</v>
      </c>
      <c r="AN80" s="6">
        <f>SUMIFS(PASTE_DQS_TRACKER!$D:$D,PASTE_DQS_TRACKER!$C:$C,Swaps_wk!$AQ80,PASTE_DQS_TRACKER!$B:$B,Swaps_wk!AN$2,PASTE_DQS_TRACKER!$A:$A,"&gt;="&amp;$A$1,PASTE_DQS_TRACKER!$A:$A,"&lt;="&amp;$A$2)-SUMIFS(PASTE_DQS_TRACKER!$D:$D,PASTE_DQS_TRACKER!$C:$C,Swaps_wk!$AQ80,PASTE_DQS_TRACKER!$E:$E,Swaps_wk!AN$2,PASTE_DQS_TRACKER!$A:$A,"&gt;="&amp;$A$1,PASTE_DQS_TRACKER!$A:$A,"&lt;="&amp;$A$2)</f>
        <v>0</v>
      </c>
      <c r="AO80" s="6">
        <f t="shared" si="2"/>
        <v>0</v>
      </c>
      <c r="AP80">
        <v>79</v>
      </c>
      <c r="AQ80" t="str">
        <f t="shared" si="3"/>
        <v>USK/*6AN58</v>
      </c>
    </row>
    <row r="81" spans="1:43" x14ac:dyDescent="0.25">
      <c r="A81" t="s">
        <v>60</v>
      </c>
      <c r="B81" s="6">
        <f>SUMIFS(PASTE_DQS_TRACKER!$D:$D,PASTE_DQS_TRACKER!$C:$C,Swaps_wk!$AQ81,PASTE_DQS_TRACKER!$B:$B,Swaps_wk!B$2,PASTE_DQS_TRACKER!$A:$A,"&gt;="&amp;$A$1,PASTE_DQS_TRACKER!$A:$A,"&lt;="&amp;$A$2)-SUMIFS(PASTE_DQS_TRACKER!$D:$D,PASTE_DQS_TRACKER!$C:$C,Swaps_wk!$AQ81,PASTE_DQS_TRACKER!$E:$E,Swaps_wk!B$2,PASTE_DQS_TRACKER!$A:$A,"&gt;="&amp;$A$1,PASTE_DQS_TRACKER!$A:$A,"&lt;="&amp;$A$2)</f>
        <v>0</v>
      </c>
      <c r="C81" s="6">
        <f>SUMIFS(PASTE_DQS_TRACKER!$D:$D,PASTE_DQS_TRACKER!$C:$C,Swaps_wk!$AQ81,PASTE_DQS_TRACKER!$B:$B,Swaps_wk!C$2,PASTE_DQS_TRACKER!$A:$A,"&gt;="&amp;$A$1,PASTE_DQS_TRACKER!$A:$A,"&lt;="&amp;$A$2)-SUMIFS(PASTE_DQS_TRACKER!$D:$D,PASTE_DQS_TRACKER!$C:$C,Swaps_wk!$AQ81,PASTE_DQS_TRACKER!$E:$E,Swaps_wk!C$2,PASTE_DQS_TRACKER!$A:$A,"&gt;="&amp;$A$1,PASTE_DQS_TRACKER!$A:$A,"&lt;="&amp;$A$2)</f>
        <v>0</v>
      </c>
      <c r="D81" s="6">
        <f>SUMIFS(PASTE_DQS_TRACKER!$D:$D,PASTE_DQS_TRACKER!$C:$C,Swaps_wk!$AQ81,PASTE_DQS_TRACKER!$B:$B,Swaps_wk!D$2,PASTE_DQS_TRACKER!$A:$A,"&gt;="&amp;$A$1,PASTE_DQS_TRACKER!$A:$A,"&lt;="&amp;$A$2)-SUMIFS(PASTE_DQS_TRACKER!$D:$D,PASTE_DQS_TRACKER!$C:$C,Swaps_wk!$AQ81,PASTE_DQS_TRACKER!$E:$E,Swaps_wk!D$2,PASTE_DQS_TRACKER!$A:$A,"&gt;="&amp;$A$1,PASTE_DQS_TRACKER!$A:$A,"&lt;="&amp;$A$2)</f>
        <v>0</v>
      </c>
      <c r="E81" s="6">
        <f>SUMIFS(PASTE_DQS_TRACKER!$D:$D,PASTE_DQS_TRACKER!$C:$C,Swaps_wk!$AQ81,PASTE_DQS_TRACKER!$B:$B,Swaps_wk!E$2,PASTE_DQS_TRACKER!$A:$A,"&gt;="&amp;$A$1,PASTE_DQS_TRACKER!$A:$A,"&lt;="&amp;$A$2)-SUMIFS(PASTE_DQS_TRACKER!$D:$D,PASTE_DQS_TRACKER!$C:$C,Swaps_wk!$AQ81,PASTE_DQS_TRACKER!$E:$E,Swaps_wk!E$2,PASTE_DQS_TRACKER!$A:$A,"&gt;="&amp;$A$1,PASTE_DQS_TRACKER!$A:$A,"&lt;="&amp;$A$2)</f>
        <v>0</v>
      </c>
      <c r="F81" s="6">
        <f>SUMIFS(PASTE_DQS_TRACKER!$D:$D,PASTE_DQS_TRACKER!$C:$C,Swaps_wk!$AQ81,PASTE_DQS_TRACKER!$B:$B,Swaps_wk!F$2,PASTE_DQS_TRACKER!$A:$A,"&gt;="&amp;$A$1,PASTE_DQS_TRACKER!$A:$A,"&lt;="&amp;$A$2)-SUMIFS(PASTE_DQS_TRACKER!$D:$D,PASTE_DQS_TRACKER!$C:$C,Swaps_wk!$AQ81,PASTE_DQS_TRACKER!$E:$E,Swaps_wk!F$2,PASTE_DQS_TRACKER!$A:$A,"&gt;="&amp;$A$1,PASTE_DQS_TRACKER!$A:$A,"&lt;="&amp;$A$2)</f>
        <v>0</v>
      </c>
      <c r="G81" s="6">
        <f>SUMIFS(PASTE_DQS_TRACKER!$D:$D,PASTE_DQS_TRACKER!$C:$C,Swaps_wk!$AQ81,PASTE_DQS_TRACKER!$B:$B,Swaps_wk!G$2,PASTE_DQS_TRACKER!$A:$A,"&gt;="&amp;$A$1,PASTE_DQS_TRACKER!$A:$A,"&lt;="&amp;$A$2)-SUMIFS(PASTE_DQS_TRACKER!$D:$D,PASTE_DQS_TRACKER!$C:$C,Swaps_wk!$AQ81,PASTE_DQS_TRACKER!$E:$E,Swaps_wk!G$2,PASTE_DQS_TRACKER!$A:$A,"&gt;="&amp;$A$1,PASTE_DQS_TRACKER!$A:$A,"&lt;="&amp;$A$2)</f>
        <v>0</v>
      </c>
      <c r="H81" s="6">
        <f>SUMIFS(PASTE_DQS_TRACKER!$D:$D,PASTE_DQS_TRACKER!$C:$C,Swaps_wk!$AQ81,PASTE_DQS_TRACKER!$B:$B,Swaps_wk!H$2,PASTE_DQS_TRACKER!$A:$A,"&gt;="&amp;$A$1,PASTE_DQS_TRACKER!$A:$A,"&lt;="&amp;$A$2)-SUMIFS(PASTE_DQS_TRACKER!$D:$D,PASTE_DQS_TRACKER!$C:$C,Swaps_wk!$AQ81,PASTE_DQS_TRACKER!$E:$E,Swaps_wk!H$2,PASTE_DQS_TRACKER!$A:$A,"&gt;="&amp;$A$1,PASTE_DQS_TRACKER!$A:$A,"&lt;="&amp;$A$2)</f>
        <v>0</v>
      </c>
      <c r="I81" s="6">
        <f>SUMIFS(PASTE_DQS_TRACKER!$D:$D,PASTE_DQS_TRACKER!$C:$C,Swaps_wk!$AQ81,PASTE_DQS_TRACKER!$B:$B,Swaps_wk!I$2,PASTE_DQS_TRACKER!$A:$A,"&gt;="&amp;$A$1,PASTE_DQS_TRACKER!$A:$A,"&lt;="&amp;$A$2)-SUMIFS(PASTE_DQS_TRACKER!$D:$D,PASTE_DQS_TRACKER!$C:$C,Swaps_wk!$AQ81,PASTE_DQS_TRACKER!$E:$E,Swaps_wk!I$2,PASTE_DQS_TRACKER!$A:$A,"&gt;="&amp;$A$1,PASTE_DQS_TRACKER!$A:$A,"&lt;="&amp;$A$2)</f>
        <v>0</v>
      </c>
      <c r="J81" s="6">
        <f>SUMIFS(PASTE_DQS_TRACKER!$D:$D,PASTE_DQS_TRACKER!$C:$C,Swaps_wk!$AQ81,PASTE_DQS_TRACKER!$B:$B,Swaps_wk!J$2,PASTE_DQS_TRACKER!$A:$A,"&gt;="&amp;$A$1,PASTE_DQS_TRACKER!$A:$A,"&lt;="&amp;$A$2)-SUMIFS(PASTE_DQS_TRACKER!$D:$D,PASTE_DQS_TRACKER!$C:$C,Swaps_wk!$AQ81,PASTE_DQS_TRACKER!$E:$E,Swaps_wk!J$2,PASTE_DQS_TRACKER!$A:$A,"&gt;="&amp;$A$1,PASTE_DQS_TRACKER!$A:$A,"&lt;="&amp;$A$2)</f>
        <v>0</v>
      </c>
      <c r="K81" s="6">
        <f>SUMIFS(PASTE_DQS_TRACKER!$D:$D,PASTE_DQS_TRACKER!$C:$C,Swaps_wk!$AQ81,PASTE_DQS_TRACKER!$B:$B,Swaps_wk!K$2,PASTE_DQS_TRACKER!$A:$A,"&gt;="&amp;$A$1,PASTE_DQS_TRACKER!$A:$A,"&lt;="&amp;$A$2)-SUMIFS(PASTE_DQS_TRACKER!$D:$D,PASTE_DQS_TRACKER!$C:$C,Swaps_wk!$AQ81,PASTE_DQS_TRACKER!$E:$E,Swaps_wk!K$2,PASTE_DQS_TRACKER!$A:$A,"&gt;="&amp;$A$1,PASTE_DQS_TRACKER!$A:$A,"&lt;="&amp;$A$2)</f>
        <v>0</v>
      </c>
      <c r="L81" s="6">
        <f>SUMIFS(PASTE_DQS_TRACKER!$D:$D,PASTE_DQS_TRACKER!$C:$C,Swaps_wk!$AQ81,PASTE_DQS_TRACKER!$B:$B,Swaps_wk!L$2,PASTE_DQS_TRACKER!$A:$A,"&gt;="&amp;$A$1,PASTE_DQS_TRACKER!$A:$A,"&lt;="&amp;$A$2)-SUMIFS(PASTE_DQS_TRACKER!$D:$D,PASTE_DQS_TRACKER!$C:$C,Swaps_wk!$AQ81,PASTE_DQS_TRACKER!$E:$E,Swaps_wk!L$2,PASTE_DQS_TRACKER!$A:$A,"&gt;="&amp;$A$1,PASTE_DQS_TRACKER!$A:$A,"&lt;="&amp;$A$2)</f>
        <v>0</v>
      </c>
      <c r="M81" s="6">
        <f>SUMIFS(PASTE_DQS_TRACKER!$D:$D,PASTE_DQS_TRACKER!$C:$C,Swaps_wk!$AQ81,PASTE_DQS_TRACKER!$B:$B,Swaps_wk!M$2,PASTE_DQS_TRACKER!$A:$A,"&gt;="&amp;$A$1,PASTE_DQS_TRACKER!$A:$A,"&lt;="&amp;$A$2)-SUMIFS(PASTE_DQS_TRACKER!$D:$D,PASTE_DQS_TRACKER!$C:$C,Swaps_wk!$AQ81,PASTE_DQS_TRACKER!$E:$E,Swaps_wk!M$2,PASTE_DQS_TRACKER!$A:$A,"&gt;="&amp;$A$1,PASTE_DQS_TRACKER!$A:$A,"&lt;="&amp;$A$2)</f>
        <v>39.6</v>
      </c>
      <c r="N81" s="6">
        <f>SUMIFS(PASTE_DQS_TRACKER!$D:$D,PASTE_DQS_TRACKER!$C:$C,Swaps_wk!$AQ81,PASTE_DQS_TRACKER!$B:$B,Swaps_wk!N$2,PASTE_DQS_TRACKER!$A:$A,"&gt;="&amp;$A$1,PASTE_DQS_TRACKER!$A:$A,"&lt;="&amp;$A$2)-SUMIFS(PASTE_DQS_TRACKER!$D:$D,PASTE_DQS_TRACKER!$C:$C,Swaps_wk!$AQ81,PASTE_DQS_TRACKER!$E:$E,Swaps_wk!N$2,PASTE_DQS_TRACKER!$A:$A,"&gt;="&amp;$A$1,PASTE_DQS_TRACKER!$A:$A,"&lt;="&amp;$A$2)</f>
        <v>0</v>
      </c>
      <c r="O81" s="6">
        <f>SUMIFS(PASTE_DQS_TRACKER!$D:$D,PASTE_DQS_TRACKER!$C:$C,Swaps_wk!$AQ81,PASTE_DQS_TRACKER!$B:$B,Swaps_wk!O$2,PASTE_DQS_TRACKER!$A:$A,"&gt;="&amp;$A$1,PASTE_DQS_TRACKER!$A:$A,"&lt;="&amp;$A$2)-SUMIFS(PASTE_DQS_TRACKER!$D:$D,PASTE_DQS_TRACKER!$C:$C,Swaps_wk!$AQ81,PASTE_DQS_TRACKER!$E:$E,Swaps_wk!O$2,PASTE_DQS_TRACKER!$A:$A,"&gt;="&amp;$A$1,PASTE_DQS_TRACKER!$A:$A,"&lt;="&amp;$A$2)</f>
        <v>0</v>
      </c>
      <c r="P81" s="6">
        <f>SUMIFS(PASTE_DQS_TRACKER!$D:$D,PASTE_DQS_TRACKER!$C:$C,Swaps_wk!$AQ81,PASTE_DQS_TRACKER!$B:$B,Swaps_wk!P$2,PASTE_DQS_TRACKER!$A:$A,"&gt;="&amp;$A$1,PASTE_DQS_TRACKER!$A:$A,"&lt;="&amp;$A$2)-SUMIFS(PASTE_DQS_TRACKER!$D:$D,PASTE_DQS_TRACKER!$C:$C,Swaps_wk!$AQ81,PASTE_DQS_TRACKER!$E:$E,Swaps_wk!P$2,PASTE_DQS_TRACKER!$A:$A,"&gt;="&amp;$A$1,PASTE_DQS_TRACKER!$A:$A,"&lt;="&amp;$A$2)</f>
        <v>0</v>
      </c>
      <c r="Q81" s="6">
        <f>SUMIFS(PASTE_DQS_TRACKER!$D:$D,PASTE_DQS_TRACKER!$C:$C,Swaps_wk!$AQ81,PASTE_DQS_TRACKER!$B:$B,Swaps_wk!Q$2,PASTE_DQS_TRACKER!$A:$A,"&gt;="&amp;$A$1,PASTE_DQS_TRACKER!$A:$A,"&lt;="&amp;$A$2)-SUMIFS(PASTE_DQS_TRACKER!$D:$D,PASTE_DQS_TRACKER!$C:$C,Swaps_wk!$AQ81,PASTE_DQS_TRACKER!$E:$E,Swaps_wk!Q$2,PASTE_DQS_TRACKER!$A:$A,"&gt;="&amp;$A$1,PASTE_DQS_TRACKER!$A:$A,"&lt;="&amp;$A$2)</f>
        <v>0</v>
      </c>
      <c r="R81" s="6">
        <f>SUMIFS(PASTE_DQS_TRACKER!$D:$D,PASTE_DQS_TRACKER!$C:$C,Swaps_wk!$AQ81,PASTE_DQS_TRACKER!$B:$B,Swaps_wk!R$2,PASTE_DQS_TRACKER!$A:$A,"&gt;="&amp;$A$1,PASTE_DQS_TRACKER!$A:$A,"&lt;="&amp;$A$2)-SUMIFS(PASTE_DQS_TRACKER!$D:$D,PASTE_DQS_TRACKER!$C:$C,Swaps_wk!$AQ81,PASTE_DQS_TRACKER!$E:$E,Swaps_wk!R$2,PASTE_DQS_TRACKER!$A:$A,"&gt;="&amp;$A$1,PASTE_DQS_TRACKER!$A:$A,"&lt;="&amp;$A$2)</f>
        <v>0</v>
      </c>
      <c r="S81" s="6">
        <f>SUMIFS(PASTE_DQS_TRACKER!$D:$D,PASTE_DQS_TRACKER!$C:$C,Swaps_wk!$AQ81,PASTE_DQS_TRACKER!$B:$B,Swaps_wk!S$2,PASTE_DQS_TRACKER!$A:$A,"&gt;="&amp;$A$1,PASTE_DQS_TRACKER!$A:$A,"&lt;="&amp;$A$2)-SUMIFS(PASTE_DQS_TRACKER!$D:$D,PASTE_DQS_TRACKER!$C:$C,Swaps_wk!$AQ81,PASTE_DQS_TRACKER!$E:$E,Swaps_wk!S$2,PASTE_DQS_TRACKER!$A:$A,"&gt;="&amp;$A$1,PASTE_DQS_TRACKER!$A:$A,"&lt;="&amp;$A$2)</f>
        <v>0</v>
      </c>
      <c r="T81" s="6">
        <f>SUMIFS(PASTE_DQS_TRACKER!$D:$D,PASTE_DQS_TRACKER!$C:$C,Swaps_wk!$AQ81,PASTE_DQS_TRACKER!$B:$B,Swaps_wk!T$2,PASTE_DQS_TRACKER!$A:$A,"&gt;="&amp;$A$1,PASTE_DQS_TRACKER!$A:$A,"&lt;="&amp;$A$2)-SUMIFS(PASTE_DQS_TRACKER!$D:$D,PASTE_DQS_TRACKER!$C:$C,Swaps_wk!$AQ81,PASTE_DQS_TRACKER!$E:$E,Swaps_wk!T$2,PASTE_DQS_TRACKER!$A:$A,"&gt;="&amp;$A$1,PASTE_DQS_TRACKER!$A:$A,"&lt;="&amp;$A$2)</f>
        <v>0</v>
      </c>
      <c r="U81" s="6">
        <f>SUMIFS(PASTE_DQS_TRACKER!$D:$D,PASTE_DQS_TRACKER!$C:$C,Swaps_wk!$AQ81,PASTE_DQS_TRACKER!$B:$B,Swaps_wk!U$2,PASTE_DQS_TRACKER!$A:$A,"&gt;="&amp;$A$1,PASTE_DQS_TRACKER!$A:$A,"&lt;="&amp;$A$2)-SUMIFS(PASTE_DQS_TRACKER!$D:$D,PASTE_DQS_TRACKER!$C:$C,Swaps_wk!$AQ81,PASTE_DQS_TRACKER!$E:$E,Swaps_wk!U$2,PASTE_DQS_TRACKER!$A:$A,"&gt;="&amp;$A$1,PASTE_DQS_TRACKER!$A:$A,"&lt;="&amp;$A$2)</f>
        <v>0</v>
      </c>
      <c r="V81" s="6">
        <f>SUMIFS(PASTE_DQS_TRACKER!$D:$D,PASTE_DQS_TRACKER!$C:$C,Swaps_wk!$AQ81,PASTE_DQS_TRACKER!$B:$B,Swaps_wk!V$2,PASTE_DQS_TRACKER!$A:$A,"&gt;="&amp;$A$1,PASTE_DQS_TRACKER!$A:$A,"&lt;="&amp;$A$2)-SUMIFS(PASTE_DQS_TRACKER!$D:$D,PASTE_DQS_TRACKER!$C:$C,Swaps_wk!$AQ81,PASTE_DQS_TRACKER!$E:$E,Swaps_wk!V$2,PASTE_DQS_TRACKER!$A:$A,"&gt;="&amp;$A$1,PASTE_DQS_TRACKER!$A:$A,"&lt;="&amp;$A$2)</f>
        <v>-39.6</v>
      </c>
      <c r="W81" s="6">
        <f>SUMIFS(PASTE_DQS_TRACKER!$D:$D,PASTE_DQS_TRACKER!$C:$C,Swaps_wk!$AQ81,PASTE_DQS_TRACKER!$B:$B,Swaps_wk!W$2,PASTE_DQS_TRACKER!$A:$A,"&gt;="&amp;$A$1,PASTE_DQS_TRACKER!$A:$A,"&lt;="&amp;$A$2)-SUMIFS(PASTE_DQS_TRACKER!$D:$D,PASTE_DQS_TRACKER!$C:$C,Swaps_wk!$AQ81,PASTE_DQS_TRACKER!$E:$E,Swaps_wk!W$2,PASTE_DQS_TRACKER!$A:$A,"&gt;="&amp;$A$1,PASTE_DQS_TRACKER!$A:$A,"&lt;="&amp;$A$2)</f>
        <v>0</v>
      </c>
      <c r="X81" s="6">
        <f>SUMIFS(PASTE_DQS_TRACKER!$D:$D,PASTE_DQS_TRACKER!$C:$C,Swaps_wk!$AQ81,PASTE_DQS_TRACKER!$B:$B,Swaps_wk!X$2,PASTE_DQS_TRACKER!$A:$A,"&gt;="&amp;$A$1,PASTE_DQS_TRACKER!$A:$A,"&lt;="&amp;$A$2)-SUMIFS(PASTE_DQS_TRACKER!$D:$D,PASTE_DQS_TRACKER!$C:$C,Swaps_wk!$AQ81,PASTE_DQS_TRACKER!$E:$E,Swaps_wk!X$2,PASTE_DQS_TRACKER!$A:$A,"&gt;="&amp;$A$1,PASTE_DQS_TRACKER!$A:$A,"&lt;="&amp;$A$2)</f>
        <v>0</v>
      </c>
      <c r="Y81" s="6">
        <f>SUMIFS(PASTE_DQS_TRACKER!$D:$D,PASTE_DQS_TRACKER!$C:$C,Swaps_wk!$AQ81,PASTE_DQS_TRACKER!$B:$B,Swaps_wk!Y$2,PASTE_DQS_TRACKER!$A:$A,"&gt;="&amp;$A$1,PASTE_DQS_TRACKER!$A:$A,"&lt;="&amp;$A$2)-SUMIFS(PASTE_DQS_TRACKER!$D:$D,PASTE_DQS_TRACKER!$C:$C,Swaps_wk!$AQ81,PASTE_DQS_TRACKER!$E:$E,Swaps_wk!Y$2,PASTE_DQS_TRACKER!$A:$A,"&gt;="&amp;$A$1,PASTE_DQS_TRACKER!$A:$A,"&lt;="&amp;$A$2)</f>
        <v>0</v>
      </c>
      <c r="Z81" s="6">
        <f>SUMIFS(PASTE_DQS_TRACKER!$D:$D,PASTE_DQS_TRACKER!$C:$C,Swaps_wk!$AQ81,PASTE_DQS_TRACKER!$B:$B,Swaps_wk!Z$2,PASTE_DQS_TRACKER!$A:$A,"&gt;="&amp;$A$1,PASTE_DQS_TRACKER!$A:$A,"&lt;="&amp;$A$2)-SUMIFS(PASTE_DQS_TRACKER!$D:$D,PASTE_DQS_TRACKER!$C:$C,Swaps_wk!$AQ81,PASTE_DQS_TRACKER!$E:$E,Swaps_wk!Z$2,PASTE_DQS_TRACKER!$A:$A,"&gt;="&amp;$A$1,PASTE_DQS_TRACKER!$A:$A,"&lt;="&amp;$A$2)</f>
        <v>0</v>
      </c>
      <c r="AA81" s="6">
        <f>SUMIFS(PASTE_DQS_TRACKER!$D:$D,PASTE_DQS_TRACKER!$C:$C,Swaps_wk!$AQ81,PASTE_DQS_TRACKER!$B:$B,Swaps_wk!AA$2,PASTE_DQS_TRACKER!$A:$A,"&gt;="&amp;$A$1,PASTE_DQS_TRACKER!$A:$A,"&lt;="&amp;$A$2)-SUMIFS(PASTE_DQS_TRACKER!$D:$D,PASTE_DQS_TRACKER!$C:$C,Swaps_wk!$AQ81,PASTE_DQS_TRACKER!$E:$E,Swaps_wk!AA$2,PASTE_DQS_TRACKER!$A:$A,"&gt;="&amp;$A$1,PASTE_DQS_TRACKER!$A:$A,"&lt;="&amp;$A$2)</f>
        <v>0</v>
      </c>
      <c r="AB81" s="6">
        <f>SUMIFS(PASTE_DQS_TRACKER!$D:$D,PASTE_DQS_TRACKER!$C:$C,Swaps_wk!$AQ81,PASTE_DQS_TRACKER!$B:$B,Swaps_wk!AB$2,PASTE_DQS_TRACKER!$A:$A,"&gt;="&amp;$A$1,PASTE_DQS_TRACKER!$A:$A,"&lt;="&amp;$A$2)-SUMIFS(PASTE_DQS_TRACKER!$D:$D,PASTE_DQS_TRACKER!$C:$C,Swaps_wk!$AQ81,PASTE_DQS_TRACKER!$E:$E,Swaps_wk!AB$2,PASTE_DQS_TRACKER!$A:$A,"&gt;="&amp;$A$1,PASTE_DQS_TRACKER!$A:$A,"&lt;="&amp;$A$2)</f>
        <v>0</v>
      </c>
      <c r="AC81" s="6">
        <f>SUMIFS(PASTE_DQS_TRACKER!$D:$D,PASTE_DQS_TRACKER!$C:$C,Swaps_wk!$AQ81,PASTE_DQS_TRACKER!$B:$B,Swaps_wk!AC$2,PASTE_DQS_TRACKER!$A:$A,"&gt;="&amp;$A$1,PASTE_DQS_TRACKER!$A:$A,"&lt;="&amp;$A$2)-SUMIFS(PASTE_DQS_TRACKER!$D:$D,PASTE_DQS_TRACKER!$C:$C,Swaps_wk!$AQ81,PASTE_DQS_TRACKER!$E:$E,Swaps_wk!AC$2,PASTE_DQS_TRACKER!$A:$A,"&gt;="&amp;$A$1,PASTE_DQS_TRACKER!$A:$A,"&lt;="&amp;$A$2)</f>
        <v>0</v>
      </c>
      <c r="AD81" s="6">
        <f>SUMIFS(PASTE_DQS_TRACKER!$D:$D,PASTE_DQS_TRACKER!$C:$C,Swaps_wk!$AQ81,PASTE_DQS_TRACKER!$B:$B,Swaps_wk!AD$2,PASTE_DQS_TRACKER!$A:$A,"&gt;="&amp;$A$1,PASTE_DQS_TRACKER!$A:$A,"&lt;="&amp;$A$2)-SUMIFS(PASTE_DQS_TRACKER!$D:$D,PASTE_DQS_TRACKER!$C:$C,Swaps_wk!$AQ81,PASTE_DQS_TRACKER!$E:$E,Swaps_wk!AD$2,PASTE_DQS_TRACKER!$A:$A,"&gt;="&amp;$A$1,PASTE_DQS_TRACKER!$A:$A,"&lt;="&amp;$A$2)</f>
        <v>0</v>
      </c>
      <c r="AE81" s="6">
        <f>SUMIFS(PASTE_DQS_TRACKER!$D:$D,PASTE_DQS_TRACKER!$C:$C,Swaps_wk!$AQ81,PASTE_DQS_TRACKER!$B:$B,Swaps_wk!AE$2,PASTE_DQS_TRACKER!$A:$A,"&gt;="&amp;$A$1,PASTE_DQS_TRACKER!$A:$A,"&lt;="&amp;$A$2)-SUMIFS(PASTE_DQS_TRACKER!$D:$D,PASTE_DQS_TRACKER!$C:$C,Swaps_wk!$AQ81,PASTE_DQS_TRACKER!$E:$E,Swaps_wk!AE$2,PASTE_DQS_TRACKER!$A:$A,"&gt;="&amp;$A$1,PASTE_DQS_TRACKER!$A:$A,"&lt;="&amp;$A$2)</f>
        <v>0</v>
      </c>
      <c r="AF81" s="6">
        <f>SUMIFS(PASTE_DQS_TRACKER!$D:$D,PASTE_DQS_TRACKER!$C:$C,Swaps_wk!$AQ81,PASTE_DQS_TRACKER!$B:$B,Swaps_wk!AF$2,PASTE_DQS_TRACKER!$A:$A,"&gt;="&amp;$A$1,PASTE_DQS_TRACKER!$A:$A,"&lt;="&amp;$A$2)-SUMIFS(PASTE_DQS_TRACKER!$D:$D,PASTE_DQS_TRACKER!$C:$C,Swaps_wk!$AQ81,PASTE_DQS_TRACKER!$E:$E,Swaps_wk!AF$2,PASTE_DQS_TRACKER!$A:$A,"&gt;="&amp;$A$1,PASTE_DQS_TRACKER!$A:$A,"&lt;="&amp;$A$2)</f>
        <v>0</v>
      </c>
      <c r="AG81" s="6">
        <f>SUMIFS(PASTE_DQS_TRACKER!$D:$D,PASTE_DQS_TRACKER!$C:$C,Swaps_wk!$AQ81,PASTE_DQS_TRACKER!$B:$B,Swaps_wk!AG$2,PASTE_DQS_TRACKER!$A:$A,"&gt;="&amp;$A$1,PASTE_DQS_TRACKER!$A:$A,"&lt;="&amp;$A$2)-SUMIFS(PASTE_DQS_TRACKER!$D:$D,PASTE_DQS_TRACKER!$C:$C,Swaps_wk!$AQ81,PASTE_DQS_TRACKER!$E:$E,Swaps_wk!AG$2,PASTE_DQS_TRACKER!$A:$A,"&gt;="&amp;$A$1,PASTE_DQS_TRACKER!$A:$A,"&lt;="&amp;$A$2)</f>
        <v>0</v>
      </c>
      <c r="AH81" s="6">
        <f>SUMIFS(PASTE_DQS_TRACKER!$D:$D,PASTE_DQS_TRACKER!$C:$C,Swaps_wk!$AQ81,PASTE_DQS_TRACKER!$B:$B,Swaps_wk!AH$2,PASTE_DQS_TRACKER!$A:$A,"&gt;="&amp;$A$1,PASTE_DQS_TRACKER!$A:$A,"&lt;="&amp;$A$2)-SUMIFS(PASTE_DQS_TRACKER!$D:$D,PASTE_DQS_TRACKER!$C:$C,Swaps_wk!$AQ81,PASTE_DQS_TRACKER!$E:$E,Swaps_wk!AH$2,PASTE_DQS_TRACKER!$A:$A,"&gt;="&amp;$A$1,PASTE_DQS_TRACKER!$A:$A,"&lt;="&amp;$A$2)</f>
        <v>0</v>
      </c>
      <c r="AI81" s="6">
        <f>SUMIFS(PASTE_DQS_TRACKER!$D:$D,PASTE_DQS_TRACKER!$C:$C,Swaps_wk!$AQ81,PASTE_DQS_TRACKER!$B:$B,Swaps_wk!AI$2,PASTE_DQS_TRACKER!$A:$A,"&gt;="&amp;$A$1,PASTE_DQS_TRACKER!$A:$A,"&lt;="&amp;$A$2)-SUMIFS(PASTE_DQS_TRACKER!$D:$D,PASTE_DQS_TRACKER!$C:$C,Swaps_wk!$AQ81,PASTE_DQS_TRACKER!$E:$E,Swaps_wk!AI$2,PASTE_DQS_TRACKER!$A:$A,"&gt;="&amp;$A$1,PASTE_DQS_TRACKER!$A:$A,"&lt;="&amp;$A$2)</f>
        <v>0</v>
      </c>
      <c r="AJ81" s="6">
        <f>SUMIFS(PASTE_DQS_TRACKER!$D:$D,PASTE_DQS_TRACKER!$C:$C,Swaps_wk!$AQ81,PASTE_DQS_TRACKER!$B:$B,Swaps_wk!AJ$2,PASTE_DQS_TRACKER!$A:$A,"&gt;="&amp;$A$1,PASTE_DQS_TRACKER!$A:$A,"&lt;="&amp;$A$2)-SUMIFS(PASTE_DQS_TRACKER!$D:$D,PASTE_DQS_TRACKER!$C:$C,Swaps_wk!$AQ81,PASTE_DQS_TRACKER!$E:$E,Swaps_wk!AJ$2,PASTE_DQS_TRACKER!$A:$A,"&gt;="&amp;$A$1,PASTE_DQS_TRACKER!$A:$A,"&lt;="&amp;$A$2)</f>
        <v>0</v>
      </c>
      <c r="AK81" s="6">
        <f>SUMIFS(PASTE_DQS_TRACKER!$D:$D,PASTE_DQS_TRACKER!$C:$C,Swaps_wk!$AQ81,PASTE_DQS_TRACKER!$B:$B,Swaps_wk!AK$2,PASTE_DQS_TRACKER!$A:$A,"&gt;="&amp;$A$1,PASTE_DQS_TRACKER!$A:$A,"&lt;="&amp;$A$2)-SUMIFS(PASTE_DQS_TRACKER!$D:$D,PASTE_DQS_TRACKER!$C:$C,Swaps_wk!$AQ81,PASTE_DQS_TRACKER!$E:$E,Swaps_wk!AK$2,PASTE_DQS_TRACKER!$A:$A,"&gt;="&amp;$A$1,PASTE_DQS_TRACKER!$A:$A,"&lt;="&amp;$A$2)</f>
        <v>0</v>
      </c>
      <c r="AL81" s="6">
        <f>SUMIFS(PASTE_DQS_TRACKER!$D:$D,PASTE_DQS_TRACKER!$C:$C,Swaps_wk!$AQ81,PASTE_DQS_TRACKER!$B:$B,Swaps_wk!AL$2,PASTE_DQS_TRACKER!$A:$A,"&gt;="&amp;$A$1,PASTE_DQS_TRACKER!$A:$A,"&lt;="&amp;$A$2)-SUMIFS(PASTE_DQS_TRACKER!$D:$D,PASTE_DQS_TRACKER!$C:$C,Swaps_wk!$AQ81,PASTE_DQS_TRACKER!$E:$E,Swaps_wk!AL$2,PASTE_DQS_TRACKER!$A:$A,"&gt;="&amp;$A$1,PASTE_DQS_TRACKER!$A:$A,"&lt;="&amp;$A$2)</f>
        <v>0</v>
      </c>
      <c r="AM81" s="6">
        <f>SUMIFS(PASTE_DQS_TRACKER!$D:$D,PASTE_DQS_TRACKER!$C:$C,Swaps_wk!$AQ81,PASTE_DQS_TRACKER!$B:$B,Swaps_wk!AM$2,PASTE_DQS_TRACKER!$A:$A,"&gt;="&amp;$A$1,PASTE_DQS_TRACKER!$A:$A,"&lt;="&amp;$A$2)-SUMIFS(PASTE_DQS_TRACKER!$D:$D,PASTE_DQS_TRACKER!$C:$C,Swaps_wk!$AQ81,PASTE_DQS_TRACKER!$E:$E,Swaps_wk!AM$2,PASTE_DQS_TRACKER!$A:$A,"&gt;="&amp;$A$1,PASTE_DQS_TRACKER!$A:$A,"&lt;="&amp;$A$2)</f>
        <v>0</v>
      </c>
      <c r="AN81" s="6">
        <f>SUMIFS(PASTE_DQS_TRACKER!$D:$D,PASTE_DQS_TRACKER!$C:$C,Swaps_wk!$AQ81,PASTE_DQS_TRACKER!$B:$B,Swaps_wk!AN$2,PASTE_DQS_TRACKER!$A:$A,"&gt;="&amp;$A$1,PASTE_DQS_TRACKER!$A:$A,"&lt;="&amp;$A$2)-SUMIFS(PASTE_DQS_TRACKER!$D:$D,PASTE_DQS_TRACKER!$C:$C,Swaps_wk!$AQ81,PASTE_DQS_TRACKER!$E:$E,Swaps_wk!AN$2,PASTE_DQS_TRACKER!$A:$A,"&gt;="&amp;$A$1,PASTE_DQS_TRACKER!$A:$A,"&lt;="&amp;$A$2)</f>
        <v>0</v>
      </c>
      <c r="AO81" s="6">
        <f t="shared" si="2"/>
        <v>0</v>
      </c>
      <c r="AP81">
        <v>80</v>
      </c>
      <c r="AQ81" t="s">
        <v>254</v>
      </c>
    </row>
    <row r="82" spans="1:43" x14ac:dyDescent="0.25">
      <c r="A82" t="s">
        <v>58</v>
      </c>
      <c r="B82" s="6">
        <f>SUMIFS(PASTE_DQS_TRACKER!$D:$D,PASTE_DQS_TRACKER!$C:$C,Swaps_wk!$AQ82,PASTE_DQS_TRACKER!$B:$B,Swaps_wk!B$2,PASTE_DQS_TRACKER!$A:$A,"&gt;="&amp;$A$1,PASTE_DQS_TRACKER!$A:$A,"&lt;="&amp;$A$2)-SUMIFS(PASTE_DQS_TRACKER!$D:$D,PASTE_DQS_TRACKER!$C:$C,Swaps_wk!$AQ82,PASTE_DQS_TRACKER!$E:$E,Swaps_wk!B$2,PASTE_DQS_TRACKER!$A:$A,"&gt;="&amp;$A$1,PASTE_DQS_TRACKER!$A:$A,"&lt;="&amp;$A$2)</f>
        <v>0</v>
      </c>
      <c r="C82" s="6">
        <f>SUMIFS(PASTE_DQS_TRACKER!$D:$D,PASTE_DQS_TRACKER!$C:$C,Swaps_wk!$AQ82,PASTE_DQS_TRACKER!$B:$B,Swaps_wk!C$2,PASTE_DQS_TRACKER!$A:$A,"&gt;="&amp;$A$1,PASTE_DQS_TRACKER!$A:$A,"&lt;="&amp;$A$2)-SUMIFS(PASTE_DQS_TRACKER!$D:$D,PASTE_DQS_TRACKER!$C:$C,Swaps_wk!$AQ82,PASTE_DQS_TRACKER!$E:$E,Swaps_wk!C$2,PASTE_DQS_TRACKER!$A:$A,"&gt;="&amp;$A$1,PASTE_DQS_TRACKER!$A:$A,"&lt;="&amp;$A$2)</f>
        <v>0</v>
      </c>
      <c r="D82" s="6">
        <f>SUMIFS(PASTE_DQS_TRACKER!$D:$D,PASTE_DQS_TRACKER!$C:$C,Swaps_wk!$AQ82,PASTE_DQS_TRACKER!$B:$B,Swaps_wk!D$2,PASTE_DQS_TRACKER!$A:$A,"&gt;="&amp;$A$1,PASTE_DQS_TRACKER!$A:$A,"&lt;="&amp;$A$2)-SUMIFS(PASTE_DQS_TRACKER!$D:$D,PASTE_DQS_TRACKER!$C:$C,Swaps_wk!$AQ82,PASTE_DQS_TRACKER!$E:$E,Swaps_wk!D$2,PASTE_DQS_TRACKER!$A:$A,"&gt;="&amp;$A$1,PASTE_DQS_TRACKER!$A:$A,"&lt;="&amp;$A$2)</f>
        <v>0</v>
      </c>
      <c r="E82" s="6">
        <f>SUMIFS(PASTE_DQS_TRACKER!$D:$D,PASTE_DQS_TRACKER!$C:$C,Swaps_wk!$AQ82,PASTE_DQS_TRACKER!$B:$B,Swaps_wk!E$2,PASTE_DQS_TRACKER!$A:$A,"&gt;="&amp;$A$1,PASTE_DQS_TRACKER!$A:$A,"&lt;="&amp;$A$2)-SUMIFS(PASTE_DQS_TRACKER!$D:$D,PASTE_DQS_TRACKER!$C:$C,Swaps_wk!$AQ82,PASTE_DQS_TRACKER!$E:$E,Swaps_wk!E$2,PASTE_DQS_TRACKER!$A:$A,"&gt;="&amp;$A$1,PASTE_DQS_TRACKER!$A:$A,"&lt;="&amp;$A$2)</f>
        <v>0</v>
      </c>
      <c r="F82" s="6">
        <f>SUMIFS(PASTE_DQS_TRACKER!$D:$D,PASTE_DQS_TRACKER!$C:$C,Swaps_wk!$AQ82,PASTE_DQS_TRACKER!$B:$B,Swaps_wk!F$2,PASTE_DQS_TRACKER!$A:$A,"&gt;="&amp;$A$1,PASTE_DQS_TRACKER!$A:$A,"&lt;="&amp;$A$2)-SUMIFS(PASTE_DQS_TRACKER!$D:$D,PASTE_DQS_TRACKER!$C:$C,Swaps_wk!$AQ82,PASTE_DQS_TRACKER!$E:$E,Swaps_wk!F$2,PASTE_DQS_TRACKER!$A:$A,"&gt;="&amp;$A$1,PASTE_DQS_TRACKER!$A:$A,"&lt;="&amp;$A$2)</f>
        <v>0</v>
      </c>
      <c r="G82" s="6">
        <f>SUMIFS(PASTE_DQS_TRACKER!$D:$D,PASTE_DQS_TRACKER!$C:$C,Swaps_wk!$AQ82,PASTE_DQS_TRACKER!$B:$B,Swaps_wk!G$2,PASTE_DQS_TRACKER!$A:$A,"&gt;="&amp;$A$1,PASTE_DQS_TRACKER!$A:$A,"&lt;="&amp;$A$2)-SUMIFS(PASTE_DQS_TRACKER!$D:$D,PASTE_DQS_TRACKER!$C:$C,Swaps_wk!$AQ82,PASTE_DQS_TRACKER!$E:$E,Swaps_wk!G$2,PASTE_DQS_TRACKER!$A:$A,"&gt;="&amp;$A$1,PASTE_DQS_TRACKER!$A:$A,"&lt;="&amp;$A$2)</f>
        <v>0</v>
      </c>
      <c r="H82" s="6">
        <f>SUMIFS(PASTE_DQS_TRACKER!$D:$D,PASTE_DQS_TRACKER!$C:$C,Swaps_wk!$AQ82,PASTE_DQS_TRACKER!$B:$B,Swaps_wk!H$2,PASTE_DQS_TRACKER!$A:$A,"&gt;="&amp;$A$1,PASTE_DQS_TRACKER!$A:$A,"&lt;="&amp;$A$2)-SUMIFS(PASTE_DQS_TRACKER!$D:$D,PASTE_DQS_TRACKER!$C:$C,Swaps_wk!$AQ82,PASTE_DQS_TRACKER!$E:$E,Swaps_wk!H$2,PASTE_DQS_TRACKER!$A:$A,"&gt;="&amp;$A$1,PASTE_DQS_TRACKER!$A:$A,"&lt;="&amp;$A$2)</f>
        <v>0</v>
      </c>
      <c r="I82" s="6">
        <f>SUMIFS(PASTE_DQS_TRACKER!$D:$D,PASTE_DQS_TRACKER!$C:$C,Swaps_wk!$AQ82,PASTE_DQS_TRACKER!$B:$B,Swaps_wk!I$2,PASTE_DQS_TRACKER!$A:$A,"&gt;="&amp;$A$1,PASTE_DQS_TRACKER!$A:$A,"&lt;="&amp;$A$2)-SUMIFS(PASTE_DQS_TRACKER!$D:$D,PASTE_DQS_TRACKER!$C:$C,Swaps_wk!$AQ82,PASTE_DQS_TRACKER!$E:$E,Swaps_wk!I$2,PASTE_DQS_TRACKER!$A:$A,"&gt;="&amp;$A$1,PASTE_DQS_TRACKER!$A:$A,"&lt;="&amp;$A$2)</f>
        <v>0</v>
      </c>
      <c r="J82" s="6">
        <f>SUMIFS(PASTE_DQS_TRACKER!$D:$D,PASTE_DQS_TRACKER!$C:$C,Swaps_wk!$AQ82,PASTE_DQS_TRACKER!$B:$B,Swaps_wk!J$2,PASTE_DQS_TRACKER!$A:$A,"&gt;="&amp;$A$1,PASTE_DQS_TRACKER!$A:$A,"&lt;="&amp;$A$2)-SUMIFS(PASTE_DQS_TRACKER!$D:$D,PASTE_DQS_TRACKER!$C:$C,Swaps_wk!$AQ82,PASTE_DQS_TRACKER!$E:$E,Swaps_wk!J$2,PASTE_DQS_TRACKER!$A:$A,"&gt;="&amp;$A$1,PASTE_DQS_TRACKER!$A:$A,"&lt;="&amp;$A$2)</f>
        <v>0</v>
      </c>
      <c r="K82" s="6">
        <f>SUMIFS(PASTE_DQS_TRACKER!$D:$D,PASTE_DQS_TRACKER!$C:$C,Swaps_wk!$AQ82,PASTE_DQS_TRACKER!$B:$B,Swaps_wk!K$2,PASTE_DQS_TRACKER!$A:$A,"&gt;="&amp;$A$1,PASTE_DQS_TRACKER!$A:$A,"&lt;="&amp;$A$2)-SUMIFS(PASTE_DQS_TRACKER!$D:$D,PASTE_DQS_TRACKER!$C:$C,Swaps_wk!$AQ82,PASTE_DQS_TRACKER!$E:$E,Swaps_wk!K$2,PASTE_DQS_TRACKER!$A:$A,"&gt;="&amp;$A$1,PASTE_DQS_TRACKER!$A:$A,"&lt;="&amp;$A$2)</f>
        <v>0</v>
      </c>
      <c r="L82" s="6">
        <f>SUMIFS(PASTE_DQS_TRACKER!$D:$D,PASTE_DQS_TRACKER!$C:$C,Swaps_wk!$AQ82,PASTE_DQS_TRACKER!$B:$B,Swaps_wk!L$2,PASTE_DQS_TRACKER!$A:$A,"&gt;="&amp;$A$1,PASTE_DQS_TRACKER!$A:$A,"&lt;="&amp;$A$2)-SUMIFS(PASTE_DQS_TRACKER!$D:$D,PASTE_DQS_TRACKER!$C:$C,Swaps_wk!$AQ82,PASTE_DQS_TRACKER!$E:$E,Swaps_wk!L$2,PASTE_DQS_TRACKER!$A:$A,"&gt;="&amp;$A$1,PASTE_DQS_TRACKER!$A:$A,"&lt;="&amp;$A$2)</f>
        <v>0</v>
      </c>
      <c r="M82" s="6">
        <f>SUMIFS(PASTE_DQS_TRACKER!$D:$D,PASTE_DQS_TRACKER!$C:$C,Swaps_wk!$AQ82,PASTE_DQS_TRACKER!$B:$B,Swaps_wk!M$2,PASTE_DQS_TRACKER!$A:$A,"&gt;="&amp;$A$1,PASTE_DQS_TRACKER!$A:$A,"&lt;="&amp;$A$2)-SUMIFS(PASTE_DQS_TRACKER!$D:$D,PASTE_DQS_TRACKER!$C:$C,Swaps_wk!$AQ82,PASTE_DQS_TRACKER!$E:$E,Swaps_wk!M$2,PASTE_DQS_TRACKER!$A:$A,"&gt;="&amp;$A$1,PASTE_DQS_TRACKER!$A:$A,"&lt;="&amp;$A$2)</f>
        <v>0</v>
      </c>
      <c r="N82" s="6">
        <f>SUMIFS(PASTE_DQS_TRACKER!$D:$D,PASTE_DQS_TRACKER!$C:$C,Swaps_wk!$AQ82,PASTE_DQS_TRACKER!$B:$B,Swaps_wk!N$2,PASTE_DQS_TRACKER!$A:$A,"&gt;="&amp;$A$1,PASTE_DQS_TRACKER!$A:$A,"&lt;="&amp;$A$2)-SUMIFS(PASTE_DQS_TRACKER!$D:$D,PASTE_DQS_TRACKER!$C:$C,Swaps_wk!$AQ82,PASTE_DQS_TRACKER!$E:$E,Swaps_wk!N$2,PASTE_DQS_TRACKER!$A:$A,"&gt;="&amp;$A$1,PASTE_DQS_TRACKER!$A:$A,"&lt;="&amp;$A$2)</f>
        <v>0</v>
      </c>
      <c r="O82" s="6">
        <f>SUMIFS(PASTE_DQS_TRACKER!$D:$D,PASTE_DQS_TRACKER!$C:$C,Swaps_wk!$AQ82,PASTE_DQS_TRACKER!$B:$B,Swaps_wk!O$2,PASTE_DQS_TRACKER!$A:$A,"&gt;="&amp;$A$1,PASTE_DQS_TRACKER!$A:$A,"&lt;="&amp;$A$2)-SUMIFS(PASTE_DQS_TRACKER!$D:$D,PASTE_DQS_TRACKER!$C:$C,Swaps_wk!$AQ82,PASTE_DQS_TRACKER!$E:$E,Swaps_wk!O$2,PASTE_DQS_TRACKER!$A:$A,"&gt;="&amp;$A$1,PASTE_DQS_TRACKER!$A:$A,"&lt;="&amp;$A$2)</f>
        <v>0</v>
      </c>
      <c r="P82" s="6">
        <f>SUMIFS(PASTE_DQS_TRACKER!$D:$D,PASTE_DQS_TRACKER!$C:$C,Swaps_wk!$AQ82,PASTE_DQS_TRACKER!$B:$B,Swaps_wk!P$2,PASTE_DQS_TRACKER!$A:$A,"&gt;="&amp;$A$1,PASTE_DQS_TRACKER!$A:$A,"&lt;="&amp;$A$2)-SUMIFS(PASTE_DQS_TRACKER!$D:$D,PASTE_DQS_TRACKER!$C:$C,Swaps_wk!$AQ82,PASTE_DQS_TRACKER!$E:$E,Swaps_wk!P$2,PASTE_DQS_TRACKER!$A:$A,"&gt;="&amp;$A$1,PASTE_DQS_TRACKER!$A:$A,"&lt;="&amp;$A$2)</f>
        <v>0</v>
      </c>
      <c r="Q82" s="6">
        <f>SUMIFS(PASTE_DQS_TRACKER!$D:$D,PASTE_DQS_TRACKER!$C:$C,Swaps_wk!$AQ82,PASTE_DQS_TRACKER!$B:$B,Swaps_wk!Q$2,PASTE_DQS_TRACKER!$A:$A,"&gt;="&amp;$A$1,PASTE_DQS_TRACKER!$A:$A,"&lt;="&amp;$A$2)-SUMIFS(PASTE_DQS_TRACKER!$D:$D,PASTE_DQS_TRACKER!$C:$C,Swaps_wk!$AQ82,PASTE_DQS_TRACKER!$E:$E,Swaps_wk!Q$2,PASTE_DQS_TRACKER!$A:$A,"&gt;="&amp;$A$1,PASTE_DQS_TRACKER!$A:$A,"&lt;="&amp;$A$2)</f>
        <v>0</v>
      </c>
      <c r="R82" s="6">
        <f>SUMIFS(PASTE_DQS_TRACKER!$D:$D,PASTE_DQS_TRACKER!$C:$C,Swaps_wk!$AQ82,PASTE_DQS_TRACKER!$B:$B,Swaps_wk!R$2,PASTE_DQS_TRACKER!$A:$A,"&gt;="&amp;$A$1,PASTE_DQS_TRACKER!$A:$A,"&lt;="&amp;$A$2)-SUMIFS(PASTE_DQS_TRACKER!$D:$D,PASTE_DQS_TRACKER!$C:$C,Swaps_wk!$AQ82,PASTE_DQS_TRACKER!$E:$E,Swaps_wk!R$2,PASTE_DQS_TRACKER!$A:$A,"&gt;="&amp;$A$1,PASTE_DQS_TRACKER!$A:$A,"&lt;="&amp;$A$2)</f>
        <v>0</v>
      </c>
      <c r="S82" s="6">
        <f>SUMIFS(PASTE_DQS_TRACKER!$D:$D,PASTE_DQS_TRACKER!$C:$C,Swaps_wk!$AQ82,PASTE_DQS_TRACKER!$B:$B,Swaps_wk!S$2,PASTE_DQS_TRACKER!$A:$A,"&gt;="&amp;$A$1,PASTE_DQS_TRACKER!$A:$A,"&lt;="&amp;$A$2)-SUMIFS(PASTE_DQS_TRACKER!$D:$D,PASTE_DQS_TRACKER!$C:$C,Swaps_wk!$AQ82,PASTE_DQS_TRACKER!$E:$E,Swaps_wk!S$2,PASTE_DQS_TRACKER!$A:$A,"&gt;="&amp;$A$1,PASTE_DQS_TRACKER!$A:$A,"&lt;="&amp;$A$2)</f>
        <v>0</v>
      </c>
      <c r="T82" s="6">
        <f>SUMIFS(PASTE_DQS_TRACKER!$D:$D,PASTE_DQS_TRACKER!$C:$C,Swaps_wk!$AQ82,PASTE_DQS_TRACKER!$B:$B,Swaps_wk!T$2,PASTE_DQS_TRACKER!$A:$A,"&gt;="&amp;$A$1,PASTE_DQS_TRACKER!$A:$A,"&lt;="&amp;$A$2)-SUMIFS(PASTE_DQS_TRACKER!$D:$D,PASTE_DQS_TRACKER!$C:$C,Swaps_wk!$AQ82,PASTE_DQS_TRACKER!$E:$E,Swaps_wk!T$2,PASTE_DQS_TRACKER!$A:$A,"&gt;="&amp;$A$1,PASTE_DQS_TRACKER!$A:$A,"&lt;="&amp;$A$2)</f>
        <v>0</v>
      </c>
      <c r="U82" s="6">
        <f>SUMIFS(PASTE_DQS_TRACKER!$D:$D,PASTE_DQS_TRACKER!$C:$C,Swaps_wk!$AQ82,PASTE_DQS_TRACKER!$B:$B,Swaps_wk!U$2,PASTE_DQS_TRACKER!$A:$A,"&gt;="&amp;$A$1,PASTE_DQS_TRACKER!$A:$A,"&lt;="&amp;$A$2)-SUMIFS(PASTE_DQS_TRACKER!$D:$D,PASTE_DQS_TRACKER!$C:$C,Swaps_wk!$AQ82,PASTE_DQS_TRACKER!$E:$E,Swaps_wk!U$2,PASTE_DQS_TRACKER!$A:$A,"&gt;="&amp;$A$1,PASTE_DQS_TRACKER!$A:$A,"&lt;="&amp;$A$2)</f>
        <v>0</v>
      </c>
      <c r="V82" s="6">
        <f>SUMIFS(PASTE_DQS_TRACKER!$D:$D,PASTE_DQS_TRACKER!$C:$C,Swaps_wk!$AQ82,PASTE_DQS_TRACKER!$B:$B,Swaps_wk!V$2,PASTE_DQS_TRACKER!$A:$A,"&gt;="&amp;$A$1,PASTE_DQS_TRACKER!$A:$A,"&lt;="&amp;$A$2)-SUMIFS(PASTE_DQS_TRACKER!$D:$D,PASTE_DQS_TRACKER!$C:$C,Swaps_wk!$AQ82,PASTE_DQS_TRACKER!$E:$E,Swaps_wk!V$2,PASTE_DQS_TRACKER!$A:$A,"&gt;="&amp;$A$1,PASTE_DQS_TRACKER!$A:$A,"&lt;="&amp;$A$2)</f>
        <v>0</v>
      </c>
      <c r="W82" s="6">
        <f>SUMIFS(PASTE_DQS_TRACKER!$D:$D,PASTE_DQS_TRACKER!$C:$C,Swaps_wk!$AQ82,PASTE_DQS_TRACKER!$B:$B,Swaps_wk!W$2,PASTE_DQS_TRACKER!$A:$A,"&gt;="&amp;$A$1,PASTE_DQS_TRACKER!$A:$A,"&lt;="&amp;$A$2)-SUMIFS(PASTE_DQS_TRACKER!$D:$D,PASTE_DQS_TRACKER!$C:$C,Swaps_wk!$AQ82,PASTE_DQS_TRACKER!$E:$E,Swaps_wk!W$2,PASTE_DQS_TRACKER!$A:$A,"&gt;="&amp;$A$1,PASTE_DQS_TRACKER!$A:$A,"&lt;="&amp;$A$2)</f>
        <v>0</v>
      </c>
      <c r="X82" s="6">
        <f>SUMIFS(PASTE_DQS_TRACKER!$D:$D,PASTE_DQS_TRACKER!$C:$C,Swaps_wk!$AQ82,PASTE_DQS_TRACKER!$B:$B,Swaps_wk!X$2,PASTE_DQS_TRACKER!$A:$A,"&gt;="&amp;$A$1,PASTE_DQS_TRACKER!$A:$A,"&lt;="&amp;$A$2)-SUMIFS(PASTE_DQS_TRACKER!$D:$D,PASTE_DQS_TRACKER!$C:$C,Swaps_wk!$AQ82,PASTE_DQS_TRACKER!$E:$E,Swaps_wk!X$2,PASTE_DQS_TRACKER!$A:$A,"&gt;="&amp;$A$1,PASTE_DQS_TRACKER!$A:$A,"&lt;="&amp;$A$2)</f>
        <v>0</v>
      </c>
      <c r="Y82" s="6">
        <f>SUMIFS(PASTE_DQS_TRACKER!$D:$D,PASTE_DQS_TRACKER!$C:$C,Swaps_wk!$AQ82,PASTE_DQS_TRACKER!$B:$B,Swaps_wk!Y$2,PASTE_DQS_TRACKER!$A:$A,"&gt;="&amp;$A$1,PASTE_DQS_TRACKER!$A:$A,"&lt;="&amp;$A$2)-SUMIFS(PASTE_DQS_TRACKER!$D:$D,PASTE_DQS_TRACKER!$C:$C,Swaps_wk!$AQ82,PASTE_DQS_TRACKER!$E:$E,Swaps_wk!Y$2,PASTE_DQS_TRACKER!$A:$A,"&gt;="&amp;$A$1,PASTE_DQS_TRACKER!$A:$A,"&lt;="&amp;$A$2)</f>
        <v>0</v>
      </c>
      <c r="Z82" s="6">
        <f>SUMIFS(PASTE_DQS_TRACKER!$D:$D,PASTE_DQS_TRACKER!$C:$C,Swaps_wk!$AQ82,PASTE_DQS_TRACKER!$B:$B,Swaps_wk!Z$2,PASTE_DQS_TRACKER!$A:$A,"&gt;="&amp;$A$1,PASTE_DQS_TRACKER!$A:$A,"&lt;="&amp;$A$2)-SUMIFS(PASTE_DQS_TRACKER!$D:$D,PASTE_DQS_TRACKER!$C:$C,Swaps_wk!$AQ82,PASTE_DQS_TRACKER!$E:$E,Swaps_wk!Z$2,PASTE_DQS_TRACKER!$A:$A,"&gt;="&amp;$A$1,PASTE_DQS_TRACKER!$A:$A,"&lt;="&amp;$A$2)</f>
        <v>0</v>
      </c>
      <c r="AA82" s="6">
        <f>SUMIFS(PASTE_DQS_TRACKER!$D:$D,PASTE_DQS_TRACKER!$C:$C,Swaps_wk!$AQ82,PASTE_DQS_TRACKER!$B:$B,Swaps_wk!AA$2,PASTE_DQS_TRACKER!$A:$A,"&gt;="&amp;$A$1,PASTE_DQS_TRACKER!$A:$A,"&lt;="&amp;$A$2)-SUMIFS(PASTE_DQS_TRACKER!$D:$D,PASTE_DQS_TRACKER!$C:$C,Swaps_wk!$AQ82,PASTE_DQS_TRACKER!$E:$E,Swaps_wk!AA$2,PASTE_DQS_TRACKER!$A:$A,"&gt;="&amp;$A$1,PASTE_DQS_TRACKER!$A:$A,"&lt;="&amp;$A$2)</f>
        <v>0</v>
      </c>
      <c r="AB82" s="6">
        <f>SUMIFS(PASTE_DQS_TRACKER!$D:$D,PASTE_DQS_TRACKER!$C:$C,Swaps_wk!$AQ82,PASTE_DQS_TRACKER!$B:$B,Swaps_wk!AB$2,PASTE_DQS_TRACKER!$A:$A,"&gt;="&amp;$A$1,PASTE_DQS_TRACKER!$A:$A,"&lt;="&amp;$A$2)-SUMIFS(PASTE_DQS_TRACKER!$D:$D,PASTE_DQS_TRACKER!$C:$C,Swaps_wk!$AQ82,PASTE_DQS_TRACKER!$E:$E,Swaps_wk!AB$2,PASTE_DQS_TRACKER!$A:$A,"&gt;="&amp;$A$1,PASTE_DQS_TRACKER!$A:$A,"&lt;="&amp;$A$2)</f>
        <v>0</v>
      </c>
      <c r="AC82" s="6">
        <f>SUMIFS(PASTE_DQS_TRACKER!$D:$D,PASTE_DQS_TRACKER!$C:$C,Swaps_wk!$AQ82,PASTE_DQS_TRACKER!$B:$B,Swaps_wk!AC$2,PASTE_DQS_TRACKER!$A:$A,"&gt;="&amp;$A$1,PASTE_DQS_TRACKER!$A:$A,"&lt;="&amp;$A$2)-SUMIFS(PASTE_DQS_TRACKER!$D:$D,PASTE_DQS_TRACKER!$C:$C,Swaps_wk!$AQ82,PASTE_DQS_TRACKER!$E:$E,Swaps_wk!AC$2,PASTE_DQS_TRACKER!$A:$A,"&gt;="&amp;$A$1,PASTE_DQS_TRACKER!$A:$A,"&lt;="&amp;$A$2)</f>
        <v>0</v>
      </c>
      <c r="AD82" s="6">
        <f>SUMIFS(PASTE_DQS_TRACKER!$D:$D,PASTE_DQS_TRACKER!$C:$C,Swaps_wk!$AQ82,PASTE_DQS_TRACKER!$B:$B,Swaps_wk!AD$2,PASTE_DQS_TRACKER!$A:$A,"&gt;="&amp;$A$1,PASTE_DQS_TRACKER!$A:$A,"&lt;="&amp;$A$2)-SUMIFS(PASTE_DQS_TRACKER!$D:$D,PASTE_DQS_TRACKER!$C:$C,Swaps_wk!$AQ82,PASTE_DQS_TRACKER!$E:$E,Swaps_wk!AD$2,PASTE_DQS_TRACKER!$A:$A,"&gt;="&amp;$A$1,PASTE_DQS_TRACKER!$A:$A,"&lt;="&amp;$A$2)</f>
        <v>0</v>
      </c>
      <c r="AE82" s="6">
        <f>SUMIFS(PASTE_DQS_TRACKER!$D:$D,PASTE_DQS_TRACKER!$C:$C,Swaps_wk!$AQ82,PASTE_DQS_TRACKER!$B:$B,Swaps_wk!AE$2,PASTE_DQS_TRACKER!$A:$A,"&gt;="&amp;$A$1,PASTE_DQS_TRACKER!$A:$A,"&lt;="&amp;$A$2)-SUMIFS(PASTE_DQS_TRACKER!$D:$D,PASTE_DQS_TRACKER!$C:$C,Swaps_wk!$AQ82,PASTE_DQS_TRACKER!$E:$E,Swaps_wk!AE$2,PASTE_DQS_TRACKER!$A:$A,"&gt;="&amp;$A$1,PASTE_DQS_TRACKER!$A:$A,"&lt;="&amp;$A$2)</f>
        <v>0</v>
      </c>
      <c r="AF82" s="6">
        <f>SUMIFS(PASTE_DQS_TRACKER!$D:$D,PASTE_DQS_TRACKER!$C:$C,Swaps_wk!$AQ82,PASTE_DQS_TRACKER!$B:$B,Swaps_wk!AF$2,PASTE_DQS_TRACKER!$A:$A,"&gt;="&amp;$A$1,PASTE_DQS_TRACKER!$A:$A,"&lt;="&amp;$A$2)-SUMIFS(PASTE_DQS_TRACKER!$D:$D,PASTE_DQS_TRACKER!$C:$C,Swaps_wk!$AQ82,PASTE_DQS_TRACKER!$E:$E,Swaps_wk!AF$2,PASTE_DQS_TRACKER!$A:$A,"&gt;="&amp;$A$1,PASTE_DQS_TRACKER!$A:$A,"&lt;="&amp;$A$2)</f>
        <v>0</v>
      </c>
      <c r="AG82" s="6">
        <f>SUMIFS(PASTE_DQS_TRACKER!$D:$D,PASTE_DQS_TRACKER!$C:$C,Swaps_wk!$AQ82,PASTE_DQS_TRACKER!$B:$B,Swaps_wk!AG$2,PASTE_DQS_TRACKER!$A:$A,"&gt;="&amp;$A$1,PASTE_DQS_TRACKER!$A:$A,"&lt;="&amp;$A$2)-SUMIFS(PASTE_DQS_TRACKER!$D:$D,PASTE_DQS_TRACKER!$C:$C,Swaps_wk!$AQ82,PASTE_DQS_TRACKER!$E:$E,Swaps_wk!AG$2,PASTE_DQS_TRACKER!$A:$A,"&gt;="&amp;$A$1,PASTE_DQS_TRACKER!$A:$A,"&lt;="&amp;$A$2)</f>
        <v>0</v>
      </c>
      <c r="AH82" s="6">
        <f>SUMIFS(PASTE_DQS_TRACKER!$D:$D,PASTE_DQS_TRACKER!$C:$C,Swaps_wk!$AQ82,PASTE_DQS_TRACKER!$B:$B,Swaps_wk!AH$2,PASTE_DQS_TRACKER!$A:$A,"&gt;="&amp;$A$1,PASTE_DQS_TRACKER!$A:$A,"&lt;="&amp;$A$2)-SUMIFS(PASTE_DQS_TRACKER!$D:$D,PASTE_DQS_TRACKER!$C:$C,Swaps_wk!$AQ82,PASTE_DQS_TRACKER!$E:$E,Swaps_wk!AH$2,PASTE_DQS_TRACKER!$A:$A,"&gt;="&amp;$A$1,PASTE_DQS_TRACKER!$A:$A,"&lt;="&amp;$A$2)</f>
        <v>0</v>
      </c>
      <c r="AI82" s="6">
        <f>SUMIFS(PASTE_DQS_TRACKER!$D:$D,PASTE_DQS_TRACKER!$C:$C,Swaps_wk!$AQ82,PASTE_DQS_TRACKER!$B:$B,Swaps_wk!AI$2,PASTE_DQS_TRACKER!$A:$A,"&gt;="&amp;$A$1,PASTE_DQS_TRACKER!$A:$A,"&lt;="&amp;$A$2)-SUMIFS(PASTE_DQS_TRACKER!$D:$D,PASTE_DQS_TRACKER!$C:$C,Swaps_wk!$AQ82,PASTE_DQS_TRACKER!$E:$E,Swaps_wk!AI$2,PASTE_DQS_TRACKER!$A:$A,"&gt;="&amp;$A$1,PASTE_DQS_TRACKER!$A:$A,"&lt;="&amp;$A$2)</f>
        <v>0</v>
      </c>
      <c r="AJ82" s="6">
        <f>SUMIFS(PASTE_DQS_TRACKER!$D:$D,PASTE_DQS_TRACKER!$C:$C,Swaps_wk!$AQ82,PASTE_DQS_TRACKER!$B:$B,Swaps_wk!AJ$2,PASTE_DQS_TRACKER!$A:$A,"&gt;="&amp;$A$1,PASTE_DQS_TRACKER!$A:$A,"&lt;="&amp;$A$2)-SUMIFS(PASTE_DQS_TRACKER!$D:$D,PASTE_DQS_TRACKER!$C:$C,Swaps_wk!$AQ82,PASTE_DQS_TRACKER!$E:$E,Swaps_wk!AJ$2,PASTE_DQS_TRACKER!$A:$A,"&gt;="&amp;$A$1,PASTE_DQS_TRACKER!$A:$A,"&lt;="&amp;$A$2)</f>
        <v>0</v>
      </c>
      <c r="AK82" s="6">
        <f>SUMIFS(PASTE_DQS_TRACKER!$D:$D,PASTE_DQS_TRACKER!$C:$C,Swaps_wk!$AQ82,PASTE_DQS_TRACKER!$B:$B,Swaps_wk!AK$2,PASTE_DQS_TRACKER!$A:$A,"&gt;="&amp;$A$1,PASTE_DQS_TRACKER!$A:$A,"&lt;="&amp;$A$2)-SUMIFS(PASTE_DQS_TRACKER!$D:$D,PASTE_DQS_TRACKER!$C:$C,Swaps_wk!$AQ82,PASTE_DQS_TRACKER!$E:$E,Swaps_wk!AK$2,PASTE_DQS_TRACKER!$A:$A,"&gt;="&amp;$A$1,PASTE_DQS_TRACKER!$A:$A,"&lt;="&amp;$A$2)</f>
        <v>0</v>
      </c>
      <c r="AL82" s="6">
        <f>SUMIFS(PASTE_DQS_TRACKER!$D:$D,PASTE_DQS_TRACKER!$C:$C,Swaps_wk!$AQ82,PASTE_DQS_TRACKER!$B:$B,Swaps_wk!AL$2,PASTE_DQS_TRACKER!$A:$A,"&gt;="&amp;$A$1,PASTE_DQS_TRACKER!$A:$A,"&lt;="&amp;$A$2)-SUMIFS(PASTE_DQS_TRACKER!$D:$D,PASTE_DQS_TRACKER!$C:$C,Swaps_wk!$AQ82,PASTE_DQS_TRACKER!$E:$E,Swaps_wk!AL$2,PASTE_DQS_TRACKER!$A:$A,"&gt;="&amp;$A$1,PASTE_DQS_TRACKER!$A:$A,"&lt;="&amp;$A$2)</f>
        <v>0</v>
      </c>
      <c r="AM82" s="6">
        <f>SUMIFS(PASTE_DQS_TRACKER!$D:$D,PASTE_DQS_TRACKER!$C:$C,Swaps_wk!$AQ82,PASTE_DQS_TRACKER!$B:$B,Swaps_wk!AM$2,PASTE_DQS_TRACKER!$A:$A,"&gt;="&amp;$A$1,PASTE_DQS_TRACKER!$A:$A,"&lt;="&amp;$A$2)-SUMIFS(PASTE_DQS_TRACKER!$D:$D,PASTE_DQS_TRACKER!$C:$C,Swaps_wk!$AQ82,PASTE_DQS_TRACKER!$E:$E,Swaps_wk!AM$2,PASTE_DQS_TRACKER!$A:$A,"&gt;="&amp;$A$1,PASTE_DQS_TRACKER!$A:$A,"&lt;="&amp;$A$2)</f>
        <v>0</v>
      </c>
      <c r="AN82" s="6">
        <f>SUMIFS(PASTE_DQS_TRACKER!$D:$D,PASTE_DQS_TRACKER!$C:$C,Swaps_wk!$AQ82,PASTE_DQS_TRACKER!$B:$B,Swaps_wk!AN$2,PASTE_DQS_TRACKER!$A:$A,"&gt;="&amp;$A$1,PASTE_DQS_TRACKER!$A:$A,"&lt;="&amp;$A$2)-SUMIFS(PASTE_DQS_TRACKER!$D:$D,PASTE_DQS_TRACKER!$C:$C,Swaps_wk!$AQ82,PASTE_DQS_TRACKER!$E:$E,Swaps_wk!AN$2,PASTE_DQS_TRACKER!$A:$A,"&gt;="&amp;$A$1,PASTE_DQS_TRACKER!$A:$A,"&lt;="&amp;$A$2)</f>
        <v>0</v>
      </c>
      <c r="AO82" s="6">
        <f t="shared" si="2"/>
        <v>0</v>
      </c>
      <c r="AP82">
        <v>81</v>
      </c>
      <c r="AQ82" t="str">
        <f t="shared" si="3"/>
        <v>POK/*6A_N</v>
      </c>
    </row>
    <row r="83" spans="1:43" x14ac:dyDescent="0.25">
      <c r="A83" t="s">
        <v>275</v>
      </c>
      <c r="B83" s="6">
        <f>SUMIFS(PASTE_DQS_TRACKER!$D:$D,PASTE_DQS_TRACKER!$C:$C,Swaps_wk!$AQ83,PASTE_DQS_TRACKER!$B:$B,Swaps_wk!B$2,PASTE_DQS_TRACKER!$A:$A,"&gt;="&amp;$A$1,PASTE_DQS_TRACKER!$A:$A,"&lt;="&amp;$A$2)-SUMIFS(PASTE_DQS_TRACKER!$D:$D,PASTE_DQS_TRACKER!$C:$C,Swaps_wk!$AQ83,PASTE_DQS_TRACKER!$E:$E,Swaps_wk!B$2,PASTE_DQS_TRACKER!$A:$A,"&gt;="&amp;$A$1,PASTE_DQS_TRACKER!$A:$A,"&lt;="&amp;$A$2)</f>
        <v>0</v>
      </c>
      <c r="C83" s="6">
        <f>SUMIFS(PASTE_DQS_TRACKER!$D:$D,PASTE_DQS_TRACKER!$C:$C,Swaps_wk!$AQ83,PASTE_DQS_TRACKER!$B:$B,Swaps_wk!C$2,PASTE_DQS_TRACKER!$A:$A,"&gt;="&amp;$A$1,PASTE_DQS_TRACKER!$A:$A,"&lt;="&amp;$A$2)-SUMIFS(PASTE_DQS_TRACKER!$D:$D,PASTE_DQS_TRACKER!$C:$C,Swaps_wk!$AQ83,PASTE_DQS_TRACKER!$E:$E,Swaps_wk!C$2,PASTE_DQS_TRACKER!$A:$A,"&gt;="&amp;$A$1,PASTE_DQS_TRACKER!$A:$A,"&lt;="&amp;$A$2)</f>
        <v>0</v>
      </c>
      <c r="D83" s="6">
        <f>SUMIFS(PASTE_DQS_TRACKER!$D:$D,PASTE_DQS_TRACKER!$C:$C,Swaps_wk!$AQ83,PASTE_DQS_TRACKER!$B:$B,Swaps_wk!D$2,PASTE_DQS_TRACKER!$A:$A,"&gt;="&amp;$A$1,PASTE_DQS_TRACKER!$A:$A,"&lt;="&amp;$A$2)-SUMIFS(PASTE_DQS_TRACKER!$D:$D,PASTE_DQS_TRACKER!$C:$C,Swaps_wk!$AQ83,PASTE_DQS_TRACKER!$E:$E,Swaps_wk!D$2,PASTE_DQS_TRACKER!$A:$A,"&gt;="&amp;$A$1,PASTE_DQS_TRACKER!$A:$A,"&lt;="&amp;$A$2)</f>
        <v>0</v>
      </c>
      <c r="E83" s="6">
        <f>SUMIFS(PASTE_DQS_TRACKER!$D:$D,PASTE_DQS_TRACKER!$C:$C,Swaps_wk!$AQ83,PASTE_DQS_TRACKER!$B:$B,Swaps_wk!E$2,PASTE_DQS_TRACKER!$A:$A,"&gt;="&amp;$A$1,PASTE_DQS_TRACKER!$A:$A,"&lt;="&amp;$A$2)-SUMIFS(PASTE_DQS_TRACKER!$D:$D,PASTE_DQS_TRACKER!$C:$C,Swaps_wk!$AQ83,PASTE_DQS_TRACKER!$E:$E,Swaps_wk!E$2,PASTE_DQS_TRACKER!$A:$A,"&gt;="&amp;$A$1,PASTE_DQS_TRACKER!$A:$A,"&lt;="&amp;$A$2)</f>
        <v>0</v>
      </c>
      <c r="F83" s="6">
        <f>SUMIFS(PASTE_DQS_TRACKER!$D:$D,PASTE_DQS_TRACKER!$C:$C,Swaps_wk!$AQ83,PASTE_DQS_TRACKER!$B:$B,Swaps_wk!F$2,PASTE_DQS_TRACKER!$A:$A,"&gt;="&amp;$A$1,PASTE_DQS_TRACKER!$A:$A,"&lt;="&amp;$A$2)-SUMIFS(PASTE_DQS_TRACKER!$D:$D,PASTE_DQS_TRACKER!$C:$C,Swaps_wk!$AQ83,PASTE_DQS_TRACKER!$E:$E,Swaps_wk!F$2,PASTE_DQS_TRACKER!$A:$A,"&gt;="&amp;$A$1,PASTE_DQS_TRACKER!$A:$A,"&lt;="&amp;$A$2)</f>
        <v>0</v>
      </c>
      <c r="G83" s="6">
        <f>SUMIFS(PASTE_DQS_TRACKER!$D:$D,PASTE_DQS_TRACKER!$C:$C,Swaps_wk!$AQ83,PASTE_DQS_TRACKER!$B:$B,Swaps_wk!G$2,PASTE_DQS_TRACKER!$A:$A,"&gt;="&amp;$A$1,PASTE_DQS_TRACKER!$A:$A,"&lt;="&amp;$A$2)-SUMIFS(PASTE_DQS_TRACKER!$D:$D,PASTE_DQS_TRACKER!$C:$C,Swaps_wk!$AQ83,PASTE_DQS_TRACKER!$E:$E,Swaps_wk!G$2,PASTE_DQS_TRACKER!$A:$A,"&gt;="&amp;$A$1,PASTE_DQS_TRACKER!$A:$A,"&lt;="&amp;$A$2)</f>
        <v>0</v>
      </c>
      <c r="H83" s="6">
        <f>SUMIFS(PASTE_DQS_TRACKER!$D:$D,PASTE_DQS_TRACKER!$C:$C,Swaps_wk!$AQ83,PASTE_DQS_TRACKER!$B:$B,Swaps_wk!H$2,PASTE_DQS_TRACKER!$A:$A,"&gt;="&amp;$A$1,PASTE_DQS_TRACKER!$A:$A,"&lt;="&amp;$A$2)-SUMIFS(PASTE_DQS_TRACKER!$D:$D,PASTE_DQS_TRACKER!$C:$C,Swaps_wk!$AQ83,PASTE_DQS_TRACKER!$E:$E,Swaps_wk!H$2,PASTE_DQS_TRACKER!$A:$A,"&gt;="&amp;$A$1,PASTE_DQS_TRACKER!$A:$A,"&lt;="&amp;$A$2)</f>
        <v>0</v>
      </c>
      <c r="I83" s="6">
        <f>SUMIFS(PASTE_DQS_TRACKER!$D:$D,PASTE_DQS_TRACKER!$C:$C,Swaps_wk!$AQ83,PASTE_DQS_TRACKER!$B:$B,Swaps_wk!I$2,PASTE_DQS_TRACKER!$A:$A,"&gt;="&amp;$A$1,PASTE_DQS_TRACKER!$A:$A,"&lt;="&amp;$A$2)-SUMIFS(PASTE_DQS_TRACKER!$D:$D,PASTE_DQS_TRACKER!$C:$C,Swaps_wk!$AQ83,PASTE_DQS_TRACKER!$E:$E,Swaps_wk!I$2,PASTE_DQS_TRACKER!$A:$A,"&gt;="&amp;$A$1,PASTE_DQS_TRACKER!$A:$A,"&lt;="&amp;$A$2)</f>
        <v>0</v>
      </c>
      <c r="J83" s="6">
        <f>SUMIFS(PASTE_DQS_TRACKER!$D:$D,PASTE_DQS_TRACKER!$C:$C,Swaps_wk!$AQ83,PASTE_DQS_TRACKER!$B:$B,Swaps_wk!J$2,PASTE_DQS_TRACKER!$A:$A,"&gt;="&amp;$A$1,PASTE_DQS_TRACKER!$A:$A,"&lt;="&amp;$A$2)-SUMIFS(PASTE_DQS_TRACKER!$D:$D,PASTE_DQS_TRACKER!$C:$C,Swaps_wk!$AQ83,PASTE_DQS_TRACKER!$E:$E,Swaps_wk!J$2,PASTE_DQS_TRACKER!$A:$A,"&gt;="&amp;$A$1,PASTE_DQS_TRACKER!$A:$A,"&lt;="&amp;$A$2)</f>
        <v>0</v>
      </c>
      <c r="K83" s="6">
        <f>SUMIFS(PASTE_DQS_TRACKER!$D:$D,PASTE_DQS_TRACKER!$C:$C,Swaps_wk!$AQ83,PASTE_DQS_TRACKER!$B:$B,Swaps_wk!K$2,PASTE_DQS_TRACKER!$A:$A,"&gt;="&amp;$A$1,PASTE_DQS_TRACKER!$A:$A,"&lt;="&amp;$A$2)-SUMIFS(PASTE_DQS_TRACKER!$D:$D,PASTE_DQS_TRACKER!$C:$C,Swaps_wk!$AQ83,PASTE_DQS_TRACKER!$E:$E,Swaps_wk!K$2,PASTE_DQS_TRACKER!$A:$A,"&gt;="&amp;$A$1,PASTE_DQS_TRACKER!$A:$A,"&lt;="&amp;$A$2)</f>
        <v>0</v>
      </c>
      <c r="L83" s="6">
        <f>SUMIFS(PASTE_DQS_TRACKER!$D:$D,PASTE_DQS_TRACKER!$C:$C,Swaps_wk!$AQ83,PASTE_DQS_TRACKER!$B:$B,Swaps_wk!L$2,PASTE_DQS_TRACKER!$A:$A,"&gt;="&amp;$A$1,PASTE_DQS_TRACKER!$A:$A,"&lt;="&amp;$A$2)-SUMIFS(PASTE_DQS_TRACKER!$D:$D,PASTE_DQS_TRACKER!$C:$C,Swaps_wk!$AQ83,PASTE_DQS_TRACKER!$E:$E,Swaps_wk!L$2,PASTE_DQS_TRACKER!$A:$A,"&gt;="&amp;$A$1,PASTE_DQS_TRACKER!$A:$A,"&lt;="&amp;$A$2)</f>
        <v>0</v>
      </c>
      <c r="M83" s="6">
        <f>SUMIFS(PASTE_DQS_TRACKER!$D:$D,PASTE_DQS_TRACKER!$C:$C,Swaps_wk!$AQ83,PASTE_DQS_TRACKER!$B:$B,Swaps_wk!M$2,PASTE_DQS_TRACKER!$A:$A,"&gt;="&amp;$A$1,PASTE_DQS_TRACKER!$A:$A,"&lt;="&amp;$A$2)-SUMIFS(PASTE_DQS_TRACKER!$D:$D,PASTE_DQS_TRACKER!$C:$C,Swaps_wk!$AQ83,PASTE_DQS_TRACKER!$E:$E,Swaps_wk!M$2,PASTE_DQS_TRACKER!$A:$A,"&gt;="&amp;$A$1,PASTE_DQS_TRACKER!$A:$A,"&lt;="&amp;$A$2)</f>
        <v>0</v>
      </c>
      <c r="N83" s="6">
        <f>SUMIFS(PASTE_DQS_TRACKER!$D:$D,PASTE_DQS_TRACKER!$C:$C,Swaps_wk!$AQ83,PASTE_DQS_TRACKER!$B:$B,Swaps_wk!N$2,PASTE_DQS_TRACKER!$A:$A,"&gt;="&amp;$A$1,PASTE_DQS_TRACKER!$A:$A,"&lt;="&amp;$A$2)-SUMIFS(PASTE_DQS_TRACKER!$D:$D,PASTE_DQS_TRACKER!$C:$C,Swaps_wk!$AQ83,PASTE_DQS_TRACKER!$E:$E,Swaps_wk!N$2,PASTE_DQS_TRACKER!$A:$A,"&gt;="&amp;$A$1,PASTE_DQS_TRACKER!$A:$A,"&lt;="&amp;$A$2)</f>
        <v>0</v>
      </c>
      <c r="O83" s="6">
        <f>SUMIFS(PASTE_DQS_TRACKER!$D:$D,PASTE_DQS_TRACKER!$C:$C,Swaps_wk!$AQ83,PASTE_DQS_TRACKER!$B:$B,Swaps_wk!O$2,PASTE_DQS_TRACKER!$A:$A,"&gt;="&amp;$A$1,PASTE_DQS_TRACKER!$A:$A,"&lt;="&amp;$A$2)-SUMIFS(PASTE_DQS_TRACKER!$D:$D,PASTE_DQS_TRACKER!$C:$C,Swaps_wk!$AQ83,PASTE_DQS_TRACKER!$E:$E,Swaps_wk!O$2,PASTE_DQS_TRACKER!$A:$A,"&gt;="&amp;$A$1,PASTE_DQS_TRACKER!$A:$A,"&lt;="&amp;$A$2)</f>
        <v>0</v>
      </c>
      <c r="P83" s="6">
        <f>SUMIFS(PASTE_DQS_TRACKER!$D:$D,PASTE_DQS_TRACKER!$C:$C,Swaps_wk!$AQ83,PASTE_DQS_TRACKER!$B:$B,Swaps_wk!P$2,PASTE_DQS_TRACKER!$A:$A,"&gt;="&amp;$A$1,PASTE_DQS_TRACKER!$A:$A,"&lt;="&amp;$A$2)-SUMIFS(PASTE_DQS_TRACKER!$D:$D,PASTE_DQS_TRACKER!$C:$C,Swaps_wk!$AQ83,PASTE_DQS_TRACKER!$E:$E,Swaps_wk!P$2,PASTE_DQS_TRACKER!$A:$A,"&gt;="&amp;$A$1,PASTE_DQS_TRACKER!$A:$A,"&lt;="&amp;$A$2)</f>
        <v>0</v>
      </c>
      <c r="Q83" s="6">
        <f>SUMIFS(PASTE_DQS_TRACKER!$D:$D,PASTE_DQS_TRACKER!$C:$C,Swaps_wk!$AQ83,PASTE_DQS_TRACKER!$B:$B,Swaps_wk!Q$2,PASTE_DQS_TRACKER!$A:$A,"&gt;="&amp;$A$1,PASTE_DQS_TRACKER!$A:$A,"&lt;="&amp;$A$2)-SUMIFS(PASTE_DQS_TRACKER!$D:$D,PASTE_DQS_TRACKER!$C:$C,Swaps_wk!$AQ83,PASTE_DQS_TRACKER!$E:$E,Swaps_wk!Q$2,PASTE_DQS_TRACKER!$A:$A,"&gt;="&amp;$A$1,PASTE_DQS_TRACKER!$A:$A,"&lt;="&amp;$A$2)</f>
        <v>0</v>
      </c>
      <c r="R83" s="6">
        <f>SUMIFS(PASTE_DQS_TRACKER!$D:$D,PASTE_DQS_TRACKER!$C:$C,Swaps_wk!$AQ83,PASTE_DQS_TRACKER!$B:$B,Swaps_wk!R$2,PASTE_DQS_TRACKER!$A:$A,"&gt;="&amp;$A$1,PASTE_DQS_TRACKER!$A:$A,"&lt;="&amp;$A$2)-SUMIFS(PASTE_DQS_TRACKER!$D:$D,PASTE_DQS_TRACKER!$C:$C,Swaps_wk!$AQ83,PASTE_DQS_TRACKER!$E:$E,Swaps_wk!R$2,PASTE_DQS_TRACKER!$A:$A,"&gt;="&amp;$A$1,PASTE_DQS_TRACKER!$A:$A,"&lt;="&amp;$A$2)</f>
        <v>0</v>
      </c>
      <c r="S83" s="6">
        <f>SUMIFS(PASTE_DQS_TRACKER!$D:$D,PASTE_DQS_TRACKER!$C:$C,Swaps_wk!$AQ83,PASTE_DQS_TRACKER!$B:$B,Swaps_wk!S$2,PASTE_DQS_TRACKER!$A:$A,"&gt;="&amp;$A$1,PASTE_DQS_TRACKER!$A:$A,"&lt;="&amp;$A$2)-SUMIFS(PASTE_DQS_TRACKER!$D:$D,PASTE_DQS_TRACKER!$C:$C,Swaps_wk!$AQ83,PASTE_DQS_TRACKER!$E:$E,Swaps_wk!S$2,PASTE_DQS_TRACKER!$A:$A,"&gt;="&amp;$A$1,PASTE_DQS_TRACKER!$A:$A,"&lt;="&amp;$A$2)</f>
        <v>0</v>
      </c>
      <c r="T83" s="6">
        <f>SUMIFS(PASTE_DQS_TRACKER!$D:$D,PASTE_DQS_TRACKER!$C:$C,Swaps_wk!$AQ83,PASTE_DQS_TRACKER!$B:$B,Swaps_wk!T$2,PASTE_DQS_TRACKER!$A:$A,"&gt;="&amp;$A$1,PASTE_DQS_TRACKER!$A:$A,"&lt;="&amp;$A$2)-SUMIFS(PASTE_DQS_TRACKER!$D:$D,PASTE_DQS_TRACKER!$C:$C,Swaps_wk!$AQ83,PASTE_DQS_TRACKER!$E:$E,Swaps_wk!T$2,PASTE_DQS_TRACKER!$A:$A,"&gt;="&amp;$A$1,PASTE_DQS_TRACKER!$A:$A,"&lt;="&amp;$A$2)</f>
        <v>0</v>
      </c>
      <c r="U83" s="6">
        <f>SUMIFS(PASTE_DQS_TRACKER!$D:$D,PASTE_DQS_TRACKER!$C:$C,Swaps_wk!$AQ83,PASTE_DQS_TRACKER!$B:$B,Swaps_wk!U$2,PASTE_DQS_TRACKER!$A:$A,"&gt;="&amp;$A$1,PASTE_DQS_TRACKER!$A:$A,"&lt;="&amp;$A$2)-SUMIFS(PASTE_DQS_TRACKER!$D:$D,PASTE_DQS_TRACKER!$C:$C,Swaps_wk!$AQ83,PASTE_DQS_TRACKER!$E:$E,Swaps_wk!U$2,PASTE_DQS_TRACKER!$A:$A,"&gt;="&amp;$A$1,PASTE_DQS_TRACKER!$A:$A,"&lt;="&amp;$A$2)</f>
        <v>0</v>
      </c>
      <c r="V83" s="6">
        <f>SUMIFS(PASTE_DQS_TRACKER!$D:$D,PASTE_DQS_TRACKER!$C:$C,Swaps_wk!$AQ83,PASTE_DQS_TRACKER!$B:$B,Swaps_wk!V$2,PASTE_DQS_TRACKER!$A:$A,"&gt;="&amp;$A$1,PASTE_DQS_TRACKER!$A:$A,"&lt;="&amp;$A$2)-SUMIFS(PASTE_DQS_TRACKER!$D:$D,PASTE_DQS_TRACKER!$C:$C,Swaps_wk!$AQ83,PASTE_DQS_TRACKER!$E:$E,Swaps_wk!V$2,PASTE_DQS_TRACKER!$A:$A,"&gt;="&amp;$A$1,PASTE_DQS_TRACKER!$A:$A,"&lt;="&amp;$A$2)</f>
        <v>0</v>
      </c>
      <c r="W83" s="6">
        <f>SUMIFS(PASTE_DQS_TRACKER!$D:$D,PASTE_DQS_TRACKER!$C:$C,Swaps_wk!$AQ83,PASTE_DQS_TRACKER!$B:$B,Swaps_wk!W$2,PASTE_DQS_TRACKER!$A:$A,"&gt;="&amp;$A$1,PASTE_DQS_TRACKER!$A:$A,"&lt;="&amp;$A$2)-SUMIFS(PASTE_DQS_TRACKER!$D:$D,PASTE_DQS_TRACKER!$C:$C,Swaps_wk!$AQ83,PASTE_DQS_TRACKER!$E:$E,Swaps_wk!W$2,PASTE_DQS_TRACKER!$A:$A,"&gt;="&amp;$A$1,PASTE_DQS_TRACKER!$A:$A,"&lt;="&amp;$A$2)</f>
        <v>0</v>
      </c>
      <c r="X83" s="6">
        <f>SUMIFS(PASTE_DQS_TRACKER!$D:$D,PASTE_DQS_TRACKER!$C:$C,Swaps_wk!$AQ83,PASTE_DQS_TRACKER!$B:$B,Swaps_wk!X$2,PASTE_DQS_TRACKER!$A:$A,"&gt;="&amp;$A$1,PASTE_DQS_TRACKER!$A:$A,"&lt;="&amp;$A$2)-SUMIFS(PASTE_DQS_TRACKER!$D:$D,PASTE_DQS_TRACKER!$C:$C,Swaps_wk!$AQ83,PASTE_DQS_TRACKER!$E:$E,Swaps_wk!X$2,PASTE_DQS_TRACKER!$A:$A,"&gt;="&amp;$A$1,PASTE_DQS_TRACKER!$A:$A,"&lt;="&amp;$A$2)</f>
        <v>0</v>
      </c>
      <c r="Y83" s="6">
        <f>SUMIFS(PASTE_DQS_TRACKER!$D:$D,PASTE_DQS_TRACKER!$C:$C,Swaps_wk!$AQ83,PASTE_DQS_TRACKER!$B:$B,Swaps_wk!Y$2,PASTE_DQS_TRACKER!$A:$A,"&gt;="&amp;$A$1,PASTE_DQS_TRACKER!$A:$A,"&lt;="&amp;$A$2)-SUMIFS(PASTE_DQS_TRACKER!$D:$D,PASTE_DQS_TRACKER!$C:$C,Swaps_wk!$AQ83,PASTE_DQS_TRACKER!$E:$E,Swaps_wk!Y$2,PASTE_DQS_TRACKER!$A:$A,"&gt;="&amp;$A$1,PASTE_DQS_TRACKER!$A:$A,"&lt;="&amp;$A$2)</f>
        <v>0</v>
      </c>
      <c r="Z83" s="6">
        <f>SUMIFS(PASTE_DQS_TRACKER!$D:$D,PASTE_DQS_TRACKER!$C:$C,Swaps_wk!$AQ83,PASTE_DQS_TRACKER!$B:$B,Swaps_wk!Z$2,PASTE_DQS_TRACKER!$A:$A,"&gt;="&amp;$A$1,PASTE_DQS_TRACKER!$A:$A,"&lt;="&amp;$A$2)-SUMIFS(PASTE_DQS_TRACKER!$D:$D,PASTE_DQS_TRACKER!$C:$C,Swaps_wk!$AQ83,PASTE_DQS_TRACKER!$E:$E,Swaps_wk!Z$2,PASTE_DQS_TRACKER!$A:$A,"&gt;="&amp;$A$1,PASTE_DQS_TRACKER!$A:$A,"&lt;="&amp;$A$2)</f>
        <v>0</v>
      </c>
      <c r="AA83" s="6">
        <f>SUMIFS(PASTE_DQS_TRACKER!$D:$D,PASTE_DQS_TRACKER!$C:$C,Swaps_wk!$AQ83,PASTE_DQS_TRACKER!$B:$B,Swaps_wk!AA$2,PASTE_DQS_TRACKER!$A:$A,"&gt;="&amp;$A$1,PASTE_DQS_TRACKER!$A:$A,"&lt;="&amp;$A$2)-SUMIFS(PASTE_DQS_TRACKER!$D:$D,PASTE_DQS_TRACKER!$C:$C,Swaps_wk!$AQ83,PASTE_DQS_TRACKER!$E:$E,Swaps_wk!AA$2,PASTE_DQS_TRACKER!$A:$A,"&gt;="&amp;$A$1,PASTE_DQS_TRACKER!$A:$A,"&lt;="&amp;$A$2)</f>
        <v>0</v>
      </c>
      <c r="AB83" s="6">
        <f>SUMIFS(PASTE_DQS_TRACKER!$D:$D,PASTE_DQS_TRACKER!$C:$C,Swaps_wk!$AQ83,PASTE_DQS_TRACKER!$B:$B,Swaps_wk!AB$2,PASTE_DQS_TRACKER!$A:$A,"&gt;="&amp;$A$1,PASTE_DQS_TRACKER!$A:$A,"&lt;="&amp;$A$2)-SUMIFS(PASTE_DQS_TRACKER!$D:$D,PASTE_DQS_TRACKER!$C:$C,Swaps_wk!$AQ83,PASTE_DQS_TRACKER!$E:$E,Swaps_wk!AB$2,PASTE_DQS_TRACKER!$A:$A,"&gt;="&amp;$A$1,PASTE_DQS_TRACKER!$A:$A,"&lt;="&amp;$A$2)</f>
        <v>0</v>
      </c>
      <c r="AC83" s="6">
        <f>SUMIFS(PASTE_DQS_TRACKER!$D:$D,PASTE_DQS_TRACKER!$C:$C,Swaps_wk!$AQ83,PASTE_DQS_TRACKER!$B:$B,Swaps_wk!AC$2,PASTE_DQS_TRACKER!$A:$A,"&gt;="&amp;$A$1,PASTE_DQS_TRACKER!$A:$A,"&lt;="&amp;$A$2)-SUMIFS(PASTE_DQS_TRACKER!$D:$D,PASTE_DQS_TRACKER!$C:$C,Swaps_wk!$AQ83,PASTE_DQS_TRACKER!$E:$E,Swaps_wk!AC$2,PASTE_DQS_TRACKER!$A:$A,"&gt;="&amp;$A$1,PASTE_DQS_TRACKER!$A:$A,"&lt;="&amp;$A$2)</f>
        <v>0</v>
      </c>
      <c r="AD83" s="6">
        <f>SUMIFS(PASTE_DQS_TRACKER!$D:$D,PASTE_DQS_TRACKER!$C:$C,Swaps_wk!$AQ83,PASTE_DQS_TRACKER!$B:$B,Swaps_wk!AD$2,PASTE_DQS_TRACKER!$A:$A,"&gt;="&amp;$A$1,PASTE_DQS_TRACKER!$A:$A,"&lt;="&amp;$A$2)-SUMIFS(PASTE_DQS_TRACKER!$D:$D,PASTE_DQS_TRACKER!$C:$C,Swaps_wk!$AQ83,PASTE_DQS_TRACKER!$E:$E,Swaps_wk!AD$2,PASTE_DQS_TRACKER!$A:$A,"&gt;="&amp;$A$1,PASTE_DQS_TRACKER!$A:$A,"&lt;="&amp;$A$2)</f>
        <v>0</v>
      </c>
      <c r="AE83" s="6">
        <f>SUMIFS(PASTE_DQS_TRACKER!$D:$D,PASTE_DQS_TRACKER!$C:$C,Swaps_wk!$AQ83,PASTE_DQS_TRACKER!$B:$B,Swaps_wk!AE$2,PASTE_DQS_TRACKER!$A:$A,"&gt;="&amp;$A$1,PASTE_DQS_TRACKER!$A:$A,"&lt;="&amp;$A$2)-SUMIFS(PASTE_DQS_TRACKER!$D:$D,PASTE_DQS_TRACKER!$C:$C,Swaps_wk!$AQ83,PASTE_DQS_TRACKER!$E:$E,Swaps_wk!AE$2,PASTE_DQS_TRACKER!$A:$A,"&gt;="&amp;$A$1,PASTE_DQS_TRACKER!$A:$A,"&lt;="&amp;$A$2)</f>
        <v>0</v>
      </c>
      <c r="AF83" s="6">
        <f>SUMIFS(PASTE_DQS_TRACKER!$D:$D,PASTE_DQS_TRACKER!$C:$C,Swaps_wk!$AQ83,PASTE_DQS_TRACKER!$B:$B,Swaps_wk!AF$2,PASTE_DQS_TRACKER!$A:$A,"&gt;="&amp;$A$1,PASTE_DQS_TRACKER!$A:$A,"&lt;="&amp;$A$2)-SUMIFS(PASTE_DQS_TRACKER!$D:$D,PASTE_DQS_TRACKER!$C:$C,Swaps_wk!$AQ83,PASTE_DQS_TRACKER!$E:$E,Swaps_wk!AF$2,PASTE_DQS_TRACKER!$A:$A,"&gt;="&amp;$A$1,PASTE_DQS_TRACKER!$A:$A,"&lt;="&amp;$A$2)</f>
        <v>0</v>
      </c>
      <c r="AG83" s="6">
        <f>SUMIFS(PASTE_DQS_TRACKER!$D:$D,PASTE_DQS_TRACKER!$C:$C,Swaps_wk!$AQ83,PASTE_DQS_TRACKER!$B:$B,Swaps_wk!AG$2,PASTE_DQS_TRACKER!$A:$A,"&gt;="&amp;$A$1,PASTE_DQS_TRACKER!$A:$A,"&lt;="&amp;$A$2)-SUMIFS(PASTE_DQS_TRACKER!$D:$D,PASTE_DQS_TRACKER!$C:$C,Swaps_wk!$AQ83,PASTE_DQS_TRACKER!$E:$E,Swaps_wk!AG$2,PASTE_DQS_TRACKER!$A:$A,"&gt;="&amp;$A$1,PASTE_DQS_TRACKER!$A:$A,"&lt;="&amp;$A$2)</f>
        <v>0</v>
      </c>
      <c r="AH83" s="6">
        <f>SUMIFS(PASTE_DQS_TRACKER!$D:$D,PASTE_DQS_TRACKER!$C:$C,Swaps_wk!$AQ83,PASTE_DQS_TRACKER!$B:$B,Swaps_wk!AH$2,PASTE_DQS_TRACKER!$A:$A,"&gt;="&amp;$A$1,PASTE_DQS_TRACKER!$A:$A,"&lt;="&amp;$A$2)-SUMIFS(PASTE_DQS_TRACKER!$D:$D,PASTE_DQS_TRACKER!$C:$C,Swaps_wk!$AQ83,PASTE_DQS_TRACKER!$E:$E,Swaps_wk!AH$2,PASTE_DQS_TRACKER!$A:$A,"&gt;="&amp;$A$1,PASTE_DQS_TRACKER!$A:$A,"&lt;="&amp;$A$2)</f>
        <v>0</v>
      </c>
      <c r="AI83" s="6">
        <f>SUMIFS(PASTE_DQS_TRACKER!$D:$D,PASTE_DQS_TRACKER!$C:$C,Swaps_wk!$AQ83,PASTE_DQS_TRACKER!$B:$B,Swaps_wk!AI$2,PASTE_DQS_TRACKER!$A:$A,"&gt;="&amp;$A$1,PASTE_DQS_TRACKER!$A:$A,"&lt;="&amp;$A$2)-SUMIFS(PASTE_DQS_TRACKER!$D:$D,PASTE_DQS_TRACKER!$C:$C,Swaps_wk!$AQ83,PASTE_DQS_TRACKER!$E:$E,Swaps_wk!AI$2,PASTE_DQS_TRACKER!$A:$A,"&gt;="&amp;$A$1,PASTE_DQS_TRACKER!$A:$A,"&lt;="&amp;$A$2)</f>
        <v>0</v>
      </c>
      <c r="AJ83" s="6">
        <f>SUMIFS(PASTE_DQS_TRACKER!$D:$D,PASTE_DQS_TRACKER!$C:$C,Swaps_wk!$AQ83,PASTE_DQS_TRACKER!$B:$B,Swaps_wk!AJ$2,PASTE_DQS_TRACKER!$A:$A,"&gt;="&amp;$A$1,PASTE_DQS_TRACKER!$A:$A,"&lt;="&amp;$A$2)-SUMIFS(PASTE_DQS_TRACKER!$D:$D,PASTE_DQS_TRACKER!$C:$C,Swaps_wk!$AQ83,PASTE_DQS_TRACKER!$E:$E,Swaps_wk!AJ$2,PASTE_DQS_TRACKER!$A:$A,"&gt;="&amp;$A$1,PASTE_DQS_TRACKER!$A:$A,"&lt;="&amp;$A$2)</f>
        <v>0</v>
      </c>
      <c r="AK83" s="6">
        <f>SUMIFS(PASTE_DQS_TRACKER!$D:$D,PASTE_DQS_TRACKER!$C:$C,Swaps_wk!$AQ83,PASTE_DQS_TRACKER!$B:$B,Swaps_wk!AK$2,PASTE_DQS_TRACKER!$A:$A,"&gt;="&amp;$A$1,PASTE_DQS_TRACKER!$A:$A,"&lt;="&amp;$A$2)-SUMIFS(PASTE_DQS_TRACKER!$D:$D,PASTE_DQS_TRACKER!$C:$C,Swaps_wk!$AQ83,PASTE_DQS_TRACKER!$E:$E,Swaps_wk!AK$2,PASTE_DQS_TRACKER!$A:$A,"&gt;="&amp;$A$1,PASTE_DQS_TRACKER!$A:$A,"&lt;="&amp;$A$2)</f>
        <v>0</v>
      </c>
      <c r="AL83" s="6">
        <f>SUMIFS(PASTE_DQS_TRACKER!$D:$D,PASTE_DQS_TRACKER!$C:$C,Swaps_wk!$AQ83,PASTE_DQS_TRACKER!$B:$B,Swaps_wk!AL$2,PASTE_DQS_TRACKER!$A:$A,"&gt;="&amp;$A$1,PASTE_DQS_TRACKER!$A:$A,"&lt;="&amp;$A$2)-SUMIFS(PASTE_DQS_TRACKER!$D:$D,PASTE_DQS_TRACKER!$C:$C,Swaps_wk!$AQ83,PASTE_DQS_TRACKER!$E:$E,Swaps_wk!AL$2,PASTE_DQS_TRACKER!$A:$A,"&gt;="&amp;$A$1,PASTE_DQS_TRACKER!$A:$A,"&lt;="&amp;$A$2)</f>
        <v>0</v>
      </c>
      <c r="AM83" s="6">
        <f>SUMIFS(PASTE_DQS_TRACKER!$D:$D,PASTE_DQS_TRACKER!$C:$C,Swaps_wk!$AQ83,PASTE_DQS_TRACKER!$B:$B,Swaps_wk!AM$2,PASTE_DQS_TRACKER!$A:$A,"&gt;="&amp;$A$1,PASTE_DQS_TRACKER!$A:$A,"&lt;="&amp;$A$2)-SUMIFS(PASTE_DQS_TRACKER!$D:$D,PASTE_DQS_TRACKER!$C:$C,Swaps_wk!$AQ83,PASTE_DQS_TRACKER!$E:$E,Swaps_wk!AM$2,PASTE_DQS_TRACKER!$A:$A,"&gt;="&amp;$A$1,PASTE_DQS_TRACKER!$A:$A,"&lt;="&amp;$A$2)</f>
        <v>0</v>
      </c>
      <c r="AN83" s="6">
        <f>SUMIFS(PASTE_DQS_TRACKER!$D:$D,PASTE_DQS_TRACKER!$C:$C,Swaps_wk!$AQ83,PASTE_DQS_TRACKER!$B:$B,Swaps_wk!AN$2,PASTE_DQS_TRACKER!$A:$A,"&gt;="&amp;$A$1,PASTE_DQS_TRACKER!$A:$A,"&lt;="&amp;$A$2)-SUMIFS(PASTE_DQS_TRACKER!$D:$D,PASTE_DQS_TRACKER!$C:$C,Swaps_wk!$AQ83,PASTE_DQS_TRACKER!$E:$E,Swaps_wk!AN$2,PASTE_DQS_TRACKER!$A:$A,"&gt;="&amp;$A$1,PASTE_DQS_TRACKER!$A:$A,"&lt;="&amp;$A$2)</f>
        <v>0</v>
      </c>
      <c r="AO83" s="6">
        <f t="shared" si="2"/>
        <v>0</v>
      </c>
      <c r="AP83">
        <v>82</v>
      </c>
      <c r="AQ83" t="str">
        <f t="shared" si="3"/>
        <v>BLL/*2AC4-C2</v>
      </c>
    </row>
    <row r="84" spans="1:43" x14ac:dyDescent="0.25">
      <c r="A84" t="s">
        <v>276</v>
      </c>
      <c r="B84" s="6">
        <f>SUMIFS(PASTE_DQS_TRACKER!$D:$D,PASTE_DQS_TRACKER!$C:$C,Swaps_wk!$AQ84,PASTE_DQS_TRACKER!$B:$B,Swaps_wk!B$2,PASTE_DQS_TRACKER!$A:$A,"&gt;="&amp;$A$1,PASTE_DQS_TRACKER!$A:$A,"&lt;="&amp;$A$2)-SUMIFS(PASTE_DQS_TRACKER!$D:$D,PASTE_DQS_TRACKER!$C:$C,Swaps_wk!$AQ84,PASTE_DQS_TRACKER!$E:$E,Swaps_wk!B$2,PASTE_DQS_TRACKER!$A:$A,"&gt;="&amp;$A$1,PASTE_DQS_TRACKER!$A:$A,"&lt;="&amp;$A$2)</f>
        <v>0</v>
      </c>
      <c r="C84" s="6">
        <f>SUMIFS(PASTE_DQS_TRACKER!$D:$D,PASTE_DQS_TRACKER!$C:$C,Swaps_wk!$AQ84,PASTE_DQS_TRACKER!$B:$B,Swaps_wk!C$2,PASTE_DQS_TRACKER!$A:$A,"&gt;="&amp;$A$1,PASTE_DQS_TRACKER!$A:$A,"&lt;="&amp;$A$2)-SUMIFS(PASTE_DQS_TRACKER!$D:$D,PASTE_DQS_TRACKER!$C:$C,Swaps_wk!$AQ84,PASTE_DQS_TRACKER!$E:$E,Swaps_wk!C$2,PASTE_DQS_TRACKER!$A:$A,"&gt;="&amp;$A$1,PASTE_DQS_TRACKER!$A:$A,"&lt;="&amp;$A$2)</f>
        <v>0</v>
      </c>
      <c r="D84" s="6">
        <f>SUMIFS(PASTE_DQS_TRACKER!$D:$D,PASTE_DQS_TRACKER!$C:$C,Swaps_wk!$AQ84,PASTE_DQS_TRACKER!$B:$B,Swaps_wk!D$2,PASTE_DQS_TRACKER!$A:$A,"&gt;="&amp;$A$1,PASTE_DQS_TRACKER!$A:$A,"&lt;="&amp;$A$2)-SUMIFS(PASTE_DQS_TRACKER!$D:$D,PASTE_DQS_TRACKER!$C:$C,Swaps_wk!$AQ84,PASTE_DQS_TRACKER!$E:$E,Swaps_wk!D$2,PASTE_DQS_TRACKER!$A:$A,"&gt;="&amp;$A$1,PASTE_DQS_TRACKER!$A:$A,"&lt;="&amp;$A$2)</f>
        <v>0</v>
      </c>
      <c r="E84" s="6">
        <f>SUMIFS(PASTE_DQS_TRACKER!$D:$D,PASTE_DQS_TRACKER!$C:$C,Swaps_wk!$AQ84,PASTE_DQS_TRACKER!$B:$B,Swaps_wk!E$2,PASTE_DQS_TRACKER!$A:$A,"&gt;="&amp;$A$1,PASTE_DQS_TRACKER!$A:$A,"&lt;="&amp;$A$2)-SUMIFS(PASTE_DQS_TRACKER!$D:$D,PASTE_DQS_TRACKER!$C:$C,Swaps_wk!$AQ84,PASTE_DQS_TRACKER!$E:$E,Swaps_wk!E$2,PASTE_DQS_TRACKER!$A:$A,"&gt;="&amp;$A$1,PASTE_DQS_TRACKER!$A:$A,"&lt;="&amp;$A$2)</f>
        <v>0</v>
      </c>
      <c r="F84" s="6">
        <f>SUMIFS(PASTE_DQS_TRACKER!$D:$D,PASTE_DQS_TRACKER!$C:$C,Swaps_wk!$AQ84,PASTE_DQS_TRACKER!$B:$B,Swaps_wk!F$2,PASTE_DQS_TRACKER!$A:$A,"&gt;="&amp;$A$1,PASTE_DQS_TRACKER!$A:$A,"&lt;="&amp;$A$2)-SUMIFS(PASTE_DQS_TRACKER!$D:$D,PASTE_DQS_TRACKER!$C:$C,Swaps_wk!$AQ84,PASTE_DQS_TRACKER!$E:$E,Swaps_wk!F$2,PASTE_DQS_TRACKER!$A:$A,"&gt;="&amp;$A$1,PASTE_DQS_TRACKER!$A:$A,"&lt;="&amp;$A$2)</f>
        <v>0</v>
      </c>
      <c r="G84" s="6">
        <f>SUMIFS(PASTE_DQS_TRACKER!$D:$D,PASTE_DQS_TRACKER!$C:$C,Swaps_wk!$AQ84,PASTE_DQS_TRACKER!$B:$B,Swaps_wk!G$2,PASTE_DQS_TRACKER!$A:$A,"&gt;="&amp;$A$1,PASTE_DQS_TRACKER!$A:$A,"&lt;="&amp;$A$2)-SUMIFS(PASTE_DQS_TRACKER!$D:$D,PASTE_DQS_TRACKER!$C:$C,Swaps_wk!$AQ84,PASTE_DQS_TRACKER!$E:$E,Swaps_wk!G$2,PASTE_DQS_TRACKER!$A:$A,"&gt;="&amp;$A$1,PASTE_DQS_TRACKER!$A:$A,"&lt;="&amp;$A$2)</f>
        <v>0</v>
      </c>
      <c r="H84" s="6">
        <f>SUMIFS(PASTE_DQS_TRACKER!$D:$D,PASTE_DQS_TRACKER!$C:$C,Swaps_wk!$AQ84,PASTE_DQS_TRACKER!$B:$B,Swaps_wk!H$2,PASTE_DQS_TRACKER!$A:$A,"&gt;="&amp;$A$1,PASTE_DQS_TRACKER!$A:$A,"&lt;="&amp;$A$2)-SUMIFS(PASTE_DQS_TRACKER!$D:$D,PASTE_DQS_TRACKER!$C:$C,Swaps_wk!$AQ84,PASTE_DQS_TRACKER!$E:$E,Swaps_wk!H$2,PASTE_DQS_TRACKER!$A:$A,"&gt;="&amp;$A$1,PASTE_DQS_TRACKER!$A:$A,"&lt;="&amp;$A$2)</f>
        <v>0</v>
      </c>
      <c r="I84" s="6">
        <f>SUMIFS(PASTE_DQS_TRACKER!$D:$D,PASTE_DQS_TRACKER!$C:$C,Swaps_wk!$AQ84,PASTE_DQS_TRACKER!$B:$B,Swaps_wk!I$2,PASTE_DQS_TRACKER!$A:$A,"&gt;="&amp;$A$1,PASTE_DQS_TRACKER!$A:$A,"&lt;="&amp;$A$2)-SUMIFS(PASTE_DQS_TRACKER!$D:$D,PASTE_DQS_TRACKER!$C:$C,Swaps_wk!$AQ84,PASTE_DQS_TRACKER!$E:$E,Swaps_wk!I$2,PASTE_DQS_TRACKER!$A:$A,"&gt;="&amp;$A$1,PASTE_DQS_TRACKER!$A:$A,"&lt;="&amp;$A$2)</f>
        <v>0</v>
      </c>
      <c r="J84" s="6">
        <f>SUMIFS(PASTE_DQS_TRACKER!$D:$D,PASTE_DQS_TRACKER!$C:$C,Swaps_wk!$AQ84,PASTE_DQS_TRACKER!$B:$B,Swaps_wk!J$2,PASTE_DQS_TRACKER!$A:$A,"&gt;="&amp;$A$1,PASTE_DQS_TRACKER!$A:$A,"&lt;="&amp;$A$2)-SUMIFS(PASTE_DQS_TRACKER!$D:$D,PASTE_DQS_TRACKER!$C:$C,Swaps_wk!$AQ84,PASTE_DQS_TRACKER!$E:$E,Swaps_wk!J$2,PASTE_DQS_TRACKER!$A:$A,"&gt;="&amp;$A$1,PASTE_DQS_TRACKER!$A:$A,"&lt;="&amp;$A$2)</f>
        <v>0</v>
      </c>
      <c r="K84" s="6">
        <f>SUMIFS(PASTE_DQS_TRACKER!$D:$D,PASTE_DQS_TRACKER!$C:$C,Swaps_wk!$AQ84,PASTE_DQS_TRACKER!$B:$B,Swaps_wk!K$2,PASTE_DQS_TRACKER!$A:$A,"&gt;="&amp;$A$1,PASTE_DQS_TRACKER!$A:$A,"&lt;="&amp;$A$2)-SUMIFS(PASTE_DQS_TRACKER!$D:$D,PASTE_DQS_TRACKER!$C:$C,Swaps_wk!$AQ84,PASTE_DQS_TRACKER!$E:$E,Swaps_wk!K$2,PASTE_DQS_TRACKER!$A:$A,"&gt;="&amp;$A$1,PASTE_DQS_TRACKER!$A:$A,"&lt;="&amp;$A$2)</f>
        <v>0</v>
      </c>
      <c r="L84" s="6">
        <f>SUMIFS(PASTE_DQS_TRACKER!$D:$D,PASTE_DQS_TRACKER!$C:$C,Swaps_wk!$AQ84,PASTE_DQS_TRACKER!$B:$B,Swaps_wk!L$2,PASTE_DQS_TRACKER!$A:$A,"&gt;="&amp;$A$1,PASTE_DQS_TRACKER!$A:$A,"&lt;="&amp;$A$2)-SUMIFS(PASTE_DQS_TRACKER!$D:$D,PASTE_DQS_TRACKER!$C:$C,Swaps_wk!$AQ84,PASTE_DQS_TRACKER!$E:$E,Swaps_wk!L$2,PASTE_DQS_TRACKER!$A:$A,"&gt;="&amp;$A$1,PASTE_DQS_TRACKER!$A:$A,"&lt;="&amp;$A$2)</f>
        <v>0</v>
      </c>
      <c r="M84" s="6">
        <f>SUMIFS(PASTE_DQS_TRACKER!$D:$D,PASTE_DQS_TRACKER!$C:$C,Swaps_wk!$AQ84,PASTE_DQS_TRACKER!$B:$B,Swaps_wk!M$2,PASTE_DQS_TRACKER!$A:$A,"&gt;="&amp;$A$1,PASTE_DQS_TRACKER!$A:$A,"&lt;="&amp;$A$2)-SUMIFS(PASTE_DQS_TRACKER!$D:$D,PASTE_DQS_TRACKER!$C:$C,Swaps_wk!$AQ84,PASTE_DQS_TRACKER!$E:$E,Swaps_wk!M$2,PASTE_DQS_TRACKER!$A:$A,"&gt;="&amp;$A$1,PASTE_DQS_TRACKER!$A:$A,"&lt;="&amp;$A$2)</f>
        <v>0</v>
      </c>
      <c r="N84" s="6">
        <f>SUMIFS(PASTE_DQS_TRACKER!$D:$D,PASTE_DQS_TRACKER!$C:$C,Swaps_wk!$AQ84,PASTE_DQS_TRACKER!$B:$B,Swaps_wk!N$2,PASTE_DQS_TRACKER!$A:$A,"&gt;="&amp;$A$1,PASTE_DQS_TRACKER!$A:$A,"&lt;="&amp;$A$2)-SUMIFS(PASTE_DQS_TRACKER!$D:$D,PASTE_DQS_TRACKER!$C:$C,Swaps_wk!$AQ84,PASTE_DQS_TRACKER!$E:$E,Swaps_wk!N$2,PASTE_DQS_TRACKER!$A:$A,"&gt;="&amp;$A$1,PASTE_DQS_TRACKER!$A:$A,"&lt;="&amp;$A$2)</f>
        <v>0</v>
      </c>
      <c r="O84" s="6">
        <f>SUMIFS(PASTE_DQS_TRACKER!$D:$D,PASTE_DQS_TRACKER!$C:$C,Swaps_wk!$AQ84,PASTE_DQS_TRACKER!$B:$B,Swaps_wk!O$2,PASTE_DQS_TRACKER!$A:$A,"&gt;="&amp;$A$1,PASTE_DQS_TRACKER!$A:$A,"&lt;="&amp;$A$2)-SUMIFS(PASTE_DQS_TRACKER!$D:$D,PASTE_DQS_TRACKER!$C:$C,Swaps_wk!$AQ84,PASTE_DQS_TRACKER!$E:$E,Swaps_wk!O$2,PASTE_DQS_TRACKER!$A:$A,"&gt;="&amp;$A$1,PASTE_DQS_TRACKER!$A:$A,"&lt;="&amp;$A$2)</f>
        <v>0</v>
      </c>
      <c r="P84" s="6">
        <f>SUMIFS(PASTE_DQS_TRACKER!$D:$D,PASTE_DQS_TRACKER!$C:$C,Swaps_wk!$AQ84,PASTE_DQS_TRACKER!$B:$B,Swaps_wk!P$2,PASTE_DQS_TRACKER!$A:$A,"&gt;="&amp;$A$1,PASTE_DQS_TRACKER!$A:$A,"&lt;="&amp;$A$2)-SUMIFS(PASTE_DQS_TRACKER!$D:$D,PASTE_DQS_TRACKER!$C:$C,Swaps_wk!$AQ84,PASTE_DQS_TRACKER!$E:$E,Swaps_wk!P$2,PASTE_DQS_TRACKER!$A:$A,"&gt;="&amp;$A$1,PASTE_DQS_TRACKER!$A:$A,"&lt;="&amp;$A$2)</f>
        <v>0</v>
      </c>
      <c r="Q84" s="6">
        <f>SUMIFS(PASTE_DQS_TRACKER!$D:$D,PASTE_DQS_TRACKER!$C:$C,Swaps_wk!$AQ84,PASTE_DQS_TRACKER!$B:$B,Swaps_wk!Q$2,PASTE_DQS_TRACKER!$A:$A,"&gt;="&amp;$A$1,PASTE_DQS_TRACKER!$A:$A,"&lt;="&amp;$A$2)-SUMIFS(PASTE_DQS_TRACKER!$D:$D,PASTE_DQS_TRACKER!$C:$C,Swaps_wk!$AQ84,PASTE_DQS_TRACKER!$E:$E,Swaps_wk!Q$2,PASTE_DQS_TRACKER!$A:$A,"&gt;="&amp;$A$1,PASTE_DQS_TRACKER!$A:$A,"&lt;="&amp;$A$2)</f>
        <v>0</v>
      </c>
      <c r="R84" s="6">
        <f>SUMIFS(PASTE_DQS_TRACKER!$D:$D,PASTE_DQS_TRACKER!$C:$C,Swaps_wk!$AQ84,PASTE_DQS_TRACKER!$B:$B,Swaps_wk!R$2,PASTE_DQS_TRACKER!$A:$A,"&gt;="&amp;$A$1,PASTE_DQS_TRACKER!$A:$A,"&lt;="&amp;$A$2)-SUMIFS(PASTE_DQS_TRACKER!$D:$D,PASTE_DQS_TRACKER!$C:$C,Swaps_wk!$AQ84,PASTE_DQS_TRACKER!$E:$E,Swaps_wk!R$2,PASTE_DQS_TRACKER!$A:$A,"&gt;="&amp;$A$1,PASTE_DQS_TRACKER!$A:$A,"&lt;="&amp;$A$2)</f>
        <v>0</v>
      </c>
      <c r="S84" s="6">
        <f>SUMIFS(PASTE_DQS_TRACKER!$D:$D,PASTE_DQS_TRACKER!$C:$C,Swaps_wk!$AQ84,PASTE_DQS_TRACKER!$B:$B,Swaps_wk!S$2,PASTE_DQS_TRACKER!$A:$A,"&gt;="&amp;$A$1,PASTE_DQS_TRACKER!$A:$A,"&lt;="&amp;$A$2)-SUMIFS(PASTE_DQS_TRACKER!$D:$D,PASTE_DQS_TRACKER!$C:$C,Swaps_wk!$AQ84,PASTE_DQS_TRACKER!$E:$E,Swaps_wk!S$2,PASTE_DQS_TRACKER!$A:$A,"&gt;="&amp;$A$1,PASTE_DQS_TRACKER!$A:$A,"&lt;="&amp;$A$2)</f>
        <v>0</v>
      </c>
      <c r="T84" s="6">
        <f>SUMIFS(PASTE_DQS_TRACKER!$D:$D,PASTE_DQS_TRACKER!$C:$C,Swaps_wk!$AQ84,PASTE_DQS_TRACKER!$B:$B,Swaps_wk!T$2,PASTE_DQS_TRACKER!$A:$A,"&gt;="&amp;$A$1,PASTE_DQS_TRACKER!$A:$A,"&lt;="&amp;$A$2)-SUMIFS(PASTE_DQS_TRACKER!$D:$D,PASTE_DQS_TRACKER!$C:$C,Swaps_wk!$AQ84,PASTE_DQS_TRACKER!$E:$E,Swaps_wk!T$2,PASTE_DQS_TRACKER!$A:$A,"&gt;="&amp;$A$1,PASTE_DQS_TRACKER!$A:$A,"&lt;="&amp;$A$2)</f>
        <v>0</v>
      </c>
      <c r="U84" s="6">
        <f>SUMIFS(PASTE_DQS_TRACKER!$D:$D,PASTE_DQS_TRACKER!$C:$C,Swaps_wk!$AQ84,PASTE_DQS_TRACKER!$B:$B,Swaps_wk!U$2,PASTE_DQS_TRACKER!$A:$A,"&gt;="&amp;$A$1,PASTE_DQS_TRACKER!$A:$A,"&lt;="&amp;$A$2)-SUMIFS(PASTE_DQS_TRACKER!$D:$D,PASTE_DQS_TRACKER!$C:$C,Swaps_wk!$AQ84,PASTE_DQS_TRACKER!$E:$E,Swaps_wk!U$2,PASTE_DQS_TRACKER!$A:$A,"&gt;="&amp;$A$1,PASTE_DQS_TRACKER!$A:$A,"&lt;="&amp;$A$2)</f>
        <v>0</v>
      </c>
      <c r="V84" s="6">
        <f>SUMIFS(PASTE_DQS_TRACKER!$D:$D,PASTE_DQS_TRACKER!$C:$C,Swaps_wk!$AQ84,PASTE_DQS_TRACKER!$B:$B,Swaps_wk!V$2,PASTE_DQS_TRACKER!$A:$A,"&gt;="&amp;$A$1,PASTE_DQS_TRACKER!$A:$A,"&lt;="&amp;$A$2)-SUMIFS(PASTE_DQS_TRACKER!$D:$D,PASTE_DQS_TRACKER!$C:$C,Swaps_wk!$AQ84,PASTE_DQS_TRACKER!$E:$E,Swaps_wk!V$2,PASTE_DQS_TRACKER!$A:$A,"&gt;="&amp;$A$1,PASTE_DQS_TRACKER!$A:$A,"&lt;="&amp;$A$2)</f>
        <v>0</v>
      </c>
      <c r="W84" s="6">
        <f>SUMIFS(PASTE_DQS_TRACKER!$D:$D,PASTE_DQS_TRACKER!$C:$C,Swaps_wk!$AQ84,PASTE_DQS_TRACKER!$B:$B,Swaps_wk!W$2,PASTE_DQS_TRACKER!$A:$A,"&gt;="&amp;$A$1,PASTE_DQS_TRACKER!$A:$A,"&lt;="&amp;$A$2)-SUMIFS(PASTE_DQS_TRACKER!$D:$D,PASTE_DQS_TRACKER!$C:$C,Swaps_wk!$AQ84,PASTE_DQS_TRACKER!$E:$E,Swaps_wk!W$2,PASTE_DQS_TRACKER!$A:$A,"&gt;="&amp;$A$1,PASTE_DQS_TRACKER!$A:$A,"&lt;="&amp;$A$2)</f>
        <v>0</v>
      </c>
      <c r="X84" s="6">
        <f>SUMIFS(PASTE_DQS_TRACKER!$D:$D,PASTE_DQS_TRACKER!$C:$C,Swaps_wk!$AQ84,PASTE_DQS_TRACKER!$B:$B,Swaps_wk!X$2,PASTE_DQS_TRACKER!$A:$A,"&gt;="&amp;$A$1,PASTE_DQS_TRACKER!$A:$A,"&lt;="&amp;$A$2)-SUMIFS(PASTE_DQS_TRACKER!$D:$D,PASTE_DQS_TRACKER!$C:$C,Swaps_wk!$AQ84,PASTE_DQS_TRACKER!$E:$E,Swaps_wk!X$2,PASTE_DQS_TRACKER!$A:$A,"&gt;="&amp;$A$1,PASTE_DQS_TRACKER!$A:$A,"&lt;="&amp;$A$2)</f>
        <v>0</v>
      </c>
      <c r="Y84" s="6">
        <f>SUMIFS(PASTE_DQS_TRACKER!$D:$D,PASTE_DQS_TRACKER!$C:$C,Swaps_wk!$AQ84,PASTE_DQS_TRACKER!$B:$B,Swaps_wk!Y$2,PASTE_DQS_TRACKER!$A:$A,"&gt;="&amp;$A$1,PASTE_DQS_TRACKER!$A:$A,"&lt;="&amp;$A$2)-SUMIFS(PASTE_DQS_TRACKER!$D:$D,PASTE_DQS_TRACKER!$C:$C,Swaps_wk!$AQ84,PASTE_DQS_TRACKER!$E:$E,Swaps_wk!Y$2,PASTE_DQS_TRACKER!$A:$A,"&gt;="&amp;$A$1,PASTE_DQS_TRACKER!$A:$A,"&lt;="&amp;$A$2)</f>
        <v>0</v>
      </c>
      <c r="Z84" s="6">
        <f>SUMIFS(PASTE_DQS_TRACKER!$D:$D,PASTE_DQS_TRACKER!$C:$C,Swaps_wk!$AQ84,PASTE_DQS_TRACKER!$B:$B,Swaps_wk!Z$2,PASTE_DQS_TRACKER!$A:$A,"&gt;="&amp;$A$1,PASTE_DQS_TRACKER!$A:$A,"&lt;="&amp;$A$2)-SUMIFS(PASTE_DQS_TRACKER!$D:$D,PASTE_DQS_TRACKER!$C:$C,Swaps_wk!$AQ84,PASTE_DQS_TRACKER!$E:$E,Swaps_wk!Z$2,PASTE_DQS_TRACKER!$A:$A,"&gt;="&amp;$A$1,PASTE_DQS_TRACKER!$A:$A,"&lt;="&amp;$A$2)</f>
        <v>0</v>
      </c>
      <c r="AA84" s="6">
        <f>SUMIFS(PASTE_DQS_TRACKER!$D:$D,PASTE_DQS_TRACKER!$C:$C,Swaps_wk!$AQ84,PASTE_DQS_TRACKER!$B:$B,Swaps_wk!AA$2,PASTE_DQS_TRACKER!$A:$A,"&gt;="&amp;$A$1,PASTE_DQS_TRACKER!$A:$A,"&lt;="&amp;$A$2)-SUMIFS(PASTE_DQS_TRACKER!$D:$D,PASTE_DQS_TRACKER!$C:$C,Swaps_wk!$AQ84,PASTE_DQS_TRACKER!$E:$E,Swaps_wk!AA$2,PASTE_DQS_TRACKER!$A:$A,"&gt;="&amp;$A$1,PASTE_DQS_TRACKER!$A:$A,"&lt;="&amp;$A$2)</f>
        <v>0</v>
      </c>
      <c r="AB84" s="6">
        <f>SUMIFS(PASTE_DQS_TRACKER!$D:$D,PASTE_DQS_TRACKER!$C:$C,Swaps_wk!$AQ84,PASTE_DQS_TRACKER!$B:$B,Swaps_wk!AB$2,PASTE_DQS_TRACKER!$A:$A,"&gt;="&amp;$A$1,PASTE_DQS_TRACKER!$A:$A,"&lt;="&amp;$A$2)-SUMIFS(PASTE_DQS_TRACKER!$D:$D,PASTE_DQS_TRACKER!$C:$C,Swaps_wk!$AQ84,PASTE_DQS_TRACKER!$E:$E,Swaps_wk!AB$2,PASTE_DQS_TRACKER!$A:$A,"&gt;="&amp;$A$1,PASTE_DQS_TRACKER!$A:$A,"&lt;="&amp;$A$2)</f>
        <v>0</v>
      </c>
      <c r="AC84" s="6">
        <f>SUMIFS(PASTE_DQS_TRACKER!$D:$D,PASTE_DQS_TRACKER!$C:$C,Swaps_wk!$AQ84,PASTE_DQS_TRACKER!$B:$B,Swaps_wk!AC$2,PASTE_DQS_TRACKER!$A:$A,"&gt;="&amp;$A$1,PASTE_DQS_TRACKER!$A:$A,"&lt;="&amp;$A$2)-SUMIFS(PASTE_DQS_TRACKER!$D:$D,PASTE_DQS_TRACKER!$C:$C,Swaps_wk!$AQ84,PASTE_DQS_TRACKER!$E:$E,Swaps_wk!AC$2,PASTE_DQS_TRACKER!$A:$A,"&gt;="&amp;$A$1,PASTE_DQS_TRACKER!$A:$A,"&lt;="&amp;$A$2)</f>
        <v>0</v>
      </c>
      <c r="AD84" s="6">
        <f>SUMIFS(PASTE_DQS_TRACKER!$D:$D,PASTE_DQS_TRACKER!$C:$C,Swaps_wk!$AQ84,PASTE_DQS_TRACKER!$B:$B,Swaps_wk!AD$2,PASTE_DQS_TRACKER!$A:$A,"&gt;="&amp;$A$1,PASTE_DQS_TRACKER!$A:$A,"&lt;="&amp;$A$2)-SUMIFS(PASTE_DQS_TRACKER!$D:$D,PASTE_DQS_TRACKER!$C:$C,Swaps_wk!$AQ84,PASTE_DQS_TRACKER!$E:$E,Swaps_wk!AD$2,PASTE_DQS_TRACKER!$A:$A,"&gt;="&amp;$A$1,PASTE_DQS_TRACKER!$A:$A,"&lt;="&amp;$A$2)</f>
        <v>0</v>
      </c>
      <c r="AE84" s="6">
        <f>SUMIFS(PASTE_DQS_TRACKER!$D:$D,PASTE_DQS_TRACKER!$C:$C,Swaps_wk!$AQ84,PASTE_DQS_TRACKER!$B:$B,Swaps_wk!AE$2,PASTE_DQS_TRACKER!$A:$A,"&gt;="&amp;$A$1,PASTE_DQS_TRACKER!$A:$A,"&lt;="&amp;$A$2)-SUMIFS(PASTE_DQS_TRACKER!$D:$D,PASTE_DQS_TRACKER!$C:$C,Swaps_wk!$AQ84,PASTE_DQS_TRACKER!$E:$E,Swaps_wk!AE$2,PASTE_DQS_TRACKER!$A:$A,"&gt;="&amp;$A$1,PASTE_DQS_TRACKER!$A:$A,"&lt;="&amp;$A$2)</f>
        <v>0</v>
      </c>
      <c r="AF84" s="6">
        <f>SUMIFS(PASTE_DQS_TRACKER!$D:$D,PASTE_DQS_TRACKER!$C:$C,Swaps_wk!$AQ84,PASTE_DQS_TRACKER!$B:$B,Swaps_wk!AF$2,PASTE_DQS_TRACKER!$A:$A,"&gt;="&amp;$A$1,PASTE_DQS_TRACKER!$A:$A,"&lt;="&amp;$A$2)-SUMIFS(PASTE_DQS_TRACKER!$D:$D,PASTE_DQS_TRACKER!$C:$C,Swaps_wk!$AQ84,PASTE_DQS_TRACKER!$E:$E,Swaps_wk!AF$2,PASTE_DQS_TRACKER!$A:$A,"&gt;="&amp;$A$1,PASTE_DQS_TRACKER!$A:$A,"&lt;="&amp;$A$2)</f>
        <v>0</v>
      </c>
      <c r="AG84" s="6">
        <f>SUMIFS(PASTE_DQS_TRACKER!$D:$D,PASTE_DQS_TRACKER!$C:$C,Swaps_wk!$AQ84,PASTE_DQS_TRACKER!$B:$B,Swaps_wk!AG$2,PASTE_DQS_TRACKER!$A:$A,"&gt;="&amp;$A$1,PASTE_DQS_TRACKER!$A:$A,"&lt;="&amp;$A$2)-SUMIFS(PASTE_DQS_TRACKER!$D:$D,PASTE_DQS_TRACKER!$C:$C,Swaps_wk!$AQ84,PASTE_DQS_TRACKER!$E:$E,Swaps_wk!AG$2,PASTE_DQS_TRACKER!$A:$A,"&gt;="&amp;$A$1,PASTE_DQS_TRACKER!$A:$A,"&lt;="&amp;$A$2)</f>
        <v>0</v>
      </c>
      <c r="AH84" s="6">
        <f>SUMIFS(PASTE_DQS_TRACKER!$D:$D,PASTE_DQS_TRACKER!$C:$C,Swaps_wk!$AQ84,PASTE_DQS_TRACKER!$B:$B,Swaps_wk!AH$2,PASTE_DQS_TRACKER!$A:$A,"&gt;="&amp;$A$1,PASTE_DQS_TRACKER!$A:$A,"&lt;="&amp;$A$2)-SUMIFS(PASTE_DQS_TRACKER!$D:$D,PASTE_DQS_TRACKER!$C:$C,Swaps_wk!$AQ84,PASTE_DQS_TRACKER!$E:$E,Swaps_wk!AH$2,PASTE_DQS_TRACKER!$A:$A,"&gt;="&amp;$A$1,PASTE_DQS_TRACKER!$A:$A,"&lt;="&amp;$A$2)</f>
        <v>0</v>
      </c>
      <c r="AI84" s="6">
        <f>SUMIFS(PASTE_DQS_TRACKER!$D:$D,PASTE_DQS_TRACKER!$C:$C,Swaps_wk!$AQ84,PASTE_DQS_TRACKER!$B:$B,Swaps_wk!AI$2,PASTE_DQS_TRACKER!$A:$A,"&gt;="&amp;$A$1,PASTE_DQS_TRACKER!$A:$A,"&lt;="&amp;$A$2)-SUMIFS(PASTE_DQS_TRACKER!$D:$D,PASTE_DQS_TRACKER!$C:$C,Swaps_wk!$AQ84,PASTE_DQS_TRACKER!$E:$E,Swaps_wk!AI$2,PASTE_DQS_TRACKER!$A:$A,"&gt;="&amp;$A$1,PASTE_DQS_TRACKER!$A:$A,"&lt;="&amp;$A$2)</f>
        <v>0</v>
      </c>
      <c r="AJ84" s="6">
        <f>SUMIFS(PASTE_DQS_TRACKER!$D:$D,PASTE_DQS_TRACKER!$C:$C,Swaps_wk!$AQ84,PASTE_DQS_TRACKER!$B:$B,Swaps_wk!AJ$2,PASTE_DQS_TRACKER!$A:$A,"&gt;="&amp;$A$1,PASTE_DQS_TRACKER!$A:$A,"&lt;="&amp;$A$2)-SUMIFS(PASTE_DQS_TRACKER!$D:$D,PASTE_DQS_TRACKER!$C:$C,Swaps_wk!$AQ84,PASTE_DQS_TRACKER!$E:$E,Swaps_wk!AJ$2,PASTE_DQS_TRACKER!$A:$A,"&gt;="&amp;$A$1,PASTE_DQS_TRACKER!$A:$A,"&lt;="&amp;$A$2)</f>
        <v>0</v>
      </c>
      <c r="AK84" s="6">
        <f>SUMIFS(PASTE_DQS_TRACKER!$D:$D,PASTE_DQS_TRACKER!$C:$C,Swaps_wk!$AQ84,PASTE_DQS_TRACKER!$B:$B,Swaps_wk!AK$2,PASTE_DQS_TRACKER!$A:$A,"&gt;="&amp;$A$1,PASTE_DQS_TRACKER!$A:$A,"&lt;="&amp;$A$2)-SUMIFS(PASTE_DQS_TRACKER!$D:$D,PASTE_DQS_TRACKER!$C:$C,Swaps_wk!$AQ84,PASTE_DQS_TRACKER!$E:$E,Swaps_wk!AK$2,PASTE_DQS_TRACKER!$A:$A,"&gt;="&amp;$A$1,PASTE_DQS_TRACKER!$A:$A,"&lt;="&amp;$A$2)</f>
        <v>0</v>
      </c>
      <c r="AL84" s="6">
        <f>SUMIFS(PASTE_DQS_TRACKER!$D:$D,PASTE_DQS_TRACKER!$C:$C,Swaps_wk!$AQ84,PASTE_DQS_TRACKER!$B:$B,Swaps_wk!AL$2,PASTE_DQS_TRACKER!$A:$A,"&gt;="&amp;$A$1,PASTE_DQS_TRACKER!$A:$A,"&lt;="&amp;$A$2)-SUMIFS(PASTE_DQS_TRACKER!$D:$D,PASTE_DQS_TRACKER!$C:$C,Swaps_wk!$AQ84,PASTE_DQS_TRACKER!$E:$E,Swaps_wk!AL$2,PASTE_DQS_TRACKER!$A:$A,"&gt;="&amp;$A$1,PASTE_DQS_TRACKER!$A:$A,"&lt;="&amp;$A$2)</f>
        <v>0</v>
      </c>
      <c r="AM84" s="6">
        <f>SUMIFS(PASTE_DQS_TRACKER!$D:$D,PASTE_DQS_TRACKER!$C:$C,Swaps_wk!$AQ84,PASTE_DQS_TRACKER!$B:$B,Swaps_wk!AM$2,PASTE_DQS_TRACKER!$A:$A,"&gt;="&amp;$A$1,PASTE_DQS_TRACKER!$A:$A,"&lt;="&amp;$A$2)-SUMIFS(PASTE_DQS_TRACKER!$D:$D,PASTE_DQS_TRACKER!$C:$C,Swaps_wk!$AQ84,PASTE_DQS_TRACKER!$E:$E,Swaps_wk!AM$2,PASTE_DQS_TRACKER!$A:$A,"&gt;="&amp;$A$1,PASTE_DQS_TRACKER!$A:$A,"&lt;="&amp;$A$2)</f>
        <v>0</v>
      </c>
      <c r="AN84" s="6">
        <f>SUMIFS(PASTE_DQS_TRACKER!$D:$D,PASTE_DQS_TRACKER!$C:$C,Swaps_wk!$AQ84,PASTE_DQS_TRACKER!$B:$B,Swaps_wk!AN$2,PASTE_DQS_TRACKER!$A:$A,"&gt;="&amp;$A$1,PASTE_DQS_TRACKER!$A:$A,"&lt;="&amp;$A$2)-SUMIFS(PASTE_DQS_TRACKER!$D:$D,PASTE_DQS_TRACKER!$C:$C,Swaps_wk!$AQ84,PASTE_DQS_TRACKER!$E:$E,Swaps_wk!AN$2,PASTE_DQS_TRACKER!$A:$A,"&gt;="&amp;$A$1,PASTE_DQS_TRACKER!$A:$A,"&lt;="&amp;$A$2)</f>
        <v>0</v>
      </c>
      <c r="AO84" s="6">
        <f t="shared" si="2"/>
        <v>0</v>
      </c>
      <c r="AP84">
        <v>83</v>
      </c>
      <c r="AQ84" t="s">
        <v>278</v>
      </c>
    </row>
    <row r="85" spans="1:43" x14ac:dyDescent="0.25">
      <c r="A85" t="s">
        <v>237</v>
      </c>
      <c r="B85" s="6">
        <f>SUMIFS(PASTE_DQS_TRACKER!$D:$D,PASTE_DQS_TRACKER!$C:$C,Swaps_wk!$AQ85,PASTE_DQS_TRACKER!$B:$B,Swaps_wk!B$2,PASTE_DQS_TRACKER!$A:$A,"&gt;="&amp;$A$1,PASTE_DQS_TRACKER!$A:$A,"&lt;="&amp;$A$2)-SUMIFS(PASTE_DQS_TRACKER!$D:$D,PASTE_DQS_TRACKER!$C:$C,Swaps_wk!$AQ85,PASTE_DQS_TRACKER!$E:$E,Swaps_wk!B$2,PASTE_DQS_TRACKER!$A:$A,"&gt;="&amp;$A$1,PASTE_DQS_TRACKER!$A:$A,"&lt;="&amp;$A$2)</f>
        <v>0</v>
      </c>
      <c r="C85" s="6">
        <f>SUMIFS(PASTE_DQS_TRACKER!$D:$D,PASTE_DQS_TRACKER!$C:$C,Swaps_wk!$AQ85,PASTE_DQS_TRACKER!$B:$B,Swaps_wk!C$2,PASTE_DQS_TRACKER!$A:$A,"&gt;="&amp;$A$1,PASTE_DQS_TRACKER!$A:$A,"&lt;="&amp;$A$2)-SUMIFS(PASTE_DQS_TRACKER!$D:$D,PASTE_DQS_TRACKER!$C:$C,Swaps_wk!$AQ85,PASTE_DQS_TRACKER!$E:$E,Swaps_wk!C$2,PASTE_DQS_TRACKER!$A:$A,"&gt;="&amp;$A$1,PASTE_DQS_TRACKER!$A:$A,"&lt;="&amp;$A$2)</f>
        <v>0</v>
      </c>
      <c r="D85" s="6">
        <f>SUMIFS(PASTE_DQS_TRACKER!$D:$D,PASTE_DQS_TRACKER!$C:$C,Swaps_wk!$AQ85,PASTE_DQS_TRACKER!$B:$B,Swaps_wk!D$2,PASTE_DQS_TRACKER!$A:$A,"&gt;="&amp;$A$1,PASTE_DQS_TRACKER!$A:$A,"&lt;="&amp;$A$2)-SUMIFS(PASTE_DQS_TRACKER!$D:$D,PASTE_DQS_TRACKER!$C:$C,Swaps_wk!$AQ85,PASTE_DQS_TRACKER!$E:$E,Swaps_wk!D$2,PASTE_DQS_TRACKER!$A:$A,"&gt;="&amp;$A$1,PASTE_DQS_TRACKER!$A:$A,"&lt;="&amp;$A$2)</f>
        <v>0</v>
      </c>
      <c r="E85" s="6">
        <f>SUMIFS(PASTE_DQS_TRACKER!$D:$D,PASTE_DQS_TRACKER!$C:$C,Swaps_wk!$AQ85,PASTE_DQS_TRACKER!$B:$B,Swaps_wk!E$2,PASTE_DQS_TRACKER!$A:$A,"&gt;="&amp;$A$1,PASTE_DQS_TRACKER!$A:$A,"&lt;="&amp;$A$2)-SUMIFS(PASTE_DQS_TRACKER!$D:$D,PASTE_DQS_TRACKER!$C:$C,Swaps_wk!$AQ85,PASTE_DQS_TRACKER!$E:$E,Swaps_wk!E$2,PASTE_DQS_TRACKER!$A:$A,"&gt;="&amp;$A$1,PASTE_DQS_TRACKER!$A:$A,"&lt;="&amp;$A$2)</f>
        <v>0</v>
      </c>
      <c r="F85" s="6">
        <f>SUMIFS(PASTE_DQS_TRACKER!$D:$D,PASTE_DQS_TRACKER!$C:$C,Swaps_wk!$AQ85,PASTE_DQS_TRACKER!$B:$B,Swaps_wk!F$2,PASTE_DQS_TRACKER!$A:$A,"&gt;="&amp;$A$1,PASTE_DQS_TRACKER!$A:$A,"&lt;="&amp;$A$2)-SUMIFS(PASTE_DQS_TRACKER!$D:$D,PASTE_DQS_TRACKER!$C:$C,Swaps_wk!$AQ85,PASTE_DQS_TRACKER!$E:$E,Swaps_wk!F$2,PASTE_DQS_TRACKER!$A:$A,"&gt;="&amp;$A$1,PASTE_DQS_TRACKER!$A:$A,"&lt;="&amp;$A$2)</f>
        <v>0</v>
      </c>
      <c r="G85" s="6">
        <f>SUMIFS(PASTE_DQS_TRACKER!$D:$D,PASTE_DQS_TRACKER!$C:$C,Swaps_wk!$AQ85,PASTE_DQS_TRACKER!$B:$B,Swaps_wk!G$2,PASTE_DQS_TRACKER!$A:$A,"&gt;="&amp;$A$1,PASTE_DQS_TRACKER!$A:$A,"&lt;="&amp;$A$2)-SUMIFS(PASTE_DQS_TRACKER!$D:$D,PASTE_DQS_TRACKER!$C:$C,Swaps_wk!$AQ85,PASTE_DQS_TRACKER!$E:$E,Swaps_wk!G$2,PASTE_DQS_TRACKER!$A:$A,"&gt;="&amp;$A$1,PASTE_DQS_TRACKER!$A:$A,"&lt;="&amp;$A$2)</f>
        <v>0</v>
      </c>
      <c r="H85" s="6">
        <f>SUMIFS(PASTE_DQS_TRACKER!$D:$D,PASTE_DQS_TRACKER!$C:$C,Swaps_wk!$AQ85,PASTE_DQS_TRACKER!$B:$B,Swaps_wk!H$2,PASTE_DQS_TRACKER!$A:$A,"&gt;="&amp;$A$1,PASTE_DQS_TRACKER!$A:$A,"&lt;="&amp;$A$2)-SUMIFS(PASTE_DQS_TRACKER!$D:$D,PASTE_DQS_TRACKER!$C:$C,Swaps_wk!$AQ85,PASTE_DQS_TRACKER!$E:$E,Swaps_wk!H$2,PASTE_DQS_TRACKER!$A:$A,"&gt;="&amp;$A$1,PASTE_DQS_TRACKER!$A:$A,"&lt;="&amp;$A$2)</f>
        <v>0</v>
      </c>
      <c r="I85" s="6">
        <f>SUMIFS(PASTE_DQS_TRACKER!$D:$D,PASTE_DQS_TRACKER!$C:$C,Swaps_wk!$AQ85,PASTE_DQS_TRACKER!$B:$B,Swaps_wk!I$2,PASTE_DQS_TRACKER!$A:$A,"&gt;="&amp;$A$1,PASTE_DQS_TRACKER!$A:$A,"&lt;="&amp;$A$2)-SUMIFS(PASTE_DQS_TRACKER!$D:$D,PASTE_DQS_TRACKER!$C:$C,Swaps_wk!$AQ85,PASTE_DQS_TRACKER!$E:$E,Swaps_wk!I$2,PASTE_DQS_TRACKER!$A:$A,"&gt;="&amp;$A$1,PASTE_DQS_TRACKER!$A:$A,"&lt;="&amp;$A$2)</f>
        <v>0</v>
      </c>
      <c r="J85" s="6">
        <f>SUMIFS(PASTE_DQS_TRACKER!$D:$D,PASTE_DQS_TRACKER!$C:$C,Swaps_wk!$AQ85,PASTE_DQS_TRACKER!$B:$B,Swaps_wk!J$2,PASTE_DQS_TRACKER!$A:$A,"&gt;="&amp;$A$1,PASTE_DQS_TRACKER!$A:$A,"&lt;="&amp;$A$2)-SUMIFS(PASTE_DQS_TRACKER!$D:$D,PASTE_DQS_TRACKER!$C:$C,Swaps_wk!$AQ85,PASTE_DQS_TRACKER!$E:$E,Swaps_wk!J$2,PASTE_DQS_TRACKER!$A:$A,"&gt;="&amp;$A$1,PASTE_DQS_TRACKER!$A:$A,"&lt;="&amp;$A$2)</f>
        <v>0</v>
      </c>
      <c r="K85" s="6">
        <f>SUMIFS(PASTE_DQS_TRACKER!$D:$D,PASTE_DQS_TRACKER!$C:$C,Swaps_wk!$AQ85,PASTE_DQS_TRACKER!$B:$B,Swaps_wk!K$2,PASTE_DQS_TRACKER!$A:$A,"&gt;="&amp;$A$1,PASTE_DQS_TRACKER!$A:$A,"&lt;="&amp;$A$2)-SUMIFS(PASTE_DQS_TRACKER!$D:$D,PASTE_DQS_TRACKER!$C:$C,Swaps_wk!$AQ85,PASTE_DQS_TRACKER!$E:$E,Swaps_wk!K$2,PASTE_DQS_TRACKER!$A:$A,"&gt;="&amp;$A$1,PASTE_DQS_TRACKER!$A:$A,"&lt;="&amp;$A$2)</f>
        <v>0</v>
      </c>
      <c r="L85" s="6">
        <f>SUMIFS(PASTE_DQS_TRACKER!$D:$D,PASTE_DQS_TRACKER!$C:$C,Swaps_wk!$AQ85,PASTE_DQS_TRACKER!$B:$B,Swaps_wk!L$2,PASTE_DQS_TRACKER!$A:$A,"&gt;="&amp;$A$1,PASTE_DQS_TRACKER!$A:$A,"&lt;="&amp;$A$2)-SUMIFS(PASTE_DQS_TRACKER!$D:$D,PASTE_DQS_TRACKER!$C:$C,Swaps_wk!$AQ85,PASTE_DQS_TRACKER!$E:$E,Swaps_wk!L$2,PASTE_DQS_TRACKER!$A:$A,"&gt;="&amp;$A$1,PASTE_DQS_TRACKER!$A:$A,"&lt;="&amp;$A$2)</f>
        <v>0</v>
      </c>
      <c r="M85" s="6">
        <f>SUMIFS(PASTE_DQS_TRACKER!$D:$D,PASTE_DQS_TRACKER!$C:$C,Swaps_wk!$AQ85,PASTE_DQS_TRACKER!$B:$B,Swaps_wk!M$2,PASTE_DQS_TRACKER!$A:$A,"&gt;="&amp;$A$1,PASTE_DQS_TRACKER!$A:$A,"&lt;="&amp;$A$2)-SUMIFS(PASTE_DQS_TRACKER!$D:$D,PASTE_DQS_TRACKER!$C:$C,Swaps_wk!$AQ85,PASTE_DQS_TRACKER!$E:$E,Swaps_wk!M$2,PASTE_DQS_TRACKER!$A:$A,"&gt;="&amp;$A$1,PASTE_DQS_TRACKER!$A:$A,"&lt;="&amp;$A$2)</f>
        <v>0</v>
      </c>
      <c r="N85" s="6">
        <f>SUMIFS(PASTE_DQS_TRACKER!$D:$D,PASTE_DQS_TRACKER!$C:$C,Swaps_wk!$AQ85,PASTE_DQS_TRACKER!$B:$B,Swaps_wk!N$2,PASTE_DQS_TRACKER!$A:$A,"&gt;="&amp;$A$1,PASTE_DQS_TRACKER!$A:$A,"&lt;="&amp;$A$2)-SUMIFS(PASTE_DQS_TRACKER!$D:$D,PASTE_DQS_TRACKER!$C:$C,Swaps_wk!$AQ85,PASTE_DQS_TRACKER!$E:$E,Swaps_wk!N$2,PASTE_DQS_TRACKER!$A:$A,"&gt;="&amp;$A$1,PASTE_DQS_TRACKER!$A:$A,"&lt;="&amp;$A$2)</f>
        <v>0</v>
      </c>
      <c r="O85" s="6">
        <f>SUMIFS(PASTE_DQS_TRACKER!$D:$D,PASTE_DQS_TRACKER!$C:$C,Swaps_wk!$AQ85,PASTE_DQS_TRACKER!$B:$B,Swaps_wk!O$2,PASTE_DQS_TRACKER!$A:$A,"&gt;="&amp;$A$1,PASTE_DQS_TRACKER!$A:$A,"&lt;="&amp;$A$2)-SUMIFS(PASTE_DQS_TRACKER!$D:$D,PASTE_DQS_TRACKER!$C:$C,Swaps_wk!$AQ85,PASTE_DQS_TRACKER!$E:$E,Swaps_wk!O$2,PASTE_DQS_TRACKER!$A:$A,"&gt;="&amp;$A$1,PASTE_DQS_TRACKER!$A:$A,"&lt;="&amp;$A$2)</f>
        <v>0</v>
      </c>
      <c r="P85" s="6">
        <f>SUMIFS(PASTE_DQS_TRACKER!$D:$D,PASTE_DQS_TRACKER!$C:$C,Swaps_wk!$AQ85,PASTE_DQS_TRACKER!$B:$B,Swaps_wk!P$2,PASTE_DQS_TRACKER!$A:$A,"&gt;="&amp;$A$1,PASTE_DQS_TRACKER!$A:$A,"&lt;="&amp;$A$2)-SUMIFS(PASTE_DQS_TRACKER!$D:$D,PASTE_DQS_TRACKER!$C:$C,Swaps_wk!$AQ85,PASTE_DQS_TRACKER!$E:$E,Swaps_wk!P$2,PASTE_DQS_TRACKER!$A:$A,"&gt;="&amp;$A$1,PASTE_DQS_TRACKER!$A:$A,"&lt;="&amp;$A$2)</f>
        <v>317</v>
      </c>
      <c r="Q85" s="6">
        <f>SUMIFS(PASTE_DQS_TRACKER!$D:$D,PASTE_DQS_TRACKER!$C:$C,Swaps_wk!$AQ85,PASTE_DQS_TRACKER!$B:$B,Swaps_wk!Q$2,PASTE_DQS_TRACKER!$A:$A,"&gt;="&amp;$A$1,PASTE_DQS_TRACKER!$A:$A,"&lt;="&amp;$A$2)-SUMIFS(PASTE_DQS_TRACKER!$D:$D,PASTE_DQS_TRACKER!$C:$C,Swaps_wk!$AQ85,PASTE_DQS_TRACKER!$E:$E,Swaps_wk!Q$2,PASTE_DQS_TRACKER!$A:$A,"&gt;="&amp;$A$1,PASTE_DQS_TRACKER!$A:$A,"&lt;="&amp;$A$2)</f>
        <v>-317</v>
      </c>
      <c r="R85" s="6">
        <f>SUMIFS(PASTE_DQS_TRACKER!$D:$D,PASTE_DQS_TRACKER!$C:$C,Swaps_wk!$AQ85,PASTE_DQS_TRACKER!$B:$B,Swaps_wk!R$2,PASTE_DQS_TRACKER!$A:$A,"&gt;="&amp;$A$1,PASTE_DQS_TRACKER!$A:$A,"&lt;="&amp;$A$2)-SUMIFS(PASTE_DQS_TRACKER!$D:$D,PASTE_DQS_TRACKER!$C:$C,Swaps_wk!$AQ85,PASTE_DQS_TRACKER!$E:$E,Swaps_wk!R$2,PASTE_DQS_TRACKER!$A:$A,"&gt;="&amp;$A$1,PASTE_DQS_TRACKER!$A:$A,"&lt;="&amp;$A$2)</f>
        <v>0</v>
      </c>
      <c r="S85" s="6">
        <f>SUMIFS(PASTE_DQS_TRACKER!$D:$D,PASTE_DQS_TRACKER!$C:$C,Swaps_wk!$AQ85,PASTE_DQS_TRACKER!$B:$B,Swaps_wk!S$2,PASTE_DQS_TRACKER!$A:$A,"&gt;="&amp;$A$1,PASTE_DQS_TRACKER!$A:$A,"&lt;="&amp;$A$2)-SUMIFS(PASTE_DQS_TRACKER!$D:$D,PASTE_DQS_TRACKER!$C:$C,Swaps_wk!$AQ85,PASTE_DQS_TRACKER!$E:$E,Swaps_wk!S$2,PASTE_DQS_TRACKER!$A:$A,"&gt;="&amp;$A$1,PASTE_DQS_TRACKER!$A:$A,"&lt;="&amp;$A$2)</f>
        <v>0</v>
      </c>
      <c r="T85" s="6">
        <f>SUMIFS(PASTE_DQS_TRACKER!$D:$D,PASTE_DQS_TRACKER!$C:$C,Swaps_wk!$AQ85,PASTE_DQS_TRACKER!$B:$B,Swaps_wk!T$2,PASTE_DQS_TRACKER!$A:$A,"&gt;="&amp;$A$1,PASTE_DQS_TRACKER!$A:$A,"&lt;="&amp;$A$2)-SUMIFS(PASTE_DQS_TRACKER!$D:$D,PASTE_DQS_TRACKER!$C:$C,Swaps_wk!$AQ85,PASTE_DQS_TRACKER!$E:$E,Swaps_wk!T$2,PASTE_DQS_TRACKER!$A:$A,"&gt;="&amp;$A$1,PASTE_DQS_TRACKER!$A:$A,"&lt;="&amp;$A$2)</f>
        <v>0</v>
      </c>
      <c r="U85" s="6">
        <f>SUMIFS(PASTE_DQS_TRACKER!$D:$D,PASTE_DQS_TRACKER!$C:$C,Swaps_wk!$AQ85,PASTE_DQS_TRACKER!$B:$B,Swaps_wk!U$2,PASTE_DQS_TRACKER!$A:$A,"&gt;="&amp;$A$1,PASTE_DQS_TRACKER!$A:$A,"&lt;="&amp;$A$2)-SUMIFS(PASTE_DQS_TRACKER!$D:$D,PASTE_DQS_TRACKER!$C:$C,Swaps_wk!$AQ85,PASTE_DQS_TRACKER!$E:$E,Swaps_wk!U$2,PASTE_DQS_TRACKER!$A:$A,"&gt;="&amp;$A$1,PASTE_DQS_TRACKER!$A:$A,"&lt;="&amp;$A$2)</f>
        <v>0</v>
      </c>
      <c r="V85" s="6">
        <f>SUMIFS(PASTE_DQS_TRACKER!$D:$D,PASTE_DQS_TRACKER!$C:$C,Swaps_wk!$AQ85,PASTE_DQS_TRACKER!$B:$B,Swaps_wk!V$2,PASTE_DQS_TRACKER!$A:$A,"&gt;="&amp;$A$1,PASTE_DQS_TRACKER!$A:$A,"&lt;="&amp;$A$2)-SUMIFS(PASTE_DQS_TRACKER!$D:$D,PASTE_DQS_TRACKER!$C:$C,Swaps_wk!$AQ85,PASTE_DQS_TRACKER!$E:$E,Swaps_wk!V$2,PASTE_DQS_TRACKER!$A:$A,"&gt;="&amp;$A$1,PASTE_DQS_TRACKER!$A:$A,"&lt;="&amp;$A$2)</f>
        <v>0</v>
      </c>
      <c r="W85" s="6">
        <f>SUMIFS(PASTE_DQS_TRACKER!$D:$D,PASTE_DQS_TRACKER!$C:$C,Swaps_wk!$AQ85,PASTE_DQS_TRACKER!$B:$B,Swaps_wk!W$2,PASTE_DQS_TRACKER!$A:$A,"&gt;="&amp;$A$1,PASTE_DQS_TRACKER!$A:$A,"&lt;="&amp;$A$2)-SUMIFS(PASTE_DQS_TRACKER!$D:$D,PASTE_DQS_TRACKER!$C:$C,Swaps_wk!$AQ85,PASTE_DQS_TRACKER!$E:$E,Swaps_wk!W$2,PASTE_DQS_TRACKER!$A:$A,"&gt;="&amp;$A$1,PASTE_DQS_TRACKER!$A:$A,"&lt;="&amp;$A$2)</f>
        <v>0</v>
      </c>
      <c r="X85" s="6">
        <f>SUMIFS(PASTE_DQS_TRACKER!$D:$D,PASTE_DQS_TRACKER!$C:$C,Swaps_wk!$AQ85,PASTE_DQS_TRACKER!$B:$B,Swaps_wk!X$2,PASTE_DQS_TRACKER!$A:$A,"&gt;="&amp;$A$1,PASTE_DQS_TRACKER!$A:$A,"&lt;="&amp;$A$2)-SUMIFS(PASTE_DQS_TRACKER!$D:$D,PASTE_DQS_TRACKER!$C:$C,Swaps_wk!$AQ85,PASTE_DQS_TRACKER!$E:$E,Swaps_wk!X$2,PASTE_DQS_TRACKER!$A:$A,"&gt;="&amp;$A$1,PASTE_DQS_TRACKER!$A:$A,"&lt;="&amp;$A$2)</f>
        <v>0</v>
      </c>
      <c r="Y85" s="6">
        <f>SUMIFS(PASTE_DQS_TRACKER!$D:$D,PASTE_DQS_TRACKER!$C:$C,Swaps_wk!$AQ85,PASTE_DQS_TRACKER!$B:$B,Swaps_wk!Y$2,PASTE_DQS_TRACKER!$A:$A,"&gt;="&amp;$A$1,PASTE_DQS_TRACKER!$A:$A,"&lt;="&amp;$A$2)-SUMIFS(PASTE_DQS_TRACKER!$D:$D,PASTE_DQS_TRACKER!$C:$C,Swaps_wk!$AQ85,PASTE_DQS_TRACKER!$E:$E,Swaps_wk!Y$2,PASTE_DQS_TRACKER!$A:$A,"&gt;="&amp;$A$1,PASTE_DQS_TRACKER!$A:$A,"&lt;="&amp;$A$2)</f>
        <v>0</v>
      </c>
      <c r="Z85" s="6">
        <f>SUMIFS(PASTE_DQS_TRACKER!$D:$D,PASTE_DQS_TRACKER!$C:$C,Swaps_wk!$AQ85,PASTE_DQS_TRACKER!$B:$B,Swaps_wk!Z$2,PASTE_DQS_TRACKER!$A:$A,"&gt;="&amp;$A$1,PASTE_DQS_TRACKER!$A:$A,"&lt;="&amp;$A$2)-SUMIFS(PASTE_DQS_TRACKER!$D:$D,PASTE_DQS_TRACKER!$C:$C,Swaps_wk!$AQ85,PASTE_DQS_TRACKER!$E:$E,Swaps_wk!Z$2,PASTE_DQS_TRACKER!$A:$A,"&gt;="&amp;$A$1,PASTE_DQS_TRACKER!$A:$A,"&lt;="&amp;$A$2)</f>
        <v>0</v>
      </c>
      <c r="AA85" s="6">
        <f>SUMIFS(PASTE_DQS_TRACKER!$D:$D,PASTE_DQS_TRACKER!$C:$C,Swaps_wk!$AQ85,PASTE_DQS_TRACKER!$B:$B,Swaps_wk!AA$2,PASTE_DQS_TRACKER!$A:$A,"&gt;="&amp;$A$1,PASTE_DQS_TRACKER!$A:$A,"&lt;="&amp;$A$2)-SUMIFS(PASTE_DQS_TRACKER!$D:$D,PASTE_DQS_TRACKER!$C:$C,Swaps_wk!$AQ85,PASTE_DQS_TRACKER!$E:$E,Swaps_wk!AA$2,PASTE_DQS_TRACKER!$A:$A,"&gt;="&amp;$A$1,PASTE_DQS_TRACKER!$A:$A,"&lt;="&amp;$A$2)</f>
        <v>0</v>
      </c>
      <c r="AB85" s="6">
        <f>SUMIFS(PASTE_DQS_TRACKER!$D:$D,PASTE_DQS_TRACKER!$C:$C,Swaps_wk!$AQ85,PASTE_DQS_TRACKER!$B:$B,Swaps_wk!AB$2,PASTE_DQS_TRACKER!$A:$A,"&gt;="&amp;$A$1,PASTE_DQS_TRACKER!$A:$A,"&lt;="&amp;$A$2)-SUMIFS(PASTE_DQS_TRACKER!$D:$D,PASTE_DQS_TRACKER!$C:$C,Swaps_wk!$AQ85,PASTE_DQS_TRACKER!$E:$E,Swaps_wk!AB$2,PASTE_DQS_TRACKER!$A:$A,"&gt;="&amp;$A$1,PASTE_DQS_TRACKER!$A:$A,"&lt;="&amp;$A$2)</f>
        <v>0</v>
      </c>
      <c r="AC85" s="6">
        <f>SUMIFS(PASTE_DQS_TRACKER!$D:$D,PASTE_DQS_TRACKER!$C:$C,Swaps_wk!$AQ85,PASTE_DQS_TRACKER!$B:$B,Swaps_wk!AC$2,PASTE_DQS_TRACKER!$A:$A,"&gt;="&amp;$A$1,PASTE_DQS_TRACKER!$A:$A,"&lt;="&amp;$A$2)-SUMIFS(PASTE_DQS_TRACKER!$D:$D,PASTE_DQS_TRACKER!$C:$C,Swaps_wk!$AQ85,PASTE_DQS_TRACKER!$E:$E,Swaps_wk!AC$2,PASTE_DQS_TRACKER!$A:$A,"&gt;="&amp;$A$1,PASTE_DQS_TRACKER!$A:$A,"&lt;="&amp;$A$2)</f>
        <v>0</v>
      </c>
      <c r="AD85" s="6">
        <f>SUMIFS(PASTE_DQS_TRACKER!$D:$D,PASTE_DQS_TRACKER!$C:$C,Swaps_wk!$AQ85,PASTE_DQS_TRACKER!$B:$B,Swaps_wk!AD$2,PASTE_DQS_TRACKER!$A:$A,"&gt;="&amp;$A$1,PASTE_DQS_TRACKER!$A:$A,"&lt;="&amp;$A$2)-SUMIFS(PASTE_DQS_TRACKER!$D:$D,PASTE_DQS_TRACKER!$C:$C,Swaps_wk!$AQ85,PASTE_DQS_TRACKER!$E:$E,Swaps_wk!AD$2,PASTE_DQS_TRACKER!$A:$A,"&gt;="&amp;$A$1,PASTE_DQS_TRACKER!$A:$A,"&lt;="&amp;$A$2)</f>
        <v>0</v>
      </c>
      <c r="AE85" s="6">
        <f>SUMIFS(PASTE_DQS_TRACKER!$D:$D,PASTE_DQS_TRACKER!$C:$C,Swaps_wk!$AQ85,PASTE_DQS_TRACKER!$B:$B,Swaps_wk!AE$2,PASTE_DQS_TRACKER!$A:$A,"&gt;="&amp;$A$1,PASTE_DQS_TRACKER!$A:$A,"&lt;="&amp;$A$2)-SUMIFS(PASTE_DQS_TRACKER!$D:$D,PASTE_DQS_TRACKER!$C:$C,Swaps_wk!$AQ85,PASTE_DQS_TRACKER!$E:$E,Swaps_wk!AE$2,PASTE_DQS_TRACKER!$A:$A,"&gt;="&amp;$A$1,PASTE_DQS_TRACKER!$A:$A,"&lt;="&amp;$A$2)</f>
        <v>0</v>
      </c>
      <c r="AF85" s="6">
        <f>SUMIFS(PASTE_DQS_TRACKER!$D:$D,PASTE_DQS_TRACKER!$C:$C,Swaps_wk!$AQ85,PASTE_DQS_TRACKER!$B:$B,Swaps_wk!AF$2,PASTE_DQS_TRACKER!$A:$A,"&gt;="&amp;$A$1,PASTE_DQS_TRACKER!$A:$A,"&lt;="&amp;$A$2)-SUMIFS(PASTE_DQS_TRACKER!$D:$D,PASTE_DQS_TRACKER!$C:$C,Swaps_wk!$AQ85,PASTE_DQS_TRACKER!$E:$E,Swaps_wk!AF$2,PASTE_DQS_TRACKER!$A:$A,"&gt;="&amp;$A$1,PASTE_DQS_TRACKER!$A:$A,"&lt;="&amp;$A$2)</f>
        <v>0</v>
      </c>
      <c r="AG85" s="6">
        <f>SUMIFS(PASTE_DQS_TRACKER!$D:$D,PASTE_DQS_TRACKER!$C:$C,Swaps_wk!$AQ85,PASTE_DQS_TRACKER!$B:$B,Swaps_wk!AG$2,PASTE_DQS_TRACKER!$A:$A,"&gt;="&amp;$A$1,PASTE_DQS_TRACKER!$A:$A,"&lt;="&amp;$A$2)-SUMIFS(PASTE_DQS_TRACKER!$D:$D,PASTE_DQS_TRACKER!$C:$C,Swaps_wk!$AQ85,PASTE_DQS_TRACKER!$E:$E,Swaps_wk!AG$2,PASTE_DQS_TRACKER!$A:$A,"&gt;="&amp;$A$1,PASTE_DQS_TRACKER!$A:$A,"&lt;="&amp;$A$2)</f>
        <v>0</v>
      </c>
      <c r="AH85" s="6">
        <f>SUMIFS(PASTE_DQS_TRACKER!$D:$D,PASTE_DQS_TRACKER!$C:$C,Swaps_wk!$AQ85,PASTE_DQS_TRACKER!$B:$B,Swaps_wk!AH$2,PASTE_DQS_TRACKER!$A:$A,"&gt;="&amp;$A$1,PASTE_DQS_TRACKER!$A:$A,"&lt;="&amp;$A$2)-SUMIFS(PASTE_DQS_TRACKER!$D:$D,PASTE_DQS_TRACKER!$C:$C,Swaps_wk!$AQ85,PASTE_DQS_TRACKER!$E:$E,Swaps_wk!AH$2,PASTE_DQS_TRACKER!$A:$A,"&gt;="&amp;$A$1,PASTE_DQS_TRACKER!$A:$A,"&lt;="&amp;$A$2)</f>
        <v>0</v>
      </c>
      <c r="AI85" s="6">
        <f>SUMIFS(PASTE_DQS_TRACKER!$D:$D,PASTE_DQS_TRACKER!$C:$C,Swaps_wk!$AQ85,PASTE_DQS_TRACKER!$B:$B,Swaps_wk!AI$2,PASTE_DQS_TRACKER!$A:$A,"&gt;="&amp;$A$1,PASTE_DQS_TRACKER!$A:$A,"&lt;="&amp;$A$2)-SUMIFS(PASTE_DQS_TRACKER!$D:$D,PASTE_DQS_TRACKER!$C:$C,Swaps_wk!$AQ85,PASTE_DQS_TRACKER!$E:$E,Swaps_wk!AI$2,PASTE_DQS_TRACKER!$A:$A,"&gt;="&amp;$A$1,PASTE_DQS_TRACKER!$A:$A,"&lt;="&amp;$A$2)</f>
        <v>0</v>
      </c>
      <c r="AJ85" s="6">
        <f>SUMIFS(PASTE_DQS_TRACKER!$D:$D,PASTE_DQS_TRACKER!$C:$C,Swaps_wk!$AQ85,PASTE_DQS_TRACKER!$B:$B,Swaps_wk!AJ$2,PASTE_DQS_TRACKER!$A:$A,"&gt;="&amp;$A$1,PASTE_DQS_TRACKER!$A:$A,"&lt;="&amp;$A$2)-SUMIFS(PASTE_DQS_TRACKER!$D:$D,PASTE_DQS_TRACKER!$C:$C,Swaps_wk!$AQ85,PASTE_DQS_TRACKER!$E:$E,Swaps_wk!AJ$2,PASTE_DQS_TRACKER!$A:$A,"&gt;="&amp;$A$1,PASTE_DQS_TRACKER!$A:$A,"&lt;="&amp;$A$2)</f>
        <v>0</v>
      </c>
      <c r="AK85" s="6">
        <f>SUMIFS(PASTE_DQS_TRACKER!$D:$D,PASTE_DQS_TRACKER!$C:$C,Swaps_wk!$AQ85,PASTE_DQS_TRACKER!$B:$B,Swaps_wk!AK$2,PASTE_DQS_TRACKER!$A:$A,"&gt;="&amp;$A$1,PASTE_DQS_TRACKER!$A:$A,"&lt;="&amp;$A$2)-SUMIFS(PASTE_DQS_TRACKER!$D:$D,PASTE_DQS_TRACKER!$C:$C,Swaps_wk!$AQ85,PASTE_DQS_TRACKER!$E:$E,Swaps_wk!AK$2,PASTE_DQS_TRACKER!$A:$A,"&gt;="&amp;$A$1,PASTE_DQS_TRACKER!$A:$A,"&lt;="&amp;$A$2)</f>
        <v>0</v>
      </c>
      <c r="AL85" s="6">
        <f>SUMIFS(PASTE_DQS_TRACKER!$D:$D,PASTE_DQS_TRACKER!$C:$C,Swaps_wk!$AQ85,PASTE_DQS_TRACKER!$B:$B,Swaps_wk!AL$2,PASTE_DQS_TRACKER!$A:$A,"&gt;="&amp;$A$1,PASTE_DQS_TRACKER!$A:$A,"&lt;="&amp;$A$2)-SUMIFS(PASTE_DQS_TRACKER!$D:$D,PASTE_DQS_TRACKER!$C:$C,Swaps_wk!$AQ85,PASTE_DQS_TRACKER!$E:$E,Swaps_wk!AL$2,PASTE_DQS_TRACKER!$A:$A,"&gt;="&amp;$A$1,PASTE_DQS_TRACKER!$A:$A,"&lt;="&amp;$A$2)</f>
        <v>0</v>
      </c>
      <c r="AM85" s="6">
        <f>SUMIFS(PASTE_DQS_TRACKER!$D:$D,PASTE_DQS_TRACKER!$C:$C,Swaps_wk!$AQ85,PASTE_DQS_TRACKER!$B:$B,Swaps_wk!AM$2,PASTE_DQS_TRACKER!$A:$A,"&gt;="&amp;$A$1,PASTE_DQS_TRACKER!$A:$A,"&lt;="&amp;$A$2)-SUMIFS(PASTE_DQS_TRACKER!$D:$D,PASTE_DQS_TRACKER!$C:$C,Swaps_wk!$AQ85,PASTE_DQS_TRACKER!$E:$E,Swaps_wk!AM$2,PASTE_DQS_TRACKER!$A:$A,"&gt;="&amp;$A$1,PASTE_DQS_TRACKER!$A:$A,"&lt;="&amp;$A$2)</f>
        <v>0</v>
      </c>
      <c r="AN85" s="6">
        <f>SUMIFS(PASTE_DQS_TRACKER!$D:$D,PASTE_DQS_TRACKER!$C:$C,Swaps_wk!$AQ85,PASTE_DQS_TRACKER!$B:$B,Swaps_wk!AN$2,PASTE_DQS_TRACKER!$A:$A,"&gt;="&amp;$A$1,PASTE_DQS_TRACKER!$A:$A,"&lt;="&amp;$A$2)-SUMIFS(PASTE_DQS_TRACKER!$D:$D,PASTE_DQS_TRACKER!$C:$C,Swaps_wk!$AQ85,PASTE_DQS_TRACKER!$E:$E,Swaps_wk!AN$2,PASTE_DQS_TRACKER!$A:$A,"&gt;="&amp;$A$1,PASTE_DQS_TRACKER!$A:$A,"&lt;="&amp;$A$2)</f>
        <v>0</v>
      </c>
      <c r="AO85" s="6">
        <f t="shared" si="2"/>
        <v>0</v>
      </c>
      <c r="AP85">
        <v>84</v>
      </c>
      <c r="AQ85" t="str">
        <f t="shared" ref="AQ85:AQ129" si="4">A85</f>
        <v>MAC/*4A-UK</v>
      </c>
    </row>
    <row r="86" spans="1:43" x14ac:dyDescent="0.25">
      <c r="A86" t="s">
        <v>230</v>
      </c>
      <c r="B86" s="6">
        <f>SUMIFS(PASTE_DQS_TRACKER!$D:$D,PASTE_DQS_TRACKER!$C:$C,Swaps_wk!$AQ86,PASTE_DQS_TRACKER!$B:$B,Swaps_wk!B$2,PASTE_DQS_TRACKER!$A:$A,"&gt;="&amp;$A$1,PASTE_DQS_TRACKER!$A:$A,"&lt;="&amp;$A$2)-SUMIFS(PASTE_DQS_TRACKER!$D:$D,PASTE_DQS_TRACKER!$C:$C,Swaps_wk!$AQ86,PASTE_DQS_TRACKER!$E:$E,Swaps_wk!B$2,PASTE_DQS_TRACKER!$A:$A,"&gt;="&amp;$A$1,PASTE_DQS_TRACKER!$A:$A,"&lt;="&amp;$A$2)</f>
        <v>0</v>
      </c>
      <c r="C86" s="6">
        <f>SUMIFS(PASTE_DQS_TRACKER!$D:$D,PASTE_DQS_TRACKER!$C:$C,Swaps_wk!$AQ86,PASTE_DQS_TRACKER!$B:$B,Swaps_wk!C$2,PASTE_DQS_TRACKER!$A:$A,"&gt;="&amp;$A$1,PASTE_DQS_TRACKER!$A:$A,"&lt;="&amp;$A$2)-SUMIFS(PASTE_DQS_TRACKER!$D:$D,PASTE_DQS_TRACKER!$C:$C,Swaps_wk!$AQ86,PASTE_DQS_TRACKER!$E:$E,Swaps_wk!C$2,PASTE_DQS_TRACKER!$A:$A,"&gt;="&amp;$A$1,PASTE_DQS_TRACKER!$A:$A,"&lt;="&amp;$A$2)</f>
        <v>0</v>
      </c>
      <c r="D86" s="6">
        <f>SUMIFS(PASTE_DQS_TRACKER!$D:$D,PASTE_DQS_TRACKER!$C:$C,Swaps_wk!$AQ86,PASTE_DQS_TRACKER!$B:$B,Swaps_wk!D$2,PASTE_DQS_TRACKER!$A:$A,"&gt;="&amp;$A$1,PASTE_DQS_TRACKER!$A:$A,"&lt;="&amp;$A$2)-SUMIFS(PASTE_DQS_TRACKER!$D:$D,PASTE_DQS_TRACKER!$C:$C,Swaps_wk!$AQ86,PASTE_DQS_TRACKER!$E:$E,Swaps_wk!D$2,PASTE_DQS_TRACKER!$A:$A,"&gt;="&amp;$A$1,PASTE_DQS_TRACKER!$A:$A,"&lt;="&amp;$A$2)</f>
        <v>0</v>
      </c>
      <c r="E86" s="6">
        <f>SUMIFS(PASTE_DQS_TRACKER!$D:$D,PASTE_DQS_TRACKER!$C:$C,Swaps_wk!$AQ86,PASTE_DQS_TRACKER!$B:$B,Swaps_wk!E$2,PASTE_DQS_TRACKER!$A:$A,"&gt;="&amp;$A$1,PASTE_DQS_TRACKER!$A:$A,"&lt;="&amp;$A$2)-SUMIFS(PASTE_DQS_TRACKER!$D:$D,PASTE_DQS_TRACKER!$C:$C,Swaps_wk!$AQ86,PASTE_DQS_TRACKER!$E:$E,Swaps_wk!E$2,PASTE_DQS_TRACKER!$A:$A,"&gt;="&amp;$A$1,PASTE_DQS_TRACKER!$A:$A,"&lt;="&amp;$A$2)</f>
        <v>0</v>
      </c>
      <c r="F86" s="6">
        <f>SUMIFS(PASTE_DQS_TRACKER!$D:$D,PASTE_DQS_TRACKER!$C:$C,Swaps_wk!$AQ86,PASTE_DQS_TRACKER!$B:$B,Swaps_wk!F$2,PASTE_DQS_TRACKER!$A:$A,"&gt;="&amp;$A$1,PASTE_DQS_TRACKER!$A:$A,"&lt;="&amp;$A$2)-SUMIFS(PASTE_DQS_TRACKER!$D:$D,PASTE_DQS_TRACKER!$C:$C,Swaps_wk!$AQ86,PASTE_DQS_TRACKER!$E:$E,Swaps_wk!F$2,PASTE_DQS_TRACKER!$A:$A,"&gt;="&amp;$A$1,PASTE_DQS_TRACKER!$A:$A,"&lt;="&amp;$A$2)</f>
        <v>0</v>
      </c>
      <c r="G86" s="6">
        <f>SUMIFS(PASTE_DQS_TRACKER!$D:$D,PASTE_DQS_TRACKER!$C:$C,Swaps_wk!$AQ86,PASTE_DQS_TRACKER!$B:$B,Swaps_wk!G$2,PASTE_DQS_TRACKER!$A:$A,"&gt;="&amp;$A$1,PASTE_DQS_TRACKER!$A:$A,"&lt;="&amp;$A$2)-SUMIFS(PASTE_DQS_TRACKER!$D:$D,PASTE_DQS_TRACKER!$C:$C,Swaps_wk!$AQ86,PASTE_DQS_TRACKER!$E:$E,Swaps_wk!G$2,PASTE_DQS_TRACKER!$A:$A,"&gt;="&amp;$A$1,PASTE_DQS_TRACKER!$A:$A,"&lt;="&amp;$A$2)</f>
        <v>0</v>
      </c>
      <c r="H86" s="6">
        <f>SUMIFS(PASTE_DQS_TRACKER!$D:$D,PASTE_DQS_TRACKER!$C:$C,Swaps_wk!$AQ86,PASTE_DQS_TRACKER!$B:$B,Swaps_wk!H$2,PASTE_DQS_TRACKER!$A:$A,"&gt;="&amp;$A$1,PASTE_DQS_TRACKER!$A:$A,"&lt;="&amp;$A$2)-SUMIFS(PASTE_DQS_TRACKER!$D:$D,PASTE_DQS_TRACKER!$C:$C,Swaps_wk!$AQ86,PASTE_DQS_TRACKER!$E:$E,Swaps_wk!H$2,PASTE_DQS_TRACKER!$A:$A,"&gt;="&amp;$A$1,PASTE_DQS_TRACKER!$A:$A,"&lt;="&amp;$A$2)</f>
        <v>0</v>
      </c>
      <c r="I86" s="6">
        <f>SUMIFS(PASTE_DQS_TRACKER!$D:$D,PASTE_DQS_TRACKER!$C:$C,Swaps_wk!$AQ86,PASTE_DQS_TRACKER!$B:$B,Swaps_wk!I$2,PASTE_DQS_TRACKER!$A:$A,"&gt;="&amp;$A$1,PASTE_DQS_TRACKER!$A:$A,"&lt;="&amp;$A$2)-SUMIFS(PASTE_DQS_TRACKER!$D:$D,PASTE_DQS_TRACKER!$C:$C,Swaps_wk!$AQ86,PASTE_DQS_TRACKER!$E:$E,Swaps_wk!I$2,PASTE_DQS_TRACKER!$A:$A,"&gt;="&amp;$A$1,PASTE_DQS_TRACKER!$A:$A,"&lt;="&amp;$A$2)</f>
        <v>0</v>
      </c>
      <c r="J86" s="6">
        <f>SUMIFS(PASTE_DQS_TRACKER!$D:$D,PASTE_DQS_TRACKER!$C:$C,Swaps_wk!$AQ86,PASTE_DQS_TRACKER!$B:$B,Swaps_wk!J$2,PASTE_DQS_TRACKER!$A:$A,"&gt;="&amp;$A$1,PASTE_DQS_TRACKER!$A:$A,"&lt;="&amp;$A$2)-SUMIFS(PASTE_DQS_TRACKER!$D:$D,PASTE_DQS_TRACKER!$C:$C,Swaps_wk!$AQ86,PASTE_DQS_TRACKER!$E:$E,Swaps_wk!J$2,PASTE_DQS_TRACKER!$A:$A,"&gt;="&amp;$A$1,PASTE_DQS_TRACKER!$A:$A,"&lt;="&amp;$A$2)</f>
        <v>0</v>
      </c>
      <c r="K86" s="6">
        <f>SUMIFS(PASTE_DQS_TRACKER!$D:$D,PASTE_DQS_TRACKER!$C:$C,Swaps_wk!$AQ86,PASTE_DQS_TRACKER!$B:$B,Swaps_wk!K$2,PASTE_DQS_TRACKER!$A:$A,"&gt;="&amp;$A$1,PASTE_DQS_TRACKER!$A:$A,"&lt;="&amp;$A$2)-SUMIFS(PASTE_DQS_TRACKER!$D:$D,PASTE_DQS_TRACKER!$C:$C,Swaps_wk!$AQ86,PASTE_DQS_TRACKER!$E:$E,Swaps_wk!K$2,PASTE_DQS_TRACKER!$A:$A,"&gt;="&amp;$A$1,PASTE_DQS_TRACKER!$A:$A,"&lt;="&amp;$A$2)</f>
        <v>0</v>
      </c>
      <c r="L86" s="6">
        <f>SUMIFS(PASTE_DQS_TRACKER!$D:$D,PASTE_DQS_TRACKER!$C:$C,Swaps_wk!$AQ86,PASTE_DQS_TRACKER!$B:$B,Swaps_wk!L$2,PASTE_DQS_TRACKER!$A:$A,"&gt;="&amp;$A$1,PASTE_DQS_TRACKER!$A:$A,"&lt;="&amp;$A$2)-SUMIFS(PASTE_DQS_TRACKER!$D:$D,PASTE_DQS_TRACKER!$C:$C,Swaps_wk!$AQ86,PASTE_DQS_TRACKER!$E:$E,Swaps_wk!L$2,PASTE_DQS_TRACKER!$A:$A,"&gt;="&amp;$A$1,PASTE_DQS_TRACKER!$A:$A,"&lt;="&amp;$A$2)</f>
        <v>0</v>
      </c>
      <c r="M86" s="6">
        <f>SUMIFS(PASTE_DQS_TRACKER!$D:$D,PASTE_DQS_TRACKER!$C:$C,Swaps_wk!$AQ86,PASTE_DQS_TRACKER!$B:$B,Swaps_wk!M$2,PASTE_DQS_TRACKER!$A:$A,"&gt;="&amp;$A$1,PASTE_DQS_TRACKER!$A:$A,"&lt;="&amp;$A$2)-SUMIFS(PASTE_DQS_TRACKER!$D:$D,PASTE_DQS_TRACKER!$C:$C,Swaps_wk!$AQ86,PASTE_DQS_TRACKER!$E:$E,Swaps_wk!M$2,PASTE_DQS_TRACKER!$A:$A,"&gt;="&amp;$A$1,PASTE_DQS_TRACKER!$A:$A,"&lt;="&amp;$A$2)</f>
        <v>0</v>
      </c>
      <c r="N86" s="6">
        <f>SUMIFS(PASTE_DQS_TRACKER!$D:$D,PASTE_DQS_TRACKER!$C:$C,Swaps_wk!$AQ86,PASTE_DQS_TRACKER!$B:$B,Swaps_wk!N$2,PASTE_DQS_TRACKER!$A:$A,"&gt;="&amp;$A$1,PASTE_DQS_TRACKER!$A:$A,"&lt;="&amp;$A$2)-SUMIFS(PASTE_DQS_TRACKER!$D:$D,PASTE_DQS_TRACKER!$C:$C,Swaps_wk!$AQ86,PASTE_DQS_TRACKER!$E:$E,Swaps_wk!N$2,PASTE_DQS_TRACKER!$A:$A,"&gt;="&amp;$A$1,PASTE_DQS_TRACKER!$A:$A,"&lt;="&amp;$A$2)</f>
        <v>0</v>
      </c>
      <c r="O86" s="6">
        <f>SUMIFS(PASTE_DQS_TRACKER!$D:$D,PASTE_DQS_TRACKER!$C:$C,Swaps_wk!$AQ86,PASTE_DQS_TRACKER!$B:$B,Swaps_wk!O$2,PASTE_DQS_TRACKER!$A:$A,"&gt;="&amp;$A$1,PASTE_DQS_TRACKER!$A:$A,"&lt;="&amp;$A$2)-SUMIFS(PASTE_DQS_TRACKER!$D:$D,PASTE_DQS_TRACKER!$C:$C,Swaps_wk!$AQ86,PASTE_DQS_TRACKER!$E:$E,Swaps_wk!O$2,PASTE_DQS_TRACKER!$A:$A,"&gt;="&amp;$A$1,PASTE_DQS_TRACKER!$A:$A,"&lt;="&amp;$A$2)</f>
        <v>0</v>
      </c>
      <c r="P86" s="6">
        <f>SUMIFS(PASTE_DQS_TRACKER!$D:$D,PASTE_DQS_TRACKER!$C:$C,Swaps_wk!$AQ86,PASTE_DQS_TRACKER!$B:$B,Swaps_wk!P$2,PASTE_DQS_TRACKER!$A:$A,"&gt;="&amp;$A$1,PASTE_DQS_TRACKER!$A:$A,"&lt;="&amp;$A$2)-SUMIFS(PASTE_DQS_TRACKER!$D:$D,PASTE_DQS_TRACKER!$C:$C,Swaps_wk!$AQ86,PASTE_DQS_TRACKER!$E:$E,Swaps_wk!P$2,PASTE_DQS_TRACKER!$A:$A,"&gt;="&amp;$A$1,PASTE_DQS_TRACKER!$A:$A,"&lt;="&amp;$A$2)</f>
        <v>0</v>
      </c>
      <c r="Q86" s="6">
        <f>SUMIFS(PASTE_DQS_TRACKER!$D:$D,PASTE_DQS_TRACKER!$C:$C,Swaps_wk!$AQ86,PASTE_DQS_TRACKER!$B:$B,Swaps_wk!Q$2,PASTE_DQS_TRACKER!$A:$A,"&gt;="&amp;$A$1,PASTE_DQS_TRACKER!$A:$A,"&lt;="&amp;$A$2)-SUMIFS(PASTE_DQS_TRACKER!$D:$D,PASTE_DQS_TRACKER!$C:$C,Swaps_wk!$AQ86,PASTE_DQS_TRACKER!$E:$E,Swaps_wk!Q$2,PASTE_DQS_TRACKER!$A:$A,"&gt;="&amp;$A$1,PASTE_DQS_TRACKER!$A:$A,"&lt;="&amp;$A$2)</f>
        <v>0</v>
      </c>
      <c r="R86" s="6">
        <f>SUMIFS(PASTE_DQS_TRACKER!$D:$D,PASTE_DQS_TRACKER!$C:$C,Swaps_wk!$AQ86,PASTE_DQS_TRACKER!$B:$B,Swaps_wk!R$2,PASTE_DQS_TRACKER!$A:$A,"&gt;="&amp;$A$1,PASTE_DQS_TRACKER!$A:$A,"&lt;="&amp;$A$2)-SUMIFS(PASTE_DQS_TRACKER!$D:$D,PASTE_DQS_TRACKER!$C:$C,Swaps_wk!$AQ86,PASTE_DQS_TRACKER!$E:$E,Swaps_wk!R$2,PASTE_DQS_TRACKER!$A:$A,"&gt;="&amp;$A$1,PASTE_DQS_TRACKER!$A:$A,"&lt;="&amp;$A$2)</f>
        <v>0</v>
      </c>
      <c r="S86" s="6">
        <f>SUMIFS(PASTE_DQS_TRACKER!$D:$D,PASTE_DQS_TRACKER!$C:$C,Swaps_wk!$AQ86,PASTE_DQS_TRACKER!$B:$B,Swaps_wk!S$2,PASTE_DQS_TRACKER!$A:$A,"&gt;="&amp;$A$1,PASTE_DQS_TRACKER!$A:$A,"&lt;="&amp;$A$2)-SUMIFS(PASTE_DQS_TRACKER!$D:$D,PASTE_DQS_TRACKER!$C:$C,Swaps_wk!$AQ86,PASTE_DQS_TRACKER!$E:$E,Swaps_wk!S$2,PASTE_DQS_TRACKER!$A:$A,"&gt;="&amp;$A$1,PASTE_DQS_TRACKER!$A:$A,"&lt;="&amp;$A$2)</f>
        <v>0</v>
      </c>
      <c r="T86" s="6">
        <f>SUMIFS(PASTE_DQS_TRACKER!$D:$D,PASTE_DQS_TRACKER!$C:$C,Swaps_wk!$AQ86,PASTE_DQS_TRACKER!$B:$B,Swaps_wk!T$2,PASTE_DQS_TRACKER!$A:$A,"&gt;="&amp;$A$1,PASTE_DQS_TRACKER!$A:$A,"&lt;="&amp;$A$2)-SUMIFS(PASTE_DQS_TRACKER!$D:$D,PASTE_DQS_TRACKER!$C:$C,Swaps_wk!$AQ86,PASTE_DQS_TRACKER!$E:$E,Swaps_wk!T$2,PASTE_DQS_TRACKER!$A:$A,"&gt;="&amp;$A$1,PASTE_DQS_TRACKER!$A:$A,"&lt;="&amp;$A$2)</f>
        <v>0</v>
      </c>
      <c r="U86" s="6">
        <f>SUMIFS(PASTE_DQS_TRACKER!$D:$D,PASTE_DQS_TRACKER!$C:$C,Swaps_wk!$AQ86,PASTE_DQS_TRACKER!$B:$B,Swaps_wk!U$2,PASTE_DQS_TRACKER!$A:$A,"&gt;="&amp;$A$1,PASTE_DQS_TRACKER!$A:$A,"&lt;="&amp;$A$2)-SUMIFS(PASTE_DQS_TRACKER!$D:$D,PASTE_DQS_TRACKER!$C:$C,Swaps_wk!$AQ86,PASTE_DQS_TRACKER!$E:$E,Swaps_wk!U$2,PASTE_DQS_TRACKER!$A:$A,"&gt;="&amp;$A$1,PASTE_DQS_TRACKER!$A:$A,"&lt;="&amp;$A$2)</f>
        <v>0</v>
      </c>
      <c r="V86" s="6">
        <f>SUMIFS(PASTE_DQS_TRACKER!$D:$D,PASTE_DQS_TRACKER!$C:$C,Swaps_wk!$AQ86,PASTE_DQS_TRACKER!$B:$B,Swaps_wk!V$2,PASTE_DQS_TRACKER!$A:$A,"&gt;="&amp;$A$1,PASTE_DQS_TRACKER!$A:$A,"&lt;="&amp;$A$2)-SUMIFS(PASTE_DQS_TRACKER!$D:$D,PASTE_DQS_TRACKER!$C:$C,Swaps_wk!$AQ86,PASTE_DQS_TRACKER!$E:$E,Swaps_wk!V$2,PASTE_DQS_TRACKER!$A:$A,"&gt;="&amp;$A$1,PASTE_DQS_TRACKER!$A:$A,"&lt;="&amp;$A$2)</f>
        <v>0</v>
      </c>
      <c r="W86" s="6">
        <f>SUMIFS(PASTE_DQS_TRACKER!$D:$D,PASTE_DQS_TRACKER!$C:$C,Swaps_wk!$AQ86,PASTE_DQS_TRACKER!$B:$B,Swaps_wk!W$2,PASTE_DQS_TRACKER!$A:$A,"&gt;="&amp;$A$1,PASTE_DQS_TRACKER!$A:$A,"&lt;="&amp;$A$2)-SUMIFS(PASTE_DQS_TRACKER!$D:$D,PASTE_DQS_TRACKER!$C:$C,Swaps_wk!$AQ86,PASTE_DQS_TRACKER!$E:$E,Swaps_wk!W$2,PASTE_DQS_TRACKER!$A:$A,"&gt;="&amp;$A$1,PASTE_DQS_TRACKER!$A:$A,"&lt;="&amp;$A$2)</f>
        <v>0</v>
      </c>
      <c r="X86" s="6">
        <f>SUMIFS(PASTE_DQS_TRACKER!$D:$D,PASTE_DQS_TRACKER!$C:$C,Swaps_wk!$AQ86,PASTE_DQS_TRACKER!$B:$B,Swaps_wk!X$2,PASTE_DQS_TRACKER!$A:$A,"&gt;="&amp;$A$1,PASTE_DQS_TRACKER!$A:$A,"&lt;="&amp;$A$2)-SUMIFS(PASTE_DQS_TRACKER!$D:$D,PASTE_DQS_TRACKER!$C:$C,Swaps_wk!$AQ86,PASTE_DQS_TRACKER!$E:$E,Swaps_wk!X$2,PASTE_DQS_TRACKER!$A:$A,"&gt;="&amp;$A$1,PASTE_DQS_TRACKER!$A:$A,"&lt;="&amp;$A$2)</f>
        <v>0</v>
      </c>
      <c r="Y86" s="6">
        <f>SUMIFS(PASTE_DQS_TRACKER!$D:$D,PASTE_DQS_TRACKER!$C:$C,Swaps_wk!$AQ86,PASTE_DQS_TRACKER!$B:$B,Swaps_wk!Y$2,PASTE_DQS_TRACKER!$A:$A,"&gt;="&amp;$A$1,PASTE_DQS_TRACKER!$A:$A,"&lt;="&amp;$A$2)-SUMIFS(PASTE_DQS_TRACKER!$D:$D,PASTE_DQS_TRACKER!$C:$C,Swaps_wk!$AQ86,PASTE_DQS_TRACKER!$E:$E,Swaps_wk!Y$2,PASTE_DQS_TRACKER!$A:$A,"&gt;="&amp;$A$1,PASTE_DQS_TRACKER!$A:$A,"&lt;="&amp;$A$2)</f>
        <v>0</v>
      </c>
      <c r="Z86" s="6">
        <f>SUMIFS(PASTE_DQS_TRACKER!$D:$D,PASTE_DQS_TRACKER!$C:$C,Swaps_wk!$AQ86,PASTE_DQS_TRACKER!$B:$B,Swaps_wk!Z$2,PASTE_DQS_TRACKER!$A:$A,"&gt;="&amp;$A$1,PASTE_DQS_TRACKER!$A:$A,"&lt;="&amp;$A$2)-SUMIFS(PASTE_DQS_TRACKER!$D:$D,PASTE_DQS_TRACKER!$C:$C,Swaps_wk!$AQ86,PASTE_DQS_TRACKER!$E:$E,Swaps_wk!Z$2,PASTE_DQS_TRACKER!$A:$A,"&gt;="&amp;$A$1,PASTE_DQS_TRACKER!$A:$A,"&lt;="&amp;$A$2)</f>
        <v>0</v>
      </c>
      <c r="AA86" s="6">
        <f>SUMIFS(PASTE_DQS_TRACKER!$D:$D,PASTE_DQS_TRACKER!$C:$C,Swaps_wk!$AQ86,PASTE_DQS_TRACKER!$B:$B,Swaps_wk!AA$2,PASTE_DQS_TRACKER!$A:$A,"&gt;="&amp;$A$1,PASTE_DQS_TRACKER!$A:$A,"&lt;="&amp;$A$2)-SUMIFS(PASTE_DQS_TRACKER!$D:$D,PASTE_DQS_TRACKER!$C:$C,Swaps_wk!$AQ86,PASTE_DQS_TRACKER!$E:$E,Swaps_wk!AA$2,PASTE_DQS_TRACKER!$A:$A,"&gt;="&amp;$A$1,PASTE_DQS_TRACKER!$A:$A,"&lt;="&amp;$A$2)</f>
        <v>0</v>
      </c>
      <c r="AB86" s="6">
        <f>SUMIFS(PASTE_DQS_TRACKER!$D:$D,PASTE_DQS_TRACKER!$C:$C,Swaps_wk!$AQ86,PASTE_DQS_TRACKER!$B:$B,Swaps_wk!AB$2,PASTE_DQS_TRACKER!$A:$A,"&gt;="&amp;$A$1,PASTE_DQS_TRACKER!$A:$A,"&lt;="&amp;$A$2)-SUMIFS(PASTE_DQS_TRACKER!$D:$D,PASTE_DQS_TRACKER!$C:$C,Swaps_wk!$AQ86,PASTE_DQS_TRACKER!$E:$E,Swaps_wk!AB$2,PASTE_DQS_TRACKER!$A:$A,"&gt;="&amp;$A$1,PASTE_DQS_TRACKER!$A:$A,"&lt;="&amp;$A$2)</f>
        <v>0</v>
      </c>
      <c r="AC86" s="6">
        <f>SUMIFS(PASTE_DQS_TRACKER!$D:$D,PASTE_DQS_TRACKER!$C:$C,Swaps_wk!$AQ86,PASTE_DQS_TRACKER!$B:$B,Swaps_wk!AC$2,PASTE_DQS_TRACKER!$A:$A,"&gt;="&amp;$A$1,PASTE_DQS_TRACKER!$A:$A,"&lt;="&amp;$A$2)-SUMIFS(PASTE_DQS_TRACKER!$D:$D,PASTE_DQS_TRACKER!$C:$C,Swaps_wk!$AQ86,PASTE_DQS_TRACKER!$E:$E,Swaps_wk!AC$2,PASTE_DQS_TRACKER!$A:$A,"&gt;="&amp;$A$1,PASTE_DQS_TRACKER!$A:$A,"&lt;="&amp;$A$2)</f>
        <v>0</v>
      </c>
      <c r="AD86" s="6">
        <f>SUMIFS(PASTE_DQS_TRACKER!$D:$D,PASTE_DQS_TRACKER!$C:$C,Swaps_wk!$AQ86,PASTE_DQS_TRACKER!$B:$B,Swaps_wk!AD$2,PASTE_DQS_TRACKER!$A:$A,"&gt;="&amp;$A$1,PASTE_DQS_TRACKER!$A:$A,"&lt;="&amp;$A$2)-SUMIFS(PASTE_DQS_TRACKER!$D:$D,PASTE_DQS_TRACKER!$C:$C,Swaps_wk!$AQ86,PASTE_DQS_TRACKER!$E:$E,Swaps_wk!AD$2,PASTE_DQS_TRACKER!$A:$A,"&gt;="&amp;$A$1,PASTE_DQS_TRACKER!$A:$A,"&lt;="&amp;$A$2)</f>
        <v>0</v>
      </c>
      <c r="AE86" s="6">
        <f>SUMIFS(PASTE_DQS_TRACKER!$D:$D,PASTE_DQS_TRACKER!$C:$C,Swaps_wk!$AQ86,PASTE_DQS_TRACKER!$B:$B,Swaps_wk!AE$2,PASTE_DQS_TRACKER!$A:$A,"&gt;="&amp;$A$1,PASTE_DQS_TRACKER!$A:$A,"&lt;="&amp;$A$2)-SUMIFS(PASTE_DQS_TRACKER!$D:$D,PASTE_DQS_TRACKER!$C:$C,Swaps_wk!$AQ86,PASTE_DQS_TRACKER!$E:$E,Swaps_wk!AE$2,PASTE_DQS_TRACKER!$A:$A,"&gt;="&amp;$A$1,PASTE_DQS_TRACKER!$A:$A,"&lt;="&amp;$A$2)</f>
        <v>0</v>
      </c>
      <c r="AF86" s="6">
        <f>SUMIFS(PASTE_DQS_TRACKER!$D:$D,PASTE_DQS_TRACKER!$C:$C,Swaps_wk!$AQ86,PASTE_DQS_TRACKER!$B:$B,Swaps_wk!AF$2,PASTE_DQS_TRACKER!$A:$A,"&gt;="&amp;$A$1,PASTE_DQS_TRACKER!$A:$A,"&lt;="&amp;$A$2)-SUMIFS(PASTE_DQS_TRACKER!$D:$D,PASTE_DQS_TRACKER!$C:$C,Swaps_wk!$AQ86,PASTE_DQS_TRACKER!$E:$E,Swaps_wk!AF$2,PASTE_DQS_TRACKER!$A:$A,"&gt;="&amp;$A$1,PASTE_DQS_TRACKER!$A:$A,"&lt;="&amp;$A$2)</f>
        <v>0</v>
      </c>
      <c r="AG86" s="6">
        <f>SUMIFS(PASTE_DQS_TRACKER!$D:$D,PASTE_DQS_TRACKER!$C:$C,Swaps_wk!$AQ86,PASTE_DQS_TRACKER!$B:$B,Swaps_wk!AG$2,PASTE_DQS_TRACKER!$A:$A,"&gt;="&amp;$A$1,PASTE_DQS_TRACKER!$A:$A,"&lt;="&amp;$A$2)-SUMIFS(PASTE_DQS_TRACKER!$D:$D,PASTE_DQS_TRACKER!$C:$C,Swaps_wk!$AQ86,PASTE_DQS_TRACKER!$E:$E,Swaps_wk!AG$2,PASTE_DQS_TRACKER!$A:$A,"&gt;="&amp;$A$1,PASTE_DQS_TRACKER!$A:$A,"&lt;="&amp;$A$2)</f>
        <v>0</v>
      </c>
      <c r="AH86" s="6">
        <f>SUMIFS(PASTE_DQS_TRACKER!$D:$D,PASTE_DQS_TRACKER!$C:$C,Swaps_wk!$AQ86,PASTE_DQS_TRACKER!$B:$B,Swaps_wk!AH$2,PASTE_DQS_TRACKER!$A:$A,"&gt;="&amp;$A$1,PASTE_DQS_TRACKER!$A:$A,"&lt;="&amp;$A$2)-SUMIFS(PASTE_DQS_TRACKER!$D:$D,PASTE_DQS_TRACKER!$C:$C,Swaps_wk!$AQ86,PASTE_DQS_TRACKER!$E:$E,Swaps_wk!AH$2,PASTE_DQS_TRACKER!$A:$A,"&gt;="&amp;$A$1,PASTE_DQS_TRACKER!$A:$A,"&lt;="&amp;$A$2)</f>
        <v>0</v>
      </c>
      <c r="AI86" s="6">
        <f>SUMIFS(PASTE_DQS_TRACKER!$D:$D,PASTE_DQS_TRACKER!$C:$C,Swaps_wk!$AQ86,PASTE_DQS_TRACKER!$B:$B,Swaps_wk!AI$2,PASTE_DQS_TRACKER!$A:$A,"&gt;="&amp;$A$1,PASTE_DQS_TRACKER!$A:$A,"&lt;="&amp;$A$2)-SUMIFS(PASTE_DQS_TRACKER!$D:$D,PASTE_DQS_TRACKER!$C:$C,Swaps_wk!$AQ86,PASTE_DQS_TRACKER!$E:$E,Swaps_wk!AI$2,PASTE_DQS_TRACKER!$A:$A,"&gt;="&amp;$A$1,PASTE_DQS_TRACKER!$A:$A,"&lt;="&amp;$A$2)</f>
        <v>0</v>
      </c>
      <c r="AJ86" s="6">
        <f>SUMIFS(PASTE_DQS_TRACKER!$D:$D,PASTE_DQS_TRACKER!$C:$C,Swaps_wk!$AQ86,PASTE_DQS_TRACKER!$B:$B,Swaps_wk!AJ$2,PASTE_DQS_TRACKER!$A:$A,"&gt;="&amp;$A$1,PASTE_DQS_TRACKER!$A:$A,"&lt;="&amp;$A$2)-SUMIFS(PASTE_DQS_TRACKER!$D:$D,PASTE_DQS_TRACKER!$C:$C,Swaps_wk!$AQ86,PASTE_DQS_TRACKER!$E:$E,Swaps_wk!AJ$2,PASTE_DQS_TRACKER!$A:$A,"&gt;="&amp;$A$1,PASTE_DQS_TRACKER!$A:$A,"&lt;="&amp;$A$2)</f>
        <v>0</v>
      </c>
      <c r="AK86" s="6">
        <f>SUMIFS(PASTE_DQS_TRACKER!$D:$D,PASTE_DQS_TRACKER!$C:$C,Swaps_wk!$AQ86,PASTE_DQS_TRACKER!$B:$B,Swaps_wk!AK$2,PASTE_DQS_TRACKER!$A:$A,"&gt;="&amp;$A$1,PASTE_DQS_TRACKER!$A:$A,"&lt;="&amp;$A$2)-SUMIFS(PASTE_DQS_TRACKER!$D:$D,PASTE_DQS_TRACKER!$C:$C,Swaps_wk!$AQ86,PASTE_DQS_TRACKER!$E:$E,Swaps_wk!AK$2,PASTE_DQS_TRACKER!$A:$A,"&gt;="&amp;$A$1,PASTE_DQS_TRACKER!$A:$A,"&lt;="&amp;$A$2)</f>
        <v>0</v>
      </c>
      <c r="AL86" s="6">
        <f>SUMIFS(PASTE_DQS_TRACKER!$D:$D,PASTE_DQS_TRACKER!$C:$C,Swaps_wk!$AQ86,PASTE_DQS_TRACKER!$B:$B,Swaps_wk!AL$2,PASTE_DQS_TRACKER!$A:$A,"&gt;="&amp;$A$1,PASTE_DQS_TRACKER!$A:$A,"&lt;="&amp;$A$2)-SUMIFS(PASTE_DQS_TRACKER!$D:$D,PASTE_DQS_TRACKER!$C:$C,Swaps_wk!$AQ86,PASTE_DQS_TRACKER!$E:$E,Swaps_wk!AL$2,PASTE_DQS_TRACKER!$A:$A,"&gt;="&amp;$A$1,PASTE_DQS_TRACKER!$A:$A,"&lt;="&amp;$A$2)</f>
        <v>0</v>
      </c>
      <c r="AM86" s="6">
        <f>SUMIFS(PASTE_DQS_TRACKER!$D:$D,PASTE_DQS_TRACKER!$C:$C,Swaps_wk!$AQ86,PASTE_DQS_TRACKER!$B:$B,Swaps_wk!AM$2,PASTE_DQS_TRACKER!$A:$A,"&gt;="&amp;$A$1,PASTE_DQS_TRACKER!$A:$A,"&lt;="&amp;$A$2)-SUMIFS(PASTE_DQS_TRACKER!$D:$D,PASTE_DQS_TRACKER!$C:$C,Swaps_wk!$AQ86,PASTE_DQS_TRACKER!$E:$E,Swaps_wk!AM$2,PASTE_DQS_TRACKER!$A:$A,"&gt;="&amp;$A$1,PASTE_DQS_TRACKER!$A:$A,"&lt;="&amp;$A$2)</f>
        <v>0</v>
      </c>
      <c r="AN86" s="6">
        <f>SUMIFS(PASTE_DQS_TRACKER!$D:$D,PASTE_DQS_TRACKER!$C:$C,Swaps_wk!$AQ86,PASTE_DQS_TRACKER!$B:$B,Swaps_wk!AN$2,PASTE_DQS_TRACKER!$A:$A,"&gt;="&amp;$A$1,PASTE_DQS_TRACKER!$A:$A,"&lt;="&amp;$A$2)-SUMIFS(PASTE_DQS_TRACKER!$D:$D,PASTE_DQS_TRACKER!$C:$C,Swaps_wk!$AQ86,PASTE_DQS_TRACKER!$E:$E,Swaps_wk!AN$2,PASTE_DQS_TRACKER!$A:$A,"&gt;="&amp;$A$1,PASTE_DQS_TRACKER!$A:$A,"&lt;="&amp;$A$2)</f>
        <v>0</v>
      </c>
      <c r="AO86" s="6">
        <f t="shared" si="2"/>
        <v>0</v>
      </c>
      <c r="AP86">
        <v>85</v>
      </c>
      <c r="AQ86" t="str">
        <f t="shared" si="4"/>
        <v>MAC/*2AX14.</v>
      </c>
    </row>
    <row r="87" spans="1:43" x14ac:dyDescent="0.25">
      <c r="A87" t="s">
        <v>49</v>
      </c>
      <c r="B87" s="6">
        <f>SUMIFS(PASTE_DQS_TRACKER!$D:$D,PASTE_DQS_TRACKER!$C:$C,Swaps_wk!$AQ87,PASTE_DQS_TRACKER!$B:$B,Swaps_wk!B$2,PASTE_DQS_TRACKER!$A:$A,"&gt;="&amp;$A$1,PASTE_DQS_TRACKER!$A:$A,"&lt;="&amp;$A$2)-SUMIFS(PASTE_DQS_TRACKER!$D:$D,PASTE_DQS_TRACKER!$C:$C,Swaps_wk!$AQ87,PASTE_DQS_TRACKER!$E:$E,Swaps_wk!B$2,PASTE_DQS_TRACKER!$A:$A,"&gt;="&amp;$A$1,PASTE_DQS_TRACKER!$A:$A,"&lt;="&amp;$A$2)</f>
        <v>0</v>
      </c>
      <c r="C87" s="6">
        <f>SUMIFS(PASTE_DQS_TRACKER!$D:$D,PASTE_DQS_TRACKER!$C:$C,Swaps_wk!$AQ87,PASTE_DQS_TRACKER!$B:$B,Swaps_wk!C$2,PASTE_DQS_TRACKER!$A:$A,"&gt;="&amp;$A$1,PASTE_DQS_TRACKER!$A:$A,"&lt;="&amp;$A$2)-SUMIFS(PASTE_DQS_TRACKER!$D:$D,PASTE_DQS_TRACKER!$C:$C,Swaps_wk!$AQ87,PASTE_DQS_TRACKER!$E:$E,Swaps_wk!C$2,PASTE_DQS_TRACKER!$A:$A,"&gt;="&amp;$A$1,PASTE_DQS_TRACKER!$A:$A,"&lt;="&amp;$A$2)</f>
        <v>0</v>
      </c>
      <c r="D87" s="6">
        <f>SUMIFS(PASTE_DQS_TRACKER!$D:$D,PASTE_DQS_TRACKER!$C:$C,Swaps_wk!$AQ87,PASTE_DQS_TRACKER!$B:$B,Swaps_wk!D$2,PASTE_DQS_TRACKER!$A:$A,"&gt;="&amp;$A$1,PASTE_DQS_TRACKER!$A:$A,"&lt;="&amp;$A$2)-SUMIFS(PASTE_DQS_TRACKER!$D:$D,PASTE_DQS_TRACKER!$C:$C,Swaps_wk!$AQ87,PASTE_DQS_TRACKER!$E:$E,Swaps_wk!D$2,PASTE_DQS_TRACKER!$A:$A,"&gt;="&amp;$A$1,PASTE_DQS_TRACKER!$A:$A,"&lt;="&amp;$A$2)</f>
        <v>0</v>
      </c>
      <c r="E87" s="6">
        <f>SUMIFS(PASTE_DQS_TRACKER!$D:$D,PASTE_DQS_TRACKER!$C:$C,Swaps_wk!$AQ87,PASTE_DQS_TRACKER!$B:$B,Swaps_wk!E$2,PASTE_DQS_TRACKER!$A:$A,"&gt;="&amp;$A$1,PASTE_DQS_TRACKER!$A:$A,"&lt;="&amp;$A$2)-SUMIFS(PASTE_DQS_TRACKER!$D:$D,PASTE_DQS_TRACKER!$C:$C,Swaps_wk!$AQ87,PASTE_DQS_TRACKER!$E:$E,Swaps_wk!E$2,PASTE_DQS_TRACKER!$A:$A,"&gt;="&amp;$A$1,PASTE_DQS_TRACKER!$A:$A,"&lt;="&amp;$A$2)</f>
        <v>0</v>
      </c>
      <c r="F87" s="6">
        <f>SUMIFS(PASTE_DQS_TRACKER!$D:$D,PASTE_DQS_TRACKER!$C:$C,Swaps_wk!$AQ87,PASTE_DQS_TRACKER!$B:$B,Swaps_wk!F$2,PASTE_DQS_TRACKER!$A:$A,"&gt;="&amp;$A$1,PASTE_DQS_TRACKER!$A:$A,"&lt;="&amp;$A$2)-SUMIFS(PASTE_DQS_TRACKER!$D:$D,PASTE_DQS_TRACKER!$C:$C,Swaps_wk!$AQ87,PASTE_DQS_TRACKER!$E:$E,Swaps_wk!F$2,PASTE_DQS_TRACKER!$A:$A,"&gt;="&amp;$A$1,PASTE_DQS_TRACKER!$A:$A,"&lt;="&amp;$A$2)</f>
        <v>0</v>
      </c>
      <c r="G87" s="6">
        <f>SUMIFS(PASTE_DQS_TRACKER!$D:$D,PASTE_DQS_TRACKER!$C:$C,Swaps_wk!$AQ87,PASTE_DQS_TRACKER!$B:$B,Swaps_wk!G$2,PASTE_DQS_TRACKER!$A:$A,"&gt;="&amp;$A$1,PASTE_DQS_TRACKER!$A:$A,"&lt;="&amp;$A$2)-SUMIFS(PASTE_DQS_TRACKER!$D:$D,PASTE_DQS_TRACKER!$C:$C,Swaps_wk!$AQ87,PASTE_DQS_TRACKER!$E:$E,Swaps_wk!G$2,PASTE_DQS_TRACKER!$A:$A,"&gt;="&amp;$A$1,PASTE_DQS_TRACKER!$A:$A,"&lt;="&amp;$A$2)</f>
        <v>0</v>
      </c>
      <c r="H87" s="6">
        <f>SUMIFS(PASTE_DQS_TRACKER!$D:$D,PASTE_DQS_TRACKER!$C:$C,Swaps_wk!$AQ87,PASTE_DQS_TRACKER!$B:$B,Swaps_wk!H$2,PASTE_DQS_TRACKER!$A:$A,"&gt;="&amp;$A$1,PASTE_DQS_TRACKER!$A:$A,"&lt;="&amp;$A$2)-SUMIFS(PASTE_DQS_TRACKER!$D:$D,PASTE_DQS_TRACKER!$C:$C,Swaps_wk!$AQ87,PASTE_DQS_TRACKER!$E:$E,Swaps_wk!H$2,PASTE_DQS_TRACKER!$A:$A,"&gt;="&amp;$A$1,PASTE_DQS_TRACKER!$A:$A,"&lt;="&amp;$A$2)</f>
        <v>0</v>
      </c>
      <c r="I87" s="6">
        <f>SUMIFS(PASTE_DQS_TRACKER!$D:$D,PASTE_DQS_TRACKER!$C:$C,Swaps_wk!$AQ87,PASTE_DQS_TRACKER!$B:$B,Swaps_wk!I$2,PASTE_DQS_TRACKER!$A:$A,"&gt;="&amp;$A$1,PASTE_DQS_TRACKER!$A:$A,"&lt;="&amp;$A$2)-SUMIFS(PASTE_DQS_TRACKER!$D:$D,PASTE_DQS_TRACKER!$C:$C,Swaps_wk!$AQ87,PASTE_DQS_TRACKER!$E:$E,Swaps_wk!I$2,PASTE_DQS_TRACKER!$A:$A,"&gt;="&amp;$A$1,PASTE_DQS_TRACKER!$A:$A,"&lt;="&amp;$A$2)</f>
        <v>0</v>
      </c>
      <c r="J87" s="6">
        <f>SUMIFS(PASTE_DQS_TRACKER!$D:$D,PASTE_DQS_TRACKER!$C:$C,Swaps_wk!$AQ87,PASTE_DQS_TRACKER!$B:$B,Swaps_wk!J$2,PASTE_DQS_TRACKER!$A:$A,"&gt;="&amp;$A$1,PASTE_DQS_TRACKER!$A:$A,"&lt;="&amp;$A$2)-SUMIFS(PASTE_DQS_TRACKER!$D:$D,PASTE_DQS_TRACKER!$C:$C,Swaps_wk!$AQ87,PASTE_DQS_TRACKER!$E:$E,Swaps_wk!J$2,PASTE_DQS_TRACKER!$A:$A,"&gt;="&amp;$A$1,PASTE_DQS_TRACKER!$A:$A,"&lt;="&amp;$A$2)</f>
        <v>0</v>
      </c>
      <c r="K87" s="6">
        <f>SUMIFS(PASTE_DQS_TRACKER!$D:$D,PASTE_DQS_TRACKER!$C:$C,Swaps_wk!$AQ87,PASTE_DQS_TRACKER!$B:$B,Swaps_wk!K$2,PASTE_DQS_TRACKER!$A:$A,"&gt;="&amp;$A$1,PASTE_DQS_TRACKER!$A:$A,"&lt;="&amp;$A$2)-SUMIFS(PASTE_DQS_TRACKER!$D:$D,PASTE_DQS_TRACKER!$C:$C,Swaps_wk!$AQ87,PASTE_DQS_TRACKER!$E:$E,Swaps_wk!K$2,PASTE_DQS_TRACKER!$A:$A,"&gt;="&amp;$A$1,PASTE_DQS_TRACKER!$A:$A,"&lt;="&amp;$A$2)</f>
        <v>0</v>
      </c>
      <c r="L87" s="6">
        <f>SUMIFS(PASTE_DQS_TRACKER!$D:$D,PASTE_DQS_TRACKER!$C:$C,Swaps_wk!$AQ87,PASTE_DQS_TRACKER!$B:$B,Swaps_wk!L$2,PASTE_DQS_TRACKER!$A:$A,"&gt;="&amp;$A$1,PASTE_DQS_TRACKER!$A:$A,"&lt;="&amp;$A$2)-SUMIFS(PASTE_DQS_TRACKER!$D:$D,PASTE_DQS_TRACKER!$C:$C,Swaps_wk!$AQ87,PASTE_DQS_TRACKER!$E:$E,Swaps_wk!L$2,PASTE_DQS_TRACKER!$A:$A,"&gt;="&amp;$A$1,PASTE_DQS_TRACKER!$A:$A,"&lt;="&amp;$A$2)</f>
        <v>0</v>
      </c>
      <c r="M87" s="6">
        <f>SUMIFS(PASTE_DQS_TRACKER!$D:$D,PASTE_DQS_TRACKER!$C:$C,Swaps_wk!$AQ87,PASTE_DQS_TRACKER!$B:$B,Swaps_wk!M$2,PASTE_DQS_TRACKER!$A:$A,"&gt;="&amp;$A$1,PASTE_DQS_TRACKER!$A:$A,"&lt;="&amp;$A$2)-SUMIFS(PASTE_DQS_TRACKER!$D:$D,PASTE_DQS_TRACKER!$C:$C,Swaps_wk!$AQ87,PASTE_DQS_TRACKER!$E:$E,Swaps_wk!M$2,PASTE_DQS_TRACKER!$A:$A,"&gt;="&amp;$A$1,PASTE_DQS_TRACKER!$A:$A,"&lt;="&amp;$A$2)</f>
        <v>0</v>
      </c>
      <c r="N87" s="6">
        <f>SUMIFS(PASTE_DQS_TRACKER!$D:$D,PASTE_DQS_TRACKER!$C:$C,Swaps_wk!$AQ87,PASTE_DQS_TRACKER!$B:$B,Swaps_wk!N$2,PASTE_DQS_TRACKER!$A:$A,"&gt;="&amp;$A$1,PASTE_DQS_TRACKER!$A:$A,"&lt;="&amp;$A$2)-SUMIFS(PASTE_DQS_TRACKER!$D:$D,PASTE_DQS_TRACKER!$C:$C,Swaps_wk!$AQ87,PASTE_DQS_TRACKER!$E:$E,Swaps_wk!N$2,PASTE_DQS_TRACKER!$A:$A,"&gt;="&amp;$A$1,PASTE_DQS_TRACKER!$A:$A,"&lt;="&amp;$A$2)</f>
        <v>0</v>
      </c>
      <c r="O87" s="6">
        <f>SUMIFS(PASTE_DQS_TRACKER!$D:$D,PASTE_DQS_TRACKER!$C:$C,Swaps_wk!$AQ87,PASTE_DQS_TRACKER!$B:$B,Swaps_wk!O$2,PASTE_DQS_TRACKER!$A:$A,"&gt;="&amp;$A$1,PASTE_DQS_TRACKER!$A:$A,"&lt;="&amp;$A$2)-SUMIFS(PASTE_DQS_TRACKER!$D:$D,PASTE_DQS_TRACKER!$C:$C,Swaps_wk!$AQ87,PASTE_DQS_TRACKER!$E:$E,Swaps_wk!O$2,PASTE_DQS_TRACKER!$A:$A,"&gt;="&amp;$A$1,PASTE_DQS_TRACKER!$A:$A,"&lt;="&amp;$A$2)</f>
        <v>0</v>
      </c>
      <c r="P87" s="6">
        <f>SUMIFS(PASTE_DQS_TRACKER!$D:$D,PASTE_DQS_TRACKER!$C:$C,Swaps_wk!$AQ87,PASTE_DQS_TRACKER!$B:$B,Swaps_wk!P$2,PASTE_DQS_TRACKER!$A:$A,"&gt;="&amp;$A$1,PASTE_DQS_TRACKER!$A:$A,"&lt;="&amp;$A$2)-SUMIFS(PASTE_DQS_TRACKER!$D:$D,PASTE_DQS_TRACKER!$C:$C,Swaps_wk!$AQ87,PASTE_DQS_TRACKER!$E:$E,Swaps_wk!P$2,PASTE_DQS_TRACKER!$A:$A,"&gt;="&amp;$A$1,PASTE_DQS_TRACKER!$A:$A,"&lt;="&amp;$A$2)</f>
        <v>0</v>
      </c>
      <c r="Q87" s="6">
        <f>SUMIFS(PASTE_DQS_TRACKER!$D:$D,PASTE_DQS_TRACKER!$C:$C,Swaps_wk!$AQ87,PASTE_DQS_TRACKER!$B:$B,Swaps_wk!Q$2,PASTE_DQS_TRACKER!$A:$A,"&gt;="&amp;$A$1,PASTE_DQS_TRACKER!$A:$A,"&lt;="&amp;$A$2)-SUMIFS(PASTE_DQS_TRACKER!$D:$D,PASTE_DQS_TRACKER!$C:$C,Swaps_wk!$AQ87,PASTE_DQS_TRACKER!$E:$E,Swaps_wk!Q$2,PASTE_DQS_TRACKER!$A:$A,"&gt;="&amp;$A$1,PASTE_DQS_TRACKER!$A:$A,"&lt;="&amp;$A$2)</f>
        <v>0</v>
      </c>
      <c r="R87" s="6">
        <f>SUMIFS(PASTE_DQS_TRACKER!$D:$D,PASTE_DQS_TRACKER!$C:$C,Swaps_wk!$AQ87,PASTE_DQS_TRACKER!$B:$B,Swaps_wk!R$2,PASTE_DQS_TRACKER!$A:$A,"&gt;="&amp;$A$1,PASTE_DQS_TRACKER!$A:$A,"&lt;="&amp;$A$2)-SUMIFS(PASTE_DQS_TRACKER!$D:$D,PASTE_DQS_TRACKER!$C:$C,Swaps_wk!$AQ87,PASTE_DQS_TRACKER!$E:$E,Swaps_wk!R$2,PASTE_DQS_TRACKER!$A:$A,"&gt;="&amp;$A$1,PASTE_DQS_TRACKER!$A:$A,"&lt;="&amp;$A$2)</f>
        <v>0</v>
      </c>
      <c r="S87" s="6">
        <f>SUMIFS(PASTE_DQS_TRACKER!$D:$D,PASTE_DQS_TRACKER!$C:$C,Swaps_wk!$AQ87,PASTE_DQS_TRACKER!$B:$B,Swaps_wk!S$2,PASTE_DQS_TRACKER!$A:$A,"&gt;="&amp;$A$1,PASTE_DQS_TRACKER!$A:$A,"&lt;="&amp;$A$2)-SUMIFS(PASTE_DQS_TRACKER!$D:$D,PASTE_DQS_TRACKER!$C:$C,Swaps_wk!$AQ87,PASTE_DQS_TRACKER!$E:$E,Swaps_wk!S$2,PASTE_DQS_TRACKER!$A:$A,"&gt;="&amp;$A$1,PASTE_DQS_TRACKER!$A:$A,"&lt;="&amp;$A$2)</f>
        <v>0</v>
      </c>
      <c r="T87" s="6">
        <f>SUMIFS(PASTE_DQS_TRACKER!$D:$D,PASTE_DQS_TRACKER!$C:$C,Swaps_wk!$AQ87,PASTE_DQS_TRACKER!$B:$B,Swaps_wk!T$2,PASTE_DQS_TRACKER!$A:$A,"&gt;="&amp;$A$1,PASTE_DQS_TRACKER!$A:$A,"&lt;="&amp;$A$2)-SUMIFS(PASTE_DQS_TRACKER!$D:$D,PASTE_DQS_TRACKER!$C:$C,Swaps_wk!$AQ87,PASTE_DQS_TRACKER!$E:$E,Swaps_wk!T$2,PASTE_DQS_TRACKER!$A:$A,"&gt;="&amp;$A$1,PASTE_DQS_TRACKER!$A:$A,"&lt;="&amp;$A$2)</f>
        <v>0</v>
      </c>
      <c r="U87" s="6">
        <f>SUMIFS(PASTE_DQS_TRACKER!$D:$D,PASTE_DQS_TRACKER!$C:$C,Swaps_wk!$AQ87,PASTE_DQS_TRACKER!$B:$B,Swaps_wk!U$2,PASTE_DQS_TRACKER!$A:$A,"&gt;="&amp;$A$1,PASTE_DQS_TRACKER!$A:$A,"&lt;="&amp;$A$2)-SUMIFS(PASTE_DQS_TRACKER!$D:$D,PASTE_DQS_TRACKER!$C:$C,Swaps_wk!$AQ87,PASTE_DQS_TRACKER!$E:$E,Swaps_wk!U$2,PASTE_DQS_TRACKER!$A:$A,"&gt;="&amp;$A$1,PASTE_DQS_TRACKER!$A:$A,"&lt;="&amp;$A$2)</f>
        <v>0</v>
      </c>
      <c r="V87" s="6">
        <f>SUMIFS(PASTE_DQS_TRACKER!$D:$D,PASTE_DQS_TRACKER!$C:$C,Swaps_wk!$AQ87,PASTE_DQS_TRACKER!$B:$B,Swaps_wk!V$2,PASTE_DQS_TRACKER!$A:$A,"&gt;="&amp;$A$1,PASTE_DQS_TRACKER!$A:$A,"&lt;="&amp;$A$2)-SUMIFS(PASTE_DQS_TRACKER!$D:$D,PASTE_DQS_TRACKER!$C:$C,Swaps_wk!$AQ87,PASTE_DQS_TRACKER!$E:$E,Swaps_wk!V$2,PASTE_DQS_TRACKER!$A:$A,"&gt;="&amp;$A$1,PASTE_DQS_TRACKER!$A:$A,"&lt;="&amp;$A$2)</f>
        <v>0</v>
      </c>
      <c r="W87" s="6">
        <f>SUMIFS(PASTE_DQS_TRACKER!$D:$D,PASTE_DQS_TRACKER!$C:$C,Swaps_wk!$AQ87,PASTE_DQS_TRACKER!$B:$B,Swaps_wk!W$2,PASTE_DQS_TRACKER!$A:$A,"&gt;="&amp;$A$1,PASTE_DQS_TRACKER!$A:$A,"&lt;="&amp;$A$2)-SUMIFS(PASTE_DQS_TRACKER!$D:$D,PASTE_DQS_TRACKER!$C:$C,Swaps_wk!$AQ87,PASTE_DQS_TRACKER!$E:$E,Swaps_wk!W$2,PASTE_DQS_TRACKER!$A:$A,"&gt;="&amp;$A$1,PASTE_DQS_TRACKER!$A:$A,"&lt;="&amp;$A$2)</f>
        <v>0</v>
      </c>
      <c r="X87" s="6">
        <f>SUMIFS(PASTE_DQS_TRACKER!$D:$D,PASTE_DQS_TRACKER!$C:$C,Swaps_wk!$AQ87,PASTE_DQS_TRACKER!$B:$B,Swaps_wk!X$2,PASTE_DQS_TRACKER!$A:$A,"&gt;="&amp;$A$1,PASTE_DQS_TRACKER!$A:$A,"&lt;="&amp;$A$2)-SUMIFS(PASTE_DQS_TRACKER!$D:$D,PASTE_DQS_TRACKER!$C:$C,Swaps_wk!$AQ87,PASTE_DQS_TRACKER!$E:$E,Swaps_wk!X$2,PASTE_DQS_TRACKER!$A:$A,"&gt;="&amp;$A$1,PASTE_DQS_TRACKER!$A:$A,"&lt;="&amp;$A$2)</f>
        <v>0</v>
      </c>
      <c r="Y87" s="6">
        <f>SUMIFS(PASTE_DQS_TRACKER!$D:$D,PASTE_DQS_TRACKER!$C:$C,Swaps_wk!$AQ87,PASTE_DQS_TRACKER!$B:$B,Swaps_wk!Y$2,PASTE_DQS_TRACKER!$A:$A,"&gt;="&amp;$A$1,PASTE_DQS_TRACKER!$A:$A,"&lt;="&amp;$A$2)-SUMIFS(PASTE_DQS_TRACKER!$D:$D,PASTE_DQS_TRACKER!$C:$C,Swaps_wk!$AQ87,PASTE_DQS_TRACKER!$E:$E,Swaps_wk!Y$2,PASTE_DQS_TRACKER!$A:$A,"&gt;="&amp;$A$1,PASTE_DQS_TRACKER!$A:$A,"&lt;="&amp;$A$2)</f>
        <v>0</v>
      </c>
      <c r="Z87" s="6">
        <f>SUMIFS(PASTE_DQS_TRACKER!$D:$D,PASTE_DQS_TRACKER!$C:$C,Swaps_wk!$AQ87,PASTE_DQS_TRACKER!$B:$B,Swaps_wk!Z$2,PASTE_DQS_TRACKER!$A:$A,"&gt;="&amp;$A$1,PASTE_DQS_TRACKER!$A:$A,"&lt;="&amp;$A$2)-SUMIFS(PASTE_DQS_TRACKER!$D:$D,PASTE_DQS_TRACKER!$C:$C,Swaps_wk!$AQ87,PASTE_DQS_TRACKER!$E:$E,Swaps_wk!Z$2,PASTE_DQS_TRACKER!$A:$A,"&gt;="&amp;$A$1,PASTE_DQS_TRACKER!$A:$A,"&lt;="&amp;$A$2)</f>
        <v>0</v>
      </c>
      <c r="AA87" s="6">
        <f>SUMIFS(PASTE_DQS_TRACKER!$D:$D,PASTE_DQS_TRACKER!$C:$C,Swaps_wk!$AQ87,PASTE_DQS_TRACKER!$B:$B,Swaps_wk!AA$2,PASTE_DQS_TRACKER!$A:$A,"&gt;="&amp;$A$1,PASTE_DQS_TRACKER!$A:$A,"&lt;="&amp;$A$2)-SUMIFS(PASTE_DQS_TRACKER!$D:$D,PASTE_DQS_TRACKER!$C:$C,Swaps_wk!$AQ87,PASTE_DQS_TRACKER!$E:$E,Swaps_wk!AA$2,PASTE_DQS_TRACKER!$A:$A,"&gt;="&amp;$A$1,PASTE_DQS_TRACKER!$A:$A,"&lt;="&amp;$A$2)</f>
        <v>0</v>
      </c>
      <c r="AB87" s="6">
        <f>SUMIFS(PASTE_DQS_TRACKER!$D:$D,PASTE_DQS_TRACKER!$C:$C,Swaps_wk!$AQ87,PASTE_DQS_TRACKER!$B:$B,Swaps_wk!AB$2,PASTE_DQS_TRACKER!$A:$A,"&gt;="&amp;$A$1,PASTE_DQS_TRACKER!$A:$A,"&lt;="&amp;$A$2)-SUMIFS(PASTE_DQS_TRACKER!$D:$D,PASTE_DQS_TRACKER!$C:$C,Swaps_wk!$AQ87,PASTE_DQS_TRACKER!$E:$E,Swaps_wk!AB$2,PASTE_DQS_TRACKER!$A:$A,"&gt;="&amp;$A$1,PASTE_DQS_TRACKER!$A:$A,"&lt;="&amp;$A$2)</f>
        <v>0</v>
      </c>
      <c r="AC87" s="6">
        <f>SUMIFS(PASTE_DQS_TRACKER!$D:$D,PASTE_DQS_TRACKER!$C:$C,Swaps_wk!$AQ87,PASTE_DQS_TRACKER!$B:$B,Swaps_wk!AC$2,PASTE_DQS_TRACKER!$A:$A,"&gt;="&amp;$A$1,PASTE_DQS_TRACKER!$A:$A,"&lt;="&amp;$A$2)-SUMIFS(PASTE_DQS_TRACKER!$D:$D,PASTE_DQS_TRACKER!$C:$C,Swaps_wk!$AQ87,PASTE_DQS_TRACKER!$E:$E,Swaps_wk!AC$2,PASTE_DQS_TRACKER!$A:$A,"&gt;="&amp;$A$1,PASTE_DQS_TRACKER!$A:$A,"&lt;="&amp;$A$2)</f>
        <v>0</v>
      </c>
      <c r="AD87" s="6">
        <f>SUMIFS(PASTE_DQS_TRACKER!$D:$D,PASTE_DQS_TRACKER!$C:$C,Swaps_wk!$AQ87,PASTE_DQS_TRACKER!$B:$B,Swaps_wk!AD$2,PASTE_DQS_TRACKER!$A:$A,"&gt;="&amp;$A$1,PASTE_DQS_TRACKER!$A:$A,"&lt;="&amp;$A$2)-SUMIFS(PASTE_DQS_TRACKER!$D:$D,PASTE_DQS_TRACKER!$C:$C,Swaps_wk!$AQ87,PASTE_DQS_TRACKER!$E:$E,Swaps_wk!AD$2,PASTE_DQS_TRACKER!$A:$A,"&gt;="&amp;$A$1,PASTE_DQS_TRACKER!$A:$A,"&lt;="&amp;$A$2)</f>
        <v>0</v>
      </c>
      <c r="AE87" s="6">
        <f>SUMIFS(PASTE_DQS_TRACKER!$D:$D,PASTE_DQS_TRACKER!$C:$C,Swaps_wk!$AQ87,PASTE_DQS_TRACKER!$B:$B,Swaps_wk!AE$2,PASTE_DQS_TRACKER!$A:$A,"&gt;="&amp;$A$1,PASTE_DQS_TRACKER!$A:$A,"&lt;="&amp;$A$2)-SUMIFS(PASTE_DQS_TRACKER!$D:$D,PASTE_DQS_TRACKER!$C:$C,Swaps_wk!$AQ87,PASTE_DQS_TRACKER!$E:$E,Swaps_wk!AE$2,PASTE_DQS_TRACKER!$A:$A,"&gt;="&amp;$A$1,PASTE_DQS_TRACKER!$A:$A,"&lt;="&amp;$A$2)</f>
        <v>0</v>
      </c>
      <c r="AF87" s="6">
        <f>SUMIFS(PASTE_DQS_TRACKER!$D:$D,PASTE_DQS_TRACKER!$C:$C,Swaps_wk!$AQ87,PASTE_DQS_TRACKER!$B:$B,Swaps_wk!AF$2,PASTE_DQS_TRACKER!$A:$A,"&gt;="&amp;$A$1,PASTE_DQS_TRACKER!$A:$A,"&lt;="&amp;$A$2)-SUMIFS(PASTE_DQS_TRACKER!$D:$D,PASTE_DQS_TRACKER!$C:$C,Swaps_wk!$AQ87,PASTE_DQS_TRACKER!$E:$E,Swaps_wk!AF$2,PASTE_DQS_TRACKER!$A:$A,"&gt;="&amp;$A$1,PASTE_DQS_TRACKER!$A:$A,"&lt;="&amp;$A$2)</f>
        <v>0</v>
      </c>
      <c r="AG87" s="6">
        <f>SUMIFS(PASTE_DQS_TRACKER!$D:$D,PASTE_DQS_TRACKER!$C:$C,Swaps_wk!$AQ87,PASTE_DQS_TRACKER!$B:$B,Swaps_wk!AG$2,PASTE_DQS_TRACKER!$A:$A,"&gt;="&amp;$A$1,PASTE_DQS_TRACKER!$A:$A,"&lt;="&amp;$A$2)-SUMIFS(PASTE_DQS_TRACKER!$D:$D,PASTE_DQS_TRACKER!$C:$C,Swaps_wk!$AQ87,PASTE_DQS_TRACKER!$E:$E,Swaps_wk!AG$2,PASTE_DQS_TRACKER!$A:$A,"&gt;="&amp;$A$1,PASTE_DQS_TRACKER!$A:$A,"&lt;="&amp;$A$2)</f>
        <v>0</v>
      </c>
      <c r="AH87" s="6">
        <f>SUMIFS(PASTE_DQS_TRACKER!$D:$D,PASTE_DQS_TRACKER!$C:$C,Swaps_wk!$AQ87,PASTE_DQS_TRACKER!$B:$B,Swaps_wk!AH$2,PASTE_DQS_TRACKER!$A:$A,"&gt;="&amp;$A$1,PASTE_DQS_TRACKER!$A:$A,"&lt;="&amp;$A$2)-SUMIFS(PASTE_DQS_TRACKER!$D:$D,PASTE_DQS_TRACKER!$C:$C,Swaps_wk!$AQ87,PASTE_DQS_TRACKER!$E:$E,Swaps_wk!AH$2,PASTE_DQS_TRACKER!$A:$A,"&gt;="&amp;$A$1,PASTE_DQS_TRACKER!$A:$A,"&lt;="&amp;$A$2)</f>
        <v>0</v>
      </c>
      <c r="AI87" s="6">
        <f>SUMIFS(PASTE_DQS_TRACKER!$D:$D,PASTE_DQS_TRACKER!$C:$C,Swaps_wk!$AQ87,PASTE_DQS_TRACKER!$B:$B,Swaps_wk!AI$2,PASTE_DQS_TRACKER!$A:$A,"&gt;="&amp;$A$1,PASTE_DQS_TRACKER!$A:$A,"&lt;="&amp;$A$2)-SUMIFS(PASTE_DQS_TRACKER!$D:$D,PASTE_DQS_TRACKER!$C:$C,Swaps_wk!$AQ87,PASTE_DQS_TRACKER!$E:$E,Swaps_wk!AI$2,PASTE_DQS_TRACKER!$A:$A,"&gt;="&amp;$A$1,PASTE_DQS_TRACKER!$A:$A,"&lt;="&amp;$A$2)</f>
        <v>0</v>
      </c>
      <c r="AJ87" s="6">
        <f>SUMIFS(PASTE_DQS_TRACKER!$D:$D,PASTE_DQS_TRACKER!$C:$C,Swaps_wk!$AQ87,PASTE_DQS_TRACKER!$B:$B,Swaps_wk!AJ$2,PASTE_DQS_TRACKER!$A:$A,"&gt;="&amp;$A$1,PASTE_DQS_TRACKER!$A:$A,"&lt;="&amp;$A$2)-SUMIFS(PASTE_DQS_TRACKER!$D:$D,PASTE_DQS_TRACKER!$C:$C,Swaps_wk!$AQ87,PASTE_DQS_TRACKER!$E:$E,Swaps_wk!AJ$2,PASTE_DQS_TRACKER!$A:$A,"&gt;="&amp;$A$1,PASTE_DQS_TRACKER!$A:$A,"&lt;="&amp;$A$2)</f>
        <v>0</v>
      </c>
      <c r="AK87" s="6">
        <f>SUMIFS(PASTE_DQS_TRACKER!$D:$D,PASTE_DQS_TRACKER!$C:$C,Swaps_wk!$AQ87,PASTE_DQS_TRACKER!$B:$B,Swaps_wk!AK$2,PASTE_DQS_TRACKER!$A:$A,"&gt;="&amp;$A$1,PASTE_DQS_TRACKER!$A:$A,"&lt;="&amp;$A$2)-SUMIFS(PASTE_DQS_TRACKER!$D:$D,PASTE_DQS_TRACKER!$C:$C,Swaps_wk!$AQ87,PASTE_DQS_TRACKER!$E:$E,Swaps_wk!AK$2,PASTE_DQS_TRACKER!$A:$A,"&gt;="&amp;$A$1,PASTE_DQS_TRACKER!$A:$A,"&lt;="&amp;$A$2)</f>
        <v>0</v>
      </c>
      <c r="AL87" s="6">
        <f>SUMIFS(PASTE_DQS_TRACKER!$D:$D,PASTE_DQS_TRACKER!$C:$C,Swaps_wk!$AQ87,PASTE_DQS_TRACKER!$B:$B,Swaps_wk!AL$2,PASTE_DQS_TRACKER!$A:$A,"&gt;="&amp;$A$1,PASTE_DQS_TRACKER!$A:$A,"&lt;="&amp;$A$2)-SUMIFS(PASTE_DQS_TRACKER!$D:$D,PASTE_DQS_TRACKER!$C:$C,Swaps_wk!$AQ87,PASTE_DQS_TRACKER!$E:$E,Swaps_wk!AL$2,PASTE_DQS_TRACKER!$A:$A,"&gt;="&amp;$A$1,PASTE_DQS_TRACKER!$A:$A,"&lt;="&amp;$A$2)</f>
        <v>0</v>
      </c>
      <c r="AM87" s="6">
        <f>SUMIFS(PASTE_DQS_TRACKER!$D:$D,PASTE_DQS_TRACKER!$C:$C,Swaps_wk!$AQ87,PASTE_DQS_TRACKER!$B:$B,Swaps_wk!AM$2,PASTE_DQS_TRACKER!$A:$A,"&gt;="&amp;$A$1,PASTE_DQS_TRACKER!$A:$A,"&lt;="&amp;$A$2)-SUMIFS(PASTE_DQS_TRACKER!$D:$D,PASTE_DQS_TRACKER!$C:$C,Swaps_wk!$AQ87,PASTE_DQS_TRACKER!$E:$E,Swaps_wk!AM$2,PASTE_DQS_TRACKER!$A:$A,"&gt;="&amp;$A$1,PASTE_DQS_TRACKER!$A:$A,"&lt;="&amp;$A$2)</f>
        <v>0</v>
      </c>
      <c r="AN87" s="6">
        <f>SUMIFS(PASTE_DQS_TRACKER!$D:$D,PASTE_DQS_TRACKER!$C:$C,Swaps_wk!$AQ87,PASTE_DQS_TRACKER!$B:$B,Swaps_wk!AN$2,PASTE_DQS_TRACKER!$A:$A,"&gt;="&amp;$A$1,PASTE_DQS_TRACKER!$A:$A,"&lt;="&amp;$A$2)-SUMIFS(PASTE_DQS_TRACKER!$D:$D,PASTE_DQS_TRACKER!$C:$C,Swaps_wk!$AQ87,PASTE_DQS_TRACKER!$E:$E,Swaps_wk!AN$2,PASTE_DQS_TRACKER!$A:$A,"&gt;="&amp;$A$1,PASTE_DQS_TRACKER!$A:$A,"&lt;="&amp;$A$2)</f>
        <v>0</v>
      </c>
      <c r="AO87" s="6">
        <f t="shared" si="2"/>
        <v>0</v>
      </c>
      <c r="AP87">
        <v>86</v>
      </c>
      <c r="AQ87" t="s">
        <v>216</v>
      </c>
    </row>
    <row r="88" spans="1:43" x14ac:dyDescent="0.25">
      <c r="A88" t="s">
        <v>217</v>
      </c>
      <c r="B88" s="6">
        <f>SUMIFS(PASTE_DQS_TRACKER!$D:$D,PASTE_DQS_TRACKER!$C:$C,Swaps_wk!$AQ88,PASTE_DQS_TRACKER!$B:$B,Swaps_wk!B$2,PASTE_DQS_TRACKER!$A:$A,"&gt;="&amp;$A$1,PASTE_DQS_TRACKER!$A:$A,"&lt;="&amp;$A$2)-SUMIFS(PASTE_DQS_TRACKER!$D:$D,PASTE_DQS_TRACKER!$C:$C,Swaps_wk!$AQ88,PASTE_DQS_TRACKER!$E:$E,Swaps_wk!B$2,PASTE_DQS_TRACKER!$A:$A,"&gt;="&amp;$A$1,PASTE_DQS_TRACKER!$A:$A,"&lt;="&amp;$A$2)</f>
        <v>0</v>
      </c>
      <c r="C88" s="6">
        <f>SUMIFS(PASTE_DQS_TRACKER!$D:$D,PASTE_DQS_TRACKER!$C:$C,Swaps_wk!$AQ88,PASTE_DQS_TRACKER!$B:$B,Swaps_wk!C$2,PASTE_DQS_TRACKER!$A:$A,"&gt;="&amp;$A$1,PASTE_DQS_TRACKER!$A:$A,"&lt;="&amp;$A$2)-SUMIFS(PASTE_DQS_TRACKER!$D:$D,PASTE_DQS_TRACKER!$C:$C,Swaps_wk!$AQ88,PASTE_DQS_TRACKER!$E:$E,Swaps_wk!C$2,PASTE_DQS_TRACKER!$A:$A,"&gt;="&amp;$A$1,PASTE_DQS_TRACKER!$A:$A,"&lt;="&amp;$A$2)</f>
        <v>0</v>
      </c>
      <c r="D88" s="6">
        <f>SUMIFS(PASTE_DQS_TRACKER!$D:$D,PASTE_DQS_TRACKER!$C:$C,Swaps_wk!$AQ88,PASTE_DQS_TRACKER!$B:$B,Swaps_wk!D$2,PASTE_DQS_TRACKER!$A:$A,"&gt;="&amp;$A$1,PASTE_DQS_TRACKER!$A:$A,"&lt;="&amp;$A$2)-SUMIFS(PASTE_DQS_TRACKER!$D:$D,PASTE_DQS_TRACKER!$C:$C,Swaps_wk!$AQ88,PASTE_DQS_TRACKER!$E:$E,Swaps_wk!D$2,PASTE_DQS_TRACKER!$A:$A,"&gt;="&amp;$A$1,PASTE_DQS_TRACKER!$A:$A,"&lt;="&amp;$A$2)</f>
        <v>0</v>
      </c>
      <c r="E88" s="6">
        <f>SUMIFS(PASTE_DQS_TRACKER!$D:$D,PASTE_DQS_TRACKER!$C:$C,Swaps_wk!$AQ88,PASTE_DQS_TRACKER!$B:$B,Swaps_wk!E$2,PASTE_DQS_TRACKER!$A:$A,"&gt;="&amp;$A$1,PASTE_DQS_TRACKER!$A:$A,"&lt;="&amp;$A$2)-SUMIFS(PASTE_DQS_TRACKER!$D:$D,PASTE_DQS_TRACKER!$C:$C,Swaps_wk!$AQ88,PASTE_DQS_TRACKER!$E:$E,Swaps_wk!E$2,PASTE_DQS_TRACKER!$A:$A,"&gt;="&amp;$A$1,PASTE_DQS_TRACKER!$A:$A,"&lt;="&amp;$A$2)</f>
        <v>0</v>
      </c>
      <c r="F88" s="6">
        <f>SUMIFS(PASTE_DQS_TRACKER!$D:$D,PASTE_DQS_TRACKER!$C:$C,Swaps_wk!$AQ88,PASTE_DQS_TRACKER!$B:$B,Swaps_wk!F$2,PASTE_DQS_TRACKER!$A:$A,"&gt;="&amp;$A$1,PASTE_DQS_TRACKER!$A:$A,"&lt;="&amp;$A$2)-SUMIFS(PASTE_DQS_TRACKER!$D:$D,PASTE_DQS_TRACKER!$C:$C,Swaps_wk!$AQ88,PASTE_DQS_TRACKER!$E:$E,Swaps_wk!F$2,PASTE_DQS_TRACKER!$A:$A,"&gt;="&amp;$A$1,PASTE_DQS_TRACKER!$A:$A,"&lt;="&amp;$A$2)</f>
        <v>0</v>
      </c>
      <c r="G88" s="6">
        <f>SUMIFS(PASTE_DQS_TRACKER!$D:$D,PASTE_DQS_TRACKER!$C:$C,Swaps_wk!$AQ88,PASTE_DQS_TRACKER!$B:$B,Swaps_wk!G$2,PASTE_DQS_TRACKER!$A:$A,"&gt;="&amp;$A$1,PASTE_DQS_TRACKER!$A:$A,"&lt;="&amp;$A$2)-SUMIFS(PASTE_DQS_TRACKER!$D:$D,PASTE_DQS_TRACKER!$C:$C,Swaps_wk!$AQ88,PASTE_DQS_TRACKER!$E:$E,Swaps_wk!G$2,PASTE_DQS_TRACKER!$A:$A,"&gt;="&amp;$A$1,PASTE_DQS_TRACKER!$A:$A,"&lt;="&amp;$A$2)</f>
        <v>0</v>
      </c>
      <c r="H88" s="6">
        <f>SUMIFS(PASTE_DQS_TRACKER!$D:$D,PASTE_DQS_TRACKER!$C:$C,Swaps_wk!$AQ88,PASTE_DQS_TRACKER!$B:$B,Swaps_wk!H$2,PASTE_DQS_TRACKER!$A:$A,"&gt;="&amp;$A$1,PASTE_DQS_TRACKER!$A:$A,"&lt;="&amp;$A$2)-SUMIFS(PASTE_DQS_TRACKER!$D:$D,PASTE_DQS_TRACKER!$C:$C,Swaps_wk!$AQ88,PASTE_DQS_TRACKER!$E:$E,Swaps_wk!H$2,PASTE_DQS_TRACKER!$A:$A,"&gt;="&amp;$A$1,PASTE_DQS_TRACKER!$A:$A,"&lt;="&amp;$A$2)</f>
        <v>0</v>
      </c>
      <c r="I88" s="6">
        <f>SUMIFS(PASTE_DQS_TRACKER!$D:$D,PASTE_DQS_TRACKER!$C:$C,Swaps_wk!$AQ88,PASTE_DQS_TRACKER!$B:$B,Swaps_wk!I$2,PASTE_DQS_TRACKER!$A:$A,"&gt;="&amp;$A$1,PASTE_DQS_TRACKER!$A:$A,"&lt;="&amp;$A$2)-SUMIFS(PASTE_DQS_TRACKER!$D:$D,PASTE_DQS_TRACKER!$C:$C,Swaps_wk!$AQ88,PASTE_DQS_TRACKER!$E:$E,Swaps_wk!I$2,PASTE_DQS_TRACKER!$A:$A,"&gt;="&amp;$A$1,PASTE_DQS_TRACKER!$A:$A,"&lt;="&amp;$A$2)</f>
        <v>0</v>
      </c>
      <c r="J88" s="6">
        <f>SUMIFS(PASTE_DQS_TRACKER!$D:$D,PASTE_DQS_TRACKER!$C:$C,Swaps_wk!$AQ88,PASTE_DQS_TRACKER!$B:$B,Swaps_wk!J$2,PASTE_DQS_TRACKER!$A:$A,"&gt;="&amp;$A$1,PASTE_DQS_TRACKER!$A:$A,"&lt;="&amp;$A$2)-SUMIFS(PASTE_DQS_TRACKER!$D:$D,PASTE_DQS_TRACKER!$C:$C,Swaps_wk!$AQ88,PASTE_DQS_TRACKER!$E:$E,Swaps_wk!J$2,PASTE_DQS_TRACKER!$A:$A,"&gt;="&amp;$A$1,PASTE_DQS_TRACKER!$A:$A,"&lt;="&amp;$A$2)</f>
        <v>0</v>
      </c>
      <c r="K88" s="6">
        <f>SUMIFS(PASTE_DQS_TRACKER!$D:$D,PASTE_DQS_TRACKER!$C:$C,Swaps_wk!$AQ88,PASTE_DQS_TRACKER!$B:$B,Swaps_wk!K$2,PASTE_DQS_TRACKER!$A:$A,"&gt;="&amp;$A$1,PASTE_DQS_TRACKER!$A:$A,"&lt;="&amp;$A$2)-SUMIFS(PASTE_DQS_TRACKER!$D:$D,PASTE_DQS_TRACKER!$C:$C,Swaps_wk!$AQ88,PASTE_DQS_TRACKER!$E:$E,Swaps_wk!K$2,PASTE_DQS_TRACKER!$A:$A,"&gt;="&amp;$A$1,PASTE_DQS_TRACKER!$A:$A,"&lt;="&amp;$A$2)</f>
        <v>0</v>
      </c>
      <c r="L88" s="6">
        <f>SUMIFS(PASTE_DQS_TRACKER!$D:$D,PASTE_DQS_TRACKER!$C:$C,Swaps_wk!$AQ88,PASTE_DQS_TRACKER!$B:$B,Swaps_wk!L$2,PASTE_DQS_TRACKER!$A:$A,"&gt;="&amp;$A$1,PASTE_DQS_TRACKER!$A:$A,"&lt;="&amp;$A$2)-SUMIFS(PASTE_DQS_TRACKER!$D:$D,PASTE_DQS_TRACKER!$C:$C,Swaps_wk!$AQ88,PASTE_DQS_TRACKER!$E:$E,Swaps_wk!L$2,PASTE_DQS_TRACKER!$A:$A,"&gt;="&amp;$A$1,PASTE_DQS_TRACKER!$A:$A,"&lt;="&amp;$A$2)</f>
        <v>0</v>
      </c>
      <c r="M88" s="6">
        <f>SUMIFS(PASTE_DQS_TRACKER!$D:$D,PASTE_DQS_TRACKER!$C:$C,Swaps_wk!$AQ88,PASTE_DQS_TRACKER!$B:$B,Swaps_wk!M$2,PASTE_DQS_TRACKER!$A:$A,"&gt;="&amp;$A$1,PASTE_DQS_TRACKER!$A:$A,"&lt;="&amp;$A$2)-SUMIFS(PASTE_DQS_TRACKER!$D:$D,PASTE_DQS_TRACKER!$C:$C,Swaps_wk!$AQ88,PASTE_DQS_TRACKER!$E:$E,Swaps_wk!M$2,PASTE_DQS_TRACKER!$A:$A,"&gt;="&amp;$A$1,PASTE_DQS_TRACKER!$A:$A,"&lt;="&amp;$A$2)</f>
        <v>0</v>
      </c>
      <c r="N88" s="6">
        <f>SUMIFS(PASTE_DQS_TRACKER!$D:$D,PASTE_DQS_TRACKER!$C:$C,Swaps_wk!$AQ88,PASTE_DQS_TRACKER!$B:$B,Swaps_wk!N$2,PASTE_DQS_TRACKER!$A:$A,"&gt;="&amp;$A$1,PASTE_DQS_TRACKER!$A:$A,"&lt;="&amp;$A$2)-SUMIFS(PASTE_DQS_TRACKER!$D:$D,PASTE_DQS_TRACKER!$C:$C,Swaps_wk!$AQ88,PASTE_DQS_TRACKER!$E:$E,Swaps_wk!N$2,PASTE_DQS_TRACKER!$A:$A,"&gt;="&amp;$A$1,PASTE_DQS_TRACKER!$A:$A,"&lt;="&amp;$A$2)</f>
        <v>0</v>
      </c>
      <c r="O88" s="6">
        <f>SUMIFS(PASTE_DQS_TRACKER!$D:$D,PASTE_DQS_TRACKER!$C:$C,Swaps_wk!$AQ88,PASTE_DQS_TRACKER!$B:$B,Swaps_wk!O$2,PASTE_DQS_TRACKER!$A:$A,"&gt;="&amp;$A$1,PASTE_DQS_TRACKER!$A:$A,"&lt;="&amp;$A$2)-SUMIFS(PASTE_DQS_TRACKER!$D:$D,PASTE_DQS_TRACKER!$C:$C,Swaps_wk!$AQ88,PASTE_DQS_TRACKER!$E:$E,Swaps_wk!O$2,PASTE_DQS_TRACKER!$A:$A,"&gt;="&amp;$A$1,PASTE_DQS_TRACKER!$A:$A,"&lt;="&amp;$A$2)</f>
        <v>0</v>
      </c>
      <c r="P88" s="6">
        <f>SUMIFS(PASTE_DQS_TRACKER!$D:$D,PASTE_DQS_TRACKER!$C:$C,Swaps_wk!$AQ88,PASTE_DQS_TRACKER!$B:$B,Swaps_wk!P$2,PASTE_DQS_TRACKER!$A:$A,"&gt;="&amp;$A$1,PASTE_DQS_TRACKER!$A:$A,"&lt;="&amp;$A$2)-SUMIFS(PASTE_DQS_TRACKER!$D:$D,PASTE_DQS_TRACKER!$C:$C,Swaps_wk!$AQ88,PASTE_DQS_TRACKER!$E:$E,Swaps_wk!P$2,PASTE_DQS_TRACKER!$A:$A,"&gt;="&amp;$A$1,PASTE_DQS_TRACKER!$A:$A,"&lt;="&amp;$A$2)</f>
        <v>0</v>
      </c>
      <c r="Q88" s="6">
        <f>SUMIFS(PASTE_DQS_TRACKER!$D:$D,PASTE_DQS_TRACKER!$C:$C,Swaps_wk!$AQ88,PASTE_DQS_TRACKER!$B:$B,Swaps_wk!Q$2,PASTE_DQS_TRACKER!$A:$A,"&gt;="&amp;$A$1,PASTE_DQS_TRACKER!$A:$A,"&lt;="&amp;$A$2)-SUMIFS(PASTE_DQS_TRACKER!$D:$D,PASTE_DQS_TRACKER!$C:$C,Swaps_wk!$AQ88,PASTE_DQS_TRACKER!$E:$E,Swaps_wk!Q$2,PASTE_DQS_TRACKER!$A:$A,"&gt;="&amp;$A$1,PASTE_DQS_TRACKER!$A:$A,"&lt;="&amp;$A$2)</f>
        <v>0</v>
      </c>
      <c r="R88" s="6">
        <f>SUMIFS(PASTE_DQS_TRACKER!$D:$D,PASTE_DQS_TRACKER!$C:$C,Swaps_wk!$AQ88,PASTE_DQS_TRACKER!$B:$B,Swaps_wk!R$2,PASTE_DQS_TRACKER!$A:$A,"&gt;="&amp;$A$1,PASTE_DQS_TRACKER!$A:$A,"&lt;="&amp;$A$2)-SUMIFS(PASTE_DQS_TRACKER!$D:$D,PASTE_DQS_TRACKER!$C:$C,Swaps_wk!$AQ88,PASTE_DQS_TRACKER!$E:$E,Swaps_wk!R$2,PASTE_DQS_TRACKER!$A:$A,"&gt;="&amp;$A$1,PASTE_DQS_TRACKER!$A:$A,"&lt;="&amp;$A$2)</f>
        <v>0</v>
      </c>
      <c r="S88" s="6">
        <f>SUMIFS(PASTE_DQS_TRACKER!$D:$D,PASTE_DQS_TRACKER!$C:$C,Swaps_wk!$AQ88,PASTE_DQS_TRACKER!$B:$B,Swaps_wk!S$2,PASTE_DQS_TRACKER!$A:$A,"&gt;="&amp;$A$1,PASTE_DQS_TRACKER!$A:$A,"&lt;="&amp;$A$2)-SUMIFS(PASTE_DQS_TRACKER!$D:$D,PASTE_DQS_TRACKER!$C:$C,Swaps_wk!$AQ88,PASTE_DQS_TRACKER!$E:$E,Swaps_wk!S$2,PASTE_DQS_TRACKER!$A:$A,"&gt;="&amp;$A$1,PASTE_DQS_TRACKER!$A:$A,"&lt;="&amp;$A$2)</f>
        <v>0</v>
      </c>
      <c r="T88" s="6">
        <f>SUMIFS(PASTE_DQS_TRACKER!$D:$D,PASTE_DQS_TRACKER!$C:$C,Swaps_wk!$AQ88,PASTE_DQS_TRACKER!$B:$B,Swaps_wk!T$2,PASTE_DQS_TRACKER!$A:$A,"&gt;="&amp;$A$1,PASTE_DQS_TRACKER!$A:$A,"&lt;="&amp;$A$2)-SUMIFS(PASTE_DQS_TRACKER!$D:$D,PASTE_DQS_TRACKER!$C:$C,Swaps_wk!$AQ88,PASTE_DQS_TRACKER!$E:$E,Swaps_wk!T$2,PASTE_DQS_TRACKER!$A:$A,"&gt;="&amp;$A$1,PASTE_DQS_TRACKER!$A:$A,"&lt;="&amp;$A$2)</f>
        <v>0</v>
      </c>
      <c r="U88" s="6">
        <f>SUMIFS(PASTE_DQS_TRACKER!$D:$D,PASTE_DQS_TRACKER!$C:$C,Swaps_wk!$AQ88,PASTE_DQS_TRACKER!$B:$B,Swaps_wk!U$2,PASTE_DQS_TRACKER!$A:$A,"&gt;="&amp;$A$1,PASTE_DQS_TRACKER!$A:$A,"&lt;="&amp;$A$2)-SUMIFS(PASTE_DQS_TRACKER!$D:$D,PASTE_DQS_TRACKER!$C:$C,Swaps_wk!$AQ88,PASTE_DQS_TRACKER!$E:$E,Swaps_wk!U$2,PASTE_DQS_TRACKER!$A:$A,"&gt;="&amp;$A$1,PASTE_DQS_TRACKER!$A:$A,"&lt;="&amp;$A$2)</f>
        <v>0</v>
      </c>
      <c r="V88" s="6">
        <f>SUMIFS(PASTE_DQS_TRACKER!$D:$D,PASTE_DQS_TRACKER!$C:$C,Swaps_wk!$AQ88,PASTE_DQS_TRACKER!$B:$B,Swaps_wk!V$2,PASTE_DQS_TRACKER!$A:$A,"&gt;="&amp;$A$1,PASTE_DQS_TRACKER!$A:$A,"&lt;="&amp;$A$2)-SUMIFS(PASTE_DQS_TRACKER!$D:$D,PASTE_DQS_TRACKER!$C:$C,Swaps_wk!$AQ88,PASTE_DQS_TRACKER!$E:$E,Swaps_wk!V$2,PASTE_DQS_TRACKER!$A:$A,"&gt;="&amp;$A$1,PASTE_DQS_TRACKER!$A:$A,"&lt;="&amp;$A$2)</f>
        <v>0</v>
      </c>
      <c r="W88" s="6">
        <f>SUMIFS(PASTE_DQS_TRACKER!$D:$D,PASTE_DQS_TRACKER!$C:$C,Swaps_wk!$AQ88,PASTE_DQS_TRACKER!$B:$B,Swaps_wk!W$2,PASTE_DQS_TRACKER!$A:$A,"&gt;="&amp;$A$1,PASTE_DQS_TRACKER!$A:$A,"&lt;="&amp;$A$2)-SUMIFS(PASTE_DQS_TRACKER!$D:$D,PASTE_DQS_TRACKER!$C:$C,Swaps_wk!$AQ88,PASTE_DQS_TRACKER!$E:$E,Swaps_wk!W$2,PASTE_DQS_TRACKER!$A:$A,"&gt;="&amp;$A$1,PASTE_DQS_TRACKER!$A:$A,"&lt;="&amp;$A$2)</f>
        <v>0</v>
      </c>
      <c r="X88" s="6">
        <f>SUMIFS(PASTE_DQS_TRACKER!$D:$D,PASTE_DQS_TRACKER!$C:$C,Swaps_wk!$AQ88,PASTE_DQS_TRACKER!$B:$B,Swaps_wk!X$2,PASTE_DQS_TRACKER!$A:$A,"&gt;="&amp;$A$1,PASTE_DQS_TRACKER!$A:$A,"&lt;="&amp;$A$2)-SUMIFS(PASTE_DQS_TRACKER!$D:$D,PASTE_DQS_TRACKER!$C:$C,Swaps_wk!$AQ88,PASTE_DQS_TRACKER!$E:$E,Swaps_wk!X$2,PASTE_DQS_TRACKER!$A:$A,"&gt;="&amp;$A$1,PASTE_DQS_TRACKER!$A:$A,"&lt;="&amp;$A$2)</f>
        <v>0</v>
      </c>
      <c r="Y88" s="6">
        <f>SUMIFS(PASTE_DQS_TRACKER!$D:$D,PASTE_DQS_TRACKER!$C:$C,Swaps_wk!$AQ88,PASTE_DQS_TRACKER!$B:$B,Swaps_wk!Y$2,PASTE_DQS_TRACKER!$A:$A,"&gt;="&amp;$A$1,PASTE_DQS_TRACKER!$A:$A,"&lt;="&amp;$A$2)-SUMIFS(PASTE_DQS_TRACKER!$D:$D,PASTE_DQS_TRACKER!$C:$C,Swaps_wk!$AQ88,PASTE_DQS_TRACKER!$E:$E,Swaps_wk!Y$2,PASTE_DQS_TRACKER!$A:$A,"&gt;="&amp;$A$1,PASTE_DQS_TRACKER!$A:$A,"&lt;="&amp;$A$2)</f>
        <v>0</v>
      </c>
      <c r="Z88" s="6">
        <f>SUMIFS(PASTE_DQS_TRACKER!$D:$D,PASTE_DQS_TRACKER!$C:$C,Swaps_wk!$AQ88,PASTE_DQS_TRACKER!$B:$B,Swaps_wk!Z$2,PASTE_DQS_TRACKER!$A:$A,"&gt;="&amp;$A$1,PASTE_DQS_TRACKER!$A:$A,"&lt;="&amp;$A$2)-SUMIFS(PASTE_DQS_TRACKER!$D:$D,PASTE_DQS_TRACKER!$C:$C,Swaps_wk!$AQ88,PASTE_DQS_TRACKER!$E:$E,Swaps_wk!Z$2,PASTE_DQS_TRACKER!$A:$A,"&gt;="&amp;$A$1,PASTE_DQS_TRACKER!$A:$A,"&lt;="&amp;$A$2)</f>
        <v>0</v>
      </c>
      <c r="AA88" s="6">
        <f>SUMIFS(PASTE_DQS_TRACKER!$D:$D,PASTE_DQS_TRACKER!$C:$C,Swaps_wk!$AQ88,PASTE_DQS_TRACKER!$B:$B,Swaps_wk!AA$2,PASTE_DQS_TRACKER!$A:$A,"&gt;="&amp;$A$1,PASTE_DQS_TRACKER!$A:$A,"&lt;="&amp;$A$2)-SUMIFS(PASTE_DQS_TRACKER!$D:$D,PASTE_DQS_TRACKER!$C:$C,Swaps_wk!$AQ88,PASTE_DQS_TRACKER!$E:$E,Swaps_wk!AA$2,PASTE_DQS_TRACKER!$A:$A,"&gt;="&amp;$A$1,PASTE_DQS_TRACKER!$A:$A,"&lt;="&amp;$A$2)</f>
        <v>0</v>
      </c>
      <c r="AB88" s="6">
        <f>SUMIFS(PASTE_DQS_TRACKER!$D:$D,PASTE_DQS_TRACKER!$C:$C,Swaps_wk!$AQ88,PASTE_DQS_TRACKER!$B:$B,Swaps_wk!AB$2,PASTE_DQS_TRACKER!$A:$A,"&gt;="&amp;$A$1,PASTE_DQS_TRACKER!$A:$A,"&lt;="&amp;$A$2)-SUMIFS(PASTE_DQS_TRACKER!$D:$D,PASTE_DQS_TRACKER!$C:$C,Swaps_wk!$AQ88,PASTE_DQS_TRACKER!$E:$E,Swaps_wk!AB$2,PASTE_DQS_TRACKER!$A:$A,"&gt;="&amp;$A$1,PASTE_DQS_TRACKER!$A:$A,"&lt;="&amp;$A$2)</f>
        <v>0</v>
      </c>
      <c r="AC88" s="6">
        <f>SUMIFS(PASTE_DQS_TRACKER!$D:$D,PASTE_DQS_TRACKER!$C:$C,Swaps_wk!$AQ88,PASTE_DQS_TRACKER!$B:$B,Swaps_wk!AC$2,PASTE_DQS_TRACKER!$A:$A,"&gt;="&amp;$A$1,PASTE_DQS_TRACKER!$A:$A,"&lt;="&amp;$A$2)-SUMIFS(PASTE_DQS_TRACKER!$D:$D,PASTE_DQS_TRACKER!$C:$C,Swaps_wk!$AQ88,PASTE_DQS_TRACKER!$E:$E,Swaps_wk!AC$2,PASTE_DQS_TRACKER!$A:$A,"&gt;="&amp;$A$1,PASTE_DQS_TRACKER!$A:$A,"&lt;="&amp;$A$2)</f>
        <v>0</v>
      </c>
      <c r="AD88" s="6">
        <f>SUMIFS(PASTE_DQS_TRACKER!$D:$D,PASTE_DQS_TRACKER!$C:$C,Swaps_wk!$AQ88,PASTE_DQS_TRACKER!$B:$B,Swaps_wk!AD$2,PASTE_DQS_TRACKER!$A:$A,"&gt;="&amp;$A$1,PASTE_DQS_TRACKER!$A:$A,"&lt;="&amp;$A$2)-SUMIFS(PASTE_DQS_TRACKER!$D:$D,PASTE_DQS_TRACKER!$C:$C,Swaps_wk!$AQ88,PASTE_DQS_TRACKER!$E:$E,Swaps_wk!AD$2,PASTE_DQS_TRACKER!$A:$A,"&gt;="&amp;$A$1,PASTE_DQS_TRACKER!$A:$A,"&lt;="&amp;$A$2)</f>
        <v>0</v>
      </c>
      <c r="AE88" s="6">
        <f>SUMIFS(PASTE_DQS_TRACKER!$D:$D,PASTE_DQS_TRACKER!$C:$C,Swaps_wk!$AQ88,PASTE_DQS_TRACKER!$B:$B,Swaps_wk!AE$2,PASTE_DQS_TRACKER!$A:$A,"&gt;="&amp;$A$1,PASTE_DQS_TRACKER!$A:$A,"&lt;="&amp;$A$2)-SUMIFS(PASTE_DQS_TRACKER!$D:$D,PASTE_DQS_TRACKER!$C:$C,Swaps_wk!$AQ88,PASTE_DQS_TRACKER!$E:$E,Swaps_wk!AE$2,PASTE_DQS_TRACKER!$A:$A,"&gt;="&amp;$A$1,PASTE_DQS_TRACKER!$A:$A,"&lt;="&amp;$A$2)</f>
        <v>0</v>
      </c>
      <c r="AF88" s="6">
        <f>SUMIFS(PASTE_DQS_TRACKER!$D:$D,PASTE_DQS_TRACKER!$C:$C,Swaps_wk!$AQ88,PASTE_DQS_TRACKER!$B:$B,Swaps_wk!AF$2,PASTE_DQS_TRACKER!$A:$A,"&gt;="&amp;$A$1,PASTE_DQS_TRACKER!$A:$A,"&lt;="&amp;$A$2)-SUMIFS(PASTE_DQS_TRACKER!$D:$D,PASTE_DQS_TRACKER!$C:$C,Swaps_wk!$AQ88,PASTE_DQS_TRACKER!$E:$E,Swaps_wk!AF$2,PASTE_DQS_TRACKER!$A:$A,"&gt;="&amp;$A$1,PASTE_DQS_TRACKER!$A:$A,"&lt;="&amp;$A$2)</f>
        <v>0</v>
      </c>
      <c r="AG88" s="6">
        <f>SUMIFS(PASTE_DQS_TRACKER!$D:$D,PASTE_DQS_TRACKER!$C:$C,Swaps_wk!$AQ88,PASTE_DQS_TRACKER!$B:$B,Swaps_wk!AG$2,PASTE_DQS_TRACKER!$A:$A,"&gt;="&amp;$A$1,PASTE_DQS_TRACKER!$A:$A,"&lt;="&amp;$A$2)-SUMIFS(PASTE_DQS_TRACKER!$D:$D,PASTE_DQS_TRACKER!$C:$C,Swaps_wk!$AQ88,PASTE_DQS_TRACKER!$E:$E,Swaps_wk!AG$2,PASTE_DQS_TRACKER!$A:$A,"&gt;="&amp;$A$1,PASTE_DQS_TRACKER!$A:$A,"&lt;="&amp;$A$2)</f>
        <v>0</v>
      </c>
      <c r="AH88" s="6">
        <f>SUMIFS(PASTE_DQS_TRACKER!$D:$D,PASTE_DQS_TRACKER!$C:$C,Swaps_wk!$AQ88,PASTE_DQS_TRACKER!$B:$B,Swaps_wk!AH$2,PASTE_DQS_TRACKER!$A:$A,"&gt;="&amp;$A$1,PASTE_DQS_TRACKER!$A:$A,"&lt;="&amp;$A$2)-SUMIFS(PASTE_DQS_TRACKER!$D:$D,PASTE_DQS_TRACKER!$C:$C,Swaps_wk!$AQ88,PASTE_DQS_TRACKER!$E:$E,Swaps_wk!AH$2,PASTE_DQS_TRACKER!$A:$A,"&gt;="&amp;$A$1,PASTE_DQS_TRACKER!$A:$A,"&lt;="&amp;$A$2)</f>
        <v>0</v>
      </c>
      <c r="AI88" s="6">
        <f>SUMIFS(PASTE_DQS_TRACKER!$D:$D,PASTE_DQS_TRACKER!$C:$C,Swaps_wk!$AQ88,PASTE_DQS_TRACKER!$B:$B,Swaps_wk!AI$2,PASTE_DQS_TRACKER!$A:$A,"&gt;="&amp;$A$1,PASTE_DQS_TRACKER!$A:$A,"&lt;="&amp;$A$2)-SUMIFS(PASTE_DQS_TRACKER!$D:$D,PASTE_DQS_TRACKER!$C:$C,Swaps_wk!$AQ88,PASTE_DQS_TRACKER!$E:$E,Swaps_wk!AI$2,PASTE_DQS_TRACKER!$A:$A,"&gt;="&amp;$A$1,PASTE_DQS_TRACKER!$A:$A,"&lt;="&amp;$A$2)</f>
        <v>0</v>
      </c>
      <c r="AJ88" s="6">
        <f>SUMIFS(PASTE_DQS_TRACKER!$D:$D,PASTE_DQS_TRACKER!$C:$C,Swaps_wk!$AQ88,PASTE_DQS_TRACKER!$B:$B,Swaps_wk!AJ$2,PASTE_DQS_TRACKER!$A:$A,"&gt;="&amp;$A$1,PASTE_DQS_TRACKER!$A:$A,"&lt;="&amp;$A$2)-SUMIFS(PASTE_DQS_TRACKER!$D:$D,PASTE_DQS_TRACKER!$C:$C,Swaps_wk!$AQ88,PASTE_DQS_TRACKER!$E:$E,Swaps_wk!AJ$2,PASTE_DQS_TRACKER!$A:$A,"&gt;="&amp;$A$1,PASTE_DQS_TRACKER!$A:$A,"&lt;="&amp;$A$2)</f>
        <v>0</v>
      </c>
      <c r="AK88" s="6">
        <f>SUMIFS(PASTE_DQS_TRACKER!$D:$D,PASTE_DQS_TRACKER!$C:$C,Swaps_wk!$AQ88,PASTE_DQS_TRACKER!$B:$B,Swaps_wk!AK$2,PASTE_DQS_TRACKER!$A:$A,"&gt;="&amp;$A$1,PASTE_DQS_TRACKER!$A:$A,"&lt;="&amp;$A$2)-SUMIFS(PASTE_DQS_TRACKER!$D:$D,PASTE_DQS_TRACKER!$C:$C,Swaps_wk!$AQ88,PASTE_DQS_TRACKER!$E:$E,Swaps_wk!AK$2,PASTE_DQS_TRACKER!$A:$A,"&gt;="&amp;$A$1,PASTE_DQS_TRACKER!$A:$A,"&lt;="&amp;$A$2)</f>
        <v>0</v>
      </c>
      <c r="AL88" s="6">
        <f>SUMIFS(PASTE_DQS_TRACKER!$D:$D,PASTE_DQS_TRACKER!$C:$C,Swaps_wk!$AQ88,PASTE_DQS_TRACKER!$B:$B,Swaps_wk!AL$2,PASTE_DQS_TRACKER!$A:$A,"&gt;="&amp;$A$1,PASTE_DQS_TRACKER!$A:$A,"&lt;="&amp;$A$2)-SUMIFS(PASTE_DQS_TRACKER!$D:$D,PASTE_DQS_TRACKER!$C:$C,Swaps_wk!$AQ88,PASTE_DQS_TRACKER!$E:$E,Swaps_wk!AL$2,PASTE_DQS_TRACKER!$A:$A,"&gt;="&amp;$A$1,PASTE_DQS_TRACKER!$A:$A,"&lt;="&amp;$A$2)</f>
        <v>0</v>
      </c>
      <c r="AM88" s="6">
        <f>SUMIFS(PASTE_DQS_TRACKER!$D:$D,PASTE_DQS_TRACKER!$C:$C,Swaps_wk!$AQ88,PASTE_DQS_TRACKER!$B:$B,Swaps_wk!AM$2,PASTE_DQS_TRACKER!$A:$A,"&gt;="&amp;$A$1,PASTE_DQS_TRACKER!$A:$A,"&lt;="&amp;$A$2)-SUMIFS(PASTE_DQS_TRACKER!$D:$D,PASTE_DQS_TRACKER!$C:$C,Swaps_wk!$AQ88,PASTE_DQS_TRACKER!$E:$E,Swaps_wk!AM$2,PASTE_DQS_TRACKER!$A:$A,"&gt;="&amp;$A$1,PASTE_DQS_TRACKER!$A:$A,"&lt;="&amp;$A$2)</f>
        <v>0</v>
      </c>
      <c r="AN88" s="6">
        <f>SUMIFS(PASTE_DQS_TRACKER!$D:$D,PASTE_DQS_TRACKER!$C:$C,Swaps_wk!$AQ88,PASTE_DQS_TRACKER!$B:$B,Swaps_wk!AN$2,PASTE_DQS_TRACKER!$A:$A,"&gt;="&amp;$A$1,PASTE_DQS_TRACKER!$A:$A,"&lt;="&amp;$A$2)-SUMIFS(PASTE_DQS_TRACKER!$D:$D,PASTE_DQS_TRACKER!$C:$C,Swaps_wk!$AQ88,PASTE_DQS_TRACKER!$E:$E,Swaps_wk!AN$2,PASTE_DQS_TRACKER!$A:$A,"&gt;="&amp;$A$1,PASTE_DQS_TRACKER!$A:$A,"&lt;="&amp;$A$2)</f>
        <v>0</v>
      </c>
      <c r="AO88" s="6">
        <f t="shared" si="2"/>
        <v>0</v>
      </c>
      <c r="AP88">
        <v>87</v>
      </c>
      <c r="AQ88" t="str">
        <f t="shared" si="4"/>
        <v>LEZ/*6AN58</v>
      </c>
    </row>
    <row r="89" spans="1:43" x14ac:dyDescent="0.25">
      <c r="A89" t="s">
        <v>235</v>
      </c>
      <c r="B89" s="6">
        <f>SUMIFS(PASTE_DQS_TRACKER!$D:$D,PASTE_DQS_TRACKER!$C:$C,Swaps_wk!$AQ89,PASTE_DQS_TRACKER!$B:$B,Swaps_wk!B$2,PASTE_DQS_TRACKER!$A:$A,"&gt;="&amp;$A$1,PASTE_DQS_TRACKER!$A:$A,"&lt;="&amp;$A$2)-SUMIFS(PASTE_DQS_TRACKER!$D:$D,PASTE_DQS_TRACKER!$C:$C,Swaps_wk!$AQ89,PASTE_DQS_TRACKER!$E:$E,Swaps_wk!B$2,PASTE_DQS_TRACKER!$A:$A,"&gt;="&amp;$A$1,PASTE_DQS_TRACKER!$A:$A,"&lt;="&amp;$A$2)</f>
        <v>0</v>
      </c>
      <c r="C89" s="6">
        <f>SUMIFS(PASTE_DQS_TRACKER!$D:$D,PASTE_DQS_TRACKER!$C:$C,Swaps_wk!$AQ89,PASTE_DQS_TRACKER!$B:$B,Swaps_wk!C$2,PASTE_DQS_TRACKER!$A:$A,"&gt;="&amp;$A$1,PASTE_DQS_TRACKER!$A:$A,"&lt;="&amp;$A$2)-SUMIFS(PASTE_DQS_TRACKER!$D:$D,PASTE_DQS_TRACKER!$C:$C,Swaps_wk!$AQ89,PASTE_DQS_TRACKER!$E:$E,Swaps_wk!C$2,PASTE_DQS_TRACKER!$A:$A,"&gt;="&amp;$A$1,PASTE_DQS_TRACKER!$A:$A,"&lt;="&amp;$A$2)</f>
        <v>0</v>
      </c>
      <c r="D89" s="6">
        <f>SUMIFS(PASTE_DQS_TRACKER!$D:$D,PASTE_DQS_TRACKER!$C:$C,Swaps_wk!$AQ89,PASTE_DQS_TRACKER!$B:$B,Swaps_wk!D$2,PASTE_DQS_TRACKER!$A:$A,"&gt;="&amp;$A$1,PASTE_DQS_TRACKER!$A:$A,"&lt;="&amp;$A$2)-SUMIFS(PASTE_DQS_TRACKER!$D:$D,PASTE_DQS_TRACKER!$C:$C,Swaps_wk!$AQ89,PASTE_DQS_TRACKER!$E:$E,Swaps_wk!D$2,PASTE_DQS_TRACKER!$A:$A,"&gt;="&amp;$A$1,PASTE_DQS_TRACKER!$A:$A,"&lt;="&amp;$A$2)</f>
        <v>0</v>
      </c>
      <c r="E89" s="6">
        <f>SUMIFS(PASTE_DQS_TRACKER!$D:$D,PASTE_DQS_TRACKER!$C:$C,Swaps_wk!$AQ89,PASTE_DQS_TRACKER!$B:$B,Swaps_wk!E$2,PASTE_DQS_TRACKER!$A:$A,"&gt;="&amp;$A$1,PASTE_DQS_TRACKER!$A:$A,"&lt;="&amp;$A$2)-SUMIFS(PASTE_DQS_TRACKER!$D:$D,PASTE_DQS_TRACKER!$C:$C,Swaps_wk!$AQ89,PASTE_DQS_TRACKER!$E:$E,Swaps_wk!E$2,PASTE_DQS_TRACKER!$A:$A,"&gt;="&amp;$A$1,PASTE_DQS_TRACKER!$A:$A,"&lt;="&amp;$A$2)</f>
        <v>0</v>
      </c>
      <c r="F89" s="6">
        <f>SUMIFS(PASTE_DQS_TRACKER!$D:$D,PASTE_DQS_TRACKER!$C:$C,Swaps_wk!$AQ89,PASTE_DQS_TRACKER!$B:$B,Swaps_wk!F$2,PASTE_DQS_TRACKER!$A:$A,"&gt;="&amp;$A$1,PASTE_DQS_TRACKER!$A:$A,"&lt;="&amp;$A$2)-SUMIFS(PASTE_DQS_TRACKER!$D:$D,PASTE_DQS_TRACKER!$C:$C,Swaps_wk!$AQ89,PASTE_DQS_TRACKER!$E:$E,Swaps_wk!F$2,PASTE_DQS_TRACKER!$A:$A,"&gt;="&amp;$A$1,PASTE_DQS_TRACKER!$A:$A,"&lt;="&amp;$A$2)</f>
        <v>0</v>
      </c>
      <c r="G89" s="6">
        <f>SUMIFS(PASTE_DQS_TRACKER!$D:$D,PASTE_DQS_TRACKER!$C:$C,Swaps_wk!$AQ89,PASTE_DQS_TRACKER!$B:$B,Swaps_wk!G$2,PASTE_DQS_TRACKER!$A:$A,"&gt;="&amp;$A$1,PASTE_DQS_TRACKER!$A:$A,"&lt;="&amp;$A$2)-SUMIFS(PASTE_DQS_TRACKER!$D:$D,PASTE_DQS_TRACKER!$C:$C,Swaps_wk!$AQ89,PASTE_DQS_TRACKER!$E:$E,Swaps_wk!G$2,PASTE_DQS_TRACKER!$A:$A,"&gt;="&amp;$A$1,PASTE_DQS_TRACKER!$A:$A,"&lt;="&amp;$A$2)</f>
        <v>0</v>
      </c>
      <c r="H89" s="6">
        <f>SUMIFS(PASTE_DQS_TRACKER!$D:$D,PASTE_DQS_TRACKER!$C:$C,Swaps_wk!$AQ89,PASTE_DQS_TRACKER!$B:$B,Swaps_wk!H$2,PASTE_DQS_TRACKER!$A:$A,"&gt;="&amp;$A$1,PASTE_DQS_TRACKER!$A:$A,"&lt;="&amp;$A$2)-SUMIFS(PASTE_DQS_TRACKER!$D:$D,PASTE_DQS_TRACKER!$C:$C,Swaps_wk!$AQ89,PASTE_DQS_TRACKER!$E:$E,Swaps_wk!H$2,PASTE_DQS_TRACKER!$A:$A,"&gt;="&amp;$A$1,PASTE_DQS_TRACKER!$A:$A,"&lt;="&amp;$A$2)</f>
        <v>0</v>
      </c>
      <c r="I89" s="6">
        <f>SUMIFS(PASTE_DQS_TRACKER!$D:$D,PASTE_DQS_TRACKER!$C:$C,Swaps_wk!$AQ89,PASTE_DQS_TRACKER!$B:$B,Swaps_wk!I$2,PASTE_DQS_TRACKER!$A:$A,"&gt;="&amp;$A$1,PASTE_DQS_TRACKER!$A:$A,"&lt;="&amp;$A$2)-SUMIFS(PASTE_DQS_TRACKER!$D:$D,PASTE_DQS_TRACKER!$C:$C,Swaps_wk!$AQ89,PASTE_DQS_TRACKER!$E:$E,Swaps_wk!I$2,PASTE_DQS_TRACKER!$A:$A,"&gt;="&amp;$A$1,PASTE_DQS_TRACKER!$A:$A,"&lt;="&amp;$A$2)</f>
        <v>0</v>
      </c>
      <c r="J89" s="6">
        <f>SUMIFS(PASTE_DQS_TRACKER!$D:$D,PASTE_DQS_TRACKER!$C:$C,Swaps_wk!$AQ89,PASTE_DQS_TRACKER!$B:$B,Swaps_wk!J$2,PASTE_DQS_TRACKER!$A:$A,"&gt;="&amp;$A$1,PASTE_DQS_TRACKER!$A:$A,"&lt;="&amp;$A$2)-SUMIFS(PASTE_DQS_TRACKER!$D:$D,PASTE_DQS_TRACKER!$C:$C,Swaps_wk!$AQ89,PASTE_DQS_TRACKER!$E:$E,Swaps_wk!J$2,PASTE_DQS_TRACKER!$A:$A,"&gt;="&amp;$A$1,PASTE_DQS_TRACKER!$A:$A,"&lt;="&amp;$A$2)</f>
        <v>0</v>
      </c>
      <c r="K89" s="6">
        <f>SUMIFS(PASTE_DQS_TRACKER!$D:$D,PASTE_DQS_TRACKER!$C:$C,Swaps_wk!$AQ89,PASTE_DQS_TRACKER!$B:$B,Swaps_wk!K$2,PASTE_DQS_TRACKER!$A:$A,"&gt;="&amp;$A$1,PASTE_DQS_TRACKER!$A:$A,"&lt;="&amp;$A$2)-SUMIFS(PASTE_DQS_TRACKER!$D:$D,PASTE_DQS_TRACKER!$C:$C,Swaps_wk!$AQ89,PASTE_DQS_TRACKER!$E:$E,Swaps_wk!K$2,PASTE_DQS_TRACKER!$A:$A,"&gt;="&amp;$A$1,PASTE_DQS_TRACKER!$A:$A,"&lt;="&amp;$A$2)</f>
        <v>0</v>
      </c>
      <c r="L89" s="6">
        <f>SUMIFS(PASTE_DQS_TRACKER!$D:$D,PASTE_DQS_TRACKER!$C:$C,Swaps_wk!$AQ89,PASTE_DQS_TRACKER!$B:$B,Swaps_wk!L$2,PASTE_DQS_TRACKER!$A:$A,"&gt;="&amp;$A$1,PASTE_DQS_TRACKER!$A:$A,"&lt;="&amp;$A$2)-SUMIFS(PASTE_DQS_TRACKER!$D:$D,PASTE_DQS_TRACKER!$C:$C,Swaps_wk!$AQ89,PASTE_DQS_TRACKER!$E:$E,Swaps_wk!L$2,PASTE_DQS_TRACKER!$A:$A,"&gt;="&amp;$A$1,PASTE_DQS_TRACKER!$A:$A,"&lt;="&amp;$A$2)</f>
        <v>0</v>
      </c>
      <c r="M89" s="6">
        <f>SUMIFS(PASTE_DQS_TRACKER!$D:$D,PASTE_DQS_TRACKER!$C:$C,Swaps_wk!$AQ89,PASTE_DQS_TRACKER!$B:$B,Swaps_wk!M$2,PASTE_DQS_TRACKER!$A:$A,"&gt;="&amp;$A$1,PASTE_DQS_TRACKER!$A:$A,"&lt;="&amp;$A$2)-SUMIFS(PASTE_DQS_TRACKER!$D:$D,PASTE_DQS_TRACKER!$C:$C,Swaps_wk!$AQ89,PASTE_DQS_TRACKER!$E:$E,Swaps_wk!M$2,PASTE_DQS_TRACKER!$A:$A,"&gt;="&amp;$A$1,PASTE_DQS_TRACKER!$A:$A,"&lt;="&amp;$A$2)</f>
        <v>0</v>
      </c>
      <c r="N89" s="6">
        <f>SUMIFS(PASTE_DQS_TRACKER!$D:$D,PASTE_DQS_TRACKER!$C:$C,Swaps_wk!$AQ89,PASTE_DQS_TRACKER!$B:$B,Swaps_wk!N$2,PASTE_DQS_TRACKER!$A:$A,"&gt;="&amp;$A$1,PASTE_DQS_TRACKER!$A:$A,"&lt;="&amp;$A$2)-SUMIFS(PASTE_DQS_TRACKER!$D:$D,PASTE_DQS_TRACKER!$C:$C,Swaps_wk!$AQ89,PASTE_DQS_TRACKER!$E:$E,Swaps_wk!N$2,PASTE_DQS_TRACKER!$A:$A,"&gt;="&amp;$A$1,PASTE_DQS_TRACKER!$A:$A,"&lt;="&amp;$A$2)</f>
        <v>0</v>
      </c>
      <c r="O89" s="6">
        <f>SUMIFS(PASTE_DQS_TRACKER!$D:$D,PASTE_DQS_TRACKER!$C:$C,Swaps_wk!$AQ89,PASTE_DQS_TRACKER!$B:$B,Swaps_wk!O$2,PASTE_DQS_TRACKER!$A:$A,"&gt;="&amp;$A$1,PASTE_DQS_TRACKER!$A:$A,"&lt;="&amp;$A$2)-SUMIFS(PASTE_DQS_TRACKER!$D:$D,PASTE_DQS_TRACKER!$C:$C,Swaps_wk!$AQ89,PASTE_DQS_TRACKER!$E:$E,Swaps_wk!O$2,PASTE_DQS_TRACKER!$A:$A,"&gt;="&amp;$A$1,PASTE_DQS_TRACKER!$A:$A,"&lt;="&amp;$A$2)</f>
        <v>0</v>
      </c>
      <c r="P89" s="6">
        <f>SUMIFS(PASTE_DQS_TRACKER!$D:$D,PASTE_DQS_TRACKER!$C:$C,Swaps_wk!$AQ89,PASTE_DQS_TRACKER!$B:$B,Swaps_wk!P$2,PASTE_DQS_TRACKER!$A:$A,"&gt;="&amp;$A$1,PASTE_DQS_TRACKER!$A:$A,"&lt;="&amp;$A$2)-SUMIFS(PASTE_DQS_TRACKER!$D:$D,PASTE_DQS_TRACKER!$C:$C,Swaps_wk!$AQ89,PASTE_DQS_TRACKER!$E:$E,Swaps_wk!P$2,PASTE_DQS_TRACKER!$A:$A,"&gt;="&amp;$A$1,PASTE_DQS_TRACKER!$A:$A,"&lt;="&amp;$A$2)</f>
        <v>0</v>
      </c>
      <c r="Q89" s="6">
        <f>SUMIFS(PASTE_DQS_TRACKER!$D:$D,PASTE_DQS_TRACKER!$C:$C,Swaps_wk!$AQ89,PASTE_DQS_TRACKER!$B:$B,Swaps_wk!Q$2,PASTE_DQS_TRACKER!$A:$A,"&gt;="&amp;$A$1,PASTE_DQS_TRACKER!$A:$A,"&lt;="&amp;$A$2)-SUMIFS(PASTE_DQS_TRACKER!$D:$D,PASTE_DQS_TRACKER!$C:$C,Swaps_wk!$AQ89,PASTE_DQS_TRACKER!$E:$E,Swaps_wk!Q$2,PASTE_DQS_TRACKER!$A:$A,"&gt;="&amp;$A$1,PASTE_DQS_TRACKER!$A:$A,"&lt;="&amp;$A$2)</f>
        <v>0</v>
      </c>
      <c r="R89" s="6">
        <f>SUMIFS(PASTE_DQS_TRACKER!$D:$D,PASTE_DQS_TRACKER!$C:$C,Swaps_wk!$AQ89,PASTE_DQS_TRACKER!$B:$B,Swaps_wk!R$2,PASTE_DQS_TRACKER!$A:$A,"&gt;="&amp;$A$1,PASTE_DQS_TRACKER!$A:$A,"&lt;="&amp;$A$2)-SUMIFS(PASTE_DQS_TRACKER!$D:$D,PASTE_DQS_TRACKER!$C:$C,Swaps_wk!$AQ89,PASTE_DQS_TRACKER!$E:$E,Swaps_wk!R$2,PASTE_DQS_TRACKER!$A:$A,"&gt;="&amp;$A$1,PASTE_DQS_TRACKER!$A:$A,"&lt;="&amp;$A$2)</f>
        <v>0</v>
      </c>
      <c r="S89" s="6">
        <f>SUMIFS(PASTE_DQS_TRACKER!$D:$D,PASTE_DQS_TRACKER!$C:$C,Swaps_wk!$AQ89,PASTE_DQS_TRACKER!$B:$B,Swaps_wk!S$2,PASTE_DQS_TRACKER!$A:$A,"&gt;="&amp;$A$1,PASTE_DQS_TRACKER!$A:$A,"&lt;="&amp;$A$2)-SUMIFS(PASTE_DQS_TRACKER!$D:$D,PASTE_DQS_TRACKER!$C:$C,Swaps_wk!$AQ89,PASTE_DQS_TRACKER!$E:$E,Swaps_wk!S$2,PASTE_DQS_TRACKER!$A:$A,"&gt;="&amp;$A$1,PASTE_DQS_TRACKER!$A:$A,"&lt;="&amp;$A$2)</f>
        <v>0</v>
      </c>
      <c r="T89" s="6">
        <f>SUMIFS(PASTE_DQS_TRACKER!$D:$D,PASTE_DQS_TRACKER!$C:$C,Swaps_wk!$AQ89,PASTE_DQS_TRACKER!$B:$B,Swaps_wk!T$2,PASTE_DQS_TRACKER!$A:$A,"&gt;="&amp;$A$1,PASTE_DQS_TRACKER!$A:$A,"&lt;="&amp;$A$2)-SUMIFS(PASTE_DQS_TRACKER!$D:$D,PASTE_DQS_TRACKER!$C:$C,Swaps_wk!$AQ89,PASTE_DQS_TRACKER!$E:$E,Swaps_wk!T$2,PASTE_DQS_TRACKER!$A:$A,"&gt;="&amp;$A$1,PASTE_DQS_TRACKER!$A:$A,"&lt;="&amp;$A$2)</f>
        <v>0</v>
      </c>
      <c r="U89" s="6">
        <f>SUMIFS(PASTE_DQS_TRACKER!$D:$D,PASTE_DQS_TRACKER!$C:$C,Swaps_wk!$AQ89,PASTE_DQS_TRACKER!$B:$B,Swaps_wk!U$2,PASTE_DQS_TRACKER!$A:$A,"&gt;="&amp;$A$1,PASTE_DQS_TRACKER!$A:$A,"&lt;="&amp;$A$2)-SUMIFS(PASTE_DQS_TRACKER!$D:$D,PASTE_DQS_TRACKER!$C:$C,Swaps_wk!$AQ89,PASTE_DQS_TRACKER!$E:$E,Swaps_wk!U$2,PASTE_DQS_TRACKER!$A:$A,"&gt;="&amp;$A$1,PASTE_DQS_TRACKER!$A:$A,"&lt;="&amp;$A$2)</f>
        <v>0</v>
      </c>
      <c r="V89" s="6">
        <f>SUMIFS(PASTE_DQS_TRACKER!$D:$D,PASTE_DQS_TRACKER!$C:$C,Swaps_wk!$AQ89,PASTE_DQS_TRACKER!$B:$B,Swaps_wk!V$2,PASTE_DQS_TRACKER!$A:$A,"&gt;="&amp;$A$1,PASTE_DQS_TRACKER!$A:$A,"&lt;="&amp;$A$2)-SUMIFS(PASTE_DQS_TRACKER!$D:$D,PASTE_DQS_TRACKER!$C:$C,Swaps_wk!$AQ89,PASTE_DQS_TRACKER!$E:$E,Swaps_wk!V$2,PASTE_DQS_TRACKER!$A:$A,"&gt;="&amp;$A$1,PASTE_DQS_TRACKER!$A:$A,"&lt;="&amp;$A$2)</f>
        <v>0</v>
      </c>
      <c r="W89" s="6">
        <f>SUMIFS(PASTE_DQS_TRACKER!$D:$D,PASTE_DQS_TRACKER!$C:$C,Swaps_wk!$AQ89,PASTE_DQS_TRACKER!$B:$B,Swaps_wk!W$2,PASTE_DQS_TRACKER!$A:$A,"&gt;="&amp;$A$1,PASTE_DQS_TRACKER!$A:$A,"&lt;="&amp;$A$2)-SUMIFS(PASTE_DQS_TRACKER!$D:$D,PASTE_DQS_TRACKER!$C:$C,Swaps_wk!$AQ89,PASTE_DQS_TRACKER!$E:$E,Swaps_wk!W$2,PASTE_DQS_TRACKER!$A:$A,"&gt;="&amp;$A$1,PASTE_DQS_TRACKER!$A:$A,"&lt;="&amp;$A$2)</f>
        <v>0</v>
      </c>
      <c r="X89" s="6">
        <f>SUMIFS(PASTE_DQS_TRACKER!$D:$D,PASTE_DQS_TRACKER!$C:$C,Swaps_wk!$AQ89,PASTE_DQS_TRACKER!$B:$B,Swaps_wk!X$2,PASTE_DQS_TRACKER!$A:$A,"&gt;="&amp;$A$1,PASTE_DQS_TRACKER!$A:$A,"&lt;="&amp;$A$2)-SUMIFS(PASTE_DQS_TRACKER!$D:$D,PASTE_DQS_TRACKER!$C:$C,Swaps_wk!$AQ89,PASTE_DQS_TRACKER!$E:$E,Swaps_wk!X$2,PASTE_DQS_TRACKER!$A:$A,"&gt;="&amp;$A$1,PASTE_DQS_TRACKER!$A:$A,"&lt;="&amp;$A$2)</f>
        <v>0</v>
      </c>
      <c r="Y89" s="6">
        <f>SUMIFS(PASTE_DQS_TRACKER!$D:$D,PASTE_DQS_TRACKER!$C:$C,Swaps_wk!$AQ89,PASTE_DQS_TRACKER!$B:$B,Swaps_wk!Y$2,PASTE_DQS_TRACKER!$A:$A,"&gt;="&amp;$A$1,PASTE_DQS_TRACKER!$A:$A,"&lt;="&amp;$A$2)-SUMIFS(PASTE_DQS_TRACKER!$D:$D,PASTE_DQS_TRACKER!$C:$C,Swaps_wk!$AQ89,PASTE_DQS_TRACKER!$E:$E,Swaps_wk!Y$2,PASTE_DQS_TRACKER!$A:$A,"&gt;="&amp;$A$1,PASTE_DQS_TRACKER!$A:$A,"&lt;="&amp;$A$2)</f>
        <v>0</v>
      </c>
      <c r="Z89" s="6">
        <f>SUMIFS(PASTE_DQS_TRACKER!$D:$D,PASTE_DQS_TRACKER!$C:$C,Swaps_wk!$AQ89,PASTE_DQS_TRACKER!$B:$B,Swaps_wk!Z$2,PASTE_DQS_TRACKER!$A:$A,"&gt;="&amp;$A$1,PASTE_DQS_TRACKER!$A:$A,"&lt;="&amp;$A$2)-SUMIFS(PASTE_DQS_TRACKER!$D:$D,PASTE_DQS_TRACKER!$C:$C,Swaps_wk!$AQ89,PASTE_DQS_TRACKER!$E:$E,Swaps_wk!Z$2,PASTE_DQS_TRACKER!$A:$A,"&gt;="&amp;$A$1,PASTE_DQS_TRACKER!$A:$A,"&lt;="&amp;$A$2)</f>
        <v>0</v>
      </c>
      <c r="AA89" s="6">
        <f>SUMIFS(PASTE_DQS_TRACKER!$D:$D,PASTE_DQS_TRACKER!$C:$C,Swaps_wk!$AQ89,PASTE_DQS_TRACKER!$B:$B,Swaps_wk!AA$2,PASTE_DQS_TRACKER!$A:$A,"&gt;="&amp;$A$1,PASTE_DQS_TRACKER!$A:$A,"&lt;="&amp;$A$2)-SUMIFS(PASTE_DQS_TRACKER!$D:$D,PASTE_DQS_TRACKER!$C:$C,Swaps_wk!$AQ89,PASTE_DQS_TRACKER!$E:$E,Swaps_wk!AA$2,PASTE_DQS_TRACKER!$A:$A,"&gt;="&amp;$A$1,PASTE_DQS_TRACKER!$A:$A,"&lt;="&amp;$A$2)</f>
        <v>0</v>
      </c>
      <c r="AB89" s="6">
        <f>SUMIFS(PASTE_DQS_TRACKER!$D:$D,PASTE_DQS_TRACKER!$C:$C,Swaps_wk!$AQ89,PASTE_DQS_TRACKER!$B:$B,Swaps_wk!AB$2,PASTE_DQS_TRACKER!$A:$A,"&gt;="&amp;$A$1,PASTE_DQS_TRACKER!$A:$A,"&lt;="&amp;$A$2)-SUMIFS(PASTE_DQS_TRACKER!$D:$D,PASTE_DQS_TRACKER!$C:$C,Swaps_wk!$AQ89,PASTE_DQS_TRACKER!$E:$E,Swaps_wk!AB$2,PASTE_DQS_TRACKER!$A:$A,"&gt;="&amp;$A$1,PASTE_DQS_TRACKER!$A:$A,"&lt;="&amp;$A$2)</f>
        <v>0</v>
      </c>
      <c r="AC89" s="6">
        <f>SUMIFS(PASTE_DQS_TRACKER!$D:$D,PASTE_DQS_TRACKER!$C:$C,Swaps_wk!$AQ89,PASTE_DQS_TRACKER!$B:$B,Swaps_wk!AC$2,PASTE_DQS_TRACKER!$A:$A,"&gt;="&amp;$A$1,PASTE_DQS_TRACKER!$A:$A,"&lt;="&amp;$A$2)-SUMIFS(PASTE_DQS_TRACKER!$D:$D,PASTE_DQS_TRACKER!$C:$C,Swaps_wk!$AQ89,PASTE_DQS_TRACKER!$E:$E,Swaps_wk!AC$2,PASTE_DQS_TRACKER!$A:$A,"&gt;="&amp;$A$1,PASTE_DQS_TRACKER!$A:$A,"&lt;="&amp;$A$2)</f>
        <v>0</v>
      </c>
      <c r="AD89" s="6">
        <f>SUMIFS(PASTE_DQS_TRACKER!$D:$D,PASTE_DQS_TRACKER!$C:$C,Swaps_wk!$AQ89,PASTE_DQS_TRACKER!$B:$B,Swaps_wk!AD$2,PASTE_DQS_TRACKER!$A:$A,"&gt;="&amp;$A$1,PASTE_DQS_TRACKER!$A:$A,"&lt;="&amp;$A$2)-SUMIFS(PASTE_DQS_TRACKER!$D:$D,PASTE_DQS_TRACKER!$C:$C,Swaps_wk!$AQ89,PASTE_DQS_TRACKER!$E:$E,Swaps_wk!AD$2,PASTE_DQS_TRACKER!$A:$A,"&gt;="&amp;$A$1,PASTE_DQS_TRACKER!$A:$A,"&lt;="&amp;$A$2)</f>
        <v>0</v>
      </c>
      <c r="AE89" s="6">
        <f>SUMIFS(PASTE_DQS_TRACKER!$D:$D,PASTE_DQS_TRACKER!$C:$C,Swaps_wk!$AQ89,PASTE_DQS_TRACKER!$B:$B,Swaps_wk!AE$2,PASTE_DQS_TRACKER!$A:$A,"&gt;="&amp;$A$1,PASTE_DQS_TRACKER!$A:$A,"&lt;="&amp;$A$2)-SUMIFS(PASTE_DQS_TRACKER!$D:$D,PASTE_DQS_TRACKER!$C:$C,Swaps_wk!$AQ89,PASTE_DQS_TRACKER!$E:$E,Swaps_wk!AE$2,PASTE_DQS_TRACKER!$A:$A,"&gt;="&amp;$A$1,PASTE_DQS_TRACKER!$A:$A,"&lt;="&amp;$A$2)</f>
        <v>0</v>
      </c>
      <c r="AF89" s="6">
        <f>SUMIFS(PASTE_DQS_TRACKER!$D:$D,PASTE_DQS_TRACKER!$C:$C,Swaps_wk!$AQ89,PASTE_DQS_TRACKER!$B:$B,Swaps_wk!AF$2,PASTE_DQS_TRACKER!$A:$A,"&gt;="&amp;$A$1,PASTE_DQS_TRACKER!$A:$A,"&lt;="&amp;$A$2)-SUMIFS(PASTE_DQS_TRACKER!$D:$D,PASTE_DQS_TRACKER!$C:$C,Swaps_wk!$AQ89,PASTE_DQS_TRACKER!$E:$E,Swaps_wk!AF$2,PASTE_DQS_TRACKER!$A:$A,"&gt;="&amp;$A$1,PASTE_DQS_TRACKER!$A:$A,"&lt;="&amp;$A$2)</f>
        <v>0</v>
      </c>
      <c r="AG89" s="6">
        <f>SUMIFS(PASTE_DQS_TRACKER!$D:$D,PASTE_DQS_TRACKER!$C:$C,Swaps_wk!$AQ89,PASTE_DQS_TRACKER!$B:$B,Swaps_wk!AG$2,PASTE_DQS_TRACKER!$A:$A,"&gt;="&amp;$A$1,PASTE_DQS_TRACKER!$A:$A,"&lt;="&amp;$A$2)-SUMIFS(PASTE_DQS_TRACKER!$D:$D,PASTE_DQS_TRACKER!$C:$C,Swaps_wk!$AQ89,PASTE_DQS_TRACKER!$E:$E,Swaps_wk!AG$2,PASTE_DQS_TRACKER!$A:$A,"&gt;="&amp;$A$1,PASTE_DQS_TRACKER!$A:$A,"&lt;="&amp;$A$2)</f>
        <v>0</v>
      </c>
      <c r="AH89" s="6">
        <f>SUMIFS(PASTE_DQS_TRACKER!$D:$D,PASTE_DQS_TRACKER!$C:$C,Swaps_wk!$AQ89,PASTE_DQS_TRACKER!$B:$B,Swaps_wk!AH$2,PASTE_DQS_TRACKER!$A:$A,"&gt;="&amp;$A$1,PASTE_DQS_TRACKER!$A:$A,"&lt;="&amp;$A$2)-SUMIFS(PASTE_DQS_TRACKER!$D:$D,PASTE_DQS_TRACKER!$C:$C,Swaps_wk!$AQ89,PASTE_DQS_TRACKER!$E:$E,Swaps_wk!AH$2,PASTE_DQS_TRACKER!$A:$A,"&gt;="&amp;$A$1,PASTE_DQS_TRACKER!$A:$A,"&lt;="&amp;$A$2)</f>
        <v>0</v>
      </c>
      <c r="AI89" s="6">
        <f>SUMIFS(PASTE_DQS_TRACKER!$D:$D,PASTE_DQS_TRACKER!$C:$C,Swaps_wk!$AQ89,PASTE_DQS_TRACKER!$B:$B,Swaps_wk!AI$2,PASTE_DQS_TRACKER!$A:$A,"&gt;="&amp;$A$1,PASTE_DQS_TRACKER!$A:$A,"&lt;="&amp;$A$2)-SUMIFS(PASTE_DQS_TRACKER!$D:$D,PASTE_DQS_TRACKER!$C:$C,Swaps_wk!$AQ89,PASTE_DQS_TRACKER!$E:$E,Swaps_wk!AI$2,PASTE_DQS_TRACKER!$A:$A,"&gt;="&amp;$A$1,PASTE_DQS_TRACKER!$A:$A,"&lt;="&amp;$A$2)</f>
        <v>0</v>
      </c>
      <c r="AJ89" s="6">
        <f>SUMIFS(PASTE_DQS_TRACKER!$D:$D,PASTE_DQS_TRACKER!$C:$C,Swaps_wk!$AQ89,PASTE_DQS_TRACKER!$B:$B,Swaps_wk!AJ$2,PASTE_DQS_TRACKER!$A:$A,"&gt;="&amp;$A$1,PASTE_DQS_TRACKER!$A:$A,"&lt;="&amp;$A$2)-SUMIFS(PASTE_DQS_TRACKER!$D:$D,PASTE_DQS_TRACKER!$C:$C,Swaps_wk!$AQ89,PASTE_DQS_TRACKER!$E:$E,Swaps_wk!AJ$2,PASTE_DQS_TRACKER!$A:$A,"&gt;="&amp;$A$1,PASTE_DQS_TRACKER!$A:$A,"&lt;="&amp;$A$2)</f>
        <v>0</v>
      </c>
      <c r="AK89" s="6">
        <f>SUMIFS(PASTE_DQS_TRACKER!$D:$D,PASTE_DQS_TRACKER!$C:$C,Swaps_wk!$AQ89,PASTE_DQS_TRACKER!$B:$B,Swaps_wk!AK$2,PASTE_DQS_TRACKER!$A:$A,"&gt;="&amp;$A$1,PASTE_DQS_TRACKER!$A:$A,"&lt;="&amp;$A$2)-SUMIFS(PASTE_DQS_TRACKER!$D:$D,PASTE_DQS_TRACKER!$C:$C,Swaps_wk!$AQ89,PASTE_DQS_TRACKER!$E:$E,Swaps_wk!AK$2,PASTE_DQS_TRACKER!$A:$A,"&gt;="&amp;$A$1,PASTE_DQS_TRACKER!$A:$A,"&lt;="&amp;$A$2)</f>
        <v>0</v>
      </c>
      <c r="AL89" s="6">
        <f>SUMIFS(PASTE_DQS_TRACKER!$D:$D,PASTE_DQS_TRACKER!$C:$C,Swaps_wk!$AQ89,PASTE_DQS_TRACKER!$B:$B,Swaps_wk!AL$2,PASTE_DQS_TRACKER!$A:$A,"&gt;="&amp;$A$1,PASTE_DQS_TRACKER!$A:$A,"&lt;="&amp;$A$2)-SUMIFS(PASTE_DQS_TRACKER!$D:$D,PASTE_DQS_TRACKER!$C:$C,Swaps_wk!$AQ89,PASTE_DQS_TRACKER!$E:$E,Swaps_wk!AL$2,PASTE_DQS_TRACKER!$A:$A,"&gt;="&amp;$A$1,PASTE_DQS_TRACKER!$A:$A,"&lt;="&amp;$A$2)</f>
        <v>0</v>
      </c>
      <c r="AM89" s="6">
        <f>SUMIFS(PASTE_DQS_TRACKER!$D:$D,PASTE_DQS_TRACKER!$C:$C,Swaps_wk!$AQ89,PASTE_DQS_TRACKER!$B:$B,Swaps_wk!AM$2,PASTE_DQS_TRACKER!$A:$A,"&gt;="&amp;$A$1,PASTE_DQS_TRACKER!$A:$A,"&lt;="&amp;$A$2)-SUMIFS(PASTE_DQS_TRACKER!$D:$D,PASTE_DQS_TRACKER!$C:$C,Swaps_wk!$AQ89,PASTE_DQS_TRACKER!$E:$E,Swaps_wk!AM$2,PASTE_DQS_TRACKER!$A:$A,"&gt;="&amp;$A$1,PASTE_DQS_TRACKER!$A:$A,"&lt;="&amp;$A$2)</f>
        <v>0</v>
      </c>
      <c r="AN89" s="6">
        <f>SUMIFS(PASTE_DQS_TRACKER!$D:$D,PASTE_DQS_TRACKER!$C:$C,Swaps_wk!$AQ89,PASTE_DQS_TRACKER!$B:$B,Swaps_wk!AN$2,PASTE_DQS_TRACKER!$A:$A,"&gt;="&amp;$A$1,PASTE_DQS_TRACKER!$A:$A,"&lt;="&amp;$A$2)-SUMIFS(PASTE_DQS_TRACKER!$D:$D,PASTE_DQS_TRACKER!$C:$C,Swaps_wk!$AQ89,PASTE_DQS_TRACKER!$E:$E,Swaps_wk!AN$2,PASTE_DQS_TRACKER!$A:$A,"&gt;="&amp;$A$1,PASTE_DQS_TRACKER!$A:$A,"&lt;="&amp;$A$2)</f>
        <v>0</v>
      </c>
      <c r="AO89" s="6">
        <f t="shared" si="2"/>
        <v>0</v>
      </c>
      <c r="AP89">
        <v>88</v>
      </c>
      <c r="AQ89" t="str">
        <f t="shared" si="4"/>
        <v>MAC/*2CX14-EU</v>
      </c>
    </row>
    <row r="90" spans="1:43" x14ac:dyDescent="0.25">
      <c r="A90" t="s">
        <v>228</v>
      </c>
      <c r="B90" s="6">
        <f>SUMIFS(PASTE_DQS_TRACKER!$D:$D,PASTE_DQS_TRACKER!$C:$C,Swaps_wk!$AQ90,PASTE_DQS_TRACKER!$B:$B,Swaps_wk!B$2,PASTE_DQS_TRACKER!$A:$A,"&gt;="&amp;$A$1,PASTE_DQS_TRACKER!$A:$A,"&lt;="&amp;$A$2)-SUMIFS(PASTE_DQS_TRACKER!$D:$D,PASTE_DQS_TRACKER!$C:$C,Swaps_wk!$AQ90,PASTE_DQS_TRACKER!$E:$E,Swaps_wk!B$2,PASTE_DQS_TRACKER!$A:$A,"&gt;="&amp;$A$1,PASTE_DQS_TRACKER!$A:$A,"&lt;="&amp;$A$2)</f>
        <v>0</v>
      </c>
      <c r="C90" s="6">
        <f>SUMIFS(PASTE_DQS_TRACKER!$D:$D,PASTE_DQS_TRACKER!$C:$C,Swaps_wk!$AQ90,PASTE_DQS_TRACKER!$B:$B,Swaps_wk!C$2,PASTE_DQS_TRACKER!$A:$A,"&gt;="&amp;$A$1,PASTE_DQS_TRACKER!$A:$A,"&lt;="&amp;$A$2)-SUMIFS(PASTE_DQS_TRACKER!$D:$D,PASTE_DQS_TRACKER!$C:$C,Swaps_wk!$AQ90,PASTE_DQS_TRACKER!$E:$E,Swaps_wk!C$2,PASTE_DQS_TRACKER!$A:$A,"&gt;="&amp;$A$1,PASTE_DQS_TRACKER!$A:$A,"&lt;="&amp;$A$2)</f>
        <v>0</v>
      </c>
      <c r="D90" s="6">
        <f>SUMIFS(PASTE_DQS_TRACKER!$D:$D,PASTE_DQS_TRACKER!$C:$C,Swaps_wk!$AQ90,PASTE_DQS_TRACKER!$B:$B,Swaps_wk!D$2,PASTE_DQS_TRACKER!$A:$A,"&gt;="&amp;$A$1,PASTE_DQS_TRACKER!$A:$A,"&lt;="&amp;$A$2)-SUMIFS(PASTE_DQS_TRACKER!$D:$D,PASTE_DQS_TRACKER!$C:$C,Swaps_wk!$AQ90,PASTE_DQS_TRACKER!$E:$E,Swaps_wk!D$2,PASTE_DQS_TRACKER!$A:$A,"&gt;="&amp;$A$1,PASTE_DQS_TRACKER!$A:$A,"&lt;="&amp;$A$2)</f>
        <v>0</v>
      </c>
      <c r="E90" s="6">
        <f>SUMIFS(PASTE_DQS_TRACKER!$D:$D,PASTE_DQS_TRACKER!$C:$C,Swaps_wk!$AQ90,PASTE_DQS_TRACKER!$B:$B,Swaps_wk!E$2,PASTE_DQS_TRACKER!$A:$A,"&gt;="&amp;$A$1,PASTE_DQS_TRACKER!$A:$A,"&lt;="&amp;$A$2)-SUMIFS(PASTE_DQS_TRACKER!$D:$D,PASTE_DQS_TRACKER!$C:$C,Swaps_wk!$AQ90,PASTE_DQS_TRACKER!$E:$E,Swaps_wk!E$2,PASTE_DQS_TRACKER!$A:$A,"&gt;="&amp;$A$1,PASTE_DQS_TRACKER!$A:$A,"&lt;="&amp;$A$2)</f>
        <v>0</v>
      </c>
      <c r="F90" s="6">
        <f>SUMIFS(PASTE_DQS_TRACKER!$D:$D,PASTE_DQS_TRACKER!$C:$C,Swaps_wk!$AQ90,PASTE_DQS_TRACKER!$B:$B,Swaps_wk!F$2,PASTE_DQS_TRACKER!$A:$A,"&gt;="&amp;$A$1,PASTE_DQS_TRACKER!$A:$A,"&lt;="&amp;$A$2)-SUMIFS(PASTE_DQS_TRACKER!$D:$D,PASTE_DQS_TRACKER!$C:$C,Swaps_wk!$AQ90,PASTE_DQS_TRACKER!$E:$E,Swaps_wk!F$2,PASTE_DQS_TRACKER!$A:$A,"&gt;="&amp;$A$1,PASTE_DQS_TRACKER!$A:$A,"&lt;="&amp;$A$2)</f>
        <v>0</v>
      </c>
      <c r="G90" s="6">
        <f>SUMIFS(PASTE_DQS_TRACKER!$D:$D,PASTE_DQS_TRACKER!$C:$C,Swaps_wk!$AQ90,PASTE_DQS_TRACKER!$B:$B,Swaps_wk!G$2,PASTE_DQS_TRACKER!$A:$A,"&gt;="&amp;$A$1,PASTE_DQS_TRACKER!$A:$A,"&lt;="&amp;$A$2)-SUMIFS(PASTE_DQS_TRACKER!$D:$D,PASTE_DQS_TRACKER!$C:$C,Swaps_wk!$AQ90,PASTE_DQS_TRACKER!$E:$E,Swaps_wk!G$2,PASTE_DQS_TRACKER!$A:$A,"&gt;="&amp;$A$1,PASTE_DQS_TRACKER!$A:$A,"&lt;="&amp;$A$2)</f>
        <v>0</v>
      </c>
      <c r="H90" s="6">
        <f>SUMIFS(PASTE_DQS_TRACKER!$D:$D,PASTE_DQS_TRACKER!$C:$C,Swaps_wk!$AQ90,PASTE_DQS_TRACKER!$B:$B,Swaps_wk!H$2,PASTE_DQS_TRACKER!$A:$A,"&gt;="&amp;$A$1,PASTE_DQS_TRACKER!$A:$A,"&lt;="&amp;$A$2)-SUMIFS(PASTE_DQS_TRACKER!$D:$D,PASTE_DQS_TRACKER!$C:$C,Swaps_wk!$AQ90,PASTE_DQS_TRACKER!$E:$E,Swaps_wk!H$2,PASTE_DQS_TRACKER!$A:$A,"&gt;="&amp;$A$1,PASTE_DQS_TRACKER!$A:$A,"&lt;="&amp;$A$2)</f>
        <v>0</v>
      </c>
      <c r="I90" s="6">
        <f>SUMIFS(PASTE_DQS_TRACKER!$D:$D,PASTE_DQS_TRACKER!$C:$C,Swaps_wk!$AQ90,PASTE_DQS_TRACKER!$B:$B,Swaps_wk!I$2,PASTE_DQS_TRACKER!$A:$A,"&gt;="&amp;$A$1,PASTE_DQS_TRACKER!$A:$A,"&lt;="&amp;$A$2)-SUMIFS(PASTE_DQS_TRACKER!$D:$D,PASTE_DQS_TRACKER!$C:$C,Swaps_wk!$AQ90,PASTE_DQS_TRACKER!$E:$E,Swaps_wk!I$2,PASTE_DQS_TRACKER!$A:$A,"&gt;="&amp;$A$1,PASTE_DQS_TRACKER!$A:$A,"&lt;="&amp;$A$2)</f>
        <v>0</v>
      </c>
      <c r="J90" s="6">
        <f>SUMIFS(PASTE_DQS_TRACKER!$D:$D,PASTE_DQS_TRACKER!$C:$C,Swaps_wk!$AQ90,PASTE_DQS_TRACKER!$B:$B,Swaps_wk!J$2,PASTE_DQS_TRACKER!$A:$A,"&gt;="&amp;$A$1,PASTE_DQS_TRACKER!$A:$A,"&lt;="&amp;$A$2)-SUMIFS(PASTE_DQS_TRACKER!$D:$D,PASTE_DQS_TRACKER!$C:$C,Swaps_wk!$AQ90,PASTE_DQS_TRACKER!$E:$E,Swaps_wk!J$2,PASTE_DQS_TRACKER!$A:$A,"&gt;="&amp;$A$1,PASTE_DQS_TRACKER!$A:$A,"&lt;="&amp;$A$2)</f>
        <v>0</v>
      </c>
      <c r="K90" s="6">
        <f>SUMIFS(PASTE_DQS_TRACKER!$D:$D,PASTE_DQS_TRACKER!$C:$C,Swaps_wk!$AQ90,PASTE_DQS_TRACKER!$B:$B,Swaps_wk!K$2,PASTE_DQS_TRACKER!$A:$A,"&gt;="&amp;$A$1,PASTE_DQS_TRACKER!$A:$A,"&lt;="&amp;$A$2)-SUMIFS(PASTE_DQS_TRACKER!$D:$D,PASTE_DQS_TRACKER!$C:$C,Swaps_wk!$AQ90,PASTE_DQS_TRACKER!$E:$E,Swaps_wk!K$2,PASTE_DQS_TRACKER!$A:$A,"&gt;="&amp;$A$1,PASTE_DQS_TRACKER!$A:$A,"&lt;="&amp;$A$2)</f>
        <v>0</v>
      </c>
      <c r="L90" s="6">
        <f>SUMIFS(PASTE_DQS_TRACKER!$D:$D,PASTE_DQS_TRACKER!$C:$C,Swaps_wk!$AQ90,PASTE_DQS_TRACKER!$B:$B,Swaps_wk!L$2,PASTE_DQS_TRACKER!$A:$A,"&gt;="&amp;$A$1,PASTE_DQS_TRACKER!$A:$A,"&lt;="&amp;$A$2)-SUMIFS(PASTE_DQS_TRACKER!$D:$D,PASTE_DQS_TRACKER!$C:$C,Swaps_wk!$AQ90,PASTE_DQS_TRACKER!$E:$E,Swaps_wk!L$2,PASTE_DQS_TRACKER!$A:$A,"&gt;="&amp;$A$1,PASTE_DQS_TRACKER!$A:$A,"&lt;="&amp;$A$2)</f>
        <v>0</v>
      </c>
      <c r="M90" s="6">
        <f>SUMIFS(PASTE_DQS_TRACKER!$D:$D,PASTE_DQS_TRACKER!$C:$C,Swaps_wk!$AQ90,PASTE_DQS_TRACKER!$B:$B,Swaps_wk!M$2,PASTE_DQS_TRACKER!$A:$A,"&gt;="&amp;$A$1,PASTE_DQS_TRACKER!$A:$A,"&lt;="&amp;$A$2)-SUMIFS(PASTE_DQS_TRACKER!$D:$D,PASTE_DQS_TRACKER!$C:$C,Swaps_wk!$AQ90,PASTE_DQS_TRACKER!$E:$E,Swaps_wk!M$2,PASTE_DQS_TRACKER!$A:$A,"&gt;="&amp;$A$1,PASTE_DQS_TRACKER!$A:$A,"&lt;="&amp;$A$2)</f>
        <v>0</v>
      </c>
      <c r="N90" s="6">
        <f>SUMIFS(PASTE_DQS_TRACKER!$D:$D,PASTE_DQS_TRACKER!$C:$C,Swaps_wk!$AQ90,PASTE_DQS_TRACKER!$B:$B,Swaps_wk!N$2,PASTE_DQS_TRACKER!$A:$A,"&gt;="&amp;$A$1,PASTE_DQS_TRACKER!$A:$A,"&lt;="&amp;$A$2)-SUMIFS(PASTE_DQS_TRACKER!$D:$D,PASTE_DQS_TRACKER!$C:$C,Swaps_wk!$AQ90,PASTE_DQS_TRACKER!$E:$E,Swaps_wk!N$2,PASTE_DQS_TRACKER!$A:$A,"&gt;="&amp;$A$1,PASTE_DQS_TRACKER!$A:$A,"&lt;="&amp;$A$2)</f>
        <v>0</v>
      </c>
      <c r="O90" s="6">
        <f>SUMIFS(PASTE_DQS_TRACKER!$D:$D,PASTE_DQS_TRACKER!$C:$C,Swaps_wk!$AQ90,PASTE_DQS_TRACKER!$B:$B,Swaps_wk!O$2,PASTE_DQS_TRACKER!$A:$A,"&gt;="&amp;$A$1,PASTE_DQS_TRACKER!$A:$A,"&lt;="&amp;$A$2)-SUMIFS(PASTE_DQS_TRACKER!$D:$D,PASTE_DQS_TRACKER!$C:$C,Swaps_wk!$AQ90,PASTE_DQS_TRACKER!$E:$E,Swaps_wk!O$2,PASTE_DQS_TRACKER!$A:$A,"&gt;="&amp;$A$1,PASTE_DQS_TRACKER!$A:$A,"&lt;="&amp;$A$2)</f>
        <v>0</v>
      </c>
      <c r="P90" s="6">
        <f>SUMIFS(PASTE_DQS_TRACKER!$D:$D,PASTE_DQS_TRACKER!$C:$C,Swaps_wk!$AQ90,PASTE_DQS_TRACKER!$B:$B,Swaps_wk!P$2,PASTE_DQS_TRACKER!$A:$A,"&gt;="&amp;$A$1,PASTE_DQS_TRACKER!$A:$A,"&lt;="&amp;$A$2)-SUMIFS(PASTE_DQS_TRACKER!$D:$D,PASTE_DQS_TRACKER!$C:$C,Swaps_wk!$AQ90,PASTE_DQS_TRACKER!$E:$E,Swaps_wk!P$2,PASTE_DQS_TRACKER!$A:$A,"&gt;="&amp;$A$1,PASTE_DQS_TRACKER!$A:$A,"&lt;="&amp;$A$2)</f>
        <v>0</v>
      </c>
      <c r="Q90" s="6">
        <f>SUMIFS(PASTE_DQS_TRACKER!$D:$D,PASTE_DQS_TRACKER!$C:$C,Swaps_wk!$AQ90,PASTE_DQS_TRACKER!$B:$B,Swaps_wk!Q$2,PASTE_DQS_TRACKER!$A:$A,"&gt;="&amp;$A$1,PASTE_DQS_TRACKER!$A:$A,"&lt;="&amp;$A$2)-SUMIFS(PASTE_DQS_TRACKER!$D:$D,PASTE_DQS_TRACKER!$C:$C,Swaps_wk!$AQ90,PASTE_DQS_TRACKER!$E:$E,Swaps_wk!Q$2,PASTE_DQS_TRACKER!$A:$A,"&gt;="&amp;$A$1,PASTE_DQS_TRACKER!$A:$A,"&lt;="&amp;$A$2)</f>
        <v>0</v>
      </c>
      <c r="R90" s="6">
        <f>SUMIFS(PASTE_DQS_TRACKER!$D:$D,PASTE_DQS_TRACKER!$C:$C,Swaps_wk!$AQ90,PASTE_DQS_TRACKER!$B:$B,Swaps_wk!R$2,PASTE_DQS_TRACKER!$A:$A,"&gt;="&amp;$A$1,PASTE_DQS_TRACKER!$A:$A,"&lt;="&amp;$A$2)-SUMIFS(PASTE_DQS_TRACKER!$D:$D,PASTE_DQS_TRACKER!$C:$C,Swaps_wk!$AQ90,PASTE_DQS_TRACKER!$E:$E,Swaps_wk!R$2,PASTE_DQS_TRACKER!$A:$A,"&gt;="&amp;$A$1,PASTE_DQS_TRACKER!$A:$A,"&lt;="&amp;$A$2)</f>
        <v>0</v>
      </c>
      <c r="S90" s="6">
        <f>SUMIFS(PASTE_DQS_TRACKER!$D:$D,PASTE_DQS_TRACKER!$C:$C,Swaps_wk!$AQ90,PASTE_DQS_TRACKER!$B:$B,Swaps_wk!S$2,PASTE_DQS_TRACKER!$A:$A,"&gt;="&amp;$A$1,PASTE_DQS_TRACKER!$A:$A,"&lt;="&amp;$A$2)-SUMIFS(PASTE_DQS_TRACKER!$D:$D,PASTE_DQS_TRACKER!$C:$C,Swaps_wk!$AQ90,PASTE_DQS_TRACKER!$E:$E,Swaps_wk!S$2,PASTE_DQS_TRACKER!$A:$A,"&gt;="&amp;$A$1,PASTE_DQS_TRACKER!$A:$A,"&lt;="&amp;$A$2)</f>
        <v>0</v>
      </c>
      <c r="T90" s="6">
        <f>SUMIFS(PASTE_DQS_TRACKER!$D:$D,PASTE_DQS_TRACKER!$C:$C,Swaps_wk!$AQ90,PASTE_DQS_TRACKER!$B:$B,Swaps_wk!T$2,PASTE_DQS_TRACKER!$A:$A,"&gt;="&amp;$A$1,PASTE_DQS_TRACKER!$A:$A,"&lt;="&amp;$A$2)-SUMIFS(PASTE_DQS_TRACKER!$D:$D,PASTE_DQS_TRACKER!$C:$C,Swaps_wk!$AQ90,PASTE_DQS_TRACKER!$E:$E,Swaps_wk!T$2,PASTE_DQS_TRACKER!$A:$A,"&gt;="&amp;$A$1,PASTE_DQS_TRACKER!$A:$A,"&lt;="&amp;$A$2)</f>
        <v>0</v>
      </c>
      <c r="U90" s="6">
        <f>SUMIFS(PASTE_DQS_TRACKER!$D:$D,PASTE_DQS_TRACKER!$C:$C,Swaps_wk!$AQ90,PASTE_DQS_TRACKER!$B:$B,Swaps_wk!U$2,PASTE_DQS_TRACKER!$A:$A,"&gt;="&amp;$A$1,PASTE_DQS_TRACKER!$A:$A,"&lt;="&amp;$A$2)-SUMIFS(PASTE_DQS_TRACKER!$D:$D,PASTE_DQS_TRACKER!$C:$C,Swaps_wk!$AQ90,PASTE_DQS_TRACKER!$E:$E,Swaps_wk!U$2,PASTE_DQS_TRACKER!$A:$A,"&gt;="&amp;$A$1,PASTE_DQS_TRACKER!$A:$A,"&lt;="&amp;$A$2)</f>
        <v>0</v>
      </c>
      <c r="V90" s="6">
        <f>SUMIFS(PASTE_DQS_TRACKER!$D:$D,PASTE_DQS_TRACKER!$C:$C,Swaps_wk!$AQ90,PASTE_DQS_TRACKER!$B:$B,Swaps_wk!V$2,PASTE_DQS_TRACKER!$A:$A,"&gt;="&amp;$A$1,PASTE_DQS_TRACKER!$A:$A,"&lt;="&amp;$A$2)-SUMIFS(PASTE_DQS_TRACKER!$D:$D,PASTE_DQS_TRACKER!$C:$C,Swaps_wk!$AQ90,PASTE_DQS_TRACKER!$E:$E,Swaps_wk!V$2,PASTE_DQS_TRACKER!$A:$A,"&gt;="&amp;$A$1,PASTE_DQS_TRACKER!$A:$A,"&lt;="&amp;$A$2)</f>
        <v>0</v>
      </c>
      <c r="W90" s="6">
        <f>SUMIFS(PASTE_DQS_TRACKER!$D:$D,PASTE_DQS_TRACKER!$C:$C,Swaps_wk!$AQ90,PASTE_DQS_TRACKER!$B:$B,Swaps_wk!W$2,PASTE_DQS_TRACKER!$A:$A,"&gt;="&amp;$A$1,PASTE_DQS_TRACKER!$A:$A,"&lt;="&amp;$A$2)-SUMIFS(PASTE_DQS_TRACKER!$D:$D,PASTE_DQS_TRACKER!$C:$C,Swaps_wk!$AQ90,PASTE_DQS_TRACKER!$E:$E,Swaps_wk!W$2,PASTE_DQS_TRACKER!$A:$A,"&gt;="&amp;$A$1,PASTE_DQS_TRACKER!$A:$A,"&lt;="&amp;$A$2)</f>
        <v>0</v>
      </c>
      <c r="X90" s="6">
        <f>SUMIFS(PASTE_DQS_TRACKER!$D:$D,PASTE_DQS_TRACKER!$C:$C,Swaps_wk!$AQ90,PASTE_DQS_TRACKER!$B:$B,Swaps_wk!X$2,PASTE_DQS_TRACKER!$A:$A,"&gt;="&amp;$A$1,PASTE_DQS_TRACKER!$A:$A,"&lt;="&amp;$A$2)-SUMIFS(PASTE_DQS_TRACKER!$D:$D,PASTE_DQS_TRACKER!$C:$C,Swaps_wk!$AQ90,PASTE_DQS_TRACKER!$E:$E,Swaps_wk!X$2,PASTE_DQS_TRACKER!$A:$A,"&gt;="&amp;$A$1,PASTE_DQS_TRACKER!$A:$A,"&lt;="&amp;$A$2)</f>
        <v>0</v>
      </c>
      <c r="Y90" s="6">
        <f>SUMIFS(PASTE_DQS_TRACKER!$D:$D,PASTE_DQS_TRACKER!$C:$C,Swaps_wk!$AQ90,PASTE_DQS_TRACKER!$B:$B,Swaps_wk!Y$2,PASTE_DQS_TRACKER!$A:$A,"&gt;="&amp;$A$1,PASTE_DQS_TRACKER!$A:$A,"&lt;="&amp;$A$2)-SUMIFS(PASTE_DQS_TRACKER!$D:$D,PASTE_DQS_TRACKER!$C:$C,Swaps_wk!$AQ90,PASTE_DQS_TRACKER!$E:$E,Swaps_wk!Y$2,PASTE_DQS_TRACKER!$A:$A,"&gt;="&amp;$A$1,PASTE_DQS_TRACKER!$A:$A,"&lt;="&amp;$A$2)</f>
        <v>0</v>
      </c>
      <c r="Z90" s="6">
        <f>SUMIFS(PASTE_DQS_TRACKER!$D:$D,PASTE_DQS_TRACKER!$C:$C,Swaps_wk!$AQ90,PASTE_DQS_TRACKER!$B:$B,Swaps_wk!Z$2,PASTE_DQS_TRACKER!$A:$A,"&gt;="&amp;$A$1,PASTE_DQS_TRACKER!$A:$A,"&lt;="&amp;$A$2)-SUMIFS(PASTE_DQS_TRACKER!$D:$D,PASTE_DQS_TRACKER!$C:$C,Swaps_wk!$AQ90,PASTE_DQS_TRACKER!$E:$E,Swaps_wk!Z$2,PASTE_DQS_TRACKER!$A:$A,"&gt;="&amp;$A$1,PASTE_DQS_TRACKER!$A:$A,"&lt;="&amp;$A$2)</f>
        <v>0</v>
      </c>
      <c r="AA90" s="6">
        <f>SUMIFS(PASTE_DQS_TRACKER!$D:$D,PASTE_DQS_TRACKER!$C:$C,Swaps_wk!$AQ90,PASTE_DQS_TRACKER!$B:$B,Swaps_wk!AA$2,PASTE_DQS_TRACKER!$A:$A,"&gt;="&amp;$A$1,PASTE_DQS_TRACKER!$A:$A,"&lt;="&amp;$A$2)-SUMIFS(PASTE_DQS_TRACKER!$D:$D,PASTE_DQS_TRACKER!$C:$C,Swaps_wk!$AQ90,PASTE_DQS_TRACKER!$E:$E,Swaps_wk!AA$2,PASTE_DQS_TRACKER!$A:$A,"&gt;="&amp;$A$1,PASTE_DQS_TRACKER!$A:$A,"&lt;="&amp;$A$2)</f>
        <v>0</v>
      </c>
      <c r="AB90" s="6">
        <f>SUMIFS(PASTE_DQS_TRACKER!$D:$D,PASTE_DQS_TRACKER!$C:$C,Swaps_wk!$AQ90,PASTE_DQS_TRACKER!$B:$B,Swaps_wk!AB$2,PASTE_DQS_TRACKER!$A:$A,"&gt;="&amp;$A$1,PASTE_DQS_TRACKER!$A:$A,"&lt;="&amp;$A$2)-SUMIFS(PASTE_DQS_TRACKER!$D:$D,PASTE_DQS_TRACKER!$C:$C,Swaps_wk!$AQ90,PASTE_DQS_TRACKER!$E:$E,Swaps_wk!AB$2,PASTE_DQS_TRACKER!$A:$A,"&gt;="&amp;$A$1,PASTE_DQS_TRACKER!$A:$A,"&lt;="&amp;$A$2)</f>
        <v>0</v>
      </c>
      <c r="AC90" s="6">
        <f>SUMIFS(PASTE_DQS_TRACKER!$D:$D,PASTE_DQS_TRACKER!$C:$C,Swaps_wk!$AQ90,PASTE_DQS_TRACKER!$B:$B,Swaps_wk!AC$2,PASTE_DQS_TRACKER!$A:$A,"&gt;="&amp;$A$1,PASTE_DQS_TRACKER!$A:$A,"&lt;="&amp;$A$2)-SUMIFS(PASTE_DQS_TRACKER!$D:$D,PASTE_DQS_TRACKER!$C:$C,Swaps_wk!$AQ90,PASTE_DQS_TRACKER!$E:$E,Swaps_wk!AC$2,PASTE_DQS_TRACKER!$A:$A,"&gt;="&amp;$A$1,PASTE_DQS_TRACKER!$A:$A,"&lt;="&amp;$A$2)</f>
        <v>0</v>
      </c>
      <c r="AD90" s="6">
        <f>SUMIFS(PASTE_DQS_TRACKER!$D:$D,PASTE_DQS_TRACKER!$C:$C,Swaps_wk!$AQ90,PASTE_DQS_TRACKER!$B:$B,Swaps_wk!AD$2,PASTE_DQS_TRACKER!$A:$A,"&gt;="&amp;$A$1,PASTE_DQS_TRACKER!$A:$A,"&lt;="&amp;$A$2)-SUMIFS(PASTE_DQS_TRACKER!$D:$D,PASTE_DQS_TRACKER!$C:$C,Swaps_wk!$AQ90,PASTE_DQS_TRACKER!$E:$E,Swaps_wk!AD$2,PASTE_DQS_TRACKER!$A:$A,"&gt;="&amp;$A$1,PASTE_DQS_TRACKER!$A:$A,"&lt;="&amp;$A$2)</f>
        <v>0</v>
      </c>
      <c r="AE90" s="6">
        <f>SUMIFS(PASTE_DQS_TRACKER!$D:$D,PASTE_DQS_TRACKER!$C:$C,Swaps_wk!$AQ90,PASTE_DQS_TRACKER!$B:$B,Swaps_wk!AE$2,PASTE_DQS_TRACKER!$A:$A,"&gt;="&amp;$A$1,PASTE_DQS_TRACKER!$A:$A,"&lt;="&amp;$A$2)-SUMIFS(PASTE_DQS_TRACKER!$D:$D,PASTE_DQS_TRACKER!$C:$C,Swaps_wk!$AQ90,PASTE_DQS_TRACKER!$E:$E,Swaps_wk!AE$2,PASTE_DQS_TRACKER!$A:$A,"&gt;="&amp;$A$1,PASTE_DQS_TRACKER!$A:$A,"&lt;="&amp;$A$2)</f>
        <v>0</v>
      </c>
      <c r="AF90" s="6">
        <f>SUMIFS(PASTE_DQS_TRACKER!$D:$D,PASTE_DQS_TRACKER!$C:$C,Swaps_wk!$AQ90,PASTE_DQS_TRACKER!$B:$B,Swaps_wk!AF$2,PASTE_DQS_TRACKER!$A:$A,"&gt;="&amp;$A$1,PASTE_DQS_TRACKER!$A:$A,"&lt;="&amp;$A$2)-SUMIFS(PASTE_DQS_TRACKER!$D:$D,PASTE_DQS_TRACKER!$C:$C,Swaps_wk!$AQ90,PASTE_DQS_TRACKER!$E:$E,Swaps_wk!AF$2,PASTE_DQS_TRACKER!$A:$A,"&gt;="&amp;$A$1,PASTE_DQS_TRACKER!$A:$A,"&lt;="&amp;$A$2)</f>
        <v>0</v>
      </c>
      <c r="AG90" s="6">
        <f>SUMIFS(PASTE_DQS_TRACKER!$D:$D,PASTE_DQS_TRACKER!$C:$C,Swaps_wk!$AQ90,PASTE_DQS_TRACKER!$B:$B,Swaps_wk!AG$2,PASTE_DQS_TRACKER!$A:$A,"&gt;="&amp;$A$1,PASTE_DQS_TRACKER!$A:$A,"&lt;="&amp;$A$2)-SUMIFS(PASTE_DQS_TRACKER!$D:$D,PASTE_DQS_TRACKER!$C:$C,Swaps_wk!$AQ90,PASTE_DQS_TRACKER!$E:$E,Swaps_wk!AG$2,PASTE_DQS_TRACKER!$A:$A,"&gt;="&amp;$A$1,PASTE_DQS_TRACKER!$A:$A,"&lt;="&amp;$A$2)</f>
        <v>0</v>
      </c>
      <c r="AH90" s="6">
        <f>SUMIFS(PASTE_DQS_TRACKER!$D:$D,PASTE_DQS_TRACKER!$C:$C,Swaps_wk!$AQ90,PASTE_DQS_TRACKER!$B:$B,Swaps_wk!AH$2,PASTE_DQS_TRACKER!$A:$A,"&gt;="&amp;$A$1,PASTE_DQS_TRACKER!$A:$A,"&lt;="&amp;$A$2)-SUMIFS(PASTE_DQS_TRACKER!$D:$D,PASTE_DQS_TRACKER!$C:$C,Swaps_wk!$AQ90,PASTE_DQS_TRACKER!$E:$E,Swaps_wk!AH$2,PASTE_DQS_TRACKER!$A:$A,"&gt;="&amp;$A$1,PASTE_DQS_TRACKER!$A:$A,"&lt;="&amp;$A$2)</f>
        <v>0</v>
      </c>
      <c r="AI90" s="6">
        <f>SUMIFS(PASTE_DQS_TRACKER!$D:$D,PASTE_DQS_TRACKER!$C:$C,Swaps_wk!$AQ90,PASTE_DQS_TRACKER!$B:$B,Swaps_wk!AI$2,PASTE_DQS_TRACKER!$A:$A,"&gt;="&amp;$A$1,PASTE_DQS_TRACKER!$A:$A,"&lt;="&amp;$A$2)-SUMIFS(PASTE_DQS_TRACKER!$D:$D,PASTE_DQS_TRACKER!$C:$C,Swaps_wk!$AQ90,PASTE_DQS_TRACKER!$E:$E,Swaps_wk!AI$2,PASTE_DQS_TRACKER!$A:$A,"&gt;="&amp;$A$1,PASTE_DQS_TRACKER!$A:$A,"&lt;="&amp;$A$2)</f>
        <v>0</v>
      </c>
      <c r="AJ90" s="6">
        <f>SUMIFS(PASTE_DQS_TRACKER!$D:$D,PASTE_DQS_TRACKER!$C:$C,Swaps_wk!$AQ90,PASTE_DQS_TRACKER!$B:$B,Swaps_wk!AJ$2,PASTE_DQS_TRACKER!$A:$A,"&gt;="&amp;$A$1,PASTE_DQS_TRACKER!$A:$A,"&lt;="&amp;$A$2)-SUMIFS(PASTE_DQS_TRACKER!$D:$D,PASTE_DQS_TRACKER!$C:$C,Swaps_wk!$AQ90,PASTE_DQS_TRACKER!$E:$E,Swaps_wk!AJ$2,PASTE_DQS_TRACKER!$A:$A,"&gt;="&amp;$A$1,PASTE_DQS_TRACKER!$A:$A,"&lt;="&amp;$A$2)</f>
        <v>0</v>
      </c>
      <c r="AK90" s="6">
        <f>SUMIFS(PASTE_DQS_TRACKER!$D:$D,PASTE_DQS_TRACKER!$C:$C,Swaps_wk!$AQ90,PASTE_DQS_TRACKER!$B:$B,Swaps_wk!AK$2,PASTE_DQS_TRACKER!$A:$A,"&gt;="&amp;$A$1,PASTE_DQS_TRACKER!$A:$A,"&lt;="&amp;$A$2)-SUMIFS(PASTE_DQS_TRACKER!$D:$D,PASTE_DQS_TRACKER!$C:$C,Swaps_wk!$AQ90,PASTE_DQS_TRACKER!$E:$E,Swaps_wk!AK$2,PASTE_DQS_TRACKER!$A:$A,"&gt;="&amp;$A$1,PASTE_DQS_TRACKER!$A:$A,"&lt;="&amp;$A$2)</f>
        <v>0</v>
      </c>
      <c r="AL90" s="6">
        <f>SUMIFS(PASTE_DQS_TRACKER!$D:$D,PASTE_DQS_TRACKER!$C:$C,Swaps_wk!$AQ90,PASTE_DQS_TRACKER!$B:$B,Swaps_wk!AL$2,PASTE_DQS_TRACKER!$A:$A,"&gt;="&amp;$A$1,PASTE_DQS_TRACKER!$A:$A,"&lt;="&amp;$A$2)-SUMIFS(PASTE_DQS_TRACKER!$D:$D,PASTE_DQS_TRACKER!$C:$C,Swaps_wk!$AQ90,PASTE_DQS_TRACKER!$E:$E,Swaps_wk!AL$2,PASTE_DQS_TRACKER!$A:$A,"&gt;="&amp;$A$1,PASTE_DQS_TRACKER!$A:$A,"&lt;="&amp;$A$2)</f>
        <v>0</v>
      </c>
      <c r="AM90" s="6">
        <f>SUMIFS(PASTE_DQS_TRACKER!$D:$D,PASTE_DQS_TRACKER!$C:$C,Swaps_wk!$AQ90,PASTE_DQS_TRACKER!$B:$B,Swaps_wk!AM$2,PASTE_DQS_TRACKER!$A:$A,"&gt;="&amp;$A$1,PASTE_DQS_TRACKER!$A:$A,"&lt;="&amp;$A$2)-SUMIFS(PASTE_DQS_TRACKER!$D:$D,PASTE_DQS_TRACKER!$C:$C,Swaps_wk!$AQ90,PASTE_DQS_TRACKER!$E:$E,Swaps_wk!AM$2,PASTE_DQS_TRACKER!$A:$A,"&gt;="&amp;$A$1,PASTE_DQS_TRACKER!$A:$A,"&lt;="&amp;$A$2)</f>
        <v>0</v>
      </c>
      <c r="AN90" s="6">
        <f>SUMIFS(PASTE_DQS_TRACKER!$D:$D,PASTE_DQS_TRACKER!$C:$C,Swaps_wk!$AQ90,PASTE_DQS_TRACKER!$B:$B,Swaps_wk!AN$2,PASTE_DQS_TRACKER!$A:$A,"&gt;="&amp;$A$1,PASTE_DQS_TRACKER!$A:$A,"&lt;="&amp;$A$2)-SUMIFS(PASTE_DQS_TRACKER!$D:$D,PASTE_DQS_TRACKER!$C:$C,Swaps_wk!$AQ90,PASTE_DQS_TRACKER!$E:$E,Swaps_wk!AN$2,PASTE_DQS_TRACKER!$A:$A,"&gt;="&amp;$A$1,PASTE_DQS_TRACKER!$A:$A,"&lt;="&amp;$A$2)</f>
        <v>0</v>
      </c>
      <c r="AO90" s="6">
        <f t="shared" si="2"/>
        <v>0</v>
      </c>
      <c r="AP90">
        <v>89</v>
      </c>
      <c r="AQ90" t="str">
        <f t="shared" si="4"/>
        <v>MAC/*34-EU</v>
      </c>
    </row>
    <row r="91" spans="1:43" x14ac:dyDescent="0.25">
      <c r="A91" t="s">
        <v>189</v>
      </c>
      <c r="B91" s="6">
        <f>SUMIFS(PASTE_DQS_TRACKER!$D:$D,PASTE_DQS_TRACKER!$C:$C,Swaps_wk!$AQ91,PASTE_DQS_TRACKER!$B:$B,Swaps_wk!B$2,PASTE_DQS_TRACKER!$A:$A,"&gt;="&amp;$A$1,PASTE_DQS_TRACKER!$A:$A,"&lt;="&amp;$A$2)-SUMIFS(PASTE_DQS_TRACKER!$D:$D,PASTE_DQS_TRACKER!$C:$C,Swaps_wk!$AQ91,PASTE_DQS_TRACKER!$E:$E,Swaps_wk!B$2,PASTE_DQS_TRACKER!$A:$A,"&gt;="&amp;$A$1,PASTE_DQS_TRACKER!$A:$A,"&lt;="&amp;$A$2)</f>
        <v>0</v>
      </c>
      <c r="C91" s="6">
        <f>SUMIFS(PASTE_DQS_TRACKER!$D:$D,PASTE_DQS_TRACKER!$C:$C,Swaps_wk!$AQ91,PASTE_DQS_TRACKER!$B:$B,Swaps_wk!C$2,PASTE_DQS_TRACKER!$A:$A,"&gt;="&amp;$A$1,PASTE_DQS_TRACKER!$A:$A,"&lt;="&amp;$A$2)-SUMIFS(PASTE_DQS_TRACKER!$D:$D,PASTE_DQS_TRACKER!$C:$C,Swaps_wk!$AQ91,PASTE_DQS_TRACKER!$E:$E,Swaps_wk!C$2,PASTE_DQS_TRACKER!$A:$A,"&gt;="&amp;$A$1,PASTE_DQS_TRACKER!$A:$A,"&lt;="&amp;$A$2)</f>
        <v>0</v>
      </c>
      <c r="D91" s="6">
        <f>SUMIFS(PASTE_DQS_TRACKER!$D:$D,PASTE_DQS_TRACKER!$C:$C,Swaps_wk!$AQ91,PASTE_DQS_TRACKER!$B:$B,Swaps_wk!D$2,PASTE_DQS_TRACKER!$A:$A,"&gt;="&amp;$A$1,PASTE_DQS_TRACKER!$A:$A,"&lt;="&amp;$A$2)-SUMIFS(PASTE_DQS_TRACKER!$D:$D,PASTE_DQS_TRACKER!$C:$C,Swaps_wk!$AQ91,PASTE_DQS_TRACKER!$E:$E,Swaps_wk!D$2,PASTE_DQS_TRACKER!$A:$A,"&gt;="&amp;$A$1,PASTE_DQS_TRACKER!$A:$A,"&lt;="&amp;$A$2)</f>
        <v>0</v>
      </c>
      <c r="E91" s="6">
        <f>SUMIFS(PASTE_DQS_TRACKER!$D:$D,PASTE_DQS_TRACKER!$C:$C,Swaps_wk!$AQ91,PASTE_DQS_TRACKER!$B:$B,Swaps_wk!E$2,PASTE_DQS_TRACKER!$A:$A,"&gt;="&amp;$A$1,PASTE_DQS_TRACKER!$A:$A,"&lt;="&amp;$A$2)-SUMIFS(PASTE_DQS_TRACKER!$D:$D,PASTE_DQS_TRACKER!$C:$C,Swaps_wk!$AQ91,PASTE_DQS_TRACKER!$E:$E,Swaps_wk!E$2,PASTE_DQS_TRACKER!$A:$A,"&gt;="&amp;$A$1,PASTE_DQS_TRACKER!$A:$A,"&lt;="&amp;$A$2)</f>
        <v>0</v>
      </c>
      <c r="F91" s="6">
        <f>SUMIFS(PASTE_DQS_TRACKER!$D:$D,PASTE_DQS_TRACKER!$C:$C,Swaps_wk!$AQ91,PASTE_DQS_TRACKER!$B:$B,Swaps_wk!F$2,PASTE_DQS_TRACKER!$A:$A,"&gt;="&amp;$A$1,PASTE_DQS_TRACKER!$A:$A,"&lt;="&amp;$A$2)-SUMIFS(PASTE_DQS_TRACKER!$D:$D,PASTE_DQS_TRACKER!$C:$C,Swaps_wk!$AQ91,PASTE_DQS_TRACKER!$E:$E,Swaps_wk!F$2,PASTE_DQS_TRACKER!$A:$A,"&gt;="&amp;$A$1,PASTE_DQS_TRACKER!$A:$A,"&lt;="&amp;$A$2)</f>
        <v>0</v>
      </c>
      <c r="G91" s="6">
        <f>SUMIFS(PASTE_DQS_TRACKER!$D:$D,PASTE_DQS_TRACKER!$C:$C,Swaps_wk!$AQ91,PASTE_DQS_TRACKER!$B:$B,Swaps_wk!G$2,PASTE_DQS_TRACKER!$A:$A,"&gt;="&amp;$A$1,PASTE_DQS_TRACKER!$A:$A,"&lt;="&amp;$A$2)-SUMIFS(PASTE_DQS_TRACKER!$D:$D,PASTE_DQS_TRACKER!$C:$C,Swaps_wk!$AQ91,PASTE_DQS_TRACKER!$E:$E,Swaps_wk!G$2,PASTE_DQS_TRACKER!$A:$A,"&gt;="&amp;$A$1,PASTE_DQS_TRACKER!$A:$A,"&lt;="&amp;$A$2)</f>
        <v>0</v>
      </c>
      <c r="H91" s="6">
        <f>SUMIFS(PASTE_DQS_TRACKER!$D:$D,PASTE_DQS_TRACKER!$C:$C,Swaps_wk!$AQ91,PASTE_DQS_TRACKER!$B:$B,Swaps_wk!H$2,PASTE_DQS_TRACKER!$A:$A,"&gt;="&amp;$A$1,PASTE_DQS_TRACKER!$A:$A,"&lt;="&amp;$A$2)-SUMIFS(PASTE_DQS_TRACKER!$D:$D,PASTE_DQS_TRACKER!$C:$C,Swaps_wk!$AQ91,PASTE_DQS_TRACKER!$E:$E,Swaps_wk!H$2,PASTE_DQS_TRACKER!$A:$A,"&gt;="&amp;$A$1,PASTE_DQS_TRACKER!$A:$A,"&lt;="&amp;$A$2)</f>
        <v>0</v>
      </c>
      <c r="I91" s="6">
        <f>SUMIFS(PASTE_DQS_TRACKER!$D:$D,PASTE_DQS_TRACKER!$C:$C,Swaps_wk!$AQ91,PASTE_DQS_TRACKER!$B:$B,Swaps_wk!I$2,PASTE_DQS_TRACKER!$A:$A,"&gt;="&amp;$A$1,PASTE_DQS_TRACKER!$A:$A,"&lt;="&amp;$A$2)-SUMIFS(PASTE_DQS_TRACKER!$D:$D,PASTE_DQS_TRACKER!$C:$C,Swaps_wk!$AQ91,PASTE_DQS_TRACKER!$E:$E,Swaps_wk!I$2,PASTE_DQS_TRACKER!$A:$A,"&gt;="&amp;$A$1,PASTE_DQS_TRACKER!$A:$A,"&lt;="&amp;$A$2)</f>
        <v>0</v>
      </c>
      <c r="J91" s="6">
        <f>SUMIFS(PASTE_DQS_TRACKER!$D:$D,PASTE_DQS_TRACKER!$C:$C,Swaps_wk!$AQ91,PASTE_DQS_TRACKER!$B:$B,Swaps_wk!J$2,PASTE_DQS_TRACKER!$A:$A,"&gt;="&amp;$A$1,PASTE_DQS_TRACKER!$A:$A,"&lt;="&amp;$A$2)-SUMIFS(PASTE_DQS_TRACKER!$D:$D,PASTE_DQS_TRACKER!$C:$C,Swaps_wk!$AQ91,PASTE_DQS_TRACKER!$E:$E,Swaps_wk!J$2,PASTE_DQS_TRACKER!$A:$A,"&gt;="&amp;$A$1,PASTE_DQS_TRACKER!$A:$A,"&lt;="&amp;$A$2)</f>
        <v>0</v>
      </c>
      <c r="K91" s="6">
        <f>SUMIFS(PASTE_DQS_TRACKER!$D:$D,PASTE_DQS_TRACKER!$C:$C,Swaps_wk!$AQ91,PASTE_DQS_TRACKER!$B:$B,Swaps_wk!K$2,PASTE_DQS_TRACKER!$A:$A,"&gt;="&amp;$A$1,PASTE_DQS_TRACKER!$A:$A,"&lt;="&amp;$A$2)-SUMIFS(PASTE_DQS_TRACKER!$D:$D,PASTE_DQS_TRACKER!$C:$C,Swaps_wk!$AQ91,PASTE_DQS_TRACKER!$E:$E,Swaps_wk!K$2,PASTE_DQS_TRACKER!$A:$A,"&gt;="&amp;$A$1,PASTE_DQS_TRACKER!$A:$A,"&lt;="&amp;$A$2)</f>
        <v>0</v>
      </c>
      <c r="L91" s="6">
        <f>SUMIFS(PASTE_DQS_TRACKER!$D:$D,PASTE_DQS_TRACKER!$C:$C,Swaps_wk!$AQ91,PASTE_DQS_TRACKER!$B:$B,Swaps_wk!L$2,PASTE_DQS_TRACKER!$A:$A,"&gt;="&amp;$A$1,PASTE_DQS_TRACKER!$A:$A,"&lt;="&amp;$A$2)-SUMIFS(PASTE_DQS_TRACKER!$D:$D,PASTE_DQS_TRACKER!$C:$C,Swaps_wk!$AQ91,PASTE_DQS_TRACKER!$E:$E,Swaps_wk!L$2,PASTE_DQS_TRACKER!$A:$A,"&gt;="&amp;$A$1,PASTE_DQS_TRACKER!$A:$A,"&lt;="&amp;$A$2)</f>
        <v>0</v>
      </c>
      <c r="M91" s="6">
        <f>SUMIFS(PASTE_DQS_TRACKER!$D:$D,PASTE_DQS_TRACKER!$C:$C,Swaps_wk!$AQ91,PASTE_DQS_TRACKER!$B:$B,Swaps_wk!M$2,PASTE_DQS_TRACKER!$A:$A,"&gt;="&amp;$A$1,PASTE_DQS_TRACKER!$A:$A,"&lt;="&amp;$A$2)-SUMIFS(PASTE_DQS_TRACKER!$D:$D,PASTE_DQS_TRACKER!$C:$C,Swaps_wk!$AQ91,PASTE_DQS_TRACKER!$E:$E,Swaps_wk!M$2,PASTE_DQS_TRACKER!$A:$A,"&gt;="&amp;$A$1,PASTE_DQS_TRACKER!$A:$A,"&lt;="&amp;$A$2)</f>
        <v>0</v>
      </c>
      <c r="N91" s="6">
        <f>SUMIFS(PASTE_DQS_TRACKER!$D:$D,PASTE_DQS_TRACKER!$C:$C,Swaps_wk!$AQ91,PASTE_DQS_TRACKER!$B:$B,Swaps_wk!N$2,PASTE_DQS_TRACKER!$A:$A,"&gt;="&amp;$A$1,PASTE_DQS_TRACKER!$A:$A,"&lt;="&amp;$A$2)-SUMIFS(PASTE_DQS_TRACKER!$D:$D,PASTE_DQS_TRACKER!$C:$C,Swaps_wk!$AQ91,PASTE_DQS_TRACKER!$E:$E,Swaps_wk!N$2,PASTE_DQS_TRACKER!$A:$A,"&gt;="&amp;$A$1,PASTE_DQS_TRACKER!$A:$A,"&lt;="&amp;$A$2)</f>
        <v>0</v>
      </c>
      <c r="O91" s="6">
        <f>SUMIFS(PASTE_DQS_TRACKER!$D:$D,PASTE_DQS_TRACKER!$C:$C,Swaps_wk!$AQ91,PASTE_DQS_TRACKER!$B:$B,Swaps_wk!O$2,PASTE_DQS_TRACKER!$A:$A,"&gt;="&amp;$A$1,PASTE_DQS_TRACKER!$A:$A,"&lt;="&amp;$A$2)-SUMIFS(PASTE_DQS_TRACKER!$D:$D,PASTE_DQS_TRACKER!$C:$C,Swaps_wk!$AQ91,PASTE_DQS_TRACKER!$E:$E,Swaps_wk!O$2,PASTE_DQS_TRACKER!$A:$A,"&gt;="&amp;$A$1,PASTE_DQS_TRACKER!$A:$A,"&lt;="&amp;$A$2)</f>
        <v>0</v>
      </c>
      <c r="P91" s="6">
        <f>SUMIFS(PASTE_DQS_TRACKER!$D:$D,PASTE_DQS_TRACKER!$C:$C,Swaps_wk!$AQ91,PASTE_DQS_TRACKER!$B:$B,Swaps_wk!P$2,PASTE_DQS_TRACKER!$A:$A,"&gt;="&amp;$A$1,PASTE_DQS_TRACKER!$A:$A,"&lt;="&amp;$A$2)-SUMIFS(PASTE_DQS_TRACKER!$D:$D,PASTE_DQS_TRACKER!$C:$C,Swaps_wk!$AQ91,PASTE_DQS_TRACKER!$E:$E,Swaps_wk!P$2,PASTE_DQS_TRACKER!$A:$A,"&gt;="&amp;$A$1,PASTE_DQS_TRACKER!$A:$A,"&lt;="&amp;$A$2)</f>
        <v>0</v>
      </c>
      <c r="Q91" s="6">
        <f>SUMIFS(PASTE_DQS_TRACKER!$D:$D,PASTE_DQS_TRACKER!$C:$C,Swaps_wk!$AQ91,PASTE_DQS_TRACKER!$B:$B,Swaps_wk!Q$2,PASTE_DQS_TRACKER!$A:$A,"&gt;="&amp;$A$1,PASTE_DQS_TRACKER!$A:$A,"&lt;="&amp;$A$2)-SUMIFS(PASTE_DQS_TRACKER!$D:$D,PASTE_DQS_TRACKER!$C:$C,Swaps_wk!$AQ91,PASTE_DQS_TRACKER!$E:$E,Swaps_wk!Q$2,PASTE_DQS_TRACKER!$A:$A,"&gt;="&amp;$A$1,PASTE_DQS_TRACKER!$A:$A,"&lt;="&amp;$A$2)</f>
        <v>0</v>
      </c>
      <c r="R91" s="6">
        <f>SUMIFS(PASTE_DQS_TRACKER!$D:$D,PASTE_DQS_TRACKER!$C:$C,Swaps_wk!$AQ91,PASTE_DQS_TRACKER!$B:$B,Swaps_wk!R$2,PASTE_DQS_TRACKER!$A:$A,"&gt;="&amp;$A$1,PASTE_DQS_TRACKER!$A:$A,"&lt;="&amp;$A$2)-SUMIFS(PASTE_DQS_TRACKER!$D:$D,PASTE_DQS_TRACKER!$C:$C,Swaps_wk!$AQ91,PASTE_DQS_TRACKER!$E:$E,Swaps_wk!R$2,PASTE_DQS_TRACKER!$A:$A,"&gt;="&amp;$A$1,PASTE_DQS_TRACKER!$A:$A,"&lt;="&amp;$A$2)</f>
        <v>0</v>
      </c>
      <c r="S91" s="6">
        <f>SUMIFS(PASTE_DQS_TRACKER!$D:$D,PASTE_DQS_TRACKER!$C:$C,Swaps_wk!$AQ91,PASTE_DQS_TRACKER!$B:$B,Swaps_wk!S$2,PASTE_DQS_TRACKER!$A:$A,"&gt;="&amp;$A$1,PASTE_DQS_TRACKER!$A:$A,"&lt;="&amp;$A$2)-SUMIFS(PASTE_DQS_TRACKER!$D:$D,PASTE_DQS_TRACKER!$C:$C,Swaps_wk!$AQ91,PASTE_DQS_TRACKER!$E:$E,Swaps_wk!S$2,PASTE_DQS_TRACKER!$A:$A,"&gt;="&amp;$A$1,PASTE_DQS_TRACKER!$A:$A,"&lt;="&amp;$A$2)</f>
        <v>0</v>
      </c>
      <c r="T91" s="6">
        <f>SUMIFS(PASTE_DQS_TRACKER!$D:$D,PASTE_DQS_TRACKER!$C:$C,Swaps_wk!$AQ91,PASTE_DQS_TRACKER!$B:$B,Swaps_wk!T$2,PASTE_DQS_TRACKER!$A:$A,"&gt;="&amp;$A$1,PASTE_DQS_TRACKER!$A:$A,"&lt;="&amp;$A$2)-SUMIFS(PASTE_DQS_TRACKER!$D:$D,PASTE_DQS_TRACKER!$C:$C,Swaps_wk!$AQ91,PASTE_DQS_TRACKER!$E:$E,Swaps_wk!T$2,PASTE_DQS_TRACKER!$A:$A,"&gt;="&amp;$A$1,PASTE_DQS_TRACKER!$A:$A,"&lt;="&amp;$A$2)</f>
        <v>0</v>
      </c>
      <c r="U91" s="6">
        <f>SUMIFS(PASTE_DQS_TRACKER!$D:$D,PASTE_DQS_TRACKER!$C:$C,Swaps_wk!$AQ91,PASTE_DQS_TRACKER!$B:$B,Swaps_wk!U$2,PASTE_DQS_TRACKER!$A:$A,"&gt;="&amp;$A$1,PASTE_DQS_TRACKER!$A:$A,"&lt;="&amp;$A$2)-SUMIFS(PASTE_DQS_TRACKER!$D:$D,PASTE_DQS_TRACKER!$C:$C,Swaps_wk!$AQ91,PASTE_DQS_TRACKER!$E:$E,Swaps_wk!U$2,PASTE_DQS_TRACKER!$A:$A,"&gt;="&amp;$A$1,PASTE_DQS_TRACKER!$A:$A,"&lt;="&amp;$A$2)</f>
        <v>0</v>
      </c>
      <c r="V91" s="6">
        <f>SUMIFS(PASTE_DQS_TRACKER!$D:$D,PASTE_DQS_TRACKER!$C:$C,Swaps_wk!$AQ91,PASTE_DQS_TRACKER!$B:$B,Swaps_wk!V$2,PASTE_DQS_TRACKER!$A:$A,"&gt;="&amp;$A$1,PASTE_DQS_TRACKER!$A:$A,"&lt;="&amp;$A$2)-SUMIFS(PASTE_DQS_TRACKER!$D:$D,PASTE_DQS_TRACKER!$C:$C,Swaps_wk!$AQ91,PASTE_DQS_TRACKER!$E:$E,Swaps_wk!V$2,PASTE_DQS_TRACKER!$A:$A,"&gt;="&amp;$A$1,PASTE_DQS_TRACKER!$A:$A,"&lt;="&amp;$A$2)</f>
        <v>0</v>
      </c>
      <c r="W91" s="6">
        <f>SUMIFS(PASTE_DQS_TRACKER!$D:$D,PASTE_DQS_TRACKER!$C:$C,Swaps_wk!$AQ91,PASTE_DQS_TRACKER!$B:$B,Swaps_wk!W$2,PASTE_DQS_TRACKER!$A:$A,"&gt;="&amp;$A$1,PASTE_DQS_TRACKER!$A:$A,"&lt;="&amp;$A$2)-SUMIFS(PASTE_DQS_TRACKER!$D:$D,PASTE_DQS_TRACKER!$C:$C,Swaps_wk!$AQ91,PASTE_DQS_TRACKER!$E:$E,Swaps_wk!W$2,PASTE_DQS_TRACKER!$A:$A,"&gt;="&amp;$A$1,PASTE_DQS_TRACKER!$A:$A,"&lt;="&amp;$A$2)</f>
        <v>0</v>
      </c>
      <c r="X91" s="6">
        <f>SUMIFS(PASTE_DQS_TRACKER!$D:$D,PASTE_DQS_TRACKER!$C:$C,Swaps_wk!$AQ91,PASTE_DQS_TRACKER!$B:$B,Swaps_wk!X$2,PASTE_DQS_TRACKER!$A:$A,"&gt;="&amp;$A$1,PASTE_DQS_TRACKER!$A:$A,"&lt;="&amp;$A$2)-SUMIFS(PASTE_DQS_TRACKER!$D:$D,PASTE_DQS_TRACKER!$C:$C,Swaps_wk!$AQ91,PASTE_DQS_TRACKER!$E:$E,Swaps_wk!X$2,PASTE_DQS_TRACKER!$A:$A,"&gt;="&amp;$A$1,PASTE_DQS_TRACKER!$A:$A,"&lt;="&amp;$A$2)</f>
        <v>0</v>
      </c>
      <c r="Y91" s="6">
        <f>SUMIFS(PASTE_DQS_TRACKER!$D:$D,PASTE_DQS_TRACKER!$C:$C,Swaps_wk!$AQ91,PASTE_DQS_TRACKER!$B:$B,Swaps_wk!Y$2,PASTE_DQS_TRACKER!$A:$A,"&gt;="&amp;$A$1,PASTE_DQS_TRACKER!$A:$A,"&lt;="&amp;$A$2)-SUMIFS(PASTE_DQS_TRACKER!$D:$D,PASTE_DQS_TRACKER!$C:$C,Swaps_wk!$AQ91,PASTE_DQS_TRACKER!$E:$E,Swaps_wk!Y$2,PASTE_DQS_TRACKER!$A:$A,"&gt;="&amp;$A$1,PASTE_DQS_TRACKER!$A:$A,"&lt;="&amp;$A$2)</f>
        <v>0</v>
      </c>
      <c r="Z91" s="6">
        <f>SUMIFS(PASTE_DQS_TRACKER!$D:$D,PASTE_DQS_TRACKER!$C:$C,Swaps_wk!$AQ91,PASTE_DQS_TRACKER!$B:$B,Swaps_wk!Z$2,PASTE_DQS_TRACKER!$A:$A,"&gt;="&amp;$A$1,PASTE_DQS_TRACKER!$A:$A,"&lt;="&amp;$A$2)-SUMIFS(PASTE_DQS_TRACKER!$D:$D,PASTE_DQS_TRACKER!$C:$C,Swaps_wk!$AQ91,PASTE_DQS_TRACKER!$E:$E,Swaps_wk!Z$2,PASTE_DQS_TRACKER!$A:$A,"&gt;="&amp;$A$1,PASTE_DQS_TRACKER!$A:$A,"&lt;="&amp;$A$2)</f>
        <v>0</v>
      </c>
      <c r="AA91" s="6">
        <f>SUMIFS(PASTE_DQS_TRACKER!$D:$D,PASTE_DQS_TRACKER!$C:$C,Swaps_wk!$AQ91,PASTE_DQS_TRACKER!$B:$B,Swaps_wk!AA$2,PASTE_DQS_TRACKER!$A:$A,"&gt;="&amp;$A$1,PASTE_DQS_TRACKER!$A:$A,"&lt;="&amp;$A$2)-SUMIFS(PASTE_DQS_TRACKER!$D:$D,PASTE_DQS_TRACKER!$C:$C,Swaps_wk!$AQ91,PASTE_DQS_TRACKER!$E:$E,Swaps_wk!AA$2,PASTE_DQS_TRACKER!$A:$A,"&gt;="&amp;$A$1,PASTE_DQS_TRACKER!$A:$A,"&lt;="&amp;$A$2)</f>
        <v>0</v>
      </c>
      <c r="AB91" s="6">
        <f>SUMIFS(PASTE_DQS_TRACKER!$D:$D,PASTE_DQS_TRACKER!$C:$C,Swaps_wk!$AQ91,PASTE_DQS_TRACKER!$B:$B,Swaps_wk!AB$2,PASTE_DQS_TRACKER!$A:$A,"&gt;="&amp;$A$1,PASTE_DQS_TRACKER!$A:$A,"&lt;="&amp;$A$2)-SUMIFS(PASTE_DQS_TRACKER!$D:$D,PASTE_DQS_TRACKER!$C:$C,Swaps_wk!$AQ91,PASTE_DQS_TRACKER!$E:$E,Swaps_wk!AB$2,PASTE_DQS_TRACKER!$A:$A,"&gt;="&amp;$A$1,PASTE_DQS_TRACKER!$A:$A,"&lt;="&amp;$A$2)</f>
        <v>0</v>
      </c>
      <c r="AC91" s="6">
        <f>SUMIFS(PASTE_DQS_TRACKER!$D:$D,PASTE_DQS_TRACKER!$C:$C,Swaps_wk!$AQ91,PASTE_DQS_TRACKER!$B:$B,Swaps_wk!AC$2,PASTE_DQS_TRACKER!$A:$A,"&gt;="&amp;$A$1,PASTE_DQS_TRACKER!$A:$A,"&lt;="&amp;$A$2)-SUMIFS(PASTE_DQS_TRACKER!$D:$D,PASTE_DQS_TRACKER!$C:$C,Swaps_wk!$AQ91,PASTE_DQS_TRACKER!$E:$E,Swaps_wk!AC$2,PASTE_DQS_TRACKER!$A:$A,"&gt;="&amp;$A$1,PASTE_DQS_TRACKER!$A:$A,"&lt;="&amp;$A$2)</f>
        <v>0</v>
      </c>
      <c r="AD91" s="6">
        <f>SUMIFS(PASTE_DQS_TRACKER!$D:$D,PASTE_DQS_TRACKER!$C:$C,Swaps_wk!$AQ91,PASTE_DQS_TRACKER!$B:$B,Swaps_wk!AD$2,PASTE_DQS_TRACKER!$A:$A,"&gt;="&amp;$A$1,PASTE_DQS_TRACKER!$A:$A,"&lt;="&amp;$A$2)-SUMIFS(PASTE_DQS_TRACKER!$D:$D,PASTE_DQS_TRACKER!$C:$C,Swaps_wk!$AQ91,PASTE_DQS_TRACKER!$E:$E,Swaps_wk!AD$2,PASTE_DQS_TRACKER!$A:$A,"&gt;="&amp;$A$1,PASTE_DQS_TRACKER!$A:$A,"&lt;="&amp;$A$2)</f>
        <v>0</v>
      </c>
      <c r="AE91" s="6">
        <f>SUMIFS(PASTE_DQS_TRACKER!$D:$D,PASTE_DQS_TRACKER!$C:$C,Swaps_wk!$AQ91,PASTE_DQS_TRACKER!$B:$B,Swaps_wk!AE$2,PASTE_DQS_TRACKER!$A:$A,"&gt;="&amp;$A$1,PASTE_DQS_TRACKER!$A:$A,"&lt;="&amp;$A$2)-SUMIFS(PASTE_DQS_TRACKER!$D:$D,PASTE_DQS_TRACKER!$C:$C,Swaps_wk!$AQ91,PASTE_DQS_TRACKER!$E:$E,Swaps_wk!AE$2,PASTE_DQS_TRACKER!$A:$A,"&gt;="&amp;$A$1,PASTE_DQS_TRACKER!$A:$A,"&lt;="&amp;$A$2)</f>
        <v>0</v>
      </c>
      <c r="AF91" s="6">
        <f>SUMIFS(PASTE_DQS_TRACKER!$D:$D,PASTE_DQS_TRACKER!$C:$C,Swaps_wk!$AQ91,PASTE_DQS_TRACKER!$B:$B,Swaps_wk!AF$2,PASTE_DQS_TRACKER!$A:$A,"&gt;="&amp;$A$1,PASTE_DQS_TRACKER!$A:$A,"&lt;="&amp;$A$2)-SUMIFS(PASTE_DQS_TRACKER!$D:$D,PASTE_DQS_TRACKER!$C:$C,Swaps_wk!$AQ91,PASTE_DQS_TRACKER!$E:$E,Swaps_wk!AF$2,PASTE_DQS_TRACKER!$A:$A,"&gt;="&amp;$A$1,PASTE_DQS_TRACKER!$A:$A,"&lt;="&amp;$A$2)</f>
        <v>0</v>
      </c>
      <c r="AG91" s="6">
        <f>SUMIFS(PASTE_DQS_TRACKER!$D:$D,PASTE_DQS_TRACKER!$C:$C,Swaps_wk!$AQ91,PASTE_DQS_TRACKER!$B:$B,Swaps_wk!AG$2,PASTE_DQS_TRACKER!$A:$A,"&gt;="&amp;$A$1,PASTE_DQS_TRACKER!$A:$A,"&lt;="&amp;$A$2)-SUMIFS(PASTE_DQS_TRACKER!$D:$D,PASTE_DQS_TRACKER!$C:$C,Swaps_wk!$AQ91,PASTE_DQS_TRACKER!$E:$E,Swaps_wk!AG$2,PASTE_DQS_TRACKER!$A:$A,"&gt;="&amp;$A$1,PASTE_DQS_TRACKER!$A:$A,"&lt;="&amp;$A$2)</f>
        <v>0</v>
      </c>
      <c r="AH91" s="6">
        <f>SUMIFS(PASTE_DQS_TRACKER!$D:$D,PASTE_DQS_TRACKER!$C:$C,Swaps_wk!$AQ91,PASTE_DQS_TRACKER!$B:$B,Swaps_wk!AH$2,PASTE_DQS_TRACKER!$A:$A,"&gt;="&amp;$A$1,PASTE_DQS_TRACKER!$A:$A,"&lt;="&amp;$A$2)-SUMIFS(PASTE_DQS_TRACKER!$D:$D,PASTE_DQS_TRACKER!$C:$C,Swaps_wk!$AQ91,PASTE_DQS_TRACKER!$E:$E,Swaps_wk!AH$2,PASTE_DQS_TRACKER!$A:$A,"&gt;="&amp;$A$1,PASTE_DQS_TRACKER!$A:$A,"&lt;="&amp;$A$2)</f>
        <v>0</v>
      </c>
      <c r="AI91" s="6">
        <f>SUMIFS(PASTE_DQS_TRACKER!$D:$D,PASTE_DQS_TRACKER!$C:$C,Swaps_wk!$AQ91,PASTE_DQS_TRACKER!$B:$B,Swaps_wk!AI$2,PASTE_DQS_TRACKER!$A:$A,"&gt;="&amp;$A$1,PASTE_DQS_TRACKER!$A:$A,"&lt;="&amp;$A$2)-SUMIFS(PASTE_DQS_TRACKER!$D:$D,PASTE_DQS_TRACKER!$C:$C,Swaps_wk!$AQ91,PASTE_DQS_TRACKER!$E:$E,Swaps_wk!AI$2,PASTE_DQS_TRACKER!$A:$A,"&gt;="&amp;$A$1,PASTE_DQS_TRACKER!$A:$A,"&lt;="&amp;$A$2)</f>
        <v>0</v>
      </c>
      <c r="AJ91" s="6">
        <f>SUMIFS(PASTE_DQS_TRACKER!$D:$D,PASTE_DQS_TRACKER!$C:$C,Swaps_wk!$AQ91,PASTE_DQS_TRACKER!$B:$B,Swaps_wk!AJ$2,PASTE_DQS_TRACKER!$A:$A,"&gt;="&amp;$A$1,PASTE_DQS_TRACKER!$A:$A,"&lt;="&amp;$A$2)-SUMIFS(PASTE_DQS_TRACKER!$D:$D,PASTE_DQS_TRACKER!$C:$C,Swaps_wk!$AQ91,PASTE_DQS_TRACKER!$E:$E,Swaps_wk!AJ$2,PASTE_DQS_TRACKER!$A:$A,"&gt;="&amp;$A$1,PASTE_DQS_TRACKER!$A:$A,"&lt;="&amp;$A$2)</f>
        <v>0</v>
      </c>
      <c r="AK91" s="6">
        <f>SUMIFS(PASTE_DQS_TRACKER!$D:$D,PASTE_DQS_TRACKER!$C:$C,Swaps_wk!$AQ91,PASTE_DQS_TRACKER!$B:$B,Swaps_wk!AK$2,PASTE_DQS_TRACKER!$A:$A,"&gt;="&amp;$A$1,PASTE_DQS_TRACKER!$A:$A,"&lt;="&amp;$A$2)-SUMIFS(PASTE_DQS_TRACKER!$D:$D,PASTE_DQS_TRACKER!$C:$C,Swaps_wk!$AQ91,PASTE_DQS_TRACKER!$E:$E,Swaps_wk!AK$2,PASTE_DQS_TRACKER!$A:$A,"&gt;="&amp;$A$1,PASTE_DQS_TRACKER!$A:$A,"&lt;="&amp;$A$2)</f>
        <v>0</v>
      </c>
      <c r="AL91" s="6">
        <f>SUMIFS(PASTE_DQS_TRACKER!$D:$D,PASTE_DQS_TRACKER!$C:$C,Swaps_wk!$AQ91,PASTE_DQS_TRACKER!$B:$B,Swaps_wk!AL$2,PASTE_DQS_TRACKER!$A:$A,"&gt;="&amp;$A$1,PASTE_DQS_TRACKER!$A:$A,"&lt;="&amp;$A$2)-SUMIFS(PASTE_DQS_TRACKER!$D:$D,PASTE_DQS_TRACKER!$C:$C,Swaps_wk!$AQ91,PASTE_DQS_TRACKER!$E:$E,Swaps_wk!AL$2,PASTE_DQS_TRACKER!$A:$A,"&gt;="&amp;$A$1,PASTE_DQS_TRACKER!$A:$A,"&lt;="&amp;$A$2)</f>
        <v>0</v>
      </c>
      <c r="AM91" s="6">
        <f>SUMIFS(PASTE_DQS_TRACKER!$D:$D,PASTE_DQS_TRACKER!$C:$C,Swaps_wk!$AQ91,PASTE_DQS_TRACKER!$B:$B,Swaps_wk!AM$2,PASTE_DQS_TRACKER!$A:$A,"&gt;="&amp;$A$1,PASTE_DQS_TRACKER!$A:$A,"&lt;="&amp;$A$2)-SUMIFS(PASTE_DQS_TRACKER!$D:$D,PASTE_DQS_TRACKER!$C:$C,Swaps_wk!$AQ91,PASTE_DQS_TRACKER!$E:$E,Swaps_wk!AM$2,PASTE_DQS_TRACKER!$A:$A,"&gt;="&amp;$A$1,PASTE_DQS_TRACKER!$A:$A,"&lt;="&amp;$A$2)</f>
        <v>0</v>
      </c>
      <c r="AN91" s="6">
        <f>SUMIFS(PASTE_DQS_TRACKER!$D:$D,PASTE_DQS_TRACKER!$C:$C,Swaps_wk!$AQ91,PASTE_DQS_TRACKER!$B:$B,Swaps_wk!AN$2,PASTE_DQS_TRACKER!$A:$A,"&gt;="&amp;$A$1,PASTE_DQS_TRACKER!$A:$A,"&lt;="&amp;$A$2)-SUMIFS(PASTE_DQS_TRACKER!$D:$D,PASTE_DQS_TRACKER!$C:$C,Swaps_wk!$AQ91,PASTE_DQS_TRACKER!$E:$E,Swaps_wk!AN$2,PASTE_DQS_TRACKER!$A:$A,"&gt;="&amp;$A$1,PASTE_DQS_TRACKER!$A:$A,"&lt;="&amp;$A$2)</f>
        <v>0</v>
      </c>
      <c r="AO91" s="6">
        <f t="shared" si="2"/>
        <v>0</v>
      </c>
      <c r="AP91">
        <v>90</v>
      </c>
      <c r="AQ91" t="str">
        <f t="shared" si="4"/>
        <v>HER/5B6ANB</v>
      </c>
    </row>
    <row r="92" spans="1:43" x14ac:dyDescent="0.25">
      <c r="A92" t="s">
        <v>329</v>
      </c>
      <c r="B92" s="6">
        <f>SUMIFS(PASTE_DQS_TRACKER!$D:$D,PASTE_DQS_TRACKER!$C:$C,Swaps_wk!$AQ92,PASTE_DQS_TRACKER!$B:$B,Swaps_wk!B$2,PASTE_DQS_TRACKER!$A:$A,"&gt;="&amp;$A$1,PASTE_DQS_TRACKER!$A:$A,"&lt;="&amp;$A$2)-SUMIFS(PASTE_DQS_TRACKER!$D:$D,PASTE_DQS_TRACKER!$C:$C,Swaps_wk!$AQ92,PASTE_DQS_TRACKER!$E:$E,Swaps_wk!B$2,PASTE_DQS_TRACKER!$A:$A,"&gt;="&amp;$A$1,PASTE_DQS_TRACKER!$A:$A,"&lt;="&amp;$A$2)</f>
        <v>0</v>
      </c>
      <c r="C92" s="6">
        <f>SUMIFS(PASTE_DQS_TRACKER!$D:$D,PASTE_DQS_TRACKER!$C:$C,Swaps_wk!$AQ92,PASTE_DQS_TRACKER!$B:$B,Swaps_wk!C$2,PASTE_DQS_TRACKER!$A:$A,"&gt;="&amp;$A$1,PASTE_DQS_TRACKER!$A:$A,"&lt;="&amp;$A$2)-SUMIFS(PASTE_DQS_TRACKER!$D:$D,PASTE_DQS_TRACKER!$C:$C,Swaps_wk!$AQ92,PASTE_DQS_TRACKER!$E:$E,Swaps_wk!C$2,PASTE_DQS_TRACKER!$A:$A,"&gt;="&amp;$A$1,PASTE_DQS_TRACKER!$A:$A,"&lt;="&amp;$A$2)</f>
        <v>0</v>
      </c>
      <c r="D92" s="6">
        <f>SUMIFS(PASTE_DQS_TRACKER!$D:$D,PASTE_DQS_TRACKER!$C:$C,Swaps_wk!$AQ92,PASTE_DQS_TRACKER!$B:$B,Swaps_wk!D$2,PASTE_DQS_TRACKER!$A:$A,"&gt;="&amp;$A$1,PASTE_DQS_TRACKER!$A:$A,"&lt;="&amp;$A$2)-SUMIFS(PASTE_DQS_TRACKER!$D:$D,PASTE_DQS_TRACKER!$C:$C,Swaps_wk!$AQ92,PASTE_DQS_TRACKER!$E:$E,Swaps_wk!D$2,PASTE_DQS_TRACKER!$A:$A,"&gt;="&amp;$A$1,PASTE_DQS_TRACKER!$A:$A,"&lt;="&amp;$A$2)</f>
        <v>0</v>
      </c>
      <c r="E92" s="6">
        <f>SUMIFS(PASTE_DQS_TRACKER!$D:$D,PASTE_DQS_TRACKER!$C:$C,Swaps_wk!$AQ92,PASTE_DQS_TRACKER!$B:$B,Swaps_wk!E$2,PASTE_DQS_TRACKER!$A:$A,"&gt;="&amp;$A$1,PASTE_DQS_TRACKER!$A:$A,"&lt;="&amp;$A$2)-SUMIFS(PASTE_DQS_TRACKER!$D:$D,PASTE_DQS_TRACKER!$C:$C,Swaps_wk!$AQ92,PASTE_DQS_TRACKER!$E:$E,Swaps_wk!E$2,PASTE_DQS_TRACKER!$A:$A,"&gt;="&amp;$A$1,PASTE_DQS_TRACKER!$A:$A,"&lt;="&amp;$A$2)</f>
        <v>0</v>
      </c>
      <c r="F92" s="6">
        <f>SUMIFS(PASTE_DQS_TRACKER!$D:$D,PASTE_DQS_TRACKER!$C:$C,Swaps_wk!$AQ92,PASTE_DQS_TRACKER!$B:$B,Swaps_wk!F$2,PASTE_DQS_TRACKER!$A:$A,"&gt;="&amp;$A$1,PASTE_DQS_TRACKER!$A:$A,"&lt;="&amp;$A$2)-SUMIFS(PASTE_DQS_TRACKER!$D:$D,PASTE_DQS_TRACKER!$C:$C,Swaps_wk!$AQ92,PASTE_DQS_TRACKER!$E:$E,Swaps_wk!F$2,PASTE_DQS_TRACKER!$A:$A,"&gt;="&amp;$A$1,PASTE_DQS_TRACKER!$A:$A,"&lt;="&amp;$A$2)</f>
        <v>0</v>
      </c>
      <c r="G92" s="6">
        <f>SUMIFS(PASTE_DQS_TRACKER!$D:$D,PASTE_DQS_TRACKER!$C:$C,Swaps_wk!$AQ92,PASTE_DQS_TRACKER!$B:$B,Swaps_wk!G$2,PASTE_DQS_TRACKER!$A:$A,"&gt;="&amp;$A$1,PASTE_DQS_TRACKER!$A:$A,"&lt;="&amp;$A$2)-SUMIFS(PASTE_DQS_TRACKER!$D:$D,PASTE_DQS_TRACKER!$C:$C,Swaps_wk!$AQ92,PASTE_DQS_TRACKER!$E:$E,Swaps_wk!G$2,PASTE_DQS_TRACKER!$A:$A,"&gt;="&amp;$A$1,PASTE_DQS_TRACKER!$A:$A,"&lt;="&amp;$A$2)</f>
        <v>0</v>
      </c>
      <c r="H92" s="6">
        <f>SUMIFS(PASTE_DQS_TRACKER!$D:$D,PASTE_DQS_TRACKER!$C:$C,Swaps_wk!$AQ92,PASTE_DQS_TRACKER!$B:$B,Swaps_wk!H$2,PASTE_DQS_TRACKER!$A:$A,"&gt;="&amp;$A$1,PASTE_DQS_TRACKER!$A:$A,"&lt;="&amp;$A$2)-SUMIFS(PASTE_DQS_TRACKER!$D:$D,PASTE_DQS_TRACKER!$C:$C,Swaps_wk!$AQ92,PASTE_DQS_TRACKER!$E:$E,Swaps_wk!H$2,PASTE_DQS_TRACKER!$A:$A,"&gt;="&amp;$A$1,PASTE_DQS_TRACKER!$A:$A,"&lt;="&amp;$A$2)</f>
        <v>0</v>
      </c>
      <c r="I92" s="6">
        <f>SUMIFS(PASTE_DQS_TRACKER!$D:$D,PASTE_DQS_TRACKER!$C:$C,Swaps_wk!$AQ92,PASTE_DQS_TRACKER!$B:$B,Swaps_wk!I$2,PASTE_DQS_TRACKER!$A:$A,"&gt;="&amp;$A$1,PASTE_DQS_TRACKER!$A:$A,"&lt;="&amp;$A$2)-SUMIFS(PASTE_DQS_TRACKER!$D:$D,PASTE_DQS_TRACKER!$C:$C,Swaps_wk!$AQ92,PASTE_DQS_TRACKER!$E:$E,Swaps_wk!I$2,PASTE_DQS_TRACKER!$A:$A,"&gt;="&amp;$A$1,PASTE_DQS_TRACKER!$A:$A,"&lt;="&amp;$A$2)</f>
        <v>0</v>
      </c>
      <c r="J92" s="6">
        <f>SUMIFS(PASTE_DQS_TRACKER!$D:$D,PASTE_DQS_TRACKER!$C:$C,Swaps_wk!$AQ92,PASTE_DQS_TRACKER!$B:$B,Swaps_wk!J$2,PASTE_DQS_TRACKER!$A:$A,"&gt;="&amp;$A$1,PASTE_DQS_TRACKER!$A:$A,"&lt;="&amp;$A$2)-SUMIFS(PASTE_DQS_TRACKER!$D:$D,PASTE_DQS_TRACKER!$C:$C,Swaps_wk!$AQ92,PASTE_DQS_TRACKER!$E:$E,Swaps_wk!J$2,PASTE_DQS_TRACKER!$A:$A,"&gt;="&amp;$A$1,PASTE_DQS_TRACKER!$A:$A,"&lt;="&amp;$A$2)</f>
        <v>0</v>
      </c>
      <c r="K92" s="6">
        <f>SUMIFS(PASTE_DQS_TRACKER!$D:$D,PASTE_DQS_TRACKER!$C:$C,Swaps_wk!$AQ92,PASTE_DQS_TRACKER!$B:$B,Swaps_wk!K$2,PASTE_DQS_TRACKER!$A:$A,"&gt;="&amp;$A$1,PASTE_DQS_TRACKER!$A:$A,"&lt;="&amp;$A$2)-SUMIFS(PASTE_DQS_TRACKER!$D:$D,PASTE_DQS_TRACKER!$C:$C,Swaps_wk!$AQ92,PASTE_DQS_TRACKER!$E:$E,Swaps_wk!K$2,PASTE_DQS_TRACKER!$A:$A,"&gt;="&amp;$A$1,PASTE_DQS_TRACKER!$A:$A,"&lt;="&amp;$A$2)</f>
        <v>0</v>
      </c>
      <c r="L92" s="6">
        <f>SUMIFS(PASTE_DQS_TRACKER!$D:$D,PASTE_DQS_TRACKER!$C:$C,Swaps_wk!$AQ92,PASTE_DQS_TRACKER!$B:$B,Swaps_wk!L$2,PASTE_DQS_TRACKER!$A:$A,"&gt;="&amp;$A$1,PASTE_DQS_TRACKER!$A:$A,"&lt;="&amp;$A$2)-SUMIFS(PASTE_DQS_TRACKER!$D:$D,PASTE_DQS_TRACKER!$C:$C,Swaps_wk!$AQ92,PASTE_DQS_TRACKER!$E:$E,Swaps_wk!L$2,PASTE_DQS_TRACKER!$A:$A,"&gt;="&amp;$A$1,PASTE_DQS_TRACKER!$A:$A,"&lt;="&amp;$A$2)</f>
        <v>0</v>
      </c>
      <c r="M92" s="6">
        <f>SUMIFS(PASTE_DQS_TRACKER!$D:$D,PASTE_DQS_TRACKER!$C:$C,Swaps_wk!$AQ92,PASTE_DQS_TRACKER!$B:$B,Swaps_wk!M$2,PASTE_DQS_TRACKER!$A:$A,"&gt;="&amp;$A$1,PASTE_DQS_TRACKER!$A:$A,"&lt;="&amp;$A$2)-SUMIFS(PASTE_DQS_TRACKER!$D:$D,PASTE_DQS_TRACKER!$C:$C,Swaps_wk!$AQ92,PASTE_DQS_TRACKER!$E:$E,Swaps_wk!M$2,PASTE_DQS_TRACKER!$A:$A,"&gt;="&amp;$A$1,PASTE_DQS_TRACKER!$A:$A,"&lt;="&amp;$A$2)</f>
        <v>0</v>
      </c>
      <c r="N92" s="6">
        <f>SUMIFS(PASTE_DQS_TRACKER!$D:$D,PASTE_DQS_TRACKER!$C:$C,Swaps_wk!$AQ92,PASTE_DQS_TRACKER!$B:$B,Swaps_wk!N$2,PASTE_DQS_TRACKER!$A:$A,"&gt;="&amp;$A$1,PASTE_DQS_TRACKER!$A:$A,"&lt;="&amp;$A$2)-SUMIFS(PASTE_DQS_TRACKER!$D:$D,PASTE_DQS_TRACKER!$C:$C,Swaps_wk!$AQ92,PASTE_DQS_TRACKER!$E:$E,Swaps_wk!N$2,PASTE_DQS_TRACKER!$A:$A,"&gt;="&amp;$A$1,PASTE_DQS_TRACKER!$A:$A,"&lt;="&amp;$A$2)</f>
        <v>0</v>
      </c>
      <c r="O92" s="6">
        <f>SUMIFS(PASTE_DQS_TRACKER!$D:$D,PASTE_DQS_TRACKER!$C:$C,Swaps_wk!$AQ92,PASTE_DQS_TRACKER!$B:$B,Swaps_wk!O$2,PASTE_DQS_TRACKER!$A:$A,"&gt;="&amp;$A$1,PASTE_DQS_TRACKER!$A:$A,"&lt;="&amp;$A$2)-SUMIFS(PASTE_DQS_TRACKER!$D:$D,PASTE_DQS_TRACKER!$C:$C,Swaps_wk!$AQ92,PASTE_DQS_TRACKER!$E:$E,Swaps_wk!O$2,PASTE_DQS_TRACKER!$A:$A,"&gt;="&amp;$A$1,PASTE_DQS_TRACKER!$A:$A,"&lt;="&amp;$A$2)</f>
        <v>0</v>
      </c>
      <c r="P92" s="6">
        <f>SUMIFS(PASTE_DQS_TRACKER!$D:$D,PASTE_DQS_TRACKER!$C:$C,Swaps_wk!$AQ92,PASTE_DQS_TRACKER!$B:$B,Swaps_wk!P$2,PASTE_DQS_TRACKER!$A:$A,"&gt;="&amp;$A$1,PASTE_DQS_TRACKER!$A:$A,"&lt;="&amp;$A$2)-SUMIFS(PASTE_DQS_TRACKER!$D:$D,PASTE_DQS_TRACKER!$C:$C,Swaps_wk!$AQ92,PASTE_DQS_TRACKER!$E:$E,Swaps_wk!P$2,PASTE_DQS_TRACKER!$A:$A,"&gt;="&amp;$A$1,PASTE_DQS_TRACKER!$A:$A,"&lt;="&amp;$A$2)</f>
        <v>0</v>
      </c>
      <c r="Q92" s="6">
        <f>SUMIFS(PASTE_DQS_TRACKER!$D:$D,PASTE_DQS_TRACKER!$C:$C,Swaps_wk!$AQ92,PASTE_DQS_TRACKER!$B:$B,Swaps_wk!Q$2,PASTE_DQS_TRACKER!$A:$A,"&gt;="&amp;$A$1,PASTE_DQS_TRACKER!$A:$A,"&lt;="&amp;$A$2)-SUMIFS(PASTE_DQS_TRACKER!$D:$D,PASTE_DQS_TRACKER!$C:$C,Swaps_wk!$AQ92,PASTE_DQS_TRACKER!$E:$E,Swaps_wk!Q$2,PASTE_DQS_TRACKER!$A:$A,"&gt;="&amp;$A$1,PASTE_DQS_TRACKER!$A:$A,"&lt;="&amp;$A$2)</f>
        <v>0</v>
      </c>
      <c r="R92" s="6">
        <f>SUMIFS(PASTE_DQS_TRACKER!$D:$D,PASTE_DQS_TRACKER!$C:$C,Swaps_wk!$AQ92,PASTE_DQS_TRACKER!$B:$B,Swaps_wk!R$2,PASTE_DQS_TRACKER!$A:$A,"&gt;="&amp;$A$1,PASTE_DQS_TRACKER!$A:$A,"&lt;="&amp;$A$2)-SUMIFS(PASTE_DQS_TRACKER!$D:$D,PASTE_DQS_TRACKER!$C:$C,Swaps_wk!$AQ92,PASTE_DQS_TRACKER!$E:$E,Swaps_wk!R$2,PASTE_DQS_TRACKER!$A:$A,"&gt;="&amp;$A$1,PASTE_DQS_TRACKER!$A:$A,"&lt;="&amp;$A$2)</f>
        <v>0</v>
      </c>
      <c r="S92" s="6">
        <f>SUMIFS(PASTE_DQS_TRACKER!$D:$D,PASTE_DQS_TRACKER!$C:$C,Swaps_wk!$AQ92,PASTE_DQS_TRACKER!$B:$B,Swaps_wk!S$2,PASTE_DQS_TRACKER!$A:$A,"&gt;="&amp;$A$1,PASTE_DQS_TRACKER!$A:$A,"&lt;="&amp;$A$2)-SUMIFS(PASTE_DQS_TRACKER!$D:$D,PASTE_DQS_TRACKER!$C:$C,Swaps_wk!$AQ92,PASTE_DQS_TRACKER!$E:$E,Swaps_wk!S$2,PASTE_DQS_TRACKER!$A:$A,"&gt;="&amp;$A$1,PASTE_DQS_TRACKER!$A:$A,"&lt;="&amp;$A$2)</f>
        <v>0</v>
      </c>
      <c r="T92" s="6">
        <f>SUMIFS(PASTE_DQS_TRACKER!$D:$D,PASTE_DQS_TRACKER!$C:$C,Swaps_wk!$AQ92,PASTE_DQS_TRACKER!$B:$B,Swaps_wk!T$2,PASTE_DQS_TRACKER!$A:$A,"&gt;="&amp;$A$1,PASTE_DQS_TRACKER!$A:$A,"&lt;="&amp;$A$2)-SUMIFS(PASTE_DQS_TRACKER!$D:$D,PASTE_DQS_TRACKER!$C:$C,Swaps_wk!$AQ92,PASTE_DQS_TRACKER!$E:$E,Swaps_wk!T$2,PASTE_DQS_TRACKER!$A:$A,"&gt;="&amp;$A$1,PASTE_DQS_TRACKER!$A:$A,"&lt;="&amp;$A$2)</f>
        <v>0</v>
      </c>
      <c r="U92" s="6">
        <f>SUMIFS(PASTE_DQS_TRACKER!$D:$D,PASTE_DQS_TRACKER!$C:$C,Swaps_wk!$AQ92,PASTE_DQS_TRACKER!$B:$B,Swaps_wk!U$2,PASTE_DQS_TRACKER!$A:$A,"&gt;="&amp;$A$1,PASTE_DQS_TRACKER!$A:$A,"&lt;="&amp;$A$2)-SUMIFS(PASTE_DQS_TRACKER!$D:$D,PASTE_DQS_TRACKER!$C:$C,Swaps_wk!$AQ92,PASTE_DQS_TRACKER!$E:$E,Swaps_wk!U$2,PASTE_DQS_TRACKER!$A:$A,"&gt;="&amp;$A$1,PASTE_DQS_TRACKER!$A:$A,"&lt;="&amp;$A$2)</f>
        <v>0</v>
      </c>
      <c r="V92" s="6">
        <f>SUMIFS(PASTE_DQS_TRACKER!$D:$D,PASTE_DQS_TRACKER!$C:$C,Swaps_wk!$AQ92,PASTE_DQS_TRACKER!$B:$B,Swaps_wk!V$2,PASTE_DQS_TRACKER!$A:$A,"&gt;="&amp;$A$1,PASTE_DQS_TRACKER!$A:$A,"&lt;="&amp;$A$2)-SUMIFS(PASTE_DQS_TRACKER!$D:$D,PASTE_DQS_TRACKER!$C:$C,Swaps_wk!$AQ92,PASTE_DQS_TRACKER!$E:$E,Swaps_wk!V$2,PASTE_DQS_TRACKER!$A:$A,"&gt;="&amp;$A$1,PASTE_DQS_TRACKER!$A:$A,"&lt;="&amp;$A$2)</f>
        <v>0</v>
      </c>
      <c r="W92" s="6">
        <f>SUMIFS(PASTE_DQS_TRACKER!$D:$D,PASTE_DQS_TRACKER!$C:$C,Swaps_wk!$AQ92,PASTE_DQS_TRACKER!$B:$B,Swaps_wk!W$2,PASTE_DQS_TRACKER!$A:$A,"&gt;="&amp;$A$1,PASTE_DQS_TRACKER!$A:$A,"&lt;="&amp;$A$2)-SUMIFS(PASTE_DQS_TRACKER!$D:$D,PASTE_DQS_TRACKER!$C:$C,Swaps_wk!$AQ92,PASTE_DQS_TRACKER!$E:$E,Swaps_wk!W$2,PASTE_DQS_TRACKER!$A:$A,"&gt;="&amp;$A$1,PASTE_DQS_TRACKER!$A:$A,"&lt;="&amp;$A$2)</f>
        <v>0</v>
      </c>
      <c r="X92" s="6">
        <f>SUMIFS(PASTE_DQS_TRACKER!$D:$D,PASTE_DQS_TRACKER!$C:$C,Swaps_wk!$AQ92,PASTE_DQS_TRACKER!$B:$B,Swaps_wk!X$2,PASTE_DQS_TRACKER!$A:$A,"&gt;="&amp;$A$1,PASTE_DQS_TRACKER!$A:$A,"&lt;="&amp;$A$2)-SUMIFS(PASTE_DQS_TRACKER!$D:$D,PASTE_DQS_TRACKER!$C:$C,Swaps_wk!$AQ92,PASTE_DQS_TRACKER!$E:$E,Swaps_wk!X$2,PASTE_DQS_TRACKER!$A:$A,"&gt;="&amp;$A$1,PASTE_DQS_TRACKER!$A:$A,"&lt;="&amp;$A$2)</f>
        <v>0</v>
      </c>
      <c r="Y92" s="6">
        <f>SUMIFS(PASTE_DQS_TRACKER!$D:$D,PASTE_DQS_TRACKER!$C:$C,Swaps_wk!$AQ92,PASTE_DQS_TRACKER!$B:$B,Swaps_wk!Y$2,PASTE_DQS_TRACKER!$A:$A,"&gt;="&amp;$A$1,PASTE_DQS_TRACKER!$A:$A,"&lt;="&amp;$A$2)-SUMIFS(PASTE_DQS_TRACKER!$D:$D,PASTE_DQS_TRACKER!$C:$C,Swaps_wk!$AQ92,PASTE_DQS_TRACKER!$E:$E,Swaps_wk!Y$2,PASTE_DQS_TRACKER!$A:$A,"&gt;="&amp;$A$1,PASTE_DQS_TRACKER!$A:$A,"&lt;="&amp;$A$2)</f>
        <v>0</v>
      </c>
      <c r="Z92" s="6">
        <f>SUMIFS(PASTE_DQS_TRACKER!$D:$D,PASTE_DQS_TRACKER!$C:$C,Swaps_wk!$AQ92,PASTE_DQS_TRACKER!$B:$B,Swaps_wk!Z$2,PASTE_DQS_TRACKER!$A:$A,"&gt;="&amp;$A$1,PASTE_DQS_TRACKER!$A:$A,"&lt;="&amp;$A$2)-SUMIFS(PASTE_DQS_TRACKER!$D:$D,PASTE_DQS_TRACKER!$C:$C,Swaps_wk!$AQ92,PASTE_DQS_TRACKER!$E:$E,Swaps_wk!Z$2,PASTE_DQS_TRACKER!$A:$A,"&gt;="&amp;$A$1,PASTE_DQS_TRACKER!$A:$A,"&lt;="&amp;$A$2)</f>
        <v>0</v>
      </c>
      <c r="AA92" s="6">
        <f>SUMIFS(PASTE_DQS_TRACKER!$D:$D,PASTE_DQS_TRACKER!$C:$C,Swaps_wk!$AQ92,PASTE_DQS_TRACKER!$B:$B,Swaps_wk!AA$2,PASTE_DQS_TRACKER!$A:$A,"&gt;="&amp;$A$1,PASTE_DQS_TRACKER!$A:$A,"&lt;="&amp;$A$2)-SUMIFS(PASTE_DQS_TRACKER!$D:$D,PASTE_DQS_TRACKER!$C:$C,Swaps_wk!$AQ92,PASTE_DQS_TRACKER!$E:$E,Swaps_wk!AA$2,PASTE_DQS_TRACKER!$A:$A,"&gt;="&amp;$A$1,PASTE_DQS_TRACKER!$A:$A,"&lt;="&amp;$A$2)</f>
        <v>0</v>
      </c>
      <c r="AB92" s="6">
        <f>SUMIFS(PASTE_DQS_TRACKER!$D:$D,PASTE_DQS_TRACKER!$C:$C,Swaps_wk!$AQ92,PASTE_DQS_TRACKER!$B:$B,Swaps_wk!AB$2,PASTE_DQS_TRACKER!$A:$A,"&gt;="&amp;$A$1,PASTE_DQS_TRACKER!$A:$A,"&lt;="&amp;$A$2)-SUMIFS(PASTE_DQS_TRACKER!$D:$D,PASTE_DQS_TRACKER!$C:$C,Swaps_wk!$AQ92,PASTE_DQS_TRACKER!$E:$E,Swaps_wk!AB$2,PASTE_DQS_TRACKER!$A:$A,"&gt;="&amp;$A$1,PASTE_DQS_TRACKER!$A:$A,"&lt;="&amp;$A$2)</f>
        <v>0</v>
      </c>
      <c r="AC92" s="6">
        <f>SUMIFS(PASTE_DQS_TRACKER!$D:$D,PASTE_DQS_TRACKER!$C:$C,Swaps_wk!$AQ92,PASTE_DQS_TRACKER!$B:$B,Swaps_wk!AC$2,PASTE_DQS_TRACKER!$A:$A,"&gt;="&amp;$A$1,PASTE_DQS_TRACKER!$A:$A,"&lt;="&amp;$A$2)-SUMIFS(PASTE_DQS_TRACKER!$D:$D,PASTE_DQS_TRACKER!$C:$C,Swaps_wk!$AQ92,PASTE_DQS_TRACKER!$E:$E,Swaps_wk!AC$2,PASTE_DQS_TRACKER!$A:$A,"&gt;="&amp;$A$1,PASTE_DQS_TRACKER!$A:$A,"&lt;="&amp;$A$2)</f>
        <v>0</v>
      </c>
      <c r="AD92" s="6">
        <f>SUMIFS(PASTE_DQS_TRACKER!$D:$D,PASTE_DQS_TRACKER!$C:$C,Swaps_wk!$AQ92,PASTE_DQS_TRACKER!$B:$B,Swaps_wk!AD$2,PASTE_DQS_TRACKER!$A:$A,"&gt;="&amp;$A$1,PASTE_DQS_TRACKER!$A:$A,"&lt;="&amp;$A$2)-SUMIFS(PASTE_DQS_TRACKER!$D:$D,PASTE_DQS_TRACKER!$C:$C,Swaps_wk!$AQ92,PASTE_DQS_TRACKER!$E:$E,Swaps_wk!AD$2,PASTE_DQS_TRACKER!$A:$A,"&gt;="&amp;$A$1,PASTE_DQS_TRACKER!$A:$A,"&lt;="&amp;$A$2)</f>
        <v>0</v>
      </c>
      <c r="AE92" s="6">
        <f>SUMIFS(PASTE_DQS_TRACKER!$D:$D,PASTE_DQS_TRACKER!$C:$C,Swaps_wk!$AQ92,PASTE_DQS_TRACKER!$B:$B,Swaps_wk!AE$2,PASTE_DQS_TRACKER!$A:$A,"&gt;="&amp;$A$1,PASTE_DQS_TRACKER!$A:$A,"&lt;="&amp;$A$2)-SUMIFS(PASTE_DQS_TRACKER!$D:$D,PASTE_DQS_TRACKER!$C:$C,Swaps_wk!$AQ92,PASTE_DQS_TRACKER!$E:$E,Swaps_wk!AE$2,PASTE_DQS_TRACKER!$A:$A,"&gt;="&amp;$A$1,PASTE_DQS_TRACKER!$A:$A,"&lt;="&amp;$A$2)</f>
        <v>0</v>
      </c>
      <c r="AF92" s="6">
        <f>SUMIFS(PASTE_DQS_TRACKER!$D:$D,PASTE_DQS_TRACKER!$C:$C,Swaps_wk!$AQ92,PASTE_DQS_TRACKER!$B:$B,Swaps_wk!AF$2,PASTE_DQS_TRACKER!$A:$A,"&gt;="&amp;$A$1,PASTE_DQS_TRACKER!$A:$A,"&lt;="&amp;$A$2)-SUMIFS(PASTE_DQS_TRACKER!$D:$D,PASTE_DQS_TRACKER!$C:$C,Swaps_wk!$AQ92,PASTE_DQS_TRACKER!$E:$E,Swaps_wk!AF$2,PASTE_DQS_TRACKER!$A:$A,"&gt;="&amp;$A$1,PASTE_DQS_TRACKER!$A:$A,"&lt;="&amp;$A$2)</f>
        <v>0</v>
      </c>
      <c r="AG92" s="6">
        <f>SUMIFS(PASTE_DQS_TRACKER!$D:$D,PASTE_DQS_TRACKER!$C:$C,Swaps_wk!$AQ92,PASTE_DQS_TRACKER!$B:$B,Swaps_wk!AG$2,PASTE_DQS_TRACKER!$A:$A,"&gt;="&amp;$A$1,PASTE_DQS_TRACKER!$A:$A,"&lt;="&amp;$A$2)-SUMIFS(PASTE_DQS_TRACKER!$D:$D,PASTE_DQS_TRACKER!$C:$C,Swaps_wk!$AQ92,PASTE_DQS_TRACKER!$E:$E,Swaps_wk!AG$2,PASTE_DQS_TRACKER!$A:$A,"&gt;="&amp;$A$1,PASTE_DQS_TRACKER!$A:$A,"&lt;="&amp;$A$2)</f>
        <v>0</v>
      </c>
      <c r="AH92" s="6">
        <f>SUMIFS(PASTE_DQS_TRACKER!$D:$D,PASTE_DQS_TRACKER!$C:$C,Swaps_wk!$AQ92,PASTE_DQS_TRACKER!$B:$B,Swaps_wk!AH$2,PASTE_DQS_TRACKER!$A:$A,"&gt;="&amp;$A$1,PASTE_DQS_TRACKER!$A:$A,"&lt;="&amp;$A$2)-SUMIFS(PASTE_DQS_TRACKER!$D:$D,PASTE_DQS_TRACKER!$C:$C,Swaps_wk!$AQ92,PASTE_DQS_TRACKER!$E:$E,Swaps_wk!AH$2,PASTE_DQS_TRACKER!$A:$A,"&gt;="&amp;$A$1,PASTE_DQS_TRACKER!$A:$A,"&lt;="&amp;$A$2)</f>
        <v>0</v>
      </c>
      <c r="AI92" s="6">
        <f>SUMIFS(PASTE_DQS_TRACKER!$D:$D,PASTE_DQS_TRACKER!$C:$C,Swaps_wk!$AQ92,PASTE_DQS_TRACKER!$B:$B,Swaps_wk!AI$2,PASTE_DQS_TRACKER!$A:$A,"&gt;="&amp;$A$1,PASTE_DQS_TRACKER!$A:$A,"&lt;="&amp;$A$2)-SUMIFS(PASTE_DQS_TRACKER!$D:$D,PASTE_DQS_TRACKER!$C:$C,Swaps_wk!$AQ92,PASTE_DQS_TRACKER!$E:$E,Swaps_wk!AI$2,PASTE_DQS_TRACKER!$A:$A,"&gt;="&amp;$A$1,PASTE_DQS_TRACKER!$A:$A,"&lt;="&amp;$A$2)</f>
        <v>0</v>
      </c>
      <c r="AJ92" s="6">
        <f>SUMIFS(PASTE_DQS_TRACKER!$D:$D,PASTE_DQS_TRACKER!$C:$C,Swaps_wk!$AQ92,PASTE_DQS_TRACKER!$B:$B,Swaps_wk!AJ$2,PASTE_DQS_TRACKER!$A:$A,"&gt;="&amp;$A$1,PASTE_DQS_TRACKER!$A:$A,"&lt;="&amp;$A$2)-SUMIFS(PASTE_DQS_TRACKER!$D:$D,PASTE_DQS_TRACKER!$C:$C,Swaps_wk!$AQ92,PASTE_DQS_TRACKER!$E:$E,Swaps_wk!AJ$2,PASTE_DQS_TRACKER!$A:$A,"&gt;="&amp;$A$1,PASTE_DQS_TRACKER!$A:$A,"&lt;="&amp;$A$2)</f>
        <v>0</v>
      </c>
      <c r="AK92" s="6">
        <f>SUMIFS(PASTE_DQS_TRACKER!$D:$D,PASTE_DQS_TRACKER!$C:$C,Swaps_wk!$AQ92,PASTE_DQS_TRACKER!$B:$B,Swaps_wk!AK$2,PASTE_DQS_TRACKER!$A:$A,"&gt;="&amp;$A$1,PASTE_DQS_TRACKER!$A:$A,"&lt;="&amp;$A$2)-SUMIFS(PASTE_DQS_TRACKER!$D:$D,PASTE_DQS_TRACKER!$C:$C,Swaps_wk!$AQ92,PASTE_DQS_TRACKER!$E:$E,Swaps_wk!AK$2,PASTE_DQS_TRACKER!$A:$A,"&gt;="&amp;$A$1,PASTE_DQS_TRACKER!$A:$A,"&lt;="&amp;$A$2)</f>
        <v>0</v>
      </c>
      <c r="AL92" s="6">
        <f>SUMIFS(PASTE_DQS_TRACKER!$D:$D,PASTE_DQS_TRACKER!$C:$C,Swaps_wk!$AQ92,PASTE_DQS_TRACKER!$B:$B,Swaps_wk!AL$2,PASTE_DQS_TRACKER!$A:$A,"&gt;="&amp;$A$1,PASTE_DQS_TRACKER!$A:$A,"&lt;="&amp;$A$2)-SUMIFS(PASTE_DQS_TRACKER!$D:$D,PASTE_DQS_TRACKER!$C:$C,Swaps_wk!$AQ92,PASTE_DQS_TRACKER!$E:$E,Swaps_wk!AL$2,PASTE_DQS_TRACKER!$A:$A,"&gt;="&amp;$A$1,PASTE_DQS_TRACKER!$A:$A,"&lt;="&amp;$A$2)</f>
        <v>0</v>
      </c>
      <c r="AM92" s="6">
        <f>SUMIFS(PASTE_DQS_TRACKER!$D:$D,PASTE_DQS_TRACKER!$C:$C,Swaps_wk!$AQ92,PASTE_DQS_TRACKER!$B:$B,Swaps_wk!AM$2,PASTE_DQS_TRACKER!$A:$A,"&gt;="&amp;$A$1,PASTE_DQS_TRACKER!$A:$A,"&lt;="&amp;$A$2)-SUMIFS(PASTE_DQS_TRACKER!$D:$D,PASTE_DQS_TRACKER!$C:$C,Swaps_wk!$AQ92,PASTE_DQS_TRACKER!$E:$E,Swaps_wk!AM$2,PASTE_DQS_TRACKER!$A:$A,"&gt;="&amp;$A$1,PASTE_DQS_TRACKER!$A:$A,"&lt;="&amp;$A$2)</f>
        <v>0</v>
      </c>
      <c r="AN92" s="6">
        <f>SUMIFS(PASTE_DQS_TRACKER!$D:$D,PASTE_DQS_TRACKER!$C:$C,Swaps_wk!$AQ92,PASTE_DQS_TRACKER!$B:$B,Swaps_wk!AN$2,PASTE_DQS_TRACKER!$A:$A,"&gt;="&amp;$A$1,PASTE_DQS_TRACKER!$A:$A,"&lt;="&amp;$A$2)-SUMIFS(PASTE_DQS_TRACKER!$D:$D,PASTE_DQS_TRACKER!$C:$C,Swaps_wk!$AQ92,PASTE_DQS_TRACKER!$E:$E,Swaps_wk!AN$2,PASTE_DQS_TRACKER!$A:$A,"&gt;="&amp;$A$1,PASTE_DQS_TRACKER!$A:$A,"&lt;="&amp;$A$2)</f>
        <v>0</v>
      </c>
      <c r="AO92" s="6">
        <f t="shared" si="2"/>
        <v>0</v>
      </c>
      <c r="AP92">
        <v>91</v>
      </c>
      <c r="AQ92" t="str">
        <f t="shared" si="4"/>
        <v>ANF/07.</v>
      </c>
    </row>
    <row r="93" spans="1:43" x14ac:dyDescent="0.25">
      <c r="A93" t="s">
        <v>330</v>
      </c>
      <c r="B93" s="6">
        <f>SUMIFS(PASTE_DQS_TRACKER!$D:$D,PASTE_DQS_TRACKER!$C:$C,Swaps_wk!$AQ93,PASTE_DQS_TRACKER!$B:$B,Swaps_wk!B$2,PASTE_DQS_TRACKER!$A:$A,"&gt;="&amp;$A$1,PASTE_DQS_TRACKER!$A:$A,"&lt;="&amp;$A$2)-SUMIFS(PASTE_DQS_TRACKER!$D:$D,PASTE_DQS_TRACKER!$C:$C,Swaps_wk!$AQ93,PASTE_DQS_TRACKER!$E:$E,Swaps_wk!B$2,PASTE_DQS_TRACKER!$A:$A,"&gt;="&amp;$A$1,PASTE_DQS_TRACKER!$A:$A,"&lt;="&amp;$A$2)</f>
        <v>0</v>
      </c>
      <c r="C93" s="6">
        <f>SUMIFS(PASTE_DQS_TRACKER!$D:$D,PASTE_DQS_TRACKER!$C:$C,Swaps_wk!$AQ93,PASTE_DQS_TRACKER!$B:$B,Swaps_wk!C$2,PASTE_DQS_TRACKER!$A:$A,"&gt;="&amp;$A$1,PASTE_DQS_TRACKER!$A:$A,"&lt;="&amp;$A$2)-SUMIFS(PASTE_DQS_TRACKER!$D:$D,PASTE_DQS_TRACKER!$C:$C,Swaps_wk!$AQ93,PASTE_DQS_TRACKER!$E:$E,Swaps_wk!C$2,PASTE_DQS_TRACKER!$A:$A,"&gt;="&amp;$A$1,PASTE_DQS_TRACKER!$A:$A,"&lt;="&amp;$A$2)</f>
        <v>0</v>
      </c>
      <c r="D93" s="6">
        <f>SUMIFS(PASTE_DQS_TRACKER!$D:$D,PASTE_DQS_TRACKER!$C:$C,Swaps_wk!$AQ93,PASTE_DQS_TRACKER!$B:$B,Swaps_wk!D$2,PASTE_DQS_TRACKER!$A:$A,"&gt;="&amp;$A$1,PASTE_DQS_TRACKER!$A:$A,"&lt;="&amp;$A$2)-SUMIFS(PASTE_DQS_TRACKER!$D:$D,PASTE_DQS_TRACKER!$C:$C,Swaps_wk!$AQ93,PASTE_DQS_TRACKER!$E:$E,Swaps_wk!D$2,PASTE_DQS_TRACKER!$A:$A,"&gt;="&amp;$A$1,PASTE_DQS_TRACKER!$A:$A,"&lt;="&amp;$A$2)</f>
        <v>0</v>
      </c>
      <c r="E93" s="6">
        <f>SUMIFS(PASTE_DQS_TRACKER!$D:$D,PASTE_DQS_TRACKER!$C:$C,Swaps_wk!$AQ93,PASTE_DQS_TRACKER!$B:$B,Swaps_wk!E$2,PASTE_DQS_TRACKER!$A:$A,"&gt;="&amp;$A$1,PASTE_DQS_TRACKER!$A:$A,"&lt;="&amp;$A$2)-SUMIFS(PASTE_DQS_TRACKER!$D:$D,PASTE_DQS_TRACKER!$C:$C,Swaps_wk!$AQ93,PASTE_DQS_TRACKER!$E:$E,Swaps_wk!E$2,PASTE_DQS_TRACKER!$A:$A,"&gt;="&amp;$A$1,PASTE_DQS_TRACKER!$A:$A,"&lt;="&amp;$A$2)</f>
        <v>0</v>
      </c>
      <c r="F93" s="6">
        <f>SUMIFS(PASTE_DQS_TRACKER!$D:$D,PASTE_DQS_TRACKER!$C:$C,Swaps_wk!$AQ93,PASTE_DQS_TRACKER!$B:$B,Swaps_wk!F$2,PASTE_DQS_TRACKER!$A:$A,"&gt;="&amp;$A$1,PASTE_DQS_TRACKER!$A:$A,"&lt;="&amp;$A$2)-SUMIFS(PASTE_DQS_TRACKER!$D:$D,PASTE_DQS_TRACKER!$C:$C,Swaps_wk!$AQ93,PASTE_DQS_TRACKER!$E:$E,Swaps_wk!F$2,PASTE_DQS_TRACKER!$A:$A,"&gt;="&amp;$A$1,PASTE_DQS_TRACKER!$A:$A,"&lt;="&amp;$A$2)</f>
        <v>0</v>
      </c>
      <c r="G93" s="6">
        <f>SUMIFS(PASTE_DQS_TRACKER!$D:$D,PASTE_DQS_TRACKER!$C:$C,Swaps_wk!$AQ93,PASTE_DQS_TRACKER!$B:$B,Swaps_wk!G$2,PASTE_DQS_TRACKER!$A:$A,"&gt;="&amp;$A$1,PASTE_DQS_TRACKER!$A:$A,"&lt;="&amp;$A$2)-SUMIFS(PASTE_DQS_TRACKER!$D:$D,PASTE_DQS_TRACKER!$C:$C,Swaps_wk!$AQ93,PASTE_DQS_TRACKER!$E:$E,Swaps_wk!G$2,PASTE_DQS_TRACKER!$A:$A,"&gt;="&amp;$A$1,PASTE_DQS_TRACKER!$A:$A,"&lt;="&amp;$A$2)</f>
        <v>0</v>
      </c>
      <c r="H93" s="6">
        <f>SUMIFS(PASTE_DQS_TRACKER!$D:$D,PASTE_DQS_TRACKER!$C:$C,Swaps_wk!$AQ93,PASTE_DQS_TRACKER!$B:$B,Swaps_wk!H$2,PASTE_DQS_TRACKER!$A:$A,"&gt;="&amp;$A$1,PASTE_DQS_TRACKER!$A:$A,"&lt;="&amp;$A$2)-SUMIFS(PASTE_DQS_TRACKER!$D:$D,PASTE_DQS_TRACKER!$C:$C,Swaps_wk!$AQ93,PASTE_DQS_TRACKER!$E:$E,Swaps_wk!H$2,PASTE_DQS_TRACKER!$A:$A,"&gt;="&amp;$A$1,PASTE_DQS_TRACKER!$A:$A,"&lt;="&amp;$A$2)</f>
        <v>0</v>
      </c>
      <c r="I93" s="6">
        <f>SUMIFS(PASTE_DQS_TRACKER!$D:$D,PASTE_DQS_TRACKER!$C:$C,Swaps_wk!$AQ93,PASTE_DQS_TRACKER!$B:$B,Swaps_wk!I$2,PASTE_DQS_TRACKER!$A:$A,"&gt;="&amp;$A$1,PASTE_DQS_TRACKER!$A:$A,"&lt;="&amp;$A$2)-SUMIFS(PASTE_DQS_TRACKER!$D:$D,PASTE_DQS_TRACKER!$C:$C,Swaps_wk!$AQ93,PASTE_DQS_TRACKER!$E:$E,Swaps_wk!I$2,PASTE_DQS_TRACKER!$A:$A,"&gt;="&amp;$A$1,PASTE_DQS_TRACKER!$A:$A,"&lt;="&amp;$A$2)</f>
        <v>0</v>
      </c>
      <c r="J93" s="6">
        <f>SUMIFS(PASTE_DQS_TRACKER!$D:$D,PASTE_DQS_TRACKER!$C:$C,Swaps_wk!$AQ93,PASTE_DQS_TRACKER!$B:$B,Swaps_wk!J$2,PASTE_DQS_TRACKER!$A:$A,"&gt;="&amp;$A$1,PASTE_DQS_TRACKER!$A:$A,"&lt;="&amp;$A$2)-SUMIFS(PASTE_DQS_TRACKER!$D:$D,PASTE_DQS_TRACKER!$C:$C,Swaps_wk!$AQ93,PASTE_DQS_TRACKER!$E:$E,Swaps_wk!J$2,PASTE_DQS_TRACKER!$A:$A,"&gt;="&amp;$A$1,PASTE_DQS_TRACKER!$A:$A,"&lt;="&amp;$A$2)</f>
        <v>0</v>
      </c>
      <c r="K93" s="6">
        <f>SUMIFS(PASTE_DQS_TRACKER!$D:$D,PASTE_DQS_TRACKER!$C:$C,Swaps_wk!$AQ93,PASTE_DQS_TRACKER!$B:$B,Swaps_wk!K$2,PASTE_DQS_TRACKER!$A:$A,"&gt;="&amp;$A$1,PASTE_DQS_TRACKER!$A:$A,"&lt;="&amp;$A$2)-SUMIFS(PASTE_DQS_TRACKER!$D:$D,PASTE_DQS_TRACKER!$C:$C,Swaps_wk!$AQ93,PASTE_DQS_TRACKER!$E:$E,Swaps_wk!K$2,PASTE_DQS_TRACKER!$A:$A,"&gt;="&amp;$A$1,PASTE_DQS_TRACKER!$A:$A,"&lt;="&amp;$A$2)</f>
        <v>0</v>
      </c>
      <c r="L93" s="6">
        <f>SUMIFS(PASTE_DQS_TRACKER!$D:$D,PASTE_DQS_TRACKER!$C:$C,Swaps_wk!$AQ93,PASTE_DQS_TRACKER!$B:$B,Swaps_wk!L$2,PASTE_DQS_TRACKER!$A:$A,"&gt;="&amp;$A$1,PASTE_DQS_TRACKER!$A:$A,"&lt;="&amp;$A$2)-SUMIFS(PASTE_DQS_TRACKER!$D:$D,PASTE_DQS_TRACKER!$C:$C,Swaps_wk!$AQ93,PASTE_DQS_TRACKER!$E:$E,Swaps_wk!L$2,PASTE_DQS_TRACKER!$A:$A,"&gt;="&amp;$A$1,PASTE_DQS_TRACKER!$A:$A,"&lt;="&amp;$A$2)</f>
        <v>0</v>
      </c>
      <c r="M93" s="6">
        <f>SUMIFS(PASTE_DQS_TRACKER!$D:$D,PASTE_DQS_TRACKER!$C:$C,Swaps_wk!$AQ93,PASTE_DQS_TRACKER!$B:$B,Swaps_wk!M$2,PASTE_DQS_TRACKER!$A:$A,"&gt;="&amp;$A$1,PASTE_DQS_TRACKER!$A:$A,"&lt;="&amp;$A$2)-SUMIFS(PASTE_DQS_TRACKER!$D:$D,PASTE_DQS_TRACKER!$C:$C,Swaps_wk!$AQ93,PASTE_DQS_TRACKER!$E:$E,Swaps_wk!M$2,PASTE_DQS_TRACKER!$A:$A,"&gt;="&amp;$A$1,PASTE_DQS_TRACKER!$A:$A,"&lt;="&amp;$A$2)</f>
        <v>0</v>
      </c>
      <c r="N93" s="6">
        <f>SUMIFS(PASTE_DQS_TRACKER!$D:$D,PASTE_DQS_TRACKER!$C:$C,Swaps_wk!$AQ93,PASTE_DQS_TRACKER!$B:$B,Swaps_wk!N$2,PASTE_DQS_TRACKER!$A:$A,"&gt;="&amp;$A$1,PASTE_DQS_TRACKER!$A:$A,"&lt;="&amp;$A$2)-SUMIFS(PASTE_DQS_TRACKER!$D:$D,PASTE_DQS_TRACKER!$C:$C,Swaps_wk!$AQ93,PASTE_DQS_TRACKER!$E:$E,Swaps_wk!N$2,PASTE_DQS_TRACKER!$A:$A,"&gt;="&amp;$A$1,PASTE_DQS_TRACKER!$A:$A,"&lt;="&amp;$A$2)</f>
        <v>0</v>
      </c>
      <c r="O93" s="6">
        <f>SUMIFS(PASTE_DQS_TRACKER!$D:$D,PASTE_DQS_TRACKER!$C:$C,Swaps_wk!$AQ93,PASTE_DQS_TRACKER!$B:$B,Swaps_wk!O$2,PASTE_DQS_TRACKER!$A:$A,"&gt;="&amp;$A$1,PASTE_DQS_TRACKER!$A:$A,"&lt;="&amp;$A$2)-SUMIFS(PASTE_DQS_TRACKER!$D:$D,PASTE_DQS_TRACKER!$C:$C,Swaps_wk!$AQ93,PASTE_DQS_TRACKER!$E:$E,Swaps_wk!O$2,PASTE_DQS_TRACKER!$A:$A,"&gt;="&amp;$A$1,PASTE_DQS_TRACKER!$A:$A,"&lt;="&amp;$A$2)</f>
        <v>0</v>
      </c>
      <c r="P93" s="6">
        <f>SUMIFS(PASTE_DQS_TRACKER!$D:$D,PASTE_DQS_TRACKER!$C:$C,Swaps_wk!$AQ93,PASTE_DQS_TRACKER!$B:$B,Swaps_wk!P$2,PASTE_DQS_TRACKER!$A:$A,"&gt;="&amp;$A$1,PASTE_DQS_TRACKER!$A:$A,"&lt;="&amp;$A$2)-SUMIFS(PASTE_DQS_TRACKER!$D:$D,PASTE_DQS_TRACKER!$C:$C,Swaps_wk!$AQ93,PASTE_DQS_TRACKER!$E:$E,Swaps_wk!P$2,PASTE_DQS_TRACKER!$A:$A,"&gt;="&amp;$A$1,PASTE_DQS_TRACKER!$A:$A,"&lt;="&amp;$A$2)</f>
        <v>0</v>
      </c>
      <c r="Q93" s="6">
        <f>SUMIFS(PASTE_DQS_TRACKER!$D:$D,PASTE_DQS_TRACKER!$C:$C,Swaps_wk!$AQ93,PASTE_DQS_TRACKER!$B:$B,Swaps_wk!Q$2,PASTE_DQS_TRACKER!$A:$A,"&gt;="&amp;$A$1,PASTE_DQS_TRACKER!$A:$A,"&lt;="&amp;$A$2)-SUMIFS(PASTE_DQS_TRACKER!$D:$D,PASTE_DQS_TRACKER!$C:$C,Swaps_wk!$AQ93,PASTE_DQS_TRACKER!$E:$E,Swaps_wk!Q$2,PASTE_DQS_TRACKER!$A:$A,"&gt;="&amp;$A$1,PASTE_DQS_TRACKER!$A:$A,"&lt;="&amp;$A$2)</f>
        <v>0</v>
      </c>
      <c r="R93" s="6">
        <f>SUMIFS(PASTE_DQS_TRACKER!$D:$D,PASTE_DQS_TRACKER!$C:$C,Swaps_wk!$AQ93,PASTE_DQS_TRACKER!$B:$B,Swaps_wk!R$2,PASTE_DQS_TRACKER!$A:$A,"&gt;="&amp;$A$1,PASTE_DQS_TRACKER!$A:$A,"&lt;="&amp;$A$2)-SUMIFS(PASTE_DQS_TRACKER!$D:$D,PASTE_DQS_TRACKER!$C:$C,Swaps_wk!$AQ93,PASTE_DQS_TRACKER!$E:$E,Swaps_wk!R$2,PASTE_DQS_TRACKER!$A:$A,"&gt;="&amp;$A$1,PASTE_DQS_TRACKER!$A:$A,"&lt;="&amp;$A$2)</f>
        <v>0</v>
      </c>
      <c r="S93" s="6">
        <f>SUMIFS(PASTE_DQS_TRACKER!$D:$D,PASTE_DQS_TRACKER!$C:$C,Swaps_wk!$AQ93,PASTE_DQS_TRACKER!$B:$B,Swaps_wk!S$2,PASTE_DQS_TRACKER!$A:$A,"&gt;="&amp;$A$1,PASTE_DQS_TRACKER!$A:$A,"&lt;="&amp;$A$2)-SUMIFS(PASTE_DQS_TRACKER!$D:$D,PASTE_DQS_TRACKER!$C:$C,Swaps_wk!$AQ93,PASTE_DQS_TRACKER!$E:$E,Swaps_wk!S$2,PASTE_DQS_TRACKER!$A:$A,"&gt;="&amp;$A$1,PASTE_DQS_TRACKER!$A:$A,"&lt;="&amp;$A$2)</f>
        <v>0</v>
      </c>
      <c r="T93" s="6">
        <f>SUMIFS(PASTE_DQS_TRACKER!$D:$D,PASTE_DQS_TRACKER!$C:$C,Swaps_wk!$AQ93,PASTE_DQS_TRACKER!$B:$B,Swaps_wk!T$2,PASTE_DQS_TRACKER!$A:$A,"&gt;="&amp;$A$1,PASTE_DQS_TRACKER!$A:$A,"&lt;="&amp;$A$2)-SUMIFS(PASTE_DQS_TRACKER!$D:$D,PASTE_DQS_TRACKER!$C:$C,Swaps_wk!$AQ93,PASTE_DQS_TRACKER!$E:$E,Swaps_wk!T$2,PASTE_DQS_TRACKER!$A:$A,"&gt;="&amp;$A$1,PASTE_DQS_TRACKER!$A:$A,"&lt;="&amp;$A$2)</f>
        <v>0</v>
      </c>
      <c r="U93" s="6">
        <f>SUMIFS(PASTE_DQS_TRACKER!$D:$D,PASTE_DQS_TRACKER!$C:$C,Swaps_wk!$AQ93,PASTE_DQS_TRACKER!$B:$B,Swaps_wk!U$2,PASTE_DQS_TRACKER!$A:$A,"&gt;="&amp;$A$1,PASTE_DQS_TRACKER!$A:$A,"&lt;="&amp;$A$2)-SUMIFS(PASTE_DQS_TRACKER!$D:$D,PASTE_DQS_TRACKER!$C:$C,Swaps_wk!$AQ93,PASTE_DQS_TRACKER!$E:$E,Swaps_wk!U$2,PASTE_DQS_TRACKER!$A:$A,"&gt;="&amp;$A$1,PASTE_DQS_TRACKER!$A:$A,"&lt;="&amp;$A$2)</f>
        <v>0</v>
      </c>
      <c r="V93" s="6">
        <f>SUMIFS(PASTE_DQS_TRACKER!$D:$D,PASTE_DQS_TRACKER!$C:$C,Swaps_wk!$AQ93,PASTE_DQS_TRACKER!$B:$B,Swaps_wk!V$2,PASTE_DQS_TRACKER!$A:$A,"&gt;="&amp;$A$1,PASTE_DQS_TRACKER!$A:$A,"&lt;="&amp;$A$2)-SUMIFS(PASTE_DQS_TRACKER!$D:$D,PASTE_DQS_TRACKER!$C:$C,Swaps_wk!$AQ93,PASTE_DQS_TRACKER!$E:$E,Swaps_wk!V$2,PASTE_DQS_TRACKER!$A:$A,"&gt;="&amp;$A$1,PASTE_DQS_TRACKER!$A:$A,"&lt;="&amp;$A$2)</f>
        <v>0</v>
      </c>
      <c r="W93" s="6">
        <f>SUMIFS(PASTE_DQS_TRACKER!$D:$D,PASTE_DQS_TRACKER!$C:$C,Swaps_wk!$AQ93,PASTE_DQS_TRACKER!$B:$B,Swaps_wk!W$2,PASTE_DQS_TRACKER!$A:$A,"&gt;="&amp;$A$1,PASTE_DQS_TRACKER!$A:$A,"&lt;="&amp;$A$2)-SUMIFS(PASTE_DQS_TRACKER!$D:$D,PASTE_DQS_TRACKER!$C:$C,Swaps_wk!$AQ93,PASTE_DQS_TRACKER!$E:$E,Swaps_wk!W$2,PASTE_DQS_TRACKER!$A:$A,"&gt;="&amp;$A$1,PASTE_DQS_TRACKER!$A:$A,"&lt;="&amp;$A$2)</f>
        <v>0</v>
      </c>
      <c r="X93" s="6">
        <f>SUMIFS(PASTE_DQS_TRACKER!$D:$D,PASTE_DQS_TRACKER!$C:$C,Swaps_wk!$AQ93,PASTE_DQS_TRACKER!$B:$B,Swaps_wk!X$2,PASTE_DQS_TRACKER!$A:$A,"&gt;="&amp;$A$1,PASTE_DQS_TRACKER!$A:$A,"&lt;="&amp;$A$2)-SUMIFS(PASTE_DQS_TRACKER!$D:$D,PASTE_DQS_TRACKER!$C:$C,Swaps_wk!$AQ93,PASTE_DQS_TRACKER!$E:$E,Swaps_wk!X$2,PASTE_DQS_TRACKER!$A:$A,"&gt;="&amp;$A$1,PASTE_DQS_TRACKER!$A:$A,"&lt;="&amp;$A$2)</f>
        <v>0</v>
      </c>
      <c r="Y93" s="6">
        <f>SUMIFS(PASTE_DQS_TRACKER!$D:$D,PASTE_DQS_TRACKER!$C:$C,Swaps_wk!$AQ93,PASTE_DQS_TRACKER!$B:$B,Swaps_wk!Y$2,PASTE_DQS_TRACKER!$A:$A,"&gt;="&amp;$A$1,PASTE_DQS_TRACKER!$A:$A,"&lt;="&amp;$A$2)-SUMIFS(PASTE_DQS_TRACKER!$D:$D,PASTE_DQS_TRACKER!$C:$C,Swaps_wk!$AQ93,PASTE_DQS_TRACKER!$E:$E,Swaps_wk!Y$2,PASTE_DQS_TRACKER!$A:$A,"&gt;="&amp;$A$1,PASTE_DQS_TRACKER!$A:$A,"&lt;="&amp;$A$2)</f>
        <v>0</v>
      </c>
      <c r="Z93" s="6">
        <f>SUMIFS(PASTE_DQS_TRACKER!$D:$D,PASTE_DQS_TRACKER!$C:$C,Swaps_wk!$AQ93,PASTE_DQS_TRACKER!$B:$B,Swaps_wk!Z$2,PASTE_DQS_TRACKER!$A:$A,"&gt;="&amp;$A$1,PASTE_DQS_TRACKER!$A:$A,"&lt;="&amp;$A$2)-SUMIFS(PASTE_DQS_TRACKER!$D:$D,PASTE_DQS_TRACKER!$C:$C,Swaps_wk!$AQ93,PASTE_DQS_TRACKER!$E:$E,Swaps_wk!Z$2,PASTE_DQS_TRACKER!$A:$A,"&gt;="&amp;$A$1,PASTE_DQS_TRACKER!$A:$A,"&lt;="&amp;$A$2)</f>
        <v>0</v>
      </c>
      <c r="AA93" s="6">
        <f>SUMIFS(PASTE_DQS_TRACKER!$D:$D,PASTE_DQS_TRACKER!$C:$C,Swaps_wk!$AQ93,PASTE_DQS_TRACKER!$B:$B,Swaps_wk!AA$2,PASTE_DQS_TRACKER!$A:$A,"&gt;="&amp;$A$1,PASTE_DQS_TRACKER!$A:$A,"&lt;="&amp;$A$2)-SUMIFS(PASTE_DQS_TRACKER!$D:$D,PASTE_DQS_TRACKER!$C:$C,Swaps_wk!$AQ93,PASTE_DQS_TRACKER!$E:$E,Swaps_wk!AA$2,PASTE_DQS_TRACKER!$A:$A,"&gt;="&amp;$A$1,PASTE_DQS_TRACKER!$A:$A,"&lt;="&amp;$A$2)</f>
        <v>0</v>
      </c>
      <c r="AB93" s="6">
        <f>SUMIFS(PASTE_DQS_TRACKER!$D:$D,PASTE_DQS_TRACKER!$C:$C,Swaps_wk!$AQ93,PASTE_DQS_TRACKER!$B:$B,Swaps_wk!AB$2,PASTE_DQS_TRACKER!$A:$A,"&gt;="&amp;$A$1,PASTE_DQS_TRACKER!$A:$A,"&lt;="&amp;$A$2)-SUMIFS(PASTE_DQS_TRACKER!$D:$D,PASTE_DQS_TRACKER!$C:$C,Swaps_wk!$AQ93,PASTE_DQS_TRACKER!$E:$E,Swaps_wk!AB$2,PASTE_DQS_TRACKER!$A:$A,"&gt;="&amp;$A$1,PASTE_DQS_TRACKER!$A:$A,"&lt;="&amp;$A$2)</f>
        <v>0</v>
      </c>
      <c r="AC93" s="6">
        <f>SUMIFS(PASTE_DQS_TRACKER!$D:$D,PASTE_DQS_TRACKER!$C:$C,Swaps_wk!$AQ93,PASTE_DQS_TRACKER!$B:$B,Swaps_wk!AC$2,PASTE_DQS_TRACKER!$A:$A,"&gt;="&amp;$A$1,PASTE_DQS_TRACKER!$A:$A,"&lt;="&amp;$A$2)-SUMIFS(PASTE_DQS_TRACKER!$D:$D,PASTE_DQS_TRACKER!$C:$C,Swaps_wk!$AQ93,PASTE_DQS_TRACKER!$E:$E,Swaps_wk!AC$2,PASTE_DQS_TRACKER!$A:$A,"&gt;="&amp;$A$1,PASTE_DQS_TRACKER!$A:$A,"&lt;="&amp;$A$2)</f>
        <v>0</v>
      </c>
      <c r="AD93" s="6">
        <f>SUMIFS(PASTE_DQS_TRACKER!$D:$D,PASTE_DQS_TRACKER!$C:$C,Swaps_wk!$AQ93,PASTE_DQS_TRACKER!$B:$B,Swaps_wk!AD$2,PASTE_DQS_TRACKER!$A:$A,"&gt;="&amp;$A$1,PASTE_DQS_TRACKER!$A:$A,"&lt;="&amp;$A$2)-SUMIFS(PASTE_DQS_TRACKER!$D:$D,PASTE_DQS_TRACKER!$C:$C,Swaps_wk!$AQ93,PASTE_DQS_TRACKER!$E:$E,Swaps_wk!AD$2,PASTE_DQS_TRACKER!$A:$A,"&gt;="&amp;$A$1,PASTE_DQS_TRACKER!$A:$A,"&lt;="&amp;$A$2)</f>
        <v>0</v>
      </c>
      <c r="AE93" s="6">
        <f>SUMIFS(PASTE_DQS_TRACKER!$D:$D,PASTE_DQS_TRACKER!$C:$C,Swaps_wk!$AQ93,PASTE_DQS_TRACKER!$B:$B,Swaps_wk!AE$2,PASTE_DQS_TRACKER!$A:$A,"&gt;="&amp;$A$1,PASTE_DQS_TRACKER!$A:$A,"&lt;="&amp;$A$2)-SUMIFS(PASTE_DQS_TRACKER!$D:$D,PASTE_DQS_TRACKER!$C:$C,Swaps_wk!$AQ93,PASTE_DQS_TRACKER!$E:$E,Swaps_wk!AE$2,PASTE_DQS_TRACKER!$A:$A,"&gt;="&amp;$A$1,PASTE_DQS_TRACKER!$A:$A,"&lt;="&amp;$A$2)</f>
        <v>0</v>
      </c>
      <c r="AF93" s="6">
        <f>SUMIFS(PASTE_DQS_TRACKER!$D:$D,PASTE_DQS_TRACKER!$C:$C,Swaps_wk!$AQ93,PASTE_DQS_TRACKER!$B:$B,Swaps_wk!AF$2,PASTE_DQS_TRACKER!$A:$A,"&gt;="&amp;$A$1,PASTE_DQS_TRACKER!$A:$A,"&lt;="&amp;$A$2)-SUMIFS(PASTE_DQS_TRACKER!$D:$D,PASTE_DQS_TRACKER!$C:$C,Swaps_wk!$AQ93,PASTE_DQS_TRACKER!$E:$E,Swaps_wk!AF$2,PASTE_DQS_TRACKER!$A:$A,"&gt;="&amp;$A$1,PASTE_DQS_TRACKER!$A:$A,"&lt;="&amp;$A$2)</f>
        <v>0</v>
      </c>
      <c r="AG93" s="6">
        <f>SUMIFS(PASTE_DQS_TRACKER!$D:$D,PASTE_DQS_TRACKER!$C:$C,Swaps_wk!$AQ93,PASTE_DQS_TRACKER!$B:$B,Swaps_wk!AG$2,PASTE_DQS_TRACKER!$A:$A,"&gt;="&amp;$A$1,PASTE_DQS_TRACKER!$A:$A,"&lt;="&amp;$A$2)-SUMIFS(PASTE_DQS_TRACKER!$D:$D,PASTE_DQS_TRACKER!$C:$C,Swaps_wk!$AQ93,PASTE_DQS_TRACKER!$E:$E,Swaps_wk!AG$2,PASTE_DQS_TRACKER!$A:$A,"&gt;="&amp;$A$1,PASTE_DQS_TRACKER!$A:$A,"&lt;="&amp;$A$2)</f>
        <v>0</v>
      </c>
      <c r="AH93" s="6">
        <f>SUMIFS(PASTE_DQS_TRACKER!$D:$D,PASTE_DQS_TRACKER!$C:$C,Swaps_wk!$AQ93,PASTE_DQS_TRACKER!$B:$B,Swaps_wk!AH$2,PASTE_DQS_TRACKER!$A:$A,"&gt;="&amp;$A$1,PASTE_DQS_TRACKER!$A:$A,"&lt;="&amp;$A$2)-SUMIFS(PASTE_DQS_TRACKER!$D:$D,PASTE_DQS_TRACKER!$C:$C,Swaps_wk!$AQ93,PASTE_DQS_TRACKER!$E:$E,Swaps_wk!AH$2,PASTE_DQS_TRACKER!$A:$A,"&gt;="&amp;$A$1,PASTE_DQS_TRACKER!$A:$A,"&lt;="&amp;$A$2)</f>
        <v>0</v>
      </c>
      <c r="AI93" s="6">
        <f>SUMIFS(PASTE_DQS_TRACKER!$D:$D,PASTE_DQS_TRACKER!$C:$C,Swaps_wk!$AQ93,PASTE_DQS_TRACKER!$B:$B,Swaps_wk!AI$2,PASTE_DQS_TRACKER!$A:$A,"&gt;="&amp;$A$1,PASTE_DQS_TRACKER!$A:$A,"&lt;="&amp;$A$2)-SUMIFS(PASTE_DQS_TRACKER!$D:$D,PASTE_DQS_TRACKER!$C:$C,Swaps_wk!$AQ93,PASTE_DQS_TRACKER!$E:$E,Swaps_wk!AI$2,PASTE_DQS_TRACKER!$A:$A,"&gt;="&amp;$A$1,PASTE_DQS_TRACKER!$A:$A,"&lt;="&amp;$A$2)</f>
        <v>0</v>
      </c>
      <c r="AJ93" s="6">
        <f>SUMIFS(PASTE_DQS_TRACKER!$D:$D,PASTE_DQS_TRACKER!$C:$C,Swaps_wk!$AQ93,PASTE_DQS_TRACKER!$B:$B,Swaps_wk!AJ$2,PASTE_DQS_TRACKER!$A:$A,"&gt;="&amp;$A$1,PASTE_DQS_TRACKER!$A:$A,"&lt;="&amp;$A$2)-SUMIFS(PASTE_DQS_TRACKER!$D:$D,PASTE_DQS_TRACKER!$C:$C,Swaps_wk!$AQ93,PASTE_DQS_TRACKER!$E:$E,Swaps_wk!AJ$2,PASTE_DQS_TRACKER!$A:$A,"&gt;="&amp;$A$1,PASTE_DQS_TRACKER!$A:$A,"&lt;="&amp;$A$2)</f>
        <v>0</v>
      </c>
      <c r="AK93" s="6">
        <f>SUMIFS(PASTE_DQS_TRACKER!$D:$D,PASTE_DQS_TRACKER!$C:$C,Swaps_wk!$AQ93,PASTE_DQS_TRACKER!$B:$B,Swaps_wk!AK$2,PASTE_DQS_TRACKER!$A:$A,"&gt;="&amp;$A$1,PASTE_DQS_TRACKER!$A:$A,"&lt;="&amp;$A$2)-SUMIFS(PASTE_DQS_TRACKER!$D:$D,PASTE_DQS_TRACKER!$C:$C,Swaps_wk!$AQ93,PASTE_DQS_TRACKER!$E:$E,Swaps_wk!AK$2,PASTE_DQS_TRACKER!$A:$A,"&gt;="&amp;$A$1,PASTE_DQS_TRACKER!$A:$A,"&lt;="&amp;$A$2)</f>
        <v>0</v>
      </c>
      <c r="AL93" s="6">
        <f>SUMIFS(PASTE_DQS_TRACKER!$D:$D,PASTE_DQS_TRACKER!$C:$C,Swaps_wk!$AQ93,PASTE_DQS_TRACKER!$B:$B,Swaps_wk!AL$2,PASTE_DQS_TRACKER!$A:$A,"&gt;="&amp;$A$1,PASTE_DQS_TRACKER!$A:$A,"&lt;="&amp;$A$2)-SUMIFS(PASTE_DQS_TRACKER!$D:$D,PASTE_DQS_TRACKER!$C:$C,Swaps_wk!$AQ93,PASTE_DQS_TRACKER!$E:$E,Swaps_wk!AL$2,PASTE_DQS_TRACKER!$A:$A,"&gt;="&amp;$A$1,PASTE_DQS_TRACKER!$A:$A,"&lt;="&amp;$A$2)</f>
        <v>0</v>
      </c>
      <c r="AM93" s="6">
        <f>SUMIFS(PASTE_DQS_TRACKER!$D:$D,PASTE_DQS_TRACKER!$C:$C,Swaps_wk!$AQ93,PASTE_DQS_TRACKER!$B:$B,Swaps_wk!AM$2,PASTE_DQS_TRACKER!$A:$A,"&gt;="&amp;$A$1,PASTE_DQS_TRACKER!$A:$A,"&lt;="&amp;$A$2)-SUMIFS(PASTE_DQS_TRACKER!$D:$D,PASTE_DQS_TRACKER!$C:$C,Swaps_wk!$AQ93,PASTE_DQS_TRACKER!$E:$E,Swaps_wk!AM$2,PASTE_DQS_TRACKER!$A:$A,"&gt;="&amp;$A$1,PASTE_DQS_TRACKER!$A:$A,"&lt;="&amp;$A$2)</f>
        <v>0</v>
      </c>
      <c r="AN93" s="6">
        <f>SUMIFS(PASTE_DQS_TRACKER!$D:$D,PASTE_DQS_TRACKER!$C:$C,Swaps_wk!$AQ93,PASTE_DQS_TRACKER!$B:$B,Swaps_wk!AN$2,PASTE_DQS_TRACKER!$A:$A,"&gt;="&amp;$A$1,PASTE_DQS_TRACKER!$A:$A,"&lt;="&amp;$A$2)-SUMIFS(PASTE_DQS_TRACKER!$D:$D,PASTE_DQS_TRACKER!$C:$C,Swaps_wk!$AQ93,PASTE_DQS_TRACKER!$E:$E,Swaps_wk!AN$2,PASTE_DQS_TRACKER!$A:$A,"&gt;="&amp;$A$1,PASTE_DQS_TRACKER!$A:$A,"&lt;="&amp;$A$2)</f>
        <v>0</v>
      </c>
      <c r="AO93" s="6">
        <f t="shared" si="2"/>
        <v>0</v>
      </c>
      <c r="AP93">
        <v>92</v>
      </c>
      <c r="AQ93" t="str">
        <f t="shared" si="4"/>
        <v>BLL/7DE</v>
      </c>
    </row>
    <row r="94" spans="1:43" x14ac:dyDescent="0.25">
      <c r="A94" t="s">
        <v>331</v>
      </c>
      <c r="B94" s="6">
        <f>SUMIFS(PASTE_DQS_TRACKER!$D:$D,PASTE_DQS_TRACKER!$C:$C,Swaps_wk!$AQ94,PASTE_DQS_TRACKER!$B:$B,Swaps_wk!B$2,PASTE_DQS_TRACKER!$A:$A,"&gt;="&amp;$A$1,PASTE_DQS_TRACKER!$A:$A,"&lt;="&amp;$A$2)-SUMIFS(PASTE_DQS_TRACKER!$D:$D,PASTE_DQS_TRACKER!$C:$C,Swaps_wk!$AQ94,PASTE_DQS_TRACKER!$E:$E,Swaps_wk!B$2,PASTE_DQS_TRACKER!$A:$A,"&gt;="&amp;$A$1,PASTE_DQS_TRACKER!$A:$A,"&lt;="&amp;$A$2)</f>
        <v>0</v>
      </c>
      <c r="C94" s="6">
        <f>SUMIFS(PASTE_DQS_TRACKER!$D:$D,PASTE_DQS_TRACKER!$C:$C,Swaps_wk!$AQ94,PASTE_DQS_TRACKER!$B:$B,Swaps_wk!C$2,PASTE_DQS_TRACKER!$A:$A,"&gt;="&amp;$A$1,PASTE_DQS_TRACKER!$A:$A,"&lt;="&amp;$A$2)-SUMIFS(PASTE_DQS_TRACKER!$D:$D,PASTE_DQS_TRACKER!$C:$C,Swaps_wk!$AQ94,PASTE_DQS_TRACKER!$E:$E,Swaps_wk!C$2,PASTE_DQS_TRACKER!$A:$A,"&gt;="&amp;$A$1,PASTE_DQS_TRACKER!$A:$A,"&lt;="&amp;$A$2)</f>
        <v>0</v>
      </c>
      <c r="D94" s="6">
        <f>SUMIFS(PASTE_DQS_TRACKER!$D:$D,PASTE_DQS_TRACKER!$C:$C,Swaps_wk!$AQ94,PASTE_DQS_TRACKER!$B:$B,Swaps_wk!D$2,PASTE_DQS_TRACKER!$A:$A,"&gt;="&amp;$A$1,PASTE_DQS_TRACKER!$A:$A,"&lt;="&amp;$A$2)-SUMIFS(PASTE_DQS_TRACKER!$D:$D,PASTE_DQS_TRACKER!$C:$C,Swaps_wk!$AQ94,PASTE_DQS_TRACKER!$E:$E,Swaps_wk!D$2,PASTE_DQS_TRACKER!$A:$A,"&gt;="&amp;$A$1,PASTE_DQS_TRACKER!$A:$A,"&lt;="&amp;$A$2)</f>
        <v>0</v>
      </c>
      <c r="E94" s="6">
        <f>SUMIFS(PASTE_DQS_TRACKER!$D:$D,PASTE_DQS_TRACKER!$C:$C,Swaps_wk!$AQ94,PASTE_DQS_TRACKER!$B:$B,Swaps_wk!E$2,PASTE_DQS_TRACKER!$A:$A,"&gt;="&amp;$A$1,PASTE_DQS_TRACKER!$A:$A,"&lt;="&amp;$A$2)-SUMIFS(PASTE_DQS_TRACKER!$D:$D,PASTE_DQS_TRACKER!$C:$C,Swaps_wk!$AQ94,PASTE_DQS_TRACKER!$E:$E,Swaps_wk!E$2,PASTE_DQS_TRACKER!$A:$A,"&gt;="&amp;$A$1,PASTE_DQS_TRACKER!$A:$A,"&lt;="&amp;$A$2)</f>
        <v>0</v>
      </c>
      <c r="F94" s="6">
        <f>SUMIFS(PASTE_DQS_TRACKER!$D:$D,PASTE_DQS_TRACKER!$C:$C,Swaps_wk!$AQ94,PASTE_DQS_TRACKER!$B:$B,Swaps_wk!F$2,PASTE_DQS_TRACKER!$A:$A,"&gt;="&amp;$A$1,PASTE_DQS_TRACKER!$A:$A,"&lt;="&amp;$A$2)-SUMIFS(PASTE_DQS_TRACKER!$D:$D,PASTE_DQS_TRACKER!$C:$C,Swaps_wk!$AQ94,PASTE_DQS_TRACKER!$E:$E,Swaps_wk!F$2,PASTE_DQS_TRACKER!$A:$A,"&gt;="&amp;$A$1,PASTE_DQS_TRACKER!$A:$A,"&lt;="&amp;$A$2)</f>
        <v>0</v>
      </c>
      <c r="G94" s="6">
        <f>SUMIFS(PASTE_DQS_TRACKER!$D:$D,PASTE_DQS_TRACKER!$C:$C,Swaps_wk!$AQ94,PASTE_DQS_TRACKER!$B:$B,Swaps_wk!G$2,PASTE_DQS_TRACKER!$A:$A,"&gt;="&amp;$A$1,PASTE_DQS_TRACKER!$A:$A,"&lt;="&amp;$A$2)-SUMIFS(PASTE_DQS_TRACKER!$D:$D,PASTE_DQS_TRACKER!$C:$C,Swaps_wk!$AQ94,PASTE_DQS_TRACKER!$E:$E,Swaps_wk!G$2,PASTE_DQS_TRACKER!$A:$A,"&gt;="&amp;$A$1,PASTE_DQS_TRACKER!$A:$A,"&lt;="&amp;$A$2)</f>
        <v>0</v>
      </c>
      <c r="H94" s="6">
        <f>SUMIFS(PASTE_DQS_TRACKER!$D:$D,PASTE_DQS_TRACKER!$C:$C,Swaps_wk!$AQ94,PASTE_DQS_TRACKER!$B:$B,Swaps_wk!H$2,PASTE_DQS_TRACKER!$A:$A,"&gt;="&amp;$A$1,PASTE_DQS_TRACKER!$A:$A,"&lt;="&amp;$A$2)-SUMIFS(PASTE_DQS_TRACKER!$D:$D,PASTE_DQS_TRACKER!$C:$C,Swaps_wk!$AQ94,PASTE_DQS_TRACKER!$E:$E,Swaps_wk!H$2,PASTE_DQS_TRACKER!$A:$A,"&gt;="&amp;$A$1,PASTE_DQS_TRACKER!$A:$A,"&lt;="&amp;$A$2)</f>
        <v>0</v>
      </c>
      <c r="I94" s="6">
        <f>SUMIFS(PASTE_DQS_TRACKER!$D:$D,PASTE_DQS_TRACKER!$C:$C,Swaps_wk!$AQ94,PASTE_DQS_TRACKER!$B:$B,Swaps_wk!I$2,PASTE_DQS_TRACKER!$A:$A,"&gt;="&amp;$A$1,PASTE_DQS_TRACKER!$A:$A,"&lt;="&amp;$A$2)-SUMIFS(PASTE_DQS_TRACKER!$D:$D,PASTE_DQS_TRACKER!$C:$C,Swaps_wk!$AQ94,PASTE_DQS_TRACKER!$E:$E,Swaps_wk!I$2,PASTE_DQS_TRACKER!$A:$A,"&gt;="&amp;$A$1,PASTE_DQS_TRACKER!$A:$A,"&lt;="&amp;$A$2)</f>
        <v>0</v>
      </c>
      <c r="J94" s="6">
        <f>SUMIFS(PASTE_DQS_TRACKER!$D:$D,PASTE_DQS_TRACKER!$C:$C,Swaps_wk!$AQ94,PASTE_DQS_TRACKER!$B:$B,Swaps_wk!J$2,PASTE_DQS_TRACKER!$A:$A,"&gt;="&amp;$A$1,PASTE_DQS_TRACKER!$A:$A,"&lt;="&amp;$A$2)-SUMIFS(PASTE_DQS_TRACKER!$D:$D,PASTE_DQS_TRACKER!$C:$C,Swaps_wk!$AQ94,PASTE_DQS_TRACKER!$E:$E,Swaps_wk!J$2,PASTE_DQS_TRACKER!$A:$A,"&gt;="&amp;$A$1,PASTE_DQS_TRACKER!$A:$A,"&lt;="&amp;$A$2)</f>
        <v>0</v>
      </c>
      <c r="K94" s="6">
        <f>SUMIFS(PASTE_DQS_TRACKER!$D:$D,PASTE_DQS_TRACKER!$C:$C,Swaps_wk!$AQ94,PASTE_DQS_TRACKER!$B:$B,Swaps_wk!K$2,PASTE_DQS_TRACKER!$A:$A,"&gt;="&amp;$A$1,PASTE_DQS_TRACKER!$A:$A,"&lt;="&amp;$A$2)-SUMIFS(PASTE_DQS_TRACKER!$D:$D,PASTE_DQS_TRACKER!$C:$C,Swaps_wk!$AQ94,PASTE_DQS_TRACKER!$E:$E,Swaps_wk!K$2,PASTE_DQS_TRACKER!$A:$A,"&gt;="&amp;$A$1,PASTE_DQS_TRACKER!$A:$A,"&lt;="&amp;$A$2)</f>
        <v>0</v>
      </c>
      <c r="L94" s="6">
        <f>SUMIFS(PASTE_DQS_TRACKER!$D:$D,PASTE_DQS_TRACKER!$C:$C,Swaps_wk!$AQ94,PASTE_DQS_TRACKER!$B:$B,Swaps_wk!L$2,PASTE_DQS_TRACKER!$A:$A,"&gt;="&amp;$A$1,PASTE_DQS_TRACKER!$A:$A,"&lt;="&amp;$A$2)-SUMIFS(PASTE_DQS_TRACKER!$D:$D,PASTE_DQS_TRACKER!$C:$C,Swaps_wk!$AQ94,PASTE_DQS_TRACKER!$E:$E,Swaps_wk!L$2,PASTE_DQS_TRACKER!$A:$A,"&gt;="&amp;$A$1,PASTE_DQS_TRACKER!$A:$A,"&lt;="&amp;$A$2)</f>
        <v>0</v>
      </c>
      <c r="M94" s="6">
        <f>SUMIFS(PASTE_DQS_TRACKER!$D:$D,PASTE_DQS_TRACKER!$C:$C,Swaps_wk!$AQ94,PASTE_DQS_TRACKER!$B:$B,Swaps_wk!M$2,PASTE_DQS_TRACKER!$A:$A,"&gt;="&amp;$A$1,PASTE_DQS_TRACKER!$A:$A,"&lt;="&amp;$A$2)-SUMIFS(PASTE_DQS_TRACKER!$D:$D,PASTE_DQS_TRACKER!$C:$C,Swaps_wk!$AQ94,PASTE_DQS_TRACKER!$E:$E,Swaps_wk!M$2,PASTE_DQS_TRACKER!$A:$A,"&gt;="&amp;$A$1,PASTE_DQS_TRACKER!$A:$A,"&lt;="&amp;$A$2)</f>
        <v>0</v>
      </c>
      <c r="N94" s="6">
        <f>SUMIFS(PASTE_DQS_TRACKER!$D:$D,PASTE_DQS_TRACKER!$C:$C,Swaps_wk!$AQ94,PASTE_DQS_TRACKER!$B:$B,Swaps_wk!N$2,PASTE_DQS_TRACKER!$A:$A,"&gt;="&amp;$A$1,PASTE_DQS_TRACKER!$A:$A,"&lt;="&amp;$A$2)-SUMIFS(PASTE_DQS_TRACKER!$D:$D,PASTE_DQS_TRACKER!$C:$C,Swaps_wk!$AQ94,PASTE_DQS_TRACKER!$E:$E,Swaps_wk!N$2,PASTE_DQS_TRACKER!$A:$A,"&gt;="&amp;$A$1,PASTE_DQS_TRACKER!$A:$A,"&lt;="&amp;$A$2)</f>
        <v>0</v>
      </c>
      <c r="O94" s="6">
        <f>SUMIFS(PASTE_DQS_TRACKER!$D:$D,PASTE_DQS_TRACKER!$C:$C,Swaps_wk!$AQ94,PASTE_DQS_TRACKER!$B:$B,Swaps_wk!O$2,PASTE_DQS_TRACKER!$A:$A,"&gt;="&amp;$A$1,PASTE_DQS_TRACKER!$A:$A,"&lt;="&amp;$A$2)-SUMIFS(PASTE_DQS_TRACKER!$D:$D,PASTE_DQS_TRACKER!$C:$C,Swaps_wk!$AQ94,PASTE_DQS_TRACKER!$E:$E,Swaps_wk!O$2,PASTE_DQS_TRACKER!$A:$A,"&gt;="&amp;$A$1,PASTE_DQS_TRACKER!$A:$A,"&lt;="&amp;$A$2)</f>
        <v>0</v>
      </c>
      <c r="P94" s="6">
        <f>SUMIFS(PASTE_DQS_TRACKER!$D:$D,PASTE_DQS_TRACKER!$C:$C,Swaps_wk!$AQ94,PASTE_DQS_TRACKER!$B:$B,Swaps_wk!P$2,PASTE_DQS_TRACKER!$A:$A,"&gt;="&amp;$A$1,PASTE_DQS_TRACKER!$A:$A,"&lt;="&amp;$A$2)-SUMIFS(PASTE_DQS_TRACKER!$D:$D,PASTE_DQS_TRACKER!$C:$C,Swaps_wk!$AQ94,PASTE_DQS_TRACKER!$E:$E,Swaps_wk!P$2,PASTE_DQS_TRACKER!$A:$A,"&gt;="&amp;$A$1,PASTE_DQS_TRACKER!$A:$A,"&lt;="&amp;$A$2)</f>
        <v>0</v>
      </c>
      <c r="Q94" s="6">
        <f>SUMIFS(PASTE_DQS_TRACKER!$D:$D,PASTE_DQS_TRACKER!$C:$C,Swaps_wk!$AQ94,PASTE_DQS_TRACKER!$B:$B,Swaps_wk!Q$2,PASTE_DQS_TRACKER!$A:$A,"&gt;="&amp;$A$1,PASTE_DQS_TRACKER!$A:$A,"&lt;="&amp;$A$2)-SUMIFS(PASTE_DQS_TRACKER!$D:$D,PASTE_DQS_TRACKER!$C:$C,Swaps_wk!$AQ94,PASTE_DQS_TRACKER!$E:$E,Swaps_wk!Q$2,PASTE_DQS_TRACKER!$A:$A,"&gt;="&amp;$A$1,PASTE_DQS_TRACKER!$A:$A,"&lt;="&amp;$A$2)</f>
        <v>0</v>
      </c>
      <c r="R94" s="6">
        <f>SUMIFS(PASTE_DQS_TRACKER!$D:$D,PASTE_DQS_TRACKER!$C:$C,Swaps_wk!$AQ94,PASTE_DQS_TRACKER!$B:$B,Swaps_wk!R$2,PASTE_DQS_TRACKER!$A:$A,"&gt;="&amp;$A$1,PASTE_DQS_TRACKER!$A:$A,"&lt;="&amp;$A$2)-SUMIFS(PASTE_DQS_TRACKER!$D:$D,PASTE_DQS_TRACKER!$C:$C,Swaps_wk!$AQ94,PASTE_DQS_TRACKER!$E:$E,Swaps_wk!R$2,PASTE_DQS_TRACKER!$A:$A,"&gt;="&amp;$A$1,PASTE_DQS_TRACKER!$A:$A,"&lt;="&amp;$A$2)</f>
        <v>0</v>
      </c>
      <c r="S94" s="6">
        <f>SUMIFS(PASTE_DQS_TRACKER!$D:$D,PASTE_DQS_TRACKER!$C:$C,Swaps_wk!$AQ94,PASTE_DQS_TRACKER!$B:$B,Swaps_wk!S$2,PASTE_DQS_TRACKER!$A:$A,"&gt;="&amp;$A$1,PASTE_DQS_TRACKER!$A:$A,"&lt;="&amp;$A$2)-SUMIFS(PASTE_DQS_TRACKER!$D:$D,PASTE_DQS_TRACKER!$C:$C,Swaps_wk!$AQ94,PASTE_DQS_TRACKER!$E:$E,Swaps_wk!S$2,PASTE_DQS_TRACKER!$A:$A,"&gt;="&amp;$A$1,PASTE_DQS_TRACKER!$A:$A,"&lt;="&amp;$A$2)</f>
        <v>0</v>
      </c>
      <c r="T94" s="6">
        <f>SUMIFS(PASTE_DQS_TRACKER!$D:$D,PASTE_DQS_TRACKER!$C:$C,Swaps_wk!$AQ94,PASTE_DQS_TRACKER!$B:$B,Swaps_wk!T$2,PASTE_DQS_TRACKER!$A:$A,"&gt;="&amp;$A$1,PASTE_DQS_TRACKER!$A:$A,"&lt;="&amp;$A$2)-SUMIFS(PASTE_DQS_TRACKER!$D:$D,PASTE_DQS_TRACKER!$C:$C,Swaps_wk!$AQ94,PASTE_DQS_TRACKER!$E:$E,Swaps_wk!T$2,PASTE_DQS_TRACKER!$A:$A,"&gt;="&amp;$A$1,PASTE_DQS_TRACKER!$A:$A,"&lt;="&amp;$A$2)</f>
        <v>0</v>
      </c>
      <c r="U94" s="6">
        <f>SUMIFS(PASTE_DQS_TRACKER!$D:$D,PASTE_DQS_TRACKER!$C:$C,Swaps_wk!$AQ94,PASTE_DQS_TRACKER!$B:$B,Swaps_wk!U$2,PASTE_DQS_TRACKER!$A:$A,"&gt;="&amp;$A$1,PASTE_DQS_TRACKER!$A:$A,"&lt;="&amp;$A$2)-SUMIFS(PASTE_DQS_TRACKER!$D:$D,PASTE_DQS_TRACKER!$C:$C,Swaps_wk!$AQ94,PASTE_DQS_TRACKER!$E:$E,Swaps_wk!U$2,PASTE_DQS_TRACKER!$A:$A,"&gt;="&amp;$A$1,PASTE_DQS_TRACKER!$A:$A,"&lt;="&amp;$A$2)</f>
        <v>0</v>
      </c>
      <c r="V94" s="6">
        <f>SUMIFS(PASTE_DQS_TRACKER!$D:$D,PASTE_DQS_TRACKER!$C:$C,Swaps_wk!$AQ94,PASTE_DQS_TRACKER!$B:$B,Swaps_wk!V$2,PASTE_DQS_TRACKER!$A:$A,"&gt;="&amp;$A$1,PASTE_DQS_TRACKER!$A:$A,"&lt;="&amp;$A$2)-SUMIFS(PASTE_DQS_TRACKER!$D:$D,PASTE_DQS_TRACKER!$C:$C,Swaps_wk!$AQ94,PASTE_DQS_TRACKER!$E:$E,Swaps_wk!V$2,PASTE_DQS_TRACKER!$A:$A,"&gt;="&amp;$A$1,PASTE_DQS_TRACKER!$A:$A,"&lt;="&amp;$A$2)</f>
        <v>0</v>
      </c>
      <c r="W94" s="6">
        <f>SUMIFS(PASTE_DQS_TRACKER!$D:$D,PASTE_DQS_TRACKER!$C:$C,Swaps_wk!$AQ94,PASTE_DQS_TRACKER!$B:$B,Swaps_wk!W$2,PASTE_DQS_TRACKER!$A:$A,"&gt;="&amp;$A$1,PASTE_DQS_TRACKER!$A:$A,"&lt;="&amp;$A$2)-SUMIFS(PASTE_DQS_TRACKER!$D:$D,PASTE_DQS_TRACKER!$C:$C,Swaps_wk!$AQ94,PASTE_DQS_TRACKER!$E:$E,Swaps_wk!W$2,PASTE_DQS_TRACKER!$A:$A,"&gt;="&amp;$A$1,PASTE_DQS_TRACKER!$A:$A,"&lt;="&amp;$A$2)</f>
        <v>0</v>
      </c>
      <c r="X94" s="6">
        <f>SUMIFS(PASTE_DQS_TRACKER!$D:$D,PASTE_DQS_TRACKER!$C:$C,Swaps_wk!$AQ94,PASTE_DQS_TRACKER!$B:$B,Swaps_wk!X$2,PASTE_DQS_TRACKER!$A:$A,"&gt;="&amp;$A$1,PASTE_DQS_TRACKER!$A:$A,"&lt;="&amp;$A$2)-SUMIFS(PASTE_DQS_TRACKER!$D:$D,PASTE_DQS_TRACKER!$C:$C,Swaps_wk!$AQ94,PASTE_DQS_TRACKER!$E:$E,Swaps_wk!X$2,PASTE_DQS_TRACKER!$A:$A,"&gt;="&amp;$A$1,PASTE_DQS_TRACKER!$A:$A,"&lt;="&amp;$A$2)</f>
        <v>0</v>
      </c>
      <c r="Y94" s="6">
        <f>SUMIFS(PASTE_DQS_TRACKER!$D:$D,PASTE_DQS_TRACKER!$C:$C,Swaps_wk!$AQ94,PASTE_DQS_TRACKER!$B:$B,Swaps_wk!Y$2,PASTE_DQS_TRACKER!$A:$A,"&gt;="&amp;$A$1,PASTE_DQS_TRACKER!$A:$A,"&lt;="&amp;$A$2)-SUMIFS(PASTE_DQS_TRACKER!$D:$D,PASTE_DQS_TRACKER!$C:$C,Swaps_wk!$AQ94,PASTE_DQS_TRACKER!$E:$E,Swaps_wk!Y$2,PASTE_DQS_TRACKER!$A:$A,"&gt;="&amp;$A$1,PASTE_DQS_TRACKER!$A:$A,"&lt;="&amp;$A$2)</f>
        <v>0</v>
      </c>
      <c r="Z94" s="6">
        <f>SUMIFS(PASTE_DQS_TRACKER!$D:$D,PASTE_DQS_TRACKER!$C:$C,Swaps_wk!$AQ94,PASTE_DQS_TRACKER!$B:$B,Swaps_wk!Z$2,PASTE_DQS_TRACKER!$A:$A,"&gt;="&amp;$A$1,PASTE_DQS_TRACKER!$A:$A,"&lt;="&amp;$A$2)-SUMIFS(PASTE_DQS_TRACKER!$D:$D,PASTE_DQS_TRACKER!$C:$C,Swaps_wk!$AQ94,PASTE_DQS_TRACKER!$E:$E,Swaps_wk!Z$2,PASTE_DQS_TRACKER!$A:$A,"&gt;="&amp;$A$1,PASTE_DQS_TRACKER!$A:$A,"&lt;="&amp;$A$2)</f>
        <v>0</v>
      </c>
      <c r="AA94" s="6">
        <f>SUMIFS(PASTE_DQS_TRACKER!$D:$D,PASTE_DQS_TRACKER!$C:$C,Swaps_wk!$AQ94,PASTE_DQS_TRACKER!$B:$B,Swaps_wk!AA$2,PASTE_DQS_TRACKER!$A:$A,"&gt;="&amp;$A$1,PASTE_DQS_TRACKER!$A:$A,"&lt;="&amp;$A$2)-SUMIFS(PASTE_DQS_TRACKER!$D:$D,PASTE_DQS_TRACKER!$C:$C,Swaps_wk!$AQ94,PASTE_DQS_TRACKER!$E:$E,Swaps_wk!AA$2,PASTE_DQS_TRACKER!$A:$A,"&gt;="&amp;$A$1,PASTE_DQS_TRACKER!$A:$A,"&lt;="&amp;$A$2)</f>
        <v>0</v>
      </c>
      <c r="AB94" s="6">
        <f>SUMIFS(PASTE_DQS_TRACKER!$D:$D,PASTE_DQS_TRACKER!$C:$C,Swaps_wk!$AQ94,PASTE_DQS_TRACKER!$B:$B,Swaps_wk!AB$2,PASTE_DQS_TRACKER!$A:$A,"&gt;="&amp;$A$1,PASTE_DQS_TRACKER!$A:$A,"&lt;="&amp;$A$2)-SUMIFS(PASTE_DQS_TRACKER!$D:$D,PASTE_DQS_TRACKER!$C:$C,Swaps_wk!$AQ94,PASTE_DQS_TRACKER!$E:$E,Swaps_wk!AB$2,PASTE_DQS_TRACKER!$A:$A,"&gt;="&amp;$A$1,PASTE_DQS_TRACKER!$A:$A,"&lt;="&amp;$A$2)</f>
        <v>0</v>
      </c>
      <c r="AC94" s="6">
        <f>SUMIFS(PASTE_DQS_TRACKER!$D:$D,PASTE_DQS_TRACKER!$C:$C,Swaps_wk!$AQ94,PASTE_DQS_TRACKER!$B:$B,Swaps_wk!AC$2,PASTE_DQS_TRACKER!$A:$A,"&gt;="&amp;$A$1,PASTE_DQS_TRACKER!$A:$A,"&lt;="&amp;$A$2)-SUMIFS(PASTE_DQS_TRACKER!$D:$D,PASTE_DQS_TRACKER!$C:$C,Swaps_wk!$AQ94,PASTE_DQS_TRACKER!$E:$E,Swaps_wk!AC$2,PASTE_DQS_TRACKER!$A:$A,"&gt;="&amp;$A$1,PASTE_DQS_TRACKER!$A:$A,"&lt;="&amp;$A$2)</f>
        <v>0</v>
      </c>
      <c r="AD94" s="6">
        <f>SUMIFS(PASTE_DQS_TRACKER!$D:$D,PASTE_DQS_TRACKER!$C:$C,Swaps_wk!$AQ94,PASTE_DQS_TRACKER!$B:$B,Swaps_wk!AD$2,PASTE_DQS_TRACKER!$A:$A,"&gt;="&amp;$A$1,PASTE_DQS_TRACKER!$A:$A,"&lt;="&amp;$A$2)-SUMIFS(PASTE_DQS_TRACKER!$D:$D,PASTE_DQS_TRACKER!$C:$C,Swaps_wk!$AQ94,PASTE_DQS_TRACKER!$E:$E,Swaps_wk!AD$2,PASTE_DQS_TRACKER!$A:$A,"&gt;="&amp;$A$1,PASTE_DQS_TRACKER!$A:$A,"&lt;="&amp;$A$2)</f>
        <v>0</v>
      </c>
      <c r="AE94" s="6">
        <f>SUMIFS(PASTE_DQS_TRACKER!$D:$D,PASTE_DQS_TRACKER!$C:$C,Swaps_wk!$AQ94,PASTE_DQS_TRACKER!$B:$B,Swaps_wk!AE$2,PASTE_DQS_TRACKER!$A:$A,"&gt;="&amp;$A$1,PASTE_DQS_TRACKER!$A:$A,"&lt;="&amp;$A$2)-SUMIFS(PASTE_DQS_TRACKER!$D:$D,PASTE_DQS_TRACKER!$C:$C,Swaps_wk!$AQ94,PASTE_DQS_TRACKER!$E:$E,Swaps_wk!AE$2,PASTE_DQS_TRACKER!$A:$A,"&gt;="&amp;$A$1,PASTE_DQS_TRACKER!$A:$A,"&lt;="&amp;$A$2)</f>
        <v>0</v>
      </c>
      <c r="AF94" s="6">
        <f>SUMIFS(PASTE_DQS_TRACKER!$D:$D,PASTE_DQS_TRACKER!$C:$C,Swaps_wk!$AQ94,PASTE_DQS_TRACKER!$B:$B,Swaps_wk!AF$2,PASTE_DQS_TRACKER!$A:$A,"&gt;="&amp;$A$1,PASTE_DQS_TRACKER!$A:$A,"&lt;="&amp;$A$2)-SUMIFS(PASTE_DQS_TRACKER!$D:$D,PASTE_DQS_TRACKER!$C:$C,Swaps_wk!$AQ94,PASTE_DQS_TRACKER!$E:$E,Swaps_wk!AF$2,PASTE_DQS_TRACKER!$A:$A,"&gt;="&amp;$A$1,PASTE_DQS_TRACKER!$A:$A,"&lt;="&amp;$A$2)</f>
        <v>0</v>
      </c>
      <c r="AG94" s="6">
        <f>SUMIFS(PASTE_DQS_TRACKER!$D:$D,PASTE_DQS_TRACKER!$C:$C,Swaps_wk!$AQ94,PASTE_DQS_TRACKER!$B:$B,Swaps_wk!AG$2,PASTE_DQS_TRACKER!$A:$A,"&gt;="&amp;$A$1,PASTE_DQS_TRACKER!$A:$A,"&lt;="&amp;$A$2)-SUMIFS(PASTE_DQS_TRACKER!$D:$D,PASTE_DQS_TRACKER!$C:$C,Swaps_wk!$AQ94,PASTE_DQS_TRACKER!$E:$E,Swaps_wk!AG$2,PASTE_DQS_TRACKER!$A:$A,"&gt;="&amp;$A$1,PASTE_DQS_TRACKER!$A:$A,"&lt;="&amp;$A$2)</f>
        <v>0</v>
      </c>
      <c r="AH94" s="6">
        <f>SUMIFS(PASTE_DQS_TRACKER!$D:$D,PASTE_DQS_TRACKER!$C:$C,Swaps_wk!$AQ94,PASTE_DQS_TRACKER!$B:$B,Swaps_wk!AH$2,PASTE_DQS_TRACKER!$A:$A,"&gt;="&amp;$A$1,PASTE_DQS_TRACKER!$A:$A,"&lt;="&amp;$A$2)-SUMIFS(PASTE_DQS_TRACKER!$D:$D,PASTE_DQS_TRACKER!$C:$C,Swaps_wk!$AQ94,PASTE_DQS_TRACKER!$E:$E,Swaps_wk!AH$2,PASTE_DQS_TRACKER!$A:$A,"&gt;="&amp;$A$1,PASTE_DQS_TRACKER!$A:$A,"&lt;="&amp;$A$2)</f>
        <v>0</v>
      </c>
      <c r="AI94" s="6">
        <f>SUMIFS(PASTE_DQS_TRACKER!$D:$D,PASTE_DQS_TRACKER!$C:$C,Swaps_wk!$AQ94,PASTE_DQS_TRACKER!$B:$B,Swaps_wk!AI$2,PASTE_DQS_TRACKER!$A:$A,"&gt;="&amp;$A$1,PASTE_DQS_TRACKER!$A:$A,"&lt;="&amp;$A$2)-SUMIFS(PASTE_DQS_TRACKER!$D:$D,PASTE_DQS_TRACKER!$C:$C,Swaps_wk!$AQ94,PASTE_DQS_TRACKER!$E:$E,Swaps_wk!AI$2,PASTE_DQS_TRACKER!$A:$A,"&gt;="&amp;$A$1,PASTE_DQS_TRACKER!$A:$A,"&lt;="&amp;$A$2)</f>
        <v>0</v>
      </c>
      <c r="AJ94" s="6">
        <f>SUMIFS(PASTE_DQS_TRACKER!$D:$D,PASTE_DQS_TRACKER!$C:$C,Swaps_wk!$AQ94,PASTE_DQS_TRACKER!$B:$B,Swaps_wk!AJ$2,PASTE_DQS_TRACKER!$A:$A,"&gt;="&amp;$A$1,PASTE_DQS_TRACKER!$A:$A,"&lt;="&amp;$A$2)-SUMIFS(PASTE_DQS_TRACKER!$D:$D,PASTE_DQS_TRACKER!$C:$C,Swaps_wk!$AQ94,PASTE_DQS_TRACKER!$E:$E,Swaps_wk!AJ$2,PASTE_DQS_TRACKER!$A:$A,"&gt;="&amp;$A$1,PASTE_DQS_TRACKER!$A:$A,"&lt;="&amp;$A$2)</f>
        <v>0</v>
      </c>
      <c r="AK94" s="6">
        <f>SUMIFS(PASTE_DQS_TRACKER!$D:$D,PASTE_DQS_TRACKER!$C:$C,Swaps_wk!$AQ94,PASTE_DQS_TRACKER!$B:$B,Swaps_wk!AK$2,PASTE_DQS_TRACKER!$A:$A,"&gt;="&amp;$A$1,PASTE_DQS_TRACKER!$A:$A,"&lt;="&amp;$A$2)-SUMIFS(PASTE_DQS_TRACKER!$D:$D,PASTE_DQS_TRACKER!$C:$C,Swaps_wk!$AQ94,PASTE_DQS_TRACKER!$E:$E,Swaps_wk!AK$2,PASTE_DQS_TRACKER!$A:$A,"&gt;="&amp;$A$1,PASTE_DQS_TRACKER!$A:$A,"&lt;="&amp;$A$2)</f>
        <v>0</v>
      </c>
      <c r="AL94" s="6">
        <f>SUMIFS(PASTE_DQS_TRACKER!$D:$D,PASTE_DQS_TRACKER!$C:$C,Swaps_wk!$AQ94,PASTE_DQS_TRACKER!$B:$B,Swaps_wk!AL$2,PASTE_DQS_TRACKER!$A:$A,"&gt;="&amp;$A$1,PASTE_DQS_TRACKER!$A:$A,"&lt;="&amp;$A$2)-SUMIFS(PASTE_DQS_TRACKER!$D:$D,PASTE_DQS_TRACKER!$C:$C,Swaps_wk!$AQ94,PASTE_DQS_TRACKER!$E:$E,Swaps_wk!AL$2,PASTE_DQS_TRACKER!$A:$A,"&gt;="&amp;$A$1,PASTE_DQS_TRACKER!$A:$A,"&lt;="&amp;$A$2)</f>
        <v>0</v>
      </c>
      <c r="AM94" s="6">
        <f>SUMIFS(PASTE_DQS_TRACKER!$D:$D,PASTE_DQS_TRACKER!$C:$C,Swaps_wk!$AQ94,PASTE_DQS_TRACKER!$B:$B,Swaps_wk!AM$2,PASTE_DQS_TRACKER!$A:$A,"&gt;="&amp;$A$1,PASTE_DQS_TRACKER!$A:$A,"&lt;="&amp;$A$2)-SUMIFS(PASTE_DQS_TRACKER!$D:$D,PASTE_DQS_TRACKER!$C:$C,Swaps_wk!$AQ94,PASTE_DQS_TRACKER!$E:$E,Swaps_wk!AM$2,PASTE_DQS_TRACKER!$A:$A,"&gt;="&amp;$A$1,PASTE_DQS_TRACKER!$A:$A,"&lt;="&amp;$A$2)</f>
        <v>0</v>
      </c>
      <c r="AN94" s="6">
        <f>SUMIFS(PASTE_DQS_TRACKER!$D:$D,PASTE_DQS_TRACKER!$C:$C,Swaps_wk!$AQ94,PASTE_DQS_TRACKER!$B:$B,Swaps_wk!AN$2,PASTE_DQS_TRACKER!$A:$A,"&gt;="&amp;$A$1,PASTE_DQS_TRACKER!$A:$A,"&lt;="&amp;$A$2)-SUMIFS(PASTE_DQS_TRACKER!$D:$D,PASTE_DQS_TRACKER!$C:$C,Swaps_wk!$AQ94,PASTE_DQS_TRACKER!$E:$E,Swaps_wk!AN$2,PASTE_DQS_TRACKER!$A:$A,"&gt;="&amp;$A$1,PASTE_DQS_TRACKER!$A:$A,"&lt;="&amp;$A$2)</f>
        <v>0</v>
      </c>
      <c r="AO94" s="6">
        <f t="shared" si="2"/>
        <v>0</v>
      </c>
      <c r="AP94">
        <v>93</v>
      </c>
      <c r="AQ94" t="str">
        <f t="shared" si="4"/>
        <v>BOR/678-</v>
      </c>
    </row>
    <row r="95" spans="1:43" x14ac:dyDescent="0.25">
      <c r="A95" t="s">
        <v>332</v>
      </c>
      <c r="B95" s="6">
        <f>SUMIFS(PASTE_DQS_TRACKER!$D:$D,PASTE_DQS_TRACKER!$C:$C,Swaps_wk!$AQ95,PASTE_DQS_TRACKER!$B:$B,Swaps_wk!B$2,PASTE_DQS_TRACKER!$A:$A,"&gt;="&amp;$A$1,PASTE_DQS_TRACKER!$A:$A,"&lt;="&amp;$A$2)-SUMIFS(PASTE_DQS_TRACKER!$D:$D,PASTE_DQS_TRACKER!$C:$C,Swaps_wk!$AQ95,PASTE_DQS_TRACKER!$E:$E,Swaps_wk!B$2,PASTE_DQS_TRACKER!$A:$A,"&gt;="&amp;$A$1,PASTE_DQS_TRACKER!$A:$A,"&lt;="&amp;$A$2)</f>
        <v>0</v>
      </c>
      <c r="C95" s="6">
        <f>SUMIFS(PASTE_DQS_TRACKER!$D:$D,PASTE_DQS_TRACKER!$C:$C,Swaps_wk!$AQ95,PASTE_DQS_TRACKER!$B:$B,Swaps_wk!C$2,PASTE_DQS_TRACKER!$A:$A,"&gt;="&amp;$A$1,PASTE_DQS_TRACKER!$A:$A,"&lt;="&amp;$A$2)-SUMIFS(PASTE_DQS_TRACKER!$D:$D,PASTE_DQS_TRACKER!$C:$C,Swaps_wk!$AQ95,PASTE_DQS_TRACKER!$E:$E,Swaps_wk!C$2,PASTE_DQS_TRACKER!$A:$A,"&gt;="&amp;$A$1,PASTE_DQS_TRACKER!$A:$A,"&lt;="&amp;$A$2)</f>
        <v>0</v>
      </c>
      <c r="D95" s="6">
        <f>SUMIFS(PASTE_DQS_TRACKER!$D:$D,PASTE_DQS_TRACKER!$C:$C,Swaps_wk!$AQ95,PASTE_DQS_TRACKER!$B:$B,Swaps_wk!D$2,PASTE_DQS_TRACKER!$A:$A,"&gt;="&amp;$A$1,PASTE_DQS_TRACKER!$A:$A,"&lt;="&amp;$A$2)-SUMIFS(PASTE_DQS_TRACKER!$D:$D,PASTE_DQS_TRACKER!$C:$C,Swaps_wk!$AQ95,PASTE_DQS_TRACKER!$E:$E,Swaps_wk!D$2,PASTE_DQS_TRACKER!$A:$A,"&gt;="&amp;$A$1,PASTE_DQS_TRACKER!$A:$A,"&lt;="&amp;$A$2)</f>
        <v>0</v>
      </c>
      <c r="E95" s="6">
        <f>SUMIFS(PASTE_DQS_TRACKER!$D:$D,PASTE_DQS_TRACKER!$C:$C,Swaps_wk!$AQ95,PASTE_DQS_TRACKER!$B:$B,Swaps_wk!E$2,PASTE_DQS_TRACKER!$A:$A,"&gt;="&amp;$A$1,PASTE_DQS_TRACKER!$A:$A,"&lt;="&amp;$A$2)-SUMIFS(PASTE_DQS_TRACKER!$D:$D,PASTE_DQS_TRACKER!$C:$C,Swaps_wk!$AQ95,PASTE_DQS_TRACKER!$E:$E,Swaps_wk!E$2,PASTE_DQS_TRACKER!$A:$A,"&gt;="&amp;$A$1,PASTE_DQS_TRACKER!$A:$A,"&lt;="&amp;$A$2)</f>
        <v>0</v>
      </c>
      <c r="F95" s="6">
        <f>SUMIFS(PASTE_DQS_TRACKER!$D:$D,PASTE_DQS_TRACKER!$C:$C,Swaps_wk!$AQ95,PASTE_DQS_TRACKER!$B:$B,Swaps_wk!F$2,PASTE_DQS_TRACKER!$A:$A,"&gt;="&amp;$A$1,PASTE_DQS_TRACKER!$A:$A,"&lt;="&amp;$A$2)-SUMIFS(PASTE_DQS_TRACKER!$D:$D,PASTE_DQS_TRACKER!$C:$C,Swaps_wk!$AQ95,PASTE_DQS_TRACKER!$E:$E,Swaps_wk!F$2,PASTE_DQS_TRACKER!$A:$A,"&gt;="&amp;$A$1,PASTE_DQS_TRACKER!$A:$A,"&lt;="&amp;$A$2)</f>
        <v>0</v>
      </c>
      <c r="G95" s="6">
        <f>SUMIFS(PASTE_DQS_TRACKER!$D:$D,PASTE_DQS_TRACKER!$C:$C,Swaps_wk!$AQ95,PASTE_DQS_TRACKER!$B:$B,Swaps_wk!G$2,PASTE_DQS_TRACKER!$A:$A,"&gt;="&amp;$A$1,PASTE_DQS_TRACKER!$A:$A,"&lt;="&amp;$A$2)-SUMIFS(PASTE_DQS_TRACKER!$D:$D,PASTE_DQS_TRACKER!$C:$C,Swaps_wk!$AQ95,PASTE_DQS_TRACKER!$E:$E,Swaps_wk!G$2,PASTE_DQS_TRACKER!$A:$A,"&gt;="&amp;$A$1,PASTE_DQS_TRACKER!$A:$A,"&lt;="&amp;$A$2)</f>
        <v>0</v>
      </c>
      <c r="H95" s="6">
        <f>SUMIFS(PASTE_DQS_TRACKER!$D:$D,PASTE_DQS_TRACKER!$C:$C,Swaps_wk!$AQ95,PASTE_DQS_TRACKER!$B:$B,Swaps_wk!H$2,PASTE_DQS_TRACKER!$A:$A,"&gt;="&amp;$A$1,PASTE_DQS_TRACKER!$A:$A,"&lt;="&amp;$A$2)-SUMIFS(PASTE_DQS_TRACKER!$D:$D,PASTE_DQS_TRACKER!$C:$C,Swaps_wk!$AQ95,PASTE_DQS_TRACKER!$E:$E,Swaps_wk!H$2,PASTE_DQS_TRACKER!$A:$A,"&gt;="&amp;$A$1,PASTE_DQS_TRACKER!$A:$A,"&lt;="&amp;$A$2)</f>
        <v>0</v>
      </c>
      <c r="I95" s="6">
        <f>SUMIFS(PASTE_DQS_TRACKER!$D:$D,PASTE_DQS_TRACKER!$C:$C,Swaps_wk!$AQ95,PASTE_DQS_TRACKER!$B:$B,Swaps_wk!I$2,PASTE_DQS_TRACKER!$A:$A,"&gt;="&amp;$A$1,PASTE_DQS_TRACKER!$A:$A,"&lt;="&amp;$A$2)-SUMIFS(PASTE_DQS_TRACKER!$D:$D,PASTE_DQS_TRACKER!$C:$C,Swaps_wk!$AQ95,PASTE_DQS_TRACKER!$E:$E,Swaps_wk!I$2,PASTE_DQS_TRACKER!$A:$A,"&gt;="&amp;$A$1,PASTE_DQS_TRACKER!$A:$A,"&lt;="&amp;$A$2)</f>
        <v>0</v>
      </c>
      <c r="J95" s="6">
        <f>SUMIFS(PASTE_DQS_TRACKER!$D:$D,PASTE_DQS_TRACKER!$C:$C,Swaps_wk!$AQ95,PASTE_DQS_TRACKER!$B:$B,Swaps_wk!J$2,PASTE_DQS_TRACKER!$A:$A,"&gt;="&amp;$A$1,PASTE_DQS_TRACKER!$A:$A,"&lt;="&amp;$A$2)-SUMIFS(PASTE_DQS_TRACKER!$D:$D,PASTE_DQS_TRACKER!$C:$C,Swaps_wk!$AQ95,PASTE_DQS_TRACKER!$E:$E,Swaps_wk!J$2,PASTE_DQS_TRACKER!$A:$A,"&gt;="&amp;$A$1,PASTE_DQS_TRACKER!$A:$A,"&lt;="&amp;$A$2)</f>
        <v>0</v>
      </c>
      <c r="K95" s="6">
        <f>SUMIFS(PASTE_DQS_TRACKER!$D:$D,PASTE_DQS_TRACKER!$C:$C,Swaps_wk!$AQ95,PASTE_DQS_TRACKER!$B:$B,Swaps_wk!K$2,PASTE_DQS_TRACKER!$A:$A,"&gt;="&amp;$A$1,PASTE_DQS_TRACKER!$A:$A,"&lt;="&amp;$A$2)-SUMIFS(PASTE_DQS_TRACKER!$D:$D,PASTE_DQS_TRACKER!$C:$C,Swaps_wk!$AQ95,PASTE_DQS_TRACKER!$E:$E,Swaps_wk!K$2,PASTE_DQS_TRACKER!$A:$A,"&gt;="&amp;$A$1,PASTE_DQS_TRACKER!$A:$A,"&lt;="&amp;$A$2)</f>
        <v>0</v>
      </c>
      <c r="L95" s="6">
        <f>SUMIFS(PASTE_DQS_TRACKER!$D:$D,PASTE_DQS_TRACKER!$C:$C,Swaps_wk!$AQ95,PASTE_DQS_TRACKER!$B:$B,Swaps_wk!L$2,PASTE_DQS_TRACKER!$A:$A,"&gt;="&amp;$A$1,PASTE_DQS_TRACKER!$A:$A,"&lt;="&amp;$A$2)-SUMIFS(PASTE_DQS_TRACKER!$D:$D,PASTE_DQS_TRACKER!$C:$C,Swaps_wk!$AQ95,PASTE_DQS_TRACKER!$E:$E,Swaps_wk!L$2,PASTE_DQS_TRACKER!$A:$A,"&gt;="&amp;$A$1,PASTE_DQS_TRACKER!$A:$A,"&lt;="&amp;$A$2)</f>
        <v>0</v>
      </c>
      <c r="M95" s="6">
        <f>SUMIFS(PASTE_DQS_TRACKER!$D:$D,PASTE_DQS_TRACKER!$C:$C,Swaps_wk!$AQ95,PASTE_DQS_TRACKER!$B:$B,Swaps_wk!M$2,PASTE_DQS_TRACKER!$A:$A,"&gt;="&amp;$A$1,PASTE_DQS_TRACKER!$A:$A,"&lt;="&amp;$A$2)-SUMIFS(PASTE_DQS_TRACKER!$D:$D,PASTE_DQS_TRACKER!$C:$C,Swaps_wk!$AQ95,PASTE_DQS_TRACKER!$E:$E,Swaps_wk!M$2,PASTE_DQS_TRACKER!$A:$A,"&gt;="&amp;$A$1,PASTE_DQS_TRACKER!$A:$A,"&lt;="&amp;$A$2)</f>
        <v>0</v>
      </c>
      <c r="N95" s="6">
        <f>SUMIFS(PASTE_DQS_TRACKER!$D:$D,PASTE_DQS_TRACKER!$C:$C,Swaps_wk!$AQ95,PASTE_DQS_TRACKER!$B:$B,Swaps_wk!N$2,PASTE_DQS_TRACKER!$A:$A,"&gt;="&amp;$A$1,PASTE_DQS_TRACKER!$A:$A,"&lt;="&amp;$A$2)-SUMIFS(PASTE_DQS_TRACKER!$D:$D,PASTE_DQS_TRACKER!$C:$C,Swaps_wk!$AQ95,PASTE_DQS_TRACKER!$E:$E,Swaps_wk!N$2,PASTE_DQS_TRACKER!$A:$A,"&gt;="&amp;$A$1,PASTE_DQS_TRACKER!$A:$A,"&lt;="&amp;$A$2)</f>
        <v>0</v>
      </c>
      <c r="O95" s="6">
        <f>SUMIFS(PASTE_DQS_TRACKER!$D:$D,PASTE_DQS_TRACKER!$C:$C,Swaps_wk!$AQ95,PASTE_DQS_TRACKER!$B:$B,Swaps_wk!O$2,PASTE_DQS_TRACKER!$A:$A,"&gt;="&amp;$A$1,PASTE_DQS_TRACKER!$A:$A,"&lt;="&amp;$A$2)-SUMIFS(PASTE_DQS_TRACKER!$D:$D,PASTE_DQS_TRACKER!$C:$C,Swaps_wk!$AQ95,PASTE_DQS_TRACKER!$E:$E,Swaps_wk!O$2,PASTE_DQS_TRACKER!$A:$A,"&gt;="&amp;$A$1,PASTE_DQS_TRACKER!$A:$A,"&lt;="&amp;$A$2)</f>
        <v>0</v>
      </c>
      <c r="P95" s="6">
        <f>SUMIFS(PASTE_DQS_TRACKER!$D:$D,PASTE_DQS_TRACKER!$C:$C,Swaps_wk!$AQ95,PASTE_DQS_TRACKER!$B:$B,Swaps_wk!P$2,PASTE_DQS_TRACKER!$A:$A,"&gt;="&amp;$A$1,PASTE_DQS_TRACKER!$A:$A,"&lt;="&amp;$A$2)-SUMIFS(PASTE_DQS_TRACKER!$D:$D,PASTE_DQS_TRACKER!$C:$C,Swaps_wk!$AQ95,PASTE_DQS_TRACKER!$E:$E,Swaps_wk!P$2,PASTE_DQS_TRACKER!$A:$A,"&gt;="&amp;$A$1,PASTE_DQS_TRACKER!$A:$A,"&lt;="&amp;$A$2)</f>
        <v>0</v>
      </c>
      <c r="Q95" s="6">
        <f>SUMIFS(PASTE_DQS_TRACKER!$D:$D,PASTE_DQS_TRACKER!$C:$C,Swaps_wk!$AQ95,PASTE_DQS_TRACKER!$B:$B,Swaps_wk!Q$2,PASTE_DQS_TRACKER!$A:$A,"&gt;="&amp;$A$1,PASTE_DQS_TRACKER!$A:$A,"&lt;="&amp;$A$2)-SUMIFS(PASTE_DQS_TRACKER!$D:$D,PASTE_DQS_TRACKER!$C:$C,Swaps_wk!$AQ95,PASTE_DQS_TRACKER!$E:$E,Swaps_wk!Q$2,PASTE_DQS_TRACKER!$A:$A,"&gt;="&amp;$A$1,PASTE_DQS_TRACKER!$A:$A,"&lt;="&amp;$A$2)</f>
        <v>0</v>
      </c>
      <c r="R95" s="6">
        <f>SUMIFS(PASTE_DQS_TRACKER!$D:$D,PASTE_DQS_TRACKER!$C:$C,Swaps_wk!$AQ95,PASTE_DQS_TRACKER!$B:$B,Swaps_wk!R$2,PASTE_DQS_TRACKER!$A:$A,"&gt;="&amp;$A$1,PASTE_DQS_TRACKER!$A:$A,"&lt;="&amp;$A$2)-SUMIFS(PASTE_DQS_TRACKER!$D:$D,PASTE_DQS_TRACKER!$C:$C,Swaps_wk!$AQ95,PASTE_DQS_TRACKER!$E:$E,Swaps_wk!R$2,PASTE_DQS_TRACKER!$A:$A,"&gt;="&amp;$A$1,PASTE_DQS_TRACKER!$A:$A,"&lt;="&amp;$A$2)</f>
        <v>0</v>
      </c>
      <c r="S95" s="6">
        <f>SUMIFS(PASTE_DQS_TRACKER!$D:$D,PASTE_DQS_TRACKER!$C:$C,Swaps_wk!$AQ95,PASTE_DQS_TRACKER!$B:$B,Swaps_wk!S$2,PASTE_DQS_TRACKER!$A:$A,"&gt;="&amp;$A$1,PASTE_DQS_TRACKER!$A:$A,"&lt;="&amp;$A$2)-SUMIFS(PASTE_DQS_TRACKER!$D:$D,PASTE_DQS_TRACKER!$C:$C,Swaps_wk!$AQ95,PASTE_DQS_TRACKER!$E:$E,Swaps_wk!S$2,PASTE_DQS_TRACKER!$A:$A,"&gt;="&amp;$A$1,PASTE_DQS_TRACKER!$A:$A,"&lt;="&amp;$A$2)</f>
        <v>0</v>
      </c>
      <c r="T95" s="6">
        <f>SUMIFS(PASTE_DQS_TRACKER!$D:$D,PASTE_DQS_TRACKER!$C:$C,Swaps_wk!$AQ95,PASTE_DQS_TRACKER!$B:$B,Swaps_wk!T$2,PASTE_DQS_TRACKER!$A:$A,"&gt;="&amp;$A$1,PASTE_DQS_TRACKER!$A:$A,"&lt;="&amp;$A$2)-SUMIFS(PASTE_DQS_TRACKER!$D:$D,PASTE_DQS_TRACKER!$C:$C,Swaps_wk!$AQ95,PASTE_DQS_TRACKER!$E:$E,Swaps_wk!T$2,PASTE_DQS_TRACKER!$A:$A,"&gt;="&amp;$A$1,PASTE_DQS_TRACKER!$A:$A,"&lt;="&amp;$A$2)</f>
        <v>0</v>
      </c>
      <c r="U95" s="6">
        <f>SUMIFS(PASTE_DQS_TRACKER!$D:$D,PASTE_DQS_TRACKER!$C:$C,Swaps_wk!$AQ95,PASTE_DQS_TRACKER!$B:$B,Swaps_wk!U$2,PASTE_DQS_TRACKER!$A:$A,"&gt;="&amp;$A$1,PASTE_DQS_TRACKER!$A:$A,"&lt;="&amp;$A$2)-SUMIFS(PASTE_DQS_TRACKER!$D:$D,PASTE_DQS_TRACKER!$C:$C,Swaps_wk!$AQ95,PASTE_DQS_TRACKER!$E:$E,Swaps_wk!U$2,PASTE_DQS_TRACKER!$A:$A,"&gt;="&amp;$A$1,PASTE_DQS_TRACKER!$A:$A,"&lt;="&amp;$A$2)</f>
        <v>0</v>
      </c>
      <c r="V95" s="6">
        <f>SUMIFS(PASTE_DQS_TRACKER!$D:$D,PASTE_DQS_TRACKER!$C:$C,Swaps_wk!$AQ95,PASTE_DQS_TRACKER!$B:$B,Swaps_wk!V$2,PASTE_DQS_TRACKER!$A:$A,"&gt;="&amp;$A$1,PASTE_DQS_TRACKER!$A:$A,"&lt;="&amp;$A$2)-SUMIFS(PASTE_DQS_TRACKER!$D:$D,PASTE_DQS_TRACKER!$C:$C,Swaps_wk!$AQ95,PASTE_DQS_TRACKER!$E:$E,Swaps_wk!V$2,PASTE_DQS_TRACKER!$A:$A,"&gt;="&amp;$A$1,PASTE_DQS_TRACKER!$A:$A,"&lt;="&amp;$A$2)</f>
        <v>0</v>
      </c>
      <c r="W95" s="6">
        <f>SUMIFS(PASTE_DQS_TRACKER!$D:$D,PASTE_DQS_TRACKER!$C:$C,Swaps_wk!$AQ95,PASTE_DQS_TRACKER!$B:$B,Swaps_wk!W$2,PASTE_DQS_TRACKER!$A:$A,"&gt;="&amp;$A$1,PASTE_DQS_TRACKER!$A:$A,"&lt;="&amp;$A$2)-SUMIFS(PASTE_DQS_TRACKER!$D:$D,PASTE_DQS_TRACKER!$C:$C,Swaps_wk!$AQ95,PASTE_DQS_TRACKER!$E:$E,Swaps_wk!W$2,PASTE_DQS_TRACKER!$A:$A,"&gt;="&amp;$A$1,PASTE_DQS_TRACKER!$A:$A,"&lt;="&amp;$A$2)</f>
        <v>0</v>
      </c>
      <c r="X95" s="6">
        <f>SUMIFS(PASTE_DQS_TRACKER!$D:$D,PASTE_DQS_TRACKER!$C:$C,Swaps_wk!$AQ95,PASTE_DQS_TRACKER!$B:$B,Swaps_wk!X$2,PASTE_DQS_TRACKER!$A:$A,"&gt;="&amp;$A$1,PASTE_DQS_TRACKER!$A:$A,"&lt;="&amp;$A$2)-SUMIFS(PASTE_DQS_TRACKER!$D:$D,PASTE_DQS_TRACKER!$C:$C,Swaps_wk!$AQ95,PASTE_DQS_TRACKER!$E:$E,Swaps_wk!X$2,PASTE_DQS_TRACKER!$A:$A,"&gt;="&amp;$A$1,PASTE_DQS_TRACKER!$A:$A,"&lt;="&amp;$A$2)</f>
        <v>0</v>
      </c>
      <c r="Y95" s="6">
        <f>SUMIFS(PASTE_DQS_TRACKER!$D:$D,PASTE_DQS_TRACKER!$C:$C,Swaps_wk!$AQ95,PASTE_DQS_TRACKER!$B:$B,Swaps_wk!Y$2,PASTE_DQS_TRACKER!$A:$A,"&gt;="&amp;$A$1,PASTE_DQS_TRACKER!$A:$A,"&lt;="&amp;$A$2)-SUMIFS(PASTE_DQS_TRACKER!$D:$D,PASTE_DQS_TRACKER!$C:$C,Swaps_wk!$AQ95,PASTE_DQS_TRACKER!$E:$E,Swaps_wk!Y$2,PASTE_DQS_TRACKER!$A:$A,"&gt;="&amp;$A$1,PASTE_DQS_TRACKER!$A:$A,"&lt;="&amp;$A$2)</f>
        <v>0</v>
      </c>
      <c r="Z95" s="6">
        <f>SUMIFS(PASTE_DQS_TRACKER!$D:$D,PASTE_DQS_TRACKER!$C:$C,Swaps_wk!$AQ95,PASTE_DQS_TRACKER!$B:$B,Swaps_wk!Z$2,PASTE_DQS_TRACKER!$A:$A,"&gt;="&amp;$A$1,PASTE_DQS_TRACKER!$A:$A,"&lt;="&amp;$A$2)-SUMIFS(PASTE_DQS_TRACKER!$D:$D,PASTE_DQS_TRACKER!$C:$C,Swaps_wk!$AQ95,PASTE_DQS_TRACKER!$E:$E,Swaps_wk!Z$2,PASTE_DQS_TRACKER!$A:$A,"&gt;="&amp;$A$1,PASTE_DQS_TRACKER!$A:$A,"&lt;="&amp;$A$2)</f>
        <v>0</v>
      </c>
      <c r="AA95" s="6">
        <f>SUMIFS(PASTE_DQS_TRACKER!$D:$D,PASTE_DQS_TRACKER!$C:$C,Swaps_wk!$AQ95,PASTE_DQS_TRACKER!$B:$B,Swaps_wk!AA$2,PASTE_DQS_TRACKER!$A:$A,"&gt;="&amp;$A$1,PASTE_DQS_TRACKER!$A:$A,"&lt;="&amp;$A$2)-SUMIFS(PASTE_DQS_TRACKER!$D:$D,PASTE_DQS_TRACKER!$C:$C,Swaps_wk!$AQ95,PASTE_DQS_TRACKER!$E:$E,Swaps_wk!AA$2,PASTE_DQS_TRACKER!$A:$A,"&gt;="&amp;$A$1,PASTE_DQS_TRACKER!$A:$A,"&lt;="&amp;$A$2)</f>
        <v>0</v>
      </c>
      <c r="AB95" s="6">
        <f>SUMIFS(PASTE_DQS_TRACKER!$D:$D,PASTE_DQS_TRACKER!$C:$C,Swaps_wk!$AQ95,PASTE_DQS_TRACKER!$B:$B,Swaps_wk!AB$2,PASTE_DQS_TRACKER!$A:$A,"&gt;="&amp;$A$1,PASTE_DQS_TRACKER!$A:$A,"&lt;="&amp;$A$2)-SUMIFS(PASTE_DQS_TRACKER!$D:$D,PASTE_DQS_TRACKER!$C:$C,Swaps_wk!$AQ95,PASTE_DQS_TRACKER!$E:$E,Swaps_wk!AB$2,PASTE_DQS_TRACKER!$A:$A,"&gt;="&amp;$A$1,PASTE_DQS_TRACKER!$A:$A,"&lt;="&amp;$A$2)</f>
        <v>0</v>
      </c>
      <c r="AC95" s="6">
        <f>SUMIFS(PASTE_DQS_TRACKER!$D:$D,PASTE_DQS_TRACKER!$C:$C,Swaps_wk!$AQ95,PASTE_DQS_TRACKER!$B:$B,Swaps_wk!AC$2,PASTE_DQS_TRACKER!$A:$A,"&gt;="&amp;$A$1,PASTE_DQS_TRACKER!$A:$A,"&lt;="&amp;$A$2)-SUMIFS(PASTE_DQS_TRACKER!$D:$D,PASTE_DQS_TRACKER!$C:$C,Swaps_wk!$AQ95,PASTE_DQS_TRACKER!$E:$E,Swaps_wk!AC$2,PASTE_DQS_TRACKER!$A:$A,"&gt;="&amp;$A$1,PASTE_DQS_TRACKER!$A:$A,"&lt;="&amp;$A$2)</f>
        <v>0</v>
      </c>
      <c r="AD95" s="6">
        <f>SUMIFS(PASTE_DQS_TRACKER!$D:$D,PASTE_DQS_TRACKER!$C:$C,Swaps_wk!$AQ95,PASTE_DQS_TRACKER!$B:$B,Swaps_wk!AD$2,PASTE_DQS_TRACKER!$A:$A,"&gt;="&amp;$A$1,PASTE_DQS_TRACKER!$A:$A,"&lt;="&amp;$A$2)-SUMIFS(PASTE_DQS_TRACKER!$D:$D,PASTE_DQS_TRACKER!$C:$C,Swaps_wk!$AQ95,PASTE_DQS_TRACKER!$E:$E,Swaps_wk!AD$2,PASTE_DQS_TRACKER!$A:$A,"&gt;="&amp;$A$1,PASTE_DQS_TRACKER!$A:$A,"&lt;="&amp;$A$2)</f>
        <v>0</v>
      </c>
      <c r="AE95" s="6">
        <f>SUMIFS(PASTE_DQS_TRACKER!$D:$D,PASTE_DQS_TRACKER!$C:$C,Swaps_wk!$AQ95,PASTE_DQS_TRACKER!$B:$B,Swaps_wk!AE$2,PASTE_DQS_TRACKER!$A:$A,"&gt;="&amp;$A$1,PASTE_DQS_TRACKER!$A:$A,"&lt;="&amp;$A$2)-SUMIFS(PASTE_DQS_TRACKER!$D:$D,PASTE_DQS_TRACKER!$C:$C,Swaps_wk!$AQ95,PASTE_DQS_TRACKER!$E:$E,Swaps_wk!AE$2,PASTE_DQS_TRACKER!$A:$A,"&gt;="&amp;$A$1,PASTE_DQS_TRACKER!$A:$A,"&lt;="&amp;$A$2)</f>
        <v>0</v>
      </c>
      <c r="AF95" s="6">
        <f>SUMIFS(PASTE_DQS_TRACKER!$D:$D,PASTE_DQS_TRACKER!$C:$C,Swaps_wk!$AQ95,PASTE_DQS_TRACKER!$B:$B,Swaps_wk!AF$2,PASTE_DQS_TRACKER!$A:$A,"&gt;="&amp;$A$1,PASTE_DQS_TRACKER!$A:$A,"&lt;="&amp;$A$2)-SUMIFS(PASTE_DQS_TRACKER!$D:$D,PASTE_DQS_TRACKER!$C:$C,Swaps_wk!$AQ95,PASTE_DQS_TRACKER!$E:$E,Swaps_wk!AF$2,PASTE_DQS_TRACKER!$A:$A,"&gt;="&amp;$A$1,PASTE_DQS_TRACKER!$A:$A,"&lt;="&amp;$A$2)</f>
        <v>0</v>
      </c>
      <c r="AG95" s="6">
        <f>SUMIFS(PASTE_DQS_TRACKER!$D:$D,PASTE_DQS_TRACKER!$C:$C,Swaps_wk!$AQ95,PASTE_DQS_TRACKER!$B:$B,Swaps_wk!AG$2,PASTE_DQS_TRACKER!$A:$A,"&gt;="&amp;$A$1,PASTE_DQS_TRACKER!$A:$A,"&lt;="&amp;$A$2)-SUMIFS(PASTE_DQS_TRACKER!$D:$D,PASTE_DQS_TRACKER!$C:$C,Swaps_wk!$AQ95,PASTE_DQS_TRACKER!$E:$E,Swaps_wk!AG$2,PASTE_DQS_TRACKER!$A:$A,"&gt;="&amp;$A$1,PASTE_DQS_TRACKER!$A:$A,"&lt;="&amp;$A$2)</f>
        <v>0</v>
      </c>
      <c r="AH95" s="6">
        <f>SUMIFS(PASTE_DQS_TRACKER!$D:$D,PASTE_DQS_TRACKER!$C:$C,Swaps_wk!$AQ95,PASTE_DQS_TRACKER!$B:$B,Swaps_wk!AH$2,PASTE_DQS_TRACKER!$A:$A,"&gt;="&amp;$A$1,PASTE_DQS_TRACKER!$A:$A,"&lt;="&amp;$A$2)-SUMIFS(PASTE_DQS_TRACKER!$D:$D,PASTE_DQS_TRACKER!$C:$C,Swaps_wk!$AQ95,PASTE_DQS_TRACKER!$E:$E,Swaps_wk!AH$2,PASTE_DQS_TRACKER!$A:$A,"&gt;="&amp;$A$1,PASTE_DQS_TRACKER!$A:$A,"&lt;="&amp;$A$2)</f>
        <v>0</v>
      </c>
      <c r="AI95" s="6">
        <f>SUMIFS(PASTE_DQS_TRACKER!$D:$D,PASTE_DQS_TRACKER!$C:$C,Swaps_wk!$AQ95,PASTE_DQS_TRACKER!$B:$B,Swaps_wk!AI$2,PASTE_DQS_TRACKER!$A:$A,"&gt;="&amp;$A$1,PASTE_DQS_TRACKER!$A:$A,"&lt;="&amp;$A$2)-SUMIFS(PASTE_DQS_TRACKER!$D:$D,PASTE_DQS_TRACKER!$C:$C,Swaps_wk!$AQ95,PASTE_DQS_TRACKER!$E:$E,Swaps_wk!AI$2,PASTE_DQS_TRACKER!$A:$A,"&gt;="&amp;$A$1,PASTE_DQS_TRACKER!$A:$A,"&lt;="&amp;$A$2)</f>
        <v>0</v>
      </c>
      <c r="AJ95" s="6">
        <f>SUMIFS(PASTE_DQS_TRACKER!$D:$D,PASTE_DQS_TRACKER!$C:$C,Swaps_wk!$AQ95,PASTE_DQS_TRACKER!$B:$B,Swaps_wk!AJ$2,PASTE_DQS_TRACKER!$A:$A,"&gt;="&amp;$A$1,PASTE_DQS_TRACKER!$A:$A,"&lt;="&amp;$A$2)-SUMIFS(PASTE_DQS_TRACKER!$D:$D,PASTE_DQS_TRACKER!$C:$C,Swaps_wk!$AQ95,PASTE_DQS_TRACKER!$E:$E,Swaps_wk!AJ$2,PASTE_DQS_TRACKER!$A:$A,"&gt;="&amp;$A$1,PASTE_DQS_TRACKER!$A:$A,"&lt;="&amp;$A$2)</f>
        <v>0</v>
      </c>
      <c r="AK95" s="6">
        <f>SUMIFS(PASTE_DQS_TRACKER!$D:$D,PASTE_DQS_TRACKER!$C:$C,Swaps_wk!$AQ95,PASTE_DQS_TRACKER!$B:$B,Swaps_wk!AK$2,PASTE_DQS_TRACKER!$A:$A,"&gt;="&amp;$A$1,PASTE_DQS_TRACKER!$A:$A,"&lt;="&amp;$A$2)-SUMIFS(PASTE_DQS_TRACKER!$D:$D,PASTE_DQS_TRACKER!$C:$C,Swaps_wk!$AQ95,PASTE_DQS_TRACKER!$E:$E,Swaps_wk!AK$2,PASTE_DQS_TRACKER!$A:$A,"&gt;="&amp;$A$1,PASTE_DQS_TRACKER!$A:$A,"&lt;="&amp;$A$2)</f>
        <v>0</v>
      </c>
      <c r="AL95" s="6">
        <f>SUMIFS(PASTE_DQS_TRACKER!$D:$D,PASTE_DQS_TRACKER!$C:$C,Swaps_wk!$AQ95,PASTE_DQS_TRACKER!$B:$B,Swaps_wk!AL$2,PASTE_DQS_TRACKER!$A:$A,"&gt;="&amp;$A$1,PASTE_DQS_TRACKER!$A:$A,"&lt;="&amp;$A$2)-SUMIFS(PASTE_DQS_TRACKER!$D:$D,PASTE_DQS_TRACKER!$C:$C,Swaps_wk!$AQ95,PASTE_DQS_TRACKER!$E:$E,Swaps_wk!AL$2,PASTE_DQS_TRACKER!$A:$A,"&gt;="&amp;$A$1,PASTE_DQS_TRACKER!$A:$A,"&lt;="&amp;$A$2)</f>
        <v>0</v>
      </c>
      <c r="AM95" s="6">
        <f>SUMIFS(PASTE_DQS_TRACKER!$D:$D,PASTE_DQS_TRACKER!$C:$C,Swaps_wk!$AQ95,PASTE_DQS_TRACKER!$B:$B,Swaps_wk!AM$2,PASTE_DQS_TRACKER!$A:$A,"&gt;="&amp;$A$1,PASTE_DQS_TRACKER!$A:$A,"&lt;="&amp;$A$2)-SUMIFS(PASTE_DQS_TRACKER!$D:$D,PASTE_DQS_TRACKER!$C:$C,Swaps_wk!$AQ95,PASTE_DQS_TRACKER!$E:$E,Swaps_wk!AM$2,PASTE_DQS_TRACKER!$A:$A,"&gt;="&amp;$A$1,PASTE_DQS_TRACKER!$A:$A,"&lt;="&amp;$A$2)</f>
        <v>0</v>
      </c>
      <c r="AN95" s="6">
        <f>SUMIFS(PASTE_DQS_TRACKER!$D:$D,PASTE_DQS_TRACKER!$C:$C,Swaps_wk!$AQ95,PASTE_DQS_TRACKER!$B:$B,Swaps_wk!AN$2,PASTE_DQS_TRACKER!$A:$A,"&gt;="&amp;$A$1,PASTE_DQS_TRACKER!$A:$A,"&lt;="&amp;$A$2)-SUMIFS(PASTE_DQS_TRACKER!$D:$D,PASTE_DQS_TRACKER!$C:$C,Swaps_wk!$AQ95,PASTE_DQS_TRACKER!$E:$E,Swaps_wk!AN$2,PASTE_DQS_TRACKER!$A:$A,"&gt;="&amp;$A$1,PASTE_DQS_TRACKER!$A:$A,"&lt;="&amp;$A$2)</f>
        <v>0</v>
      </c>
      <c r="AO95" s="6">
        <f t="shared" si="2"/>
        <v>0</v>
      </c>
      <c r="AP95">
        <v>94</v>
      </c>
      <c r="AQ95" t="str">
        <f t="shared" si="4"/>
        <v>COD/07A.</v>
      </c>
    </row>
    <row r="96" spans="1:43" x14ac:dyDescent="0.25">
      <c r="A96" t="s">
        <v>333</v>
      </c>
      <c r="B96" s="6">
        <f>SUMIFS(PASTE_DQS_TRACKER!$D:$D,PASTE_DQS_TRACKER!$C:$C,Swaps_wk!$AQ96,PASTE_DQS_TRACKER!$B:$B,Swaps_wk!B$2,PASTE_DQS_TRACKER!$A:$A,"&gt;="&amp;$A$1,PASTE_DQS_TRACKER!$A:$A,"&lt;="&amp;$A$2)-SUMIFS(PASTE_DQS_TRACKER!$D:$D,PASTE_DQS_TRACKER!$C:$C,Swaps_wk!$AQ96,PASTE_DQS_TRACKER!$E:$E,Swaps_wk!B$2,PASTE_DQS_TRACKER!$A:$A,"&gt;="&amp;$A$1,PASTE_DQS_TRACKER!$A:$A,"&lt;="&amp;$A$2)</f>
        <v>0</v>
      </c>
      <c r="C96" s="6">
        <f>SUMIFS(PASTE_DQS_TRACKER!$D:$D,PASTE_DQS_TRACKER!$C:$C,Swaps_wk!$AQ96,PASTE_DQS_TRACKER!$B:$B,Swaps_wk!C$2,PASTE_DQS_TRACKER!$A:$A,"&gt;="&amp;$A$1,PASTE_DQS_TRACKER!$A:$A,"&lt;="&amp;$A$2)-SUMIFS(PASTE_DQS_TRACKER!$D:$D,PASTE_DQS_TRACKER!$C:$C,Swaps_wk!$AQ96,PASTE_DQS_TRACKER!$E:$E,Swaps_wk!C$2,PASTE_DQS_TRACKER!$A:$A,"&gt;="&amp;$A$1,PASTE_DQS_TRACKER!$A:$A,"&lt;="&amp;$A$2)</f>
        <v>0</v>
      </c>
      <c r="D96" s="6">
        <f>SUMIFS(PASTE_DQS_TRACKER!$D:$D,PASTE_DQS_TRACKER!$C:$C,Swaps_wk!$AQ96,PASTE_DQS_TRACKER!$B:$B,Swaps_wk!D$2,PASTE_DQS_TRACKER!$A:$A,"&gt;="&amp;$A$1,PASTE_DQS_TRACKER!$A:$A,"&lt;="&amp;$A$2)-SUMIFS(PASTE_DQS_TRACKER!$D:$D,PASTE_DQS_TRACKER!$C:$C,Swaps_wk!$AQ96,PASTE_DQS_TRACKER!$E:$E,Swaps_wk!D$2,PASTE_DQS_TRACKER!$A:$A,"&gt;="&amp;$A$1,PASTE_DQS_TRACKER!$A:$A,"&lt;="&amp;$A$2)</f>
        <v>0</v>
      </c>
      <c r="E96" s="6">
        <f>SUMIFS(PASTE_DQS_TRACKER!$D:$D,PASTE_DQS_TRACKER!$C:$C,Swaps_wk!$AQ96,PASTE_DQS_TRACKER!$B:$B,Swaps_wk!E$2,PASTE_DQS_TRACKER!$A:$A,"&gt;="&amp;$A$1,PASTE_DQS_TRACKER!$A:$A,"&lt;="&amp;$A$2)-SUMIFS(PASTE_DQS_TRACKER!$D:$D,PASTE_DQS_TRACKER!$C:$C,Swaps_wk!$AQ96,PASTE_DQS_TRACKER!$E:$E,Swaps_wk!E$2,PASTE_DQS_TRACKER!$A:$A,"&gt;="&amp;$A$1,PASTE_DQS_TRACKER!$A:$A,"&lt;="&amp;$A$2)</f>
        <v>0</v>
      </c>
      <c r="F96" s="6">
        <f>SUMIFS(PASTE_DQS_TRACKER!$D:$D,PASTE_DQS_TRACKER!$C:$C,Swaps_wk!$AQ96,PASTE_DQS_TRACKER!$B:$B,Swaps_wk!F$2,PASTE_DQS_TRACKER!$A:$A,"&gt;="&amp;$A$1,PASTE_DQS_TRACKER!$A:$A,"&lt;="&amp;$A$2)-SUMIFS(PASTE_DQS_TRACKER!$D:$D,PASTE_DQS_TRACKER!$C:$C,Swaps_wk!$AQ96,PASTE_DQS_TRACKER!$E:$E,Swaps_wk!F$2,PASTE_DQS_TRACKER!$A:$A,"&gt;="&amp;$A$1,PASTE_DQS_TRACKER!$A:$A,"&lt;="&amp;$A$2)</f>
        <v>0</v>
      </c>
      <c r="G96" s="6">
        <f>SUMIFS(PASTE_DQS_TRACKER!$D:$D,PASTE_DQS_TRACKER!$C:$C,Swaps_wk!$AQ96,PASTE_DQS_TRACKER!$B:$B,Swaps_wk!G$2,PASTE_DQS_TRACKER!$A:$A,"&gt;="&amp;$A$1,PASTE_DQS_TRACKER!$A:$A,"&lt;="&amp;$A$2)-SUMIFS(PASTE_DQS_TRACKER!$D:$D,PASTE_DQS_TRACKER!$C:$C,Swaps_wk!$AQ96,PASTE_DQS_TRACKER!$E:$E,Swaps_wk!G$2,PASTE_DQS_TRACKER!$A:$A,"&gt;="&amp;$A$1,PASTE_DQS_TRACKER!$A:$A,"&lt;="&amp;$A$2)</f>
        <v>0</v>
      </c>
      <c r="H96" s="6">
        <f>SUMIFS(PASTE_DQS_TRACKER!$D:$D,PASTE_DQS_TRACKER!$C:$C,Swaps_wk!$AQ96,PASTE_DQS_TRACKER!$B:$B,Swaps_wk!H$2,PASTE_DQS_TRACKER!$A:$A,"&gt;="&amp;$A$1,PASTE_DQS_TRACKER!$A:$A,"&lt;="&amp;$A$2)-SUMIFS(PASTE_DQS_TRACKER!$D:$D,PASTE_DQS_TRACKER!$C:$C,Swaps_wk!$AQ96,PASTE_DQS_TRACKER!$E:$E,Swaps_wk!H$2,PASTE_DQS_TRACKER!$A:$A,"&gt;="&amp;$A$1,PASTE_DQS_TRACKER!$A:$A,"&lt;="&amp;$A$2)</f>
        <v>0</v>
      </c>
      <c r="I96" s="6">
        <f>SUMIFS(PASTE_DQS_TRACKER!$D:$D,PASTE_DQS_TRACKER!$C:$C,Swaps_wk!$AQ96,PASTE_DQS_TRACKER!$B:$B,Swaps_wk!I$2,PASTE_DQS_TRACKER!$A:$A,"&gt;="&amp;$A$1,PASTE_DQS_TRACKER!$A:$A,"&lt;="&amp;$A$2)-SUMIFS(PASTE_DQS_TRACKER!$D:$D,PASTE_DQS_TRACKER!$C:$C,Swaps_wk!$AQ96,PASTE_DQS_TRACKER!$E:$E,Swaps_wk!I$2,PASTE_DQS_TRACKER!$A:$A,"&gt;="&amp;$A$1,PASTE_DQS_TRACKER!$A:$A,"&lt;="&amp;$A$2)</f>
        <v>0</v>
      </c>
      <c r="J96" s="6">
        <f>SUMIFS(PASTE_DQS_TRACKER!$D:$D,PASTE_DQS_TRACKER!$C:$C,Swaps_wk!$AQ96,PASTE_DQS_TRACKER!$B:$B,Swaps_wk!J$2,PASTE_DQS_TRACKER!$A:$A,"&gt;="&amp;$A$1,PASTE_DQS_TRACKER!$A:$A,"&lt;="&amp;$A$2)-SUMIFS(PASTE_DQS_TRACKER!$D:$D,PASTE_DQS_TRACKER!$C:$C,Swaps_wk!$AQ96,PASTE_DQS_TRACKER!$E:$E,Swaps_wk!J$2,PASTE_DQS_TRACKER!$A:$A,"&gt;="&amp;$A$1,PASTE_DQS_TRACKER!$A:$A,"&lt;="&amp;$A$2)</f>
        <v>0</v>
      </c>
      <c r="K96" s="6">
        <f>SUMIFS(PASTE_DQS_TRACKER!$D:$D,PASTE_DQS_TRACKER!$C:$C,Swaps_wk!$AQ96,PASTE_DQS_TRACKER!$B:$B,Swaps_wk!K$2,PASTE_DQS_TRACKER!$A:$A,"&gt;="&amp;$A$1,PASTE_DQS_TRACKER!$A:$A,"&lt;="&amp;$A$2)-SUMIFS(PASTE_DQS_TRACKER!$D:$D,PASTE_DQS_TRACKER!$C:$C,Swaps_wk!$AQ96,PASTE_DQS_TRACKER!$E:$E,Swaps_wk!K$2,PASTE_DQS_TRACKER!$A:$A,"&gt;="&amp;$A$1,PASTE_DQS_TRACKER!$A:$A,"&lt;="&amp;$A$2)</f>
        <v>0</v>
      </c>
      <c r="L96" s="6">
        <f>SUMIFS(PASTE_DQS_TRACKER!$D:$D,PASTE_DQS_TRACKER!$C:$C,Swaps_wk!$AQ96,PASTE_DQS_TRACKER!$B:$B,Swaps_wk!L$2,PASTE_DQS_TRACKER!$A:$A,"&gt;="&amp;$A$1,PASTE_DQS_TRACKER!$A:$A,"&lt;="&amp;$A$2)-SUMIFS(PASTE_DQS_TRACKER!$D:$D,PASTE_DQS_TRACKER!$C:$C,Swaps_wk!$AQ96,PASTE_DQS_TRACKER!$E:$E,Swaps_wk!L$2,PASTE_DQS_TRACKER!$A:$A,"&gt;="&amp;$A$1,PASTE_DQS_TRACKER!$A:$A,"&lt;="&amp;$A$2)</f>
        <v>0</v>
      </c>
      <c r="M96" s="6">
        <f>SUMIFS(PASTE_DQS_TRACKER!$D:$D,PASTE_DQS_TRACKER!$C:$C,Swaps_wk!$AQ96,PASTE_DQS_TRACKER!$B:$B,Swaps_wk!M$2,PASTE_DQS_TRACKER!$A:$A,"&gt;="&amp;$A$1,PASTE_DQS_TRACKER!$A:$A,"&lt;="&amp;$A$2)-SUMIFS(PASTE_DQS_TRACKER!$D:$D,PASTE_DQS_TRACKER!$C:$C,Swaps_wk!$AQ96,PASTE_DQS_TRACKER!$E:$E,Swaps_wk!M$2,PASTE_DQS_TRACKER!$A:$A,"&gt;="&amp;$A$1,PASTE_DQS_TRACKER!$A:$A,"&lt;="&amp;$A$2)</f>
        <v>0</v>
      </c>
      <c r="N96" s="6">
        <f>SUMIFS(PASTE_DQS_TRACKER!$D:$D,PASTE_DQS_TRACKER!$C:$C,Swaps_wk!$AQ96,PASTE_DQS_TRACKER!$B:$B,Swaps_wk!N$2,PASTE_DQS_TRACKER!$A:$A,"&gt;="&amp;$A$1,PASTE_DQS_TRACKER!$A:$A,"&lt;="&amp;$A$2)-SUMIFS(PASTE_DQS_TRACKER!$D:$D,PASTE_DQS_TRACKER!$C:$C,Swaps_wk!$AQ96,PASTE_DQS_TRACKER!$E:$E,Swaps_wk!N$2,PASTE_DQS_TRACKER!$A:$A,"&gt;="&amp;$A$1,PASTE_DQS_TRACKER!$A:$A,"&lt;="&amp;$A$2)</f>
        <v>0</v>
      </c>
      <c r="O96" s="6">
        <f>SUMIFS(PASTE_DQS_TRACKER!$D:$D,PASTE_DQS_TRACKER!$C:$C,Swaps_wk!$AQ96,PASTE_DQS_TRACKER!$B:$B,Swaps_wk!O$2,PASTE_DQS_TRACKER!$A:$A,"&gt;="&amp;$A$1,PASTE_DQS_TRACKER!$A:$A,"&lt;="&amp;$A$2)-SUMIFS(PASTE_DQS_TRACKER!$D:$D,PASTE_DQS_TRACKER!$C:$C,Swaps_wk!$AQ96,PASTE_DQS_TRACKER!$E:$E,Swaps_wk!O$2,PASTE_DQS_TRACKER!$A:$A,"&gt;="&amp;$A$1,PASTE_DQS_TRACKER!$A:$A,"&lt;="&amp;$A$2)</f>
        <v>0</v>
      </c>
      <c r="P96" s="6">
        <f>SUMIFS(PASTE_DQS_TRACKER!$D:$D,PASTE_DQS_TRACKER!$C:$C,Swaps_wk!$AQ96,PASTE_DQS_TRACKER!$B:$B,Swaps_wk!P$2,PASTE_DQS_TRACKER!$A:$A,"&gt;="&amp;$A$1,PASTE_DQS_TRACKER!$A:$A,"&lt;="&amp;$A$2)-SUMIFS(PASTE_DQS_TRACKER!$D:$D,PASTE_DQS_TRACKER!$C:$C,Swaps_wk!$AQ96,PASTE_DQS_TRACKER!$E:$E,Swaps_wk!P$2,PASTE_DQS_TRACKER!$A:$A,"&gt;="&amp;$A$1,PASTE_DQS_TRACKER!$A:$A,"&lt;="&amp;$A$2)</f>
        <v>0</v>
      </c>
      <c r="Q96" s="6">
        <f>SUMIFS(PASTE_DQS_TRACKER!$D:$D,PASTE_DQS_TRACKER!$C:$C,Swaps_wk!$AQ96,PASTE_DQS_TRACKER!$B:$B,Swaps_wk!Q$2,PASTE_DQS_TRACKER!$A:$A,"&gt;="&amp;$A$1,PASTE_DQS_TRACKER!$A:$A,"&lt;="&amp;$A$2)-SUMIFS(PASTE_DQS_TRACKER!$D:$D,PASTE_DQS_TRACKER!$C:$C,Swaps_wk!$AQ96,PASTE_DQS_TRACKER!$E:$E,Swaps_wk!Q$2,PASTE_DQS_TRACKER!$A:$A,"&gt;="&amp;$A$1,PASTE_DQS_TRACKER!$A:$A,"&lt;="&amp;$A$2)</f>
        <v>0</v>
      </c>
      <c r="R96" s="6">
        <f>SUMIFS(PASTE_DQS_TRACKER!$D:$D,PASTE_DQS_TRACKER!$C:$C,Swaps_wk!$AQ96,PASTE_DQS_TRACKER!$B:$B,Swaps_wk!R$2,PASTE_DQS_TRACKER!$A:$A,"&gt;="&amp;$A$1,PASTE_DQS_TRACKER!$A:$A,"&lt;="&amp;$A$2)-SUMIFS(PASTE_DQS_TRACKER!$D:$D,PASTE_DQS_TRACKER!$C:$C,Swaps_wk!$AQ96,PASTE_DQS_TRACKER!$E:$E,Swaps_wk!R$2,PASTE_DQS_TRACKER!$A:$A,"&gt;="&amp;$A$1,PASTE_DQS_TRACKER!$A:$A,"&lt;="&amp;$A$2)</f>
        <v>0</v>
      </c>
      <c r="S96" s="6">
        <f>SUMIFS(PASTE_DQS_TRACKER!$D:$D,PASTE_DQS_TRACKER!$C:$C,Swaps_wk!$AQ96,PASTE_DQS_TRACKER!$B:$B,Swaps_wk!S$2,PASTE_DQS_TRACKER!$A:$A,"&gt;="&amp;$A$1,PASTE_DQS_TRACKER!$A:$A,"&lt;="&amp;$A$2)-SUMIFS(PASTE_DQS_TRACKER!$D:$D,PASTE_DQS_TRACKER!$C:$C,Swaps_wk!$AQ96,PASTE_DQS_TRACKER!$E:$E,Swaps_wk!S$2,PASTE_DQS_TRACKER!$A:$A,"&gt;="&amp;$A$1,PASTE_DQS_TRACKER!$A:$A,"&lt;="&amp;$A$2)</f>
        <v>0</v>
      </c>
      <c r="T96" s="6">
        <f>SUMIFS(PASTE_DQS_TRACKER!$D:$D,PASTE_DQS_TRACKER!$C:$C,Swaps_wk!$AQ96,PASTE_DQS_TRACKER!$B:$B,Swaps_wk!T$2,PASTE_DQS_TRACKER!$A:$A,"&gt;="&amp;$A$1,PASTE_DQS_TRACKER!$A:$A,"&lt;="&amp;$A$2)-SUMIFS(PASTE_DQS_TRACKER!$D:$D,PASTE_DQS_TRACKER!$C:$C,Swaps_wk!$AQ96,PASTE_DQS_TRACKER!$E:$E,Swaps_wk!T$2,PASTE_DQS_TRACKER!$A:$A,"&gt;="&amp;$A$1,PASTE_DQS_TRACKER!$A:$A,"&lt;="&amp;$A$2)</f>
        <v>0</v>
      </c>
      <c r="U96" s="6">
        <f>SUMIFS(PASTE_DQS_TRACKER!$D:$D,PASTE_DQS_TRACKER!$C:$C,Swaps_wk!$AQ96,PASTE_DQS_TRACKER!$B:$B,Swaps_wk!U$2,PASTE_DQS_TRACKER!$A:$A,"&gt;="&amp;$A$1,PASTE_DQS_TRACKER!$A:$A,"&lt;="&amp;$A$2)-SUMIFS(PASTE_DQS_TRACKER!$D:$D,PASTE_DQS_TRACKER!$C:$C,Swaps_wk!$AQ96,PASTE_DQS_TRACKER!$E:$E,Swaps_wk!U$2,PASTE_DQS_TRACKER!$A:$A,"&gt;="&amp;$A$1,PASTE_DQS_TRACKER!$A:$A,"&lt;="&amp;$A$2)</f>
        <v>0</v>
      </c>
      <c r="V96" s="6">
        <f>SUMIFS(PASTE_DQS_TRACKER!$D:$D,PASTE_DQS_TRACKER!$C:$C,Swaps_wk!$AQ96,PASTE_DQS_TRACKER!$B:$B,Swaps_wk!V$2,PASTE_DQS_TRACKER!$A:$A,"&gt;="&amp;$A$1,PASTE_DQS_TRACKER!$A:$A,"&lt;="&amp;$A$2)-SUMIFS(PASTE_DQS_TRACKER!$D:$D,PASTE_DQS_TRACKER!$C:$C,Swaps_wk!$AQ96,PASTE_DQS_TRACKER!$E:$E,Swaps_wk!V$2,PASTE_DQS_TRACKER!$A:$A,"&gt;="&amp;$A$1,PASTE_DQS_TRACKER!$A:$A,"&lt;="&amp;$A$2)</f>
        <v>0</v>
      </c>
      <c r="W96" s="6">
        <f>SUMIFS(PASTE_DQS_TRACKER!$D:$D,PASTE_DQS_TRACKER!$C:$C,Swaps_wk!$AQ96,PASTE_DQS_TRACKER!$B:$B,Swaps_wk!W$2,PASTE_DQS_TRACKER!$A:$A,"&gt;="&amp;$A$1,PASTE_DQS_TRACKER!$A:$A,"&lt;="&amp;$A$2)-SUMIFS(PASTE_DQS_TRACKER!$D:$D,PASTE_DQS_TRACKER!$C:$C,Swaps_wk!$AQ96,PASTE_DQS_TRACKER!$E:$E,Swaps_wk!W$2,PASTE_DQS_TRACKER!$A:$A,"&gt;="&amp;$A$1,PASTE_DQS_TRACKER!$A:$A,"&lt;="&amp;$A$2)</f>
        <v>0</v>
      </c>
      <c r="X96" s="6">
        <f>SUMIFS(PASTE_DQS_TRACKER!$D:$D,PASTE_DQS_TRACKER!$C:$C,Swaps_wk!$AQ96,PASTE_DQS_TRACKER!$B:$B,Swaps_wk!X$2,PASTE_DQS_TRACKER!$A:$A,"&gt;="&amp;$A$1,PASTE_DQS_TRACKER!$A:$A,"&lt;="&amp;$A$2)-SUMIFS(PASTE_DQS_TRACKER!$D:$D,PASTE_DQS_TRACKER!$C:$C,Swaps_wk!$AQ96,PASTE_DQS_TRACKER!$E:$E,Swaps_wk!X$2,PASTE_DQS_TRACKER!$A:$A,"&gt;="&amp;$A$1,PASTE_DQS_TRACKER!$A:$A,"&lt;="&amp;$A$2)</f>
        <v>0</v>
      </c>
      <c r="Y96" s="6">
        <f>SUMIFS(PASTE_DQS_TRACKER!$D:$D,PASTE_DQS_TRACKER!$C:$C,Swaps_wk!$AQ96,PASTE_DQS_TRACKER!$B:$B,Swaps_wk!Y$2,PASTE_DQS_TRACKER!$A:$A,"&gt;="&amp;$A$1,PASTE_DQS_TRACKER!$A:$A,"&lt;="&amp;$A$2)-SUMIFS(PASTE_DQS_TRACKER!$D:$D,PASTE_DQS_TRACKER!$C:$C,Swaps_wk!$AQ96,PASTE_DQS_TRACKER!$E:$E,Swaps_wk!Y$2,PASTE_DQS_TRACKER!$A:$A,"&gt;="&amp;$A$1,PASTE_DQS_TRACKER!$A:$A,"&lt;="&amp;$A$2)</f>
        <v>0</v>
      </c>
      <c r="Z96" s="6">
        <f>SUMIFS(PASTE_DQS_TRACKER!$D:$D,PASTE_DQS_TRACKER!$C:$C,Swaps_wk!$AQ96,PASTE_DQS_TRACKER!$B:$B,Swaps_wk!Z$2,PASTE_DQS_TRACKER!$A:$A,"&gt;="&amp;$A$1,PASTE_DQS_TRACKER!$A:$A,"&lt;="&amp;$A$2)-SUMIFS(PASTE_DQS_TRACKER!$D:$D,PASTE_DQS_TRACKER!$C:$C,Swaps_wk!$AQ96,PASTE_DQS_TRACKER!$E:$E,Swaps_wk!Z$2,PASTE_DQS_TRACKER!$A:$A,"&gt;="&amp;$A$1,PASTE_DQS_TRACKER!$A:$A,"&lt;="&amp;$A$2)</f>
        <v>0</v>
      </c>
      <c r="AA96" s="6">
        <f>SUMIFS(PASTE_DQS_TRACKER!$D:$D,PASTE_DQS_TRACKER!$C:$C,Swaps_wk!$AQ96,PASTE_DQS_TRACKER!$B:$B,Swaps_wk!AA$2,PASTE_DQS_TRACKER!$A:$A,"&gt;="&amp;$A$1,PASTE_DQS_TRACKER!$A:$A,"&lt;="&amp;$A$2)-SUMIFS(PASTE_DQS_TRACKER!$D:$D,PASTE_DQS_TRACKER!$C:$C,Swaps_wk!$AQ96,PASTE_DQS_TRACKER!$E:$E,Swaps_wk!AA$2,PASTE_DQS_TRACKER!$A:$A,"&gt;="&amp;$A$1,PASTE_DQS_TRACKER!$A:$A,"&lt;="&amp;$A$2)</f>
        <v>0</v>
      </c>
      <c r="AB96" s="6">
        <f>SUMIFS(PASTE_DQS_TRACKER!$D:$D,PASTE_DQS_TRACKER!$C:$C,Swaps_wk!$AQ96,PASTE_DQS_TRACKER!$B:$B,Swaps_wk!AB$2,PASTE_DQS_TRACKER!$A:$A,"&gt;="&amp;$A$1,PASTE_DQS_TRACKER!$A:$A,"&lt;="&amp;$A$2)-SUMIFS(PASTE_DQS_TRACKER!$D:$D,PASTE_DQS_TRACKER!$C:$C,Swaps_wk!$AQ96,PASTE_DQS_TRACKER!$E:$E,Swaps_wk!AB$2,PASTE_DQS_TRACKER!$A:$A,"&gt;="&amp;$A$1,PASTE_DQS_TRACKER!$A:$A,"&lt;="&amp;$A$2)</f>
        <v>0</v>
      </c>
      <c r="AC96" s="6">
        <f>SUMIFS(PASTE_DQS_TRACKER!$D:$D,PASTE_DQS_TRACKER!$C:$C,Swaps_wk!$AQ96,PASTE_DQS_TRACKER!$B:$B,Swaps_wk!AC$2,PASTE_DQS_TRACKER!$A:$A,"&gt;="&amp;$A$1,PASTE_DQS_TRACKER!$A:$A,"&lt;="&amp;$A$2)-SUMIFS(PASTE_DQS_TRACKER!$D:$D,PASTE_DQS_TRACKER!$C:$C,Swaps_wk!$AQ96,PASTE_DQS_TRACKER!$E:$E,Swaps_wk!AC$2,PASTE_DQS_TRACKER!$A:$A,"&gt;="&amp;$A$1,PASTE_DQS_TRACKER!$A:$A,"&lt;="&amp;$A$2)</f>
        <v>0</v>
      </c>
      <c r="AD96" s="6">
        <f>SUMIFS(PASTE_DQS_TRACKER!$D:$D,PASTE_DQS_TRACKER!$C:$C,Swaps_wk!$AQ96,PASTE_DQS_TRACKER!$B:$B,Swaps_wk!AD$2,PASTE_DQS_TRACKER!$A:$A,"&gt;="&amp;$A$1,PASTE_DQS_TRACKER!$A:$A,"&lt;="&amp;$A$2)-SUMIFS(PASTE_DQS_TRACKER!$D:$D,PASTE_DQS_TRACKER!$C:$C,Swaps_wk!$AQ96,PASTE_DQS_TRACKER!$E:$E,Swaps_wk!AD$2,PASTE_DQS_TRACKER!$A:$A,"&gt;="&amp;$A$1,PASTE_DQS_TRACKER!$A:$A,"&lt;="&amp;$A$2)</f>
        <v>0</v>
      </c>
      <c r="AE96" s="6">
        <f>SUMIFS(PASTE_DQS_TRACKER!$D:$D,PASTE_DQS_TRACKER!$C:$C,Swaps_wk!$AQ96,PASTE_DQS_TRACKER!$B:$B,Swaps_wk!AE$2,PASTE_DQS_TRACKER!$A:$A,"&gt;="&amp;$A$1,PASTE_DQS_TRACKER!$A:$A,"&lt;="&amp;$A$2)-SUMIFS(PASTE_DQS_TRACKER!$D:$D,PASTE_DQS_TRACKER!$C:$C,Swaps_wk!$AQ96,PASTE_DQS_TRACKER!$E:$E,Swaps_wk!AE$2,PASTE_DQS_TRACKER!$A:$A,"&gt;="&amp;$A$1,PASTE_DQS_TRACKER!$A:$A,"&lt;="&amp;$A$2)</f>
        <v>0</v>
      </c>
      <c r="AF96" s="6">
        <f>SUMIFS(PASTE_DQS_TRACKER!$D:$D,PASTE_DQS_TRACKER!$C:$C,Swaps_wk!$AQ96,PASTE_DQS_TRACKER!$B:$B,Swaps_wk!AF$2,PASTE_DQS_TRACKER!$A:$A,"&gt;="&amp;$A$1,PASTE_DQS_TRACKER!$A:$A,"&lt;="&amp;$A$2)-SUMIFS(PASTE_DQS_TRACKER!$D:$D,PASTE_DQS_TRACKER!$C:$C,Swaps_wk!$AQ96,PASTE_DQS_TRACKER!$E:$E,Swaps_wk!AF$2,PASTE_DQS_TRACKER!$A:$A,"&gt;="&amp;$A$1,PASTE_DQS_TRACKER!$A:$A,"&lt;="&amp;$A$2)</f>
        <v>0</v>
      </c>
      <c r="AG96" s="6">
        <f>SUMIFS(PASTE_DQS_TRACKER!$D:$D,PASTE_DQS_TRACKER!$C:$C,Swaps_wk!$AQ96,PASTE_DQS_TRACKER!$B:$B,Swaps_wk!AG$2,PASTE_DQS_TRACKER!$A:$A,"&gt;="&amp;$A$1,PASTE_DQS_TRACKER!$A:$A,"&lt;="&amp;$A$2)-SUMIFS(PASTE_DQS_TRACKER!$D:$D,PASTE_DQS_TRACKER!$C:$C,Swaps_wk!$AQ96,PASTE_DQS_TRACKER!$E:$E,Swaps_wk!AG$2,PASTE_DQS_TRACKER!$A:$A,"&gt;="&amp;$A$1,PASTE_DQS_TRACKER!$A:$A,"&lt;="&amp;$A$2)</f>
        <v>0</v>
      </c>
      <c r="AH96" s="6">
        <f>SUMIFS(PASTE_DQS_TRACKER!$D:$D,PASTE_DQS_TRACKER!$C:$C,Swaps_wk!$AQ96,PASTE_DQS_TRACKER!$B:$B,Swaps_wk!AH$2,PASTE_DQS_TRACKER!$A:$A,"&gt;="&amp;$A$1,PASTE_DQS_TRACKER!$A:$A,"&lt;="&amp;$A$2)-SUMIFS(PASTE_DQS_TRACKER!$D:$D,PASTE_DQS_TRACKER!$C:$C,Swaps_wk!$AQ96,PASTE_DQS_TRACKER!$E:$E,Swaps_wk!AH$2,PASTE_DQS_TRACKER!$A:$A,"&gt;="&amp;$A$1,PASTE_DQS_TRACKER!$A:$A,"&lt;="&amp;$A$2)</f>
        <v>0</v>
      </c>
      <c r="AI96" s="6">
        <f>SUMIFS(PASTE_DQS_TRACKER!$D:$D,PASTE_DQS_TRACKER!$C:$C,Swaps_wk!$AQ96,PASTE_DQS_TRACKER!$B:$B,Swaps_wk!AI$2,PASTE_DQS_TRACKER!$A:$A,"&gt;="&amp;$A$1,PASTE_DQS_TRACKER!$A:$A,"&lt;="&amp;$A$2)-SUMIFS(PASTE_DQS_TRACKER!$D:$D,PASTE_DQS_TRACKER!$C:$C,Swaps_wk!$AQ96,PASTE_DQS_TRACKER!$E:$E,Swaps_wk!AI$2,PASTE_DQS_TRACKER!$A:$A,"&gt;="&amp;$A$1,PASTE_DQS_TRACKER!$A:$A,"&lt;="&amp;$A$2)</f>
        <v>0</v>
      </c>
      <c r="AJ96" s="6">
        <f>SUMIFS(PASTE_DQS_TRACKER!$D:$D,PASTE_DQS_TRACKER!$C:$C,Swaps_wk!$AQ96,PASTE_DQS_TRACKER!$B:$B,Swaps_wk!AJ$2,PASTE_DQS_TRACKER!$A:$A,"&gt;="&amp;$A$1,PASTE_DQS_TRACKER!$A:$A,"&lt;="&amp;$A$2)-SUMIFS(PASTE_DQS_TRACKER!$D:$D,PASTE_DQS_TRACKER!$C:$C,Swaps_wk!$AQ96,PASTE_DQS_TRACKER!$E:$E,Swaps_wk!AJ$2,PASTE_DQS_TRACKER!$A:$A,"&gt;="&amp;$A$1,PASTE_DQS_TRACKER!$A:$A,"&lt;="&amp;$A$2)</f>
        <v>0</v>
      </c>
      <c r="AK96" s="6">
        <f>SUMIFS(PASTE_DQS_TRACKER!$D:$D,PASTE_DQS_TRACKER!$C:$C,Swaps_wk!$AQ96,PASTE_DQS_TRACKER!$B:$B,Swaps_wk!AK$2,PASTE_DQS_TRACKER!$A:$A,"&gt;="&amp;$A$1,PASTE_DQS_TRACKER!$A:$A,"&lt;="&amp;$A$2)-SUMIFS(PASTE_DQS_TRACKER!$D:$D,PASTE_DQS_TRACKER!$C:$C,Swaps_wk!$AQ96,PASTE_DQS_TRACKER!$E:$E,Swaps_wk!AK$2,PASTE_DQS_TRACKER!$A:$A,"&gt;="&amp;$A$1,PASTE_DQS_TRACKER!$A:$A,"&lt;="&amp;$A$2)</f>
        <v>0</v>
      </c>
      <c r="AL96" s="6">
        <f>SUMIFS(PASTE_DQS_TRACKER!$D:$D,PASTE_DQS_TRACKER!$C:$C,Swaps_wk!$AQ96,PASTE_DQS_TRACKER!$B:$B,Swaps_wk!AL$2,PASTE_DQS_TRACKER!$A:$A,"&gt;="&amp;$A$1,PASTE_DQS_TRACKER!$A:$A,"&lt;="&amp;$A$2)-SUMIFS(PASTE_DQS_TRACKER!$D:$D,PASTE_DQS_TRACKER!$C:$C,Swaps_wk!$AQ96,PASTE_DQS_TRACKER!$E:$E,Swaps_wk!AL$2,PASTE_DQS_TRACKER!$A:$A,"&gt;="&amp;$A$1,PASTE_DQS_TRACKER!$A:$A,"&lt;="&amp;$A$2)</f>
        <v>0</v>
      </c>
      <c r="AM96" s="6">
        <f>SUMIFS(PASTE_DQS_TRACKER!$D:$D,PASTE_DQS_TRACKER!$C:$C,Swaps_wk!$AQ96,PASTE_DQS_TRACKER!$B:$B,Swaps_wk!AM$2,PASTE_DQS_TRACKER!$A:$A,"&gt;="&amp;$A$1,PASTE_DQS_TRACKER!$A:$A,"&lt;="&amp;$A$2)-SUMIFS(PASTE_DQS_TRACKER!$D:$D,PASTE_DQS_TRACKER!$C:$C,Swaps_wk!$AQ96,PASTE_DQS_TRACKER!$E:$E,Swaps_wk!AM$2,PASTE_DQS_TRACKER!$A:$A,"&gt;="&amp;$A$1,PASTE_DQS_TRACKER!$A:$A,"&lt;="&amp;$A$2)</f>
        <v>0</v>
      </c>
      <c r="AN96" s="6">
        <f>SUMIFS(PASTE_DQS_TRACKER!$D:$D,PASTE_DQS_TRACKER!$C:$C,Swaps_wk!$AQ96,PASTE_DQS_TRACKER!$B:$B,Swaps_wk!AN$2,PASTE_DQS_TRACKER!$A:$A,"&gt;="&amp;$A$1,PASTE_DQS_TRACKER!$A:$A,"&lt;="&amp;$A$2)-SUMIFS(PASTE_DQS_TRACKER!$D:$D,PASTE_DQS_TRACKER!$C:$C,Swaps_wk!$AQ96,PASTE_DQS_TRACKER!$E:$E,Swaps_wk!AN$2,PASTE_DQS_TRACKER!$A:$A,"&gt;="&amp;$A$1,PASTE_DQS_TRACKER!$A:$A,"&lt;="&amp;$A$2)</f>
        <v>0</v>
      </c>
      <c r="AO96" s="6">
        <f t="shared" si="2"/>
        <v>0</v>
      </c>
      <c r="AP96">
        <v>95</v>
      </c>
      <c r="AQ96" t="str">
        <f t="shared" si="4"/>
        <v>COD/07D.</v>
      </c>
    </row>
    <row r="97" spans="1:43" x14ac:dyDescent="0.25">
      <c r="A97" t="s">
        <v>334</v>
      </c>
      <c r="B97" s="6">
        <f>SUMIFS(PASTE_DQS_TRACKER!$D:$D,PASTE_DQS_TRACKER!$C:$C,Swaps_wk!$AQ97,PASTE_DQS_TRACKER!$B:$B,Swaps_wk!B$2,PASTE_DQS_TRACKER!$A:$A,"&gt;="&amp;$A$1,PASTE_DQS_TRACKER!$A:$A,"&lt;="&amp;$A$2)-SUMIFS(PASTE_DQS_TRACKER!$D:$D,PASTE_DQS_TRACKER!$C:$C,Swaps_wk!$AQ97,PASTE_DQS_TRACKER!$E:$E,Swaps_wk!B$2,PASTE_DQS_TRACKER!$A:$A,"&gt;="&amp;$A$1,PASTE_DQS_TRACKER!$A:$A,"&lt;="&amp;$A$2)</f>
        <v>0</v>
      </c>
      <c r="C97" s="6">
        <f>SUMIFS(PASTE_DQS_TRACKER!$D:$D,PASTE_DQS_TRACKER!$C:$C,Swaps_wk!$AQ97,PASTE_DQS_TRACKER!$B:$B,Swaps_wk!C$2,PASTE_DQS_TRACKER!$A:$A,"&gt;="&amp;$A$1,PASTE_DQS_TRACKER!$A:$A,"&lt;="&amp;$A$2)-SUMIFS(PASTE_DQS_TRACKER!$D:$D,PASTE_DQS_TRACKER!$C:$C,Swaps_wk!$AQ97,PASTE_DQS_TRACKER!$E:$E,Swaps_wk!C$2,PASTE_DQS_TRACKER!$A:$A,"&gt;="&amp;$A$1,PASTE_DQS_TRACKER!$A:$A,"&lt;="&amp;$A$2)</f>
        <v>0</v>
      </c>
      <c r="D97" s="6">
        <f>SUMIFS(PASTE_DQS_TRACKER!$D:$D,PASTE_DQS_TRACKER!$C:$C,Swaps_wk!$AQ97,PASTE_DQS_TRACKER!$B:$B,Swaps_wk!D$2,PASTE_DQS_TRACKER!$A:$A,"&gt;="&amp;$A$1,PASTE_DQS_TRACKER!$A:$A,"&lt;="&amp;$A$2)-SUMIFS(PASTE_DQS_TRACKER!$D:$D,PASTE_DQS_TRACKER!$C:$C,Swaps_wk!$AQ97,PASTE_DQS_TRACKER!$E:$E,Swaps_wk!D$2,PASTE_DQS_TRACKER!$A:$A,"&gt;="&amp;$A$1,PASTE_DQS_TRACKER!$A:$A,"&lt;="&amp;$A$2)</f>
        <v>0</v>
      </c>
      <c r="E97" s="6">
        <f>SUMIFS(PASTE_DQS_TRACKER!$D:$D,PASTE_DQS_TRACKER!$C:$C,Swaps_wk!$AQ97,PASTE_DQS_TRACKER!$B:$B,Swaps_wk!E$2,PASTE_DQS_TRACKER!$A:$A,"&gt;="&amp;$A$1,PASTE_DQS_TRACKER!$A:$A,"&lt;="&amp;$A$2)-SUMIFS(PASTE_DQS_TRACKER!$D:$D,PASTE_DQS_TRACKER!$C:$C,Swaps_wk!$AQ97,PASTE_DQS_TRACKER!$E:$E,Swaps_wk!E$2,PASTE_DQS_TRACKER!$A:$A,"&gt;="&amp;$A$1,PASTE_DQS_TRACKER!$A:$A,"&lt;="&amp;$A$2)</f>
        <v>0</v>
      </c>
      <c r="F97" s="6">
        <f>SUMIFS(PASTE_DQS_TRACKER!$D:$D,PASTE_DQS_TRACKER!$C:$C,Swaps_wk!$AQ97,PASTE_DQS_TRACKER!$B:$B,Swaps_wk!F$2,PASTE_DQS_TRACKER!$A:$A,"&gt;="&amp;$A$1,PASTE_DQS_TRACKER!$A:$A,"&lt;="&amp;$A$2)-SUMIFS(PASTE_DQS_TRACKER!$D:$D,PASTE_DQS_TRACKER!$C:$C,Swaps_wk!$AQ97,PASTE_DQS_TRACKER!$E:$E,Swaps_wk!F$2,PASTE_DQS_TRACKER!$A:$A,"&gt;="&amp;$A$1,PASTE_DQS_TRACKER!$A:$A,"&lt;="&amp;$A$2)</f>
        <v>0</v>
      </c>
      <c r="G97" s="6">
        <f>SUMIFS(PASTE_DQS_TRACKER!$D:$D,PASTE_DQS_TRACKER!$C:$C,Swaps_wk!$AQ97,PASTE_DQS_TRACKER!$B:$B,Swaps_wk!G$2,PASTE_DQS_TRACKER!$A:$A,"&gt;="&amp;$A$1,PASTE_DQS_TRACKER!$A:$A,"&lt;="&amp;$A$2)-SUMIFS(PASTE_DQS_TRACKER!$D:$D,PASTE_DQS_TRACKER!$C:$C,Swaps_wk!$AQ97,PASTE_DQS_TRACKER!$E:$E,Swaps_wk!G$2,PASTE_DQS_TRACKER!$A:$A,"&gt;="&amp;$A$1,PASTE_DQS_TRACKER!$A:$A,"&lt;="&amp;$A$2)</f>
        <v>0</v>
      </c>
      <c r="H97" s="6">
        <f>SUMIFS(PASTE_DQS_TRACKER!$D:$D,PASTE_DQS_TRACKER!$C:$C,Swaps_wk!$AQ97,PASTE_DQS_TRACKER!$B:$B,Swaps_wk!H$2,PASTE_DQS_TRACKER!$A:$A,"&gt;="&amp;$A$1,PASTE_DQS_TRACKER!$A:$A,"&lt;="&amp;$A$2)-SUMIFS(PASTE_DQS_TRACKER!$D:$D,PASTE_DQS_TRACKER!$C:$C,Swaps_wk!$AQ97,PASTE_DQS_TRACKER!$E:$E,Swaps_wk!H$2,PASTE_DQS_TRACKER!$A:$A,"&gt;="&amp;$A$1,PASTE_DQS_TRACKER!$A:$A,"&lt;="&amp;$A$2)</f>
        <v>0</v>
      </c>
      <c r="I97" s="6">
        <f>SUMIFS(PASTE_DQS_TRACKER!$D:$D,PASTE_DQS_TRACKER!$C:$C,Swaps_wk!$AQ97,PASTE_DQS_TRACKER!$B:$B,Swaps_wk!I$2,PASTE_DQS_TRACKER!$A:$A,"&gt;="&amp;$A$1,PASTE_DQS_TRACKER!$A:$A,"&lt;="&amp;$A$2)-SUMIFS(PASTE_DQS_TRACKER!$D:$D,PASTE_DQS_TRACKER!$C:$C,Swaps_wk!$AQ97,PASTE_DQS_TRACKER!$E:$E,Swaps_wk!I$2,PASTE_DQS_TRACKER!$A:$A,"&gt;="&amp;$A$1,PASTE_DQS_TRACKER!$A:$A,"&lt;="&amp;$A$2)</f>
        <v>0</v>
      </c>
      <c r="J97" s="6">
        <f>SUMIFS(PASTE_DQS_TRACKER!$D:$D,PASTE_DQS_TRACKER!$C:$C,Swaps_wk!$AQ97,PASTE_DQS_TRACKER!$B:$B,Swaps_wk!J$2,PASTE_DQS_TRACKER!$A:$A,"&gt;="&amp;$A$1,PASTE_DQS_TRACKER!$A:$A,"&lt;="&amp;$A$2)-SUMIFS(PASTE_DQS_TRACKER!$D:$D,PASTE_DQS_TRACKER!$C:$C,Swaps_wk!$AQ97,PASTE_DQS_TRACKER!$E:$E,Swaps_wk!J$2,PASTE_DQS_TRACKER!$A:$A,"&gt;="&amp;$A$1,PASTE_DQS_TRACKER!$A:$A,"&lt;="&amp;$A$2)</f>
        <v>0</v>
      </c>
      <c r="K97" s="6">
        <f>SUMIFS(PASTE_DQS_TRACKER!$D:$D,PASTE_DQS_TRACKER!$C:$C,Swaps_wk!$AQ97,PASTE_DQS_TRACKER!$B:$B,Swaps_wk!K$2,PASTE_DQS_TRACKER!$A:$A,"&gt;="&amp;$A$1,PASTE_DQS_TRACKER!$A:$A,"&lt;="&amp;$A$2)-SUMIFS(PASTE_DQS_TRACKER!$D:$D,PASTE_DQS_TRACKER!$C:$C,Swaps_wk!$AQ97,PASTE_DQS_TRACKER!$E:$E,Swaps_wk!K$2,PASTE_DQS_TRACKER!$A:$A,"&gt;="&amp;$A$1,PASTE_DQS_TRACKER!$A:$A,"&lt;="&amp;$A$2)</f>
        <v>0</v>
      </c>
      <c r="L97" s="6">
        <f>SUMIFS(PASTE_DQS_TRACKER!$D:$D,PASTE_DQS_TRACKER!$C:$C,Swaps_wk!$AQ97,PASTE_DQS_TRACKER!$B:$B,Swaps_wk!L$2,PASTE_DQS_TRACKER!$A:$A,"&gt;="&amp;$A$1,PASTE_DQS_TRACKER!$A:$A,"&lt;="&amp;$A$2)-SUMIFS(PASTE_DQS_TRACKER!$D:$D,PASTE_DQS_TRACKER!$C:$C,Swaps_wk!$AQ97,PASTE_DQS_TRACKER!$E:$E,Swaps_wk!L$2,PASTE_DQS_TRACKER!$A:$A,"&gt;="&amp;$A$1,PASTE_DQS_TRACKER!$A:$A,"&lt;="&amp;$A$2)</f>
        <v>0</v>
      </c>
      <c r="M97" s="6">
        <f>SUMIFS(PASTE_DQS_TRACKER!$D:$D,PASTE_DQS_TRACKER!$C:$C,Swaps_wk!$AQ97,PASTE_DQS_TRACKER!$B:$B,Swaps_wk!M$2,PASTE_DQS_TRACKER!$A:$A,"&gt;="&amp;$A$1,PASTE_DQS_TRACKER!$A:$A,"&lt;="&amp;$A$2)-SUMIFS(PASTE_DQS_TRACKER!$D:$D,PASTE_DQS_TRACKER!$C:$C,Swaps_wk!$AQ97,PASTE_DQS_TRACKER!$E:$E,Swaps_wk!M$2,PASTE_DQS_TRACKER!$A:$A,"&gt;="&amp;$A$1,PASTE_DQS_TRACKER!$A:$A,"&lt;="&amp;$A$2)</f>
        <v>0</v>
      </c>
      <c r="N97" s="6">
        <f>SUMIFS(PASTE_DQS_TRACKER!$D:$D,PASTE_DQS_TRACKER!$C:$C,Swaps_wk!$AQ97,PASTE_DQS_TRACKER!$B:$B,Swaps_wk!N$2,PASTE_DQS_TRACKER!$A:$A,"&gt;="&amp;$A$1,PASTE_DQS_TRACKER!$A:$A,"&lt;="&amp;$A$2)-SUMIFS(PASTE_DQS_TRACKER!$D:$D,PASTE_DQS_TRACKER!$C:$C,Swaps_wk!$AQ97,PASTE_DQS_TRACKER!$E:$E,Swaps_wk!N$2,PASTE_DQS_TRACKER!$A:$A,"&gt;="&amp;$A$1,PASTE_DQS_TRACKER!$A:$A,"&lt;="&amp;$A$2)</f>
        <v>0</v>
      </c>
      <c r="O97" s="6">
        <f>SUMIFS(PASTE_DQS_TRACKER!$D:$D,PASTE_DQS_TRACKER!$C:$C,Swaps_wk!$AQ97,PASTE_DQS_TRACKER!$B:$B,Swaps_wk!O$2,PASTE_DQS_TRACKER!$A:$A,"&gt;="&amp;$A$1,PASTE_DQS_TRACKER!$A:$A,"&lt;="&amp;$A$2)-SUMIFS(PASTE_DQS_TRACKER!$D:$D,PASTE_DQS_TRACKER!$C:$C,Swaps_wk!$AQ97,PASTE_DQS_TRACKER!$E:$E,Swaps_wk!O$2,PASTE_DQS_TRACKER!$A:$A,"&gt;="&amp;$A$1,PASTE_DQS_TRACKER!$A:$A,"&lt;="&amp;$A$2)</f>
        <v>0</v>
      </c>
      <c r="P97" s="6">
        <f>SUMIFS(PASTE_DQS_TRACKER!$D:$D,PASTE_DQS_TRACKER!$C:$C,Swaps_wk!$AQ97,PASTE_DQS_TRACKER!$B:$B,Swaps_wk!P$2,PASTE_DQS_TRACKER!$A:$A,"&gt;="&amp;$A$1,PASTE_DQS_TRACKER!$A:$A,"&lt;="&amp;$A$2)-SUMIFS(PASTE_DQS_TRACKER!$D:$D,PASTE_DQS_TRACKER!$C:$C,Swaps_wk!$AQ97,PASTE_DQS_TRACKER!$E:$E,Swaps_wk!P$2,PASTE_DQS_TRACKER!$A:$A,"&gt;="&amp;$A$1,PASTE_DQS_TRACKER!$A:$A,"&lt;="&amp;$A$2)</f>
        <v>0</v>
      </c>
      <c r="Q97" s="6">
        <f>SUMIFS(PASTE_DQS_TRACKER!$D:$D,PASTE_DQS_TRACKER!$C:$C,Swaps_wk!$AQ97,PASTE_DQS_TRACKER!$B:$B,Swaps_wk!Q$2,PASTE_DQS_TRACKER!$A:$A,"&gt;="&amp;$A$1,PASTE_DQS_TRACKER!$A:$A,"&lt;="&amp;$A$2)-SUMIFS(PASTE_DQS_TRACKER!$D:$D,PASTE_DQS_TRACKER!$C:$C,Swaps_wk!$AQ97,PASTE_DQS_TRACKER!$E:$E,Swaps_wk!Q$2,PASTE_DQS_TRACKER!$A:$A,"&gt;="&amp;$A$1,PASTE_DQS_TRACKER!$A:$A,"&lt;="&amp;$A$2)</f>
        <v>0</v>
      </c>
      <c r="R97" s="6">
        <f>SUMIFS(PASTE_DQS_TRACKER!$D:$D,PASTE_DQS_TRACKER!$C:$C,Swaps_wk!$AQ97,PASTE_DQS_TRACKER!$B:$B,Swaps_wk!R$2,PASTE_DQS_TRACKER!$A:$A,"&gt;="&amp;$A$1,PASTE_DQS_TRACKER!$A:$A,"&lt;="&amp;$A$2)-SUMIFS(PASTE_DQS_TRACKER!$D:$D,PASTE_DQS_TRACKER!$C:$C,Swaps_wk!$AQ97,PASTE_DQS_TRACKER!$E:$E,Swaps_wk!R$2,PASTE_DQS_TRACKER!$A:$A,"&gt;="&amp;$A$1,PASTE_DQS_TRACKER!$A:$A,"&lt;="&amp;$A$2)</f>
        <v>0</v>
      </c>
      <c r="S97" s="6">
        <f>SUMIFS(PASTE_DQS_TRACKER!$D:$D,PASTE_DQS_TRACKER!$C:$C,Swaps_wk!$AQ97,PASTE_DQS_TRACKER!$B:$B,Swaps_wk!S$2,PASTE_DQS_TRACKER!$A:$A,"&gt;="&amp;$A$1,PASTE_DQS_TRACKER!$A:$A,"&lt;="&amp;$A$2)-SUMIFS(PASTE_DQS_TRACKER!$D:$D,PASTE_DQS_TRACKER!$C:$C,Swaps_wk!$AQ97,PASTE_DQS_TRACKER!$E:$E,Swaps_wk!S$2,PASTE_DQS_TRACKER!$A:$A,"&gt;="&amp;$A$1,PASTE_DQS_TRACKER!$A:$A,"&lt;="&amp;$A$2)</f>
        <v>0</v>
      </c>
      <c r="T97" s="6">
        <f>SUMIFS(PASTE_DQS_TRACKER!$D:$D,PASTE_DQS_TRACKER!$C:$C,Swaps_wk!$AQ97,PASTE_DQS_TRACKER!$B:$B,Swaps_wk!T$2,PASTE_DQS_TRACKER!$A:$A,"&gt;="&amp;$A$1,PASTE_DQS_TRACKER!$A:$A,"&lt;="&amp;$A$2)-SUMIFS(PASTE_DQS_TRACKER!$D:$D,PASTE_DQS_TRACKER!$C:$C,Swaps_wk!$AQ97,PASTE_DQS_TRACKER!$E:$E,Swaps_wk!T$2,PASTE_DQS_TRACKER!$A:$A,"&gt;="&amp;$A$1,PASTE_DQS_TRACKER!$A:$A,"&lt;="&amp;$A$2)</f>
        <v>0</v>
      </c>
      <c r="U97" s="6">
        <f>SUMIFS(PASTE_DQS_TRACKER!$D:$D,PASTE_DQS_TRACKER!$C:$C,Swaps_wk!$AQ97,PASTE_DQS_TRACKER!$B:$B,Swaps_wk!U$2,PASTE_DQS_TRACKER!$A:$A,"&gt;="&amp;$A$1,PASTE_DQS_TRACKER!$A:$A,"&lt;="&amp;$A$2)-SUMIFS(PASTE_DQS_TRACKER!$D:$D,PASTE_DQS_TRACKER!$C:$C,Swaps_wk!$AQ97,PASTE_DQS_TRACKER!$E:$E,Swaps_wk!U$2,PASTE_DQS_TRACKER!$A:$A,"&gt;="&amp;$A$1,PASTE_DQS_TRACKER!$A:$A,"&lt;="&amp;$A$2)</f>
        <v>0</v>
      </c>
      <c r="V97" s="6">
        <f>SUMIFS(PASTE_DQS_TRACKER!$D:$D,PASTE_DQS_TRACKER!$C:$C,Swaps_wk!$AQ97,PASTE_DQS_TRACKER!$B:$B,Swaps_wk!V$2,PASTE_DQS_TRACKER!$A:$A,"&gt;="&amp;$A$1,PASTE_DQS_TRACKER!$A:$A,"&lt;="&amp;$A$2)-SUMIFS(PASTE_DQS_TRACKER!$D:$D,PASTE_DQS_TRACKER!$C:$C,Swaps_wk!$AQ97,PASTE_DQS_TRACKER!$E:$E,Swaps_wk!V$2,PASTE_DQS_TRACKER!$A:$A,"&gt;="&amp;$A$1,PASTE_DQS_TRACKER!$A:$A,"&lt;="&amp;$A$2)</f>
        <v>0</v>
      </c>
      <c r="W97" s="6">
        <f>SUMIFS(PASTE_DQS_TRACKER!$D:$D,PASTE_DQS_TRACKER!$C:$C,Swaps_wk!$AQ97,PASTE_DQS_TRACKER!$B:$B,Swaps_wk!W$2,PASTE_DQS_TRACKER!$A:$A,"&gt;="&amp;$A$1,PASTE_DQS_TRACKER!$A:$A,"&lt;="&amp;$A$2)-SUMIFS(PASTE_DQS_TRACKER!$D:$D,PASTE_DQS_TRACKER!$C:$C,Swaps_wk!$AQ97,PASTE_DQS_TRACKER!$E:$E,Swaps_wk!W$2,PASTE_DQS_TRACKER!$A:$A,"&gt;="&amp;$A$1,PASTE_DQS_TRACKER!$A:$A,"&lt;="&amp;$A$2)</f>
        <v>0</v>
      </c>
      <c r="X97" s="6">
        <f>SUMIFS(PASTE_DQS_TRACKER!$D:$D,PASTE_DQS_TRACKER!$C:$C,Swaps_wk!$AQ97,PASTE_DQS_TRACKER!$B:$B,Swaps_wk!X$2,PASTE_DQS_TRACKER!$A:$A,"&gt;="&amp;$A$1,PASTE_DQS_TRACKER!$A:$A,"&lt;="&amp;$A$2)-SUMIFS(PASTE_DQS_TRACKER!$D:$D,PASTE_DQS_TRACKER!$C:$C,Swaps_wk!$AQ97,PASTE_DQS_TRACKER!$E:$E,Swaps_wk!X$2,PASTE_DQS_TRACKER!$A:$A,"&gt;="&amp;$A$1,PASTE_DQS_TRACKER!$A:$A,"&lt;="&amp;$A$2)</f>
        <v>0</v>
      </c>
      <c r="Y97" s="6">
        <f>SUMIFS(PASTE_DQS_TRACKER!$D:$D,PASTE_DQS_TRACKER!$C:$C,Swaps_wk!$AQ97,PASTE_DQS_TRACKER!$B:$B,Swaps_wk!Y$2,PASTE_DQS_TRACKER!$A:$A,"&gt;="&amp;$A$1,PASTE_DQS_TRACKER!$A:$A,"&lt;="&amp;$A$2)-SUMIFS(PASTE_DQS_TRACKER!$D:$D,PASTE_DQS_TRACKER!$C:$C,Swaps_wk!$AQ97,PASTE_DQS_TRACKER!$E:$E,Swaps_wk!Y$2,PASTE_DQS_TRACKER!$A:$A,"&gt;="&amp;$A$1,PASTE_DQS_TRACKER!$A:$A,"&lt;="&amp;$A$2)</f>
        <v>0</v>
      </c>
      <c r="Z97" s="6">
        <f>SUMIFS(PASTE_DQS_TRACKER!$D:$D,PASTE_DQS_TRACKER!$C:$C,Swaps_wk!$AQ97,PASTE_DQS_TRACKER!$B:$B,Swaps_wk!Z$2,PASTE_DQS_TRACKER!$A:$A,"&gt;="&amp;$A$1,PASTE_DQS_TRACKER!$A:$A,"&lt;="&amp;$A$2)-SUMIFS(PASTE_DQS_TRACKER!$D:$D,PASTE_DQS_TRACKER!$C:$C,Swaps_wk!$AQ97,PASTE_DQS_TRACKER!$E:$E,Swaps_wk!Z$2,PASTE_DQS_TRACKER!$A:$A,"&gt;="&amp;$A$1,PASTE_DQS_TRACKER!$A:$A,"&lt;="&amp;$A$2)</f>
        <v>0</v>
      </c>
      <c r="AA97" s="6">
        <f>SUMIFS(PASTE_DQS_TRACKER!$D:$D,PASTE_DQS_TRACKER!$C:$C,Swaps_wk!$AQ97,PASTE_DQS_TRACKER!$B:$B,Swaps_wk!AA$2,PASTE_DQS_TRACKER!$A:$A,"&gt;="&amp;$A$1,PASTE_DQS_TRACKER!$A:$A,"&lt;="&amp;$A$2)-SUMIFS(PASTE_DQS_TRACKER!$D:$D,PASTE_DQS_TRACKER!$C:$C,Swaps_wk!$AQ97,PASTE_DQS_TRACKER!$E:$E,Swaps_wk!AA$2,PASTE_DQS_TRACKER!$A:$A,"&gt;="&amp;$A$1,PASTE_DQS_TRACKER!$A:$A,"&lt;="&amp;$A$2)</f>
        <v>0</v>
      </c>
      <c r="AB97" s="6">
        <f>SUMIFS(PASTE_DQS_TRACKER!$D:$D,PASTE_DQS_TRACKER!$C:$C,Swaps_wk!$AQ97,PASTE_DQS_TRACKER!$B:$B,Swaps_wk!AB$2,PASTE_DQS_TRACKER!$A:$A,"&gt;="&amp;$A$1,PASTE_DQS_TRACKER!$A:$A,"&lt;="&amp;$A$2)-SUMIFS(PASTE_DQS_TRACKER!$D:$D,PASTE_DQS_TRACKER!$C:$C,Swaps_wk!$AQ97,PASTE_DQS_TRACKER!$E:$E,Swaps_wk!AB$2,PASTE_DQS_TRACKER!$A:$A,"&gt;="&amp;$A$1,PASTE_DQS_TRACKER!$A:$A,"&lt;="&amp;$A$2)</f>
        <v>0</v>
      </c>
      <c r="AC97" s="6">
        <f>SUMIFS(PASTE_DQS_TRACKER!$D:$D,PASTE_DQS_TRACKER!$C:$C,Swaps_wk!$AQ97,PASTE_DQS_TRACKER!$B:$B,Swaps_wk!AC$2,PASTE_DQS_TRACKER!$A:$A,"&gt;="&amp;$A$1,PASTE_DQS_TRACKER!$A:$A,"&lt;="&amp;$A$2)-SUMIFS(PASTE_DQS_TRACKER!$D:$D,PASTE_DQS_TRACKER!$C:$C,Swaps_wk!$AQ97,PASTE_DQS_TRACKER!$E:$E,Swaps_wk!AC$2,PASTE_DQS_TRACKER!$A:$A,"&gt;="&amp;$A$1,PASTE_DQS_TRACKER!$A:$A,"&lt;="&amp;$A$2)</f>
        <v>0</v>
      </c>
      <c r="AD97" s="6">
        <f>SUMIFS(PASTE_DQS_TRACKER!$D:$D,PASTE_DQS_TRACKER!$C:$C,Swaps_wk!$AQ97,PASTE_DQS_TRACKER!$B:$B,Swaps_wk!AD$2,PASTE_DQS_TRACKER!$A:$A,"&gt;="&amp;$A$1,PASTE_DQS_TRACKER!$A:$A,"&lt;="&amp;$A$2)-SUMIFS(PASTE_DQS_TRACKER!$D:$D,PASTE_DQS_TRACKER!$C:$C,Swaps_wk!$AQ97,PASTE_DQS_TRACKER!$E:$E,Swaps_wk!AD$2,PASTE_DQS_TRACKER!$A:$A,"&gt;="&amp;$A$1,PASTE_DQS_TRACKER!$A:$A,"&lt;="&amp;$A$2)</f>
        <v>0</v>
      </c>
      <c r="AE97" s="6">
        <f>SUMIFS(PASTE_DQS_TRACKER!$D:$D,PASTE_DQS_TRACKER!$C:$C,Swaps_wk!$AQ97,PASTE_DQS_TRACKER!$B:$B,Swaps_wk!AE$2,PASTE_DQS_TRACKER!$A:$A,"&gt;="&amp;$A$1,PASTE_DQS_TRACKER!$A:$A,"&lt;="&amp;$A$2)-SUMIFS(PASTE_DQS_TRACKER!$D:$D,PASTE_DQS_TRACKER!$C:$C,Swaps_wk!$AQ97,PASTE_DQS_TRACKER!$E:$E,Swaps_wk!AE$2,PASTE_DQS_TRACKER!$A:$A,"&gt;="&amp;$A$1,PASTE_DQS_TRACKER!$A:$A,"&lt;="&amp;$A$2)</f>
        <v>0</v>
      </c>
      <c r="AF97" s="6">
        <f>SUMIFS(PASTE_DQS_TRACKER!$D:$D,PASTE_DQS_TRACKER!$C:$C,Swaps_wk!$AQ97,PASTE_DQS_TRACKER!$B:$B,Swaps_wk!AF$2,PASTE_DQS_TRACKER!$A:$A,"&gt;="&amp;$A$1,PASTE_DQS_TRACKER!$A:$A,"&lt;="&amp;$A$2)-SUMIFS(PASTE_DQS_TRACKER!$D:$D,PASTE_DQS_TRACKER!$C:$C,Swaps_wk!$AQ97,PASTE_DQS_TRACKER!$E:$E,Swaps_wk!AF$2,PASTE_DQS_TRACKER!$A:$A,"&gt;="&amp;$A$1,PASTE_DQS_TRACKER!$A:$A,"&lt;="&amp;$A$2)</f>
        <v>0</v>
      </c>
      <c r="AG97" s="6">
        <f>SUMIFS(PASTE_DQS_TRACKER!$D:$D,PASTE_DQS_TRACKER!$C:$C,Swaps_wk!$AQ97,PASTE_DQS_TRACKER!$B:$B,Swaps_wk!AG$2,PASTE_DQS_TRACKER!$A:$A,"&gt;="&amp;$A$1,PASTE_DQS_TRACKER!$A:$A,"&lt;="&amp;$A$2)-SUMIFS(PASTE_DQS_TRACKER!$D:$D,PASTE_DQS_TRACKER!$C:$C,Swaps_wk!$AQ97,PASTE_DQS_TRACKER!$E:$E,Swaps_wk!AG$2,PASTE_DQS_TRACKER!$A:$A,"&gt;="&amp;$A$1,PASTE_DQS_TRACKER!$A:$A,"&lt;="&amp;$A$2)</f>
        <v>0</v>
      </c>
      <c r="AH97" s="6">
        <f>SUMIFS(PASTE_DQS_TRACKER!$D:$D,PASTE_DQS_TRACKER!$C:$C,Swaps_wk!$AQ97,PASTE_DQS_TRACKER!$B:$B,Swaps_wk!AH$2,PASTE_DQS_TRACKER!$A:$A,"&gt;="&amp;$A$1,PASTE_DQS_TRACKER!$A:$A,"&lt;="&amp;$A$2)-SUMIFS(PASTE_DQS_TRACKER!$D:$D,PASTE_DQS_TRACKER!$C:$C,Swaps_wk!$AQ97,PASTE_DQS_TRACKER!$E:$E,Swaps_wk!AH$2,PASTE_DQS_TRACKER!$A:$A,"&gt;="&amp;$A$1,PASTE_DQS_TRACKER!$A:$A,"&lt;="&amp;$A$2)</f>
        <v>0</v>
      </c>
      <c r="AI97" s="6">
        <f>SUMIFS(PASTE_DQS_TRACKER!$D:$D,PASTE_DQS_TRACKER!$C:$C,Swaps_wk!$AQ97,PASTE_DQS_TRACKER!$B:$B,Swaps_wk!AI$2,PASTE_DQS_TRACKER!$A:$A,"&gt;="&amp;$A$1,PASTE_DQS_TRACKER!$A:$A,"&lt;="&amp;$A$2)-SUMIFS(PASTE_DQS_TRACKER!$D:$D,PASTE_DQS_TRACKER!$C:$C,Swaps_wk!$AQ97,PASTE_DQS_TRACKER!$E:$E,Swaps_wk!AI$2,PASTE_DQS_TRACKER!$A:$A,"&gt;="&amp;$A$1,PASTE_DQS_TRACKER!$A:$A,"&lt;="&amp;$A$2)</f>
        <v>0</v>
      </c>
      <c r="AJ97" s="6">
        <f>SUMIFS(PASTE_DQS_TRACKER!$D:$D,PASTE_DQS_TRACKER!$C:$C,Swaps_wk!$AQ97,PASTE_DQS_TRACKER!$B:$B,Swaps_wk!AJ$2,PASTE_DQS_TRACKER!$A:$A,"&gt;="&amp;$A$1,PASTE_DQS_TRACKER!$A:$A,"&lt;="&amp;$A$2)-SUMIFS(PASTE_DQS_TRACKER!$D:$D,PASTE_DQS_TRACKER!$C:$C,Swaps_wk!$AQ97,PASTE_DQS_TRACKER!$E:$E,Swaps_wk!AJ$2,PASTE_DQS_TRACKER!$A:$A,"&gt;="&amp;$A$1,PASTE_DQS_TRACKER!$A:$A,"&lt;="&amp;$A$2)</f>
        <v>0</v>
      </c>
      <c r="AK97" s="6">
        <f>SUMIFS(PASTE_DQS_TRACKER!$D:$D,PASTE_DQS_TRACKER!$C:$C,Swaps_wk!$AQ97,PASTE_DQS_TRACKER!$B:$B,Swaps_wk!AK$2,PASTE_DQS_TRACKER!$A:$A,"&gt;="&amp;$A$1,PASTE_DQS_TRACKER!$A:$A,"&lt;="&amp;$A$2)-SUMIFS(PASTE_DQS_TRACKER!$D:$D,PASTE_DQS_TRACKER!$C:$C,Swaps_wk!$AQ97,PASTE_DQS_TRACKER!$E:$E,Swaps_wk!AK$2,PASTE_DQS_TRACKER!$A:$A,"&gt;="&amp;$A$1,PASTE_DQS_TRACKER!$A:$A,"&lt;="&amp;$A$2)</f>
        <v>0</v>
      </c>
      <c r="AL97" s="6">
        <f>SUMIFS(PASTE_DQS_TRACKER!$D:$D,PASTE_DQS_TRACKER!$C:$C,Swaps_wk!$AQ97,PASTE_DQS_TRACKER!$B:$B,Swaps_wk!AL$2,PASTE_DQS_TRACKER!$A:$A,"&gt;="&amp;$A$1,PASTE_DQS_TRACKER!$A:$A,"&lt;="&amp;$A$2)-SUMIFS(PASTE_DQS_TRACKER!$D:$D,PASTE_DQS_TRACKER!$C:$C,Swaps_wk!$AQ97,PASTE_DQS_TRACKER!$E:$E,Swaps_wk!AL$2,PASTE_DQS_TRACKER!$A:$A,"&gt;="&amp;$A$1,PASTE_DQS_TRACKER!$A:$A,"&lt;="&amp;$A$2)</f>
        <v>0</v>
      </c>
      <c r="AM97" s="6">
        <f>SUMIFS(PASTE_DQS_TRACKER!$D:$D,PASTE_DQS_TRACKER!$C:$C,Swaps_wk!$AQ97,PASTE_DQS_TRACKER!$B:$B,Swaps_wk!AM$2,PASTE_DQS_TRACKER!$A:$A,"&gt;="&amp;$A$1,PASTE_DQS_TRACKER!$A:$A,"&lt;="&amp;$A$2)-SUMIFS(PASTE_DQS_TRACKER!$D:$D,PASTE_DQS_TRACKER!$C:$C,Swaps_wk!$AQ97,PASTE_DQS_TRACKER!$E:$E,Swaps_wk!AM$2,PASTE_DQS_TRACKER!$A:$A,"&gt;="&amp;$A$1,PASTE_DQS_TRACKER!$A:$A,"&lt;="&amp;$A$2)</f>
        <v>0</v>
      </c>
      <c r="AN97" s="6">
        <f>SUMIFS(PASTE_DQS_TRACKER!$D:$D,PASTE_DQS_TRACKER!$C:$C,Swaps_wk!$AQ97,PASTE_DQS_TRACKER!$B:$B,Swaps_wk!AN$2,PASTE_DQS_TRACKER!$A:$A,"&gt;="&amp;$A$1,PASTE_DQS_TRACKER!$A:$A,"&lt;="&amp;$A$2)-SUMIFS(PASTE_DQS_TRACKER!$D:$D,PASTE_DQS_TRACKER!$C:$C,Swaps_wk!$AQ97,PASTE_DQS_TRACKER!$E:$E,Swaps_wk!AN$2,PASTE_DQS_TRACKER!$A:$A,"&gt;="&amp;$A$1,PASTE_DQS_TRACKER!$A:$A,"&lt;="&amp;$A$2)</f>
        <v>0</v>
      </c>
      <c r="AO97" s="6">
        <f t="shared" si="2"/>
        <v>0</v>
      </c>
      <c r="AP97">
        <v>96</v>
      </c>
      <c r="AQ97" t="str">
        <f t="shared" si="4"/>
        <v>COD/7XAD34</v>
      </c>
    </row>
    <row r="98" spans="1:43" x14ac:dyDescent="0.25">
      <c r="A98" t="s">
        <v>335</v>
      </c>
      <c r="B98" s="6">
        <f>SUMIFS(PASTE_DQS_TRACKER!$D:$D,PASTE_DQS_TRACKER!$C:$C,Swaps_wk!$AQ98,PASTE_DQS_TRACKER!$B:$B,Swaps_wk!B$2,PASTE_DQS_TRACKER!$A:$A,"&gt;="&amp;$A$1,PASTE_DQS_TRACKER!$A:$A,"&lt;="&amp;$A$2)-SUMIFS(PASTE_DQS_TRACKER!$D:$D,PASTE_DQS_TRACKER!$C:$C,Swaps_wk!$AQ98,PASTE_DQS_TRACKER!$E:$E,Swaps_wk!B$2,PASTE_DQS_TRACKER!$A:$A,"&gt;="&amp;$A$1,PASTE_DQS_TRACKER!$A:$A,"&lt;="&amp;$A$2)</f>
        <v>0</v>
      </c>
      <c r="C98" s="6">
        <f>SUMIFS(PASTE_DQS_TRACKER!$D:$D,PASTE_DQS_TRACKER!$C:$C,Swaps_wk!$AQ98,PASTE_DQS_TRACKER!$B:$B,Swaps_wk!C$2,PASTE_DQS_TRACKER!$A:$A,"&gt;="&amp;$A$1,PASTE_DQS_TRACKER!$A:$A,"&lt;="&amp;$A$2)-SUMIFS(PASTE_DQS_TRACKER!$D:$D,PASTE_DQS_TRACKER!$C:$C,Swaps_wk!$AQ98,PASTE_DQS_TRACKER!$E:$E,Swaps_wk!C$2,PASTE_DQS_TRACKER!$A:$A,"&gt;="&amp;$A$1,PASTE_DQS_TRACKER!$A:$A,"&lt;="&amp;$A$2)</f>
        <v>0</v>
      </c>
      <c r="D98" s="6">
        <f>SUMIFS(PASTE_DQS_TRACKER!$D:$D,PASTE_DQS_TRACKER!$C:$C,Swaps_wk!$AQ98,PASTE_DQS_TRACKER!$B:$B,Swaps_wk!D$2,PASTE_DQS_TRACKER!$A:$A,"&gt;="&amp;$A$1,PASTE_DQS_TRACKER!$A:$A,"&lt;="&amp;$A$2)-SUMIFS(PASTE_DQS_TRACKER!$D:$D,PASTE_DQS_TRACKER!$C:$C,Swaps_wk!$AQ98,PASTE_DQS_TRACKER!$E:$E,Swaps_wk!D$2,PASTE_DQS_TRACKER!$A:$A,"&gt;="&amp;$A$1,PASTE_DQS_TRACKER!$A:$A,"&lt;="&amp;$A$2)</f>
        <v>0</v>
      </c>
      <c r="E98" s="6">
        <f>SUMIFS(PASTE_DQS_TRACKER!$D:$D,PASTE_DQS_TRACKER!$C:$C,Swaps_wk!$AQ98,PASTE_DQS_TRACKER!$B:$B,Swaps_wk!E$2,PASTE_DQS_TRACKER!$A:$A,"&gt;="&amp;$A$1,PASTE_DQS_TRACKER!$A:$A,"&lt;="&amp;$A$2)-SUMIFS(PASTE_DQS_TRACKER!$D:$D,PASTE_DQS_TRACKER!$C:$C,Swaps_wk!$AQ98,PASTE_DQS_TRACKER!$E:$E,Swaps_wk!E$2,PASTE_DQS_TRACKER!$A:$A,"&gt;="&amp;$A$1,PASTE_DQS_TRACKER!$A:$A,"&lt;="&amp;$A$2)</f>
        <v>0</v>
      </c>
      <c r="F98" s="6">
        <f>SUMIFS(PASTE_DQS_TRACKER!$D:$D,PASTE_DQS_TRACKER!$C:$C,Swaps_wk!$AQ98,PASTE_DQS_TRACKER!$B:$B,Swaps_wk!F$2,PASTE_DQS_TRACKER!$A:$A,"&gt;="&amp;$A$1,PASTE_DQS_TRACKER!$A:$A,"&lt;="&amp;$A$2)-SUMIFS(PASTE_DQS_TRACKER!$D:$D,PASTE_DQS_TRACKER!$C:$C,Swaps_wk!$AQ98,PASTE_DQS_TRACKER!$E:$E,Swaps_wk!F$2,PASTE_DQS_TRACKER!$A:$A,"&gt;="&amp;$A$1,PASTE_DQS_TRACKER!$A:$A,"&lt;="&amp;$A$2)</f>
        <v>0</v>
      </c>
      <c r="G98" s="6">
        <f>SUMIFS(PASTE_DQS_TRACKER!$D:$D,PASTE_DQS_TRACKER!$C:$C,Swaps_wk!$AQ98,PASTE_DQS_TRACKER!$B:$B,Swaps_wk!G$2,PASTE_DQS_TRACKER!$A:$A,"&gt;="&amp;$A$1,PASTE_DQS_TRACKER!$A:$A,"&lt;="&amp;$A$2)-SUMIFS(PASTE_DQS_TRACKER!$D:$D,PASTE_DQS_TRACKER!$C:$C,Swaps_wk!$AQ98,PASTE_DQS_TRACKER!$E:$E,Swaps_wk!G$2,PASTE_DQS_TRACKER!$A:$A,"&gt;="&amp;$A$1,PASTE_DQS_TRACKER!$A:$A,"&lt;="&amp;$A$2)</f>
        <v>0</v>
      </c>
      <c r="H98" s="6">
        <f>SUMIFS(PASTE_DQS_TRACKER!$D:$D,PASTE_DQS_TRACKER!$C:$C,Swaps_wk!$AQ98,PASTE_DQS_TRACKER!$B:$B,Swaps_wk!H$2,PASTE_DQS_TRACKER!$A:$A,"&gt;="&amp;$A$1,PASTE_DQS_TRACKER!$A:$A,"&lt;="&amp;$A$2)-SUMIFS(PASTE_DQS_TRACKER!$D:$D,PASTE_DQS_TRACKER!$C:$C,Swaps_wk!$AQ98,PASTE_DQS_TRACKER!$E:$E,Swaps_wk!H$2,PASTE_DQS_TRACKER!$A:$A,"&gt;="&amp;$A$1,PASTE_DQS_TRACKER!$A:$A,"&lt;="&amp;$A$2)</f>
        <v>0</v>
      </c>
      <c r="I98" s="6">
        <f>SUMIFS(PASTE_DQS_TRACKER!$D:$D,PASTE_DQS_TRACKER!$C:$C,Swaps_wk!$AQ98,PASTE_DQS_TRACKER!$B:$B,Swaps_wk!I$2,PASTE_DQS_TRACKER!$A:$A,"&gt;="&amp;$A$1,PASTE_DQS_TRACKER!$A:$A,"&lt;="&amp;$A$2)-SUMIFS(PASTE_DQS_TRACKER!$D:$D,PASTE_DQS_TRACKER!$C:$C,Swaps_wk!$AQ98,PASTE_DQS_TRACKER!$E:$E,Swaps_wk!I$2,PASTE_DQS_TRACKER!$A:$A,"&gt;="&amp;$A$1,PASTE_DQS_TRACKER!$A:$A,"&lt;="&amp;$A$2)</f>
        <v>0</v>
      </c>
      <c r="J98" s="6">
        <f>SUMIFS(PASTE_DQS_TRACKER!$D:$D,PASTE_DQS_TRACKER!$C:$C,Swaps_wk!$AQ98,PASTE_DQS_TRACKER!$B:$B,Swaps_wk!J$2,PASTE_DQS_TRACKER!$A:$A,"&gt;="&amp;$A$1,PASTE_DQS_TRACKER!$A:$A,"&lt;="&amp;$A$2)-SUMIFS(PASTE_DQS_TRACKER!$D:$D,PASTE_DQS_TRACKER!$C:$C,Swaps_wk!$AQ98,PASTE_DQS_TRACKER!$E:$E,Swaps_wk!J$2,PASTE_DQS_TRACKER!$A:$A,"&gt;="&amp;$A$1,PASTE_DQS_TRACKER!$A:$A,"&lt;="&amp;$A$2)</f>
        <v>0</v>
      </c>
      <c r="K98" s="6">
        <f>SUMIFS(PASTE_DQS_TRACKER!$D:$D,PASTE_DQS_TRACKER!$C:$C,Swaps_wk!$AQ98,PASTE_DQS_TRACKER!$B:$B,Swaps_wk!K$2,PASTE_DQS_TRACKER!$A:$A,"&gt;="&amp;$A$1,PASTE_DQS_TRACKER!$A:$A,"&lt;="&amp;$A$2)-SUMIFS(PASTE_DQS_TRACKER!$D:$D,PASTE_DQS_TRACKER!$C:$C,Swaps_wk!$AQ98,PASTE_DQS_TRACKER!$E:$E,Swaps_wk!K$2,PASTE_DQS_TRACKER!$A:$A,"&gt;="&amp;$A$1,PASTE_DQS_TRACKER!$A:$A,"&lt;="&amp;$A$2)</f>
        <v>0</v>
      </c>
      <c r="L98" s="6">
        <f>SUMIFS(PASTE_DQS_TRACKER!$D:$D,PASTE_DQS_TRACKER!$C:$C,Swaps_wk!$AQ98,PASTE_DQS_TRACKER!$B:$B,Swaps_wk!L$2,PASTE_DQS_TRACKER!$A:$A,"&gt;="&amp;$A$1,PASTE_DQS_TRACKER!$A:$A,"&lt;="&amp;$A$2)-SUMIFS(PASTE_DQS_TRACKER!$D:$D,PASTE_DQS_TRACKER!$C:$C,Swaps_wk!$AQ98,PASTE_DQS_TRACKER!$E:$E,Swaps_wk!L$2,PASTE_DQS_TRACKER!$A:$A,"&gt;="&amp;$A$1,PASTE_DQS_TRACKER!$A:$A,"&lt;="&amp;$A$2)</f>
        <v>0</v>
      </c>
      <c r="M98" s="6">
        <f>SUMIFS(PASTE_DQS_TRACKER!$D:$D,PASTE_DQS_TRACKER!$C:$C,Swaps_wk!$AQ98,PASTE_DQS_TRACKER!$B:$B,Swaps_wk!M$2,PASTE_DQS_TRACKER!$A:$A,"&gt;="&amp;$A$1,PASTE_DQS_TRACKER!$A:$A,"&lt;="&amp;$A$2)-SUMIFS(PASTE_DQS_TRACKER!$D:$D,PASTE_DQS_TRACKER!$C:$C,Swaps_wk!$AQ98,PASTE_DQS_TRACKER!$E:$E,Swaps_wk!M$2,PASTE_DQS_TRACKER!$A:$A,"&gt;="&amp;$A$1,PASTE_DQS_TRACKER!$A:$A,"&lt;="&amp;$A$2)</f>
        <v>0</v>
      </c>
      <c r="N98" s="6">
        <f>SUMIFS(PASTE_DQS_TRACKER!$D:$D,PASTE_DQS_TRACKER!$C:$C,Swaps_wk!$AQ98,PASTE_DQS_TRACKER!$B:$B,Swaps_wk!N$2,PASTE_DQS_TRACKER!$A:$A,"&gt;="&amp;$A$1,PASTE_DQS_TRACKER!$A:$A,"&lt;="&amp;$A$2)-SUMIFS(PASTE_DQS_TRACKER!$D:$D,PASTE_DQS_TRACKER!$C:$C,Swaps_wk!$AQ98,PASTE_DQS_TRACKER!$E:$E,Swaps_wk!N$2,PASTE_DQS_TRACKER!$A:$A,"&gt;="&amp;$A$1,PASTE_DQS_TRACKER!$A:$A,"&lt;="&amp;$A$2)</f>
        <v>0</v>
      </c>
      <c r="O98" s="6">
        <f>SUMIFS(PASTE_DQS_TRACKER!$D:$D,PASTE_DQS_TRACKER!$C:$C,Swaps_wk!$AQ98,PASTE_DQS_TRACKER!$B:$B,Swaps_wk!O$2,PASTE_DQS_TRACKER!$A:$A,"&gt;="&amp;$A$1,PASTE_DQS_TRACKER!$A:$A,"&lt;="&amp;$A$2)-SUMIFS(PASTE_DQS_TRACKER!$D:$D,PASTE_DQS_TRACKER!$C:$C,Swaps_wk!$AQ98,PASTE_DQS_TRACKER!$E:$E,Swaps_wk!O$2,PASTE_DQS_TRACKER!$A:$A,"&gt;="&amp;$A$1,PASTE_DQS_TRACKER!$A:$A,"&lt;="&amp;$A$2)</f>
        <v>0</v>
      </c>
      <c r="P98" s="6">
        <f>SUMIFS(PASTE_DQS_TRACKER!$D:$D,PASTE_DQS_TRACKER!$C:$C,Swaps_wk!$AQ98,PASTE_DQS_TRACKER!$B:$B,Swaps_wk!P$2,PASTE_DQS_TRACKER!$A:$A,"&gt;="&amp;$A$1,PASTE_DQS_TRACKER!$A:$A,"&lt;="&amp;$A$2)-SUMIFS(PASTE_DQS_TRACKER!$D:$D,PASTE_DQS_TRACKER!$C:$C,Swaps_wk!$AQ98,PASTE_DQS_TRACKER!$E:$E,Swaps_wk!P$2,PASTE_DQS_TRACKER!$A:$A,"&gt;="&amp;$A$1,PASTE_DQS_TRACKER!$A:$A,"&lt;="&amp;$A$2)</f>
        <v>0</v>
      </c>
      <c r="Q98" s="6">
        <f>SUMIFS(PASTE_DQS_TRACKER!$D:$D,PASTE_DQS_TRACKER!$C:$C,Swaps_wk!$AQ98,PASTE_DQS_TRACKER!$B:$B,Swaps_wk!Q$2,PASTE_DQS_TRACKER!$A:$A,"&gt;="&amp;$A$1,PASTE_DQS_TRACKER!$A:$A,"&lt;="&amp;$A$2)-SUMIFS(PASTE_DQS_TRACKER!$D:$D,PASTE_DQS_TRACKER!$C:$C,Swaps_wk!$AQ98,PASTE_DQS_TRACKER!$E:$E,Swaps_wk!Q$2,PASTE_DQS_TRACKER!$A:$A,"&gt;="&amp;$A$1,PASTE_DQS_TRACKER!$A:$A,"&lt;="&amp;$A$2)</f>
        <v>0</v>
      </c>
      <c r="R98" s="6">
        <f>SUMIFS(PASTE_DQS_TRACKER!$D:$D,PASTE_DQS_TRACKER!$C:$C,Swaps_wk!$AQ98,PASTE_DQS_TRACKER!$B:$B,Swaps_wk!R$2,PASTE_DQS_TRACKER!$A:$A,"&gt;="&amp;$A$1,PASTE_DQS_TRACKER!$A:$A,"&lt;="&amp;$A$2)-SUMIFS(PASTE_DQS_TRACKER!$D:$D,PASTE_DQS_TRACKER!$C:$C,Swaps_wk!$AQ98,PASTE_DQS_TRACKER!$E:$E,Swaps_wk!R$2,PASTE_DQS_TRACKER!$A:$A,"&gt;="&amp;$A$1,PASTE_DQS_TRACKER!$A:$A,"&lt;="&amp;$A$2)</f>
        <v>0</v>
      </c>
      <c r="S98" s="6">
        <f>SUMIFS(PASTE_DQS_TRACKER!$D:$D,PASTE_DQS_TRACKER!$C:$C,Swaps_wk!$AQ98,PASTE_DQS_TRACKER!$B:$B,Swaps_wk!S$2,PASTE_DQS_TRACKER!$A:$A,"&gt;="&amp;$A$1,PASTE_DQS_TRACKER!$A:$A,"&lt;="&amp;$A$2)-SUMIFS(PASTE_DQS_TRACKER!$D:$D,PASTE_DQS_TRACKER!$C:$C,Swaps_wk!$AQ98,PASTE_DQS_TRACKER!$E:$E,Swaps_wk!S$2,PASTE_DQS_TRACKER!$A:$A,"&gt;="&amp;$A$1,PASTE_DQS_TRACKER!$A:$A,"&lt;="&amp;$A$2)</f>
        <v>0</v>
      </c>
      <c r="T98" s="6">
        <f>SUMIFS(PASTE_DQS_TRACKER!$D:$D,PASTE_DQS_TRACKER!$C:$C,Swaps_wk!$AQ98,PASTE_DQS_TRACKER!$B:$B,Swaps_wk!T$2,PASTE_DQS_TRACKER!$A:$A,"&gt;="&amp;$A$1,PASTE_DQS_TRACKER!$A:$A,"&lt;="&amp;$A$2)-SUMIFS(PASTE_DQS_TRACKER!$D:$D,PASTE_DQS_TRACKER!$C:$C,Swaps_wk!$AQ98,PASTE_DQS_TRACKER!$E:$E,Swaps_wk!T$2,PASTE_DQS_TRACKER!$A:$A,"&gt;="&amp;$A$1,PASTE_DQS_TRACKER!$A:$A,"&lt;="&amp;$A$2)</f>
        <v>0</v>
      </c>
      <c r="U98" s="6">
        <f>SUMIFS(PASTE_DQS_TRACKER!$D:$D,PASTE_DQS_TRACKER!$C:$C,Swaps_wk!$AQ98,PASTE_DQS_TRACKER!$B:$B,Swaps_wk!U$2,PASTE_DQS_TRACKER!$A:$A,"&gt;="&amp;$A$1,PASTE_DQS_TRACKER!$A:$A,"&lt;="&amp;$A$2)-SUMIFS(PASTE_DQS_TRACKER!$D:$D,PASTE_DQS_TRACKER!$C:$C,Swaps_wk!$AQ98,PASTE_DQS_TRACKER!$E:$E,Swaps_wk!U$2,PASTE_DQS_TRACKER!$A:$A,"&gt;="&amp;$A$1,PASTE_DQS_TRACKER!$A:$A,"&lt;="&amp;$A$2)</f>
        <v>0</v>
      </c>
      <c r="V98" s="6">
        <f>SUMIFS(PASTE_DQS_TRACKER!$D:$D,PASTE_DQS_TRACKER!$C:$C,Swaps_wk!$AQ98,PASTE_DQS_TRACKER!$B:$B,Swaps_wk!V$2,PASTE_DQS_TRACKER!$A:$A,"&gt;="&amp;$A$1,PASTE_DQS_TRACKER!$A:$A,"&lt;="&amp;$A$2)-SUMIFS(PASTE_DQS_TRACKER!$D:$D,PASTE_DQS_TRACKER!$C:$C,Swaps_wk!$AQ98,PASTE_DQS_TRACKER!$E:$E,Swaps_wk!V$2,PASTE_DQS_TRACKER!$A:$A,"&gt;="&amp;$A$1,PASTE_DQS_TRACKER!$A:$A,"&lt;="&amp;$A$2)</f>
        <v>0</v>
      </c>
      <c r="W98" s="6">
        <f>SUMIFS(PASTE_DQS_TRACKER!$D:$D,PASTE_DQS_TRACKER!$C:$C,Swaps_wk!$AQ98,PASTE_DQS_TRACKER!$B:$B,Swaps_wk!W$2,PASTE_DQS_TRACKER!$A:$A,"&gt;="&amp;$A$1,PASTE_DQS_TRACKER!$A:$A,"&lt;="&amp;$A$2)-SUMIFS(PASTE_DQS_TRACKER!$D:$D,PASTE_DQS_TRACKER!$C:$C,Swaps_wk!$AQ98,PASTE_DQS_TRACKER!$E:$E,Swaps_wk!W$2,PASTE_DQS_TRACKER!$A:$A,"&gt;="&amp;$A$1,PASTE_DQS_TRACKER!$A:$A,"&lt;="&amp;$A$2)</f>
        <v>0</v>
      </c>
      <c r="X98" s="6">
        <f>SUMIFS(PASTE_DQS_TRACKER!$D:$D,PASTE_DQS_TRACKER!$C:$C,Swaps_wk!$AQ98,PASTE_DQS_TRACKER!$B:$B,Swaps_wk!X$2,PASTE_DQS_TRACKER!$A:$A,"&gt;="&amp;$A$1,PASTE_DQS_TRACKER!$A:$A,"&lt;="&amp;$A$2)-SUMIFS(PASTE_DQS_TRACKER!$D:$D,PASTE_DQS_TRACKER!$C:$C,Swaps_wk!$AQ98,PASTE_DQS_TRACKER!$E:$E,Swaps_wk!X$2,PASTE_DQS_TRACKER!$A:$A,"&gt;="&amp;$A$1,PASTE_DQS_TRACKER!$A:$A,"&lt;="&amp;$A$2)</f>
        <v>0</v>
      </c>
      <c r="Y98" s="6">
        <f>SUMIFS(PASTE_DQS_TRACKER!$D:$D,PASTE_DQS_TRACKER!$C:$C,Swaps_wk!$AQ98,PASTE_DQS_TRACKER!$B:$B,Swaps_wk!Y$2,PASTE_DQS_TRACKER!$A:$A,"&gt;="&amp;$A$1,PASTE_DQS_TRACKER!$A:$A,"&lt;="&amp;$A$2)-SUMIFS(PASTE_DQS_TRACKER!$D:$D,PASTE_DQS_TRACKER!$C:$C,Swaps_wk!$AQ98,PASTE_DQS_TRACKER!$E:$E,Swaps_wk!Y$2,PASTE_DQS_TRACKER!$A:$A,"&gt;="&amp;$A$1,PASTE_DQS_TRACKER!$A:$A,"&lt;="&amp;$A$2)</f>
        <v>0</v>
      </c>
      <c r="Z98" s="6">
        <f>SUMIFS(PASTE_DQS_TRACKER!$D:$D,PASTE_DQS_TRACKER!$C:$C,Swaps_wk!$AQ98,PASTE_DQS_TRACKER!$B:$B,Swaps_wk!Z$2,PASTE_DQS_TRACKER!$A:$A,"&gt;="&amp;$A$1,PASTE_DQS_TRACKER!$A:$A,"&lt;="&amp;$A$2)-SUMIFS(PASTE_DQS_TRACKER!$D:$D,PASTE_DQS_TRACKER!$C:$C,Swaps_wk!$AQ98,PASTE_DQS_TRACKER!$E:$E,Swaps_wk!Z$2,PASTE_DQS_TRACKER!$A:$A,"&gt;="&amp;$A$1,PASTE_DQS_TRACKER!$A:$A,"&lt;="&amp;$A$2)</f>
        <v>0</v>
      </c>
      <c r="AA98" s="6">
        <f>SUMIFS(PASTE_DQS_TRACKER!$D:$D,PASTE_DQS_TRACKER!$C:$C,Swaps_wk!$AQ98,PASTE_DQS_TRACKER!$B:$B,Swaps_wk!AA$2,PASTE_DQS_TRACKER!$A:$A,"&gt;="&amp;$A$1,PASTE_DQS_TRACKER!$A:$A,"&lt;="&amp;$A$2)-SUMIFS(PASTE_DQS_TRACKER!$D:$D,PASTE_DQS_TRACKER!$C:$C,Swaps_wk!$AQ98,PASTE_DQS_TRACKER!$E:$E,Swaps_wk!AA$2,PASTE_DQS_TRACKER!$A:$A,"&gt;="&amp;$A$1,PASTE_DQS_TRACKER!$A:$A,"&lt;="&amp;$A$2)</f>
        <v>0</v>
      </c>
      <c r="AB98" s="6">
        <f>SUMIFS(PASTE_DQS_TRACKER!$D:$D,PASTE_DQS_TRACKER!$C:$C,Swaps_wk!$AQ98,PASTE_DQS_TRACKER!$B:$B,Swaps_wk!AB$2,PASTE_DQS_TRACKER!$A:$A,"&gt;="&amp;$A$1,PASTE_DQS_TRACKER!$A:$A,"&lt;="&amp;$A$2)-SUMIFS(PASTE_DQS_TRACKER!$D:$D,PASTE_DQS_TRACKER!$C:$C,Swaps_wk!$AQ98,PASTE_DQS_TRACKER!$E:$E,Swaps_wk!AB$2,PASTE_DQS_TRACKER!$A:$A,"&gt;="&amp;$A$1,PASTE_DQS_TRACKER!$A:$A,"&lt;="&amp;$A$2)</f>
        <v>0</v>
      </c>
      <c r="AC98" s="6">
        <f>SUMIFS(PASTE_DQS_TRACKER!$D:$D,PASTE_DQS_TRACKER!$C:$C,Swaps_wk!$AQ98,PASTE_DQS_TRACKER!$B:$B,Swaps_wk!AC$2,PASTE_DQS_TRACKER!$A:$A,"&gt;="&amp;$A$1,PASTE_DQS_TRACKER!$A:$A,"&lt;="&amp;$A$2)-SUMIFS(PASTE_DQS_TRACKER!$D:$D,PASTE_DQS_TRACKER!$C:$C,Swaps_wk!$AQ98,PASTE_DQS_TRACKER!$E:$E,Swaps_wk!AC$2,PASTE_DQS_TRACKER!$A:$A,"&gt;="&amp;$A$1,PASTE_DQS_TRACKER!$A:$A,"&lt;="&amp;$A$2)</f>
        <v>0</v>
      </c>
      <c r="AD98" s="6">
        <f>SUMIFS(PASTE_DQS_TRACKER!$D:$D,PASTE_DQS_TRACKER!$C:$C,Swaps_wk!$AQ98,PASTE_DQS_TRACKER!$B:$B,Swaps_wk!AD$2,PASTE_DQS_TRACKER!$A:$A,"&gt;="&amp;$A$1,PASTE_DQS_TRACKER!$A:$A,"&lt;="&amp;$A$2)-SUMIFS(PASTE_DQS_TRACKER!$D:$D,PASTE_DQS_TRACKER!$C:$C,Swaps_wk!$AQ98,PASTE_DQS_TRACKER!$E:$E,Swaps_wk!AD$2,PASTE_DQS_TRACKER!$A:$A,"&gt;="&amp;$A$1,PASTE_DQS_TRACKER!$A:$A,"&lt;="&amp;$A$2)</f>
        <v>0</v>
      </c>
      <c r="AE98" s="6">
        <f>SUMIFS(PASTE_DQS_TRACKER!$D:$D,PASTE_DQS_TRACKER!$C:$C,Swaps_wk!$AQ98,PASTE_DQS_TRACKER!$B:$B,Swaps_wk!AE$2,PASTE_DQS_TRACKER!$A:$A,"&gt;="&amp;$A$1,PASTE_DQS_TRACKER!$A:$A,"&lt;="&amp;$A$2)-SUMIFS(PASTE_DQS_TRACKER!$D:$D,PASTE_DQS_TRACKER!$C:$C,Swaps_wk!$AQ98,PASTE_DQS_TRACKER!$E:$E,Swaps_wk!AE$2,PASTE_DQS_TRACKER!$A:$A,"&gt;="&amp;$A$1,PASTE_DQS_TRACKER!$A:$A,"&lt;="&amp;$A$2)</f>
        <v>0</v>
      </c>
      <c r="AF98" s="6">
        <f>SUMIFS(PASTE_DQS_TRACKER!$D:$D,PASTE_DQS_TRACKER!$C:$C,Swaps_wk!$AQ98,PASTE_DQS_TRACKER!$B:$B,Swaps_wk!AF$2,PASTE_DQS_TRACKER!$A:$A,"&gt;="&amp;$A$1,PASTE_DQS_TRACKER!$A:$A,"&lt;="&amp;$A$2)-SUMIFS(PASTE_DQS_TRACKER!$D:$D,PASTE_DQS_TRACKER!$C:$C,Swaps_wk!$AQ98,PASTE_DQS_TRACKER!$E:$E,Swaps_wk!AF$2,PASTE_DQS_TRACKER!$A:$A,"&gt;="&amp;$A$1,PASTE_DQS_TRACKER!$A:$A,"&lt;="&amp;$A$2)</f>
        <v>0</v>
      </c>
      <c r="AG98" s="6">
        <f>SUMIFS(PASTE_DQS_TRACKER!$D:$D,PASTE_DQS_TRACKER!$C:$C,Swaps_wk!$AQ98,PASTE_DQS_TRACKER!$B:$B,Swaps_wk!AG$2,PASTE_DQS_TRACKER!$A:$A,"&gt;="&amp;$A$1,PASTE_DQS_TRACKER!$A:$A,"&lt;="&amp;$A$2)-SUMIFS(PASTE_DQS_TRACKER!$D:$D,PASTE_DQS_TRACKER!$C:$C,Swaps_wk!$AQ98,PASTE_DQS_TRACKER!$E:$E,Swaps_wk!AG$2,PASTE_DQS_TRACKER!$A:$A,"&gt;="&amp;$A$1,PASTE_DQS_TRACKER!$A:$A,"&lt;="&amp;$A$2)</f>
        <v>0</v>
      </c>
      <c r="AH98" s="6">
        <f>SUMIFS(PASTE_DQS_TRACKER!$D:$D,PASTE_DQS_TRACKER!$C:$C,Swaps_wk!$AQ98,PASTE_DQS_TRACKER!$B:$B,Swaps_wk!AH$2,PASTE_DQS_TRACKER!$A:$A,"&gt;="&amp;$A$1,PASTE_DQS_TRACKER!$A:$A,"&lt;="&amp;$A$2)-SUMIFS(PASTE_DQS_TRACKER!$D:$D,PASTE_DQS_TRACKER!$C:$C,Swaps_wk!$AQ98,PASTE_DQS_TRACKER!$E:$E,Swaps_wk!AH$2,PASTE_DQS_TRACKER!$A:$A,"&gt;="&amp;$A$1,PASTE_DQS_TRACKER!$A:$A,"&lt;="&amp;$A$2)</f>
        <v>0</v>
      </c>
      <c r="AI98" s="6">
        <f>SUMIFS(PASTE_DQS_TRACKER!$D:$D,PASTE_DQS_TRACKER!$C:$C,Swaps_wk!$AQ98,PASTE_DQS_TRACKER!$B:$B,Swaps_wk!AI$2,PASTE_DQS_TRACKER!$A:$A,"&gt;="&amp;$A$1,PASTE_DQS_TRACKER!$A:$A,"&lt;="&amp;$A$2)-SUMIFS(PASTE_DQS_TRACKER!$D:$D,PASTE_DQS_TRACKER!$C:$C,Swaps_wk!$AQ98,PASTE_DQS_TRACKER!$E:$E,Swaps_wk!AI$2,PASTE_DQS_TRACKER!$A:$A,"&gt;="&amp;$A$1,PASTE_DQS_TRACKER!$A:$A,"&lt;="&amp;$A$2)</f>
        <v>0</v>
      </c>
      <c r="AJ98" s="6">
        <f>SUMIFS(PASTE_DQS_TRACKER!$D:$D,PASTE_DQS_TRACKER!$C:$C,Swaps_wk!$AQ98,PASTE_DQS_TRACKER!$B:$B,Swaps_wk!AJ$2,PASTE_DQS_TRACKER!$A:$A,"&gt;="&amp;$A$1,PASTE_DQS_TRACKER!$A:$A,"&lt;="&amp;$A$2)-SUMIFS(PASTE_DQS_TRACKER!$D:$D,PASTE_DQS_TRACKER!$C:$C,Swaps_wk!$AQ98,PASTE_DQS_TRACKER!$E:$E,Swaps_wk!AJ$2,PASTE_DQS_TRACKER!$A:$A,"&gt;="&amp;$A$1,PASTE_DQS_TRACKER!$A:$A,"&lt;="&amp;$A$2)</f>
        <v>0</v>
      </c>
      <c r="AK98" s="6">
        <f>SUMIFS(PASTE_DQS_TRACKER!$D:$D,PASTE_DQS_TRACKER!$C:$C,Swaps_wk!$AQ98,PASTE_DQS_TRACKER!$B:$B,Swaps_wk!AK$2,PASTE_DQS_TRACKER!$A:$A,"&gt;="&amp;$A$1,PASTE_DQS_TRACKER!$A:$A,"&lt;="&amp;$A$2)-SUMIFS(PASTE_DQS_TRACKER!$D:$D,PASTE_DQS_TRACKER!$C:$C,Swaps_wk!$AQ98,PASTE_DQS_TRACKER!$E:$E,Swaps_wk!AK$2,PASTE_DQS_TRACKER!$A:$A,"&gt;="&amp;$A$1,PASTE_DQS_TRACKER!$A:$A,"&lt;="&amp;$A$2)</f>
        <v>0</v>
      </c>
      <c r="AL98" s="6">
        <f>SUMIFS(PASTE_DQS_TRACKER!$D:$D,PASTE_DQS_TRACKER!$C:$C,Swaps_wk!$AQ98,PASTE_DQS_TRACKER!$B:$B,Swaps_wk!AL$2,PASTE_DQS_TRACKER!$A:$A,"&gt;="&amp;$A$1,PASTE_DQS_TRACKER!$A:$A,"&lt;="&amp;$A$2)-SUMIFS(PASTE_DQS_TRACKER!$D:$D,PASTE_DQS_TRACKER!$C:$C,Swaps_wk!$AQ98,PASTE_DQS_TRACKER!$E:$E,Swaps_wk!AL$2,PASTE_DQS_TRACKER!$A:$A,"&gt;="&amp;$A$1,PASTE_DQS_TRACKER!$A:$A,"&lt;="&amp;$A$2)</f>
        <v>0</v>
      </c>
      <c r="AM98" s="6">
        <f>SUMIFS(PASTE_DQS_TRACKER!$D:$D,PASTE_DQS_TRACKER!$C:$C,Swaps_wk!$AQ98,PASTE_DQS_TRACKER!$B:$B,Swaps_wk!AM$2,PASTE_DQS_TRACKER!$A:$A,"&gt;="&amp;$A$1,PASTE_DQS_TRACKER!$A:$A,"&lt;="&amp;$A$2)-SUMIFS(PASTE_DQS_TRACKER!$D:$D,PASTE_DQS_TRACKER!$C:$C,Swaps_wk!$AQ98,PASTE_DQS_TRACKER!$E:$E,Swaps_wk!AM$2,PASTE_DQS_TRACKER!$A:$A,"&gt;="&amp;$A$1,PASTE_DQS_TRACKER!$A:$A,"&lt;="&amp;$A$2)</f>
        <v>0</v>
      </c>
      <c r="AN98" s="6">
        <f>SUMIFS(PASTE_DQS_TRACKER!$D:$D,PASTE_DQS_TRACKER!$C:$C,Swaps_wk!$AQ98,PASTE_DQS_TRACKER!$B:$B,Swaps_wk!AN$2,PASTE_DQS_TRACKER!$A:$A,"&gt;="&amp;$A$1,PASTE_DQS_TRACKER!$A:$A,"&lt;="&amp;$A$2)-SUMIFS(PASTE_DQS_TRACKER!$D:$D,PASTE_DQS_TRACKER!$C:$C,Swaps_wk!$AQ98,PASTE_DQS_TRACKER!$E:$E,Swaps_wk!AN$2,PASTE_DQS_TRACKER!$A:$A,"&gt;="&amp;$A$1,PASTE_DQS_TRACKER!$A:$A,"&lt;="&amp;$A$2)</f>
        <v>0</v>
      </c>
      <c r="AO98" s="6">
        <f t="shared" si="2"/>
        <v>0</v>
      </c>
      <c r="AP98">
        <v>97</v>
      </c>
      <c r="AQ98" t="str">
        <f t="shared" si="4"/>
        <v>HAD/07A.</v>
      </c>
    </row>
    <row r="99" spans="1:43" x14ac:dyDescent="0.25">
      <c r="A99" t="s">
        <v>336</v>
      </c>
      <c r="B99" s="6">
        <f>SUMIFS(PASTE_DQS_TRACKER!$D:$D,PASTE_DQS_TRACKER!$C:$C,Swaps_wk!$AQ99,PASTE_DQS_TRACKER!$B:$B,Swaps_wk!B$2,PASTE_DQS_TRACKER!$A:$A,"&gt;="&amp;$A$1,PASTE_DQS_TRACKER!$A:$A,"&lt;="&amp;$A$2)-SUMIFS(PASTE_DQS_TRACKER!$D:$D,PASTE_DQS_TRACKER!$C:$C,Swaps_wk!$AQ99,PASTE_DQS_TRACKER!$E:$E,Swaps_wk!B$2,PASTE_DQS_TRACKER!$A:$A,"&gt;="&amp;$A$1,PASTE_DQS_TRACKER!$A:$A,"&lt;="&amp;$A$2)</f>
        <v>0</v>
      </c>
      <c r="C99" s="6">
        <f>SUMIFS(PASTE_DQS_TRACKER!$D:$D,PASTE_DQS_TRACKER!$C:$C,Swaps_wk!$AQ99,PASTE_DQS_TRACKER!$B:$B,Swaps_wk!C$2,PASTE_DQS_TRACKER!$A:$A,"&gt;="&amp;$A$1,PASTE_DQS_TRACKER!$A:$A,"&lt;="&amp;$A$2)-SUMIFS(PASTE_DQS_TRACKER!$D:$D,PASTE_DQS_TRACKER!$C:$C,Swaps_wk!$AQ99,PASTE_DQS_TRACKER!$E:$E,Swaps_wk!C$2,PASTE_DQS_TRACKER!$A:$A,"&gt;="&amp;$A$1,PASTE_DQS_TRACKER!$A:$A,"&lt;="&amp;$A$2)</f>
        <v>0</v>
      </c>
      <c r="D99" s="6">
        <f>SUMIFS(PASTE_DQS_TRACKER!$D:$D,PASTE_DQS_TRACKER!$C:$C,Swaps_wk!$AQ99,PASTE_DQS_TRACKER!$B:$B,Swaps_wk!D$2,PASTE_DQS_TRACKER!$A:$A,"&gt;="&amp;$A$1,PASTE_DQS_TRACKER!$A:$A,"&lt;="&amp;$A$2)-SUMIFS(PASTE_DQS_TRACKER!$D:$D,PASTE_DQS_TRACKER!$C:$C,Swaps_wk!$AQ99,PASTE_DQS_TRACKER!$E:$E,Swaps_wk!D$2,PASTE_DQS_TRACKER!$A:$A,"&gt;="&amp;$A$1,PASTE_DQS_TRACKER!$A:$A,"&lt;="&amp;$A$2)</f>
        <v>0</v>
      </c>
      <c r="E99" s="6">
        <f>SUMIFS(PASTE_DQS_TRACKER!$D:$D,PASTE_DQS_TRACKER!$C:$C,Swaps_wk!$AQ99,PASTE_DQS_TRACKER!$B:$B,Swaps_wk!E$2,PASTE_DQS_TRACKER!$A:$A,"&gt;="&amp;$A$1,PASTE_DQS_TRACKER!$A:$A,"&lt;="&amp;$A$2)-SUMIFS(PASTE_DQS_TRACKER!$D:$D,PASTE_DQS_TRACKER!$C:$C,Swaps_wk!$AQ99,PASTE_DQS_TRACKER!$E:$E,Swaps_wk!E$2,PASTE_DQS_TRACKER!$A:$A,"&gt;="&amp;$A$1,PASTE_DQS_TRACKER!$A:$A,"&lt;="&amp;$A$2)</f>
        <v>0</v>
      </c>
      <c r="F99" s="6">
        <f>SUMIFS(PASTE_DQS_TRACKER!$D:$D,PASTE_DQS_TRACKER!$C:$C,Swaps_wk!$AQ99,PASTE_DQS_TRACKER!$B:$B,Swaps_wk!F$2,PASTE_DQS_TRACKER!$A:$A,"&gt;="&amp;$A$1,PASTE_DQS_TRACKER!$A:$A,"&lt;="&amp;$A$2)-SUMIFS(PASTE_DQS_TRACKER!$D:$D,PASTE_DQS_TRACKER!$C:$C,Swaps_wk!$AQ99,PASTE_DQS_TRACKER!$E:$E,Swaps_wk!F$2,PASTE_DQS_TRACKER!$A:$A,"&gt;="&amp;$A$1,PASTE_DQS_TRACKER!$A:$A,"&lt;="&amp;$A$2)</f>
        <v>0</v>
      </c>
      <c r="G99" s="6">
        <f>SUMIFS(PASTE_DQS_TRACKER!$D:$D,PASTE_DQS_TRACKER!$C:$C,Swaps_wk!$AQ99,PASTE_DQS_TRACKER!$B:$B,Swaps_wk!G$2,PASTE_DQS_TRACKER!$A:$A,"&gt;="&amp;$A$1,PASTE_DQS_TRACKER!$A:$A,"&lt;="&amp;$A$2)-SUMIFS(PASTE_DQS_TRACKER!$D:$D,PASTE_DQS_TRACKER!$C:$C,Swaps_wk!$AQ99,PASTE_DQS_TRACKER!$E:$E,Swaps_wk!G$2,PASTE_DQS_TRACKER!$A:$A,"&gt;="&amp;$A$1,PASTE_DQS_TRACKER!$A:$A,"&lt;="&amp;$A$2)</f>
        <v>0</v>
      </c>
      <c r="H99" s="6">
        <f>SUMIFS(PASTE_DQS_TRACKER!$D:$D,PASTE_DQS_TRACKER!$C:$C,Swaps_wk!$AQ99,PASTE_DQS_TRACKER!$B:$B,Swaps_wk!H$2,PASTE_DQS_TRACKER!$A:$A,"&gt;="&amp;$A$1,PASTE_DQS_TRACKER!$A:$A,"&lt;="&amp;$A$2)-SUMIFS(PASTE_DQS_TRACKER!$D:$D,PASTE_DQS_TRACKER!$C:$C,Swaps_wk!$AQ99,PASTE_DQS_TRACKER!$E:$E,Swaps_wk!H$2,PASTE_DQS_TRACKER!$A:$A,"&gt;="&amp;$A$1,PASTE_DQS_TRACKER!$A:$A,"&lt;="&amp;$A$2)</f>
        <v>0</v>
      </c>
      <c r="I99" s="6">
        <f>SUMIFS(PASTE_DQS_TRACKER!$D:$D,PASTE_DQS_TRACKER!$C:$C,Swaps_wk!$AQ99,PASTE_DQS_TRACKER!$B:$B,Swaps_wk!I$2,PASTE_DQS_TRACKER!$A:$A,"&gt;="&amp;$A$1,PASTE_DQS_TRACKER!$A:$A,"&lt;="&amp;$A$2)-SUMIFS(PASTE_DQS_TRACKER!$D:$D,PASTE_DQS_TRACKER!$C:$C,Swaps_wk!$AQ99,PASTE_DQS_TRACKER!$E:$E,Swaps_wk!I$2,PASTE_DQS_TRACKER!$A:$A,"&gt;="&amp;$A$1,PASTE_DQS_TRACKER!$A:$A,"&lt;="&amp;$A$2)</f>
        <v>0</v>
      </c>
      <c r="J99" s="6">
        <f>SUMIFS(PASTE_DQS_TRACKER!$D:$D,PASTE_DQS_TRACKER!$C:$C,Swaps_wk!$AQ99,PASTE_DQS_TRACKER!$B:$B,Swaps_wk!J$2,PASTE_DQS_TRACKER!$A:$A,"&gt;="&amp;$A$1,PASTE_DQS_TRACKER!$A:$A,"&lt;="&amp;$A$2)-SUMIFS(PASTE_DQS_TRACKER!$D:$D,PASTE_DQS_TRACKER!$C:$C,Swaps_wk!$AQ99,PASTE_DQS_TRACKER!$E:$E,Swaps_wk!J$2,PASTE_DQS_TRACKER!$A:$A,"&gt;="&amp;$A$1,PASTE_DQS_TRACKER!$A:$A,"&lt;="&amp;$A$2)</f>
        <v>0</v>
      </c>
      <c r="K99" s="6">
        <f>SUMIFS(PASTE_DQS_TRACKER!$D:$D,PASTE_DQS_TRACKER!$C:$C,Swaps_wk!$AQ99,PASTE_DQS_TRACKER!$B:$B,Swaps_wk!K$2,PASTE_DQS_TRACKER!$A:$A,"&gt;="&amp;$A$1,PASTE_DQS_TRACKER!$A:$A,"&lt;="&amp;$A$2)-SUMIFS(PASTE_DQS_TRACKER!$D:$D,PASTE_DQS_TRACKER!$C:$C,Swaps_wk!$AQ99,PASTE_DQS_TRACKER!$E:$E,Swaps_wk!K$2,PASTE_DQS_TRACKER!$A:$A,"&gt;="&amp;$A$1,PASTE_DQS_TRACKER!$A:$A,"&lt;="&amp;$A$2)</f>
        <v>0</v>
      </c>
      <c r="L99" s="6">
        <f>SUMIFS(PASTE_DQS_TRACKER!$D:$D,PASTE_DQS_TRACKER!$C:$C,Swaps_wk!$AQ99,PASTE_DQS_TRACKER!$B:$B,Swaps_wk!L$2,PASTE_DQS_TRACKER!$A:$A,"&gt;="&amp;$A$1,PASTE_DQS_TRACKER!$A:$A,"&lt;="&amp;$A$2)-SUMIFS(PASTE_DQS_TRACKER!$D:$D,PASTE_DQS_TRACKER!$C:$C,Swaps_wk!$AQ99,PASTE_DQS_TRACKER!$E:$E,Swaps_wk!L$2,PASTE_DQS_TRACKER!$A:$A,"&gt;="&amp;$A$1,PASTE_DQS_TRACKER!$A:$A,"&lt;="&amp;$A$2)</f>
        <v>0</v>
      </c>
      <c r="M99" s="6">
        <f>SUMIFS(PASTE_DQS_TRACKER!$D:$D,PASTE_DQS_TRACKER!$C:$C,Swaps_wk!$AQ99,PASTE_DQS_TRACKER!$B:$B,Swaps_wk!M$2,PASTE_DQS_TRACKER!$A:$A,"&gt;="&amp;$A$1,PASTE_DQS_TRACKER!$A:$A,"&lt;="&amp;$A$2)-SUMIFS(PASTE_DQS_TRACKER!$D:$D,PASTE_DQS_TRACKER!$C:$C,Swaps_wk!$AQ99,PASTE_DQS_TRACKER!$E:$E,Swaps_wk!M$2,PASTE_DQS_TRACKER!$A:$A,"&gt;="&amp;$A$1,PASTE_DQS_TRACKER!$A:$A,"&lt;="&amp;$A$2)</f>
        <v>0</v>
      </c>
      <c r="N99" s="6">
        <f>SUMIFS(PASTE_DQS_TRACKER!$D:$D,PASTE_DQS_TRACKER!$C:$C,Swaps_wk!$AQ99,PASTE_DQS_TRACKER!$B:$B,Swaps_wk!N$2,PASTE_DQS_TRACKER!$A:$A,"&gt;="&amp;$A$1,PASTE_DQS_TRACKER!$A:$A,"&lt;="&amp;$A$2)-SUMIFS(PASTE_DQS_TRACKER!$D:$D,PASTE_DQS_TRACKER!$C:$C,Swaps_wk!$AQ99,PASTE_DQS_TRACKER!$E:$E,Swaps_wk!N$2,PASTE_DQS_TRACKER!$A:$A,"&gt;="&amp;$A$1,PASTE_DQS_TRACKER!$A:$A,"&lt;="&amp;$A$2)</f>
        <v>0</v>
      </c>
      <c r="O99" s="6">
        <f>SUMIFS(PASTE_DQS_TRACKER!$D:$D,PASTE_DQS_TRACKER!$C:$C,Swaps_wk!$AQ99,PASTE_DQS_TRACKER!$B:$B,Swaps_wk!O$2,PASTE_DQS_TRACKER!$A:$A,"&gt;="&amp;$A$1,PASTE_DQS_TRACKER!$A:$A,"&lt;="&amp;$A$2)-SUMIFS(PASTE_DQS_TRACKER!$D:$D,PASTE_DQS_TRACKER!$C:$C,Swaps_wk!$AQ99,PASTE_DQS_TRACKER!$E:$E,Swaps_wk!O$2,PASTE_DQS_TRACKER!$A:$A,"&gt;="&amp;$A$1,PASTE_DQS_TRACKER!$A:$A,"&lt;="&amp;$A$2)</f>
        <v>0</v>
      </c>
      <c r="P99" s="6">
        <f>SUMIFS(PASTE_DQS_TRACKER!$D:$D,PASTE_DQS_TRACKER!$C:$C,Swaps_wk!$AQ99,PASTE_DQS_TRACKER!$B:$B,Swaps_wk!P$2,PASTE_DQS_TRACKER!$A:$A,"&gt;="&amp;$A$1,PASTE_DQS_TRACKER!$A:$A,"&lt;="&amp;$A$2)-SUMIFS(PASTE_DQS_TRACKER!$D:$D,PASTE_DQS_TRACKER!$C:$C,Swaps_wk!$AQ99,PASTE_DQS_TRACKER!$E:$E,Swaps_wk!P$2,PASTE_DQS_TRACKER!$A:$A,"&gt;="&amp;$A$1,PASTE_DQS_TRACKER!$A:$A,"&lt;="&amp;$A$2)</f>
        <v>0</v>
      </c>
      <c r="Q99" s="6">
        <f>SUMIFS(PASTE_DQS_TRACKER!$D:$D,PASTE_DQS_TRACKER!$C:$C,Swaps_wk!$AQ99,PASTE_DQS_TRACKER!$B:$B,Swaps_wk!Q$2,PASTE_DQS_TRACKER!$A:$A,"&gt;="&amp;$A$1,PASTE_DQS_TRACKER!$A:$A,"&lt;="&amp;$A$2)-SUMIFS(PASTE_DQS_TRACKER!$D:$D,PASTE_DQS_TRACKER!$C:$C,Swaps_wk!$AQ99,PASTE_DQS_TRACKER!$E:$E,Swaps_wk!Q$2,PASTE_DQS_TRACKER!$A:$A,"&gt;="&amp;$A$1,PASTE_DQS_TRACKER!$A:$A,"&lt;="&amp;$A$2)</f>
        <v>0</v>
      </c>
      <c r="R99" s="6">
        <f>SUMIFS(PASTE_DQS_TRACKER!$D:$D,PASTE_DQS_TRACKER!$C:$C,Swaps_wk!$AQ99,PASTE_DQS_TRACKER!$B:$B,Swaps_wk!R$2,PASTE_DQS_TRACKER!$A:$A,"&gt;="&amp;$A$1,PASTE_DQS_TRACKER!$A:$A,"&lt;="&amp;$A$2)-SUMIFS(PASTE_DQS_TRACKER!$D:$D,PASTE_DQS_TRACKER!$C:$C,Swaps_wk!$AQ99,PASTE_DQS_TRACKER!$E:$E,Swaps_wk!R$2,PASTE_DQS_TRACKER!$A:$A,"&gt;="&amp;$A$1,PASTE_DQS_TRACKER!$A:$A,"&lt;="&amp;$A$2)</f>
        <v>0</v>
      </c>
      <c r="S99" s="6">
        <f>SUMIFS(PASTE_DQS_TRACKER!$D:$D,PASTE_DQS_TRACKER!$C:$C,Swaps_wk!$AQ99,PASTE_DQS_TRACKER!$B:$B,Swaps_wk!S$2,PASTE_DQS_TRACKER!$A:$A,"&gt;="&amp;$A$1,PASTE_DQS_TRACKER!$A:$A,"&lt;="&amp;$A$2)-SUMIFS(PASTE_DQS_TRACKER!$D:$D,PASTE_DQS_TRACKER!$C:$C,Swaps_wk!$AQ99,PASTE_DQS_TRACKER!$E:$E,Swaps_wk!S$2,PASTE_DQS_TRACKER!$A:$A,"&gt;="&amp;$A$1,PASTE_DQS_TRACKER!$A:$A,"&lt;="&amp;$A$2)</f>
        <v>0</v>
      </c>
      <c r="T99" s="6">
        <f>SUMIFS(PASTE_DQS_TRACKER!$D:$D,PASTE_DQS_TRACKER!$C:$C,Swaps_wk!$AQ99,PASTE_DQS_TRACKER!$B:$B,Swaps_wk!T$2,PASTE_DQS_TRACKER!$A:$A,"&gt;="&amp;$A$1,PASTE_DQS_TRACKER!$A:$A,"&lt;="&amp;$A$2)-SUMIFS(PASTE_DQS_TRACKER!$D:$D,PASTE_DQS_TRACKER!$C:$C,Swaps_wk!$AQ99,PASTE_DQS_TRACKER!$E:$E,Swaps_wk!T$2,PASTE_DQS_TRACKER!$A:$A,"&gt;="&amp;$A$1,PASTE_DQS_TRACKER!$A:$A,"&lt;="&amp;$A$2)</f>
        <v>0</v>
      </c>
      <c r="U99" s="6">
        <f>SUMIFS(PASTE_DQS_TRACKER!$D:$D,PASTE_DQS_TRACKER!$C:$C,Swaps_wk!$AQ99,PASTE_DQS_TRACKER!$B:$B,Swaps_wk!U$2,PASTE_DQS_TRACKER!$A:$A,"&gt;="&amp;$A$1,PASTE_DQS_TRACKER!$A:$A,"&lt;="&amp;$A$2)-SUMIFS(PASTE_DQS_TRACKER!$D:$D,PASTE_DQS_TRACKER!$C:$C,Swaps_wk!$AQ99,PASTE_DQS_TRACKER!$E:$E,Swaps_wk!U$2,PASTE_DQS_TRACKER!$A:$A,"&gt;="&amp;$A$1,PASTE_DQS_TRACKER!$A:$A,"&lt;="&amp;$A$2)</f>
        <v>0</v>
      </c>
      <c r="V99" s="6">
        <f>SUMIFS(PASTE_DQS_TRACKER!$D:$D,PASTE_DQS_TRACKER!$C:$C,Swaps_wk!$AQ99,PASTE_DQS_TRACKER!$B:$B,Swaps_wk!V$2,PASTE_DQS_TRACKER!$A:$A,"&gt;="&amp;$A$1,PASTE_DQS_TRACKER!$A:$A,"&lt;="&amp;$A$2)-SUMIFS(PASTE_DQS_TRACKER!$D:$D,PASTE_DQS_TRACKER!$C:$C,Swaps_wk!$AQ99,PASTE_DQS_TRACKER!$E:$E,Swaps_wk!V$2,PASTE_DQS_TRACKER!$A:$A,"&gt;="&amp;$A$1,PASTE_DQS_TRACKER!$A:$A,"&lt;="&amp;$A$2)</f>
        <v>0</v>
      </c>
      <c r="W99" s="6">
        <f>SUMIFS(PASTE_DQS_TRACKER!$D:$D,PASTE_DQS_TRACKER!$C:$C,Swaps_wk!$AQ99,PASTE_DQS_TRACKER!$B:$B,Swaps_wk!W$2,PASTE_DQS_TRACKER!$A:$A,"&gt;="&amp;$A$1,PASTE_DQS_TRACKER!$A:$A,"&lt;="&amp;$A$2)-SUMIFS(PASTE_DQS_TRACKER!$D:$D,PASTE_DQS_TRACKER!$C:$C,Swaps_wk!$AQ99,PASTE_DQS_TRACKER!$E:$E,Swaps_wk!W$2,PASTE_DQS_TRACKER!$A:$A,"&gt;="&amp;$A$1,PASTE_DQS_TRACKER!$A:$A,"&lt;="&amp;$A$2)</f>
        <v>0</v>
      </c>
      <c r="X99" s="6">
        <f>SUMIFS(PASTE_DQS_TRACKER!$D:$D,PASTE_DQS_TRACKER!$C:$C,Swaps_wk!$AQ99,PASTE_DQS_TRACKER!$B:$B,Swaps_wk!X$2,PASTE_DQS_TRACKER!$A:$A,"&gt;="&amp;$A$1,PASTE_DQS_TRACKER!$A:$A,"&lt;="&amp;$A$2)-SUMIFS(PASTE_DQS_TRACKER!$D:$D,PASTE_DQS_TRACKER!$C:$C,Swaps_wk!$AQ99,PASTE_DQS_TRACKER!$E:$E,Swaps_wk!X$2,PASTE_DQS_TRACKER!$A:$A,"&gt;="&amp;$A$1,PASTE_DQS_TRACKER!$A:$A,"&lt;="&amp;$A$2)</f>
        <v>0</v>
      </c>
      <c r="Y99" s="6">
        <f>SUMIFS(PASTE_DQS_TRACKER!$D:$D,PASTE_DQS_TRACKER!$C:$C,Swaps_wk!$AQ99,PASTE_DQS_TRACKER!$B:$B,Swaps_wk!Y$2,PASTE_DQS_TRACKER!$A:$A,"&gt;="&amp;$A$1,PASTE_DQS_TRACKER!$A:$A,"&lt;="&amp;$A$2)-SUMIFS(PASTE_DQS_TRACKER!$D:$D,PASTE_DQS_TRACKER!$C:$C,Swaps_wk!$AQ99,PASTE_DQS_TRACKER!$E:$E,Swaps_wk!Y$2,PASTE_DQS_TRACKER!$A:$A,"&gt;="&amp;$A$1,PASTE_DQS_TRACKER!$A:$A,"&lt;="&amp;$A$2)</f>
        <v>0</v>
      </c>
      <c r="Z99" s="6">
        <f>SUMIFS(PASTE_DQS_TRACKER!$D:$D,PASTE_DQS_TRACKER!$C:$C,Swaps_wk!$AQ99,PASTE_DQS_TRACKER!$B:$B,Swaps_wk!Z$2,PASTE_DQS_TRACKER!$A:$A,"&gt;="&amp;$A$1,PASTE_DQS_TRACKER!$A:$A,"&lt;="&amp;$A$2)-SUMIFS(PASTE_DQS_TRACKER!$D:$D,PASTE_DQS_TRACKER!$C:$C,Swaps_wk!$AQ99,PASTE_DQS_TRACKER!$E:$E,Swaps_wk!Z$2,PASTE_DQS_TRACKER!$A:$A,"&gt;="&amp;$A$1,PASTE_DQS_TRACKER!$A:$A,"&lt;="&amp;$A$2)</f>
        <v>0</v>
      </c>
      <c r="AA99" s="6">
        <f>SUMIFS(PASTE_DQS_TRACKER!$D:$D,PASTE_DQS_TRACKER!$C:$C,Swaps_wk!$AQ99,PASTE_DQS_TRACKER!$B:$B,Swaps_wk!AA$2,PASTE_DQS_TRACKER!$A:$A,"&gt;="&amp;$A$1,PASTE_DQS_TRACKER!$A:$A,"&lt;="&amp;$A$2)-SUMIFS(PASTE_DQS_TRACKER!$D:$D,PASTE_DQS_TRACKER!$C:$C,Swaps_wk!$AQ99,PASTE_DQS_TRACKER!$E:$E,Swaps_wk!AA$2,PASTE_DQS_TRACKER!$A:$A,"&gt;="&amp;$A$1,PASTE_DQS_TRACKER!$A:$A,"&lt;="&amp;$A$2)</f>
        <v>0</v>
      </c>
      <c r="AB99" s="6">
        <f>SUMIFS(PASTE_DQS_TRACKER!$D:$D,PASTE_DQS_TRACKER!$C:$C,Swaps_wk!$AQ99,PASTE_DQS_TRACKER!$B:$B,Swaps_wk!AB$2,PASTE_DQS_TRACKER!$A:$A,"&gt;="&amp;$A$1,PASTE_DQS_TRACKER!$A:$A,"&lt;="&amp;$A$2)-SUMIFS(PASTE_DQS_TRACKER!$D:$D,PASTE_DQS_TRACKER!$C:$C,Swaps_wk!$AQ99,PASTE_DQS_TRACKER!$E:$E,Swaps_wk!AB$2,PASTE_DQS_TRACKER!$A:$A,"&gt;="&amp;$A$1,PASTE_DQS_TRACKER!$A:$A,"&lt;="&amp;$A$2)</f>
        <v>0</v>
      </c>
      <c r="AC99" s="6">
        <f>SUMIFS(PASTE_DQS_TRACKER!$D:$D,PASTE_DQS_TRACKER!$C:$C,Swaps_wk!$AQ99,PASTE_DQS_TRACKER!$B:$B,Swaps_wk!AC$2,PASTE_DQS_TRACKER!$A:$A,"&gt;="&amp;$A$1,PASTE_DQS_TRACKER!$A:$A,"&lt;="&amp;$A$2)-SUMIFS(PASTE_DQS_TRACKER!$D:$D,PASTE_DQS_TRACKER!$C:$C,Swaps_wk!$AQ99,PASTE_DQS_TRACKER!$E:$E,Swaps_wk!AC$2,PASTE_DQS_TRACKER!$A:$A,"&gt;="&amp;$A$1,PASTE_DQS_TRACKER!$A:$A,"&lt;="&amp;$A$2)</f>
        <v>0</v>
      </c>
      <c r="AD99" s="6">
        <f>SUMIFS(PASTE_DQS_TRACKER!$D:$D,PASTE_DQS_TRACKER!$C:$C,Swaps_wk!$AQ99,PASTE_DQS_TRACKER!$B:$B,Swaps_wk!AD$2,PASTE_DQS_TRACKER!$A:$A,"&gt;="&amp;$A$1,PASTE_DQS_TRACKER!$A:$A,"&lt;="&amp;$A$2)-SUMIFS(PASTE_DQS_TRACKER!$D:$D,PASTE_DQS_TRACKER!$C:$C,Swaps_wk!$AQ99,PASTE_DQS_TRACKER!$E:$E,Swaps_wk!AD$2,PASTE_DQS_TRACKER!$A:$A,"&gt;="&amp;$A$1,PASTE_DQS_TRACKER!$A:$A,"&lt;="&amp;$A$2)</f>
        <v>0</v>
      </c>
      <c r="AE99" s="6">
        <f>SUMIFS(PASTE_DQS_TRACKER!$D:$D,PASTE_DQS_TRACKER!$C:$C,Swaps_wk!$AQ99,PASTE_DQS_TRACKER!$B:$B,Swaps_wk!AE$2,PASTE_DQS_TRACKER!$A:$A,"&gt;="&amp;$A$1,PASTE_DQS_TRACKER!$A:$A,"&lt;="&amp;$A$2)-SUMIFS(PASTE_DQS_TRACKER!$D:$D,PASTE_DQS_TRACKER!$C:$C,Swaps_wk!$AQ99,PASTE_DQS_TRACKER!$E:$E,Swaps_wk!AE$2,PASTE_DQS_TRACKER!$A:$A,"&gt;="&amp;$A$1,PASTE_DQS_TRACKER!$A:$A,"&lt;="&amp;$A$2)</f>
        <v>0</v>
      </c>
      <c r="AF99" s="6">
        <f>SUMIFS(PASTE_DQS_TRACKER!$D:$D,PASTE_DQS_TRACKER!$C:$C,Swaps_wk!$AQ99,PASTE_DQS_TRACKER!$B:$B,Swaps_wk!AF$2,PASTE_DQS_TRACKER!$A:$A,"&gt;="&amp;$A$1,PASTE_DQS_TRACKER!$A:$A,"&lt;="&amp;$A$2)-SUMIFS(PASTE_DQS_TRACKER!$D:$D,PASTE_DQS_TRACKER!$C:$C,Swaps_wk!$AQ99,PASTE_DQS_TRACKER!$E:$E,Swaps_wk!AF$2,PASTE_DQS_TRACKER!$A:$A,"&gt;="&amp;$A$1,PASTE_DQS_TRACKER!$A:$A,"&lt;="&amp;$A$2)</f>
        <v>0</v>
      </c>
      <c r="AG99" s="6">
        <f>SUMIFS(PASTE_DQS_TRACKER!$D:$D,PASTE_DQS_TRACKER!$C:$C,Swaps_wk!$AQ99,PASTE_DQS_TRACKER!$B:$B,Swaps_wk!AG$2,PASTE_DQS_TRACKER!$A:$A,"&gt;="&amp;$A$1,PASTE_DQS_TRACKER!$A:$A,"&lt;="&amp;$A$2)-SUMIFS(PASTE_DQS_TRACKER!$D:$D,PASTE_DQS_TRACKER!$C:$C,Swaps_wk!$AQ99,PASTE_DQS_TRACKER!$E:$E,Swaps_wk!AG$2,PASTE_DQS_TRACKER!$A:$A,"&gt;="&amp;$A$1,PASTE_DQS_TRACKER!$A:$A,"&lt;="&amp;$A$2)</f>
        <v>0</v>
      </c>
      <c r="AH99" s="6">
        <f>SUMIFS(PASTE_DQS_TRACKER!$D:$D,PASTE_DQS_TRACKER!$C:$C,Swaps_wk!$AQ99,PASTE_DQS_TRACKER!$B:$B,Swaps_wk!AH$2,PASTE_DQS_TRACKER!$A:$A,"&gt;="&amp;$A$1,PASTE_DQS_TRACKER!$A:$A,"&lt;="&amp;$A$2)-SUMIFS(PASTE_DQS_TRACKER!$D:$D,PASTE_DQS_TRACKER!$C:$C,Swaps_wk!$AQ99,PASTE_DQS_TRACKER!$E:$E,Swaps_wk!AH$2,PASTE_DQS_TRACKER!$A:$A,"&gt;="&amp;$A$1,PASTE_DQS_TRACKER!$A:$A,"&lt;="&amp;$A$2)</f>
        <v>0</v>
      </c>
      <c r="AI99" s="6">
        <f>SUMIFS(PASTE_DQS_TRACKER!$D:$D,PASTE_DQS_TRACKER!$C:$C,Swaps_wk!$AQ99,PASTE_DQS_TRACKER!$B:$B,Swaps_wk!AI$2,PASTE_DQS_TRACKER!$A:$A,"&gt;="&amp;$A$1,PASTE_DQS_TRACKER!$A:$A,"&lt;="&amp;$A$2)-SUMIFS(PASTE_DQS_TRACKER!$D:$D,PASTE_DQS_TRACKER!$C:$C,Swaps_wk!$AQ99,PASTE_DQS_TRACKER!$E:$E,Swaps_wk!AI$2,PASTE_DQS_TRACKER!$A:$A,"&gt;="&amp;$A$1,PASTE_DQS_TRACKER!$A:$A,"&lt;="&amp;$A$2)</f>
        <v>0</v>
      </c>
      <c r="AJ99" s="6">
        <f>SUMIFS(PASTE_DQS_TRACKER!$D:$D,PASTE_DQS_TRACKER!$C:$C,Swaps_wk!$AQ99,PASTE_DQS_TRACKER!$B:$B,Swaps_wk!AJ$2,PASTE_DQS_TRACKER!$A:$A,"&gt;="&amp;$A$1,PASTE_DQS_TRACKER!$A:$A,"&lt;="&amp;$A$2)-SUMIFS(PASTE_DQS_TRACKER!$D:$D,PASTE_DQS_TRACKER!$C:$C,Swaps_wk!$AQ99,PASTE_DQS_TRACKER!$E:$E,Swaps_wk!AJ$2,PASTE_DQS_TRACKER!$A:$A,"&gt;="&amp;$A$1,PASTE_DQS_TRACKER!$A:$A,"&lt;="&amp;$A$2)</f>
        <v>0</v>
      </c>
      <c r="AK99" s="6">
        <f>SUMIFS(PASTE_DQS_TRACKER!$D:$D,PASTE_DQS_TRACKER!$C:$C,Swaps_wk!$AQ99,PASTE_DQS_TRACKER!$B:$B,Swaps_wk!AK$2,PASTE_DQS_TRACKER!$A:$A,"&gt;="&amp;$A$1,PASTE_DQS_TRACKER!$A:$A,"&lt;="&amp;$A$2)-SUMIFS(PASTE_DQS_TRACKER!$D:$D,PASTE_DQS_TRACKER!$C:$C,Swaps_wk!$AQ99,PASTE_DQS_TRACKER!$E:$E,Swaps_wk!AK$2,PASTE_DQS_TRACKER!$A:$A,"&gt;="&amp;$A$1,PASTE_DQS_TRACKER!$A:$A,"&lt;="&amp;$A$2)</f>
        <v>0</v>
      </c>
      <c r="AL99" s="6">
        <f>SUMIFS(PASTE_DQS_TRACKER!$D:$D,PASTE_DQS_TRACKER!$C:$C,Swaps_wk!$AQ99,PASTE_DQS_TRACKER!$B:$B,Swaps_wk!AL$2,PASTE_DQS_TRACKER!$A:$A,"&gt;="&amp;$A$1,PASTE_DQS_TRACKER!$A:$A,"&lt;="&amp;$A$2)-SUMIFS(PASTE_DQS_TRACKER!$D:$D,PASTE_DQS_TRACKER!$C:$C,Swaps_wk!$AQ99,PASTE_DQS_TRACKER!$E:$E,Swaps_wk!AL$2,PASTE_DQS_TRACKER!$A:$A,"&gt;="&amp;$A$1,PASTE_DQS_TRACKER!$A:$A,"&lt;="&amp;$A$2)</f>
        <v>0</v>
      </c>
      <c r="AM99" s="6">
        <f>SUMIFS(PASTE_DQS_TRACKER!$D:$D,PASTE_DQS_TRACKER!$C:$C,Swaps_wk!$AQ99,PASTE_DQS_TRACKER!$B:$B,Swaps_wk!AM$2,PASTE_DQS_TRACKER!$A:$A,"&gt;="&amp;$A$1,PASTE_DQS_TRACKER!$A:$A,"&lt;="&amp;$A$2)-SUMIFS(PASTE_DQS_TRACKER!$D:$D,PASTE_DQS_TRACKER!$C:$C,Swaps_wk!$AQ99,PASTE_DQS_TRACKER!$E:$E,Swaps_wk!AM$2,PASTE_DQS_TRACKER!$A:$A,"&gt;="&amp;$A$1,PASTE_DQS_TRACKER!$A:$A,"&lt;="&amp;$A$2)</f>
        <v>0</v>
      </c>
      <c r="AN99" s="6">
        <f>SUMIFS(PASTE_DQS_TRACKER!$D:$D,PASTE_DQS_TRACKER!$C:$C,Swaps_wk!$AQ99,PASTE_DQS_TRACKER!$B:$B,Swaps_wk!AN$2,PASTE_DQS_TRACKER!$A:$A,"&gt;="&amp;$A$1,PASTE_DQS_TRACKER!$A:$A,"&lt;="&amp;$A$2)-SUMIFS(PASTE_DQS_TRACKER!$D:$D,PASTE_DQS_TRACKER!$C:$C,Swaps_wk!$AQ99,PASTE_DQS_TRACKER!$E:$E,Swaps_wk!AN$2,PASTE_DQS_TRACKER!$A:$A,"&gt;="&amp;$A$1,PASTE_DQS_TRACKER!$A:$A,"&lt;="&amp;$A$2)</f>
        <v>0</v>
      </c>
      <c r="AO99" s="6">
        <f t="shared" si="2"/>
        <v>0</v>
      </c>
      <c r="AP99">
        <v>98</v>
      </c>
      <c r="AQ99" t="str">
        <f t="shared" si="4"/>
        <v>HAD/7X7A34</v>
      </c>
    </row>
    <row r="100" spans="1:43" x14ac:dyDescent="0.25">
      <c r="A100" t="s">
        <v>337</v>
      </c>
      <c r="B100" s="6">
        <f>SUMIFS(PASTE_DQS_TRACKER!$D:$D,PASTE_DQS_TRACKER!$C:$C,Swaps_wk!$AQ100,PASTE_DQS_TRACKER!$B:$B,Swaps_wk!B$2,PASTE_DQS_TRACKER!$A:$A,"&gt;="&amp;$A$1,PASTE_DQS_TRACKER!$A:$A,"&lt;="&amp;$A$2)-SUMIFS(PASTE_DQS_TRACKER!$D:$D,PASTE_DQS_TRACKER!$C:$C,Swaps_wk!$AQ100,PASTE_DQS_TRACKER!$E:$E,Swaps_wk!B$2,PASTE_DQS_TRACKER!$A:$A,"&gt;="&amp;$A$1,PASTE_DQS_TRACKER!$A:$A,"&lt;="&amp;$A$2)</f>
        <v>0</v>
      </c>
      <c r="C100" s="6">
        <f>SUMIFS(PASTE_DQS_TRACKER!$D:$D,PASTE_DQS_TRACKER!$C:$C,Swaps_wk!$AQ100,PASTE_DQS_TRACKER!$B:$B,Swaps_wk!C$2,PASTE_DQS_TRACKER!$A:$A,"&gt;="&amp;$A$1,PASTE_DQS_TRACKER!$A:$A,"&lt;="&amp;$A$2)-SUMIFS(PASTE_DQS_TRACKER!$D:$D,PASTE_DQS_TRACKER!$C:$C,Swaps_wk!$AQ100,PASTE_DQS_TRACKER!$E:$E,Swaps_wk!C$2,PASTE_DQS_TRACKER!$A:$A,"&gt;="&amp;$A$1,PASTE_DQS_TRACKER!$A:$A,"&lt;="&amp;$A$2)</f>
        <v>0</v>
      </c>
      <c r="D100" s="6">
        <f>SUMIFS(PASTE_DQS_TRACKER!$D:$D,PASTE_DQS_TRACKER!$C:$C,Swaps_wk!$AQ100,PASTE_DQS_TRACKER!$B:$B,Swaps_wk!D$2,PASTE_DQS_TRACKER!$A:$A,"&gt;="&amp;$A$1,PASTE_DQS_TRACKER!$A:$A,"&lt;="&amp;$A$2)-SUMIFS(PASTE_DQS_TRACKER!$D:$D,PASTE_DQS_TRACKER!$C:$C,Swaps_wk!$AQ100,PASTE_DQS_TRACKER!$E:$E,Swaps_wk!D$2,PASTE_DQS_TRACKER!$A:$A,"&gt;="&amp;$A$1,PASTE_DQS_TRACKER!$A:$A,"&lt;="&amp;$A$2)</f>
        <v>0</v>
      </c>
      <c r="E100" s="6">
        <f>SUMIFS(PASTE_DQS_TRACKER!$D:$D,PASTE_DQS_TRACKER!$C:$C,Swaps_wk!$AQ100,PASTE_DQS_TRACKER!$B:$B,Swaps_wk!E$2,PASTE_DQS_TRACKER!$A:$A,"&gt;="&amp;$A$1,PASTE_DQS_TRACKER!$A:$A,"&lt;="&amp;$A$2)-SUMIFS(PASTE_DQS_TRACKER!$D:$D,PASTE_DQS_TRACKER!$C:$C,Swaps_wk!$AQ100,PASTE_DQS_TRACKER!$E:$E,Swaps_wk!E$2,PASTE_DQS_TRACKER!$A:$A,"&gt;="&amp;$A$1,PASTE_DQS_TRACKER!$A:$A,"&lt;="&amp;$A$2)</f>
        <v>0</v>
      </c>
      <c r="F100" s="6">
        <f>SUMIFS(PASTE_DQS_TRACKER!$D:$D,PASTE_DQS_TRACKER!$C:$C,Swaps_wk!$AQ100,PASTE_DQS_TRACKER!$B:$B,Swaps_wk!F$2,PASTE_DQS_TRACKER!$A:$A,"&gt;="&amp;$A$1,PASTE_DQS_TRACKER!$A:$A,"&lt;="&amp;$A$2)-SUMIFS(PASTE_DQS_TRACKER!$D:$D,PASTE_DQS_TRACKER!$C:$C,Swaps_wk!$AQ100,PASTE_DQS_TRACKER!$E:$E,Swaps_wk!F$2,PASTE_DQS_TRACKER!$A:$A,"&gt;="&amp;$A$1,PASTE_DQS_TRACKER!$A:$A,"&lt;="&amp;$A$2)</f>
        <v>0</v>
      </c>
      <c r="G100" s="6">
        <f>SUMIFS(PASTE_DQS_TRACKER!$D:$D,PASTE_DQS_TRACKER!$C:$C,Swaps_wk!$AQ100,PASTE_DQS_TRACKER!$B:$B,Swaps_wk!G$2,PASTE_DQS_TRACKER!$A:$A,"&gt;="&amp;$A$1,PASTE_DQS_TRACKER!$A:$A,"&lt;="&amp;$A$2)-SUMIFS(PASTE_DQS_TRACKER!$D:$D,PASTE_DQS_TRACKER!$C:$C,Swaps_wk!$AQ100,PASTE_DQS_TRACKER!$E:$E,Swaps_wk!G$2,PASTE_DQS_TRACKER!$A:$A,"&gt;="&amp;$A$1,PASTE_DQS_TRACKER!$A:$A,"&lt;="&amp;$A$2)</f>
        <v>0</v>
      </c>
      <c r="H100" s="6">
        <f>SUMIFS(PASTE_DQS_TRACKER!$D:$D,PASTE_DQS_TRACKER!$C:$C,Swaps_wk!$AQ100,PASTE_DQS_TRACKER!$B:$B,Swaps_wk!H$2,PASTE_DQS_TRACKER!$A:$A,"&gt;="&amp;$A$1,PASTE_DQS_TRACKER!$A:$A,"&lt;="&amp;$A$2)-SUMIFS(PASTE_DQS_TRACKER!$D:$D,PASTE_DQS_TRACKER!$C:$C,Swaps_wk!$AQ100,PASTE_DQS_TRACKER!$E:$E,Swaps_wk!H$2,PASTE_DQS_TRACKER!$A:$A,"&gt;="&amp;$A$1,PASTE_DQS_TRACKER!$A:$A,"&lt;="&amp;$A$2)</f>
        <v>0</v>
      </c>
      <c r="I100" s="6">
        <f>SUMIFS(PASTE_DQS_TRACKER!$D:$D,PASTE_DQS_TRACKER!$C:$C,Swaps_wk!$AQ100,PASTE_DQS_TRACKER!$B:$B,Swaps_wk!I$2,PASTE_DQS_TRACKER!$A:$A,"&gt;="&amp;$A$1,PASTE_DQS_TRACKER!$A:$A,"&lt;="&amp;$A$2)-SUMIFS(PASTE_DQS_TRACKER!$D:$D,PASTE_DQS_TRACKER!$C:$C,Swaps_wk!$AQ100,PASTE_DQS_TRACKER!$E:$E,Swaps_wk!I$2,PASTE_DQS_TRACKER!$A:$A,"&gt;="&amp;$A$1,PASTE_DQS_TRACKER!$A:$A,"&lt;="&amp;$A$2)</f>
        <v>0</v>
      </c>
      <c r="J100" s="6">
        <f>SUMIFS(PASTE_DQS_TRACKER!$D:$D,PASTE_DQS_TRACKER!$C:$C,Swaps_wk!$AQ100,PASTE_DQS_TRACKER!$B:$B,Swaps_wk!J$2,PASTE_DQS_TRACKER!$A:$A,"&gt;="&amp;$A$1,PASTE_DQS_TRACKER!$A:$A,"&lt;="&amp;$A$2)-SUMIFS(PASTE_DQS_TRACKER!$D:$D,PASTE_DQS_TRACKER!$C:$C,Swaps_wk!$AQ100,PASTE_DQS_TRACKER!$E:$E,Swaps_wk!J$2,PASTE_DQS_TRACKER!$A:$A,"&gt;="&amp;$A$1,PASTE_DQS_TRACKER!$A:$A,"&lt;="&amp;$A$2)</f>
        <v>0</v>
      </c>
      <c r="K100" s="6">
        <f>SUMIFS(PASTE_DQS_TRACKER!$D:$D,PASTE_DQS_TRACKER!$C:$C,Swaps_wk!$AQ100,PASTE_DQS_TRACKER!$B:$B,Swaps_wk!K$2,PASTE_DQS_TRACKER!$A:$A,"&gt;="&amp;$A$1,PASTE_DQS_TRACKER!$A:$A,"&lt;="&amp;$A$2)-SUMIFS(PASTE_DQS_TRACKER!$D:$D,PASTE_DQS_TRACKER!$C:$C,Swaps_wk!$AQ100,PASTE_DQS_TRACKER!$E:$E,Swaps_wk!K$2,PASTE_DQS_TRACKER!$A:$A,"&gt;="&amp;$A$1,PASTE_DQS_TRACKER!$A:$A,"&lt;="&amp;$A$2)</f>
        <v>0</v>
      </c>
      <c r="L100" s="6">
        <f>SUMIFS(PASTE_DQS_TRACKER!$D:$D,PASTE_DQS_TRACKER!$C:$C,Swaps_wk!$AQ100,PASTE_DQS_TRACKER!$B:$B,Swaps_wk!L$2,PASTE_DQS_TRACKER!$A:$A,"&gt;="&amp;$A$1,PASTE_DQS_TRACKER!$A:$A,"&lt;="&amp;$A$2)-SUMIFS(PASTE_DQS_TRACKER!$D:$D,PASTE_DQS_TRACKER!$C:$C,Swaps_wk!$AQ100,PASTE_DQS_TRACKER!$E:$E,Swaps_wk!L$2,PASTE_DQS_TRACKER!$A:$A,"&gt;="&amp;$A$1,PASTE_DQS_TRACKER!$A:$A,"&lt;="&amp;$A$2)</f>
        <v>0</v>
      </c>
      <c r="M100" s="6">
        <f>SUMIFS(PASTE_DQS_TRACKER!$D:$D,PASTE_DQS_TRACKER!$C:$C,Swaps_wk!$AQ100,PASTE_DQS_TRACKER!$B:$B,Swaps_wk!M$2,PASTE_DQS_TRACKER!$A:$A,"&gt;="&amp;$A$1,PASTE_DQS_TRACKER!$A:$A,"&lt;="&amp;$A$2)-SUMIFS(PASTE_DQS_TRACKER!$D:$D,PASTE_DQS_TRACKER!$C:$C,Swaps_wk!$AQ100,PASTE_DQS_TRACKER!$E:$E,Swaps_wk!M$2,PASTE_DQS_TRACKER!$A:$A,"&gt;="&amp;$A$1,PASTE_DQS_TRACKER!$A:$A,"&lt;="&amp;$A$2)</f>
        <v>0</v>
      </c>
      <c r="N100" s="6">
        <f>SUMIFS(PASTE_DQS_TRACKER!$D:$D,PASTE_DQS_TRACKER!$C:$C,Swaps_wk!$AQ100,PASTE_DQS_TRACKER!$B:$B,Swaps_wk!N$2,PASTE_DQS_TRACKER!$A:$A,"&gt;="&amp;$A$1,PASTE_DQS_TRACKER!$A:$A,"&lt;="&amp;$A$2)-SUMIFS(PASTE_DQS_TRACKER!$D:$D,PASTE_DQS_TRACKER!$C:$C,Swaps_wk!$AQ100,PASTE_DQS_TRACKER!$E:$E,Swaps_wk!N$2,PASTE_DQS_TRACKER!$A:$A,"&gt;="&amp;$A$1,PASTE_DQS_TRACKER!$A:$A,"&lt;="&amp;$A$2)</f>
        <v>0</v>
      </c>
      <c r="O100" s="6">
        <f>SUMIFS(PASTE_DQS_TRACKER!$D:$D,PASTE_DQS_TRACKER!$C:$C,Swaps_wk!$AQ100,PASTE_DQS_TRACKER!$B:$B,Swaps_wk!O$2,PASTE_DQS_TRACKER!$A:$A,"&gt;="&amp;$A$1,PASTE_DQS_TRACKER!$A:$A,"&lt;="&amp;$A$2)-SUMIFS(PASTE_DQS_TRACKER!$D:$D,PASTE_DQS_TRACKER!$C:$C,Swaps_wk!$AQ100,PASTE_DQS_TRACKER!$E:$E,Swaps_wk!O$2,PASTE_DQS_TRACKER!$A:$A,"&gt;="&amp;$A$1,PASTE_DQS_TRACKER!$A:$A,"&lt;="&amp;$A$2)</f>
        <v>0</v>
      </c>
      <c r="P100" s="6">
        <f>SUMIFS(PASTE_DQS_TRACKER!$D:$D,PASTE_DQS_TRACKER!$C:$C,Swaps_wk!$AQ100,PASTE_DQS_TRACKER!$B:$B,Swaps_wk!P$2,PASTE_DQS_TRACKER!$A:$A,"&gt;="&amp;$A$1,PASTE_DQS_TRACKER!$A:$A,"&lt;="&amp;$A$2)-SUMIFS(PASTE_DQS_TRACKER!$D:$D,PASTE_DQS_TRACKER!$C:$C,Swaps_wk!$AQ100,PASTE_DQS_TRACKER!$E:$E,Swaps_wk!P$2,PASTE_DQS_TRACKER!$A:$A,"&gt;="&amp;$A$1,PASTE_DQS_TRACKER!$A:$A,"&lt;="&amp;$A$2)</f>
        <v>-20</v>
      </c>
      <c r="Q100" s="6">
        <f>SUMIFS(PASTE_DQS_TRACKER!$D:$D,PASTE_DQS_TRACKER!$C:$C,Swaps_wk!$AQ100,PASTE_DQS_TRACKER!$B:$B,Swaps_wk!Q$2,PASTE_DQS_TRACKER!$A:$A,"&gt;="&amp;$A$1,PASTE_DQS_TRACKER!$A:$A,"&lt;="&amp;$A$2)-SUMIFS(PASTE_DQS_TRACKER!$D:$D,PASTE_DQS_TRACKER!$C:$C,Swaps_wk!$AQ100,PASTE_DQS_TRACKER!$E:$E,Swaps_wk!Q$2,PASTE_DQS_TRACKER!$A:$A,"&gt;="&amp;$A$1,PASTE_DQS_TRACKER!$A:$A,"&lt;="&amp;$A$2)</f>
        <v>20</v>
      </c>
      <c r="R100" s="6">
        <f>SUMIFS(PASTE_DQS_TRACKER!$D:$D,PASTE_DQS_TRACKER!$C:$C,Swaps_wk!$AQ100,PASTE_DQS_TRACKER!$B:$B,Swaps_wk!R$2,PASTE_DQS_TRACKER!$A:$A,"&gt;="&amp;$A$1,PASTE_DQS_TRACKER!$A:$A,"&lt;="&amp;$A$2)-SUMIFS(PASTE_DQS_TRACKER!$D:$D,PASTE_DQS_TRACKER!$C:$C,Swaps_wk!$AQ100,PASTE_DQS_TRACKER!$E:$E,Swaps_wk!R$2,PASTE_DQS_TRACKER!$A:$A,"&gt;="&amp;$A$1,PASTE_DQS_TRACKER!$A:$A,"&lt;="&amp;$A$2)</f>
        <v>0</v>
      </c>
      <c r="S100" s="6">
        <f>SUMIFS(PASTE_DQS_TRACKER!$D:$D,PASTE_DQS_TRACKER!$C:$C,Swaps_wk!$AQ100,PASTE_DQS_TRACKER!$B:$B,Swaps_wk!S$2,PASTE_DQS_TRACKER!$A:$A,"&gt;="&amp;$A$1,PASTE_DQS_TRACKER!$A:$A,"&lt;="&amp;$A$2)-SUMIFS(PASTE_DQS_TRACKER!$D:$D,PASTE_DQS_TRACKER!$C:$C,Swaps_wk!$AQ100,PASTE_DQS_TRACKER!$E:$E,Swaps_wk!S$2,PASTE_DQS_TRACKER!$A:$A,"&gt;="&amp;$A$1,PASTE_DQS_TRACKER!$A:$A,"&lt;="&amp;$A$2)</f>
        <v>0</v>
      </c>
      <c r="T100" s="6">
        <f>SUMIFS(PASTE_DQS_TRACKER!$D:$D,PASTE_DQS_TRACKER!$C:$C,Swaps_wk!$AQ100,PASTE_DQS_TRACKER!$B:$B,Swaps_wk!T$2,PASTE_DQS_TRACKER!$A:$A,"&gt;="&amp;$A$1,PASTE_DQS_TRACKER!$A:$A,"&lt;="&amp;$A$2)-SUMIFS(PASTE_DQS_TRACKER!$D:$D,PASTE_DQS_TRACKER!$C:$C,Swaps_wk!$AQ100,PASTE_DQS_TRACKER!$E:$E,Swaps_wk!T$2,PASTE_DQS_TRACKER!$A:$A,"&gt;="&amp;$A$1,PASTE_DQS_TRACKER!$A:$A,"&lt;="&amp;$A$2)</f>
        <v>0</v>
      </c>
      <c r="U100" s="6">
        <f>SUMIFS(PASTE_DQS_TRACKER!$D:$D,PASTE_DQS_TRACKER!$C:$C,Swaps_wk!$AQ100,PASTE_DQS_TRACKER!$B:$B,Swaps_wk!U$2,PASTE_DQS_TRACKER!$A:$A,"&gt;="&amp;$A$1,PASTE_DQS_TRACKER!$A:$A,"&lt;="&amp;$A$2)-SUMIFS(PASTE_DQS_TRACKER!$D:$D,PASTE_DQS_TRACKER!$C:$C,Swaps_wk!$AQ100,PASTE_DQS_TRACKER!$E:$E,Swaps_wk!U$2,PASTE_DQS_TRACKER!$A:$A,"&gt;="&amp;$A$1,PASTE_DQS_TRACKER!$A:$A,"&lt;="&amp;$A$2)</f>
        <v>0</v>
      </c>
      <c r="V100" s="6">
        <f>SUMIFS(PASTE_DQS_TRACKER!$D:$D,PASTE_DQS_TRACKER!$C:$C,Swaps_wk!$AQ100,PASTE_DQS_TRACKER!$B:$B,Swaps_wk!V$2,PASTE_DQS_TRACKER!$A:$A,"&gt;="&amp;$A$1,PASTE_DQS_TRACKER!$A:$A,"&lt;="&amp;$A$2)-SUMIFS(PASTE_DQS_TRACKER!$D:$D,PASTE_DQS_TRACKER!$C:$C,Swaps_wk!$AQ100,PASTE_DQS_TRACKER!$E:$E,Swaps_wk!V$2,PASTE_DQS_TRACKER!$A:$A,"&gt;="&amp;$A$1,PASTE_DQS_TRACKER!$A:$A,"&lt;="&amp;$A$2)</f>
        <v>0</v>
      </c>
      <c r="W100" s="6">
        <f>SUMIFS(PASTE_DQS_TRACKER!$D:$D,PASTE_DQS_TRACKER!$C:$C,Swaps_wk!$AQ100,PASTE_DQS_TRACKER!$B:$B,Swaps_wk!W$2,PASTE_DQS_TRACKER!$A:$A,"&gt;="&amp;$A$1,PASTE_DQS_TRACKER!$A:$A,"&lt;="&amp;$A$2)-SUMIFS(PASTE_DQS_TRACKER!$D:$D,PASTE_DQS_TRACKER!$C:$C,Swaps_wk!$AQ100,PASTE_DQS_TRACKER!$E:$E,Swaps_wk!W$2,PASTE_DQS_TRACKER!$A:$A,"&gt;="&amp;$A$1,PASTE_DQS_TRACKER!$A:$A,"&lt;="&amp;$A$2)</f>
        <v>0</v>
      </c>
      <c r="X100" s="6">
        <f>SUMIFS(PASTE_DQS_TRACKER!$D:$D,PASTE_DQS_TRACKER!$C:$C,Swaps_wk!$AQ100,PASTE_DQS_TRACKER!$B:$B,Swaps_wk!X$2,PASTE_DQS_TRACKER!$A:$A,"&gt;="&amp;$A$1,PASTE_DQS_TRACKER!$A:$A,"&lt;="&amp;$A$2)-SUMIFS(PASTE_DQS_TRACKER!$D:$D,PASTE_DQS_TRACKER!$C:$C,Swaps_wk!$AQ100,PASTE_DQS_TRACKER!$E:$E,Swaps_wk!X$2,PASTE_DQS_TRACKER!$A:$A,"&gt;="&amp;$A$1,PASTE_DQS_TRACKER!$A:$A,"&lt;="&amp;$A$2)</f>
        <v>0</v>
      </c>
      <c r="Y100" s="6">
        <f>SUMIFS(PASTE_DQS_TRACKER!$D:$D,PASTE_DQS_TRACKER!$C:$C,Swaps_wk!$AQ100,PASTE_DQS_TRACKER!$B:$B,Swaps_wk!Y$2,PASTE_DQS_TRACKER!$A:$A,"&gt;="&amp;$A$1,PASTE_DQS_TRACKER!$A:$A,"&lt;="&amp;$A$2)-SUMIFS(PASTE_DQS_TRACKER!$D:$D,PASTE_DQS_TRACKER!$C:$C,Swaps_wk!$AQ100,PASTE_DQS_TRACKER!$E:$E,Swaps_wk!Y$2,PASTE_DQS_TRACKER!$A:$A,"&gt;="&amp;$A$1,PASTE_DQS_TRACKER!$A:$A,"&lt;="&amp;$A$2)</f>
        <v>0</v>
      </c>
      <c r="Z100" s="6">
        <f>SUMIFS(PASTE_DQS_TRACKER!$D:$D,PASTE_DQS_TRACKER!$C:$C,Swaps_wk!$AQ100,PASTE_DQS_TRACKER!$B:$B,Swaps_wk!Z$2,PASTE_DQS_TRACKER!$A:$A,"&gt;="&amp;$A$1,PASTE_DQS_TRACKER!$A:$A,"&lt;="&amp;$A$2)-SUMIFS(PASTE_DQS_TRACKER!$D:$D,PASTE_DQS_TRACKER!$C:$C,Swaps_wk!$AQ100,PASTE_DQS_TRACKER!$E:$E,Swaps_wk!Z$2,PASTE_DQS_TRACKER!$A:$A,"&gt;="&amp;$A$1,PASTE_DQS_TRACKER!$A:$A,"&lt;="&amp;$A$2)</f>
        <v>0</v>
      </c>
      <c r="AA100" s="6">
        <f>SUMIFS(PASTE_DQS_TRACKER!$D:$D,PASTE_DQS_TRACKER!$C:$C,Swaps_wk!$AQ100,PASTE_DQS_TRACKER!$B:$B,Swaps_wk!AA$2,PASTE_DQS_TRACKER!$A:$A,"&gt;="&amp;$A$1,PASTE_DQS_TRACKER!$A:$A,"&lt;="&amp;$A$2)-SUMIFS(PASTE_DQS_TRACKER!$D:$D,PASTE_DQS_TRACKER!$C:$C,Swaps_wk!$AQ100,PASTE_DQS_TRACKER!$E:$E,Swaps_wk!AA$2,PASTE_DQS_TRACKER!$A:$A,"&gt;="&amp;$A$1,PASTE_DQS_TRACKER!$A:$A,"&lt;="&amp;$A$2)</f>
        <v>0</v>
      </c>
      <c r="AB100" s="6">
        <f>SUMIFS(PASTE_DQS_TRACKER!$D:$D,PASTE_DQS_TRACKER!$C:$C,Swaps_wk!$AQ100,PASTE_DQS_TRACKER!$B:$B,Swaps_wk!AB$2,PASTE_DQS_TRACKER!$A:$A,"&gt;="&amp;$A$1,PASTE_DQS_TRACKER!$A:$A,"&lt;="&amp;$A$2)-SUMIFS(PASTE_DQS_TRACKER!$D:$D,PASTE_DQS_TRACKER!$C:$C,Swaps_wk!$AQ100,PASTE_DQS_TRACKER!$E:$E,Swaps_wk!AB$2,PASTE_DQS_TRACKER!$A:$A,"&gt;="&amp;$A$1,PASTE_DQS_TRACKER!$A:$A,"&lt;="&amp;$A$2)</f>
        <v>0</v>
      </c>
      <c r="AC100" s="6">
        <f>SUMIFS(PASTE_DQS_TRACKER!$D:$D,PASTE_DQS_TRACKER!$C:$C,Swaps_wk!$AQ100,PASTE_DQS_TRACKER!$B:$B,Swaps_wk!AC$2,PASTE_DQS_TRACKER!$A:$A,"&gt;="&amp;$A$1,PASTE_DQS_TRACKER!$A:$A,"&lt;="&amp;$A$2)-SUMIFS(PASTE_DQS_TRACKER!$D:$D,PASTE_DQS_TRACKER!$C:$C,Swaps_wk!$AQ100,PASTE_DQS_TRACKER!$E:$E,Swaps_wk!AC$2,PASTE_DQS_TRACKER!$A:$A,"&gt;="&amp;$A$1,PASTE_DQS_TRACKER!$A:$A,"&lt;="&amp;$A$2)</f>
        <v>0</v>
      </c>
      <c r="AD100" s="6">
        <f>SUMIFS(PASTE_DQS_TRACKER!$D:$D,PASTE_DQS_TRACKER!$C:$C,Swaps_wk!$AQ100,PASTE_DQS_TRACKER!$B:$B,Swaps_wk!AD$2,PASTE_DQS_TRACKER!$A:$A,"&gt;="&amp;$A$1,PASTE_DQS_TRACKER!$A:$A,"&lt;="&amp;$A$2)-SUMIFS(PASTE_DQS_TRACKER!$D:$D,PASTE_DQS_TRACKER!$C:$C,Swaps_wk!$AQ100,PASTE_DQS_TRACKER!$E:$E,Swaps_wk!AD$2,PASTE_DQS_TRACKER!$A:$A,"&gt;="&amp;$A$1,PASTE_DQS_TRACKER!$A:$A,"&lt;="&amp;$A$2)</f>
        <v>0</v>
      </c>
      <c r="AE100" s="6">
        <f>SUMIFS(PASTE_DQS_TRACKER!$D:$D,PASTE_DQS_TRACKER!$C:$C,Swaps_wk!$AQ100,PASTE_DQS_TRACKER!$B:$B,Swaps_wk!AE$2,PASTE_DQS_TRACKER!$A:$A,"&gt;="&amp;$A$1,PASTE_DQS_TRACKER!$A:$A,"&lt;="&amp;$A$2)-SUMIFS(PASTE_DQS_TRACKER!$D:$D,PASTE_DQS_TRACKER!$C:$C,Swaps_wk!$AQ100,PASTE_DQS_TRACKER!$E:$E,Swaps_wk!AE$2,PASTE_DQS_TRACKER!$A:$A,"&gt;="&amp;$A$1,PASTE_DQS_TRACKER!$A:$A,"&lt;="&amp;$A$2)</f>
        <v>0</v>
      </c>
      <c r="AF100" s="6">
        <f>SUMIFS(PASTE_DQS_TRACKER!$D:$D,PASTE_DQS_TRACKER!$C:$C,Swaps_wk!$AQ100,PASTE_DQS_TRACKER!$B:$B,Swaps_wk!AF$2,PASTE_DQS_TRACKER!$A:$A,"&gt;="&amp;$A$1,PASTE_DQS_TRACKER!$A:$A,"&lt;="&amp;$A$2)-SUMIFS(PASTE_DQS_TRACKER!$D:$D,PASTE_DQS_TRACKER!$C:$C,Swaps_wk!$AQ100,PASTE_DQS_TRACKER!$E:$E,Swaps_wk!AF$2,PASTE_DQS_TRACKER!$A:$A,"&gt;="&amp;$A$1,PASTE_DQS_TRACKER!$A:$A,"&lt;="&amp;$A$2)</f>
        <v>0</v>
      </c>
      <c r="AG100" s="6">
        <f>SUMIFS(PASTE_DQS_TRACKER!$D:$D,PASTE_DQS_TRACKER!$C:$C,Swaps_wk!$AQ100,PASTE_DQS_TRACKER!$B:$B,Swaps_wk!AG$2,PASTE_DQS_TRACKER!$A:$A,"&gt;="&amp;$A$1,PASTE_DQS_TRACKER!$A:$A,"&lt;="&amp;$A$2)-SUMIFS(PASTE_DQS_TRACKER!$D:$D,PASTE_DQS_TRACKER!$C:$C,Swaps_wk!$AQ100,PASTE_DQS_TRACKER!$E:$E,Swaps_wk!AG$2,PASTE_DQS_TRACKER!$A:$A,"&gt;="&amp;$A$1,PASTE_DQS_TRACKER!$A:$A,"&lt;="&amp;$A$2)</f>
        <v>0</v>
      </c>
      <c r="AH100" s="6">
        <f>SUMIFS(PASTE_DQS_TRACKER!$D:$D,PASTE_DQS_TRACKER!$C:$C,Swaps_wk!$AQ100,PASTE_DQS_TRACKER!$B:$B,Swaps_wk!AH$2,PASTE_DQS_TRACKER!$A:$A,"&gt;="&amp;$A$1,PASTE_DQS_TRACKER!$A:$A,"&lt;="&amp;$A$2)-SUMIFS(PASTE_DQS_TRACKER!$D:$D,PASTE_DQS_TRACKER!$C:$C,Swaps_wk!$AQ100,PASTE_DQS_TRACKER!$E:$E,Swaps_wk!AH$2,PASTE_DQS_TRACKER!$A:$A,"&gt;="&amp;$A$1,PASTE_DQS_TRACKER!$A:$A,"&lt;="&amp;$A$2)</f>
        <v>0</v>
      </c>
      <c r="AI100" s="6">
        <f>SUMIFS(PASTE_DQS_TRACKER!$D:$D,PASTE_DQS_TRACKER!$C:$C,Swaps_wk!$AQ100,PASTE_DQS_TRACKER!$B:$B,Swaps_wk!AI$2,PASTE_DQS_TRACKER!$A:$A,"&gt;="&amp;$A$1,PASTE_DQS_TRACKER!$A:$A,"&lt;="&amp;$A$2)-SUMIFS(PASTE_DQS_TRACKER!$D:$D,PASTE_DQS_TRACKER!$C:$C,Swaps_wk!$AQ100,PASTE_DQS_TRACKER!$E:$E,Swaps_wk!AI$2,PASTE_DQS_TRACKER!$A:$A,"&gt;="&amp;$A$1,PASTE_DQS_TRACKER!$A:$A,"&lt;="&amp;$A$2)</f>
        <v>0</v>
      </c>
      <c r="AJ100" s="6">
        <f>SUMIFS(PASTE_DQS_TRACKER!$D:$D,PASTE_DQS_TRACKER!$C:$C,Swaps_wk!$AQ100,PASTE_DQS_TRACKER!$B:$B,Swaps_wk!AJ$2,PASTE_DQS_TRACKER!$A:$A,"&gt;="&amp;$A$1,PASTE_DQS_TRACKER!$A:$A,"&lt;="&amp;$A$2)-SUMIFS(PASTE_DQS_TRACKER!$D:$D,PASTE_DQS_TRACKER!$C:$C,Swaps_wk!$AQ100,PASTE_DQS_TRACKER!$E:$E,Swaps_wk!AJ$2,PASTE_DQS_TRACKER!$A:$A,"&gt;="&amp;$A$1,PASTE_DQS_TRACKER!$A:$A,"&lt;="&amp;$A$2)</f>
        <v>0</v>
      </c>
      <c r="AK100" s="6">
        <f>SUMIFS(PASTE_DQS_TRACKER!$D:$D,PASTE_DQS_TRACKER!$C:$C,Swaps_wk!$AQ100,PASTE_DQS_TRACKER!$B:$B,Swaps_wk!AK$2,PASTE_DQS_TRACKER!$A:$A,"&gt;="&amp;$A$1,PASTE_DQS_TRACKER!$A:$A,"&lt;="&amp;$A$2)-SUMIFS(PASTE_DQS_TRACKER!$D:$D,PASTE_DQS_TRACKER!$C:$C,Swaps_wk!$AQ100,PASTE_DQS_TRACKER!$E:$E,Swaps_wk!AK$2,PASTE_DQS_TRACKER!$A:$A,"&gt;="&amp;$A$1,PASTE_DQS_TRACKER!$A:$A,"&lt;="&amp;$A$2)</f>
        <v>0</v>
      </c>
      <c r="AL100" s="6">
        <f>SUMIFS(PASTE_DQS_TRACKER!$D:$D,PASTE_DQS_TRACKER!$C:$C,Swaps_wk!$AQ100,PASTE_DQS_TRACKER!$B:$B,Swaps_wk!AL$2,PASTE_DQS_TRACKER!$A:$A,"&gt;="&amp;$A$1,PASTE_DQS_TRACKER!$A:$A,"&lt;="&amp;$A$2)-SUMIFS(PASTE_DQS_TRACKER!$D:$D,PASTE_DQS_TRACKER!$C:$C,Swaps_wk!$AQ100,PASTE_DQS_TRACKER!$E:$E,Swaps_wk!AL$2,PASTE_DQS_TRACKER!$A:$A,"&gt;="&amp;$A$1,PASTE_DQS_TRACKER!$A:$A,"&lt;="&amp;$A$2)</f>
        <v>0</v>
      </c>
      <c r="AM100" s="6">
        <f>SUMIFS(PASTE_DQS_TRACKER!$D:$D,PASTE_DQS_TRACKER!$C:$C,Swaps_wk!$AQ100,PASTE_DQS_TRACKER!$B:$B,Swaps_wk!AM$2,PASTE_DQS_TRACKER!$A:$A,"&gt;="&amp;$A$1,PASTE_DQS_TRACKER!$A:$A,"&lt;="&amp;$A$2)-SUMIFS(PASTE_DQS_TRACKER!$D:$D,PASTE_DQS_TRACKER!$C:$C,Swaps_wk!$AQ100,PASTE_DQS_TRACKER!$E:$E,Swaps_wk!AM$2,PASTE_DQS_TRACKER!$A:$A,"&gt;="&amp;$A$1,PASTE_DQS_TRACKER!$A:$A,"&lt;="&amp;$A$2)</f>
        <v>0</v>
      </c>
      <c r="AN100" s="6">
        <f>SUMIFS(PASTE_DQS_TRACKER!$D:$D,PASTE_DQS_TRACKER!$C:$C,Swaps_wk!$AQ100,PASTE_DQS_TRACKER!$B:$B,Swaps_wk!AN$2,PASTE_DQS_TRACKER!$A:$A,"&gt;="&amp;$A$1,PASTE_DQS_TRACKER!$A:$A,"&lt;="&amp;$A$2)-SUMIFS(PASTE_DQS_TRACKER!$D:$D,PASTE_DQS_TRACKER!$C:$C,Swaps_wk!$AQ100,PASTE_DQS_TRACKER!$E:$E,Swaps_wk!AN$2,PASTE_DQS_TRACKER!$A:$A,"&gt;="&amp;$A$1,PASTE_DQS_TRACKER!$A:$A,"&lt;="&amp;$A$2)</f>
        <v>0</v>
      </c>
      <c r="AO100" s="6">
        <f t="shared" si="2"/>
        <v>0</v>
      </c>
      <c r="AP100">
        <v>99</v>
      </c>
      <c r="AQ100" t="str">
        <f t="shared" si="4"/>
        <v>HER/07A/MM</v>
      </c>
    </row>
    <row r="101" spans="1:43" x14ac:dyDescent="0.25">
      <c r="A101" t="s">
        <v>338</v>
      </c>
      <c r="B101" s="6">
        <f>SUMIFS(PASTE_DQS_TRACKER!$D:$D,PASTE_DQS_TRACKER!$C:$C,Swaps_wk!$AQ101,PASTE_DQS_TRACKER!$B:$B,Swaps_wk!B$2,PASTE_DQS_TRACKER!$A:$A,"&gt;="&amp;$A$1,PASTE_DQS_TRACKER!$A:$A,"&lt;="&amp;$A$2)-SUMIFS(PASTE_DQS_TRACKER!$D:$D,PASTE_DQS_TRACKER!$C:$C,Swaps_wk!$AQ101,PASTE_DQS_TRACKER!$E:$E,Swaps_wk!B$2,PASTE_DQS_TRACKER!$A:$A,"&gt;="&amp;$A$1,PASTE_DQS_TRACKER!$A:$A,"&lt;="&amp;$A$2)</f>
        <v>0</v>
      </c>
      <c r="C101" s="6">
        <f>SUMIFS(PASTE_DQS_TRACKER!$D:$D,PASTE_DQS_TRACKER!$C:$C,Swaps_wk!$AQ101,PASTE_DQS_TRACKER!$B:$B,Swaps_wk!C$2,PASTE_DQS_TRACKER!$A:$A,"&gt;="&amp;$A$1,PASTE_DQS_TRACKER!$A:$A,"&lt;="&amp;$A$2)-SUMIFS(PASTE_DQS_TRACKER!$D:$D,PASTE_DQS_TRACKER!$C:$C,Swaps_wk!$AQ101,PASTE_DQS_TRACKER!$E:$E,Swaps_wk!C$2,PASTE_DQS_TRACKER!$A:$A,"&gt;="&amp;$A$1,PASTE_DQS_TRACKER!$A:$A,"&lt;="&amp;$A$2)</f>
        <v>0</v>
      </c>
      <c r="D101" s="6">
        <f>SUMIFS(PASTE_DQS_TRACKER!$D:$D,PASTE_DQS_TRACKER!$C:$C,Swaps_wk!$AQ101,PASTE_DQS_TRACKER!$B:$B,Swaps_wk!D$2,PASTE_DQS_TRACKER!$A:$A,"&gt;="&amp;$A$1,PASTE_DQS_TRACKER!$A:$A,"&lt;="&amp;$A$2)-SUMIFS(PASTE_DQS_TRACKER!$D:$D,PASTE_DQS_TRACKER!$C:$C,Swaps_wk!$AQ101,PASTE_DQS_TRACKER!$E:$E,Swaps_wk!D$2,PASTE_DQS_TRACKER!$A:$A,"&gt;="&amp;$A$1,PASTE_DQS_TRACKER!$A:$A,"&lt;="&amp;$A$2)</f>
        <v>0</v>
      </c>
      <c r="E101" s="6">
        <f>SUMIFS(PASTE_DQS_TRACKER!$D:$D,PASTE_DQS_TRACKER!$C:$C,Swaps_wk!$AQ101,PASTE_DQS_TRACKER!$B:$B,Swaps_wk!E$2,PASTE_DQS_TRACKER!$A:$A,"&gt;="&amp;$A$1,PASTE_DQS_TRACKER!$A:$A,"&lt;="&amp;$A$2)-SUMIFS(PASTE_DQS_TRACKER!$D:$D,PASTE_DQS_TRACKER!$C:$C,Swaps_wk!$AQ101,PASTE_DQS_TRACKER!$E:$E,Swaps_wk!E$2,PASTE_DQS_TRACKER!$A:$A,"&gt;="&amp;$A$1,PASTE_DQS_TRACKER!$A:$A,"&lt;="&amp;$A$2)</f>
        <v>0</v>
      </c>
      <c r="F101" s="6">
        <f>SUMIFS(PASTE_DQS_TRACKER!$D:$D,PASTE_DQS_TRACKER!$C:$C,Swaps_wk!$AQ101,PASTE_DQS_TRACKER!$B:$B,Swaps_wk!F$2,PASTE_DQS_TRACKER!$A:$A,"&gt;="&amp;$A$1,PASTE_DQS_TRACKER!$A:$A,"&lt;="&amp;$A$2)-SUMIFS(PASTE_DQS_TRACKER!$D:$D,PASTE_DQS_TRACKER!$C:$C,Swaps_wk!$AQ101,PASTE_DQS_TRACKER!$E:$E,Swaps_wk!F$2,PASTE_DQS_TRACKER!$A:$A,"&gt;="&amp;$A$1,PASTE_DQS_TRACKER!$A:$A,"&lt;="&amp;$A$2)</f>
        <v>0</v>
      </c>
      <c r="G101" s="6">
        <f>SUMIFS(PASTE_DQS_TRACKER!$D:$D,PASTE_DQS_TRACKER!$C:$C,Swaps_wk!$AQ101,PASTE_DQS_TRACKER!$B:$B,Swaps_wk!G$2,PASTE_DQS_TRACKER!$A:$A,"&gt;="&amp;$A$1,PASTE_DQS_TRACKER!$A:$A,"&lt;="&amp;$A$2)-SUMIFS(PASTE_DQS_TRACKER!$D:$D,PASTE_DQS_TRACKER!$C:$C,Swaps_wk!$AQ101,PASTE_DQS_TRACKER!$E:$E,Swaps_wk!G$2,PASTE_DQS_TRACKER!$A:$A,"&gt;="&amp;$A$1,PASTE_DQS_TRACKER!$A:$A,"&lt;="&amp;$A$2)</f>
        <v>0</v>
      </c>
      <c r="H101" s="6">
        <f>SUMIFS(PASTE_DQS_TRACKER!$D:$D,PASTE_DQS_TRACKER!$C:$C,Swaps_wk!$AQ101,PASTE_DQS_TRACKER!$B:$B,Swaps_wk!H$2,PASTE_DQS_TRACKER!$A:$A,"&gt;="&amp;$A$1,PASTE_DQS_TRACKER!$A:$A,"&lt;="&amp;$A$2)-SUMIFS(PASTE_DQS_TRACKER!$D:$D,PASTE_DQS_TRACKER!$C:$C,Swaps_wk!$AQ101,PASTE_DQS_TRACKER!$E:$E,Swaps_wk!H$2,PASTE_DQS_TRACKER!$A:$A,"&gt;="&amp;$A$1,PASTE_DQS_TRACKER!$A:$A,"&lt;="&amp;$A$2)</f>
        <v>0</v>
      </c>
      <c r="I101" s="6">
        <f>SUMIFS(PASTE_DQS_TRACKER!$D:$D,PASTE_DQS_TRACKER!$C:$C,Swaps_wk!$AQ101,PASTE_DQS_TRACKER!$B:$B,Swaps_wk!I$2,PASTE_DQS_TRACKER!$A:$A,"&gt;="&amp;$A$1,PASTE_DQS_TRACKER!$A:$A,"&lt;="&amp;$A$2)-SUMIFS(PASTE_DQS_TRACKER!$D:$D,PASTE_DQS_TRACKER!$C:$C,Swaps_wk!$AQ101,PASTE_DQS_TRACKER!$E:$E,Swaps_wk!I$2,PASTE_DQS_TRACKER!$A:$A,"&gt;="&amp;$A$1,PASTE_DQS_TRACKER!$A:$A,"&lt;="&amp;$A$2)</f>
        <v>0</v>
      </c>
      <c r="J101" s="6">
        <f>SUMIFS(PASTE_DQS_TRACKER!$D:$D,PASTE_DQS_TRACKER!$C:$C,Swaps_wk!$AQ101,PASTE_DQS_TRACKER!$B:$B,Swaps_wk!J$2,PASTE_DQS_TRACKER!$A:$A,"&gt;="&amp;$A$1,PASTE_DQS_TRACKER!$A:$A,"&lt;="&amp;$A$2)-SUMIFS(PASTE_DQS_TRACKER!$D:$D,PASTE_DQS_TRACKER!$C:$C,Swaps_wk!$AQ101,PASTE_DQS_TRACKER!$E:$E,Swaps_wk!J$2,PASTE_DQS_TRACKER!$A:$A,"&gt;="&amp;$A$1,PASTE_DQS_TRACKER!$A:$A,"&lt;="&amp;$A$2)</f>
        <v>0</v>
      </c>
      <c r="K101" s="6">
        <f>SUMIFS(PASTE_DQS_TRACKER!$D:$D,PASTE_DQS_TRACKER!$C:$C,Swaps_wk!$AQ101,PASTE_DQS_TRACKER!$B:$B,Swaps_wk!K$2,PASTE_DQS_TRACKER!$A:$A,"&gt;="&amp;$A$1,PASTE_DQS_TRACKER!$A:$A,"&lt;="&amp;$A$2)-SUMIFS(PASTE_DQS_TRACKER!$D:$D,PASTE_DQS_TRACKER!$C:$C,Swaps_wk!$AQ101,PASTE_DQS_TRACKER!$E:$E,Swaps_wk!K$2,PASTE_DQS_TRACKER!$A:$A,"&gt;="&amp;$A$1,PASTE_DQS_TRACKER!$A:$A,"&lt;="&amp;$A$2)</f>
        <v>0</v>
      </c>
      <c r="L101" s="6">
        <f>SUMIFS(PASTE_DQS_TRACKER!$D:$D,PASTE_DQS_TRACKER!$C:$C,Swaps_wk!$AQ101,PASTE_DQS_TRACKER!$B:$B,Swaps_wk!L$2,PASTE_DQS_TRACKER!$A:$A,"&gt;="&amp;$A$1,PASTE_DQS_TRACKER!$A:$A,"&lt;="&amp;$A$2)-SUMIFS(PASTE_DQS_TRACKER!$D:$D,PASTE_DQS_TRACKER!$C:$C,Swaps_wk!$AQ101,PASTE_DQS_TRACKER!$E:$E,Swaps_wk!L$2,PASTE_DQS_TRACKER!$A:$A,"&gt;="&amp;$A$1,PASTE_DQS_TRACKER!$A:$A,"&lt;="&amp;$A$2)</f>
        <v>0</v>
      </c>
      <c r="M101" s="6">
        <f>SUMIFS(PASTE_DQS_TRACKER!$D:$D,PASTE_DQS_TRACKER!$C:$C,Swaps_wk!$AQ101,PASTE_DQS_TRACKER!$B:$B,Swaps_wk!M$2,PASTE_DQS_TRACKER!$A:$A,"&gt;="&amp;$A$1,PASTE_DQS_TRACKER!$A:$A,"&lt;="&amp;$A$2)-SUMIFS(PASTE_DQS_TRACKER!$D:$D,PASTE_DQS_TRACKER!$C:$C,Swaps_wk!$AQ101,PASTE_DQS_TRACKER!$E:$E,Swaps_wk!M$2,PASTE_DQS_TRACKER!$A:$A,"&gt;="&amp;$A$1,PASTE_DQS_TRACKER!$A:$A,"&lt;="&amp;$A$2)</f>
        <v>0</v>
      </c>
      <c r="N101" s="6">
        <f>SUMIFS(PASTE_DQS_TRACKER!$D:$D,PASTE_DQS_TRACKER!$C:$C,Swaps_wk!$AQ101,PASTE_DQS_TRACKER!$B:$B,Swaps_wk!N$2,PASTE_DQS_TRACKER!$A:$A,"&gt;="&amp;$A$1,PASTE_DQS_TRACKER!$A:$A,"&lt;="&amp;$A$2)-SUMIFS(PASTE_DQS_TRACKER!$D:$D,PASTE_DQS_TRACKER!$C:$C,Swaps_wk!$AQ101,PASTE_DQS_TRACKER!$E:$E,Swaps_wk!N$2,PASTE_DQS_TRACKER!$A:$A,"&gt;="&amp;$A$1,PASTE_DQS_TRACKER!$A:$A,"&lt;="&amp;$A$2)</f>
        <v>0</v>
      </c>
      <c r="O101" s="6">
        <f>SUMIFS(PASTE_DQS_TRACKER!$D:$D,PASTE_DQS_TRACKER!$C:$C,Swaps_wk!$AQ101,PASTE_DQS_TRACKER!$B:$B,Swaps_wk!O$2,PASTE_DQS_TRACKER!$A:$A,"&gt;="&amp;$A$1,PASTE_DQS_TRACKER!$A:$A,"&lt;="&amp;$A$2)-SUMIFS(PASTE_DQS_TRACKER!$D:$D,PASTE_DQS_TRACKER!$C:$C,Swaps_wk!$AQ101,PASTE_DQS_TRACKER!$E:$E,Swaps_wk!O$2,PASTE_DQS_TRACKER!$A:$A,"&gt;="&amp;$A$1,PASTE_DQS_TRACKER!$A:$A,"&lt;="&amp;$A$2)</f>
        <v>0</v>
      </c>
      <c r="P101" s="6">
        <f>SUMIFS(PASTE_DQS_TRACKER!$D:$D,PASTE_DQS_TRACKER!$C:$C,Swaps_wk!$AQ101,PASTE_DQS_TRACKER!$B:$B,Swaps_wk!P$2,PASTE_DQS_TRACKER!$A:$A,"&gt;="&amp;$A$1,PASTE_DQS_TRACKER!$A:$A,"&lt;="&amp;$A$2)-SUMIFS(PASTE_DQS_TRACKER!$D:$D,PASTE_DQS_TRACKER!$C:$C,Swaps_wk!$AQ101,PASTE_DQS_TRACKER!$E:$E,Swaps_wk!P$2,PASTE_DQS_TRACKER!$A:$A,"&gt;="&amp;$A$1,PASTE_DQS_TRACKER!$A:$A,"&lt;="&amp;$A$2)</f>
        <v>0</v>
      </c>
      <c r="Q101" s="6">
        <f>SUMIFS(PASTE_DQS_TRACKER!$D:$D,PASTE_DQS_TRACKER!$C:$C,Swaps_wk!$AQ101,PASTE_DQS_TRACKER!$B:$B,Swaps_wk!Q$2,PASTE_DQS_TRACKER!$A:$A,"&gt;="&amp;$A$1,PASTE_DQS_TRACKER!$A:$A,"&lt;="&amp;$A$2)-SUMIFS(PASTE_DQS_TRACKER!$D:$D,PASTE_DQS_TRACKER!$C:$C,Swaps_wk!$AQ101,PASTE_DQS_TRACKER!$E:$E,Swaps_wk!Q$2,PASTE_DQS_TRACKER!$A:$A,"&gt;="&amp;$A$1,PASTE_DQS_TRACKER!$A:$A,"&lt;="&amp;$A$2)</f>
        <v>0</v>
      </c>
      <c r="R101" s="6">
        <f>SUMIFS(PASTE_DQS_TRACKER!$D:$D,PASTE_DQS_TRACKER!$C:$C,Swaps_wk!$AQ101,PASTE_DQS_TRACKER!$B:$B,Swaps_wk!R$2,PASTE_DQS_TRACKER!$A:$A,"&gt;="&amp;$A$1,PASTE_DQS_TRACKER!$A:$A,"&lt;="&amp;$A$2)-SUMIFS(PASTE_DQS_TRACKER!$D:$D,PASTE_DQS_TRACKER!$C:$C,Swaps_wk!$AQ101,PASTE_DQS_TRACKER!$E:$E,Swaps_wk!R$2,PASTE_DQS_TRACKER!$A:$A,"&gt;="&amp;$A$1,PASTE_DQS_TRACKER!$A:$A,"&lt;="&amp;$A$2)</f>
        <v>0</v>
      </c>
      <c r="S101" s="6">
        <f>SUMIFS(PASTE_DQS_TRACKER!$D:$D,PASTE_DQS_TRACKER!$C:$C,Swaps_wk!$AQ101,PASTE_DQS_TRACKER!$B:$B,Swaps_wk!S$2,PASTE_DQS_TRACKER!$A:$A,"&gt;="&amp;$A$1,PASTE_DQS_TRACKER!$A:$A,"&lt;="&amp;$A$2)-SUMIFS(PASTE_DQS_TRACKER!$D:$D,PASTE_DQS_TRACKER!$C:$C,Swaps_wk!$AQ101,PASTE_DQS_TRACKER!$E:$E,Swaps_wk!S$2,PASTE_DQS_TRACKER!$A:$A,"&gt;="&amp;$A$1,PASTE_DQS_TRACKER!$A:$A,"&lt;="&amp;$A$2)</f>
        <v>0</v>
      </c>
      <c r="T101" s="6">
        <f>SUMIFS(PASTE_DQS_TRACKER!$D:$D,PASTE_DQS_TRACKER!$C:$C,Swaps_wk!$AQ101,PASTE_DQS_TRACKER!$B:$B,Swaps_wk!T$2,PASTE_DQS_TRACKER!$A:$A,"&gt;="&amp;$A$1,PASTE_DQS_TRACKER!$A:$A,"&lt;="&amp;$A$2)-SUMIFS(PASTE_DQS_TRACKER!$D:$D,PASTE_DQS_TRACKER!$C:$C,Swaps_wk!$AQ101,PASTE_DQS_TRACKER!$E:$E,Swaps_wk!T$2,PASTE_DQS_TRACKER!$A:$A,"&gt;="&amp;$A$1,PASTE_DQS_TRACKER!$A:$A,"&lt;="&amp;$A$2)</f>
        <v>0</v>
      </c>
      <c r="U101" s="6">
        <f>SUMIFS(PASTE_DQS_TRACKER!$D:$D,PASTE_DQS_TRACKER!$C:$C,Swaps_wk!$AQ101,PASTE_DQS_TRACKER!$B:$B,Swaps_wk!U$2,PASTE_DQS_TRACKER!$A:$A,"&gt;="&amp;$A$1,PASTE_DQS_TRACKER!$A:$A,"&lt;="&amp;$A$2)-SUMIFS(PASTE_DQS_TRACKER!$D:$D,PASTE_DQS_TRACKER!$C:$C,Swaps_wk!$AQ101,PASTE_DQS_TRACKER!$E:$E,Swaps_wk!U$2,PASTE_DQS_TRACKER!$A:$A,"&gt;="&amp;$A$1,PASTE_DQS_TRACKER!$A:$A,"&lt;="&amp;$A$2)</f>
        <v>0</v>
      </c>
      <c r="V101" s="6">
        <f>SUMIFS(PASTE_DQS_TRACKER!$D:$D,PASTE_DQS_TRACKER!$C:$C,Swaps_wk!$AQ101,PASTE_DQS_TRACKER!$B:$B,Swaps_wk!V$2,PASTE_DQS_TRACKER!$A:$A,"&gt;="&amp;$A$1,PASTE_DQS_TRACKER!$A:$A,"&lt;="&amp;$A$2)-SUMIFS(PASTE_DQS_TRACKER!$D:$D,PASTE_DQS_TRACKER!$C:$C,Swaps_wk!$AQ101,PASTE_DQS_TRACKER!$E:$E,Swaps_wk!V$2,PASTE_DQS_TRACKER!$A:$A,"&gt;="&amp;$A$1,PASTE_DQS_TRACKER!$A:$A,"&lt;="&amp;$A$2)</f>
        <v>0</v>
      </c>
      <c r="W101" s="6">
        <f>SUMIFS(PASTE_DQS_TRACKER!$D:$D,PASTE_DQS_TRACKER!$C:$C,Swaps_wk!$AQ101,PASTE_DQS_TRACKER!$B:$B,Swaps_wk!W$2,PASTE_DQS_TRACKER!$A:$A,"&gt;="&amp;$A$1,PASTE_DQS_TRACKER!$A:$A,"&lt;="&amp;$A$2)-SUMIFS(PASTE_DQS_TRACKER!$D:$D,PASTE_DQS_TRACKER!$C:$C,Swaps_wk!$AQ101,PASTE_DQS_TRACKER!$E:$E,Swaps_wk!W$2,PASTE_DQS_TRACKER!$A:$A,"&gt;="&amp;$A$1,PASTE_DQS_TRACKER!$A:$A,"&lt;="&amp;$A$2)</f>
        <v>0</v>
      </c>
      <c r="X101" s="6">
        <f>SUMIFS(PASTE_DQS_TRACKER!$D:$D,PASTE_DQS_TRACKER!$C:$C,Swaps_wk!$AQ101,PASTE_DQS_TRACKER!$B:$B,Swaps_wk!X$2,PASTE_DQS_TRACKER!$A:$A,"&gt;="&amp;$A$1,PASTE_DQS_TRACKER!$A:$A,"&lt;="&amp;$A$2)-SUMIFS(PASTE_DQS_TRACKER!$D:$D,PASTE_DQS_TRACKER!$C:$C,Swaps_wk!$AQ101,PASTE_DQS_TRACKER!$E:$E,Swaps_wk!X$2,PASTE_DQS_TRACKER!$A:$A,"&gt;="&amp;$A$1,PASTE_DQS_TRACKER!$A:$A,"&lt;="&amp;$A$2)</f>
        <v>0</v>
      </c>
      <c r="Y101" s="6">
        <f>SUMIFS(PASTE_DQS_TRACKER!$D:$D,PASTE_DQS_TRACKER!$C:$C,Swaps_wk!$AQ101,PASTE_DQS_TRACKER!$B:$B,Swaps_wk!Y$2,PASTE_DQS_TRACKER!$A:$A,"&gt;="&amp;$A$1,PASTE_DQS_TRACKER!$A:$A,"&lt;="&amp;$A$2)-SUMIFS(PASTE_DQS_TRACKER!$D:$D,PASTE_DQS_TRACKER!$C:$C,Swaps_wk!$AQ101,PASTE_DQS_TRACKER!$E:$E,Swaps_wk!Y$2,PASTE_DQS_TRACKER!$A:$A,"&gt;="&amp;$A$1,PASTE_DQS_TRACKER!$A:$A,"&lt;="&amp;$A$2)</f>
        <v>0</v>
      </c>
      <c r="Z101" s="6">
        <f>SUMIFS(PASTE_DQS_TRACKER!$D:$D,PASTE_DQS_TRACKER!$C:$C,Swaps_wk!$AQ101,PASTE_DQS_TRACKER!$B:$B,Swaps_wk!Z$2,PASTE_DQS_TRACKER!$A:$A,"&gt;="&amp;$A$1,PASTE_DQS_TRACKER!$A:$A,"&lt;="&amp;$A$2)-SUMIFS(PASTE_DQS_TRACKER!$D:$D,PASTE_DQS_TRACKER!$C:$C,Swaps_wk!$AQ101,PASTE_DQS_TRACKER!$E:$E,Swaps_wk!Z$2,PASTE_DQS_TRACKER!$A:$A,"&gt;="&amp;$A$1,PASTE_DQS_TRACKER!$A:$A,"&lt;="&amp;$A$2)</f>
        <v>0</v>
      </c>
      <c r="AA101" s="6">
        <f>SUMIFS(PASTE_DQS_TRACKER!$D:$D,PASTE_DQS_TRACKER!$C:$C,Swaps_wk!$AQ101,PASTE_DQS_TRACKER!$B:$B,Swaps_wk!AA$2,PASTE_DQS_TRACKER!$A:$A,"&gt;="&amp;$A$1,PASTE_DQS_TRACKER!$A:$A,"&lt;="&amp;$A$2)-SUMIFS(PASTE_DQS_TRACKER!$D:$D,PASTE_DQS_TRACKER!$C:$C,Swaps_wk!$AQ101,PASTE_DQS_TRACKER!$E:$E,Swaps_wk!AA$2,PASTE_DQS_TRACKER!$A:$A,"&gt;="&amp;$A$1,PASTE_DQS_TRACKER!$A:$A,"&lt;="&amp;$A$2)</f>
        <v>0</v>
      </c>
      <c r="AB101" s="6">
        <f>SUMIFS(PASTE_DQS_TRACKER!$D:$D,PASTE_DQS_TRACKER!$C:$C,Swaps_wk!$AQ101,PASTE_DQS_TRACKER!$B:$B,Swaps_wk!AB$2,PASTE_DQS_TRACKER!$A:$A,"&gt;="&amp;$A$1,PASTE_DQS_TRACKER!$A:$A,"&lt;="&amp;$A$2)-SUMIFS(PASTE_DQS_TRACKER!$D:$D,PASTE_DQS_TRACKER!$C:$C,Swaps_wk!$AQ101,PASTE_DQS_TRACKER!$E:$E,Swaps_wk!AB$2,PASTE_DQS_TRACKER!$A:$A,"&gt;="&amp;$A$1,PASTE_DQS_TRACKER!$A:$A,"&lt;="&amp;$A$2)</f>
        <v>0</v>
      </c>
      <c r="AC101" s="6">
        <f>SUMIFS(PASTE_DQS_TRACKER!$D:$D,PASTE_DQS_TRACKER!$C:$C,Swaps_wk!$AQ101,PASTE_DQS_TRACKER!$B:$B,Swaps_wk!AC$2,PASTE_DQS_TRACKER!$A:$A,"&gt;="&amp;$A$1,PASTE_DQS_TRACKER!$A:$A,"&lt;="&amp;$A$2)-SUMIFS(PASTE_DQS_TRACKER!$D:$D,PASTE_DQS_TRACKER!$C:$C,Swaps_wk!$AQ101,PASTE_DQS_TRACKER!$E:$E,Swaps_wk!AC$2,PASTE_DQS_TRACKER!$A:$A,"&gt;="&amp;$A$1,PASTE_DQS_TRACKER!$A:$A,"&lt;="&amp;$A$2)</f>
        <v>0</v>
      </c>
      <c r="AD101" s="6">
        <f>SUMIFS(PASTE_DQS_TRACKER!$D:$D,PASTE_DQS_TRACKER!$C:$C,Swaps_wk!$AQ101,PASTE_DQS_TRACKER!$B:$B,Swaps_wk!AD$2,PASTE_DQS_TRACKER!$A:$A,"&gt;="&amp;$A$1,PASTE_DQS_TRACKER!$A:$A,"&lt;="&amp;$A$2)-SUMIFS(PASTE_DQS_TRACKER!$D:$D,PASTE_DQS_TRACKER!$C:$C,Swaps_wk!$AQ101,PASTE_DQS_TRACKER!$E:$E,Swaps_wk!AD$2,PASTE_DQS_TRACKER!$A:$A,"&gt;="&amp;$A$1,PASTE_DQS_TRACKER!$A:$A,"&lt;="&amp;$A$2)</f>
        <v>0</v>
      </c>
      <c r="AE101" s="6">
        <f>SUMIFS(PASTE_DQS_TRACKER!$D:$D,PASTE_DQS_TRACKER!$C:$C,Swaps_wk!$AQ101,PASTE_DQS_TRACKER!$B:$B,Swaps_wk!AE$2,PASTE_DQS_TRACKER!$A:$A,"&gt;="&amp;$A$1,PASTE_DQS_TRACKER!$A:$A,"&lt;="&amp;$A$2)-SUMIFS(PASTE_DQS_TRACKER!$D:$D,PASTE_DQS_TRACKER!$C:$C,Swaps_wk!$AQ101,PASTE_DQS_TRACKER!$E:$E,Swaps_wk!AE$2,PASTE_DQS_TRACKER!$A:$A,"&gt;="&amp;$A$1,PASTE_DQS_TRACKER!$A:$A,"&lt;="&amp;$A$2)</f>
        <v>0</v>
      </c>
      <c r="AF101" s="6">
        <f>SUMIFS(PASTE_DQS_TRACKER!$D:$D,PASTE_DQS_TRACKER!$C:$C,Swaps_wk!$AQ101,PASTE_DQS_TRACKER!$B:$B,Swaps_wk!AF$2,PASTE_DQS_TRACKER!$A:$A,"&gt;="&amp;$A$1,PASTE_DQS_TRACKER!$A:$A,"&lt;="&amp;$A$2)-SUMIFS(PASTE_DQS_TRACKER!$D:$D,PASTE_DQS_TRACKER!$C:$C,Swaps_wk!$AQ101,PASTE_DQS_TRACKER!$E:$E,Swaps_wk!AF$2,PASTE_DQS_TRACKER!$A:$A,"&gt;="&amp;$A$1,PASTE_DQS_TRACKER!$A:$A,"&lt;="&amp;$A$2)</f>
        <v>0</v>
      </c>
      <c r="AG101" s="6">
        <f>SUMIFS(PASTE_DQS_TRACKER!$D:$D,PASTE_DQS_TRACKER!$C:$C,Swaps_wk!$AQ101,PASTE_DQS_TRACKER!$B:$B,Swaps_wk!AG$2,PASTE_DQS_TRACKER!$A:$A,"&gt;="&amp;$A$1,PASTE_DQS_TRACKER!$A:$A,"&lt;="&amp;$A$2)-SUMIFS(PASTE_DQS_TRACKER!$D:$D,PASTE_DQS_TRACKER!$C:$C,Swaps_wk!$AQ101,PASTE_DQS_TRACKER!$E:$E,Swaps_wk!AG$2,PASTE_DQS_TRACKER!$A:$A,"&gt;="&amp;$A$1,PASTE_DQS_TRACKER!$A:$A,"&lt;="&amp;$A$2)</f>
        <v>0</v>
      </c>
      <c r="AH101" s="6">
        <f>SUMIFS(PASTE_DQS_TRACKER!$D:$D,PASTE_DQS_TRACKER!$C:$C,Swaps_wk!$AQ101,PASTE_DQS_TRACKER!$B:$B,Swaps_wk!AH$2,PASTE_DQS_TRACKER!$A:$A,"&gt;="&amp;$A$1,PASTE_DQS_TRACKER!$A:$A,"&lt;="&amp;$A$2)-SUMIFS(PASTE_DQS_TRACKER!$D:$D,PASTE_DQS_TRACKER!$C:$C,Swaps_wk!$AQ101,PASTE_DQS_TRACKER!$E:$E,Swaps_wk!AH$2,PASTE_DQS_TRACKER!$A:$A,"&gt;="&amp;$A$1,PASTE_DQS_TRACKER!$A:$A,"&lt;="&amp;$A$2)</f>
        <v>0</v>
      </c>
      <c r="AI101" s="6">
        <f>SUMIFS(PASTE_DQS_TRACKER!$D:$D,PASTE_DQS_TRACKER!$C:$C,Swaps_wk!$AQ101,PASTE_DQS_TRACKER!$B:$B,Swaps_wk!AI$2,PASTE_DQS_TRACKER!$A:$A,"&gt;="&amp;$A$1,PASTE_DQS_TRACKER!$A:$A,"&lt;="&amp;$A$2)-SUMIFS(PASTE_DQS_TRACKER!$D:$D,PASTE_DQS_TRACKER!$C:$C,Swaps_wk!$AQ101,PASTE_DQS_TRACKER!$E:$E,Swaps_wk!AI$2,PASTE_DQS_TRACKER!$A:$A,"&gt;="&amp;$A$1,PASTE_DQS_TRACKER!$A:$A,"&lt;="&amp;$A$2)</f>
        <v>0</v>
      </c>
      <c r="AJ101" s="6">
        <f>SUMIFS(PASTE_DQS_TRACKER!$D:$D,PASTE_DQS_TRACKER!$C:$C,Swaps_wk!$AQ101,PASTE_DQS_TRACKER!$B:$B,Swaps_wk!AJ$2,PASTE_DQS_TRACKER!$A:$A,"&gt;="&amp;$A$1,PASTE_DQS_TRACKER!$A:$A,"&lt;="&amp;$A$2)-SUMIFS(PASTE_DQS_TRACKER!$D:$D,PASTE_DQS_TRACKER!$C:$C,Swaps_wk!$AQ101,PASTE_DQS_TRACKER!$E:$E,Swaps_wk!AJ$2,PASTE_DQS_TRACKER!$A:$A,"&gt;="&amp;$A$1,PASTE_DQS_TRACKER!$A:$A,"&lt;="&amp;$A$2)</f>
        <v>0</v>
      </c>
      <c r="AK101" s="6">
        <f>SUMIFS(PASTE_DQS_TRACKER!$D:$D,PASTE_DQS_TRACKER!$C:$C,Swaps_wk!$AQ101,PASTE_DQS_TRACKER!$B:$B,Swaps_wk!AK$2,PASTE_DQS_TRACKER!$A:$A,"&gt;="&amp;$A$1,PASTE_DQS_TRACKER!$A:$A,"&lt;="&amp;$A$2)-SUMIFS(PASTE_DQS_TRACKER!$D:$D,PASTE_DQS_TRACKER!$C:$C,Swaps_wk!$AQ101,PASTE_DQS_TRACKER!$E:$E,Swaps_wk!AK$2,PASTE_DQS_TRACKER!$A:$A,"&gt;="&amp;$A$1,PASTE_DQS_TRACKER!$A:$A,"&lt;="&amp;$A$2)</f>
        <v>0</v>
      </c>
      <c r="AL101" s="6">
        <f>SUMIFS(PASTE_DQS_TRACKER!$D:$D,PASTE_DQS_TRACKER!$C:$C,Swaps_wk!$AQ101,PASTE_DQS_TRACKER!$B:$B,Swaps_wk!AL$2,PASTE_DQS_TRACKER!$A:$A,"&gt;="&amp;$A$1,PASTE_DQS_TRACKER!$A:$A,"&lt;="&amp;$A$2)-SUMIFS(PASTE_DQS_TRACKER!$D:$D,PASTE_DQS_TRACKER!$C:$C,Swaps_wk!$AQ101,PASTE_DQS_TRACKER!$E:$E,Swaps_wk!AL$2,PASTE_DQS_TRACKER!$A:$A,"&gt;="&amp;$A$1,PASTE_DQS_TRACKER!$A:$A,"&lt;="&amp;$A$2)</f>
        <v>0</v>
      </c>
      <c r="AM101" s="6">
        <f>SUMIFS(PASTE_DQS_TRACKER!$D:$D,PASTE_DQS_TRACKER!$C:$C,Swaps_wk!$AQ101,PASTE_DQS_TRACKER!$B:$B,Swaps_wk!AM$2,PASTE_DQS_TRACKER!$A:$A,"&gt;="&amp;$A$1,PASTE_DQS_TRACKER!$A:$A,"&lt;="&amp;$A$2)-SUMIFS(PASTE_DQS_TRACKER!$D:$D,PASTE_DQS_TRACKER!$C:$C,Swaps_wk!$AQ101,PASTE_DQS_TRACKER!$E:$E,Swaps_wk!AM$2,PASTE_DQS_TRACKER!$A:$A,"&gt;="&amp;$A$1,PASTE_DQS_TRACKER!$A:$A,"&lt;="&amp;$A$2)</f>
        <v>0</v>
      </c>
      <c r="AN101" s="6">
        <f>SUMIFS(PASTE_DQS_TRACKER!$D:$D,PASTE_DQS_TRACKER!$C:$C,Swaps_wk!$AQ101,PASTE_DQS_TRACKER!$B:$B,Swaps_wk!AN$2,PASTE_DQS_TRACKER!$A:$A,"&gt;="&amp;$A$1,PASTE_DQS_TRACKER!$A:$A,"&lt;="&amp;$A$2)-SUMIFS(PASTE_DQS_TRACKER!$D:$D,PASTE_DQS_TRACKER!$C:$C,Swaps_wk!$AQ101,PASTE_DQS_TRACKER!$E:$E,Swaps_wk!AN$2,PASTE_DQS_TRACKER!$A:$A,"&gt;="&amp;$A$1,PASTE_DQS_TRACKER!$A:$A,"&lt;="&amp;$A$2)</f>
        <v>0</v>
      </c>
      <c r="AO101" s="6">
        <f t="shared" si="2"/>
        <v>0</v>
      </c>
      <c r="AP101">
        <v>100</v>
      </c>
      <c r="AQ101" t="str">
        <f t="shared" si="4"/>
        <v>HER/4CXB7D</v>
      </c>
    </row>
    <row r="102" spans="1:43" x14ac:dyDescent="0.25">
      <c r="A102" t="s">
        <v>339</v>
      </c>
      <c r="B102" s="6">
        <f>SUMIFS(PASTE_DQS_TRACKER!$D:$D,PASTE_DQS_TRACKER!$C:$C,Swaps_wk!$AQ102,PASTE_DQS_TRACKER!$B:$B,Swaps_wk!B$2,PASTE_DQS_TRACKER!$A:$A,"&gt;="&amp;$A$1,PASTE_DQS_TRACKER!$A:$A,"&lt;="&amp;$A$2)-SUMIFS(PASTE_DQS_TRACKER!$D:$D,PASTE_DQS_TRACKER!$C:$C,Swaps_wk!$AQ102,PASTE_DQS_TRACKER!$E:$E,Swaps_wk!B$2,PASTE_DQS_TRACKER!$A:$A,"&gt;="&amp;$A$1,PASTE_DQS_TRACKER!$A:$A,"&lt;="&amp;$A$2)</f>
        <v>0</v>
      </c>
      <c r="C102" s="6">
        <f>SUMIFS(PASTE_DQS_TRACKER!$D:$D,PASTE_DQS_TRACKER!$C:$C,Swaps_wk!$AQ102,PASTE_DQS_TRACKER!$B:$B,Swaps_wk!C$2,PASTE_DQS_TRACKER!$A:$A,"&gt;="&amp;$A$1,PASTE_DQS_TRACKER!$A:$A,"&lt;="&amp;$A$2)-SUMIFS(PASTE_DQS_TRACKER!$D:$D,PASTE_DQS_TRACKER!$C:$C,Swaps_wk!$AQ102,PASTE_DQS_TRACKER!$E:$E,Swaps_wk!C$2,PASTE_DQS_TRACKER!$A:$A,"&gt;="&amp;$A$1,PASTE_DQS_TRACKER!$A:$A,"&lt;="&amp;$A$2)</f>
        <v>0</v>
      </c>
      <c r="D102" s="6">
        <f>SUMIFS(PASTE_DQS_TRACKER!$D:$D,PASTE_DQS_TRACKER!$C:$C,Swaps_wk!$AQ102,PASTE_DQS_TRACKER!$B:$B,Swaps_wk!D$2,PASTE_DQS_TRACKER!$A:$A,"&gt;="&amp;$A$1,PASTE_DQS_TRACKER!$A:$A,"&lt;="&amp;$A$2)-SUMIFS(PASTE_DQS_TRACKER!$D:$D,PASTE_DQS_TRACKER!$C:$C,Swaps_wk!$AQ102,PASTE_DQS_TRACKER!$E:$E,Swaps_wk!D$2,PASTE_DQS_TRACKER!$A:$A,"&gt;="&amp;$A$1,PASTE_DQS_TRACKER!$A:$A,"&lt;="&amp;$A$2)</f>
        <v>0</v>
      </c>
      <c r="E102" s="6">
        <f>SUMIFS(PASTE_DQS_TRACKER!$D:$D,PASTE_DQS_TRACKER!$C:$C,Swaps_wk!$AQ102,PASTE_DQS_TRACKER!$B:$B,Swaps_wk!E$2,PASTE_DQS_TRACKER!$A:$A,"&gt;="&amp;$A$1,PASTE_DQS_TRACKER!$A:$A,"&lt;="&amp;$A$2)-SUMIFS(PASTE_DQS_TRACKER!$D:$D,PASTE_DQS_TRACKER!$C:$C,Swaps_wk!$AQ102,PASTE_DQS_TRACKER!$E:$E,Swaps_wk!E$2,PASTE_DQS_TRACKER!$A:$A,"&gt;="&amp;$A$1,PASTE_DQS_TRACKER!$A:$A,"&lt;="&amp;$A$2)</f>
        <v>0</v>
      </c>
      <c r="F102" s="6">
        <f>SUMIFS(PASTE_DQS_TRACKER!$D:$D,PASTE_DQS_TRACKER!$C:$C,Swaps_wk!$AQ102,PASTE_DQS_TRACKER!$B:$B,Swaps_wk!F$2,PASTE_DQS_TRACKER!$A:$A,"&gt;="&amp;$A$1,PASTE_DQS_TRACKER!$A:$A,"&lt;="&amp;$A$2)-SUMIFS(PASTE_DQS_TRACKER!$D:$D,PASTE_DQS_TRACKER!$C:$C,Swaps_wk!$AQ102,PASTE_DQS_TRACKER!$E:$E,Swaps_wk!F$2,PASTE_DQS_TRACKER!$A:$A,"&gt;="&amp;$A$1,PASTE_DQS_TRACKER!$A:$A,"&lt;="&amp;$A$2)</f>
        <v>0</v>
      </c>
      <c r="G102" s="6">
        <f>SUMIFS(PASTE_DQS_TRACKER!$D:$D,PASTE_DQS_TRACKER!$C:$C,Swaps_wk!$AQ102,PASTE_DQS_TRACKER!$B:$B,Swaps_wk!G$2,PASTE_DQS_TRACKER!$A:$A,"&gt;="&amp;$A$1,PASTE_DQS_TRACKER!$A:$A,"&lt;="&amp;$A$2)-SUMIFS(PASTE_DQS_TRACKER!$D:$D,PASTE_DQS_TRACKER!$C:$C,Swaps_wk!$AQ102,PASTE_DQS_TRACKER!$E:$E,Swaps_wk!G$2,PASTE_DQS_TRACKER!$A:$A,"&gt;="&amp;$A$1,PASTE_DQS_TRACKER!$A:$A,"&lt;="&amp;$A$2)</f>
        <v>0</v>
      </c>
      <c r="H102" s="6">
        <f>SUMIFS(PASTE_DQS_TRACKER!$D:$D,PASTE_DQS_TRACKER!$C:$C,Swaps_wk!$AQ102,PASTE_DQS_TRACKER!$B:$B,Swaps_wk!H$2,PASTE_DQS_TRACKER!$A:$A,"&gt;="&amp;$A$1,PASTE_DQS_TRACKER!$A:$A,"&lt;="&amp;$A$2)-SUMIFS(PASTE_DQS_TRACKER!$D:$D,PASTE_DQS_TRACKER!$C:$C,Swaps_wk!$AQ102,PASTE_DQS_TRACKER!$E:$E,Swaps_wk!H$2,PASTE_DQS_TRACKER!$A:$A,"&gt;="&amp;$A$1,PASTE_DQS_TRACKER!$A:$A,"&lt;="&amp;$A$2)</f>
        <v>0</v>
      </c>
      <c r="I102" s="6">
        <f>SUMIFS(PASTE_DQS_TRACKER!$D:$D,PASTE_DQS_TRACKER!$C:$C,Swaps_wk!$AQ102,PASTE_DQS_TRACKER!$B:$B,Swaps_wk!I$2,PASTE_DQS_TRACKER!$A:$A,"&gt;="&amp;$A$1,PASTE_DQS_TRACKER!$A:$A,"&lt;="&amp;$A$2)-SUMIFS(PASTE_DQS_TRACKER!$D:$D,PASTE_DQS_TRACKER!$C:$C,Swaps_wk!$AQ102,PASTE_DQS_TRACKER!$E:$E,Swaps_wk!I$2,PASTE_DQS_TRACKER!$A:$A,"&gt;="&amp;$A$1,PASTE_DQS_TRACKER!$A:$A,"&lt;="&amp;$A$2)</f>
        <v>0</v>
      </c>
      <c r="J102" s="6">
        <f>SUMIFS(PASTE_DQS_TRACKER!$D:$D,PASTE_DQS_TRACKER!$C:$C,Swaps_wk!$AQ102,PASTE_DQS_TRACKER!$B:$B,Swaps_wk!J$2,PASTE_DQS_TRACKER!$A:$A,"&gt;="&amp;$A$1,PASTE_DQS_TRACKER!$A:$A,"&lt;="&amp;$A$2)-SUMIFS(PASTE_DQS_TRACKER!$D:$D,PASTE_DQS_TRACKER!$C:$C,Swaps_wk!$AQ102,PASTE_DQS_TRACKER!$E:$E,Swaps_wk!J$2,PASTE_DQS_TRACKER!$A:$A,"&gt;="&amp;$A$1,PASTE_DQS_TRACKER!$A:$A,"&lt;="&amp;$A$2)</f>
        <v>0</v>
      </c>
      <c r="K102" s="6">
        <f>SUMIFS(PASTE_DQS_TRACKER!$D:$D,PASTE_DQS_TRACKER!$C:$C,Swaps_wk!$AQ102,PASTE_DQS_TRACKER!$B:$B,Swaps_wk!K$2,PASTE_DQS_TRACKER!$A:$A,"&gt;="&amp;$A$1,PASTE_DQS_TRACKER!$A:$A,"&lt;="&amp;$A$2)-SUMIFS(PASTE_DQS_TRACKER!$D:$D,PASTE_DQS_TRACKER!$C:$C,Swaps_wk!$AQ102,PASTE_DQS_TRACKER!$E:$E,Swaps_wk!K$2,PASTE_DQS_TRACKER!$A:$A,"&gt;="&amp;$A$1,PASTE_DQS_TRACKER!$A:$A,"&lt;="&amp;$A$2)</f>
        <v>0</v>
      </c>
      <c r="L102" s="6">
        <f>SUMIFS(PASTE_DQS_TRACKER!$D:$D,PASTE_DQS_TRACKER!$C:$C,Swaps_wk!$AQ102,PASTE_DQS_TRACKER!$B:$B,Swaps_wk!L$2,PASTE_DQS_TRACKER!$A:$A,"&gt;="&amp;$A$1,PASTE_DQS_TRACKER!$A:$A,"&lt;="&amp;$A$2)-SUMIFS(PASTE_DQS_TRACKER!$D:$D,PASTE_DQS_TRACKER!$C:$C,Swaps_wk!$AQ102,PASTE_DQS_TRACKER!$E:$E,Swaps_wk!L$2,PASTE_DQS_TRACKER!$A:$A,"&gt;="&amp;$A$1,PASTE_DQS_TRACKER!$A:$A,"&lt;="&amp;$A$2)</f>
        <v>0</v>
      </c>
      <c r="M102" s="6">
        <f>SUMIFS(PASTE_DQS_TRACKER!$D:$D,PASTE_DQS_TRACKER!$C:$C,Swaps_wk!$AQ102,PASTE_DQS_TRACKER!$B:$B,Swaps_wk!M$2,PASTE_DQS_TRACKER!$A:$A,"&gt;="&amp;$A$1,PASTE_DQS_TRACKER!$A:$A,"&lt;="&amp;$A$2)-SUMIFS(PASTE_DQS_TRACKER!$D:$D,PASTE_DQS_TRACKER!$C:$C,Swaps_wk!$AQ102,PASTE_DQS_TRACKER!$E:$E,Swaps_wk!M$2,PASTE_DQS_TRACKER!$A:$A,"&gt;="&amp;$A$1,PASTE_DQS_TRACKER!$A:$A,"&lt;="&amp;$A$2)</f>
        <v>0</v>
      </c>
      <c r="N102" s="6">
        <f>SUMIFS(PASTE_DQS_TRACKER!$D:$D,PASTE_DQS_TRACKER!$C:$C,Swaps_wk!$AQ102,PASTE_DQS_TRACKER!$B:$B,Swaps_wk!N$2,PASTE_DQS_TRACKER!$A:$A,"&gt;="&amp;$A$1,PASTE_DQS_TRACKER!$A:$A,"&lt;="&amp;$A$2)-SUMIFS(PASTE_DQS_TRACKER!$D:$D,PASTE_DQS_TRACKER!$C:$C,Swaps_wk!$AQ102,PASTE_DQS_TRACKER!$E:$E,Swaps_wk!N$2,PASTE_DQS_TRACKER!$A:$A,"&gt;="&amp;$A$1,PASTE_DQS_TRACKER!$A:$A,"&lt;="&amp;$A$2)</f>
        <v>0</v>
      </c>
      <c r="O102" s="6">
        <f>SUMIFS(PASTE_DQS_TRACKER!$D:$D,PASTE_DQS_TRACKER!$C:$C,Swaps_wk!$AQ102,PASTE_DQS_TRACKER!$B:$B,Swaps_wk!O$2,PASTE_DQS_TRACKER!$A:$A,"&gt;="&amp;$A$1,PASTE_DQS_TRACKER!$A:$A,"&lt;="&amp;$A$2)-SUMIFS(PASTE_DQS_TRACKER!$D:$D,PASTE_DQS_TRACKER!$C:$C,Swaps_wk!$AQ102,PASTE_DQS_TRACKER!$E:$E,Swaps_wk!O$2,PASTE_DQS_TRACKER!$A:$A,"&gt;="&amp;$A$1,PASTE_DQS_TRACKER!$A:$A,"&lt;="&amp;$A$2)</f>
        <v>0</v>
      </c>
      <c r="P102" s="6">
        <f>SUMIFS(PASTE_DQS_TRACKER!$D:$D,PASTE_DQS_TRACKER!$C:$C,Swaps_wk!$AQ102,PASTE_DQS_TRACKER!$B:$B,Swaps_wk!P$2,PASTE_DQS_TRACKER!$A:$A,"&gt;="&amp;$A$1,PASTE_DQS_TRACKER!$A:$A,"&lt;="&amp;$A$2)-SUMIFS(PASTE_DQS_TRACKER!$D:$D,PASTE_DQS_TRACKER!$C:$C,Swaps_wk!$AQ102,PASTE_DQS_TRACKER!$E:$E,Swaps_wk!P$2,PASTE_DQS_TRACKER!$A:$A,"&gt;="&amp;$A$1,PASTE_DQS_TRACKER!$A:$A,"&lt;="&amp;$A$2)</f>
        <v>0</v>
      </c>
      <c r="Q102" s="6">
        <f>SUMIFS(PASTE_DQS_TRACKER!$D:$D,PASTE_DQS_TRACKER!$C:$C,Swaps_wk!$AQ102,PASTE_DQS_TRACKER!$B:$B,Swaps_wk!Q$2,PASTE_DQS_TRACKER!$A:$A,"&gt;="&amp;$A$1,PASTE_DQS_TRACKER!$A:$A,"&lt;="&amp;$A$2)-SUMIFS(PASTE_DQS_TRACKER!$D:$D,PASTE_DQS_TRACKER!$C:$C,Swaps_wk!$AQ102,PASTE_DQS_TRACKER!$E:$E,Swaps_wk!Q$2,PASTE_DQS_TRACKER!$A:$A,"&gt;="&amp;$A$1,PASTE_DQS_TRACKER!$A:$A,"&lt;="&amp;$A$2)</f>
        <v>0</v>
      </c>
      <c r="R102" s="6">
        <f>SUMIFS(PASTE_DQS_TRACKER!$D:$D,PASTE_DQS_TRACKER!$C:$C,Swaps_wk!$AQ102,PASTE_DQS_TRACKER!$B:$B,Swaps_wk!R$2,PASTE_DQS_TRACKER!$A:$A,"&gt;="&amp;$A$1,PASTE_DQS_TRACKER!$A:$A,"&lt;="&amp;$A$2)-SUMIFS(PASTE_DQS_TRACKER!$D:$D,PASTE_DQS_TRACKER!$C:$C,Swaps_wk!$AQ102,PASTE_DQS_TRACKER!$E:$E,Swaps_wk!R$2,PASTE_DQS_TRACKER!$A:$A,"&gt;="&amp;$A$1,PASTE_DQS_TRACKER!$A:$A,"&lt;="&amp;$A$2)</f>
        <v>0</v>
      </c>
      <c r="S102" s="6">
        <f>SUMIFS(PASTE_DQS_TRACKER!$D:$D,PASTE_DQS_TRACKER!$C:$C,Swaps_wk!$AQ102,PASTE_DQS_TRACKER!$B:$B,Swaps_wk!S$2,PASTE_DQS_TRACKER!$A:$A,"&gt;="&amp;$A$1,PASTE_DQS_TRACKER!$A:$A,"&lt;="&amp;$A$2)-SUMIFS(PASTE_DQS_TRACKER!$D:$D,PASTE_DQS_TRACKER!$C:$C,Swaps_wk!$AQ102,PASTE_DQS_TRACKER!$E:$E,Swaps_wk!S$2,PASTE_DQS_TRACKER!$A:$A,"&gt;="&amp;$A$1,PASTE_DQS_TRACKER!$A:$A,"&lt;="&amp;$A$2)</f>
        <v>0</v>
      </c>
      <c r="T102" s="6">
        <f>SUMIFS(PASTE_DQS_TRACKER!$D:$D,PASTE_DQS_TRACKER!$C:$C,Swaps_wk!$AQ102,PASTE_DQS_TRACKER!$B:$B,Swaps_wk!T$2,PASTE_DQS_TRACKER!$A:$A,"&gt;="&amp;$A$1,PASTE_DQS_TRACKER!$A:$A,"&lt;="&amp;$A$2)-SUMIFS(PASTE_DQS_TRACKER!$D:$D,PASTE_DQS_TRACKER!$C:$C,Swaps_wk!$AQ102,PASTE_DQS_TRACKER!$E:$E,Swaps_wk!T$2,PASTE_DQS_TRACKER!$A:$A,"&gt;="&amp;$A$1,PASTE_DQS_TRACKER!$A:$A,"&lt;="&amp;$A$2)</f>
        <v>0</v>
      </c>
      <c r="U102" s="6">
        <f>SUMIFS(PASTE_DQS_TRACKER!$D:$D,PASTE_DQS_TRACKER!$C:$C,Swaps_wk!$AQ102,PASTE_DQS_TRACKER!$B:$B,Swaps_wk!U$2,PASTE_DQS_TRACKER!$A:$A,"&gt;="&amp;$A$1,PASTE_DQS_TRACKER!$A:$A,"&lt;="&amp;$A$2)-SUMIFS(PASTE_DQS_TRACKER!$D:$D,PASTE_DQS_TRACKER!$C:$C,Swaps_wk!$AQ102,PASTE_DQS_TRACKER!$E:$E,Swaps_wk!U$2,PASTE_DQS_TRACKER!$A:$A,"&gt;="&amp;$A$1,PASTE_DQS_TRACKER!$A:$A,"&lt;="&amp;$A$2)</f>
        <v>0</v>
      </c>
      <c r="V102" s="6">
        <f>SUMIFS(PASTE_DQS_TRACKER!$D:$D,PASTE_DQS_TRACKER!$C:$C,Swaps_wk!$AQ102,PASTE_DQS_TRACKER!$B:$B,Swaps_wk!V$2,PASTE_DQS_TRACKER!$A:$A,"&gt;="&amp;$A$1,PASTE_DQS_TRACKER!$A:$A,"&lt;="&amp;$A$2)-SUMIFS(PASTE_DQS_TRACKER!$D:$D,PASTE_DQS_TRACKER!$C:$C,Swaps_wk!$AQ102,PASTE_DQS_TRACKER!$E:$E,Swaps_wk!V$2,PASTE_DQS_TRACKER!$A:$A,"&gt;="&amp;$A$1,PASTE_DQS_TRACKER!$A:$A,"&lt;="&amp;$A$2)</f>
        <v>0</v>
      </c>
      <c r="W102" s="6">
        <f>SUMIFS(PASTE_DQS_TRACKER!$D:$D,PASTE_DQS_TRACKER!$C:$C,Swaps_wk!$AQ102,PASTE_DQS_TRACKER!$B:$B,Swaps_wk!W$2,PASTE_DQS_TRACKER!$A:$A,"&gt;="&amp;$A$1,PASTE_DQS_TRACKER!$A:$A,"&lt;="&amp;$A$2)-SUMIFS(PASTE_DQS_TRACKER!$D:$D,PASTE_DQS_TRACKER!$C:$C,Swaps_wk!$AQ102,PASTE_DQS_TRACKER!$E:$E,Swaps_wk!W$2,PASTE_DQS_TRACKER!$A:$A,"&gt;="&amp;$A$1,PASTE_DQS_TRACKER!$A:$A,"&lt;="&amp;$A$2)</f>
        <v>0</v>
      </c>
      <c r="X102" s="6">
        <f>SUMIFS(PASTE_DQS_TRACKER!$D:$D,PASTE_DQS_TRACKER!$C:$C,Swaps_wk!$AQ102,PASTE_DQS_TRACKER!$B:$B,Swaps_wk!X$2,PASTE_DQS_TRACKER!$A:$A,"&gt;="&amp;$A$1,PASTE_DQS_TRACKER!$A:$A,"&lt;="&amp;$A$2)-SUMIFS(PASTE_DQS_TRACKER!$D:$D,PASTE_DQS_TRACKER!$C:$C,Swaps_wk!$AQ102,PASTE_DQS_TRACKER!$E:$E,Swaps_wk!X$2,PASTE_DQS_TRACKER!$A:$A,"&gt;="&amp;$A$1,PASTE_DQS_TRACKER!$A:$A,"&lt;="&amp;$A$2)</f>
        <v>0</v>
      </c>
      <c r="Y102" s="6">
        <f>SUMIFS(PASTE_DQS_TRACKER!$D:$D,PASTE_DQS_TRACKER!$C:$C,Swaps_wk!$AQ102,PASTE_DQS_TRACKER!$B:$B,Swaps_wk!Y$2,PASTE_DQS_TRACKER!$A:$A,"&gt;="&amp;$A$1,PASTE_DQS_TRACKER!$A:$A,"&lt;="&amp;$A$2)-SUMIFS(PASTE_DQS_TRACKER!$D:$D,PASTE_DQS_TRACKER!$C:$C,Swaps_wk!$AQ102,PASTE_DQS_TRACKER!$E:$E,Swaps_wk!Y$2,PASTE_DQS_TRACKER!$A:$A,"&gt;="&amp;$A$1,PASTE_DQS_TRACKER!$A:$A,"&lt;="&amp;$A$2)</f>
        <v>0</v>
      </c>
      <c r="Z102" s="6">
        <f>SUMIFS(PASTE_DQS_TRACKER!$D:$D,PASTE_DQS_TRACKER!$C:$C,Swaps_wk!$AQ102,PASTE_DQS_TRACKER!$B:$B,Swaps_wk!Z$2,PASTE_DQS_TRACKER!$A:$A,"&gt;="&amp;$A$1,PASTE_DQS_TRACKER!$A:$A,"&lt;="&amp;$A$2)-SUMIFS(PASTE_DQS_TRACKER!$D:$D,PASTE_DQS_TRACKER!$C:$C,Swaps_wk!$AQ102,PASTE_DQS_TRACKER!$E:$E,Swaps_wk!Z$2,PASTE_DQS_TRACKER!$A:$A,"&gt;="&amp;$A$1,PASTE_DQS_TRACKER!$A:$A,"&lt;="&amp;$A$2)</f>
        <v>0</v>
      </c>
      <c r="AA102" s="6">
        <f>SUMIFS(PASTE_DQS_TRACKER!$D:$D,PASTE_DQS_TRACKER!$C:$C,Swaps_wk!$AQ102,PASTE_DQS_TRACKER!$B:$B,Swaps_wk!AA$2,PASTE_DQS_TRACKER!$A:$A,"&gt;="&amp;$A$1,PASTE_DQS_TRACKER!$A:$A,"&lt;="&amp;$A$2)-SUMIFS(PASTE_DQS_TRACKER!$D:$D,PASTE_DQS_TRACKER!$C:$C,Swaps_wk!$AQ102,PASTE_DQS_TRACKER!$E:$E,Swaps_wk!AA$2,PASTE_DQS_TRACKER!$A:$A,"&gt;="&amp;$A$1,PASTE_DQS_TRACKER!$A:$A,"&lt;="&amp;$A$2)</f>
        <v>0</v>
      </c>
      <c r="AB102" s="6">
        <f>SUMIFS(PASTE_DQS_TRACKER!$D:$D,PASTE_DQS_TRACKER!$C:$C,Swaps_wk!$AQ102,PASTE_DQS_TRACKER!$B:$B,Swaps_wk!AB$2,PASTE_DQS_TRACKER!$A:$A,"&gt;="&amp;$A$1,PASTE_DQS_TRACKER!$A:$A,"&lt;="&amp;$A$2)-SUMIFS(PASTE_DQS_TRACKER!$D:$D,PASTE_DQS_TRACKER!$C:$C,Swaps_wk!$AQ102,PASTE_DQS_TRACKER!$E:$E,Swaps_wk!AB$2,PASTE_DQS_TRACKER!$A:$A,"&gt;="&amp;$A$1,PASTE_DQS_TRACKER!$A:$A,"&lt;="&amp;$A$2)</f>
        <v>0</v>
      </c>
      <c r="AC102" s="6">
        <f>SUMIFS(PASTE_DQS_TRACKER!$D:$D,PASTE_DQS_TRACKER!$C:$C,Swaps_wk!$AQ102,PASTE_DQS_TRACKER!$B:$B,Swaps_wk!AC$2,PASTE_DQS_TRACKER!$A:$A,"&gt;="&amp;$A$1,PASTE_DQS_TRACKER!$A:$A,"&lt;="&amp;$A$2)-SUMIFS(PASTE_DQS_TRACKER!$D:$D,PASTE_DQS_TRACKER!$C:$C,Swaps_wk!$AQ102,PASTE_DQS_TRACKER!$E:$E,Swaps_wk!AC$2,PASTE_DQS_TRACKER!$A:$A,"&gt;="&amp;$A$1,PASTE_DQS_TRACKER!$A:$A,"&lt;="&amp;$A$2)</f>
        <v>0</v>
      </c>
      <c r="AD102" s="6">
        <f>SUMIFS(PASTE_DQS_TRACKER!$D:$D,PASTE_DQS_TRACKER!$C:$C,Swaps_wk!$AQ102,PASTE_DQS_TRACKER!$B:$B,Swaps_wk!AD$2,PASTE_DQS_TRACKER!$A:$A,"&gt;="&amp;$A$1,PASTE_DQS_TRACKER!$A:$A,"&lt;="&amp;$A$2)-SUMIFS(PASTE_DQS_TRACKER!$D:$D,PASTE_DQS_TRACKER!$C:$C,Swaps_wk!$AQ102,PASTE_DQS_TRACKER!$E:$E,Swaps_wk!AD$2,PASTE_DQS_TRACKER!$A:$A,"&gt;="&amp;$A$1,PASTE_DQS_TRACKER!$A:$A,"&lt;="&amp;$A$2)</f>
        <v>0</v>
      </c>
      <c r="AE102" s="6">
        <f>SUMIFS(PASTE_DQS_TRACKER!$D:$D,PASTE_DQS_TRACKER!$C:$C,Swaps_wk!$AQ102,PASTE_DQS_TRACKER!$B:$B,Swaps_wk!AE$2,PASTE_DQS_TRACKER!$A:$A,"&gt;="&amp;$A$1,PASTE_DQS_TRACKER!$A:$A,"&lt;="&amp;$A$2)-SUMIFS(PASTE_DQS_TRACKER!$D:$D,PASTE_DQS_TRACKER!$C:$C,Swaps_wk!$AQ102,PASTE_DQS_TRACKER!$E:$E,Swaps_wk!AE$2,PASTE_DQS_TRACKER!$A:$A,"&gt;="&amp;$A$1,PASTE_DQS_TRACKER!$A:$A,"&lt;="&amp;$A$2)</f>
        <v>0</v>
      </c>
      <c r="AF102" s="6">
        <f>SUMIFS(PASTE_DQS_TRACKER!$D:$D,PASTE_DQS_TRACKER!$C:$C,Swaps_wk!$AQ102,PASTE_DQS_TRACKER!$B:$B,Swaps_wk!AF$2,PASTE_DQS_TRACKER!$A:$A,"&gt;="&amp;$A$1,PASTE_DQS_TRACKER!$A:$A,"&lt;="&amp;$A$2)-SUMIFS(PASTE_DQS_TRACKER!$D:$D,PASTE_DQS_TRACKER!$C:$C,Swaps_wk!$AQ102,PASTE_DQS_TRACKER!$E:$E,Swaps_wk!AF$2,PASTE_DQS_TRACKER!$A:$A,"&gt;="&amp;$A$1,PASTE_DQS_TRACKER!$A:$A,"&lt;="&amp;$A$2)</f>
        <v>0</v>
      </c>
      <c r="AG102" s="6">
        <f>SUMIFS(PASTE_DQS_TRACKER!$D:$D,PASTE_DQS_TRACKER!$C:$C,Swaps_wk!$AQ102,PASTE_DQS_TRACKER!$B:$B,Swaps_wk!AG$2,PASTE_DQS_TRACKER!$A:$A,"&gt;="&amp;$A$1,PASTE_DQS_TRACKER!$A:$A,"&lt;="&amp;$A$2)-SUMIFS(PASTE_DQS_TRACKER!$D:$D,PASTE_DQS_TRACKER!$C:$C,Swaps_wk!$AQ102,PASTE_DQS_TRACKER!$E:$E,Swaps_wk!AG$2,PASTE_DQS_TRACKER!$A:$A,"&gt;="&amp;$A$1,PASTE_DQS_TRACKER!$A:$A,"&lt;="&amp;$A$2)</f>
        <v>0</v>
      </c>
      <c r="AH102" s="6">
        <f>SUMIFS(PASTE_DQS_TRACKER!$D:$D,PASTE_DQS_TRACKER!$C:$C,Swaps_wk!$AQ102,PASTE_DQS_TRACKER!$B:$B,Swaps_wk!AH$2,PASTE_DQS_TRACKER!$A:$A,"&gt;="&amp;$A$1,PASTE_DQS_TRACKER!$A:$A,"&lt;="&amp;$A$2)-SUMIFS(PASTE_DQS_TRACKER!$D:$D,PASTE_DQS_TRACKER!$C:$C,Swaps_wk!$AQ102,PASTE_DQS_TRACKER!$E:$E,Swaps_wk!AH$2,PASTE_DQS_TRACKER!$A:$A,"&gt;="&amp;$A$1,PASTE_DQS_TRACKER!$A:$A,"&lt;="&amp;$A$2)</f>
        <v>0</v>
      </c>
      <c r="AI102" s="6">
        <f>SUMIFS(PASTE_DQS_TRACKER!$D:$D,PASTE_DQS_TRACKER!$C:$C,Swaps_wk!$AQ102,PASTE_DQS_TRACKER!$B:$B,Swaps_wk!AI$2,PASTE_DQS_TRACKER!$A:$A,"&gt;="&amp;$A$1,PASTE_DQS_TRACKER!$A:$A,"&lt;="&amp;$A$2)-SUMIFS(PASTE_DQS_TRACKER!$D:$D,PASTE_DQS_TRACKER!$C:$C,Swaps_wk!$AQ102,PASTE_DQS_TRACKER!$E:$E,Swaps_wk!AI$2,PASTE_DQS_TRACKER!$A:$A,"&gt;="&amp;$A$1,PASTE_DQS_TRACKER!$A:$A,"&lt;="&amp;$A$2)</f>
        <v>0</v>
      </c>
      <c r="AJ102" s="6">
        <f>SUMIFS(PASTE_DQS_TRACKER!$D:$D,PASTE_DQS_TRACKER!$C:$C,Swaps_wk!$AQ102,PASTE_DQS_TRACKER!$B:$B,Swaps_wk!AJ$2,PASTE_DQS_TRACKER!$A:$A,"&gt;="&amp;$A$1,PASTE_DQS_TRACKER!$A:$A,"&lt;="&amp;$A$2)-SUMIFS(PASTE_DQS_TRACKER!$D:$D,PASTE_DQS_TRACKER!$C:$C,Swaps_wk!$AQ102,PASTE_DQS_TRACKER!$E:$E,Swaps_wk!AJ$2,PASTE_DQS_TRACKER!$A:$A,"&gt;="&amp;$A$1,PASTE_DQS_TRACKER!$A:$A,"&lt;="&amp;$A$2)</f>
        <v>0</v>
      </c>
      <c r="AK102" s="6">
        <f>SUMIFS(PASTE_DQS_TRACKER!$D:$D,PASTE_DQS_TRACKER!$C:$C,Swaps_wk!$AQ102,PASTE_DQS_TRACKER!$B:$B,Swaps_wk!AK$2,PASTE_DQS_TRACKER!$A:$A,"&gt;="&amp;$A$1,PASTE_DQS_TRACKER!$A:$A,"&lt;="&amp;$A$2)-SUMIFS(PASTE_DQS_TRACKER!$D:$D,PASTE_DQS_TRACKER!$C:$C,Swaps_wk!$AQ102,PASTE_DQS_TRACKER!$E:$E,Swaps_wk!AK$2,PASTE_DQS_TRACKER!$A:$A,"&gt;="&amp;$A$1,PASTE_DQS_TRACKER!$A:$A,"&lt;="&amp;$A$2)</f>
        <v>0</v>
      </c>
      <c r="AL102" s="6">
        <f>SUMIFS(PASTE_DQS_TRACKER!$D:$D,PASTE_DQS_TRACKER!$C:$C,Swaps_wk!$AQ102,PASTE_DQS_TRACKER!$B:$B,Swaps_wk!AL$2,PASTE_DQS_TRACKER!$A:$A,"&gt;="&amp;$A$1,PASTE_DQS_TRACKER!$A:$A,"&lt;="&amp;$A$2)-SUMIFS(PASTE_DQS_TRACKER!$D:$D,PASTE_DQS_TRACKER!$C:$C,Swaps_wk!$AQ102,PASTE_DQS_TRACKER!$E:$E,Swaps_wk!AL$2,PASTE_DQS_TRACKER!$A:$A,"&gt;="&amp;$A$1,PASTE_DQS_TRACKER!$A:$A,"&lt;="&amp;$A$2)</f>
        <v>0</v>
      </c>
      <c r="AM102" s="6">
        <f>SUMIFS(PASTE_DQS_TRACKER!$D:$D,PASTE_DQS_TRACKER!$C:$C,Swaps_wk!$AQ102,PASTE_DQS_TRACKER!$B:$B,Swaps_wk!AM$2,PASTE_DQS_TRACKER!$A:$A,"&gt;="&amp;$A$1,PASTE_DQS_TRACKER!$A:$A,"&lt;="&amp;$A$2)-SUMIFS(PASTE_DQS_TRACKER!$D:$D,PASTE_DQS_TRACKER!$C:$C,Swaps_wk!$AQ102,PASTE_DQS_TRACKER!$E:$E,Swaps_wk!AM$2,PASTE_DQS_TRACKER!$A:$A,"&gt;="&amp;$A$1,PASTE_DQS_TRACKER!$A:$A,"&lt;="&amp;$A$2)</f>
        <v>0</v>
      </c>
      <c r="AN102" s="6">
        <f>SUMIFS(PASTE_DQS_TRACKER!$D:$D,PASTE_DQS_TRACKER!$C:$C,Swaps_wk!$AQ102,PASTE_DQS_TRACKER!$B:$B,Swaps_wk!AN$2,PASTE_DQS_TRACKER!$A:$A,"&gt;="&amp;$A$1,PASTE_DQS_TRACKER!$A:$A,"&lt;="&amp;$A$2)-SUMIFS(PASTE_DQS_TRACKER!$D:$D,PASTE_DQS_TRACKER!$C:$C,Swaps_wk!$AQ102,PASTE_DQS_TRACKER!$E:$E,Swaps_wk!AN$2,PASTE_DQS_TRACKER!$A:$A,"&gt;="&amp;$A$1,PASTE_DQS_TRACKER!$A:$A,"&lt;="&amp;$A$2)</f>
        <v>0</v>
      </c>
      <c r="AO102" s="6">
        <f t="shared" si="2"/>
        <v>0</v>
      </c>
      <c r="AP102">
        <v>101</v>
      </c>
      <c r="AQ102" t="str">
        <f t="shared" si="4"/>
        <v>HER/7EF.</v>
      </c>
    </row>
    <row r="103" spans="1:43" x14ac:dyDescent="0.25">
      <c r="A103" t="s">
        <v>363</v>
      </c>
      <c r="B103" s="6">
        <f>SUMIFS(PASTE_DQS_TRACKER!$D:$D,PASTE_DQS_TRACKER!$C:$C,Swaps_wk!$AQ103,PASTE_DQS_TRACKER!$B:$B,Swaps_wk!B$2,PASTE_DQS_TRACKER!$A:$A,"&gt;="&amp;$A$1,PASTE_DQS_TRACKER!$A:$A,"&lt;="&amp;$A$2)-SUMIFS(PASTE_DQS_TRACKER!$D:$D,PASTE_DQS_TRACKER!$C:$C,Swaps_wk!$AQ103,PASTE_DQS_TRACKER!$E:$E,Swaps_wk!B$2,PASTE_DQS_TRACKER!$A:$A,"&gt;="&amp;$A$1,PASTE_DQS_TRACKER!$A:$A,"&lt;="&amp;$A$2)</f>
        <v>0</v>
      </c>
      <c r="C103" s="6">
        <f>SUMIFS(PASTE_DQS_TRACKER!$D:$D,PASTE_DQS_TRACKER!$C:$C,Swaps_wk!$AQ103,PASTE_DQS_TRACKER!$B:$B,Swaps_wk!C$2,PASTE_DQS_TRACKER!$A:$A,"&gt;="&amp;$A$1,PASTE_DQS_TRACKER!$A:$A,"&lt;="&amp;$A$2)-SUMIFS(PASTE_DQS_TRACKER!$D:$D,PASTE_DQS_TRACKER!$C:$C,Swaps_wk!$AQ103,PASTE_DQS_TRACKER!$E:$E,Swaps_wk!C$2,PASTE_DQS_TRACKER!$A:$A,"&gt;="&amp;$A$1,PASTE_DQS_TRACKER!$A:$A,"&lt;="&amp;$A$2)</f>
        <v>0</v>
      </c>
      <c r="D103" s="6">
        <f>SUMIFS(PASTE_DQS_TRACKER!$D:$D,PASTE_DQS_TRACKER!$C:$C,Swaps_wk!$AQ103,PASTE_DQS_TRACKER!$B:$B,Swaps_wk!D$2,PASTE_DQS_TRACKER!$A:$A,"&gt;="&amp;$A$1,PASTE_DQS_TRACKER!$A:$A,"&lt;="&amp;$A$2)-SUMIFS(PASTE_DQS_TRACKER!$D:$D,PASTE_DQS_TRACKER!$C:$C,Swaps_wk!$AQ103,PASTE_DQS_TRACKER!$E:$E,Swaps_wk!D$2,PASTE_DQS_TRACKER!$A:$A,"&gt;="&amp;$A$1,PASTE_DQS_TRACKER!$A:$A,"&lt;="&amp;$A$2)</f>
        <v>0</v>
      </c>
      <c r="E103" s="6">
        <f>SUMIFS(PASTE_DQS_TRACKER!$D:$D,PASTE_DQS_TRACKER!$C:$C,Swaps_wk!$AQ103,PASTE_DQS_TRACKER!$B:$B,Swaps_wk!E$2,PASTE_DQS_TRACKER!$A:$A,"&gt;="&amp;$A$1,PASTE_DQS_TRACKER!$A:$A,"&lt;="&amp;$A$2)-SUMIFS(PASTE_DQS_TRACKER!$D:$D,PASTE_DQS_TRACKER!$C:$C,Swaps_wk!$AQ103,PASTE_DQS_TRACKER!$E:$E,Swaps_wk!E$2,PASTE_DQS_TRACKER!$A:$A,"&gt;="&amp;$A$1,PASTE_DQS_TRACKER!$A:$A,"&lt;="&amp;$A$2)</f>
        <v>0</v>
      </c>
      <c r="F103" s="6">
        <f>SUMIFS(PASTE_DQS_TRACKER!$D:$D,PASTE_DQS_TRACKER!$C:$C,Swaps_wk!$AQ103,PASTE_DQS_TRACKER!$B:$B,Swaps_wk!F$2,PASTE_DQS_TRACKER!$A:$A,"&gt;="&amp;$A$1,PASTE_DQS_TRACKER!$A:$A,"&lt;="&amp;$A$2)-SUMIFS(PASTE_DQS_TRACKER!$D:$D,PASTE_DQS_TRACKER!$C:$C,Swaps_wk!$AQ103,PASTE_DQS_TRACKER!$E:$E,Swaps_wk!F$2,PASTE_DQS_TRACKER!$A:$A,"&gt;="&amp;$A$1,PASTE_DQS_TRACKER!$A:$A,"&lt;="&amp;$A$2)</f>
        <v>0</v>
      </c>
      <c r="G103" s="6">
        <f>SUMIFS(PASTE_DQS_TRACKER!$D:$D,PASTE_DQS_TRACKER!$C:$C,Swaps_wk!$AQ103,PASTE_DQS_TRACKER!$B:$B,Swaps_wk!G$2,PASTE_DQS_TRACKER!$A:$A,"&gt;="&amp;$A$1,PASTE_DQS_TRACKER!$A:$A,"&lt;="&amp;$A$2)-SUMIFS(PASTE_DQS_TRACKER!$D:$D,PASTE_DQS_TRACKER!$C:$C,Swaps_wk!$AQ103,PASTE_DQS_TRACKER!$E:$E,Swaps_wk!G$2,PASTE_DQS_TRACKER!$A:$A,"&gt;="&amp;$A$1,PASTE_DQS_TRACKER!$A:$A,"&lt;="&amp;$A$2)</f>
        <v>0</v>
      </c>
      <c r="H103" s="6">
        <f>SUMIFS(PASTE_DQS_TRACKER!$D:$D,PASTE_DQS_TRACKER!$C:$C,Swaps_wk!$AQ103,PASTE_DQS_TRACKER!$B:$B,Swaps_wk!H$2,PASTE_DQS_TRACKER!$A:$A,"&gt;="&amp;$A$1,PASTE_DQS_TRACKER!$A:$A,"&lt;="&amp;$A$2)-SUMIFS(PASTE_DQS_TRACKER!$D:$D,PASTE_DQS_TRACKER!$C:$C,Swaps_wk!$AQ103,PASTE_DQS_TRACKER!$E:$E,Swaps_wk!H$2,PASTE_DQS_TRACKER!$A:$A,"&gt;="&amp;$A$1,PASTE_DQS_TRACKER!$A:$A,"&lt;="&amp;$A$2)</f>
        <v>0</v>
      </c>
      <c r="I103" s="6">
        <f>SUMIFS(PASTE_DQS_TRACKER!$D:$D,PASTE_DQS_TRACKER!$C:$C,Swaps_wk!$AQ103,PASTE_DQS_TRACKER!$B:$B,Swaps_wk!I$2,PASTE_DQS_TRACKER!$A:$A,"&gt;="&amp;$A$1,PASTE_DQS_TRACKER!$A:$A,"&lt;="&amp;$A$2)-SUMIFS(PASTE_DQS_TRACKER!$D:$D,PASTE_DQS_TRACKER!$C:$C,Swaps_wk!$AQ103,PASTE_DQS_TRACKER!$E:$E,Swaps_wk!I$2,PASTE_DQS_TRACKER!$A:$A,"&gt;="&amp;$A$1,PASTE_DQS_TRACKER!$A:$A,"&lt;="&amp;$A$2)</f>
        <v>0</v>
      </c>
      <c r="J103" s="6">
        <f>SUMIFS(PASTE_DQS_TRACKER!$D:$D,PASTE_DQS_TRACKER!$C:$C,Swaps_wk!$AQ103,PASTE_DQS_TRACKER!$B:$B,Swaps_wk!J$2,PASTE_DQS_TRACKER!$A:$A,"&gt;="&amp;$A$1,PASTE_DQS_TRACKER!$A:$A,"&lt;="&amp;$A$2)-SUMIFS(PASTE_DQS_TRACKER!$D:$D,PASTE_DQS_TRACKER!$C:$C,Swaps_wk!$AQ103,PASTE_DQS_TRACKER!$E:$E,Swaps_wk!J$2,PASTE_DQS_TRACKER!$A:$A,"&gt;="&amp;$A$1,PASTE_DQS_TRACKER!$A:$A,"&lt;="&amp;$A$2)</f>
        <v>0</v>
      </c>
      <c r="K103" s="6">
        <f>SUMIFS(PASTE_DQS_TRACKER!$D:$D,PASTE_DQS_TRACKER!$C:$C,Swaps_wk!$AQ103,PASTE_DQS_TRACKER!$B:$B,Swaps_wk!K$2,PASTE_DQS_TRACKER!$A:$A,"&gt;="&amp;$A$1,PASTE_DQS_TRACKER!$A:$A,"&lt;="&amp;$A$2)-SUMIFS(PASTE_DQS_TRACKER!$D:$D,PASTE_DQS_TRACKER!$C:$C,Swaps_wk!$AQ103,PASTE_DQS_TRACKER!$E:$E,Swaps_wk!K$2,PASTE_DQS_TRACKER!$A:$A,"&gt;="&amp;$A$1,PASTE_DQS_TRACKER!$A:$A,"&lt;="&amp;$A$2)</f>
        <v>0</v>
      </c>
      <c r="L103" s="6">
        <f>SUMIFS(PASTE_DQS_TRACKER!$D:$D,PASTE_DQS_TRACKER!$C:$C,Swaps_wk!$AQ103,PASTE_DQS_TRACKER!$B:$B,Swaps_wk!L$2,PASTE_DQS_TRACKER!$A:$A,"&gt;="&amp;$A$1,PASTE_DQS_TRACKER!$A:$A,"&lt;="&amp;$A$2)-SUMIFS(PASTE_DQS_TRACKER!$D:$D,PASTE_DQS_TRACKER!$C:$C,Swaps_wk!$AQ103,PASTE_DQS_TRACKER!$E:$E,Swaps_wk!L$2,PASTE_DQS_TRACKER!$A:$A,"&gt;="&amp;$A$1,PASTE_DQS_TRACKER!$A:$A,"&lt;="&amp;$A$2)</f>
        <v>0</v>
      </c>
      <c r="M103" s="6">
        <f>SUMIFS(PASTE_DQS_TRACKER!$D:$D,PASTE_DQS_TRACKER!$C:$C,Swaps_wk!$AQ103,PASTE_DQS_TRACKER!$B:$B,Swaps_wk!M$2,PASTE_DQS_TRACKER!$A:$A,"&gt;="&amp;$A$1,PASTE_DQS_TRACKER!$A:$A,"&lt;="&amp;$A$2)-SUMIFS(PASTE_DQS_TRACKER!$D:$D,PASTE_DQS_TRACKER!$C:$C,Swaps_wk!$AQ103,PASTE_DQS_TRACKER!$E:$E,Swaps_wk!M$2,PASTE_DQS_TRACKER!$A:$A,"&gt;="&amp;$A$1,PASTE_DQS_TRACKER!$A:$A,"&lt;="&amp;$A$2)</f>
        <v>0</v>
      </c>
      <c r="N103" s="6">
        <f>SUMIFS(PASTE_DQS_TRACKER!$D:$D,PASTE_DQS_TRACKER!$C:$C,Swaps_wk!$AQ103,PASTE_DQS_TRACKER!$B:$B,Swaps_wk!N$2,PASTE_DQS_TRACKER!$A:$A,"&gt;="&amp;$A$1,PASTE_DQS_TRACKER!$A:$A,"&lt;="&amp;$A$2)-SUMIFS(PASTE_DQS_TRACKER!$D:$D,PASTE_DQS_TRACKER!$C:$C,Swaps_wk!$AQ103,PASTE_DQS_TRACKER!$E:$E,Swaps_wk!N$2,PASTE_DQS_TRACKER!$A:$A,"&gt;="&amp;$A$1,PASTE_DQS_TRACKER!$A:$A,"&lt;="&amp;$A$2)</f>
        <v>0</v>
      </c>
      <c r="O103" s="6">
        <f>SUMIFS(PASTE_DQS_TRACKER!$D:$D,PASTE_DQS_TRACKER!$C:$C,Swaps_wk!$AQ103,PASTE_DQS_TRACKER!$B:$B,Swaps_wk!O$2,PASTE_DQS_TRACKER!$A:$A,"&gt;="&amp;$A$1,PASTE_DQS_TRACKER!$A:$A,"&lt;="&amp;$A$2)-SUMIFS(PASTE_DQS_TRACKER!$D:$D,PASTE_DQS_TRACKER!$C:$C,Swaps_wk!$AQ103,PASTE_DQS_TRACKER!$E:$E,Swaps_wk!O$2,PASTE_DQS_TRACKER!$A:$A,"&gt;="&amp;$A$1,PASTE_DQS_TRACKER!$A:$A,"&lt;="&amp;$A$2)</f>
        <v>0</v>
      </c>
      <c r="P103" s="6">
        <f>SUMIFS(PASTE_DQS_TRACKER!$D:$D,PASTE_DQS_TRACKER!$C:$C,Swaps_wk!$AQ103,PASTE_DQS_TRACKER!$B:$B,Swaps_wk!P$2,PASTE_DQS_TRACKER!$A:$A,"&gt;="&amp;$A$1,PASTE_DQS_TRACKER!$A:$A,"&lt;="&amp;$A$2)-SUMIFS(PASTE_DQS_TRACKER!$D:$D,PASTE_DQS_TRACKER!$C:$C,Swaps_wk!$AQ103,PASTE_DQS_TRACKER!$E:$E,Swaps_wk!P$2,PASTE_DQS_TRACKER!$A:$A,"&gt;="&amp;$A$1,PASTE_DQS_TRACKER!$A:$A,"&lt;="&amp;$A$2)</f>
        <v>0</v>
      </c>
      <c r="Q103" s="6">
        <f>SUMIFS(PASTE_DQS_TRACKER!$D:$D,PASTE_DQS_TRACKER!$C:$C,Swaps_wk!$AQ103,PASTE_DQS_TRACKER!$B:$B,Swaps_wk!Q$2,PASTE_DQS_TRACKER!$A:$A,"&gt;="&amp;$A$1,PASTE_DQS_TRACKER!$A:$A,"&lt;="&amp;$A$2)-SUMIFS(PASTE_DQS_TRACKER!$D:$D,PASTE_DQS_TRACKER!$C:$C,Swaps_wk!$AQ103,PASTE_DQS_TRACKER!$E:$E,Swaps_wk!Q$2,PASTE_DQS_TRACKER!$A:$A,"&gt;="&amp;$A$1,PASTE_DQS_TRACKER!$A:$A,"&lt;="&amp;$A$2)</f>
        <v>0</v>
      </c>
      <c r="R103" s="6">
        <f>SUMIFS(PASTE_DQS_TRACKER!$D:$D,PASTE_DQS_TRACKER!$C:$C,Swaps_wk!$AQ103,PASTE_DQS_TRACKER!$B:$B,Swaps_wk!R$2,PASTE_DQS_TRACKER!$A:$A,"&gt;="&amp;$A$1,PASTE_DQS_TRACKER!$A:$A,"&lt;="&amp;$A$2)-SUMIFS(PASTE_DQS_TRACKER!$D:$D,PASTE_DQS_TRACKER!$C:$C,Swaps_wk!$AQ103,PASTE_DQS_TRACKER!$E:$E,Swaps_wk!R$2,PASTE_DQS_TRACKER!$A:$A,"&gt;="&amp;$A$1,PASTE_DQS_TRACKER!$A:$A,"&lt;="&amp;$A$2)</f>
        <v>0</v>
      </c>
      <c r="S103" s="6">
        <f>SUMIFS(PASTE_DQS_TRACKER!$D:$D,PASTE_DQS_TRACKER!$C:$C,Swaps_wk!$AQ103,PASTE_DQS_TRACKER!$B:$B,Swaps_wk!S$2,PASTE_DQS_TRACKER!$A:$A,"&gt;="&amp;$A$1,PASTE_DQS_TRACKER!$A:$A,"&lt;="&amp;$A$2)-SUMIFS(PASTE_DQS_TRACKER!$D:$D,PASTE_DQS_TRACKER!$C:$C,Swaps_wk!$AQ103,PASTE_DQS_TRACKER!$E:$E,Swaps_wk!S$2,PASTE_DQS_TRACKER!$A:$A,"&gt;="&amp;$A$1,PASTE_DQS_TRACKER!$A:$A,"&lt;="&amp;$A$2)</f>
        <v>0</v>
      </c>
      <c r="T103" s="6">
        <f>SUMIFS(PASTE_DQS_TRACKER!$D:$D,PASTE_DQS_TRACKER!$C:$C,Swaps_wk!$AQ103,PASTE_DQS_TRACKER!$B:$B,Swaps_wk!T$2,PASTE_DQS_TRACKER!$A:$A,"&gt;="&amp;$A$1,PASTE_DQS_TRACKER!$A:$A,"&lt;="&amp;$A$2)-SUMIFS(PASTE_DQS_TRACKER!$D:$D,PASTE_DQS_TRACKER!$C:$C,Swaps_wk!$AQ103,PASTE_DQS_TRACKER!$E:$E,Swaps_wk!T$2,PASTE_DQS_TRACKER!$A:$A,"&gt;="&amp;$A$1,PASTE_DQS_TRACKER!$A:$A,"&lt;="&amp;$A$2)</f>
        <v>0</v>
      </c>
      <c r="U103" s="6">
        <f>SUMIFS(PASTE_DQS_TRACKER!$D:$D,PASTE_DQS_TRACKER!$C:$C,Swaps_wk!$AQ103,PASTE_DQS_TRACKER!$B:$B,Swaps_wk!U$2,PASTE_DQS_TRACKER!$A:$A,"&gt;="&amp;$A$1,PASTE_DQS_TRACKER!$A:$A,"&lt;="&amp;$A$2)-SUMIFS(PASTE_DQS_TRACKER!$D:$D,PASTE_DQS_TRACKER!$C:$C,Swaps_wk!$AQ103,PASTE_DQS_TRACKER!$E:$E,Swaps_wk!U$2,PASTE_DQS_TRACKER!$A:$A,"&gt;="&amp;$A$1,PASTE_DQS_TRACKER!$A:$A,"&lt;="&amp;$A$2)</f>
        <v>0</v>
      </c>
      <c r="V103" s="6">
        <f>SUMIFS(PASTE_DQS_TRACKER!$D:$D,PASTE_DQS_TRACKER!$C:$C,Swaps_wk!$AQ103,PASTE_DQS_TRACKER!$B:$B,Swaps_wk!V$2,PASTE_DQS_TRACKER!$A:$A,"&gt;="&amp;$A$1,PASTE_DQS_TRACKER!$A:$A,"&lt;="&amp;$A$2)-SUMIFS(PASTE_DQS_TRACKER!$D:$D,PASTE_DQS_TRACKER!$C:$C,Swaps_wk!$AQ103,PASTE_DQS_TRACKER!$E:$E,Swaps_wk!V$2,PASTE_DQS_TRACKER!$A:$A,"&gt;="&amp;$A$1,PASTE_DQS_TRACKER!$A:$A,"&lt;="&amp;$A$2)</f>
        <v>0</v>
      </c>
      <c r="W103" s="6">
        <f>SUMIFS(PASTE_DQS_TRACKER!$D:$D,PASTE_DQS_TRACKER!$C:$C,Swaps_wk!$AQ103,PASTE_DQS_TRACKER!$B:$B,Swaps_wk!W$2,PASTE_DQS_TRACKER!$A:$A,"&gt;="&amp;$A$1,PASTE_DQS_TRACKER!$A:$A,"&lt;="&amp;$A$2)-SUMIFS(PASTE_DQS_TRACKER!$D:$D,PASTE_DQS_TRACKER!$C:$C,Swaps_wk!$AQ103,PASTE_DQS_TRACKER!$E:$E,Swaps_wk!W$2,PASTE_DQS_TRACKER!$A:$A,"&gt;="&amp;$A$1,PASTE_DQS_TRACKER!$A:$A,"&lt;="&amp;$A$2)</f>
        <v>0</v>
      </c>
      <c r="X103" s="6">
        <f>SUMIFS(PASTE_DQS_TRACKER!$D:$D,PASTE_DQS_TRACKER!$C:$C,Swaps_wk!$AQ103,PASTE_DQS_TRACKER!$B:$B,Swaps_wk!X$2,PASTE_DQS_TRACKER!$A:$A,"&gt;="&amp;$A$1,PASTE_DQS_TRACKER!$A:$A,"&lt;="&amp;$A$2)-SUMIFS(PASTE_DQS_TRACKER!$D:$D,PASTE_DQS_TRACKER!$C:$C,Swaps_wk!$AQ103,PASTE_DQS_TRACKER!$E:$E,Swaps_wk!X$2,PASTE_DQS_TRACKER!$A:$A,"&gt;="&amp;$A$1,PASTE_DQS_TRACKER!$A:$A,"&lt;="&amp;$A$2)</f>
        <v>0</v>
      </c>
      <c r="Y103" s="6">
        <f>SUMIFS(PASTE_DQS_TRACKER!$D:$D,PASTE_DQS_TRACKER!$C:$C,Swaps_wk!$AQ103,PASTE_DQS_TRACKER!$B:$B,Swaps_wk!Y$2,PASTE_DQS_TRACKER!$A:$A,"&gt;="&amp;$A$1,PASTE_DQS_TRACKER!$A:$A,"&lt;="&amp;$A$2)-SUMIFS(PASTE_DQS_TRACKER!$D:$D,PASTE_DQS_TRACKER!$C:$C,Swaps_wk!$AQ103,PASTE_DQS_TRACKER!$E:$E,Swaps_wk!Y$2,PASTE_DQS_TRACKER!$A:$A,"&gt;="&amp;$A$1,PASTE_DQS_TRACKER!$A:$A,"&lt;="&amp;$A$2)</f>
        <v>0</v>
      </c>
      <c r="Z103" s="6">
        <f>SUMIFS(PASTE_DQS_TRACKER!$D:$D,PASTE_DQS_TRACKER!$C:$C,Swaps_wk!$AQ103,PASTE_DQS_TRACKER!$B:$B,Swaps_wk!Z$2,PASTE_DQS_TRACKER!$A:$A,"&gt;="&amp;$A$1,PASTE_DQS_TRACKER!$A:$A,"&lt;="&amp;$A$2)-SUMIFS(PASTE_DQS_TRACKER!$D:$D,PASTE_DQS_TRACKER!$C:$C,Swaps_wk!$AQ103,PASTE_DQS_TRACKER!$E:$E,Swaps_wk!Z$2,PASTE_DQS_TRACKER!$A:$A,"&gt;="&amp;$A$1,PASTE_DQS_TRACKER!$A:$A,"&lt;="&amp;$A$2)</f>
        <v>0</v>
      </c>
      <c r="AA103" s="6">
        <f>SUMIFS(PASTE_DQS_TRACKER!$D:$D,PASTE_DQS_TRACKER!$C:$C,Swaps_wk!$AQ103,PASTE_DQS_TRACKER!$B:$B,Swaps_wk!AA$2,PASTE_DQS_TRACKER!$A:$A,"&gt;="&amp;$A$1,PASTE_DQS_TRACKER!$A:$A,"&lt;="&amp;$A$2)-SUMIFS(PASTE_DQS_TRACKER!$D:$D,PASTE_DQS_TRACKER!$C:$C,Swaps_wk!$AQ103,PASTE_DQS_TRACKER!$E:$E,Swaps_wk!AA$2,PASTE_DQS_TRACKER!$A:$A,"&gt;="&amp;$A$1,PASTE_DQS_TRACKER!$A:$A,"&lt;="&amp;$A$2)</f>
        <v>0</v>
      </c>
      <c r="AB103" s="6">
        <f>SUMIFS(PASTE_DQS_TRACKER!$D:$D,PASTE_DQS_TRACKER!$C:$C,Swaps_wk!$AQ103,PASTE_DQS_TRACKER!$B:$B,Swaps_wk!AB$2,PASTE_DQS_TRACKER!$A:$A,"&gt;="&amp;$A$1,PASTE_DQS_TRACKER!$A:$A,"&lt;="&amp;$A$2)-SUMIFS(PASTE_DQS_TRACKER!$D:$D,PASTE_DQS_TRACKER!$C:$C,Swaps_wk!$AQ103,PASTE_DQS_TRACKER!$E:$E,Swaps_wk!AB$2,PASTE_DQS_TRACKER!$A:$A,"&gt;="&amp;$A$1,PASTE_DQS_TRACKER!$A:$A,"&lt;="&amp;$A$2)</f>
        <v>0</v>
      </c>
      <c r="AC103" s="6">
        <f>SUMIFS(PASTE_DQS_TRACKER!$D:$D,PASTE_DQS_TRACKER!$C:$C,Swaps_wk!$AQ103,PASTE_DQS_TRACKER!$B:$B,Swaps_wk!AC$2,PASTE_DQS_TRACKER!$A:$A,"&gt;="&amp;$A$1,PASTE_DQS_TRACKER!$A:$A,"&lt;="&amp;$A$2)-SUMIFS(PASTE_DQS_TRACKER!$D:$D,PASTE_DQS_TRACKER!$C:$C,Swaps_wk!$AQ103,PASTE_DQS_TRACKER!$E:$E,Swaps_wk!AC$2,PASTE_DQS_TRACKER!$A:$A,"&gt;="&amp;$A$1,PASTE_DQS_TRACKER!$A:$A,"&lt;="&amp;$A$2)</f>
        <v>0</v>
      </c>
      <c r="AD103" s="6">
        <f>SUMIFS(PASTE_DQS_TRACKER!$D:$D,PASTE_DQS_TRACKER!$C:$C,Swaps_wk!$AQ103,PASTE_DQS_TRACKER!$B:$B,Swaps_wk!AD$2,PASTE_DQS_TRACKER!$A:$A,"&gt;="&amp;$A$1,PASTE_DQS_TRACKER!$A:$A,"&lt;="&amp;$A$2)-SUMIFS(PASTE_DQS_TRACKER!$D:$D,PASTE_DQS_TRACKER!$C:$C,Swaps_wk!$AQ103,PASTE_DQS_TRACKER!$E:$E,Swaps_wk!AD$2,PASTE_DQS_TRACKER!$A:$A,"&gt;="&amp;$A$1,PASTE_DQS_TRACKER!$A:$A,"&lt;="&amp;$A$2)</f>
        <v>0</v>
      </c>
      <c r="AE103" s="6">
        <f>SUMIFS(PASTE_DQS_TRACKER!$D:$D,PASTE_DQS_TRACKER!$C:$C,Swaps_wk!$AQ103,PASTE_DQS_TRACKER!$B:$B,Swaps_wk!AE$2,PASTE_DQS_TRACKER!$A:$A,"&gt;="&amp;$A$1,PASTE_DQS_TRACKER!$A:$A,"&lt;="&amp;$A$2)-SUMIFS(PASTE_DQS_TRACKER!$D:$D,PASTE_DQS_TRACKER!$C:$C,Swaps_wk!$AQ103,PASTE_DQS_TRACKER!$E:$E,Swaps_wk!AE$2,PASTE_DQS_TRACKER!$A:$A,"&gt;="&amp;$A$1,PASTE_DQS_TRACKER!$A:$A,"&lt;="&amp;$A$2)</f>
        <v>0</v>
      </c>
      <c r="AF103" s="6">
        <f>SUMIFS(PASTE_DQS_TRACKER!$D:$D,PASTE_DQS_TRACKER!$C:$C,Swaps_wk!$AQ103,PASTE_DQS_TRACKER!$B:$B,Swaps_wk!AF$2,PASTE_DQS_TRACKER!$A:$A,"&gt;="&amp;$A$1,PASTE_DQS_TRACKER!$A:$A,"&lt;="&amp;$A$2)-SUMIFS(PASTE_DQS_TRACKER!$D:$D,PASTE_DQS_TRACKER!$C:$C,Swaps_wk!$AQ103,PASTE_DQS_TRACKER!$E:$E,Swaps_wk!AF$2,PASTE_DQS_TRACKER!$A:$A,"&gt;="&amp;$A$1,PASTE_DQS_TRACKER!$A:$A,"&lt;="&amp;$A$2)</f>
        <v>0</v>
      </c>
      <c r="AG103" s="6">
        <f>SUMIFS(PASTE_DQS_TRACKER!$D:$D,PASTE_DQS_TRACKER!$C:$C,Swaps_wk!$AQ103,PASTE_DQS_TRACKER!$B:$B,Swaps_wk!AG$2,PASTE_DQS_TRACKER!$A:$A,"&gt;="&amp;$A$1,PASTE_DQS_TRACKER!$A:$A,"&lt;="&amp;$A$2)-SUMIFS(PASTE_DQS_TRACKER!$D:$D,PASTE_DQS_TRACKER!$C:$C,Swaps_wk!$AQ103,PASTE_DQS_TRACKER!$E:$E,Swaps_wk!AG$2,PASTE_DQS_TRACKER!$A:$A,"&gt;="&amp;$A$1,PASTE_DQS_TRACKER!$A:$A,"&lt;="&amp;$A$2)</f>
        <v>0</v>
      </c>
      <c r="AH103" s="6">
        <f>SUMIFS(PASTE_DQS_TRACKER!$D:$D,PASTE_DQS_TRACKER!$C:$C,Swaps_wk!$AQ103,PASTE_DQS_TRACKER!$B:$B,Swaps_wk!AH$2,PASTE_DQS_TRACKER!$A:$A,"&gt;="&amp;$A$1,PASTE_DQS_TRACKER!$A:$A,"&lt;="&amp;$A$2)-SUMIFS(PASTE_DQS_TRACKER!$D:$D,PASTE_DQS_TRACKER!$C:$C,Swaps_wk!$AQ103,PASTE_DQS_TRACKER!$E:$E,Swaps_wk!AH$2,PASTE_DQS_TRACKER!$A:$A,"&gt;="&amp;$A$1,PASTE_DQS_TRACKER!$A:$A,"&lt;="&amp;$A$2)</f>
        <v>0</v>
      </c>
      <c r="AI103" s="6">
        <f>SUMIFS(PASTE_DQS_TRACKER!$D:$D,PASTE_DQS_TRACKER!$C:$C,Swaps_wk!$AQ103,PASTE_DQS_TRACKER!$B:$B,Swaps_wk!AI$2,PASTE_DQS_TRACKER!$A:$A,"&gt;="&amp;$A$1,PASTE_DQS_TRACKER!$A:$A,"&lt;="&amp;$A$2)-SUMIFS(PASTE_DQS_TRACKER!$D:$D,PASTE_DQS_TRACKER!$C:$C,Swaps_wk!$AQ103,PASTE_DQS_TRACKER!$E:$E,Swaps_wk!AI$2,PASTE_DQS_TRACKER!$A:$A,"&gt;="&amp;$A$1,PASTE_DQS_TRACKER!$A:$A,"&lt;="&amp;$A$2)</f>
        <v>0</v>
      </c>
      <c r="AJ103" s="6">
        <f>SUMIFS(PASTE_DQS_TRACKER!$D:$D,PASTE_DQS_TRACKER!$C:$C,Swaps_wk!$AQ103,PASTE_DQS_TRACKER!$B:$B,Swaps_wk!AJ$2,PASTE_DQS_TRACKER!$A:$A,"&gt;="&amp;$A$1,PASTE_DQS_TRACKER!$A:$A,"&lt;="&amp;$A$2)-SUMIFS(PASTE_DQS_TRACKER!$D:$D,PASTE_DQS_TRACKER!$C:$C,Swaps_wk!$AQ103,PASTE_DQS_TRACKER!$E:$E,Swaps_wk!AJ$2,PASTE_DQS_TRACKER!$A:$A,"&gt;="&amp;$A$1,PASTE_DQS_TRACKER!$A:$A,"&lt;="&amp;$A$2)</f>
        <v>0</v>
      </c>
      <c r="AK103" s="6">
        <f>SUMIFS(PASTE_DQS_TRACKER!$D:$D,PASTE_DQS_TRACKER!$C:$C,Swaps_wk!$AQ103,PASTE_DQS_TRACKER!$B:$B,Swaps_wk!AK$2,PASTE_DQS_TRACKER!$A:$A,"&gt;="&amp;$A$1,PASTE_DQS_TRACKER!$A:$A,"&lt;="&amp;$A$2)-SUMIFS(PASTE_DQS_TRACKER!$D:$D,PASTE_DQS_TRACKER!$C:$C,Swaps_wk!$AQ103,PASTE_DQS_TRACKER!$E:$E,Swaps_wk!AK$2,PASTE_DQS_TRACKER!$A:$A,"&gt;="&amp;$A$1,PASTE_DQS_TRACKER!$A:$A,"&lt;="&amp;$A$2)</f>
        <v>0</v>
      </c>
      <c r="AL103" s="6">
        <f>SUMIFS(PASTE_DQS_TRACKER!$D:$D,PASTE_DQS_TRACKER!$C:$C,Swaps_wk!$AQ103,PASTE_DQS_TRACKER!$B:$B,Swaps_wk!AL$2,PASTE_DQS_TRACKER!$A:$A,"&gt;="&amp;$A$1,PASTE_DQS_TRACKER!$A:$A,"&lt;="&amp;$A$2)-SUMIFS(PASTE_DQS_TRACKER!$D:$D,PASTE_DQS_TRACKER!$C:$C,Swaps_wk!$AQ103,PASTE_DQS_TRACKER!$E:$E,Swaps_wk!AL$2,PASTE_DQS_TRACKER!$A:$A,"&gt;="&amp;$A$1,PASTE_DQS_TRACKER!$A:$A,"&lt;="&amp;$A$2)</f>
        <v>0</v>
      </c>
      <c r="AM103" s="6">
        <f>SUMIFS(PASTE_DQS_TRACKER!$D:$D,PASTE_DQS_TRACKER!$C:$C,Swaps_wk!$AQ103,PASTE_DQS_TRACKER!$B:$B,Swaps_wk!AM$2,PASTE_DQS_TRACKER!$A:$A,"&gt;="&amp;$A$1,PASTE_DQS_TRACKER!$A:$A,"&lt;="&amp;$A$2)-SUMIFS(PASTE_DQS_TRACKER!$D:$D,PASTE_DQS_TRACKER!$C:$C,Swaps_wk!$AQ103,PASTE_DQS_TRACKER!$E:$E,Swaps_wk!AM$2,PASTE_DQS_TRACKER!$A:$A,"&gt;="&amp;$A$1,PASTE_DQS_TRACKER!$A:$A,"&lt;="&amp;$A$2)</f>
        <v>0</v>
      </c>
      <c r="AN103" s="6">
        <f>SUMIFS(PASTE_DQS_TRACKER!$D:$D,PASTE_DQS_TRACKER!$C:$C,Swaps_wk!$AQ103,PASTE_DQS_TRACKER!$B:$B,Swaps_wk!AN$2,PASTE_DQS_TRACKER!$A:$A,"&gt;="&amp;$A$1,PASTE_DQS_TRACKER!$A:$A,"&lt;="&amp;$A$2)-SUMIFS(PASTE_DQS_TRACKER!$D:$D,PASTE_DQS_TRACKER!$C:$C,Swaps_wk!$AQ103,PASTE_DQS_TRACKER!$E:$E,Swaps_wk!AN$2,PASTE_DQS_TRACKER!$A:$A,"&gt;="&amp;$A$1,PASTE_DQS_TRACKER!$A:$A,"&lt;="&amp;$A$2)</f>
        <v>0</v>
      </c>
      <c r="AO103" s="6">
        <f t="shared" si="2"/>
        <v>0</v>
      </c>
      <c r="AP103">
        <v>102</v>
      </c>
      <c r="AQ103" t="str">
        <f t="shared" si="4"/>
        <v>HKE/*8ABDE</v>
      </c>
    </row>
    <row r="104" spans="1:43" x14ac:dyDescent="0.25">
      <c r="A104" t="s">
        <v>340</v>
      </c>
      <c r="B104" s="6">
        <f>SUMIFS(PASTE_DQS_TRACKER!$D:$D,PASTE_DQS_TRACKER!$C:$C,Swaps_wk!$AQ104,PASTE_DQS_TRACKER!$B:$B,Swaps_wk!B$2,PASTE_DQS_TRACKER!$A:$A,"&gt;="&amp;$A$1,PASTE_DQS_TRACKER!$A:$A,"&lt;="&amp;$A$2)-SUMIFS(PASTE_DQS_TRACKER!$D:$D,PASTE_DQS_TRACKER!$C:$C,Swaps_wk!$AQ104,PASTE_DQS_TRACKER!$E:$E,Swaps_wk!B$2,PASTE_DQS_TRACKER!$A:$A,"&gt;="&amp;$A$1,PASTE_DQS_TRACKER!$A:$A,"&lt;="&amp;$A$2)</f>
        <v>0</v>
      </c>
      <c r="C104" s="6">
        <f>SUMIFS(PASTE_DQS_TRACKER!$D:$D,PASTE_DQS_TRACKER!$C:$C,Swaps_wk!$AQ104,PASTE_DQS_TRACKER!$B:$B,Swaps_wk!C$2,PASTE_DQS_TRACKER!$A:$A,"&gt;="&amp;$A$1,PASTE_DQS_TRACKER!$A:$A,"&lt;="&amp;$A$2)-SUMIFS(PASTE_DQS_TRACKER!$D:$D,PASTE_DQS_TRACKER!$C:$C,Swaps_wk!$AQ104,PASTE_DQS_TRACKER!$E:$E,Swaps_wk!C$2,PASTE_DQS_TRACKER!$A:$A,"&gt;="&amp;$A$1,PASTE_DQS_TRACKER!$A:$A,"&lt;="&amp;$A$2)</f>
        <v>-110</v>
      </c>
      <c r="D104" s="6">
        <f>SUMIFS(PASTE_DQS_TRACKER!$D:$D,PASTE_DQS_TRACKER!$C:$C,Swaps_wk!$AQ104,PASTE_DQS_TRACKER!$B:$B,Swaps_wk!D$2,PASTE_DQS_TRACKER!$A:$A,"&gt;="&amp;$A$1,PASTE_DQS_TRACKER!$A:$A,"&lt;="&amp;$A$2)-SUMIFS(PASTE_DQS_TRACKER!$D:$D,PASTE_DQS_TRACKER!$C:$C,Swaps_wk!$AQ104,PASTE_DQS_TRACKER!$E:$E,Swaps_wk!D$2,PASTE_DQS_TRACKER!$A:$A,"&gt;="&amp;$A$1,PASTE_DQS_TRACKER!$A:$A,"&lt;="&amp;$A$2)</f>
        <v>0</v>
      </c>
      <c r="E104" s="6">
        <f>SUMIFS(PASTE_DQS_TRACKER!$D:$D,PASTE_DQS_TRACKER!$C:$C,Swaps_wk!$AQ104,PASTE_DQS_TRACKER!$B:$B,Swaps_wk!E$2,PASTE_DQS_TRACKER!$A:$A,"&gt;="&amp;$A$1,PASTE_DQS_TRACKER!$A:$A,"&lt;="&amp;$A$2)-SUMIFS(PASTE_DQS_TRACKER!$D:$D,PASTE_DQS_TRACKER!$C:$C,Swaps_wk!$AQ104,PASTE_DQS_TRACKER!$E:$E,Swaps_wk!E$2,PASTE_DQS_TRACKER!$A:$A,"&gt;="&amp;$A$1,PASTE_DQS_TRACKER!$A:$A,"&lt;="&amp;$A$2)</f>
        <v>0</v>
      </c>
      <c r="F104" s="6">
        <f>SUMIFS(PASTE_DQS_TRACKER!$D:$D,PASTE_DQS_TRACKER!$C:$C,Swaps_wk!$AQ104,PASTE_DQS_TRACKER!$B:$B,Swaps_wk!F$2,PASTE_DQS_TRACKER!$A:$A,"&gt;="&amp;$A$1,PASTE_DQS_TRACKER!$A:$A,"&lt;="&amp;$A$2)-SUMIFS(PASTE_DQS_TRACKER!$D:$D,PASTE_DQS_TRACKER!$C:$C,Swaps_wk!$AQ104,PASTE_DQS_TRACKER!$E:$E,Swaps_wk!F$2,PASTE_DQS_TRACKER!$A:$A,"&gt;="&amp;$A$1,PASTE_DQS_TRACKER!$A:$A,"&lt;="&amp;$A$2)</f>
        <v>0</v>
      </c>
      <c r="G104" s="6">
        <f>SUMIFS(PASTE_DQS_TRACKER!$D:$D,PASTE_DQS_TRACKER!$C:$C,Swaps_wk!$AQ104,PASTE_DQS_TRACKER!$B:$B,Swaps_wk!G$2,PASTE_DQS_TRACKER!$A:$A,"&gt;="&amp;$A$1,PASTE_DQS_TRACKER!$A:$A,"&lt;="&amp;$A$2)-SUMIFS(PASTE_DQS_TRACKER!$D:$D,PASTE_DQS_TRACKER!$C:$C,Swaps_wk!$AQ104,PASTE_DQS_TRACKER!$E:$E,Swaps_wk!G$2,PASTE_DQS_TRACKER!$A:$A,"&gt;="&amp;$A$1,PASTE_DQS_TRACKER!$A:$A,"&lt;="&amp;$A$2)</f>
        <v>0</v>
      </c>
      <c r="H104" s="6">
        <f>SUMIFS(PASTE_DQS_TRACKER!$D:$D,PASTE_DQS_TRACKER!$C:$C,Swaps_wk!$AQ104,PASTE_DQS_TRACKER!$B:$B,Swaps_wk!H$2,PASTE_DQS_TRACKER!$A:$A,"&gt;="&amp;$A$1,PASTE_DQS_TRACKER!$A:$A,"&lt;="&amp;$A$2)-SUMIFS(PASTE_DQS_TRACKER!$D:$D,PASTE_DQS_TRACKER!$C:$C,Swaps_wk!$AQ104,PASTE_DQS_TRACKER!$E:$E,Swaps_wk!H$2,PASTE_DQS_TRACKER!$A:$A,"&gt;="&amp;$A$1,PASTE_DQS_TRACKER!$A:$A,"&lt;="&amp;$A$2)</f>
        <v>0</v>
      </c>
      <c r="I104" s="6">
        <f>SUMIFS(PASTE_DQS_TRACKER!$D:$D,PASTE_DQS_TRACKER!$C:$C,Swaps_wk!$AQ104,PASTE_DQS_TRACKER!$B:$B,Swaps_wk!I$2,PASTE_DQS_TRACKER!$A:$A,"&gt;="&amp;$A$1,PASTE_DQS_TRACKER!$A:$A,"&lt;="&amp;$A$2)-SUMIFS(PASTE_DQS_TRACKER!$D:$D,PASTE_DQS_TRACKER!$C:$C,Swaps_wk!$AQ104,PASTE_DQS_TRACKER!$E:$E,Swaps_wk!I$2,PASTE_DQS_TRACKER!$A:$A,"&gt;="&amp;$A$1,PASTE_DQS_TRACKER!$A:$A,"&lt;="&amp;$A$2)</f>
        <v>0</v>
      </c>
      <c r="J104" s="6">
        <f>SUMIFS(PASTE_DQS_TRACKER!$D:$D,PASTE_DQS_TRACKER!$C:$C,Swaps_wk!$AQ104,PASTE_DQS_TRACKER!$B:$B,Swaps_wk!J$2,PASTE_DQS_TRACKER!$A:$A,"&gt;="&amp;$A$1,PASTE_DQS_TRACKER!$A:$A,"&lt;="&amp;$A$2)-SUMIFS(PASTE_DQS_TRACKER!$D:$D,PASTE_DQS_TRACKER!$C:$C,Swaps_wk!$AQ104,PASTE_DQS_TRACKER!$E:$E,Swaps_wk!J$2,PASTE_DQS_TRACKER!$A:$A,"&gt;="&amp;$A$1,PASTE_DQS_TRACKER!$A:$A,"&lt;="&amp;$A$2)</f>
        <v>0</v>
      </c>
      <c r="K104" s="6">
        <f>SUMIFS(PASTE_DQS_TRACKER!$D:$D,PASTE_DQS_TRACKER!$C:$C,Swaps_wk!$AQ104,PASTE_DQS_TRACKER!$B:$B,Swaps_wk!K$2,PASTE_DQS_TRACKER!$A:$A,"&gt;="&amp;$A$1,PASTE_DQS_TRACKER!$A:$A,"&lt;="&amp;$A$2)-SUMIFS(PASTE_DQS_TRACKER!$D:$D,PASTE_DQS_TRACKER!$C:$C,Swaps_wk!$AQ104,PASTE_DQS_TRACKER!$E:$E,Swaps_wk!K$2,PASTE_DQS_TRACKER!$A:$A,"&gt;="&amp;$A$1,PASTE_DQS_TRACKER!$A:$A,"&lt;="&amp;$A$2)</f>
        <v>0</v>
      </c>
      <c r="L104" s="6">
        <f>SUMIFS(PASTE_DQS_TRACKER!$D:$D,PASTE_DQS_TRACKER!$C:$C,Swaps_wk!$AQ104,PASTE_DQS_TRACKER!$B:$B,Swaps_wk!L$2,PASTE_DQS_TRACKER!$A:$A,"&gt;="&amp;$A$1,PASTE_DQS_TRACKER!$A:$A,"&lt;="&amp;$A$2)-SUMIFS(PASTE_DQS_TRACKER!$D:$D,PASTE_DQS_TRACKER!$C:$C,Swaps_wk!$AQ104,PASTE_DQS_TRACKER!$E:$E,Swaps_wk!L$2,PASTE_DQS_TRACKER!$A:$A,"&gt;="&amp;$A$1,PASTE_DQS_TRACKER!$A:$A,"&lt;="&amp;$A$2)</f>
        <v>0</v>
      </c>
      <c r="M104" s="6">
        <f>SUMIFS(PASTE_DQS_TRACKER!$D:$D,PASTE_DQS_TRACKER!$C:$C,Swaps_wk!$AQ104,PASTE_DQS_TRACKER!$B:$B,Swaps_wk!M$2,PASTE_DQS_TRACKER!$A:$A,"&gt;="&amp;$A$1,PASTE_DQS_TRACKER!$A:$A,"&lt;="&amp;$A$2)-SUMIFS(PASTE_DQS_TRACKER!$D:$D,PASTE_DQS_TRACKER!$C:$C,Swaps_wk!$AQ104,PASTE_DQS_TRACKER!$E:$E,Swaps_wk!M$2,PASTE_DQS_TRACKER!$A:$A,"&gt;="&amp;$A$1,PASTE_DQS_TRACKER!$A:$A,"&lt;="&amp;$A$2)</f>
        <v>0</v>
      </c>
      <c r="N104" s="6">
        <f>SUMIFS(PASTE_DQS_TRACKER!$D:$D,PASTE_DQS_TRACKER!$C:$C,Swaps_wk!$AQ104,PASTE_DQS_TRACKER!$B:$B,Swaps_wk!N$2,PASTE_DQS_TRACKER!$A:$A,"&gt;="&amp;$A$1,PASTE_DQS_TRACKER!$A:$A,"&lt;="&amp;$A$2)-SUMIFS(PASTE_DQS_TRACKER!$D:$D,PASTE_DQS_TRACKER!$C:$C,Swaps_wk!$AQ104,PASTE_DQS_TRACKER!$E:$E,Swaps_wk!N$2,PASTE_DQS_TRACKER!$A:$A,"&gt;="&amp;$A$1,PASTE_DQS_TRACKER!$A:$A,"&lt;="&amp;$A$2)</f>
        <v>0</v>
      </c>
      <c r="O104" s="6">
        <f>SUMIFS(PASTE_DQS_TRACKER!$D:$D,PASTE_DQS_TRACKER!$C:$C,Swaps_wk!$AQ104,PASTE_DQS_TRACKER!$B:$B,Swaps_wk!O$2,PASTE_DQS_TRACKER!$A:$A,"&gt;="&amp;$A$1,PASTE_DQS_TRACKER!$A:$A,"&lt;="&amp;$A$2)-SUMIFS(PASTE_DQS_TRACKER!$D:$D,PASTE_DQS_TRACKER!$C:$C,Swaps_wk!$AQ104,PASTE_DQS_TRACKER!$E:$E,Swaps_wk!O$2,PASTE_DQS_TRACKER!$A:$A,"&gt;="&amp;$A$1,PASTE_DQS_TRACKER!$A:$A,"&lt;="&amp;$A$2)</f>
        <v>0</v>
      </c>
      <c r="P104" s="6">
        <f>SUMIFS(PASTE_DQS_TRACKER!$D:$D,PASTE_DQS_TRACKER!$C:$C,Swaps_wk!$AQ104,PASTE_DQS_TRACKER!$B:$B,Swaps_wk!P$2,PASTE_DQS_TRACKER!$A:$A,"&gt;="&amp;$A$1,PASTE_DQS_TRACKER!$A:$A,"&lt;="&amp;$A$2)-SUMIFS(PASTE_DQS_TRACKER!$D:$D,PASTE_DQS_TRACKER!$C:$C,Swaps_wk!$AQ104,PASTE_DQS_TRACKER!$E:$E,Swaps_wk!P$2,PASTE_DQS_TRACKER!$A:$A,"&gt;="&amp;$A$1,PASTE_DQS_TRACKER!$A:$A,"&lt;="&amp;$A$2)</f>
        <v>0</v>
      </c>
      <c r="Q104" s="6">
        <f>SUMIFS(PASTE_DQS_TRACKER!$D:$D,PASTE_DQS_TRACKER!$C:$C,Swaps_wk!$AQ104,PASTE_DQS_TRACKER!$B:$B,Swaps_wk!Q$2,PASTE_DQS_TRACKER!$A:$A,"&gt;="&amp;$A$1,PASTE_DQS_TRACKER!$A:$A,"&lt;="&amp;$A$2)-SUMIFS(PASTE_DQS_TRACKER!$D:$D,PASTE_DQS_TRACKER!$C:$C,Swaps_wk!$AQ104,PASTE_DQS_TRACKER!$E:$E,Swaps_wk!Q$2,PASTE_DQS_TRACKER!$A:$A,"&gt;="&amp;$A$1,PASTE_DQS_TRACKER!$A:$A,"&lt;="&amp;$A$2)</f>
        <v>0</v>
      </c>
      <c r="R104" s="6">
        <f>SUMIFS(PASTE_DQS_TRACKER!$D:$D,PASTE_DQS_TRACKER!$C:$C,Swaps_wk!$AQ104,PASTE_DQS_TRACKER!$B:$B,Swaps_wk!R$2,PASTE_DQS_TRACKER!$A:$A,"&gt;="&amp;$A$1,PASTE_DQS_TRACKER!$A:$A,"&lt;="&amp;$A$2)-SUMIFS(PASTE_DQS_TRACKER!$D:$D,PASTE_DQS_TRACKER!$C:$C,Swaps_wk!$AQ104,PASTE_DQS_TRACKER!$E:$E,Swaps_wk!R$2,PASTE_DQS_TRACKER!$A:$A,"&gt;="&amp;$A$1,PASTE_DQS_TRACKER!$A:$A,"&lt;="&amp;$A$2)</f>
        <v>45.7</v>
      </c>
      <c r="S104" s="6">
        <f>SUMIFS(PASTE_DQS_TRACKER!$D:$D,PASTE_DQS_TRACKER!$C:$C,Swaps_wk!$AQ104,PASTE_DQS_TRACKER!$B:$B,Swaps_wk!S$2,PASTE_DQS_TRACKER!$A:$A,"&gt;="&amp;$A$1,PASTE_DQS_TRACKER!$A:$A,"&lt;="&amp;$A$2)-SUMIFS(PASTE_DQS_TRACKER!$D:$D,PASTE_DQS_TRACKER!$C:$C,Swaps_wk!$AQ104,PASTE_DQS_TRACKER!$E:$E,Swaps_wk!S$2,PASTE_DQS_TRACKER!$A:$A,"&gt;="&amp;$A$1,PASTE_DQS_TRACKER!$A:$A,"&lt;="&amp;$A$2)</f>
        <v>0</v>
      </c>
      <c r="T104" s="6">
        <f>SUMIFS(PASTE_DQS_TRACKER!$D:$D,PASTE_DQS_TRACKER!$C:$C,Swaps_wk!$AQ104,PASTE_DQS_TRACKER!$B:$B,Swaps_wk!T$2,PASTE_DQS_TRACKER!$A:$A,"&gt;="&amp;$A$1,PASTE_DQS_TRACKER!$A:$A,"&lt;="&amp;$A$2)-SUMIFS(PASTE_DQS_TRACKER!$D:$D,PASTE_DQS_TRACKER!$C:$C,Swaps_wk!$AQ104,PASTE_DQS_TRACKER!$E:$E,Swaps_wk!T$2,PASTE_DQS_TRACKER!$A:$A,"&gt;="&amp;$A$1,PASTE_DQS_TRACKER!$A:$A,"&lt;="&amp;$A$2)</f>
        <v>0</v>
      </c>
      <c r="U104" s="6">
        <f>SUMIFS(PASTE_DQS_TRACKER!$D:$D,PASTE_DQS_TRACKER!$C:$C,Swaps_wk!$AQ104,PASTE_DQS_TRACKER!$B:$B,Swaps_wk!U$2,PASTE_DQS_TRACKER!$A:$A,"&gt;="&amp;$A$1,PASTE_DQS_TRACKER!$A:$A,"&lt;="&amp;$A$2)-SUMIFS(PASTE_DQS_TRACKER!$D:$D,PASTE_DQS_TRACKER!$C:$C,Swaps_wk!$AQ104,PASTE_DQS_TRACKER!$E:$E,Swaps_wk!U$2,PASTE_DQS_TRACKER!$A:$A,"&gt;="&amp;$A$1,PASTE_DQS_TRACKER!$A:$A,"&lt;="&amp;$A$2)</f>
        <v>0</v>
      </c>
      <c r="V104" s="6">
        <f>SUMIFS(PASTE_DQS_TRACKER!$D:$D,PASTE_DQS_TRACKER!$C:$C,Swaps_wk!$AQ104,PASTE_DQS_TRACKER!$B:$B,Swaps_wk!V$2,PASTE_DQS_TRACKER!$A:$A,"&gt;="&amp;$A$1,PASTE_DQS_TRACKER!$A:$A,"&lt;="&amp;$A$2)-SUMIFS(PASTE_DQS_TRACKER!$D:$D,PASTE_DQS_TRACKER!$C:$C,Swaps_wk!$AQ104,PASTE_DQS_TRACKER!$E:$E,Swaps_wk!V$2,PASTE_DQS_TRACKER!$A:$A,"&gt;="&amp;$A$1,PASTE_DQS_TRACKER!$A:$A,"&lt;="&amp;$A$2)</f>
        <v>0</v>
      </c>
      <c r="W104" s="6">
        <f>SUMIFS(PASTE_DQS_TRACKER!$D:$D,PASTE_DQS_TRACKER!$C:$C,Swaps_wk!$AQ104,PASTE_DQS_TRACKER!$B:$B,Swaps_wk!W$2,PASTE_DQS_TRACKER!$A:$A,"&gt;="&amp;$A$1,PASTE_DQS_TRACKER!$A:$A,"&lt;="&amp;$A$2)-SUMIFS(PASTE_DQS_TRACKER!$D:$D,PASTE_DQS_TRACKER!$C:$C,Swaps_wk!$AQ104,PASTE_DQS_TRACKER!$E:$E,Swaps_wk!W$2,PASTE_DQS_TRACKER!$A:$A,"&gt;="&amp;$A$1,PASTE_DQS_TRACKER!$A:$A,"&lt;="&amp;$A$2)</f>
        <v>0</v>
      </c>
      <c r="X104" s="6">
        <f>SUMIFS(PASTE_DQS_TRACKER!$D:$D,PASTE_DQS_TRACKER!$C:$C,Swaps_wk!$AQ104,PASTE_DQS_TRACKER!$B:$B,Swaps_wk!X$2,PASTE_DQS_TRACKER!$A:$A,"&gt;="&amp;$A$1,PASTE_DQS_TRACKER!$A:$A,"&lt;="&amp;$A$2)-SUMIFS(PASTE_DQS_TRACKER!$D:$D,PASTE_DQS_TRACKER!$C:$C,Swaps_wk!$AQ104,PASTE_DQS_TRACKER!$E:$E,Swaps_wk!X$2,PASTE_DQS_TRACKER!$A:$A,"&gt;="&amp;$A$1,PASTE_DQS_TRACKER!$A:$A,"&lt;="&amp;$A$2)</f>
        <v>0</v>
      </c>
      <c r="Y104" s="6">
        <f>SUMIFS(PASTE_DQS_TRACKER!$D:$D,PASTE_DQS_TRACKER!$C:$C,Swaps_wk!$AQ104,PASTE_DQS_TRACKER!$B:$B,Swaps_wk!Y$2,PASTE_DQS_TRACKER!$A:$A,"&gt;="&amp;$A$1,PASTE_DQS_TRACKER!$A:$A,"&lt;="&amp;$A$2)-SUMIFS(PASTE_DQS_TRACKER!$D:$D,PASTE_DQS_TRACKER!$C:$C,Swaps_wk!$AQ104,PASTE_DQS_TRACKER!$E:$E,Swaps_wk!Y$2,PASTE_DQS_TRACKER!$A:$A,"&gt;="&amp;$A$1,PASTE_DQS_TRACKER!$A:$A,"&lt;="&amp;$A$2)</f>
        <v>0</v>
      </c>
      <c r="Z104" s="6">
        <f>SUMIFS(PASTE_DQS_TRACKER!$D:$D,PASTE_DQS_TRACKER!$C:$C,Swaps_wk!$AQ104,PASTE_DQS_TRACKER!$B:$B,Swaps_wk!Z$2,PASTE_DQS_TRACKER!$A:$A,"&gt;="&amp;$A$1,PASTE_DQS_TRACKER!$A:$A,"&lt;="&amp;$A$2)-SUMIFS(PASTE_DQS_TRACKER!$D:$D,PASTE_DQS_TRACKER!$C:$C,Swaps_wk!$AQ104,PASTE_DQS_TRACKER!$E:$E,Swaps_wk!Z$2,PASTE_DQS_TRACKER!$A:$A,"&gt;="&amp;$A$1,PASTE_DQS_TRACKER!$A:$A,"&lt;="&amp;$A$2)</f>
        <v>0</v>
      </c>
      <c r="AA104" s="6">
        <f>SUMIFS(PASTE_DQS_TRACKER!$D:$D,PASTE_DQS_TRACKER!$C:$C,Swaps_wk!$AQ104,PASTE_DQS_TRACKER!$B:$B,Swaps_wk!AA$2,PASTE_DQS_TRACKER!$A:$A,"&gt;="&amp;$A$1,PASTE_DQS_TRACKER!$A:$A,"&lt;="&amp;$A$2)-SUMIFS(PASTE_DQS_TRACKER!$D:$D,PASTE_DQS_TRACKER!$C:$C,Swaps_wk!$AQ104,PASTE_DQS_TRACKER!$E:$E,Swaps_wk!AA$2,PASTE_DQS_TRACKER!$A:$A,"&gt;="&amp;$A$1,PASTE_DQS_TRACKER!$A:$A,"&lt;="&amp;$A$2)</f>
        <v>0</v>
      </c>
      <c r="AB104" s="6">
        <f>SUMIFS(PASTE_DQS_TRACKER!$D:$D,PASTE_DQS_TRACKER!$C:$C,Swaps_wk!$AQ104,PASTE_DQS_TRACKER!$B:$B,Swaps_wk!AB$2,PASTE_DQS_TRACKER!$A:$A,"&gt;="&amp;$A$1,PASTE_DQS_TRACKER!$A:$A,"&lt;="&amp;$A$2)-SUMIFS(PASTE_DQS_TRACKER!$D:$D,PASTE_DQS_TRACKER!$C:$C,Swaps_wk!$AQ104,PASTE_DQS_TRACKER!$E:$E,Swaps_wk!AB$2,PASTE_DQS_TRACKER!$A:$A,"&gt;="&amp;$A$1,PASTE_DQS_TRACKER!$A:$A,"&lt;="&amp;$A$2)</f>
        <v>0</v>
      </c>
      <c r="AC104" s="6">
        <f>SUMIFS(PASTE_DQS_TRACKER!$D:$D,PASTE_DQS_TRACKER!$C:$C,Swaps_wk!$AQ104,PASTE_DQS_TRACKER!$B:$B,Swaps_wk!AC$2,PASTE_DQS_TRACKER!$A:$A,"&gt;="&amp;$A$1,PASTE_DQS_TRACKER!$A:$A,"&lt;="&amp;$A$2)-SUMIFS(PASTE_DQS_TRACKER!$D:$D,PASTE_DQS_TRACKER!$C:$C,Swaps_wk!$AQ104,PASTE_DQS_TRACKER!$E:$E,Swaps_wk!AC$2,PASTE_DQS_TRACKER!$A:$A,"&gt;="&amp;$A$1,PASTE_DQS_TRACKER!$A:$A,"&lt;="&amp;$A$2)</f>
        <v>0</v>
      </c>
      <c r="AD104" s="6">
        <f>SUMIFS(PASTE_DQS_TRACKER!$D:$D,PASTE_DQS_TRACKER!$C:$C,Swaps_wk!$AQ104,PASTE_DQS_TRACKER!$B:$B,Swaps_wk!AD$2,PASTE_DQS_TRACKER!$A:$A,"&gt;="&amp;$A$1,PASTE_DQS_TRACKER!$A:$A,"&lt;="&amp;$A$2)-SUMIFS(PASTE_DQS_TRACKER!$D:$D,PASTE_DQS_TRACKER!$C:$C,Swaps_wk!$AQ104,PASTE_DQS_TRACKER!$E:$E,Swaps_wk!AD$2,PASTE_DQS_TRACKER!$A:$A,"&gt;="&amp;$A$1,PASTE_DQS_TRACKER!$A:$A,"&lt;="&amp;$A$2)</f>
        <v>0</v>
      </c>
      <c r="AE104" s="6">
        <f>SUMIFS(PASTE_DQS_TRACKER!$D:$D,PASTE_DQS_TRACKER!$C:$C,Swaps_wk!$AQ104,PASTE_DQS_TRACKER!$B:$B,Swaps_wk!AE$2,PASTE_DQS_TRACKER!$A:$A,"&gt;="&amp;$A$1,PASTE_DQS_TRACKER!$A:$A,"&lt;="&amp;$A$2)-SUMIFS(PASTE_DQS_TRACKER!$D:$D,PASTE_DQS_TRACKER!$C:$C,Swaps_wk!$AQ104,PASTE_DQS_TRACKER!$E:$E,Swaps_wk!AE$2,PASTE_DQS_TRACKER!$A:$A,"&gt;="&amp;$A$1,PASTE_DQS_TRACKER!$A:$A,"&lt;="&amp;$A$2)</f>
        <v>0</v>
      </c>
      <c r="AF104" s="6">
        <f>SUMIFS(PASTE_DQS_TRACKER!$D:$D,PASTE_DQS_TRACKER!$C:$C,Swaps_wk!$AQ104,PASTE_DQS_TRACKER!$B:$B,Swaps_wk!AF$2,PASTE_DQS_TRACKER!$A:$A,"&gt;="&amp;$A$1,PASTE_DQS_TRACKER!$A:$A,"&lt;="&amp;$A$2)-SUMIFS(PASTE_DQS_TRACKER!$D:$D,PASTE_DQS_TRACKER!$C:$C,Swaps_wk!$AQ104,PASTE_DQS_TRACKER!$E:$E,Swaps_wk!AF$2,PASTE_DQS_TRACKER!$A:$A,"&gt;="&amp;$A$1,PASTE_DQS_TRACKER!$A:$A,"&lt;="&amp;$A$2)</f>
        <v>0</v>
      </c>
      <c r="AG104" s="6">
        <f>SUMIFS(PASTE_DQS_TRACKER!$D:$D,PASTE_DQS_TRACKER!$C:$C,Swaps_wk!$AQ104,PASTE_DQS_TRACKER!$B:$B,Swaps_wk!AG$2,PASTE_DQS_TRACKER!$A:$A,"&gt;="&amp;$A$1,PASTE_DQS_TRACKER!$A:$A,"&lt;="&amp;$A$2)-SUMIFS(PASTE_DQS_TRACKER!$D:$D,PASTE_DQS_TRACKER!$C:$C,Swaps_wk!$AQ104,PASTE_DQS_TRACKER!$E:$E,Swaps_wk!AG$2,PASTE_DQS_TRACKER!$A:$A,"&gt;="&amp;$A$1,PASTE_DQS_TRACKER!$A:$A,"&lt;="&amp;$A$2)</f>
        <v>0</v>
      </c>
      <c r="AH104" s="6">
        <f>SUMIFS(PASTE_DQS_TRACKER!$D:$D,PASTE_DQS_TRACKER!$C:$C,Swaps_wk!$AQ104,PASTE_DQS_TRACKER!$B:$B,Swaps_wk!AH$2,PASTE_DQS_TRACKER!$A:$A,"&gt;="&amp;$A$1,PASTE_DQS_TRACKER!$A:$A,"&lt;="&amp;$A$2)-SUMIFS(PASTE_DQS_TRACKER!$D:$D,PASTE_DQS_TRACKER!$C:$C,Swaps_wk!$AQ104,PASTE_DQS_TRACKER!$E:$E,Swaps_wk!AH$2,PASTE_DQS_TRACKER!$A:$A,"&gt;="&amp;$A$1,PASTE_DQS_TRACKER!$A:$A,"&lt;="&amp;$A$2)</f>
        <v>0</v>
      </c>
      <c r="AI104" s="6">
        <f>SUMIFS(PASTE_DQS_TRACKER!$D:$D,PASTE_DQS_TRACKER!$C:$C,Swaps_wk!$AQ104,PASTE_DQS_TRACKER!$B:$B,Swaps_wk!AI$2,PASTE_DQS_TRACKER!$A:$A,"&gt;="&amp;$A$1,PASTE_DQS_TRACKER!$A:$A,"&lt;="&amp;$A$2)-SUMIFS(PASTE_DQS_TRACKER!$D:$D,PASTE_DQS_TRACKER!$C:$C,Swaps_wk!$AQ104,PASTE_DQS_TRACKER!$E:$E,Swaps_wk!AI$2,PASTE_DQS_TRACKER!$A:$A,"&gt;="&amp;$A$1,PASTE_DQS_TRACKER!$A:$A,"&lt;="&amp;$A$2)</f>
        <v>0</v>
      </c>
      <c r="AJ104" s="6">
        <f>SUMIFS(PASTE_DQS_TRACKER!$D:$D,PASTE_DQS_TRACKER!$C:$C,Swaps_wk!$AQ104,PASTE_DQS_TRACKER!$B:$B,Swaps_wk!AJ$2,PASTE_DQS_TRACKER!$A:$A,"&gt;="&amp;$A$1,PASTE_DQS_TRACKER!$A:$A,"&lt;="&amp;$A$2)-SUMIFS(PASTE_DQS_TRACKER!$D:$D,PASTE_DQS_TRACKER!$C:$C,Swaps_wk!$AQ104,PASTE_DQS_TRACKER!$E:$E,Swaps_wk!AJ$2,PASTE_DQS_TRACKER!$A:$A,"&gt;="&amp;$A$1,PASTE_DQS_TRACKER!$A:$A,"&lt;="&amp;$A$2)</f>
        <v>0</v>
      </c>
      <c r="AK104" s="6">
        <f>SUMIFS(PASTE_DQS_TRACKER!$D:$D,PASTE_DQS_TRACKER!$C:$C,Swaps_wk!$AQ104,PASTE_DQS_TRACKER!$B:$B,Swaps_wk!AK$2,PASTE_DQS_TRACKER!$A:$A,"&gt;="&amp;$A$1,PASTE_DQS_TRACKER!$A:$A,"&lt;="&amp;$A$2)-SUMIFS(PASTE_DQS_TRACKER!$D:$D,PASTE_DQS_TRACKER!$C:$C,Swaps_wk!$AQ104,PASTE_DQS_TRACKER!$E:$E,Swaps_wk!AK$2,PASTE_DQS_TRACKER!$A:$A,"&gt;="&amp;$A$1,PASTE_DQS_TRACKER!$A:$A,"&lt;="&amp;$A$2)</f>
        <v>0</v>
      </c>
      <c r="AL104" s="6">
        <f>SUMIFS(PASTE_DQS_TRACKER!$D:$D,PASTE_DQS_TRACKER!$C:$C,Swaps_wk!$AQ104,PASTE_DQS_TRACKER!$B:$B,Swaps_wk!AL$2,PASTE_DQS_TRACKER!$A:$A,"&gt;="&amp;$A$1,PASTE_DQS_TRACKER!$A:$A,"&lt;="&amp;$A$2)-SUMIFS(PASTE_DQS_TRACKER!$D:$D,PASTE_DQS_TRACKER!$C:$C,Swaps_wk!$AQ104,PASTE_DQS_TRACKER!$E:$E,Swaps_wk!AL$2,PASTE_DQS_TRACKER!$A:$A,"&gt;="&amp;$A$1,PASTE_DQS_TRACKER!$A:$A,"&lt;="&amp;$A$2)</f>
        <v>0</v>
      </c>
      <c r="AM104" s="6">
        <f>SUMIFS(PASTE_DQS_TRACKER!$D:$D,PASTE_DQS_TRACKER!$C:$C,Swaps_wk!$AQ104,PASTE_DQS_TRACKER!$B:$B,Swaps_wk!AM$2,PASTE_DQS_TRACKER!$A:$A,"&gt;="&amp;$A$1,PASTE_DQS_TRACKER!$A:$A,"&lt;="&amp;$A$2)-SUMIFS(PASTE_DQS_TRACKER!$D:$D,PASTE_DQS_TRACKER!$C:$C,Swaps_wk!$AQ104,PASTE_DQS_TRACKER!$E:$E,Swaps_wk!AM$2,PASTE_DQS_TRACKER!$A:$A,"&gt;="&amp;$A$1,PASTE_DQS_TRACKER!$A:$A,"&lt;="&amp;$A$2)</f>
        <v>-45.7</v>
      </c>
      <c r="AN104" s="6">
        <f>SUMIFS(PASTE_DQS_TRACKER!$D:$D,PASTE_DQS_TRACKER!$C:$C,Swaps_wk!$AQ104,PASTE_DQS_TRACKER!$B:$B,Swaps_wk!AN$2,PASTE_DQS_TRACKER!$A:$A,"&gt;="&amp;$A$1,PASTE_DQS_TRACKER!$A:$A,"&lt;="&amp;$A$2)-SUMIFS(PASTE_DQS_TRACKER!$D:$D,PASTE_DQS_TRACKER!$C:$C,Swaps_wk!$AQ104,PASTE_DQS_TRACKER!$E:$E,Swaps_wk!AN$2,PASTE_DQS_TRACKER!$A:$A,"&gt;="&amp;$A$1,PASTE_DQS_TRACKER!$A:$A,"&lt;="&amp;$A$2)</f>
        <v>0</v>
      </c>
      <c r="AO104" s="6">
        <f t="shared" si="2"/>
        <v>-110</v>
      </c>
      <c r="AP104">
        <v>103</v>
      </c>
      <c r="AQ104" t="str">
        <f t="shared" si="4"/>
        <v>HKE/571214</v>
      </c>
    </row>
    <row r="105" spans="1:43" x14ac:dyDescent="0.25">
      <c r="A105" t="s">
        <v>341</v>
      </c>
      <c r="B105" s="6">
        <f>SUMIFS(PASTE_DQS_TRACKER!$D:$D,PASTE_DQS_TRACKER!$C:$C,Swaps_wk!$AQ105,PASTE_DQS_TRACKER!$B:$B,Swaps_wk!B$2,PASTE_DQS_TRACKER!$A:$A,"&gt;="&amp;$A$1,PASTE_DQS_TRACKER!$A:$A,"&lt;="&amp;$A$2)-SUMIFS(PASTE_DQS_TRACKER!$D:$D,PASTE_DQS_TRACKER!$C:$C,Swaps_wk!$AQ105,PASTE_DQS_TRACKER!$E:$E,Swaps_wk!B$2,PASTE_DQS_TRACKER!$A:$A,"&gt;="&amp;$A$1,PASTE_DQS_TRACKER!$A:$A,"&lt;="&amp;$A$2)</f>
        <v>0</v>
      </c>
      <c r="C105" s="6">
        <f>SUMIFS(PASTE_DQS_TRACKER!$D:$D,PASTE_DQS_TRACKER!$C:$C,Swaps_wk!$AQ105,PASTE_DQS_TRACKER!$B:$B,Swaps_wk!C$2,PASTE_DQS_TRACKER!$A:$A,"&gt;="&amp;$A$1,PASTE_DQS_TRACKER!$A:$A,"&lt;="&amp;$A$2)-SUMIFS(PASTE_DQS_TRACKER!$D:$D,PASTE_DQS_TRACKER!$C:$C,Swaps_wk!$AQ105,PASTE_DQS_TRACKER!$E:$E,Swaps_wk!C$2,PASTE_DQS_TRACKER!$A:$A,"&gt;="&amp;$A$1,PASTE_DQS_TRACKER!$A:$A,"&lt;="&amp;$A$2)</f>
        <v>0</v>
      </c>
      <c r="D105" s="6">
        <f>SUMIFS(PASTE_DQS_TRACKER!$D:$D,PASTE_DQS_TRACKER!$C:$C,Swaps_wk!$AQ105,PASTE_DQS_TRACKER!$B:$B,Swaps_wk!D$2,PASTE_DQS_TRACKER!$A:$A,"&gt;="&amp;$A$1,PASTE_DQS_TRACKER!$A:$A,"&lt;="&amp;$A$2)-SUMIFS(PASTE_DQS_TRACKER!$D:$D,PASTE_DQS_TRACKER!$C:$C,Swaps_wk!$AQ105,PASTE_DQS_TRACKER!$E:$E,Swaps_wk!D$2,PASTE_DQS_TRACKER!$A:$A,"&gt;="&amp;$A$1,PASTE_DQS_TRACKER!$A:$A,"&lt;="&amp;$A$2)</f>
        <v>0</v>
      </c>
      <c r="E105" s="6">
        <f>SUMIFS(PASTE_DQS_TRACKER!$D:$D,PASTE_DQS_TRACKER!$C:$C,Swaps_wk!$AQ105,PASTE_DQS_TRACKER!$B:$B,Swaps_wk!E$2,PASTE_DQS_TRACKER!$A:$A,"&gt;="&amp;$A$1,PASTE_DQS_TRACKER!$A:$A,"&lt;="&amp;$A$2)-SUMIFS(PASTE_DQS_TRACKER!$D:$D,PASTE_DQS_TRACKER!$C:$C,Swaps_wk!$AQ105,PASTE_DQS_TRACKER!$E:$E,Swaps_wk!E$2,PASTE_DQS_TRACKER!$A:$A,"&gt;="&amp;$A$1,PASTE_DQS_TRACKER!$A:$A,"&lt;="&amp;$A$2)</f>
        <v>0</v>
      </c>
      <c r="F105" s="6">
        <f>SUMIFS(PASTE_DQS_TRACKER!$D:$D,PASTE_DQS_TRACKER!$C:$C,Swaps_wk!$AQ105,PASTE_DQS_TRACKER!$B:$B,Swaps_wk!F$2,PASTE_DQS_TRACKER!$A:$A,"&gt;="&amp;$A$1,PASTE_DQS_TRACKER!$A:$A,"&lt;="&amp;$A$2)-SUMIFS(PASTE_DQS_TRACKER!$D:$D,PASTE_DQS_TRACKER!$C:$C,Swaps_wk!$AQ105,PASTE_DQS_TRACKER!$E:$E,Swaps_wk!F$2,PASTE_DQS_TRACKER!$A:$A,"&gt;="&amp;$A$1,PASTE_DQS_TRACKER!$A:$A,"&lt;="&amp;$A$2)</f>
        <v>0</v>
      </c>
      <c r="G105" s="6">
        <f>SUMIFS(PASTE_DQS_TRACKER!$D:$D,PASTE_DQS_TRACKER!$C:$C,Swaps_wk!$AQ105,PASTE_DQS_TRACKER!$B:$B,Swaps_wk!G$2,PASTE_DQS_TRACKER!$A:$A,"&gt;="&amp;$A$1,PASTE_DQS_TRACKER!$A:$A,"&lt;="&amp;$A$2)-SUMIFS(PASTE_DQS_TRACKER!$D:$D,PASTE_DQS_TRACKER!$C:$C,Swaps_wk!$AQ105,PASTE_DQS_TRACKER!$E:$E,Swaps_wk!G$2,PASTE_DQS_TRACKER!$A:$A,"&gt;="&amp;$A$1,PASTE_DQS_TRACKER!$A:$A,"&lt;="&amp;$A$2)</f>
        <v>0</v>
      </c>
      <c r="H105" s="6">
        <f>SUMIFS(PASTE_DQS_TRACKER!$D:$D,PASTE_DQS_TRACKER!$C:$C,Swaps_wk!$AQ105,PASTE_DQS_TRACKER!$B:$B,Swaps_wk!H$2,PASTE_DQS_TRACKER!$A:$A,"&gt;="&amp;$A$1,PASTE_DQS_TRACKER!$A:$A,"&lt;="&amp;$A$2)-SUMIFS(PASTE_DQS_TRACKER!$D:$D,PASTE_DQS_TRACKER!$C:$C,Swaps_wk!$AQ105,PASTE_DQS_TRACKER!$E:$E,Swaps_wk!H$2,PASTE_DQS_TRACKER!$A:$A,"&gt;="&amp;$A$1,PASTE_DQS_TRACKER!$A:$A,"&lt;="&amp;$A$2)</f>
        <v>0</v>
      </c>
      <c r="I105" s="6">
        <f>SUMIFS(PASTE_DQS_TRACKER!$D:$D,PASTE_DQS_TRACKER!$C:$C,Swaps_wk!$AQ105,PASTE_DQS_TRACKER!$B:$B,Swaps_wk!I$2,PASTE_DQS_TRACKER!$A:$A,"&gt;="&amp;$A$1,PASTE_DQS_TRACKER!$A:$A,"&lt;="&amp;$A$2)-SUMIFS(PASTE_DQS_TRACKER!$D:$D,PASTE_DQS_TRACKER!$C:$C,Swaps_wk!$AQ105,PASTE_DQS_TRACKER!$E:$E,Swaps_wk!I$2,PASTE_DQS_TRACKER!$A:$A,"&gt;="&amp;$A$1,PASTE_DQS_TRACKER!$A:$A,"&lt;="&amp;$A$2)</f>
        <v>0</v>
      </c>
      <c r="J105" s="6">
        <f>SUMIFS(PASTE_DQS_TRACKER!$D:$D,PASTE_DQS_TRACKER!$C:$C,Swaps_wk!$AQ105,PASTE_DQS_TRACKER!$B:$B,Swaps_wk!J$2,PASTE_DQS_TRACKER!$A:$A,"&gt;="&amp;$A$1,PASTE_DQS_TRACKER!$A:$A,"&lt;="&amp;$A$2)-SUMIFS(PASTE_DQS_TRACKER!$D:$D,PASTE_DQS_TRACKER!$C:$C,Swaps_wk!$AQ105,PASTE_DQS_TRACKER!$E:$E,Swaps_wk!J$2,PASTE_DQS_TRACKER!$A:$A,"&gt;="&amp;$A$1,PASTE_DQS_TRACKER!$A:$A,"&lt;="&amp;$A$2)</f>
        <v>0</v>
      </c>
      <c r="K105" s="6">
        <f>SUMIFS(PASTE_DQS_TRACKER!$D:$D,PASTE_DQS_TRACKER!$C:$C,Swaps_wk!$AQ105,PASTE_DQS_TRACKER!$B:$B,Swaps_wk!K$2,PASTE_DQS_TRACKER!$A:$A,"&gt;="&amp;$A$1,PASTE_DQS_TRACKER!$A:$A,"&lt;="&amp;$A$2)-SUMIFS(PASTE_DQS_TRACKER!$D:$D,PASTE_DQS_TRACKER!$C:$C,Swaps_wk!$AQ105,PASTE_DQS_TRACKER!$E:$E,Swaps_wk!K$2,PASTE_DQS_TRACKER!$A:$A,"&gt;="&amp;$A$1,PASTE_DQS_TRACKER!$A:$A,"&lt;="&amp;$A$2)</f>
        <v>0</v>
      </c>
      <c r="L105" s="6">
        <f>SUMIFS(PASTE_DQS_TRACKER!$D:$D,PASTE_DQS_TRACKER!$C:$C,Swaps_wk!$AQ105,PASTE_DQS_TRACKER!$B:$B,Swaps_wk!L$2,PASTE_DQS_TRACKER!$A:$A,"&gt;="&amp;$A$1,PASTE_DQS_TRACKER!$A:$A,"&lt;="&amp;$A$2)-SUMIFS(PASTE_DQS_TRACKER!$D:$D,PASTE_DQS_TRACKER!$C:$C,Swaps_wk!$AQ105,PASTE_DQS_TRACKER!$E:$E,Swaps_wk!L$2,PASTE_DQS_TRACKER!$A:$A,"&gt;="&amp;$A$1,PASTE_DQS_TRACKER!$A:$A,"&lt;="&amp;$A$2)</f>
        <v>0</v>
      </c>
      <c r="M105" s="6">
        <f>SUMIFS(PASTE_DQS_TRACKER!$D:$D,PASTE_DQS_TRACKER!$C:$C,Swaps_wk!$AQ105,PASTE_DQS_TRACKER!$B:$B,Swaps_wk!M$2,PASTE_DQS_TRACKER!$A:$A,"&gt;="&amp;$A$1,PASTE_DQS_TRACKER!$A:$A,"&lt;="&amp;$A$2)-SUMIFS(PASTE_DQS_TRACKER!$D:$D,PASTE_DQS_TRACKER!$C:$C,Swaps_wk!$AQ105,PASTE_DQS_TRACKER!$E:$E,Swaps_wk!M$2,PASTE_DQS_TRACKER!$A:$A,"&gt;="&amp;$A$1,PASTE_DQS_TRACKER!$A:$A,"&lt;="&amp;$A$2)</f>
        <v>0</v>
      </c>
      <c r="N105" s="6">
        <f>SUMIFS(PASTE_DQS_TRACKER!$D:$D,PASTE_DQS_TRACKER!$C:$C,Swaps_wk!$AQ105,PASTE_DQS_TRACKER!$B:$B,Swaps_wk!N$2,PASTE_DQS_TRACKER!$A:$A,"&gt;="&amp;$A$1,PASTE_DQS_TRACKER!$A:$A,"&lt;="&amp;$A$2)-SUMIFS(PASTE_DQS_TRACKER!$D:$D,PASTE_DQS_TRACKER!$C:$C,Swaps_wk!$AQ105,PASTE_DQS_TRACKER!$E:$E,Swaps_wk!N$2,PASTE_DQS_TRACKER!$A:$A,"&gt;="&amp;$A$1,PASTE_DQS_TRACKER!$A:$A,"&lt;="&amp;$A$2)</f>
        <v>0</v>
      </c>
      <c r="O105" s="6">
        <f>SUMIFS(PASTE_DQS_TRACKER!$D:$D,PASTE_DQS_TRACKER!$C:$C,Swaps_wk!$AQ105,PASTE_DQS_TRACKER!$B:$B,Swaps_wk!O$2,PASTE_DQS_TRACKER!$A:$A,"&gt;="&amp;$A$1,PASTE_DQS_TRACKER!$A:$A,"&lt;="&amp;$A$2)-SUMIFS(PASTE_DQS_TRACKER!$D:$D,PASTE_DQS_TRACKER!$C:$C,Swaps_wk!$AQ105,PASTE_DQS_TRACKER!$E:$E,Swaps_wk!O$2,PASTE_DQS_TRACKER!$A:$A,"&gt;="&amp;$A$1,PASTE_DQS_TRACKER!$A:$A,"&lt;="&amp;$A$2)</f>
        <v>0</v>
      </c>
      <c r="P105" s="6">
        <f>SUMIFS(PASTE_DQS_TRACKER!$D:$D,PASTE_DQS_TRACKER!$C:$C,Swaps_wk!$AQ105,PASTE_DQS_TRACKER!$B:$B,Swaps_wk!P$2,PASTE_DQS_TRACKER!$A:$A,"&gt;="&amp;$A$1,PASTE_DQS_TRACKER!$A:$A,"&lt;="&amp;$A$2)-SUMIFS(PASTE_DQS_TRACKER!$D:$D,PASTE_DQS_TRACKER!$C:$C,Swaps_wk!$AQ105,PASTE_DQS_TRACKER!$E:$E,Swaps_wk!P$2,PASTE_DQS_TRACKER!$A:$A,"&gt;="&amp;$A$1,PASTE_DQS_TRACKER!$A:$A,"&lt;="&amp;$A$2)</f>
        <v>0</v>
      </c>
      <c r="Q105" s="6">
        <f>SUMIFS(PASTE_DQS_TRACKER!$D:$D,PASTE_DQS_TRACKER!$C:$C,Swaps_wk!$AQ105,PASTE_DQS_TRACKER!$B:$B,Swaps_wk!Q$2,PASTE_DQS_TRACKER!$A:$A,"&gt;="&amp;$A$1,PASTE_DQS_TRACKER!$A:$A,"&lt;="&amp;$A$2)-SUMIFS(PASTE_DQS_TRACKER!$D:$D,PASTE_DQS_TRACKER!$C:$C,Swaps_wk!$AQ105,PASTE_DQS_TRACKER!$E:$E,Swaps_wk!Q$2,PASTE_DQS_TRACKER!$A:$A,"&gt;="&amp;$A$1,PASTE_DQS_TRACKER!$A:$A,"&lt;="&amp;$A$2)</f>
        <v>0</v>
      </c>
      <c r="R105" s="6">
        <f>SUMIFS(PASTE_DQS_TRACKER!$D:$D,PASTE_DQS_TRACKER!$C:$C,Swaps_wk!$AQ105,PASTE_DQS_TRACKER!$B:$B,Swaps_wk!R$2,PASTE_DQS_TRACKER!$A:$A,"&gt;="&amp;$A$1,PASTE_DQS_TRACKER!$A:$A,"&lt;="&amp;$A$2)-SUMIFS(PASTE_DQS_TRACKER!$D:$D,PASTE_DQS_TRACKER!$C:$C,Swaps_wk!$AQ105,PASTE_DQS_TRACKER!$E:$E,Swaps_wk!R$2,PASTE_DQS_TRACKER!$A:$A,"&gt;="&amp;$A$1,PASTE_DQS_TRACKER!$A:$A,"&lt;="&amp;$A$2)</f>
        <v>0</v>
      </c>
      <c r="S105" s="6">
        <f>SUMIFS(PASTE_DQS_TRACKER!$D:$D,PASTE_DQS_TRACKER!$C:$C,Swaps_wk!$AQ105,PASTE_DQS_TRACKER!$B:$B,Swaps_wk!S$2,PASTE_DQS_TRACKER!$A:$A,"&gt;="&amp;$A$1,PASTE_DQS_TRACKER!$A:$A,"&lt;="&amp;$A$2)-SUMIFS(PASTE_DQS_TRACKER!$D:$D,PASTE_DQS_TRACKER!$C:$C,Swaps_wk!$AQ105,PASTE_DQS_TRACKER!$E:$E,Swaps_wk!S$2,PASTE_DQS_TRACKER!$A:$A,"&gt;="&amp;$A$1,PASTE_DQS_TRACKER!$A:$A,"&lt;="&amp;$A$2)</f>
        <v>0</v>
      </c>
      <c r="T105" s="6">
        <f>SUMIFS(PASTE_DQS_TRACKER!$D:$D,PASTE_DQS_TRACKER!$C:$C,Swaps_wk!$AQ105,PASTE_DQS_TRACKER!$B:$B,Swaps_wk!T$2,PASTE_DQS_TRACKER!$A:$A,"&gt;="&amp;$A$1,PASTE_DQS_TRACKER!$A:$A,"&lt;="&amp;$A$2)-SUMIFS(PASTE_DQS_TRACKER!$D:$D,PASTE_DQS_TRACKER!$C:$C,Swaps_wk!$AQ105,PASTE_DQS_TRACKER!$E:$E,Swaps_wk!T$2,PASTE_DQS_TRACKER!$A:$A,"&gt;="&amp;$A$1,PASTE_DQS_TRACKER!$A:$A,"&lt;="&amp;$A$2)</f>
        <v>0</v>
      </c>
      <c r="U105" s="6">
        <f>SUMIFS(PASTE_DQS_TRACKER!$D:$D,PASTE_DQS_TRACKER!$C:$C,Swaps_wk!$AQ105,PASTE_DQS_TRACKER!$B:$B,Swaps_wk!U$2,PASTE_DQS_TRACKER!$A:$A,"&gt;="&amp;$A$1,PASTE_DQS_TRACKER!$A:$A,"&lt;="&amp;$A$2)-SUMIFS(PASTE_DQS_TRACKER!$D:$D,PASTE_DQS_TRACKER!$C:$C,Swaps_wk!$AQ105,PASTE_DQS_TRACKER!$E:$E,Swaps_wk!U$2,PASTE_DQS_TRACKER!$A:$A,"&gt;="&amp;$A$1,PASTE_DQS_TRACKER!$A:$A,"&lt;="&amp;$A$2)</f>
        <v>0</v>
      </c>
      <c r="V105" s="6">
        <f>SUMIFS(PASTE_DQS_TRACKER!$D:$D,PASTE_DQS_TRACKER!$C:$C,Swaps_wk!$AQ105,PASTE_DQS_TRACKER!$B:$B,Swaps_wk!V$2,PASTE_DQS_TRACKER!$A:$A,"&gt;="&amp;$A$1,PASTE_DQS_TRACKER!$A:$A,"&lt;="&amp;$A$2)-SUMIFS(PASTE_DQS_TRACKER!$D:$D,PASTE_DQS_TRACKER!$C:$C,Swaps_wk!$AQ105,PASTE_DQS_TRACKER!$E:$E,Swaps_wk!V$2,PASTE_DQS_TRACKER!$A:$A,"&gt;="&amp;$A$1,PASTE_DQS_TRACKER!$A:$A,"&lt;="&amp;$A$2)</f>
        <v>0</v>
      </c>
      <c r="W105" s="6">
        <f>SUMIFS(PASTE_DQS_TRACKER!$D:$D,PASTE_DQS_TRACKER!$C:$C,Swaps_wk!$AQ105,PASTE_DQS_TRACKER!$B:$B,Swaps_wk!W$2,PASTE_DQS_TRACKER!$A:$A,"&gt;="&amp;$A$1,PASTE_DQS_TRACKER!$A:$A,"&lt;="&amp;$A$2)-SUMIFS(PASTE_DQS_TRACKER!$D:$D,PASTE_DQS_TRACKER!$C:$C,Swaps_wk!$AQ105,PASTE_DQS_TRACKER!$E:$E,Swaps_wk!W$2,PASTE_DQS_TRACKER!$A:$A,"&gt;="&amp;$A$1,PASTE_DQS_TRACKER!$A:$A,"&lt;="&amp;$A$2)</f>
        <v>0</v>
      </c>
      <c r="X105" s="6">
        <f>SUMIFS(PASTE_DQS_TRACKER!$D:$D,PASTE_DQS_TRACKER!$C:$C,Swaps_wk!$AQ105,PASTE_DQS_TRACKER!$B:$B,Swaps_wk!X$2,PASTE_DQS_TRACKER!$A:$A,"&gt;="&amp;$A$1,PASTE_DQS_TRACKER!$A:$A,"&lt;="&amp;$A$2)-SUMIFS(PASTE_DQS_TRACKER!$D:$D,PASTE_DQS_TRACKER!$C:$C,Swaps_wk!$AQ105,PASTE_DQS_TRACKER!$E:$E,Swaps_wk!X$2,PASTE_DQS_TRACKER!$A:$A,"&gt;="&amp;$A$1,PASTE_DQS_TRACKER!$A:$A,"&lt;="&amp;$A$2)</f>
        <v>0</v>
      </c>
      <c r="Y105" s="6">
        <f>SUMIFS(PASTE_DQS_TRACKER!$D:$D,PASTE_DQS_TRACKER!$C:$C,Swaps_wk!$AQ105,PASTE_DQS_TRACKER!$B:$B,Swaps_wk!Y$2,PASTE_DQS_TRACKER!$A:$A,"&gt;="&amp;$A$1,PASTE_DQS_TRACKER!$A:$A,"&lt;="&amp;$A$2)-SUMIFS(PASTE_DQS_TRACKER!$D:$D,PASTE_DQS_TRACKER!$C:$C,Swaps_wk!$AQ105,PASTE_DQS_TRACKER!$E:$E,Swaps_wk!Y$2,PASTE_DQS_TRACKER!$A:$A,"&gt;="&amp;$A$1,PASTE_DQS_TRACKER!$A:$A,"&lt;="&amp;$A$2)</f>
        <v>0</v>
      </c>
      <c r="Z105" s="6">
        <f>SUMIFS(PASTE_DQS_TRACKER!$D:$D,PASTE_DQS_TRACKER!$C:$C,Swaps_wk!$AQ105,PASTE_DQS_TRACKER!$B:$B,Swaps_wk!Z$2,PASTE_DQS_TRACKER!$A:$A,"&gt;="&amp;$A$1,PASTE_DQS_TRACKER!$A:$A,"&lt;="&amp;$A$2)-SUMIFS(PASTE_DQS_TRACKER!$D:$D,PASTE_DQS_TRACKER!$C:$C,Swaps_wk!$AQ105,PASTE_DQS_TRACKER!$E:$E,Swaps_wk!Z$2,PASTE_DQS_TRACKER!$A:$A,"&gt;="&amp;$A$1,PASTE_DQS_TRACKER!$A:$A,"&lt;="&amp;$A$2)</f>
        <v>0</v>
      </c>
      <c r="AA105" s="6">
        <f>SUMIFS(PASTE_DQS_TRACKER!$D:$D,PASTE_DQS_TRACKER!$C:$C,Swaps_wk!$AQ105,PASTE_DQS_TRACKER!$B:$B,Swaps_wk!AA$2,PASTE_DQS_TRACKER!$A:$A,"&gt;="&amp;$A$1,PASTE_DQS_TRACKER!$A:$A,"&lt;="&amp;$A$2)-SUMIFS(PASTE_DQS_TRACKER!$D:$D,PASTE_DQS_TRACKER!$C:$C,Swaps_wk!$AQ105,PASTE_DQS_TRACKER!$E:$E,Swaps_wk!AA$2,PASTE_DQS_TRACKER!$A:$A,"&gt;="&amp;$A$1,PASTE_DQS_TRACKER!$A:$A,"&lt;="&amp;$A$2)</f>
        <v>0</v>
      </c>
      <c r="AB105" s="6">
        <f>SUMIFS(PASTE_DQS_TRACKER!$D:$D,PASTE_DQS_TRACKER!$C:$C,Swaps_wk!$AQ105,PASTE_DQS_TRACKER!$B:$B,Swaps_wk!AB$2,PASTE_DQS_TRACKER!$A:$A,"&gt;="&amp;$A$1,PASTE_DQS_TRACKER!$A:$A,"&lt;="&amp;$A$2)-SUMIFS(PASTE_DQS_TRACKER!$D:$D,PASTE_DQS_TRACKER!$C:$C,Swaps_wk!$AQ105,PASTE_DQS_TRACKER!$E:$E,Swaps_wk!AB$2,PASTE_DQS_TRACKER!$A:$A,"&gt;="&amp;$A$1,PASTE_DQS_TRACKER!$A:$A,"&lt;="&amp;$A$2)</f>
        <v>0</v>
      </c>
      <c r="AC105" s="6">
        <f>SUMIFS(PASTE_DQS_TRACKER!$D:$D,PASTE_DQS_TRACKER!$C:$C,Swaps_wk!$AQ105,PASTE_DQS_TRACKER!$B:$B,Swaps_wk!AC$2,PASTE_DQS_TRACKER!$A:$A,"&gt;="&amp;$A$1,PASTE_DQS_TRACKER!$A:$A,"&lt;="&amp;$A$2)-SUMIFS(PASTE_DQS_TRACKER!$D:$D,PASTE_DQS_TRACKER!$C:$C,Swaps_wk!$AQ105,PASTE_DQS_TRACKER!$E:$E,Swaps_wk!AC$2,PASTE_DQS_TRACKER!$A:$A,"&gt;="&amp;$A$1,PASTE_DQS_TRACKER!$A:$A,"&lt;="&amp;$A$2)</f>
        <v>0</v>
      </c>
      <c r="AD105" s="6">
        <f>SUMIFS(PASTE_DQS_TRACKER!$D:$D,PASTE_DQS_TRACKER!$C:$C,Swaps_wk!$AQ105,PASTE_DQS_TRACKER!$B:$B,Swaps_wk!AD$2,PASTE_DQS_TRACKER!$A:$A,"&gt;="&amp;$A$1,PASTE_DQS_TRACKER!$A:$A,"&lt;="&amp;$A$2)-SUMIFS(PASTE_DQS_TRACKER!$D:$D,PASTE_DQS_TRACKER!$C:$C,Swaps_wk!$AQ105,PASTE_DQS_TRACKER!$E:$E,Swaps_wk!AD$2,PASTE_DQS_TRACKER!$A:$A,"&gt;="&amp;$A$1,PASTE_DQS_TRACKER!$A:$A,"&lt;="&amp;$A$2)</f>
        <v>0</v>
      </c>
      <c r="AE105" s="6">
        <f>SUMIFS(PASTE_DQS_TRACKER!$D:$D,PASTE_DQS_TRACKER!$C:$C,Swaps_wk!$AQ105,PASTE_DQS_TRACKER!$B:$B,Swaps_wk!AE$2,PASTE_DQS_TRACKER!$A:$A,"&gt;="&amp;$A$1,PASTE_DQS_TRACKER!$A:$A,"&lt;="&amp;$A$2)-SUMIFS(PASTE_DQS_TRACKER!$D:$D,PASTE_DQS_TRACKER!$C:$C,Swaps_wk!$AQ105,PASTE_DQS_TRACKER!$E:$E,Swaps_wk!AE$2,PASTE_DQS_TRACKER!$A:$A,"&gt;="&amp;$A$1,PASTE_DQS_TRACKER!$A:$A,"&lt;="&amp;$A$2)</f>
        <v>0</v>
      </c>
      <c r="AF105" s="6">
        <f>SUMIFS(PASTE_DQS_TRACKER!$D:$D,PASTE_DQS_TRACKER!$C:$C,Swaps_wk!$AQ105,PASTE_DQS_TRACKER!$B:$B,Swaps_wk!AF$2,PASTE_DQS_TRACKER!$A:$A,"&gt;="&amp;$A$1,PASTE_DQS_TRACKER!$A:$A,"&lt;="&amp;$A$2)-SUMIFS(PASTE_DQS_TRACKER!$D:$D,PASTE_DQS_TRACKER!$C:$C,Swaps_wk!$AQ105,PASTE_DQS_TRACKER!$E:$E,Swaps_wk!AF$2,PASTE_DQS_TRACKER!$A:$A,"&gt;="&amp;$A$1,PASTE_DQS_TRACKER!$A:$A,"&lt;="&amp;$A$2)</f>
        <v>0</v>
      </c>
      <c r="AG105" s="6">
        <f>SUMIFS(PASTE_DQS_TRACKER!$D:$D,PASTE_DQS_TRACKER!$C:$C,Swaps_wk!$AQ105,PASTE_DQS_TRACKER!$B:$B,Swaps_wk!AG$2,PASTE_DQS_TRACKER!$A:$A,"&gt;="&amp;$A$1,PASTE_DQS_TRACKER!$A:$A,"&lt;="&amp;$A$2)-SUMIFS(PASTE_DQS_TRACKER!$D:$D,PASTE_DQS_TRACKER!$C:$C,Swaps_wk!$AQ105,PASTE_DQS_TRACKER!$E:$E,Swaps_wk!AG$2,PASTE_DQS_TRACKER!$A:$A,"&gt;="&amp;$A$1,PASTE_DQS_TRACKER!$A:$A,"&lt;="&amp;$A$2)</f>
        <v>0</v>
      </c>
      <c r="AH105" s="6">
        <f>SUMIFS(PASTE_DQS_TRACKER!$D:$D,PASTE_DQS_TRACKER!$C:$C,Swaps_wk!$AQ105,PASTE_DQS_TRACKER!$B:$B,Swaps_wk!AH$2,PASTE_DQS_TRACKER!$A:$A,"&gt;="&amp;$A$1,PASTE_DQS_TRACKER!$A:$A,"&lt;="&amp;$A$2)-SUMIFS(PASTE_DQS_TRACKER!$D:$D,PASTE_DQS_TRACKER!$C:$C,Swaps_wk!$AQ105,PASTE_DQS_TRACKER!$E:$E,Swaps_wk!AH$2,PASTE_DQS_TRACKER!$A:$A,"&gt;="&amp;$A$1,PASTE_DQS_TRACKER!$A:$A,"&lt;="&amp;$A$2)</f>
        <v>0</v>
      </c>
      <c r="AI105" s="6">
        <f>SUMIFS(PASTE_DQS_TRACKER!$D:$D,PASTE_DQS_TRACKER!$C:$C,Swaps_wk!$AQ105,PASTE_DQS_TRACKER!$B:$B,Swaps_wk!AI$2,PASTE_DQS_TRACKER!$A:$A,"&gt;="&amp;$A$1,PASTE_DQS_TRACKER!$A:$A,"&lt;="&amp;$A$2)-SUMIFS(PASTE_DQS_TRACKER!$D:$D,PASTE_DQS_TRACKER!$C:$C,Swaps_wk!$AQ105,PASTE_DQS_TRACKER!$E:$E,Swaps_wk!AI$2,PASTE_DQS_TRACKER!$A:$A,"&gt;="&amp;$A$1,PASTE_DQS_TRACKER!$A:$A,"&lt;="&amp;$A$2)</f>
        <v>0</v>
      </c>
      <c r="AJ105" s="6">
        <f>SUMIFS(PASTE_DQS_TRACKER!$D:$D,PASTE_DQS_TRACKER!$C:$C,Swaps_wk!$AQ105,PASTE_DQS_TRACKER!$B:$B,Swaps_wk!AJ$2,PASTE_DQS_TRACKER!$A:$A,"&gt;="&amp;$A$1,PASTE_DQS_TRACKER!$A:$A,"&lt;="&amp;$A$2)-SUMIFS(PASTE_DQS_TRACKER!$D:$D,PASTE_DQS_TRACKER!$C:$C,Swaps_wk!$AQ105,PASTE_DQS_TRACKER!$E:$E,Swaps_wk!AJ$2,PASTE_DQS_TRACKER!$A:$A,"&gt;="&amp;$A$1,PASTE_DQS_TRACKER!$A:$A,"&lt;="&amp;$A$2)</f>
        <v>0</v>
      </c>
      <c r="AK105" s="6">
        <f>SUMIFS(PASTE_DQS_TRACKER!$D:$D,PASTE_DQS_TRACKER!$C:$C,Swaps_wk!$AQ105,PASTE_DQS_TRACKER!$B:$B,Swaps_wk!AK$2,PASTE_DQS_TRACKER!$A:$A,"&gt;="&amp;$A$1,PASTE_DQS_TRACKER!$A:$A,"&lt;="&amp;$A$2)-SUMIFS(PASTE_DQS_TRACKER!$D:$D,PASTE_DQS_TRACKER!$C:$C,Swaps_wk!$AQ105,PASTE_DQS_TRACKER!$E:$E,Swaps_wk!AK$2,PASTE_DQS_TRACKER!$A:$A,"&gt;="&amp;$A$1,PASTE_DQS_TRACKER!$A:$A,"&lt;="&amp;$A$2)</f>
        <v>0</v>
      </c>
      <c r="AL105" s="6">
        <f>SUMIFS(PASTE_DQS_TRACKER!$D:$D,PASTE_DQS_TRACKER!$C:$C,Swaps_wk!$AQ105,PASTE_DQS_TRACKER!$B:$B,Swaps_wk!AL$2,PASTE_DQS_TRACKER!$A:$A,"&gt;="&amp;$A$1,PASTE_DQS_TRACKER!$A:$A,"&lt;="&amp;$A$2)-SUMIFS(PASTE_DQS_TRACKER!$D:$D,PASTE_DQS_TRACKER!$C:$C,Swaps_wk!$AQ105,PASTE_DQS_TRACKER!$E:$E,Swaps_wk!AL$2,PASTE_DQS_TRACKER!$A:$A,"&gt;="&amp;$A$1,PASTE_DQS_TRACKER!$A:$A,"&lt;="&amp;$A$2)</f>
        <v>0</v>
      </c>
      <c r="AM105" s="6">
        <f>SUMIFS(PASTE_DQS_TRACKER!$D:$D,PASTE_DQS_TRACKER!$C:$C,Swaps_wk!$AQ105,PASTE_DQS_TRACKER!$B:$B,Swaps_wk!AM$2,PASTE_DQS_TRACKER!$A:$A,"&gt;="&amp;$A$1,PASTE_DQS_TRACKER!$A:$A,"&lt;="&amp;$A$2)-SUMIFS(PASTE_DQS_TRACKER!$D:$D,PASTE_DQS_TRACKER!$C:$C,Swaps_wk!$AQ105,PASTE_DQS_TRACKER!$E:$E,Swaps_wk!AM$2,PASTE_DQS_TRACKER!$A:$A,"&gt;="&amp;$A$1,PASTE_DQS_TRACKER!$A:$A,"&lt;="&amp;$A$2)</f>
        <v>0</v>
      </c>
      <c r="AN105" s="6">
        <f>SUMIFS(PASTE_DQS_TRACKER!$D:$D,PASTE_DQS_TRACKER!$C:$C,Swaps_wk!$AQ105,PASTE_DQS_TRACKER!$B:$B,Swaps_wk!AN$2,PASTE_DQS_TRACKER!$A:$A,"&gt;="&amp;$A$1,PASTE_DQS_TRACKER!$A:$A,"&lt;="&amp;$A$2)-SUMIFS(PASTE_DQS_TRACKER!$D:$D,PASTE_DQS_TRACKER!$C:$C,Swaps_wk!$AQ105,PASTE_DQS_TRACKER!$E:$E,Swaps_wk!AN$2,PASTE_DQS_TRACKER!$A:$A,"&gt;="&amp;$A$1,PASTE_DQS_TRACKER!$A:$A,"&lt;="&amp;$A$2)</f>
        <v>0</v>
      </c>
      <c r="AO105" s="6">
        <f t="shared" si="2"/>
        <v>0</v>
      </c>
      <c r="AP105">
        <v>104</v>
      </c>
      <c r="AQ105" t="str">
        <f t="shared" si="4"/>
        <v>LEM/07D</v>
      </c>
    </row>
    <row r="106" spans="1:43" x14ac:dyDescent="0.25">
      <c r="A106" t="s">
        <v>342</v>
      </c>
      <c r="B106" s="6">
        <f>SUMIFS(PASTE_DQS_TRACKER!$D:$D,PASTE_DQS_TRACKER!$C:$C,Swaps_wk!$AQ106,PASTE_DQS_TRACKER!$B:$B,Swaps_wk!B$2,PASTE_DQS_TRACKER!$A:$A,"&gt;="&amp;$A$1,PASTE_DQS_TRACKER!$A:$A,"&lt;="&amp;$A$2)-SUMIFS(PASTE_DQS_TRACKER!$D:$D,PASTE_DQS_TRACKER!$C:$C,Swaps_wk!$AQ106,PASTE_DQS_TRACKER!$E:$E,Swaps_wk!B$2,PASTE_DQS_TRACKER!$A:$A,"&gt;="&amp;$A$1,PASTE_DQS_TRACKER!$A:$A,"&lt;="&amp;$A$2)</f>
        <v>0</v>
      </c>
      <c r="C106" s="6">
        <f>SUMIFS(PASTE_DQS_TRACKER!$D:$D,PASTE_DQS_TRACKER!$C:$C,Swaps_wk!$AQ106,PASTE_DQS_TRACKER!$B:$B,Swaps_wk!C$2,PASTE_DQS_TRACKER!$A:$A,"&gt;="&amp;$A$1,PASTE_DQS_TRACKER!$A:$A,"&lt;="&amp;$A$2)-SUMIFS(PASTE_DQS_TRACKER!$D:$D,PASTE_DQS_TRACKER!$C:$C,Swaps_wk!$AQ106,PASTE_DQS_TRACKER!$E:$E,Swaps_wk!C$2,PASTE_DQS_TRACKER!$A:$A,"&gt;="&amp;$A$1,PASTE_DQS_TRACKER!$A:$A,"&lt;="&amp;$A$2)</f>
        <v>0</v>
      </c>
      <c r="D106" s="6">
        <f>SUMIFS(PASTE_DQS_TRACKER!$D:$D,PASTE_DQS_TRACKER!$C:$C,Swaps_wk!$AQ106,PASTE_DQS_TRACKER!$B:$B,Swaps_wk!D$2,PASTE_DQS_TRACKER!$A:$A,"&gt;="&amp;$A$1,PASTE_DQS_TRACKER!$A:$A,"&lt;="&amp;$A$2)-SUMIFS(PASTE_DQS_TRACKER!$D:$D,PASTE_DQS_TRACKER!$C:$C,Swaps_wk!$AQ106,PASTE_DQS_TRACKER!$E:$E,Swaps_wk!D$2,PASTE_DQS_TRACKER!$A:$A,"&gt;="&amp;$A$1,PASTE_DQS_TRACKER!$A:$A,"&lt;="&amp;$A$2)</f>
        <v>0</v>
      </c>
      <c r="E106" s="6">
        <f>SUMIFS(PASTE_DQS_TRACKER!$D:$D,PASTE_DQS_TRACKER!$C:$C,Swaps_wk!$AQ106,PASTE_DQS_TRACKER!$B:$B,Swaps_wk!E$2,PASTE_DQS_TRACKER!$A:$A,"&gt;="&amp;$A$1,PASTE_DQS_TRACKER!$A:$A,"&lt;="&amp;$A$2)-SUMIFS(PASTE_DQS_TRACKER!$D:$D,PASTE_DQS_TRACKER!$C:$C,Swaps_wk!$AQ106,PASTE_DQS_TRACKER!$E:$E,Swaps_wk!E$2,PASTE_DQS_TRACKER!$A:$A,"&gt;="&amp;$A$1,PASTE_DQS_TRACKER!$A:$A,"&lt;="&amp;$A$2)</f>
        <v>0</v>
      </c>
      <c r="F106" s="6">
        <f>SUMIFS(PASTE_DQS_TRACKER!$D:$D,PASTE_DQS_TRACKER!$C:$C,Swaps_wk!$AQ106,PASTE_DQS_TRACKER!$B:$B,Swaps_wk!F$2,PASTE_DQS_TRACKER!$A:$A,"&gt;="&amp;$A$1,PASTE_DQS_TRACKER!$A:$A,"&lt;="&amp;$A$2)-SUMIFS(PASTE_DQS_TRACKER!$D:$D,PASTE_DQS_TRACKER!$C:$C,Swaps_wk!$AQ106,PASTE_DQS_TRACKER!$E:$E,Swaps_wk!F$2,PASTE_DQS_TRACKER!$A:$A,"&gt;="&amp;$A$1,PASTE_DQS_TRACKER!$A:$A,"&lt;="&amp;$A$2)</f>
        <v>0</v>
      </c>
      <c r="G106" s="6">
        <f>SUMIFS(PASTE_DQS_TRACKER!$D:$D,PASTE_DQS_TRACKER!$C:$C,Swaps_wk!$AQ106,PASTE_DQS_TRACKER!$B:$B,Swaps_wk!G$2,PASTE_DQS_TRACKER!$A:$A,"&gt;="&amp;$A$1,PASTE_DQS_TRACKER!$A:$A,"&lt;="&amp;$A$2)-SUMIFS(PASTE_DQS_TRACKER!$D:$D,PASTE_DQS_TRACKER!$C:$C,Swaps_wk!$AQ106,PASTE_DQS_TRACKER!$E:$E,Swaps_wk!G$2,PASTE_DQS_TRACKER!$A:$A,"&gt;="&amp;$A$1,PASTE_DQS_TRACKER!$A:$A,"&lt;="&amp;$A$2)</f>
        <v>0</v>
      </c>
      <c r="H106" s="6">
        <f>SUMIFS(PASTE_DQS_TRACKER!$D:$D,PASTE_DQS_TRACKER!$C:$C,Swaps_wk!$AQ106,PASTE_DQS_TRACKER!$B:$B,Swaps_wk!H$2,PASTE_DQS_TRACKER!$A:$A,"&gt;="&amp;$A$1,PASTE_DQS_TRACKER!$A:$A,"&lt;="&amp;$A$2)-SUMIFS(PASTE_DQS_TRACKER!$D:$D,PASTE_DQS_TRACKER!$C:$C,Swaps_wk!$AQ106,PASTE_DQS_TRACKER!$E:$E,Swaps_wk!H$2,PASTE_DQS_TRACKER!$A:$A,"&gt;="&amp;$A$1,PASTE_DQS_TRACKER!$A:$A,"&lt;="&amp;$A$2)</f>
        <v>0</v>
      </c>
      <c r="I106" s="6">
        <f>SUMIFS(PASTE_DQS_TRACKER!$D:$D,PASTE_DQS_TRACKER!$C:$C,Swaps_wk!$AQ106,PASTE_DQS_TRACKER!$B:$B,Swaps_wk!I$2,PASTE_DQS_TRACKER!$A:$A,"&gt;="&amp;$A$1,PASTE_DQS_TRACKER!$A:$A,"&lt;="&amp;$A$2)-SUMIFS(PASTE_DQS_TRACKER!$D:$D,PASTE_DQS_TRACKER!$C:$C,Swaps_wk!$AQ106,PASTE_DQS_TRACKER!$E:$E,Swaps_wk!I$2,PASTE_DQS_TRACKER!$A:$A,"&gt;="&amp;$A$1,PASTE_DQS_TRACKER!$A:$A,"&lt;="&amp;$A$2)</f>
        <v>0</v>
      </c>
      <c r="J106" s="6">
        <f>SUMIFS(PASTE_DQS_TRACKER!$D:$D,PASTE_DQS_TRACKER!$C:$C,Swaps_wk!$AQ106,PASTE_DQS_TRACKER!$B:$B,Swaps_wk!J$2,PASTE_DQS_TRACKER!$A:$A,"&gt;="&amp;$A$1,PASTE_DQS_TRACKER!$A:$A,"&lt;="&amp;$A$2)-SUMIFS(PASTE_DQS_TRACKER!$D:$D,PASTE_DQS_TRACKER!$C:$C,Swaps_wk!$AQ106,PASTE_DQS_TRACKER!$E:$E,Swaps_wk!J$2,PASTE_DQS_TRACKER!$A:$A,"&gt;="&amp;$A$1,PASTE_DQS_TRACKER!$A:$A,"&lt;="&amp;$A$2)</f>
        <v>0</v>
      </c>
      <c r="K106" s="6">
        <f>SUMIFS(PASTE_DQS_TRACKER!$D:$D,PASTE_DQS_TRACKER!$C:$C,Swaps_wk!$AQ106,PASTE_DQS_TRACKER!$B:$B,Swaps_wk!K$2,PASTE_DQS_TRACKER!$A:$A,"&gt;="&amp;$A$1,PASTE_DQS_TRACKER!$A:$A,"&lt;="&amp;$A$2)-SUMIFS(PASTE_DQS_TRACKER!$D:$D,PASTE_DQS_TRACKER!$C:$C,Swaps_wk!$AQ106,PASTE_DQS_TRACKER!$E:$E,Swaps_wk!K$2,PASTE_DQS_TRACKER!$A:$A,"&gt;="&amp;$A$1,PASTE_DQS_TRACKER!$A:$A,"&lt;="&amp;$A$2)</f>
        <v>0</v>
      </c>
      <c r="L106" s="6">
        <f>SUMIFS(PASTE_DQS_TRACKER!$D:$D,PASTE_DQS_TRACKER!$C:$C,Swaps_wk!$AQ106,PASTE_DQS_TRACKER!$B:$B,Swaps_wk!L$2,PASTE_DQS_TRACKER!$A:$A,"&gt;="&amp;$A$1,PASTE_DQS_TRACKER!$A:$A,"&lt;="&amp;$A$2)-SUMIFS(PASTE_DQS_TRACKER!$D:$D,PASTE_DQS_TRACKER!$C:$C,Swaps_wk!$AQ106,PASTE_DQS_TRACKER!$E:$E,Swaps_wk!L$2,PASTE_DQS_TRACKER!$A:$A,"&gt;="&amp;$A$1,PASTE_DQS_TRACKER!$A:$A,"&lt;="&amp;$A$2)</f>
        <v>0</v>
      </c>
      <c r="M106" s="6">
        <f>SUMIFS(PASTE_DQS_TRACKER!$D:$D,PASTE_DQS_TRACKER!$C:$C,Swaps_wk!$AQ106,PASTE_DQS_TRACKER!$B:$B,Swaps_wk!M$2,PASTE_DQS_TRACKER!$A:$A,"&gt;="&amp;$A$1,PASTE_DQS_TRACKER!$A:$A,"&lt;="&amp;$A$2)-SUMIFS(PASTE_DQS_TRACKER!$D:$D,PASTE_DQS_TRACKER!$C:$C,Swaps_wk!$AQ106,PASTE_DQS_TRACKER!$E:$E,Swaps_wk!M$2,PASTE_DQS_TRACKER!$A:$A,"&gt;="&amp;$A$1,PASTE_DQS_TRACKER!$A:$A,"&lt;="&amp;$A$2)</f>
        <v>0</v>
      </c>
      <c r="N106" s="6">
        <f>SUMIFS(PASTE_DQS_TRACKER!$D:$D,PASTE_DQS_TRACKER!$C:$C,Swaps_wk!$AQ106,PASTE_DQS_TRACKER!$B:$B,Swaps_wk!N$2,PASTE_DQS_TRACKER!$A:$A,"&gt;="&amp;$A$1,PASTE_DQS_TRACKER!$A:$A,"&lt;="&amp;$A$2)-SUMIFS(PASTE_DQS_TRACKER!$D:$D,PASTE_DQS_TRACKER!$C:$C,Swaps_wk!$AQ106,PASTE_DQS_TRACKER!$E:$E,Swaps_wk!N$2,PASTE_DQS_TRACKER!$A:$A,"&gt;="&amp;$A$1,PASTE_DQS_TRACKER!$A:$A,"&lt;="&amp;$A$2)</f>
        <v>0</v>
      </c>
      <c r="O106" s="6">
        <f>SUMIFS(PASTE_DQS_TRACKER!$D:$D,PASTE_DQS_TRACKER!$C:$C,Swaps_wk!$AQ106,PASTE_DQS_TRACKER!$B:$B,Swaps_wk!O$2,PASTE_DQS_TRACKER!$A:$A,"&gt;="&amp;$A$1,PASTE_DQS_TRACKER!$A:$A,"&lt;="&amp;$A$2)-SUMIFS(PASTE_DQS_TRACKER!$D:$D,PASTE_DQS_TRACKER!$C:$C,Swaps_wk!$AQ106,PASTE_DQS_TRACKER!$E:$E,Swaps_wk!O$2,PASTE_DQS_TRACKER!$A:$A,"&gt;="&amp;$A$1,PASTE_DQS_TRACKER!$A:$A,"&lt;="&amp;$A$2)</f>
        <v>0</v>
      </c>
      <c r="P106" s="6">
        <f>SUMIFS(PASTE_DQS_TRACKER!$D:$D,PASTE_DQS_TRACKER!$C:$C,Swaps_wk!$AQ106,PASTE_DQS_TRACKER!$B:$B,Swaps_wk!P$2,PASTE_DQS_TRACKER!$A:$A,"&gt;="&amp;$A$1,PASTE_DQS_TRACKER!$A:$A,"&lt;="&amp;$A$2)-SUMIFS(PASTE_DQS_TRACKER!$D:$D,PASTE_DQS_TRACKER!$C:$C,Swaps_wk!$AQ106,PASTE_DQS_TRACKER!$E:$E,Swaps_wk!P$2,PASTE_DQS_TRACKER!$A:$A,"&gt;="&amp;$A$1,PASTE_DQS_TRACKER!$A:$A,"&lt;="&amp;$A$2)</f>
        <v>0</v>
      </c>
      <c r="Q106" s="6">
        <f>SUMIFS(PASTE_DQS_TRACKER!$D:$D,PASTE_DQS_TRACKER!$C:$C,Swaps_wk!$AQ106,PASTE_DQS_TRACKER!$B:$B,Swaps_wk!Q$2,PASTE_DQS_TRACKER!$A:$A,"&gt;="&amp;$A$1,PASTE_DQS_TRACKER!$A:$A,"&lt;="&amp;$A$2)-SUMIFS(PASTE_DQS_TRACKER!$D:$D,PASTE_DQS_TRACKER!$C:$C,Swaps_wk!$AQ106,PASTE_DQS_TRACKER!$E:$E,Swaps_wk!Q$2,PASTE_DQS_TRACKER!$A:$A,"&gt;="&amp;$A$1,PASTE_DQS_TRACKER!$A:$A,"&lt;="&amp;$A$2)</f>
        <v>0</v>
      </c>
      <c r="R106" s="6">
        <f>SUMIFS(PASTE_DQS_TRACKER!$D:$D,PASTE_DQS_TRACKER!$C:$C,Swaps_wk!$AQ106,PASTE_DQS_TRACKER!$B:$B,Swaps_wk!R$2,PASTE_DQS_TRACKER!$A:$A,"&gt;="&amp;$A$1,PASTE_DQS_TRACKER!$A:$A,"&lt;="&amp;$A$2)-SUMIFS(PASTE_DQS_TRACKER!$D:$D,PASTE_DQS_TRACKER!$C:$C,Swaps_wk!$AQ106,PASTE_DQS_TRACKER!$E:$E,Swaps_wk!R$2,PASTE_DQS_TRACKER!$A:$A,"&gt;="&amp;$A$1,PASTE_DQS_TRACKER!$A:$A,"&lt;="&amp;$A$2)</f>
        <v>0</v>
      </c>
      <c r="S106" s="6">
        <f>SUMIFS(PASTE_DQS_TRACKER!$D:$D,PASTE_DQS_TRACKER!$C:$C,Swaps_wk!$AQ106,PASTE_DQS_TRACKER!$B:$B,Swaps_wk!S$2,PASTE_DQS_TRACKER!$A:$A,"&gt;="&amp;$A$1,PASTE_DQS_TRACKER!$A:$A,"&lt;="&amp;$A$2)-SUMIFS(PASTE_DQS_TRACKER!$D:$D,PASTE_DQS_TRACKER!$C:$C,Swaps_wk!$AQ106,PASTE_DQS_TRACKER!$E:$E,Swaps_wk!S$2,PASTE_DQS_TRACKER!$A:$A,"&gt;="&amp;$A$1,PASTE_DQS_TRACKER!$A:$A,"&lt;="&amp;$A$2)</f>
        <v>0</v>
      </c>
      <c r="T106" s="6">
        <f>SUMIFS(PASTE_DQS_TRACKER!$D:$D,PASTE_DQS_TRACKER!$C:$C,Swaps_wk!$AQ106,PASTE_DQS_TRACKER!$B:$B,Swaps_wk!T$2,PASTE_DQS_TRACKER!$A:$A,"&gt;="&amp;$A$1,PASTE_DQS_TRACKER!$A:$A,"&lt;="&amp;$A$2)-SUMIFS(PASTE_DQS_TRACKER!$D:$D,PASTE_DQS_TRACKER!$C:$C,Swaps_wk!$AQ106,PASTE_DQS_TRACKER!$E:$E,Swaps_wk!T$2,PASTE_DQS_TRACKER!$A:$A,"&gt;="&amp;$A$1,PASTE_DQS_TRACKER!$A:$A,"&lt;="&amp;$A$2)</f>
        <v>0</v>
      </c>
      <c r="U106" s="6">
        <f>SUMIFS(PASTE_DQS_TRACKER!$D:$D,PASTE_DQS_TRACKER!$C:$C,Swaps_wk!$AQ106,PASTE_DQS_TRACKER!$B:$B,Swaps_wk!U$2,PASTE_DQS_TRACKER!$A:$A,"&gt;="&amp;$A$1,PASTE_DQS_TRACKER!$A:$A,"&lt;="&amp;$A$2)-SUMIFS(PASTE_DQS_TRACKER!$D:$D,PASTE_DQS_TRACKER!$C:$C,Swaps_wk!$AQ106,PASTE_DQS_TRACKER!$E:$E,Swaps_wk!U$2,PASTE_DQS_TRACKER!$A:$A,"&gt;="&amp;$A$1,PASTE_DQS_TRACKER!$A:$A,"&lt;="&amp;$A$2)</f>
        <v>0</v>
      </c>
      <c r="V106" s="6">
        <f>SUMIFS(PASTE_DQS_TRACKER!$D:$D,PASTE_DQS_TRACKER!$C:$C,Swaps_wk!$AQ106,PASTE_DQS_TRACKER!$B:$B,Swaps_wk!V$2,PASTE_DQS_TRACKER!$A:$A,"&gt;="&amp;$A$1,PASTE_DQS_TRACKER!$A:$A,"&lt;="&amp;$A$2)-SUMIFS(PASTE_DQS_TRACKER!$D:$D,PASTE_DQS_TRACKER!$C:$C,Swaps_wk!$AQ106,PASTE_DQS_TRACKER!$E:$E,Swaps_wk!V$2,PASTE_DQS_TRACKER!$A:$A,"&gt;="&amp;$A$1,PASTE_DQS_TRACKER!$A:$A,"&lt;="&amp;$A$2)</f>
        <v>0</v>
      </c>
      <c r="W106" s="6">
        <f>SUMIFS(PASTE_DQS_TRACKER!$D:$D,PASTE_DQS_TRACKER!$C:$C,Swaps_wk!$AQ106,PASTE_DQS_TRACKER!$B:$B,Swaps_wk!W$2,PASTE_DQS_TRACKER!$A:$A,"&gt;="&amp;$A$1,PASTE_DQS_TRACKER!$A:$A,"&lt;="&amp;$A$2)-SUMIFS(PASTE_DQS_TRACKER!$D:$D,PASTE_DQS_TRACKER!$C:$C,Swaps_wk!$AQ106,PASTE_DQS_TRACKER!$E:$E,Swaps_wk!W$2,PASTE_DQS_TRACKER!$A:$A,"&gt;="&amp;$A$1,PASTE_DQS_TRACKER!$A:$A,"&lt;="&amp;$A$2)</f>
        <v>0</v>
      </c>
      <c r="X106" s="6">
        <f>SUMIFS(PASTE_DQS_TRACKER!$D:$D,PASTE_DQS_TRACKER!$C:$C,Swaps_wk!$AQ106,PASTE_DQS_TRACKER!$B:$B,Swaps_wk!X$2,PASTE_DQS_TRACKER!$A:$A,"&gt;="&amp;$A$1,PASTE_DQS_TRACKER!$A:$A,"&lt;="&amp;$A$2)-SUMIFS(PASTE_DQS_TRACKER!$D:$D,PASTE_DQS_TRACKER!$C:$C,Swaps_wk!$AQ106,PASTE_DQS_TRACKER!$E:$E,Swaps_wk!X$2,PASTE_DQS_TRACKER!$A:$A,"&gt;="&amp;$A$1,PASTE_DQS_TRACKER!$A:$A,"&lt;="&amp;$A$2)</f>
        <v>0</v>
      </c>
      <c r="Y106" s="6">
        <f>SUMIFS(PASTE_DQS_TRACKER!$D:$D,PASTE_DQS_TRACKER!$C:$C,Swaps_wk!$AQ106,PASTE_DQS_TRACKER!$B:$B,Swaps_wk!Y$2,PASTE_DQS_TRACKER!$A:$A,"&gt;="&amp;$A$1,PASTE_DQS_TRACKER!$A:$A,"&lt;="&amp;$A$2)-SUMIFS(PASTE_DQS_TRACKER!$D:$D,PASTE_DQS_TRACKER!$C:$C,Swaps_wk!$AQ106,PASTE_DQS_TRACKER!$E:$E,Swaps_wk!Y$2,PASTE_DQS_TRACKER!$A:$A,"&gt;="&amp;$A$1,PASTE_DQS_TRACKER!$A:$A,"&lt;="&amp;$A$2)</f>
        <v>0</v>
      </c>
      <c r="Z106" s="6">
        <f>SUMIFS(PASTE_DQS_TRACKER!$D:$D,PASTE_DQS_TRACKER!$C:$C,Swaps_wk!$AQ106,PASTE_DQS_TRACKER!$B:$B,Swaps_wk!Z$2,PASTE_DQS_TRACKER!$A:$A,"&gt;="&amp;$A$1,PASTE_DQS_TRACKER!$A:$A,"&lt;="&amp;$A$2)-SUMIFS(PASTE_DQS_TRACKER!$D:$D,PASTE_DQS_TRACKER!$C:$C,Swaps_wk!$AQ106,PASTE_DQS_TRACKER!$E:$E,Swaps_wk!Z$2,PASTE_DQS_TRACKER!$A:$A,"&gt;="&amp;$A$1,PASTE_DQS_TRACKER!$A:$A,"&lt;="&amp;$A$2)</f>
        <v>0</v>
      </c>
      <c r="AA106" s="6">
        <f>SUMIFS(PASTE_DQS_TRACKER!$D:$D,PASTE_DQS_TRACKER!$C:$C,Swaps_wk!$AQ106,PASTE_DQS_TRACKER!$B:$B,Swaps_wk!AA$2,PASTE_DQS_TRACKER!$A:$A,"&gt;="&amp;$A$1,PASTE_DQS_TRACKER!$A:$A,"&lt;="&amp;$A$2)-SUMIFS(PASTE_DQS_TRACKER!$D:$D,PASTE_DQS_TRACKER!$C:$C,Swaps_wk!$AQ106,PASTE_DQS_TRACKER!$E:$E,Swaps_wk!AA$2,PASTE_DQS_TRACKER!$A:$A,"&gt;="&amp;$A$1,PASTE_DQS_TRACKER!$A:$A,"&lt;="&amp;$A$2)</f>
        <v>0</v>
      </c>
      <c r="AB106" s="6">
        <f>SUMIFS(PASTE_DQS_TRACKER!$D:$D,PASTE_DQS_TRACKER!$C:$C,Swaps_wk!$AQ106,PASTE_DQS_TRACKER!$B:$B,Swaps_wk!AB$2,PASTE_DQS_TRACKER!$A:$A,"&gt;="&amp;$A$1,PASTE_DQS_TRACKER!$A:$A,"&lt;="&amp;$A$2)-SUMIFS(PASTE_DQS_TRACKER!$D:$D,PASTE_DQS_TRACKER!$C:$C,Swaps_wk!$AQ106,PASTE_DQS_TRACKER!$E:$E,Swaps_wk!AB$2,PASTE_DQS_TRACKER!$A:$A,"&gt;="&amp;$A$1,PASTE_DQS_TRACKER!$A:$A,"&lt;="&amp;$A$2)</f>
        <v>0</v>
      </c>
      <c r="AC106" s="6">
        <f>SUMIFS(PASTE_DQS_TRACKER!$D:$D,PASTE_DQS_TRACKER!$C:$C,Swaps_wk!$AQ106,PASTE_DQS_TRACKER!$B:$B,Swaps_wk!AC$2,PASTE_DQS_TRACKER!$A:$A,"&gt;="&amp;$A$1,PASTE_DQS_TRACKER!$A:$A,"&lt;="&amp;$A$2)-SUMIFS(PASTE_DQS_TRACKER!$D:$D,PASTE_DQS_TRACKER!$C:$C,Swaps_wk!$AQ106,PASTE_DQS_TRACKER!$E:$E,Swaps_wk!AC$2,PASTE_DQS_TRACKER!$A:$A,"&gt;="&amp;$A$1,PASTE_DQS_TRACKER!$A:$A,"&lt;="&amp;$A$2)</f>
        <v>0</v>
      </c>
      <c r="AD106" s="6">
        <f>SUMIFS(PASTE_DQS_TRACKER!$D:$D,PASTE_DQS_TRACKER!$C:$C,Swaps_wk!$AQ106,PASTE_DQS_TRACKER!$B:$B,Swaps_wk!AD$2,PASTE_DQS_TRACKER!$A:$A,"&gt;="&amp;$A$1,PASTE_DQS_TRACKER!$A:$A,"&lt;="&amp;$A$2)-SUMIFS(PASTE_DQS_TRACKER!$D:$D,PASTE_DQS_TRACKER!$C:$C,Swaps_wk!$AQ106,PASTE_DQS_TRACKER!$E:$E,Swaps_wk!AD$2,PASTE_DQS_TRACKER!$A:$A,"&gt;="&amp;$A$1,PASTE_DQS_TRACKER!$A:$A,"&lt;="&amp;$A$2)</f>
        <v>0</v>
      </c>
      <c r="AE106" s="6">
        <f>SUMIFS(PASTE_DQS_TRACKER!$D:$D,PASTE_DQS_TRACKER!$C:$C,Swaps_wk!$AQ106,PASTE_DQS_TRACKER!$B:$B,Swaps_wk!AE$2,PASTE_DQS_TRACKER!$A:$A,"&gt;="&amp;$A$1,PASTE_DQS_TRACKER!$A:$A,"&lt;="&amp;$A$2)-SUMIFS(PASTE_DQS_TRACKER!$D:$D,PASTE_DQS_TRACKER!$C:$C,Swaps_wk!$AQ106,PASTE_DQS_TRACKER!$E:$E,Swaps_wk!AE$2,PASTE_DQS_TRACKER!$A:$A,"&gt;="&amp;$A$1,PASTE_DQS_TRACKER!$A:$A,"&lt;="&amp;$A$2)</f>
        <v>0</v>
      </c>
      <c r="AF106" s="6">
        <f>SUMIFS(PASTE_DQS_TRACKER!$D:$D,PASTE_DQS_TRACKER!$C:$C,Swaps_wk!$AQ106,PASTE_DQS_TRACKER!$B:$B,Swaps_wk!AF$2,PASTE_DQS_TRACKER!$A:$A,"&gt;="&amp;$A$1,PASTE_DQS_TRACKER!$A:$A,"&lt;="&amp;$A$2)-SUMIFS(PASTE_DQS_TRACKER!$D:$D,PASTE_DQS_TRACKER!$C:$C,Swaps_wk!$AQ106,PASTE_DQS_TRACKER!$E:$E,Swaps_wk!AF$2,PASTE_DQS_TRACKER!$A:$A,"&gt;="&amp;$A$1,PASTE_DQS_TRACKER!$A:$A,"&lt;="&amp;$A$2)</f>
        <v>0</v>
      </c>
      <c r="AG106" s="6">
        <f>SUMIFS(PASTE_DQS_TRACKER!$D:$D,PASTE_DQS_TRACKER!$C:$C,Swaps_wk!$AQ106,PASTE_DQS_TRACKER!$B:$B,Swaps_wk!AG$2,PASTE_DQS_TRACKER!$A:$A,"&gt;="&amp;$A$1,PASTE_DQS_TRACKER!$A:$A,"&lt;="&amp;$A$2)-SUMIFS(PASTE_DQS_TRACKER!$D:$D,PASTE_DQS_TRACKER!$C:$C,Swaps_wk!$AQ106,PASTE_DQS_TRACKER!$E:$E,Swaps_wk!AG$2,PASTE_DQS_TRACKER!$A:$A,"&gt;="&amp;$A$1,PASTE_DQS_TRACKER!$A:$A,"&lt;="&amp;$A$2)</f>
        <v>0</v>
      </c>
      <c r="AH106" s="6">
        <f>SUMIFS(PASTE_DQS_TRACKER!$D:$D,PASTE_DQS_TRACKER!$C:$C,Swaps_wk!$AQ106,PASTE_DQS_TRACKER!$B:$B,Swaps_wk!AH$2,PASTE_DQS_TRACKER!$A:$A,"&gt;="&amp;$A$1,PASTE_DQS_TRACKER!$A:$A,"&lt;="&amp;$A$2)-SUMIFS(PASTE_DQS_TRACKER!$D:$D,PASTE_DQS_TRACKER!$C:$C,Swaps_wk!$AQ106,PASTE_DQS_TRACKER!$E:$E,Swaps_wk!AH$2,PASTE_DQS_TRACKER!$A:$A,"&gt;="&amp;$A$1,PASTE_DQS_TRACKER!$A:$A,"&lt;="&amp;$A$2)</f>
        <v>0</v>
      </c>
      <c r="AI106" s="6">
        <f>SUMIFS(PASTE_DQS_TRACKER!$D:$D,PASTE_DQS_TRACKER!$C:$C,Swaps_wk!$AQ106,PASTE_DQS_TRACKER!$B:$B,Swaps_wk!AI$2,PASTE_DQS_TRACKER!$A:$A,"&gt;="&amp;$A$1,PASTE_DQS_TRACKER!$A:$A,"&lt;="&amp;$A$2)-SUMIFS(PASTE_DQS_TRACKER!$D:$D,PASTE_DQS_TRACKER!$C:$C,Swaps_wk!$AQ106,PASTE_DQS_TRACKER!$E:$E,Swaps_wk!AI$2,PASTE_DQS_TRACKER!$A:$A,"&gt;="&amp;$A$1,PASTE_DQS_TRACKER!$A:$A,"&lt;="&amp;$A$2)</f>
        <v>0</v>
      </c>
      <c r="AJ106" s="6">
        <f>SUMIFS(PASTE_DQS_TRACKER!$D:$D,PASTE_DQS_TRACKER!$C:$C,Swaps_wk!$AQ106,PASTE_DQS_TRACKER!$B:$B,Swaps_wk!AJ$2,PASTE_DQS_TRACKER!$A:$A,"&gt;="&amp;$A$1,PASTE_DQS_TRACKER!$A:$A,"&lt;="&amp;$A$2)-SUMIFS(PASTE_DQS_TRACKER!$D:$D,PASTE_DQS_TRACKER!$C:$C,Swaps_wk!$AQ106,PASTE_DQS_TRACKER!$E:$E,Swaps_wk!AJ$2,PASTE_DQS_TRACKER!$A:$A,"&gt;="&amp;$A$1,PASTE_DQS_TRACKER!$A:$A,"&lt;="&amp;$A$2)</f>
        <v>0</v>
      </c>
      <c r="AK106" s="6">
        <f>SUMIFS(PASTE_DQS_TRACKER!$D:$D,PASTE_DQS_TRACKER!$C:$C,Swaps_wk!$AQ106,PASTE_DQS_TRACKER!$B:$B,Swaps_wk!AK$2,PASTE_DQS_TRACKER!$A:$A,"&gt;="&amp;$A$1,PASTE_DQS_TRACKER!$A:$A,"&lt;="&amp;$A$2)-SUMIFS(PASTE_DQS_TRACKER!$D:$D,PASTE_DQS_TRACKER!$C:$C,Swaps_wk!$AQ106,PASTE_DQS_TRACKER!$E:$E,Swaps_wk!AK$2,PASTE_DQS_TRACKER!$A:$A,"&gt;="&amp;$A$1,PASTE_DQS_TRACKER!$A:$A,"&lt;="&amp;$A$2)</f>
        <v>0</v>
      </c>
      <c r="AL106" s="6">
        <f>SUMIFS(PASTE_DQS_TRACKER!$D:$D,PASTE_DQS_TRACKER!$C:$C,Swaps_wk!$AQ106,PASTE_DQS_TRACKER!$B:$B,Swaps_wk!AL$2,PASTE_DQS_TRACKER!$A:$A,"&gt;="&amp;$A$1,PASTE_DQS_TRACKER!$A:$A,"&lt;="&amp;$A$2)-SUMIFS(PASTE_DQS_TRACKER!$D:$D,PASTE_DQS_TRACKER!$C:$C,Swaps_wk!$AQ106,PASTE_DQS_TRACKER!$E:$E,Swaps_wk!AL$2,PASTE_DQS_TRACKER!$A:$A,"&gt;="&amp;$A$1,PASTE_DQS_TRACKER!$A:$A,"&lt;="&amp;$A$2)</f>
        <v>0</v>
      </c>
      <c r="AM106" s="6">
        <f>SUMIFS(PASTE_DQS_TRACKER!$D:$D,PASTE_DQS_TRACKER!$C:$C,Swaps_wk!$AQ106,PASTE_DQS_TRACKER!$B:$B,Swaps_wk!AM$2,PASTE_DQS_TRACKER!$A:$A,"&gt;="&amp;$A$1,PASTE_DQS_TRACKER!$A:$A,"&lt;="&amp;$A$2)-SUMIFS(PASTE_DQS_TRACKER!$D:$D,PASTE_DQS_TRACKER!$C:$C,Swaps_wk!$AQ106,PASTE_DQS_TRACKER!$E:$E,Swaps_wk!AM$2,PASTE_DQS_TRACKER!$A:$A,"&gt;="&amp;$A$1,PASTE_DQS_TRACKER!$A:$A,"&lt;="&amp;$A$2)</f>
        <v>0</v>
      </c>
      <c r="AN106" s="6">
        <f>SUMIFS(PASTE_DQS_TRACKER!$D:$D,PASTE_DQS_TRACKER!$C:$C,Swaps_wk!$AQ106,PASTE_DQS_TRACKER!$B:$B,Swaps_wk!AN$2,PASTE_DQS_TRACKER!$A:$A,"&gt;="&amp;$A$1,PASTE_DQS_TRACKER!$A:$A,"&lt;="&amp;$A$2)-SUMIFS(PASTE_DQS_TRACKER!$D:$D,PASTE_DQS_TRACKER!$C:$C,Swaps_wk!$AQ106,PASTE_DQS_TRACKER!$E:$E,Swaps_wk!AN$2,PASTE_DQS_TRACKER!$A:$A,"&gt;="&amp;$A$1,PASTE_DQS_TRACKER!$A:$A,"&lt;="&amp;$A$2)</f>
        <v>0</v>
      </c>
      <c r="AO106" s="6">
        <f t="shared" si="2"/>
        <v>0</v>
      </c>
      <c r="AP106">
        <v>105</v>
      </c>
      <c r="AQ106" t="str">
        <f t="shared" si="4"/>
        <v>LEZ/07.</v>
      </c>
    </row>
    <row r="107" spans="1:43" x14ac:dyDescent="0.25">
      <c r="A107" t="s">
        <v>366</v>
      </c>
      <c r="B107" s="6">
        <f>SUMIFS(PASTE_DQS_TRACKER!$D:$D,PASTE_DQS_TRACKER!$C:$C,Swaps_wk!$AQ107,PASTE_DQS_TRACKER!$B:$B,Swaps_wk!B$2,PASTE_DQS_TRACKER!$A:$A,"&gt;="&amp;$A$1,PASTE_DQS_TRACKER!$A:$A,"&lt;="&amp;$A$2)-SUMIFS(PASTE_DQS_TRACKER!$D:$D,PASTE_DQS_TRACKER!$C:$C,Swaps_wk!$AQ107,PASTE_DQS_TRACKER!$E:$E,Swaps_wk!B$2,PASTE_DQS_TRACKER!$A:$A,"&gt;="&amp;$A$1,PASTE_DQS_TRACKER!$A:$A,"&lt;="&amp;$A$2)</f>
        <v>0</v>
      </c>
      <c r="C107" s="6">
        <f>SUMIFS(PASTE_DQS_TRACKER!$D:$D,PASTE_DQS_TRACKER!$C:$C,Swaps_wk!$AQ107,PASTE_DQS_TRACKER!$B:$B,Swaps_wk!C$2,PASTE_DQS_TRACKER!$A:$A,"&gt;="&amp;$A$1,PASTE_DQS_TRACKER!$A:$A,"&lt;="&amp;$A$2)-SUMIFS(PASTE_DQS_TRACKER!$D:$D,PASTE_DQS_TRACKER!$C:$C,Swaps_wk!$AQ107,PASTE_DQS_TRACKER!$E:$E,Swaps_wk!C$2,PASTE_DQS_TRACKER!$A:$A,"&gt;="&amp;$A$1,PASTE_DQS_TRACKER!$A:$A,"&lt;="&amp;$A$2)</f>
        <v>0</v>
      </c>
      <c r="D107" s="6">
        <f>SUMIFS(PASTE_DQS_TRACKER!$D:$D,PASTE_DQS_TRACKER!$C:$C,Swaps_wk!$AQ107,PASTE_DQS_TRACKER!$B:$B,Swaps_wk!D$2,PASTE_DQS_TRACKER!$A:$A,"&gt;="&amp;$A$1,PASTE_DQS_TRACKER!$A:$A,"&lt;="&amp;$A$2)-SUMIFS(PASTE_DQS_TRACKER!$D:$D,PASTE_DQS_TRACKER!$C:$C,Swaps_wk!$AQ107,PASTE_DQS_TRACKER!$E:$E,Swaps_wk!D$2,PASTE_DQS_TRACKER!$A:$A,"&gt;="&amp;$A$1,PASTE_DQS_TRACKER!$A:$A,"&lt;="&amp;$A$2)</f>
        <v>0</v>
      </c>
      <c r="E107" s="6">
        <f>SUMIFS(PASTE_DQS_TRACKER!$D:$D,PASTE_DQS_TRACKER!$C:$C,Swaps_wk!$AQ107,PASTE_DQS_TRACKER!$B:$B,Swaps_wk!E$2,PASTE_DQS_TRACKER!$A:$A,"&gt;="&amp;$A$1,PASTE_DQS_TRACKER!$A:$A,"&lt;="&amp;$A$2)-SUMIFS(PASTE_DQS_TRACKER!$D:$D,PASTE_DQS_TRACKER!$C:$C,Swaps_wk!$AQ107,PASTE_DQS_TRACKER!$E:$E,Swaps_wk!E$2,PASTE_DQS_TRACKER!$A:$A,"&gt;="&amp;$A$1,PASTE_DQS_TRACKER!$A:$A,"&lt;="&amp;$A$2)</f>
        <v>0</v>
      </c>
      <c r="F107" s="6">
        <f>SUMIFS(PASTE_DQS_TRACKER!$D:$D,PASTE_DQS_TRACKER!$C:$C,Swaps_wk!$AQ107,PASTE_DQS_TRACKER!$B:$B,Swaps_wk!F$2,PASTE_DQS_TRACKER!$A:$A,"&gt;="&amp;$A$1,PASTE_DQS_TRACKER!$A:$A,"&lt;="&amp;$A$2)-SUMIFS(PASTE_DQS_TRACKER!$D:$D,PASTE_DQS_TRACKER!$C:$C,Swaps_wk!$AQ107,PASTE_DQS_TRACKER!$E:$E,Swaps_wk!F$2,PASTE_DQS_TRACKER!$A:$A,"&gt;="&amp;$A$1,PASTE_DQS_TRACKER!$A:$A,"&lt;="&amp;$A$2)</f>
        <v>0</v>
      </c>
      <c r="G107" s="6">
        <f>SUMIFS(PASTE_DQS_TRACKER!$D:$D,PASTE_DQS_TRACKER!$C:$C,Swaps_wk!$AQ107,PASTE_DQS_TRACKER!$B:$B,Swaps_wk!G$2,PASTE_DQS_TRACKER!$A:$A,"&gt;="&amp;$A$1,PASTE_DQS_TRACKER!$A:$A,"&lt;="&amp;$A$2)-SUMIFS(PASTE_DQS_TRACKER!$D:$D,PASTE_DQS_TRACKER!$C:$C,Swaps_wk!$AQ107,PASTE_DQS_TRACKER!$E:$E,Swaps_wk!G$2,PASTE_DQS_TRACKER!$A:$A,"&gt;="&amp;$A$1,PASTE_DQS_TRACKER!$A:$A,"&lt;="&amp;$A$2)</f>
        <v>0</v>
      </c>
      <c r="H107" s="6">
        <f>SUMIFS(PASTE_DQS_TRACKER!$D:$D,PASTE_DQS_TRACKER!$C:$C,Swaps_wk!$AQ107,PASTE_DQS_TRACKER!$B:$B,Swaps_wk!H$2,PASTE_DQS_TRACKER!$A:$A,"&gt;="&amp;$A$1,PASTE_DQS_TRACKER!$A:$A,"&lt;="&amp;$A$2)-SUMIFS(PASTE_DQS_TRACKER!$D:$D,PASTE_DQS_TRACKER!$C:$C,Swaps_wk!$AQ107,PASTE_DQS_TRACKER!$E:$E,Swaps_wk!H$2,PASTE_DQS_TRACKER!$A:$A,"&gt;="&amp;$A$1,PASTE_DQS_TRACKER!$A:$A,"&lt;="&amp;$A$2)</f>
        <v>0</v>
      </c>
      <c r="I107" s="6">
        <f>SUMIFS(PASTE_DQS_TRACKER!$D:$D,PASTE_DQS_TRACKER!$C:$C,Swaps_wk!$AQ107,PASTE_DQS_TRACKER!$B:$B,Swaps_wk!I$2,PASTE_DQS_TRACKER!$A:$A,"&gt;="&amp;$A$1,PASTE_DQS_TRACKER!$A:$A,"&lt;="&amp;$A$2)-SUMIFS(PASTE_DQS_TRACKER!$D:$D,PASTE_DQS_TRACKER!$C:$C,Swaps_wk!$AQ107,PASTE_DQS_TRACKER!$E:$E,Swaps_wk!I$2,PASTE_DQS_TRACKER!$A:$A,"&gt;="&amp;$A$1,PASTE_DQS_TRACKER!$A:$A,"&lt;="&amp;$A$2)</f>
        <v>0</v>
      </c>
      <c r="J107" s="6">
        <f>SUMIFS(PASTE_DQS_TRACKER!$D:$D,PASTE_DQS_TRACKER!$C:$C,Swaps_wk!$AQ107,PASTE_DQS_TRACKER!$B:$B,Swaps_wk!J$2,PASTE_DQS_TRACKER!$A:$A,"&gt;="&amp;$A$1,PASTE_DQS_TRACKER!$A:$A,"&lt;="&amp;$A$2)-SUMIFS(PASTE_DQS_TRACKER!$D:$D,PASTE_DQS_TRACKER!$C:$C,Swaps_wk!$AQ107,PASTE_DQS_TRACKER!$E:$E,Swaps_wk!J$2,PASTE_DQS_TRACKER!$A:$A,"&gt;="&amp;$A$1,PASTE_DQS_TRACKER!$A:$A,"&lt;="&amp;$A$2)</f>
        <v>0</v>
      </c>
      <c r="K107" s="6">
        <f>SUMIFS(PASTE_DQS_TRACKER!$D:$D,PASTE_DQS_TRACKER!$C:$C,Swaps_wk!$AQ107,PASTE_DQS_TRACKER!$B:$B,Swaps_wk!K$2,PASTE_DQS_TRACKER!$A:$A,"&gt;="&amp;$A$1,PASTE_DQS_TRACKER!$A:$A,"&lt;="&amp;$A$2)-SUMIFS(PASTE_DQS_TRACKER!$D:$D,PASTE_DQS_TRACKER!$C:$C,Swaps_wk!$AQ107,PASTE_DQS_TRACKER!$E:$E,Swaps_wk!K$2,PASTE_DQS_TRACKER!$A:$A,"&gt;="&amp;$A$1,PASTE_DQS_TRACKER!$A:$A,"&lt;="&amp;$A$2)</f>
        <v>0</v>
      </c>
      <c r="L107" s="6">
        <f>SUMIFS(PASTE_DQS_TRACKER!$D:$D,PASTE_DQS_TRACKER!$C:$C,Swaps_wk!$AQ107,PASTE_DQS_TRACKER!$B:$B,Swaps_wk!L$2,PASTE_DQS_TRACKER!$A:$A,"&gt;="&amp;$A$1,PASTE_DQS_TRACKER!$A:$A,"&lt;="&amp;$A$2)-SUMIFS(PASTE_DQS_TRACKER!$D:$D,PASTE_DQS_TRACKER!$C:$C,Swaps_wk!$AQ107,PASTE_DQS_TRACKER!$E:$E,Swaps_wk!L$2,PASTE_DQS_TRACKER!$A:$A,"&gt;="&amp;$A$1,PASTE_DQS_TRACKER!$A:$A,"&lt;="&amp;$A$2)</f>
        <v>0</v>
      </c>
      <c r="M107" s="6">
        <f>SUMIFS(PASTE_DQS_TRACKER!$D:$D,PASTE_DQS_TRACKER!$C:$C,Swaps_wk!$AQ107,PASTE_DQS_TRACKER!$B:$B,Swaps_wk!M$2,PASTE_DQS_TRACKER!$A:$A,"&gt;="&amp;$A$1,PASTE_DQS_TRACKER!$A:$A,"&lt;="&amp;$A$2)-SUMIFS(PASTE_DQS_TRACKER!$D:$D,PASTE_DQS_TRACKER!$C:$C,Swaps_wk!$AQ107,PASTE_DQS_TRACKER!$E:$E,Swaps_wk!M$2,PASTE_DQS_TRACKER!$A:$A,"&gt;="&amp;$A$1,PASTE_DQS_TRACKER!$A:$A,"&lt;="&amp;$A$2)</f>
        <v>0</v>
      </c>
      <c r="N107" s="6">
        <f>SUMIFS(PASTE_DQS_TRACKER!$D:$D,PASTE_DQS_TRACKER!$C:$C,Swaps_wk!$AQ107,PASTE_DQS_TRACKER!$B:$B,Swaps_wk!N$2,PASTE_DQS_TRACKER!$A:$A,"&gt;="&amp;$A$1,PASTE_DQS_TRACKER!$A:$A,"&lt;="&amp;$A$2)-SUMIFS(PASTE_DQS_TRACKER!$D:$D,PASTE_DQS_TRACKER!$C:$C,Swaps_wk!$AQ107,PASTE_DQS_TRACKER!$E:$E,Swaps_wk!N$2,PASTE_DQS_TRACKER!$A:$A,"&gt;="&amp;$A$1,PASTE_DQS_TRACKER!$A:$A,"&lt;="&amp;$A$2)</f>
        <v>0</v>
      </c>
      <c r="O107" s="6">
        <f>SUMIFS(PASTE_DQS_TRACKER!$D:$D,PASTE_DQS_TRACKER!$C:$C,Swaps_wk!$AQ107,PASTE_DQS_TRACKER!$B:$B,Swaps_wk!O$2,PASTE_DQS_TRACKER!$A:$A,"&gt;="&amp;$A$1,PASTE_DQS_TRACKER!$A:$A,"&lt;="&amp;$A$2)-SUMIFS(PASTE_DQS_TRACKER!$D:$D,PASTE_DQS_TRACKER!$C:$C,Swaps_wk!$AQ107,PASTE_DQS_TRACKER!$E:$E,Swaps_wk!O$2,PASTE_DQS_TRACKER!$A:$A,"&gt;="&amp;$A$1,PASTE_DQS_TRACKER!$A:$A,"&lt;="&amp;$A$2)</f>
        <v>0</v>
      </c>
      <c r="P107" s="6">
        <f>SUMIFS(PASTE_DQS_TRACKER!$D:$D,PASTE_DQS_TRACKER!$C:$C,Swaps_wk!$AQ107,PASTE_DQS_TRACKER!$B:$B,Swaps_wk!P$2,PASTE_DQS_TRACKER!$A:$A,"&gt;="&amp;$A$1,PASTE_DQS_TRACKER!$A:$A,"&lt;="&amp;$A$2)-SUMIFS(PASTE_DQS_TRACKER!$D:$D,PASTE_DQS_TRACKER!$C:$C,Swaps_wk!$AQ107,PASTE_DQS_TRACKER!$E:$E,Swaps_wk!P$2,PASTE_DQS_TRACKER!$A:$A,"&gt;="&amp;$A$1,PASTE_DQS_TRACKER!$A:$A,"&lt;="&amp;$A$2)</f>
        <v>0</v>
      </c>
      <c r="Q107" s="6">
        <f>SUMIFS(PASTE_DQS_TRACKER!$D:$D,PASTE_DQS_TRACKER!$C:$C,Swaps_wk!$AQ107,PASTE_DQS_TRACKER!$B:$B,Swaps_wk!Q$2,PASTE_DQS_TRACKER!$A:$A,"&gt;="&amp;$A$1,PASTE_DQS_TRACKER!$A:$A,"&lt;="&amp;$A$2)-SUMIFS(PASTE_DQS_TRACKER!$D:$D,PASTE_DQS_TRACKER!$C:$C,Swaps_wk!$AQ107,PASTE_DQS_TRACKER!$E:$E,Swaps_wk!Q$2,PASTE_DQS_TRACKER!$A:$A,"&gt;="&amp;$A$1,PASTE_DQS_TRACKER!$A:$A,"&lt;="&amp;$A$2)</f>
        <v>0</v>
      </c>
      <c r="R107" s="6">
        <f>SUMIFS(PASTE_DQS_TRACKER!$D:$D,PASTE_DQS_TRACKER!$C:$C,Swaps_wk!$AQ107,PASTE_DQS_TRACKER!$B:$B,Swaps_wk!R$2,PASTE_DQS_TRACKER!$A:$A,"&gt;="&amp;$A$1,PASTE_DQS_TRACKER!$A:$A,"&lt;="&amp;$A$2)-SUMIFS(PASTE_DQS_TRACKER!$D:$D,PASTE_DQS_TRACKER!$C:$C,Swaps_wk!$AQ107,PASTE_DQS_TRACKER!$E:$E,Swaps_wk!R$2,PASTE_DQS_TRACKER!$A:$A,"&gt;="&amp;$A$1,PASTE_DQS_TRACKER!$A:$A,"&lt;="&amp;$A$2)</f>
        <v>0</v>
      </c>
      <c r="S107" s="6">
        <f>SUMIFS(PASTE_DQS_TRACKER!$D:$D,PASTE_DQS_TRACKER!$C:$C,Swaps_wk!$AQ107,PASTE_DQS_TRACKER!$B:$B,Swaps_wk!S$2,PASTE_DQS_TRACKER!$A:$A,"&gt;="&amp;$A$1,PASTE_DQS_TRACKER!$A:$A,"&lt;="&amp;$A$2)-SUMIFS(PASTE_DQS_TRACKER!$D:$D,PASTE_DQS_TRACKER!$C:$C,Swaps_wk!$AQ107,PASTE_DQS_TRACKER!$E:$E,Swaps_wk!S$2,PASTE_DQS_TRACKER!$A:$A,"&gt;="&amp;$A$1,PASTE_DQS_TRACKER!$A:$A,"&lt;="&amp;$A$2)</f>
        <v>0</v>
      </c>
      <c r="T107" s="6">
        <f>SUMIFS(PASTE_DQS_TRACKER!$D:$D,PASTE_DQS_TRACKER!$C:$C,Swaps_wk!$AQ107,PASTE_DQS_TRACKER!$B:$B,Swaps_wk!T$2,PASTE_DQS_TRACKER!$A:$A,"&gt;="&amp;$A$1,PASTE_DQS_TRACKER!$A:$A,"&lt;="&amp;$A$2)-SUMIFS(PASTE_DQS_TRACKER!$D:$D,PASTE_DQS_TRACKER!$C:$C,Swaps_wk!$AQ107,PASTE_DQS_TRACKER!$E:$E,Swaps_wk!T$2,PASTE_DQS_TRACKER!$A:$A,"&gt;="&amp;$A$1,PASTE_DQS_TRACKER!$A:$A,"&lt;="&amp;$A$2)</f>
        <v>0</v>
      </c>
      <c r="U107" s="6">
        <f>SUMIFS(PASTE_DQS_TRACKER!$D:$D,PASTE_DQS_TRACKER!$C:$C,Swaps_wk!$AQ107,PASTE_DQS_TRACKER!$B:$B,Swaps_wk!U$2,PASTE_DQS_TRACKER!$A:$A,"&gt;="&amp;$A$1,PASTE_DQS_TRACKER!$A:$A,"&lt;="&amp;$A$2)-SUMIFS(PASTE_DQS_TRACKER!$D:$D,PASTE_DQS_TRACKER!$C:$C,Swaps_wk!$AQ107,PASTE_DQS_TRACKER!$E:$E,Swaps_wk!U$2,PASTE_DQS_TRACKER!$A:$A,"&gt;="&amp;$A$1,PASTE_DQS_TRACKER!$A:$A,"&lt;="&amp;$A$2)</f>
        <v>0</v>
      </c>
      <c r="V107" s="6">
        <f>SUMIFS(PASTE_DQS_TRACKER!$D:$D,PASTE_DQS_TRACKER!$C:$C,Swaps_wk!$AQ107,PASTE_DQS_TRACKER!$B:$B,Swaps_wk!V$2,PASTE_DQS_TRACKER!$A:$A,"&gt;="&amp;$A$1,PASTE_DQS_TRACKER!$A:$A,"&lt;="&amp;$A$2)-SUMIFS(PASTE_DQS_TRACKER!$D:$D,PASTE_DQS_TRACKER!$C:$C,Swaps_wk!$AQ107,PASTE_DQS_TRACKER!$E:$E,Swaps_wk!V$2,PASTE_DQS_TRACKER!$A:$A,"&gt;="&amp;$A$1,PASTE_DQS_TRACKER!$A:$A,"&lt;="&amp;$A$2)</f>
        <v>0</v>
      </c>
      <c r="W107" s="6">
        <f>SUMIFS(PASTE_DQS_TRACKER!$D:$D,PASTE_DQS_TRACKER!$C:$C,Swaps_wk!$AQ107,PASTE_DQS_TRACKER!$B:$B,Swaps_wk!W$2,PASTE_DQS_TRACKER!$A:$A,"&gt;="&amp;$A$1,PASTE_DQS_TRACKER!$A:$A,"&lt;="&amp;$A$2)-SUMIFS(PASTE_DQS_TRACKER!$D:$D,PASTE_DQS_TRACKER!$C:$C,Swaps_wk!$AQ107,PASTE_DQS_TRACKER!$E:$E,Swaps_wk!W$2,PASTE_DQS_TRACKER!$A:$A,"&gt;="&amp;$A$1,PASTE_DQS_TRACKER!$A:$A,"&lt;="&amp;$A$2)</f>
        <v>0</v>
      </c>
      <c r="X107" s="6">
        <f>SUMIFS(PASTE_DQS_TRACKER!$D:$D,PASTE_DQS_TRACKER!$C:$C,Swaps_wk!$AQ107,PASTE_DQS_TRACKER!$B:$B,Swaps_wk!X$2,PASTE_DQS_TRACKER!$A:$A,"&gt;="&amp;$A$1,PASTE_DQS_TRACKER!$A:$A,"&lt;="&amp;$A$2)-SUMIFS(PASTE_DQS_TRACKER!$D:$D,PASTE_DQS_TRACKER!$C:$C,Swaps_wk!$AQ107,PASTE_DQS_TRACKER!$E:$E,Swaps_wk!X$2,PASTE_DQS_TRACKER!$A:$A,"&gt;="&amp;$A$1,PASTE_DQS_TRACKER!$A:$A,"&lt;="&amp;$A$2)</f>
        <v>0</v>
      </c>
      <c r="Y107" s="6">
        <f>SUMIFS(PASTE_DQS_TRACKER!$D:$D,PASTE_DQS_TRACKER!$C:$C,Swaps_wk!$AQ107,PASTE_DQS_TRACKER!$B:$B,Swaps_wk!Y$2,PASTE_DQS_TRACKER!$A:$A,"&gt;="&amp;$A$1,PASTE_DQS_TRACKER!$A:$A,"&lt;="&amp;$A$2)-SUMIFS(PASTE_DQS_TRACKER!$D:$D,PASTE_DQS_TRACKER!$C:$C,Swaps_wk!$AQ107,PASTE_DQS_TRACKER!$E:$E,Swaps_wk!Y$2,PASTE_DQS_TRACKER!$A:$A,"&gt;="&amp;$A$1,PASTE_DQS_TRACKER!$A:$A,"&lt;="&amp;$A$2)</f>
        <v>0</v>
      </c>
      <c r="Z107" s="6">
        <f>SUMIFS(PASTE_DQS_TRACKER!$D:$D,PASTE_DQS_TRACKER!$C:$C,Swaps_wk!$AQ107,PASTE_DQS_TRACKER!$B:$B,Swaps_wk!Z$2,PASTE_DQS_TRACKER!$A:$A,"&gt;="&amp;$A$1,PASTE_DQS_TRACKER!$A:$A,"&lt;="&amp;$A$2)-SUMIFS(PASTE_DQS_TRACKER!$D:$D,PASTE_DQS_TRACKER!$C:$C,Swaps_wk!$AQ107,PASTE_DQS_TRACKER!$E:$E,Swaps_wk!Z$2,PASTE_DQS_TRACKER!$A:$A,"&gt;="&amp;$A$1,PASTE_DQS_TRACKER!$A:$A,"&lt;="&amp;$A$2)</f>
        <v>0</v>
      </c>
      <c r="AA107" s="6">
        <f>SUMIFS(PASTE_DQS_TRACKER!$D:$D,PASTE_DQS_TRACKER!$C:$C,Swaps_wk!$AQ107,PASTE_DQS_TRACKER!$B:$B,Swaps_wk!AA$2,PASTE_DQS_TRACKER!$A:$A,"&gt;="&amp;$A$1,PASTE_DQS_TRACKER!$A:$A,"&lt;="&amp;$A$2)-SUMIFS(PASTE_DQS_TRACKER!$D:$D,PASTE_DQS_TRACKER!$C:$C,Swaps_wk!$AQ107,PASTE_DQS_TRACKER!$E:$E,Swaps_wk!AA$2,PASTE_DQS_TRACKER!$A:$A,"&gt;="&amp;$A$1,PASTE_DQS_TRACKER!$A:$A,"&lt;="&amp;$A$2)</f>
        <v>0</v>
      </c>
      <c r="AB107" s="6">
        <f>SUMIFS(PASTE_DQS_TRACKER!$D:$D,PASTE_DQS_TRACKER!$C:$C,Swaps_wk!$AQ107,PASTE_DQS_TRACKER!$B:$B,Swaps_wk!AB$2,PASTE_DQS_TRACKER!$A:$A,"&gt;="&amp;$A$1,PASTE_DQS_TRACKER!$A:$A,"&lt;="&amp;$A$2)-SUMIFS(PASTE_DQS_TRACKER!$D:$D,PASTE_DQS_TRACKER!$C:$C,Swaps_wk!$AQ107,PASTE_DQS_TRACKER!$E:$E,Swaps_wk!AB$2,PASTE_DQS_TRACKER!$A:$A,"&gt;="&amp;$A$1,PASTE_DQS_TRACKER!$A:$A,"&lt;="&amp;$A$2)</f>
        <v>0</v>
      </c>
      <c r="AC107" s="6">
        <f>SUMIFS(PASTE_DQS_TRACKER!$D:$D,PASTE_DQS_TRACKER!$C:$C,Swaps_wk!$AQ107,PASTE_DQS_TRACKER!$B:$B,Swaps_wk!AC$2,PASTE_DQS_TRACKER!$A:$A,"&gt;="&amp;$A$1,PASTE_DQS_TRACKER!$A:$A,"&lt;="&amp;$A$2)-SUMIFS(PASTE_DQS_TRACKER!$D:$D,PASTE_DQS_TRACKER!$C:$C,Swaps_wk!$AQ107,PASTE_DQS_TRACKER!$E:$E,Swaps_wk!AC$2,PASTE_DQS_TRACKER!$A:$A,"&gt;="&amp;$A$1,PASTE_DQS_TRACKER!$A:$A,"&lt;="&amp;$A$2)</f>
        <v>0</v>
      </c>
      <c r="AD107" s="6">
        <f>SUMIFS(PASTE_DQS_TRACKER!$D:$D,PASTE_DQS_TRACKER!$C:$C,Swaps_wk!$AQ107,PASTE_DQS_TRACKER!$B:$B,Swaps_wk!AD$2,PASTE_DQS_TRACKER!$A:$A,"&gt;="&amp;$A$1,PASTE_DQS_TRACKER!$A:$A,"&lt;="&amp;$A$2)-SUMIFS(PASTE_DQS_TRACKER!$D:$D,PASTE_DQS_TRACKER!$C:$C,Swaps_wk!$AQ107,PASTE_DQS_TRACKER!$E:$E,Swaps_wk!AD$2,PASTE_DQS_TRACKER!$A:$A,"&gt;="&amp;$A$1,PASTE_DQS_TRACKER!$A:$A,"&lt;="&amp;$A$2)</f>
        <v>0</v>
      </c>
      <c r="AE107" s="6">
        <f>SUMIFS(PASTE_DQS_TRACKER!$D:$D,PASTE_DQS_TRACKER!$C:$C,Swaps_wk!$AQ107,PASTE_DQS_TRACKER!$B:$B,Swaps_wk!AE$2,PASTE_DQS_TRACKER!$A:$A,"&gt;="&amp;$A$1,PASTE_DQS_TRACKER!$A:$A,"&lt;="&amp;$A$2)-SUMIFS(PASTE_DQS_TRACKER!$D:$D,PASTE_DQS_TRACKER!$C:$C,Swaps_wk!$AQ107,PASTE_DQS_TRACKER!$E:$E,Swaps_wk!AE$2,PASTE_DQS_TRACKER!$A:$A,"&gt;="&amp;$A$1,PASTE_DQS_TRACKER!$A:$A,"&lt;="&amp;$A$2)</f>
        <v>0</v>
      </c>
      <c r="AF107" s="6">
        <f>SUMIFS(PASTE_DQS_TRACKER!$D:$D,PASTE_DQS_TRACKER!$C:$C,Swaps_wk!$AQ107,PASTE_DQS_TRACKER!$B:$B,Swaps_wk!AF$2,PASTE_DQS_TRACKER!$A:$A,"&gt;="&amp;$A$1,PASTE_DQS_TRACKER!$A:$A,"&lt;="&amp;$A$2)-SUMIFS(PASTE_DQS_TRACKER!$D:$D,PASTE_DQS_TRACKER!$C:$C,Swaps_wk!$AQ107,PASTE_DQS_TRACKER!$E:$E,Swaps_wk!AF$2,PASTE_DQS_TRACKER!$A:$A,"&gt;="&amp;$A$1,PASTE_DQS_TRACKER!$A:$A,"&lt;="&amp;$A$2)</f>
        <v>0</v>
      </c>
      <c r="AG107" s="6">
        <f>SUMIFS(PASTE_DQS_TRACKER!$D:$D,PASTE_DQS_TRACKER!$C:$C,Swaps_wk!$AQ107,PASTE_DQS_TRACKER!$B:$B,Swaps_wk!AG$2,PASTE_DQS_TRACKER!$A:$A,"&gt;="&amp;$A$1,PASTE_DQS_TRACKER!$A:$A,"&lt;="&amp;$A$2)-SUMIFS(PASTE_DQS_TRACKER!$D:$D,PASTE_DQS_TRACKER!$C:$C,Swaps_wk!$AQ107,PASTE_DQS_TRACKER!$E:$E,Swaps_wk!AG$2,PASTE_DQS_TRACKER!$A:$A,"&gt;="&amp;$A$1,PASTE_DQS_TRACKER!$A:$A,"&lt;="&amp;$A$2)</f>
        <v>0</v>
      </c>
      <c r="AH107" s="6">
        <f>SUMIFS(PASTE_DQS_TRACKER!$D:$D,PASTE_DQS_TRACKER!$C:$C,Swaps_wk!$AQ107,PASTE_DQS_TRACKER!$B:$B,Swaps_wk!AH$2,PASTE_DQS_TRACKER!$A:$A,"&gt;="&amp;$A$1,PASTE_DQS_TRACKER!$A:$A,"&lt;="&amp;$A$2)-SUMIFS(PASTE_DQS_TRACKER!$D:$D,PASTE_DQS_TRACKER!$C:$C,Swaps_wk!$AQ107,PASTE_DQS_TRACKER!$E:$E,Swaps_wk!AH$2,PASTE_DQS_TRACKER!$A:$A,"&gt;="&amp;$A$1,PASTE_DQS_TRACKER!$A:$A,"&lt;="&amp;$A$2)</f>
        <v>0</v>
      </c>
      <c r="AI107" s="6">
        <f>SUMIFS(PASTE_DQS_TRACKER!$D:$D,PASTE_DQS_TRACKER!$C:$C,Swaps_wk!$AQ107,PASTE_DQS_TRACKER!$B:$B,Swaps_wk!AI$2,PASTE_DQS_TRACKER!$A:$A,"&gt;="&amp;$A$1,PASTE_DQS_TRACKER!$A:$A,"&lt;="&amp;$A$2)-SUMIFS(PASTE_DQS_TRACKER!$D:$D,PASTE_DQS_TRACKER!$C:$C,Swaps_wk!$AQ107,PASTE_DQS_TRACKER!$E:$E,Swaps_wk!AI$2,PASTE_DQS_TRACKER!$A:$A,"&gt;="&amp;$A$1,PASTE_DQS_TRACKER!$A:$A,"&lt;="&amp;$A$2)</f>
        <v>0</v>
      </c>
      <c r="AJ107" s="6">
        <f>SUMIFS(PASTE_DQS_TRACKER!$D:$D,PASTE_DQS_TRACKER!$C:$C,Swaps_wk!$AQ107,PASTE_DQS_TRACKER!$B:$B,Swaps_wk!AJ$2,PASTE_DQS_TRACKER!$A:$A,"&gt;="&amp;$A$1,PASTE_DQS_TRACKER!$A:$A,"&lt;="&amp;$A$2)-SUMIFS(PASTE_DQS_TRACKER!$D:$D,PASTE_DQS_TRACKER!$C:$C,Swaps_wk!$AQ107,PASTE_DQS_TRACKER!$E:$E,Swaps_wk!AJ$2,PASTE_DQS_TRACKER!$A:$A,"&gt;="&amp;$A$1,PASTE_DQS_TRACKER!$A:$A,"&lt;="&amp;$A$2)</f>
        <v>0</v>
      </c>
      <c r="AK107" s="6">
        <f>SUMIFS(PASTE_DQS_TRACKER!$D:$D,PASTE_DQS_TRACKER!$C:$C,Swaps_wk!$AQ107,PASTE_DQS_TRACKER!$B:$B,Swaps_wk!AK$2,PASTE_DQS_TRACKER!$A:$A,"&gt;="&amp;$A$1,PASTE_DQS_TRACKER!$A:$A,"&lt;="&amp;$A$2)-SUMIFS(PASTE_DQS_TRACKER!$D:$D,PASTE_DQS_TRACKER!$C:$C,Swaps_wk!$AQ107,PASTE_DQS_TRACKER!$E:$E,Swaps_wk!AK$2,PASTE_DQS_TRACKER!$A:$A,"&gt;="&amp;$A$1,PASTE_DQS_TRACKER!$A:$A,"&lt;="&amp;$A$2)</f>
        <v>0</v>
      </c>
      <c r="AL107" s="6">
        <f>SUMIFS(PASTE_DQS_TRACKER!$D:$D,PASTE_DQS_TRACKER!$C:$C,Swaps_wk!$AQ107,PASTE_DQS_TRACKER!$B:$B,Swaps_wk!AL$2,PASTE_DQS_TRACKER!$A:$A,"&gt;="&amp;$A$1,PASTE_DQS_TRACKER!$A:$A,"&lt;="&amp;$A$2)-SUMIFS(PASTE_DQS_TRACKER!$D:$D,PASTE_DQS_TRACKER!$C:$C,Swaps_wk!$AQ107,PASTE_DQS_TRACKER!$E:$E,Swaps_wk!AL$2,PASTE_DQS_TRACKER!$A:$A,"&gt;="&amp;$A$1,PASTE_DQS_TRACKER!$A:$A,"&lt;="&amp;$A$2)</f>
        <v>0</v>
      </c>
      <c r="AM107" s="6">
        <f>SUMIFS(PASTE_DQS_TRACKER!$D:$D,PASTE_DQS_TRACKER!$C:$C,Swaps_wk!$AQ107,PASTE_DQS_TRACKER!$B:$B,Swaps_wk!AM$2,PASTE_DQS_TRACKER!$A:$A,"&gt;="&amp;$A$1,PASTE_DQS_TRACKER!$A:$A,"&lt;="&amp;$A$2)-SUMIFS(PASTE_DQS_TRACKER!$D:$D,PASTE_DQS_TRACKER!$C:$C,Swaps_wk!$AQ107,PASTE_DQS_TRACKER!$E:$E,Swaps_wk!AM$2,PASTE_DQS_TRACKER!$A:$A,"&gt;="&amp;$A$1,PASTE_DQS_TRACKER!$A:$A,"&lt;="&amp;$A$2)</f>
        <v>0</v>
      </c>
      <c r="AN107" s="6">
        <f>SUMIFS(PASTE_DQS_TRACKER!$D:$D,PASTE_DQS_TRACKER!$C:$C,Swaps_wk!$AQ107,PASTE_DQS_TRACKER!$B:$B,Swaps_wk!AN$2,PASTE_DQS_TRACKER!$A:$A,"&gt;="&amp;$A$1,PASTE_DQS_TRACKER!$A:$A,"&lt;="&amp;$A$2)-SUMIFS(PASTE_DQS_TRACKER!$D:$D,PASTE_DQS_TRACKER!$C:$C,Swaps_wk!$AQ107,PASTE_DQS_TRACKER!$E:$E,Swaps_wk!AN$2,PASTE_DQS_TRACKER!$A:$A,"&gt;="&amp;$A$1,PASTE_DQS_TRACKER!$A:$A,"&lt;="&amp;$A$2)</f>
        <v>0</v>
      </c>
      <c r="AO107" s="6">
        <f t="shared" si="2"/>
        <v>0</v>
      </c>
      <c r="AP107">
        <v>106</v>
      </c>
      <c r="AQ107" t="str">
        <f t="shared" si="4"/>
        <v>NEP/*07U16</v>
      </c>
    </row>
    <row r="108" spans="1:43" x14ac:dyDescent="0.25">
      <c r="A108" t="s">
        <v>343</v>
      </c>
      <c r="B108" s="6">
        <f>SUMIFS(PASTE_DQS_TRACKER!$D:$D,PASTE_DQS_TRACKER!$C:$C,Swaps_wk!$AQ108,PASTE_DQS_TRACKER!$B:$B,Swaps_wk!B$2,PASTE_DQS_TRACKER!$A:$A,"&gt;="&amp;$A$1,PASTE_DQS_TRACKER!$A:$A,"&lt;="&amp;$A$2)-SUMIFS(PASTE_DQS_TRACKER!$D:$D,PASTE_DQS_TRACKER!$C:$C,Swaps_wk!$AQ108,PASTE_DQS_TRACKER!$E:$E,Swaps_wk!B$2,PASTE_DQS_TRACKER!$A:$A,"&gt;="&amp;$A$1,PASTE_DQS_TRACKER!$A:$A,"&lt;="&amp;$A$2)</f>
        <v>0</v>
      </c>
      <c r="C108" s="6">
        <f>SUMIFS(PASTE_DQS_TRACKER!$D:$D,PASTE_DQS_TRACKER!$C:$C,Swaps_wk!$AQ108,PASTE_DQS_TRACKER!$B:$B,Swaps_wk!C$2,PASTE_DQS_TRACKER!$A:$A,"&gt;="&amp;$A$1,PASTE_DQS_TRACKER!$A:$A,"&lt;="&amp;$A$2)-SUMIFS(PASTE_DQS_TRACKER!$D:$D,PASTE_DQS_TRACKER!$C:$C,Swaps_wk!$AQ108,PASTE_DQS_TRACKER!$E:$E,Swaps_wk!C$2,PASTE_DQS_TRACKER!$A:$A,"&gt;="&amp;$A$1,PASTE_DQS_TRACKER!$A:$A,"&lt;="&amp;$A$2)</f>
        <v>0</v>
      </c>
      <c r="D108" s="6">
        <f>SUMIFS(PASTE_DQS_TRACKER!$D:$D,PASTE_DQS_TRACKER!$C:$C,Swaps_wk!$AQ108,PASTE_DQS_TRACKER!$B:$B,Swaps_wk!D$2,PASTE_DQS_TRACKER!$A:$A,"&gt;="&amp;$A$1,PASTE_DQS_TRACKER!$A:$A,"&lt;="&amp;$A$2)-SUMIFS(PASTE_DQS_TRACKER!$D:$D,PASTE_DQS_TRACKER!$C:$C,Swaps_wk!$AQ108,PASTE_DQS_TRACKER!$E:$E,Swaps_wk!D$2,PASTE_DQS_TRACKER!$A:$A,"&gt;="&amp;$A$1,PASTE_DQS_TRACKER!$A:$A,"&lt;="&amp;$A$2)</f>
        <v>0</v>
      </c>
      <c r="E108" s="6">
        <f>SUMIFS(PASTE_DQS_TRACKER!$D:$D,PASTE_DQS_TRACKER!$C:$C,Swaps_wk!$AQ108,PASTE_DQS_TRACKER!$B:$B,Swaps_wk!E$2,PASTE_DQS_TRACKER!$A:$A,"&gt;="&amp;$A$1,PASTE_DQS_TRACKER!$A:$A,"&lt;="&amp;$A$2)-SUMIFS(PASTE_DQS_TRACKER!$D:$D,PASTE_DQS_TRACKER!$C:$C,Swaps_wk!$AQ108,PASTE_DQS_TRACKER!$E:$E,Swaps_wk!E$2,PASTE_DQS_TRACKER!$A:$A,"&gt;="&amp;$A$1,PASTE_DQS_TRACKER!$A:$A,"&lt;="&amp;$A$2)</f>
        <v>0</v>
      </c>
      <c r="F108" s="6">
        <f>SUMIFS(PASTE_DQS_TRACKER!$D:$D,PASTE_DQS_TRACKER!$C:$C,Swaps_wk!$AQ108,PASTE_DQS_TRACKER!$B:$B,Swaps_wk!F$2,PASTE_DQS_TRACKER!$A:$A,"&gt;="&amp;$A$1,PASTE_DQS_TRACKER!$A:$A,"&lt;="&amp;$A$2)-SUMIFS(PASTE_DQS_TRACKER!$D:$D,PASTE_DQS_TRACKER!$C:$C,Swaps_wk!$AQ108,PASTE_DQS_TRACKER!$E:$E,Swaps_wk!F$2,PASTE_DQS_TRACKER!$A:$A,"&gt;="&amp;$A$1,PASTE_DQS_TRACKER!$A:$A,"&lt;="&amp;$A$2)</f>
        <v>0</v>
      </c>
      <c r="G108" s="6">
        <f>SUMIFS(PASTE_DQS_TRACKER!$D:$D,PASTE_DQS_TRACKER!$C:$C,Swaps_wk!$AQ108,PASTE_DQS_TRACKER!$B:$B,Swaps_wk!G$2,PASTE_DQS_TRACKER!$A:$A,"&gt;="&amp;$A$1,PASTE_DQS_TRACKER!$A:$A,"&lt;="&amp;$A$2)-SUMIFS(PASTE_DQS_TRACKER!$D:$D,PASTE_DQS_TRACKER!$C:$C,Swaps_wk!$AQ108,PASTE_DQS_TRACKER!$E:$E,Swaps_wk!G$2,PASTE_DQS_TRACKER!$A:$A,"&gt;="&amp;$A$1,PASTE_DQS_TRACKER!$A:$A,"&lt;="&amp;$A$2)</f>
        <v>0</v>
      </c>
      <c r="H108" s="6">
        <f>SUMIFS(PASTE_DQS_TRACKER!$D:$D,PASTE_DQS_TRACKER!$C:$C,Swaps_wk!$AQ108,PASTE_DQS_TRACKER!$B:$B,Swaps_wk!H$2,PASTE_DQS_TRACKER!$A:$A,"&gt;="&amp;$A$1,PASTE_DQS_TRACKER!$A:$A,"&lt;="&amp;$A$2)-SUMIFS(PASTE_DQS_TRACKER!$D:$D,PASTE_DQS_TRACKER!$C:$C,Swaps_wk!$AQ108,PASTE_DQS_TRACKER!$E:$E,Swaps_wk!H$2,PASTE_DQS_TRACKER!$A:$A,"&gt;="&amp;$A$1,PASTE_DQS_TRACKER!$A:$A,"&lt;="&amp;$A$2)</f>
        <v>0</v>
      </c>
      <c r="I108" s="6">
        <f>SUMIFS(PASTE_DQS_TRACKER!$D:$D,PASTE_DQS_TRACKER!$C:$C,Swaps_wk!$AQ108,PASTE_DQS_TRACKER!$B:$B,Swaps_wk!I$2,PASTE_DQS_TRACKER!$A:$A,"&gt;="&amp;$A$1,PASTE_DQS_TRACKER!$A:$A,"&lt;="&amp;$A$2)-SUMIFS(PASTE_DQS_TRACKER!$D:$D,PASTE_DQS_TRACKER!$C:$C,Swaps_wk!$AQ108,PASTE_DQS_TRACKER!$E:$E,Swaps_wk!I$2,PASTE_DQS_TRACKER!$A:$A,"&gt;="&amp;$A$1,PASTE_DQS_TRACKER!$A:$A,"&lt;="&amp;$A$2)</f>
        <v>0</v>
      </c>
      <c r="J108" s="6">
        <f>SUMIFS(PASTE_DQS_TRACKER!$D:$D,PASTE_DQS_TRACKER!$C:$C,Swaps_wk!$AQ108,PASTE_DQS_TRACKER!$B:$B,Swaps_wk!J$2,PASTE_DQS_TRACKER!$A:$A,"&gt;="&amp;$A$1,PASTE_DQS_TRACKER!$A:$A,"&lt;="&amp;$A$2)-SUMIFS(PASTE_DQS_TRACKER!$D:$D,PASTE_DQS_TRACKER!$C:$C,Swaps_wk!$AQ108,PASTE_DQS_TRACKER!$E:$E,Swaps_wk!J$2,PASTE_DQS_TRACKER!$A:$A,"&gt;="&amp;$A$1,PASTE_DQS_TRACKER!$A:$A,"&lt;="&amp;$A$2)</f>
        <v>0</v>
      </c>
      <c r="K108" s="6">
        <f>SUMIFS(PASTE_DQS_TRACKER!$D:$D,PASTE_DQS_TRACKER!$C:$C,Swaps_wk!$AQ108,PASTE_DQS_TRACKER!$B:$B,Swaps_wk!K$2,PASTE_DQS_TRACKER!$A:$A,"&gt;="&amp;$A$1,PASTE_DQS_TRACKER!$A:$A,"&lt;="&amp;$A$2)-SUMIFS(PASTE_DQS_TRACKER!$D:$D,PASTE_DQS_TRACKER!$C:$C,Swaps_wk!$AQ108,PASTE_DQS_TRACKER!$E:$E,Swaps_wk!K$2,PASTE_DQS_TRACKER!$A:$A,"&gt;="&amp;$A$1,PASTE_DQS_TRACKER!$A:$A,"&lt;="&amp;$A$2)</f>
        <v>0</v>
      </c>
      <c r="L108" s="6">
        <f>SUMIFS(PASTE_DQS_TRACKER!$D:$D,PASTE_DQS_TRACKER!$C:$C,Swaps_wk!$AQ108,PASTE_DQS_TRACKER!$B:$B,Swaps_wk!L$2,PASTE_DQS_TRACKER!$A:$A,"&gt;="&amp;$A$1,PASTE_DQS_TRACKER!$A:$A,"&lt;="&amp;$A$2)-SUMIFS(PASTE_DQS_TRACKER!$D:$D,PASTE_DQS_TRACKER!$C:$C,Swaps_wk!$AQ108,PASTE_DQS_TRACKER!$E:$E,Swaps_wk!L$2,PASTE_DQS_TRACKER!$A:$A,"&gt;="&amp;$A$1,PASTE_DQS_TRACKER!$A:$A,"&lt;="&amp;$A$2)</f>
        <v>0</v>
      </c>
      <c r="M108" s="6">
        <f>SUMIFS(PASTE_DQS_TRACKER!$D:$D,PASTE_DQS_TRACKER!$C:$C,Swaps_wk!$AQ108,PASTE_DQS_TRACKER!$B:$B,Swaps_wk!M$2,PASTE_DQS_TRACKER!$A:$A,"&gt;="&amp;$A$1,PASTE_DQS_TRACKER!$A:$A,"&lt;="&amp;$A$2)-SUMIFS(PASTE_DQS_TRACKER!$D:$D,PASTE_DQS_TRACKER!$C:$C,Swaps_wk!$AQ108,PASTE_DQS_TRACKER!$E:$E,Swaps_wk!M$2,PASTE_DQS_TRACKER!$A:$A,"&gt;="&amp;$A$1,PASTE_DQS_TRACKER!$A:$A,"&lt;="&amp;$A$2)</f>
        <v>0</v>
      </c>
      <c r="N108" s="6">
        <f>SUMIFS(PASTE_DQS_TRACKER!$D:$D,PASTE_DQS_TRACKER!$C:$C,Swaps_wk!$AQ108,PASTE_DQS_TRACKER!$B:$B,Swaps_wk!N$2,PASTE_DQS_TRACKER!$A:$A,"&gt;="&amp;$A$1,PASTE_DQS_TRACKER!$A:$A,"&lt;="&amp;$A$2)-SUMIFS(PASTE_DQS_TRACKER!$D:$D,PASTE_DQS_TRACKER!$C:$C,Swaps_wk!$AQ108,PASTE_DQS_TRACKER!$E:$E,Swaps_wk!N$2,PASTE_DQS_TRACKER!$A:$A,"&gt;="&amp;$A$1,PASTE_DQS_TRACKER!$A:$A,"&lt;="&amp;$A$2)</f>
        <v>0</v>
      </c>
      <c r="O108" s="6">
        <f>SUMIFS(PASTE_DQS_TRACKER!$D:$D,PASTE_DQS_TRACKER!$C:$C,Swaps_wk!$AQ108,PASTE_DQS_TRACKER!$B:$B,Swaps_wk!O$2,PASTE_DQS_TRACKER!$A:$A,"&gt;="&amp;$A$1,PASTE_DQS_TRACKER!$A:$A,"&lt;="&amp;$A$2)-SUMIFS(PASTE_DQS_TRACKER!$D:$D,PASTE_DQS_TRACKER!$C:$C,Swaps_wk!$AQ108,PASTE_DQS_TRACKER!$E:$E,Swaps_wk!O$2,PASTE_DQS_TRACKER!$A:$A,"&gt;="&amp;$A$1,PASTE_DQS_TRACKER!$A:$A,"&lt;="&amp;$A$2)</f>
        <v>0</v>
      </c>
      <c r="P108" s="6">
        <f>SUMIFS(PASTE_DQS_TRACKER!$D:$D,PASTE_DQS_TRACKER!$C:$C,Swaps_wk!$AQ108,PASTE_DQS_TRACKER!$B:$B,Swaps_wk!P$2,PASTE_DQS_TRACKER!$A:$A,"&gt;="&amp;$A$1,PASTE_DQS_TRACKER!$A:$A,"&lt;="&amp;$A$2)-SUMIFS(PASTE_DQS_TRACKER!$D:$D,PASTE_DQS_TRACKER!$C:$C,Swaps_wk!$AQ108,PASTE_DQS_TRACKER!$E:$E,Swaps_wk!P$2,PASTE_DQS_TRACKER!$A:$A,"&gt;="&amp;$A$1,PASTE_DQS_TRACKER!$A:$A,"&lt;="&amp;$A$2)</f>
        <v>0</v>
      </c>
      <c r="Q108" s="6">
        <f>SUMIFS(PASTE_DQS_TRACKER!$D:$D,PASTE_DQS_TRACKER!$C:$C,Swaps_wk!$AQ108,PASTE_DQS_TRACKER!$B:$B,Swaps_wk!Q$2,PASTE_DQS_TRACKER!$A:$A,"&gt;="&amp;$A$1,PASTE_DQS_TRACKER!$A:$A,"&lt;="&amp;$A$2)-SUMIFS(PASTE_DQS_TRACKER!$D:$D,PASTE_DQS_TRACKER!$C:$C,Swaps_wk!$AQ108,PASTE_DQS_TRACKER!$E:$E,Swaps_wk!Q$2,PASTE_DQS_TRACKER!$A:$A,"&gt;="&amp;$A$1,PASTE_DQS_TRACKER!$A:$A,"&lt;="&amp;$A$2)</f>
        <v>0</v>
      </c>
      <c r="R108" s="6">
        <f>SUMIFS(PASTE_DQS_TRACKER!$D:$D,PASTE_DQS_TRACKER!$C:$C,Swaps_wk!$AQ108,PASTE_DQS_TRACKER!$B:$B,Swaps_wk!R$2,PASTE_DQS_TRACKER!$A:$A,"&gt;="&amp;$A$1,PASTE_DQS_TRACKER!$A:$A,"&lt;="&amp;$A$2)-SUMIFS(PASTE_DQS_TRACKER!$D:$D,PASTE_DQS_TRACKER!$C:$C,Swaps_wk!$AQ108,PASTE_DQS_TRACKER!$E:$E,Swaps_wk!R$2,PASTE_DQS_TRACKER!$A:$A,"&gt;="&amp;$A$1,PASTE_DQS_TRACKER!$A:$A,"&lt;="&amp;$A$2)</f>
        <v>0</v>
      </c>
      <c r="S108" s="6">
        <f>SUMIFS(PASTE_DQS_TRACKER!$D:$D,PASTE_DQS_TRACKER!$C:$C,Swaps_wk!$AQ108,PASTE_DQS_TRACKER!$B:$B,Swaps_wk!S$2,PASTE_DQS_TRACKER!$A:$A,"&gt;="&amp;$A$1,PASTE_DQS_TRACKER!$A:$A,"&lt;="&amp;$A$2)-SUMIFS(PASTE_DQS_TRACKER!$D:$D,PASTE_DQS_TRACKER!$C:$C,Swaps_wk!$AQ108,PASTE_DQS_TRACKER!$E:$E,Swaps_wk!S$2,PASTE_DQS_TRACKER!$A:$A,"&gt;="&amp;$A$1,PASTE_DQS_TRACKER!$A:$A,"&lt;="&amp;$A$2)</f>
        <v>0</v>
      </c>
      <c r="T108" s="6">
        <f>SUMIFS(PASTE_DQS_TRACKER!$D:$D,PASTE_DQS_TRACKER!$C:$C,Swaps_wk!$AQ108,PASTE_DQS_TRACKER!$B:$B,Swaps_wk!T$2,PASTE_DQS_TRACKER!$A:$A,"&gt;="&amp;$A$1,PASTE_DQS_TRACKER!$A:$A,"&lt;="&amp;$A$2)-SUMIFS(PASTE_DQS_TRACKER!$D:$D,PASTE_DQS_TRACKER!$C:$C,Swaps_wk!$AQ108,PASTE_DQS_TRACKER!$E:$E,Swaps_wk!T$2,PASTE_DQS_TRACKER!$A:$A,"&gt;="&amp;$A$1,PASTE_DQS_TRACKER!$A:$A,"&lt;="&amp;$A$2)</f>
        <v>0</v>
      </c>
      <c r="U108" s="6">
        <f>SUMIFS(PASTE_DQS_TRACKER!$D:$D,PASTE_DQS_TRACKER!$C:$C,Swaps_wk!$AQ108,PASTE_DQS_TRACKER!$B:$B,Swaps_wk!U$2,PASTE_DQS_TRACKER!$A:$A,"&gt;="&amp;$A$1,PASTE_DQS_TRACKER!$A:$A,"&lt;="&amp;$A$2)-SUMIFS(PASTE_DQS_TRACKER!$D:$D,PASTE_DQS_TRACKER!$C:$C,Swaps_wk!$AQ108,PASTE_DQS_TRACKER!$E:$E,Swaps_wk!U$2,PASTE_DQS_TRACKER!$A:$A,"&gt;="&amp;$A$1,PASTE_DQS_TRACKER!$A:$A,"&lt;="&amp;$A$2)</f>
        <v>0</v>
      </c>
      <c r="V108" s="6">
        <f>SUMIFS(PASTE_DQS_TRACKER!$D:$D,PASTE_DQS_TRACKER!$C:$C,Swaps_wk!$AQ108,PASTE_DQS_TRACKER!$B:$B,Swaps_wk!V$2,PASTE_DQS_TRACKER!$A:$A,"&gt;="&amp;$A$1,PASTE_DQS_TRACKER!$A:$A,"&lt;="&amp;$A$2)-SUMIFS(PASTE_DQS_TRACKER!$D:$D,PASTE_DQS_TRACKER!$C:$C,Swaps_wk!$AQ108,PASTE_DQS_TRACKER!$E:$E,Swaps_wk!V$2,PASTE_DQS_TRACKER!$A:$A,"&gt;="&amp;$A$1,PASTE_DQS_TRACKER!$A:$A,"&lt;="&amp;$A$2)</f>
        <v>0</v>
      </c>
      <c r="W108" s="6">
        <f>SUMIFS(PASTE_DQS_TRACKER!$D:$D,PASTE_DQS_TRACKER!$C:$C,Swaps_wk!$AQ108,PASTE_DQS_TRACKER!$B:$B,Swaps_wk!W$2,PASTE_DQS_TRACKER!$A:$A,"&gt;="&amp;$A$1,PASTE_DQS_TRACKER!$A:$A,"&lt;="&amp;$A$2)-SUMIFS(PASTE_DQS_TRACKER!$D:$D,PASTE_DQS_TRACKER!$C:$C,Swaps_wk!$AQ108,PASTE_DQS_TRACKER!$E:$E,Swaps_wk!W$2,PASTE_DQS_TRACKER!$A:$A,"&gt;="&amp;$A$1,PASTE_DQS_TRACKER!$A:$A,"&lt;="&amp;$A$2)</f>
        <v>0</v>
      </c>
      <c r="X108" s="6">
        <f>SUMIFS(PASTE_DQS_TRACKER!$D:$D,PASTE_DQS_TRACKER!$C:$C,Swaps_wk!$AQ108,PASTE_DQS_TRACKER!$B:$B,Swaps_wk!X$2,PASTE_DQS_TRACKER!$A:$A,"&gt;="&amp;$A$1,PASTE_DQS_TRACKER!$A:$A,"&lt;="&amp;$A$2)-SUMIFS(PASTE_DQS_TRACKER!$D:$D,PASTE_DQS_TRACKER!$C:$C,Swaps_wk!$AQ108,PASTE_DQS_TRACKER!$E:$E,Swaps_wk!X$2,PASTE_DQS_TRACKER!$A:$A,"&gt;="&amp;$A$1,PASTE_DQS_TRACKER!$A:$A,"&lt;="&amp;$A$2)</f>
        <v>0</v>
      </c>
      <c r="Y108" s="6">
        <f>SUMIFS(PASTE_DQS_TRACKER!$D:$D,PASTE_DQS_TRACKER!$C:$C,Swaps_wk!$AQ108,PASTE_DQS_TRACKER!$B:$B,Swaps_wk!Y$2,PASTE_DQS_TRACKER!$A:$A,"&gt;="&amp;$A$1,PASTE_DQS_TRACKER!$A:$A,"&lt;="&amp;$A$2)-SUMIFS(PASTE_DQS_TRACKER!$D:$D,PASTE_DQS_TRACKER!$C:$C,Swaps_wk!$AQ108,PASTE_DQS_TRACKER!$E:$E,Swaps_wk!Y$2,PASTE_DQS_TRACKER!$A:$A,"&gt;="&amp;$A$1,PASTE_DQS_TRACKER!$A:$A,"&lt;="&amp;$A$2)</f>
        <v>0</v>
      </c>
      <c r="Z108" s="6">
        <f>SUMIFS(PASTE_DQS_TRACKER!$D:$D,PASTE_DQS_TRACKER!$C:$C,Swaps_wk!$AQ108,PASTE_DQS_TRACKER!$B:$B,Swaps_wk!Z$2,PASTE_DQS_TRACKER!$A:$A,"&gt;="&amp;$A$1,PASTE_DQS_TRACKER!$A:$A,"&lt;="&amp;$A$2)-SUMIFS(PASTE_DQS_TRACKER!$D:$D,PASTE_DQS_TRACKER!$C:$C,Swaps_wk!$AQ108,PASTE_DQS_TRACKER!$E:$E,Swaps_wk!Z$2,PASTE_DQS_TRACKER!$A:$A,"&gt;="&amp;$A$1,PASTE_DQS_TRACKER!$A:$A,"&lt;="&amp;$A$2)</f>
        <v>0</v>
      </c>
      <c r="AA108" s="6">
        <f>SUMIFS(PASTE_DQS_TRACKER!$D:$D,PASTE_DQS_TRACKER!$C:$C,Swaps_wk!$AQ108,PASTE_DQS_TRACKER!$B:$B,Swaps_wk!AA$2,PASTE_DQS_TRACKER!$A:$A,"&gt;="&amp;$A$1,PASTE_DQS_TRACKER!$A:$A,"&lt;="&amp;$A$2)-SUMIFS(PASTE_DQS_TRACKER!$D:$D,PASTE_DQS_TRACKER!$C:$C,Swaps_wk!$AQ108,PASTE_DQS_TRACKER!$E:$E,Swaps_wk!AA$2,PASTE_DQS_TRACKER!$A:$A,"&gt;="&amp;$A$1,PASTE_DQS_TRACKER!$A:$A,"&lt;="&amp;$A$2)</f>
        <v>0</v>
      </c>
      <c r="AB108" s="6">
        <f>SUMIFS(PASTE_DQS_TRACKER!$D:$D,PASTE_DQS_TRACKER!$C:$C,Swaps_wk!$AQ108,PASTE_DQS_TRACKER!$B:$B,Swaps_wk!AB$2,PASTE_DQS_TRACKER!$A:$A,"&gt;="&amp;$A$1,PASTE_DQS_TRACKER!$A:$A,"&lt;="&amp;$A$2)-SUMIFS(PASTE_DQS_TRACKER!$D:$D,PASTE_DQS_TRACKER!$C:$C,Swaps_wk!$AQ108,PASTE_DQS_TRACKER!$E:$E,Swaps_wk!AB$2,PASTE_DQS_TRACKER!$A:$A,"&gt;="&amp;$A$1,PASTE_DQS_TRACKER!$A:$A,"&lt;="&amp;$A$2)</f>
        <v>0</v>
      </c>
      <c r="AC108" s="6">
        <f>SUMIFS(PASTE_DQS_TRACKER!$D:$D,PASTE_DQS_TRACKER!$C:$C,Swaps_wk!$AQ108,PASTE_DQS_TRACKER!$B:$B,Swaps_wk!AC$2,PASTE_DQS_TRACKER!$A:$A,"&gt;="&amp;$A$1,PASTE_DQS_TRACKER!$A:$A,"&lt;="&amp;$A$2)-SUMIFS(PASTE_DQS_TRACKER!$D:$D,PASTE_DQS_TRACKER!$C:$C,Swaps_wk!$AQ108,PASTE_DQS_TRACKER!$E:$E,Swaps_wk!AC$2,PASTE_DQS_TRACKER!$A:$A,"&gt;="&amp;$A$1,PASTE_DQS_TRACKER!$A:$A,"&lt;="&amp;$A$2)</f>
        <v>0</v>
      </c>
      <c r="AD108" s="6">
        <f>SUMIFS(PASTE_DQS_TRACKER!$D:$D,PASTE_DQS_TRACKER!$C:$C,Swaps_wk!$AQ108,PASTE_DQS_TRACKER!$B:$B,Swaps_wk!AD$2,PASTE_DQS_TRACKER!$A:$A,"&gt;="&amp;$A$1,PASTE_DQS_TRACKER!$A:$A,"&lt;="&amp;$A$2)-SUMIFS(PASTE_DQS_TRACKER!$D:$D,PASTE_DQS_TRACKER!$C:$C,Swaps_wk!$AQ108,PASTE_DQS_TRACKER!$E:$E,Swaps_wk!AD$2,PASTE_DQS_TRACKER!$A:$A,"&gt;="&amp;$A$1,PASTE_DQS_TRACKER!$A:$A,"&lt;="&amp;$A$2)</f>
        <v>0</v>
      </c>
      <c r="AE108" s="6">
        <f>SUMIFS(PASTE_DQS_TRACKER!$D:$D,PASTE_DQS_TRACKER!$C:$C,Swaps_wk!$AQ108,PASTE_DQS_TRACKER!$B:$B,Swaps_wk!AE$2,PASTE_DQS_TRACKER!$A:$A,"&gt;="&amp;$A$1,PASTE_DQS_TRACKER!$A:$A,"&lt;="&amp;$A$2)-SUMIFS(PASTE_DQS_TRACKER!$D:$D,PASTE_DQS_TRACKER!$C:$C,Swaps_wk!$AQ108,PASTE_DQS_TRACKER!$E:$E,Swaps_wk!AE$2,PASTE_DQS_TRACKER!$A:$A,"&gt;="&amp;$A$1,PASTE_DQS_TRACKER!$A:$A,"&lt;="&amp;$A$2)</f>
        <v>0</v>
      </c>
      <c r="AF108" s="6">
        <f>SUMIFS(PASTE_DQS_TRACKER!$D:$D,PASTE_DQS_TRACKER!$C:$C,Swaps_wk!$AQ108,PASTE_DQS_TRACKER!$B:$B,Swaps_wk!AF$2,PASTE_DQS_TRACKER!$A:$A,"&gt;="&amp;$A$1,PASTE_DQS_TRACKER!$A:$A,"&lt;="&amp;$A$2)-SUMIFS(PASTE_DQS_TRACKER!$D:$D,PASTE_DQS_TRACKER!$C:$C,Swaps_wk!$AQ108,PASTE_DQS_TRACKER!$E:$E,Swaps_wk!AF$2,PASTE_DQS_TRACKER!$A:$A,"&gt;="&amp;$A$1,PASTE_DQS_TRACKER!$A:$A,"&lt;="&amp;$A$2)</f>
        <v>0</v>
      </c>
      <c r="AG108" s="6">
        <f>SUMIFS(PASTE_DQS_TRACKER!$D:$D,PASTE_DQS_TRACKER!$C:$C,Swaps_wk!$AQ108,PASTE_DQS_TRACKER!$B:$B,Swaps_wk!AG$2,PASTE_DQS_TRACKER!$A:$A,"&gt;="&amp;$A$1,PASTE_DQS_TRACKER!$A:$A,"&lt;="&amp;$A$2)-SUMIFS(PASTE_DQS_TRACKER!$D:$D,PASTE_DQS_TRACKER!$C:$C,Swaps_wk!$AQ108,PASTE_DQS_TRACKER!$E:$E,Swaps_wk!AG$2,PASTE_DQS_TRACKER!$A:$A,"&gt;="&amp;$A$1,PASTE_DQS_TRACKER!$A:$A,"&lt;="&amp;$A$2)</f>
        <v>0</v>
      </c>
      <c r="AH108" s="6">
        <f>SUMIFS(PASTE_DQS_TRACKER!$D:$D,PASTE_DQS_TRACKER!$C:$C,Swaps_wk!$AQ108,PASTE_DQS_TRACKER!$B:$B,Swaps_wk!AH$2,PASTE_DQS_TRACKER!$A:$A,"&gt;="&amp;$A$1,PASTE_DQS_TRACKER!$A:$A,"&lt;="&amp;$A$2)-SUMIFS(PASTE_DQS_TRACKER!$D:$D,PASTE_DQS_TRACKER!$C:$C,Swaps_wk!$AQ108,PASTE_DQS_TRACKER!$E:$E,Swaps_wk!AH$2,PASTE_DQS_TRACKER!$A:$A,"&gt;="&amp;$A$1,PASTE_DQS_TRACKER!$A:$A,"&lt;="&amp;$A$2)</f>
        <v>0</v>
      </c>
      <c r="AI108" s="6">
        <f>SUMIFS(PASTE_DQS_TRACKER!$D:$D,PASTE_DQS_TRACKER!$C:$C,Swaps_wk!$AQ108,PASTE_DQS_TRACKER!$B:$B,Swaps_wk!AI$2,PASTE_DQS_TRACKER!$A:$A,"&gt;="&amp;$A$1,PASTE_DQS_TRACKER!$A:$A,"&lt;="&amp;$A$2)-SUMIFS(PASTE_DQS_TRACKER!$D:$D,PASTE_DQS_TRACKER!$C:$C,Swaps_wk!$AQ108,PASTE_DQS_TRACKER!$E:$E,Swaps_wk!AI$2,PASTE_DQS_TRACKER!$A:$A,"&gt;="&amp;$A$1,PASTE_DQS_TRACKER!$A:$A,"&lt;="&amp;$A$2)</f>
        <v>0</v>
      </c>
      <c r="AJ108" s="6">
        <f>SUMIFS(PASTE_DQS_TRACKER!$D:$D,PASTE_DQS_TRACKER!$C:$C,Swaps_wk!$AQ108,PASTE_DQS_TRACKER!$B:$B,Swaps_wk!AJ$2,PASTE_DQS_TRACKER!$A:$A,"&gt;="&amp;$A$1,PASTE_DQS_TRACKER!$A:$A,"&lt;="&amp;$A$2)-SUMIFS(PASTE_DQS_TRACKER!$D:$D,PASTE_DQS_TRACKER!$C:$C,Swaps_wk!$AQ108,PASTE_DQS_TRACKER!$E:$E,Swaps_wk!AJ$2,PASTE_DQS_TRACKER!$A:$A,"&gt;="&amp;$A$1,PASTE_DQS_TRACKER!$A:$A,"&lt;="&amp;$A$2)</f>
        <v>0</v>
      </c>
      <c r="AK108" s="6">
        <f>SUMIFS(PASTE_DQS_TRACKER!$D:$D,PASTE_DQS_TRACKER!$C:$C,Swaps_wk!$AQ108,PASTE_DQS_TRACKER!$B:$B,Swaps_wk!AK$2,PASTE_DQS_TRACKER!$A:$A,"&gt;="&amp;$A$1,PASTE_DQS_TRACKER!$A:$A,"&lt;="&amp;$A$2)-SUMIFS(PASTE_DQS_TRACKER!$D:$D,PASTE_DQS_TRACKER!$C:$C,Swaps_wk!$AQ108,PASTE_DQS_TRACKER!$E:$E,Swaps_wk!AK$2,PASTE_DQS_TRACKER!$A:$A,"&gt;="&amp;$A$1,PASTE_DQS_TRACKER!$A:$A,"&lt;="&amp;$A$2)</f>
        <v>0</v>
      </c>
      <c r="AL108" s="6">
        <f>SUMIFS(PASTE_DQS_TRACKER!$D:$D,PASTE_DQS_TRACKER!$C:$C,Swaps_wk!$AQ108,PASTE_DQS_TRACKER!$B:$B,Swaps_wk!AL$2,PASTE_DQS_TRACKER!$A:$A,"&gt;="&amp;$A$1,PASTE_DQS_TRACKER!$A:$A,"&lt;="&amp;$A$2)-SUMIFS(PASTE_DQS_TRACKER!$D:$D,PASTE_DQS_TRACKER!$C:$C,Swaps_wk!$AQ108,PASTE_DQS_TRACKER!$E:$E,Swaps_wk!AL$2,PASTE_DQS_TRACKER!$A:$A,"&gt;="&amp;$A$1,PASTE_DQS_TRACKER!$A:$A,"&lt;="&amp;$A$2)</f>
        <v>0</v>
      </c>
      <c r="AM108" s="6">
        <f>SUMIFS(PASTE_DQS_TRACKER!$D:$D,PASTE_DQS_TRACKER!$C:$C,Swaps_wk!$AQ108,PASTE_DQS_TRACKER!$B:$B,Swaps_wk!AM$2,PASTE_DQS_TRACKER!$A:$A,"&gt;="&amp;$A$1,PASTE_DQS_TRACKER!$A:$A,"&lt;="&amp;$A$2)-SUMIFS(PASTE_DQS_TRACKER!$D:$D,PASTE_DQS_TRACKER!$C:$C,Swaps_wk!$AQ108,PASTE_DQS_TRACKER!$E:$E,Swaps_wk!AM$2,PASTE_DQS_TRACKER!$A:$A,"&gt;="&amp;$A$1,PASTE_DQS_TRACKER!$A:$A,"&lt;="&amp;$A$2)</f>
        <v>0</v>
      </c>
      <c r="AN108" s="6">
        <f>SUMIFS(PASTE_DQS_TRACKER!$D:$D,PASTE_DQS_TRACKER!$C:$C,Swaps_wk!$AQ108,PASTE_DQS_TRACKER!$B:$B,Swaps_wk!AN$2,PASTE_DQS_TRACKER!$A:$A,"&gt;="&amp;$A$1,PASTE_DQS_TRACKER!$A:$A,"&lt;="&amp;$A$2)-SUMIFS(PASTE_DQS_TRACKER!$D:$D,PASTE_DQS_TRACKER!$C:$C,Swaps_wk!$AQ108,PASTE_DQS_TRACKER!$E:$E,Swaps_wk!AN$2,PASTE_DQS_TRACKER!$A:$A,"&gt;="&amp;$A$1,PASTE_DQS_TRACKER!$A:$A,"&lt;="&amp;$A$2)</f>
        <v>0</v>
      </c>
      <c r="AO108" s="6">
        <f t="shared" si="2"/>
        <v>0</v>
      </c>
      <c r="AP108">
        <v>107</v>
      </c>
      <c r="AQ108" t="str">
        <f t="shared" si="4"/>
        <v>NEP/07.</v>
      </c>
    </row>
    <row r="109" spans="1:43" x14ac:dyDescent="0.25">
      <c r="A109" t="s">
        <v>570</v>
      </c>
      <c r="B109" s="6">
        <f>SUMIFS(PASTE_DQS_TRACKER!$D:$D,PASTE_DQS_TRACKER!$C:$C,Swaps_wk!$AQ109,PASTE_DQS_TRACKER!$B:$B,Swaps_wk!B$2,PASTE_DQS_TRACKER!$A:$A,"&gt;="&amp;$A$1,PASTE_DQS_TRACKER!$A:$A,"&lt;="&amp;$A$2)-SUMIFS(PASTE_DQS_TRACKER!$D:$D,PASTE_DQS_TRACKER!$C:$C,Swaps_wk!$AQ109,PASTE_DQS_TRACKER!$E:$E,Swaps_wk!B$2,PASTE_DQS_TRACKER!$A:$A,"&gt;="&amp;$A$1,PASTE_DQS_TRACKER!$A:$A,"&lt;="&amp;$A$2)</f>
        <v>0</v>
      </c>
      <c r="C109" s="6">
        <f>SUMIFS(PASTE_DQS_TRACKER!$D:$D,PASTE_DQS_TRACKER!$C:$C,Swaps_wk!$AQ109,PASTE_DQS_TRACKER!$B:$B,Swaps_wk!C$2,PASTE_DQS_TRACKER!$A:$A,"&gt;="&amp;$A$1,PASTE_DQS_TRACKER!$A:$A,"&lt;="&amp;$A$2)-SUMIFS(PASTE_DQS_TRACKER!$D:$D,PASTE_DQS_TRACKER!$C:$C,Swaps_wk!$AQ109,PASTE_DQS_TRACKER!$E:$E,Swaps_wk!C$2,PASTE_DQS_TRACKER!$A:$A,"&gt;="&amp;$A$1,PASTE_DQS_TRACKER!$A:$A,"&lt;="&amp;$A$2)</f>
        <v>0</v>
      </c>
      <c r="D109" s="6">
        <f>SUMIFS(PASTE_DQS_TRACKER!$D:$D,PASTE_DQS_TRACKER!$C:$C,Swaps_wk!$AQ109,PASTE_DQS_TRACKER!$B:$B,Swaps_wk!D$2,PASTE_DQS_TRACKER!$A:$A,"&gt;="&amp;$A$1,PASTE_DQS_TRACKER!$A:$A,"&lt;="&amp;$A$2)-SUMIFS(PASTE_DQS_TRACKER!$D:$D,PASTE_DQS_TRACKER!$C:$C,Swaps_wk!$AQ109,PASTE_DQS_TRACKER!$E:$E,Swaps_wk!D$2,PASTE_DQS_TRACKER!$A:$A,"&gt;="&amp;$A$1,PASTE_DQS_TRACKER!$A:$A,"&lt;="&amp;$A$2)</f>
        <v>0</v>
      </c>
      <c r="E109" s="6">
        <f>SUMIFS(PASTE_DQS_TRACKER!$D:$D,PASTE_DQS_TRACKER!$C:$C,Swaps_wk!$AQ109,PASTE_DQS_TRACKER!$B:$B,Swaps_wk!E$2,PASTE_DQS_TRACKER!$A:$A,"&gt;="&amp;$A$1,PASTE_DQS_TRACKER!$A:$A,"&lt;="&amp;$A$2)-SUMIFS(PASTE_DQS_TRACKER!$D:$D,PASTE_DQS_TRACKER!$C:$C,Swaps_wk!$AQ109,PASTE_DQS_TRACKER!$E:$E,Swaps_wk!E$2,PASTE_DQS_TRACKER!$A:$A,"&gt;="&amp;$A$1,PASTE_DQS_TRACKER!$A:$A,"&lt;="&amp;$A$2)</f>
        <v>0</v>
      </c>
      <c r="F109" s="6">
        <f>SUMIFS(PASTE_DQS_TRACKER!$D:$D,PASTE_DQS_TRACKER!$C:$C,Swaps_wk!$AQ109,PASTE_DQS_TRACKER!$B:$B,Swaps_wk!F$2,PASTE_DQS_TRACKER!$A:$A,"&gt;="&amp;$A$1,PASTE_DQS_TRACKER!$A:$A,"&lt;="&amp;$A$2)-SUMIFS(PASTE_DQS_TRACKER!$D:$D,PASTE_DQS_TRACKER!$C:$C,Swaps_wk!$AQ109,PASTE_DQS_TRACKER!$E:$E,Swaps_wk!F$2,PASTE_DQS_TRACKER!$A:$A,"&gt;="&amp;$A$1,PASTE_DQS_TRACKER!$A:$A,"&lt;="&amp;$A$2)</f>
        <v>0</v>
      </c>
      <c r="G109" s="6">
        <f>SUMIFS(PASTE_DQS_TRACKER!$D:$D,PASTE_DQS_TRACKER!$C:$C,Swaps_wk!$AQ109,PASTE_DQS_TRACKER!$B:$B,Swaps_wk!G$2,PASTE_DQS_TRACKER!$A:$A,"&gt;="&amp;$A$1,PASTE_DQS_TRACKER!$A:$A,"&lt;="&amp;$A$2)-SUMIFS(PASTE_DQS_TRACKER!$D:$D,PASTE_DQS_TRACKER!$C:$C,Swaps_wk!$AQ109,PASTE_DQS_TRACKER!$E:$E,Swaps_wk!G$2,PASTE_DQS_TRACKER!$A:$A,"&gt;="&amp;$A$1,PASTE_DQS_TRACKER!$A:$A,"&lt;="&amp;$A$2)</f>
        <v>0</v>
      </c>
      <c r="H109" s="6">
        <f>SUMIFS(PASTE_DQS_TRACKER!$D:$D,PASTE_DQS_TRACKER!$C:$C,Swaps_wk!$AQ109,PASTE_DQS_TRACKER!$B:$B,Swaps_wk!H$2,PASTE_DQS_TRACKER!$A:$A,"&gt;="&amp;$A$1,PASTE_DQS_TRACKER!$A:$A,"&lt;="&amp;$A$2)-SUMIFS(PASTE_DQS_TRACKER!$D:$D,PASTE_DQS_TRACKER!$C:$C,Swaps_wk!$AQ109,PASTE_DQS_TRACKER!$E:$E,Swaps_wk!H$2,PASTE_DQS_TRACKER!$A:$A,"&gt;="&amp;$A$1,PASTE_DQS_TRACKER!$A:$A,"&lt;="&amp;$A$2)</f>
        <v>0</v>
      </c>
      <c r="I109" s="6">
        <f>SUMIFS(PASTE_DQS_TRACKER!$D:$D,PASTE_DQS_TRACKER!$C:$C,Swaps_wk!$AQ109,PASTE_DQS_TRACKER!$B:$B,Swaps_wk!I$2,PASTE_DQS_TRACKER!$A:$A,"&gt;="&amp;$A$1,PASTE_DQS_TRACKER!$A:$A,"&lt;="&amp;$A$2)-SUMIFS(PASTE_DQS_TRACKER!$D:$D,PASTE_DQS_TRACKER!$C:$C,Swaps_wk!$AQ109,PASTE_DQS_TRACKER!$E:$E,Swaps_wk!I$2,PASTE_DQS_TRACKER!$A:$A,"&gt;="&amp;$A$1,PASTE_DQS_TRACKER!$A:$A,"&lt;="&amp;$A$2)</f>
        <v>0</v>
      </c>
      <c r="J109" s="6">
        <f>SUMIFS(PASTE_DQS_TRACKER!$D:$D,PASTE_DQS_TRACKER!$C:$C,Swaps_wk!$AQ109,PASTE_DQS_TRACKER!$B:$B,Swaps_wk!J$2,PASTE_DQS_TRACKER!$A:$A,"&gt;="&amp;$A$1,PASTE_DQS_TRACKER!$A:$A,"&lt;="&amp;$A$2)-SUMIFS(PASTE_DQS_TRACKER!$D:$D,PASTE_DQS_TRACKER!$C:$C,Swaps_wk!$AQ109,PASTE_DQS_TRACKER!$E:$E,Swaps_wk!J$2,PASTE_DQS_TRACKER!$A:$A,"&gt;="&amp;$A$1,PASTE_DQS_TRACKER!$A:$A,"&lt;="&amp;$A$2)</f>
        <v>0</v>
      </c>
      <c r="K109" s="6">
        <f>SUMIFS(PASTE_DQS_TRACKER!$D:$D,PASTE_DQS_TRACKER!$C:$C,Swaps_wk!$AQ109,PASTE_DQS_TRACKER!$B:$B,Swaps_wk!K$2,PASTE_DQS_TRACKER!$A:$A,"&gt;="&amp;$A$1,PASTE_DQS_TRACKER!$A:$A,"&lt;="&amp;$A$2)-SUMIFS(PASTE_DQS_TRACKER!$D:$D,PASTE_DQS_TRACKER!$C:$C,Swaps_wk!$AQ109,PASTE_DQS_TRACKER!$E:$E,Swaps_wk!K$2,PASTE_DQS_TRACKER!$A:$A,"&gt;="&amp;$A$1,PASTE_DQS_TRACKER!$A:$A,"&lt;="&amp;$A$2)</f>
        <v>0</v>
      </c>
      <c r="L109" s="6">
        <f>SUMIFS(PASTE_DQS_TRACKER!$D:$D,PASTE_DQS_TRACKER!$C:$C,Swaps_wk!$AQ109,PASTE_DQS_TRACKER!$B:$B,Swaps_wk!L$2,PASTE_DQS_TRACKER!$A:$A,"&gt;="&amp;$A$1,PASTE_DQS_TRACKER!$A:$A,"&lt;="&amp;$A$2)-SUMIFS(PASTE_DQS_TRACKER!$D:$D,PASTE_DQS_TRACKER!$C:$C,Swaps_wk!$AQ109,PASTE_DQS_TRACKER!$E:$E,Swaps_wk!L$2,PASTE_DQS_TRACKER!$A:$A,"&gt;="&amp;$A$1,PASTE_DQS_TRACKER!$A:$A,"&lt;="&amp;$A$2)</f>
        <v>0</v>
      </c>
      <c r="M109" s="6">
        <f>SUMIFS(PASTE_DQS_TRACKER!$D:$D,PASTE_DQS_TRACKER!$C:$C,Swaps_wk!$AQ109,PASTE_DQS_TRACKER!$B:$B,Swaps_wk!M$2,PASTE_DQS_TRACKER!$A:$A,"&gt;="&amp;$A$1,PASTE_DQS_TRACKER!$A:$A,"&lt;="&amp;$A$2)-SUMIFS(PASTE_DQS_TRACKER!$D:$D,PASTE_DQS_TRACKER!$C:$C,Swaps_wk!$AQ109,PASTE_DQS_TRACKER!$E:$E,Swaps_wk!M$2,PASTE_DQS_TRACKER!$A:$A,"&gt;="&amp;$A$1,PASTE_DQS_TRACKER!$A:$A,"&lt;="&amp;$A$2)</f>
        <v>0</v>
      </c>
      <c r="N109" s="6">
        <f>SUMIFS(PASTE_DQS_TRACKER!$D:$D,PASTE_DQS_TRACKER!$C:$C,Swaps_wk!$AQ109,PASTE_DQS_TRACKER!$B:$B,Swaps_wk!N$2,PASTE_DQS_TRACKER!$A:$A,"&gt;="&amp;$A$1,PASTE_DQS_TRACKER!$A:$A,"&lt;="&amp;$A$2)-SUMIFS(PASTE_DQS_TRACKER!$D:$D,PASTE_DQS_TRACKER!$C:$C,Swaps_wk!$AQ109,PASTE_DQS_TRACKER!$E:$E,Swaps_wk!N$2,PASTE_DQS_TRACKER!$A:$A,"&gt;="&amp;$A$1,PASTE_DQS_TRACKER!$A:$A,"&lt;="&amp;$A$2)</f>
        <v>0</v>
      </c>
      <c r="O109" s="6">
        <f>SUMIFS(PASTE_DQS_TRACKER!$D:$D,PASTE_DQS_TRACKER!$C:$C,Swaps_wk!$AQ109,PASTE_DQS_TRACKER!$B:$B,Swaps_wk!O$2,PASTE_DQS_TRACKER!$A:$A,"&gt;="&amp;$A$1,PASTE_DQS_TRACKER!$A:$A,"&lt;="&amp;$A$2)-SUMIFS(PASTE_DQS_TRACKER!$D:$D,PASTE_DQS_TRACKER!$C:$C,Swaps_wk!$AQ109,PASTE_DQS_TRACKER!$E:$E,Swaps_wk!O$2,PASTE_DQS_TRACKER!$A:$A,"&gt;="&amp;$A$1,PASTE_DQS_TRACKER!$A:$A,"&lt;="&amp;$A$2)</f>
        <v>0</v>
      </c>
      <c r="P109" s="6">
        <f>SUMIFS(PASTE_DQS_TRACKER!$D:$D,PASTE_DQS_TRACKER!$C:$C,Swaps_wk!$AQ109,PASTE_DQS_TRACKER!$B:$B,Swaps_wk!P$2,PASTE_DQS_TRACKER!$A:$A,"&gt;="&amp;$A$1,PASTE_DQS_TRACKER!$A:$A,"&lt;="&amp;$A$2)-SUMIFS(PASTE_DQS_TRACKER!$D:$D,PASTE_DQS_TRACKER!$C:$C,Swaps_wk!$AQ109,PASTE_DQS_TRACKER!$E:$E,Swaps_wk!P$2,PASTE_DQS_TRACKER!$A:$A,"&gt;="&amp;$A$1,PASTE_DQS_TRACKER!$A:$A,"&lt;="&amp;$A$2)</f>
        <v>0</v>
      </c>
      <c r="Q109" s="6">
        <f>SUMIFS(PASTE_DQS_TRACKER!$D:$D,PASTE_DQS_TRACKER!$C:$C,Swaps_wk!$AQ109,PASTE_DQS_TRACKER!$B:$B,Swaps_wk!Q$2,PASTE_DQS_TRACKER!$A:$A,"&gt;="&amp;$A$1,PASTE_DQS_TRACKER!$A:$A,"&lt;="&amp;$A$2)-SUMIFS(PASTE_DQS_TRACKER!$D:$D,PASTE_DQS_TRACKER!$C:$C,Swaps_wk!$AQ109,PASTE_DQS_TRACKER!$E:$E,Swaps_wk!Q$2,PASTE_DQS_TRACKER!$A:$A,"&gt;="&amp;$A$1,PASTE_DQS_TRACKER!$A:$A,"&lt;="&amp;$A$2)</f>
        <v>0</v>
      </c>
      <c r="R109" s="6">
        <f>SUMIFS(PASTE_DQS_TRACKER!$D:$D,PASTE_DQS_TRACKER!$C:$C,Swaps_wk!$AQ109,PASTE_DQS_TRACKER!$B:$B,Swaps_wk!R$2,PASTE_DQS_TRACKER!$A:$A,"&gt;="&amp;$A$1,PASTE_DQS_TRACKER!$A:$A,"&lt;="&amp;$A$2)-SUMIFS(PASTE_DQS_TRACKER!$D:$D,PASTE_DQS_TRACKER!$C:$C,Swaps_wk!$AQ109,PASTE_DQS_TRACKER!$E:$E,Swaps_wk!R$2,PASTE_DQS_TRACKER!$A:$A,"&gt;="&amp;$A$1,PASTE_DQS_TRACKER!$A:$A,"&lt;="&amp;$A$2)</f>
        <v>0</v>
      </c>
      <c r="S109" s="6">
        <f>SUMIFS(PASTE_DQS_TRACKER!$D:$D,PASTE_DQS_TRACKER!$C:$C,Swaps_wk!$AQ109,PASTE_DQS_TRACKER!$B:$B,Swaps_wk!S$2,PASTE_DQS_TRACKER!$A:$A,"&gt;="&amp;$A$1,PASTE_DQS_TRACKER!$A:$A,"&lt;="&amp;$A$2)-SUMIFS(PASTE_DQS_TRACKER!$D:$D,PASTE_DQS_TRACKER!$C:$C,Swaps_wk!$AQ109,PASTE_DQS_TRACKER!$E:$E,Swaps_wk!S$2,PASTE_DQS_TRACKER!$A:$A,"&gt;="&amp;$A$1,PASTE_DQS_TRACKER!$A:$A,"&lt;="&amp;$A$2)</f>
        <v>0</v>
      </c>
      <c r="T109" s="6">
        <f>SUMIFS(PASTE_DQS_TRACKER!$D:$D,PASTE_DQS_TRACKER!$C:$C,Swaps_wk!$AQ109,PASTE_DQS_TRACKER!$B:$B,Swaps_wk!T$2,PASTE_DQS_TRACKER!$A:$A,"&gt;="&amp;$A$1,PASTE_DQS_TRACKER!$A:$A,"&lt;="&amp;$A$2)-SUMIFS(PASTE_DQS_TRACKER!$D:$D,PASTE_DQS_TRACKER!$C:$C,Swaps_wk!$AQ109,PASTE_DQS_TRACKER!$E:$E,Swaps_wk!T$2,PASTE_DQS_TRACKER!$A:$A,"&gt;="&amp;$A$1,PASTE_DQS_TRACKER!$A:$A,"&lt;="&amp;$A$2)</f>
        <v>0</v>
      </c>
      <c r="U109" s="6">
        <f>SUMIFS(PASTE_DQS_TRACKER!$D:$D,PASTE_DQS_TRACKER!$C:$C,Swaps_wk!$AQ109,PASTE_DQS_TRACKER!$B:$B,Swaps_wk!U$2,PASTE_DQS_TRACKER!$A:$A,"&gt;="&amp;$A$1,PASTE_DQS_TRACKER!$A:$A,"&lt;="&amp;$A$2)-SUMIFS(PASTE_DQS_TRACKER!$D:$D,PASTE_DQS_TRACKER!$C:$C,Swaps_wk!$AQ109,PASTE_DQS_TRACKER!$E:$E,Swaps_wk!U$2,PASTE_DQS_TRACKER!$A:$A,"&gt;="&amp;$A$1,PASTE_DQS_TRACKER!$A:$A,"&lt;="&amp;$A$2)</f>
        <v>0</v>
      </c>
      <c r="V109" s="6">
        <f>SUMIFS(PASTE_DQS_TRACKER!$D:$D,PASTE_DQS_TRACKER!$C:$C,Swaps_wk!$AQ109,PASTE_DQS_TRACKER!$B:$B,Swaps_wk!V$2,PASTE_DQS_TRACKER!$A:$A,"&gt;="&amp;$A$1,PASTE_DQS_TRACKER!$A:$A,"&lt;="&amp;$A$2)-SUMIFS(PASTE_DQS_TRACKER!$D:$D,PASTE_DQS_TRACKER!$C:$C,Swaps_wk!$AQ109,PASTE_DQS_TRACKER!$E:$E,Swaps_wk!V$2,PASTE_DQS_TRACKER!$A:$A,"&gt;="&amp;$A$1,PASTE_DQS_TRACKER!$A:$A,"&lt;="&amp;$A$2)</f>
        <v>0</v>
      </c>
      <c r="W109" s="6">
        <f>SUMIFS(PASTE_DQS_TRACKER!$D:$D,PASTE_DQS_TRACKER!$C:$C,Swaps_wk!$AQ109,PASTE_DQS_TRACKER!$B:$B,Swaps_wk!W$2,PASTE_DQS_TRACKER!$A:$A,"&gt;="&amp;$A$1,PASTE_DQS_TRACKER!$A:$A,"&lt;="&amp;$A$2)-SUMIFS(PASTE_DQS_TRACKER!$D:$D,PASTE_DQS_TRACKER!$C:$C,Swaps_wk!$AQ109,PASTE_DQS_TRACKER!$E:$E,Swaps_wk!W$2,PASTE_DQS_TRACKER!$A:$A,"&gt;="&amp;$A$1,PASTE_DQS_TRACKER!$A:$A,"&lt;="&amp;$A$2)</f>
        <v>0</v>
      </c>
      <c r="X109" s="6">
        <f>SUMIFS(PASTE_DQS_TRACKER!$D:$D,PASTE_DQS_TRACKER!$C:$C,Swaps_wk!$AQ109,PASTE_DQS_TRACKER!$B:$B,Swaps_wk!X$2,PASTE_DQS_TRACKER!$A:$A,"&gt;="&amp;$A$1,PASTE_DQS_TRACKER!$A:$A,"&lt;="&amp;$A$2)-SUMIFS(PASTE_DQS_TRACKER!$D:$D,PASTE_DQS_TRACKER!$C:$C,Swaps_wk!$AQ109,PASTE_DQS_TRACKER!$E:$E,Swaps_wk!X$2,PASTE_DQS_TRACKER!$A:$A,"&gt;="&amp;$A$1,PASTE_DQS_TRACKER!$A:$A,"&lt;="&amp;$A$2)</f>
        <v>0</v>
      </c>
      <c r="Y109" s="6">
        <f>SUMIFS(PASTE_DQS_TRACKER!$D:$D,PASTE_DQS_TRACKER!$C:$C,Swaps_wk!$AQ109,PASTE_DQS_TRACKER!$B:$B,Swaps_wk!Y$2,PASTE_DQS_TRACKER!$A:$A,"&gt;="&amp;$A$1,PASTE_DQS_TRACKER!$A:$A,"&lt;="&amp;$A$2)-SUMIFS(PASTE_DQS_TRACKER!$D:$D,PASTE_DQS_TRACKER!$C:$C,Swaps_wk!$AQ109,PASTE_DQS_TRACKER!$E:$E,Swaps_wk!Y$2,PASTE_DQS_TRACKER!$A:$A,"&gt;="&amp;$A$1,PASTE_DQS_TRACKER!$A:$A,"&lt;="&amp;$A$2)</f>
        <v>0</v>
      </c>
      <c r="Z109" s="6">
        <f>SUMIFS(PASTE_DQS_TRACKER!$D:$D,PASTE_DQS_TRACKER!$C:$C,Swaps_wk!$AQ109,PASTE_DQS_TRACKER!$B:$B,Swaps_wk!Z$2,PASTE_DQS_TRACKER!$A:$A,"&gt;="&amp;$A$1,PASTE_DQS_TRACKER!$A:$A,"&lt;="&amp;$A$2)-SUMIFS(PASTE_DQS_TRACKER!$D:$D,PASTE_DQS_TRACKER!$C:$C,Swaps_wk!$AQ109,PASTE_DQS_TRACKER!$E:$E,Swaps_wk!Z$2,PASTE_DQS_TRACKER!$A:$A,"&gt;="&amp;$A$1,PASTE_DQS_TRACKER!$A:$A,"&lt;="&amp;$A$2)</f>
        <v>0</v>
      </c>
      <c r="AA109" s="6">
        <f>SUMIFS(PASTE_DQS_TRACKER!$D:$D,PASTE_DQS_TRACKER!$C:$C,Swaps_wk!$AQ109,PASTE_DQS_TRACKER!$B:$B,Swaps_wk!AA$2,PASTE_DQS_TRACKER!$A:$A,"&gt;="&amp;$A$1,PASTE_DQS_TRACKER!$A:$A,"&lt;="&amp;$A$2)-SUMIFS(PASTE_DQS_TRACKER!$D:$D,PASTE_DQS_TRACKER!$C:$C,Swaps_wk!$AQ109,PASTE_DQS_TRACKER!$E:$E,Swaps_wk!AA$2,PASTE_DQS_TRACKER!$A:$A,"&gt;="&amp;$A$1,PASTE_DQS_TRACKER!$A:$A,"&lt;="&amp;$A$2)</f>
        <v>0</v>
      </c>
      <c r="AB109" s="6">
        <f>SUMIFS(PASTE_DQS_TRACKER!$D:$D,PASTE_DQS_TRACKER!$C:$C,Swaps_wk!$AQ109,PASTE_DQS_TRACKER!$B:$B,Swaps_wk!AB$2,PASTE_DQS_TRACKER!$A:$A,"&gt;="&amp;$A$1,PASTE_DQS_TRACKER!$A:$A,"&lt;="&amp;$A$2)-SUMIFS(PASTE_DQS_TRACKER!$D:$D,PASTE_DQS_TRACKER!$C:$C,Swaps_wk!$AQ109,PASTE_DQS_TRACKER!$E:$E,Swaps_wk!AB$2,PASTE_DQS_TRACKER!$A:$A,"&gt;="&amp;$A$1,PASTE_DQS_TRACKER!$A:$A,"&lt;="&amp;$A$2)</f>
        <v>0</v>
      </c>
      <c r="AC109" s="6">
        <f>SUMIFS(PASTE_DQS_TRACKER!$D:$D,PASTE_DQS_TRACKER!$C:$C,Swaps_wk!$AQ109,PASTE_DQS_TRACKER!$B:$B,Swaps_wk!AC$2,PASTE_DQS_TRACKER!$A:$A,"&gt;="&amp;$A$1,PASTE_DQS_TRACKER!$A:$A,"&lt;="&amp;$A$2)-SUMIFS(PASTE_DQS_TRACKER!$D:$D,PASTE_DQS_TRACKER!$C:$C,Swaps_wk!$AQ109,PASTE_DQS_TRACKER!$E:$E,Swaps_wk!AC$2,PASTE_DQS_TRACKER!$A:$A,"&gt;="&amp;$A$1,PASTE_DQS_TRACKER!$A:$A,"&lt;="&amp;$A$2)</f>
        <v>0</v>
      </c>
      <c r="AD109" s="6">
        <f>SUMIFS(PASTE_DQS_TRACKER!$D:$D,PASTE_DQS_TRACKER!$C:$C,Swaps_wk!$AQ109,PASTE_DQS_TRACKER!$B:$B,Swaps_wk!AD$2,PASTE_DQS_TRACKER!$A:$A,"&gt;="&amp;$A$1,PASTE_DQS_TRACKER!$A:$A,"&lt;="&amp;$A$2)-SUMIFS(PASTE_DQS_TRACKER!$D:$D,PASTE_DQS_TRACKER!$C:$C,Swaps_wk!$AQ109,PASTE_DQS_TRACKER!$E:$E,Swaps_wk!AD$2,PASTE_DQS_TRACKER!$A:$A,"&gt;="&amp;$A$1,PASTE_DQS_TRACKER!$A:$A,"&lt;="&amp;$A$2)</f>
        <v>0</v>
      </c>
      <c r="AE109" s="6">
        <f>SUMIFS(PASTE_DQS_TRACKER!$D:$D,PASTE_DQS_TRACKER!$C:$C,Swaps_wk!$AQ109,PASTE_DQS_TRACKER!$B:$B,Swaps_wk!AE$2,PASTE_DQS_TRACKER!$A:$A,"&gt;="&amp;$A$1,PASTE_DQS_TRACKER!$A:$A,"&lt;="&amp;$A$2)-SUMIFS(PASTE_DQS_TRACKER!$D:$D,PASTE_DQS_TRACKER!$C:$C,Swaps_wk!$AQ109,PASTE_DQS_TRACKER!$E:$E,Swaps_wk!AE$2,PASTE_DQS_TRACKER!$A:$A,"&gt;="&amp;$A$1,PASTE_DQS_TRACKER!$A:$A,"&lt;="&amp;$A$2)</f>
        <v>0</v>
      </c>
      <c r="AF109" s="6">
        <f>SUMIFS(PASTE_DQS_TRACKER!$D:$D,PASTE_DQS_TRACKER!$C:$C,Swaps_wk!$AQ109,PASTE_DQS_TRACKER!$B:$B,Swaps_wk!AF$2,PASTE_DQS_TRACKER!$A:$A,"&gt;="&amp;$A$1,PASTE_DQS_TRACKER!$A:$A,"&lt;="&amp;$A$2)-SUMIFS(PASTE_DQS_TRACKER!$D:$D,PASTE_DQS_TRACKER!$C:$C,Swaps_wk!$AQ109,PASTE_DQS_TRACKER!$E:$E,Swaps_wk!AF$2,PASTE_DQS_TRACKER!$A:$A,"&gt;="&amp;$A$1,PASTE_DQS_TRACKER!$A:$A,"&lt;="&amp;$A$2)</f>
        <v>0</v>
      </c>
      <c r="AG109" s="6">
        <f>SUMIFS(PASTE_DQS_TRACKER!$D:$D,PASTE_DQS_TRACKER!$C:$C,Swaps_wk!$AQ109,PASTE_DQS_TRACKER!$B:$B,Swaps_wk!AG$2,PASTE_DQS_TRACKER!$A:$A,"&gt;="&amp;$A$1,PASTE_DQS_TRACKER!$A:$A,"&lt;="&amp;$A$2)-SUMIFS(PASTE_DQS_TRACKER!$D:$D,PASTE_DQS_TRACKER!$C:$C,Swaps_wk!$AQ109,PASTE_DQS_TRACKER!$E:$E,Swaps_wk!AG$2,PASTE_DQS_TRACKER!$A:$A,"&gt;="&amp;$A$1,PASTE_DQS_TRACKER!$A:$A,"&lt;="&amp;$A$2)</f>
        <v>0</v>
      </c>
      <c r="AH109" s="6">
        <f>SUMIFS(PASTE_DQS_TRACKER!$D:$D,PASTE_DQS_TRACKER!$C:$C,Swaps_wk!$AQ109,PASTE_DQS_TRACKER!$B:$B,Swaps_wk!AH$2,PASTE_DQS_TRACKER!$A:$A,"&gt;="&amp;$A$1,PASTE_DQS_TRACKER!$A:$A,"&lt;="&amp;$A$2)-SUMIFS(PASTE_DQS_TRACKER!$D:$D,PASTE_DQS_TRACKER!$C:$C,Swaps_wk!$AQ109,PASTE_DQS_TRACKER!$E:$E,Swaps_wk!AH$2,PASTE_DQS_TRACKER!$A:$A,"&gt;="&amp;$A$1,PASTE_DQS_TRACKER!$A:$A,"&lt;="&amp;$A$2)</f>
        <v>0</v>
      </c>
      <c r="AI109" s="6">
        <f>SUMIFS(PASTE_DQS_TRACKER!$D:$D,PASTE_DQS_TRACKER!$C:$C,Swaps_wk!$AQ109,PASTE_DQS_TRACKER!$B:$B,Swaps_wk!AI$2,PASTE_DQS_TRACKER!$A:$A,"&gt;="&amp;$A$1,PASTE_DQS_TRACKER!$A:$A,"&lt;="&amp;$A$2)-SUMIFS(PASTE_DQS_TRACKER!$D:$D,PASTE_DQS_TRACKER!$C:$C,Swaps_wk!$AQ109,PASTE_DQS_TRACKER!$E:$E,Swaps_wk!AI$2,PASTE_DQS_TRACKER!$A:$A,"&gt;="&amp;$A$1,PASTE_DQS_TRACKER!$A:$A,"&lt;="&amp;$A$2)</f>
        <v>0</v>
      </c>
      <c r="AJ109" s="6">
        <f>SUMIFS(PASTE_DQS_TRACKER!$D:$D,PASTE_DQS_TRACKER!$C:$C,Swaps_wk!$AQ109,PASTE_DQS_TRACKER!$B:$B,Swaps_wk!AJ$2,PASTE_DQS_TRACKER!$A:$A,"&gt;="&amp;$A$1,PASTE_DQS_TRACKER!$A:$A,"&lt;="&amp;$A$2)-SUMIFS(PASTE_DQS_TRACKER!$D:$D,PASTE_DQS_TRACKER!$C:$C,Swaps_wk!$AQ109,PASTE_DQS_TRACKER!$E:$E,Swaps_wk!AJ$2,PASTE_DQS_TRACKER!$A:$A,"&gt;="&amp;$A$1,PASTE_DQS_TRACKER!$A:$A,"&lt;="&amp;$A$2)</f>
        <v>0</v>
      </c>
      <c r="AK109" s="6">
        <f>SUMIFS(PASTE_DQS_TRACKER!$D:$D,PASTE_DQS_TRACKER!$C:$C,Swaps_wk!$AQ109,PASTE_DQS_TRACKER!$B:$B,Swaps_wk!AK$2,PASTE_DQS_TRACKER!$A:$A,"&gt;="&amp;$A$1,PASTE_DQS_TRACKER!$A:$A,"&lt;="&amp;$A$2)-SUMIFS(PASTE_DQS_TRACKER!$D:$D,PASTE_DQS_TRACKER!$C:$C,Swaps_wk!$AQ109,PASTE_DQS_TRACKER!$E:$E,Swaps_wk!AK$2,PASTE_DQS_TRACKER!$A:$A,"&gt;="&amp;$A$1,PASTE_DQS_TRACKER!$A:$A,"&lt;="&amp;$A$2)</f>
        <v>0</v>
      </c>
      <c r="AL109" s="6">
        <f>SUMIFS(PASTE_DQS_TRACKER!$D:$D,PASTE_DQS_TRACKER!$C:$C,Swaps_wk!$AQ109,PASTE_DQS_TRACKER!$B:$B,Swaps_wk!AL$2,PASTE_DQS_TRACKER!$A:$A,"&gt;="&amp;$A$1,PASTE_DQS_TRACKER!$A:$A,"&lt;="&amp;$A$2)-SUMIFS(PASTE_DQS_TRACKER!$D:$D,PASTE_DQS_TRACKER!$C:$C,Swaps_wk!$AQ109,PASTE_DQS_TRACKER!$E:$E,Swaps_wk!AL$2,PASTE_DQS_TRACKER!$A:$A,"&gt;="&amp;$A$1,PASTE_DQS_TRACKER!$A:$A,"&lt;="&amp;$A$2)</f>
        <v>0</v>
      </c>
      <c r="AM109" s="6">
        <f>SUMIFS(PASTE_DQS_TRACKER!$D:$D,PASTE_DQS_TRACKER!$C:$C,Swaps_wk!$AQ109,PASTE_DQS_TRACKER!$B:$B,Swaps_wk!AM$2,PASTE_DQS_TRACKER!$A:$A,"&gt;="&amp;$A$1,PASTE_DQS_TRACKER!$A:$A,"&lt;="&amp;$A$2)-SUMIFS(PASTE_DQS_TRACKER!$D:$D,PASTE_DQS_TRACKER!$C:$C,Swaps_wk!$AQ109,PASTE_DQS_TRACKER!$E:$E,Swaps_wk!AM$2,PASTE_DQS_TRACKER!$A:$A,"&gt;="&amp;$A$1,PASTE_DQS_TRACKER!$A:$A,"&lt;="&amp;$A$2)</f>
        <v>0</v>
      </c>
      <c r="AN109" s="6">
        <f>SUMIFS(PASTE_DQS_TRACKER!$D:$D,PASTE_DQS_TRACKER!$C:$C,Swaps_wk!$AQ109,PASTE_DQS_TRACKER!$B:$B,Swaps_wk!AN$2,PASTE_DQS_TRACKER!$A:$A,"&gt;="&amp;$A$1,PASTE_DQS_TRACKER!$A:$A,"&lt;="&amp;$A$2)-SUMIFS(PASTE_DQS_TRACKER!$D:$D,PASTE_DQS_TRACKER!$C:$C,Swaps_wk!$AQ109,PASTE_DQS_TRACKER!$E:$E,Swaps_wk!AN$2,PASTE_DQS_TRACKER!$A:$A,"&gt;="&amp;$A$1,PASTE_DQS_TRACKER!$A:$A,"&lt;="&amp;$A$2)</f>
        <v>0</v>
      </c>
      <c r="AO109" s="6">
        <f t="shared" si="2"/>
        <v>0</v>
      </c>
      <c r="AP109">
        <v>108</v>
      </c>
      <c r="AQ109" t="str">
        <f t="shared" si="4"/>
        <v>PLE/*07D.</v>
      </c>
    </row>
    <row r="110" spans="1:43" x14ac:dyDescent="0.25">
      <c r="A110" t="s">
        <v>571</v>
      </c>
      <c r="B110" s="6">
        <f>SUMIFS(PASTE_DQS_TRACKER!$D:$D,PASTE_DQS_TRACKER!$C:$C,Swaps_wk!$AQ110,PASTE_DQS_TRACKER!$B:$B,Swaps_wk!B$2,PASTE_DQS_TRACKER!$A:$A,"&gt;="&amp;$A$1,PASTE_DQS_TRACKER!$A:$A,"&lt;="&amp;$A$2)-SUMIFS(PASTE_DQS_TRACKER!$D:$D,PASTE_DQS_TRACKER!$C:$C,Swaps_wk!$AQ110,PASTE_DQS_TRACKER!$E:$E,Swaps_wk!B$2,PASTE_DQS_TRACKER!$A:$A,"&gt;="&amp;$A$1,PASTE_DQS_TRACKER!$A:$A,"&lt;="&amp;$A$2)</f>
        <v>0</v>
      </c>
      <c r="C110" s="6">
        <f>SUMIFS(PASTE_DQS_TRACKER!$D:$D,PASTE_DQS_TRACKER!$C:$C,Swaps_wk!$AQ110,PASTE_DQS_TRACKER!$B:$B,Swaps_wk!C$2,PASTE_DQS_TRACKER!$A:$A,"&gt;="&amp;$A$1,PASTE_DQS_TRACKER!$A:$A,"&lt;="&amp;$A$2)-SUMIFS(PASTE_DQS_TRACKER!$D:$D,PASTE_DQS_TRACKER!$C:$C,Swaps_wk!$AQ110,PASTE_DQS_TRACKER!$E:$E,Swaps_wk!C$2,PASTE_DQS_TRACKER!$A:$A,"&gt;="&amp;$A$1,PASTE_DQS_TRACKER!$A:$A,"&lt;="&amp;$A$2)</f>
        <v>0</v>
      </c>
      <c r="D110" s="6">
        <f>SUMIFS(PASTE_DQS_TRACKER!$D:$D,PASTE_DQS_TRACKER!$C:$C,Swaps_wk!$AQ110,PASTE_DQS_TRACKER!$B:$B,Swaps_wk!D$2,PASTE_DQS_TRACKER!$A:$A,"&gt;="&amp;$A$1,PASTE_DQS_TRACKER!$A:$A,"&lt;="&amp;$A$2)-SUMIFS(PASTE_DQS_TRACKER!$D:$D,PASTE_DQS_TRACKER!$C:$C,Swaps_wk!$AQ110,PASTE_DQS_TRACKER!$E:$E,Swaps_wk!D$2,PASTE_DQS_TRACKER!$A:$A,"&gt;="&amp;$A$1,PASTE_DQS_TRACKER!$A:$A,"&lt;="&amp;$A$2)</f>
        <v>0</v>
      </c>
      <c r="E110" s="6">
        <f>SUMIFS(PASTE_DQS_TRACKER!$D:$D,PASTE_DQS_TRACKER!$C:$C,Swaps_wk!$AQ110,PASTE_DQS_TRACKER!$B:$B,Swaps_wk!E$2,PASTE_DQS_TRACKER!$A:$A,"&gt;="&amp;$A$1,PASTE_DQS_TRACKER!$A:$A,"&lt;="&amp;$A$2)-SUMIFS(PASTE_DQS_TRACKER!$D:$D,PASTE_DQS_TRACKER!$C:$C,Swaps_wk!$AQ110,PASTE_DQS_TRACKER!$E:$E,Swaps_wk!E$2,PASTE_DQS_TRACKER!$A:$A,"&gt;="&amp;$A$1,PASTE_DQS_TRACKER!$A:$A,"&lt;="&amp;$A$2)</f>
        <v>0</v>
      </c>
      <c r="F110" s="6">
        <f>SUMIFS(PASTE_DQS_TRACKER!$D:$D,PASTE_DQS_TRACKER!$C:$C,Swaps_wk!$AQ110,PASTE_DQS_TRACKER!$B:$B,Swaps_wk!F$2,PASTE_DQS_TRACKER!$A:$A,"&gt;="&amp;$A$1,PASTE_DQS_TRACKER!$A:$A,"&lt;="&amp;$A$2)-SUMIFS(PASTE_DQS_TRACKER!$D:$D,PASTE_DQS_TRACKER!$C:$C,Swaps_wk!$AQ110,PASTE_DQS_TRACKER!$E:$E,Swaps_wk!F$2,PASTE_DQS_TRACKER!$A:$A,"&gt;="&amp;$A$1,PASTE_DQS_TRACKER!$A:$A,"&lt;="&amp;$A$2)</f>
        <v>0</v>
      </c>
      <c r="G110" s="6">
        <f>SUMIFS(PASTE_DQS_TRACKER!$D:$D,PASTE_DQS_TRACKER!$C:$C,Swaps_wk!$AQ110,PASTE_DQS_TRACKER!$B:$B,Swaps_wk!G$2,PASTE_DQS_TRACKER!$A:$A,"&gt;="&amp;$A$1,PASTE_DQS_TRACKER!$A:$A,"&lt;="&amp;$A$2)-SUMIFS(PASTE_DQS_TRACKER!$D:$D,PASTE_DQS_TRACKER!$C:$C,Swaps_wk!$AQ110,PASTE_DQS_TRACKER!$E:$E,Swaps_wk!G$2,PASTE_DQS_TRACKER!$A:$A,"&gt;="&amp;$A$1,PASTE_DQS_TRACKER!$A:$A,"&lt;="&amp;$A$2)</f>
        <v>0</v>
      </c>
      <c r="H110" s="6">
        <f>SUMIFS(PASTE_DQS_TRACKER!$D:$D,PASTE_DQS_TRACKER!$C:$C,Swaps_wk!$AQ110,PASTE_DQS_TRACKER!$B:$B,Swaps_wk!H$2,PASTE_DQS_TRACKER!$A:$A,"&gt;="&amp;$A$1,PASTE_DQS_TRACKER!$A:$A,"&lt;="&amp;$A$2)-SUMIFS(PASTE_DQS_TRACKER!$D:$D,PASTE_DQS_TRACKER!$C:$C,Swaps_wk!$AQ110,PASTE_DQS_TRACKER!$E:$E,Swaps_wk!H$2,PASTE_DQS_TRACKER!$A:$A,"&gt;="&amp;$A$1,PASTE_DQS_TRACKER!$A:$A,"&lt;="&amp;$A$2)</f>
        <v>0</v>
      </c>
      <c r="I110" s="6">
        <f>SUMIFS(PASTE_DQS_TRACKER!$D:$D,PASTE_DQS_TRACKER!$C:$C,Swaps_wk!$AQ110,PASTE_DQS_TRACKER!$B:$B,Swaps_wk!I$2,PASTE_DQS_TRACKER!$A:$A,"&gt;="&amp;$A$1,PASTE_DQS_TRACKER!$A:$A,"&lt;="&amp;$A$2)-SUMIFS(PASTE_DQS_TRACKER!$D:$D,PASTE_DQS_TRACKER!$C:$C,Swaps_wk!$AQ110,PASTE_DQS_TRACKER!$E:$E,Swaps_wk!I$2,PASTE_DQS_TRACKER!$A:$A,"&gt;="&amp;$A$1,PASTE_DQS_TRACKER!$A:$A,"&lt;="&amp;$A$2)</f>
        <v>0</v>
      </c>
      <c r="J110" s="6">
        <f>SUMIFS(PASTE_DQS_TRACKER!$D:$D,PASTE_DQS_TRACKER!$C:$C,Swaps_wk!$AQ110,PASTE_DQS_TRACKER!$B:$B,Swaps_wk!J$2,PASTE_DQS_TRACKER!$A:$A,"&gt;="&amp;$A$1,PASTE_DQS_TRACKER!$A:$A,"&lt;="&amp;$A$2)-SUMIFS(PASTE_DQS_TRACKER!$D:$D,PASTE_DQS_TRACKER!$C:$C,Swaps_wk!$AQ110,PASTE_DQS_TRACKER!$E:$E,Swaps_wk!J$2,PASTE_DQS_TRACKER!$A:$A,"&gt;="&amp;$A$1,PASTE_DQS_TRACKER!$A:$A,"&lt;="&amp;$A$2)</f>
        <v>0</v>
      </c>
      <c r="K110" s="6">
        <f>SUMIFS(PASTE_DQS_TRACKER!$D:$D,PASTE_DQS_TRACKER!$C:$C,Swaps_wk!$AQ110,PASTE_DQS_TRACKER!$B:$B,Swaps_wk!K$2,PASTE_DQS_TRACKER!$A:$A,"&gt;="&amp;$A$1,PASTE_DQS_TRACKER!$A:$A,"&lt;="&amp;$A$2)-SUMIFS(PASTE_DQS_TRACKER!$D:$D,PASTE_DQS_TRACKER!$C:$C,Swaps_wk!$AQ110,PASTE_DQS_TRACKER!$E:$E,Swaps_wk!K$2,PASTE_DQS_TRACKER!$A:$A,"&gt;="&amp;$A$1,PASTE_DQS_TRACKER!$A:$A,"&lt;="&amp;$A$2)</f>
        <v>0</v>
      </c>
      <c r="L110" s="6">
        <f>SUMIFS(PASTE_DQS_TRACKER!$D:$D,PASTE_DQS_TRACKER!$C:$C,Swaps_wk!$AQ110,PASTE_DQS_TRACKER!$B:$B,Swaps_wk!L$2,PASTE_DQS_TRACKER!$A:$A,"&gt;="&amp;$A$1,PASTE_DQS_TRACKER!$A:$A,"&lt;="&amp;$A$2)-SUMIFS(PASTE_DQS_TRACKER!$D:$D,PASTE_DQS_TRACKER!$C:$C,Swaps_wk!$AQ110,PASTE_DQS_TRACKER!$E:$E,Swaps_wk!L$2,PASTE_DQS_TRACKER!$A:$A,"&gt;="&amp;$A$1,PASTE_DQS_TRACKER!$A:$A,"&lt;="&amp;$A$2)</f>
        <v>0</v>
      </c>
      <c r="M110" s="6">
        <f>SUMIFS(PASTE_DQS_TRACKER!$D:$D,PASTE_DQS_TRACKER!$C:$C,Swaps_wk!$AQ110,PASTE_DQS_TRACKER!$B:$B,Swaps_wk!M$2,PASTE_DQS_TRACKER!$A:$A,"&gt;="&amp;$A$1,PASTE_DQS_TRACKER!$A:$A,"&lt;="&amp;$A$2)-SUMIFS(PASTE_DQS_TRACKER!$D:$D,PASTE_DQS_TRACKER!$C:$C,Swaps_wk!$AQ110,PASTE_DQS_TRACKER!$E:$E,Swaps_wk!M$2,PASTE_DQS_TRACKER!$A:$A,"&gt;="&amp;$A$1,PASTE_DQS_TRACKER!$A:$A,"&lt;="&amp;$A$2)</f>
        <v>0</v>
      </c>
      <c r="N110" s="6">
        <f>SUMIFS(PASTE_DQS_TRACKER!$D:$D,PASTE_DQS_TRACKER!$C:$C,Swaps_wk!$AQ110,PASTE_DQS_TRACKER!$B:$B,Swaps_wk!N$2,PASTE_DQS_TRACKER!$A:$A,"&gt;="&amp;$A$1,PASTE_DQS_TRACKER!$A:$A,"&lt;="&amp;$A$2)-SUMIFS(PASTE_DQS_TRACKER!$D:$D,PASTE_DQS_TRACKER!$C:$C,Swaps_wk!$AQ110,PASTE_DQS_TRACKER!$E:$E,Swaps_wk!N$2,PASTE_DQS_TRACKER!$A:$A,"&gt;="&amp;$A$1,PASTE_DQS_TRACKER!$A:$A,"&lt;="&amp;$A$2)</f>
        <v>0</v>
      </c>
      <c r="O110" s="6">
        <f>SUMIFS(PASTE_DQS_TRACKER!$D:$D,PASTE_DQS_TRACKER!$C:$C,Swaps_wk!$AQ110,PASTE_DQS_TRACKER!$B:$B,Swaps_wk!O$2,PASTE_DQS_TRACKER!$A:$A,"&gt;="&amp;$A$1,PASTE_DQS_TRACKER!$A:$A,"&lt;="&amp;$A$2)-SUMIFS(PASTE_DQS_TRACKER!$D:$D,PASTE_DQS_TRACKER!$C:$C,Swaps_wk!$AQ110,PASTE_DQS_TRACKER!$E:$E,Swaps_wk!O$2,PASTE_DQS_TRACKER!$A:$A,"&gt;="&amp;$A$1,PASTE_DQS_TRACKER!$A:$A,"&lt;="&amp;$A$2)</f>
        <v>0</v>
      </c>
      <c r="P110" s="6">
        <f>SUMIFS(PASTE_DQS_TRACKER!$D:$D,PASTE_DQS_TRACKER!$C:$C,Swaps_wk!$AQ110,PASTE_DQS_TRACKER!$B:$B,Swaps_wk!P$2,PASTE_DQS_TRACKER!$A:$A,"&gt;="&amp;$A$1,PASTE_DQS_TRACKER!$A:$A,"&lt;="&amp;$A$2)-SUMIFS(PASTE_DQS_TRACKER!$D:$D,PASTE_DQS_TRACKER!$C:$C,Swaps_wk!$AQ110,PASTE_DQS_TRACKER!$E:$E,Swaps_wk!P$2,PASTE_DQS_TRACKER!$A:$A,"&gt;="&amp;$A$1,PASTE_DQS_TRACKER!$A:$A,"&lt;="&amp;$A$2)</f>
        <v>0</v>
      </c>
      <c r="Q110" s="6">
        <f>SUMIFS(PASTE_DQS_TRACKER!$D:$D,PASTE_DQS_TRACKER!$C:$C,Swaps_wk!$AQ110,PASTE_DQS_TRACKER!$B:$B,Swaps_wk!Q$2,PASTE_DQS_TRACKER!$A:$A,"&gt;="&amp;$A$1,PASTE_DQS_TRACKER!$A:$A,"&lt;="&amp;$A$2)-SUMIFS(PASTE_DQS_TRACKER!$D:$D,PASTE_DQS_TRACKER!$C:$C,Swaps_wk!$AQ110,PASTE_DQS_TRACKER!$E:$E,Swaps_wk!Q$2,PASTE_DQS_TRACKER!$A:$A,"&gt;="&amp;$A$1,PASTE_DQS_TRACKER!$A:$A,"&lt;="&amp;$A$2)</f>
        <v>0</v>
      </c>
      <c r="R110" s="6">
        <f>SUMIFS(PASTE_DQS_TRACKER!$D:$D,PASTE_DQS_TRACKER!$C:$C,Swaps_wk!$AQ110,PASTE_DQS_TRACKER!$B:$B,Swaps_wk!R$2,PASTE_DQS_TRACKER!$A:$A,"&gt;="&amp;$A$1,PASTE_DQS_TRACKER!$A:$A,"&lt;="&amp;$A$2)-SUMIFS(PASTE_DQS_TRACKER!$D:$D,PASTE_DQS_TRACKER!$C:$C,Swaps_wk!$AQ110,PASTE_DQS_TRACKER!$E:$E,Swaps_wk!R$2,PASTE_DQS_TRACKER!$A:$A,"&gt;="&amp;$A$1,PASTE_DQS_TRACKER!$A:$A,"&lt;="&amp;$A$2)</f>
        <v>0</v>
      </c>
      <c r="S110" s="6">
        <f>SUMIFS(PASTE_DQS_TRACKER!$D:$D,PASTE_DQS_TRACKER!$C:$C,Swaps_wk!$AQ110,PASTE_DQS_TRACKER!$B:$B,Swaps_wk!S$2,PASTE_DQS_TRACKER!$A:$A,"&gt;="&amp;$A$1,PASTE_DQS_TRACKER!$A:$A,"&lt;="&amp;$A$2)-SUMIFS(PASTE_DQS_TRACKER!$D:$D,PASTE_DQS_TRACKER!$C:$C,Swaps_wk!$AQ110,PASTE_DQS_TRACKER!$E:$E,Swaps_wk!S$2,PASTE_DQS_TRACKER!$A:$A,"&gt;="&amp;$A$1,PASTE_DQS_TRACKER!$A:$A,"&lt;="&amp;$A$2)</f>
        <v>0</v>
      </c>
      <c r="T110" s="6">
        <f>SUMIFS(PASTE_DQS_TRACKER!$D:$D,PASTE_DQS_TRACKER!$C:$C,Swaps_wk!$AQ110,PASTE_DQS_TRACKER!$B:$B,Swaps_wk!T$2,PASTE_DQS_TRACKER!$A:$A,"&gt;="&amp;$A$1,PASTE_DQS_TRACKER!$A:$A,"&lt;="&amp;$A$2)-SUMIFS(PASTE_DQS_TRACKER!$D:$D,PASTE_DQS_TRACKER!$C:$C,Swaps_wk!$AQ110,PASTE_DQS_TRACKER!$E:$E,Swaps_wk!T$2,PASTE_DQS_TRACKER!$A:$A,"&gt;="&amp;$A$1,PASTE_DQS_TRACKER!$A:$A,"&lt;="&amp;$A$2)</f>
        <v>0</v>
      </c>
      <c r="U110" s="6">
        <f>SUMIFS(PASTE_DQS_TRACKER!$D:$D,PASTE_DQS_TRACKER!$C:$C,Swaps_wk!$AQ110,PASTE_DQS_TRACKER!$B:$B,Swaps_wk!U$2,PASTE_DQS_TRACKER!$A:$A,"&gt;="&amp;$A$1,PASTE_DQS_TRACKER!$A:$A,"&lt;="&amp;$A$2)-SUMIFS(PASTE_DQS_TRACKER!$D:$D,PASTE_DQS_TRACKER!$C:$C,Swaps_wk!$AQ110,PASTE_DQS_TRACKER!$E:$E,Swaps_wk!U$2,PASTE_DQS_TRACKER!$A:$A,"&gt;="&amp;$A$1,PASTE_DQS_TRACKER!$A:$A,"&lt;="&amp;$A$2)</f>
        <v>0</v>
      </c>
      <c r="V110" s="6">
        <f>SUMIFS(PASTE_DQS_TRACKER!$D:$D,PASTE_DQS_TRACKER!$C:$C,Swaps_wk!$AQ110,PASTE_DQS_TRACKER!$B:$B,Swaps_wk!V$2,PASTE_DQS_TRACKER!$A:$A,"&gt;="&amp;$A$1,PASTE_DQS_TRACKER!$A:$A,"&lt;="&amp;$A$2)-SUMIFS(PASTE_DQS_TRACKER!$D:$D,PASTE_DQS_TRACKER!$C:$C,Swaps_wk!$AQ110,PASTE_DQS_TRACKER!$E:$E,Swaps_wk!V$2,PASTE_DQS_TRACKER!$A:$A,"&gt;="&amp;$A$1,PASTE_DQS_TRACKER!$A:$A,"&lt;="&amp;$A$2)</f>
        <v>0</v>
      </c>
      <c r="W110" s="6">
        <f>SUMIFS(PASTE_DQS_TRACKER!$D:$D,PASTE_DQS_TRACKER!$C:$C,Swaps_wk!$AQ110,PASTE_DQS_TRACKER!$B:$B,Swaps_wk!W$2,PASTE_DQS_TRACKER!$A:$A,"&gt;="&amp;$A$1,PASTE_DQS_TRACKER!$A:$A,"&lt;="&amp;$A$2)-SUMIFS(PASTE_DQS_TRACKER!$D:$D,PASTE_DQS_TRACKER!$C:$C,Swaps_wk!$AQ110,PASTE_DQS_TRACKER!$E:$E,Swaps_wk!W$2,PASTE_DQS_TRACKER!$A:$A,"&gt;="&amp;$A$1,PASTE_DQS_TRACKER!$A:$A,"&lt;="&amp;$A$2)</f>
        <v>0</v>
      </c>
      <c r="X110" s="6">
        <f>SUMIFS(PASTE_DQS_TRACKER!$D:$D,PASTE_DQS_TRACKER!$C:$C,Swaps_wk!$AQ110,PASTE_DQS_TRACKER!$B:$B,Swaps_wk!X$2,PASTE_DQS_TRACKER!$A:$A,"&gt;="&amp;$A$1,PASTE_DQS_TRACKER!$A:$A,"&lt;="&amp;$A$2)-SUMIFS(PASTE_DQS_TRACKER!$D:$D,PASTE_DQS_TRACKER!$C:$C,Swaps_wk!$AQ110,PASTE_DQS_TRACKER!$E:$E,Swaps_wk!X$2,PASTE_DQS_TRACKER!$A:$A,"&gt;="&amp;$A$1,PASTE_DQS_TRACKER!$A:$A,"&lt;="&amp;$A$2)</f>
        <v>0</v>
      </c>
      <c r="Y110" s="6">
        <f>SUMIFS(PASTE_DQS_TRACKER!$D:$D,PASTE_DQS_TRACKER!$C:$C,Swaps_wk!$AQ110,PASTE_DQS_TRACKER!$B:$B,Swaps_wk!Y$2,PASTE_DQS_TRACKER!$A:$A,"&gt;="&amp;$A$1,PASTE_DQS_TRACKER!$A:$A,"&lt;="&amp;$A$2)-SUMIFS(PASTE_DQS_TRACKER!$D:$D,PASTE_DQS_TRACKER!$C:$C,Swaps_wk!$AQ110,PASTE_DQS_TRACKER!$E:$E,Swaps_wk!Y$2,PASTE_DQS_TRACKER!$A:$A,"&gt;="&amp;$A$1,PASTE_DQS_TRACKER!$A:$A,"&lt;="&amp;$A$2)</f>
        <v>0</v>
      </c>
      <c r="Z110" s="6">
        <f>SUMIFS(PASTE_DQS_TRACKER!$D:$D,PASTE_DQS_TRACKER!$C:$C,Swaps_wk!$AQ110,PASTE_DQS_TRACKER!$B:$B,Swaps_wk!Z$2,PASTE_DQS_TRACKER!$A:$A,"&gt;="&amp;$A$1,PASTE_DQS_TRACKER!$A:$A,"&lt;="&amp;$A$2)-SUMIFS(PASTE_DQS_TRACKER!$D:$D,PASTE_DQS_TRACKER!$C:$C,Swaps_wk!$AQ110,PASTE_DQS_TRACKER!$E:$E,Swaps_wk!Z$2,PASTE_DQS_TRACKER!$A:$A,"&gt;="&amp;$A$1,PASTE_DQS_TRACKER!$A:$A,"&lt;="&amp;$A$2)</f>
        <v>0</v>
      </c>
      <c r="AA110" s="6">
        <f>SUMIFS(PASTE_DQS_TRACKER!$D:$D,PASTE_DQS_TRACKER!$C:$C,Swaps_wk!$AQ110,PASTE_DQS_TRACKER!$B:$B,Swaps_wk!AA$2,PASTE_DQS_TRACKER!$A:$A,"&gt;="&amp;$A$1,PASTE_DQS_TRACKER!$A:$A,"&lt;="&amp;$A$2)-SUMIFS(PASTE_DQS_TRACKER!$D:$D,PASTE_DQS_TRACKER!$C:$C,Swaps_wk!$AQ110,PASTE_DQS_TRACKER!$E:$E,Swaps_wk!AA$2,PASTE_DQS_TRACKER!$A:$A,"&gt;="&amp;$A$1,PASTE_DQS_TRACKER!$A:$A,"&lt;="&amp;$A$2)</f>
        <v>0</v>
      </c>
      <c r="AB110" s="6">
        <f>SUMIFS(PASTE_DQS_TRACKER!$D:$D,PASTE_DQS_TRACKER!$C:$C,Swaps_wk!$AQ110,PASTE_DQS_TRACKER!$B:$B,Swaps_wk!AB$2,PASTE_DQS_TRACKER!$A:$A,"&gt;="&amp;$A$1,PASTE_DQS_TRACKER!$A:$A,"&lt;="&amp;$A$2)-SUMIFS(PASTE_DQS_TRACKER!$D:$D,PASTE_DQS_TRACKER!$C:$C,Swaps_wk!$AQ110,PASTE_DQS_TRACKER!$E:$E,Swaps_wk!AB$2,PASTE_DQS_TRACKER!$A:$A,"&gt;="&amp;$A$1,PASTE_DQS_TRACKER!$A:$A,"&lt;="&amp;$A$2)</f>
        <v>0</v>
      </c>
      <c r="AC110" s="6">
        <f>SUMIFS(PASTE_DQS_TRACKER!$D:$D,PASTE_DQS_TRACKER!$C:$C,Swaps_wk!$AQ110,PASTE_DQS_TRACKER!$B:$B,Swaps_wk!AC$2,PASTE_DQS_TRACKER!$A:$A,"&gt;="&amp;$A$1,PASTE_DQS_TRACKER!$A:$A,"&lt;="&amp;$A$2)-SUMIFS(PASTE_DQS_TRACKER!$D:$D,PASTE_DQS_TRACKER!$C:$C,Swaps_wk!$AQ110,PASTE_DQS_TRACKER!$E:$E,Swaps_wk!AC$2,PASTE_DQS_TRACKER!$A:$A,"&gt;="&amp;$A$1,PASTE_DQS_TRACKER!$A:$A,"&lt;="&amp;$A$2)</f>
        <v>0</v>
      </c>
      <c r="AD110" s="6">
        <f>SUMIFS(PASTE_DQS_TRACKER!$D:$D,PASTE_DQS_TRACKER!$C:$C,Swaps_wk!$AQ110,PASTE_DQS_TRACKER!$B:$B,Swaps_wk!AD$2,PASTE_DQS_TRACKER!$A:$A,"&gt;="&amp;$A$1,PASTE_DQS_TRACKER!$A:$A,"&lt;="&amp;$A$2)-SUMIFS(PASTE_DQS_TRACKER!$D:$D,PASTE_DQS_TRACKER!$C:$C,Swaps_wk!$AQ110,PASTE_DQS_TRACKER!$E:$E,Swaps_wk!AD$2,PASTE_DQS_TRACKER!$A:$A,"&gt;="&amp;$A$1,PASTE_DQS_TRACKER!$A:$A,"&lt;="&amp;$A$2)</f>
        <v>0</v>
      </c>
      <c r="AE110" s="6">
        <f>SUMIFS(PASTE_DQS_TRACKER!$D:$D,PASTE_DQS_TRACKER!$C:$C,Swaps_wk!$AQ110,PASTE_DQS_TRACKER!$B:$B,Swaps_wk!AE$2,PASTE_DQS_TRACKER!$A:$A,"&gt;="&amp;$A$1,PASTE_DQS_TRACKER!$A:$A,"&lt;="&amp;$A$2)-SUMIFS(PASTE_DQS_TRACKER!$D:$D,PASTE_DQS_TRACKER!$C:$C,Swaps_wk!$AQ110,PASTE_DQS_TRACKER!$E:$E,Swaps_wk!AE$2,PASTE_DQS_TRACKER!$A:$A,"&gt;="&amp;$A$1,PASTE_DQS_TRACKER!$A:$A,"&lt;="&amp;$A$2)</f>
        <v>0</v>
      </c>
      <c r="AF110" s="6">
        <f>SUMIFS(PASTE_DQS_TRACKER!$D:$D,PASTE_DQS_TRACKER!$C:$C,Swaps_wk!$AQ110,PASTE_DQS_TRACKER!$B:$B,Swaps_wk!AF$2,PASTE_DQS_TRACKER!$A:$A,"&gt;="&amp;$A$1,PASTE_DQS_TRACKER!$A:$A,"&lt;="&amp;$A$2)-SUMIFS(PASTE_DQS_TRACKER!$D:$D,PASTE_DQS_TRACKER!$C:$C,Swaps_wk!$AQ110,PASTE_DQS_TRACKER!$E:$E,Swaps_wk!AF$2,PASTE_DQS_TRACKER!$A:$A,"&gt;="&amp;$A$1,PASTE_DQS_TRACKER!$A:$A,"&lt;="&amp;$A$2)</f>
        <v>0</v>
      </c>
      <c r="AG110" s="6">
        <f>SUMIFS(PASTE_DQS_TRACKER!$D:$D,PASTE_DQS_TRACKER!$C:$C,Swaps_wk!$AQ110,PASTE_DQS_TRACKER!$B:$B,Swaps_wk!AG$2,PASTE_DQS_TRACKER!$A:$A,"&gt;="&amp;$A$1,PASTE_DQS_TRACKER!$A:$A,"&lt;="&amp;$A$2)-SUMIFS(PASTE_DQS_TRACKER!$D:$D,PASTE_DQS_TRACKER!$C:$C,Swaps_wk!$AQ110,PASTE_DQS_TRACKER!$E:$E,Swaps_wk!AG$2,PASTE_DQS_TRACKER!$A:$A,"&gt;="&amp;$A$1,PASTE_DQS_TRACKER!$A:$A,"&lt;="&amp;$A$2)</f>
        <v>0</v>
      </c>
      <c r="AH110" s="6">
        <f>SUMIFS(PASTE_DQS_TRACKER!$D:$D,PASTE_DQS_TRACKER!$C:$C,Swaps_wk!$AQ110,PASTE_DQS_TRACKER!$B:$B,Swaps_wk!AH$2,PASTE_DQS_TRACKER!$A:$A,"&gt;="&amp;$A$1,PASTE_DQS_TRACKER!$A:$A,"&lt;="&amp;$A$2)-SUMIFS(PASTE_DQS_TRACKER!$D:$D,PASTE_DQS_TRACKER!$C:$C,Swaps_wk!$AQ110,PASTE_DQS_TRACKER!$E:$E,Swaps_wk!AH$2,PASTE_DQS_TRACKER!$A:$A,"&gt;="&amp;$A$1,PASTE_DQS_TRACKER!$A:$A,"&lt;="&amp;$A$2)</f>
        <v>0</v>
      </c>
      <c r="AI110" s="6">
        <f>SUMIFS(PASTE_DQS_TRACKER!$D:$D,PASTE_DQS_TRACKER!$C:$C,Swaps_wk!$AQ110,PASTE_DQS_TRACKER!$B:$B,Swaps_wk!AI$2,PASTE_DQS_TRACKER!$A:$A,"&gt;="&amp;$A$1,PASTE_DQS_TRACKER!$A:$A,"&lt;="&amp;$A$2)-SUMIFS(PASTE_DQS_TRACKER!$D:$D,PASTE_DQS_TRACKER!$C:$C,Swaps_wk!$AQ110,PASTE_DQS_TRACKER!$E:$E,Swaps_wk!AI$2,PASTE_DQS_TRACKER!$A:$A,"&gt;="&amp;$A$1,PASTE_DQS_TRACKER!$A:$A,"&lt;="&amp;$A$2)</f>
        <v>0</v>
      </c>
      <c r="AJ110" s="6">
        <f>SUMIFS(PASTE_DQS_TRACKER!$D:$D,PASTE_DQS_TRACKER!$C:$C,Swaps_wk!$AQ110,PASTE_DQS_TRACKER!$B:$B,Swaps_wk!AJ$2,PASTE_DQS_TRACKER!$A:$A,"&gt;="&amp;$A$1,PASTE_DQS_TRACKER!$A:$A,"&lt;="&amp;$A$2)-SUMIFS(PASTE_DQS_TRACKER!$D:$D,PASTE_DQS_TRACKER!$C:$C,Swaps_wk!$AQ110,PASTE_DQS_TRACKER!$E:$E,Swaps_wk!AJ$2,PASTE_DQS_TRACKER!$A:$A,"&gt;="&amp;$A$1,PASTE_DQS_TRACKER!$A:$A,"&lt;="&amp;$A$2)</f>
        <v>0</v>
      </c>
      <c r="AK110" s="6">
        <f>SUMIFS(PASTE_DQS_TRACKER!$D:$D,PASTE_DQS_TRACKER!$C:$C,Swaps_wk!$AQ110,PASTE_DQS_TRACKER!$B:$B,Swaps_wk!AK$2,PASTE_DQS_TRACKER!$A:$A,"&gt;="&amp;$A$1,PASTE_DQS_TRACKER!$A:$A,"&lt;="&amp;$A$2)-SUMIFS(PASTE_DQS_TRACKER!$D:$D,PASTE_DQS_TRACKER!$C:$C,Swaps_wk!$AQ110,PASTE_DQS_TRACKER!$E:$E,Swaps_wk!AK$2,PASTE_DQS_TRACKER!$A:$A,"&gt;="&amp;$A$1,PASTE_DQS_TRACKER!$A:$A,"&lt;="&amp;$A$2)</f>
        <v>0</v>
      </c>
      <c r="AL110" s="6">
        <f>SUMIFS(PASTE_DQS_TRACKER!$D:$D,PASTE_DQS_TRACKER!$C:$C,Swaps_wk!$AQ110,PASTE_DQS_TRACKER!$B:$B,Swaps_wk!AL$2,PASTE_DQS_TRACKER!$A:$A,"&gt;="&amp;$A$1,PASTE_DQS_TRACKER!$A:$A,"&lt;="&amp;$A$2)-SUMIFS(PASTE_DQS_TRACKER!$D:$D,PASTE_DQS_TRACKER!$C:$C,Swaps_wk!$AQ110,PASTE_DQS_TRACKER!$E:$E,Swaps_wk!AL$2,PASTE_DQS_TRACKER!$A:$A,"&gt;="&amp;$A$1,PASTE_DQS_TRACKER!$A:$A,"&lt;="&amp;$A$2)</f>
        <v>0</v>
      </c>
      <c r="AM110" s="6">
        <f>SUMIFS(PASTE_DQS_TRACKER!$D:$D,PASTE_DQS_TRACKER!$C:$C,Swaps_wk!$AQ110,PASTE_DQS_TRACKER!$B:$B,Swaps_wk!AM$2,PASTE_DQS_TRACKER!$A:$A,"&gt;="&amp;$A$1,PASTE_DQS_TRACKER!$A:$A,"&lt;="&amp;$A$2)-SUMIFS(PASTE_DQS_TRACKER!$D:$D,PASTE_DQS_TRACKER!$C:$C,Swaps_wk!$AQ110,PASTE_DQS_TRACKER!$E:$E,Swaps_wk!AM$2,PASTE_DQS_TRACKER!$A:$A,"&gt;="&amp;$A$1,PASTE_DQS_TRACKER!$A:$A,"&lt;="&amp;$A$2)</f>
        <v>0</v>
      </c>
      <c r="AN110" s="6">
        <f>SUMIFS(PASTE_DQS_TRACKER!$D:$D,PASTE_DQS_TRACKER!$C:$C,Swaps_wk!$AQ110,PASTE_DQS_TRACKER!$B:$B,Swaps_wk!AN$2,PASTE_DQS_TRACKER!$A:$A,"&gt;="&amp;$A$1,PASTE_DQS_TRACKER!$A:$A,"&lt;="&amp;$A$2)-SUMIFS(PASTE_DQS_TRACKER!$D:$D,PASTE_DQS_TRACKER!$C:$C,Swaps_wk!$AQ110,PASTE_DQS_TRACKER!$E:$E,Swaps_wk!AN$2,PASTE_DQS_TRACKER!$A:$A,"&gt;="&amp;$A$1,PASTE_DQS_TRACKER!$A:$A,"&lt;="&amp;$A$2)</f>
        <v>0</v>
      </c>
      <c r="AO110" s="6">
        <f t="shared" si="2"/>
        <v>0</v>
      </c>
      <c r="AP110">
        <v>109</v>
      </c>
      <c r="AQ110" t="str">
        <f t="shared" si="4"/>
        <v>PLE/*07E.</v>
      </c>
    </row>
    <row r="111" spans="1:43" x14ac:dyDescent="0.25">
      <c r="A111" t="s">
        <v>344</v>
      </c>
      <c r="B111" s="6">
        <f>SUMIFS(PASTE_DQS_TRACKER!$D:$D,PASTE_DQS_TRACKER!$C:$C,Swaps_wk!$AQ111,PASTE_DQS_TRACKER!$B:$B,Swaps_wk!B$2,PASTE_DQS_TRACKER!$A:$A,"&gt;="&amp;$A$1,PASTE_DQS_TRACKER!$A:$A,"&lt;="&amp;$A$2)-SUMIFS(PASTE_DQS_TRACKER!$D:$D,PASTE_DQS_TRACKER!$C:$C,Swaps_wk!$AQ111,PASTE_DQS_TRACKER!$E:$E,Swaps_wk!B$2,PASTE_DQS_TRACKER!$A:$A,"&gt;="&amp;$A$1,PASTE_DQS_TRACKER!$A:$A,"&lt;="&amp;$A$2)</f>
        <v>0</v>
      </c>
      <c r="C111" s="6">
        <f>SUMIFS(PASTE_DQS_TRACKER!$D:$D,PASTE_DQS_TRACKER!$C:$C,Swaps_wk!$AQ111,PASTE_DQS_TRACKER!$B:$B,Swaps_wk!C$2,PASTE_DQS_TRACKER!$A:$A,"&gt;="&amp;$A$1,PASTE_DQS_TRACKER!$A:$A,"&lt;="&amp;$A$2)-SUMIFS(PASTE_DQS_TRACKER!$D:$D,PASTE_DQS_TRACKER!$C:$C,Swaps_wk!$AQ111,PASTE_DQS_TRACKER!$E:$E,Swaps_wk!C$2,PASTE_DQS_TRACKER!$A:$A,"&gt;="&amp;$A$1,PASTE_DQS_TRACKER!$A:$A,"&lt;="&amp;$A$2)</f>
        <v>0</v>
      </c>
      <c r="D111" s="6">
        <f>SUMIFS(PASTE_DQS_TRACKER!$D:$D,PASTE_DQS_TRACKER!$C:$C,Swaps_wk!$AQ111,PASTE_DQS_TRACKER!$B:$B,Swaps_wk!D$2,PASTE_DQS_TRACKER!$A:$A,"&gt;="&amp;$A$1,PASTE_DQS_TRACKER!$A:$A,"&lt;="&amp;$A$2)-SUMIFS(PASTE_DQS_TRACKER!$D:$D,PASTE_DQS_TRACKER!$C:$C,Swaps_wk!$AQ111,PASTE_DQS_TRACKER!$E:$E,Swaps_wk!D$2,PASTE_DQS_TRACKER!$A:$A,"&gt;="&amp;$A$1,PASTE_DQS_TRACKER!$A:$A,"&lt;="&amp;$A$2)</f>
        <v>0</v>
      </c>
      <c r="E111" s="6">
        <f>SUMIFS(PASTE_DQS_TRACKER!$D:$D,PASTE_DQS_TRACKER!$C:$C,Swaps_wk!$AQ111,PASTE_DQS_TRACKER!$B:$B,Swaps_wk!E$2,PASTE_DQS_TRACKER!$A:$A,"&gt;="&amp;$A$1,PASTE_DQS_TRACKER!$A:$A,"&lt;="&amp;$A$2)-SUMIFS(PASTE_DQS_TRACKER!$D:$D,PASTE_DQS_TRACKER!$C:$C,Swaps_wk!$AQ111,PASTE_DQS_TRACKER!$E:$E,Swaps_wk!E$2,PASTE_DQS_TRACKER!$A:$A,"&gt;="&amp;$A$1,PASTE_DQS_TRACKER!$A:$A,"&lt;="&amp;$A$2)</f>
        <v>0</v>
      </c>
      <c r="F111" s="6">
        <f>SUMIFS(PASTE_DQS_TRACKER!$D:$D,PASTE_DQS_TRACKER!$C:$C,Swaps_wk!$AQ111,PASTE_DQS_TRACKER!$B:$B,Swaps_wk!F$2,PASTE_DQS_TRACKER!$A:$A,"&gt;="&amp;$A$1,PASTE_DQS_TRACKER!$A:$A,"&lt;="&amp;$A$2)-SUMIFS(PASTE_DQS_TRACKER!$D:$D,PASTE_DQS_TRACKER!$C:$C,Swaps_wk!$AQ111,PASTE_DQS_TRACKER!$E:$E,Swaps_wk!F$2,PASTE_DQS_TRACKER!$A:$A,"&gt;="&amp;$A$1,PASTE_DQS_TRACKER!$A:$A,"&lt;="&amp;$A$2)</f>
        <v>0</v>
      </c>
      <c r="G111" s="6">
        <f>SUMIFS(PASTE_DQS_TRACKER!$D:$D,PASTE_DQS_TRACKER!$C:$C,Swaps_wk!$AQ111,PASTE_DQS_TRACKER!$B:$B,Swaps_wk!G$2,PASTE_DQS_TRACKER!$A:$A,"&gt;="&amp;$A$1,PASTE_DQS_TRACKER!$A:$A,"&lt;="&amp;$A$2)-SUMIFS(PASTE_DQS_TRACKER!$D:$D,PASTE_DQS_TRACKER!$C:$C,Swaps_wk!$AQ111,PASTE_DQS_TRACKER!$E:$E,Swaps_wk!G$2,PASTE_DQS_TRACKER!$A:$A,"&gt;="&amp;$A$1,PASTE_DQS_TRACKER!$A:$A,"&lt;="&amp;$A$2)</f>
        <v>0</v>
      </c>
      <c r="H111" s="6">
        <f>SUMIFS(PASTE_DQS_TRACKER!$D:$D,PASTE_DQS_TRACKER!$C:$C,Swaps_wk!$AQ111,PASTE_DQS_TRACKER!$B:$B,Swaps_wk!H$2,PASTE_DQS_TRACKER!$A:$A,"&gt;="&amp;$A$1,PASTE_DQS_TRACKER!$A:$A,"&lt;="&amp;$A$2)-SUMIFS(PASTE_DQS_TRACKER!$D:$D,PASTE_DQS_TRACKER!$C:$C,Swaps_wk!$AQ111,PASTE_DQS_TRACKER!$E:$E,Swaps_wk!H$2,PASTE_DQS_TRACKER!$A:$A,"&gt;="&amp;$A$1,PASTE_DQS_TRACKER!$A:$A,"&lt;="&amp;$A$2)</f>
        <v>0</v>
      </c>
      <c r="I111" s="6">
        <f>SUMIFS(PASTE_DQS_TRACKER!$D:$D,PASTE_DQS_TRACKER!$C:$C,Swaps_wk!$AQ111,PASTE_DQS_TRACKER!$B:$B,Swaps_wk!I$2,PASTE_DQS_TRACKER!$A:$A,"&gt;="&amp;$A$1,PASTE_DQS_TRACKER!$A:$A,"&lt;="&amp;$A$2)-SUMIFS(PASTE_DQS_TRACKER!$D:$D,PASTE_DQS_TRACKER!$C:$C,Swaps_wk!$AQ111,PASTE_DQS_TRACKER!$E:$E,Swaps_wk!I$2,PASTE_DQS_TRACKER!$A:$A,"&gt;="&amp;$A$1,PASTE_DQS_TRACKER!$A:$A,"&lt;="&amp;$A$2)</f>
        <v>0</v>
      </c>
      <c r="J111" s="6">
        <f>SUMIFS(PASTE_DQS_TRACKER!$D:$D,PASTE_DQS_TRACKER!$C:$C,Swaps_wk!$AQ111,PASTE_DQS_TRACKER!$B:$B,Swaps_wk!J$2,PASTE_DQS_TRACKER!$A:$A,"&gt;="&amp;$A$1,PASTE_DQS_TRACKER!$A:$A,"&lt;="&amp;$A$2)-SUMIFS(PASTE_DQS_TRACKER!$D:$D,PASTE_DQS_TRACKER!$C:$C,Swaps_wk!$AQ111,PASTE_DQS_TRACKER!$E:$E,Swaps_wk!J$2,PASTE_DQS_TRACKER!$A:$A,"&gt;="&amp;$A$1,PASTE_DQS_TRACKER!$A:$A,"&lt;="&amp;$A$2)</f>
        <v>0</v>
      </c>
      <c r="K111" s="6">
        <f>SUMIFS(PASTE_DQS_TRACKER!$D:$D,PASTE_DQS_TRACKER!$C:$C,Swaps_wk!$AQ111,PASTE_DQS_TRACKER!$B:$B,Swaps_wk!K$2,PASTE_DQS_TRACKER!$A:$A,"&gt;="&amp;$A$1,PASTE_DQS_TRACKER!$A:$A,"&lt;="&amp;$A$2)-SUMIFS(PASTE_DQS_TRACKER!$D:$D,PASTE_DQS_TRACKER!$C:$C,Swaps_wk!$AQ111,PASTE_DQS_TRACKER!$E:$E,Swaps_wk!K$2,PASTE_DQS_TRACKER!$A:$A,"&gt;="&amp;$A$1,PASTE_DQS_TRACKER!$A:$A,"&lt;="&amp;$A$2)</f>
        <v>0</v>
      </c>
      <c r="L111" s="6">
        <f>SUMIFS(PASTE_DQS_TRACKER!$D:$D,PASTE_DQS_TRACKER!$C:$C,Swaps_wk!$AQ111,PASTE_DQS_TRACKER!$B:$B,Swaps_wk!L$2,PASTE_DQS_TRACKER!$A:$A,"&gt;="&amp;$A$1,PASTE_DQS_TRACKER!$A:$A,"&lt;="&amp;$A$2)-SUMIFS(PASTE_DQS_TRACKER!$D:$D,PASTE_DQS_TRACKER!$C:$C,Swaps_wk!$AQ111,PASTE_DQS_TRACKER!$E:$E,Swaps_wk!L$2,PASTE_DQS_TRACKER!$A:$A,"&gt;="&amp;$A$1,PASTE_DQS_TRACKER!$A:$A,"&lt;="&amp;$A$2)</f>
        <v>0</v>
      </c>
      <c r="M111" s="6">
        <f>SUMIFS(PASTE_DQS_TRACKER!$D:$D,PASTE_DQS_TRACKER!$C:$C,Swaps_wk!$AQ111,PASTE_DQS_TRACKER!$B:$B,Swaps_wk!M$2,PASTE_DQS_TRACKER!$A:$A,"&gt;="&amp;$A$1,PASTE_DQS_TRACKER!$A:$A,"&lt;="&amp;$A$2)-SUMIFS(PASTE_DQS_TRACKER!$D:$D,PASTE_DQS_TRACKER!$C:$C,Swaps_wk!$AQ111,PASTE_DQS_TRACKER!$E:$E,Swaps_wk!M$2,PASTE_DQS_TRACKER!$A:$A,"&gt;="&amp;$A$1,PASTE_DQS_TRACKER!$A:$A,"&lt;="&amp;$A$2)</f>
        <v>0</v>
      </c>
      <c r="N111" s="6">
        <f>SUMIFS(PASTE_DQS_TRACKER!$D:$D,PASTE_DQS_TRACKER!$C:$C,Swaps_wk!$AQ111,PASTE_DQS_TRACKER!$B:$B,Swaps_wk!N$2,PASTE_DQS_TRACKER!$A:$A,"&gt;="&amp;$A$1,PASTE_DQS_TRACKER!$A:$A,"&lt;="&amp;$A$2)-SUMIFS(PASTE_DQS_TRACKER!$D:$D,PASTE_DQS_TRACKER!$C:$C,Swaps_wk!$AQ111,PASTE_DQS_TRACKER!$E:$E,Swaps_wk!N$2,PASTE_DQS_TRACKER!$A:$A,"&gt;="&amp;$A$1,PASTE_DQS_TRACKER!$A:$A,"&lt;="&amp;$A$2)</f>
        <v>0</v>
      </c>
      <c r="O111" s="6">
        <f>SUMIFS(PASTE_DQS_TRACKER!$D:$D,PASTE_DQS_TRACKER!$C:$C,Swaps_wk!$AQ111,PASTE_DQS_TRACKER!$B:$B,Swaps_wk!O$2,PASTE_DQS_TRACKER!$A:$A,"&gt;="&amp;$A$1,PASTE_DQS_TRACKER!$A:$A,"&lt;="&amp;$A$2)-SUMIFS(PASTE_DQS_TRACKER!$D:$D,PASTE_DQS_TRACKER!$C:$C,Swaps_wk!$AQ111,PASTE_DQS_TRACKER!$E:$E,Swaps_wk!O$2,PASTE_DQS_TRACKER!$A:$A,"&gt;="&amp;$A$1,PASTE_DQS_TRACKER!$A:$A,"&lt;="&amp;$A$2)</f>
        <v>0</v>
      </c>
      <c r="P111" s="6">
        <f>SUMIFS(PASTE_DQS_TRACKER!$D:$D,PASTE_DQS_TRACKER!$C:$C,Swaps_wk!$AQ111,PASTE_DQS_TRACKER!$B:$B,Swaps_wk!P$2,PASTE_DQS_TRACKER!$A:$A,"&gt;="&amp;$A$1,PASTE_DQS_TRACKER!$A:$A,"&lt;="&amp;$A$2)-SUMIFS(PASTE_DQS_TRACKER!$D:$D,PASTE_DQS_TRACKER!$C:$C,Swaps_wk!$AQ111,PASTE_DQS_TRACKER!$E:$E,Swaps_wk!P$2,PASTE_DQS_TRACKER!$A:$A,"&gt;="&amp;$A$1,PASTE_DQS_TRACKER!$A:$A,"&lt;="&amp;$A$2)</f>
        <v>0</v>
      </c>
      <c r="Q111" s="6">
        <f>SUMIFS(PASTE_DQS_TRACKER!$D:$D,PASTE_DQS_TRACKER!$C:$C,Swaps_wk!$AQ111,PASTE_DQS_TRACKER!$B:$B,Swaps_wk!Q$2,PASTE_DQS_TRACKER!$A:$A,"&gt;="&amp;$A$1,PASTE_DQS_TRACKER!$A:$A,"&lt;="&amp;$A$2)-SUMIFS(PASTE_DQS_TRACKER!$D:$D,PASTE_DQS_TRACKER!$C:$C,Swaps_wk!$AQ111,PASTE_DQS_TRACKER!$E:$E,Swaps_wk!Q$2,PASTE_DQS_TRACKER!$A:$A,"&gt;="&amp;$A$1,PASTE_DQS_TRACKER!$A:$A,"&lt;="&amp;$A$2)</f>
        <v>0</v>
      </c>
      <c r="R111" s="6">
        <f>SUMIFS(PASTE_DQS_TRACKER!$D:$D,PASTE_DQS_TRACKER!$C:$C,Swaps_wk!$AQ111,PASTE_DQS_TRACKER!$B:$B,Swaps_wk!R$2,PASTE_DQS_TRACKER!$A:$A,"&gt;="&amp;$A$1,PASTE_DQS_TRACKER!$A:$A,"&lt;="&amp;$A$2)-SUMIFS(PASTE_DQS_TRACKER!$D:$D,PASTE_DQS_TRACKER!$C:$C,Swaps_wk!$AQ111,PASTE_DQS_TRACKER!$E:$E,Swaps_wk!R$2,PASTE_DQS_TRACKER!$A:$A,"&gt;="&amp;$A$1,PASTE_DQS_TRACKER!$A:$A,"&lt;="&amp;$A$2)</f>
        <v>0</v>
      </c>
      <c r="S111" s="6">
        <f>SUMIFS(PASTE_DQS_TRACKER!$D:$D,PASTE_DQS_TRACKER!$C:$C,Swaps_wk!$AQ111,PASTE_DQS_TRACKER!$B:$B,Swaps_wk!S$2,PASTE_DQS_TRACKER!$A:$A,"&gt;="&amp;$A$1,PASTE_DQS_TRACKER!$A:$A,"&lt;="&amp;$A$2)-SUMIFS(PASTE_DQS_TRACKER!$D:$D,PASTE_DQS_TRACKER!$C:$C,Swaps_wk!$AQ111,PASTE_DQS_TRACKER!$E:$E,Swaps_wk!S$2,PASTE_DQS_TRACKER!$A:$A,"&gt;="&amp;$A$1,PASTE_DQS_TRACKER!$A:$A,"&lt;="&amp;$A$2)</f>
        <v>0</v>
      </c>
      <c r="T111" s="6">
        <f>SUMIFS(PASTE_DQS_TRACKER!$D:$D,PASTE_DQS_TRACKER!$C:$C,Swaps_wk!$AQ111,PASTE_DQS_TRACKER!$B:$B,Swaps_wk!T$2,PASTE_DQS_TRACKER!$A:$A,"&gt;="&amp;$A$1,PASTE_DQS_TRACKER!$A:$A,"&lt;="&amp;$A$2)-SUMIFS(PASTE_DQS_TRACKER!$D:$D,PASTE_DQS_TRACKER!$C:$C,Swaps_wk!$AQ111,PASTE_DQS_TRACKER!$E:$E,Swaps_wk!T$2,PASTE_DQS_TRACKER!$A:$A,"&gt;="&amp;$A$1,PASTE_DQS_TRACKER!$A:$A,"&lt;="&amp;$A$2)</f>
        <v>0</v>
      </c>
      <c r="U111" s="6">
        <f>SUMIFS(PASTE_DQS_TRACKER!$D:$D,PASTE_DQS_TRACKER!$C:$C,Swaps_wk!$AQ111,PASTE_DQS_TRACKER!$B:$B,Swaps_wk!U$2,PASTE_DQS_TRACKER!$A:$A,"&gt;="&amp;$A$1,PASTE_DQS_TRACKER!$A:$A,"&lt;="&amp;$A$2)-SUMIFS(PASTE_DQS_TRACKER!$D:$D,PASTE_DQS_TRACKER!$C:$C,Swaps_wk!$AQ111,PASTE_DQS_TRACKER!$E:$E,Swaps_wk!U$2,PASTE_DQS_TRACKER!$A:$A,"&gt;="&amp;$A$1,PASTE_DQS_TRACKER!$A:$A,"&lt;="&amp;$A$2)</f>
        <v>0</v>
      </c>
      <c r="V111" s="6">
        <f>SUMIFS(PASTE_DQS_TRACKER!$D:$D,PASTE_DQS_TRACKER!$C:$C,Swaps_wk!$AQ111,PASTE_DQS_TRACKER!$B:$B,Swaps_wk!V$2,PASTE_DQS_TRACKER!$A:$A,"&gt;="&amp;$A$1,PASTE_DQS_TRACKER!$A:$A,"&lt;="&amp;$A$2)-SUMIFS(PASTE_DQS_TRACKER!$D:$D,PASTE_DQS_TRACKER!$C:$C,Swaps_wk!$AQ111,PASTE_DQS_TRACKER!$E:$E,Swaps_wk!V$2,PASTE_DQS_TRACKER!$A:$A,"&gt;="&amp;$A$1,PASTE_DQS_TRACKER!$A:$A,"&lt;="&amp;$A$2)</f>
        <v>0</v>
      </c>
      <c r="W111" s="6">
        <f>SUMIFS(PASTE_DQS_TRACKER!$D:$D,PASTE_DQS_TRACKER!$C:$C,Swaps_wk!$AQ111,PASTE_DQS_TRACKER!$B:$B,Swaps_wk!W$2,PASTE_DQS_TRACKER!$A:$A,"&gt;="&amp;$A$1,PASTE_DQS_TRACKER!$A:$A,"&lt;="&amp;$A$2)-SUMIFS(PASTE_DQS_TRACKER!$D:$D,PASTE_DQS_TRACKER!$C:$C,Swaps_wk!$AQ111,PASTE_DQS_TRACKER!$E:$E,Swaps_wk!W$2,PASTE_DQS_TRACKER!$A:$A,"&gt;="&amp;$A$1,PASTE_DQS_TRACKER!$A:$A,"&lt;="&amp;$A$2)</f>
        <v>0</v>
      </c>
      <c r="X111" s="6">
        <f>SUMIFS(PASTE_DQS_TRACKER!$D:$D,PASTE_DQS_TRACKER!$C:$C,Swaps_wk!$AQ111,PASTE_DQS_TRACKER!$B:$B,Swaps_wk!X$2,PASTE_DQS_TRACKER!$A:$A,"&gt;="&amp;$A$1,PASTE_DQS_TRACKER!$A:$A,"&lt;="&amp;$A$2)-SUMIFS(PASTE_DQS_TRACKER!$D:$D,PASTE_DQS_TRACKER!$C:$C,Swaps_wk!$AQ111,PASTE_DQS_TRACKER!$E:$E,Swaps_wk!X$2,PASTE_DQS_TRACKER!$A:$A,"&gt;="&amp;$A$1,PASTE_DQS_TRACKER!$A:$A,"&lt;="&amp;$A$2)</f>
        <v>0</v>
      </c>
      <c r="Y111" s="6">
        <f>SUMIFS(PASTE_DQS_TRACKER!$D:$D,PASTE_DQS_TRACKER!$C:$C,Swaps_wk!$AQ111,PASTE_DQS_TRACKER!$B:$B,Swaps_wk!Y$2,PASTE_DQS_TRACKER!$A:$A,"&gt;="&amp;$A$1,PASTE_DQS_TRACKER!$A:$A,"&lt;="&amp;$A$2)-SUMIFS(PASTE_DQS_TRACKER!$D:$D,PASTE_DQS_TRACKER!$C:$C,Swaps_wk!$AQ111,PASTE_DQS_TRACKER!$E:$E,Swaps_wk!Y$2,PASTE_DQS_TRACKER!$A:$A,"&gt;="&amp;$A$1,PASTE_DQS_TRACKER!$A:$A,"&lt;="&amp;$A$2)</f>
        <v>0</v>
      </c>
      <c r="Z111" s="6">
        <f>SUMIFS(PASTE_DQS_TRACKER!$D:$D,PASTE_DQS_TRACKER!$C:$C,Swaps_wk!$AQ111,PASTE_DQS_TRACKER!$B:$B,Swaps_wk!Z$2,PASTE_DQS_TRACKER!$A:$A,"&gt;="&amp;$A$1,PASTE_DQS_TRACKER!$A:$A,"&lt;="&amp;$A$2)-SUMIFS(PASTE_DQS_TRACKER!$D:$D,PASTE_DQS_TRACKER!$C:$C,Swaps_wk!$AQ111,PASTE_DQS_TRACKER!$E:$E,Swaps_wk!Z$2,PASTE_DQS_TRACKER!$A:$A,"&gt;="&amp;$A$1,PASTE_DQS_TRACKER!$A:$A,"&lt;="&amp;$A$2)</f>
        <v>0</v>
      </c>
      <c r="AA111" s="6">
        <f>SUMIFS(PASTE_DQS_TRACKER!$D:$D,PASTE_DQS_TRACKER!$C:$C,Swaps_wk!$AQ111,PASTE_DQS_TRACKER!$B:$B,Swaps_wk!AA$2,PASTE_DQS_TRACKER!$A:$A,"&gt;="&amp;$A$1,PASTE_DQS_TRACKER!$A:$A,"&lt;="&amp;$A$2)-SUMIFS(PASTE_DQS_TRACKER!$D:$D,PASTE_DQS_TRACKER!$C:$C,Swaps_wk!$AQ111,PASTE_DQS_TRACKER!$E:$E,Swaps_wk!AA$2,PASTE_DQS_TRACKER!$A:$A,"&gt;="&amp;$A$1,PASTE_DQS_TRACKER!$A:$A,"&lt;="&amp;$A$2)</f>
        <v>0</v>
      </c>
      <c r="AB111" s="6">
        <f>SUMIFS(PASTE_DQS_TRACKER!$D:$D,PASTE_DQS_TRACKER!$C:$C,Swaps_wk!$AQ111,PASTE_DQS_TRACKER!$B:$B,Swaps_wk!AB$2,PASTE_DQS_TRACKER!$A:$A,"&gt;="&amp;$A$1,PASTE_DQS_TRACKER!$A:$A,"&lt;="&amp;$A$2)-SUMIFS(PASTE_DQS_TRACKER!$D:$D,PASTE_DQS_TRACKER!$C:$C,Swaps_wk!$AQ111,PASTE_DQS_TRACKER!$E:$E,Swaps_wk!AB$2,PASTE_DQS_TRACKER!$A:$A,"&gt;="&amp;$A$1,PASTE_DQS_TRACKER!$A:$A,"&lt;="&amp;$A$2)</f>
        <v>0</v>
      </c>
      <c r="AC111" s="6">
        <f>SUMIFS(PASTE_DQS_TRACKER!$D:$D,PASTE_DQS_TRACKER!$C:$C,Swaps_wk!$AQ111,PASTE_DQS_TRACKER!$B:$B,Swaps_wk!AC$2,PASTE_DQS_TRACKER!$A:$A,"&gt;="&amp;$A$1,PASTE_DQS_TRACKER!$A:$A,"&lt;="&amp;$A$2)-SUMIFS(PASTE_DQS_TRACKER!$D:$D,PASTE_DQS_TRACKER!$C:$C,Swaps_wk!$AQ111,PASTE_DQS_TRACKER!$E:$E,Swaps_wk!AC$2,PASTE_DQS_TRACKER!$A:$A,"&gt;="&amp;$A$1,PASTE_DQS_TRACKER!$A:$A,"&lt;="&amp;$A$2)</f>
        <v>0</v>
      </c>
      <c r="AD111" s="6">
        <f>SUMIFS(PASTE_DQS_TRACKER!$D:$D,PASTE_DQS_TRACKER!$C:$C,Swaps_wk!$AQ111,PASTE_DQS_TRACKER!$B:$B,Swaps_wk!AD$2,PASTE_DQS_TRACKER!$A:$A,"&gt;="&amp;$A$1,PASTE_DQS_TRACKER!$A:$A,"&lt;="&amp;$A$2)-SUMIFS(PASTE_DQS_TRACKER!$D:$D,PASTE_DQS_TRACKER!$C:$C,Swaps_wk!$AQ111,PASTE_DQS_TRACKER!$E:$E,Swaps_wk!AD$2,PASTE_DQS_TRACKER!$A:$A,"&gt;="&amp;$A$1,PASTE_DQS_TRACKER!$A:$A,"&lt;="&amp;$A$2)</f>
        <v>0</v>
      </c>
      <c r="AE111" s="6">
        <f>SUMIFS(PASTE_DQS_TRACKER!$D:$D,PASTE_DQS_TRACKER!$C:$C,Swaps_wk!$AQ111,PASTE_DQS_TRACKER!$B:$B,Swaps_wk!AE$2,PASTE_DQS_TRACKER!$A:$A,"&gt;="&amp;$A$1,PASTE_DQS_TRACKER!$A:$A,"&lt;="&amp;$A$2)-SUMIFS(PASTE_DQS_TRACKER!$D:$D,PASTE_DQS_TRACKER!$C:$C,Swaps_wk!$AQ111,PASTE_DQS_TRACKER!$E:$E,Swaps_wk!AE$2,PASTE_DQS_TRACKER!$A:$A,"&gt;="&amp;$A$1,PASTE_DQS_TRACKER!$A:$A,"&lt;="&amp;$A$2)</f>
        <v>0</v>
      </c>
      <c r="AF111" s="6">
        <f>SUMIFS(PASTE_DQS_TRACKER!$D:$D,PASTE_DQS_TRACKER!$C:$C,Swaps_wk!$AQ111,PASTE_DQS_TRACKER!$B:$B,Swaps_wk!AF$2,PASTE_DQS_TRACKER!$A:$A,"&gt;="&amp;$A$1,PASTE_DQS_TRACKER!$A:$A,"&lt;="&amp;$A$2)-SUMIFS(PASTE_DQS_TRACKER!$D:$D,PASTE_DQS_TRACKER!$C:$C,Swaps_wk!$AQ111,PASTE_DQS_TRACKER!$E:$E,Swaps_wk!AF$2,PASTE_DQS_TRACKER!$A:$A,"&gt;="&amp;$A$1,PASTE_DQS_TRACKER!$A:$A,"&lt;="&amp;$A$2)</f>
        <v>0</v>
      </c>
      <c r="AG111" s="6">
        <f>SUMIFS(PASTE_DQS_TRACKER!$D:$D,PASTE_DQS_TRACKER!$C:$C,Swaps_wk!$AQ111,PASTE_DQS_TRACKER!$B:$B,Swaps_wk!AG$2,PASTE_DQS_TRACKER!$A:$A,"&gt;="&amp;$A$1,PASTE_DQS_TRACKER!$A:$A,"&lt;="&amp;$A$2)-SUMIFS(PASTE_DQS_TRACKER!$D:$D,PASTE_DQS_TRACKER!$C:$C,Swaps_wk!$AQ111,PASTE_DQS_TRACKER!$E:$E,Swaps_wk!AG$2,PASTE_DQS_TRACKER!$A:$A,"&gt;="&amp;$A$1,PASTE_DQS_TRACKER!$A:$A,"&lt;="&amp;$A$2)</f>
        <v>0</v>
      </c>
      <c r="AH111" s="6">
        <f>SUMIFS(PASTE_DQS_TRACKER!$D:$D,PASTE_DQS_TRACKER!$C:$C,Swaps_wk!$AQ111,PASTE_DQS_TRACKER!$B:$B,Swaps_wk!AH$2,PASTE_DQS_TRACKER!$A:$A,"&gt;="&amp;$A$1,PASTE_DQS_TRACKER!$A:$A,"&lt;="&amp;$A$2)-SUMIFS(PASTE_DQS_TRACKER!$D:$D,PASTE_DQS_TRACKER!$C:$C,Swaps_wk!$AQ111,PASTE_DQS_TRACKER!$E:$E,Swaps_wk!AH$2,PASTE_DQS_TRACKER!$A:$A,"&gt;="&amp;$A$1,PASTE_DQS_TRACKER!$A:$A,"&lt;="&amp;$A$2)</f>
        <v>0</v>
      </c>
      <c r="AI111" s="6">
        <f>SUMIFS(PASTE_DQS_TRACKER!$D:$D,PASTE_DQS_TRACKER!$C:$C,Swaps_wk!$AQ111,PASTE_DQS_TRACKER!$B:$B,Swaps_wk!AI$2,PASTE_DQS_TRACKER!$A:$A,"&gt;="&amp;$A$1,PASTE_DQS_TRACKER!$A:$A,"&lt;="&amp;$A$2)-SUMIFS(PASTE_DQS_TRACKER!$D:$D,PASTE_DQS_TRACKER!$C:$C,Swaps_wk!$AQ111,PASTE_DQS_TRACKER!$E:$E,Swaps_wk!AI$2,PASTE_DQS_TRACKER!$A:$A,"&gt;="&amp;$A$1,PASTE_DQS_TRACKER!$A:$A,"&lt;="&amp;$A$2)</f>
        <v>0</v>
      </c>
      <c r="AJ111" s="6">
        <f>SUMIFS(PASTE_DQS_TRACKER!$D:$D,PASTE_DQS_TRACKER!$C:$C,Swaps_wk!$AQ111,PASTE_DQS_TRACKER!$B:$B,Swaps_wk!AJ$2,PASTE_DQS_TRACKER!$A:$A,"&gt;="&amp;$A$1,PASTE_DQS_TRACKER!$A:$A,"&lt;="&amp;$A$2)-SUMIFS(PASTE_DQS_TRACKER!$D:$D,PASTE_DQS_TRACKER!$C:$C,Swaps_wk!$AQ111,PASTE_DQS_TRACKER!$E:$E,Swaps_wk!AJ$2,PASTE_DQS_TRACKER!$A:$A,"&gt;="&amp;$A$1,PASTE_DQS_TRACKER!$A:$A,"&lt;="&amp;$A$2)</f>
        <v>0</v>
      </c>
      <c r="AK111" s="6">
        <f>SUMIFS(PASTE_DQS_TRACKER!$D:$D,PASTE_DQS_TRACKER!$C:$C,Swaps_wk!$AQ111,PASTE_DQS_TRACKER!$B:$B,Swaps_wk!AK$2,PASTE_DQS_TRACKER!$A:$A,"&gt;="&amp;$A$1,PASTE_DQS_TRACKER!$A:$A,"&lt;="&amp;$A$2)-SUMIFS(PASTE_DQS_TRACKER!$D:$D,PASTE_DQS_TRACKER!$C:$C,Swaps_wk!$AQ111,PASTE_DQS_TRACKER!$E:$E,Swaps_wk!AK$2,PASTE_DQS_TRACKER!$A:$A,"&gt;="&amp;$A$1,PASTE_DQS_TRACKER!$A:$A,"&lt;="&amp;$A$2)</f>
        <v>0</v>
      </c>
      <c r="AL111" s="6">
        <f>SUMIFS(PASTE_DQS_TRACKER!$D:$D,PASTE_DQS_TRACKER!$C:$C,Swaps_wk!$AQ111,PASTE_DQS_TRACKER!$B:$B,Swaps_wk!AL$2,PASTE_DQS_TRACKER!$A:$A,"&gt;="&amp;$A$1,PASTE_DQS_TRACKER!$A:$A,"&lt;="&amp;$A$2)-SUMIFS(PASTE_DQS_TRACKER!$D:$D,PASTE_DQS_TRACKER!$C:$C,Swaps_wk!$AQ111,PASTE_DQS_TRACKER!$E:$E,Swaps_wk!AL$2,PASTE_DQS_TRACKER!$A:$A,"&gt;="&amp;$A$1,PASTE_DQS_TRACKER!$A:$A,"&lt;="&amp;$A$2)</f>
        <v>0</v>
      </c>
      <c r="AM111" s="6">
        <f>SUMIFS(PASTE_DQS_TRACKER!$D:$D,PASTE_DQS_TRACKER!$C:$C,Swaps_wk!$AQ111,PASTE_DQS_TRACKER!$B:$B,Swaps_wk!AM$2,PASTE_DQS_TRACKER!$A:$A,"&gt;="&amp;$A$1,PASTE_DQS_TRACKER!$A:$A,"&lt;="&amp;$A$2)-SUMIFS(PASTE_DQS_TRACKER!$D:$D,PASTE_DQS_TRACKER!$C:$C,Swaps_wk!$AQ111,PASTE_DQS_TRACKER!$E:$E,Swaps_wk!AM$2,PASTE_DQS_TRACKER!$A:$A,"&gt;="&amp;$A$1,PASTE_DQS_TRACKER!$A:$A,"&lt;="&amp;$A$2)</f>
        <v>0</v>
      </c>
      <c r="AN111" s="6">
        <f>SUMIFS(PASTE_DQS_TRACKER!$D:$D,PASTE_DQS_TRACKER!$C:$C,Swaps_wk!$AQ111,PASTE_DQS_TRACKER!$B:$B,Swaps_wk!AN$2,PASTE_DQS_TRACKER!$A:$A,"&gt;="&amp;$A$1,PASTE_DQS_TRACKER!$A:$A,"&lt;="&amp;$A$2)-SUMIFS(PASTE_DQS_TRACKER!$D:$D,PASTE_DQS_TRACKER!$C:$C,Swaps_wk!$AQ111,PASTE_DQS_TRACKER!$E:$E,Swaps_wk!AN$2,PASTE_DQS_TRACKER!$A:$A,"&gt;="&amp;$A$1,PASTE_DQS_TRACKER!$A:$A,"&lt;="&amp;$A$2)</f>
        <v>0</v>
      </c>
      <c r="AO111" s="6">
        <f t="shared" si="2"/>
        <v>0</v>
      </c>
      <c r="AP111">
        <v>110</v>
      </c>
      <c r="AQ111" t="str">
        <f t="shared" si="4"/>
        <v>PLE/07A.</v>
      </c>
    </row>
    <row r="112" spans="1:43" x14ac:dyDescent="0.25">
      <c r="A112" t="s">
        <v>346</v>
      </c>
      <c r="B112" s="6">
        <f>SUMIFS(PASTE_DQS_TRACKER!$D:$D,PASTE_DQS_TRACKER!$C:$C,Swaps_wk!$AQ112,PASTE_DQS_TRACKER!$B:$B,Swaps_wk!B$2,PASTE_DQS_TRACKER!$A:$A,"&gt;="&amp;$A$1,PASTE_DQS_TRACKER!$A:$A,"&lt;="&amp;$A$2)-SUMIFS(PASTE_DQS_TRACKER!$D:$D,PASTE_DQS_TRACKER!$C:$C,Swaps_wk!$AQ112,PASTE_DQS_TRACKER!$E:$E,Swaps_wk!B$2,PASTE_DQS_TRACKER!$A:$A,"&gt;="&amp;$A$1,PASTE_DQS_TRACKER!$A:$A,"&lt;="&amp;$A$2)</f>
        <v>0</v>
      </c>
      <c r="C112" s="6">
        <f>SUMIFS(PASTE_DQS_TRACKER!$D:$D,PASTE_DQS_TRACKER!$C:$C,Swaps_wk!$AQ112,PASTE_DQS_TRACKER!$B:$B,Swaps_wk!C$2,PASTE_DQS_TRACKER!$A:$A,"&gt;="&amp;$A$1,PASTE_DQS_TRACKER!$A:$A,"&lt;="&amp;$A$2)-SUMIFS(PASTE_DQS_TRACKER!$D:$D,PASTE_DQS_TRACKER!$C:$C,Swaps_wk!$AQ112,PASTE_DQS_TRACKER!$E:$E,Swaps_wk!C$2,PASTE_DQS_TRACKER!$A:$A,"&gt;="&amp;$A$1,PASTE_DQS_TRACKER!$A:$A,"&lt;="&amp;$A$2)</f>
        <v>0</v>
      </c>
      <c r="D112" s="6">
        <f>SUMIFS(PASTE_DQS_TRACKER!$D:$D,PASTE_DQS_TRACKER!$C:$C,Swaps_wk!$AQ112,PASTE_DQS_TRACKER!$B:$B,Swaps_wk!D$2,PASTE_DQS_TRACKER!$A:$A,"&gt;="&amp;$A$1,PASTE_DQS_TRACKER!$A:$A,"&lt;="&amp;$A$2)-SUMIFS(PASTE_DQS_TRACKER!$D:$D,PASTE_DQS_TRACKER!$C:$C,Swaps_wk!$AQ112,PASTE_DQS_TRACKER!$E:$E,Swaps_wk!D$2,PASTE_DQS_TRACKER!$A:$A,"&gt;="&amp;$A$1,PASTE_DQS_TRACKER!$A:$A,"&lt;="&amp;$A$2)</f>
        <v>0</v>
      </c>
      <c r="E112" s="6">
        <f>SUMIFS(PASTE_DQS_TRACKER!$D:$D,PASTE_DQS_TRACKER!$C:$C,Swaps_wk!$AQ112,PASTE_DQS_TRACKER!$B:$B,Swaps_wk!E$2,PASTE_DQS_TRACKER!$A:$A,"&gt;="&amp;$A$1,PASTE_DQS_TRACKER!$A:$A,"&lt;="&amp;$A$2)-SUMIFS(PASTE_DQS_TRACKER!$D:$D,PASTE_DQS_TRACKER!$C:$C,Swaps_wk!$AQ112,PASTE_DQS_TRACKER!$E:$E,Swaps_wk!E$2,PASTE_DQS_TRACKER!$A:$A,"&gt;="&amp;$A$1,PASTE_DQS_TRACKER!$A:$A,"&lt;="&amp;$A$2)</f>
        <v>0</v>
      </c>
      <c r="F112" s="6">
        <f>SUMIFS(PASTE_DQS_TRACKER!$D:$D,PASTE_DQS_TRACKER!$C:$C,Swaps_wk!$AQ112,PASTE_DQS_TRACKER!$B:$B,Swaps_wk!F$2,PASTE_DQS_TRACKER!$A:$A,"&gt;="&amp;$A$1,PASTE_DQS_TRACKER!$A:$A,"&lt;="&amp;$A$2)-SUMIFS(PASTE_DQS_TRACKER!$D:$D,PASTE_DQS_TRACKER!$C:$C,Swaps_wk!$AQ112,PASTE_DQS_TRACKER!$E:$E,Swaps_wk!F$2,PASTE_DQS_TRACKER!$A:$A,"&gt;="&amp;$A$1,PASTE_DQS_TRACKER!$A:$A,"&lt;="&amp;$A$2)</f>
        <v>0</v>
      </c>
      <c r="G112" s="6">
        <f>SUMIFS(PASTE_DQS_TRACKER!$D:$D,PASTE_DQS_TRACKER!$C:$C,Swaps_wk!$AQ112,PASTE_DQS_TRACKER!$B:$B,Swaps_wk!G$2,PASTE_DQS_TRACKER!$A:$A,"&gt;="&amp;$A$1,PASTE_DQS_TRACKER!$A:$A,"&lt;="&amp;$A$2)-SUMIFS(PASTE_DQS_TRACKER!$D:$D,PASTE_DQS_TRACKER!$C:$C,Swaps_wk!$AQ112,PASTE_DQS_TRACKER!$E:$E,Swaps_wk!G$2,PASTE_DQS_TRACKER!$A:$A,"&gt;="&amp;$A$1,PASTE_DQS_TRACKER!$A:$A,"&lt;="&amp;$A$2)</f>
        <v>0</v>
      </c>
      <c r="H112" s="6">
        <f>SUMIFS(PASTE_DQS_TRACKER!$D:$D,PASTE_DQS_TRACKER!$C:$C,Swaps_wk!$AQ112,PASTE_DQS_TRACKER!$B:$B,Swaps_wk!H$2,PASTE_DQS_TRACKER!$A:$A,"&gt;="&amp;$A$1,PASTE_DQS_TRACKER!$A:$A,"&lt;="&amp;$A$2)-SUMIFS(PASTE_DQS_TRACKER!$D:$D,PASTE_DQS_TRACKER!$C:$C,Swaps_wk!$AQ112,PASTE_DQS_TRACKER!$E:$E,Swaps_wk!H$2,PASTE_DQS_TRACKER!$A:$A,"&gt;="&amp;$A$1,PASTE_DQS_TRACKER!$A:$A,"&lt;="&amp;$A$2)</f>
        <v>0</v>
      </c>
      <c r="I112" s="6">
        <f>SUMIFS(PASTE_DQS_TRACKER!$D:$D,PASTE_DQS_TRACKER!$C:$C,Swaps_wk!$AQ112,PASTE_DQS_TRACKER!$B:$B,Swaps_wk!I$2,PASTE_DQS_TRACKER!$A:$A,"&gt;="&amp;$A$1,PASTE_DQS_TRACKER!$A:$A,"&lt;="&amp;$A$2)-SUMIFS(PASTE_DQS_TRACKER!$D:$D,PASTE_DQS_TRACKER!$C:$C,Swaps_wk!$AQ112,PASTE_DQS_TRACKER!$E:$E,Swaps_wk!I$2,PASTE_DQS_TRACKER!$A:$A,"&gt;="&amp;$A$1,PASTE_DQS_TRACKER!$A:$A,"&lt;="&amp;$A$2)</f>
        <v>0</v>
      </c>
      <c r="J112" s="6">
        <f>SUMIFS(PASTE_DQS_TRACKER!$D:$D,PASTE_DQS_TRACKER!$C:$C,Swaps_wk!$AQ112,PASTE_DQS_TRACKER!$B:$B,Swaps_wk!J$2,PASTE_DQS_TRACKER!$A:$A,"&gt;="&amp;$A$1,PASTE_DQS_TRACKER!$A:$A,"&lt;="&amp;$A$2)-SUMIFS(PASTE_DQS_TRACKER!$D:$D,PASTE_DQS_TRACKER!$C:$C,Swaps_wk!$AQ112,PASTE_DQS_TRACKER!$E:$E,Swaps_wk!J$2,PASTE_DQS_TRACKER!$A:$A,"&gt;="&amp;$A$1,PASTE_DQS_TRACKER!$A:$A,"&lt;="&amp;$A$2)</f>
        <v>0</v>
      </c>
      <c r="K112" s="6">
        <f>SUMIFS(PASTE_DQS_TRACKER!$D:$D,PASTE_DQS_TRACKER!$C:$C,Swaps_wk!$AQ112,PASTE_DQS_TRACKER!$B:$B,Swaps_wk!K$2,PASTE_DQS_TRACKER!$A:$A,"&gt;="&amp;$A$1,PASTE_DQS_TRACKER!$A:$A,"&lt;="&amp;$A$2)-SUMIFS(PASTE_DQS_TRACKER!$D:$D,PASTE_DQS_TRACKER!$C:$C,Swaps_wk!$AQ112,PASTE_DQS_TRACKER!$E:$E,Swaps_wk!K$2,PASTE_DQS_TRACKER!$A:$A,"&gt;="&amp;$A$1,PASTE_DQS_TRACKER!$A:$A,"&lt;="&amp;$A$2)</f>
        <v>0</v>
      </c>
      <c r="L112" s="6">
        <f>SUMIFS(PASTE_DQS_TRACKER!$D:$D,PASTE_DQS_TRACKER!$C:$C,Swaps_wk!$AQ112,PASTE_DQS_TRACKER!$B:$B,Swaps_wk!L$2,PASTE_DQS_TRACKER!$A:$A,"&gt;="&amp;$A$1,PASTE_DQS_TRACKER!$A:$A,"&lt;="&amp;$A$2)-SUMIFS(PASTE_DQS_TRACKER!$D:$D,PASTE_DQS_TRACKER!$C:$C,Swaps_wk!$AQ112,PASTE_DQS_TRACKER!$E:$E,Swaps_wk!L$2,PASTE_DQS_TRACKER!$A:$A,"&gt;="&amp;$A$1,PASTE_DQS_TRACKER!$A:$A,"&lt;="&amp;$A$2)</f>
        <v>0</v>
      </c>
      <c r="M112" s="6">
        <f>SUMIFS(PASTE_DQS_TRACKER!$D:$D,PASTE_DQS_TRACKER!$C:$C,Swaps_wk!$AQ112,PASTE_DQS_TRACKER!$B:$B,Swaps_wk!M$2,PASTE_DQS_TRACKER!$A:$A,"&gt;="&amp;$A$1,PASTE_DQS_TRACKER!$A:$A,"&lt;="&amp;$A$2)-SUMIFS(PASTE_DQS_TRACKER!$D:$D,PASTE_DQS_TRACKER!$C:$C,Swaps_wk!$AQ112,PASTE_DQS_TRACKER!$E:$E,Swaps_wk!M$2,PASTE_DQS_TRACKER!$A:$A,"&gt;="&amp;$A$1,PASTE_DQS_TRACKER!$A:$A,"&lt;="&amp;$A$2)</f>
        <v>0</v>
      </c>
      <c r="N112" s="6">
        <f>SUMIFS(PASTE_DQS_TRACKER!$D:$D,PASTE_DQS_TRACKER!$C:$C,Swaps_wk!$AQ112,PASTE_DQS_TRACKER!$B:$B,Swaps_wk!N$2,PASTE_DQS_TRACKER!$A:$A,"&gt;="&amp;$A$1,PASTE_DQS_TRACKER!$A:$A,"&lt;="&amp;$A$2)-SUMIFS(PASTE_DQS_TRACKER!$D:$D,PASTE_DQS_TRACKER!$C:$C,Swaps_wk!$AQ112,PASTE_DQS_TRACKER!$E:$E,Swaps_wk!N$2,PASTE_DQS_TRACKER!$A:$A,"&gt;="&amp;$A$1,PASTE_DQS_TRACKER!$A:$A,"&lt;="&amp;$A$2)</f>
        <v>0</v>
      </c>
      <c r="O112" s="6">
        <f>SUMIFS(PASTE_DQS_TRACKER!$D:$D,PASTE_DQS_TRACKER!$C:$C,Swaps_wk!$AQ112,PASTE_DQS_TRACKER!$B:$B,Swaps_wk!O$2,PASTE_DQS_TRACKER!$A:$A,"&gt;="&amp;$A$1,PASTE_DQS_TRACKER!$A:$A,"&lt;="&amp;$A$2)-SUMIFS(PASTE_DQS_TRACKER!$D:$D,PASTE_DQS_TRACKER!$C:$C,Swaps_wk!$AQ112,PASTE_DQS_TRACKER!$E:$E,Swaps_wk!O$2,PASTE_DQS_TRACKER!$A:$A,"&gt;="&amp;$A$1,PASTE_DQS_TRACKER!$A:$A,"&lt;="&amp;$A$2)</f>
        <v>0</v>
      </c>
      <c r="P112" s="6">
        <f>SUMIFS(PASTE_DQS_TRACKER!$D:$D,PASTE_DQS_TRACKER!$C:$C,Swaps_wk!$AQ112,PASTE_DQS_TRACKER!$B:$B,Swaps_wk!P$2,PASTE_DQS_TRACKER!$A:$A,"&gt;="&amp;$A$1,PASTE_DQS_TRACKER!$A:$A,"&lt;="&amp;$A$2)-SUMIFS(PASTE_DQS_TRACKER!$D:$D,PASTE_DQS_TRACKER!$C:$C,Swaps_wk!$AQ112,PASTE_DQS_TRACKER!$E:$E,Swaps_wk!P$2,PASTE_DQS_TRACKER!$A:$A,"&gt;="&amp;$A$1,PASTE_DQS_TRACKER!$A:$A,"&lt;="&amp;$A$2)</f>
        <v>0</v>
      </c>
      <c r="Q112" s="6">
        <f>SUMIFS(PASTE_DQS_TRACKER!$D:$D,PASTE_DQS_TRACKER!$C:$C,Swaps_wk!$AQ112,PASTE_DQS_TRACKER!$B:$B,Swaps_wk!Q$2,PASTE_DQS_TRACKER!$A:$A,"&gt;="&amp;$A$1,PASTE_DQS_TRACKER!$A:$A,"&lt;="&amp;$A$2)-SUMIFS(PASTE_DQS_TRACKER!$D:$D,PASTE_DQS_TRACKER!$C:$C,Swaps_wk!$AQ112,PASTE_DQS_TRACKER!$E:$E,Swaps_wk!Q$2,PASTE_DQS_TRACKER!$A:$A,"&gt;="&amp;$A$1,PASTE_DQS_TRACKER!$A:$A,"&lt;="&amp;$A$2)</f>
        <v>0</v>
      </c>
      <c r="R112" s="6">
        <f>SUMIFS(PASTE_DQS_TRACKER!$D:$D,PASTE_DQS_TRACKER!$C:$C,Swaps_wk!$AQ112,PASTE_DQS_TRACKER!$B:$B,Swaps_wk!R$2,PASTE_DQS_TRACKER!$A:$A,"&gt;="&amp;$A$1,PASTE_DQS_TRACKER!$A:$A,"&lt;="&amp;$A$2)-SUMIFS(PASTE_DQS_TRACKER!$D:$D,PASTE_DQS_TRACKER!$C:$C,Swaps_wk!$AQ112,PASTE_DQS_TRACKER!$E:$E,Swaps_wk!R$2,PASTE_DQS_TRACKER!$A:$A,"&gt;="&amp;$A$1,PASTE_DQS_TRACKER!$A:$A,"&lt;="&amp;$A$2)</f>
        <v>0</v>
      </c>
      <c r="S112" s="6">
        <f>SUMIFS(PASTE_DQS_TRACKER!$D:$D,PASTE_DQS_TRACKER!$C:$C,Swaps_wk!$AQ112,PASTE_DQS_TRACKER!$B:$B,Swaps_wk!S$2,PASTE_DQS_TRACKER!$A:$A,"&gt;="&amp;$A$1,PASTE_DQS_TRACKER!$A:$A,"&lt;="&amp;$A$2)-SUMIFS(PASTE_DQS_TRACKER!$D:$D,PASTE_DQS_TRACKER!$C:$C,Swaps_wk!$AQ112,PASTE_DQS_TRACKER!$E:$E,Swaps_wk!S$2,PASTE_DQS_TRACKER!$A:$A,"&gt;="&amp;$A$1,PASTE_DQS_TRACKER!$A:$A,"&lt;="&amp;$A$2)</f>
        <v>0</v>
      </c>
      <c r="T112" s="6">
        <f>SUMIFS(PASTE_DQS_TRACKER!$D:$D,PASTE_DQS_TRACKER!$C:$C,Swaps_wk!$AQ112,PASTE_DQS_TRACKER!$B:$B,Swaps_wk!T$2,PASTE_DQS_TRACKER!$A:$A,"&gt;="&amp;$A$1,PASTE_DQS_TRACKER!$A:$A,"&lt;="&amp;$A$2)-SUMIFS(PASTE_DQS_TRACKER!$D:$D,PASTE_DQS_TRACKER!$C:$C,Swaps_wk!$AQ112,PASTE_DQS_TRACKER!$E:$E,Swaps_wk!T$2,PASTE_DQS_TRACKER!$A:$A,"&gt;="&amp;$A$1,PASTE_DQS_TRACKER!$A:$A,"&lt;="&amp;$A$2)</f>
        <v>0</v>
      </c>
      <c r="U112" s="6">
        <f>SUMIFS(PASTE_DQS_TRACKER!$D:$D,PASTE_DQS_TRACKER!$C:$C,Swaps_wk!$AQ112,PASTE_DQS_TRACKER!$B:$B,Swaps_wk!U$2,PASTE_DQS_TRACKER!$A:$A,"&gt;="&amp;$A$1,PASTE_DQS_TRACKER!$A:$A,"&lt;="&amp;$A$2)-SUMIFS(PASTE_DQS_TRACKER!$D:$D,PASTE_DQS_TRACKER!$C:$C,Swaps_wk!$AQ112,PASTE_DQS_TRACKER!$E:$E,Swaps_wk!U$2,PASTE_DQS_TRACKER!$A:$A,"&gt;="&amp;$A$1,PASTE_DQS_TRACKER!$A:$A,"&lt;="&amp;$A$2)</f>
        <v>0</v>
      </c>
      <c r="V112" s="6">
        <f>SUMIFS(PASTE_DQS_TRACKER!$D:$D,PASTE_DQS_TRACKER!$C:$C,Swaps_wk!$AQ112,PASTE_DQS_TRACKER!$B:$B,Swaps_wk!V$2,PASTE_DQS_TRACKER!$A:$A,"&gt;="&amp;$A$1,PASTE_DQS_TRACKER!$A:$A,"&lt;="&amp;$A$2)-SUMIFS(PASTE_DQS_TRACKER!$D:$D,PASTE_DQS_TRACKER!$C:$C,Swaps_wk!$AQ112,PASTE_DQS_TRACKER!$E:$E,Swaps_wk!V$2,PASTE_DQS_TRACKER!$A:$A,"&gt;="&amp;$A$1,PASTE_DQS_TRACKER!$A:$A,"&lt;="&amp;$A$2)</f>
        <v>0</v>
      </c>
      <c r="W112" s="6">
        <f>SUMIFS(PASTE_DQS_TRACKER!$D:$D,PASTE_DQS_TRACKER!$C:$C,Swaps_wk!$AQ112,PASTE_DQS_TRACKER!$B:$B,Swaps_wk!W$2,PASTE_DQS_TRACKER!$A:$A,"&gt;="&amp;$A$1,PASTE_DQS_TRACKER!$A:$A,"&lt;="&amp;$A$2)-SUMIFS(PASTE_DQS_TRACKER!$D:$D,PASTE_DQS_TRACKER!$C:$C,Swaps_wk!$AQ112,PASTE_DQS_TRACKER!$E:$E,Swaps_wk!W$2,PASTE_DQS_TRACKER!$A:$A,"&gt;="&amp;$A$1,PASTE_DQS_TRACKER!$A:$A,"&lt;="&amp;$A$2)</f>
        <v>0</v>
      </c>
      <c r="X112" s="6">
        <f>SUMIFS(PASTE_DQS_TRACKER!$D:$D,PASTE_DQS_TRACKER!$C:$C,Swaps_wk!$AQ112,PASTE_DQS_TRACKER!$B:$B,Swaps_wk!X$2,PASTE_DQS_TRACKER!$A:$A,"&gt;="&amp;$A$1,PASTE_DQS_TRACKER!$A:$A,"&lt;="&amp;$A$2)-SUMIFS(PASTE_DQS_TRACKER!$D:$D,PASTE_DQS_TRACKER!$C:$C,Swaps_wk!$AQ112,PASTE_DQS_TRACKER!$E:$E,Swaps_wk!X$2,PASTE_DQS_TRACKER!$A:$A,"&gt;="&amp;$A$1,PASTE_DQS_TRACKER!$A:$A,"&lt;="&amp;$A$2)</f>
        <v>0</v>
      </c>
      <c r="Y112" s="6">
        <f>SUMIFS(PASTE_DQS_TRACKER!$D:$D,PASTE_DQS_TRACKER!$C:$C,Swaps_wk!$AQ112,PASTE_DQS_TRACKER!$B:$B,Swaps_wk!Y$2,PASTE_DQS_TRACKER!$A:$A,"&gt;="&amp;$A$1,PASTE_DQS_TRACKER!$A:$A,"&lt;="&amp;$A$2)-SUMIFS(PASTE_DQS_TRACKER!$D:$D,PASTE_DQS_TRACKER!$C:$C,Swaps_wk!$AQ112,PASTE_DQS_TRACKER!$E:$E,Swaps_wk!Y$2,PASTE_DQS_TRACKER!$A:$A,"&gt;="&amp;$A$1,PASTE_DQS_TRACKER!$A:$A,"&lt;="&amp;$A$2)</f>
        <v>0</v>
      </c>
      <c r="Z112" s="6">
        <f>SUMIFS(PASTE_DQS_TRACKER!$D:$D,PASTE_DQS_TRACKER!$C:$C,Swaps_wk!$AQ112,PASTE_DQS_TRACKER!$B:$B,Swaps_wk!Z$2,PASTE_DQS_TRACKER!$A:$A,"&gt;="&amp;$A$1,PASTE_DQS_TRACKER!$A:$A,"&lt;="&amp;$A$2)-SUMIFS(PASTE_DQS_TRACKER!$D:$D,PASTE_DQS_TRACKER!$C:$C,Swaps_wk!$AQ112,PASTE_DQS_TRACKER!$E:$E,Swaps_wk!Z$2,PASTE_DQS_TRACKER!$A:$A,"&gt;="&amp;$A$1,PASTE_DQS_TRACKER!$A:$A,"&lt;="&amp;$A$2)</f>
        <v>0</v>
      </c>
      <c r="AA112" s="6">
        <f>SUMIFS(PASTE_DQS_TRACKER!$D:$D,PASTE_DQS_TRACKER!$C:$C,Swaps_wk!$AQ112,PASTE_DQS_TRACKER!$B:$B,Swaps_wk!AA$2,PASTE_DQS_TRACKER!$A:$A,"&gt;="&amp;$A$1,PASTE_DQS_TRACKER!$A:$A,"&lt;="&amp;$A$2)-SUMIFS(PASTE_DQS_TRACKER!$D:$D,PASTE_DQS_TRACKER!$C:$C,Swaps_wk!$AQ112,PASTE_DQS_TRACKER!$E:$E,Swaps_wk!AA$2,PASTE_DQS_TRACKER!$A:$A,"&gt;="&amp;$A$1,PASTE_DQS_TRACKER!$A:$A,"&lt;="&amp;$A$2)</f>
        <v>0</v>
      </c>
      <c r="AB112" s="6">
        <f>SUMIFS(PASTE_DQS_TRACKER!$D:$D,PASTE_DQS_TRACKER!$C:$C,Swaps_wk!$AQ112,PASTE_DQS_TRACKER!$B:$B,Swaps_wk!AB$2,PASTE_DQS_TRACKER!$A:$A,"&gt;="&amp;$A$1,PASTE_DQS_TRACKER!$A:$A,"&lt;="&amp;$A$2)-SUMIFS(PASTE_DQS_TRACKER!$D:$D,PASTE_DQS_TRACKER!$C:$C,Swaps_wk!$AQ112,PASTE_DQS_TRACKER!$E:$E,Swaps_wk!AB$2,PASTE_DQS_TRACKER!$A:$A,"&gt;="&amp;$A$1,PASTE_DQS_TRACKER!$A:$A,"&lt;="&amp;$A$2)</f>
        <v>0</v>
      </c>
      <c r="AC112" s="6">
        <f>SUMIFS(PASTE_DQS_TRACKER!$D:$D,PASTE_DQS_TRACKER!$C:$C,Swaps_wk!$AQ112,PASTE_DQS_TRACKER!$B:$B,Swaps_wk!AC$2,PASTE_DQS_TRACKER!$A:$A,"&gt;="&amp;$A$1,PASTE_DQS_TRACKER!$A:$A,"&lt;="&amp;$A$2)-SUMIFS(PASTE_DQS_TRACKER!$D:$D,PASTE_DQS_TRACKER!$C:$C,Swaps_wk!$AQ112,PASTE_DQS_TRACKER!$E:$E,Swaps_wk!AC$2,PASTE_DQS_TRACKER!$A:$A,"&gt;="&amp;$A$1,PASTE_DQS_TRACKER!$A:$A,"&lt;="&amp;$A$2)</f>
        <v>0</v>
      </c>
      <c r="AD112" s="6">
        <f>SUMIFS(PASTE_DQS_TRACKER!$D:$D,PASTE_DQS_TRACKER!$C:$C,Swaps_wk!$AQ112,PASTE_DQS_TRACKER!$B:$B,Swaps_wk!AD$2,PASTE_DQS_TRACKER!$A:$A,"&gt;="&amp;$A$1,PASTE_DQS_TRACKER!$A:$A,"&lt;="&amp;$A$2)-SUMIFS(PASTE_DQS_TRACKER!$D:$D,PASTE_DQS_TRACKER!$C:$C,Swaps_wk!$AQ112,PASTE_DQS_TRACKER!$E:$E,Swaps_wk!AD$2,PASTE_DQS_TRACKER!$A:$A,"&gt;="&amp;$A$1,PASTE_DQS_TRACKER!$A:$A,"&lt;="&amp;$A$2)</f>
        <v>0</v>
      </c>
      <c r="AE112" s="6">
        <f>SUMIFS(PASTE_DQS_TRACKER!$D:$D,PASTE_DQS_TRACKER!$C:$C,Swaps_wk!$AQ112,PASTE_DQS_TRACKER!$B:$B,Swaps_wk!AE$2,PASTE_DQS_TRACKER!$A:$A,"&gt;="&amp;$A$1,PASTE_DQS_TRACKER!$A:$A,"&lt;="&amp;$A$2)-SUMIFS(PASTE_DQS_TRACKER!$D:$D,PASTE_DQS_TRACKER!$C:$C,Swaps_wk!$AQ112,PASTE_DQS_TRACKER!$E:$E,Swaps_wk!AE$2,PASTE_DQS_TRACKER!$A:$A,"&gt;="&amp;$A$1,PASTE_DQS_TRACKER!$A:$A,"&lt;="&amp;$A$2)</f>
        <v>0</v>
      </c>
      <c r="AF112" s="6">
        <f>SUMIFS(PASTE_DQS_TRACKER!$D:$D,PASTE_DQS_TRACKER!$C:$C,Swaps_wk!$AQ112,PASTE_DQS_TRACKER!$B:$B,Swaps_wk!AF$2,PASTE_DQS_TRACKER!$A:$A,"&gt;="&amp;$A$1,PASTE_DQS_TRACKER!$A:$A,"&lt;="&amp;$A$2)-SUMIFS(PASTE_DQS_TRACKER!$D:$D,PASTE_DQS_TRACKER!$C:$C,Swaps_wk!$AQ112,PASTE_DQS_TRACKER!$E:$E,Swaps_wk!AF$2,PASTE_DQS_TRACKER!$A:$A,"&gt;="&amp;$A$1,PASTE_DQS_TRACKER!$A:$A,"&lt;="&amp;$A$2)</f>
        <v>0</v>
      </c>
      <c r="AG112" s="6">
        <f>SUMIFS(PASTE_DQS_TRACKER!$D:$D,PASTE_DQS_TRACKER!$C:$C,Swaps_wk!$AQ112,PASTE_DQS_TRACKER!$B:$B,Swaps_wk!AG$2,PASTE_DQS_TRACKER!$A:$A,"&gt;="&amp;$A$1,PASTE_DQS_TRACKER!$A:$A,"&lt;="&amp;$A$2)-SUMIFS(PASTE_DQS_TRACKER!$D:$D,PASTE_DQS_TRACKER!$C:$C,Swaps_wk!$AQ112,PASTE_DQS_TRACKER!$E:$E,Swaps_wk!AG$2,PASTE_DQS_TRACKER!$A:$A,"&gt;="&amp;$A$1,PASTE_DQS_TRACKER!$A:$A,"&lt;="&amp;$A$2)</f>
        <v>0</v>
      </c>
      <c r="AH112" s="6">
        <f>SUMIFS(PASTE_DQS_TRACKER!$D:$D,PASTE_DQS_TRACKER!$C:$C,Swaps_wk!$AQ112,PASTE_DQS_TRACKER!$B:$B,Swaps_wk!AH$2,PASTE_DQS_TRACKER!$A:$A,"&gt;="&amp;$A$1,PASTE_DQS_TRACKER!$A:$A,"&lt;="&amp;$A$2)-SUMIFS(PASTE_DQS_TRACKER!$D:$D,PASTE_DQS_TRACKER!$C:$C,Swaps_wk!$AQ112,PASTE_DQS_TRACKER!$E:$E,Swaps_wk!AH$2,PASTE_DQS_TRACKER!$A:$A,"&gt;="&amp;$A$1,PASTE_DQS_TRACKER!$A:$A,"&lt;="&amp;$A$2)</f>
        <v>0</v>
      </c>
      <c r="AI112" s="6">
        <f>SUMIFS(PASTE_DQS_TRACKER!$D:$D,PASTE_DQS_TRACKER!$C:$C,Swaps_wk!$AQ112,PASTE_DQS_TRACKER!$B:$B,Swaps_wk!AI$2,PASTE_DQS_TRACKER!$A:$A,"&gt;="&amp;$A$1,PASTE_DQS_TRACKER!$A:$A,"&lt;="&amp;$A$2)-SUMIFS(PASTE_DQS_TRACKER!$D:$D,PASTE_DQS_TRACKER!$C:$C,Swaps_wk!$AQ112,PASTE_DQS_TRACKER!$E:$E,Swaps_wk!AI$2,PASTE_DQS_TRACKER!$A:$A,"&gt;="&amp;$A$1,PASTE_DQS_TRACKER!$A:$A,"&lt;="&amp;$A$2)</f>
        <v>0</v>
      </c>
      <c r="AJ112" s="6">
        <f>SUMIFS(PASTE_DQS_TRACKER!$D:$D,PASTE_DQS_TRACKER!$C:$C,Swaps_wk!$AQ112,PASTE_DQS_TRACKER!$B:$B,Swaps_wk!AJ$2,PASTE_DQS_TRACKER!$A:$A,"&gt;="&amp;$A$1,PASTE_DQS_TRACKER!$A:$A,"&lt;="&amp;$A$2)-SUMIFS(PASTE_DQS_TRACKER!$D:$D,PASTE_DQS_TRACKER!$C:$C,Swaps_wk!$AQ112,PASTE_DQS_TRACKER!$E:$E,Swaps_wk!AJ$2,PASTE_DQS_TRACKER!$A:$A,"&gt;="&amp;$A$1,PASTE_DQS_TRACKER!$A:$A,"&lt;="&amp;$A$2)</f>
        <v>0</v>
      </c>
      <c r="AK112" s="6">
        <f>SUMIFS(PASTE_DQS_TRACKER!$D:$D,PASTE_DQS_TRACKER!$C:$C,Swaps_wk!$AQ112,PASTE_DQS_TRACKER!$B:$B,Swaps_wk!AK$2,PASTE_DQS_TRACKER!$A:$A,"&gt;="&amp;$A$1,PASTE_DQS_TRACKER!$A:$A,"&lt;="&amp;$A$2)-SUMIFS(PASTE_DQS_TRACKER!$D:$D,PASTE_DQS_TRACKER!$C:$C,Swaps_wk!$AQ112,PASTE_DQS_TRACKER!$E:$E,Swaps_wk!AK$2,PASTE_DQS_TRACKER!$A:$A,"&gt;="&amp;$A$1,PASTE_DQS_TRACKER!$A:$A,"&lt;="&amp;$A$2)</f>
        <v>0</v>
      </c>
      <c r="AL112" s="6">
        <f>SUMIFS(PASTE_DQS_TRACKER!$D:$D,PASTE_DQS_TRACKER!$C:$C,Swaps_wk!$AQ112,PASTE_DQS_TRACKER!$B:$B,Swaps_wk!AL$2,PASTE_DQS_TRACKER!$A:$A,"&gt;="&amp;$A$1,PASTE_DQS_TRACKER!$A:$A,"&lt;="&amp;$A$2)-SUMIFS(PASTE_DQS_TRACKER!$D:$D,PASTE_DQS_TRACKER!$C:$C,Swaps_wk!$AQ112,PASTE_DQS_TRACKER!$E:$E,Swaps_wk!AL$2,PASTE_DQS_TRACKER!$A:$A,"&gt;="&amp;$A$1,PASTE_DQS_TRACKER!$A:$A,"&lt;="&amp;$A$2)</f>
        <v>0</v>
      </c>
      <c r="AM112" s="6">
        <f>SUMIFS(PASTE_DQS_TRACKER!$D:$D,PASTE_DQS_TRACKER!$C:$C,Swaps_wk!$AQ112,PASTE_DQS_TRACKER!$B:$B,Swaps_wk!AM$2,PASTE_DQS_TRACKER!$A:$A,"&gt;="&amp;$A$1,PASTE_DQS_TRACKER!$A:$A,"&lt;="&amp;$A$2)-SUMIFS(PASTE_DQS_TRACKER!$D:$D,PASTE_DQS_TRACKER!$C:$C,Swaps_wk!$AQ112,PASTE_DQS_TRACKER!$E:$E,Swaps_wk!AM$2,PASTE_DQS_TRACKER!$A:$A,"&gt;="&amp;$A$1,PASTE_DQS_TRACKER!$A:$A,"&lt;="&amp;$A$2)</f>
        <v>0</v>
      </c>
      <c r="AN112" s="6">
        <f>SUMIFS(PASTE_DQS_TRACKER!$D:$D,PASTE_DQS_TRACKER!$C:$C,Swaps_wk!$AQ112,PASTE_DQS_TRACKER!$B:$B,Swaps_wk!AN$2,PASTE_DQS_TRACKER!$A:$A,"&gt;="&amp;$A$1,PASTE_DQS_TRACKER!$A:$A,"&lt;="&amp;$A$2)-SUMIFS(PASTE_DQS_TRACKER!$D:$D,PASTE_DQS_TRACKER!$C:$C,Swaps_wk!$AQ112,PASTE_DQS_TRACKER!$E:$E,Swaps_wk!AN$2,PASTE_DQS_TRACKER!$A:$A,"&gt;="&amp;$A$1,PASTE_DQS_TRACKER!$A:$A,"&lt;="&amp;$A$2)</f>
        <v>0</v>
      </c>
      <c r="AO112" s="6">
        <f t="shared" si="2"/>
        <v>0</v>
      </c>
      <c r="AP112">
        <v>111</v>
      </c>
      <c r="AQ112" t="str">
        <f t="shared" si="4"/>
        <v>PLE/7FG.</v>
      </c>
    </row>
    <row r="113" spans="1:43" x14ac:dyDescent="0.25">
      <c r="A113" t="s">
        <v>347</v>
      </c>
      <c r="B113" s="6">
        <f>SUMIFS(PASTE_DQS_TRACKER!$D:$D,PASTE_DQS_TRACKER!$C:$C,Swaps_wk!$AQ113,PASTE_DQS_TRACKER!$B:$B,Swaps_wk!B$2,PASTE_DQS_TRACKER!$A:$A,"&gt;="&amp;$A$1,PASTE_DQS_TRACKER!$A:$A,"&lt;="&amp;$A$2)-SUMIFS(PASTE_DQS_TRACKER!$D:$D,PASTE_DQS_TRACKER!$C:$C,Swaps_wk!$AQ113,PASTE_DQS_TRACKER!$E:$E,Swaps_wk!B$2,PASTE_DQS_TRACKER!$A:$A,"&gt;="&amp;$A$1,PASTE_DQS_TRACKER!$A:$A,"&lt;="&amp;$A$2)</f>
        <v>0</v>
      </c>
      <c r="C113" s="6">
        <f>SUMIFS(PASTE_DQS_TRACKER!$D:$D,PASTE_DQS_TRACKER!$C:$C,Swaps_wk!$AQ113,PASTE_DQS_TRACKER!$B:$B,Swaps_wk!C$2,PASTE_DQS_TRACKER!$A:$A,"&gt;="&amp;$A$1,PASTE_DQS_TRACKER!$A:$A,"&lt;="&amp;$A$2)-SUMIFS(PASTE_DQS_TRACKER!$D:$D,PASTE_DQS_TRACKER!$C:$C,Swaps_wk!$AQ113,PASTE_DQS_TRACKER!$E:$E,Swaps_wk!C$2,PASTE_DQS_TRACKER!$A:$A,"&gt;="&amp;$A$1,PASTE_DQS_TRACKER!$A:$A,"&lt;="&amp;$A$2)</f>
        <v>0</v>
      </c>
      <c r="D113" s="6">
        <f>SUMIFS(PASTE_DQS_TRACKER!$D:$D,PASTE_DQS_TRACKER!$C:$C,Swaps_wk!$AQ113,PASTE_DQS_TRACKER!$B:$B,Swaps_wk!D$2,PASTE_DQS_TRACKER!$A:$A,"&gt;="&amp;$A$1,PASTE_DQS_TRACKER!$A:$A,"&lt;="&amp;$A$2)-SUMIFS(PASTE_DQS_TRACKER!$D:$D,PASTE_DQS_TRACKER!$C:$C,Swaps_wk!$AQ113,PASTE_DQS_TRACKER!$E:$E,Swaps_wk!D$2,PASTE_DQS_TRACKER!$A:$A,"&gt;="&amp;$A$1,PASTE_DQS_TRACKER!$A:$A,"&lt;="&amp;$A$2)</f>
        <v>0</v>
      </c>
      <c r="E113" s="6">
        <f>SUMIFS(PASTE_DQS_TRACKER!$D:$D,PASTE_DQS_TRACKER!$C:$C,Swaps_wk!$AQ113,PASTE_DQS_TRACKER!$B:$B,Swaps_wk!E$2,PASTE_DQS_TRACKER!$A:$A,"&gt;="&amp;$A$1,PASTE_DQS_TRACKER!$A:$A,"&lt;="&amp;$A$2)-SUMIFS(PASTE_DQS_TRACKER!$D:$D,PASTE_DQS_TRACKER!$C:$C,Swaps_wk!$AQ113,PASTE_DQS_TRACKER!$E:$E,Swaps_wk!E$2,PASTE_DQS_TRACKER!$A:$A,"&gt;="&amp;$A$1,PASTE_DQS_TRACKER!$A:$A,"&lt;="&amp;$A$2)</f>
        <v>0</v>
      </c>
      <c r="F113" s="6">
        <f>SUMIFS(PASTE_DQS_TRACKER!$D:$D,PASTE_DQS_TRACKER!$C:$C,Swaps_wk!$AQ113,PASTE_DQS_TRACKER!$B:$B,Swaps_wk!F$2,PASTE_DQS_TRACKER!$A:$A,"&gt;="&amp;$A$1,PASTE_DQS_TRACKER!$A:$A,"&lt;="&amp;$A$2)-SUMIFS(PASTE_DQS_TRACKER!$D:$D,PASTE_DQS_TRACKER!$C:$C,Swaps_wk!$AQ113,PASTE_DQS_TRACKER!$E:$E,Swaps_wk!F$2,PASTE_DQS_TRACKER!$A:$A,"&gt;="&amp;$A$1,PASTE_DQS_TRACKER!$A:$A,"&lt;="&amp;$A$2)</f>
        <v>0</v>
      </c>
      <c r="G113" s="6">
        <f>SUMIFS(PASTE_DQS_TRACKER!$D:$D,PASTE_DQS_TRACKER!$C:$C,Swaps_wk!$AQ113,PASTE_DQS_TRACKER!$B:$B,Swaps_wk!G$2,PASTE_DQS_TRACKER!$A:$A,"&gt;="&amp;$A$1,PASTE_DQS_TRACKER!$A:$A,"&lt;="&amp;$A$2)-SUMIFS(PASTE_DQS_TRACKER!$D:$D,PASTE_DQS_TRACKER!$C:$C,Swaps_wk!$AQ113,PASTE_DQS_TRACKER!$E:$E,Swaps_wk!G$2,PASTE_DQS_TRACKER!$A:$A,"&gt;="&amp;$A$1,PASTE_DQS_TRACKER!$A:$A,"&lt;="&amp;$A$2)</f>
        <v>0</v>
      </c>
      <c r="H113" s="6">
        <f>SUMIFS(PASTE_DQS_TRACKER!$D:$D,PASTE_DQS_TRACKER!$C:$C,Swaps_wk!$AQ113,PASTE_DQS_TRACKER!$B:$B,Swaps_wk!H$2,PASTE_DQS_TRACKER!$A:$A,"&gt;="&amp;$A$1,PASTE_DQS_TRACKER!$A:$A,"&lt;="&amp;$A$2)-SUMIFS(PASTE_DQS_TRACKER!$D:$D,PASTE_DQS_TRACKER!$C:$C,Swaps_wk!$AQ113,PASTE_DQS_TRACKER!$E:$E,Swaps_wk!H$2,PASTE_DQS_TRACKER!$A:$A,"&gt;="&amp;$A$1,PASTE_DQS_TRACKER!$A:$A,"&lt;="&amp;$A$2)</f>
        <v>0</v>
      </c>
      <c r="I113" s="6">
        <f>SUMIFS(PASTE_DQS_TRACKER!$D:$D,PASTE_DQS_TRACKER!$C:$C,Swaps_wk!$AQ113,PASTE_DQS_TRACKER!$B:$B,Swaps_wk!I$2,PASTE_DQS_TRACKER!$A:$A,"&gt;="&amp;$A$1,PASTE_DQS_TRACKER!$A:$A,"&lt;="&amp;$A$2)-SUMIFS(PASTE_DQS_TRACKER!$D:$D,PASTE_DQS_TRACKER!$C:$C,Swaps_wk!$AQ113,PASTE_DQS_TRACKER!$E:$E,Swaps_wk!I$2,PASTE_DQS_TRACKER!$A:$A,"&gt;="&amp;$A$1,PASTE_DQS_TRACKER!$A:$A,"&lt;="&amp;$A$2)</f>
        <v>0</v>
      </c>
      <c r="J113" s="6">
        <f>SUMIFS(PASTE_DQS_TRACKER!$D:$D,PASTE_DQS_TRACKER!$C:$C,Swaps_wk!$AQ113,PASTE_DQS_TRACKER!$B:$B,Swaps_wk!J$2,PASTE_DQS_TRACKER!$A:$A,"&gt;="&amp;$A$1,PASTE_DQS_TRACKER!$A:$A,"&lt;="&amp;$A$2)-SUMIFS(PASTE_DQS_TRACKER!$D:$D,PASTE_DQS_TRACKER!$C:$C,Swaps_wk!$AQ113,PASTE_DQS_TRACKER!$E:$E,Swaps_wk!J$2,PASTE_DQS_TRACKER!$A:$A,"&gt;="&amp;$A$1,PASTE_DQS_TRACKER!$A:$A,"&lt;="&amp;$A$2)</f>
        <v>0</v>
      </c>
      <c r="K113" s="6">
        <f>SUMIFS(PASTE_DQS_TRACKER!$D:$D,PASTE_DQS_TRACKER!$C:$C,Swaps_wk!$AQ113,PASTE_DQS_TRACKER!$B:$B,Swaps_wk!K$2,PASTE_DQS_TRACKER!$A:$A,"&gt;="&amp;$A$1,PASTE_DQS_TRACKER!$A:$A,"&lt;="&amp;$A$2)-SUMIFS(PASTE_DQS_TRACKER!$D:$D,PASTE_DQS_TRACKER!$C:$C,Swaps_wk!$AQ113,PASTE_DQS_TRACKER!$E:$E,Swaps_wk!K$2,PASTE_DQS_TRACKER!$A:$A,"&gt;="&amp;$A$1,PASTE_DQS_TRACKER!$A:$A,"&lt;="&amp;$A$2)</f>
        <v>0</v>
      </c>
      <c r="L113" s="6">
        <f>SUMIFS(PASTE_DQS_TRACKER!$D:$D,PASTE_DQS_TRACKER!$C:$C,Swaps_wk!$AQ113,PASTE_DQS_TRACKER!$B:$B,Swaps_wk!L$2,PASTE_DQS_TRACKER!$A:$A,"&gt;="&amp;$A$1,PASTE_DQS_TRACKER!$A:$A,"&lt;="&amp;$A$2)-SUMIFS(PASTE_DQS_TRACKER!$D:$D,PASTE_DQS_TRACKER!$C:$C,Swaps_wk!$AQ113,PASTE_DQS_TRACKER!$E:$E,Swaps_wk!L$2,PASTE_DQS_TRACKER!$A:$A,"&gt;="&amp;$A$1,PASTE_DQS_TRACKER!$A:$A,"&lt;="&amp;$A$2)</f>
        <v>0</v>
      </c>
      <c r="M113" s="6">
        <f>SUMIFS(PASTE_DQS_TRACKER!$D:$D,PASTE_DQS_TRACKER!$C:$C,Swaps_wk!$AQ113,PASTE_DQS_TRACKER!$B:$B,Swaps_wk!M$2,PASTE_DQS_TRACKER!$A:$A,"&gt;="&amp;$A$1,PASTE_DQS_TRACKER!$A:$A,"&lt;="&amp;$A$2)-SUMIFS(PASTE_DQS_TRACKER!$D:$D,PASTE_DQS_TRACKER!$C:$C,Swaps_wk!$AQ113,PASTE_DQS_TRACKER!$E:$E,Swaps_wk!M$2,PASTE_DQS_TRACKER!$A:$A,"&gt;="&amp;$A$1,PASTE_DQS_TRACKER!$A:$A,"&lt;="&amp;$A$2)</f>
        <v>0</v>
      </c>
      <c r="N113" s="6">
        <f>SUMIFS(PASTE_DQS_TRACKER!$D:$D,PASTE_DQS_TRACKER!$C:$C,Swaps_wk!$AQ113,PASTE_DQS_TRACKER!$B:$B,Swaps_wk!N$2,PASTE_DQS_TRACKER!$A:$A,"&gt;="&amp;$A$1,PASTE_DQS_TRACKER!$A:$A,"&lt;="&amp;$A$2)-SUMIFS(PASTE_DQS_TRACKER!$D:$D,PASTE_DQS_TRACKER!$C:$C,Swaps_wk!$AQ113,PASTE_DQS_TRACKER!$E:$E,Swaps_wk!N$2,PASTE_DQS_TRACKER!$A:$A,"&gt;="&amp;$A$1,PASTE_DQS_TRACKER!$A:$A,"&lt;="&amp;$A$2)</f>
        <v>0</v>
      </c>
      <c r="O113" s="6">
        <f>SUMIFS(PASTE_DQS_TRACKER!$D:$D,PASTE_DQS_TRACKER!$C:$C,Swaps_wk!$AQ113,PASTE_DQS_TRACKER!$B:$B,Swaps_wk!O$2,PASTE_DQS_TRACKER!$A:$A,"&gt;="&amp;$A$1,PASTE_DQS_TRACKER!$A:$A,"&lt;="&amp;$A$2)-SUMIFS(PASTE_DQS_TRACKER!$D:$D,PASTE_DQS_TRACKER!$C:$C,Swaps_wk!$AQ113,PASTE_DQS_TRACKER!$E:$E,Swaps_wk!O$2,PASTE_DQS_TRACKER!$A:$A,"&gt;="&amp;$A$1,PASTE_DQS_TRACKER!$A:$A,"&lt;="&amp;$A$2)</f>
        <v>0</v>
      </c>
      <c r="P113" s="6">
        <f>SUMIFS(PASTE_DQS_TRACKER!$D:$D,PASTE_DQS_TRACKER!$C:$C,Swaps_wk!$AQ113,PASTE_DQS_TRACKER!$B:$B,Swaps_wk!P$2,PASTE_DQS_TRACKER!$A:$A,"&gt;="&amp;$A$1,PASTE_DQS_TRACKER!$A:$A,"&lt;="&amp;$A$2)-SUMIFS(PASTE_DQS_TRACKER!$D:$D,PASTE_DQS_TRACKER!$C:$C,Swaps_wk!$AQ113,PASTE_DQS_TRACKER!$E:$E,Swaps_wk!P$2,PASTE_DQS_TRACKER!$A:$A,"&gt;="&amp;$A$1,PASTE_DQS_TRACKER!$A:$A,"&lt;="&amp;$A$2)</f>
        <v>0</v>
      </c>
      <c r="Q113" s="6">
        <f>SUMIFS(PASTE_DQS_TRACKER!$D:$D,PASTE_DQS_TRACKER!$C:$C,Swaps_wk!$AQ113,PASTE_DQS_TRACKER!$B:$B,Swaps_wk!Q$2,PASTE_DQS_TRACKER!$A:$A,"&gt;="&amp;$A$1,PASTE_DQS_TRACKER!$A:$A,"&lt;="&amp;$A$2)-SUMIFS(PASTE_DQS_TRACKER!$D:$D,PASTE_DQS_TRACKER!$C:$C,Swaps_wk!$AQ113,PASTE_DQS_TRACKER!$E:$E,Swaps_wk!Q$2,PASTE_DQS_TRACKER!$A:$A,"&gt;="&amp;$A$1,PASTE_DQS_TRACKER!$A:$A,"&lt;="&amp;$A$2)</f>
        <v>0</v>
      </c>
      <c r="R113" s="6">
        <f>SUMIFS(PASTE_DQS_TRACKER!$D:$D,PASTE_DQS_TRACKER!$C:$C,Swaps_wk!$AQ113,PASTE_DQS_TRACKER!$B:$B,Swaps_wk!R$2,PASTE_DQS_TRACKER!$A:$A,"&gt;="&amp;$A$1,PASTE_DQS_TRACKER!$A:$A,"&lt;="&amp;$A$2)-SUMIFS(PASTE_DQS_TRACKER!$D:$D,PASTE_DQS_TRACKER!$C:$C,Swaps_wk!$AQ113,PASTE_DQS_TRACKER!$E:$E,Swaps_wk!R$2,PASTE_DQS_TRACKER!$A:$A,"&gt;="&amp;$A$1,PASTE_DQS_TRACKER!$A:$A,"&lt;="&amp;$A$2)</f>
        <v>0</v>
      </c>
      <c r="S113" s="6">
        <f>SUMIFS(PASTE_DQS_TRACKER!$D:$D,PASTE_DQS_TRACKER!$C:$C,Swaps_wk!$AQ113,PASTE_DQS_TRACKER!$B:$B,Swaps_wk!S$2,PASTE_DQS_TRACKER!$A:$A,"&gt;="&amp;$A$1,PASTE_DQS_TRACKER!$A:$A,"&lt;="&amp;$A$2)-SUMIFS(PASTE_DQS_TRACKER!$D:$D,PASTE_DQS_TRACKER!$C:$C,Swaps_wk!$AQ113,PASTE_DQS_TRACKER!$E:$E,Swaps_wk!S$2,PASTE_DQS_TRACKER!$A:$A,"&gt;="&amp;$A$1,PASTE_DQS_TRACKER!$A:$A,"&lt;="&amp;$A$2)</f>
        <v>0</v>
      </c>
      <c r="T113" s="6">
        <f>SUMIFS(PASTE_DQS_TRACKER!$D:$D,PASTE_DQS_TRACKER!$C:$C,Swaps_wk!$AQ113,PASTE_DQS_TRACKER!$B:$B,Swaps_wk!T$2,PASTE_DQS_TRACKER!$A:$A,"&gt;="&amp;$A$1,PASTE_DQS_TRACKER!$A:$A,"&lt;="&amp;$A$2)-SUMIFS(PASTE_DQS_TRACKER!$D:$D,PASTE_DQS_TRACKER!$C:$C,Swaps_wk!$AQ113,PASTE_DQS_TRACKER!$E:$E,Swaps_wk!T$2,PASTE_DQS_TRACKER!$A:$A,"&gt;="&amp;$A$1,PASTE_DQS_TRACKER!$A:$A,"&lt;="&amp;$A$2)</f>
        <v>0</v>
      </c>
      <c r="U113" s="6">
        <f>SUMIFS(PASTE_DQS_TRACKER!$D:$D,PASTE_DQS_TRACKER!$C:$C,Swaps_wk!$AQ113,PASTE_DQS_TRACKER!$B:$B,Swaps_wk!U$2,PASTE_DQS_TRACKER!$A:$A,"&gt;="&amp;$A$1,PASTE_DQS_TRACKER!$A:$A,"&lt;="&amp;$A$2)-SUMIFS(PASTE_DQS_TRACKER!$D:$D,PASTE_DQS_TRACKER!$C:$C,Swaps_wk!$AQ113,PASTE_DQS_TRACKER!$E:$E,Swaps_wk!U$2,PASTE_DQS_TRACKER!$A:$A,"&gt;="&amp;$A$1,PASTE_DQS_TRACKER!$A:$A,"&lt;="&amp;$A$2)</f>
        <v>0</v>
      </c>
      <c r="V113" s="6">
        <f>SUMIFS(PASTE_DQS_TRACKER!$D:$D,PASTE_DQS_TRACKER!$C:$C,Swaps_wk!$AQ113,PASTE_DQS_TRACKER!$B:$B,Swaps_wk!V$2,PASTE_DQS_TRACKER!$A:$A,"&gt;="&amp;$A$1,PASTE_DQS_TRACKER!$A:$A,"&lt;="&amp;$A$2)-SUMIFS(PASTE_DQS_TRACKER!$D:$D,PASTE_DQS_TRACKER!$C:$C,Swaps_wk!$AQ113,PASTE_DQS_TRACKER!$E:$E,Swaps_wk!V$2,PASTE_DQS_TRACKER!$A:$A,"&gt;="&amp;$A$1,PASTE_DQS_TRACKER!$A:$A,"&lt;="&amp;$A$2)</f>
        <v>0</v>
      </c>
      <c r="W113" s="6">
        <f>SUMIFS(PASTE_DQS_TRACKER!$D:$D,PASTE_DQS_TRACKER!$C:$C,Swaps_wk!$AQ113,PASTE_DQS_TRACKER!$B:$B,Swaps_wk!W$2,PASTE_DQS_TRACKER!$A:$A,"&gt;="&amp;$A$1,PASTE_DQS_TRACKER!$A:$A,"&lt;="&amp;$A$2)-SUMIFS(PASTE_DQS_TRACKER!$D:$D,PASTE_DQS_TRACKER!$C:$C,Swaps_wk!$AQ113,PASTE_DQS_TRACKER!$E:$E,Swaps_wk!W$2,PASTE_DQS_TRACKER!$A:$A,"&gt;="&amp;$A$1,PASTE_DQS_TRACKER!$A:$A,"&lt;="&amp;$A$2)</f>
        <v>0</v>
      </c>
      <c r="X113" s="6">
        <f>SUMIFS(PASTE_DQS_TRACKER!$D:$D,PASTE_DQS_TRACKER!$C:$C,Swaps_wk!$AQ113,PASTE_DQS_TRACKER!$B:$B,Swaps_wk!X$2,PASTE_DQS_TRACKER!$A:$A,"&gt;="&amp;$A$1,PASTE_DQS_TRACKER!$A:$A,"&lt;="&amp;$A$2)-SUMIFS(PASTE_DQS_TRACKER!$D:$D,PASTE_DQS_TRACKER!$C:$C,Swaps_wk!$AQ113,PASTE_DQS_TRACKER!$E:$E,Swaps_wk!X$2,PASTE_DQS_TRACKER!$A:$A,"&gt;="&amp;$A$1,PASTE_DQS_TRACKER!$A:$A,"&lt;="&amp;$A$2)</f>
        <v>0</v>
      </c>
      <c r="Y113" s="6">
        <f>SUMIFS(PASTE_DQS_TRACKER!$D:$D,PASTE_DQS_TRACKER!$C:$C,Swaps_wk!$AQ113,PASTE_DQS_TRACKER!$B:$B,Swaps_wk!Y$2,PASTE_DQS_TRACKER!$A:$A,"&gt;="&amp;$A$1,PASTE_DQS_TRACKER!$A:$A,"&lt;="&amp;$A$2)-SUMIFS(PASTE_DQS_TRACKER!$D:$D,PASTE_DQS_TRACKER!$C:$C,Swaps_wk!$AQ113,PASTE_DQS_TRACKER!$E:$E,Swaps_wk!Y$2,PASTE_DQS_TRACKER!$A:$A,"&gt;="&amp;$A$1,PASTE_DQS_TRACKER!$A:$A,"&lt;="&amp;$A$2)</f>
        <v>0</v>
      </c>
      <c r="Z113" s="6">
        <f>SUMIFS(PASTE_DQS_TRACKER!$D:$D,PASTE_DQS_TRACKER!$C:$C,Swaps_wk!$AQ113,PASTE_DQS_TRACKER!$B:$B,Swaps_wk!Z$2,PASTE_DQS_TRACKER!$A:$A,"&gt;="&amp;$A$1,PASTE_DQS_TRACKER!$A:$A,"&lt;="&amp;$A$2)-SUMIFS(PASTE_DQS_TRACKER!$D:$D,PASTE_DQS_TRACKER!$C:$C,Swaps_wk!$AQ113,PASTE_DQS_TRACKER!$E:$E,Swaps_wk!Z$2,PASTE_DQS_TRACKER!$A:$A,"&gt;="&amp;$A$1,PASTE_DQS_TRACKER!$A:$A,"&lt;="&amp;$A$2)</f>
        <v>0</v>
      </c>
      <c r="AA113" s="6">
        <f>SUMIFS(PASTE_DQS_TRACKER!$D:$D,PASTE_DQS_TRACKER!$C:$C,Swaps_wk!$AQ113,PASTE_DQS_TRACKER!$B:$B,Swaps_wk!AA$2,PASTE_DQS_TRACKER!$A:$A,"&gt;="&amp;$A$1,PASTE_DQS_TRACKER!$A:$A,"&lt;="&amp;$A$2)-SUMIFS(PASTE_DQS_TRACKER!$D:$D,PASTE_DQS_TRACKER!$C:$C,Swaps_wk!$AQ113,PASTE_DQS_TRACKER!$E:$E,Swaps_wk!AA$2,PASTE_DQS_TRACKER!$A:$A,"&gt;="&amp;$A$1,PASTE_DQS_TRACKER!$A:$A,"&lt;="&amp;$A$2)</f>
        <v>0</v>
      </c>
      <c r="AB113" s="6">
        <f>SUMIFS(PASTE_DQS_TRACKER!$D:$D,PASTE_DQS_TRACKER!$C:$C,Swaps_wk!$AQ113,PASTE_DQS_TRACKER!$B:$B,Swaps_wk!AB$2,PASTE_DQS_TRACKER!$A:$A,"&gt;="&amp;$A$1,PASTE_DQS_TRACKER!$A:$A,"&lt;="&amp;$A$2)-SUMIFS(PASTE_DQS_TRACKER!$D:$D,PASTE_DQS_TRACKER!$C:$C,Swaps_wk!$AQ113,PASTE_DQS_TRACKER!$E:$E,Swaps_wk!AB$2,PASTE_DQS_TRACKER!$A:$A,"&gt;="&amp;$A$1,PASTE_DQS_TRACKER!$A:$A,"&lt;="&amp;$A$2)</f>
        <v>0</v>
      </c>
      <c r="AC113" s="6">
        <f>SUMIFS(PASTE_DQS_TRACKER!$D:$D,PASTE_DQS_TRACKER!$C:$C,Swaps_wk!$AQ113,PASTE_DQS_TRACKER!$B:$B,Swaps_wk!AC$2,PASTE_DQS_TRACKER!$A:$A,"&gt;="&amp;$A$1,PASTE_DQS_TRACKER!$A:$A,"&lt;="&amp;$A$2)-SUMIFS(PASTE_DQS_TRACKER!$D:$D,PASTE_DQS_TRACKER!$C:$C,Swaps_wk!$AQ113,PASTE_DQS_TRACKER!$E:$E,Swaps_wk!AC$2,PASTE_DQS_TRACKER!$A:$A,"&gt;="&amp;$A$1,PASTE_DQS_TRACKER!$A:$A,"&lt;="&amp;$A$2)</f>
        <v>0</v>
      </c>
      <c r="AD113" s="6">
        <f>SUMIFS(PASTE_DQS_TRACKER!$D:$D,PASTE_DQS_TRACKER!$C:$C,Swaps_wk!$AQ113,PASTE_DQS_TRACKER!$B:$B,Swaps_wk!AD$2,PASTE_DQS_TRACKER!$A:$A,"&gt;="&amp;$A$1,PASTE_DQS_TRACKER!$A:$A,"&lt;="&amp;$A$2)-SUMIFS(PASTE_DQS_TRACKER!$D:$D,PASTE_DQS_TRACKER!$C:$C,Swaps_wk!$AQ113,PASTE_DQS_TRACKER!$E:$E,Swaps_wk!AD$2,PASTE_DQS_TRACKER!$A:$A,"&gt;="&amp;$A$1,PASTE_DQS_TRACKER!$A:$A,"&lt;="&amp;$A$2)</f>
        <v>0</v>
      </c>
      <c r="AE113" s="6">
        <f>SUMIFS(PASTE_DQS_TRACKER!$D:$D,PASTE_DQS_TRACKER!$C:$C,Swaps_wk!$AQ113,PASTE_DQS_TRACKER!$B:$B,Swaps_wk!AE$2,PASTE_DQS_TRACKER!$A:$A,"&gt;="&amp;$A$1,PASTE_DQS_TRACKER!$A:$A,"&lt;="&amp;$A$2)-SUMIFS(PASTE_DQS_TRACKER!$D:$D,PASTE_DQS_TRACKER!$C:$C,Swaps_wk!$AQ113,PASTE_DQS_TRACKER!$E:$E,Swaps_wk!AE$2,PASTE_DQS_TRACKER!$A:$A,"&gt;="&amp;$A$1,PASTE_DQS_TRACKER!$A:$A,"&lt;="&amp;$A$2)</f>
        <v>0</v>
      </c>
      <c r="AF113" s="6">
        <f>SUMIFS(PASTE_DQS_TRACKER!$D:$D,PASTE_DQS_TRACKER!$C:$C,Swaps_wk!$AQ113,PASTE_DQS_TRACKER!$B:$B,Swaps_wk!AF$2,PASTE_DQS_TRACKER!$A:$A,"&gt;="&amp;$A$1,PASTE_DQS_TRACKER!$A:$A,"&lt;="&amp;$A$2)-SUMIFS(PASTE_DQS_TRACKER!$D:$D,PASTE_DQS_TRACKER!$C:$C,Swaps_wk!$AQ113,PASTE_DQS_TRACKER!$E:$E,Swaps_wk!AF$2,PASTE_DQS_TRACKER!$A:$A,"&gt;="&amp;$A$1,PASTE_DQS_TRACKER!$A:$A,"&lt;="&amp;$A$2)</f>
        <v>0</v>
      </c>
      <c r="AG113" s="6">
        <f>SUMIFS(PASTE_DQS_TRACKER!$D:$D,PASTE_DQS_TRACKER!$C:$C,Swaps_wk!$AQ113,PASTE_DQS_TRACKER!$B:$B,Swaps_wk!AG$2,PASTE_DQS_TRACKER!$A:$A,"&gt;="&amp;$A$1,PASTE_DQS_TRACKER!$A:$A,"&lt;="&amp;$A$2)-SUMIFS(PASTE_DQS_TRACKER!$D:$D,PASTE_DQS_TRACKER!$C:$C,Swaps_wk!$AQ113,PASTE_DQS_TRACKER!$E:$E,Swaps_wk!AG$2,PASTE_DQS_TRACKER!$A:$A,"&gt;="&amp;$A$1,PASTE_DQS_TRACKER!$A:$A,"&lt;="&amp;$A$2)</f>
        <v>0</v>
      </c>
      <c r="AH113" s="6">
        <f>SUMIFS(PASTE_DQS_TRACKER!$D:$D,PASTE_DQS_TRACKER!$C:$C,Swaps_wk!$AQ113,PASTE_DQS_TRACKER!$B:$B,Swaps_wk!AH$2,PASTE_DQS_TRACKER!$A:$A,"&gt;="&amp;$A$1,PASTE_DQS_TRACKER!$A:$A,"&lt;="&amp;$A$2)-SUMIFS(PASTE_DQS_TRACKER!$D:$D,PASTE_DQS_TRACKER!$C:$C,Swaps_wk!$AQ113,PASTE_DQS_TRACKER!$E:$E,Swaps_wk!AH$2,PASTE_DQS_TRACKER!$A:$A,"&gt;="&amp;$A$1,PASTE_DQS_TRACKER!$A:$A,"&lt;="&amp;$A$2)</f>
        <v>0</v>
      </c>
      <c r="AI113" s="6">
        <f>SUMIFS(PASTE_DQS_TRACKER!$D:$D,PASTE_DQS_TRACKER!$C:$C,Swaps_wk!$AQ113,PASTE_DQS_TRACKER!$B:$B,Swaps_wk!AI$2,PASTE_DQS_TRACKER!$A:$A,"&gt;="&amp;$A$1,PASTE_DQS_TRACKER!$A:$A,"&lt;="&amp;$A$2)-SUMIFS(PASTE_DQS_TRACKER!$D:$D,PASTE_DQS_TRACKER!$C:$C,Swaps_wk!$AQ113,PASTE_DQS_TRACKER!$E:$E,Swaps_wk!AI$2,PASTE_DQS_TRACKER!$A:$A,"&gt;="&amp;$A$1,PASTE_DQS_TRACKER!$A:$A,"&lt;="&amp;$A$2)</f>
        <v>0</v>
      </c>
      <c r="AJ113" s="6">
        <f>SUMIFS(PASTE_DQS_TRACKER!$D:$D,PASTE_DQS_TRACKER!$C:$C,Swaps_wk!$AQ113,PASTE_DQS_TRACKER!$B:$B,Swaps_wk!AJ$2,PASTE_DQS_TRACKER!$A:$A,"&gt;="&amp;$A$1,PASTE_DQS_TRACKER!$A:$A,"&lt;="&amp;$A$2)-SUMIFS(PASTE_DQS_TRACKER!$D:$D,PASTE_DQS_TRACKER!$C:$C,Swaps_wk!$AQ113,PASTE_DQS_TRACKER!$E:$E,Swaps_wk!AJ$2,PASTE_DQS_TRACKER!$A:$A,"&gt;="&amp;$A$1,PASTE_DQS_TRACKER!$A:$A,"&lt;="&amp;$A$2)</f>
        <v>0</v>
      </c>
      <c r="AK113" s="6">
        <f>SUMIFS(PASTE_DQS_TRACKER!$D:$D,PASTE_DQS_TRACKER!$C:$C,Swaps_wk!$AQ113,PASTE_DQS_TRACKER!$B:$B,Swaps_wk!AK$2,PASTE_DQS_TRACKER!$A:$A,"&gt;="&amp;$A$1,PASTE_DQS_TRACKER!$A:$A,"&lt;="&amp;$A$2)-SUMIFS(PASTE_DQS_TRACKER!$D:$D,PASTE_DQS_TRACKER!$C:$C,Swaps_wk!$AQ113,PASTE_DQS_TRACKER!$E:$E,Swaps_wk!AK$2,PASTE_DQS_TRACKER!$A:$A,"&gt;="&amp;$A$1,PASTE_DQS_TRACKER!$A:$A,"&lt;="&amp;$A$2)</f>
        <v>0</v>
      </c>
      <c r="AL113" s="6">
        <f>SUMIFS(PASTE_DQS_TRACKER!$D:$D,PASTE_DQS_TRACKER!$C:$C,Swaps_wk!$AQ113,PASTE_DQS_TRACKER!$B:$B,Swaps_wk!AL$2,PASTE_DQS_TRACKER!$A:$A,"&gt;="&amp;$A$1,PASTE_DQS_TRACKER!$A:$A,"&lt;="&amp;$A$2)-SUMIFS(PASTE_DQS_TRACKER!$D:$D,PASTE_DQS_TRACKER!$C:$C,Swaps_wk!$AQ113,PASTE_DQS_TRACKER!$E:$E,Swaps_wk!AL$2,PASTE_DQS_TRACKER!$A:$A,"&gt;="&amp;$A$1,PASTE_DQS_TRACKER!$A:$A,"&lt;="&amp;$A$2)</f>
        <v>0</v>
      </c>
      <c r="AM113" s="6">
        <f>SUMIFS(PASTE_DQS_TRACKER!$D:$D,PASTE_DQS_TRACKER!$C:$C,Swaps_wk!$AQ113,PASTE_DQS_TRACKER!$B:$B,Swaps_wk!AM$2,PASTE_DQS_TRACKER!$A:$A,"&gt;="&amp;$A$1,PASTE_DQS_TRACKER!$A:$A,"&lt;="&amp;$A$2)-SUMIFS(PASTE_DQS_TRACKER!$D:$D,PASTE_DQS_TRACKER!$C:$C,Swaps_wk!$AQ113,PASTE_DQS_TRACKER!$E:$E,Swaps_wk!AM$2,PASTE_DQS_TRACKER!$A:$A,"&gt;="&amp;$A$1,PASTE_DQS_TRACKER!$A:$A,"&lt;="&amp;$A$2)</f>
        <v>0</v>
      </c>
      <c r="AN113" s="6">
        <f>SUMIFS(PASTE_DQS_TRACKER!$D:$D,PASTE_DQS_TRACKER!$C:$C,Swaps_wk!$AQ113,PASTE_DQS_TRACKER!$B:$B,Swaps_wk!AN$2,PASTE_DQS_TRACKER!$A:$A,"&gt;="&amp;$A$1,PASTE_DQS_TRACKER!$A:$A,"&lt;="&amp;$A$2)-SUMIFS(PASTE_DQS_TRACKER!$D:$D,PASTE_DQS_TRACKER!$C:$C,Swaps_wk!$AQ113,PASTE_DQS_TRACKER!$E:$E,Swaps_wk!AN$2,PASTE_DQS_TRACKER!$A:$A,"&gt;="&amp;$A$1,PASTE_DQS_TRACKER!$A:$A,"&lt;="&amp;$A$2)</f>
        <v>0</v>
      </c>
      <c r="AO113" s="6">
        <f t="shared" si="2"/>
        <v>0</v>
      </c>
      <c r="AP113">
        <v>112</v>
      </c>
      <c r="AQ113" t="str">
        <f t="shared" si="4"/>
        <v>PLE/7HJK.</v>
      </c>
    </row>
    <row r="114" spans="1:43" x14ac:dyDescent="0.25">
      <c r="A114" t="s">
        <v>348</v>
      </c>
      <c r="B114" s="6">
        <f>SUMIFS(PASTE_DQS_TRACKER!$D:$D,PASTE_DQS_TRACKER!$C:$C,Swaps_wk!$AQ114,PASTE_DQS_TRACKER!$B:$B,Swaps_wk!B$2,PASTE_DQS_TRACKER!$A:$A,"&gt;="&amp;$A$1,PASTE_DQS_TRACKER!$A:$A,"&lt;="&amp;$A$2)-SUMIFS(PASTE_DQS_TRACKER!$D:$D,PASTE_DQS_TRACKER!$C:$C,Swaps_wk!$AQ114,PASTE_DQS_TRACKER!$E:$E,Swaps_wk!B$2,PASTE_DQS_TRACKER!$A:$A,"&gt;="&amp;$A$1,PASTE_DQS_TRACKER!$A:$A,"&lt;="&amp;$A$2)</f>
        <v>0</v>
      </c>
      <c r="C114" s="6">
        <f>SUMIFS(PASTE_DQS_TRACKER!$D:$D,PASTE_DQS_TRACKER!$C:$C,Swaps_wk!$AQ114,PASTE_DQS_TRACKER!$B:$B,Swaps_wk!C$2,PASTE_DQS_TRACKER!$A:$A,"&gt;="&amp;$A$1,PASTE_DQS_TRACKER!$A:$A,"&lt;="&amp;$A$2)-SUMIFS(PASTE_DQS_TRACKER!$D:$D,PASTE_DQS_TRACKER!$C:$C,Swaps_wk!$AQ114,PASTE_DQS_TRACKER!$E:$E,Swaps_wk!C$2,PASTE_DQS_TRACKER!$A:$A,"&gt;="&amp;$A$1,PASTE_DQS_TRACKER!$A:$A,"&lt;="&amp;$A$2)</f>
        <v>0</v>
      </c>
      <c r="D114" s="6">
        <f>SUMIFS(PASTE_DQS_TRACKER!$D:$D,PASTE_DQS_TRACKER!$C:$C,Swaps_wk!$AQ114,PASTE_DQS_TRACKER!$B:$B,Swaps_wk!D$2,PASTE_DQS_TRACKER!$A:$A,"&gt;="&amp;$A$1,PASTE_DQS_TRACKER!$A:$A,"&lt;="&amp;$A$2)-SUMIFS(PASTE_DQS_TRACKER!$D:$D,PASTE_DQS_TRACKER!$C:$C,Swaps_wk!$AQ114,PASTE_DQS_TRACKER!$E:$E,Swaps_wk!D$2,PASTE_DQS_TRACKER!$A:$A,"&gt;="&amp;$A$1,PASTE_DQS_TRACKER!$A:$A,"&lt;="&amp;$A$2)</f>
        <v>0</v>
      </c>
      <c r="E114" s="6">
        <f>SUMIFS(PASTE_DQS_TRACKER!$D:$D,PASTE_DQS_TRACKER!$C:$C,Swaps_wk!$AQ114,PASTE_DQS_TRACKER!$B:$B,Swaps_wk!E$2,PASTE_DQS_TRACKER!$A:$A,"&gt;="&amp;$A$1,PASTE_DQS_TRACKER!$A:$A,"&lt;="&amp;$A$2)-SUMIFS(PASTE_DQS_TRACKER!$D:$D,PASTE_DQS_TRACKER!$C:$C,Swaps_wk!$AQ114,PASTE_DQS_TRACKER!$E:$E,Swaps_wk!E$2,PASTE_DQS_TRACKER!$A:$A,"&gt;="&amp;$A$1,PASTE_DQS_TRACKER!$A:$A,"&lt;="&amp;$A$2)</f>
        <v>0</v>
      </c>
      <c r="F114" s="6">
        <f>SUMIFS(PASTE_DQS_TRACKER!$D:$D,PASTE_DQS_TRACKER!$C:$C,Swaps_wk!$AQ114,PASTE_DQS_TRACKER!$B:$B,Swaps_wk!F$2,PASTE_DQS_TRACKER!$A:$A,"&gt;="&amp;$A$1,PASTE_DQS_TRACKER!$A:$A,"&lt;="&amp;$A$2)-SUMIFS(PASTE_DQS_TRACKER!$D:$D,PASTE_DQS_TRACKER!$C:$C,Swaps_wk!$AQ114,PASTE_DQS_TRACKER!$E:$E,Swaps_wk!F$2,PASTE_DQS_TRACKER!$A:$A,"&gt;="&amp;$A$1,PASTE_DQS_TRACKER!$A:$A,"&lt;="&amp;$A$2)</f>
        <v>0</v>
      </c>
      <c r="G114" s="6">
        <f>SUMIFS(PASTE_DQS_TRACKER!$D:$D,PASTE_DQS_TRACKER!$C:$C,Swaps_wk!$AQ114,PASTE_DQS_TRACKER!$B:$B,Swaps_wk!G$2,PASTE_DQS_TRACKER!$A:$A,"&gt;="&amp;$A$1,PASTE_DQS_TRACKER!$A:$A,"&lt;="&amp;$A$2)-SUMIFS(PASTE_DQS_TRACKER!$D:$D,PASTE_DQS_TRACKER!$C:$C,Swaps_wk!$AQ114,PASTE_DQS_TRACKER!$E:$E,Swaps_wk!G$2,PASTE_DQS_TRACKER!$A:$A,"&gt;="&amp;$A$1,PASTE_DQS_TRACKER!$A:$A,"&lt;="&amp;$A$2)</f>
        <v>0</v>
      </c>
      <c r="H114" s="6">
        <f>SUMIFS(PASTE_DQS_TRACKER!$D:$D,PASTE_DQS_TRACKER!$C:$C,Swaps_wk!$AQ114,PASTE_DQS_TRACKER!$B:$B,Swaps_wk!H$2,PASTE_DQS_TRACKER!$A:$A,"&gt;="&amp;$A$1,PASTE_DQS_TRACKER!$A:$A,"&lt;="&amp;$A$2)-SUMIFS(PASTE_DQS_TRACKER!$D:$D,PASTE_DQS_TRACKER!$C:$C,Swaps_wk!$AQ114,PASTE_DQS_TRACKER!$E:$E,Swaps_wk!H$2,PASTE_DQS_TRACKER!$A:$A,"&gt;="&amp;$A$1,PASTE_DQS_TRACKER!$A:$A,"&lt;="&amp;$A$2)</f>
        <v>0</v>
      </c>
      <c r="I114" s="6">
        <f>SUMIFS(PASTE_DQS_TRACKER!$D:$D,PASTE_DQS_TRACKER!$C:$C,Swaps_wk!$AQ114,PASTE_DQS_TRACKER!$B:$B,Swaps_wk!I$2,PASTE_DQS_TRACKER!$A:$A,"&gt;="&amp;$A$1,PASTE_DQS_TRACKER!$A:$A,"&lt;="&amp;$A$2)-SUMIFS(PASTE_DQS_TRACKER!$D:$D,PASTE_DQS_TRACKER!$C:$C,Swaps_wk!$AQ114,PASTE_DQS_TRACKER!$E:$E,Swaps_wk!I$2,PASTE_DQS_TRACKER!$A:$A,"&gt;="&amp;$A$1,PASTE_DQS_TRACKER!$A:$A,"&lt;="&amp;$A$2)</f>
        <v>0</v>
      </c>
      <c r="J114" s="6">
        <f>SUMIFS(PASTE_DQS_TRACKER!$D:$D,PASTE_DQS_TRACKER!$C:$C,Swaps_wk!$AQ114,PASTE_DQS_TRACKER!$B:$B,Swaps_wk!J$2,PASTE_DQS_TRACKER!$A:$A,"&gt;="&amp;$A$1,PASTE_DQS_TRACKER!$A:$A,"&lt;="&amp;$A$2)-SUMIFS(PASTE_DQS_TRACKER!$D:$D,PASTE_DQS_TRACKER!$C:$C,Swaps_wk!$AQ114,PASTE_DQS_TRACKER!$E:$E,Swaps_wk!J$2,PASTE_DQS_TRACKER!$A:$A,"&gt;="&amp;$A$1,PASTE_DQS_TRACKER!$A:$A,"&lt;="&amp;$A$2)</f>
        <v>0</v>
      </c>
      <c r="K114" s="6">
        <f>SUMIFS(PASTE_DQS_TRACKER!$D:$D,PASTE_DQS_TRACKER!$C:$C,Swaps_wk!$AQ114,PASTE_DQS_TRACKER!$B:$B,Swaps_wk!K$2,PASTE_DQS_TRACKER!$A:$A,"&gt;="&amp;$A$1,PASTE_DQS_TRACKER!$A:$A,"&lt;="&amp;$A$2)-SUMIFS(PASTE_DQS_TRACKER!$D:$D,PASTE_DQS_TRACKER!$C:$C,Swaps_wk!$AQ114,PASTE_DQS_TRACKER!$E:$E,Swaps_wk!K$2,PASTE_DQS_TRACKER!$A:$A,"&gt;="&amp;$A$1,PASTE_DQS_TRACKER!$A:$A,"&lt;="&amp;$A$2)</f>
        <v>0</v>
      </c>
      <c r="L114" s="6">
        <f>SUMIFS(PASTE_DQS_TRACKER!$D:$D,PASTE_DQS_TRACKER!$C:$C,Swaps_wk!$AQ114,PASTE_DQS_TRACKER!$B:$B,Swaps_wk!L$2,PASTE_DQS_TRACKER!$A:$A,"&gt;="&amp;$A$1,PASTE_DQS_TRACKER!$A:$A,"&lt;="&amp;$A$2)-SUMIFS(PASTE_DQS_TRACKER!$D:$D,PASTE_DQS_TRACKER!$C:$C,Swaps_wk!$AQ114,PASTE_DQS_TRACKER!$E:$E,Swaps_wk!L$2,PASTE_DQS_TRACKER!$A:$A,"&gt;="&amp;$A$1,PASTE_DQS_TRACKER!$A:$A,"&lt;="&amp;$A$2)</f>
        <v>0</v>
      </c>
      <c r="M114" s="6">
        <f>SUMIFS(PASTE_DQS_TRACKER!$D:$D,PASTE_DQS_TRACKER!$C:$C,Swaps_wk!$AQ114,PASTE_DQS_TRACKER!$B:$B,Swaps_wk!M$2,PASTE_DQS_TRACKER!$A:$A,"&gt;="&amp;$A$1,PASTE_DQS_TRACKER!$A:$A,"&lt;="&amp;$A$2)-SUMIFS(PASTE_DQS_TRACKER!$D:$D,PASTE_DQS_TRACKER!$C:$C,Swaps_wk!$AQ114,PASTE_DQS_TRACKER!$E:$E,Swaps_wk!M$2,PASTE_DQS_TRACKER!$A:$A,"&gt;="&amp;$A$1,PASTE_DQS_TRACKER!$A:$A,"&lt;="&amp;$A$2)</f>
        <v>0</v>
      </c>
      <c r="N114" s="6">
        <f>SUMIFS(PASTE_DQS_TRACKER!$D:$D,PASTE_DQS_TRACKER!$C:$C,Swaps_wk!$AQ114,PASTE_DQS_TRACKER!$B:$B,Swaps_wk!N$2,PASTE_DQS_TRACKER!$A:$A,"&gt;="&amp;$A$1,PASTE_DQS_TRACKER!$A:$A,"&lt;="&amp;$A$2)-SUMIFS(PASTE_DQS_TRACKER!$D:$D,PASTE_DQS_TRACKER!$C:$C,Swaps_wk!$AQ114,PASTE_DQS_TRACKER!$E:$E,Swaps_wk!N$2,PASTE_DQS_TRACKER!$A:$A,"&gt;="&amp;$A$1,PASTE_DQS_TRACKER!$A:$A,"&lt;="&amp;$A$2)</f>
        <v>0</v>
      </c>
      <c r="O114" s="6">
        <f>SUMIFS(PASTE_DQS_TRACKER!$D:$D,PASTE_DQS_TRACKER!$C:$C,Swaps_wk!$AQ114,PASTE_DQS_TRACKER!$B:$B,Swaps_wk!O$2,PASTE_DQS_TRACKER!$A:$A,"&gt;="&amp;$A$1,PASTE_DQS_TRACKER!$A:$A,"&lt;="&amp;$A$2)-SUMIFS(PASTE_DQS_TRACKER!$D:$D,PASTE_DQS_TRACKER!$C:$C,Swaps_wk!$AQ114,PASTE_DQS_TRACKER!$E:$E,Swaps_wk!O$2,PASTE_DQS_TRACKER!$A:$A,"&gt;="&amp;$A$1,PASTE_DQS_TRACKER!$A:$A,"&lt;="&amp;$A$2)</f>
        <v>0</v>
      </c>
      <c r="P114" s="6">
        <f>SUMIFS(PASTE_DQS_TRACKER!$D:$D,PASTE_DQS_TRACKER!$C:$C,Swaps_wk!$AQ114,PASTE_DQS_TRACKER!$B:$B,Swaps_wk!P$2,PASTE_DQS_TRACKER!$A:$A,"&gt;="&amp;$A$1,PASTE_DQS_TRACKER!$A:$A,"&lt;="&amp;$A$2)-SUMIFS(PASTE_DQS_TRACKER!$D:$D,PASTE_DQS_TRACKER!$C:$C,Swaps_wk!$AQ114,PASTE_DQS_TRACKER!$E:$E,Swaps_wk!P$2,PASTE_DQS_TRACKER!$A:$A,"&gt;="&amp;$A$1,PASTE_DQS_TRACKER!$A:$A,"&lt;="&amp;$A$2)</f>
        <v>0</v>
      </c>
      <c r="Q114" s="6">
        <f>SUMIFS(PASTE_DQS_TRACKER!$D:$D,PASTE_DQS_TRACKER!$C:$C,Swaps_wk!$AQ114,PASTE_DQS_TRACKER!$B:$B,Swaps_wk!Q$2,PASTE_DQS_TRACKER!$A:$A,"&gt;="&amp;$A$1,PASTE_DQS_TRACKER!$A:$A,"&lt;="&amp;$A$2)-SUMIFS(PASTE_DQS_TRACKER!$D:$D,PASTE_DQS_TRACKER!$C:$C,Swaps_wk!$AQ114,PASTE_DQS_TRACKER!$E:$E,Swaps_wk!Q$2,PASTE_DQS_TRACKER!$A:$A,"&gt;="&amp;$A$1,PASTE_DQS_TRACKER!$A:$A,"&lt;="&amp;$A$2)</f>
        <v>0</v>
      </c>
      <c r="R114" s="6">
        <f>SUMIFS(PASTE_DQS_TRACKER!$D:$D,PASTE_DQS_TRACKER!$C:$C,Swaps_wk!$AQ114,PASTE_DQS_TRACKER!$B:$B,Swaps_wk!R$2,PASTE_DQS_TRACKER!$A:$A,"&gt;="&amp;$A$1,PASTE_DQS_TRACKER!$A:$A,"&lt;="&amp;$A$2)-SUMIFS(PASTE_DQS_TRACKER!$D:$D,PASTE_DQS_TRACKER!$C:$C,Swaps_wk!$AQ114,PASTE_DQS_TRACKER!$E:$E,Swaps_wk!R$2,PASTE_DQS_TRACKER!$A:$A,"&gt;="&amp;$A$1,PASTE_DQS_TRACKER!$A:$A,"&lt;="&amp;$A$2)</f>
        <v>0</v>
      </c>
      <c r="S114" s="6">
        <f>SUMIFS(PASTE_DQS_TRACKER!$D:$D,PASTE_DQS_TRACKER!$C:$C,Swaps_wk!$AQ114,PASTE_DQS_TRACKER!$B:$B,Swaps_wk!S$2,PASTE_DQS_TRACKER!$A:$A,"&gt;="&amp;$A$1,PASTE_DQS_TRACKER!$A:$A,"&lt;="&amp;$A$2)-SUMIFS(PASTE_DQS_TRACKER!$D:$D,PASTE_DQS_TRACKER!$C:$C,Swaps_wk!$AQ114,PASTE_DQS_TRACKER!$E:$E,Swaps_wk!S$2,PASTE_DQS_TRACKER!$A:$A,"&gt;="&amp;$A$1,PASTE_DQS_TRACKER!$A:$A,"&lt;="&amp;$A$2)</f>
        <v>0</v>
      </c>
      <c r="T114" s="6">
        <f>SUMIFS(PASTE_DQS_TRACKER!$D:$D,PASTE_DQS_TRACKER!$C:$C,Swaps_wk!$AQ114,PASTE_DQS_TRACKER!$B:$B,Swaps_wk!T$2,PASTE_DQS_TRACKER!$A:$A,"&gt;="&amp;$A$1,PASTE_DQS_TRACKER!$A:$A,"&lt;="&amp;$A$2)-SUMIFS(PASTE_DQS_TRACKER!$D:$D,PASTE_DQS_TRACKER!$C:$C,Swaps_wk!$AQ114,PASTE_DQS_TRACKER!$E:$E,Swaps_wk!T$2,PASTE_DQS_TRACKER!$A:$A,"&gt;="&amp;$A$1,PASTE_DQS_TRACKER!$A:$A,"&lt;="&amp;$A$2)</f>
        <v>0</v>
      </c>
      <c r="U114" s="6">
        <f>SUMIFS(PASTE_DQS_TRACKER!$D:$D,PASTE_DQS_TRACKER!$C:$C,Swaps_wk!$AQ114,PASTE_DQS_TRACKER!$B:$B,Swaps_wk!U$2,PASTE_DQS_TRACKER!$A:$A,"&gt;="&amp;$A$1,PASTE_DQS_TRACKER!$A:$A,"&lt;="&amp;$A$2)-SUMIFS(PASTE_DQS_TRACKER!$D:$D,PASTE_DQS_TRACKER!$C:$C,Swaps_wk!$AQ114,PASTE_DQS_TRACKER!$E:$E,Swaps_wk!U$2,PASTE_DQS_TRACKER!$A:$A,"&gt;="&amp;$A$1,PASTE_DQS_TRACKER!$A:$A,"&lt;="&amp;$A$2)</f>
        <v>0</v>
      </c>
      <c r="V114" s="6">
        <f>SUMIFS(PASTE_DQS_TRACKER!$D:$D,PASTE_DQS_TRACKER!$C:$C,Swaps_wk!$AQ114,PASTE_DQS_TRACKER!$B:$B,Swaps_wk!V$2,PASTE_DQS_TRACKER!$A:$A,"&gt;="&amp;$A$1,PASTE_DQS_TRACKER!$A:$A,"&lt;="&amp;$A$2)-SUMIFS(PASTE_DQS_TRACKER!$D:$D,PASTE_DQS_TRACKER!$C:$C,Swaps_wk!$AQ114,PASTE_DQS_TRACKER!$E:$E,Swaps_wk!V$2,PASTE_DQS_TRACKER!$A:$A,"&gt;="&amp;$A$1,PASTE_DQS_TRACKER!$A:$A,"&lt;="&amp;$A$2)</f>
        <v>0</v>
      </c>
      <c r="W114" s="6">
        <f>SUMIFS(PASTE_DQS_TRACKER!$D:$D,PASTE_DQS_TRACKER!$C:$C,Swaps_wk!$AQ114,PASTE_DQS_TRACKER!$B:$B,Swaps_wk!W$2,PASTE_DQS_TRACKER!$A:$A,"&gt;="&amp;$A$1,PASTE_DQS_TRACKER!$A:$A,"&lt;="&amp;$A$2)-SUMIFS(PASTE_DQS_TRACKER!$D:$D,PASTE_DQS_TRACKER!$C:$C,Swaps_wk!$AQ114,PASTE_DQS_TRACKER!$E:$E,Swaps_wk!W$2,PASTE_DQS_TRACKER!$A:$A,"&gt;="&amp;$A$1,PASTE_DQS_TRACKER!$A:$A,"&lt;="&amp;$A$2)</f>
        <v>0</v>
      </c>
      <c r="X114" s="6">
        <f>SUMIFS(PASTE_DQS_TRACKER!$D:$D,PASTE_DQS_TRACKER!$C:$C,Swaps_wk!$AQ114,PASTE_DQS_TRACKER!$B:$B,Swaps_wk!X$2,PASTE_DQS_TRACKER!$A:$A,"&gt;="&amp;$A$1,PASTE_DQS_TRACKER!$A:$A,"&lt;="&amp;$A$2)-SUMIFS(PASTE_DQS_TRACKER!$D:$D,PASTE_DQS_TRACKER!$C:$C,Swaps_wk!$AQ114,PASTE_DQS_TRACKER!$E:$E,Swaps_wk!X$2,PASTE_DQS_TRACKER!$A:$A,"&gt;="&amp;$A$1,PASTE_DQS_TRACKER!$A:$A,"&lt;="&amp;$A$2)</f>
        <v>0</v>
      </c>
      <c r="Y114" s="6">
        <f>SUMIFS(PASTE_DQS_TRACKER!$D:$D,PASTE_DQS_TRACKER!$C:$C,Swaps_wk!$AQ114,PASTE_DQS_TRACKER!$B:$B,Swaps_wk!Y$2,PASTE_DQS_TRACKER!$A:$A,"&gt;="&amp;$A$1,PASTE_DQS_TRACKER!$A:$A,"&lt;="&amp;$A$2)-SUMIFS(PASTE_DQS_TRACKER!$D:$D,PASTE_DQS_TRACKER!$C:$C,Swaps_wk!$AQ114,PASTE_DQS_TRACKER!$E:$E,Swaps_wk!Y$2,PASTE_DQS_TRACKER!$A:$A,"&gt;="&amp;$A$1,PASTE_DQS_TRACKER!$A:$A,"&lt;="&amp;$A$2)</f>
        <v>0</v>
      </c>
      <c r="Z114" s="6">
        <f>SUMIFS(PASTE_DQS_TRACKER!$D:$D,PASTE_DQS_TRACKER!$C:$C,Swaps_wk!$AQ114,PASTE_DQS_TRACKER!$B:$B,Swaps_wk!Z$2,PASTE_DQS_TRACKER!$A:$A,"&gt;="&amp;$A$1,PASTE_DQS_TRACKER!$A:$A,"&lt;="&amp;$A$2)-SUMIFS(PASTE_DQS_TRACKER!$D:$D,PASTE_DQS_TRACKER!$C:$C,Swaps_wk!$AQ114,PASTE_DQS_TRACKER!$E:$E,Swaps_wk!Z$2,PASTE_DQS_TRACKER!$A:$A,"&gt;="&amp;$A$1,PASTE_DQS_TRACKER!$A:$A,"&lt;="&amp;$A$2)</f>
        <v>0</v>
      </c>
      <c r="AA114" s="6">
        <f>SUMIFS(PASTE_DQS_TRACKER!$D:$D,PASTE_DQS_TRACKER!$C:$C,Swaps_wk!$AQ114,PASTE_DQS_TRACKER!$B:$B,Swaps_wk!AA$2,PASTE_DQS_TRACKER!$A:$A,"&gt;="&amp;$A$1,PASTE_DQS_TRACKER!$A:$A,"&lt;="&amp;$A$2)-SUMIFS(PASTE_DQS_TRACKER!$D:$D,PASTE_DQS_TRACKER!$C:$C,Swaps_wk!$AQ114,PASTE_DQS_TRACKER!$E:$E,Swaps_wk!AA$2,PASTE_DQS_TRACKER!$A:$A,"&gt;="&amp;$A$1,PASTE_DQS_TRACKER!$A:$A,"&lt;="&amp;$A$2)</f>
        <v>0</v>
      </c>
      <c r="AB114" s="6">
        <f>SUMIFS(PASTE_DQS_TRACKER!$D:$D,PASTE_DQS_TRACKER!$C:$C,Swaps_wk!$AQ114,PASTE_DQS_TRACKER!$B:$B,Swaps_wk!AB$2,PASTE_DQS_TRACKER!$A:$A,"&gt;="&amp;$A$1,PASTE_DQS_TRACKER!$A:$A,"&lt;="&amp;$A$2)-SUMIFS(PASTE_DQS_TRACKER!$D:$D,PASTE_DQS_TRACKER!$C:$C,Swaps_wk!$AQ114,PASTE_DQS_TRACKER!$E:$E,Swaps_wk!AB$2,PASTE_DQS_TRACKER!$A:$A,"&gt;="&amp;$A$1,PASTE_DQS_TRACKER!$A:$A,"&lt;="&amp;$A$2)</f>
        <v>0</v>
      </c>
      <c r="AC114" s="6">
        <f>SUMIFS(PASTE_DQS_TRACKER!$D:$D,PASTE_DQS_TRACKER!$C:$C,Swaps_wk!$AQ114,PASTE_DQS_TRACKER!$B:$B,Swaps_wk!AC$2,PASTE_DQS_TRACKER!$A:$A,"&gt;="&amp;$A$1,PASTE_DQS_TRACKER!$A:$A,"&lt;="&amp;$A$2)-SUMIFS(PASTE_DQS_TRACKER!$D:$D,PASTE_DQS_TRACKER!$C:$C,Swaps_wk!$AQ114,PASTE_DQS_TRACKER!$E:$E,Swaps_wk!AC$2,PASTE_DQS_TRACKER!$A:$A,"&gt;="&amp;$A$1,PASTE_DQS_TRACKER!$A:$A,"&lt;="&amp;$A$2)</f>
        <v>0</v>
      </c>
      <c r="AD114" s="6">
        <f>SUMIFS(PASTE_DQS_TRACKER!$D:$D,PASTE_DQS_TRACKER!$C:$C,Swaps_wk!$AQ114,PASTE_DQS_TRACKER!$B:$B,Swaps_wk!AD$2,PASTE_DQS_TRACKER!$A:$A,"&gt;="&amp;$A$1,PASTE_DQS_TRACKER!$A:$A,"&lt;="&amp;$A$2)-SUMIFS(PASTE_DQS_TRACKER!$D:$D,PASTE_DQS_TRACKER!$C:$C,Swaps_wk!$AQ114,PASTE_DQS_TRACKER!$E:$E,Swaps_wk!AD$2,PASTE_DQS_TRACKER!$A:$A,"&gt;="&amp;$A$1,PASTE_DQS_TRACKER!$A:$A,"&lt;="&amp;$A$2)</f>
        <v>0</v>
      </c>
      <c r="AE114" s="6">
        <f>SUMIFS(PASTE_DQS_TRACKER!$D:$D,PASTE_DQS_TRACKER!$C:$C,Swaps_wk!$AQ114,PASTE_DQS_TRACKER!$B:$B,Swaps_wk!AE$2,PASTE_DQS_TRACKER!$A:$A,"&gt;="&amp;$A$1,PASTE_DQS_TRACKER!$A:$A,"&lt;="&amp;$A$2)-SUMIFS(PASTE_DQS_TRACKER!$D:$D,PASTE_DQS_TRACKER!$C:$C,Swaps_wk!$AQ114,PASTE_DQS_TRACKER!$E:$E,Swaps_wk!AE$2,PASTE_DQS_TRACKER!$A:$A,"&gt;="&amp;$A$1,PASTE_DQS_TRACKER!$A:$A,"&lt;="&amp;$A$2)</f>
        <v>0</v>
      </c>
      <c r="AF114" s="6">
        <f>SUMIFS(PASTE_DQS_TRACKER!$D:$D,PASTE_DQS_TRACKER!$C:$C,Swaps_wk!$AQ114,PASTE_DQS_TRACKER!$B:$B,Swaps_wk!AF$2,PASTE_DQS_TRACKER!$A:$A,"&gt;="&amp;$A$1,PASTE_DQS_TRACKER!$A:$A,"&lt;="&amp;$A$2)-SUMIFS(PASTE_DQS_TRACKER!$D:$D,PASTE_DQS_TRACKER!$C:$C,Swaps_wk!$AQ114,PASTE_DQS_TRACKER!$E:$E,Swaps_wk!AF$2,PASTE_DQS_TRACKER!$A:$A,"&gt;="&amp;$A$1,PASTE_DQS_TRACKER!$A:$A,"&lt;="&amp;$A$2)</f>
        <v>0</v>
      </c>
      <c r="AG114" s="6">
        <f>SUMIFS(PASTE_DQS_TRACKER!$D:$D,PASTE_DQS_TRACKER!$C:$C,Swaps_wk!$AQ114,PASTE_DQS_TRACKER!$B:$B,Swaps_wk!AG$2,PASTE_DQS_TRACKER!$A:$A,"&gt;="&amp;$A$1,PASTE_DQS_TRACKER!$A:$A,"&lt;="&amp;$A$2)-SUMIFS(PASTE_DQS_TRACKER!$D:$D,PASTE_DQS_TRACKER!$C:$C,Swaps_wk!$AQ114,PASTE_DQS_TRACKER!$E:$E,Swaps_wk!AG$2,PASTE_DQS_TRACKER!$A:$A,"&gt;="&amp;$A$1,PASTE_DQS_TRACKER!$A:$A,"&lt;="&amp;$A$2)</f>
        <v>0</v>
      </c>
      <c r="AH114" s="6">
        <f>SUMIFS(PASTE_DQS_TRACKER!$D:$D,PASTE_DQS_TRACKER!$C:$C,Swaps_wk!$AQ114,PASTE_DQS_TRACKER!$B:$B,Swaps_wk!AH$2,PASTE_DQS_TRACKER!$A:$A,"&gt;="&amp;$A$1,PASTE_DQS_TRACKER!$A:$A,"&lt;="&amp;$A$2)-SUMIFS(PASTE_DQS_TRACKER!$D:$D,PASTE_DQS_TRACKER!$C:$C,Swaps_wk!$AQ114,PASTE_DQS_TRACKER!$E:$E,Swaps_wk!AH$2,PASTE_DQS_TRACKER!$A:$A,"&gt;="&amp;$A$1,PASTE_DQS_TRACKER!$A:$A,"&lt;="&amp;$A$2)</f>
        <v>0</v>
      </c>
      <c r="AI114" s="6">
        <f>SUMIFS(PASTE_DQS_TRACKER!$D:$D,PASTE_DQS_TRACKER!$C:$C,Swaps_wk!$AQ114,PASTE_DQS_TRACKER!$B:$B,Swaps_wk!AI$2,PASTE_DQS_TRACKER!$A:$A,"&gt;="&amp;$A$1,PASTE_DQS_TRACKER!$A:$A,"&lt;="&amp;$A$2)-SUMIFS(PASTE_DQS_TRACKER!$D:$D,PASTE_DQS_TRACKER!$C:$C,Swaps_wk!$AQ114,PASTE_DQS_TRACKER!$E:$E,Swaps_wk!AI$2,PASTE_DQS_TRACKER!$A:$A,"&gt;="&amp;$A$1,PASTE_DQS_TRACKER!$A:$A,"&lt;="&amp;$A$2)</f>
        <v>0</v>
      </c>
      <c r="AJ114" s="6">
        <f>SUMIFS(PASTE_DQS_TRACKER!$D:$D,PASTE_DQS_TRACKER!$C:$C,Swaps_wk!$AQ114,PASTE_DQS_TRACKER!$B:$B,Swaps_wk!AJ$2,PASTE_DQS_TRACKER!$A:$A,"&gt;="&amp;$A$1,PASTE_DQS_TRACKER!$A:$A,"&lt;="&amp;$A$2)-SUMIFS(PASTE_DQS_TRACKER!$D:$D,PASTE_DQS_TRACKER!$C:$C,Swaps_wk!$AQ114,PASTE_DQS_TRACKER!$E:$E,Swaps_wk!AJ$2,PASTE_DQS_TRACKER!$A:$A,"&gt;="&amp;$A$1,PASTE_DQS_TRACKER!$A:$A,"&lt;="&amp;$A$2)</f>
        <v>0</v>
      </c>
      <c r="AK114" s="6">
        <f>SUMIFS(PASTE_DQS_TRACKER!$D:$D,PASTE_DQS_TRACKER!$C:$C,Swaps_wk!$AQ114,PASTE_DQS_TRACKER!$B:$B,Swaps_wk!AK$2,PASTE_DQS_TRACKER!$A:$A,"&gt;="&amp;$A$1,PASTE_DQS_TRACKER!$A:$A,"&lt;="&amp;$A$2)-SUMIFS(PASTE_DQS_TRACKER!$D:$D,PASTE_DQS_TRACKER!$C:$C,Swaps_wk!$AQ114,PASTE_DQS_TRACKER!$E:$E,Swaps_wk!AK$2,PASTE_DQS_TRACKER!$A:$A,"&gt;="&amp;$A$1,PASTE_DQS_TRACKER!$A:$A,"&lt;="&amp;$A$2)</f>
        <v>0</v>
      </c>
      <c r="AL114" s="6">
        <f>SUMIFS(PASTE_DQS_TRACKER!$D:$D,PASTE_DQS_TRACKER!$C:$C,Swaps_wk!$AQ114,PASTE_DQS_TRACKER!$B:$B,Swaps_wk!AL$2,PASTE_DQS_TRACKER!$A:$A,"&gt;="&amp;$A$1,PASTE_DQS_TRACKER!$A:$A,"&lt;="&amp;$A$2)-SUMIFS(PASTE_DQS_TRACKER!$D:$D,PASTE_DQS_TRACKER!$C:$C,Swaps_wk!$AQ114,PASTE_DQS_TRACKER!$E:$E,Swaps_wk!AL$2,PASTE_DQS_TRACKER!$A:$A,"&gt;="&amp;$A$1,PASTE_DQS_TRACKER!$A:$A,"&lt;="&amp;$A$2)</f>
        <v>0</v>
      </c>
      <c r="AM114" s="6">
        <f>SUMIFS(PASTE_DQS_TRACKER!$D:$D,PASTE_DQS_TRACKER!$C:$C,Swaps_wk!$AQ114,PASTE_DQS_TRACKER!$B:$B,Swaps_wk!AM$2,PASTE_DQS_TRACKER!$A:$A,"&gt;="&amp;$A$1,PASTE_DQS_TRACKER!$A:$A,"&lt;="&amp;$A$2)-SUMIFS(PASTE_DQS_TRACKER!$D:$D,PASTE_DQS_TRACKER!$C:$C,Swaps_wk!$AQ114,PASTE_DQS_TRACKER!$E:$E,Swaps_wk!AM$2,PASTE_DQS_TRACKER!$A:$A,"&gt;="&amp;$A$1,PASTE_DQS_TRACKER!$A:$A,"&lt;="&amp;$A$2)</f>
        <v>0</v>
      </c>
      <c r="AN114" s="6">
        <f>SUMIFS(PASTE_DQS_TRACKER!$D:$D,PASTE_DQS_TRACKER!$C:$C,Swaps_wk!$AQ114,PASTE_DQS_TRACKER!$B:$B,Swaps_wk!AN$2,PASTE_DQS_TRACKER!$A:$A,"&gt;="&amp;$A$1,PASTE_DQS_TRACKER!$A:$A,"&lt;="&amp;$A$2)-SUMIFS(PASTE_DQS_TRACKER!$D:$D,PASTE_DQS_TRACKER!$C:$C,Swaps_wk!$AQ114,PASTE_DQS_TRACKER!$E:$E,Swaps_wk!AN$2,PASTE_DQS_TRACKER!$A:$A,"&gt;="&amp;$A$1,PASTE_DQS_TRACKER!$A:$A,"&lt;="&amp;$A$2)</f>
        <v>0</v>
      </c>
      <c r="AO114" s="6">
        <f t="shared" si="2"/>
        <v>0</v>
      </c>
      <c r="AP114">
        <v>113</v>
      </c>
      <c r="AQ114" t="str">
        <f t="shared" si="4"/>
        <v>POK/7/3411</v>
      </c>
    </row>
    <row r="115" spans="1:43" x14ac:dyDescent="0.25">
      <c r="A115" t="s">
        <v>349</v>
      </c>
      <c r="B115" s="6">
        <f>SUMIFS(PASTE_DQS_TRACKER!$D:$D,PASTE_DQS_TRACKER!$C:$C,Swaps_wk!$AQ115,PASTE_DQS_TRACKER!$B:$B,Swaps_wk!B$2,PASTE_DQS_TRACKER!$A:$A,"&gt;="&amp;$A$1,PASTE_DQS_TRACKER!$A:$A,"&lt;="&amp;$A$2)-SUMIFS(PASTE_DQS_TRACKER!$D:$D,PASTE_DQS_TRACKER!$C:$C,Swaps_wk!$AQ115,PASTE_DQS_TRACKER!$E:$E,Swaps_wk!B$2,PASTE_DQS_TRACKER!$A:$A,"&gt;="&amp;$A$1,PASTE_DQS_TRACKER!$A:$A,"&lt;="&amp;$A$2)</f>
        <v>0</v>
      </c>
      <c r="C115" s="6">
        <f>SUMIFS(PASTE_DQS_TRACKER!$D:$D,PASTE_DQS_TRACKER!$C:$C,Swaps_wk!$AQ115,PASTE_DQS_TRACKER!$B:$B,Swaps_wk!C$2,PASTE_DQS_TRACKER!$A:$A,"&gt;="&amp;$A$1,PASTE_DQS_TRACKER!$A:$A,"&lt;="&amp;$A$2)-SUMIFS(PASTE_DQS_TRACKER!$D:$D,PASTE_DQS_TRACKER!$C:$C,Swaps_wk!$AQ115,PASTE_DQS_TRACKER!$E:$E,Swaps_wk!C$2,PASTE_DQS_TRACKER!$A:$A,"&gt;="&amp;$A$1,PASTE_DQS_TRACKER!$A:$A,"&lt;="&amp;$A$2)</f>
        <v>0</v>
      </c>
      <c r="D115" s="6">
        <f>SUMIFS(PASTE_DQS_TRACKER!$D:$D,PASTE_DQS_TRACKER!$C:$C,Swaps_wk!$AQ115,PASTE_DQS_TRACKER!$B:$B,Swaps_wk!D$2,PASTE_DQS_TRACKER!$A:$A,"&gt;="&amp;$A$1,PASTE_DQS_TRACKER!$A:$A,"&lt;="&amp;$A$2)-SUMIFS(PASTE_DQS_TRACKER!$D:$D,PASTE_DQS_TRACKER!$C:$C,Swaps_wk!$AQ115,PASTE_DQS_TRACKER!$E:$E,Swaps_wk!D$2,PASTE_DQS_TRACKER!$A:$A,"&gt;="&amp;$A$1,PASTE_DQS_TRACKER!$A:$A,"&lt;="&amp;$A$2)</f>
        <v>0</v>
      </c>
      <c r="E115" s="6">
        <f>SUMIFS(PASTE_DQS_TRACKER!$D:$D,PASTE_DQS_TRACKER!$C:$C,Swaps_wk!$AQ115,PASTE_DQS_TRACKER!$B:$B,Swaps_wk!E$2,PASTE_DQS_TRACKER!$A:$A,"&gt;="&amp;$A$1,PASTE_DQS_TRACKER!$A:$A,"&lt;="&amp;$A$2)-SUMIFS(PASTE_DQS_TRACKER!$D:$D,PASTE_DQS_TRACKER!$C:$C,Swaps_wk!$AQ115,PASTE_DQS_TRACKER!$E:$E,Swaps_wk!E$2,PASTE_DQS_TRACKER!$A:$A,"&gt;="&amp;$A$1,PASTE_DQS_TRACKER!$A:$A,"&lt;="&amp;$A$2)</f>
        <v>0</v>
      </c>
      <c r="F115" s="6">
        <f>SUMIFS(PASTE_DQS_TRACKER!$D:$D,PASTE_DQS_TRACKER!$C:$C,Swaps_wk!$AQ115,PASTE_DQS_TRACKER!$B:$B,Swaps_wk!F$2,PASTE_DQS_TRACKER!$A:$A,"&gt;="&amp;$A$1,PASTE_DQS_TRACKER!$A:$A,"&lt;="&amp;$A$2)-SUMIFS(PASTE_DQS_TRACKER!$D:$D,PASTE_DQS_TRACKER!$C:$C,Swaps_wk!$AQ115,PASTE_DQS_TRACKER!$E:$E,Swaps_wk!F$2,PASTE_DQS_TRACKER!$A:$A,"&gt;="&amp;$A$1,PASTE_DQS_TRACKER!$A:$A,"&lt;="&amp;$A$2)</f>
        <v>0</v>
      </c>
      <c r="G115" s="6">
        <f>SUMIFS(PASTE_DQS_TRACKER!$D:$D,PASTE_DQS_TRACKER!$C:$C,Swaps_wk!$AQ115,PASTE_DQS_TRACKER!$B:$B,Swaps_wk!G$2,PASTE_DQS_TRACKER!$A:$A,"&gt;="&amp;$A$1,PASTE_DQS_TRACKER!$A:$A,"&lt;="&amp;$A$2)-SUMIFS(PASTE_DQS_TRACKER!$D:$D,PASTE_DQS_TRACKER!$C:$C,Swaps_wk!$AQ115,PASTE_DQS_TRACKER!$E:$E,Swaps_wk!G$2,PASTE_DQS_TRACKER!$A:$A,"&gt;="&amp;$A$1,PASTE_DQS_TRACKER!$A:$A,"&lt;="&amp;$A$2)</f>
        <v>0</v>
      </c>
      <c r="H115" s="6">
        <f>SUMIFS(PASTE_DQS_TRACKER!$D:$D,PASTE_DQS_TRACKER!$C:$C,Swaps_wk!$AQ115,PASTE_DQS_TRACKER!$B:$B,Swaps_wk!H$2,PASTE_DQS_TRACKER!$A:$A,"&gt;="&amp;$A$1,PASTE_DQS_TRACKER!$A:$A,"&lt;="&amp;$A$2)-SUMIFS(PASTE_DQS_TRACKER!$D:$D,PASTE_DQS_TRACKER!$C:$C,Swaps_wk!$AQ115,PASTE_DQS_TRACKER!$E:$E,Swaps_wk!H$2,PASTE_DQS_TRACKER!$A:$A,"&gt;="&amp;$A$1,PASTE_DQS_TRACKER!$A:$A,"&lt;="&amp;$A$2)</f>
        <v>0</v>
      </c>
      <c r="I115" s="6">
        <f>SUMIFS(PASTE_DQS_TRACKER!$D:$D,PASTE_DQS_TRACKER!$C:$C,Swaps_wk!$AQ115,PASTE_DQS_TRACKER!$B:$B,Swaps_wk!I$2,PASTE_DQS_TRACKER!$A:$A,"&gt;="&amp;$A$1,PASTE_DQS_TRACKER!$A:$A,"&lt;="&amp;$A$2)-SUMIFS(PASTE_DQS_TRACKER!$D:$D,PASTE_DQS_TRACKER!$C:$C,Swaps_wk!$AQ115,PASTE_DQS_TRACKER!$E:$E,Swaps_wk!I$2,PASTE_DQS_TRACKER!$A:$A,"&gt;="&amp;$A$1,PASTE_DQS_TRACKER!$A:$A,"&lt;="&amp;$A$2)</f>
        <v>0</v>
      </c>
      <c r="J115" s="6">
        <f>SUMIFS(PASTE_DQS_TRACKER!$D:$D,PASTE_DQS_TRACKER!$C:$C,Swaps_wk!$AQ115,PASTE_DQS_TRACKER!$B:$B,Swaps_wk!J$2,PASTE_DQS_TRACKER!$A:$A,"&gt;="&amp;$A$1,PASTE_DQS_TRACKER!$A:$A,"&lt;="&amp;$A$2)-SUMIFS(PASTE_DQS_TRACKER!$D:$D,PASTE_DQS_TRACKER!$C:$C,Swaps_wk!$AQ115,PASTE_DQS_TRACKER!$E:$E,Swaps_wk!J$2,PASTE_DQS_TRACKER!$A:$A,"&gt;="&amp;$A$1,PASTE_DQS_TRACKER!$A:$A,"&lt;="&amp;$A$2)</f>
        <v>0</v>
      </c>
      <c r="K115" s="6">
        <f>SUMIFS(PASTE_DQS_TRACKER!$D:$D,PASTE_DQS_TRACKER!$C:$C,Swaps_wk!$AQ115,PASTE_DQS_TRACKER!$B:$B,Swaps_wk!K$2,PASTE_DQS_TRACKER!$A:$A,"&gt;="&amp;$A$1,PASTE_DQS_TRACKER!$A:$A,"&lt;="&amp;$A$2)-SUMIFS(PASTE_DQS_TRACKER!$D:$D,PASTE_DQS_TRACKER!$C:$C,Swaps_wk!$AQ115,PASTE_DQS_TRACKER!$E:$E,Swaps_wk!K$2,PASTE_DQS_TRACKER!$A:$A,"&gt;="&amp;$A$1,PASTE_DQS_TRACKER!$A:$A,"&lt;="&amp;$A$2)</f>
        <v>0</v>
      </c>
      <c r="L115" s="6">
        <f>SUMIFS(PASTE_DQS_TRACKER!$D:$D,PASTE_DQS_TRACKER!$C:$C,Swaps_wk!$AQ115,PASTE_DQS_TRACKER!$B:$B,Swaps_wk!L$2,PASTE_DQS_TRACKER!$A:$A,"&gt;="&amp;$A$1,PASTE_DQS_TRACKER!$A:$A,"&lt;="&amp;$A$2)-SUMIFS(PASTE_DQS_TRACKER!$D:$D,PASTE_DQS_TRACKER!$C:$C,Swaps_wk!$AQ115,PASTE_DQS_TRACKER!$E:$E,Swaps_wk!L$2,PASTE_DQS_TRACKER!$A:$A,"&gt;="&amp;$A$1,PASTE_DQS_TRACKER!$A:$A,"&lt;="&amp;$A$2)</f>
        <v>0</v>
      </c>
      <c r="M115" s="6">
        <f>SUMIFS(PASTE_DQS_TRACKER!$D:$D,PASTE_DQS_TRACKER!$C:$C,Swaps_wk!$AQ115,PASTE_DQS_TRACKER!$B:$B,Swaps_wk!M$2,PASTE_DQS_TRACKER!$A:$A,"&gt;="&amp;$A$1,PASTE_DQS_TRACKER!$A:$A,"&lt;="&amp;$A$2)-SUMIFS(PASTE_DQS_TRACKER!$D:$D,PASTE_DQS_TRACKER!$C:$C,Swaps_wk!$AQ115,PASTE_DQS_TRACKER!$E:$E,Swaps_wk!M$2,PASTE_DQS_TRACKER!$A:$A,"&gt;="&amp;$A$1,PASTE_DQS_TRACKER!$A:$A,"&lt;="&amp;$A$2)</f>
        <v>0</v>
      </c>
      <c r="N115" s="6">
        <f>SUMIFS(PASTE_DQS_TRACKER!$D:$D,PASTE_DQS_TRACKER!$C:$C,Swaps_wk!$AQ115,PASTE_DQS_TRACKER!$B:$B,Swaps_wk!N$2,PASTE_DQS_TRACKER!$A:$A,"&gt;="&amp;$A$1,PASTE_DQS_TRACKER!$A:$A,"&lt;="&amp;$A$2)-SUMIFS(PASTE_DQS_TRACKER!$D:$D,PASTE_DQS_TRACKER!$C:$C,Swaps_wk!$AQ115,PASTE_DQS_TRACKER!$E:$E,Swaps_wk!N$2,PASTE_DQS_TRACKER!$A:$A,"&gt;="&amp;$A$1,PASTE_DQS_TRACKER!$A:$A,"&lt;="&amp;$A$2)</f>
        <v>0</v>
      </c>
      <c r="O115" s="6">
        <f>SUMIFS(PASTE_DQS_TRACKER!$D:$D,PASTE_DQS_TRACKER!$C:$C,Swaps_wk!$AQ115,PASTE_DQS_TRACKER!$B:$B,Swaps_wk!O$2,PASTE_DQS_TRACKER!$A:$A,"&gt;="&amp;$A$1,PASTE_DQS_TRACKER!$A:$A,"&lt;="&amp;$A$2)-SUMIFS(PASTE_DQS_TRACKER!$D:$D,PASTE_DQS_TRACKER!$C:$C,Swaps_wk!$AQ115,PASTE_DQS_TRACKER!$E:$E,Swaps_wk!O$2,PASTE_DQS_TRACKER!$A:$A,"&gt;="&amp;$A$1,PASTE_DQS_TRACKER!$A:$A,"&lt;="&amp;$A$2)</f>
        <v>0</v>
      </c>
      <c r="P115" s="6">
        <f>SUMIFS(PASTE_DQS_TRACKER!$D:$D,PASTE_DQS_TRACKER!$C:$C,Swaps_wk!$AQ115,PASTE_DQS_TRACKER!$B:$B,Swaps_wk!P$2,PASTE_DQS_TRACKER!$A:$A,"&gt;="&amp;$A$1,PASTE_DQS_TRACKER!$A:$A,"&lt;="&amp;$A$2)-SUMIFS(PASTE_DQS_TRACKER!$D:$D,PASTE_DQS_TRACKER!$C:$C,Swaps_wk!$AQ115,PASTE_DQS_TRACKER!$E:$E,Swaps_wk!P$2,PASTE_DQS_TRACKER!$A:$A,"&gt;="&amp;$A$1,PASTE_DQS_TRACKER!$A:$A,"&lt;="&amp;$A$2)</f>
        <v>0</v>
      </c>
      <c r="Q115" s="6">
        <f>SUMIFS(PASTE_DQS_TRACKER!$D:$D,PASTE_DQS_TRACKER!$C:$C,Swaps_wk!$AQ115,PASTE_DQS_TRACKER!$B:$B,Swaps_wk!Q$2,PASTE_DQS_TRACKER!$A:$A,"&gt;="&amp;$A$1,PASTE_DQS_TRACKER!$A:$A,"&lt;="&amp;$A$2)-SUMIFS(PASTE_DQS_TRACKER!$D:$D,PASTE_DQS_TRACKER!$C:$C,Swaps_wk!$AQ115,PASTE_DQS_TRACKER!$E:$E,Swaps_wk!Q$2,PASTE_DQS_TRACKER!$A:$A,"&gt;="&amp;$A$1,PASTE_DQS_TRACKER!$A:$A,"&lt;="&amp;$A$2)</f>
        <v>0</v>
      </c>
      <c r="R115" s="6">
        <f>SUMIFS(PASTE_DQS_TRACKER!$D:$D,PASTE_DQS_TRACKER!$C:$C,Swaps_wk!$AQ115,PASTE_DQS_TRACKER!$B:$B,Swaps_wk!R$2,PASTE_DQS_TRACKER!$A:$A,"&gt;="&amp;$A$1,PASTE_DQS_TRACKER!$A:$A,"&lt;="&amp;$A$2)-SUMIFS(PASTE_DQS_TRACKER!$D:$D,PASTE_DQS_TRACKER!$C:$C,Swaps_wk!$AQ115,PASTE_DQS_TRACKER!$E:$E,Swaps_wk!R$2,PASTE_DQS_TRACKER!$A:$A,"&gt;="&amp;$A$1,PASTE_DQS_TRACKER!$A:$A,"&lt;="&amp;$A$2)</f>
        <v>0</v>
      </c>
      <c r="S115" s="6">
        <f>SUMIFS(PASTE_DQS_TRACKER!$D:$D,PASTE_DQS_TRACKER!$C:$C,Swaps_wk!$AQ115,PASTE_DQS_TRACKER!$B:$B,Swaps_wk!S$2,PASTE_DQS_TRACKER!$A:$A,"&gt;="&amp;$A$1,PASTE_DQS_TRACKER!$A:$A,"&lt;="&amp;$A$2)-SUMIFS(PASTE_DQS_TRACKER!$D:$D,PASTE_DQS_TRACKER!$C:$C,Swaps_wk!$AQ115,PASTE_DQS_TRACKER!$E:$E,Swaps_wk!S$2,PASTE_DQS_TRACKER!$A:$A,"&gt;="&amp;$A$1,PASTE_DQS_TRACKER!$A:$A,"&lt;="&amp;$A$2)</f>
        <v>0</v>
      </c>
      <c r="T115" s="6">
        <f>SUMIFS(PASTE_DQS_TRACKER!$D:$D,PASTE_DQS_TRACKER!$C:$C,Swaps_wk!$AQ115,PASTE_DQS_TRACKER!$B:$B,Swaps_wk!T$2,PASTE_DQS_TRACKER!$A:$A,"&gt;="&amp;$A$1,PASTE_DQS_TRACKER!$A:$A,"&lt;="&amp;$A$2)-SUMIFS(PASTE_DQS_TRACKER!$D:$D,PASTE_DQS_TRACKER!$C:$C,Swaps_wk!$AQ115,PASTE_DQS_TRACKER!$E:$E,Swaps_wk!T$2,PASTE_DQS_TRACKER!$A:$A,"&gt;="&amp;$A$1,PASTE_DQS_TRACKER!$A:$A,"&lt;="&amp;$A$2)</f>
        <v>0</v>
      </c>
      <c r="U115" s="6">
        <f>SUMIFS(PASTE_DQS_TRACKER!$D:$D,PASTE_DQS_TRACKER!$C:$C,Swaps_wk!$AQ115,PASTE_DQS_TRACKER!$B:$B,Swaps_wk!U$2,PASTE_DQS_TRACKER!$A:$A,"&gt;="&amp;$A$1,PASTE_DQS_TRACKER!$A:$A,"&lt;="&amp;$A$2)-SUMIFS(PASTE_DQS_TRACKER!$D:$D,PASTE_DQS_TRACKER!$C:$C,Swaps_wk!$AQ115,PASTE_DQS_TRACKER!$E:$E,Swaps_wk!U$2,PASTE_DQS_TRACKER!$A:$A,"&gt;="&amp;$A$1,PASTE_DQS_TRACKER!$A:$A,"&lt;="&amp;$A$2)</f>
        <v>0</v>
      </c>
      <c r="V115" s="6">
        <f>SUMIFS(PASTE_DQS_TRACKER!$D:$D,PASTE_DQS_TRACKER!$C:$C,Swaps_wk!$AQ115,PASTE_DQS_TRACKER!$B:$B,Swaps_wk!V$2,PASTE_DQS_TRACKER!$A:$A,"&gt;="&amp;$A$1,PASTE_DQS_TRACKER!$A:$A,"&lt;="&amp;$A$2)-SUMIFS(PASTE_DQS_TRACKER!$D:$D,PASTE_DQS_TRACKER!$C:$C,Swaps_wk!$AQ115,PASTE_DQS_TRACKER!$E:$E,Swaps_wk!V$2,PASTE_DQS_TRACKER!$A:$A,"&gt;="&amp;$A$1,PASTE_DQS_TRACKER!$A:$A,"&lt;="&amp;$A$2)</f>
        <v>0</v>
      </c>
      <c r="W115" s="6">
        <f>SUMIFS(PASTE_DQS_TRACKER!$D:$D,PASTE_DQS_TRACKER!$C:$C,Swaps_wk!$AQ115,PASTE_DQS_TRACKER!$B:$B,Swaps_wk!W$2,PASTE_DQS_TRACKER!$A:$A,"&gt;="&amp;$A$1,PASTE_DQS_TRACKER!$A:$A,"&lt;="&amp;$A$2)-SUMIFS(PASTE_DQS_TRACKER!$D:$D,PASTE_DQS_TRACKER!$C:$C,Swaps_wk!$AQ115,PASTE_DQS_TRACKER!$E:$E,Swaps_wk!W$2,PASTE_DQS_TRACKER!$A:$A,"&gt;="&amp;$A$1,PASTE_DQS_TRACKER!$A:$A,"&lt;="&amp;$A$2)</f>
        <v>0</v>
      </c>
      <c r="X115" s="6">
        <f>SUMIFS(PASTE_DQS_TRACKER!$D:$D,PASTE_DQS_TRACKER!$C:$C,Swaps_wk!$AQ115,PASTE_DQS_TRACKER!$B:$B,Swaps_wk!X$2,PASTE_DQS_TRACKER!$A:$A,"&gt;="&amp;$A$1,PASTE_DQS_TRACKER!$A:$A,"&lt;="&amp;$A$2)-SUMIFS(PASTE_DQS_TRACKER!$D:$D,PASTE_DQS_TRACKER!$C:$C,Swaps_wk!$AQ115,PASTE_DQS_TRACKER!$E:$E,Swaps_wk!X$2,PASTE_DQS_TRACKER!$A:$A,"&gt;="&amp;$A$1,PASTE_DQS_TRACKER!$A:$A,"&lt;="&amp;$A$2)</f>
        <v>0</v>
      </c>
      <c r="Y115" s="6">
        <f>SUMIFS(PASTE_DQS_TRACKER!$D:$D,PASTE_DQS_TRACKER!$C:$C,Swaps_wk!$AQ115,PASTE_DQS_TRACKER!$B:$B,Swaps_wk!Y$2,PASTE_DQS_TRACKER!$A:$A,"&gt;="&amp;$A$1,PASTE_DQS_TRACKER!$A:$A,"&lt;="&amp;$A$2)-SUMIFS(PASTE_DQS_TRACKER!$D:$D,PASTE_DQS_TRACKER!$C:$C,Swaps_wk!$AQ115,PASTE_DQS_TRACKER!$E:$E,Swaps_wk!Y$2,PASTE_DQS_TRACKER!$A:$A,"&gt;="&amp;$A$1,PASTE_DQS_TRACKER!$A:$A,"&lt;="&amp;$A$2)</f>
        <v>0</v>
      </c>
      <c r="Z115" s="6">
        <f>SUMIFS(PASTE_DQS_TRACKER!$D:$D,PASTE_DQS_TRACKER!$C:$C,Swaps_wk!$AQ115,PASTE_DQS_TRACKER!$B:$B,Swaps_wk!Z$2,PASTE_DQS_TRACKER!$A:$A,"&gt;="&amp;$A$1,PASTE_DQS_TRACKER!$A:$A,"&lt;="&amp;$A$2)-SUMIFS(PASTE_DQS_TRACKER!$D:$D,PASTE_DQS_TRACKER!$C:$C,Swaps_wk!$AQ115,PASTE_DQS_TRACKER!$E:$E,Swaps_wk!Z$2,PASTE_DQS_TRACKER!$A:$A,"&gt;="&amp;$A$1,PASTE_DQS_TRACKER!$A:$A,"&lt;="&amp;$A$2)</f>
        <v>0</v>
      </c>
      <c r="AA115" s="6">
        <f>SUMIFS(PASTE_DQS_TRACKER!$D:$D,PASTE_DQS_TRACKER!$C:$C,Swaps_wk!$AQ115,PASTE_DQS_TRACKER!$B:$B,Swaps_wk!AA$2,PASTE_DQS_TRACKER!$A:$A,"&gt;="&amp;$A$1,PASTE_DQS_TRACKER!$A:$A,"&lt;="&amp;$A$2)-SUMIFS(PASTE_DQS_TRACKER!$D:$D,PASTE_DQS_TRACKER!$C:$C,Swaps_wk!$AQ115,PASTE_DQS_TRACKER!$E:$E,Swaps_wk!AA$2,PASTE_DQS_TRACKER!$A:$A,"&gt;="&amp;$A$1,PASTE_DQS_TRACKER!$A:$A,"&lt;="&amp;$A$2)</f>
        <v>0</v>
      </c>
      <c r="AB115" s="6">
        <f>SUMIFS(PASTE_DQS_TRACKER!$D:$D,PASTE_DQS_TRACKER!$C:$C,Swaps_wk!$AQ115,PASTE_DQS_TRACKER!$B:$B,Swaps_wk!AB$2,PASTE_DQS_TRACKER!$A:$A,"&gt;="&amp;$A$1,PASTE_DQS_TRACKER!$A:$A,"&lt;="&amp;$A$2)-SUMIFS(PASTE_DQS_TRACKER!$D:$D,PASTE_DQS_TRACKER!$C:$C,Swaps_wk!$AQ115,PASTE_DQS_TRACKER!$E:$E,Swaps_wk!AB$2,PASTE_DQS_TRACKER!$A:$A,"&gt;="&amp;$A$1,PASTE_DQS_TRACKER!$A:$A,"&lt;="&amp;$A$2)</f>
        <v>0</v>
      </c>
      <c r="AC115" s="6">
        <f>SUMIFS(PASTE_DQS_TRACKER!$D:$D,PASTE_DQS_TRACKER!$C:$C,Swaps_wk!$AQ115,PASTE_DQS_TRACKER!$B:$B,Swaps_wk!AC$2,PASTE_DQS_TRACKER!$A:$A,"&gt;="&amp;$A$1,PASTE_DQS_TRACKER!$A:$A,"&lt;="&amp;$A$2)-SUMIFS(PASTE_DQS_TRACKER!$D:$D,PASTE_DQS_TRACKER!$C:$C,Swaps_wk!$AQ115,PASTE_DQS_TRACKER!$E:$E,Swaps_wk!AC$2,PASTE_DQS_TRACKER!$A:$A,"&gt;="&amp;$A$1,PASTE_DQS_TRACKER!$A:$A,"&lt;="&amp;$A$2)</f>
        <v>0</v>
      </c>
      <c r="AD115" s="6">
        <f>SUMIFS(PASTE_DQS_TRACKER!$D:$D,PASTE_DQS_TRACKER!$C:$C,Swaps_wk!$AQ115,PASTE_DQS_TRACKER!$B:$B,Swaps_wk!AD$2,PASTE_DQS_TRACKER!$A:$A,"&gt;="&amp;$A$1,PASTE_DQS_TRACKER!$A:$A,"&lt;="&amp;$A$2)-SUMIFS(PASTE_DQS_TRACKER!$D:$D,PASTE_DQS_TRACKER!$C:$C,Swaps_wk!$AQ115,PASTE_DQS_TRACKER!$E:$E,Swaps_wk!AD$2,PASTE_DQS_TRACKER!$A:$A,"&gt;="&amp;$A$1,PASTE_DQS_TRACKER!$A:$A,"&lt;="&amp;$A$2)</f>
        <v>0</v>
      </c>
      <c r="AE115" s="6">
        <f>SUMIFS(PASTE_DQS_TRACKER!$D:$D,PASTE_DQS_TRACKER!$C:$C,Swaps_wk!$AQ115,PASTE_DQS_TRACKER!$B:$B,Swaps_wk!AE$2,PASTE_DQS_TRACKER!$A:$A,"&gt;="&amp;$A$1,PASTE_DQS_TRACKER!$A:$A,"&lt;="&amp;$A$2)-SUMIFS(PASTE_DQS_TRACKER!$D:$D,PASTE_DQS_TRACKER!$C:$C,Swaps_wk!$AQ115,PASTE_DQS_TRACKER!$E:$E,Swaps_wk!AE$2,PASTE_DQS_TRACKER!$A:$A,"&gt;="&amp;$A$1,PASTE_DQS_TRACKER!$A:$A,"&lt;="&amp;$A$2)</f>
        <v>0</v>
      </c>
      <c r="AF115" s="6">
        <f>SUMIFS(PASTE_DQS_TRACKER!$D:$D,PASTE_DQS_TRACKER!$C:$C,Swaps_wk!$AQ115,PASTE_DQS_TRACKER!$B:$B,Swaps_wk!AF$2,PASTE_DQS_TRACKER!$A:$A,"&gt;="&amp;$A$1,PASTE_DQS_TRACKER!$A:$A,"&lt;="&amp;$A$2)-SUMIFS(PASTE_DQS_TRACKER!$D:$D,PASTE_DQS_TRACKER!$C:$C,Swaps_wk!$AQ115,PASTE_DQS_TRACKER!$E:$E,Swaps_wk!AF$2,PASTE_DQS_TRACKER!$A:$A,"&gt;="&amp;$A$1,PASTE_DQS_TRACKER!$A:$A,"&lt;="&amp;$A$2)</f>
        <v>0</v>
      </c>
      <c r="AG115" s="6">
        <f>SUMIFS(PASTE_DQS_TRACKER!$D:$D,PASTE_DQS_TRACKER!$C:$C,Swaps_wk!$AQ115,PASTE_DQS_TRACKER!$B:$B,Swaps_wk!AG$2,PASTE_DQS_TRACKER!$A:$A,"&gt;="&amp;$A$1,PASTE_DQS_TRACKER!$A:$A,"&lt;="&amp;$A$2)-SUMIFS(PASTE_DQS_TRACKER!$D:$D,PASTE_DQS_TRACKER!$C:$C,Swaps_wk!$AQ115,PASTE_DQS_TRACKER!$E:$E,Swaps_wk!AG$2,PASTE_DQS_TRACKER!$A:$A,"&gt;="&amp;$A$1,PASTE_DQS_TRACKER!$A:$A,"&lt;="&amp;$A$2)</f>
        <v>0</v>
      </c>
      <c r="AH115" s="6">
        <f>SUMIFS(PASTE_DQS_TRACKER!$D:$D,PASTE_DQS_TRACKER!$C:$C,Swaps_wk!$AQ115,PASTE_DQS_TRACKER!$B:$B,Swaps_wk!AH$2,PASTE_DQS_TRACKER!$A:$A,"&gt;="&amp;$A$1,PASTE_DQS_TRACKER!$A:$A,"&lt;="&amp;$A$2)-SUMIFS(PASTE_DQS_TRACKER!$D:$D,PASTE_DQS_TRACKER!$C:$C,Swaps_wk!$AQ115,PASTE_DQS_TRACKER!$E:$E,Swaps_wk!AH$2,PASTE_DQS_TRACKER!$A:$A,"&gt;="&amp;$A$1,PASTE_DQS_TRACKER!$A:$A,"&lt;="&amp;$A$2)</f>
        <v>0</v>
      </c>
      <c r="AI115" s="6">
        <f>SUMIFS(PASTE_DQS_TRACKER!$D:$D,PASTE_DQS_TRACKER!$C:$C,Swaps_wk!$AQ115,PASTE_DQS_TRACKER!$B:$B,Swaps_wk!AI$2,PASTE_DQS_TRACKER!$A:$A,"&gt;="&amp;$A$1,PASTE_DQS_TRACKER!$A:$A,"&lt;="&amp;$A$2)-SUMIFS(PASTE_DQS_TRACKER!$D:$D,PASTE_DQS_TRACKER!$C:$C,Swaps_wk!$AQ115,PASTE_DQS_TRACKER!$E:$E,Swaps_wk!AI$2,PASTE_DQS_TRACKER!$A:$A,"&gt;="&amp;$A$1,PASTE_DQS_TRACKER!$A:$A,"&lt;="&amp;$A$2)</f>
        <v>0</v>
      </c>
      <c r="AJ115" s="6">
        <f>SUMIFS(PASTE_DQS_TRACKER!$D:$D,PASTE_DQS_TRACKER!$C:$C,Swaps_wk!$AQ115,PASTE_DQS_TRACKER!$B:$B,Swaps_wk!AJ$2,PASTE_DQS_TRACKER!$A:$A,"&gt;="&amp;$A$1,PASTE_DQS_TRACKER!$A:$A,"&lt;="&amp;$A$2)-SUMIFS(PASTE_DQS_TRACKER!$D:$D,PASTE_DQS_TRACKER!$C:$C,Swaps_wk!$AQ115,PASTE_DQS_TRACKER!$E:$E,Swaps_wk!AJ$2,PASTE_DQS_TRACKER!$A:$A,"&gt;="&amp;$A$1,PASTE_DQS_TRACKER!$A:$A,"&lt;="&amp;$A$2)</f>
        <v>0</v>
      </c>
      <c r="AK115" s="6">
        <f>SUMIFS(PASTE_DQS_TRACKER!$D:$D,PASTE_DQS_TRACKER!$C:$C,Swaps_wk!$AQ115,PASTE_DQS_TRACKER!$B:$B,Swaps_wk!AK$2,PASTE_DQS_TRACKER!$A:$A,"&gt;="&amp;$A$1,PASTE_DQS_TRACKER!$A:$A,"&lt;="&amp;$A$2)-SUMIFS(PASTE_DQS_TRACKER!$D:$D,PASTE_DQS_TRACKER!$C:$C,Swaps_wk!$AQ115,PASTE_DQS_TRACKER!$E:$E,Swaps_wk!AK$2,PASTE_DQS_TRACKER!$A:$A,"&gt;="&amp;$A$1,PASTE_DQS_TRACKER!$A:$A,"&lt;="&amp;$A$2)</f>
        <v>0</v>
      </c>
      <c r="AL115" s="6">
        <f>SUMIFS(PASTE_DQS_TRACKER!$D:$D,PASTE_DQS_TRACKER!$C:$C,Swaps_wk!$AQ115,PASTE_DQS_TRACKER!$B:$B,Swaps_wk!AL$2,PASTE_DQS_TRACKER!$A:$A,"&gt;="&amp;$A$1,PASTE_DQS_TRACKER!$A:$A,"&lt;="&amp;$A$2)-SUMIFS(PASTE_DQS_TRACKER!$D:$D,PASTE_DQS_TRACKER!$C:$C,Swaps_wk!$AQ115,PASTE_DQS_TRACKER!$E:$E,Swaps_wk!AL$2,PASTE_DQS_TRACKER!$A:$A,"&gt;="&amp;$A$1,PASTE_DQS_TRACKER!$A:$A,"&lt;="&amp;$A$2)</f>
        <v>0</v>
      </c>
      <c r="AM115" s="6">
        <f>SUMIFS(PASTE_DQS_TRACKER!$D:$D,PASTE_DQS_TRACKER!$C:$C,Swaps_wk!$AQ115,PASTE_DQS_TRACKER!$B:$B,Swaps_wk!AM$2,PASTE_DQS_TRACKER!$A:$A,"&gt;="&amp;$A$1,PASTE_DQS_TRACKER!$A:$A,"&lt;="&amp;$A$2)-SUMIFS(PASTE_DQS_TRACKER!$D:$D,PASTE_DQS_TRACKER!$C:$C,Swaps_wk!$AQ115,PASTE_DQS_TRACKER!$E:$E,Swaps_wk!AM$2,PASTE_DQS_TRACKER!$A:$A,"&gt;="&amp;$A$1,PASTE_DQS_TRACKER!$A:$A,"&lt;="&amp;$A$2)</f>
        <v>0</v>
      </c>
      <c r="AN115" s="6">
        <f>SUMIFS(PASTE_DQS_TRACKER!$D:$D,PASTE_DQS_TRACKER!$C:$C,Swaps_wk!$AQ115,PASTE_DQS_TRACKER!$B:$B,Swaps_wk!AN$2,PASTE_DQS_TRACKER!$A:$A,"&gt;="&amp;$A$1,PASTE_DQS_TRACKER!$A:$A,"&lt;="&amp;$A$2)-SUMIFS(PASTE_DQS_TRACKER!$D:$D,PASTE_DQS_TRACKER!$C:$C,Swaps_wk!$AQ115,PASTE_DQS_TRACKER!$E:$E,Swaps_wk!AN$2,PASTE_DQS_TRACKER!$A:$A,"&gt;="&amp;$A$1,PASTE_DQS_TRACKER!$A:$A,"&lt;="&amp;$A$2)</f>
        <v>0</v>
      </c>
      <c r="AO115" s="6">
        <f t="shared" si="2"/>
        <v>0</v>
      </c>
      <c r="AP115">
        <v>114</v>
      </c>
      <c r="AQ115" t="str">
        <f t="shared" si="4"/>
        <v>POL/07.</v>
      </c>
    </row>
    <row r="116" spans="1:43" x14ac:dyDescent="0.25">
      <c r="A116" t="s">
        <v>350</v>
      </c>
      <c r="B116" s="6">
        <f>SUMIFS(PASTE_DQS_TRACKER!$D:$D,PASTE_DQS_TRACKER!$C:$C,Swaps_wk!$AQ116,PASTE_DQS_TRACKER!$B:$B,Swaps_wk!B$2,PASTE_DQS_TRACKER!$A:$A,"&gt;="&amp;$A$1,PASTE_DQS_TRACKER!$A:$A,"&lt;="&amp;$A$2)-SUMIFS(PASTE_DQS_TRACKER!$D:$D,PASTE_DQS_TRACKER!$C:$C,Swaps_wk!$AQ116,PASTE_DQS_TRACKER!$E:$E,Swaps_wk!B$2,PASTE_DQS_TRACKER!$A:$A,"&gt;="&amp;$A$1,PASTE_DQS_TRACKER!$A:$A,"&lt;="&amp;$A$2)</f>
        <v>0</v>
      </c>
      <c r="C116" s="6">
        <f>SUMIFS(PASTE_DQS_TRACKER!$D:$D,PASTE_DQS_TRACKER!$C:$C,Swaps_wk!$AQ116,PASTE_DQS_TRACKER!$B:$B,Swaps_wk!C$2,PASTE_DQS_TRACKER!$A:$A,"&gt;="&amp;$A$1,PASTE_DQS_TRACKER!$A:$A,"&lt;="&amp;$A$2)-SUMIFS(PASTE_DQS_TRACKER!$D:$D,PASTE_DQS_TRACKER!$C:$C,Swaps_wk!$AQ116,PASTE_DQS_TRACKER!$E:$E,Swaps_wk!C$2,PASTE_DQS_TRACKER!$A:$A,"&gt;="&amp;$A$1,PASTE_DQS_TRACKER!$A:$A,"&lt;="&amp;$A$2)</f>
        <v>0</v>
      </c>
      <c r="D116" s="6">
        <f>SUMIFS(PASTE_DQS_TRACKER!$D:$D,PASTE_DQS_TRACKER!$C:$C,Swaps_wk!$AQ116,PASTE_DQS_TRACKER!$B:$B,Swaps_wk!D$2,PASTE_DQS_TRACKER!$A:$A,"&gt;="&amp;$A$1,PASTE_DQS_TRACKER!$A:$A,"&lt;="&amp;$A$2)-SUMIFS(PASTE_DQS_TRACKER!$D:$D,PASTE_DQS_TRACKER!$C:$C,Swaps_wk!$AQ116,PASTE_DQS_TRACKER!$E:$E,Swaps_wk!D$2,PASTE_DQS_TRACKER!$A:$A,"&gt;="&amp;$A$1,PASTE_DQS_TRACKER!$A:$A,"&lt;="&amp;$A$2)</f>
        <v>0</v>
      </c>
      <c r="E116" s="6">
        <f>SUMIFS(PASTE_DQS_TRACKER!$D:$D,PASTE_DQS_TRACKER!$C:$C,Swaps_wk!$AQ116,PASTE_DQS_TRACKER!$B:$B,Swaps_wk!E$2,PASTE_DQS_TRACKER!$A:$A,"&gt;="&amp;$A$1,PASTE_DQS_TRACKER!$A:$A,"&lt;="&amp;$A$2)-SUMIFS(PASTE_DQS_TRACKER!$D:$D,PASTE_DQS_TRACKER!$C:$C,Swaps_wk!$AQ116,PASTE_DQS_TRACKER!$E:$E,Swaps_wk!E$2,PASTE_DQS_TRACKER!$A:$A,"&gt;="&amp;$A$1,PASTE_DQS_TRACKER!$A:$A,"&lt;="&amp;$A$2)</f>
        <v>0</v>
      </c>
      <c r="F116" s="6">
        <f>SUMIFS(PASTE_DQS_TRACKER!$D:$D,PASTE_DQS_TRACKER!$C:$C,Swaps_wk!$AQ116,PASTE_DQS_TRACKER!$B:$B,Swaps_wk!F$2,PASTE_DQS_TRACKER!$A:$A,"&gt;="&amp;$A$1,PASTE_DQS_TRACKER!$A:$A,"&lt;="&amp;$A$2)-SUMIFS(PASTE_DQS_TRACKER!$D:$D,PASTE_DQS_TRACKER!$C:$C,Swaps_wk!$AQ116,PASTE_DQS_TRACKER!$E:$E,Swaps_wk!F$2,PASTE_DQS_TRACKER!$A:$A,"&gt;="&amp;$A$1,PASTE_DQS_TRACKER!$A:$A,"&lt;="&amp;$A$2)</f>
        <v>0</v>
      </c>
      <c r="G116" s="6">
        <f>SUMIFS(PASTE_DQS_TRACKER!$D:$D,PASTE_DQS_TRACKER!$C:$C,Swaps_wk!$AQ116,PASTE_DQS_TRACKER!$B:$B,Swaps_wk!G$2,PASTE_DQS_TRACKER!$A:$A,"&gt;="&amp;$A$1,PASTE_DQS_TRACKER!$A:$A,"&lt;="&amp;$A$2)-SUMIFS(PASTE_DQS_TRACKER!$D:$D,PASTE_DQS_TRACKER!$C:$C,Swaps_wk!$AQ116,PASTE_DQS_TRACKER!$E:$E,Swaps_wk!G$2,PASTE_DQS_TRACKER!$A:$A,"&gt;="&amp;$A$1,PASTE_DQS_TRACKER!$A:$A,"&lt;="&amp;$A$2)</f>
        <v>0</v>
      </c>
      <c r="H116" s="6">
        <f>SUMIFS(PASTE_DQS_TRACKER!$D:$D,PASTE_DQS_TRACKER!$C:$C,Swaps_wk!$AQ116,PASTE_DQS_TRACKER!$B:$B,Swaps_wk!H$2,PASTE_DQS_TRACKER!$A:$A,"&gt;="&amp;$A$1,PASTE_DQS_TRACKER!$A:$A,"&lt;="&amp;$A$2)-SUMIFS(PASTE_DQS_TRACKER!$D:$D,PASTE_DQS_TRACKER!$C:$C,Swaps_wk!$AQ116,PASTE_DQS_TRACKER!$E:$E,Swaps_wk!H$2,PASTE_DQS_TRACKER!$A:$A,"&gt;="&amp;$A$1,PASTE_DQS_TRACKER!$A:$A,"&lt;="&amp;$A$2)</f>
        <v>0</v>
      </c>
      <c r="I116" s="6">
        <f>SUMIFS(PASTE_DQS_TRACKER!$D:$D,PASTE_DQS_TRACKER!$C:$C,Swaps_wk!$AQ116,PASTE_DQS_TRACKER!$B:$B,Swaps_wk!I$2,PASTE_DQS_TRACKER!$A:$A,"&gt;="&amp;$A$1,PASTE_DQS_TRACKER!$A:$A,"&lt;="&amp;$A$2)-SUMIFS(PASTE_DQS_TRACKER!$D:$D,PASTE_DQS_TRACKER!$C:$C,Swaps_wk!$AQ116,PASTE_DQS_TRACKER!$E:$E,Swaps_wk!I$2,PASTE_DQS_TRACKER!$A:$A,"&gt;="&amp;$A$1,PASTE_DQS_TRACKER!$A:$A,"&lt;="&amp;$A$2)</f>
        <v>0</v>
      </c>
      <c r="J116" s="6">
        <f>SUMIFS(PASTE_DQS_TRACKER!$D:$D,PASTE_DQS_TRACKER!$C:$C,Swaps_wk!$AQ116,PASTE_DQS_TRACKER!$B:$B,Swaps_wk!J$2,PASTE_DQS_TRACKER!$A:$A,"&gt;="&amp;$A$1,PASTE_DQS_TRACKER!$A:$A,"&lt;="&amp;$A$2)-SUMIFS(PASTE_DQS_TRACKER!$D:$D,PASTE_DQS_TRACKER!$C:$C,Swaps_wk!$AQ116,PASTE_DQS_TRACKER!$E:$E,Swaps_wk!J$2,PASTE_DQS_TRACKER!$A:$A,"&gt;="&amp;$A$1,PASTE_DQS_TRACKER!$A:$A,"&lt;="&amp;$A$2)</f>
        <v>0</v>
      </c>
      <c r="K116" s="6">
        <f>SUMIFS(PASTE_DQS_TRACKER!$D:$D,PASTE_DQS_TRACKER!$C:$C,Swaps_wk!$AQ116,PASTE_DQS_TRACKER!$B:$B,Swaps_wk!K$2,PASTE_DQS_TRACKER!$A:$A,"&gt;="&amp;$A$1,PASTE_DQS_TRACKER!$A:$A,"&lt;="&amp;$A$2)-SUMIFS(PASTE_DQS_TRACKER!$D:$D,PASTE_DQS_TRACKER!$C:$C,Swaps_wk!$AQ116,PASTE_DQS_TRACKER!$E:$E,Swaps_wk!K$2,PASTE_DQS_TRACKER!$A:$A,"&gt;="&amp;$A$1,PASTE_DQS_TRACKER!$A:$A,"&lt;="&amp;$A$2)</f>
        <v>0</v>
      </c>
      <c r="L116" s="6">
        <f>SUMIFS(PASTE_DQS_TRACKER!$D:$D,PASTE_DQS_TRACKER!$C:$C,Swaps_wk!$AQ116,PASTE_DQS_TRACKER!$B:$B,Swaps_wk!L$2,PASTE_DQS_TRACKER!$A:$A,"&gt;="&amp;$A$1,PASTE_DQS_TRACKER!$A:$A,"&lt;="&amp;$A$2)-SUMIFS(PASTE_DQS_TRACKER!$D:$D,PASTE_DQS_TRACKER!$C:$C,Swaps_wk!$AQ116,PASTE_DQS_TRACKER!$E:$E,Swaps_wk!L$2,PASTE_DQS_TRACKER!$A:$A,"&gt;="&amp;$A$1,PASTE_DQS_TRACKER!$A:$A,"&lt;="&amp;$A$2)</f>
        <v>0</v>
      </c>
      <c r="M116" s="6">
        <f>SUMIFS(PASTE_DQS_TRACKER!$D:$D,PASTE_DQS_TRACKER!$C:$C,Swaps_wk!$AQ116,PASTE_DQS_TRACKER!$B:$B,Swaps_wk!M$2,PASTE_DQS_TRACKER!$A:$A,"&gt;="&amp;$A$1,PASTE_DQS_TRACKER!$A:$A,"&lt;="&amp;$A$2)-SUMIFS(PASTE_DQS_TRACKER!$D:$D,PASTE_DQS_TRACKER!$C:$C,Swaps_wk!$AQ116,PASTE_DQS_TRACKER!$E:$E,Swaps_wk!M$2,PASTE_DQS_TRACKER!$A:$A,"&gt;="&amp;$A$1,PASTE_DQS_TRACKER!$A:$A,"&lt;="&amp;$A$2)</f>
        <v>0</v>
      </c>
      <c r="N116" s="6">
        <f>SUMIFS(PASTE_DQS_TRACKER!$D:$D,PASTE_DQS_TRACKER!$C:$C,Swaps_wk!$AQ116,PASTE_DQS_TRACKER!$B:$B,Swaps_wk!N$2,PASTE_DQS_TRACKER!$A:$A,"&gt;="&amp;$A$1,PASTE_DQS_TRACKER!$A:$A,"&lt;="&amp;$A$2)-SUMIFS(PASTE_DQS_TRACKER!$D:$D,PASTE_DQS_TRACKER!$C:$C,Swaps_wk!$AQ116,PASTE_DQS_TRACKER!$E:$E,Swaps_wk!N$2,PASTE_DQS_TRACKER!$A:$A,"&gt;="&amp;$A$1,PASTE_DQS_TRACKER!$A:$A,"&lt;="&amp;$A$2)</f>
        <v>0</v>
      </c>
      <c r="O116" s="6">
        <f>SUMIFS(PASTE_DQS_TRACKER!$D:$D,PASTE_DQS_TRACKER!$C:$C,Swaps_wk!$AQ116,PASTE_DQS_TRACKER!$B:$B,Swaps_wk!O$2,PASTE_DQS_TRACKER!$A:$A,"&gt;="&amp;$A$1,PASTE_DQS_TRACKER!$A:$A,"&lt;="&amp;$A$2)-SUMIFS(PASTE_DQS_TRACKER!$D:$D,PASTE_DQS_TRACKER!$C:$C,Swaps_wk!$AQ116,PASTE_DQS_TRACKER!$E:$E,Swaps_wk!O$2,PASTE_DQS_TRACKER!$A:$A,"&gt;="&amp;$A$1,PASTE_DQS_TRACKER!$A:$A,"&lt;="&amp;$A$2)</f>
        <v>0</v>
      </c>
      <c r="P116" s="6">
        <f>SUMIFS(PASTE_DQS_TRACKER!$D:$D,PASTE_DQS_TRACKER!$C:$C,Swaps_wk!$AQ116,PASTE_DQS_TRACKER!$B:$B,Swaps_wk!P$2,PASTE_DQS_TRACKER!$A:$A,"&gt;="&amp;$A$1,PASTE_DQS_TRACKER!$A:$A,"&lt;="&amp;$A$2)-SUMIFS(PASTE_DQS_TRACKER!$D:$D,PASTE_DQS_TRACKER!$C:$C,Swaps_wk!$AQ116,PASTE_DQS_TRACKER!$E:$E,Swaps_wk!P$2,PASTE_DQS_TRACKER!$A:$A,"&gt;="&amp;$A$1,PASTE_DQS_TRACKER!$A:$A,"&lt;="&amp;$A$2)</f>
        <v>0</v>
      </c>
      <c r="Q116" s="6">
        <f>SUMIFS(PASTE_DQS_TRACKER!$D:$D,PASTE_DQS_TRACKER!$C:$C,Swaps_wk!$AQ116,PASTE_DQS_TRACKER!$B:$B,Swaps_wk!Q$2,PASTE_DQS_TRACKER!$A:$A,"&gt;="&amp;$A$1,PASTE_DQS_TRACKER!$A:$A,"&lt;="&amp;$A$2)-SUMIFS(PASTE_DQS_TRACKER!$D:$D,PASTE_DQS_TRACKER!$C:$C,Swaps_wk!$AQ116,PASTE_DQS_TRACKER!$E:$E,Swaps_wk!Q$2,PASTE_DQS_TRACKER!$A:$A,"&gt;="&amp;$A$1,PASTE_DQS_TRACKER!$A:$A,"&lt;="&amp;$A$2)</f>
        <v>0</v>
      </c>
      <c r="R116" s="6">
        <f>SUMIFS(PASTE_DQS_TRACKER!$D:$D,PASTE_DQS_TRACKER!$C:$C,Swaps_wk!$AQ116,PASTE_DQS_TRACKER!$B:$B,Swaps_wk!R$2,PASTE_DQS_TRACKER!$A:$A,"&gt;="&amp;$A$1,PASTE_DQS_TRACKER!$A:$A,"&lt;="&amp;$A$2)-SUMIFS(PASTE_DQS_TRACKER!$D:$D,PASTE_DQS_TRACKER!$C:$C,Swaps_wk!$AQ116,PASTE_DQS_TRACKER!$E:$E,Swaps_wk!R$2,PASTE_DQS_TRACKER!$A:$A,"&gt;="&amp;$A$1,PASTE_DQS_TRACKER!$A:$A,"&lt;="&amp;$A$2)</f>
        <v>0</v>
      </c>
      <c r="S116" s="6">
        <f>SUMIFS(PASTE_DQS_TRACKER!$D:$D,PASTE_DQS_TRACKER!$C:$C,Swaps_wk!$AQ116,PASTE_DQS_TRACKER!$B:$B,Swaps_wk!S$2,PASTE_DQS_TRACKER!$A:$A,"&gt;="&amp;$A$1,PASTE_DQS_TRACKER!$A:$A,"&lt;="&amp;$A$2)-SUMIFS(PASTE_DQS_TRACKER!$D:$D,PASTE_DQS_TRACKER!$C:$C,Swaps_wk!$AQ116,PASTE_DQS_TRACKER!$E:$E,Swaps_wk!S$2,PASTE_DQS_TRACKER!$A:$A,"&gt;="&amp;$A$1,PASTE_DQS_TRACKER!$A:$A,"&lt;="&amp;$A$2)</f>
        <v>0</v>
      </c>
      <c r="T116" s="6">
        <f>SUMIFS(PASTE_DQS_TRACKER!$D:$D,PASTE_DQS_TRACKER!$C:$C,Swaps_wk!$AQ116,PASTE_DQS_TRACKER!$B:$B,Swaps_wk!T$2,PASTE_DQS_TRACKER!$A:$A,"&gt;="&amp;$A$1,PASTE_DQS_TRACKER!$A:$A,"&lt;="&amp;$A$2)-SUMIFS(PASTE_DQS_TRACKER!$D:$D,PASTE_DQS_TRACKER!$C:$C,Swaps_wk!$AQ116,PASTE_DQS_TRACKER!$E:$E,Swaps_wk!T$2,PASTE_DQS_TRACKER!$A:$A,"&gt;="&amp;$A$1,PASTE_DQS_TRACKER!$A:$A,"&lt;="&amp;$A$2)</f>
        <v>0</v>
      </c>
      <c r="U116" s="6">
        <f>SUMIFS(PASTE_DQS_TRACKER!$D:$D,PASTE_DQS_TRACKER!$C:$C,Swaps_wk!$AQ116,PASTE_DQS_TRACKER!$B:$B,Swaps_wk!U$2,PASTE_DQS_TRACKER!$A:$A,"&gt;="&amp;$A$1,PASTE_DQS_TRACKER!$A:$A,"&lt;="&amp;$A$2)-SUMIFS(PASTE_DQS_TRACKER!$D:$D,PASTE_DQS_TRACKER!$C:$C,Swaps_wk!$AQ116,PASTE_DQS_TRACKER!$E:$E,Swaps_wk!U$2,PASTE_DQS_TRACKER!$A:$A,"&gt;="&amp;$A$1,PASTE_DQS_TRACKER!$A:$A,"&lt;="&amp;$A$2)</f>
        <v>0</v>
      </c>
      <c r="V116" s="6">
        <f>SUMIFS(PASTE_DQS_TRACKER!$D:$D,PASTE_DQS_TRACKER!$C:$C,Swaps_wk!$AQ116,PASTE_DQS_TRACKER!$B:$B,Swaps_wk!V$2,PASTE_DQS_TRACKER!$A:$A,"&gt;="&amp;$A$1,PASTE_DQS_TRACKER!$A:$A,"&lt;="&amp;$A$2)-SUMIFS(PASTE_DQS_TRACKER!$D:$D,PASTE_DQS_TRACKER!$C:$C,Swaps_wk!$AQ116,PASTE_DQS_TRACKER!$E:$E,Swaps_wk!V$2,PASTE_DQS_TRACKER!$A:$A,"&gt;="&amp;$A$1,PASTE_DQS_TRACKER!$A:$A,"&lt;="&amp;$A$2)</f>
        <v>0</v>
      </c>
      <c r="W116" s="6">
        <f>SUMIFS(PASTE_DQS_TRACKER!$D:$D,PASTE_DQS_TRACKER!$C:$C,Swaps_wk!$AQ116,PASTE_DQS_TRACKER!$B:$B,Swaps_wk!W$2,PASTE_DQS_TRACKER!$A:$A,"&gt;="&amp;$A$1,PASTE_DQS_TRACKER!$A:$A,"&lt;="&amp;$A$2)-SUMIFS(PASTE_DQS_TRACKER!$D:$D,PASTE_DQS_TRACKER!$C:$C,Swaps_wk!$AQ116,PASTE_DQS_TRACKER!$E:$E,Swaps_wk!W$2,PASTE_DQS_TRACKER!$A:$A,"&gt;="&amp;$A$1,PASTE_DQS_TRACKER!$A:$A,"&lt;="&amp;$A$2)</f>
        <v>0</v>
      </c>
      <c r="X116" s="6">
        <f>SUMIFS(PASTE_DQS_TRACKER!$D:$D,PASTE_DQS_TRACKER!$C:$C,Swaps_wk!$AQ116,PASTE_DQS_TRACKER!$B:$B,Swaps_wk!X$2,PASTE_DQS_TRACKER!$A:$A,"&gt;="&amp;$A$1,PASTE_DQS_TRACKER!$A:$A,"&lt;="&amp;$A$2)-SUMIFS(PASTE_DQS_TRACKER!$D:$D,PASTE_DQS_TRACKER!$C:$C,Swaps_wk!$AQ116,PASTE_DQS_TRACKER!$E:$E,Swaps_wk!X$2,PASTE_DQS_TRACKER!$A:$A,"&gt;="&amp;$A$1,PASTE_DQS_TRACKER!$A:$A,"&lt;="&amp;$A$2)</f>
        <v>0</v>
      </c>
      <c r="Y116" s="6">
        <f>SUMIFS(PASTE_DQS_TRACKER!$D:$D,PASTE_DQS_TRACKER!$C:$C,Swaps_wk!$AQ116,PASTE_DQS_TRACKER!$B:$B,Swaps_wk!Y$2,PASTE_DQS_TRACKER!$A:$A,"&gt;="&amp;$A$1,PASTE_DQS_TRACKER!$A:$A,"&lt;="&amp;$A$2)-SUMIFS(PASTE_DQS_TRACKER!$D:$D,PASTE_DQS_TRACKER!$C:$C,Swaps_wk!$AQ116,PASTE_DQS_TRACKER!$E:$E,Swaps_wk!Y$2,PASTE_DQS_TRACKER!$A:$A,"&gt;="&amp;$A$1,PASTE_DQS_TRACKER!$A:$A,"&lt;="&amp;$A$2)</f>
        <v>0</v>
      </c>
      <c r="Z116" s="6">
        <f>SUMIFS(PASTE_DQS_TRACKER!$D:$D,PASTE_DQS_TRACKER!$C:$C,Swaps_wk!$AQ116,PASTE_DQS_TRACKER!$B:$B,Swaps_wk!Z$2,PASTE_DQS_TRACKER!$A:$A,"&gt;="&amp;$A$1,PASTE_DQS_TRACKER!$A:$A,"&lt;="&amp;$A$2)-SUMIFS(PASTE_DQS_TRACKER!$D:$D,PASTE_DQS_TRACKER!$C:$C,Swaps_wk!$AQ116,PASTE_DQS_TRACKER!$E:$E,Swaps_wk!Z$2,PASTE_DQS_TRACKER!$A:$A,"&gt;="&amp;$A$1,PASTE_DQS_TRACKER!$A:$A,"&lt;="&amp;$A$2)</f>
        <v>0</v>
      </c>
      <c r="AA116" s="6">
        <f>SUMIFS(PASTE_DQS_TRACKER!$D:$D,PASTE_DQS_TRACKER!$C:$C,Swaps_wk!$AQ116,PASTE_DQS_TRACKER!$B:$B,Swaps_wk!AA$2,PASTE_DQS_TRACKER!$A:$A,"&gt;="&amp;$A$1,PASTE_DQS_TRACKER!$A:$A,"&lt;="&amp;$A$2)-SUMIFS(PASTE_DQS_TRACKER!$D:$D,PASTE_DQS_TRACKER!$C:$C,Swaps_wk!$AQ116,PASTE_DQS_TRACKER!$E:$E,Swaps_wk!AA$2,PASTE_DQS_TRACKER!$A:$A,"&gt;="&amp;$A$1,PASTE_DQS_TRACKER!$A:$A,"&lt;="&amp;$A$2)</f>
        <v>0</v>
      </c>
      <c r="AB116" s="6">
        <f>SUMIFS(PASTE_DQS_TRACKER!$D:$D,PASTE_DQS_TRACKER!$C:$C,Swaps_wk!$AQ116,PASTE_DQS_TRACKER!$B:$B,Swaps_wk!AB$2,PASTE_DQS_TRACKER!$A:$A,"&gt;="&amp;$A$1,PASTE_DQS_TRACKER!$A:$A,"&lt;="&amp;$A$2)-SUMIFS(PASTE_DQS_TRACKER!$D:$D,PASTE_DQS_TRACKER!$C:$C,Swaps_wk!$AQ116,PASTE_DQS_TRACKER!$E:$E,Swaps_wk!AB$2,PASTE_DQS_TRACKER!$A:$A,"&gt;="&amp;$A$1,PASTE_DQS_TRACKER!$A:$A,"&lt;="&amp;$A$2)</f>
        <v>0</v>
      </c>
      <c r="AC116" s="6">
        <f>SUMIFS(PASTE_DQS_TRACKER!$D:$D,PASTE_DQS_TRACKER!$C:$C,Swaps_wk!$AQ116,PASTE_DQS_TRACKER!$B:$B,Swaps_wk!AC$2,PASTE_DQS_TRACKER!$A:$A,"&gt;="&amp;$A$1,PASTE_DQS_TRACKER!$A:$A,"&lt;="&amp;$A$2)-SUMIFS(PASTE_DQS_TRACKER!$D:$D,PASTE_DQS_TRACKER!$C:$C,Swaps_wk!$AQ116,PASTE_DQS_TRACKER!$E:$E,Swaps_wk!AC$2,PASTE_DQS_TRACKER!$A:$A,"&gt;="&amp;$A$1,PASTE_DQS_TRACKER!$A:$A,"&lt;="&amp;$A$2)</f>
        <v>0</v>
      </c>
      <c r="AD116" s="6">
        <f>SUMIFS(PASTE_DQS_TRACKER!$D:$D,PASTE_DQS_TRACKER!$C:$C,Swaps_wk!$AQ116,PASTE_DQS_TRACKER!$B:$B,Swaps_wk!AD$2,PASTE_DQS_TRACKER!$A:$A,"&gt;="&amp;$A$1,PASTE_DQS_TRACKER!$A:$A,"&lt;="&amp;$A$2)-SUMIFS(PASTE_DQS_TRACKER!$D:$D,PASTE_DQS_TRACKER!$C:$C,Swaps_wk!$AQ116,PASTE_DQS_TRACKER!$E:$E,Swaps_wk!AD$2,PASTE_DQS_TRACKER!$A:$A,"&gt;="&amp;$A$1,PASTE_DQS_TRACKER!$A:$A,"&lt;="&amp;$A$2)</f>
        <v>0</v>
      </c>
      <c r="AE116" s="6">
        <f>SUMIFS(PASTE_DQS_TRACKER!$D:$D,PASTE_DQS_TRACKER!$C:$C,Swaps_wk!$AQ116,PASTE_DQS_TRACKER!$B:$B,Swaps_wk!AE$2,PASTE_DQS_TRACKER!$A:$A,"&gt;="&amp;$A$1,PASTE_DQS_TRACKER!$A:$A,"&lt;="&amp;$A$2)-SUMIFS(PASTE_DQS_TRACKER!$D:$D,PASTE_DQS_TRACKER!$C:$C,Swaps_wk!$AQ116,PASTE_DQS_TRACKER!$E:$E,Swaps_wk!AE$2,PASTE_DQS_TRACKER!$A:$A,"&gt;="&amp;$A$1,PASTE_DQS_TRACKER!$A:$A,"&lt;="&amp;$A$2)</f>
        <v>0</v>
      </c>
      <c r="AF116" s="6">
        <f>SUMIFS(PASTE_DQS_TRACKER!$D:$D,PASTE_DQS_TRACKER!$C:$C,Swaps_wk!$AQ116,PASTE_DQS_TRACKER!$B:$B,Swaps_wk!AF$2,PASTE_DQS_TRACKER!$A:$A,"&gt;="&amp;$A$1,PASTE_DQS_TRACKER!$A:$A,"&lt;="&amp;$A$2)-SUMIFS(PASTE_DQS_TRACKER!$D:$D,PASTE_DQS_TRACKER!$C:$C,Swaps_wk!$AQ116,PASTE_DQS_TRACKER!$E:$E,Swaps_wk!AF$2,PASTE_DQS_TRACKER!$A:$A,"&gt;="&amp;$A$1,PASTE_DQS_TRACKER!$A:$A,"&lt;="&amp;$A$2)</f>
        <v>0</v>
      </c>
      <c r="AG116" s="6">
        <f>SUMIFS(PASTE_DQS_TRACKER!$D:$D,PASTE_DQS_TRACKER!$C:$C,Swaps_wk!$AQ116,PASTE_DQS_TRACKER!$B:$B,Swaps_wk!AG$2,PASTE_DQS_TRACKER!$A:$A,"&gt;="&amp;$A$1,PASTE_DQS_TRACKER!$A:$A,"&lt;="&amp;$A$2)-SUMIFS(PASTE_DQS_TRACKER!$D:$D,PASTE_DQS_TRACKER!$C:$C,Swaps_wk!$AQ116,PASTE_DQS_TRACKER!$E:$E,Swaps_wk!AG$2,PASTE_DQS_TRACKER!$A:$A,"&gt;="&amp;$A$1,PASTE_DQS_TRACKER!$A:$A,"&lt;="&amp;$A$2)</f>
        <v>0</v>
      </c>
      <c r="AH116" s="6">
        <f>SUMIFS(PASTE_DQS_TRACKER!$D:$D,PASTE_DQS_TRACKER!$C:$C,Swaps_wk!$AQ116,PASTE_DQS_TRACKER!$B:$B,Swaps_wk!AH$2,PASTE_DQS_TRACKER!$A:$A,"&gt;="&amp;$A$1,PASTE_DQS_TRACKER!$A:$A,"&lt;="&amp;$A$2)-SUMIFS(PASTE_DQS_TRACKER!$D:$D,PASTE_DQS_TRACKER!$C:$C,Swaps_wk!$AQ116,PASTE_DQS_TRACKER!$E:$E,Swaps_wk!AH$2,PASTE_DQS_TRACKER!$A:$A,"&gt;="&amp;$A$1,PASTE_DQS_TRACKER!$A:$A,"&lt;="&amp;$A$2)</f>
        <v>0</v>
      </c>
      <c r="AI116" s="6">
        <f>SUMIFS(PASTE_DQS_TRACKER!$D:$D,PASTE_DQS_TRACKER!$C:$C,Swaps_wk!$AQ116,PASTE_DQS_TRACKER!$B:$B,Swaps_wk!AI$2,PASTE_DQS_TRACKER!$A:$A,"&gt;="&amp;$A$1,PASTE_DQS_TRACKER!$A:$A,"&lt;="&amp;$A$2)-SUMIFS(PASTE_DQS_TRACKER!$D:$D,PASTE_DQS_TRACKER!$C:$C,Swaps_wk!$AQ116,PASTE_DQS_TRACKER!$E:$E,Swaps_wk!AI$2,PASTE_DQS_TRACKER!$A:$A,"&gt;="&amp;$A$1,PASTE_DQS_TRACKER!$A:$A,"&lt;="&amp;$A$2)</f>
        <v>0</v>
      </c>
      <c r="AJ116" s="6">
        <f>SUMIFS(PASTE_DQS_TRACKER!$D:$D,PASTE_DQS_TRACKER!$C:$C,Swaps_wk!$AQ116,PASTE_DQS_TRACKER!$B:$B,Swaps_wk!AJ$2,PASTE_DQS_TRACKER!$A:$A,"&gt;="&amp;$A$1,PASTE_DQS_TRACKER!$A:$A,"&lt;="&amp;$A$2)-SUMIFS(PASTE_DQS_TRACKER!$D:$D,PASTE_DQS_TRACKER!$C:$C,Swaps_wk!$AQ116,PASTE_DQS_TRACKER!$E:$E,Swaps_wk!AJ$2,PASTE_DQS_TRACKER!$A:$A,"&gt;="&amp;$A$1,PASTE_DQS_TRACKER!$A:$A,"&lt;="&amp;$A$2)</f>
        <v>0</v>
      </c>
      <c r="AK116" s="6">
        <f>SUMIFS(PASTE_DQS_TRACKER!$D:$D,PASTE_DQS_TRACKER!$C:$C,Swaps_wk!$AQ116,PASTE_DQS_TRACKER!$B:$B,Swaps_wk!AK$2,PASTE_DQS_TRACKER!$A:$A,"&gt;="&amp;$A$1,PASTE_DQS_TRACKER!$A:$A,"&lt;="&amp;$A$2)-SUMIFS(PASTE_DQS_TRACKER!$D:$D,PASTE_DQS_TRACKER!$C:$C,Swaps_wk!$AQ116,PASTE_DQS_TRACKER!$E:$E,Swaps_wk!AK$2,PASTE_DQS_TRACKER!$A:$A,"&gt;="&amp;$A$1,PASTE_DQS_TRACKER!$A:$A,"&lt;="&amp;$A$2)</f>
        <v>0</v>
      </c>
      <c r="AL116" s="6">
        <f>SUMIFS(PASTE_DQS_TRACKER!$D:$D,PASTE_DQS_TRACKER!$C:$C,Swaps_wk!$AQ116,PASTE_DQS_TRACKER!$B:$B,Swaps_wk!AL$2,PASTE_DQS_TRACKER!$A:$A,"&gt;="&amp;$A$1,PASTE_DQS_TRACKER!$A:$A,"&lt;="&amp;$A$2)-SUMIFS(PASTE_DQS_TRACKER!$D:$D,PASTE_DQS_TRACKER!$C:$C,Swaps_wk!$AQ116,PASTE_DQS_TRACKER!$E:$E,Swaps_wk!AL$2,PASTE_DQS_TRACKER!$A:$A,"&gt;="&amp;$A$1,PASTE_DQS_TRACKER!$A:$A,"&lt;="&amp;$A$2)</f>
        <v>0</v>
      </c>
      <c r="AM116" s="6">
        <f>SUMIFS(PASTE_DQS_TRACKER!$D:$D,PASTE_DQS_TRACKER!$C:$C,Swaps_wk!$AQ116,PASTE_DQS_TRACKER!$B:$B,Swaps_wk!AM$2,PASTE_DQS_TRACKER!$A:$A,"&gt;="&amp;$A$1,PASTE_DQS_TRACKER!$A:$A,"&lt;="&amp;$A$2)-SUMIFS(PASTE_DQS_TRACKER!$D:$D,PASTE_DQS_TRACKER!$C:$C,Swaps_wk!$AQ116,PASTE_DQS_TRACKER!$E:$E,Swaps_wk!AM$2,PASTE_DQS_TRACKER!$A:$A,"&gt;="&amp;$A$1,PASTE_DQS_TRACKER!$A:$A,"&lt;="&amp;$A$2)</f>
        <v>0</v>
      </c>
      <c r="AN116" s="6">
        <f>SUMIFS(PASTE_DQS_TRACKER!$D:$D,PASTE_DQS_TRACKER!$C:$C,Swaps_wk!$AQ116,PASTE_DQS_TRACKER!$B:$B,Swaps_wk!AN$2,PASTE_DQS_TRACKER!$A:$A,"&gt;="&amp;$A$1,PASTE_DQS_TRACKER!$A:$A,"&lt;="&amp;$A$2)-SUMIFS(PASTE_DQS_TRACKER!$D:$D,PASTE_DQS_TRACKER!$C:$C,Swaps_wk!$AQ116,PASTE_DQS_TRACKER!$E:$E,Swaps_wk!AN$2,PASTE_DQS_TRACKER!$A:$A,"&gt;="&amp;$A$1,PASTE_DQS_TRACKER!$A:$A,"&lt;="&amp;$A$2)</f>
        <v>0</v>
      </c>
      <c r="AO116" s="6">
        <f t="shared" si="2"/>
        <v>0</v>
      </c>
      <c r="AP116">
        <v>115</v>
      </c>
      <c r="AQ116" t="str">
        <f t="shared" si="4"/>
        <v>SOL/07A.</v>
      </c>
    </row>
    <row r="117" spans="1:43" x14ac:dyDescent="0.25">
      <c r="A117" t="s">
        <v>351</v>
      </c>
      <c r="B117" s="6">
        <f>SUMIFS(PASTE_DQS_TRACKER!$D:$D,PASTE_DQS_TRACKER!$C:$C,Swaps_wk!$AQ117,PASTE_DQS_TRACKER!$B:$B,Swaps_wk!B$2,PASTE_DQS_TRACKER!$A:$A,"&gt;="&amp;$A$1,PASTE_DQS_TRACKER!$A:$A,"&lt;="&amp;$A$2)-SUMIFS(PASTE_DQS_TRACKER!$D:$D,PASTE_DQS_TRACKER!$C:$C,Swaps_wk!$AQ117,PASTE_DQS_TRACKER!$E:$E,Swaps_wk!B$2,PASTE_DQS_TRACKER!$A:$A,"&gt;="&amp;$A$1,PASTE_DQS_TRACKER!$A:$A,"&lt;="&amp;$A$2)</f>
        <v>0</v>
      </c>
      <c r="C117" s="6">
        <f>SUMIFS(PASTE_DQS_TRACKER!$D:$D,PASTE_DQS_TRACKER!$C:$C,Swaps_wk!$AQ117,PASTE_DQS_TRACKER!$B:$B,Swaps_wk!C$2,PASTE_DQS_TRACKER!$A:$A,"&gt;="&amp;$A$1,PASTE_DQS_TRACKER!$A:$A,"&lt;="&amp;$A$2)-SUMIFS(PASTE_DQS_TRACKER!$D:$D,PASTE_DQS_TRACKER!$C:$C,Swaps_wk!$AQ117,PASTE_DQS_TRACKER!$E:$E,Swaps_wk!C$2,PASTE_DQS_TRACKER!$A:$A,"&gt;="&amp;$A$1,PASTE_DQS_TRACKER!$A:$A,"&lt;="&amp;$A$2)</f>
        <v>0</v>
      </c>
      <c r="D117" s="6">
        <f>SUMIFS(PASTE_DQS_TRACKER!$D:$D,PASTE_DQS_TRACKER!$C:$C,Swaps_wk!$AQ117,PASTE_DQS_TRACKER!$B:$B,Swaps_wk!D$2,PASTE_DQS_TRACKER!$A:$A,"&gt;="&amp;$A$1,PASTE_DQS_TRACKER!$A:$A,"&lt;="&amp;$A$2)-SUMIFS(PASTE_DQS_TRACKER!$D:$D,PASTE_DQS_TRACKER!$C:$C,Swaps_wk!$AQ117,PASTE_DQS_TRACKER!$E:$E,Swaps_wk!D$2,PASTE_DQS_TRACKER!$A:$A,"&gt;="&amp;$A$1,PASTE_DQS_TRACKER!$A:$A,"&lt;="&amp;$A$2)</f>
        <v>0</v>
      </c>
      <c r="E117" s="6">
        <f>SUMIFS(PASTE_DQS_TRACKER!$D:$D,PASTE_DQS_TRACKER!$C:$C,Swaps_wk!$AQ117,PASTE_DQS_TRACKER!$B:$B,Swaps_wk!E$2,PASTE_DQS_TRACKER!$A:$A,"&gt;="&amp;$A$1,PASTE_DQS_TRACKER!$A:$A,"&lt;="&amp;$A$2)-SUMIFS(PASTE_DQS_TRACKER!$D:$D,PASTE_DQS_TRACKER!$C:$C,Swaps_wk!$AQ117,PASTE_DQS_TRACKER!$E:$E,Swaps_wk!E$2,PASTE_DQS_TRACKER!$A:$A,"&gt;="&amp;$A$1,PASTE_DQS_TRACKER!$A:$A,"&lt;="&amp;$A$2)</f>
        <v>0</v>
      </c>
      <c r="F117" s="6">
        <f>SUMIFS(PASTE_DQS_TRACKER!$D:$D,PASTE_DQS_TRACKER!$C:$C,Swaps_wk!$AQ117,PASTE_DQS_TRACKER!$B:$B,Swaps_wk!F$2,PASTE_DQS_TRACKER!$A:$A,"&gt;="&amp;$A$1,PASTE_DQS_TRACKER!$A:$A,"&lt;="&amp;$A$2)-SUMIFS(PASTE_DQS_TRACKER!$D:$D,PASTE_DQS_TRACKER!$C:$C,Swaps_wk!$AQ117,PASTE_DQS_TRACKER!$E:$E,Swaps_wk!F$2,PASTE_DQS_TRACKER!$A:$A,"&gt;="&amp;$A$1,PASTE_DQS_TRACKER!$A:$A,"&lt;="&amp;$A$2)</f>
        <v>0</v>
      </c>
      <c r="G117" s="6">
        <f>SUMIFS(PASTE_DQS_TRACKER!$D:$D,PASTE_DQS_TRACKER!$C:$C,Swaps_wk!$AQ117,PASTE_DQS_TRACKER!$B:$B,Swaps_wk!G$2,PASTE_DQS_TRACKER!$A:$A,"&gt;="&amp;$A$1,PASTE_DQS_TRACKER!$A:$A,"&lt;="&amp;$A$2)-SUMIFS(PASTE_DQS_TRACKER!$D:$D,PASTE_DQS_TRACKER!$C:$C,Swaps_wk!$AQ117,PASTE_DQS_TRACKER!$E:$E,Swaps_wk!G$2,PASTE_DQS_TRACKER!$A:$A,"&gt;="&amp;$A$1,PASTE_DQS_TRACKER!$A:$A,"&lt;="&amp;$A$2)</f>
        <v>0</v>
      </c>
      <c r="H117" s="6">
        <f>SUMIFS(PASTE_DQS_TRACKER!$D:$D,PASTE_DQS_TRACKER!$C:$C,Swaps_wk!$AQ117,PASTE_DQS_TRACKER!$B:$B,Swaps_wk!H$2,PASTE_DQS_TRACKER!$A:$A,"&gt;="&amp;$A$1,PASTE_DQS_TRACKER!$A:$A,"&lt;="&amp;$A$2)-SUMIFS(PASTE_DQS_TRACKER!$D:$D,PASTE_DQS_TRACKER!$C:$C,Swaps_wk!$AQ117,PASTE_DQS_TRACKER!$E:$E,Swaps_wk!H$2,PASTE_DQS_TRACKER!$A:$A,"&gt;="&amp;$A$1,PASTE_DQS_TRACKER!$A:$A,"&lt;="&amp;$A$2)</f>
        <v>0</v>
      </c>
      <c r="I117" s="6">
        <f>SUMIFS(PASTE_DQS_TRACKER!$D:$D,PASTE_DQS_TRACKER!$C:$C,Swaps_wk!$AQ117,PASTE_DQS_TRACKER!$B:$B,Swaps_wk!I$2,PASTE_DQS_TRACKER!$A:$A,"&gt;="&amp;$A$1,PASTE_DQS_TRACKER!$A:$A,"&lt;="&amp;$A$2)-SUMIFS(PASTE_DQS_TRACKER!$D:$D,PASTE_DQS_TRACKER!$C:$C,Swaps_wk!$AQ117,PASTE_DQS_TRACKER!$E:$E,Swaps_wk!I$2,PASTE_DQS_TRACKER!$A:$A,"&gt;="&amp;$A$1,PASTE_DQS_TRACKER!$A:$A,"&lt;="&amp;$A$2)</f>
        <v>0</v>
      </c>
      <c r="J117" s="6">
        <f>SUMIFS(PASTE_DQS_TRACKER!$D:$D,PASTE_DQS_TRACKER!$C:$C,Swaps_wk!$AQ117,PASTE_DQS_TRACKER!$B:$B,Swaps_wk!J$2,PASTE_DQS_TRACKER!$A:$A,"&gt;="&amp;$A$1,PASTE_DQS_TRACKER!$A:$A,"&lt;="&amp;$A$2)-SUMIFS(PASTE_DQS_TRACKER!$D:$D,PASTE_DQS_TRACKER!$C:$C,Swaps_wk!$AQ117,PASTE_DQS_TRACKER!$E:$E,Swaps_wk!J$2,PASTE_DQS_TRACKER!$A:$A,"&gt;="&amp;$A$1,PASTE_DQS_TRACKER!$A:$A,"&lt;="&amp;$A$2)</f>
        <v>0</v>
      </c>
      <c r="K117" s="6">
        <f>SUMIFS(PASTE_DQS_TRACKER!$D:$D,PASTE_DQS_TRACKER!$C:$C,Swaps_wk!$AQ117,PASTE_DQS_TRACKER!$B:$B,Swaps_wk!K$2,PASTE_DQS_TRACKER!$A:$A,"&gt;="&amp;$A$1,PASTE_DQS_TRACKER!$A:$A,"&lt;="&amp;$A$2)-SUMIFS(PASTE_DQS_TRACKER!$D:$D,PASTE_DQS_TRACKER!$C:$C,Swaps_wk!$AQ117,PASTE_DQS_TRACKER!$E:$E,Swaps_wk!K$2,PASTE_DQS_TRACKER!$A:$A,"&gt;="&amp;$A$1,PASTE_DQS_TRACKER!$A:$A,"&lt;="&amp;$A$2)</f>
        <v>0</v>
      </c>
      <c r="L117" s="6">
        <f>SUMIFS(PASTE_DQS_TRACKER!$D:$D,PASTE_DQS_TRACKER!$C:$C,Swaps_wk!$AQ117,PASTE_DQS_TRACKER!$B:$B,Swaps_wk!L$2,PASTE_DQS_TRACKER!$A:$A,"&gt;="&amp;$A$1,PASTE_DQS_TRACKER!$A:$A,"&lt;="&amp;$A$2)-SUMIFS(PASTE_DQS_TRACKER!$D:$D,PASTE_DQS_TRACKER!$C:$C,Swaps_wk!$AQ117,PASTE_DQS_TRACKER!$E:$E,Swaps_wk!L$2,PASTE_DQS_TRACKER!$A:$A,"&gt;="&amp;$A$1,PASTE_DQS_TRACKER!$A:$A,"&lt;="&amp;$A$2)</f>
        <v>0</v>
      </c>
      <c r="M117" s="6">
        <f>SUMIFS(PASTE_DQS_TRACKER!$D:$D,PASTE_DQS_TRACKER!$C:$C,Swaps_wk!$AQ117,PASTE_DQS_TRACKER!$B:$B,Swaps_wk!M$2,PASTE_DQS_TRACKER!$A:$A,"&gt;="&amp;$A$1,PASTE_DQS_TRACKER!$A:$A,"&lt;="&amp;$A$2)-SUMIFS(PASTE_DQS_TRACKER!$D:$D,PASTE_DQS_TRACKER!$C:$C,Swaps_wk!$AQ117,PASTE_DQS_TRACKER!$E:$E,Swaps_wk!M$2,PASTE_DQS_TRACKER!$A:$A,"&gt;="&amp;$A$1,PASTE_DQS_TRACKER!$A:$A,"&lt;="&amp;$A$2)</f>
        <v>0</v>
      </c>
      <c r="N117" s="6">
        <f>SUMIFS(PASTE_DQS_TRACKER!$D:$D,PASTE_DQS_TRACKER!$C:$C,Swaps_wk!$AQ117,PASTE_DQS_TRACKER!$B:$B,Swaps_wk!N$2,PASTE_DQS_TRACKER!$A:$A,"&gt;="&amp;$A$1,PASTE_DQS_TRACKER!$A:$A,"&lt;="&amp;$A$2)-SUMIFS(PASTE_DQS_TRACKER!$D:$D,PASTE_DQS_TRACKER!$C:$C,Swaps_wk!$AQ117,PASTE_DQS_TRACKER!$E:$E,Swaps_wk!N$2,PASTE_DQS_TRACKER!$A:$A,"&gt;="&amp;$A$1,PASTE_DQS_TRACKER!$A:$A,"&lt;="&amp;$A$2)</f>
        <v>0</v>
      </c>
      <c r="O117" s="6">
        <f>SUMIFS(PASTE_DQS_TRACKER!$D:$D,PASTE_DQS_TRACKER!$C:$C,Swaps_wk!$AQ117,PASTE_DQS_TRACKER!$B:$B,Swaps_wk!O$2,PASTE_DQS_TRACKER!$A:$A,"&gt;="&amp;$A$1,PASTE_DQS_TRACKER!$A:$A,"&lt;="&amp;$A$2)-SUMIFS(PASTE_DQS_TRACKER!$D:$D,PASTE_DQS_TRACKER!$C:$C,Swaps_wk!$AQ117,PASTE_DQS_TRACKER!$E:$E,Swaps_wk!O$2,PASTE_DQS_TRACKER!$A:$A,"&gt;="&amp;$A$1,PASTE_DQS_TRACKER!$A:$A,"&lt;="&amp;$A$2)</f>
        <v>0</v>
      </c>
      <c r="P117" s="6">
        <f>SUMIFS(PASTE_DQS_TRACKER!$D:$D,PASTE_DQS_TRACKER!$C:$C,Swaps_wk!$AQ117,PASTE_DQS_TRACKER!$B:$B,Swaps_wk!P$2,PASTE_DQS_TRACKER!$A:$A,"&gt;="&amp;$A$1,PASTE_DQS_TRACKER!$A:$A,"&lt;="&amp;$A$2)-SUMIFS(PASTE_DQS_TRACKER!$D:$D,PASTE_DQS_TRACKER!$C:$C,Swaps_wk!$AQ117,PASTE_DQS_TRACKER!$E:$E,Swaps_wk!P$2,PASTE_DQS_TRACKER!$A:$A,"&gt;="&amp;$A$1,PASTE_DQS_TRACKER!$A:$A,"&lt;="&amp;$A$2)</f>
        <v>0</v>
      </c>
      <c r="Q117" s="6">
        <f>SUMIFS(PASTE_DQS_TRACKER!$D:$D,PASTE_DQS_TRACKER!$C:$C,Swaps_wk!$AQ117,PASTE_DQS_TRACKER!$B:$B,Swaps_wk!Q$2,PASTE_DQS_TRACKER!$A:$A,"&gt;="&amp;$A$1,PASTE_DQS_TRACKER!$A:$A,"&lt;="&amp;$A$2)-SUMIFS(PASTE_DQS_TRACKER!$D:$D,PASTE_DQS_TRACKER!$C:$C,Swaps_wk!$AQ117,PASTE_DQS_TRACKER!$E:$E,Swaps_wk!Q$2,PASTE_DQS_TRACKER!$A:$A,"&gt;="&amp;$A$1,PASTE_DQS_TRACKER!$A:$A,"&lt;="&amp;$A$2)</f>
        <v>0</v>
      </c>
      <c r="R117" s="6">
        <f>SUMIFS(PASTE_DQS_TRACKER!$D:$D,PASTE_DQS_TRACKER!$C:$C,Swaps_wk!$AQ117,PASTE_DQS_TRACKER!$B:$B,Swaps_wk!R$2,PASTE_DQS_TRACKER!$A:$A,"&gt;="&amp;$A$1,PASTE_DQS_TRACKER!$A:$A,"&lt;="&amp;$A$2)-SUMIFS(PASTE_DQS_TRACKER!$D:$D,PASTE_DQS_TRACKER!$C:$C,Swaps_wk!$AQ117,PASTE_DQS_TRACKER!$E:$E,Swaps_wk!R$2,PASTE_DQS_TRACKER!$A:$A,"&gt;="&amp;$A$1,PASTE_DQS_TRACKER!$A:$A,"&lt;="&amp;$A$2)</f>
        <v>0</v>
      </c>
      <c r="S117" s="6">
        <f>SUMIFS(PASTE_DQS_TRACKER!$D:$D,PASTE_DQS_TRACKER!$C:$C,Swaps_wk!$AQ117,PASTE_DQS_TRACKER!$B:$B,Swaps_wk!S$2,PASTE_DQS_TRACKER!$A:$A,"&gt;="&amp;$A$1,PASTE_DQS_TRACKER!$A:$A,"&lt;="&amp;$A$2)-SUMIFS(PASTE_DQS_TRACKER!$D:$D,PASTE_DQS_TRACKER!$C:$C,Swaps_wk!$AQ117,PASTE_DQS_TRACKER!$E:$E,Swaps_wk!S$2,PASTE_DQS_TRACKER!$A:$A,"&gt;="&amp;$A$1,PASTE_DQS_TRACKER!$A:$A,"&lt;="&amp;$A$2)</f>
        <v>0</v>
      </c>
      <c r="T117" s="6">
        <f>SUMIFS(PASTE_DQS_TRACKER!$D:$D,PASTE_DQS_TRACKER!$C:$C,Swaps_wk!$AQ117,PASTE_DQS_TRACKER!$B:$B,Swaps_wk!T$2,PASTE_DQS_TRACKER!$A:$A,"&gt;="&amp;$A$1,PASTE_DQS_TRACKER!$A:$A,"&lt;="&amp;$A$2)-SUMIFS(PASTE_DQS_TRACKER!$D:$D,PASTE_DQS_TRACKER!$C:$C,Swaps_wk!$AQ117,PASTE_DQS_TRACKER!$E:$E,Swaps_wk!T$2,PASTE_DQS_TRACKER!$A:$A,"&gt;="&amp;$A$1,PASTE_DQS_TRACKER!$A:$A,"&lt;="&amp;$A$2)</f>
        <v>0</v>
      </c>
      <c r="U117" s="6">
        <f>SUMIFS(PASTE_DQS_TRACKER!$D:$D,PASTE_DQS_TRACKER!$C:$C,Swaps_wk!$AQ117,PASTE_DQS_TRACKER!$B:$B,Swaps_wk!U$2,PASTE_DQS_TRACKER!$A:$A,"&gt;="&amp;$A$1,PASTE_DQS_TRACKER!$A:$A,"&lt;="&amp;$A$2)-SUMIFS(PASTE_DQS_TRACKER!$D:$D,PASTE_DQS_TRACKER!$C:$C,Swaps_wk!$AQ117,PASTE_DQS_TRACKER!$E:$E,Swaps_wk!U$2,PASTE_DQS_TRACKER!$A:$A,"&gt;="&amp;$A$1,PASTE_DQS_TRACKER!$A:$A,"&lt;="&amp;$A$2)</f>
        <v>0</v>
      </c>
      <c r="V117" s="6">
        <f>SUMIFS(PASTE_DQS_TRACKER!$D:$D,PASTE_DQS_TRACKER!$C:$C,Swaps_wk!$AQ117,PASTE_DQS_TRACKER!$B:$B,Swaps_wk!V$2,PASTE_DQS_TRACKER!$A:$A,"&gt;="&amp;$A$1,PASTE_DQS_TRACKER!$A:$A,"&lt;="&amp;$A$2)-SUMIFS(PASTE_DQS_TRACKER!$D:$D,PASTE_DQS_TRACKER!$C:$C,Swaps_wk!$AQ117,PASTE_DQS_TRACKER!$E:$E,Swaps_wk!V$2,PASTE_DQS_TRACKER!$A:$A,"&gt;="&amp;$A$1,PASTE_DQS_TRACKER!$A:$A,"&lt;="&amp;$A$2)</f>
        <v>0</v>
      </c>
      <c r="W117" s="6">
        <f>SUMIFS(PASTE_DQS_TRACKER!$D:$D,PASTE_DQS_TRACKER!$C:$C,Swaps_wk!$AQ117,PASTE_DQS_TRACKER!$B:$B,Swaps_wk!W$2,PASTE_DQS_TRACKER!$A:$A,"&gt;="&amp;$A$1,PASTE_DQS_TRACKER!$A:$A,"&lt;="&amp;$A$2)-SUMIFS(PASTE_DQS_TRACKER!$D:$D,PASTE_DQS_TRACKER!$C:$C,Swaps_wk!$AQ117,PASTE_DQS_TRACKER!$E:$E,Swaps_wk!W$2,PASTE_DQS_TRACKER!$A:$A,"&gt;="&amp;$A$1,PASTE_DQS_TRACKER!$A:$A,"&lt;="&amp;$A$2)</f>
        <v>0</v>
      </c>
      <c r="X117" s="6">
        <f>SUMIFS(PASTE_DQS_TRACKER!$D:$D,PASTE_DQS_TRACKER!$C:$C,Swaps_wk!$AQ117,PASTE_DQS_TRACKER!$B:$B,Swaps_wk!X$2,PASTE_DQS_TRACKER!$A:$A,"&gt;="&amp;$A$1,PASTE_DQS_TRACKER!$A:$A,"&lt;="&amp;$A$2)-SUMIFS(PASTE_DQS_TRACKER!$D:$D,PASTE_DQS_TRACKER!$C:$C,Swaps_wk!$AQ117,PASTE_DQS_TRACKER!$E:$E,Swaps_wk!X$2,PASTE_DQS_TRACKER!$A:$A,"&gt;="&amp;$A$1,PASTE_DQS_TRACKER!$A:$A,"&lt;="&amp;$A$2)</f>
        <v>0</v>
      </c>
      <c r="Y117" s="6">
        <f>SUMIFS(PASTE_DQS_TRACKER!$D:$D,PASTE_DQS_TRACKER!$C:$C,Swaps_wk!$AQ117,PASTE_DQS_TRACKER!$B:$B,Swaps_wk!Y$2,PASTE_DQS_TRACKER!$A:$A,"&gt;="&amp;$A$1,PASTE_DQS_TRACKER!$A:$A,"&lt;="&amp;$A$2)-SUMIFS(PASTE_DQS_TRACKER!$D:$D,PASTE_DQS_TRACKER!$C:$C,Swaps_wk!$AQ117,PASTE_DQS_TRACKER!$E:$E,Swaps_wk!Y$2,PASTE_DQS_TRACKER!$A:$A,"&gt;="&amp;$A$1,PASTE_DQS_TRACKER!$A:$A,"&lt;="&amp;$A$2)</f>
        <v>0</v>
      </c>
      <c r="Z117" s="6">
        <f>SUMIFS(PASTE_DQS_TRACKER!$D:$D,PASTE_DQS_TRACKER!$C:$C,Swaps_wk!$AQ117,PASTE_DQS_TRACKER!$B:$B,Swaps_wk!Z$2,PASTE_DQS_TRACKER!$A:$A,"&gt;="&amp;$A$1,PASTE_DQS_TRACKER!$A:$A,"&lt;="&amp;$A$2)-SUMIFS(PASTE_DQS_TRACKER!$D:$D,PASTE_DQS_TRACKER!$C:$C,Swaps_wk!$AQ117,PASTE_DQS_TRACKER!$E:$E,Swaps_wk!Z$2,PASTE_DQS_TRACKER!$A:$A,"&gt;="&amp;$A$1,PASTE_DQS_TRACKER!$A:$A,"&lt;="&amp;$A$2)</f>
        <v>0</v>
      </c>
      <c r="AA117" s="6">
        <f>SUMIFS(PASTE_DQS_TRACKER!$D:$D,PASTE_DQS_TRACKER!$C:$C,Swaps_wk!$AQ117,PASTE_DQS_TRACKER!$B:$B,Swaps_wk!AA$2,PASTE_DQS_TRACKER!$A:$A,"&gt;="&amp;$A$1,PASTE_DQS_TRACKER!$A:$A,"&lt;="&amp;$A$2)-SUMIFS(PASTE_DQS_TRACKER!$D:$D,PASTE_DQS_TRACKER!$C:$C,Swaps_wk!$AQ117,PASTE_DQS_TRACKER!$E:$E,Swaps_wk!AA$2,PASTE_DQS_TRACKER!$A:$A,"&gt;="&amp;$A$1,PASTE_DQS_TRACKER!$A:$A,"&lt;="&amp;$A$2)</f>
        <v>0</v>
      </c>
      <c r="AB117" s="6">
        <f>SUMIFS(PASTE_DQS_TRACKER!$D:$D,PASTE_DQS_TRACKER!$C:$C,Swaps_wk!$AQ117,PASTE_DQS_TRACKER!$B:$B,Swaps_wk!AB$2,PASTE_DQS_TRACKER!$A:$A,"&gt;="&amp;$A$1,PASTE_DQS_TRACKER!$A:$A,"&lt;="&amp;$A$2)-SUMIFS(PASTE_DQS_TRACKER!$D:$D,PASTE_DQS_TRACKER!$C:$C,Swaps_wk!$AQ117,PASTE_DQS_TRACKER!$E:$E,Swaps_wk!AB$2,PASTE_DQS_TRACKER!$A:$A,"&gt;="&amp;$A$1,PASTE_DQS_TRACKER!$A:$A,"&lt;="&amp;$A$2)</f>
        <v>0</v>
      </c>
      <c r="AC117" s="6">
        <f>SUMIFS(PASTE_DQS_TRACKER!$D:$D,PASTE_DQS_TRACKER!$C:$C,Swaps_wk!$AQ117,PASTE_DQS_TRACKER!$B:$B,Swaps_wk!AC$2,PASTE_DQS_TRACKER!$A:$A,"&gt;="&amp;$A$1,PASTE_DQS_TRACKER!$A:$A,"&lt;="&amp;$A$2)-SUMIFS(PASTE_DQS_TRACKER!$D:$D,PASTE_DQS_TRACKER!$C:$C,Swaps_wk!$AQ117,PASTE_DQS_TRACKER!$E:$E,Swaps_wk!AC$2,PASTE_DQS_TRACKER!$A:$A,"&gt;="&amp;$A$1,PASTE_DQS_TRACKER!$A:$A,"&lt;="&amp;$A$2)</f>
        <v>0</v>
      </c>
      <c r="AD117" s="6">
        <f>SUMIFS(PASTE_DQS_TRACKER!$D:$D,PASTE_DQS_TRACKER!$C:$C,Swaps_wk!$AQ117,PASTE_DQS_TRACKER!$B:$B,Swaps_wk!AD$2,PASTE_DQS_TRACKER!$A:$A,"&gt;="&amp;$A$1,PASTE_DQS_TRACKER!$A:$A,"&lt;="&amp;$A$2)-SUMIFS(PASTE_DQS_TRACKER!$D:$D,PASTE_DQS_TRACKER!$C:$C,Swaps_wk!$AQ117,PASTE_DQS_TRACKER!$E:$E,Swaps_wk!AD$2,PASTE_DQS_TRACKER!$A:$A,"&gt;="&amp;$A$1,PASTE_DQS_TRACKER!$A:$A,"&lt;="&amp;$A$2)</f>
        <v>0</v>
      </c>
      <c r="AE117" s="6">
        <f>SUMIFS(PASTE_DQS_TRACKER!$D:$D,PASTE_DQS_TRACKER!$C:$C,Swaps_wk!$AQ117,PASTE_DQS_TRACKER!$B:$B,Swaps_wk!AE$2,PASTE_DQS_TRACKER!$A:$A,"&gt;="&amp;$A$1,PASTE_DQS_TRACKER!$A:$A,"&lt;="&amp;$A$2)-SUMIFS(PASTE_DQS_TRACKER!$D:$D,PASTE_DQS_TRACKER!$C:$C,Swaps_wk!$AQ117,PASTE_DQS_TRACKER!$E:$E,Swaps_wk!AE$2,PASTE_DQS_TRACKER!$A:$A,"&gt;="&amp;$A$1,PASTE_DQS_TRACKER!$A:$A,"&lt;="&amp;$A$2)</f>
        <v>0</v>
      </c>
      <c r="AF117" s="6">
        <f>SUMIFS(PASTE_DQS_TRACKER!$D:$D,PASTE_DQS_TRACKER!$C:$C,Swaps_wk!$AQ117,PASTE_DQS_TRACKER!$B:$B,Swaps_wk!AF$2,PASTE_DQS_TRACKER!$A:$A,"&gt;="&amp;$A$1,PASTE_DQS_TRACKER!$A:$A,"&lt;="&amp;$A$2)-SUMIFS(PASTE_DQS_TRACKER!$D:$D,PASTE_DQS_TRACKER!$C:$C,Swaps_wk!$AQ117,PASTE_DQS_TRACKER!$E:$E,Swaps_wk!AF$2,PASTE_DQS_TRACKER!$A:$A,"&gt;="&amp;$A$1,PASTE_DQS_TRACKER!$A:$A,"&lt;="&amp;$A$2)</f>
        <v>0</v>
      </c>
      <c r="AG117" s="6">
        <f>SUMIFS(PASTE_DQS_TRACKER!$D:$D,PASTE_DQS_TRACKER!$C:$C,Swaps_wk!$AQ117,PASTE_DQS_TRACKER!$B:$B,Swaps_wk!AG$2,PASTE_DQS_TRACKER!$A:$A,"&gt;="&amp;$A$1,PASTE_DQS_TRACKER!$A:$A,"&lt;="&amp;$A$2)-SUMIFS(PASTE_DQS_TRACKER!$D:$D,PASTE_DQS_TRACKER!$C:$C,Swaps_wk!$AQ117,PASTE_DQS_TRACKER!$E:$E,Swaps_wk!AG$2,PASTE_DQS_TRACKER!$A:$A,"&gt;="&amp;$A$1,PASTE_DQS_TRACKER!$A:$A,"&lt;="&amp;$A$2)</f>
        <v>0</v>
      </c>
      <c r="AH117" s="6">
        <f>SUMIFS(PASTE_DQS_TRACKER!$D:$D,PASTE_DQS_TRACKER!$C:$C,Swaps_wk!$AQ117,PASTE_DQS_TRACKER!$B:$B,Swaps_wk!AH$2,PASTE_DQS_TRACKER!$A:$A,"&gt;="&amp;$A$1,PASTE_DQS_TRACKER!$A:$A,"&lt;="&amp;$A$2)-SUMIFS(PASTE_DQS_TRACKER!$D:$D,PASTE_DQS_TRACKER!$C:$C,Swaps_wk!$AQ117,PASTE_DQS_TRACKER!$E:$E,Swaps_wk!AH$2,PASTE_DQS_TRACKER!$A:$A,"&gt;="&amp;$A$1,PASTE_DQS_TRACKER!$A:$A,"&lt;="&amp;$A$2)</f>
        <v>0</v>
      </c>
      <c r="AI117" s="6">
        <f>SUMIFS(PASTE_DQS_TRACKER!$D:$D,PASTE_DQS_TRACKER!$C:$C,Swaps_wk!$AQ117,PASTE_DQS_TRACKER!$B:$B,Swaps_wk!AI$2,PASTE_DQS_TRACKER!$A:$A,"&gt;="&amp;$A$1,PASTE_DQS_TRACKER!$A:$A,"&lt;="&amp;$A$2)-SUMIFS(PASTE_DQS_TRACKER!$D:$D,PASTE_DQS_TRACKER!$C:$C,Swaps_wk!$AQ117,PASTE_DQS_TRACKER!$E:$E,Swaps_wk!AI$2,PASTE_DQS_TRACKER!$A:$A,"&gt;="&amp;$A$1,PASTE_DQS_TRACKER!$A:$A,"&lt;="&amp;$A$2)</f>
        <v>0</v>
      </c>
      <c r="AJ117" s="6">
        <f>SUMIFS(PASTE_DQS_TRACKER!$D:$D,PASTE_DQS_TRACKER!$C:$C,Swaps_wk!$AQ117,PASTE_DQS_TRACKER!$B:$B,Swaps_wk!AJ$2,PASTE_DQS_TRACKER!$A:$A,"&gt;="&amp;$A$1,PASTE_DQS_TRACKER!$A:$A,"&lt;="&amp;$A$2)-SUMIFS(PASTE_DQS_TRACKER!$D:$D,PASTE_DQS_TRACKER!$C:$C,Swaps_wk!$AQ117,PASTE_DQS_TRACKER!$E:$E,Swaps_wk!AJ$2,PASTE_DQS_TRACKER!$A:$A,"&gt;="&amp;$A$1,PASTE_DQS_TRACKER!$A:$A,"&lt;="&amp;$A$2)</f>
        <v>0</v>
      </c>
      <c r="AK117" s="6">
        <f>SUMIFS(PASTE_DQS_TRACKER!$D:$D,PASTE_DQS_TRACKER!$C:$C,Swaps_wk!$AQ117,PASTE_DQS_TRACKER!$B:$B,Swaps_wk!AK$2,PASTE_DQS_TRACKER!$A:$A,"&gt;="&amp;$A$1,PASTE_DQS_TRACKER!$A:$A,"&lt;="&amp;$A$2)-SUMIFS(PASTE_DQS_TRACKER!$D:$D,PASTE_DQS_TRACKER!$C:$C,Swaps_wk!$AQ117,PASTE_DQS_TRACKER!$E:$E,Swaps_wk!AK$2,PASTE_DQS_TRACKER!$A:$A,"&gt;="&amp;$A$1,PASTE_DQS_TRACKER!$A:$A,"&lt;="&amp;$A$2)</f>
        <v>0</v>
      </c>
      <c r="AL117" s="6">
        <f>SUMIFS(PASTE_DQS_TRACKER!$D:$D,PASTE_DQS_TRACKER!$C:$C,Swaps_wk!$AQ117,PASTE_DQS_TRACKER!$B:$B,Swaps_wk!AL$2,PASTE_DQS_TRACKER!$A:$A,"&gt;="&amp;$A$1,PASTE_DQS_TRACKER!$A:$A,"&lt;="&amp;$A$2)-SUMIFS(PASTE_DQS_TRACKER!$D:$D,PASTE_DQS_TRACKER!$C:$C,Swaps_wk!$AQ117,PASTE_DQS_TRACKER!$E:$E,Swaps_wk!AL$2,PASTE_DQS_TRACKER!$A:$A,"&gt;="&amp;$A$1,PASTE_DQS_TRACKER!$A:$A,"&lt;="&amp;$A$2)</f>
        <v>0</v>
      </c>
      <c r="AM117" s="6">
        <f>SUMIFS(PASTE_DQS_TRACKER!$D:$D,PASTE_DQS_TRACKER!$C:$C,Swaps_wk!$AQ117,PASTE_DQS_TRACKER!$B:$B,Swaps_wk!AM$2,PASTE_DQS_TRACKER!$A:$A,"&gt;="&amp;$A$1,PASTE_DQS_TRACKER!$A:$A,"&lt;="&amp;$A$2)-SUMIFS(PASTE_DQS_TRACKER!$D:$D,PASTE_DQS_TRACKER!$C:$C,Swaps_wk!$AQ117,PASTE_DQS_TRACKER!$E:$E,Swaps_wk!AM$2,PASTE_DQS_TRACKER!$A:$A,"&gt;="&amp;$A$1,PASTE_DQS_TRACKER!$A:$A,"&lt;="&amp;$A$2)</f>
        <v>0</v>
      </c>
      <c r="AN117" s="6">
        <f>SUMIFS(PASTE_DQS_TRACKER!$D:$D,PASTE_DQS_TRACKER!$C:$C,Swaps_wk!$AQ117,PASTE_DQS_TRACKER!$B:$B,Swaps_wk!AN$2,PASTE_DQS_TRACKER!$A:$A,"&gt;="&amp;$A$1,PASTE_DQS_TRACKER!$A:$A,"&lt;="&amp;$A$2)-SUMIFS(PASTE_DQS_TRACKER!$D:$D,PASTE_DQS_TRACKER!$C:$C,Swaps_wk!$AQ117,PASTE_DQS_TRACKER!$E:$E,Swaps_wk!AN$2,PASTE_DQS_TRACKER!$A:$A,"&gt;="&amp;$A$1,PASTE_DQS_TRACKER!$A:$A,"&lt;="&amp;$A$2)</f>
        <v>0</v>
      </c>
      <c r="AO117" s="6">
        <f t="shared" si="2"/>
        <v>0</v>
      </c>
      <c r="AP117">
        <v>116</v>
      </c>
      <c r="AQ117" t="str">
        <f t="shared" si="4"/>
        <v>SOL/07D.</v>
      </c>
    </row>
    <row r="118" spans="1:43" x14ac:dyDescent="0.25">
      <c r="A118" t="s">
        <v>352</v>
      </c>
      <c r="B118" s="6">
        <f>SUMIFS(PASTE_DQS_TRACKER!$D:$D,PASTE_DQS_TRACKER!$C:$C,Swaps_wk!$AQ118,PASTE_DQS_TRACKER!$B:$B,Swaps_wk!B$2,PASTE_DQS_TRACKER!$A:$A,"&gt;="&amp;$A$1,PASTE_DQS_TRACKER!$A:$A,"&lt;="&amp;$A$2)-SUMIFS(PASTE_DQS_TRACKER!$D:$D,PASTE_DQS_TRACKER!$C:$C,Swaps_wk!$AQ118,PASTE_DQS_TRACKER!$E:$E,Swaps_wk!B$2,PASTE_DQS_TRACKER!$A:$A,"&gt;="&amp;$A$1,PASTE_DQS_TRACKER!$A:$A,"&lt;="&amp;$A$2)</f>
        <v>0</v>
      </c>
      <c r="C118" s="6">
        <f>SUMIFS(PASTE_DQS_TRACKER!$D:$D,PASTE_DQS_TRACKER!$C:$C,Swaps_wk!$AQ118,PASTE_DQS_TRACKER!$B:$B,Swaps_wk!C$2,PASTE_DQS_TRACKER!$A:$A,"&gt;="&amp;$A$1,PASTE_DQS_TRACKER!$A:$A,"&lt;="&amp;$A$2)-SUMIFS(PASTE_DQS_TRACKER!$D:$D,PASTE_DQS_TRACKER!$C:$C,Swaps_wk!$AQ118,PASTE_DQS_TRACKER!$E:$E,Swaps_wk!C$2,PASTE_DQS_TRACKER!$A:$A,"&gt;="&amp;$A$1,PASTE_DQS_TRACKER!$A:$A,"&lt;="&amp;$A$2)</f>
        <v>0</v>
      </c>
      <c r="D118" s="6">
        <f>SUMIFS(PASTE_DQS_TRACKER!$D:$D,PASTE_DQS_TRACKER!$C:$C,Swaps_wk!$AQ118,PASTE_DQS_TRACKER!$B:$B,Swaps_wk!D$2,PASTE_DQS_TRACKER!$A:$A,"&gt;="&amp;$A$1,PASTE_DQS_TRACKER!$A:$A,"&lt;="&amp;$A$2)-SUMIFS(PASTE_DQS_TRACKER!$D:$D,PASTE_DQS_TRACKER!$C:$C,Swaps_wk!$AQ118,PASTE_DQS_TRACKER!$E:$E,Swaps_wk!D$2,PASTE_DQS_TRACKER!$A:$A,"&gt;="&amp;$A$1,PASTE_DQS_TRACKER!$A:$A,"&lt;="&amp;$A$2)</f>
        <v>0</v>
      </c>
      <c r="E118" s="6">
        <f>SUMIFS(PASTE_DQS_TRACKER!$D:$D,PASTE_DQS_TRACKER!$C:$C,Swaps_wk!$AQ118,PASTE_DQS_TRACKER!$B:$B,Swaps_wk!E$2,PASTE_DQS_TRACKER!$A:$A,"&gt;="&amp;$A$1,PASTE_DQS_TRACKER!$A:$A,"&lt;="&amp;$A$2)-SUMIFS(PASTE_DQS_TRACKER!$D:$D,PASTE_DQS_TRACKER!$C:$C,Swaps_wk!$AQ118,PASTE_DQS_TRACKER!$E:$E,Swaps_wk!E$2,PASTE_DQS_TRACKER!$A:$A,"&gt;="&amp;$A$1,PASTE_DQS_TRACKER!$A:$A,"&lt;="&amp;$A$2)</f>
        <v>0</v>
      </c>
      <c r="F118" s="6">
        <f>SUMIFS(PASTE_DQS_TRACKER!$D:$D,PASTE_DQS_TRACKER!$C:$C,Swaps_wk!$AQ118,PASTE_DQS_TRACKER!$B:$B,Swaps_wk!F$2,PASTE_DQS_TRACKER!$A:$A,"&gt;="&amp;$A$1,PASTE_DQS_TRACKER!$A:$A,"&lt;="&amp;$A$2)-SUMIFS(PASTE_DQS_TRACKER!$D:$D,PASTE_DQS_TRACKER!$C:$C,Swaps_wk!$AQ118,PASTE_DQS_TRACKER!$E:$E,Swaps_wk!F$2,PASTE_DQS_TRACKER!$A:$A,"&gt;="&amp;$A$1,PASTE_DQS_TRACKER!$A:$A,"&lt;="&amp;$A$2)</f>
        <v>0</v>
      </c>
      <c r="G118" s="6">
        <f>SUMIFS(PASTE_DQS_TRACKER!$D:$D,PASTE_DQS_TRACKER!$C:$C,Swaps_wk!$AQ118,PASTE_DQS_TRACKER!$B:$B,Swaps_wk!G$2,PASTE_DQS_TRACKER!$A:$A,"&gt;="&amp;$A$1,PASTE_DQS_TRACKER!$A:$A,"&lt;="&amp;$A$2)-SUMIFS(PASTE_DQS_TRACKER!$D:$D,PASTE_DQS_TRACKER!$C:$C,Swaps_wk!$AQ118,PASTE_DQS_TRACKER!$E:$E,Swaps_wk!G$2,PASTE_DQS_TRACKER!$A:$A,"&gt;="&amp;$A$1,PASTE_DQS_TRACKER!$A:$A,"&lt;="&amp;$A$2)</f>
        <v>0</v>
      </c>
      <c r="H118" s="6">
        <f>SUMIFS(PASTE_DQS_TRACKER!$D:$D,PASTE_DQS_TRACKER!$C:$C,Swaps_wk!$AQ118,PASTE_DQS_TRACKER!$B:$B,Swaps_wk!H$2,PASTE_DQS_TRACKER!$A:$A,"&gt;="&amp;$A$1,PASTE_DQS_TRACKER!$A:$A,"&lt;="&amp;$A$2)-SUMIFS(PASTE_DQS_TRACKER!$D:$D,PASTE_DQS_TRACKER!$C:$C,Swaps_wk!$AQ118,PASTE_DQS_TRACKER!$E:$E,Swaps_wk!H$2,PASTE_DQS_TRACKER!$A:$A,"&gt;="&amp;$A$1,PASTE_DQS_TRACKER!$A:$A,"&lt;="&amp;$A$2)</f>
        <v>0</v>
      </c>
      <c r="I118" s="6">
        <f>SUMIFS(PASTE_DQS_TRACKER!$D:$D,PASTE_DQS_TRACKER!$C:$C,Swaps_wk!$AQ118,PASTE_DQS_TRACKER!$B:$B,Swaps_wk!I$2,PASTE_DQS_TRACKER!$A:$A,"&gt;="&amp;$A$1,PASTE_DQS_TRACKER!$A:$A,"&lt;="&amp;$A$2)-SUMIFS(PASTE_DQS_TRACKER!$D:$D,PASTE_DQS_TRACKER!$C:$C,Swaps_wk!$AQ118,PASTE_DQS_TRACKER!$E:$E,Swaps_wk!I$2,PASTE_DQS_TRACKER!$A:$A,"&gt;="&amp;$A$1,PASTE_DQS_TRACKER!$A:$A,"&lt;="&amp;$A$2)</f>
        <v>0</v>
      </c>
      <c r="J118" s="6">
        <f>SUMIFS(PASTE_DQS_TRACKER!$D:$D,PASTE_DQS_TRACKER!$C:$C,Swaps_wk!$AQ118,PASTE_DQS_TRACKER!$B:$B,Swaps_wk!J$2,PASTE_DQS_TRACKER!$A:$A,"&gt;="&amp;$A$1,PASTE_DQS_TRACKER!$A:$A,"&lt;="&amp;$A$2)-SUMIFS(PASTE_DQS_TRACKER!$D:$D,PASTE_DQS_TRACKER!$C:$C,Swaps_wk!$AQ118,PASTE_DQS_TRACKER!$E:$E,Swaps_wk!J$2,PASTE_DQS_TRACKER!$A:$A,"&gt;="&amp;$A$1,PASTE_DQS_TRACKER!$A:$A,"&lt;="&amp;$A$2)</f>
        <v>0</v>
      </c>
      <c r="K118" s="6">
        <f>SUMIFS(PASTE_DQS_TRACKER!$D:$D,PASTE_DQS_TRACKER!$C:$C,Swaps_wk!$AQ118,PASTE_DQS_TRACKER!$B:$B,Swaps_wk!K$2,PASTE_DQS_TRACKER!$A:$A,"&gt;="&amp;$A$1,PASTE_DQS_TRACKER!$A:$A,"&lt;="&amp;$A$2)-SUMIFS(PASTE_DQS_TRACKER!$D:$D,PASTE_DQS_TRACKER!$C:$C,Swaps_wk!$AQ118,PASTE_DQS_TRACKER!$E:$E,Swaps_wk!K$2,PASTE_DQS_TRACKER!$A:$A,"&gt;="&amp;$A$1,PASTE_DQS_TRACKER!$A:$A,"&lt;="&amp;$A$2)</f>
        <v>0</v>
      </c>
      <c r="L118" s="6">
        <f>SUMIFS(PASTE_DQS_TRACKER!$D:$D,PASTE_DQS_TRACKER!$C:$C,Swaps_wk!$AQ118,PASTE_DQS_TRACKER!$B:$B,Swaps_wk!L$2,PASTE_DQS_TRACKER!$A:$A,"&gt;="&amp;$A$1,PASTE_DQS_TRACKER!$A:$A,"&lt;="&amp;$A$2)-SUMIFS(PASTE_DQS_TRACKER!$D:$D,PASTE_DQS_TRACKER!$C:$C,Swaps_wk!$AQ118,PASTE_DQS_TRACKER!$E:$E,Swaps_wk!L$2,PASTE_DQS_TRACKER!$A:$A,"&gt;="&amp;$A$1,PASTE_DQS_TRACKER!$A:$A,"&lt;="&amp;$A$2)</f>
        <v>0</v>
      </c>
      <c r="M118" s="6">
        <f>SUMIFS(PASTE_DQS_TRACKER!$D:$D,PASTE_DQS_TRACKER!$C:$C,Swaps_wk!$AQ118,PASTE_DQS_TRACKER!$B:$B,Swaps_wk!M$2,PASTE_DQS_TRACKER!$A:$A,"&gt;="&amp;$A$1,PASTE_DQS_TRACKER!$A:$A,"&lt;="&amp;$A$2)-SUMIFS(PASTE_DQS_TRACKER!$D:$D,PASTE_DQS_TRACKER!$C:$C,Swaps_wk!$AQ118,PASTE_DQS_TRACKER!$E:$E,Swaps_wk!M$2,PASTE_DQS_TRACKER!$A:$A,"&gt;="&amp;$A$1,PASTE_DQS_TRACKER!$A:$A,"&lt;="&amp;$A$2)</f>
        <v>0</v>
      </c>
      <c r="N118" s="6">
        <f>SUMIFS(PASTE_DQS_TRACKER!$D:$D,PASTE_DQS_TRACKER!$C:$C,Swaps_wk!$AQ118,PASTE_DQS_TRACKER!$B:$B,Swaps_wk!N$2,PASTE_DQS_TRACKER!$A:$A,"&gt;="&amp;$A$1,PASTE_DQS_TRACKER!$A:$A,"&lt;="&amp;$A$2)-SUMIFS(PASTE_DQS_TRACKER!$D:$D,PASTE_DQS_TRACKER!$C:$C,Swaps_wk!$AQ118,PASTE_DQS_TRACKER!$E:$E,Swaps_wk!N$2,PASTE_DQS_TRACKER!$A:$A,"&gt;="&amp;$A$1,PASTE_DQS_TRACKER!$A:$A,"&lt;="&amp;$A$2)</f>
        <v>0</v>
      </c>
      <c r="O118" s="6">
        <f>SUMIFS(PASTE_DQS_TRACKER!$D:$D,PASTE_DQS_TRACKER!$C:$C,Swaps_wk!$AQ118,PASTE_DQS_TRACKER!$B:$B,Swaps_wk!O$2,PASTE_DQS_TRACKER!$A:$A,"&gt;="&amp;$A$1,PASTE_DQS_TRACKER!$A:$A,"&lt;="&amp;$A$2)-SUMIFS(PASTE_DQS_TRACKER!$D:$D,PASTE_DQS_TRACKER!$C:$C,Swaps_wk!$AQ118,PASTE_DQS_TRACKER!$E:$E,Swaps_wk!O$2,PASTE_DQS_TRACKER!$A:$A,"&gt;="&amp;$A$1,PASTE_DQS_TRACKER!$A:$A,"&lt;="&amp;$A$2)</f>
        <v>0</v>
      </c>
      <c r="P118" s="6">
        <f>SUMIFS(PASTE_DQS_TRACKER!$D:$D,PASTE_DQS_TRACKER!$C:$C,Swaps_wk!$AQ118,PASTE_DQS_TRACKER!$B:$B,Swaps_wk!P$2,PASTE_DQS_TRACKER!$A:$A,"&gt;="&amp;$A$1,PASTE_DQS_TRACKER!$A:$A,"&lt;="&amp;$A$2)-SUMIFS(PASTE_DQS_TRACKER!$D:$D,PASTE_DQS_TRACKER!$C:$C,Swaps_wk!$AQ118,PASTE_DQS_TRACKER!$E:$E,Swaps_wk!P$2,PASTE_DQS_TRACKER!$A:$A,"&gt;="&amp;$A$1,PASTE_DQS_TRACKER!$A:$A,"&lt;="&amp;$A$2)</f>
        <v>0</v>
      </c>
      <c r="Q118" s="6">
        <f>SUMIFS(PASTE_DQS_TRACKER!$D:$D,PASTE_DQS_TRACKER!$C:$C,Swaps_wk!$AQ118,PASTE_DQS_TRACKER!$B:$B,Swaps_wk!Q$2,PASTE_DQS_TRACKER!$A:$A,"&gt;="&amp;$A$1,PASTE_DQS_TRACKER!$A:$A,"&lt;="&amp;$A$2)-SUMIFS(PASTE_DQS_TRACKER!$D:$D,PASTE_DQS_TRACKER!$C:$C,Swaps_wk!$AQ118,PASTE_DQS_TRACKER!$E:$E,Swaps_wk!Q$2,PASTE_DQS_TRACKER!$A:$A,"&gt;="&amp;$A$1,PASTE_DQS_TRACKER!$A:$A,"&lt;="&amp;$A$2)</f>
        <v>0</v>
      </c>
      <c r="R118" s="6">
        <f>SUMIFS(PASTE_DQS_TRACKER!$D:$D,PASTE_DQS_TRACKER!$C:$C,Swaps_wk!$AQ118,PASTE_DQS_TRACKER!$B:$B,Swaps_wk!R$2,PASTE_DQS_TRACKER!$A:$A,"&gt;="&amp;$A$1,PASTE_DQS_TRACKER!$A:$A,"&lt;="&amp;$A$2)-SUMIFS(PASTE_DQS_TRACKER!$D:$D,PASTE_DQS_TRACKER!$C:$C,Swaps_wk!$AQ118,PASTE_DQS_TRACKER!$E:$E,Swaps_wk!R$2,PASTE_DQS_TRACKER!$A:$A,"&gt;="&amp;$A$1,PASTE_DQS_TRACKER!$A:$A,"&lt;="&amp;$A$2)</f>
        <v>8</v>
      </c>
      <c r="S118" s="6">
        <f>SUMIFS(PASTE_DQS_TRACKER!$D:$D,PASTE_DQS_TRACKER!$C:$C,Swaps_wk!$AQ118,PASTE_DQS_TRACKER!$B:$B,Swaps_wk!S$2,PASTE_DQS_TRACKER!$A:$A,"&gt;="&amp;$A$1,PASTE_DQS_TRACKER!$A:$A,"&lt;="&amp;$A$2)-SUMIFS(PASTE_DQS_TRACKER!$D:$D,PASTE_DQS_TRACKER!$C:$C,Swaps_wk!$AQ118,PASTE_DQS_TRACKER!$E:$E,Swaps_wk!S$2,PASTE_DQS_TRACKER!$A:$A,"&gt;="&amp;$A$1,PASTE_DQS_TRACKER!$A:$A,"&lt;="&amp;$A$2)</f>
        <v>0</v>
      </c>
      <c r="T118" s="6">
        <f>SUMIFS(PASTE_DQS_TRACKER!$D:$D,PASTE_DQS_TRACKER!$C:$C,Swaps_wk!$AQ118,PASTE_DQS_TRACKER!$B:$B,Swaps_wk!T$2,PASTE_DQS_TRACKER!$A:$A,"&gt;="&amp;$A$1,PASTE_DQS_TRACKER!$A:$A,"&lt;="&amp;$A$2)-SUMIFS(PASTE_DQS_TRACKER!$D:$D,PASTE_DQS_TRACKER!$C:$C,Swaps_wk!$AQ118,PASTE_DQS_TRACKER!$E:$E,Swaps_wk!T$2,PASTE_DQS_TRACKER!$A:$A,"&gt;="&amp;$A$1,PASTE_DQS_TRACKER!$A:$A,"&lt;="&amp;$A$2)</f>
        <v>0</v>
      </c>
      <c r="U118" s="6">
        <f>SUMIFS(PASTE_DQS_TRACKER!$D:$D,PASTE_DQS_TRACKER!$C:$C,Swaps_wk!$AQ118,PASTE_DQS_TRACKER!$B:$B,Swaps_wk!U$2,PASTE_DQS_TRACKER!$A:$A,"&gt;="&amp;$A$1,PASTE_DQS_TRACKER!$A:$A,"&lt;="&amp;$A$2)-SUMIFS(PASTE_DQS_TRACKER!$D:$D,PASTE_DQS_TRACKER!$C:$C,Swaps_wk!$AQ118,PASTE_DQS_TRACKER!$E:$E,Swaps_wk!U$2,PASTE_DQS_TRACKER!$A:$A,"&gt;="&amp;$A$1,PASTE_DQS_TRACKER!$A:$A,"&lt;="&amp;$A$2)</f>
        <v>0</v>
      </c>
      <c r="V118" s="6">
        <f>SUMIFS(PASTE_DQS_TRACKER!$D:$D,PASTE_DQS_TRACKER!$C:$C,Swaps_wk!$AQ118,PASTE_DQS_TRACKER!$B:$B,Swaps_wk!V$2,PASTE_DQS_TRACKER!$A:$A,"&gt;="&amp;$A$1,PASTE_DQS_TRACKER!$A:$A,"&lt;="&amp;$A$2)-SUMIFS(PASTE_DQS_TRACKER!$D:$D,PASTE_DQS_TRACKER!$C:$C,Swaps_wk!$AQ118,PASTE_DQS_TRACKER!$E:$E,Swaps_wk!V$2,PASTE_DQS_TRACKER!$A:$A,"&gt;="&amp;$A$1,PASTE_DQS_TRACKER!$A:$A,"&lt;="&amp;$A$2)</f>
        <v>0</v>
      </c>
      <c r="W118" s="6">
        <f>SUMIFS(PASTE_DQS_TRACKER!$D:$D,PASTE_DQS_TRACKER!$C:$C,Swaps_wk!$AQ118,PASTE_DQS_TRACKER!$B:$B,Swaps_wk!W$2,PASTE_DQS_TRACKER!$A:$A,"&gt;="&amp;$A$1,PASTE_DQS_TRACKER!$A:$A,"&lt;="&amp;$A$2)-SUMIFS(PASTE_DQS_TRACKER!$D:$D,PASTE_DQS_TRACKER!$C:$C,Swaps_wk!$AQ118,PASTE_DQS_TRACKER!$E:$E,Swaps_wk!W$2,PASTE_DQS_TRACKER!$A:$A,"&gt;="&amp;$A$1,PASTE_DQS_TRACKER!$A:$A,"&lt;="&amp;$A$2)</f>
        <v>0</v>
      </c>
      <c r="X118" s="6">
        <f>SUMIFS(PASTE_DQS_TRACKER!$D:$D,PASTE_DQS_TRACKER!$C:$C,Swaps_wk!$AQ118,PASTE_DQS_TRACKER!$B:$B,Swaps_wk!X$2,PASTE_DQS_TRACKER!$A:$A,"&gt;="&amp;$A$1,PASTE_DQS_TRACKER!$A:$A,"&lt;="&amp;$A$2)-SUMIFS(PASTE_DQS_TRACKER!$D:$D,PASTE_DQS_TRACKER!$C:$C,Swaps_wk!$AQ118,PASTE_DQS_TRACKER!$E:$E,Swaps_wk!X$2,PASTE_DQS_TRACKER!$A:$A,"&gt;="&amp;$A$1,PASTE_DQS_TRACKER!$A:$A,"&lt;="&amp;$A$2)</f>
        <v>0</v>
      </c>
      <c r="Y118" s="6">
        <f>SUMIFS(PASTE_DQS_TRACKER!$D:$D,PASTE_DQS_TRACKER!$C:$C,Swaps_wk!$AQ118,PASTE_DQS_TRACKER!$B:$B,Swaps_wk!Y$2,PASTE_DQS_TRACKER!$A:$A,"&gt;="&amp;$A$1,PASTE_DQS_TRACKER!$A:$A,"&lt;="&amp;$A$2)-SUMIFS(PASTE_DQS_TRACKER!$D:$D,PASTE_DQS_TRACKER!$C:$C,Swaps_wk!$AQ118,PASTE_DQS_TRACKER!$E:$E,Swaps_wk!Y$2,PASTE_DQS_TRACKER!$A:$A,"&gt;="&amp;$A$1,PASTE_DQS_TRACKER!$A:$A,"&lt;="&amp;$A$2)</f>
        <v>0</v>
      </c>
      <c r="Z118" s="6">
        <f>SUMIFS(PASTE_DQS_TRACKER!$D:$D,PASTE_DQS_TRACKER!$C:$C,Swaps_wk!$AQ118,PASTE_DQS_TRACKER!$B:$B,Swaps_wk!Z$2,PASTE_DQS_TRACKER!$A:$A,"&gt;="&amp;$A$1,PASTE_DQS_TRACKER!$A:$A,"&lt;="&amp;$A$2)-SUMIFS(PASTE_DQS_TRACKER!$D:$D,PASTE_DQS_TRACKER!$C:$C,Swaps_wk!$AQ118,PASTE_DQS_TRACKER!$E:$E,Swaps_wk!Z$2,PASTE_DQS_TRACKER!$A:$A,"&gt;="&amp;$A$1,PASTE_DQS_TRACKER!$A:$A,"&lt;="&amp;$A$2)</f>
        <v>0</v>
      </c>
      <c r="AA118" s="6">
        <f>SUMIFS(PASTE_DQS_TRACKER!$D:$D,PASTE_DQS_TRACKER!$C:$C,Swaps_wk!$AQ118,PASTE_DQS_TRACKER!$B:$B,Swaps_wk!AA$2,PASTE_DQS_TRACKER!$A:$A,"&gt;="&amp;$A$1,PASTE_DQS_TRACKER!$A:$A,"&lt;="&amp;$A$2)-SUMIFS(PASTE_DQS_TRACKER!$D:$D,PASTE_DQS_TRACKER!$C:$C,Swaps_wk!$AQ118,PASTE_DQS_TRACKER!$E:$E,Swaps_wk!AA$2,PASTE_DQS_TRACKER!$A:$A,"&gt;="&amp;$A$1,PASTE_DQS_TRACKER!$A:$A,"&lt;="&amp;$A$2)</f>
        <v>0</v>
      </c>
      <c r="AB118" s="6">
        <f>SUMIFS(PASTE_DQS_TRACKER!$D:$D,PASTE_DQS_TRACKER!$C:$C,Swaps_wk!$AQ118,PASTE_DQS_TRACKER!$B:$B,Swaps_wk!AB$2,PASTE_DQS_TRACKER!$A:$A,"&gt;="&amp;$A$1,PASTE_DQS_TRACKER!$A:$A,"&lt;="&amp;$A$2)-SUMIFS(PASTE_DQS_TRACKER!$D:$D,PASTE_DQS_TRACKER!$C:$C,Swaps_wk!$AQ118,PASTE_DQS_TRACKER!$E:$E,Swaps_wk!AB$2,PASTE_DQS_TRACKER!$A:$A,"&gt;="&amp;$A$1,PASTE_DQS_TRACKER!$A:$A,"&lt;="&amp;$A$2)</f>
        <v>0</v>
      </c>
      <c r="AC118" s="6">
        <f>SUMIFS(PASTE_DQS_TRACKER!$D:$D,PASTE_DQS_TRACKER!$C:$C,Swaps_wk!$AQ118,PASTE_DQS_TRACKER!$B:$B,Swaps_wk!AC$2,PASTE_DQS_TRACKER!$A:$A,"&gt;="&amp;$A$1,PASTE_DQS_TRACKER!$A:$A,"&lt;="&amp;$A$2)-SUMIFS(PASTE_DQS_TRACKER!$D:$D,PASTE_DQS_TRACKER!$C:$C,Swaps_wk!$AQ118,PASTE_DQS_TRACKER!$E:$E,Swaps_wk!AC$2,PASTE_DQS_TRACKER!$A:$A,"&gt;="&amp;$A$1,PASTE_DQS_TRACKER!$A:$A,"&lt;="&amp;$A$2)</f>
        <v>0</v>
      </c>
      <c r="AD118" s="6">
        <f>SUMIFS(PASTE_DQS_TRACKER!$D:$D,PASTE_DQS_TRACKER!$C:$C,Swaps_wk!$AQ118,PASTE_DQS_TRACKER!$B:$B,Swaps_wk!AD$2,PASTE_DQS_TRACKER!$A:$A,"&gt;="&amp;$A$1,PASTE_DQS_TRACKER!$A:$A,"&lt;="&amp;$A$2)-SUMIFS(PASTE_DQS_TRACKER!$D:$D,PASTE_DQS_TRACKER!$C:$C,Swaps_wk!$AQ118,PASTE_DQS_TRACKER!$E:$E,Swaps_wk!AD$2,PASTE_DQS_TRACKER!$A:$A,"&gt;="&amp;$A$1,PASTE_DQS_TRACKER!$A:$A,"&lt;="&amp;$A$2)</f>
        <v>0</v>
      </c>
      <c r="AE118" s="6">
        <f>SUMIFS(PASTE_DQS_TRACKER!$D:$D,PASTE_DQS_TRACKER!$C:$C,Swaps_wk!$AQ118,PASTE_DQS_TRACKER!$B:$B,Swaps_wk!AE$2,PASTE_DQS_TRACKER!$A:$A,"&gt;="&amp;$A$1,PASTE_DQS_TRACKER!$A:$A,"&lt;="&amp;$A$2)-SUMIFS(PASTE_DQS_TRACKER!$D:$D,PASTE_DQS_TRACKER!$C:$C,Swaps_wk!$AQ118,PASTE_DQS_TRACKER!$E:$E,Swaps_wk!AE$2,PASTE_DQS_TRACKER!$A:$A,"&gt;="&amp;$A$1,PASTE_DQS_TRACKER!$A:$A,"&lt;="&amp;$A$2)</f>
        <v>0</v>
      </c>
      <c r="AF118" s="6">
        <f>SUMIFS(PASTE_DQS_TRACKER!$D:$D,PASTE_DQS_TRACKER!$C:$C,Swaps_wk!$AQ118,PASTE_DQS_TRACKER!$B:$B,Swaps_wk!AF$2,PASTE_DQS_TRACKER!$A:$A,"&gt;="&amp;$A$1,PASTE_DQS_TRACKER!$A:$A,"&lt;="&amp;$A$2)-SUMIFS(PASTE_DQS_TRACKER!$D:$D,PASTE_DQS_TRACKER!$C:$C,Swaps_wk!$AQ118,PASTE_DQS_TRACKER!$E:$E,Swaps_wk!AF$2,PASTE_DQS_TRACKER!$A:$A,"&gt;="&amp;$A$1,PASTE_DQS_TRACKER!$A:$A,"&lt;="&amp;$A$2)</f>
        <v>0</v>
      </c>
      <c r="AG118" s="6">
        <f>SUMIFS(PASTE_DQS_TRACKER!$D:$D,PASTE_DQS_TRACKER!$C:$C,Swaps_wk!$AQ118,PASTE_DQS_TRACKER!$B:$B,Swaps_wk!AG$2,PASTE_DQS_TRACKER!$A:$A,"&gt;="&amp;$A$1,PASTE_DQS_TRACKER!$A:$A,"&lt;="&amp;$A$2)-SUMIFS(PASTE_DQS_TRACKER!$D:$D,PASTE_DQS_TRACKER!$C:$C,Swaps_wk!$AQ118,PASTE_DQS_TRACKER!$E:$E,Swaps_wk!AG$2,PASTE_DQS_TRACKER!$A:$A,"&gt;="&amp;$A$1,PASTE_DQS_TRACKER!$A:$A,"&lt;="&amp;$A$2)</f>
        <v>0</v>
      </c>
      <c r="AH118" s="6">
        <f>SUMIFS(PASTE_DQS_TRACKER!$D:$D,PASTE_DQS_TRACKER!$C:$C,Swaps_wk!$AQ118,PASTE_DQS_TRACKER!$B:$B,Swaps_wk!AH$2,PASTE_DQS_TRACKER!$A:$A,"&gt;="&amp;$A$1,PASTE_DQS_TRACKER!$A:$A,"&lt;="&amp;$A$2)-SUMIFS(PASTE_DQS_TRACKER!$D:$D,PASTE_DQS_TRACKER!$C:$C,Swaps_wk!$AQ118,PASTE_DQS_TRACKER!$E:$E,Swaps_wk!AH$2,PASTE_DQS_TRACKER!$A:$A,"&gt;="&amp;$A$1,PASTE_DQS_TRACKER!$A:$A,"&lt;="&amp;$A$2)</f>
        <v>0</v>
      </c>
      <c r="AI118" s="6">
        <f>SUMIFS(PASTE_DQS_TRACKER!$D:$D,PASTE_DQS_TRACKER!$C:$C,Swaps_wk!$AQ118,PASTE_DQS_TRACKER!$B:$B,Swaps_wk!AI$2,PASTE_DQS_TRACKER!$A:$A,"&gt;="&amp;$A$1,PASTE_DQS_TRACKER!$A:$A,"&lt;="&amp;$A$2)-SUMIFS(PASTE_DQS_TRACKER!$D:$D,PASTE_DQS_TRACKER!$C:$C,Swaps_wk!$AQ118,PASTE_DQS_TRACKER!$E:$E,Swaps_wk!AI$2,PASTE_DQS_TRACKER!$A:$A,"&gt;="&amp;$A$1,PASTE_DQS_TRACKER!$A:$A,"&lt;="&amp;$A$2)</f>
        <v>0</v>
      </c>
      <c r="AJ118" s="6">
        <f>SUMIFS(PASTE_DQS_TRACKER!$D:$D,PASTE_DQS_TRACKER!$C:$C,Swaps_wk!$AQ118,PASTE_DQS_TRACKER!$B:$B,Swaps_wk!AJ$2,PASTE_DQS_TRACKER!$A:$A,"&gt;="&amp;$A$1,PASTE_DQS_TRACKER!$A:$A,"&lt;="&amp;$A$2)-SUMIFS(PASTE_DQS_TRACKER!$D:$D,PASTE_DQS_TRACKER!$C:$C,Swaps_wk!$AQ118,PASTE_DQS_TRACKER!$E:$E,Swaps_wk!AJ$2,PASTE_DQS_TRACKER!$A:$A,"&gt;="&amp;$A$1,PASTE_DQS_TRACKER!$A:$A,"&lt;="&amp;$A$2)</f>
        <v>0</v>
      </c>
      <c r="AK118" s="6">
        <f>SUMIFS(PASTE_DQS_TRACKER!$D:$D,PASTE_DQS_TRACKER!$C:$C,Swaps_wk!$AQ118,PASTE_DQS_TRACKER!$B:$B,Swaps_wk!AK$2,PASTE_DQS_TRACKER!$A:$A,"&gt;="&amp;$A$1,PASTE_DQS_TRACKER!$A:$A,"&lt;="&amp;$A$2)-SUMIFS(PASTE_DQS_TRACKER!$D:$D,PASTE_DQS_TRACKER!$C:$C,Swaps_wk!$AQ118,PASTE_DQS_TRACKER!$E:$E,Swaps_wk!AK$2,PASTE_DQS_TRACKER!$A:$A,"&gt;="&amp;$A$1,PASTE_DQS_TRACKER!$A:$A,"&lt;="&amp;$A$2)</f>
        <v>0</v>
      </c>
      <c r="AL118" s="6">
        <f>SUMIFS(PASTE_DQS_TRACKER!$D:$D,PASTE_DQS_TRACKER!$C:$C,Swaps_wk!$AQ118,PASTE_DQS_TRACKER!$B:$B,Swaps_wk!AL$2,PASTE_DQS_TRACKER!$A:$A,"&gt;="&amp;$A$1,PASTE_DQS_TRACKER!$A:$A,"&lt;="&amp;$A$2)-SUMIFS(PASTE_DQS_TRACKER!$D:$D,PASTE_DQS_TRACKER!$C:$C,Swaps_wk!$AQ118,PASTE_DQS_TRACKER!$E:$E,Swaps_wk!AL$2,PASTE_DQS_TRACKER!$A:$A,"&gt;="&amp;$A$1,PASTE_DQS_TRACKER!$A:$A,"&lt;="&amp;$A$2)</f>
        <v>0</v>
      </c>
      <c r="AM118" s="6">
        <f>SUMIFS(PASTE_DQS_TRACKER!$D:$D,PASTE_DQS_TRACKER!$C:$C,Swaps_wk!$AQ118,PASTE_DQS_TRACKER!$B:$B,Swaps_wk!AM$2,PASTE_DQS_TRACKER!$A:$A,"&gt;="&amp;$A$1,PASTE_DQS_TRACKER!$A:$A,"&lt;="&amp;$A$2)-SUMIFS(PASTE_DQS_TRACKER!$D:$D,PASTE_DQS_TRACKER!$C:$C,Swaps_wk!$AQ118,PASTE_DQS_TRACKER!$E:$E,Swaps_wk!AM$2,PASTE_DQS_TRACKER!$A:$A,"&gt;="&amp;$A$1,PASTE_DQS_TRACKER!$A:$A,"&lt;="&amp;$A$2)</f>
        <v>-8</v>
      </c>
      <c r="AN118" s="6">
        <f>SUMIFS(PASTE_DQS_TRACKER!$D:$D,PASTE_DQS_TRACKER!$C:$C,Swaps_wk!$AQ118,PASTE_DQS_TRACKER!$B:$B,Swaps_wk!AN$2,PASTE_DQS_TRACKER!$A:$A,"&gt;="&amp;$A$1,PASTE_DQS_TRACKER!$A:$A,"&lt;="&amp;$A$2)-SUMIFS(PASTE_DQS_TRACKER!$D:$D,PASTE_DQS_TRACKER!$C:$C,Swaps_wk!$AQ118,PASTE_DQS_TRACKER!$E:$E,Swaps_wk!AN$2,PASTE_DQS_TRACKER!$A:$A,"&gt;="&amp;$A$1,PASTE_DQS_TRACKER!$A:$A,"&lt;="&amp;$A$2)</f>
        <v>0</v>
      </c>
      <c r="AO118" s="6">
        <f t="shared" si="2"/>
        <v>0</v>
      </c>
      <c r="AP118">
        <v>117</v>
      </c>
      <c r="AQ118" t="str">
        <f t="shared" si="4"/>
        <v>SOL/07E.</v>
      </c>
    </row>
    <row r="119" spans="1:43" x14ac:dyDescent="0.25">
      <c r="A119" t="s">
        <v>353</v>
      </c>
      <c r="B119" s="6">
        <f>SUMIFS(PASTE_DQS_TRACKER!$D:$D,PASTE_DQS_TRACKER!$C:$C,Swaps_wk!$AQ119,PASTE_DQS_TRACKER!$B:$B,Swaps_wk!B$2,PASTE_DQS_TRACKER!$A:$A,"&gt;="&amp;$A$1,PASTE_DQS_TRACKER!$A:$A,"&lt;="&amp;$A$2)-SUMIFS(PASTE_DQS_TRACKER!$D:$D,PASTE_DQS_TRACKER!$C:$C,Swaps_wk!$AQ119,PASTE_DQS_TRACKER!$E:$E,Swaps_wk!B$2,PASTE_DQS_TRACKER!$A:$A,"&gt;="&amp;$A$1,PASTE_DQS_TRACKER!$A:$A,"&lt;="&amp;$A$2)</f>
        <v>0</v>
      </c>
      <c r="C119" s="6">
        <f>SUMIFS(PASTE_DQS_TRACKER!$D:$D,PASTE_DQS_TRACKER!$C:$C,Swaps_wk!$AQ119,PASTE_DQS_TRACKER!$B:$B,Swaps_wk!C$2,PASTE_DQS_TRACKER!$A:$A,"&gt;="&amp;$A$1,PASTE_DQS_TRACKER!$A:$A,"&lt;="&amp;$A$2)-SUMIFS(PASTE_DQS_TRACKER!$D:$D,PASTE_DQS_TRACKER!$C:$C,Swaps_wk!$AQ119,PASTE_DQS_TRACKER!$E:$E,Swaps_wk!C$2,PASTE_DQS_TRACKER!$A:$A,"&gt;="&amp;$A$1,PASTE_DQS_TRACKER!$A:$A,"&lt;="&amp;$A$2)</f>
        <v>0</v>
      </c>
      <c r="D119" s="6">
        <f>SUMIFS(PASTE_DQS_TRACKER!$D:$D,PASTE_DQS_TRACKER!$C:$C,Swaps_wk!$AQ119,PASTE_DQS_TRACKER!$B:$B,Swaps_wk!D$2,PASTE_DQS_TRACKER!$A:$A,"&gt;="&amp;$A$1,PASTE_DQS_TRACKER!$A:$A,"&lt;="&amp;$A$2)-SUMIFS(PASTE_DQS_TRACKER!$D:$D,PASTE_DQS_TRACKER!$C:$C,Swaps_wk!$AQ119,PASTE_DQS_TRACKER!$E:$E,Swaps_wk!D$2,PASTE_DQS_TRACKER!$A:$A,"&gt;="&amp;$A$1,PASTE_DQS_TRACKER!$A:$A,"&lt;="&amp;$A$2)</f>
        <v>0</v>
      </c>
      <c r="E119" s="6">
        <f>SUMIFS(PASTE_DQS_TRACKER!$D:$D,PASTE_DQS_TRACKER!$C:$C,Swaps_wk!$AQ119,PASTE_DQS_TRACKER!$B:$B,Swaps_wk!E$2,PASTE_DQS_TRACKER!$A:$A,"&gt;="&amp;$A$1,PASTE_DQS_TRACKER!$A:$A,"&lt;="&amp;$A$2)-SUMIFS(PASTE_DQS_TRACKER!$D:$D,PASTE_DQS_TRACKER!$C:$C,Swaps_wk!$AQ119,PASTE_DQS_TRACKER!$E:$E,Swaps_wk!E$2,PASTE_DQS_TRACKER!$A:$A,"&gt;="&amp;$A$1,PASTE_DQS_TRACKER!$A:$A,"&lt;="&amp;$A$2)</f>
        <v>0</v>
      </c>
      <c r="F119" s="6">
        <f>SUMIFS(PASTE_DQS_TRACKER!$D:$D,PASTE_DQS_TRACKER!$C:$C,Swaps_wk!$AQ119,PASTE_DQS_TRACKER!$B:$B,Swaps_wk!F$2,PASTE_DQS_TRACKER!$A:$A,"&gt;="&amp;$A$1,PASTE_DQS_TRACKER!$A:$A,"&lt;="&amp;$A$2)-SUMIFS(PASTE_DQS_TRACKER!$D:$D,PASTE_DQS_TRACKER!$C:$C,Swaps_wk!$AQ119,PASTE_DQS_TRACKER!$E:$E,Swaps_wk!F$2,PASTE_DQS_TRACKER!$A:$A,"&gt;="&amp;$A$1,PASTE_DQS_TRACKER!$A:$A,"&lt;="&amp;$A$2)</f>
        <v>0</v>
      </c>
      <c r="G119" s="6">
        <f>SUMIFS(PASTE_DQS_TRACKER!$D:$D,PASTE_DQS_TRACKER!$C:$C,Swaps_wk!$AQ119,PASTE_DQS_TRACKER!$B:$B,Swaps_wk!G$2,PASTE_DQS_TRACKER!$A:$A,"&gt;="&amp;$A$1,PASTE_DQS_TRACKER!$A:$A,"&lt;="&amp;$A$2)-SUMIFS(PASTE_DQS_TRACKER!$D:$D,PASTE_DQS_TRACKER!$C:$C,Swaps_wk!$AQ119,PASTE_DQS_TRACKER!$E:$E,Swaps_wk!G$2,PASTE_DQS_TRACKER!$A:$A,"&gt;="&amp;$A$1,PASTE_DQS_TRACKER!$A:$A,"&lt;="&amp;$A$2)</f>
        <v>0</v>
      </c>
      <c r="H119" s="6">
        <f>SUMIFS(PASTE_DQS_TRACKER!$D:$D,PASTE_DQS_TRACKER!$C:$C,Swaps_wk!$AQ119,PASTE_DQS_TRACKER!$B:$B,Swaps_wk!H$2,PASTE_DQS_TRACKER!$A:$A,"&gt;="&amp;$A$1,PASTE_DQS_TRACKER!$A:$A,"&lt;="&amp;$A$2)-SUMIFS(PASTE_DQS_TRACKER!$D:$D,PASTE_DQS_TRACKER!$C:$C,Swaps_wk!$AQ119,PASTE_DQS_TRACKER!$E:$E,Swaps_wk!H$2,PASTE_DQS_TRACKER!$A:$A,"&gt;="&amp;$A$1,PASTE_DQS_TRACKER!$A:$A,"&lt;="&amp;$A$2)</f>
        <v>0</v>
      </c>
      <c r="I119" s="6">
        <f>SUMIFS(PASTE_DQS_TRACKER!$D:$D,PASTE_DQS_TRACKER!$C:$C,Swaps_wk!$AQ119,PASTE_DQS_TRACKER!$B:$B,Swaps_wk!I$2,PASTE_DQS_TRACKER!$A:$A,"&gt;="&amp;$A$1,PASTE_DQS_TRACKER!$A:$A,"&lt;="&amp;$A$2)-SUMIFS(PASTE_DQS_TRACKER!$D:$D,PASTE_DQS_TRACKER!$C:$C,Swaps_wk!$AQ119,PASTE_DQS_TRACKER!$E:$E,Swaps_wk!I$2,PASTE_DQS_TRACKER!$A:$A,"&gt;="&amp;$A$1,PASTE_DQS_TRACKER!$A:$A,"&lt;="&amp;$A$2)</f>
        <v>0</v>
      </c>
      <c r="J119" s="6">
        <f>SUMIFS(PASTE_DQS_TRACKER!$D:$D,PASTE_DQS_TRACKER!$C:$C,Swaps_wk!$AQ119,PASTE_DQS_TRACKER!$B:$B,Swaps_wk!J$2,PASTE_DQS_TRACKER!$A:$A,"&gt;="&amp;$A$1,PASTE_DQS_TRACKER!$A:$A,"&lt;="&amp;$A$2)-SUMIFS(PASTE_DQS_TRACKER!$D:$D,PASTE_DQS_TRACKER!$C:$C,Swaps_wk!$AQ119,PASTE_DQS_TRACKER!$E:$E,Swaps_wk!J$2,PASTE_DQS_TRACKER!$A:$A,"&gt;="&amp;$A$1,PASTE_DQS_TRACKER!$A:$A,"&lt;="&amp;$A$2)</f>
        <v>0</v>
      </c>
      <c r="K119" s="6">
        <f>SUMIFS(PASTE_DQS_TRACKER!$D:$D,PASTE_DQS_TRACKER!$C:$C,Swaps_wk!$AQ119,PASTE_DQS_TRACKER!$B:$B,Swaps_wk!K$2,PASTE_DQS_TRACKER!$A:$A,"&gt;="&amp;$A$1,PASTE_DQS_TRACKER!$A:$A,"&lt;="&amp;$A$2)-SUMIFS(PASTE_DQS_TRACKER!$D:$D,PASTE_DQS_TRACKER!$C:$C,Swaps_wk!$AQ119,PASTE_DQS_TRACKER!$E:$E,Swaps_wk!K$2,PASTE_DQS_TRACKER!$A:$A,"&gt;="&amp;$A$1,PASTE_DQS_TRACKER!$A:$A,"&lt;="&amp;$A$2)</f>
        <v>0</v>
      </c>
      <c r="L119" s="6">
        <f>SUMIFS(PASTE_DQS_TRACKER!$D:$D,PASTE_DQS_TRACKER!$C:$C,Swaps_wk!$AQ119,PASTE_DQS_TRACKER!$B:$B,Swaps_wk!L$2,PASTE_DQS_TRACKER!$A:$A,"&gt;="&amp;$A$1,PASTE_DQS_TRACKER!$A:$A,"&lt;="&amp;$A$2)-SUMIFS(PASTE_DQS_TRACKER!$D:$D,PASTE_DQS_TRACKER!$C:$C,Swaps_wk!$AQ119,PASTE_DQS_TRACKER!$E:$E,Swaps_wk!L$2,PASTE_DQS_TRACKER!$A:$A,"&gt;="&amp;$A$1,PASTE_DQS_TRACKER!$A:$A,"&lt;="&amp;$A$2)</f>
        <v>0</v>
      </c>
      <c r="M119" s="6">
        <f>SUMIFS(PASTE_DQS_TRACKER!$D:$D,PASTE_DQS_TRACKER!$C:$C,Swaps_wk!$AQ119,PASTE_DQS_TRACKER!$B:$B,Swaps_wk!M$2,PASTE_DQS_TRACKER!$A:$A,"&gt;="&amp;$A$1,PASTE_DQS_TRACKER!$A:$A,"&lt;="&amp;$A$2)-SUMIFS(PASTE_DQS_TRACKER!$D:$D,PASTE_DQS_TRACKER!$C:$C,Swaps_wk!$AQ119,PASTE_DQS_TRACKER!$E:$E,Swaps_wk!M$2,PASTE_DQS_TRACKER!$A:$A,"&gt;="&amp;$A$1,PASTE_DQS_TRACKER!$A:$A,"&lt;="&amp;$A$2)</f>
        <v>0</v>
      </c>
      <c r="N119" s="6">
        <f>SUMIFS(PASTE_DQS_TRACKER!$D:$D,PASTE_DQS_TRACKER!$C:$C,Swaps_wk!$AQ119,PASTE_DQS_TRACKER!$B:$B,Swaps_wk!N$2,PASTE_DQS_TRACKER!$A:$A,"&gt;="&amp;$A$1,PASTE_DQS_TRACKER!$A:$A,"&lt;="&amp;$A$2)-SUMIFS(PASTE_DQS_TRACKER!$D:$D,PASTE_DQS_TRACKER!$C:$C,Swaps_wk!$AQ119,PASTE_DQS_TRACKER!$E:$E,Swaps_wk!N$2,PASTE_DQS_TRACKER!$A:$A,"&gt;="&amp;$A$1,PASTE_DQS_TRACKER!$A:$A,"&lt;="&amp;$A$2)</f>
        <v>0</v>
      </c>
      <c r="O119" s="6">
        <f>SUMIFS(PASTE_DQS_TRACKER!$D:$D,PASTE_DQS_TRACKER!$C:$C,Swaps_wk!$AQ119,PASTE_DQS_TRACKER!$B:$B,Swaps_wk!O$2,PASTE_DQS_TRACKER!$A:$A,"&gt;="&amp;$A$1,PASTE_DQS_TRACKER!$A:$A,"&lt;="&amp;$A$2)-SUMIFS(PASTE_DQS_TRACKER!$D:$D,PASTE_DQS_TRACKER!$C:$C,Swaps_wk!$AQ119,PASTE_DQS_TRACKER!$E:$E,Swaps_wk!O$2,PASTE_DQS_TRACKER!$A:$A,"&gt;="&amp;$A$1,PASTE_DQS_TRACKER!$A:$A,"&lt;="&amp;$A$2)</f>
        <v>0</v>
      </c>
      <c r="P119" s="6">
        <f>SUMIFS(PASTE_DQS_TRACKER!$D:$D,PASTE_DQS_TRACKER!$C:$C,Swaps_wk!$AQ119,PASTE_DQS_TRACKER!$B:$B,Swaps_wk!P$2,PASTE_DQS_TRACKER!$A:$A,"&gt;="&amp;$A$1,PASTE_DQS_TRACKER!$A:$A,"&lt;="&amp;$A$2)-SUMIFS(PASTE_DQS_TRACKER!$D:$D,PASTE_DQS_TRACKER!$C:$C,Swaps_wk!$AQ119,PASTE_DQS_TRACKER!$E:$E,Swaps_wk!P$2,PASTE_DQS_TRACKER!$A:$A,"&gt;="&amp;$A$1,PASTE_DQS_TRACKER!$A:$A,"&lt;="&amp;$A$2)</f>
        <v>0</v>
      </c>
      <c r="Q119" s="6">
        <f>SUMIFS(PASTE_DQS_TRACKER!$D:$D,PASTE_DQS_TRACKER!$C:$C,Swaps_wk!$AQ119,PASTE_DQS_TRACKER!$B:$B,Swaps_wk!Q$2,PASTE_DQS_TRACKER!$A:$A,"&gt;="&amp;$A$1,PASTE_DQS_TRACKER!$A:$A,"&lt;="&amp;$A$2)-SUMIFS(PASTE_DQS_TRACKER!$D:$D,PASTE_DQS_TRACKER!$C:$C,Swaps_wk!$AQ119,PASTE_DQS_TRACKER!$E:$E,Swaps_wk!Q$2,PASTE_DQS_TRACKER!$A:$A,"&gt;="&amp;$A$1,PASTE_DQS_TRACKER!$A:$A,"&lt;="&amp;$A$2)</f>
        <v>0</v>
      </c>
      <c r="R119" s="6">
        <f>SUMIFS(PASTE_DQS_TRACKER!$D:$D,PASTE_DQS_TRACKER!$C:$C,Swaps_wk!$AQ119,PASTE_DQS_TRACKER!$B:$B,Swaps_wk!R$2,PASTE_DQS_TRACKER!$A:$A,"&gt;="&amp;$A$1,PASTE_DQS_TRACKER!$A:$A,"&lt;="&amp;$A$2)-SUMIFS(PASTE_DQS_TRACKER!$D:$D,PASTE_DQS_TRACKER!$C:$C,Swaps_wk!$AQ119,PASTE_DQS_TRACKER!$E:$E,Swaps_wk!R$2,PASTE_DQS_TRACKER!$A:$A,"&gt;="&amp;$A$1,PASTE_DQS_TRACKER!$A:$A,"&lt;="&amp;$A$2)</f>
        <v>0</v>
      </c>
      <c r="S119" s="6">
        <f>SUMIFS(PASTE_DQS_TRACKER!$D:$D,PASTE_DQS_TRACKER!$C:$C,Swaps_wk!$AQ119,PASTE_DQS_TRACKER!$B:$B,Swaps_wk!S$2,PASTE_DQS_TRACKER!$A:$A,"&gt;="&amp;$A$1,PASTE_DQS_TRACKER!$A:$A,"&lt;="&amp;$A$2)-SUMIFS(PASTE_DQS_TRACKER!$D:$D,PASTE_DQS_TRACKER!$C:$C,Swaps_wk!$AQ119,PASTE_DQS_TRACKER!$E:$E,Swaps_wk!S$2,PASTE_DQS_TRACKER!$A:$A,"&gt;="&amp;$A$1,PASTE_DQS_TRACKER!$A:$A,"&lt;="&amp;$A$2)</f>
        <v>0</v>
      </c>
      <c r="T119" s="6">
        <f>SUMIFS(PASTE_DQS_TRACKER!$D:$D,PASTE_DQS_TRACKER!$C:$C,Swaps_wk!$AQ119,PASTE_DQS_TRACKER!$B:$B,Swaps_wk!T$2,PASTE_DQS_TRACKER!$A:$A,"&gt;="&amp;$A$1,PASTE_DQS_TRACKER!$A:$A,"&lt;="&amp;$A$2)-SUMIFS(PASTE_DQS_TRACKER!$D:$D,PASTE_DQS_TRACKER!$C:$C,Swaps_wk!$AQ119,PASTE_DQS_TRACKER!$E:$E,Swaps_wk!T$2,PASTE_DQS_TRACKER!$A:$A,"&gt;="&amp;$A$1,PASTE_DQS_TRACKER!$A:$A,"&lt;="&amp;$A$2)</f>
        <v>0</v>
      </c>
      <c r="U119" s="6">
        <f>SUMIFS(PASTE_DQS_TRACKER!$D:$D,PASTE_DQS_TRACKER!$C:$C,Swaps_wk!$AQ119,PASTE_DQS_TRACKER!$B:$B,Swaps_wk!U$2,PASTE_DQS_TRACKER!$A:$A,"&gt;="&amp;$A$1,PASTE_DQS_TRACKER!$A:$A,"&lt;="&amp;$A$2)-SUMIFS(PASTE_DQS_TRACKER!$D:$D,PASTE_DQS_TRACKER!$C:$C,Swaps_wk!$AQ119,PASTE_DQS_TRACKER!$E:$E,Swaps_wk!U$2,PASTE_DQS_TRACKER!$A:$A,"&gt;="&amp;$A$1,PASTE_DQS_TRACKER!$A:$A,"&lt;="&amp;$A$2)</f>
        <v>0</v>
      </c>
      <c r="V119" s="6">
        <f>SUMIFS(PASTE_DQS_TRACKER!$D:$D,PASTE_DQS_TRACKER!$C:$C,Swaps_wk!$AQ119,PASTE_DQS_TRACKER!$B:$B,Swaps_wk!V$2,PASTE_DQS_TRACKER!$A:$A,"&gt;="&amp;$A$1,PASTE_DQS_TRACKER!$A:$A,"&lt;="&amp;$A$2)-SUMIFS(PASTE_DQS_TRACKER!$D:$D,PASTE_DQS_TRACKER!$C:$C,Swaps_wk!$AQ119,PASTE_DQS_TRACKER!$E:$E,Swaps_wk!V$2,PASTE_DQS_TRACKER!$A:$A,"&gt;="&amp;$A$1,PASTE_DQS_TRACKER!$A:$A,"&lt;="&amp;$A$2)</f>
        <v>0</v>
      </c>
      <c r="W119" s="6">
        <f>SUMIFS(PASTE_DQS_TRACKER!$D:$D,PASTE_DQS_TRACKER!$C:$C,Swaps_wk!$AQ119,PASTE_DQS_TRACKER!$B:$B,Swaps_wk!W$2,PASTE_DQS_TRACKER!$A:$A,"&gt;="&amp;$A$1,PASTE_DQS_TRACKER!$A:$A,"&lt;="&amp;$A$2)-SUMIFS(PASTE_DQS_TRACKER!$D:$D,PASTE_DQS_TRACKER!$C:$C,Swaps_wk!$AQ119,PASTE_DQS_TRACKER!$E:$E,Swaps_wk!W$2,PASTE_DQS_TRACKER!$A:$A,"&gt;="&amp;$A$1,PASTE_DQS_TRACKER!$A:$A,"&lt;="&amp;$A$2)</f>
        <v>0</v>
      </c>
      <c r="X119" s="6">
        <f>SUMIFS(PASTE_DQS_TRACKER!$D:$D,PASTE_DQS_TRACKER!$C:$C,Swaps_wk!$AQ119,PASTE_DQS_TRACKER!$B:$B,Swaps_wk!X$2,PASTE_DQS_TRACKER!$A:$A,"&gt;="&amp;$A$1,PASTE_DQS_TRACKER!$A:$A,"&lt;="&amp;$A$2)-SUMIFS(PASTE_DQS_TRACKER!$D:$D,PASTE_DQS_TRACKER!$C:$C,Swaps_wk!$AQ119,PASTE_DQS_TRACKER!$E:$E,Swaps_wk!X$2,PASTE_DQS_TRACKER!$A:$A,"&gt;="&amp;$A$1,PASTE_DQS_TRACKER!$A:$A,"&lt;="&amp;$A$2)</f>
        <v>0</v>
      </c>
      <c r="Y119" s="6">
        <f>SUMIFS(PASTE_DQS_TRACKER!$D:$D,PASTE_DQS_TRACKER!$C:$C,Swaps_wk!$AQ119,PASTE_DQS_TRACKER!$B:$B,Swaps_wk!Y$2,PASTE_DQS_TRACKER!$A:$A,"&gt;="&amp;$A$1,PASTE_DQS_TRACKER!$A:$A,"&lt;="&amp;$A$2)-SUMIFS(PASTE_DQS_TRACKER!$D:$D,PASTE_DQS_TRACKER!$C:$C,Swaps_wk!$AQ119,PASTE_DQS_TRACKER!$E:$E,Swaps_wk!Y$2,PASTE_DQS_TRACKER!$A:$A,"&gt;="&amp;$A$1,PASTE_DQS_TRACKER!$A:$A,"&lt;="&amp;$A$2)</f>
        <v>0</v>
      </c>
      <c r="Z119" s="6">
        <f>SUMIFS(PASTE_DQS_TRACKER!$D:$D,PASTE_DQS_TRACKER!$C:$C,Swaps_wk!$AQ119,PASTE_DQS_TRACKER!$B:$B,Swaps_wk!Z$2,PASTE_DQS_TRACKER!$A:$A,"&gt;="&amp;$A$1,PASTE_DQS_TRACKER!$A:$A,"&lt;="&amp;$A$2)-SUMIFS(PASTE_DQS_TRACKER!$D:$D,PASTE_DQS_TRACKER!$C:$C,Swaps_wk!$AQ119,PASTE_DQS_TRACKER!$E:$E,Swaps_wk!Z$2,PASTE_DQS_TRACKER!$A:$A,"&gt;="&amp;$A$1,PASTE_DQS_TRACKER!$A:$A,"&lt;="&amp;$A$2)</f>
        <v>0</v>
      </c>
      <c r="AA119" s="6">
        <f>SUMIFS(PASTE_DQS_TRACKER!$D:$D,PASTE_DQS_TRACKER!$C:$C,Swaps_wk!$AQ119,PASTE_DQS_TRACKER!$B:$B,Swaps_wk!AA$2,PASTE_DQS_TRACKER!$A:$A,"&gt;="&amp;$A$1,PASTE_DQS_TRACKER!$A:$A,"&lt;="&amp;$A$2)-SUMIFS(PASTE_DQS_TRACKER!$D:$D,PASTE_DQS_TRACKER!$C:$C,Swaps_wk!$AQ119,PASTE_DQS_TRACKER!$E:$E,Swaps_wk!AA$2,PASTE_DQS_TRACKER!$A:$A,"&gt;="&amp;$A$1,PASTE_DQS_TRACKER!$A:$A,"&lt;="&amp;$A$2)</f>
        <v>0</v>
      </c>
      <c r="AB119" s="6">
        <f>SUMIFS(PASTE_DQS_TRACKER!$D:$D,PASTE_DQS_TRACKER!$C:$C,Swaps_wk!$AQ119,PASTE_DQS_TRACKER!$B:$B,Swaps_wk!AB$2,PASTE_DQS_TRACKER!$A:$A,"&gt;="&amp;$A$1,PASTE_DQS_TRACKER!$A:$A,"&lt;="&amp;$A$2)-SUMIFS(PASTE_DQS_TRACKER!$D:$D,PASTE_DQS_TRACKER!$C:$C,Swaps_wk!$AQ119,PASTE_DQS_TRACKER!$E:$E,Swaps_wk!AB$2,PASTE_DQS_TRACKER!$A:$A,"&gt;="&amp;$A$1,PASTE_DQS_TRACKER!$A:$A,"&lt;="&amp;$A$2)</f>
        <v>0</v>
      </c>
      <c r="AC119" s="6">
        <f>SUMIFS(PASTE_DQS_TRACKER!$D:$D,PASTE_DQS_TRACKER!$C:$C,Swaps_wk!$AQ119,PASTE_DQS_TRACKER!$B:$B,Swaps_wk!AC$2,PASTE_DQS_TRACKER!$A:$A,"&gt;="&amp;$A$1,PASTE_DQS_TRACKER!$A:$A,"&lt;="&amp;$A$2)-SUMIFS(PASTE_DQS_TRACKER!$D:$D,PASTE_DQS_TRACKER!$C:$C,Swaps_wk!$AQ119,PASTE_DQS_TRACKER!$E:$E,Swaps_wk!AC$2,PASTE_DQS_TRACKER!$A:$A,"&gt;="&amp;$A$1,PASTE_DQS_TRACKER!$A:$A,"&lt;="&amp;$A$2)</f>
        <v>0</v>
      </c>
      <c r="AD119" s="6">
        <f>SUMIFS(PASTE_DQS_TRACKER!$D:$D,PASTE_DQS_TRACKER!$C:$C,Swaps_wk!$AQ119,PASTE_DQS_TRACKER!$B:$B,Swaps_wk!AD$2,PASTE_DQS_TRACKER!$A:$A,"&gt;="&amp;$A$1,PASTE_DQS_TRACKER!$A:$A,"&lt;="&amp;$A$2)-SUMIFS(PASTE_DQS_TRACKER!$D:$D,PASTE_DQS_TRACKER!$C:$C,Swaps_wk!$AQ119,PASTE_DQS_TRACKER!$E:$E,Swaps_wk!AD$2,PASTE_DQS_TRACKER!$A:$A,"&gt;="&amp;$A$1,PASTE_DQS_TRACKER!$A:$A,"&lt;="&amp;$A$2)</f>
        <v>0</v>
      </c>
      <c r="AE119" s="6">
        <f>SUMIFS(PASTE_DQS_TRACKER!$D:$D,PASTE_DQS_TRACKER!$C:$C,Swaps_wk!$AQ119,PASTE_DQS_TRACKER!$B:$B,Swaps_wk!AE$2,PASTE_DQS_TRACKER!$A:$A,"&gt;="&amp;$A$1,PASTE_DQS_TRACKER!$A:$A,"&lt;="&amp;$A$2)-SUMIFS(PASTE_DQS_TRACKER!$D:$D,PASTE_DQS_TRACKER!$C:$C,Swaps_wk!$AQ119,PASTE_DQS_TRACKER!$E:$E,Swaps_wk!AE$2,PASTE_DQS_TRACKER!$A:$A,"&gt;="&amp;$A$1,PASTE_DQS_TRACKER!$A:$A,"&lt;="&amp;$A$2)</f>
        <v>0</v>
      </c>
      <c r="AF119" s="6">
        <f>SUMIFS(PASTE_DQS_TRACKER!$D:$D,PASTE_DQS_TRACKER!$C:$C,Swaps_wk!$AQ119,PASTE_DQS_TRACKER!$B:$B,Swaps_wk!AF$2,PASTE_DQS_TRACKER!$A:$A,"&gt;="&amp;$A$1,PASTE_DQS_TRACKER!$A:$A,"&lt;="&amp;$A$2)-SUMIFS(PASTE_DQS_TRACKER!$D:$D,PASTE_DQS_TRACKER!$C:$C,Swaps_wk!$AQ119,PASTE_DQS_TRACKER!$E:$E,Swaps_wk!AF$2,PASTE_DQS_TRACKER!$A:$A,"&gt;="&amp;$A$1,PASTE_DQS_TRACKER!$A:$A,"&lt;="&amp;$A$2)</f>
        <v>0</v>
      </c>
      <c r="AG119" s="6">
        <f>SUMIFS(PASTE_DQS_TRACKER!$D:$D,PASTE_DQS_TRACKER!$C:$C,Swaps_wk!$AQ119,PASTE_DQS_TRACKER!$B:$B,Swaps_wk!AG$2,PASTE_DQS_TRACKER!$A:$A,"&gt;="&amp;$A$1,PASTE_DQS_TRACKER!$A:$A,"&lt;="&amp;$A$2)-SUMIFS(PASTE_DQS_TRACKER!$D:$D,PASTE_DQS_TRACKER!$C:$C,Swaps_wk!$AQ119,PASTE_DQS_TRACKER!$E:$E,Swaps_wk!AG$2,PASTE_DQS_TRACKER!$A:$A,"&gt;="&amp;$A$1,PASTE_DQS_TRACKER!$A:$A,"&lt;="&amp;$A$2)</f>
        <v>0</v>
      </c>
      <c r="AH119" s="6">
        <f>SUMIFS(PASTE_DQS_TRACKER!$D:$D,PASTE_DQS_TRACKER!$C:$C,Swaps_wk!$AQ119,PASTE_DQS_TRACKER!$B:$B,Swaps_wk!AH$2,PASTE_DQS_TRACKER!$A:$A,"&gt;="&amp;$A$1,PASTE_DQS_TRACKER!$A:$A,"&lt;="&amp;$A$2)-SUMIFS(PASTE_DQS_TRACKER!$D:$D,PASTE_DQS_TRACKER!$C:$C,Swaps_wk!$AQ119,PASTE_DQS_TRACKER!$E:$E,Swaps_wk!AH$2,PASTE_DQS_TRACKER!$A:$A,"&gt;="&amp;$A$1,PASTE_DQS_TRACKER!$A:$A,"&lt;="&amp;$A$2)</f>
        <v>0</v>
      </c>
      <c r="AI119" s="6">
        <f>SUMIFS(PASTE_DQS_TRACKER!$D:$D,PASTE_DQS_TRACKER!$C:$C,Swaps_wk!$AQ119,PASTE_DQS_TRACKER!$B:$B,Swaps_wk!AI$2,PASTE_DQS_TRACKER!$A:$A,"&gt;="&amp;$A$1,PASTE_DQS_TRACKER!$A:$A,"&lt;="&amp;$A$2)-SUMIFS(PASTE_DQS_TRACKER!$D:$D,PASTE_DQS_TRACKER!$C:$C,Swaps_wk!$AQ119,PASTE_DQS_TRACKER!$E:$E,Swaps_wk!AI$2,PASTE_DQS_TRACKER!$A:$A,"&gt;="&amp;$A$1,PASTE_DQS_TRACKER!$A:$A,"&lt;="&amp;$A$2)</f>
        <v>0</v>
      </c>
      <c r="AJ119" s="6">
        <f>SUMIFS(PASTE_DQS_TRACKER!$D:$D,PASTE_DQS_TRACKER!$C:$C,Swaps_wk!$AQ119,PASTE_DQS_TRACKER!$B:$B,Swaps_wk!AJ$2,PASTE_DQS_TRACKER!$A:$A,"&gt;="&amp;$A$1,PASTE_DQS_TRACKER!$A:$A,"&lt;="&amp;$A$2)-SUMIFS(PASTE_DQS_TRACKER!$D:$D,PASTE_DQS_TRACKER!$C:$C,Swaps_wk!$AQ119,PASTE_DQS_TRACKER!$E:$E,Swaps_wk!AJ$2,PASTE_DQS_TRACKER!$A:$A,"&gt;="&amp;$A$1,PASTE_DQS_TRACKER!$A:$A,"&lt;="&amp;$A$2)</f>
        <v>0</v>
      </c>
      <c r="AK119" s="6">
        <f>SUMIFS(PASTE_DQS_TRACKER!$D:$D,PASTE_DQS_TRACKER!$C:$C,Swaps_wk!$AQ119,PASTE_DQS_TRACKER!$B:$B,Swaps_wk!AK$2,PASTE_DQS_TRACKER!$A:$A,"&gt;="&amp;$A$1,PASTE_DQS_TRACKER!$A:$A,"&lt;="&amp;$A$2)-SUMIFS(PASTE_DQS_TRACKER!$D:$D,PASTE_DQS_TRACKER!$C:$C,Swaps_wk!$AQ119,PASTE_DQS_TRACKER!$E:$E,Swaps_wk!AK$2,PASTE_DQS_TRACKER!$A:$A,"&gt;="&amp;$A$1,PASTE_DQS_TRACKER!$A:$A,"&lt;="&amp;$A$2)</f>
        <v>0</v>
      </c>
      <c r="AL119" s="6">
        <f>SUMIFS(PASTE_DQS_TRACKER!$D:$D,PASTE_DQS_TRACKER!$C:$C,Swaps_wk!$AQ119,PASTE_DQS_TRACKER!$B:$B,Swaps_wk!AL$2,PASTE_DQS_TRACKER!$A:$A,"&gt;="&amp;$A$1,PASTE_DQS_TRACKER!$A:$A,"&lt;="&amp;$A$2)-SUMIFS(PASTE_DQS_TRACKER!$D:$D,PASTE_DQS_TRACKER!$C:$C,Swaps_wk!$AQ119,PASTE_DQS_TRACKER!$E:$E,Swaps_wk!AL$2,PASTE_DQS_TRACKER!$A:$A,"&gt;="&amp;$A$1,PASTE_DQS_TRACKER!$A:$A,"&lt;="&amp;$A$2)</f>
        <v>0</v>
      </c>
      <c r="AM119" s="6">
        <f>SUMIFS(PASTE_DQS_TRACKER!$D:$D,PASTE_DQS_TRACKER!$C:$C,Swaps_wk!$AQ119,PASTE_DQS_TRACKER!$B:$B,Swaps_wk!AM$2,PASTE_DQS_TRACKER!$A:$A,"&gt;="&amp;$A$1,PASTE_DQS_TRACKER!$A:$A,"&lt;="&amp;$A$2)-SUMIFS(PASTE_DQS_TRACKER!$D:$D,PASTE_DQS_TRACKER!$C:$C,Swaps_wk!$AQ119,PASTE_DQS_TRACKER!$E:$E,Swaps_wk!AM$2,PASTE_DQS_TRACKER!$A:$A,"&gt;="&amp;$A$1,PASTE_DQS_TRACKER!$A:$A,"&lt;="&amp;$A$2)</f>
        <v>0</v>
      </c>
      <c r="AN119" s="6">
        <f>SUMIFS(PASTE_DQS_TRACKER!$D:$D,PASTE_DQS_TRACKER!$C:$C,Swaps_wk!$AQ119,PASTE_DQS_TRACKER!$B:$B,Swaps_wk!AN$2,PASTE_DQS_TRACKER!$A:$A,"&gt;="&amp;$A$1,PASTE_DQS_TRACKER!$A:$A,"&lt;="&amp;$A$2)-SUMIFS(PASTE_DQS_TRACKER!$D:$D,PASTE_DQS_TRACKER!$C:$C,Swaps_wk!$AQ119,PASTE_DQS_TRACKER!$E:$E,Swaps_wk!AN$2,PASTE_DQS_TRACKER!$A:$A,"&gt;="&amp;$A$1,PASTE_DQS_TRACKER!$A:$A,"&lt;="&amp;$A$2)</f>
        <v>0</v>
      </c>
      <c r="AO119" s="6">
        <f t="shared" si="2"/>
        <v>0</v>
      </c>
      <c r="AP119">
        <v>118</v>
      </c>
      <c r="AQ119" t="str">
        <f t="shared" si="4"/>
        <v>SOL/7FG.</v>
      </c>
    </row>
    <row r="120" spans="1:43" x14ac:dyDescent="0.25">
      <c r="A120" t="s">
        <v>354</v>
      </c>
      <c r="B120" s="6">
        <f>SUMIFS(PASTE_DQS_TRACKER!$D:$D,PASTE_DQS_TRACKER!$C:$C,Swaps_wk!$AQ120,PASTE_DQS_TRACKER!$B:$B,Swaps_wk!B$2,PASTE_DQS_TRACKER!$A:$A,"&gt;="&amp;$A$1,PASTE_DQS_TRACKER!$A:$A,"&lt;="&amp;$A$2)-SUMIFS(PASTE_DQS_TRACKER!$D:$D,PASTE_DQS_TRACKER!$C:$C,Swaps_wk!$AQ120,PASTE_DQS_TRACKER!$E:$E,Swaps_wk!B$2,PASTE_DQS_TRACKER!$A:$A,"&gt;="&amp;$A$1,PASTE_DQS_TRACKER!$A:$A,"&lt;="&amp;$A$2)</f>
        <v>0</v>
      </c>
      <c r="C120" s="6">
        <f>SUMIFS(PASTE_DQS_TRACKER!$D:$D,PASTE_DQS_TRACKER!$C:$C,Swaps_wk!$AQ120,PASTE_DQS_TRACKER!$B:$B,Swaps_wk!C$2,PASTE_DQS_TRACKER!$A:$A,"&gt;="&amp;$A$1,PASTE_DQS_TRACKER!$A:$A,"&lt;="&amp;$A$2)-SUMIFS(PASTE_DQS_TRACKER!$D:$D,PASTE_DQS_TRACKER!$C:$C,Swaps_wk!$AQ120,PASTE_DQS_TRACKER!$E:$E,Swaps_wk!C$2,PASTE_DQS_TRACKER!$A:$A,"&gt;="&amp;$A$1,PASTE_DQS_TRACKER!$A:$A,"&lt;="&amp;$A$2)</f>
        <v>0</v>
      </c>
      <c r="D120" s="6">
        <f>SUMIFS(PASTE_DQS_TRACKER!$D:$D,PASTE_DQS_TRACKER!$C:$C,Swaps_wk!$AQ120,PASTE_DQS_TRACKER!$B:$B,Swaps_wk!D$2,PASTE_DQS_TRACKER!$A:$A,"&gt;="&amp;$A$1,PASTE_DQS_TRACKER!$A:$A,"&lt;="&amp;$A$2)-SUMIFS(PASTE_DQS_TRACKER!$D:$D,PASTE_DQS_TRACKER!$C:$C,Swaps_wk!$AQ120,PASTE_DQS_TRACKER!$E:$E,Swaps_wk!D$2,PASTE_DQS_TRACKER!$A:$A,"&gt;="&amp;$A$1,PASTE_DQS_TRACKER!$A:$A,"&lt;="&amp;$A$2)</f>
        <v>0</v>
      </c>
      <c r="E120" s="6">
        <f>SUMIFS(PASTE_DQS_TRACKER!$D:$D,PASTE_DQS_TRACKER!$C:$C,Swaps_wk!$AQ120,PASTE_DQS_TRACKER!$B:$B,Swaps_wk!E$2,PASTE_DQS_TRACKER!$A:$A,"&gt;="&amp;$A$1,PASTE_DQS_TRACKER!$A:$A,"&lt;="&amp;$A$2)-SUMIFS(PASTE_DQS_TRACKER!$D:$D,PASTE_DQS_TRACKER!$C:$C,Swaps_wk!$AQ120,PASTE_DQS_TRACKER!$E:$E,Swaps_wk!E$2,PASTE_DQS_TRACKER!$A:$A,"&gt;="&amp;$A$1,PASTE_DQS_TRACKER!$A:$A,"&lt;="&amp;$A$2)</f>
        <v>0</v>
      </c>
      <c r="F120" s="6">
        <f>SUMIFS(PASTE_DQS_TRACKER!$D:$D,PASTE_DQS_TRACKER!$C:$C,Swaps_wk!$AQ120,PASTE_DQS_TRACKER!$B:$B,Swaps_wk!F$2,PASTE_DQS_TRACKER!$A:$A,"&gt;="&amp;$A$1,PASTE_DQS_TRACKER!$A:$A,"&lt;="&amp;$A$2)-SUMIFS(PASTE_DQS_TRACKER!$D:$D,PASTE_DQS_TRACKER!$C:$C,Swaps_wk!$AQ120,PASTE_DQS_TRACKER!$E:$E,Swaps_wk!F$2,PASTE_DQS_TRACKER!$A:$A,"&gt;="&amp;$A$1,PASTE_DQS_TRACKER!$A:$A,"&lt;="&amp;$A$2)</f>
        <v>0</v>
      </c>
      <c r="G120" s="6">
        <f>SUMIFS(PASTE_DQS_TRACKER!$D:$D,PASTE_DQS_TRACKER!$C:$C,Swaps_wk!$AQ120,PASTE_DQS_TRACKER!$B:$B,Swaps_wk!G$2,PASTE_DQS_TRACKER!$A:$A,"&gt;="&amp;$A$1,PASTE_DQS_TRACKER!$A:$A,"&lt;="&amp;$A$2)-SUMIFS(PASTE_DQS_TRACKER!$D:$D,PASTE_DQS_TRACKER!$C:$C,Swaps_wk!$AQ120,PASTE_DQS_TRACKER!$E:$E,Swaps_wk!G$2,PASTE_DQS_TRACKER!$A:$A,"&gt;="&amp;$A$1,PASTE_DQS_TRACKER!$A:$A,"&lt;="&amp;$A$2)</f>
        <v>0</v>
      </c>
      <c r="H120" s="6">
        <f>SUMIFS(PASTE_DQS_TRACKER!$D:$D,PASTE_DQS_TRACKER!$C:$C,Swaps_wk!$AQ120,PASTE_DQS_TRACKER!$B:$B,Swaps_wk!H$2,PASTE_DQS_TRACKER!$A:$A,"&gt;="&amp;$A$1,PASTE_DQS_TRACKER!$A:$A,"&lt;="&amp;$A$2)-SUMIFS(PASTE_DQS_TRACKER!$D:$D,PASTE_DQS_TRACKER!$C:$C,Swaps_wk!$AQ120,PASTE_DQS_TRACKER!$E:$E,Swaps_wk!H$2,PASTE_DQS_TRACKER!$A:$A,"&gt;="&amp;$A$1,PASTE_DQS_TRACKER!$A:$A,"&lt;="&amp;$A$2)</f>
        <v>0</v>
      </c>
      <c r="I120" s="6">
        <f>SUMIFS(PASTE_DQS_TRACKER!$D:$D,PASTE_DQS_TRACKER!$C:$C,Swaps_wk!$AQ120,PASTE_DQS_TRACKER!$B:$B,Swaps_wk!I$2,PASTE_DQS_TRACKER!$A:$A,"&gt;="&amp;$A$1,PASTE_DQS_TRACKER!$A:$A,"&lt;="&amp;$A$2)-SUMIFS(PASTE_DQS_TRACKER!$D:$D,PASTE_DQS_TRACKER!$C:$C,Swaps_wk!$AQ120,PASTE_DQS_TRACKER!$E:$E,Swaps_wk!I$2,PASTE_DQS_TRACKER!$A:$A,"&gt;="&amp;$A$1,PASTE_DQS_TRACKER!$A:$A,"&lt;="&amp;$A$2)</f>
        <v>0</v>
      </c>
      <c r="J120" s="6">
        <f>SUMIFS(PASTE_DQS_TRACKER!$D:$D,PASTE_DQS_TRACKER!$C:$C,Swaps_wk!$AQ120,PASTE_DQS_TRACKER!$B:$B,Swaps_wk!J$2,PASTE_DQS_TRACKER!$A:$A,"&gt;="&amp;$A$1,PASTE_DQS_TRACKER!$A:$A,"&lt;="&amp;$A$2)-SUMIFS(PASTE_DQS_TRACKER!$D:$D,PASTE_DQS_TRACKER!$C:$C,Swaps_wk!$AQ120,PASTE_DQS_TRACKER!$E:$E,Swaps_wk!J$2,PASTE_DQS_TRACKER!$A:$A,"&gt;="&amp;$A$1,PASTE_DQS_TRACKER!$A:$A,"&lt;="&amp;$A$2)</f>
        <v>0</v>
      </c>
      <c r="K120" s="6">
        <f>SUMIFS(PASTE_DQS_TRACKER!$D:$D,PASTE_DQS_TRACKER!$C:$C,Swaps_wk!$AQ120,PASTE_DQS_TRACKER!$B:$B,Swaps_wk!K$2,PASTE_DQS_TRACKER!$A:$A,"&gt;="&amp;$A$1,PASTE_DQS_TRACKER!$A:$A,"&lt;="&amp;$A$2)-SUMIFS(PASTE_DQS_TRACKER!$D:$D,PASTE_DQS_TRACKER!$C:$C,Swaps_wk!$AQ120,PASTE_DQS_TRACKER!$E:$E,Swaps_wk!K$2,PASTE_DQS_TRACKER!$A:$A,"&gt;="&amp;$A$1,PASTE_DQS_TRACKER!$A:$A,"&lt;="&amp;$A$2)</f>
        <v>0</v>
      </c>
      <c r="L120" s="6">
        <f>SUMIFS(PASTE_DQS_TRACKER!$D:$D,PASTE_DQS_TRACKER!$C:$C,Swaps_wk!$AQ120,PASTE_DQS_TRACKER!$B:$B,Swaps_wk!L$2,PASTE_DQS_TRACKER!$A:$A,"&gt;="&amp;$A$1,PASTE_DQS_TRACKER!$A:$A,"&lt;="&amp;$A$2)-SUMIFS(PASTE_DQS_TRACKER!$D:$D,PASTE_DQS_TRACKER!$C:$C,Swaps_wk!$AQ120,PASTE_DQS_TRACKER!$E:$E,Swaps_wk!L$2,PASTE_DQS_TRACKER!$A:$A,"&gt;="&amp;$A$1,PASTE_DQS_TRACKER!$A:$A,"&lt;="&amp;$A$2)</f>
        <v>0</v>
      </c>
      <c r="M120" s="6">
        <f>SUMIFS(PASTE_DQS_TRACKER!$D:$D,PASTE_DQS_TRACKER!$C:$C,Swaps_wk!$AQ120,PASTE_DQS_TRACKER!$B:$B,Swaps_wk!M$2,PASTE_DQS_TRACKER!$A:$A,"&gt;="&amp;$A$1,PASTE_DQS_TRACKER!$A:$A,"&lt;="&amp;$A$2)-SUMIFS(PASTE_DQS_TRACKER!$D:$D,PASTE_DQS_TRACKER!$C:$C,Swaps_wk!$AQ120,PASTE_DQS_TRACKER!$E:$E,Swaps_wk!M$2,PASTE_DQS_TRACKER!$A:$A,"&gt;="&amp;$A$1,PASTE_DQS_TRACKER!$A:$A,"&lt;="&amp;$A$2)</f>
        <v>0</v>
      </c>
      <c r="N120" s="6">
        <f>SUMIFS(PASTE_DQS_TRACKER!$D:$D,PASTE_DQS_TRACKER!$C:$C,Swaps_wk!$AQ120,PASTE_DQS_TRACKER!$B:$B,Swaps_wk!N$2,PASTE_DQS_TRACKER!$A:$A,"&gt;="&amp;$A$1,PASTE_DQS_TRACKER!$A:$A,"&lt;="&amp;$A$2)-SUMIFS(PASTE_DQS_TRACKER!$D:$D,PASTE_DQS_TRACKER!$C:$C,Swaps_wk!$AQ120,PASTE_DQS_TRACKER!$E:$E,Swaps_wk!N$2,PASTE_DQS_TRACKER!$A:$A,"&gt;="&amp;$A$1,PASTE_DQS_TRACKER!$A:$A,"&lt;="&amp;$A$2)</f>
        <v>0</v>
      </c>
      <c r="O120" s="6">
        <f>SUMIFS(PASTE_DQS_TRACKER!$D:$D,PASTE_DQS_TRACKER!$C:$C,Swaps_wk!$AQ120,PASTE_DQS_TRACKER!$B:$B,Swaps_wk!O$2,PASTE_DQS_TRACKER!$A:$A,"&gt;="&amp;$A$1,PASTE_DQS_TRACKER!$A:$A,"&lt;="&amp;$A$2)-SUMIFS(PASTE_DQS_TRACKER!$D:$D,PASTE_DQS_TRACKER!$C:$C,Swaps_wk!$AQ120,PASTE_DQS_TRACKER!$E:$E,Swaps_wk!O$2,PASTE_DQS_TRACKER!$A:$A,"&gt;="&amp;$A$1,PASTE_DQS_TRACKER!$A:$A,"&lt;="&amp;$A$2)</f>
        <v>0</v>
      </c>
      <c r="P120" s="6">
        <f>SUMIFS(PASTE_DQS_TRACKER!$D:$D,PASTE_DQS_TRACKER!$C:$C,Swaps_wk!$AQ120,PASTE_DQS_TRACKER!$B:$B,Swaps_wk!P$2,PASTE_DQS_TRACKER!$A:$A,"&gt;="&amp;$A$1,PASTE_DQS_TRACKER!$A:$A,"&lt;="&amp;$A$2)-SUMIFS(PASTE_DQS_TRACKER!$D:$D,PASTE_DQS_TRACKER!$C:$C,Swaps_wk!$AQ120,PASTE_DQS_TRACKER!$E:$E,Swaps_wk!P$2,PASTE_DQS_TRACKER!$A:$A,"&gt;="&amp;$A$1,PASTE_DQS_TRACKER!$A:$A,"&lt;="&amp;$A$2)</f>
        <v>0</v>
      </c>
      <c r="Q120" s="6">
        <f>SUMIFS(PASTE_DQS_TRACKER!$D:$D,PASTE_DQS_TRACKER!$C:$C,Swaps_wk!$AQ120,PASTE_DQS_TRACKER!$B:$B,Swaps_wk!Q$2,PASTE_DQS_TRACKER!$A:$A,"&gt;="&amp;$A$1,PASTE_DQS_TRACKER!$A:$A,"&lt;="&amp;$A$2)-SUMIFS(PASTE_DQS_TRACKER!$D:$D,PASTE_DQS_TRACKER!$C:$C,Swaps_wk!$AQ120,PASTE_DQS_TRACKER!$E:$E,Swaps_wk!Q$2,PASTE_DQS_TRACKER!$A:$A,"&gt;="&amp;$A$1,PASTE_DQS_TRACKER!$A:$A,"&lt;="&amp;$A$2)</f>
        <v>0</v>
      </c>
      <c r="R120" s="6">
        <f>SUMIFS(PASTE_DQS_TRACKER!$D:$D,PASTE_DQS_TRACKER!$C:$C,Swaps_wk!$AQ120,PASTE_DQS_TRACKER!$B:$B,Swaps_wk!R$2,PASTE_DQS_TRACKER!$A:$A,"&gt;="&amp;$A$1,PASTE_DQS_TRACKER!$A:$A,"&lt;="&amp;$A$2)-SUMIFS(PASTE_DQS_TRACKER!$D:$D,PASTE_DQS_TRACKER!$C:$C,Swaps_wk!$AQ120,PASTE_DQS_TRACKER!$E:$E,Swaps_wk!R$2,PASTE_DQS_TRACKER!$A:$A,"&gt;="&amp;$A$1,PASTE_DQS_TRACKER!$A:$A,"&lt;="&amp;$A$2)</f>
        <v>0</v>
      </c>
      <c r="S120" s="6">
        <f>SUMIFS(PASTE_DQS_TRACKER!$D:$D,PASTE_DQS_TRACKER!$C:$C,Swaps_wk!$AQ120,PASTE_DQS_TRACKER!$B:$B,Swaps_wk!S$2,PASTE_DQS_TRACKER!$A:$A,"&gt;="&amp;$A$1,PASTE_DQS_TRACKER!$A:$A,"&lt;="&amp;$A$2)-SUMIFS(PASTE_DQS_TRACKER!$D:$D,PASTE_DQS_TRACKER!$C:$C,Swaps_wk!$AQ120,PASTE_DQS_TRACKER!$E:$E,Swaps_wk!S$2,PASTE_DQS_TRACKER!$A:$A,"&gt;="&amp;$A$1,PASTE_DQS_TRACKER!$A:$A,"&lt;="&amp;$A$2)</f>
        <v>0</v>
      </c>
      <c r="T120" s="6">
        <f>SUMIFS(PASTE_DQS_TRACKER!$D:$D,PASTE_DQS_TRACKER!$C:$C,Swaps_wk!$AQ120,PASTE_DQS_TRACKER!$B:$B,Swaps_wk!T$2,PASTE_DQS_TRACKER!$A:$A,"&gt;="&amp;$A$1,PASTE_DQS_TRACKER!$A:$A,"&lt;="&amp;$A$2)-SUMIFS(PASTE_DQS_TRACKER!$D:$D,PASTE_DQS_TRACKER!$C:$C,Swaps_wk!$AQ120,PASTE_DQS_TRACKER!$E:$E,Swaps_wk!T$2,PASTE_DQS_TRACKER!$A:$A,"&gt;="&amp;$A$1,PASTE_DQS_TRACKER!$A:$A,"&lt;="&amp;$A$2)</f>
        <v>0</v>
      </c>
      <c r="U120" s="6">
        <f>SUMIFS(PASTE_DQS_TRACKER!$D:$D,PASTE_DQS_TRACKER!$C:$C,Swaps_wk!$AQ120,PASTE_DQS_TRACKER!$B:$B,Swaps_wk!U$2,PASTE_DQS_TRACKER!$A:$A,"&gt;="&amp;$A$1,PASTE_DQS_TRACKER!$A:$A,"&lt;="&amp;$A$2)-SUMIFS(PASTE_DQS_TRACKER!$D:$D,PASTE_DQS_TRACKER!$C:$C,Swaps_wk!$AQ120,PASTE_DQS_TRACKER!$E:$E,Swaps_wk!U$2,PASTE_DQS_TRACKER!$A:$A,"&gt;="&amp;$A$1,PASTE_DQS_TRACKER!$A:$A,"&lt;="&amp;$A$2)</f>
        <v>0</v>
      </c>
      <c r="V120" s="6">
        <f>SUMIFS(PASTE_DQS_TRACKER!$D:$D,PASTE_DQS_TRACKER!$C:$C,Swaps_wk!$AQ120,PASTE_DQS_TRACKER!$B:$B,Swaps_wk!V$2,PASTE_DQS_TRACKER!$A:$A,"&gt;="&amp;$A$1,PASTE_DQS_TRACKER!$A:$A,"&lt;="&amp;$A$2)-SUMIFS(PASTE_DQS_TRACKER!$D:$D,PASTE_DQS_TRACKER!$C:$C,Swaps_wk!$AQ120,PASTE_DQS_TRACKER!$E:$E,Swaps_wk!V$2,PASTE_DQS_TRACKER!$A:$A,"&gt;="&amp;$A$1,PASTE_DQS_TRACKER!$A:$A,"&lt;="&amp;$A$2)</f>
        <v>0</v>
      </c>
      <c r="W120" s="6">
        <f>SUMIFS(PASTE_DQS_TRACKER!$D:$D,PASTE_DQS_TRACKER!$C:$C,Swaps_wk!$AQ120,PASTE_DQS_TRACKER!$B:$B,Swaps_wk!W$2,PASTE_DQS_TRACKER!$A:$A,"&gt;="&amp;$A$1,PASTE_DQS_TRACKER!$A:$A,"&lt;="&amp;$A$2)-SUMIFS(PASTE_DQS_TRACKER!$D:$D,PASTE_DQS_TRACKER!$C:$C,Swaps_wk!$AQ120,PASTE_DQS_TRACKER!$E:$E,Swaps_wk!W$2,PASTE_DQS_TRACKER!$A:$A,"&gt;="&amp;$A$1,PASTE_DQS_TRACKER!$A:$A,"&lt;="&amp;$A$2)</f>
        <v>0</v>
      </c>
      <c r="X120" s="6">
        <f>SUMIFS(PASTE_DQS_TRACKER!$D:$D,PASTE_DQS_TRACKER!$C:$C,Swaps_wk!$AQ120,PASTE_DQS_TRACKER!$B:$B,Swaps_wk!X$2,PASTE_DQS_TRACKER!$A:$A,"&gt;="&amp;$A$1,PASTE_DQS_TRACKER!$A:$A,"&lt;="&amp;$A$2)-SUMIFS(PASTE_DQS_TRACKER!$D:$D,PASTE_DQS_TRACKER!$C:$C,Swaps_wk!$AQ120,PASTE_DQS_TRACKER!$E:$E,Swaps_wk!X$2,PASTE_DQS_TRACKER!$A:$A,"&gt;="&amp;$A$1,PASTE_DQS_TRACKER!$A:$A,"&lt;="&amp;$A$2)</f>
        <v>0</v>
      </c>
      <c r="Y120" s="6">
        <f>SUMIFS(PASTE_DQS_TRACKER!$D:$D,PASTE_DQS_TRACKER!$C:$C,Swaps_wk!$AQ120,PASTE_DQS_TRACKER!$B:$B,Swaps_wk!Y$2,PASTE_DQS_TRACKER!$A:$A,"&gt;="&amp;$A$1,PASTE_DQS_TRACKER!$A:$A,"&lt;="&amp;$A$2)-SUMIFS(PASTE_DQS_TRACKER!$D:$D,PASTE_DQS_TRACKER!$C:$C,Swaps_wk!$AQ120,PASTE_DQS_TRACKER!$E:$E,Swaps_wk!Y$2,PASTE_DQS_TRACKER!$A:$A,"&gt;="&amp;$A$1,PASTE_DQS_TRACKER!$A:$A,"&lt;="&amp;$A$2)</f>
        <v>0</v>
      </c>
      <c r="Z120" s="6">
        <f>SUMIFS(PASTE_DQS_TRACKER!$D:$D,PASTE_DQS_TRACKER!$C:$C,Swaps_wk!$AQ120,PASTE_DQS_TRACKER!$B:$B,Swaps_wk!Z$2,PASTE_DQS_TRACKER!$A:$A,"&gt;="&amp;$A$1,PASTE_DQS_TRACKER!$A:$A,"&lt;="&amp;$A$2)-SUMIFS(PASTE_DQS_TRACKER!$D:$D,PASTE_DQS_TRACKER!$C:$C,Swaps_wk!$AQ120,PASTE_DQS_TRACKER!$E:$E,Swaps_wk!Z$2,PASTE_DQS_TRACKER!$A:$A,"&gt;="&amp;$A$1,PASTE_DQS_TRACKER!$A:$A,"&lt;="&amp;$A$2)</f>
        <v>0</v>
      </c>
      <c r="AA120" s="6">
        <f>SUMIFS(PASTE_DQS_TRACKER!$D:$D,PASTE_DQS_TRACKER!$C:$C,Swaps_wk!$AQ120,PASTE_DQS_TRACKER!$B:$B,Swaps_wk!AA$2,PASTE_DQS_TRACKER!$A:$A,"&gt;="&amp;$A$1,PASTE_DQS_TRACKER!$A:$A,"&lt;="&amp;$A$2)-SUMIFS(PASTE_DQS_TRACKER!$D:$D,PASTE_DQS_TRACKER!$C:$C,Swaps_wk!$AQ120,PASTE_DQS_TRACKER!$E:$E,Swaps_wk!AA$2,PASTE_DQS_TRACKER!$A:$A,"&gt;="&amp;$A$1,PASTE_DQS_TRACKER!$A:$A,"&lt;="&amp;$A$2)</f>
        <v>0</v>
      </c>
      <c r="AB120" s="6">
        <f>SUMIFS(PASTE_DQS_TRACKER!$D:$D,PASTE_DQS_TRACKER!$C:$C,Swaps_wk!$AQ120,PASTE_DQS_TRACKER!$B:$B,Swaps_wk!AB$2,PASTE_DQS_TRACKER!$A:$A,"&gt;="&amp;$A$1,PASTE_DQS_TRACKER!$A:$A,"&lt;="&amp;$A$2)-SUMIFS(PASTE_DQS_TRACKER!$D:$D,PASTE_DQS_TRACKER!$C:$C,Swaps_wk!$AQ120,PASTE_DQS_TRACKER!$E:$E,Swaps_wk!AB$2,PASTE_DQS_TRACKER!$A:$A,"&gt;="&amp;$A$1,PASTE_DQS_TRACKER!$A:$A,"&lt;="&amp;$A$2)</f>
        <v>0</v>
      </c>
      <c r="AC120" s="6">
        <f>SUMIFS(PASTE_DQS_TRACKER!$D:$D,PASTE_DQS_TRACKER!$C:$C,Swaps_wk!$AQ120,PASTE_DQS_TRACKER!$B:$B,Swaps_wk!AC$2,PASTE_DQS_TRACKER!$A:$A,"&gt;="&amp;$A$1,PASTE_DQS_TRACKER!$A:$A,"&lt;="&amp;$A$2)-SUMIFS(PASTE_DQS_TRACKER!$D:$D,PASTE_DQS_TRACKER!$C:$C,Swaps_wk!$AQ120,PASTE_DQS_TRACKER!$E:$E,Swaps_wk!AC$2,PASTE_DQS_TRACKER!$A:$A,"&gt;="&amp;$A$1,PASTE_DQS_TRACKER!$A:$A,"&lt;="&amp;$A$2)</f>
        <v>0</v>
      </c>
      <c r="AD120" s="6">
        <f>SUMIFS(PASTE_DQS_TRACKER!$D:$D,PASTE_DQS_TRACKER!$C:$C,Swaps_wk!$AQ120,PASTE_DQS_TRACKER!$B:$B,Swaps_wk!AD$2,PASTE_DQS_TRACKER!$A:$A,"&gt;="&amp;$A$1,PASTE_DQS_TRACKER!$A:$A,"&lt;="&amp;$A$2)-SUMIFS(PASTE_DQS_TRACKER!$D:$D,PASTE_DQS_TRACKER!$C:$C,Swaps_wk!$AQ120,PASTE_DQS_TRACKER!$E:$E,Swaps_wk!AD$2,PASTE_DQS_TRACKER!$A:$A,"&gt;="&amp;$A$1,PASTE_DQS_TRACKER!$A:$A,"&lt;="&amp;$A$2)</f>
        <v>0</v>
      </c>
      <c r="AE120" s="6">
        <f>SUMIFS(PASTE_DQS_TRACKER!$D:$D,PASTE_DQS_TRACKER!$C:$C,Swaps_wk!$AQ120,PASTE_DQS_TRACKER!$B:$B,Swaps_wk!AE$2,PASTE_DQS_TRACKER!$A:$A,"&gt;="&amp;$A$1,PASTE_DQS_TRACKER!$A:$A,"&lt;="&amp;$A$2)-SUMIFS(PASTE_DQS_TRACKER!$D:$D,PASTE_DQS_TRACKER!$C:$C,Swaps_wk!$AQ120,PASTE_DQS_TRACKER!$E:$E,Swaps_wk!AE$2,PASTE_DQS_TRACKER!$A:$A,"&gt;="&amp;$A$1,PASTE_DQS_TRACKER!$A:$A,"&lt;="&amp;$A$2)</f>
        <v>0</v>
      </c>
      <c r="AF120" s="6">
        <f>SUMIFS(PASTE_DQS_TRACKER!$D:$D,PASTE_DQS_TRACKER!$C:$C,Swaps_wk!$AQ120,PASTE_DQS_TRACKER!$B:$B,Swaps_wk!AF$2,PASTE_DQS_TRACKER!$A:$A,"&gt;="&amp;$A$1,PASTE_DQS_TRACKER!$A:$A,"&lt;="&amp;$A$2)-SUMIFS(PASTE_DQS_TRACKER!$D:$D,PASTE_DQS_TRACKER!$C:$C,Swaps_wk!$AQ120,PASTE_DQS_TRACKER!$E:$E,Swaps_wk!AF$2,PASTE_DQS_TRACKER!$A:$A,"&gt;="&amp;$A$1,PASTE_DQS_TRACKER!$A:$A,"&lt;="&amp;$A$2)</f>
        <v>0</v>
      </c>
      <c r="AG120" s="6">
        <f>SUMIFS(PASTE_DQS_TRACKER!$D:$D,PASTE_DQS_TRACKER!$C:$C,Swaps_wk!$AQ120,PASTE_DQS_TRACKER!$B:$B,Swaps_wk!AG$2,PASTE_DQS_TRACKER!$A:$A,"&gt;="&amp;$A$1,PASTE_DQS_TRACKER!$A:$A,"&lt;="&amp;$A$2)-SUMIFS(PASTE_DQS_TRACKER!$D:$D,PASTE_DQS_TRACKER!$C:$C,Swaps_wk!$AQ120,PASTE_DQS_TRACKER!$E:$E,Swaps_wk!AG$2,PASTE_DQS_TRACKER!$A:$A,"&gt;="&amp;$A$1,PASTE_DQS_TRACKER!$A:$A,"&lt;="&amp;$A$2)</f>
        <v>0</v>
      </c>
      <c r="AH120" s="6">
        <f>SUMIFS(PASTE_DQS_TRACKER!$D:$D,PASTE_DQS_TRACKER!$C:$C,Swaps_wk!$AQ120,PASTE_DQS_TRACKER!$B:$B,Swaps_wk!AH$2,PASTE_DQS_TRACKER!$A:$A,"&gt;="&amp;$A$1,PASTE_DQS_TRACKER!$A:$A,"&lt;="&amp;$A$2)-SUMIFS(PASTE_DQS_TRACKER!$D:$D,PASTE_DQS_TRACKER!$C:$C,Swaps_wk!$AQ120,PASTE_DQS_TRACKER!$E:$E,Swaps_wk!AH$2,PASTE_DQS_TRACKER!$A:$A,"&gt;="&amp;$A$1,PASTE_DQS_TRACKER!$A:$A,"&lt;="&amp;$A$2)</f>
        <v>0</v>
      </c>
      <c r="AI120" s="6">
        <f>SUMIFS(PASTE_DQS_TRACKER!$D:$D,PASTE_DQS_TRACKER!$C:$C,Swaps_wk!$AQ120,PASTE_DQS_TRACKER!$B:$B,Swaps_wk!AI$2,PASTE_DQS_TRACKER!$A:$A,"&gt;="&amp;$A$1,PASTE_DQS_TRACKER!$A:$A,"&lt;="&amp;$A$2)-SUMIFS(PASTE_DQS_TRACKER!$D:$D,PASTE_DQS_TRACKER!$C:$C,Swaps_wk!$AQ120,PASTE_DQS_TRACKER!$E:$E,Swaps_wk!AI$2,PASTE_DQS_TRACKER!$A:$A,"&gt;="&amp;$A$1,PASTE_DQS_TRACKER!$A:$A,"&lt;="&amp;$A$2)</f>
        <v>0</v>
      </c>
      <c r="AJ120" s="6">
        <f>SUMIFS(PASTE_DQS_TRACKER!$D:$D,PASTE_DQS_TRACKER!$C:$C,Swaps_wk!$AQ120,PASTE_DQS_TRACKER!$B:$B,Swaps_wk!AJ$2,PASTE_DQS_TRACKER!$A:$A,"&gt;="&amp;$A$1,PASTE_DQS_TRACKER!$A:$A,"&lt;="&amp;$A$2)-SUMIFS(PASTE_DQS_TRACKER!$D:$D,PASTE_DQS_TRACKER!$C:$C,Swaps_wk!$AQ120,PASTE_DQS_TRACKER!$E:$E,Swaps_wk!AJ$2,PASTE_DQS_TRACKER!$A:$A,"&gt;="&amp;$A$1,PASTE_DQS_TRACKER!$A:$A,"&lt;="&amp;$A$2)</f>
        <v>0</v>
      </c>
      <c r="AK120" s="6">
        <f>SUMIFS(PASTE_DQS_TRACKER!$D:$D,PASTE_DQS_TRACKER!$C:$C,Swaps_wk!$AQ120,PASTE_DQS_TRACKER!$B:$B,Swaps_wk!AK$2,PASTE_DQS_TRACKER!$A:$A,"&gt;="&amp;$A$1,PASTE_DQS_TRACKER!$A:$A,"&lt;="&amp;$A$2)-SUMIFS(PASTE_DQS_TRACKER!$D:$D,PASTE_DQS_TRACKER!$C:$C,Swaps_wk!$AQ120,PASTE_DQS_TRACKER!$E:$E,Swaps_wk!AK$2,PASTE_DQS_TRACKER!$A:$A,"&gt;="&amp;$A$1,PASTE_DQS_TRACKER!$A:$A,"&lt;="&amp;$A$2)</f>
        <v>0</v>
      </c>
      <c r="AL120" s="6">
        <f>SUMIFS(PASTE_DQS_TRACKER!$D:$D,PASTE_DQS_TRACKER!$C:$C,Swaps_wk!$AQ120,PASTE_DQS_TRACKER!$B:$B,Swaps_wk!AL$2,PASTE_DQS_TRACKER!$A:$A,"&gt;="&amp;$A$1,PASTE_DQS_TRACKER!$A:$A,"&lt;="&amp;$A$2)-SUMIFS(PASTE_DQS_TRACKER!$D:$D,PASTE_DQS_TRACKER!$C:$C,Swaps_wk!$AQ120,PASTE_DQS_TRACKER!$E:$E,Swaps_wk!AL$2,PASTE_DQS_TRACKER!$A:$A,"&gt;="&amp;$A$1,PASTE_DQS_TRACKER!$A:$A,"&lt;="&amp;$A$2)</f>
        <v>0</v>
      </c>
      <c r="AM120" s="6">
        <f>SUMIFS(PASTE_DQS_TRACKER!$D:$D,PASTE_DQS_TRACKER!$C:$C,Swaps_wk!$AQ120,PASTE_DQS_TRACKER!$B:$B,Swaps_wk!AM$2,PASTE_DQS_TRACKER!$A:$A,"&gt;="&amp;$A$1,PASTE_DQS_TRACKER!$A:$A,"&lt;="&amp;$A$2)-SUMIFS(PASTE_DQS_TRACKER!$D:$D,PASTE_DQS_TRACKER!$C:$C,Swaps_wk!$AQ120,PASTE_DQS_TRACKER!$E:$E,Swaps_wk!AM$2,PASTE_DQS_TRACKER!$A:$A,"&gt;="&amp;$A$1,PASTE_DQS_TRACKER!$A:$A,"&lt;="&amp;$A$2)</f>
        <v>0</v>
      </c>
      <c r="AN120" s="6">
        <f>SUMIFS(PASTE_DQS_TRACKER!$D:$D,PASTE_DQS_TRACKER!$C:$C,Swaps_wk!$AQ120,PASTE_DQS_TRACKER!$B:$B,Swaps_wk!AN$2,PASTE_DQS_TRACKER!$A:$A,"&gt;="&amp;$A$1,PASTE_DQS_TRACKER!$A:$A,"&lt;="&amp;$A$2)-SUMIFS(PASTE_DQS_TRACKER!$D:$D,PASTE_DQS_TRACKER!$C:$C,Swaps_wk!$AQ120,PASTE_DQS_TRACKER!$E:$E,Swaps_wk!AN$2,PASTE_DQS_TRACKER!$A:$A,"&gt;="&amp;$A$1,PASTE_DQS_TRACKER!$A:$A,"&lt;="&amp;$A$2)</f>
        <v>0</v>
      </c>
      <c r="AO120" s="6">
        <f t="shared" si="2"/>
        <v>0</v>
      </c>
      <c r="AP120">
        <v>119</v>
      </c>
      <c r="AQ120" t="str">
        <f t="shared" si="4"/>
        <v>SOL/7HJK.</v>
      </c>
    </row>
    <row r="121" spans="1:43" x14ac:dyDescent="0.25">
      <c r="A121" t="s">
        <v>355</v>
      </c>
      <c r="B121" s="6">
        <f>SUMIFS(PASTE_DQS_TRACKER!$D:$D,PASTE_DQS_TRACKER!$C:$C,Swaps_wk!$AQ121,PASTE_DQS_TRACKER!$B:$B,Swaps_wk!B$2,PASTE_DQS_TRACKER!$A:$A,"&gt;="&amp;$A$1,PASTE_DQS_TRACKER!$A:$A,"&lt;="&amp;$A$2)-SUMIFS(PASTE_DQS_TRACKER!$D:$D,PASTE_DQS_TRACKER!$C:$C,Swaps_wk!$AQ121,PASTE_DQS_TRACKER!$E:$E,Swaps_wk!B$2,PASTE_DQS_TRACKER!$A:$A,"&gt;="&amp;$A$1,PASTE_DQS_TRACKER!$A:$A,"&lt;="&amp;$A$2)</f>
        <v>0</v>
      </c>
      <c r="C121" s="6">
        <f>SUMIFS(PASTE_DQS_TRACKER!$D:$D,PASTE_DQS_TRACKER!$C:$C,Swaps_wk!$AQ121,PASTE_DQS_TRACKER!$B:$B,Swaps_wk!C$2,PASTE_DQS_TRACKER!$A:$A,"&gt;="&amp;$A$1,PASTE_DQS_TRACKER!$A:$A,"&lt;="&amp;$A$2)-SUMIFS(PASTE_DQS_TRACKER!$D:$D,PASTE_DQS_TRACKER!$C:$C,Swaps_wk!$AQ121,PASTE_DQS_TRACKER!$E:$E,Swaps_wk!C$2,PASTE_DQS_TRACKER!$A:$A,"&gt;="&amp;$A$1,PASTE_DQS_TRACKER!$A:$A,"&lt;="&amp;$A$2)</f>
        <v>0</v>
      </c>
      <c r="D121" s="6">
        <f>SUMIFS(PASTE_DQS_TRACKER!$D:$D,PASTE_DQS_TRACKER!$C:$C,Swaps_wk!$AQ121,PASTE_DQS_TRACKER!$B:$B,Swaps_wk!D$2,PASTE_DQS_TRACKER!$A:$A,"&gt;="&amp;$A$1,PASTE_DQS_TRACKER!$A:$A,"&lt;="&amp;$A$2)-SUMIFS(PASTE_DQS_TRACKER!$D:$D,PASTE_DQS_TRACKER!$C:$C,Swaps_wk!$AQ121,PASTE_DQS_TRACKER!$E:$E,Swaps_wk!D$2,PASTE_DQS_TRACKER!$A:$A,"&gt;="&amp;$A$1,PASTE_DQS_TRACKER!$A:$A,"&lt;="&amp;$A$2)</f>
        <v>0</v>
      </c>
      <c r="E121" s="6">
        <f>SUMIFS(PASTE_DQS_TRACKER!$D:$D,PASTE_DQS_TRACKER!$C:$C,Swaps_wk!$AQ121,PASTE_DQS_TRACKER!$B:$B,Swaps_wk!E$2,PASTE_DQS_TRACKER!$A:$A,"&gt;="&amp;$A$1,PASTE_DQS_TRACKER!$A:$A,"&lt;="&amp;$A$2)-SUMIFS(PASTE_DQS_TRACKER!$D:$D,PASTE_DQS_TRACKER!$C:$C,Swaps_wk!$AQ121,PASTE_DQS_TRACKER!$E:$E,Swaps_wk!E$2,PASTE_DQS_TRACKER!$A:$A,"&gt;="&amp;$A$1,PASTE_DQS_TRACKER!$A:$A,"&lt;="&amp;$A$2)</f>
        <v>0</v>
      </c>
      <c r="F121" s="6">
        <f>SUMIFS(PASTE_DQS_TRACKER!$D:$D,PASTE_DQS_TRACKER!$C:$C,Swaps_wk!$AQ121,PASTE_DQS_TRACKER!$B:$B,Swaps_wk!F$2,PASTE_DQS_TRACKER!$A:$A,"&gt;="&amp;$A$1,PASTE_DQS_TRACKER!$A:$A,"&lt;="&amp;$A$2)-SUMIFS(PASTE_DQS_TRACKER!$D:$D,PASTE_DQS_TRACKER!$C:$C,Swaps_wk!$AQ121,PASTE_DQS_TRACKER!$E:$E,Swaps_wk!F$2,PASTE_DQS_TRACKER!$A:$A,"&gt;="&amp;$A$1,PASTE_DQS_TRACKER!$A:$A,"&lt;="&amp;$A$2)</f>
        <v>0</v>
      </c>
      <c r="G121" s="6">
        <f>SUMIFS(PASTE_DQS_TRACKER!$D:$D,PASTE_DQS_TRACKER!$C:$C,Swaps_wk!$AQ121,PASTE_DQS_TRACKER!$B:$B,Swaps_wk!G$2,PASTE_DQS_TRACKER!$A:$A,"&gt;="&amp;$A$1,PASTE_DQS_TRACKER!$A:$A,"&lt;="&amp;$A$2)-SUMIFS(PASTE_DQS_TRACKER!$D:$D,PASTE_DQS_TRACKER!$C:$C,Swaps_wk!$AQ121,PASTE_DQS_TRACKER!$E:$E,Swaps_wk!G$2,PASTE_DQS_TRACKER!$A:$A,"&gt;="&amp;$A$1,PASTE_DQS_TRACKER!$A:$A,"&lt;="&amp;$A$2)</f>
        <v>0</v>
      </c>
      <c r="H121" s="6">
        <f>SUMIFS(PASTE_DQS_TRACKER!$D:$D,PASTE_DQS_TRACKER!$C:$C,Swaps_wk!$AQ121,PASTE_DQS_TRACKER!$B:$B,Swaps_wk!H$2,PASTE_DQS_TRACKER!$A:$A,"&gt;="&amp;$A$1,PASTE_DQS_TRACKER!$A:$A,"&lt;="&amp;$A$2)-SUMIFS(PASTE_DQS_TRACKER!$D:$D,PASTE_DQS_TRACKER!$C:$C,Swaps_wk!$AQ121,PASTE_DQS_TRACKER!$E:$E,Swaps_wk!H$2,PASTE_DQS_TRACKER!$A:$A,"&gt;="&amp;$A$1,PASTE_DQS_TRACKER!$A:$A,"&lt;="&amp;$A$2)</f>
        <v>0</v>
      </c>
      <c r="I121" s="6">
        <f>SUMIFS(PASTE_DQS_TRACKER!$D:$D,PASTE_DQS_TRACKER!$C:$C,Swaps_wk!$AQ121,PASTE_DQS_TRACKER!$B:$B,Swaps_wk!I$2,PASTE_DQS_TRACKER!$A:$A,"&gt;="&amp;$A$1,PASTE_DQS_TRACKER!$A:$A,"&lt;="&amp;$A$2)-SUMIFS(PASTE_DQS_TRACKER!$D:$D,PASTE_DQS_TRACKER!$C:$C,Swaps_wk!$AQ121,PASTE_DQS_TRACKER!$E:$E,Swaps_wk!I$2,PASTE_DQS_TRACKER!$A:$A,"&gt;="&amp;$A$1,PASTE_DQS_TRACKER!$A:$A,"&lt;="&amp;$A$2)</f>
        <v>0</v>
      </c>
      <c r="J121" s="6">
        <f>SUMIFS(PASTE_DQS_TRACKER!$D:$D,PASTE_DQS_TRACKER!$C:$C,Swaps_wk!$AQ121,PASTE_DQS_TRACKER!$B:$B,Swaps_wk!J$2,PASTE_DQS_TRACKER!$A:$A,"&gt;="&amp;$A$1,PASTE_DQS_TRACKER!$A:$A,"&lt;="&amp;$A$2)-SUMIFS(PASTE_DQS_TRACKER!$D:$D,PASTE_DQS_TRACKER!$C:$C,Swaps_wk!$AQ121,PASTE_DQS_TRACKER!$E:$E,Swaps_wk!J$2,PASTE_DQS_TRACKER!$A:$A,"&gt;="&amp;$A$1,PASTE_DQS_TRACKER!$A:$A,"&lt;="&amp;$A$2)</f>
        <v>0</v>
      </c>
      <c r="K121" s="6">
        <f>SUMIFS(PASTE_DQS_TRACKER!$D:$D,PASTE_DQS_TRACKER!$C:$C,Swaps_wk!$AQ121,PASTE_DQS_TRACKER!$B:$B,Swaps_wk!K$2,PASTE_DQS_TRACKER!$A:$A,"&gt;="&amp;$A$1,PASTE_DQS_TRACKER!$A:$A,"&lt;="&amp;$A$2)-SUMIFS(PASTE_DQS_TRACKER!$D:$D,PASTE_DQS_TRACKER!$C:$C,Swaps_wk!$AQ121,PASTE_DQS_TRACKER!$E:$E,Swaps_wk!K$2,PASTE_DQS_TRACKER!$A:$A,"&gt;="&amp;$A$1,PASTE_DQS_TRACKER!$A:$A,"&lt;="&amp;$A$2)</f>
        <v>0</v>
      </c>
      <c r="L121" s="6">
        <f>SUMIFS(PASTE_DQS_TRACKER!$D:$D,PASTE_DQS_TRACKER!$C:$C,Swaps_wk!$AQ121,PASTE_DQS_TRACKER!$B:$B,Swaps_wk!L$2,PASTE_DQS_TRACKER!$A:$A,"&gt;="&amp;$A$1,PASTE_DQS_TRACKER!$A:$A,"&lt;="&amp;$A$2)-SUMIFS(PASTE_DQS_TRACKER!$D:$D,PASTE_DQS_TRACKER!$C:$C,Swaps_wk!$AQ121,PASTE_DQS_TRACKER!$E:$E,Swaps_wk!L$2,PASTE_DQS_TRACKER!$A:$A,"&gt;="&amp;$A$1,PASTE_DQS_TRACKER!$A:$A,"&lt;="&amp;$A$2)</f>
        <v>0</v>
      </c>
      <c r="M121" s="6">
        <f>SUMIFS(PASTE_DQS_TRACKER!$D:$D,PASTE_DQS_TRACKER!$C:$C,Swaps_wk!$AQ121,PASTE_DQS_TRACKER!$B:$B,Swaps_wk!M$2,PASTE_DQS_TRACKER!$A:$A,"&gt;="&amp;$A$1,PASTE_DQS_TRACKER!$A:$A,"&lt;="&amp;$A$2)-SUMIFS(PASTE_DQS_TRACKER!$D:$D,PASTE_DQS_TRACKER!$C:$C,Swaps_wk!$AQ121,PASTE_DQS_TRACKER!$E:$E,Swaps_wk!M$2,PASTE_DQS_TRACKER!$A:$A,"&gt;="&amp;$A$1,PASTE_DQS_TRACKER!$A:$A,"&lt;="&amp;$A$2)</f>
        <v>0</v>
      </c>
      <c r="N121" s="6">
        <f>SUMIFS(PASTE_DQS_TRACKER!$D:$D,PASTE_DQS_TRACKER!$C:$C,Swaps_wk!$AQ121,PASTE_DQS_TRACKER!$B:$B,Swaps_wk!N$2,PASTE_DQS_TRACKER!$A:$A,"&gt;="&amp;$A$1,PASTE_DQS_TRACKER!$A:$A,"&lt;="&amp;$A$2)-SUMIFS(PASTE_DQS_TRACKER!$D:$D,PASTE_DQS_TRACKER!$C:$C,Swaps_wk!$AQ121,PASTE_DQS_TRACKER!$E:$E,Swaps_wk!N$2,PASTE_DQS_TRACKER!$A:$A,"&gt;="&amp;$A$1,PASTE_DQS_TRACKER!$A:$A,"&lt;="&amp;$A$2)</f>
        <v>0</v>
      </c>
      <c r="O121" s="6">
        <f>SUMIFS(PASTE_DQS_TRACKER!$D:$D,PASTE_DQS_TRACKER!$C:$C,Swaps_wk!$AQ121,PASTE_DQS_TRACKER!$B:$B,Swaps_wk!O$2,PASTE_DQS_TRACKER!$A:$A,"&gt;="&amp;$A$1,PASTE_DQS_TRACKER!$A:$A,"&lt;="&amp;$A$2)-SUMIFS(PASTE_DQS_TRACKER!$D:$D,PASTE_DQS_TRACKER!$C:$C,Swaps_wk!$AQ121,PASTE_DQS_TRACKER!$E:$E,Swaps_wk!O$2,PASTE_DQS_TRACKER!$A:$A,"&gt;="&amp;$A$1,PASTE_DQS_TRACKER!$A:$A,"&lt;="&amp;$A$2)</f>
        <v>0</v>
      </c>
      <c r="P121" s="6">
        <f>SUMIFS(PASTE_DQS_TRACKER!$D:$D,PASTE_DQS_TRACKER!$C:$C,Swaps_wk!$AQ121,PASTE_DQS_TRACKER!$B:$B,Swaps_wk!P$2,PASTE_DQS_TRACKER!$A:$A,"&gt;="&amp;$A$1,PASTE_DQS_TRACKER!$A:$A,"&lt;="&amp;$A$2)-SUMIFS(PASTE_DQS_TRACKER!$D:$D,PASTE_DQS_TRACKER!$C:$C,Swaps_wk!$AQ121,PASTE_DQS_TRACKER!$E:$E,Swaps_wk!P$2,PASTE_DQS_TRACKER!$A:$A,"&gt;="&amp;$A$1,PASTE_DQS_TRACKER!$A:$A,"&lt;="&amp;$A$2)</f>
        <v>0</v>
      </c>
      <c r="Q121" s="6">
        <f>SUMIFS(PASTE_DQS_TRACKER!$D:$D,PASTE_DQS_TRACKER!$C:$C,Swaps_wk!$AQ121,PASTE_DQS_TRACKER!$B:$B,Swaps_wk!Q$2,PASTE_DQS_TRACKER!$A:$A,"&gt;="&amp;$A$1,PASTE_DQS_TRACKER!$A:$A,"&lt;="&amp;$A$2)-SUMIFS(PASTE_DQS_TRACKER!$D:$D,PASTE_DQS_TRACKER!$C:$C,Swaps_wk!$AQ121,PASTE_DQS_TRACKER!$E:$E,Swaps_wk!Q$2,PASTE_DQS_TRACKER!$A:$A,"&gt;="&amp;$A$1,PASTE_DQS_TRACKER!$A:$A,"&lt;="&amp;$A$2)</f>
        <v>0</v>
      </c>
      <c r="R121" s="6">
        <f>SUMIFS(PASTE_DQS_TRACKER!$D:$D,PASTE_DQS_TRACKER!$C:$C,Swaps_wk!$AQ121,PASTE_DQS_TRACKER!$B:$B,Swaps_wk!R$2,PASTE_DQS_TRACKER!$A:$A,"&gt;="&amp;$A$1,PASTE_DQS_TRACKER!$A:$A,"&lt;="&amp;$A$2)-SUMIFS(PASTE_DQS_TRACKER!$D:$D,PASTE_DQS_TRACKER!$C:$C,Swaps_wk!$AQ121,PASTE_DQS_TRACKER!$E:$E,Swaps_wk!R$2,PASTE_DQS_TRACKER!$A:$A,"&gt;="&amp;$A$1,PASTE_DQS_TRACKER!$A:$A,"&lt;="&amp;$A$2)</f>
        <v>0</v>
      </c>
      <c r="S121" s="6">
        <f>SUMIFS(PASTE_DQS_TRACKER!$D:$D,PASTE_DQS_TRACKER!$C:$C,Swaps_wk!$AQ121,PASTE_DQS_TRACKER!$B:$B,Swaps_wk!S$2,PASTE_DQS_TRACKER!$A:$A,"&gt;="&amp;$A$1,PASTE_DQS_TRACKER!$A:$A,"&lt;="&amp;$A$2)-SUMIFS(PASTE_DQS_TRACKER!$D:$D,PASTE_DQS_TRACKER!$C:$C,Swaps_wk!$AQ121,PASTE_DQS_TRACKER!$E:$E,Swaps_wk!S$2,PASTE_DQS_TRACKER!$A:$A,"&gt;="&amp;$A$1,PASTE_DQS_TRACKER!$A:$A,"&lt;="&amp;$A$2)</f>
        <v>0</v>
      </c>
      <c r="T121" s="6">
        <f>SUMIFS(PASTE_DQS_TRACKER!$D:$D,PASTE_DQS_TRACKER!$C:$C,Swaps_wk!$AQ121,PASTE_DQS_TRACKER!$B:$B,Swaps_wk!T$2,PASTE_DQS_TRACKER!$A:$A,"&gt;="&amp;$A$1,PASTE_DQS_TRACKER!$A:$A,"&lt;="&amp;$A$2)-SUMIFS(PASTE_DQS_TRACKER!$D:$D,PASTE_DQS_TRACKER!$C:$C,Swaps_wk!$AQ121,PASTE_DQS_TRACKER!$E:$E,Swaps_wk!T$2,PASTE_DQS_TRACKER!$A:$A,"&gt;="&amp;$A$1,PASTE_DQS_TRACKER!$A:$A,"&lt;="&amp;$A$2)</f>
        <v>0</v>
      </c>
      <c r="U121" s="6">
        <f>SUMIFS(PASTE_DQS_TRACKER!$D:$D,PASTE_DQS_TRACKER!$C:$C,Swaps_wk!$AQ121,PASTE_DQS_TRACKER!$B:$B,Swaps_wk!U$2,PASTE_DQS_TRACKER!$A:$A,"&gt;="&amp;$A$1,PASTE_DQS_TRACKER!$A:$A,"&lt;="&amp;$A$2)-SUMIFS(PASTE_DQS_TRACKER!$D:$D,PASTE_DQS_TRACKER!$C:$C,Swaps_wk!$AQ121,PASTE_DQS_TRACKER!$E:$E,Swaps_wk!U$2,PASTE_DQS_TRACKER!$A:$A,"&gt;="&amp;$A$1,PASTE_DQS_TRACKER!$A:$A,"&lt;="&amp;$A$2)</f>
        <v>0</v>
      </c>
      <c r="V121" s="6">
        <f>SUMIFS(PASTE_DQS_TRACKER!$D:$D,PASTE_DQS_TRACKER!$C:$C,Swaps_wk!$AQ121,PASTE_DQS_TRACKER!$B:$B,Swaps_wk!V$2,PASTE_DQS_TRACKER!$A:$A,"&gt;="&amp;$A$1,PASTE_DQS_TRACKER!$A:$A,"&lt;="&amp;$A$2)-SUMIFS(PASTE_DQS_TRACKER!$D:$D,PASTE_DQS_TRACKER!$C:$C,Swaps_wk!$AQ121,PASTE_DQS_TRACKER!$E:$E,Swaps_wk!V$2,PASTE_DQS_TRACKER!$A:$A,"&gt;="&amp;$A$1,PASTE_DQS_TRACKER!$A:$A,"&lt;="&amp;$A$2)</f>
        <v>0</v>
      </c>
      <c r="W121" s="6">
        <f>SUMIFS(PASTE_DQS_TRACKER!$D:$D,PASTE_DQS_TRACKER!$C:$C,Swaps_wk!$AQ121,PASTE_DQS_TRACKER!$B:$B,Swaps_wk!W$2,PASTE_DQS_TRACKER!$A:$A,"&gt;="&amp;$A$1,PASTE_DQS_TRACKER!$A:$A,"&lt;="&amp;$A$2)-SUMIFS(PASTE_DQS_TRACKER!$D:$D,PASTE_DQS_TRACKER!$C:$C,Swaps_wk!$AQ121,PASTE_DQS_TRACKER!$E:$E,Swaps_wk!W$2,PASTE_DQS_TRACKER!$A:$A,"&gt;="&amp;$A$1,PASTE_DQS_TRACKER!$A:$A,"&lt;="&amp;$A$2)</f>
        <v>0</v>
      </c>
      <c r="X121" s="6">
        <f>SUMIFS(PASTE_DQS_TRACKER!$D:$D,PASTE_DQS_TRACKER!$C:$C,Swaps_wk!$AQ121,PASTE_DQS_TRACKER!$B:$B,Swaps_wk!X$2,PASTE_DQS_TRACKER!$A:$A,"&gt;="&amp;$A$1,PASTE_DQS_TRACKER!$A:$A,"&lt;="&amp;$A$2)-SUMIFS(PASTE_DQS_TRACKER!$D:$D,PASTE_DQS_TRACKER!$C:$C,Swaps_wk!$AQ121,PASTE_DQS_TRACKER!$E:$E,Swaps_wk!X$2,PASTE_DQS_TRACKER!$A:$A,"&gt;="&amp;$A$1,PASTE_DQS_TRACKER!$A:$A,"&lt;="&amp;$A$2)</f>
        <v>0</v>
      </c>
      <c r="Y121" s="6">
        <f>SUMIFS(PASTE_DQS_TRACKER!$D:$D,PASTE_DQS_TRACKER!$C:$C,Swaps_wk!$AQ121,PASTE_DQS_TRACKER!$B:$B,Swaps_wk!Y$2,PASTE_DQS_TRACKER!$A:$A,"&gt;="&amp;$A$1,PASTE_DQS_TRACKER!$A:$A,"&lt;="&amp;$A$2)-SUMIFS(PASTE_DQS_TRACKER!$D:$D,PASTE_DQS_TRACKER!$C:$C,Swaps_wk!$AQ121,PASTE_DQS_TRACKER!$E:$E,Swaps_wk!Y$2,PASTE_DQS_TRACKER!$A:$A,"&gt;="&amp;$A$1,PASTE_DQS_TRACKER!$A:$A,"&lt;="&amp;$A$2)</f>
        <v>0</v>
      </c>
      <c r="Z121" s="6">
        <f>SUMIFS(PASTE_DQS_TRACKER!$D:$D,PASTE_DQS_TRACKER!$C:$C,Swaps_wk!$AQ121,PASTE_DQS_TRACKER!$B:$B,Swaps_wk!Z$2,PASTE_DQS_TRACKER!$A:$A,"&gt;="&amp;$A$1,PASTE_DQS_TRACKER!$A:$A,"&lt;="&amp;$A$2)-SUMIFS(PASTE_DQS_TRACKER!$D:$D,PASTE_DQS_TRACKER!$C:$C,Swaps_wk!$AQ121,PASTE_DQS_TRACKER!$E:$E,Swaps_wk!Z$2,PASTE_DQS_TRACKER!$A:$A,"&gt;="&amp;$A$1,PASTE_DQS_TRACKER!$A:$A,"&lt;="&amp;$A$2)</f>
        <v>0</v>
      </c>
      <c r="AA121" s="6">
        <f>SUMIFS(PASTE_DQS_TRACKER!$D:$D,PASTE_DQS_TRACKER!$C:$C,Swaps_wk!$AQ121,PASTE_DQS_TRACKER!$B:$B,Swaps_wk!AA$2,PASTE_DQS_TRACKER!$A:$A,"&gt;="&amp;$A$1,PASTE_DQS_TRACKER!$A:$A,"&lt;="&amp;$A$2)-SUMIFS(PASTE_DQS_TRACKER!$D:$D,PASTE_DQS_TRACKER!$C:$C,Swaps_wk!$AQ121,PASTE_DQS_TRACKER!$E:$E,Swaps_wk!AA$2,PASTE_DQS_TRACKER!$A:$A,"&gt;="&amp;$A$1,PASTE_DQS_TRACKER!$A:$A,"&lt;="&amp;$A$2)</f>
        <v>0</v>
      </c>
      <c r="AB121" s="6">
        <f>SUMIFS(PASTE_DQS_TRACKER!$D:$D,PASTE_DQS_TRACKER!$C:$C,Swaps_wk!$AQ121,PASTE_DQS_TRACKER!$B:$B,Swaps_wk!AB$2,PASTE_DQS_TRACKER!$A:$A,"&gt;="&amp;$A$1,PASTE_DQS_TRACKER!$A:$A,"&lt;="&amp;$A$2)-SUMIFS(PASTE_DQS_TRACKER!$D:$D,PASTE_DQS_TRACKER!$C:$C,Swaps_wk!$AQ121,PASTE_DQS_TRACKER!$E:$E,Swaps_wk!AB$2,PASTE_DQS_TRACKER!$A:$A,"&gt;="&amp;$A$1,PASTE_DQS_TRACKER!$A:$A,"&lt;="&amp;$A$2)</f>
        <v>0</v>
      </c>
      <c r="AC121" s="6">
        <f>SUMIFS(PASTE_DQS_TRACKER!$D:$D,PASTE_DQS_TRACKER!$C:$C,Swaps_wk!$AQ121,PASTE_DQS_TRACKER!$B:$B,Swaps_wk!AC$2,PASTE_DQS_TRACKER!$A:$A,"&gt;="&amp;$A$1,PASTE_DQS_TRACKER!$A:$A,"&lt;="&amp;$A$2)-SUMIFS(PASTE_DQS_TRACKER!$D:$D,PASTE_DQS_TRACKER!$C:$C,Swaps_wk!$AQ121,PASTE_DQS_TRACKER!$E:$E,Swaps_wk!AC$2,PASTE_DQS_TRACKER!$A:$A,"&gt;="&amp;$A$1,PASTE_DQS_TRACKER!$A:$A,"&lt;="&amp;$A$2)</f>
        <v>0</v>
      </c>
      <c r="AD121" s="6">
        <f>SUMIFS(PASTE_DQS_TRACKER!$D:$D,PASTE_DQS_TRACKER!$C:$C,Swaps_wk!$AQ121,PASTE_DQS_TRACKER!$B:$B,Swaps_wk!AD$2,PASTE_DQS_TRACKER!$A:$A,"&gt;="&amp;$A$1,PASTE_DQS_TRACKER!$A:$A,"&lt;="&amp;$A$2)-SUMIFS(PASTE_DQS_TRACKER!$D:$D,PASTE_DQS_TRACKER!$C:$C,Swaps_wk!$AQ121,PASTE_DQS_TRACKER!$E:$E,Swaps_wk!AD$2,PASTE_DQS_TRACKER!$A:$A,"&gt;="&amp;$A$1,PASTE_DQS_TRACKER!$A:$A,"&lt;="&amp;$A$2)</f>
        <v>0</v>
      </c>
      <c r="AE121" s="6">
        <f>SUMIFS(PASTE_DQS_TRACKER!$D:$D,PASTE_DQS_TRACKER!$C:$C,Swaps_wk!$AQ121,PASTE_DQS_TRACKER!$B:$B,Swaps_wk!AE$2,PASTE_DQS_TRACKER!$A:$A,"&gt;="&amp;$A$1,PASTE_DQS_TRACKER!$A:$A,"&lt;="&amp;$A$2)-SUMIFS(PASTE_DQS_TRACKER!$D:$D,PASTE_DQS_TRACKER!$C:$C,Swaps_wk!$AQ121,PASTE_DQS_TRACKER!$E:$E,Swaps_wk!AE$2,PASTE_DQS_TRACKER!$A:$A,"&gt;="&amp;$A$1,PASTE_DQS_TRACKER!$A:$A,"&lt;="&amp;$A$2)</f>
        <v>0</v>
      </c>
      <c r="AF121" s="6">
        <f>SUMIFS(PASTE_DQS_TRACKER!$D:$D,PASTE_DQS_TRACKER!$C:$C,Swaps_wk!$AQ121,PASTE_DQS_TRACKER!$B:$B,Swaps_wk!AF$2,PASTE_DQS_TRACKER!$A:$A,"&gt;="&amp;$A$1,PASTE_DQS_TRACKER!$A:$A,"&lt;="&amp;$A$2)-SUMIFS(PASTE_DQS_TRACKER!$D:$D,PASTE_DQS_TRACKER!$C:$C,Swaps_wk!$AQ121,PASTE_DQS_TRACKER!$E:$E,Swaps_wk!AF$2,PASTE_DQS_TRACKER!$A:$A,"&gt;="&amp;$A$1,PASTE_DQS_TRACKER!$A:$A,"&lt;="&amp;$A$2)</f>
        <v>0</v>
      </c>
      <c r="AG121" s="6">
        <f>SUMIFS(PASTE_DQS_TRACKER!$D:$D,PASTE_DQS_TRACKER!$C:$C,Swaps_wk!$AQ121,PASTE_DQS_TRACKER!$B:$B,Swaps_wk!AG$2,PASTE_DQS_TRACKER!$A:$A,"&gt;="&amp;$A$1,PASTE_DQS_TRACKER!$A:$A,"&lt;="&amp;$A$2)-SUMIFS(PASTE_DQS_TRACKER!$D:$D,PASTE_DQS_TRACKER!$C:$C,Swaps_wk!$AQ121,PASTE_DQS_TRACKER!$E:$E,Swaps_wk!AG$2,PASTE_DQS_TRACKER!$A:$A,"&gt;="&amp;$A$1,PASTE_DQS_TRACKER!$A:$A,"&lt;="&amp;$A$2)</f>
        <v>0</v>
      </c>
      <c r="AH121" s="6">
        <f>SUMIFS(PASTE_DQS_TRACKER!$D:$D,PASTE_DQS_TRACKER!$C:$C,Swaps_wk!$AQ121,PASTE_DQS_TRACKER!$B:$B,Swaps_wk!AH$2,PASTE_DQS_TRACKER!$A:$A,"&gt;="&amp;$A$1,PASTE_DQS_TRACKER!$A:$A,"&lt;="&amp;$A$2)-SUMIFS(PASTE_DQS_TRACKER!$D:$D,PASTE_DQS_TRACKER!$C:$C,Swaps_wk!$AQ121,PASTE_DQS_TRACKER!$E:$E,Swaps_wk!AH$2,PASTE_DQS_TRACKER!$A:$A,"&gt;="&amp;$A$1,PASTE_DQS_TRACKER!$A:$A,"&lt;="&amp;$A$2)</f>
        <v>0</v>
      </c>
      <c r="AI121" s="6">
        <f>SUMIFS(PASTE_DQS_TRACKER!$D:$D,PASTE_DQS_TRACKER!$C:$C,Swaps_wk!$AQ121,PASTE_DQS_TRACKER!$B:$B,Swaps_wk!AI$2,PASTE_DQS_TRACKER!$A:$A,"&gt;="&amp;$A$1,PASTE_DQS_TRACKER!$A:$A,"&lt;="&amp;$A$2)-SUMIFS(PASTE_DQS_TRACKER!$D:$D,PASTE_DQS_TRACKER!$C:$C,Swaps_wk!$AQ121,PASTE_DQS_TRACKER!$E:$E,Swaps_wk!AI$2,PASTE_DQS_TRACKER!$A:$A,"&gt;="&amp;$A$1,PASTE_DQS_TRACKER!$A:$A,"&lt;="&amp;$A$2)</f>
        <v>0</v>
      </c>
      <c r="AJ121" s="6">
        <f>SUMIFS(PASTE_DQS_TRACKER!$D:$D,PASTE_DQS_TRACKER!$C:$C,Swaps_wk!$AQ121,PASTE_DQS_TRACKER!$B:$B,Swaps_wk!AJ$2,PASTE_DQS_TRACKER!$A:$A,"&gt;="&amp;$A$1,PASTE_DQS_TRACKER!$A:$A,"&lt;="&amp;$A$2)-SUMIFS(PASTE_DQS_TRACKER!$D:$D,PASTE_DQS_TRACKER!$C:$C,Swaps_wk!$AQ121,PASTE_DQS_TRACKER!$E:$E,Swaps_wk!AJ$2,PASTE_DQS_TRACKER!$A:$A,"&gt;="&amp;$A$1,PASTE_DQS_TRACKER!$A:$A,"&lt;="&amp;$A$2)</f>
        <v>0</v>
      </c>
      <c r="AK121" s="6">
        <f>SUMIFS(PASTE_DQS_TRACKER!$D:$D,PASTE_DQS_TRACKER!$C:$C,Swaps_wk!$AQ121,PASTE_DQS_TRACKER!$B:$B,Swaps_wk!AK$2,PASTE_DQS_TRACKER!$A:$A,"&gt;="&amp;$A$1,PASTE_DQS_TRACKER!$A:$A,"&lt;="&amp;$A$2)-SUMIFS(PASTE_DQS_TRACKER!$D:$D,PASTE_DQS_TRACKER!$C:$C,Swaps_wk!$AQ121,PASTE_DQS_TRACKER!$E:$E,Swaps_wk!AK$2,PASTE_DQS_TRACKER!$A:$A,"&gt;="&amp;$A$1,PASTE_DQS_TRACKER!$A:$A,"&lt;="&amp;$A$2)</f>
        <v>0</v>
      </c>
      <c r="AL121" s="6">
        <f>SUMIFS(PASTE_DQS_TRACKER!$D:$D,PASTE_DQS_TRACKER!$C:$C,Swaps_wk!$AQ121,PASTE_DQS_TRACKER!$B:$B,Swaps_wk!AL$2,PASTE_DQS_TRACKER!$A:$A,"&gt;="&amp;$A$1,PASTE_DQS_TRACKER!$A:$A,"&lt;="&amp;$A$2)-SUMIFS(PASTE_DQS_TRACKER!$D:$D,PASTE_DQS_TRACKER!$C:$C,Swaps_wk!$AQ121,PASTE_DQS_TRACKER!$E:$E,Swaps_wk!AL$2,PASTE_DQS_TRACKER!$A:$A,"&gt;="&amp;$A$1,PASTE_DQS_TRACKER!$A:$A,"&lt;="&amp;$A$2)</f>
        <v>0</v>
      </c>
      <c r="AM121" s="6">
        <f>SUMIFS(PASTE_DQS_TRACKER!$D:$D,PASTE_DQS_TRACKER!$C:$C,Swaps_wk!$AQ121,PASTE_DQS_TRACKER!$B:$B,Swaps_wk!AM$2,PASTE_DQS_TRACKER!$A:$A,"&gt;="&amp;$A$1,PASTE_DQS_TRACKER!$A:$A,"&lt;="&amp;$A$2)-SUMIFS(PASTE_DQS_TRACKER!$D:$D,PASTE_DQS_TRACKER!$C:$C,Swaps_wk!$AQ121,PASTE_DQS_TRACKER!$E:$E,Swaps_wk!AM$2,PASTE_DQS_TRACKER!$A:$A,"&gt;="&amp;$A$1,PASTE_DQS_TRACKER!$A:$A,"&lt;="&amp;$A$2)</f>
        <v>0</v>
      </c>
      <c r="AN121" s="6">
        <f>SUMIFS(PASTE_DQS_TRACKER!$D:$D,PASTE_DQS_TRACKER!$C:$C,Swaps_wk!$AQ121,PASTE_DQS_TRACKER!$B:$B,Swaps_wk!AN$2,PASTE_DQS_TRACKER!$A:$A,"&gt;="&amp;$A$1,PASTE_DQS_TRACKER!$A:$A,"&lt;="&amp;$A$2)-SUMIFS(PASTE_DQS_TRACKER!$D:$D,PASTE_DQS_TRACKER!$C:$C,Swaps_wk!$AQ121,PASTE_DQS_TRACKER!$E:$E,Swaps_wk!AN$2,PASTE_DQS_TRACKER!$A:$A,"&gt;="&amp;$A$1,PASTE_DQS_TRACKER!$A:$A,"&lt;="&amp;$A$2)</f>
        <v>0</v>
      </c>
      <c r="AO121" s="6">
        <f t="shared" si="2"/>
        <v>0</v>
      </c>
      <c r="AP121">
        <v>120</v>
      </c>
      <c r="AQ121" t="str">
        <f t="shared" si="4"/>
        <v>SPR/2AC4-C</v>
      </c>
    </row>
    <row r="122" spans="1:43" x14ac:dyDescent="0.25">
      <c r="A122" t="s">
        <v>356</v>
      </c>
      <c r="B122" s="6">
        <f>SUMIFS(PASTE_DQS_TRACKER!$D:$D,PASTE_DQS_TRACKER!$C:$C,Swaps_wk!$AQ122,PASTE_DQS_TRACKER!$B:$B,Swaps_wk!B$2,PASTE_DQS_TRACKER!$A:$A,"&gt;="&amp;$A$1,PASTE_DQS_TRACKER!$A:$A,"&lt;="&amp;$A$2)-SUMIFS(PASTE_DQS_TRACKER!$D:$D,PASTE_DQS_TRACKER!$C:$C,Swaps_wk!$AQ122,PASTE_DQS_TRACKER!$E:$E,Swaps_wk!B$2,PASTE_DQS_TRACKER!$A:$A,"&gt;="&amp;$A$1,PASTE_DQS_TRACKER!$A:$A,"&lt;="&amp;$A$2)</f>
        <v>0</v>
      </c>
      <c r="C122" s="6">
        <f>SUMIFS(PASTE_DQS_TRACKER!$D:$D,PASTE_DQS_TRACKER!$C:$C,Swaps_wk!$AQ122,PASTE_DQS_TRACKER!$B:$B,Swaps_wk!C$2,PASTE_DQS_TRACKER!$A:$A,"&gt;="&amp;$A$1,PASTE_DQS_TRACKER!$A:$A,"&lt;="&amp;$A$2)-SUMIFS(PASTE_DQS_TRACKER!$D:$D,PASTE_DQS_TRACKER!$C:$C,Swaps_wk!$AQ122,PASTE_DQS_TRACKER!$E:$E,Swaps_wk!C$2,PASTE_DQS_TRACKER!$A:$A,"&gt;="&amp;$A$1,PASTE_DQS_TRACKER!$A:$A,"&lt;="&amp;$A$2)</f>
        <v>0</v>
      </c>
      <c r="D122" s="6">
        <f>SUMIFS(PASTE_DQS_TRACKER!$D:$D,PASTE_DQS_TRACKER!$C:$C,Swaps_wk!$AQ122,PASTE_DQS_TRACKER!$B:$B,Swaps_wk!D$2,PASTE_DQS_TRACKER!$A:$A,"&gt;="&amp;$A$1,PASTE_DQS_TRACKER!$A:$A,"&lt;="&amp;$A$2)-SUMIFS(PASTE_DQS_TRACKER!$D:$D,PASTE_DQS_TRACKER!$C:$C,Swaps_wk!$AQ122,PASTE_DQS_TRACKER!$E:$E,Swaps_wk!D$2,PASTE_DQS_TRACKER!$A:$A,"&gt;="&amp;$A$1,PASTE_DQS_TRACKER!$A:$A,"&lt;="&amp;$A$2)</f>
        <v>0</v>
      </c>
      <c r="E122" s="6">
        <f>SUMIFS(PASTE_DQS_TRACKER!$D:$D,PASTE_DQS_TRACKER!$C:$C,Swaps_wk!$AQ122,PASTE_DQS_TRACKER!$B:$B,Swaps_wk!E$2,PASTE_DQS_TRACKER!$A:$A,"&gt;="&amp;$A$1,PASTE_DQS_TRACKER!$A:$A,"&lt;="&amp;$A$2)-SUMIFS(PASTE_DQS_TRACKER!$D:$D,PASTE_DQS_TRACKER!$C:$C,Swaps_wk!$AQ122,PASTE_DQS_TRACKER!$E:$E,Swaps_wk!E$2,PASTE_DQS_TRACKER!$A:$A,"&gt;="&amp;$A$1,PASTE_DQS_TRACKER!$A:$A,"&lt;="&amp;$A$2)</f>
        <v>0</v>
      </c>
      <c r="F122" s="6">
        <f>SUMIFS(PASTE_DQS_TRACKER!$D:$D,PASTE_DQS_TRACKER!$C:$C,Swaps_wk!$AQ122,PASTE_DQS_TRACKER!$B:$B,Swaps_wk!F$2,PASTE_DQS_TRACKER!$A:$A,"&gt;="&amp;$A$1,PASTE_DQS_TRACKER!$A:$A,"&lt;="&amp;$A$2)-SUMIFS(PASTE_DQS_TRACKER!$D:$D,PASTE_DQS_TRACKER!$C:$C,Swaps_wk!$AQ122,PASTE_DQS_TRACKER!$E:$E,Swaps_wk!F$2,PASTE_DQS_TRACKER!$A:$A,"&gt;="&amp;$A$1,PASTE_DQS_TRACKER!$A:$A,"&lt;="&amp;$A$2)</f>
        <v>0</v>
      </c>
      <c r="G122" s="6">
        <f>SUMIFS(PASTE_DQS_TRACKER!$D:$D,PASTE_DQS_TRACKER!$C:$C,Swaps_wk!$AQ122,PASTE_DQS_TRACKER!$B:$B,Swaps_wk!G$2,PASTE_DQS_TRACKER!$A:$A,"&gt;="&amp;$A$1,PASTE_DQS_TRACKER!$A:$A,"&lt;="&amp;$A$2)-SUMIFS(PASTE_DQS_TRACKER!$D:$D,PASTE_DQS_TRACKER!$C:$C,Swaps_wk!$AQ122,PASTE_DQS_TRACKER!$E:$E,Swaps_wk!G$2,PASTE_DQS_TRACKER!$A:$A,"&gt;="&amp;$A$1,PASTE_DQS_TRACKER!$A:$A,"&lt;="&amp;$A$2)</f>
        <v>0</v>
      </c>
      <c r="H122" s="6">
        <f>SUMIFS(PASTE_DQS_TRACKER!$D:$D,PASTE_DQS_TRACKER!$C:$C,Swaps_wk!$AQ122,PASTE_DQS_TRACKER!$B:$B,Swaps_wk!H$2,PASTE_DQS_TRACKER!$A:$A,"&gt;="&amp;$A$1,PASTE_DQS_TRACKER!$A:$A,"&lt;="&amp;$A$2)-SUMIFS(PASTE_DQS_TRACKER!$D:$D,PASTE_DQS_TRACKER!$C:$C,Swaps_wk!$AQ122,PASTE_DQS_TRACKER!$E:$E,Swaps_wk!H$2,PASTE_DQS_TRACKER!$A:$A,"&gt;="&amp;$A$1,PASTE_DQS_TRACKER!$A:$A,"&lt;="&amp;$A$2)</f>
        <v>0</v>
      </c>
      <c r="I122" s="6">
        <f>SUMIFS(PASTE_DQS_TRACKER!$D:$D,PASTE_DQS_TRACKER!$C:$C,Swaps_wk!$AQ122,PASTE_DQS_TRACKER!$B:$B,Swaps_wk!I$2,PASTE_DQS_TRACKER!$A:$A,"&gt;="&amp;$A$1,PASTE_DQS_TRACKER!$A:$A,"&lt;="&amp;$A$2)-SUMIFS(PASTE_DQS_TRACKER!$D:$D,PASTE_DQS_TRACKER!$C:$C,Swaps_wk!$AQ122,PASTE_DQS_TRACKER!$E:$E,Swaps_wk!I$2,PASTE_DQS_TRACKER!$A:$A,"&gt;="&amp;$A$1,PASTE_DQS_TRACKER!$A:$A,"&lt;="&amp;$A$2)</f>
        <v>0</v>
      </c>
      <c r="J122" s="6">
        <f>SUMIFS(PASTE_DQS_TRACKER!$D:$D,PASTE_DQS_TRACKER!$C:$C,Swaps_wk!$AQ122,PASTE_DQS_TRACKER!$B:$B,Swaps_wk!J$2,PASTE_DQS_TRACKER!$A:$A,"&gt;="&amp;$A$1,PASTE_DQS_TRACKER!$A:$A,"&lt;="&amp;$A$2)-SUMIFS(PASTE_DQS_TRACKER!$D:$D,PASTE_DQS_TRACKER!$C:$C,Swaps_wk!$AQ122,PASTE_DQS_TRACKER!$E:$E,Swaps_wk!J$2,PASTE_DQS_TRACKER!$A:$A,"&gt;="&amp;$A$1,PASTE_DQS_TRACKER!$A:$A,"&lt;="&amp;$A$2)</f>
        <v>0</v>
      </c>
      <c r="K122" s="6">
        <f>SUMIFS(PASTE_DQS_TRACKER!$D:$D,PASTE_DQS_TRACKER!$C:$C,Swaps_wk!$AQ122,PASTE_DQS_TRACKER!$B:$B,Swaps_wk!K$2,PASTE_DQS_TRACKER!$A:$A,"&gt;="&amp;$A$1,PASTE_DQS_TRACKER!$A:$A,"&lt;="&amp;$A$2)-SUMIFS(PASTE_DQS_TRACKER!$D:$D,PASTE_DQS_TRACKER!$C:$C,Swaps_wk!$AQ122,PASTE_DQS_TRACKER!$E:$E,Swaps_wk!K$2,PASTE_DQS_TRACKER!$A:$A,"&gt;="&amp;$A$1,PASTE_DQS_TRACKER!$A:$A,"&lt;="&amp;$A$2)</f>
        <v>0</v>
      </c>
      <c r="L122" s="6">
        <f>SUMIFS(PASTE_DQS_TRACKER!$D:$D,PASTE_DQS_TRACKER!$C:$C,Swaps_wk!$AQ122,PASTE_DQS_TRACKER!$B:$B,Swaps_wk!L$2,PASTE_DQS_TRACKER!$A:$A,"&gt;="&amp;$A$1,PASTE_DQS_TRACKER!$A:$A,"&lt;="&amp;$A$2)-SUMIFS(PASTE_DQS_TRACKER!$D:$D,PASTE_DQS_TRACKER!$C:$C,Swaps_wk!$AQ122,PASTE_DQS_TRACKER!$E:$E,Swaps_wk!L$2,PASTE_DQS_TRACKER!$A:$A,"&gt;="&amp;$A$1,PASTE_DQS_TRACKER!$A:$A,"&lt;="&amp;$A$2)</f>
        <v>0</v>
      </c>
      <c r="M122" s="6">
        <f>SUMIFS(PASTE_DQS_TRACKER!$D:$D,PASTE_DQS_TRACKER!$C:$C,Swaps_wk!$AQ122,PASTE_DQS_TRACKER!$B:$B,Swaps_wk!M$2,PASTE_DQS_TRACKER!$A:$A,"&gt;="&amp;$A$1,PASTE_DQS_TRACKER!$A:$A,"&lt;="&amp;$A$2)-SUMIFS(PASTE_DQS_TRACKER!$D:$D,PASTE_DQS_TRACKER!$C:$C,Swaps_wk!$AQ122,PASTE_DQS_TRACKER!$E:$E,Swaps_wk!M$2,PASTE_DQS_TRACKER!$A:$A,"&gt;="&amp;$A$1,PASTE_DQS_TRACKER!$A:$A,"&lt;="&amp;$A$2)</f>
        <v>0</v>
      </c>
      <c r="N122" s="6">
        <f>SUMIFS(PASTE_DQS_TRACKER!$D:$D,PASTE_DQS_TRACKER!$C:$C,Swaps_wk!$AQ122,PASTE_DQS_TRACKER!$B:$B,Swaps_wk!N$2,PASTE_DQS_TRACKER!$A:$A,"&gt;="&amp;$A$1,PASTE_DQS_TRACKER!$A:$A,"&lt;="&amp;$A$2)-SUMIFS(PASTE_DQS_TRACKER!$D:$D,PASTE_DQS_TRACKER!$C:$C,Swaps_wk!$AQ122,PASTE_DQS_TRACKER!$E:$E,Swaps_wk!N$2,PASTE_DQS_TRACKER!$A:$A,"&gt;="&amp;$A$1,PASTE_DQS_TRACKER!$A:$A,"&lt;="&amp;$A$2)</f>
        <v>0</v>
      </c>
      <c r="O122" s="6">
        <f>SUMIFS(PASTE_DQS_TRACKER!$D:$D,PASTE_DQS_TRACKER!$C:$C,Swaps_wk!$AQ122,PASTE_DQS_TRACKER!$B:$B,Swaps_wk!O$2,PASTE_DQS_TRACKER!$A:$A,"&gt;="&amp;$A$1,PASTE_DQS_TRACKER!$A:$A,"&lt;="&amp;$A$2)-SUMIFS(PASTE_DQS_TRACKER!$D:$D,PASTE_DQS_TRACKER!$C:$C,Swaps_wk!$AQ122,PASTE_DQS_TRACKER!$E:$E,Swaps_wk!O$2,PASTE_DQS_TRACKER!$A:$A,"&gt;="&amp;$A$1,PASTE_DQS_TRACKER!$A:$A,"&lt;="&amp;$A$2)</f>
        <v>0</v>
      </c>
      <c r="P122" s="6">
        <f>SUMIFS(PASTE_DQS_TRACKER!$D:$D,PASTE_DQS_TRACKER!$C:$C,Swaps_wk!$AQ122,PASTE_DQS_TRACKER!$B:$B,Swaps_wk!P$2,PASTE_DQS_TRACKER!$A:$A,"&gt;="&amp;$A$1,PASTE_DQS_TRACKER!$A:$A,"&lt;="&amp;$A$2)-SUMIFS(PASTE_DQS_TRACKER!$D:$D,PASTE_DQS_TRACKER!$C:$C,Swaps_wk!$AQ122,PASTE_DQS_TRACKER!$E:$E,Swaps_wk!P$2,PASTE_DQS_TRACKER!$A:$A,"&gt;="&amp;$A$1,PASTE_DQS_TRACKER!$A:$A,"&lt;="&amp;$A$2)</f>
        <v>0</v>
      </c>
      <c r="Q122" s="6">
        <f>SUMIFS(PASTE_DQS_TRACKER!$D:$D,PASTE_DQS_TRACKER!$C:$C,Swaps_wk!$AQ122,PASTE_DQS_TRACKER!$B:$B,Swaps_wk!Q$2,PASTE_DQS_TRACKER!$A:$A,"&gt;="&amp;$A$1,PASTE_DQS_TRACKER!$A:$A,"&lt;="&amp;$A$2)-SUMIFS(PASTE_DQS_TRACKER!$D:$D,PASTE_DQS_TRACKER!$C:$C,Swaps_wk!$AQ122,PASTE_DQS_TRACKER!$E:$E,Swaps_wk!Q$2,PASTE_DQS_TRACKER!$A:$A,"&gt;="&amp;$A$1,PASTE_DQS_TRACKER!$A:$A,"&lt;="&amp;$A$2)</f>
        <v>0</v>
      </c>
      <c r="R122" s="6">
        <f>SUMIFS(PASTE_DQS_TRACKER!$D:$D,PASTE_DQS_TRACKER!$C:$C,Swaps_wk!$AQ122,PASTE_DQS_TRACKER!$B:$B,Swaps_wk!R$2,PASTE_DQS_TRACKER!$A:$A,"&gt;="&amp;$A$1,PASTE_DQS_TRACKER!$A:$A,"&lt;="&amp;$A$2)-SUMIFS(PASTE_DQS_TRACKER!$D:$D,PASTE_DQS_TRACKER!$C:$C,Swaps_wk!$AQ122,PASTE_DQS_TRACKER!$E:$E,Swaps_wk!R$2,PASTE_DQS_TRACKER!$A:$A,"&gt;="&amp;$A$1,PASTE_DQS_TRACKER!$A:$A,"&lt;="&amp;$A$2)</f>
        <v>0</v>
      </c>
      <c r="S122" s="6">
        <f>SUMIFS(PASTE_DQS_TRACKER!$D:$D,PASTE_DQS_TRACKER!$C:$C,Swaps_wk!$AQ122,PASTE_DQS_TRACKER!$B:$B,Swaps_wk!S$2,PASTE_DQS_TRACKER!$A:$A,"&gt;="&amp;$A$1,PASTE_DQS_TRACKER!$A:$A,"&lt;="&amp;$A$2)-SUMIFS(PASTE_DQS_TRACKER!$D:$D,PASTE_DQS_TRACKER!$C:$C,Swaps_wk!$AQ122,PASTE_DQS_TRACKER!$E:$E,Swaps_wk!S$2,PASTE_DQS_TRACKER!$A:$A,"&gt;="&amp;$A$1,PASTE_DQS_TRACKER!$A:$A,"&lt;="&amp;$A$2)</f>
        <v>0</v>
      </c>
      <c r="T122" s="6">
        <f>SUMIFS(PASTE_DQS_TRACKER!$D:$D,PASTE_DQS_TRACKER!$C:$C,Swaps_wk!$AQ122,PASTE_DQS_TRACKER!$B:$B,Swaps_wk!T$2,PASTE_DQS_TRACKER!$A:$A,"&gt;="&amp;$A$1,PASTE_DQS_TRACKER!$A:$A,"&lt;="&amp;$A$2)-SUMIFS(PASTE_DQS_TRACKER!$D:$D,PASTE_DQS_TRACKER!$C:$C,Swaps_wk!$AQ122,PASTE_DQS_TRACKER!$E:$E,Swaps_wk!T$2,PASTE_DQS_TRACKER!$A:$A,"&gt;="&amp;$A$1,PASTE_DQS_TRACKER!$A:$A,"&lt;="&amp;$A$2)</f>
        <v>0</v>
      </c>
      <c r="U122" s="6">
        <f>SUMIFS(PASTE_DQS_TRACKER!$D:$D,PASTE_DQS_TRACKER!$C:$C,Swaps_wk!$AQ122,PASTE_DQS_TRACKER!$B:$B,Swaps_wk!U$2,PASTE_DQS_TRACKER!$A:$A,"&gt;="&amp;$A$1,PASTE_DQS_TRACKER!$A:$A,"&lt;="&amp;$A$2)-SUMIFS(PASTE_DQS_TRACKER!$D:$D,PASTE_DQS_TRACKER!$C:$C,Swaps_wk!$AQ122,PASTE_DQS_TRACKER!$E:$E,Swaps_wk!U$2,PASTE_DQS_TRACKER!$A:$A,"&gt;="&amp;$A$1,PASTE_DQS_TRACKER!$A:$A,"&lt;="&amp;$A$2)</f>
        <v>0</v>
      </c>
      <c r="V122" s="6">
        <f>SUMIFS(PASTE_DQS_TRACKER!$D:$D,PASTE_DQS_TRACKER!$C:$C,Swaps_wk!$AQ122,PASTE_DQS_TRACKER!$B:$B,Swaps_wk!V$2,PASTE_DQS_TRACKER!$A:$A,"&gt;="&amp;$A$1,PASTE_DQS_TRACKER!$A:$A,"&lt;="&amp;$A$2)-SUMIFS(PASTE_DQS_TRACKER!$D:$D,PASTE_DQS_TRACKER!$C:$C,Swaps_wk!$AQ122,PASTE_DQS_TRACKER!$E:$E,Swaps_wk!V$2,PASTE_DQS_TRACKER!$A:$A,"&gt;="&amp;$A$1,PASTE_DQS_TRACKER!$A:$A,"&lt;="&amp;$A$2)</f>
        <v>0</v>
      </c>
      <c r="W122" s="6">
        <f>SUMIFS(PASTE_DQS_TRACKER!$D:$D,PASTE_DQS_TRACKER!$C:$C,Swaps_wk!$AQ122,PASTE_DQS_TRACKER!$B:$B,Swaps_wk!W$2,PASTE_DQS_TRACKER!$A:$A,"&gt;="&amp;$A$1,PASTE_DQS_TRACKER!$A:$A,"&lt;="&amp;$A$2)-SUMIFS(PASTE_DQS_TRACKER!$D:$D,PASTE_DQS_TRACKER!$C:$C,Swaps_wk!$AQ122,PASTE_DQS_TRACKER!$E:$E,Swaps_wk!W$2,PASTE_DQS_TRACKER!$A:$A,"&gt;="&amp;$A$1,PASTE_DQS_TRACKER!$A:$A,"&lt;="&amp;$A$2)</f>
        <v>0</v>
      </c>
      <c r="X122" s="6">
        <f>SUMIFS(PASTE_DQS_TRACKER!$D:$D,PASTE_DQS_TRACKER!$C:$C,Swaps_wk!$AQ122,PASTE_DQS_TRACKER!$B:$B,Swaps_wk!X$2,PASTE_DQS_TRACKER!$A:$A,"&gt;="&amp;$A$1,PASTE_DQS_TRACKER!$A:$A,"&lt;="&amp;$A$2)-SUMIFS(PASTE_DQS_TRACKER!$D:$D,PASTE_DQS_TRACKER!$C:$C,Swaps_wk!$AQ122,PASTE_DQS_TRACKER!$E:$E,Swaps_wk!X$2,PASTE_DQS_TRACKER!$A:$A,"&gt;="&amp;$A$1,PASTE_DQS_TRACKER!$A:$A,"&lt;="&amp;$A$2)</f>
        <v>0</v>
      </c>
      <c r="Y122" s="6">
        <f>SUMIFS(PASTE_DQS_TRACKER!$D:$D,PASTE_DQS_TRACKER!$C:$C,Swaps_wk!$AQ122,PASTE_DQS_TRACKER!$B:$B,Swaps_wk!Y$2,PASTE_DQS_TRACKER!$A:$A,"&gt;="&amp;$A$1,PASTE_DQS_TRACKER!$A:$A,"&lt;="&amp;$A$2)-SUMIFS(PASTE_DQS_TRACKER!$D:$D,PASTE_DQS_TRACKER!$C:$C,Swaps_wk!$AQ122,PASTE_DQS_TRACKER!$E:$E,Swaps_wk!Y$2,PASTE_DQS_TRACKER!$A:$A,"&gt;="&amp;$A$1,PASTE_DQS_TRACKER!$A:$A,"&lt;="&amp;$A$2)</f>
        <v>0</v>
      </c>
      <c r="Z122" s="6">
        <f>SUMIFS(PASTE_DQS_TRACKER!$D:$D,PASTE_DQS_TRACKER!$C:$C,Swaps_wk!$AQ122,PASTE_DQS_TRACKER!$B:$B,Swaps_wk!Z$2,PASTE_DQS_TRACKER!$A:$A,"&gt;="&amp;$A$1,PASTE_DQS_TRACKER!$A:$A,"&lt;="&amp;$A$2)-SUMIFS(PASTE_DQS_TRACKER!$D:$D,PASTE_DQS_TRACKER!$C:$C,Swaps_wk!$AQ122,PASTE_DQS_TRACKER!$E:$E,Swaps_wk!Z$2,PASTE_DQS_TRACKER!$A:$A,"&gt;="&amp;$A$1,PASTE_DQS_TRACKER!$A:$A,"&lt;="&amp;$A$2)</f>
        <v>0</v>
      </c>
      <c r="AA122" s="6">
        <f>SUMIFS(PASTE_DQS_TRACKER!$D:$D,PASTE_DQS_TRACKER!$C:$C,Swaps_wk!$AQ122,PASTE_DQS_TRACKER!$B:$B,Swaps_wk!AA$2,PASTE_DQS_TRACKER!$A:$A,"&gt;="&amp;$A$1,PASTE_DQS_TRACKER!$A:$A,"&lt;="&amp;$A$2)-SUMIFS(PASTE_DQS_TRACKER!$D:$D,PASTE_DQS_TRACKER!$C:$C,Swaps_wk!$AQ122,PASTE_DQS_TRACKER!$E:$E,Swaps_wk!AA$2,PASTE_DQS_TRACKER!$A:$A,"&gt;="&amp;$A$1,PASTE_DQS_TRACKER!$A:$A,"&lt;="&amp;$A$2)</f>
        <v>0</v>
      </c>
      <c r="AB122" s="6">
        <f>SUMIFS(PASTE_DQS_TRACKER!$D:$D,PASTE_DQS_TRACKER!$C:$C,Swaps_wk!$AQ122,PASTE_DQS_TRACKER!$B:$B,Swaps_wk!AB$2,PASTE_DQS_TRACKER!$A:$A,"&gt;="&amp;$A$1,PASTE_DQS_TRACKER!$A:$A,"&lt;="&amp;$A$2)-SUMIFS(PASTE_DQS_TRACKER!$D:$D,PASTE_DQS_TRACKER!$C:$C,Swaps_wk!$AQ122,PASTE_DQS_TRACKER!$E:$E,Swaps_wk!AB$2,PASTE_DQS_TRACKER!$A:$A,"&gt;="&amp;$A$1,PASTE_DQS_TRACKER!$A:$A,"&lt;="&amp;$A$2)</f>
        <v>0</v>
      </c>
      <c r="AC122" s="6">
        <f>SUMIFS(PASTE_DQS_TRACKER!$D:$D,PASTE_DQS_TRACKER!$C:$C,Swaps_wk!$AQ122,PASTE_DQS_TRACKER!$B:$B,Swaps_wk!AC$2,PASTE_DQS_TRACKER!$A:$A,"&gt;="&amp;$A$1,PASTE_DQS_TRACKER!$A:$A,"&lt;="&amp;$A$2)-SUMIFS(PASTE_DQS_TRACKER!$D:$D,PASTE_DQS_TRACKER!$C:$C,Swaps_wk!$AQ122,PASTE_DQS_TRACKER!$E:$E,Swaps_wk!AC$2,PASTE_DQS_TRACKER!$A:$A,"&gt;="&amp;$A$1,PASTE_DQS_TRACKER!$A:$A,"&lt;="&amp;$A$2)</f>
        <v>0</v>
      </c>
      <c r="AD122" s="6">
        <f>SUMIFS(PASTE_DQS_TRACKER!$D:$D,PASTE_DQS_TRACKER!$C:$C,Swaps_wk!$AQ122,PASTE_DQS_TRACKER!$B:$B,Swaps_wk!AD$2,PASTE_DQS_TRACKER!$A:$A,"&gt;="&amp;$A$1,PASTE_DQS_TRACKER!$A:$A,"&lt;="&amp;$A$2)-SUMIFS(PASTE_DQS_TRACKER!$D:$D,PASTE_DQS_TRACKER!$C:$C,Swaps_wk!$AQ122,PASTE_DQS_TRACKER!$E:$E,Swaps_wk!AD$2,PASTE_DQS_TRACKER!$A:$A,"&gt;="&amp;$A$1,PASTE_DQS_TRACKER!$A:$A,"&lt;="&amp;$A$2)</f>
        <v>0</v>
      </c>
      <c r="AE122" s="6">
        <f>SUMIFS(PASTE_DQS_TRACKER!$D:$D,PASTE_DQS_TRACKER!$C:$C,Swaps_wk!$AQ122,PASTE_DQS_TRACKER!$B:$B,Swaps_wk!AE$2,PASTE_DQS_TRACKER!$A:$A,"&gt;="&amp;$A$1,PASTE_DQS_TRACKER!$A:$A,"&lt;="&amp;$A$2)-SUMIFS(PASTE_DQS_TRACKER!$D:$D,PASTE_DQS_TRACKER!$C:$C,Swaps_wk!$AQ122,PASTE_DQS_TRACKER!$E:$E,Swaps_wk!AE$2,PASTE_DQS_TRACKER!$A:$A,"&gt;="&amp;$A$1,PASTE_DQS_TRACKER!$A:$A,"&lt;="&amp;$A$2)</f>
        <v>0</v>
      </c>
      <c r="AF122" s="6">
        <f>SUMIFS(PASTE_DQS_TRACKER!$D:$D,PASTE_DQS_TRACKER!$C:$C,Swaps_wk!$AQ122,PASTE_DQS_TRACKER!$B:$B,Swaps_wk!AF$2,PASTE_DQS_TRACKER!$A:$A,"&gt;="&amp;$A$1,PASTE_DQS_TRACKER!$A:$A,"&lt;="&amp;$A$2)-SUMIFS(PASTE_DQS_TRACKER!$D:$D,PASTE_DQS_TRACKER!$C:$C,Swaps_wk!$AQ122,PASTE_DQS_TRACKER!$E:$E,Swaps_wk!AF$2,PASTE_DQS_TRACKER!$A:$A,"&gt;="&amp;$A$1,PASTE_DQS_TRACKER!$A:$A,"&lt;="&amp;$A$2)</f>
        <v>0</v>
      </c>
      <c r="AG122" s="6">
        <f>SUMIFS(PASTE_DQS_TRACKER!$D:$D,PASTE_DQS_TRACKER!$C:$C,Swaps_wk!$AQ122,PASTE_DQS_TRACKER!$B:$B,Swaps_wk!AG$2,PASTE_DQS_TRACKER!$A:$A,"&gt;="&amp;$A$1,PASTE_DQS_TRACKER!$A:$A,"&lt;="&amp;$A$2)-SUMIFS(PASTE_DQS_TRACKER!$D:$D,PASTE_DQS_TRACKER!$C:$C,Swaps_wk!$AQ122,PASTE_DQS_TRACKER!$E:$E,Swaps_wk!AG$2,PASTE_DQS_TRACKER!$A:$A,"&gt;="&amp;$A$1,PASTE_DQS_TRACKER!$A:$A,"&lt;="&amp;$A$2)</f>
        <v>0</v>
      </c>
      <c r="AH122" s="6">
        <f>SUMIFS(PASTE_DQS_TRACKER!$D:$D,PASTE_DQS_TRACKER!$C:$C,Swaps_wk!$AQ122,PASTE_DQS_TRACKER!$B:$B,Swaps_wk!AH$2,PASTE_DQS_TRACKER!$A:$A,"&gt;="&amp;$A$1,PASTE_DQS_TRACKER!$A:$A,"&lt;="&amp;$A$2)-SUMIFS(PASTE_DQS_TRACKER!$D:$D,PASTE_DQS_TRACKER!$C:$C,Swaps_wk!$AQ122,PASTE_DQS_TRACKER!$E:$E,Swaps_wk!AH$2,PASTE_DQS_TRACKER!$A:$A,"&gt;="&amp;$A$1,PASTE_DQS_TRACKER!$A:$A,"&lt;="&amp;$A$2)</f>
        <v>0</v>
      </c>
      <c r="AI122" s="6">
        <f>SUMIFS(PASTE_DQS_TRACKER!$D:$D,PASTE_DQS_TRACKER!$C:$C,Swaps_wk!$AQ122,PASTE_DQS_TRACKER!$B:$B,Swaps_wk!AI$2,PASTE_DQS_TRACKER!$A:$A,"&gt;="&amp;$A$1,PASTE_DQS_TRACKER!$A:$A,"&lt;="&amp;$A$2)-SUMIFS(PASTE_DQS_TRACKER!$D:$D,PASTE_DQS_TRACKER!$C:$C,Swaps_wk!$AQ122,PASTE_DQS_TRACKER!$E:$E,Swaps_wk!AI$2,PASTE_DQS_TRACKER!$A:$A,"&gt;="&amp;$A$1,PASTE_DQS_TRACKER!$A:$A,"&lt;="&amp;$A$2)</f>
        <v>0</v>
      </c>
      <c r="AJ122" s="6">
        <f>SUMIFS(PASTE_DQS_TRACKER!$D:$D,PASTE_DQS_TRACKER!$C:$C,Swaps_wk!$AQ122,PASTE_DQS_TRACKER!$B:$B,Swaps_wk!AJ$2,PASTE_DQS_TRACKER!$A:$A,"&gt;="&amp;$A$1,PASTE_DQS_TRACKER!$A:$A,"&lt;="&amp;$A$2)-SUMIFS(PASTE_DQS_TRACKER!$D:$D,PASTE_DQS_TRACKER!$C:$C,Swaps_wk!$AQ122,PASTE_DQS_TRACKER!$E:$E,Swaps_wk!AJ$2,PASTE_DQS_TRACKER!$A:$A,"&gt;="&amp;$A$1,PASTE_DQS_TRACKER!$A:$A,"&lt;="&amp;$A$2)</f>
        <v>0</v>
      </c>
      <c r="AK122" s="6">
        <f>SUMIFS(PASTE_DQS_TRACKER!$D:$D,PASTE_DQS_TRACKER!$C:$C,Swaps_wk!$AQ122,PASTE_DQS_TRACKER!$B:$B,Swaps_wk!AK$2,PASTE_DQS_TRACKER!$A:$A,"&gt;="&amp;$A$1,PASTE_DQS_TRACKER!$A:$A,"&lt;="&amp;$A$2)-SUMIFS(PASTE_DQS_TRACKER!$D:$D,PASTE_DQS_TRACKER!$C:$C,Swaps_wk!$AQ122,PASTE_DQS_TRACKER!$E:$E,Swaps_wk!AK$2,PASTE_DQS_TRACKER!$A:$A,"&gt;="&amp;$A$1,PASTE_DQS_TRACKER!$A:$A,"&lt;="&amp;$A$2)</f>
        <v>0</v>
      </c>
      <c r="AL122" s="6">
        <f>SUMIFS(PASTE_DQS_TRACKER!$D:$D,PASTE_DQS_TRACKER!$C:$C,Swaps_wk!$AQ122,PASTE_DQS_TRACKER!$B:$B,Swaps_wk!AL$2,PASTE_DQS_TRACKER!$A:$A,"&gt;="&amp;$A$1,PASTE_DQS_TRACKER!$A:$A,"&lt;="&amp;$A$2)-SUMIFS(PASTE_DQS_TRACKER!$D:$D,PASTE_DQS_TRACKER!$C:$C,Swaps_wk!$AQ122,PASTE_DQS_TRACKER!$E:$E,Swaps_wk!AL$2,PASTE_DQS_TRACKER!$A:$A,"&gt;="&amp;$A$1,PASTE_DQS_TRACKER!$A:$A,"&lt;="&amp;$A$2)</f>
        <v>0</v>
      </c>
      <c r="AM122" s="6">
        <f>SUMIFS(PASTE_DQS_TRACKER!$D:$D,PASTE_DQS_TRACKER!$C:$C,Swaps_wk!$AQ122,PASTE_DQS_TRACKER!$B:$B,Swaps_wk!AM$2,PASTE_DQS_TRACKER!$A:$A,"&gt;="&amp;$A$1,PASTE_DQS_TRACKER!$A:$A,"&lt;="&amp;$A$2)-SUMIFS(PASTE_DQS_TRACKER!$D:$D,PASTE_DQS_TRACKER!$C:$C,Swaps_wk!$AQ122,PASTE_DQS_TRACKER!$E:$E,Swaps_wk!AM$2,PASTE_DQS_TRACKER!$A:$A,"&gt;="&amp;$A$1,PASTE_DQS_TRACKER!$A:$A,"&lt;="&amp;$A$2)</f>
        <v>0</v>
      </c>
      <c r="AN122" s="6">
        <f>SUMIFS(PASTE_DQS_TRACKER!$D:$D,PASTE_DQS_TRACKER!$C:$C,Swaps_wk!$AQ122,PASTE_DQS_TRACKER!$B:$B,Swaps_wk!AN$2,PASTE_DQS_TRACKER!$A:$A,"&gt;="&amp;$A$1,PASTE_DQS_TRACKER!$A:$A,"&lt;="&amp;$A$2)-SUMIFS(PASTE_DQS_TRACKER!$D:$D,PASTE_DQS_TRACKER!$C:$C,Swaps_wk!$AQ122,PASTE_DQS_TRACKER!$E:$E,Swaps_wk!AN$2,PASTE_DQS_TRACKER!$A:$A,"&gt;="&amp;$A$1,PASTE_DQS_TRACKER!$A:$A,"&lt;="&amp;$A$2)</f>
        <v>0</v>
      </c>
      <c r="AO122" s="6">
        <f t="shared" si="2"/>
        <v>0</v>
      </c>
      <c r="AP122">
        <v>121</v>
      </c>
      <c r="AQ122" t="str">
        <f t="shared" si="4"/>
        <v>SPR/7DE.</v>
      </c>
    </row>
    <row r="123" spans="1:43" x14ac:dyDescent="0.25">
      <c r="A123" t="s">
        <v>67</v>
      </c>
      <c r="B123" s="6">
        <f>SUMIFS(PASTE_DQS_TRACKER!$D:$D,PASTE_DQS_TRACKER!$C:$C,Swaps_wk!$AQ123,PASTE_DQS_TRACKER!$B:$B,Swaps_wk!B$2,PASTE_DQS_TRACKER!$A:$A,"&gt;="&amp;$A$1,PASTE_DQS_TRACKER!$A:$A,"&lt;="&amp;$A$2)-SUMIFS(PASTE_DQS_TRACKER!$D:$D,PASTE_DQS_TRACKER!$C:$C,Swaps_wk!$AQ123,PASTE_DQS_TRACKER!$E:$E,Swaps_wk!B$2,PASTE_DQS_TRACKER!$A:$A,"&gt;="&amp;$A$1,PASTE_DQS_TRACKER!$A:$A,"&lt;="&amp;$A$2)</f>
        <v>0</v>
      </c>
      <c r="C123" s="6">
        <f>SUMIFS(PASTE_DQS_TRACKER!$D:$D,PASTE_DQS_TRACKER!$C:$C,Swaps_wk!$AQ123,PASTE_DQS_TRACKER!$B:$B,Swaps_wk!C$2,PASTE_DQS_TRACKER!$A:$A,"&gt;="&amp;$A$1,PASTE_DQS_TRACKER!$A:$A,"&lt;="&amp;$A$2)-SUMIFS(PASTE_DQS_TRACKER!$D:$D,PASTE_DQS_TRACKER!$C:$C,Swaps_wk!$AQ123,PASTE_DQS_TRACKER!$E:$E,Swaps_wk!C$2,PASTE_DQS_TRACKER!$A:$A,"&gt;="&amp;$A$1,PASTE_DQS_TRACKER!$A:$A,"&lt;="&amp;$A$2)</f>
        <v>0</v>
      </c>
      <c r="D123" s="6">
        <f>SUMIFS(PASTE_DQS_TRACKER!$D:$D,PASTE_DQS_TRACKER!$C:$C,Swaps_wk!$AQ123,PASTE_DQS_TRACKER!$B:$B,Swaps_wk!D$2,PASTE_DQS_TRACKER!$A:$A,"&gt;="&amp;$A$1,PASTE_DQS_TRACKER!$A:$A,"&lt;="&amp;$A$2)-SUMIFS(PASTE_DQS_TRACKER!$D:$D,PASTE_DQS_TRACKER!$C:$C,Swaps_wk!$AQ123,PASTE_DQS_TRACKER!$E:$E,Swaps_wk!D$2,PASTE_DQS_TRACKER!$A:$A,"&gt;="&amp;$A$1,PASTE_DQS_TRACKER!$A:$A,"&lt;="&amp;$A$2)</f>
        <v>0</v>
      </c>
      <c r="E123" s="6">
        <f>SUMIFS(PASTE_DQS_TRACKER!$D:$D,PASTE_DQS_TRACKER!$C:$C,Swaps_wk!$AQ123,PASTE_DQS_TRACKER!$B:$B,Swaps_wk!E$2,PASTE_DQS_TRACKER!$A:$A,"&gt;="&amp;$A$1,PASTE_DQS_TRACKER!$A:$A,"&lt;="&amp;$A$2)-SUMIFS(PASTE_DQS_TRACKER!$D:$D,PASTE_DQS_TRACKER!$C:$C,Swaps_wk!$AQ123,PASTE_DQS_TRACKER!$E:$E,Swaps_wk!E$2,PASTE_DQS_TRACKER!$A:$A,"&gt;="&amp;$A$1,PASTE_DQS_TRACKER!$A:$A,"&lt;="&amp;$A$2)</f>
        <v>0</v>
      </c>
      <c r="F123" s="6">
        <f>SUMIFS(PASTE_DQS_TRACKER!$D:$D,PASTE_DQS_TRACKER!$C:$C,Swaps_wk!$AQ123,PASTE_DQS_TRACKER!$B:$B,Swaps_wk!F$2,PASTE_DQS_TRACKER!$A:$A,"&gt;="&amp;$A$1,PASTE_DQS_TRACKER!$A:$A,"&lt;="&amp;$A$2)-SUMIFS(PASTE_DQS_TRACKER!$D:$D,PASTE_DQS_TRACKER!$C:$C,Swaps_wk!$AQ123,PASTE_DQS_TRACKER!$E:$E,Swaps_wk!F$2,PASTE_DQS_TRACKER!$A:$A,"&gt;="&amp;$A$1,PASTE_DQS_TRACKER!$A:$A,"&lt;="&amp;$A$2)</f>
        <v>0</v>
      </c>
      <c r="G123" s="6">
        <f>SUMIFS(PASTE_DQS_TRACKER!$D:$D,PASTE_DQS_TRACKER!$C:$C,Swaps_wk!$AQ123,PASTE_DQS_TRACKER!$B:$B,Swaps_wk!G$2,PASTE_DQS_TRACKER!$A:$A,"&gt;="&amp;$A$1,PASTE_DQS_TRACKER!$A:$A,"&lt;="&amp;$A$2)-SUMIFS(PASTE_DQS_TRACKER!$D:$D,PASTE_DQS_TRACKER!$C:$C,Swaps_wk!$AQ123,PASTE_DQS_TRACKER!$E:$E,Swaps_wk!G$2,PASTE_DQS_TRACKER!$A:$A,"&gt;="&amp;$A$1,PASTE_DQS_TRACKER!$A:$A,"&lt;="&amp;$A$2)</f>
        <v>0</v>
      </c>
      <c r="H123" s="6">
        <f>SUMIFS(PASTE_DQS_TRACKER!$D:$D,PASTE_DQS_TRACKER!$C:$C,Swaps_wk!$AQ123,PASTE_DQS_TRACKER!$B:$B,Swaps_wk!H$2,PASTE_DQS_TRACKER!$A:$A,"&gt;="&amp;$A$1,PASTE_DQS_TRACKER!$A:$A,"&lt;="&amp;$A$2)-SUMIFS(PASTE_DQS_TRACKER!$D:$D,PASTE_DQS_TRACKER!$C:$C,Swaps_wk!$AQ123,PASTE_DQS_TRACKER!$E:$E,Swaps_wk!H$2,PASTE_DQS_TRACKER!$A:$A,"&gt;="&amp;$A$1,PASTE_DQS_TRACKER!$A:$A,"&lt;="&amp;$A$2)</f>
        <v>0</v>
      </c>
      <c r="I123" s="6">
        <f>SUMIFS(PASTE_DQS_TRACKER!$D:$D,PASTE_DQS_TRACKER!$C:$C,Swaps_wk!$AQ123,PASTE_DQS_TRACKER!$B:$B,Swaps_wk!I$2,PASTE_DQS_TRACKER!$A:$A,"&gt;="&amp;$A$1,PASTE_DQS_TRACKER!$A:$A,"&lt;="&amp;$A$2)-SUMIFS(PASTE_DQS_TRACKER!$D:$D,PASTE_DQS_TRACKER!$C:$C,Swaps_wk!$AQ123,PASTE_DQS_TRACKER!$E:$E,Swaps_wk!I$2,PASTE_DQS_TRACKER!$A:$A,"&gt;="&amp;$A$1,PASTE_DQS_TRACKER!$A:$A,"&lt;="&amp;$A$2)</f>
        <v>0</v>
      </c>
      <c r="J123" s="6">
        <f>SUMIFS(PASTE_DQS_TRACKER!$D:$D,PASTE_DQS_TRACKER!$C:$C,Swaps_wk!$AQ123,PASTE_DQS_TRACKER!$B:$B,Swaps_wk!J$2,PASTE_DQS_TRACKER!$A:$A,"&gt;="&amp;$A$1,PASTE_DQS_TRACKER!$A:$A,"&lt;="&amp;$A$2)-SUMIFS(PASTE_DQS_TRACKER!$D:$D,PASTE_DQS_TRACKER!$C:$C,Swaps_wk!$AQ123,PASTE_DQS_TRACKER!$E:$E,Swaps_wk!J$2,PASTE_DQS_TRACKER!$A:$A,"&gt;="&amp;$A$1,PASTE_DQS_TRACKER!$A:$A,"&lt;="&amp;$A$2)</f>
        <v>0</v>
      </c>
      <c r="K123" s="6">
        <f>SUMIFS(PASTE_DQS_TRACKER!$D:$D,PASTE_DQS_TRACKER!$C:$C,Swaps_wk!$AQ123,PASTE_DQS_TRACKER!$B:$B,Swaps_wk!K$2,PASTE_DQS_TRACKER!$A:$A,"&gt;="&amp;$A$1,PASTE_DQS_TRACKER!$A:$A,"&lt;="&amp;$A$2)-SUMIFS(PASTE_DQS_TRACKER!$D:$D,PASTE_DQS_TRACKER!$C:$C,Swaps_wk!$AQ123,PASTE_DQS_TRACKER!$E:$E,Swaps_wk!K$2,PASTE_DQS_TRACKER!$A:$A,"&gt;="&amp;$A$1,PASTE_DQS_TRACKER!$A:$A,"&lt;="&amp;$A$2)</f>
        <v>0</v>
      </c>
      <c r="L123" s="6">
        <f>SUMIFS(PASTE_DQS_TRACKER!$D:$D,PASTE_DQS_TRACKER!$C:$C,Swaps_wk!$AQ123,PASTE_DQS_TRACKER!$B:$B,Swaps_wk!L$2,PASTE_DQS_TRACKER!$A:$A,"&gt;="&amp;$A$1,PASTE_DQS_TRACKER!$A:$A,"&lt;="&amp;$A$2)-SUMIFS(PASTE_DQS_TRACKER!$D:$D,PASTE_DQS_TRACKER!$C:$C,Swaps_wk!$AQ123,PASTE_DQS_TRACKER!$E:$E,Swaps_wk!L$2,PASTE_DQS_TRACKER!$A:$A,"&gt;="&amp;$A$1,PASTE_DQS_TRACKER!$A:$A,"&lt;="&amp;$A$2)</f>
        <v>0</v>
      </c>
      <c r="M123" s="6">
        <f>SUMIFS(PASTE_DQS_TRACKER!$D:$D,PASTE_DQS_TRACKER!$C:$C,Swaps_wk!$AQ123,PASTE_DQS_TRACKER!$B:$B,Swaps_wk!M$2,PASTE_DQS_TRACKER!$A:$A,"&gt;="&amp;$A$1,PASTE_DQS_TRACKER!$A:$A,"&lt;="&amp;$A$2)-SUMIFS(PASTE_DQS_TRACKER!$D:$D,PASTE_DQS_TRACKER!$C:$C,Swaps_wk!$AQ123,PASTE_DQS_TRACKER!$E:$E,Swaps_wk!M$2,PASTE_DQS_TRACKER!$A:$A,"&gt;="&amp;$A$1,PASTE_DQS_TRACKER!$A:$A,"&lt;="&amp;$A$2)</f>
        <v>0</v>
      </c>
      <c r="N123" s="6">
        <f>SUMIFS(PASTE_DQS_TRACKER!$D:$D,PASTE_DQS_TRACKER!$C:$C,Swaps_wk!$AQ123,PASTE_DQS_TRACKER!$B:$B,Swaps_wk!N$2,PASTE_DQS_TRACKER!$A:$A,"&gt;="&amp;$A$1,PASTE_DQS_TRACKER!$A:$A,"&lt;="&amp;$A$2)-SUMIFS(PASTE_DQS_TRACKER!$D:$D,PASTE_DQS_TRACKER!$C:$C,Swaps_wk!$AQ123,PASTE_DQS_TRACKER!$E:$E,Swaps_wk!N$2,PASTE_DQS_TRACKER!$A:$A,"&gt;="&amp;$A$1,PASTE_DQS_TRACKER!$A:$A,"&lt;="&amp;$A$2)</f>
        <v>0</v>
      </c>
      <c r="O123" s="6">
        <f>SUMIFS(PASTE_DQS_TRACKER!$D:$D,PASTE_DQS_TRACKER!$C:$C,Swaps_wk!$AQ123,PASTE_DQS_TRACKER!$B:$B,Swaps_wk!O$2,PASTE_DQS_TRACKER!$A:$A,"&gt;="&amp;$A$1,PASTE_DQS_TRACKER!$A:$A,"&lt;="&amp;$A$2)-SUMIFS(PASTE_DQS_TRACKER!$D:$D,PASTE_DQS_TRACKER!$C:$C,Swaps_wk!$AQ123,PASTE_DQS_TRACKER!$E:$E,Swaps_wk!O$2,PASTE_DQS_TRACKER!$A:$A,"&gt;="&amp;$A$1,PASTE_DQS_TRACKER!$A:$A,"&lt;="&amp;$A$2)</f>
        <v>0</v>
      </c>
      <c r="P123" s="6">
        <f>SUMIFS(PASTE_DQS_TRACKER!$D:$D,PASTE_DQS_TRACKER!$C:$C,Swaps_wk!$AQ123,PASTE_DQS_TRACKER!$B:$B,Swaps_wk!P$2,PASTE_DQS_TRACKER!$A:$A,"&gt;="&amp;$A$1,PASTE_DQS_TRACKER!$A:$A,"&lt;="&amp;$A$2)-SUMIFS(PASTE_DQS_TRACKER!$D:$D,PASTE_DQS_TRACKER!$C:$C,Swaps_wk!$AQ123,PASTE_DQS_TRACKER!$E:$E,Swaps_wk!P$2,PASTE_DQS_TRACKER!$A:$A,"&gt;="&amp;$A$1,PASTE_DQS_TRACKER!$A:$A,"&lt;="&amp;$A$2)</f>
        <v>0</v>
      </c>
      <c r="Q123" s="6">
        <f>SUMIFS(PASTE_DQS_TRACKER!$D:$D,PASTE_DQS_TRACKER!$C:$C,Swaps_wk!$AQ123,PASTE_DQS_TRACKER!$B:$B,Swaps_wk!Q$2,PASTE_DQS_TRACKER!$A:$A,"&gt;="&amp;$A$1,PASTE_DQS_TRACKER!$A:$A,"&lt;="&amp;$A$2)-SUMIFS(PASTE_DQS_TRACKER!$D:$D,PASTE_DQS_TRACKER!$C:$C,Swaps_wk!$AQ123,PASTE_DQS_TRACKER!$E:$E,Swaps_wk!Q$2,PASTE_DQS_TRACKER!$A:$A,"&gt;="&amp;$A$1,PASTE_DQS_TRACKER!$A:$A,"&lt;="&amp;$A$2)</f>
        <v>0</v>
      </c>
      <c r="R123" s="6">
        <f>SUMIFS(PASTE_DQS_TRACKER!$D:$D,PASTE_DQS_TRACKER!$C:$C,Swaps_wk!$AQ123,PASTE_DQS_TRACKER!$B:$B,Swaps_wk!R$2,PASTE_DQS_TRACKER!$A:$A,"&gt;="&amp;$A$1,PASTE_DQS_TRACKER!$A:$A,"&lt;="&amp;$A$2)-SUMIFS(PASTE_DQS_TRACKER!$D:$D,PASTE_DQS_TRACKER!$C:$C,Swaps_wk!$AQ123,PASTE_DQS_TRACKER!$E:$E,Swaps_wk!R$2,PASTE_DQS_TRACKER!$A:$A,"&gt;="&amp;$A$1,PASTE_DQS_TRACKER!$A:$A,"&lt;="&amp;$A$2)</f>
        <v>0</v>
      </c>
      <c r="S123" s="6">
        <f>SUMIFS(PASTE_DQS_TRACKER!$D:$D,PASTE_DQS_TRACKER!$C:$C,Swaps_wk!$AQ123,PASTE_DQS_TRACKER!$B:$B,Swaps_wk!S$2,PASTE_DQS_TRACKER!$A:$A,"&gt;="&amp;$A$1,PASTE_DQS_TRACKER!$A:$A,"&lt;="&amp;$A$2)-SUMIFS(PASTE_DQS_TRACKER!$D:$D,PASTE_DQS_TRACKER!$C:$C,Swaps_wk!$AQ123,PASTE_DQS_TRACKER!$E:$E,Swaps_wk!S$2,PASTE_DQS_TRACKER!$A:$A,"&gt;="&amp;$A$1,PASTE_DQS_TRACKER!$A:$A,"&lt;="&amp;$A$2)</f>
        <v>0</v>
      </c>
      <c r="T123" s="6">
        <f>SUMIFS(PASTE_DQS_TRACKER!$D:$D,PASTE_DQS_TRACKER!$C:$C,Swaps_wk!$AQ123,PASTE_DQS_TRACKER!$B:$B,Swaps_wk!T$2,PASTE_DQS_TRACKER!$A:$A,"&gt;="&amp;$A$1,PASTE_DQS_TRACKER!$A:$A,"&lt;="&amp;$A$2)-SUMIFS(PASTE_DQS_TRACKER!$D:$D,PASTE_DQS_TRACKER!$C:$C,Swaps_wk!$AQ123,PASTE_DQS_TRACKER!$E:$E,Swaps_wk!T$2,PASTE_DQS_TRACKER!$A:$A,"&gt;="&amp;$A$1,PASTE_DQS_TRACKER!$A:$A,"&lt;="&amp;$A$2)</f>
        <v>0</v>
      </c>
      <c r="U123" s="6">
        <f>SUMIFS(PASTE_DQS_TRACKER!$D:$D,PASTE_DQS_TRACKER!$C:$C,Swaps_wk!$AQ123,PASTE_DQS_TRACKER!$B:$B,Swaps_wk!U$2,PASTE_DQS_TRACKER!$A:$A,"&gt;="&amp;$A$1,PASTE_DQS_TRACKER!$A:$A,"&lt;="&amp;$A$2)-SUMIFS(PASTE_DQS_TRACKER!$D:$D,PASTE_DQS_TRACKER!$C:$C,Swaps_wk!$AQ123,PASTE_DQS_TRACKER!$E:$E,Swaps_wk!U$2,PASTE_DQS_TRACKER!$A:$A,"&gt;="&amp;$A$1,PASTE_DQS_TRACKER!$A:$A,"&lt;="&amp;$A$2)</f>
        <v>0</v>
      </c>
      <c r="V123" s="6">
        <f>SUMIFS(PASTE_DQS_TRACKER!$D:$D,PASTE_DQS_TRACKER!$C:$C,Swaps_wk!$AQ123,PASTE_DQS_TRACKER!$B:$B,Swaps_wk!V$2,PASTE_DQS_TRACKER!$A:$A,"&gt;="&amp;$A$1,PASTE_DQS_TRACKER!$A:$A,"&lt;="&amp;$A$2)-SUMIFS(PASTE_DQS_TRACKER!$D:$D,PASTE_DQS_TRACKER!$C:$C,Swaps_wk!$AQ123,PASTE_DQS_TRACKER!$E:$E,Swaps_wk!V$2,PASTE_DQS_TRACKER!$A:$A,"&gt;="&amp;$A$1,PASTE_DQS_TRACKER!$A:$A,"&lt;="&amp;$A$2)</f>
        <v>0</v>
      </c>
      <c r="W123" s="6">
        <f>SUMIFS(PASTE_DQS_TRACKER!$D:$D,PASTE_DQS_TRACKER!$C:$C,Swaps_wk!$AQ123,PASTE_DQS_TRACKER!$B:$B,Swaps_wk!W$2,PASTE_DQS_TRACKER!$A:$A,"&gt;="&amp;$A$1,PASTE_DQS_TRACKER!$A:$A,"&lt;="&amp;$A$2)-SUMIFS(PASTE_DQS_TRACKER!$D:$D,PASTE_DQS_TRACKER!$C:$C,Swaps_wk!$AQ123,PASTE_DQS_TRACKER!$E:$E,Swaps_wk!W$2,PASTE_DQS_TRACKER!$A:$A,"&gt;="&amp;$A$1,PASTE_DQS_TRACKER!$A:$A,"&lt;="&amp;$A$2)</f>
        <v>0</v>
      </c>
      <c r="X123" s="6">
        <f>SUMIFS(PASTE_DQS_TRACKER!$D:$D,PASTE_DQS_TRACKER!$C:$C,Swaps_wk!$AQ123,PASTE_DQS_TRACKER!$B:$B,Swaps_wk!X$2,PASTE_DQS_TRACKER!$A:$A,"&gt;="&amp;$A$1,PASTE_DQS_TRACKER!$A:$A,"&lt;="&amp;$A$2)-SUMIFS(PASTE_DQS_TRACKER!$D:$D,PASTE_DQS_TRACKER!$C:$C,Swaps_wk!$AQ123,PASTE_DQS_TRACKER!$E:$E,Swaps_wk!X$2,PASTE_DQS_TRACKER!$A:$A,"&gt;="&amp;$A$1,PASTE_DQS_TRACKER!$A:$A,"&lt;="&amp;$A$2)</f>
        <v>0</v>
      </c>
      <c r="Y123" s="6">
        <f>SUMIFS(PASTE_DQS_TRACKER!$D:$D,PASTE_DQS_TRACKER!$C:$C,Swaps_wk!$AQ123,PASTE_DQS_TRACKER!$B:$B,Swaps_wk!Y$2,PASTE_DQS_TRACKER!$A:$A,"&gt;="&amp;$A$1,PASTE_DQS_TRACKER!$A:$A,"&lt;="&amp;$A$2)-SUMIFS(PASTE_DQS_TRACKER!$D:$D,PASTE_DQS_TRACKER!$C:$C,Swaps_wk!$AQ123,PASTE_DQS_TRACKER!$E:$E,Swaps_wk!Y$2,PASTE_DQS_TRACKER!$A:$A,"&gt;="&amp;$A$1,PASTE_DQS_TRACKER!$A:$A,"&lt;="&amp;$A$2)</f>
        <v>0</v>
      </c>
      <c r="Z123" s="6">
        <f>SUMIFS(PASTE_DQS_TRACKER!$D:$D,PASTE_DQS_TRACKER!$C:$C,Swaps_wk!$AQ123,PASTE_DQS_TRACKER!$B:$B,Swaps_wk!Z$2,PASTE_DQS_TRACKER!$A:$A,"&gt;="&amp;$A$1,PASTE_DQS_TRACKER!$A:$A,"&lt;="&amp;$A$2)-SUMIFS(PASTE_DQS_TRACKER!$D:$D,PASTE_DQS_TRACKER!$C:$C,Swaps_wk!$AQ123,PASTE_DQS_TRACKER!$E:$E,Swaps_wk!Z$2,PASTE_DQS_TRACKER!$A:$A,"&gt;="&amp;$A$1,PASTE_DQS_TRACKER!$A:$A,"&lt;="&amp;$A$2)</f>
        <v>0</v>
      </c>
      <c r="AA123" s="6">
        <f>SUMIFS(PASTE_DQS_TRACKER!$D:$D,PASTE_DQS_TRACKER!$C:$C,Swaps_wk!$AQ123,PASTE_DQS_TRACKER!$B:$B,Swaps_wk!AA$2,PASTE_DQS_TRACKER!$A:$A,"&gt;="&amp;$A$1,PASTE_DQS_TRACKER!$A:$A,"&lt;="&amp;$A$2)-SUMIFS(PASTE_DQS_TRACKER!$D:$D,PASTE_DQS_TRACKER!$C:$C,Swaps_wk!$AQ123,PASTE_DQS_TRACKER!$E:$E,Swaps_wk!AA$2,PASTE_DQS_TRACKER!$A:$A,"&gt;="&amp;$A$1,PASTE_DQS_TRACKER!$A:$A,"&lt;="&amp;$A$2)</f>
        <v>0</v>
      </c>
      <c r="AB123" s="6">
        <f>SUMIFS(PASTE_DQS_TRACKER!$D:$D,PASTE_DQS_TRACKER!$C:$C,Swaps_wk!$AQ123,PASTE_DQS_TRACKER!$B:$B,Swaps_wk!AB$2,PASTE_DQS_TRACKER!$A:$A,"&gt;="&amp;$A$1,PASTE_DQS_TRACKER!$A:$A,"&lt;="&amp;$A$2)-SUMIFS(PASTE_DQS_TRACKER!$D:$D,PASTE_DQS_TRACKER!$C:$C,Swaps_wk!$AQ123,PASTE_DQS_TRACKER!$E:$E,Swaps_wk!AB$2,PASTE_DQS_TRACKER!$A:$A,"&gt;="&amp;$A$1,PASTE_DQS_TRACKER!$A:$A,"&lt;="&amp;$A$2)</f>
        <v>0</v>
      </c>
      <c r="AC123" s="6">
        <f>SUMIFS(PASTE_DQS_TRACKER!$D:$D,PASTE_DQS_TRACKER!$C:$C,Swaps_wk!$AQ123,PASTE_DQS_TRACKER!$B:$B,Swaps_wk!AC$2,PASTE_DQS_TRACKER!$A:$A,"&gt;="&amp;$A$1,PASTE_DQS_TRACKER!$A:$A,"&lt;="&amp;$A$2)-SUMIFS(PASTE_DQS_TRACKER!$D:$D,PASTE_DQS_TRACKER!$C:$C,Swaps_wk!$AQ123,PASTE_DQS_TRACKER!$E:$E,Swaps_wk!AC$2,PASTE_DQS_TRACKER!$A:$A,"&gt;="&amp;$A$1,PASTE_DQS_TRACKER!$A:$A,"&lt;="&amp;$A$2)</f>
        <v>0</v>
      </c>
      <c r="AD123" s="6">
        <f>SUMIFS(PASTE_DQS_TRACKER!$D:$D,PASTE_DQS_TRACKER!$C:$C,Swaps_wk!$AQ123,PASTE_DQS_TRACKER!$B:$B,Swaps_wk!AD$2,PASTE_DQS_TRACKER!$A:$A,"&gt;="&amp;$A$1,PASTE_DQS_TRACKER!$A:$A,"&lt;="&amp;$A$2)-SUMIFS(PASTE_DQS_TRACKER!$D:$D,PASTE_DQS_TRACKER!$C:$C,Swaps_wk!$AQ123,PASTE_DQS_TRACKER!$E:$E,Swaps_wk!AD$2,PASTE_DQS_TRACKER!$A:$A,"&gt;="&amp;$A$1,PASTE_DQS_TRACKER!$A:$A,"&lt;="&amp;$A$2)</f>
        <v>0</v>
      </c>
      <c r="AE123" s="6">
        <f>SUMIFS(PASTE_DQS_TRACKER!$D:$D,PASTE_DQS_TRACKER!$C:$C,Swaps_wk!$AQ123,PASTE_DQS_TRACKER!$B:$B,Swaps_wk!AE$2,PASTE_DQS_TRACKER!$A:$A,"&gt;="&amp;$A$1,PASTE_DQS_TRACKER!$A:$A,"&lt;="&amp;$A$2)-SUMIFS(PASTE_DQS_TRACKER!$D:$D,PASTE_DQS_TRACKER!$C:$C,Swaps_wk!$AQ123,PASTE_DQS_TRACKER!$E:$E,Swaps_wk!AE$2,PASTE_DQS_TRACKER!$A:$A,"&gt;="&amp;$A$1,PASTE_DQS_TRACKER!$A:$A,"&lt;="&amp;$A$2)</f>
        <v>0</v>
      </c>
      <c r="AF123" s="6">
        <f>SUMIFS(PASTE_DQS_TRACKER!$D:$D,PASTE_DQS_TRACKER!$C:$C,Swaps_wk!$AQ123,PASTE_DQS_TRACKER!$B:$B,Swaps_wk!AF$2,PASTE_DQS_TRACKER!$A:$A,"&gt;="&amp;$A$1,PASTE_DQS_TRACKER!$A:$A,"&lt;="&amp;$A$2)-SUMIFS(PASTE_DQS_TRACKER!$D:$D,PASTE_DQS_TRACKER!$C:$C,Swaps_wk!$AQ123,PASTE_DQS_TRACKER!$E:$E,Swaps_wk!AF$2,PASTE_DQS_TRACKER!$A:$A,"&gt;="&amp;$A$1,PASTE_DQS_TRACKER!$A:$A,"&lt;="&amp;$A$2)</f>
        <v>0</v>
      </c>
      <c r="AG123" s="6">
        <f>SUMIFS(PASTE_DQS_TRACKER!$D:$D,PASTE_DQS_TRACKER!$C:$C,Swaps_wk!$AQ123,PASTE_DQS_TRACKER!$B:$B,Swaps_wk!AG$2,PASTE_DQS_TRACKER!$A:$A,"&gt;="&amp;$A$1,PASTE_DQS_TRACKER!$A:$A,"&lt;="&amp;$A$2)-SUMIFS(PASTE_DQS_TRACKER!$D:$D,PASTE_DQS_TRACKER!$C:$C,Swaps_wk!$AQ123,PASTE_DQS_TRACKER!$E:$E,Swaps_wk!AG$2,PASTE_DQS_TRACKER!$A:$A,"&gt;="&amp;$A$1,PASTE_DQS_TRACKER!$A:$A,"&lt;="&amp;$A$2)</f>
        <v>0</v>
      </c>
      <c r="AH123" s="6">
        <f>SUMIFS(PASTE_DQS_TRACKER!$D:$D,PASTE_DQS_TRACKER!$C:$C,Swaps_wk!$AQ123,PASTE_DQS_TRACKER!$B:$B,Swaps_wk!AH$2,PASTE_DQS_TRACKER!$A:$A,"&gt;="&amp;$A$1,PASTE_DQS_TRACKER!$A:$A,"&lt;="&amp;$A$2)-SUMIFS(PASTE_DQS_TRACKER!$D:$D,PASTE_DQS_TRACKER!$C:$C,Swaps_wk!$AQ123,PASTE_DQS_TRACKER!$E:$E,Swaps_wk!AH$2,PASTE_DQS_TRACKER!$A:$A,"&gt;="&amp;$A$1,PASTE_DQS_TRACKER!$A:$A,"&lt;="&amp;$A$2)</f>
        <v>0</v>
      </c>
      <c r="AI123" s="6">
        <f>SUMIFS(PASTE_DQS_TRACKER!$D:$D,PASTE_DQS_TRACKER!$C:$C,Swaps_wk!$AQ123,PASTE_DQS_TRACKER!$B:$B,Swaps_wk!AI$2,PASTE_DQS_TRACKER!$A:$A,"&gt;="&amp;$A$1,PASTE_DQS_TRACKER!$A:$A,"&lt;="&amp;$A$2)-SUMIFS(PASTE_DQS_TRACKER!$D:$D,PASTE_DQS_TRACKER!$C:$C,Swaps_wk!$AQ123,PASTE_DQS_TRACKER!$E:$E,Swaps_wk!AI$2,PASTE_DQS_TRACKER!$A:$A,"&gt;="&amp;$A$1,PASTE_DQS_TRACKER!$A:$A,"&lt;="&amp;$A$2)</f>
        <v>0</v>
      </c>
      <c r="AJ123" s="6">
        <f>SUMIFS(PASTE_DQS_TRACKER!$D:$D,PASTE_DQS_TRACKER!$C:$C,Swaps_wk!$AQ123,PASTE_DQS_TRACKER!$B:$B,Swaps_wk!AJ$2,PASTE_DQS_TRACKER!$A:$A,"&gt;="&amp;$A$1,PASTE_DQS_TRACKER!$A:$A,"&lt;="&amp;$A$2)-SUMIFS(PASTE_DQS_TRACKER!$D:$D,PASTE_DQS_TRACKER!$C:$C,Swaps_wk!$AQ123,PASTE_DQS_TRACKER!$E:$E,Swaps_wk!AJ$2,PASTE_DQS_TRACKER!$A:$A,"&gt;="&amp;$A$1,PASTE_DQS_TRACKER!$A:$A,"&lt;="&amp;$A$2)</f>
        <v>0</v>
      </c>
      <c r="AK123" s="6">
        <f>SUMIFS(PASTE_DQS_TRACKER!$D:$D,PASTE_DQS_TRACKER!$C:$C,Swaps_wk!$AQ123,PASTE_DQS_TRACKER!$B:$B,Swaps_wk!AK$2,PASTE_DQS_TRACKER!$A:$A,"&gt;="&amp;$A$1,PASTE_DQS_TRACKER!$A:$A,"&lt;="&amp;$A$2)-SUMIFS(PASTE_DQS_TRACKER!$D:$D,PASTE_DQS_TRACKER!$C:$C,Swaps_wk!$AQ123,PASTE_DQS_TRACKER!$E:$E,Swaps_wk!AK$2,PASTE_DQS_TRACKER!$A:$A,"&gt;="&amp;$A$1,PASTE_DQS_TRACKER!$A:$A,"&lt;="&amp;$A$2)</f>
        <v>0</v>
      </c>
      <c r="AL123" s="6">
        <f>SUMIFS(PASTE_DQS_TRACKER!$D:$D,PASTE_DQS_TRACKER!$C:$C,Swaps_wk!$AQ123,PASTE_DQS_TRACKER!$B:$B,Swaps_wk!AL$2,PASTE_DQS_TRACKER!$A:$A,"&gt;="&amp;$A$1,PASTE_DQS_TRACKER!$A:$A,"&lt;="&amp;$A$2)-SUMIFS(PASTE_DQS_TRACKER!$D:$D,PASTE_DQS_TRACKER!$C:$C,Swaps_wk!$AQ123,PASTE_DQS_TRACKER!$E:$E,Swaps_wk!AL$2,PASTE_DQS_TRACKER!$A:$A,"&gt;="&amp;$A$1,PASTE_DQS_TRACKER!$A:$A,"&lt;="&amp;$A$2)</f>
        <v>0</v>
      </c>
      <c r="AM123" s="6">
        <f>SUMIFS(PASTE_DQS_TRACKER!$D:$D,PASTE_DQS_TRACKER!$C:$C,Swaps_wk!$AQ123,PASTE_DQS_TRACKER!$B:$B,Swaps_wk!AM$2,PASTE_DQS_TRACKER!$A:$A,"&gt;="&amp;$A$1,PASTE_DQS_TRACKER!$A:$A,"&lt;="&amp;$A$2)-SUMIFS(PASTE_DQS_TRACKER!$D:$D,PASTE_DQS_TRACKER!$C:$C,Swaps_wk!$AQ123,PASTE_DQS_TRACKER!$E:$E,Swaps_wk!AM$2,PASTE_DQS_TRACKER!$A:$A,"&gt;="&amp;$A$1,PASTE_DQS_TRACKER!$A:$A,"&lt;="&amp;$A$2)</f>
        <v>0</v>
      </c>
      <c r="AN123" s="6">
        <f>SUMIFS(PASTE_DQS_TRACKER!$D:$D,PASTE_DQS_TRACKER!$C:$C,Swaps_wk!$AQ123,PASTE_DQS_TRACKER!$B:$B,Swaps_wk!AN$2,PASTE_DQS_TRACKER!$A:$A,"&gt;="&amp;$A$1,PASTE_DQS_TRACKER!$A:$A,"&lt;="&amp;$A$2)-SUMIFS(PASTE_DQS_TRACKER!$D:$D,PASTE_DQS_TRACKER!$C:$C,Swaps_wk!$AQ123,PASTE_DQS_TRACKER!$E:$E,Swaps_wk!AN$2,PASTE_DQS_TRACKER!$A:$A,"&gt;="&amp;$A$1,PASTE_DQS_TRACKER!$A:$A,"&lt;="&amp;$A$2)</f>
        <v>0</v>
      </c>
      <c r="AO123" s="6">
        <f t="shared" si="2"/>
        <v>0</v>
      </c>
      <c r="AP123">
        <v>122</v>
      </c>
      <c r="AQ123" t="str">
        <f t="shared" si="4"/>
        <v>SRX/*07D.</v>
      </c>
    </row>
    <row r="124" spans="1:43" x14ac:dyDescent="0.25">
      <c r="A124" t="s">
        <v>61</v>
      </c>
      <c r="B124" s="6">
        <f>SUMIFS(PASTE_DQS_TRACKER!$D:$D,PASTE_DQS_TRACKER!$C:$C,Swaps_wk!$AQ124,PASTE_DQS_TRACKER!$B:$B,Swaps_wk!B$2,PASTE_DQS_TRACKER!$A:$A,"&gt;="&amp;$A$1,PASTE_DQS_TRACKER!$A:$A,"&lt;="&amp;$A$2)-SUMIFS(PASTE_DQS_TRACKER!$D:$D,PASTE_DQS_TRACKER!$C:$C,Swaps_wk!$AQ124,PASTE_DQS_TRACKER!$E:$E,Swaps_wk!B$2,PASTE_DQS_TRACKER!$A:$A,"&gt;="&amp;$A$1,PASTE_DQS_TRACKER!$A:$A,"&lt;="&amp;$A$2)</f>
        <v>0</v>
      </c>
      <c r="C124" s="6">
        <f>SUMIFS(PASTE_DQS_TRACKER!$D:$D,PASTE_DQS_TRACKER!$C:$C,Swaps_wk!$AQ124,PASTE_DQS_TRACKER!$B:$B,Swaps_wk!C$2,PASTE_DQS_TRACKER!$A:$A,"&gt;="&amp;$A$1,PASTE_DQS_TRACKER!$A:$A,"&lt;="&amp;$A$2)-SUMIFS(PASTE_DQS_TRACKER!$D:$D,PASTE_DQS_TRACKER!$C:$C,Swaps_wk!$AQ124,PASTE_DQS_TRACKER!$E:$E,Swaps_wk!C$2,PASTE_DQS_TRACKER!$A:$A,"&gt;="&amp;$A$1,PASTE_DQS_TRACKER!$A:$A,"&lt;="&amp;$A$2)</f>
        <v>0</v>
      </c>
      <c r="D124" s="6">
        <f>SUMIFS(PASTE_DQS_TRACKER!$D:$D,PASTE_DQS_TRACKER!$C:$C,Swaps_wk!$AQ124,PASTE_DQS_TRACKER!$B:$B,Swaps_wk!D$2,PASTE_DQS_TRACKER!$A:$A,"&gt;="&amp;$A$1,PASTE_DQS_TRACKER!$A:$A,"&lt;="&amp;$A$2)-SUMIFS(PASTE_DQS_TRACKER!$D:$D,PASTE_DQS_TRACKER!$C:$C,Swaps_wk!$AQ124,PASTE_DQS_TRACKER!$E:$E,Swaps_wk!D$2,PASTE_DQS_TRACKER!$A:$A,"&gt;="&amp;$A$1,PASTE_DQS_TRACKER!$A:$A,"&lt;="&amp;$A$2)</f>
        <v>0</v>
      </c>
      <c r="E124" s="6">
        <f>SUMIFS(PASTE_DQS_TRACKER!$D:$D,PASTE_DQS_TRACKER!$C:$C,Swaps_wk!$AQ124,PASTE_DQS_TRACKER!$B:$B,Swaps_wk!E$2,PASTE_DQS_TRACKER!$A:$A,"&gt;="&amp;$A$1,PASTE_DQS_TRACKER!$A:$A,"&lt;="&amp;$A$2)-SUMIFS(PASTE_DQS_TRACKER!$D:$D,PASTE_DQS_TRACKER!$C:$C,Swaps_wk!$AQ124,PASTE_DQS_TRACKER!$E:$E,Swaps_wk!E$2,PASTE_DQS_TRACKER!$A:$A,"&gt;="&amp;$A$1,PASTE_DQS_TRACKER!$A:$A,"&lt;="&amp;$A$2)</f>
        <v>0</v>
      </c>
      <c r="F124" s="6">
        <f>SUMIFS(PASTE_DQS_TRACKER!$D:$D,PASTE_DQS_TRACKER!$C:$C,Swaps_wk!$AQ124,PASTE_DQS_TRACKER!$B:$B,Swaps_wk!F$2,PASTE_DQS_TRACKER!$A:$A,"&gt;="&amp;$A$1,PASTE_DQS_TRACKER!$A:$A,"&lt;="&amp;$A$2)-SUMIFS(PASTE_DQS_TRACKER!$D:$D,PASTE_DQS_TRACKER!$C:$C,Swaps_wk!$AQ124,PASTE_DQS_TRACKER!$E:$E,Swaps_wk!F$2,PASTE_DQS_TRACKER!$A:$A,"&gt;="&amp;$A$1,PASTE_DQS_TRACKER!$A:$A,"&lt;="&amp;$A$2)</f>
        <v>0</v>
      </c>
      <c r="G124" s="6">
        <f>SUMIFS(PASTE_DQS_TRACKER!$D:$D,PASTE_DQS_TRACKER!$C:$C,Swaps_wk!$AQ124,PASTE_DQS_TRACKER!$B:$B,Swaps_wk!G$2,PASTE_DQS_TRACKER!$A:$A,"&gt;="&amp;$A$1,PASTE_DQS_TRACKER!$A:$A,"&lt;="&amp;$A$2)-SUMIFS(PASTE_DQS_TRACKER!$D:$D,PASTE_DQS_TRACKER!$C:$C,Swaps_wk!$AQ124,PASTE_DQS_TRACKER!$E:$E,Swaps_wk!G$2,PASTE_DQS_TRACKER!$A:$A,"&gt;="&amp;$A$1,PASTE_DQS_TRACKER!$A:$A,"&lt;="&amp;$A$2)</f>
        <v>0</v>
      </c>
      <c r="H124" s="6">
        <f>SUMIFS(PASTE_DQS_TRACKER!$D:$D,PASTE_DQS_TRACKER!$C:$C,Swaps_wk!$AQ124,PASTE_DQS_TRACKER!$B:$B,Swaps_wk!H$2,PASTE_DQS_TRACKER!$A:$A,"&gt;="&amp;$A$1,PASTE_DQS_TRACKER!$A:$A,"&lt;="&amp;$A$2)-SUMIFS(PASTE_DQS_TRACKER!$D:$D,PASTE_DQS_TRACKER!$C:$C,Swaps_wk!$AQ124,PASTE_DQS_TRACKER!$E:$E,Swaps_wk!H$2,PASTE_DQS_TRACKER!$A:$A,"&gt;="&amp;$A$1,PASTE_DQS_TRACKER!$A:$A,"&lt;="&amp;$A$2)</f>
        <v>0</v>
      </c>
      <c r="I124" s="6">
        <f>SUMIFS(PASTE_DQS_TRACKER!$D:$D,PASTE_DQS_TRACKER!$C:$C,Swaps_wk!$AQ124,PASTE_DQS_TRACKER!$B:$B,Swaps_wk!I$2,PASTE_DQS_TRACKER!$A:$A,"&gt;="&amp;$A$1,PASTE_DQS_TRACKER!$A:$A,"&lt;="&amp;$A$2)-SUMIFS(PASTE_DQS_TRACKER!$D:$D,PASTE_DQS_TRACKER!$C:$C,Swaps_wk!$AQ124,PASTE_DQS_TRACKER!$E:$E,Swaps_wk!I$2,PASTE_DQS_TRACKER!$A:$A,"&gt;="&amp;$A$1,PASTE_DQS_TRACKER!$A:$A,"&lt;="&amp;$A$2)</f>
        <v>0</v>
      </c>
      <c r="J124" s="6">
        <f>SUMIFS(PASTE_DQS_TRACKER!$D:$D,PASTE_DQS_TRACKER!$C:$C,Swaps_wk!$AQ124,PASTE_DQS_TRACKER!$B:$B,Swaps_wk!J$2,PASTE_DQS_TRACKER!$A:$A,"&gt;="&amp;$A$1,PASTE_DQS_TRACKER!$A:$A,"&lt;="&amp;$A$2)-SUMIFS(PASTE_DQS_TRACKER!$D:$D,PASTE_DQS_TRACKER!$C:$C,Swaps_wk!$AQ124,PASTE_DQS_TRACKER!$E:$E,Swaps_wk!J$2,PASTE_DQS_TRACKER!$A:$A,"&gt;="&amp;$A$1,PASTE_DQS_TRACKER!$A:$A,"&lt;="&amp;$A$2)</f>
        <v>0</v>
      </c>
      <c r="K124" s="6">
        <f>SUMIFS(PASTE_DQS_TRACKER!$D:$D,PASTE_DQS_TRACKER!$C:$C,Swaps_wk!$AQ124,PASTE_DQS_TRACKER!$B:$B,Swaps_wk!K$2,PASTE_DQS_TRACKER!$A:$A,"&gt;="&amp;$A$1,PASTE_DQS_TRACKER!$A:$A,"&lt;="&amp;$A$2)-SUMIFS(PASTE_DQS_TRACKER!$D:$D,PASTE_DQS_TRACKER!$C:$C,Swaps_wk!$AQ124,PASTE_DQS_TRACKER!$E:$E,Swaps_wk!K$2,PASTE_DQS_TRACKER!$A:$A,"&gt;="&amp;$A$1,PASTE_DQS_TRACKER!$A:$A,"&lt;="&amp;$A$2)</f>
        <v>0</v>
      </c>
      <c r="L124" s="6">
        <f>SUMIFS(PASTE_DQS_TRACKER!$D:$D,PASTE_DQS_TRACKER!$C:$C,Swaps_wk!$AQ124,PASTE_DQS_TRACKER!$B:$B,Swaps_wk!L$2,PASTE_DQS_TRACKER!$A:$A,"&gt;="&amp;$A$1,PASTE_DQS_TRACKER!$A:$A,"&lt;="&amp;$A$2)-SUMIFS(PASTE_DQS_TRACKER!$D:$D,PASTE_DQS_TRACKER!$C:$C,Swaps_wk!$AQ124,PASTE_DQS_TRACKER!$E:$E,Swaps_wk!L$2,PASTE_DQS_TRACKER!$A:$A,"&gt;="&amp;$A$1,PASTE_DQS_TRACKER!$A:$A,"&lt;="&amp;$A$2)</f>
        <v>0</v>
      </c>
      <c r="M124" s="6">
        <f>SUMIFS(PASTE_DQS_TRACKER!$D:$D,PASTE_DQS_TRACKER!$C:$C,Swaps_wk!$AQ124,PASTE_DQS_TRACKER!$B:$B,Swaps_wk!M$2,PASTE_DQS_TRACKER!$A:$A,"&gt;="&amp;$A$1,PASTE_DQS_TRACKER!$A:$A,"&lt;="&amp;$A$2)-SUMIFS(PASTE_DQS_TRACKER!$D:$D,PASTE_DQS_TRACKER!$C:$C,Swaps_wk!$AQ124,PASTE_DQS_TRACKER!$E:$E,Swaps_wk!M$2,PASTE_DQS_TRACKER!$A:$A,"&gt;="&amp;$A$1,PASTE_DQS_TRACKER!$A:$A,"&lt;="&amp;$A$2)</f>
        <v>0</v>
      </c>
      <c r="N124" s="6">
        <f>SUMIFS(PASTE_DQS_TRACKER!$D:$D,PASTE_DQS_TRACKER!$C:$C,Swaps_wk!$AQ124,PASTE_DQS_TRACKER!$B:$B,Swaps_wk!N$2,PASTE_DQS_TRACKER!$A:$A,"&gt;="&amp;$A$1,PASTE_DQS_TRACKER!$A:$A,"&lt;="&amp;$A$2)-SUMIFS(PASTE_DQS_TRACKER!$D:$D,PASTE_DQS_TRACKER!$C:$C,Swaps_wk!$AQ124,PASTE_DQS_TRACKER!$E:$E,Swaps_wk!N$2,PASTE_DQS_TRACKER!$A:$A,"&gt;="&amp;$A$1,PASTE_DQS_TRACKER!$A:$A,"&lt;="&amp;$A$2)</f>
        <v>0</v>
      </c>
      <c r="O124" s="6">
        <f>SUMIFS(PASTE_DQS_TRACKER!$D:$D,PASTE_DQS_TRACKER!$C:$C,Swaps_wk!$AQ124,PASTE_DQS_TRACKER!$B:$B,Swaps_wk!O$2,PASTE_DQS_TRACKER!$A:$A,"&gt;="&amp;$A$1,PASTE_DQS_TRACKER!$A:$A,"&lt;="&amp;$A$2)-SUMIFS(PASTE_DQS_TRACKER!$D:$D,PASTE_DQS_TRACKER!$C:$C,Swaps_wk!$AQ124,PASTE_DQS_TRACKER!$E:$E,Swaps_wk!O$2,PASTE_DQS_TRACKER!$A:$A,"&gt;="&amp;$A$1,PASTE_DQS_TRACKER!$A:$A,"&lt;="&amp;$A$2)</f>
        <v>0</v>
      </c>
      <c r="P124" s="6">
        <f>SUMIFS(PASTE_DQS_TRACKER!$D:$D,PASTE_DQS_TRACKER!$C:$C,Swaps_wk!$AQ124,PASTE_DQS_TRACKER!$B:$B,Swaps_wk!P$2,PASTE_DQS_TRACKER!$A:$A,"&gt;="&amp;$A$1,PASTE_DQS_TRACKER!$A:$A,"&lt;="&amp;$A$2)-SUMIFS(PASTE_DQS_TRACKER!$D:$D,PASTE_DQS_TRACKER!$C:$C,Swaps_wk!$AQ124,PASTE_DQS_TRACKER!$E:$E,Swaps_wk!P$2,PASTE_DQS_TRACKER!$A:$A,"&gt;="&amp;$A$1,PASTE_DQS_TRACKER!$A:$A,"&lt;="&amp;$A$2)</f>
        <v>0</v>
      </c>
      <c r="Q124" s="6">
        <f>SUMIFS(PASTE_DQS_TRACKER!$D:$D,PASTE_DQS_TRACKER!$C:$C,Swaps_wk!$AQ124,PASTE_DQS_TRACKER!$B:$B,Swaps_wk!Q$2,PASTE_DQS_TRACKER!$A:$A,"&gt;="&amp;$A$1,PASTE_DQS_TRACKER!$A:$A,"&lt;="&amp;$A$2)-SUMIFS(PASTE_DQS_TRACKER!$D:$D,PASTE_DQS_TRACKER!$C:$C,Swaps_wk!$AQ124,PASTE_DQS_TRACKER!$E:$E,Swaps_wk!Q$2,PASTE_DQS_TRACKER!$A:$A,"&gt;="&amp;$A$1,PASTE_DQS_TRACKER!$A:$A,"&lt;="&amp;$A$2)</f>
        <v>0</v>
      </c>
      <c r="R124" s="6">
        <f>SUMIFS(PASTE_DQS_TRACKER!$D:$D,PASTE_DQS_TRACKER!$C:$C,Swaps_wk!$AQ124,PASTE_DQS_TRACKER!$B:$B,Swaps_wk!R$2,PASTE_DQS_TRACKER!$A:$A,"&gt;="&amp;$A$1,PASTE_DQS_TRACKER!$A:$A,"&lt;="&amp;$A$2)-SUMIFS(PASTE_DQS_TRACKER!$D:$D,PASTE_DQS_TRACKER!$C:$C,Swaps_wk!$AQ124,PASTE_DQS_TRACKER!$E:$E,Swaps_wk!R$2,PASTE_DQS_TRACKER!$A:$A,"&gt;="&amp;$A$1,PASTE_DQS_TRACKER!$A:$A,"&lt;="&amp;$A$2)</f>
        <v>0</v>
      </c>
      <c r="S124" s="6">
        <f>SUMIFS(PASTE_DQS_TRACKER!$D:$D,PASTE_DQS_TRACKER!$C:$C,Swaps_wk!$AQ124,PASTE_DQS_TRACKER!$B:$B,Swaps_wk!S$2,PASTE_DQS_TRACKER!$A:$A,"&gt;="&amp;$A$1,PASTE_DQS_TRACKER!$A:$A,"&lt;="&amp;$A$2)-SUMIFS(PASTE_DQS_TRACKER!$D:$D,PASTE_DQS_TRACKER!$C:$C,Swaps_wk!$AQ124,PASTE_DQS_TRACKER!$E:$E,Swaps_wk!S$2,PASTE_DQS_TRACKER!$A:$A,"&gt;="&amp;$A$1,PASTE_DQS_TRACKER!$A:$A,"&lt;="&amp;$A$2)</f>
        <v>0</v>
      </c>
      <c r="T124" s="6">
        <f>SUMIFS(PASTE_DQS_TRACKER!$D:$D,PASTE_DQS_TRACKER!$C:$C,Swaps_wk!$AQ124,PASTE_DQS_TRACKER!$B:$B,Swaps_wk!T$2,PASTE_DQS_TRACKER!$A:$A,"&gt;="&amp;$A$1,PASTE_DQS_TRACKER!$A:$A,"&lt;="&amp;$A$2)-SUMIFS(PASTE_DQS_TRACKER!$D:$D,PASTE_DQS_TRACKER!$C:$C,Swaps_wk!$AQ124,PASTE_DQS_TRACKER!$E:$E,Swaps_wk!T$2,PASTE_DQS_TRACKER!$A:$A,"&gt;="&amp;$A$1,PASTE_DQS_TRACKER!$A:$A,"&lt;="&amp;$A$2)</f>
        <v>0</v>
      </c>
      <c r="U124" s="6">
        <f>SUMIFS(PASTE_DQS_TRACKER!$D:$D,PASTE_DQS_TRACKER!$C:$C,Swaps_wk!$AQ124,PASTE_DQS_TRACKER!$B:$B,Swaps_wk!U$2,PASTE_DQS_TRACKER!$A:$A,"&gt;="&amp;$A$1,PASTE_DQS_TRACKER!$A:$A,"&lt;="&amp;$A$2)-SUMIFS(PASTE_DQS_TRACKER!$D:$D,PASTE_DQS_TRACKER!$C:$C,Swaps_wk!$AQ124,PASTE_DQS_TRACKER!$E:$E,Swaps_wk!U$2,PASTE_DQS_TRACKER!$A:$A,"&gt;="&amp;$A$1,PASTE_DQS_TRACKER!$A:$A,"&lt;="&amp;$A$2)</f>
        <v>0</v>
      </c>
      <c r="V124" s="6">
        <f>SUMIFS(PASTE_DQS_TRACKER!$D:$D,PASTE_DQS_TRACKER!$C:$C,Swaps_wk!$AQ124,PASTE_DQS_TRACKER!$B:$B,Swaps_wk!V$2,PASTE_DQS_TRACKER!$A:$A,"&gt;="&amp;$A$1,PASTE_DQS_TRACKER!$A:$A,"&lt;="&amp;$A$2)-SUMIFS(PASTE_DQS_TRACKER!$D:$D,PASTE_DQS_TRACKER!$C:$C,Swaps_wk!$AQ124,PASTE_DQS_TRACKER!$E:$E,Swaps_wk!V$2,PASTE_DQS_TRACKER!$A:$A,"&gt;="&amp;$A$1,PASTE_DQS_TRACKER!$A:$A,"&lt;="&amp;$A$2)</f>
        <v>0</v>
      </c>
      <c r="W124" s="6">
        <f>SUMIFS(PASTE_DQS_TRACKER!$D:$D,PASTE_DQS_TRACKER!$C:$C,Swaps_wk!$AQ124,PASTE_DQS_TRACKER!$B:$B,Swaps_wk!W$2,PASTE_DQS_TRACKER!$A:$A,"&gt;="&amp;$A$1,PASTE_DQS_TRACKER!$A:$A,"&lt;="&amp;$A$2)-SUMIFS(PASTE_DQS_TRACKER!$D:$D,PASTE_DQS_TRACKER!$C:$C,Swaps_wk!$AQ124,PASTE_DQS_TRACKER!$E:$E,Swaps_wk!W$2,PASTE_DQS_TRACKER!$A:$A,"&gt;="&amp;$A$1,PASTE_DQS_TRACKER!$A:$A,"&lt;="&amp;$A$2)</f>
        <v>0</v>
      </c>
      <c r="X124" s="6">
        <f>SUMIFS(PASTE_DQS_TRACKER!$D:$D,PASTE_DQS_TRACKER!$C:$C,Swaps_wk!$AQ124,PASTE_DQS_TRACKER!$B:$B,Swaps_wk!X$2,PASTE_DQS_TRACKER!$A:$A,"&gt;="&amp;$A$1,PASTE_DQS_TRACKER!$A:$A,"&lt;="&amp;$A$2)-SUMIFS(PASTE_DQS_TRACKER!$D:$D,PASTE_DQS_TRACKER!$C:$C,Swaps_wk!$AQ124,PASTE_DQS_TRACKER!$E:$E,Swaps_wk!X$2,PASTE_DQS_TRACKER!$A:$A,"&gt;="&amp;$A$1,PASTE_DQS_TRACKER!$A:$A,"&lt;="&amp;$A$2)</f>
        <v>0</v>
      </c>
      <c r="Y124" s="6">
        <f>SUMIFS(PASTE_DQS_TRACKER!$D:$D,PASTE_DQS_TRACKER!$C:$C,Swaps_wk!$AQ124,PASTE_DQS_TRACKER!$B:$B,Swaps_wk!Y$2,PASTE_DQS_TRACKER!$A:$A,"&gt;="&amp;$A$1,PASTE_DQS_TRACKER!$A:$A,"&lt;="&amp;$A$2)-SUMIFS(PASTE_DQS_TRACKER!$D:$D,PASTE_DQS_TRACKER!$C:$C,Swaps_wk!$AQ124,PASTE_DQS_TRACKER!$E:$E,Swaps_wk!Y$2,PASTE_DQS_TRACKER!$A:$A,"&gt;="&amp;$A$1,PASTE_DQS_TRACKER!$A:$A,"&lt;="&amp;$A$2)</f>
        <v>0</v>
      </c>
      <c r="Z124" s="6">
        <f>SUMIFS(PASTE_DQS_TRACKER!$D:$D,PASTE_DQS_TRACKER!$C:$C,Swaps_wk!$AQ124,PASTE_DQS_TRACKER!$B:$B,Swaps_wk!Z$2,PASTE_DQS_TRACKER!$A:$A,"&gt;="&amp;$A$1,PASTE_DQS_TRACKER!$A:$A,"&lt;="&amp;$A$2)-SUMIFS(PASTE_DQS_TRACKER!$D:$D,PASTE_DQS_TRACKER!$C:$C,Swaps_wk!$AQ124,PASTE_DQS_TRACKER!$E:$E,Swaps_wk!Z$2,PASTE_DQS_TRACKER!$A:$A,"&gt;="&amp;$A$1,PASTE_DQS_TRACKER!$A:$A,"&lt;="&amp;$A$2)</f>
        <v>0</v>
      </c>
      <c r="AA124" s="6">
        <f>SUMIFS(PASTE_DQS_TRACKER!$D:$D,PASTE_DQS_TRACKER!$C:$C,Swaps_wk!$AQ124,PASTE_DQS_TRACKER!$B:$B,Swaps_wk!AA$2,PASTE_DQS_TRACKER!$A:$A,"&gt;="&amp;$A$1,PASTE_DQS_TRACKER!$A:$A,"&lt;="&amp;$A$2)-SUMIFS(PASTE_DQS_TRACKER!$D:$D,PASTE_DQS_TRACKER!$C:$C,Swaps_wk!$AQ124,PASTE_DQS_TRACKER!$E:$E,Swaps_wk!AA$2,PASTE_DQS_TRACKER!$A:$A,"&gt;="&amp;$A$1,PASTE_DQS_TRACKER!$A:$A,"&lt;="&amp;$A$2)</f>
        <v>0</v>
      </c>
      <c r="AB124" s="6">
        <f>SUMIFS(PASTE_DQS_TRACKER!$D:$D,PASTE_DQS_TRACKER!$C:$C,Swaps_wk!$AQ124,PASTE_DQS_TRACKER!$B:$B,Swaps_wk!AB$2,PASTE_DQS_TRACKER!$A:$A,"&gt;="&amp;$A$1,PASTE_DQS_TRACKER!$A:$A,"&lt;="&amp;$A$2)-SUMIFS(PASTE_DQS_TRACKER!$D:$D,PASTE_DQS_TRACKER!$C:$C,Swaps_wk!$AQ124,PASTE_DQS_TRACKER!$E:$E,Swaps_wk!AB$2,PASTE_DQS_TRACKER!$A:$A,"&gt;="&amp;$A$1,PASTE_DQS_TRACKER!$A:$A,"&lt;="&amp;$A$2)</f>
        <v>0</v>
      </c>
      <c r="AC124" s="6">
        <f>SUMIFS(PASTE_DQS_TRACKER!$D:$D,PASTE_DQS_TRACKER!$C:$C,Swaps_wk!$AQ124,PASTE_DQS_TRACKER!$B:$B,Swaps_wk!AC$2,PASTE_DQS_TRACKER!$A:$A,"&gt;="&amp;$A$1,PASTE_DQS_TRACKER!$A:$A,"&lt;="&amp;$A$2)-SUMIFS(PASTE_DQS_TRACKER!$D:$D,PASTE_DQS_TRACKER!$C:$C,Swaps_wk!$AQ124,PASTE_DQS_TRACKER!$E:$E,Swaps_wk!AC$2,PASTE_DQS_TRACKER!$A:$A,"&gt;="&amp;$A$1,PASTE_DQS_TRACKER!$A:$A,"&lt;="&amp;$A$2)</f>
        <v>0</v>
      </c>
      <c r="AD124" s="6">
        <f>SUMIFS(PASTE_DQS_TRACKER!$D:$D,PASTE_DQS_TRACKER!$C:$C,Swaps_wk!$AQ124,PASTE_DQS_TRACKER!$B:$B,Swaps_wk!AD$2,PASTE_DQS_TRACKER!$A:$A,"&gt;="&amp;$A$1,PASTE_DQS_TRACKER!$A:$A,"&lt;="&amp;$A$2)-SUMIFS(PASTE_DQS_TRACKER!$D:$D,PASTE_DQS_TRACKER!$C:$C,Swaps_wk!$AQ124,PASTE_DQS_TRACKER!$E:$E,Swaps_wk!AD$2,PASTE_DQS_TRACKER!$A:$A,"&gt;="&amp;$A$1,PASTE_DQS_TRACKER!$A:$A,"&lt;="&amp;$A$2)</f>
        <v>0</v>
      </c>
      <c r="AE124" s="6">
        <f>SUMIFS(PASTE_DQS_TRACKER!$D:$D,PASTE_DQS_TRACKER!$C:$C,Swaps_wk!$AQ124,PASTE_DQS_TRACKER!$B:$B,Swaps_wk!AE$2,PASTE_DQS_TRACKER!$A:$A,"&gt;="&amp;$A$1,PASTE_DQS_TRACKER!$A:$A,"&lt;="&amp;$A$2)-SUMIFS(PASTE_DQS_TRACKER!$D:$D,PASTE_DQS_TRACKER!$C:$C,Swaps_wk!$AQ124,PASTE_DQS_TRACKER!$E:$E,Swaps_wk!AE$2,PASTE_DQS_TRACKER!$A:$A,"&gt;="&amp;$A$1,PASTE_DQS_TRACKER!$A:$A,"&lt;="&amp;$A$2)</f>
        <v>0</v>
      </c>
      <c r="AF124" s="6">
        <f>SUMIFS(PASTE_DQS_TRACKER!$D:$D,PASTE_DQS_TRACKER!$C:$C,Swaps_wk!$AQ124,PASTE_DQS_TRACKER!$B:$B,Swaps_wk!AF$2,PASTE_DQS_TRACKER!$A:$A,"&gt;="&amp;$A$1,PASTE_DQS_TRACKER!$A:$A,"&lt;="&amp;$A$2)-SUMIFS(PASTE_DQS_TRACKER!$D:$D,PASTE_DQS_TRACKER!$C:$C,Swaps_wk!$AQ124,PASTE_DQS_TRACKER!$E:$E,Swaps_wk!AF$2,PASTE_DQS_TRACKER!$A:$A,"&gt;="&amp;$A$1,PASTE_DQS_TRACKER!$A:$A,"&lt;="&amp;$A$2)</f>
        <v>0</v>
      </c>
      <c r="AG124" s="6">
        <f>SUMIFS(PASTE_DQS_TRACKER!$D:$D,PASTE_DQS_TRACKER!$C:$C,Swaps_wk!$AQ124,PASTE_DQS_TRACKER!$B:$B,Swaps_wk!AG$2,PASTE_DQS_TRACKER!$A:$A,"&gt;="&amp;$A$1,PASTE_DQS_TRACKER!$A:$A,"&lt;="&amp;$A$2)-SUMIFS(PASTE_DQS_TRACKER!$D:$D,PASTE_DQS_TRACKER!$C:$C,Swaps_wk!$AQ124,PASTE_DQS_TRACKER!$E:$E,Swaps_wk!AG$2,PASTE_DQS_TRACKER!$A:$A,"&gt;="&amp;$A$1,PASTE_DQS_TRACKER!$A:$A,"&lt;="&amp;$A$2)</f>
        <v>0</v>
      </c>
      <c r="AH124" s="6">
        <f>SUMIFS(PASTE_DQS_TRACKER!$D:$D,PASTE_DQS_TRACKER!$C:$C,Swaps_wk!$AQ124,PASTE_DQS_TRACKER!$B:$B,Swaps_wk!AH$2,PASTE_DQS_TRACKER!$A:$A,"&gt;="&amp;$A$1,PASTE_DQS_TRACKER!$A:$A,"&lt;="&amp;$A$2)-SUMIFS(PASTE_DQS_TRACKER!$D:$D,PASTE_DQS_TRACKER!$C:$C,Swaps_wk!$AQ124,PASTE_DQS_TRACKER!$E:$E,Swaps_wk!AH$2,PASTE_DQS_TRACKER!$A:$A,"&gt;="&amp;$A$1,PASTE_DQS_TRACKER!$A:$A,"&lt;="&amp;$A$2)</f>
        <v>0</v>
      </c>
      <c r="AI124" s="6">
        <f>SUMIFS(PASTE_DQS_TRACKER!$D:$D,PASTE_DQS_TRACKER!$C:$C,Swaps_wk!$AQ124,PASTE_DQS_TRACKER!$B:$B,Swaps_wk!AI$2,PASTE_DQS_TRACKER!$A:$A,"&gt;="&amp;$A$1,PASTE_DQS_TRACKER!$A:$A,"&lt;="&amp;$A$2)-SUMIFS(PASTE_DQS_TRACKER!$D:$D,PASTE_DQS_TRACKER!$C:$C,Swaps_wk!$AQ124,PASTE_DQS_TRACKER!$E:$E,Swaps_wk!AI$2,PASTE_DQS_TRACKER!$A:$A,"&gt;="&amp;$A$1,PASTE_DQS_TRACKER!$A:$A,"&lt;="&amp;$A$2)</f>
        <v>0</v>
      </c>
      <c r="AJ124" s="6">
        <f>SUMIFS(PASTE_DQS_TRACKER!$D:$D,PASTE_DQS_TRACKER!$C:$C,Swaps_wk!$AQ124,PASTE_DQS_TRACKER!$B:$B,Swaps_wk!AJ$2,PASTE_DQS_TRACKER!$A:$A,"&gt;="&amp;$A$1,PASTE_DQS_TRACKER!$A:$A,"&lt;="&amp;$A$2)-SUMIFS(PASTE_DQS_TRACKER!$D:$D,PASTE_DQS_TRACKER!$C:$C,Swaps_wk!$AQ124,PASTE_DQS_TRACKER!$E:$E,Swaps_wk!AJ$2,PASTE_DQS_TRACKER!$A:$A,"&gt;="&amp;$A$1,PASTE_DQS_TRACKER!$A:$A,"&lt;="&amp;$A$2)</f>
        <v>0</v>
      </c>
      <c r="AK124" s="6">
        <f>SUMIFS(PASTE_DQS_TRACKER!$D:$D,PASTE_DQS_TRACKER!$C:$C,Swaps_wk!$AQ124,PASTE_DQS_TRACKER!$B:$B,Swaps_wk!AK$2,PASTE_DQS_TRACKER!$A:$A,"&gt;="&amp;$A$1,PASTE_DQS_TRACKER!$A:$A,"&lt;="&amp;$A$2)-SUMIFS(PASTE_DQS_TRACKER!$D:$D,PASTE_DQS_TRACKER!$C:$C,Swaps_wk!$AQ124,PASTE_DQS_TRACKER!$E:$E,Swaps_wk!AK$2,PASTE_DQS_TRACKER!$A:$A,"&gt;="&amp;$A$1,PASTE_DQS_TRACKER!$A:$A,"&lt;="&amp;$A$2)</f>
        <v>0</v>
      </c>
      <c r="AL124" s="6">
        <f>SUMIFS(PASTE_DQS_TRACKER!$D:$D,PASTE_DQS_TRACKER!$C:$C,Swaps_wk!$AQ124,PASTE_DQS_TRACKER!$B:$B,Swaps_wk!AL$2,PASTE_DQS_TRACKER!$A:$A,"&gt;="&amp;$A$1,PASTE_DQS_TRACKER!$A:$A,"&lt;="&amp;$A$2)-SUMIFS(PASTE_DQS_TRACKER!$D:$D,PASTE_DQS_TRACKER!$C:$C,Swaps_wk!$AQ124,PASTE_DQS_TRACKER!$E:$E,Swaps_wk!AL$2,PASTE_DQS_TRACKER!$A:$A,"&gt;="&amp;$A$1,PASTE_DQS_TRACKER!$A:$A,"&lt;="&amp;$A$2)</f>
        <v>0</v>
      </c>
      <c r="AM124" s="6">
        <f>SUMIFS(PASTE_DQS_TRACKER!$D:$D,PASTE_DQS_TRACKER!$C:$C,Swaps_wk!$AQ124,PASTE_DQS_TRACKER!$B:$B,Swaps_wk!AM$2,PASTE_DQS_TRACKER!$A:$A,"&gt;="&amp;$A$1,PASTE_DQS_TRACKER!$A:$A,"&lt;="&amp;$A$2)-SUMIFS(PASTE_DQS_TRACKER!$D:$D,PASTE_DQS_TRACKER!$C:$C,Swaps_wk!$AQ124,PASTE_DQS_TRACKER!$E:$E,Swaps_wk!AM$2,PASTE_DQS_TRACKER!$A:$A,"&gt;="&amp;$A$1,PASTE_DQS_TRACKER!$A:$A,"&lt;="&amp;$A$2)</f>
        <v>0</v>
      </c>
      <c r="AN124" s="6">
        <f>SUMIFS(PASTE_DQS_TRACKER!$D:$D,PASTE_DQS_TRACKER!$C:$C,Swaps_wk!$AQ124,PASTE_DQS_TRACKER!$B:$B,Swaps_wk!AN$2,PASTE_DQS_TRACKER!$A:$A,"&gt;="&amp;$A$1,PASTE_DQS_TRACKER!$A:$A,"&lt;="&amp;$A$2)-SUMIFS(PASTE_DQS_TRACKER!$D:$D,PASTE_DQS_TRACKER!$C:$C,Swaps_wk!$AQ124,PASTE_DQS_TRACKER!$E:$E,Swaps_wk!AN$2,PASTE_DQS_TRACKER!$A:$A,"&gt;="&amp;$A$1,PASTE_DQS_TRACKER!$A:$A,"&lt;="&amp;$A$2)</f>
        <v>0</v>
      </c>
      <c r="AO124" s="6">
        <f t="shared" si="2"/>
        <v>0</v>
      </c>
      <c r="AP124">
        <v>123</v>
      </c>
      <c r="AQ124" t="str">
        <f t="shared" si="4"/>
        <v>SRX/07D.</v>
      </c>
    </row>
    <row r="125" spans="1:43" x14ac:dyDescent="0.25">
      <c r="A125" t="s">
        <v>66</v>
      </c>
      <c r="B125" s="6">
        <f>SUMIFS(PASTE_DQS_TRACKER!$D:$D,PASTE_DQS_TRACKER!$C:$C,Swaps_wk!$AQ125,PASTE_DQS_TRACKER!$B:$B,Swaps_wk!B$2,PASTE_DQS_TRACKER!$A:$A,"&gt;="&amp;$A$1,PASTE_DQS_TRACKER!$A:$A,"&lt;="&amp;$A$2)-SUMIFS(PASTE_DQS_TRACKER!$D:$D,PASTE_DQS_TRACKER!$C:$C,Swaps_wk!$AQ125,PASTE_DQS_TRACKER!$E:$E,Swaps_wk!B$2,PASTE_DQS_TRACKER!$A:$A,"&gt;="&amp;$A$1,PASTE_DQS_TRACKER!$A:$A,"&lt;="&amp;$A$2)</f>
        <v>0</v>
      </c>
      <c r="C125" s="6">
        <f>SUMIFS(PASTE_DQS_TRACKER!$D:$D,PASTE_DQS_TRACKER!$C:$C,Swaps_wk!$AQ125,PASTE_DQS_TRACKER!$B:$B,Swaps_wk!C$2,PASTE_DQS_TRACKER!$A:$A,"&gt;="&amp;$A$1,PASTE_DQS_TRACKER!$A:$A,"&lt;="&amp;$A$2)-SUMIFS(PASTE_DQS_TRACKER!$D:$D,PASTE_DQS_TRACKER!$C:$C,Swaps_wk!$AQ125,PASTE_DQS_TRACKER!$E:$E,Swaps_wk!C$2,PASTE_DQS_TRACKER!$A:$A,"&gt;="&amp;$A$1,PASTE_DQS_TRACKER!$A:$A,"&lt;="&amp;$A$2)</f>
        <v>0</v>
      </c>
      <c r="D125" s="6">
        <f>SUMIFS(PASTE_DQS_TRACKER!$D:$D,PASTE_DQS_TRACKER!$C:$C,Swaps_wk!$AQ125,PASTE_DQS_TRACKER!$B:$B,Swaps_wk!D$2,PASTE_DQS_TRACKER!$A:$A,"&gt;="&amp;$A$1,PASTE_DQS_TRACKER!$A:$A,"&lt;="&amp;$A$2)-SUMIFS(PASTE_DQS_TRACKER!$D:$D,PASTE_DQS_TRACKER!$C:$C,Swaps_wk!$AQ125,PASTE_DQS_TRACKER!$E:$E,Swaps_wk!D$2,PASTE_DQS_TRACKER!$A:$A,"&gt;="&amp;$A$1,PASTE_DQS_TRACKER!$A:$A,"&lt;="&amp;$A$2)</f>
        <v>0</v>
      </c>
      <c r="E125" s="6">
        <f>SUMIFS(PASTE_DQS_TRACKER!$D:$D,PASTE_DQS_TRACKER!$C:$C,Swaps_wk!$AQ125,PASTE_DQS_TRACKER!$B:$B,Swaps_wk!E$2,PASTE_DQS_TRACKER!$A:$A,"&gt;="&amp;$A$1,PASTE_DQS_TRACKER!$A:$A,"&lt;="&amp;$A$2)-SUMIFS(PASTE_DQS_TRACKER!$D:$D,PASTE_DQS_TRACKER!$C:$C,Swaps_wk!$AQ125,PASTE_DQS_TRACKER!$E:$E,Swaps_wk!E$2,PASTE_DQS_TRACKER!$A:$A,"&gt;="&amp;$A$1,PASTE_DQS_TRACKER!$A:$A,"&lt;="&amp;$A$2)</f>
        <v>0</v>
      </c>
      <c r="F125" s="6">
        <f>SUMIFS(PASTE_DQS_TRACKER!$D:$D,PASTE_DQS_TRACKER!$C:$C,Swaps_wk!$AQ125,PASTE_DQS_TRACKER!$B:$B,Swaps_wk!F$2,PASTE_DQS_TRACKER!$A:$A,"&gt;="&amp;$A$1,PASTE_DQS_TRACKER!$A:$A,"&lt;="&amp;$A$2)-SUMIFS(PASTE_DQS_TRACKER!$D:$D,PASTE_DQS_TRACKER!$C:$C,Swaps_wk!$AQ125,PASTE_DQS_TRACKER!$E:$E,Swaps_wk!F$2,PASTE_DQS_TRACKER!$A:$A,"&gt;="&amp;$A$1,PASTE_DQS_TRACKER!$A:$A,"&lt;="&amp;$A$2)</f>
        <v>0</v>
      </c>
      <c r="G125" s="6">
        <f>SUMIFS(PASTE_DQS_TRACKER!$D:$D,PASTE_DQS_TRACKER!$C:$C,Swaps_wk!$AQ125,PASTE_DQS_TRACKER!$B:$B,Swaps_wk!G$2,PASTE_DQS_TRACKER!$A:$A,"&gt;="&amp;$A$1,PASTE_DQS_TRACKER!$A:$A,"&lt;="&amp;$A$2)-SUMIFS(PASTE_DQS_TRACKER!$D:$D,PASTE_DQS_TRACKER!$C:$C,Swaps_wk!$AQ125,PASTE_DQS_TRACKER!$E:$E,Swaps_wk!G$2,PASTE_DQS_TRACKER!$A:$A,"&gt;="&amp;$A$1,PASTE_DQS_TRACKER!$A:$A,"&lt;="&amp;$A$2)</f>
        <v>0</v>
      </c>
      <c r="H125" s="6">
        <f>SUMIFS(PASTE_DQS_TRACKER!$D:$D,PASTE_DQS_TRACKER!$C:$C,Swaps_wk!$AQ125,PASTE_DQS_TRACKER!$B:$B,Swaps_wk!H$2,PASTE_DQS_TRACKER!$A:$A,"&gt;="&amp;$A$1,PASTE_DQS_TRACKER!$A:$A,"&lt;="&amp;$A$2)-SUMIFS(PASTE_DQS_TRACKER!$D:$D,PASTE_DQS_TRACKER!$C:$C,Swaps_wk!$AQ125,PASTE_DQS_TRACKER!$E:$E,Swaps_wk!H$2,PASTE_DQS_TRACKER!$A:$A,"&gt;="&amp;$A$1,PASTE_DQS_TRACKER!$A:$A,"&lt;="&amp;$A$2)</f>
        <v>0</v>
      </c>
      <c r="I125" s="6">
        <f>SUMIFS(PASTE_DQS_TRACKER!$D:$D,PASTE_DQS_TRACKER!$C:$C,Swaps_wk!$AQ125,PASTE_DQS_TRACKER!$B:$B,Swaps_wk!I$2,PASTE_DQS_TRACKER!$A:$A,"&gt;="&amp;$A$1,PASTE_DQS_TRACKER!$A:$A,"&lt;="&amp;$A$2)-SUMIFS(PASTE_DQS_TRACKER!$D:$D,PASTE_DQS_TRACKER!$C:$C,Swaps_wk!$AQ125,PASTE_DQS_TRACKER!$E:$E,Swaps_wk!I$2,PASTE_DQS_TRACKER!$A:$A,"&gt;="&amp;$A$1,PASTE_DQS_TRACKER!$A:$A,"&lt;="&amp;$A$2)</f>
        <v>0</v>
      </c>
      <c r="J125" s="6">
        <f>SUMIFS(PASTE_DQS_TRACKER!$D:$D,PASTE_DQS_TRACKER!$C:$C,Swaps_wk!$AQ125,PASTE_DQS_TRACKER!$B:$B,Swaps_wk!J$2,PASTE_DQS_TRACKER!$A:$A,"&gt;="&amp;$A$1,PASTE_DQS_TRACKER!$A:$A,"&lt;="&amp;$A$2)-SUMIFS(PASTE_DQS_TRACKER!$D:$D,PASTE_DQS_TRACKER!$C:$C,Swaps_wk!$AQ125,PASTE_DQS_TRACKER!$E:$E,Swaps_wk!J$2,PASTE_DQS_TRACKER!$A:$A,"&gt;="&amp;$A$1,PASTE_DQS_TRACKER!$A:$A,"&lt;="&amp;$A$2)</f>
        <v>0</v>
      </c>
      <c r="K125" s="6">
        <f>SUMIFS(PASTE_DQS_TRACKER!$D:$D,PASTE_DQS_TRACKER!$C:$C,Swaps_wk!$AQ125,PASTE_DQS_TRACKER!$B:$B,Swaps_wk!K$2,PASTE_DQS_TRACKER!$A:$A,"&gt;="&amp;$A$1,PASTE_DQS_TRACKER!$A:$A,"&lt;="&amp;$A$2)-SUMIFS(PASTE_DQS_TRACKER!$D:$D,PASTE_DQS_TRACKER!$C:$C,Swaps_wk!$AQ125,PASTE_DQS_TRACKER!$E:$E,Swaps_wk!K$2,PASTE_DQS_TRACKER!$A:$A,"&gt;="&amp;$A$1,PASTE_DQS_TRACKER!$A:$A,"&lt;="&amp;$A$2)</f>
        <v>0</v>
      </c>
      <c r="L125" s="6">
        <f>SUMIFS(PASTE_DQS_TRACKER!$D:$D,PASTE_DQS_TRACKER!$C:$C,Swaps_wk!$AQ125,PASTE_DQS_TRACKER!$B:$B,Swaps_wk!L$2,PASTE_DQS_TRACKER!$A:$A,"&gt;="&amp;$A$1,PASTE_DQS_TRACKER!$A:$A,"&lt;="&amp;$A$2)-SUMIFS(PASTE_DQS_TRACKER!$D:$D,PASTE_DQS_TRACKER!$C:$C,Swaps_wk!$AQ125,PASTE_DQS_TRACKER!$E:$E,Swaps_wk!L$2,PASTE_DQS_TRACKER!$A:$A,"&gt;="&amp;$A$1,PASTE_DQS_TRACKER!$A:$A,"&lt;="&amp;$A$2)</f>
        <v>0</v>
      </c>
      <c r="M125" s="6">
        <f>SUMIFS(PASTE_DQS_TRACKER!$D:$D,PASTE_DQS_TRACKER!$C:$C,Swaps_wk!$AQ125,PASTE_DQS_TRACKER!$B:$B,Swaps_wk!M$2,PASTE_DQS_TRACKER!$A:$A,"&gt;="&amp;$A$1,PASTE_DQS_TRACKER!$A:$A,"&lt;="&amp;$A$2)-SUMIFS(PASTE_DQS_TRACKER!$D:$D,PASTE_DQS_TRACKER!$C:$C,Swaps_wk!$AQ125,PASTE_DQS_TRACKER!$E:$E,Swaps_wk!M$2,PASTE_DQS_TRACKER!$A:$A,"&gt;="&amp;$A$1,PASTE_DQS_TRACKER!$A:$A,"&lt;="&amp;$A$2)</f>
        <v>0</v>
      </c>
      <c r="N125" s="6">
        <f>SUMIFS(PASTE_DQS_TRACKER!$D:$D,PASTE_DQS_TRACKER!$C:$C,Swaps_wk!$AQ125,PASTE_DQS_TRACKER!$B:$B,Swaps_wk!N$2,PASTE_DQS_TRACKER!$A:$A,"&gt;="&amp;$A$1,PASTE_DQS_TRACKER!$A:$A,"&lt;="&amp;$A$2)-SUMIFS(PASTE_DQS_TRACKER!$D:$D,PASTE_DQS_TRACKER!$C:$C,Swaps_wk!$AQ125,PASTE_DQS_TRACKER!$E:$E,Swaps_wk!N$2,PASTE_DQS_TRACKER!$A:$A,"&gt;="&amp;$A$1,PASTE_DQS_TRACKER!$A:$A,"&lt;="&amp;$A$2)</f>
        <v>0</v>
      </c>
      <c r="O125" s="6">
        <f>SUMIFS(PASTE_DQS_TRACKER!$D:$D,PASTE_DQS_TRACKER!$C:$C,Swaps_wk!$AQ125,PASTE_DQS_TRACKER!$B:$B,Swaps_wk!O$2,PASTE_DQS_TRACKER!$A:$A,"&gt;="&amp;$A$1,PASTE_DQS_TRACKER!$A:$A,"&lt;="&amp;$A$2)-SUMIFS(PASTE_DQS_TRACKER!$D:$D,PASTE_DQS_TRACKER!$C:$C,Swaps_wk!$AQ125,PASTE_DQS_TRACKER!$E:$E,Swaps_wk!O$2,PASTE_DQS_TRACKER!$A:$A,"&gt;="&amp;$A$1,PASTE_DQS_TRACKER!$A:$A,"&lt;="&amp;$A$2)</f>
        <v>0</v>
      </c>
      <c r="P125" s="6">
        <f>SUMIFS(PASTE_DQS_TRACKER!$D:$D,PASTE_DQS_TRACKER!$C:$C,Swaps_wk!$AQ125,PASTE_DQS_TRACKER!$B:$B,Swaps_wk!P$2,PASTE_DQS_TRACKER!$A:$A,"&gt;="&amp;$A$1,PASTE_DQS_TRACKER!$A:$A,"&lt;="&amp;$A$2)-SUMIFS(PASTE_DQS_TRACKER!$D:$D,PASTE_DQS_TRACKER!$C:$C,Swaps_wk!$AQ125,PASTE_DQS_TRACKER!$E:$E,Swaps_wk!P$2,PASTE_DQS_TRACKER!$A:$A,"&gt;="&amp;$A$1,PASTE_DQS_TRACKER!$A:$A,"&lt;="&amp;$A$2)</f>
        <v>0</v>
      </c>
      <c r="Q125" s="6">
        <f>SUMIFS(PASTE_DQS_TRACKER!$D:$D,PASTE_DQS_TRACKER!$C:$C,Swaps_wk!$AQ125,PASTE_DQS_TRACKER!$B:$B,Swaps_wk!Q$2,PASTE_DQS_TRACKER!$A:$A,"&gt;="&amp;$A$1,PASTE_DQS_TRACKER!$A:$A,"&lt;="&amp;$A$2)-SUMIFS(PASTE_DQS_TRACKER!$D:$D,PASTE_DQS_TRACKER!$C:$C,Swaps_wk!$AQ125,PASTE_DQS_TRACKER!$E:$E,Swaps_wk!Q$2,PASTE_DQS_TRACKER!$A:$A,"&gt;="&amp;$A$1,PASTE_DQS_TRACKER!$A:$A,"&lt;="&amp;$A$2)</f>
        <v>0</v>
      </c>
      <c r="R125" s="6">
        <f>SUMIFS(PASTE_DQS_TRACKER!$D:$D,PASTE_DQS_TRACKER!$C:$C,Swaps_wk!$AQ125,PASTE_DQS_TRACKER!$B:$B,Swaps_wk!R$2,PASTE_DQS_TRACKER!$A:$A,"&gt;="&amp;$A$1,PASTE_DQS_TRACKER!$A:$A,"&lt;="&amp;$A$2)-SUMIFS(PASTE_DQS_TRACKER!$D:$D,PASTE_DQS_TRACKER!$C:$C,Swaps_wk!$AQ125,PASTE_DQS_TRACKER!$E:$E,Swaps_wk!R$2,PASTE_DQS_TRACKER!$A:$A,"&gt;="&amp;$A$1,PASTE_DQS_TRACKER!$A:$A,"&lt;="&amp;$A$2)</f>
        <v>0</v>
      </c>
      <c r="S125" s="6">
        <f>SUMIFS(PASTE_DQS_TRACKER!$D:$D,PASTE_DQS_TRACKER!$C:$C,Swaps_wk!$AQ125,PASTE_DQS_TRACKER!$B:$B,Swaps_wk!S$2,PASTE_DQS_TRACKER!$A:$A,"&gt;="&amp;$A$1,PASTE_DQS_TRACKER!$A:$A,"&lt;="&amp;$A$2)-SUMIFS(PASTE_DQS_TRACKER!$D:$D,PASTE_DQS_TRACKER!$C:$C,Swaps_wk!$AQ125,PASTE_DQS_TRACKER!$E:$E,Swaps_wk!S$2,PASTE_DQS_TRACKER!$A:$A,"&gt;="&amp;$A$1,PASTE_DQS_TRACKER!$A:$A,"&lt;="&amp;$A$2)</f>
        <v>0</v>
      </c>
      <c r="T125" s="6">
        <f>SUMIFS(PASTE_DQS_TRACKER!$D:$D,PASTE_DQS_TRACKER!$C:$C,Swaps_wk!$AQ125,PASTE_DQS_TRACKER!$B:$B,Swaps_wk!T$2,PASTE_DQS_TRACKER!$A:$A,"&gt;="&amp;$A$1,PASTE_DQS_TRACKER!$A:$A,"&lt;="&amp;$A$2)-SUMIFS(PASTE_DQS_TRACKER!$D:$D,PASTE_DQS_TRACKER!$C:$C,Swaps_wk!$AQ125,PASTE_DQS_TRACKER!$E:$E,Swaps_wk!T$2,PASTE_DQS_TRACKER!$A:$A,"&gt;="&amp;$A$1,PASTE_DQS_TRACKER!$A:$A,"&lt;="&amp;$A$2)</f>
        <v>0</v>
      </c>
      <c r="U125" s="6">
        <f>SUMIFS(PASTE_DQS_TRACKER!$D:$D,PASTE_DQS_TRACKER!$C:$C,Swaps_wk!$AQ125,PASTE_DQS_TRACKER!$B:$B,Swaps_wk!U$2,PASTE_DQS_TRACKER!$A:$A,"&gt;="&amp;$A$1,PASTE_DQS_TRACKER!$A:$A,"&lt;="&amp;$A$2)-SUMIFS(PASTE_DQS_TRACKER!$D:$D,PASTE_DQS_TRACKER!$C:$C,Swaps_wk!$AQ125,PASTE_DQS_TRACKER!$E:$E,Swaps_wk!U$2,PASTE_DQS_TRACKER!$A:$A,"&gt;="&amp;$A$1,PASTE_DQS_TRACKER!$A:$A,"&lt;="&amp;$A$2)</f>
        <v>0</v>
      </c>
      <c r="V125" s="6">
        <f>SUMIFS(PASTE_DQS_TRACKER!$D:$D,PASTE_DQS_TRACKER!$C:$C,Swaps_wk!$AQ125,PASTE_DQS_TRACKER!$B:$B,Swaps_wk!V$2,PASTE_DQS_TRACKER!$A:$A,"&gt;="&amp;$A$1,PASTE_DQS_TRACKER!$A:$A,"&lt;="&amp;$A$2)-SUMIFS(PASTE_DQS_TRACKER!$D:$D,PASTE_DQS_TRACKER!$C:$C,Swaps_wk!$AQ125,PASTE_DQS_TRACKER!$E:$E,Swaps_wk!V$2,PASTE_DQS_TRACKER!$A:$A,"&gt;="&amp;$A$1,PASTE_DQS_TRACKER!$A:$A,"&lt;="&amp;$A$2)</f>
        <v>0</v>
      </c>
      <c r="W125" s="6">
        <f>SUMIFS(PASTE_DQS_TRACKER!$D:$D,PASTE_DQS_TRACKER!$C:$C,Swaps_wk!$AQ125,PASTE_DQS_TRACKER!$B:$B,Swaps_wk!W$2,PASTE_DQS_TRACKER!$A:$A,"&gt;="&amp;$A$1,PASTE_DQS_TRACKER!$A:$A,"&lt;="&amp;$A$2)-SUMIFS(PASTE_DQS_TRACKER!$D:$D,PASTE_DQS_TRACKER!$C:$C,Swaps_wk!$AQ125,PASTE_DQS_TRACKER!$E:$E,Swaps_wk!W$2,PASTE_DQS_TRACKER!$A:$A,"&gt;="&amp;$A$1,PASTE_DQS_TRACKER!$A:$A,"&lt;="&amp;$A$2)</f>
        <v>0</v>
      </c>
      <c r="X125" s="6">
        <f>SUMIFS(PASTE_DQS_TRACKER!$D:$D,PASTE_DQS_TRACKER!$C:$C,Swaps_wk!$AQ125,PASTE_DQS_TRACKER!$B:$B,Swaps_wk!X$2,PASTE_DQS_TRACKER!$A:$A,"&gt;="&amp;$A$1,PASTE_DQS_TRACKER!$A:$A,"&lt;="&amp;$A$2)-SUMIFS(PASTE_DQS_TRACKER!$D:$D,PASTE_DQS_TRACKER!$C:$C,Swaps_wk!$AQ125,PASTE_DQS_TRACKER!$E:$E,Swaps_wk!X$2,PASTE_DQS_TRACKER!$A:$A,"&gt;="&amp;$A$1,PASTE_DQS_TRACKER!$A:$A,"&lt;="&amp;$A$2)</f>
        <v>0</v>
      </c>
      <c r="Y125" s="6">
        <f>SUMIFS(PASTE_DQS_TRACKER!$D:$D,PASTE_DQS_TRACKER!$C:$C,Swaps_wk!$AQ125,PASTE_DQS_TRACKER!$B:$B,Swaps_wk!Y$2,PASTE_DQS_TRACKER!$A:$A,"&gt;="&amp;$A$1,PASTE_DQS_TRACKER!$A:$A,"&lt;="&amp;$A$2)-SUMIFS(PASTE_DQS_TRACKER!$D:$D,PASTE_DQS_TRACKER!$C:$C,Swaps_wk!$AQ125,PASTE_DQS_TRACKER!$E:$E,Swaps_wk!Y$2,PASTE_DQS_TRACKER!$A:$A,"&gt;="&amp;$A$1,PASTE_DQS_TRACKER!$A:$A,"&lt;="&amp;$A$2)</f>
        <v>0</v>
      </c>
      <c r="Z125" s="6">
        <f>SUMIFS(PASTE_DQS_TRACKER!$D:$D,PASTE_DQS_TRACKER!$C:$C,Swaps_wk!$AQ125,PASTE_DQS_TRACKER!$B:$B,Swaps_wk!Z$2,PASTE_DQS_TRACKER!$A:$A,"&gt;="&amp;$A$1,PASTE_DQS_TRACKER!$A:$A,"&lt;="&amp;$A$2)-SUMIFS(PASTE_DQS_TRACKER!$D:$D,PASTE_DQS_TRACKER!$C:$C,Swaps_wk!$AQ125,PASTE_DQS_TRACKER!$E:$E,Swaps_wk!Z$2,PASTE_DQS_TRACKER!$A:$A,"&gt;="&amp;$A$1,PASTE_DQS_TRACKER!$A:$A,"&lt;="&amp;$A$2)</f>
        <v>0</v>
      </c>
      <c r="AA125" s="6">
        <f>SUMIFS(PASTE_DQS_TRACKER!$D:$D,PASTE_DQS_TRACKER!$C:$C,Swaps_wk!$AQ125,PASTE_DQS_TRACKER!$B:$B,Swaps_wk!AA$2,PASTE_DQS_TRACKER!$A:$A,"&gt;="&amp;$A$1,PASTE_DQS_TRACKER!$A:$A,"&lt;="&amp;$A$2)-SUMIFS(PASTE_DQS_TRACKER!$D:$D,PASTE_DQS_TRACKER!$C:$C,Swaps_wk!$AQ125,PASTE_DQS_TRACKER!$E:$E,Swaps_wk!AA$2,PASTE_DQS_TRACKER!$A:$A,"&gt;="&amp;$A$1,PASTE_DQS_TRACKER!$A:$A,"&lt;="&amp;$A$2)</f>
        <v>0</v>
      </c>
      <c r="AB125" s="6">
        <f>SUMIFS(PASTE_DQS_TRACKER!$D:$D,PASTE_DQS_TRACKER!$C:$C,Swaps_wk!$AQ125,PASTE_DQS_TRACKER!$B:$B,Swaps_wk!AB$2,PASTE_DQS_TRACKER!$A:$A,"&gt;="&amp;$A$1,PASTE_DQS_TRACKER!$A:$A,"&lt;="&amp;$A$2)-SUMIFS(PASTE_DQS_TRACKER!$D:$D,PASTE_DQS_TRACKER!$C:$C,Swaps_wk!$AQ125,PASTE_DQS_TRACKER!$E:$E,Swaps_wk!AB$2,PASTE_DQS_TRACKER!$A:$A,"&gt;="&amp;$A$1,PASTE_DQS_TRACKER!$A:$A,"&lt;="&amp;$A$2)</f>
        <v>0</v>
      </c>
      <c r="AC125" s="6">
        <f>SUMIFS(PASTE_DQS_TRACKER!$D:$D,PASTE_DQS_TRACKER!$C:$C,Swaps_wk!$AQ125,PASTE_DQS_TRACKER!$B:$B,Swaps_wk!AC$2,PASTE_DQS_TRACKER!$A:$A,"&gt;="&amp;$A$1,PASTE_DQS_TRACKER!$A:$A,"&lt;="&amp;$A$2)-SUMIFS(PASTE_DQS_TRACKER!$D:$D,PASTE_DQS_TRACKER!$C:$C,Swaps_wk!$AQ125,PASTE_DQS_TRACKER!$E:$E,Swaps_wk!AC$2,PASTE_DQS_TRACKER!$A:$A,"&gt;="&amp;$A$1,PASTE_DQS_TRACKER!$A:$A,"&lt;="&amp;$A$2)</f>
        <v>0</v>
      </c>
      <c r="AD125" s="6">
        <f>SUMIFS(PASTE_DQS_TRACKER!$D:$D,PASTE_DQS_TRACKER!$C:$C,Swaps_wk!$AQ125,PASTE_DQS_TRACKER!$B:$B,Swaps_wk!AD$2,PASTE_DQS_TRACKER!$A:$A,"&gt;="&amp;$A$1,PASTE_DQS_TRACKER!$A:$A,"&lt;="&amp;$A$2)-SUMIFS(PASTE_DQS_TRACKER!$D:$D,PASTE_DQS_TRACKER!$C:$C,Swaps_wk!$AQ125,PASTE_DQS_TRACKER!$E:$E,Swaps_wk!AD$2,PASTE_DQS_TRACKER!$A:$A,"&gt;="&amp;$A$1,PASTE_DQS_TRACKER!$A:$A,"&lt;="&amp;$A$2)</f>
        <v>0</v>
      </c>
      <c r="AE125" s="6">
        <f>SUMIFS(PASTE_DQS_TRACKER!$D:$D,PASTE_DQS_TRACKER!$C:$C,Swaps_wk!$AQ125,PASTE_DQS_TRACKER!$B:$B,Swaps_wk!AE$2,PASTE_DQS_TRACKER!$A:$A,"&gt;="&amp;$A$1,PASTE_DQS_TRACKER!$A:$A,"&lt;="&amp;$A$2)-SUMIFS(PASTE_DQS_TRACKER!$D:$D,PASTE_DQS_TRACKER!$C:$C,Swaps_wk!$AQ125,PASTE_DQS_TRACKER!$E:$E,Swaps_wk!AE$2,PASTE_DQS_TRACKER!$A:$A,"&gt;="&amp;$A$1,PASTE_DQS_TRACKER!$A:$A,"&lt;="&amp;$A$2)</f>
        <v>0</v>
      </c>
      <c r="AF125" s="6">
        <f>SUMIFS(PASTE_DQS_TRACKER!$D:$D,PASTE_DQS_TRACKER!$C:$C,Swaps_wk!$AQ125,PASTE_DQS_TRACKER!$B:$B,Swaps_wk!AF$2,PASTE_DQS_TRACKER!$A:$A,"&gt;="&amp;$A$1,PASTE_DQS_TRACKER!$A:$A,"&lt;="&amp;$A$2)-SUMIFS(PASTE_DQS_TRACKER!$D:$D,PASTE_DQS_TRACKER!$C:$C,Swaps_wk!$AQ125,PASTE_DQS_TRACKER!$E:$E,Swaps_wk!AF$2,PASTE_DQS_TRACKER!$A:$A,"&gt;="&amp;$A$1,PASTE_DQS_TRACKER!$A:$A,"&lt;="&amp;$A$2)</f>
        <v>0</v>
      </c>
      <c r="AG125" s="6">
        <f>SUMIFS(PASTE_DQS_TRACKER!$D:$D,PASTE_DQS_TRACKER!$C:$C,Swaps_wk!$AQ125,PASTE_DQS_TRACKER!$B:$B,Swaps_wk!AG$2,PASTE_DQS_TRACKER!$A:$A,"&gt;="&amp;$A$1,PASTE_DQS_TRACKER!$A:$A,"&lt;="&amp;$A$2)-SUMIFS(PASTE_DQS_TRACKER!$D:$D,PASTE_DQS_TRACKER!$C:$C,Swaps_wk!$AQ125,PASTE_DQS_TRACKER!$E:$E,Swaps_wk!AG$2,PASTE_DQS_TRACKER!$A:$A,"&gt;="&amp;$A$1,PASTE_DQS_TRACKER!$A:$A,"&lt;="&amp;$A$2)</f>
        <v>0</v>
      </c>
      <c r="AH125" s="6">
        <f>SUMIFS(PASTE_DQS_TRACKER!$D:$D,PASTE_DQS_TRACKER!$C:$C,Swaps_wk!$AQ125,PASTE_DQS_TRACKER!$B:$B,Swaps_wk!AH$2,PASTE_DQS_TRACKER!$A:$A,"&gt;="&amp;$A$1,PASTE_DQS_TRACKER!$A:$A,"&lt;="&amp;$A$2)-SUMIFS(PASTE_DQS_TRACKER!$D:$D,PASTE_DQS_TRACKER!$C:$C,Swaps_wk!$AQ125,PASTE_DQS_TRACKER!$E:$E,Swaps_wk!AH$2,PASTE_DQS_TRACKER!$A:$A,"&gt;="&amp;$A$1,PASTE_DQS_TRACKER!$A:$A,"&lt;="&amp;$A$2)</f>
        <v>0</v>
      </c>
      <c r="AI125" s="6">
        <f>SUMIFS(PASTE_DQS_TRACKER!$D:$D,PASTE_DQS_TRACKER!$C:$C,Swaps_wk!$AQ125,PASTE_DQS_TRACKER!$B:$B,Swaps_wk!AI$2,PASTE_DQS_TRACKER!$A:$A,"&gt;="&amp;$A$1,PASTE_DQS_TRACKER!$A:$A,"&lt;="&amp;$A$2)-SUMIFS(PASTE_DQS_TRACKER!$D:$D,PASTE_DQS_TRACKER!$C:$C,Swaps_wk!$AQ125,PASTE_DQS_TRACKER!$E:$E,Swaps_wk!AI$2,PASTE_DQS_TRACKER!$A:$A,"&gt;="&amp;$A$1,PASTE_DQS_TRACKER!$A:$A,"&lt;="&amp;$A$2)</f>
        <v>0</v>
      </c>
      <c r="AJ125" s="6">
        <f>SUMIFS(PASTE_DQS_TRACKER!$D:$D,PASTE_DQS_TRACKER!$C:$C,Swaps_wk!$AQ125,PASTE_DQS_TRACKER!$B:$B,Swaps_wk!AJ$2,PASTE_DQS_TRACKER!$A:$A,"&gt;="&amp;$A$1,PASTE_DQS_TRACKER!$A:$A,"&lt;="&amp;$A$2)-SUMIFS(PASTE_DQS_TRACKER!$D:$D,PASTE_DQS_TRACKER!$C:$C,Swaps_wk!$AQ125,PASTE_DQS_TRACKER!$E:$E,Swaps_wk!AJ$2,PASTE_DQS_TRACKER!$A:$A,"&gt;="&amp;$A$1,PASTE_DQS_TRACKER!$A:$A,"&lt;="&amp;$A$2)</f>
        <v>0</v>
      </c>
      <c r="AK125" s="6">
        <f>SUMIFS(PASTE_DQS_TRACKER!$D:$D,PASTE_DQS_TRACKER!$C:$C,Swaps_wk!$AQ125,PASTE_DQS_TRACKER!$B:$B,Swaps_wk!AK$2,PASTE_DQS_TRACKER!$A:$A,"&gt;="&amp;$A$1,PASTE_DQS_TRACKER!$A:$A,"&lt;="&amp;$A$2)-SUMIFS(PASTE_DQS_TRACKER!$D:$D,PASTE_DQS_TRACKER!$C:$C,Swaps_wk!$AQ125,PASTE_DQS_TRACKER!$E:$E,Swaps_wk!AK$2,PASTE_DQS_TRACKER!$A:$A,"&gt;="&amp;$A$1,PASTE_DQS_TRACKER!$A:$A,"&lt;="&amp;$A$2)</f>
        <v>0</v>
      </c>
      <c r="AL125" s="6">
        <f>SUMIFS(PASTE_DQS_TRACKER!$D:$D,PASTE_DQS_TRACKER!$C:$C,Swaps_wk!$AQ125,PASTE_DQS_TRACKER!$B:$B,Swaps_wk!AL$2,PASTE_DQS_TRACKER!$A:$A,"&gt;="&amp;$A$1,PASTE_DQS_TRACKER!$A:$A,"&lt;="&amp;$A$2)-SUMIFS(PASTE_DQS_TRACKER!$D:$D,PASTE_DQS_TRACKER!$C:$C,Swaps_wk!$AQ125,PASTE_DQS_TRACKER!$E:$E,Swaps_wk!AL$2,PASTE_DQS_TRACKER!$A:$A,"&gt;="&amp;$A$1,PASTE_DQS_TRACKER!$A:$A,"&lt;="&amp;$A$2)</f>
        <v>0</v>
      </c>
      <c r="AM125" s="6">
        <f>SUMIFS(PASTE_DQS_TRACKER!$D:$D,PASTE_DQS_TRACKER!$C:$C,Swaps_wk!$AQ125,PASTE_DQS_TRACKER!$B:$B,Swaps_wk!AM$2,PASTE_DQS_TRACKER!$A:$A,"&gt;="&amp;$A$1,PASTE_DQS_TRACKER!$A:$A,"&lt;="&amp;$A$2)-SUMIFS(PASTE_DQS_TRACKER!$D:$D,PASTE_DQS_TRACKER!$C:$C,Swaps_wk!$AQ125,PASTE_DQS_TRACKER!$E:$E,Swaps_wk!AM$2,PASTE_DQS_TRACKER!$A:$A,"&gt;="&amp;$A$1,PASTE_DQS_TRACKER!$A:$A,"&lt;="&amp;$A$2)</f>
        <v>0</v>
      </c>
      <c r="AN125" s="6">
        <f>SUMIFS(PASTE_DQS_TRACKER!$D:$D,PASTE_DQS_TRACKER!$C:$C,Swaps_wk!$AQ125,PASTE_DQS_TRACKER!$B:$B,Swaps_wk!AN$2,PASTE_DQS_TRACKER!$A:$A,"&gt;="&amp;$A$1,PASTE_DQS_TRACKER!$A:$A,"&lt;="&amp;$A$2)-SUMIFS(PASTE_DQS_TRACKER!$D:$D,PASTE_DQS_TRACKER!$C:$C,Swaps_wk!$AQ125,PASTE_DQS_TRACKER!$E:$E,Swaps_wk!AN$2,PASTE_DQS_TRACKER!$A:$A,"&gt;="&amp;$A$1,PASTE_DQS_TRACKER!$A:$A,"&lt;="&amp;$A$2)</f>
        <v>0</v>
      </c>
      <c r="AO125" s="6">
        <f t="shared" si="2"/>
        <v>0</v>
      </c>
      <c r="AP125">
        <v>124</v>
      </c>
      <c r="AQ125" t="str">
        <f t="shared" si="4"/>
        <v>SRX/67AKXD</v>
      </c>
    </row>
    <row r="126" spans="1:43" x14ac:dyDescent="0.25">
      <c r="A126" t="s">
        <v>374</v>
      </c>
      <c r="B126" s="6">
        <f>SUMIFS(PASTE_DQS_TRACKER!$D:$D,PASTE_DQS_TRACKER!$C:$C,Swaps_wk!$AQ126,PASTE_DQS_TRACKER!$B:$B,Swaps_wk!B$2,PASTE_DQS_TRACKER!$A:$A,"&gt;="&amp;$A$1,PASTE_DQS_TRACKER!$A:$A,"&lt;="&amp;$A$2)-SUMIFS(PASTE_DQS_TRACKER!$D:$D,PASTE_DQS_TRACKER!$C:$C,Swaps_wk!$AQ126,PASTE_DQS_TRACKER!$E:$E,Swaps_wk!B$2,PASTE_DQS_TRACKER!$A:$A,"&gt;="&amp;$A$1,PASTE_DQS_TRACKER!$A:$A,"&lt;="&amp;$A$2)</f>
        <v>0</v>
      </c>
      <c r="C126" s="6">
        <f>SUMIFS(PASTE_DQS_TRACKER!$D:$D,PASTE_DQS_TRACKER!$C:$C,Swaps_wk!$AQ126,PASTE_DQS_TRACKER!$B:$B,Swaps_wk!C$2,PASTE_DQS_TRACKER!$A:$A,"&gt;="&amp;$A$1,PASTE_DQS_TRACKER!$A:$A,"&lt;="&amp;$A$2)-SUMIFS(PASTE_DQS_TRACKER!$D:$D,PASTE_DQS_TRACKER!$C:$C,Swaps_wk!$AQ126,PASTE_DQS_TRACKER!$E:$E,Swaps_wk!C$2,PASTE_DQS_TRACKER!$A:$A,"&gt;="&amp;$A$1,PASTE_DQS_TRACKER!$A:$A,"&lt;="&amp;$A$2)</f>
        <v>0</v>
      </c>
      <c r="D126" s="6">
        <f>SUMIFS(PASTE_DQS_TRACKER!$D:$D,PASTE_DQS_TRACKER!$C:$C,Swaps_wk!$AQ126,PASTE_DQS_TRACKER!$B:$B,Swaps_wk!D$2,PASTE_DQS_TRACKER!$A:$A,"&gt;="&amp;$A$1,PASTE_DQS_TRACKER!$A:$A,"&lt;="&amp;$A$2)-SUMIFS(PASTE_DQS_TRACKER!$D:$D,PASTE_DQS_TRACKER!$C:$C,Swaps_wk!$AQ126,PASTE_DQS_TRACKER!$E:$E,Swaps_wk!D$2,PASTE_DQS_TRACKER!$A:$A,"&gt;="&amp;$A$1,PASTE_DQS_TRACKER!$A:$A,"&lt;="&amp;$A$2)</f>
        <v>0</v>
      </c>
      <c r="E126" s="6">
        <f>SUMIFS(PASTE_DQS_TRACKER!$D:$D,PASTE_DQS_TRACKER!$C:$C,Swaps_wk!$AQ126,PASTE_DQS_TRACKER!$B:$B,Swaps_wk!E$2,PASTE_DQS_TRACKER!$A:$A,"&gt;="&amp;$A$1,PASTE_DQS_TRACKER!$A:$A,"&lt;="&amp;$A$2)-SUMIFS(PASTE_DQS_TRACKER!$D:$D,PASTE_DQS_TRACKER!$C:$C,Swaps_wk!$AQ126,PASTE_DQS_TRACKER!$E:$E,Swaps_wk!E$2,PASTE_DQS_TRACKER!$A:$A,"&gt;="&amp;$A$1,PASTE_DQS_TRACKER!$A:$A,"&lt;="&amp;$A$2)</f>
        <v>0</v>
      </c>
      <c r="F126" s="6">
        <f>SUMIFS(PASTE_DQS_TRACKER!$D:$D,PASTE_DQS_TRACKER!$C:$C,Swaps_wk!$AQ126,PASTE_DQS_TRACKER!$B:$B,Swaps_wk!F$2,PASTE_DQS_TRACKER!$A:$A,"&gt;="&amp;$A$1,PASTE_DQS_TRACKER!$A:$A,"&lt;="&amp;$A$2)-SUMIFS(PASTE_DQS_TRACKER!$D:$D,PASTE_DQS_TRACKER!$C:$C,Swaps_wk!$AQ126,PASTE_DQS_TRACKER!$E:$E,Swaps_wk!F$2,PASTE_DQS_TRACKER!$A:$A,"&gt;="&amp;$A$1,PASTE_DQS_TRACKER!$A:$A,"&lt;="&amp;$A$2)</f>
        <v>0</v>
      </c>
      <c r="G126" s="6">
        <f>SUMIFS(PASTE_DQS_TRACKER!$D:$D,PASTE_DQS_TRACKER!$C:$C,Swaps_wk!$AQ126,PASTE_DQS_TRACKER!$B:$B,Swaps_wk!G$2,PASTE_DQS_TRACKER!$A:$A,"&gt;="&amp;$A$1,PASTE_DQS_TRACKER!$A:$A,"&lt;="&amp;$A$2)-SUMIFS(PASTE_DQS_TRACKER!$D:$D,PASTE_DQS_TRACKER!$C:$C,Swaps_wk!$AQ126,PASTE_DQS_TRACKER!$E:$E,Swaps_wk!G$2,PASTE_DQS_TRACKER!$A:$A,"&gt;="&amp;$A$1,PASTE_DQS_TRACKER!$A:$A,"&lt;="&amp;$A$2)</f>
        <v>0</v>
      </c>
      <c r="H126" s="6">
        <f>SUMIFS(PASTE_DQS_TRACKER!$D:$D,PASTE_DQS_TRACKER!$C:$C,Swaps_wk!$AQ126,PASTE_DQS_TRACKER!$B:$B,Swaps_wk!H$2,PASTE_DQS_TRACKER!$A:$A,"&gt;="&amp;$A$1,PASTE_DQS_TRACKER!$A:$A,"&lt;="&amp;$A$2)-SUMIFS(PASTE_DQS_TRACKER!$D:$D,PASTE_DQS_TRACKER!$C:$C,Swaps_wk!$AQ126,PASTE_DQS_TRACKER!$E:$E,Swaps_wk!H$2,PASTE_DQS_TRACKER!$A:$A,"&gt;="&amp;$A$1,PASTE_DQS_TRACKER!$A:$A,"&lt;="&amp;$A$2)</f>
        <v>0</v>
      </c>
      <c r="I126" s="6">
        <f>SUMIFS(PASTE_DQS_TRACKER!$D:$D,PASTE_DQS_TRACKER!$C:$C,Swaps_wk!$AQ126,PASTE_DQS_TRACKER!$B:$B,Swaps_wk!I$2,PASTE_DQS_TRACKER!$A:$A,"&gt;="&amp;$A$1,PASTE_DQS_TRACKER!$A:$A,"&lt;="&amp;$A$2)-SUMIFS(PASTE_DQS_TRACKER!$D:$D,PASTE_DQS_TRACKER!$C:$C,Swaps_wk!$AQ126,PASTE_DQS_TRACKER!$E:$E,Swaps_wk!I$2,PASTE_DQS_TRACKER!$A:$A,"&gt;="&amp;$A$1,PASTE_DQS_TRACKER!$A:$A,"&lt;="&amp;$A$2)</f>
        <v>0</v>
      </c>
      <c r="J126" s="6">
        <f>SUMIFS(PASTE_DQS_TRACKER!$D:$D,PASTE_DQS_TRACKER!$C:$C,Swaps_wk!$AQ126,PASTE_DQS_TRACKER!$B:$B,Swaps_wk!J$2,PASTE_DQS_TRACKER!$A:$A,"&gt;="&amp;$A$1,PASTE_DQS_TRACKER!$A:$A,"&lt;="&amp;$A$2)-SUMIFS(PASTE_DQS_TRACKER!$D:$D,PASTE_DQS_TRACKER!$C:$C,Swaps_wk!$AQ126,PASTE_DQS_TRACKER!$E:$E,Swaps_wk!J$2,PASTE_DQS_TRACKER!$A:$A,"&gt;="&amp;$A$1,PASTE_DQS_TRACKER!$A:$A,"&lt;="&amp;$A$2)</f>
        <v>0</v>
      </c>
      <c r="K126" s="6">
        <f>SUMIFS(PASTE_DQS_TRACKER!$D:$D,PASTE_DQS_TRACKER!$C:$C,Swaps_wk!$AQ126,PASTE_DQS_TRACKER!$B:$B,Swaps_wk!K$2,PASTE_DQS_TRACKER!$A:$A,"&gt;="&amp;$A$1,PASTE_DQS_TRACKER!$A:$A,"&lt;="&amp;$A$2)-SUMIFS(PASTE_DQS_TRACKER!$D:$D,PASTE_DQS_TRACKER!$C:$C,Swaps_wk!$AQ126,PASTE_DQS_TRACKER!$E:$E,Swaps_wk!K$2,PASTE_DQS_TRACKER!$A:$A,"&gt;="&amp;$A$1,PASTE_DQS_TRACKER!$A:$A,"&lt;="&amp;$A$2)</f>
        <v>0</v>
      </c>
      <c r="L126" s="6">
        <f>SUMIFS(PASTE_DQS_TRACKER!$D:$D,PASTE_DQS_TRACKER!$C:$C,Swaps_wk!$AQ126,PASTE_DQS_TRACKER!$B:$B,Swaps_wk!L$2,PASTE_DQS_TRACKER!$A:$A,"&gt;="&amp;$A$1,PASTE_DQS_TRACKER!$A:$A,"&lt;="&amp;$A$2)-SUMIFS(PASTE_DQS_TRACKER!$D:$D,PASTE_DQS_TRACKER!$C:$C,Swaps_wk!$AQ126,PASTE_DQS_TRACKER!$E:$E,Swaps_wk!L$2,PASTE_DQS_TRACKER!$A:$A,"&gt;="&amp;$A$1,PASTE_DQS_TRACKER!$A:$A,"&lt;="&amp;$A$2)</f>
        <v>0</v>
      </c>
      <c r="M126" s="6">
        <f>SUMIFS(PASTE_DQS_TRACKER!$D:$D,PASTE_DQS_TRACKER!$C:$C,Swaps_wk!$AQ126,PASTE_DQS_TRACKER!$B:$B,Swaps_wk!M$2,PASTE_DQS_TRACKER!$A:$A,"&gt;="&amp;$A$1,PASTE_DQS_TRACKER!$A:$A,"&lt;="&amp;$A$2)-SUMIFS(PASTE_DQS_TRACKER!$D:$D,PASTE_DQS_TRACKER!$C:$C,Swaps_wk!$AQ126,PASTE_DQS_TRACKER!$E:$E,Swaps_wk!M$2,PASTE_DQS_TRACKER!$A:$A,"&gt;="&amp;$A$1,PASTE_DQS_TRACKER!$A:$A,"&lt;="&amp;$A$2)</f>
        <v>0</v>
      </c>
      <c r="N126" s="6">
        <f>SUMIFS(PASTE_DQS_TRACKER!$D:$D,PASTE_DQS_TRACKER!$C:$C,Swaps_wk!$AQ126,PASTE_DQS_TRACKER!$B:$B,Swaps_wk!N$2,PASTE_DQS_TRACKER!$A:$A,"&gt;="&amp;$A$1,PASTE_DQS_TRACKER!$A:$A,"&lt;="&amp;$A$2)-SUMIFS(PASTE_DQS_TRACKER!$D:$D,PASTE_DQS_TRACKER!$C:$C,Swaps_wk!$AQ126,PASTE_DQS_TRACKER!$E:$E,Swaps_wk!N$2,PASTE_DQS_TRACKER!$A:$A,"&gt;="&amp;$A$1,PASTE_DQS_TRACKER!$A:$A,"&lt;="&amp;$A$2)</f>
        <v>0</v>
      </c>
      <c r="O126" s="6">
        <f>SUMIFS(PASTE_DQS_TRACKER!$D:$D,PASTE_DQS_TRACKER!$C:$C,Swaps_wk!$AQ126,PASTE_DQS_TRACKER!$B:$B,Swaps_wk!O$2,PASTE_DQS_TRACKER!$A:$A,"&gt;="&amp;$A$1,PASTE_DQS_TRACKER!$A:$A,"&lt;="&amp;$A$2)-SUMIFS(PASTE_DQS_TRACKER!$D:$D,PASTE_DQS_TRACKER!$C:$C,Swaps_wk!$AQ126,PASTE_DQS_TRACKER!$E:$E,Swaps_wk!O$2,PASTE_DQS_TRACKER!$A:$A,"&gt;="&amp;$A$1,PASTE_DQS_TRACKER!$A:$A,"&lt;="&amp;$A$2)</f>
        <v>0</v>
      </c>
      <c r="P126" s="6">
        <f>SUMIFS(PASTE_DQS_TRACKER!$D:$D,PASTE_DQS_TRACKER!$C:$C,Swaps_wk!$AQ126,PASTE_DQS_TRACKER!$B:$B,Swaps_wk!P$2,PASTE_DQS_TRACKER!$A:$A,"&gt;="&amp;$A$1,PASTE_DQS_TRACKER!$A:$A,"&lt;="&amp;$A$2)-SUMIFS(PASTE_DQS_TRACKER!$D:$D,PASTE_DQS_TRACKER!$C:$C,Swaps_wk!$AQ126,PASTE_DQS_TRACKER!$E:$E,Swaps_wk!P$2,PASTE_DQS_TRACKER!$A:$A,"&gt;="&amp;$A$1,PASTE_DQS_TRACKER!$A:$A,"&lt;="&amp;$A$2)</f>
        <v>0</v>
      </c>
      <c r="Q126" s="6">
        <f>SUMIFS(PASTE_DQS_TRACKER!$D:$D,PASTE_DQS_TRACKER!$C:$C,Swaps_wk!$AQ126,PASTE_DQS_TRACKER!$B:$B,Swaps_wk!Q$2,PASTE_DQS_TRACKER!$A:$A,"&gt;="&amp;$A$1,PASTE_DQS_TRACKER!$A:$A,"&lt;="&amp;$A$2)-SUMIFS(PASTE_DQS_TRACKER!$D:$D,PASTE_DQS_TRACKER!$C:$C,Swaps_wk!$AQ126,PASTE_DQS_TRACKER!$E:$E,Swaps_wk!Q$2,PASTE_DQS_TRACKER!$A:$A,"&gt;="&amp;$A$1,PASTE_DQS_TRACKER!$A:$A,"&lt;="&amp;$A$2)</f>
        <v>0</v>
      </c>
      <c r="R126" s="6">
        <f>SUMIFS(PASTE_DQS_TRACKER!$D:$D,PASTE_DQS_TRACKER!$C:$C,Swaps_wk!$AQ126,PASTE_DQS_TRACKER!$B:$B,Swaps_wk!R$2,PASTE_DQS_TRACKER!$A:$A,"&gt;="&amp;$A$1,PASTE_DQS_TRACKER!$A:$A,"&lt;="&amp;$A$2)-SUMIFS(PASTE_DQS_TRACKER!$D:$D,PASTE_DQS_TRACKER!$C:$C,Swaps_wk!$AQ126,PASTE_DQS_TRACKER!$E:$E,Swaps_wk!R$2,PASTE_DQS_TRACKER!$A:$A,"&gt;="&amp;$A$1,PASTE_DQS_TRACKER!$A:$A,"&lt;="&amp;$A$2)</f>
        <v>0</v>
      </c>
      <c r="S126" s="6">
        <f>SUMIFS(PASTE_DQS_TRACKER!$D:$D,PASTE_DQS_TRACKER!$C:$C,Swaps_wk!$AQ126,PASTE_DQS_TRACKER!$B:$B,Swaps_wk!S$2,PASTE_DQS_TRACKER!$A:$A,"&gt;="&amp;$A$1,PASTE_DQS_TRACKER!$A:$A,"&lt;="&amp;$A$2)-SUMIFS(PASTE_DQS_TRACKER!$D:$D,PASTE_DQS_TRACKER!$C:$C,Swaps_wk!$AQ126,PASTE_DQS_TRACKER!$E:$E,Swaps_wk!S$2,PASTE_DQS_TRACKER!$A:$A,"&gt;="&amp;$A$1,PASTE_DQS_TRACKER!$A:$A,"&lt;="&amp;$A$2)</f>
        <v>0</v>
      </c>
      <c r="T126" s="6">
        <f>SUMIFS(PASTE_DQS_TRACKER!$D:$D,PASTE_DQS_TRACKER!$C:$C,Swaps_wk!$AQ126,PASTE_DQS_TRACKER!$B:$B,Swaps_wk!T$2,PASTE_DQS_TRACKER!$A:$A,"&gt;="&amp;$A$1,PASTE_DQS_TRACKER!$A:$A,"&lt;="&amp;$A$2)-SUMIFS(PASTE_DQS_TRACKER!$D:$D,PASTE_DQS_TRACKER!$C:$C,Swaps_wk!$AQ126,PASTE_DQS_TRACKER!$E:$E,Swaps_wk!T$2,PASTE_DQS_TRACKER!$A:$A,"&gt;="&amp;$A$1,PASTE_DQS_TRACKER!$A:$A,"&lt;="&amp;$A$2)</f>
        <v>0</v>
      </c>
      <c r="U126" s="6">
        <f>SUMIFS(PASTE_DQS_TRACKER!$D:$D,PASTE_DQS_TRACKER!$C:$C,Swaps_wk!$AQ126,PASTE_DQS_TRACKER!$B:$B,Swaps_wk!U$2,PASTE_DQS_TRACKER!$A:$A,"&gt;="&amp;$A$1,PASTE_DQS_TRACKER!$A:$A,"&lt;="&amp;$A$2)-SUMIFS(PASTE_DQS_TRACKER!$D:$D,PASTE_DQS_TRACKER!$C:$C,Swaps_wk!$AQ126,PASTE_DQS_TRACKER!$E:$E,Swaps_wk!U$2,PASTE_DQS_TRACKER!$A:$A,"&gt;="&amp;$A$1,PASTE_DQS_TRACKER!$A:$A,"&lt;="&amp;$A$2)</f>
        <v>0</v>
      </c>
      <c r="V126" s="6">
        <f>SUMIFS(PASTE_DQS_TRACKER!$D:$D,PASTE_DQS_TRACKER!$C:$C,Swaps_wk!$AQ126,PASTE_DQS_TRACKER!$B:$B,Swaps_wk!V$2,PASTE_DQS_TRACKER!$A:$A,"&gt;="&amp;$A$1,PASTE_DQS_TRACKER!$A:$A,"&lt;="&amp;$A$2)-SUMIFS(PASTE_DQS_TRACKER!$D:$D,PASTE_DQS_TRACKER!$C:$C,Swaps_wk!$AQ126,PASTE_DQS_TRACKER!$E:$E,Swaps_wk!V$2,PASTE_DQS_TRACKER!$A:$A,"&gt;="&amp;$A$1,PASTE_DQS_TRACKER!$A:$A,"&lt;="&amp;$A$2)</f>
        <v>0</v>
      </c>
      <c r="W126" s="6">
        <f>SUMIFS(PASTE_DQS_TRACKER!$D:$D,PASTE_DQS_TRACKER!$C:$C,Swaps_wk!$AQ126,PASTE_DQS_TRACKER!$B:$B,Swaps_wk!W$2,PASTE_DQS_TRACKER!$A:$A,"&gt;="&amp;$A$1,PASTE_DQS_TRACKER!$A:$A,"&lt;="&amp;$A$2)-SUMIFS(PASTE_DQS_TRACKER!$D:$D,PASTE_DQS_TRACKER!$C:$C,Swaps_wk!$AQ126,PASTE_DQS_TRACKER!$E:$E,Swaps_wk!W$2,PASTE_DQS_TRACKER!$A:$A,"&gt;="&amp;$A$1,PASTE_DQS_TRACKER!$A:$A,"&lt;="&amp;$A$2)</f>
        <v>0</v>
      </c>
      <c r="X126" s="6">
        <f>SUMIFS(PASTE_DQS_TRACKER!$D:$D,PASTE_DQS_TRACKER!$C:$C,Swaps_wk!$AQ126,PASTE_DQS_TRACKER!$B:$B,Swaps_wk!X$2,PASTE_DQS_TRACKER!$A:$A,"&gt;="&amp;$A$1,PASTE_DQS_TRACKER!$A:$A,"&lt;="&amp;$A$2)-SUMIFS(PASTE_DQS_TRACKER!$D:$D,PASTE_DQS_TRACKER!$C:$C,Swaps_wk!$AQ126,PASTE_DQS_TRACKER!$E:$E,Swaps_wk!X$2,PASTE_DQS_TRACKER!$A:$A,"&gt;="&amp;$A$1,PASTE_DQS_TRACKER!$A:$A,"&lt;="&amp;$A$2)</f>
        <v>0</v>
      </c>
      <c r="Y126" s="6">
        <f>SUMIFS(PASTE_DQS_TRACKER!$D:$D,PASTE_DQS_TRACKER!$C:$C,Swaps_wk!$AQ126,PASTE_DQS_TRACKER!$B:$B,Swaps_wk!Y$2,PASTE_DQS_TRACKER!$A:$A,"&gt;="&amp;$A$1,PASTE_DQS_TRACKER!$A:$A,"&lt;="&amp;$A$2)-SUMIFS(PASTE_DQS_TRACKER!$D:$D,PASTE_DQS_TRACKER!$C:$C,Swaps_wk!$AQ126,PASTE_DQS_TRACKER!$E:$E,Swaps_wk!Y$2,PASTE_DQS_TRACKER!$A:$A,"&gt;="&amp;$A$1,PASTE_DQS_TRACKER!$A:$A,"&lt;="&amp;$A$2)</f>
        <v>0</v>
      </c>
      <c r="Z126" s="6">
        <f>SUMIFS(PASTE_DQS_TRACKER!$D:$D,PASTE_DQS_TRACKER!$C:$C,Swaps_wk!$AQ126,PASTE_DQS_TRACKER!$B:$B,Swaps_wk!Z$2,PASTE_DQS_TRACKER!$A:$A,"&gt;="&amp;$A$1,PASTE_DQS_TRACKER!$A:$A,"&lt;="&amp;$A$2)-SUMIFS(PASTE_DQS_TRACKER!$D:$D,PASTE_DQS_TRACKER!$C:$C,Swaps_wk!$AQ126,PASTE_DQS_TRACKER!$E:$E,Swaps_wk!Z$2,PASTE_DQS_TRACKER!$A:$A,"&gt;="&amp;$A$1,PASTE_DQS_TRACKER!$A:$A,"&lt;="&amp;$A$2)</f>
        <v>0</v>
      </c>
      <c r="AA126" s="6">
        <f>SUMIFS(PASTE_DQS_TRACKER!$D:$D,PASTE_DQS_TRACKER!$C:$C,Swaps_wk!$AQ126,PASTE_DQS_TRACKER!$B:$B,Swaps_wk!AA$2,PASTE_DQS_TRACKER!$A:$A,"&gt;="&amp;$A$1,PASTE_DQS_TRACKER!$A:$A,"&lt;="&amp;$A$2)-SUMIFS(PASTE_DQS_TRACKER!$D:$D,PASTE_DQS_TRACKER!$C:$C,Swaps_wk!$AQ126,PASTE_DQS_TRACKER!$E:$E,Swaps_wk!AA$2,PASTE_DQS_TRACKER!$A:$A,"&gt;="&amp;$A$1,PASTE_DQS_TRACKER!$A:$A,"&lt;="&amp;$A$2)</f>
        <v>0</v>
      </c>
      <c r="AB126" s="6">
        <f>SUMIFS(PASTE_DQS_TRACKER!$D:$D,PASTE_DQS_TRACKER!$C:$C,Swaps_wk!$AQ126,PASTE_DQS_TRACKER!$B:$B,Swaps_wk!AB$2,PASTE_DQS_TRACKER!$A:$A,"&gt;="&amp;$A$1,PASTE_DQS_TRACKER!$A:$A,"&lt;="&amp;$A$2)-SUMIFS(PASTE_DQS_TRACKER!$D:$D,PASTE_DQS_TRACKER!$C:$C,Swaps_wk!$AQ126,PASTE_DQS_TRACKER!$E:$E,Swaps_wk!AB$2,PASTE_DQS_TRACKER!$A:$A,"&gt;="&amp;$A$1,PASTE_DQS_TRACKER!$A:$A,"&lt;="&amp;$A$2)</f>
        <v>0</v>
      </c>
      <c r="AC126" s="6">
        <f>SUMIFS(PASTE_DQS_TRACKER!$D:$D,PASTE_DQS_TRACKER!$C:$C,Swaps_wk!$AQ126,PASTE_DQS_TRACKER!$B:$B,Swaps_wk!AC$2,PASTE_DQS_TRACKER!$A:$A,"&gt;="&amp;$A$1,PASTE_DQS_TRACKER!$A:$A,"&lt;="&amp;$A$2)-SUMIFS(PASTE_DQS_TRACKER!$D:$D,PASTE_DQS_TRACKER!$C:$C,Swaps_wk!$AQ126,PASTE_DQS_TRACKER!$E:$E,Swaps_wk!AC$2,PASTE_DQS_TRACKER!$A:$A,"&gt;="&amp;$A$1,PASTE_DQS_TRACKER!$A:$A,"&lt;="&amp;$A$2)</f>
        <v>0</v>
      </c>
      <c r="AD126" s="6">
        <f>SUMIFS(PASTE_DQS_TRACKER!$D:$D,PASTE_DQS_TRACKER!$C:$C,Swaps_wk!$AQ126,PASTE_DQS_TRACKER!$B:$B,Swaps_wk!AD$2,PASTE_DQS_TRACKER!$A:$A,"&gt;="&amp;$A$1,PASTE_DQS_TRACKER!$A:$A,"&lt;="&amp;$A$2)-SUMIFS(PASTE_DQS_TRACKER!$D:$D,PASTE_DQS_TRACKER!$C:$C,Swaps_wk!$AQ126,PASTE_DQS_TRACKER!$E:$E,Swaps_wk!AD$2,PASTE_DQS_TRACKER!$A:$A,"&gt;="&amp;$A$1,PASTE_DQS_TRACKER!$A:$A,"&lt;="&amp;$A$2)</f>
        <v>0</v>
      </c>
      <c r="AE126" s="6">
        <f>SUMIFS(PASTE_DQS_TRACKER!$D:$D,PASTE_DQS_TRACKER!$C:$C,Swaps_wk!$AQ126,PASTE_DQS_TRACKER!$B:$B,Swaps_wk!AE$2,PASTE_DQS_TRACKER!$A:$A,"&gt;="&amp;$A$1,PASTE_DQS_TRACKER!$A:$A,"&lt;="&amp;$A$2)-SUMIFS(PASTE_DQS_TRACKER!$D:$D,PASTE_DQS_TRACKER!$C:$C,Swaps_wk!$AQ126,PASTE_DQS_TRACKER!$E:$E,Swaps_wk!AE$2,PASTE_DQS_TRACKER!$A:$A,"&gt;="&amp;$A$1,PASTE_DQS_TRACKER!$A:$A,"&lt;="&amp;$A$2)</f>
        <v>0</v>
      </c>
      <c r="AF126" s="6">
        <f>SUMIFS(PASTE_DQS_TRACKER!$D:$D,PASTE_DQS_TRACKER!$C:$C,Swaps_wk!$AQ126,PASTE_DQS_TRACKER!$B:$B,Swaps_wk!AF$2,PASTE_DQS_TRACKER!$A:$A,"&gt;="&amp;$A$1,PASTE_DQS_TRACKER!$A:$A,"&lt;="&amp;$A$2)-SUMIFS(PASTE_DQS_TRACKER!$D:$D,PASTE_DQS_TRACKER!$C:$C,Swaps_wk!$AQ126,PASTE_DQS_TRACKER!$E:$E,Swaps_wk!AF$2,PASTE_DQS_TRACKER!$A:$A,"&gt;="&amp;$A$1,PASTE_DQS_TRACKER!$A:$A,"&lt;="&amp;$A$2)</f>
        <v>0</v>
      </c>
      <c r="AG126" s="6">
        <f>SUMIFS(PASTE_DQS_TRACKER!$D:$D,PASTE_DQS_TRACKER!$C:$C,Swaps_wk!$AQ126,PASTE_DQS_TRACKER!$B:$B,Swaps_wk!AG$2,PASTE_DQS_TRACKER!$A:$A,"&gt;="&amp;$A$1,PASTE_DQS_TRACKER!$A:$A,"&lt;="&amp;$A$2)-SUMIFS(PASTE_DQS_TRACKER!$D:$D,PASTE_DQS_TRACKER!$C:$C,Swaps_wk!$AQ126,PASTE_DQS_TRACKER!$E:$E,Swaps_wk!AG$2,PASTE_DQS_TRACKER!$A:$A,"&gt;="&amp;$A$1,PASTE_DQS_TRACKER!$A:$A,"&lt;="&amp;$A$2)</f>
        <v>0</v>
      </c>
      <c r="AH126" s="6">
        <f>SUMIFS(PASTE_DQS_TRACKER!$D:$D,PASTE_DQS_TRACKER!$C:$C,Swaps_wk!$AQ126,PASTE_DQS_TRACKER!$B:$B,Swaps_wk!AH$2,PASTE_DQS_TRACKER!$A:$A,"&gt;="&amp;$A$1,PASTE_DQS_TRACKER!$A:$A,"&lt;="&amp;$A$2)-SUMIFS(PASTE_DQS_TRACKER!$D:$D,PASTE_DQS_TRACKER!$C:$C,Swaps_wk!$AQ126,PASTE_DQS_TRACKER!$E:$E,Swaps_wk!AH$2,PASTE_DQS_TRACKER!$A:$A,"&gt;="&amp;$A$1,PASTE_DQS_TRACKER!$A:$A,"&lt;="&amp;$A$2)</f>
        <v>0</v>
      </c>
      <c r="AI126" s="6">
        <f>SUMIFS(PASTE_DQS_TRACKER!$D:$D,PASTE_DQS_TRACKER!$C:$C,Swaps_wk!$AQ126,PASTE_DQS_TRACKER!$B:$B,Swaps_wk!AI$2,PASTE_DQS_TRACKER!$A:$A,"&gt;="&amp;$A$1,PASTE_DQS_TRACKER!$A:$A,"&lt;="&amp;$A$2)-SUMIFS(PASTE_DQS_TRACKER!$D:$D,PASTE_DQS_TRACKER!$C:$C,Swaps_wk!$AQ126,PASTE_DQS_TRACKER!$E:$E,Swaps_wk!AI$2,PASTE_DQS_TRACKER!$A:$A,"&gt;="&amp;$A$1,PASTE_DQS_TRACKER!$A:$A,"&lt;="&amp;$A$2)</f>
        <v>0</v>
      </c>
      <c r="AJ126" s="6">
        <f>SUMIFS(PASTE_DQS_TRACKER!$D:$D,PASTE_DQS_TRACKER!$C:$C,Swaps_wk!$AQ126,PASTE_DQS_TRACKER!$B:$B,Swaps_wk!AJ$2,PASTE_DQS_TRACKER!$A:$A,"&gt;="&amp;$A$1,PASTE_DQS_TRACKER!$A:$A,"&lt;="&amp;$A$2)-SUMIFS(PASTE_DQS_TRACKER!$D:$D,PASTE_DQS_TRACKER!$C:$C,Swaps_wk!$AQ126,PASTE_DQS_TRACKER!$E:$E,Swaps_wk!AJ$2,PASTE_DQS_TRACKER!$A:$A,"&gt;="&amp;$A$1,PASTE_DQS_TRACKER!$A:$A,"&lt;="&amp;$A$2)</f>
        <v>0</v>
      </c>
      <c r="AK126" s="6">
        <f>SUMIFS(PASTE_DQS_TRACKER!$D:$D,PASTE_DQS_TRACKER!$C:$C,Swaps_wk!$AQ126,PASTE_DQS_TRACKER!$B:$B,Swaps_wk!AK$2,PASTE_DQS_TRACKER!$A:$A,"&gt;="&amp;$A$1,PASTE_DQS_TRACKER!$A:$A,"&lt;="&amp;$A$2)-SUMIFS(PASTE_DQS_TRACKER!$D:$D,PASTE_DQS_TRACKER!$C:$C,Swaps_wk!$AQ126,PASTE_DQS_TRACKER!$E:$E,Swaps_wk!AK$2,PASTE_DQS_TRACKER!$A:$A,"&gt;="&amp;$A$1,PASTE_DQS_TRACKER!$A:$A,"&lt;="&amp;$A$2)</f>
        <v>0</v>
      </c>
      <c r="AL126" s="6">
        <f>SUMIFS(PASTE_DQS_TRACKER!$D:$D,PASTE_DQS_TRACKER!$C:$C,Swaps_wk!$AQ126,PASTE_DQS_TRACKER!$B:$B,Swaps_wk!AL$2,PASTE_DQS_TRACKER!$A:$A,"&gt;="&amp;$A$1,PASTE_DQS_TRACKER!$A:$A,"&lt;="&amp;$A$2)-SUMIFS(PASTE_DQS_TRACKER!$D:$D,PASTE_DQS_TRACKER!$C:$C,Swaps_wk!$AQ126,PASTE_DQS_TRACKER!$E:$E,Swaps_wk!AL$2,PASTE_DQS_TRACKER!$A:$A,"&gt;="&amp;$A$1,PASTE_DQS_TRACKER!$A:$A,"&lt;="&amp;$A$2)</f>
        <v>0</v>
      </c>
      <c r="AM126" s="6">
        <f>SUMIFS(PASTE_DQS_TRACKER!$D:$D,PASTE_DQS_TRACKER!$C:$C,Swaps_wk!$AQ126,PASTE_DQS_TRACKER!$B:$B,Swaps_wk!AM$2,PASTE_DQS_TRACKER!$A:$A,"&gt;="&amp;$A$1,PASTE_DQS_TRACKER!$A:$A,"&lt;="&amp;$A$2)-SUMIFS(PASTE_DQS_TRACKER!$D:$D,PASTE_DQS_TRACKER!$C:$C,Swaps_wk!$AQ126,PASTE_DQS_TRACKER!$E:$E,Swaps_wk!AM$2,PASTE_DQS_TRACKER!$A:$A,"&gt;="&amp;$A$1,PASTE_DQS_TRACKER!$A:$A,"&lt;="&amp;$A$2)</f>
        <v>0</v>
      </c>
      <c r="AN126" s="6">
        <f>SUMIFS(PASTE_DQS_TRACKER!$D:$D,PASTE_DQS_TRACKER!$C:$C,Swaps_wk!$AQ126,PASTE_DQS_TRACKER!$B:$B,Swaps_wk!AN$2,PASTE_DQS_TRACKER!$A:$A,"&gt;="&amp;$A$1,PASTE_DQS_TRACKER!$A:$A,"&lt;="&amp;$A$2)-SUMIFS(PASTE_DQS_TRACKER!$D:$D,PASTE_DQS_TRACKER!$C:$C,Swaps_wk!$AQ126,PASTE_DQS_TRACKER!$E:$E,Swaps_wk!AN$2,PASTE_DQS_TRACKER!$A:$A,"&gt;="&amp;$A$1,PASTE_DQS_TRACKER!$A:$A,"&lt;="&amp;$A$2)</f>
        <v>0</v>
      </c>
      <c r="AO126" s="6">
        <f t="shared" si="2"/>
        <v>0</v>
      </c>
      <c r="AP126">
        <v>125</v>
      </c>
      <c r="AQ126" t="str">
        <f t="shared" si="4"/>
        <v>WHG/*7BKXAD</v>
      </c>
    </row>
    <row r="127" spans="1:43" x14ac:dyDescent="0.25">
      <c r="A127" t="s">
        <v>569</v>
      </c>
      <c r="B127" s="6">
        <f>SUMIFS(PASTE_DQS_TRACKER!$D:$D,PASTE_DQS_TRACKER!$C:$C,Swaps_wk!$AQ127,PASTE_DQS_TRACKER!$B:$B,Swaps_wk!B$2,PASTE_DQS_TRACKER!$A:$A,"&gt;="&amp;$A$1,PASTE_DQS_TRACKER!$A:$A,"&lt;="&amp;$A$2)-SUMIFS(PASTE_DQS_TRACKER!$D:$D,PASTE_DQS_TRACKER!$C:$C,Swaps_wk!$AQ127,PASTE_DQS_TRACKER!$E:$E,Swaps_wk!B$2,PASTE_DQS_TRACKER!$A:$A,"&gt;="&amp;$A$1,PASTE_DQS_TRACKER!$A:$A,"&lt;="&amp;$A$2)</f>
        <v>0</v>
      </c>
      <c r="C127" s="6">
        <f>SUMIFS(PASTE_DQS_TRACKER!$D:$D,PASTE_DQS_TRACKER!$C:$C,Swaps_wk!$AQ127,PASTE_DQS_TRACKER!$B:$B,Swaps_wk!C$2,PASTE_DQS_TRACKER!$A:$A,"&gt;="&amp;$A$1,PASTE_DQS_TRACKER!$A:$A,"&lt;="&amp;$A$2)-SUMIFS(PASTE_DQS_TRACKER!$D:$D,PASTE_DQS_TRACKER!$C:$C,Swaps_wk!$AQ127,PASTE_DQS_TRACKER!$E:$E,Swaps_wk!C$2,PASTE_DQS_TRACKER!$A:$A,"&gt;="&amp;$A$1,PASTE_DQS_TRACKER!$A:$A,"&lt;="&amp;$A$2)</f>
        <v>0</v>
      </c>
      <c r="D127" s="6">
        <f>SUMIFS(PASTE_DQS_TRACKER!$D:$D,PASTE_DQS_TRACKER!$C:$C,Swaps_wk!$AQ127,PASTE_DQS_TRACKER!$B:$B,Swaps_wk!D$2,PASTE_DQS_TRACKER!$A:$A,"&gt;="&amp;$A$1,PASTE_DQS_TRACKER!$A:$A,"&lt;="&amp;$A$2)-SUMIFS(PASTE_DQS_TRACKER!$D:$D,PASTE_DQS_TRACKER!$C:$C,Swaps_wk!$AQ127,PASTE_DQS_TRACKER!$E:$E,Swaps_wk!D$2,PASTE_DQS_TRACKER!$A:$A,"&gt;="&amp;$A$1,PASTE_DQS_TRACKER!$A:$A,"&lt;="&amp;$A$2)</f>
        <v>0</v>
      </c>
      <c r="E127" s="6">
        <f>SUMIFS(PASTE_DQS_TRACKER!$D:$D,PASTE_DQS_TRACKER!$C:$C,Swaps_wk!$AQ127,PASTE_DQS_TRACKER!$B:$B,Swaps_wk!E$2,PASTE_DQS_TRACKER!$A:$A,"&gt;="&amp;$A$1,PASTE_DQS_TRACKER!$A:$A,"&lt;="&amp;$A$2)-SUMIFS(PASTE_DQS_TRACKER!$D:$D,PASTE_DQS_TRACKER!$C:$C,Swaps_wk!$AQ127,PASTE_DQS_TRACKER!$E:$E,Swaps_wk!E$2,PASTE_DQS_TRACKER!$A:$A,"&gt;="&amp;$A$1,PASTE_DQS_TRACKER!$A:$A,"&lt;="&amp;$A$2)</f>
        <v>0</v>
      </c>
      <c r="F127" s="6">
        <f>SUMIFS(PASTE_DQS_TRACKER!$D:$D,PASTE_DQS_TRACKER!$C:$C,Swaps_wk!$AQ127,PASTE_DQS_TRACKER!$B:$B,Swaps_wk!F$2,PASTE_DQS_TRACKER!$A:$A,"&gt;="&amp;$A$1,PASTE_DQS_TRACKER!$A:$A,"&lt;="&amp;$A$2)-SUMIFS(PASTE_DQS_TRACKER!$D:$D,PASTE_DQS_TRACKER!$C:$C,Swaps_wk!$AQ127,PASTE_DQS_TRACKER!$E:$E,Swaps_wk!F$2,PASTE_DQS_TRACKER!$A:$A,"&gt;="&amp;$A$1,PASTE_DQS_TRACKER!$A:$A,"&lt;="&amp;$A$2)</f>
        <v>0</v>
      </c>
      <c r="G127" s="6">
        <f>SUMIFS(PASTE_DQS_TRACKER!$D:$D,PASTE_DQS_TRACKER!$C:$C,Swaps_wk!$AQ127,PASTE_DQS_TRACKER!$B:$B,Swaps_wk!G$2,PASTE_DQS_TRACKER!$A:$A,"&gt;="&amp;$A$1,PASTE_DQS_TRACKER!$A:$A,"&lt;="&amp;$A$2)-SUMIFS(PASTE_DQS_TRACKER!$D:$D,PASTE_DQS_TRACKER!$C:$C,Swaps_wk!$AQ127,PASTE_DQS_TRACKER!$E:$E,Swaps_wk!G$2,PASTE_DQS_TRACKER!$A:$A,"&gt;="&amp;$A$1,PASTE_DQS_TRACKER!$A:$A,"&lt;="&amp;$A$2)</f>
        <v>0</v>
      </c>
      <c r="H127" s="6">
        <f>SUMIFS(PASTE_DQS_TRACKER!$D:$D,PASTE_DQS_TRACKER!$C:$C,Swaps_wk!$AQ127,PASTE_DQS_TRACKER!$B:$B,Swaps_wk!H$2,PASTE_DQS_TRACKER!$A:$A,"&gt;="&amp;$A$1,PASTE_DQS_TRACKER!$A:$A,"&lt;="&amp;$A$2)-SUMIFS(PASTE_DQS_TRACKER!$D:$D,PASTE_DQS_TRACKER!$C:$C,Swaps_wk!$AQ127,PASTE_DQS_TRACKER!$E:$E,Swaps_wk!H$2,PASTE_DQS_TRACKER!$A:$A,"&gt;="&amp;$A$1,PASTE_DQS_TRACKER!$A:$A,"&lt;="&amp;$A$2)</f>
        <v>0</v>
      </c>
      <c r="I127" s="6">
        <f>SUMIFS(PASTE_DQS_TRACKER!$D:$D,PASTE_DQS_TRACKER!$C:$C,Swaps_wk!$AQ127,PASTE_DQS_TRACKER!$B:$B,Swaps_wk!I$2,PASTE_DQS_TRACKER!$A:$A,"&gt;="&amp;$A$1,PASTE_DQS_TRACKER!$A:$A,"&lt;="&amp;$A$2)-SUMIFS(PASTE_DQS_TRACKER!$D:$D,PASTE_DQS_TRACKER!$C:$C,Swaps_wk!$AQ127,PASTE_DQS_TRACKER!$E:$E,Swaps_wk!I$2,PASTE_DQS_TRACKER!$A:$A,"&gt;="&amp;$A$1,PASTE_DQS_TRACKER!$A:$A,"&lt;="&amp;$A$2)</f>
        <v>0</v>
      </c>
      <c r="J127" s="6">
        <f>SUMIFS(PASTE_DQS_TRACKER!$D:$D,PASTE_DQS_TRACKER!$C:$C,Swaps_wk!$AQ127,PASTE_DQS_TRACKER!$B:$B,Swaps_wk!J$2,PASTE_DQS_TRACKER!$A:$A,"&gt;="&amp;$A$1,PASTE_DQS_TRACKER!$A:$A,"&lt;="&amp;$A$2)-SUMIFS(PASTE_DQS_TRACKER!$D:$D,PASTE_DQS_TRACKER!$C:$C,Swaps_wk!$AQ127,PASTE_DQS_TRACKER!$E:$E,Swaps_wk!J$2,PASTE_DQS_TRACKER!$A:$A,"&gt;="&amp;$A$1,PASTE_DQS_TRACKER!$A:$A,"&lt;="&amp;$A$2)</f>
        <v>0</v>
      </c>
      <c r="K127" s="6">
        <f>SUMIFS(PASTE_DQS_TRACKER!$D:$D,PASTE_DQS_TRACKER!$C:$C,Swaps_wk!$AQ127,PASTE_DQS_TRACKER!$B:$B,Swaps_wk!K$2,PASTE_DQS_TRACKER!$A:$A,"&gt;="&amp;$A$1,PASTE_DQS_TRACKER!$A:$A,"&lt;="&amp;$A$2)-SUMIFS(PASTE_DQS_TRACKER!$D:$D,PASTE_DQS_TRACKER!$C:$C,Swaps_wk!$AQ127,PASTE_DQS_TRACKER!$E:$E,Swaps_wk!K$2,PASTE_DQS_TRACKER!$A:$A,"&gt;="&amp;$A$1,PASTE_DQS_TRACKER!$A:$A,"&lt;="&amp;$A$2)</f>
        <v>0</v>
      </c>
      <c r="L127" s="6">
        <f>SUMIFS(PASTE_DQS_TRACKER!$D:$D,PASTE_DQS_TRACKER!$C:$C,Swaps_wk!$AQ127,PASTE_DQS_TRACKER!$B:$B,Swaps_wk!L$2,PASTE_DQS_TRACKER!$A:$A,"&gt;="&amp;$A$1,PASTE_DQS_TRACKER!$A:$A,"&lt;="&amp;$A$2)-SUMIFS(PASTE_DQS_TRACKER!$D:$D,PASTE_DQS_TRACKER!$C:$C,Swaps_wk!$AQ127,PASTE_DQS_TRACKER!$E:$E,Swaps_wk!L$2,PASTE_DQS_TRACKER!$A:$A,"&gt;="&amp;$A$1,PASTE_DQS_TRACKER!$A:$A,"&lt;="&amp;$A$2)</f>
        <v>0</v>
      </c>
      <c r="M127" s="6">
        <f>SUMIFS(PASTE_DQS_TRACKER!$D:$D,PASTE_DQS_TRACKER!$C:$C,Swaps_wk!$AQ127,PASTE_DQS_TRACKER!$B:$B,Swaps_wk!M$2,PASTE_DQS_TRACKER!$A:$A,"&gt;="&amp;$A$1,PASTE_DQS_TRACKER!$A:$A,"&lt;="&amp;$A$2)-SUMIFS(PASTE_DQS_TRACKER!$D:$D,PASTE_DQS_TRACKER!$C:$C,Swaps_wk!$AQ127,PASTE_DQS_TRACKER!$E:$E,Swaps_wk!M$2,PASTE_DQS_TRACKER!$A:$A,"&gt;="&amp;$A$1,PASTE_DQS_TRACKER!$A:$A,"&lt;="&amp;$A$2)</f>
        <v>0</v>
      </c>
      <c r="N127" s="6">
        <f>SUMIFS(PASTE_DQS_TRACKER!$D:$D,PASTE_DQS_TRACKER!$C:$C,Swaps_wk!$AQ127,PASTE_DQS_TRACKER!$B:$B,Swaps_wk!N$2,PASTE_DQS_TRACKER!$A:$A,"&gt;="&amp;$A$1,PASTE_DQS_TRACKER!$A:$A,"&lt;="&amp;$A$2)-SUMIFS(PASTE_DQS_TRACKER!$D:$D,PASTE_DQS_TRACKER!$C:$C,Swaps_wk!$AQ127,PASTE_DQS_TRACKER!$E:$E,Swaps_wk!N$2,PASTE_DQS_TRACKER!$A:$A,"&gt;="&amp;$A$1,PASTE_DQS_TRACKER!$A:$A,"&lt;="&amp;$A$2)</f>
        <v>0</v>
      </c>
      <c r="O127" s="6">
        <f>SUMIFS(PASTE_DQS_TRACKER!$D:$D,PASTE_DQS_TRACKER!$C:$C,Swaps_wk!$AQ127,PASTE_DQS_TRACKER!$B:$B,Swaps_wk!O$2,PASTE_DQS_TRACKER!$A:$A,"&gt;="&amp;$A$1,PASTE_DQS_TRACKER!$A:$A,"&lt;="&amp;$A$2)-SUMIFS(PASTE_DQS_TRACKER!$D:$D,PASTE_DQS_TRACKER!$C:$C,Swaps_wk!$AQ127,PASTE_DQS_TRACKER!$E:$E,Swaps_wk!O$2,PASTE_DQS_TRACKER!$A:$A,"&gt;="&amp;$A$1,PASTE_DQS_TRACKER!$A:$A,"&lt;="&amp;$A$2)</f>
        <v>0</v>
      </c>
      <c r="P127" s="6">
        <f>SUMIFS(PASTE_DQS_TRACKER!$D:$D,PASTE_DQS_TRACKER!$C:$C,Swaps_wk!$AQ127,PASTE_DQS_TRACKER!$B:$B,Swaps_wk!P$2,PASTE_DQS_TRACKER!$A:$A,"&gt;="&amp;$A$1,PASTE_DQS_TRACKER!$A:$A,"&lt;="&amp;$A$2)-SUMIFS(PASTE_DQS_TRACKER!$D:$D,PASTE_DQS_TRACKER!$C:$C,Swaps_wk!$AQ127,PASTE_DQS_TRACKER!$E:$E,Swaps_wk!P$2,PASTE_DQS_TRACKER!$A:$A,"&gt;="&amp;$A$1,PASTE_DQS_TRACKER!$A:$A,"&lt;="&amp;$A$2)</f>
        <v>0</v>
      </c>
      <c r="Q127" s="6">
        <f>SUMIFS(PASTE_DQS_TRACKER!$D:$D,PASTE_DQS_TRACKER!$C:$C,Swaps_wk!$AQ127,PASTE_DQS_TRACKER!$B:$B,Swaps_wk!Q$2,PASTE_DQS_TRACKER!$A:$A,"&gt;="&amp;$A$1,PASTE_DQS_TRACKER!$A:$A,"&lt;="&amp;$A$2)-SUMIFS(PASTE_DQS_TRACKER!$D:$D,PASTE_DQS_TRACKER!$C:$C,Swaps_wk!$AQ127,PASTE_DQS_TRACKER!$E:$E,Swaps_wk!Q$2,PASTE_DQS_TRACKER!$A:$A,"&gt;="&amp;$A$1,PASTE_DQS_TRACKER!$A:$A,"&lt;="&amp;$A$2)</f>
        <v>0</v>
      </c>
      <c r="R127" s="6">
        <f>SUMIFS(PASTE_DQS_TRACKER!$D:$D,PASTE_DQS_TRACKER!$C:$C,Swaps_wk!$AQ127,PASTE_DQS_TRACKER!$B:$B,Swaps_wk!R$2,PASTE_DQS_TRACKER!$A:$A,"&gt;="&amp;$A$1,PASTE_DQS_TRACKER!$A:$A,"&lt;="&amp;$A$2)-SUMIFS(PASTE_DQS_TRACKER!$D:$D,PASTE_DQS_TRACKER!$C:$C,Swaps_wk!$AQ127,PASTE_DQS_TRACKER!$E:$E,Swaps_wk!R$2,PASTE_DQS_TRACKER!$A:$A,"&gt;="&amp;$A$1,PASTE_DQS_TRACKER!$A:$A,"&lt;="&amp;$A$2)</f>
        <v>0</v>
      </c>
      <c r="S127" s="6">
        <f>SUMIFS(PASTE_DQS_TRACKER!$D:$D,PASTE_DQS_TRACKER!$C:$C,Swaps_wk!$AQ127,PASTE_DQS_TRACKER!$B:$B,Swaps_wk!S$2,PASTE_DQS_TRACKER!$A:$A,"&gt;="&amp;$A$1,PASTE_DQS_TRACKER!$A:$A,"&lt;="&amp;$A$2)-SUMIFS(PASTE_DQS_TRACKER!$D:$D,PASTE_DQS_TRACKER!$C:$C,Swaps_wk!$AQ127,PASTE_DQS_TRACKER!$E:$E,Swaps_wk!S$2,PASTE_DQS_TRACKER!$A:$A,"&gt;="&amp;$A$1,PASTE_DQS_TRACKER!$A:$A,"&lt;="&amp;$A$2)</f>
        <v>0</v>
      </c>
      <c r="T127" s="6">
        <f>SUMIFS(PASTE_DQS_TRACKER!$D:$D,PASTE_DQS_TRACKER!$C:$C,Swaps_wk!$AQ127,PASTE_DQS_TRACKER!$B:$B,Swaps_wk!T$2,PASTE_DQS_TRACKER!$A:$A,"&gt;="&amp;$A$1,PASTE_DQS_TRACKER!$A:$A,"&lt;="&amp;$A$2)-SUMIFS(PASTE_DQS_TRACKER!$D:$D,PASTE_DQS_TRACKER!$C:$C,Swaps_wk!$AQ127,PASTE_DQS_TRACKER!$E:$E,Swaps_wk!T$2,PASTE_DQS_TRACKER!$A:$A,"&gt;="&amp;$A$1,PASTE_DQS_TRACKER!$A:$A,"&lt;="&amp;$A$2)</f>
        <v>0</v>
      </c>
      <c r="U127" s="6">
        <f>SUMIFS(PASTE_DQS_TRACKER!$D:$D,PASTE_DQS_TRACKER!$C:$C,Swaps_wk!$AQ127,PASTE_DQS_TRACKER!$B:$B,Swaps_wk!U$2,PASTE_DQS_TRACKER!$A:$A,"&gt;="&amp;$A$1,PASTE_DQS_TRACKER!$A:$A,"&lt;="&amp;$A$2)-SUMIFS(PASTE_DQS_TRACKER!$D:$D,PASTE_DQS_TRACKER!$C:$C,Swaps_wk!$AQ127,PASTE_DQS_TRACKER!$E:$E,Swaps_wk!U$2,PASTE_DQS_TRACKER!$A:$A,"&gt;="&amp;$A$1,PASTE_DQS_TRACKER!$A:$A,"&lt;="&amp;$A$2)</f>
        <v>0</v>
      </c>
      <c r="V127" s="6">
        <f>SUMIFS(PASTE_DQS_TRACKER!$D:$D,PASTE_DQS_TRACKER!$C:$C,Swaps_wk!$AQ127,PASTE_DQS_TRACKER!$B:$B,Swaps_wk!V$2,PASTE_DQS_TRACKER!$A:$A,"&gt;="&amp;$A$1,PASTE_DQS_TRACKER!$A:$A,"&lt;="&amp;$A$2)-SUMIFS(PASTE_DQS_TRACKER!$D:$D,PASTE_DQS_TRACKER!$C:$C,Swaps_wk!$AQ127,PASTE_DQS_TRACKER!$E:$E,Swaps_wk!V$2,PASTE_DQS_TRACKER!$A:$A,"&gt;="&amp;$A$1,PASTE_DQS_TRACKER!$A:$A,"&lt;="&amp;$A$2)</f>
        <v>0</v>
      </c>
      <c r="W127" s="6">
        <f>SUMIFS(PASTE_DQS_TRACKER!$D:$D,PASTE_DQS_TRACKER!$C:$C,Swaps_wk!$AQ127,PASTE_DQS_TRACKER!$B:$B,Swaps_wk!W$2,PASTE_DQS_TRACKER!$A:$A,"&gt;="&amp;$A$1,PASTE_DQS_TRACKER!$A:$A,"&lt;="&amp;$A$2)-SUMIFS(PASTE_DQS_TRACKER!$D:$D,PASTE_DQS_TRACKER!$C:$C,Swaps_wk!$AQ127,PASTE_DQS_TRACKER!$E:$E,Swaps_wk!W$2,PASTE_DQS_TRACKER!$A:$A,"&gt;="&amp;$A$1,PASTE_DQS_TRACKER!$A:$A,"&lt;="&amp;$A$2)</f>
        <v>0</v>
      </c>
      <c r="X127" s="6">
        <f>SUMIFS(PASTE_DQS_TRACKER!$D:$D,PASTE_DQS_TRACKER!$C:$C,Swaps_wk!$AQ127,PASTE_DQS_TRACKER!$B:$B,Swaps_wk!X$2,PASTE_DQS_TRACKER!$A:$A,"&gt;="&amp;$A$1,PASTE_DQS_TRACKER!$A:$A,"&lt;="&amp;$A$2)-SUMIFS(PASTE_DQS_TRACKER!$D:$D,PASTE_DQS_TRACKER!$C:$C,Swaps_wk!$AQ127,PASTE_DQS_TRACKER!$E:$E,Swaps_wk!X$2,PASTE_DQS_TRACKER!$A:$A,"&gt;="&amp;$A$1,PASTE_DQS_TRACKER!$A:$A,"&lt;="&amp;$A$2)</f>
        <v>0</v>
      </c>
      <c r="Y127" s="6">
        <f>SUMIFS(PASTE_DQS_TRACKER!$D:$D,PASTE_DQS_TRACKER!$C:$C,Swaps_wk!$AQ127,PASTE_DQS_TRACKER!$B:$B,Swaps_wk!Y$2,PASTE_DQS_TRACKER!$A:$A,"&gt;="&amp;$A$1,PASTE_DQS_TRACKER!$A:$A,"&lt;="&amp;$A$2)-SUMIFS(PASTE_DQS_TRACKER!$D:$D,PASTE_DQS_TRACKER!$C:$C,Swaps_wk!$AQ127,PASTE_DQS_TRACKER!$E:$E,Swaps_wk!Y$2,PASTE_DQS_TRACKER!$A:$A,"&gt;="&amp;$A$1,PASTE_DQS_TRACKER!$A:$A,"&lt;="&amp;$A$2)</f>
        <v>0</v>
      </c>
      <c r="Z127" s="6">
        <f>SUMIFS(PASTE_DQS_TRACKER!$D:$D,PASTE_DQS_TRACKER!$C:$C,Swaps_wk!$AQ127,PASTE_DQS_TRACKER!$B:$B,Swaps_wk!Z$2,PASTE_DQS_TRACKER!$A:$A,"&gt;="&amp;$A$1,PASTE_DQS_TRACKER!$A:$A,"&lt;="&amp;$A$2)-SUMIFS(PASTE_DQS_TRACKER!$D:$D,PASTE_DQS_TRACKER!$C:$C,Swaps_wk!$AQ127,PASTE_DQS_TRACKER!$E:$E,Swaps_wk!Z$2,PASTE_DQS_TRACKER!$A:$A,"&gt;="&amp;$A$1,PASTE_DQS_TRACKER!$A:$A,"&lt;="&amp;$A$2)</f>
        <v>0</v>
      </c>
      <c r="AA127" s="6">
        <f>SUMIFS(PASTE_DQS_TRACKER!$D:$D,PASTE_DQS_TRACKER!$C:$C,Swaps_wk!$AQ127,PASTE_DQS_TRACKER!$B:$B,Swaps_wk!AA$2,PASTE_DQS_TRACKER!$A:$A,"&gt;="&amp;$A$1,PASTE_DQS_TRACKER!$A:$A,"&lt;="&amp;$A$2)-SUMIFS(PASTE_DQS_TRACKER!$D:$D,PASTE_DQS_TRACKER!$C:$C,Swaps_wk!$AQ127,PASTE_DQS_TRACKER!$E:$E,Swaps_wk!AA$2,PASTE_DQS_TRACKER!$A:$A,"&gt;="&amp;$A$1,PASTE_DQS_TRACKER!$A:$A,"&lt;="&amp;$A$2)</f>
        <v>0</v>
      </c>
      <c r="AB127" s="6">
        <f>SUMIFS(PASTE_DQS_TRACKER!$D:$D,PASTE_DQS_TRACKER!$C:$C,Swaps_wk!$AQ127,PASTE_DQS_TRACKER!$B:$B,Swaps_wk!AB$2,PASTE_DQS_TRACKER!$A:$A,"&gt;="&amp;$A$1,PASTE_DQS_TRACKER!$A:$A,"&lt;="&amp;$A$2)-SUMIFS(PASTE_DQS_TRACKER!$D:$D,PASTE_DQS_TRACKER!$C:$C,Swaps_wk!$AQ127,PASTE_DQS_TRACKER!$E:$E,Swaps_wk!AB$2,PASTE_DQS_TRACKER!$A:$A,"&gt;="&amp;$A$1,PASTE_DQS_TRACKER!$A:$A,"&lt;="&amp;$A$2)</f>
        <v>0</v>
      </c>
      <c r="AC127" s="6">
        <f>SUMIFS(PASTE_DQS_TRACKER!$D:$D,PASTE_DQS_TRACKER!$C:$C,Swaps_wk!$AQ127,PASTE_DQS_TRACKER!$B:$B,Swaps_wk!AC$2,PASTE_DQS_TRACKER!$A:$A,"&gt;="&amp;$A$1,PASTE_DQS_TRACKER!$A:$A,"&lt;="&amp;$A$2)-SUMIFS(PASTE_DQS_TRACKER!$D:$D,PASTE_DQS_TRACKER!$C:$C,Swaps_wk!$AQ127,PASTE_DQS_TRACKER!$E:$E,Swaps_wk!AC$2,PASTE_DQS_TRACKER!$A:$A,"&gt;="&amp;$A$1,PASTE_DQS_TRACKER!$A:$A,"&lt;="&amp;$A$2)</f>
        <v>0</v>
      </c>
      <c r="AD127" s="6">
        <f>SUMIFS(PASTE_DQS_TRACKER!$D:$D,PASTE_DQS_TRACKER!$C:$C,Swaps_wk!$AQ127,PASTE_DQS_TRACKER!$B:$B,Swaps_wk!AD$2,PASTE_DQS_TRACKER!$A:$A,"&gt;="&amp;$A$1,PASTE_DQS_TRACKER!$A:$A,"&lt;="&amp;$A$2)-SUMIFS(PASTE_DQS_TRACKER!$D:$D,PASTE_DQS_TRACKER!$C:$C,Swaps_wk!$AQ127,PASTE_DQS_TRACKER!$E:$E,Swaps_wk!AD$2,PASTE_DQS_TRACKER!$A:$A,"&gt;="&amp;$A$1,PASTE_DQS_TRACKER!$A:$A,"&lt;="&amp;$A$2)</f>
        <v>0</v>
      </c>
      <c r="AE127" s="6">
        <f>SUMIFS(PASTE_DQS_TRACKER!$D:$D,PASTE_DQS_TRACKER!$C:$C,Swaps_wk!$AQ127,PASTE_DQS_TRACKER!$B:$B,Swaps_wk!AE$2,PASTE_DQS_TRACKER!$A:$A,"&gt;="&amp;$A$1,PASTE_DQS_TRACKER!$A:$A,"&lt;="&amp;$A$2)-SUMIFS(PASTE_DQS_TRACKER!$D:$D,PASTE_DQS_TRACKER!$C:$C,Swaps_wk!$AQ127,PASTE_DQS_TRACKER!$E:$E,Swaps_wk!AE$2,PASTE_DQS_TRACKER!$A:$A,"&gt;="&amp;$A$1,PASTE_DQS_TRACKER!$A:$A,"&lt;="&amp;$A$2)</f>
        <v>0</v>
      </c>
      <c r="AF127" s="6">
        <f>SUMIFS(PASTE_DQS_TRACKER!$D:$D,PASTE_DQS_TRACKER!$C:$C,Swaps_wk!$AQ127,PASTE_DQS_TRACKER!$B:$B,Swaps_wk!AF$2,PASTE_DQS_TRACKER!$A:$A,"&gt;="&amp;$A$1,PASTE_DQS_TRACKER!$A:$A,"&lt;="&amp;$A$2)-SUMIFS(PASTE_DQS_TRACKER!$D:$D,PASTE_DQS_TRACKER!$C:$C,Swaps_wk!$AQ127,PASTE_DQS_TRACKER!$E:$E,Swaps_wk!AF$2,PASTE_DQS_TRACKER!$A:$A,"&gt;="&amp;$A$1,PASTE_DQS_TRACKER!$A:$A,"&lt;="&amp;$A$2)</f>
        <v>0</v>
      </c>
      <c r="AG127" s="6">
        <f>SUMIFS(PASTE_DQS_TRACKER!$D:$D,PASTE_DQS_TRACKER!$C:$C,Swaps_wk!$AQ127,PASTE_DQS_TRACKER!$B:$B,Swaps_wk!AG$2,PASTE_DQS_TRACKER!$A:$A,"&gt;="&amp;$A$1,PASTE_DQS_TRACKER!$A:$A,"&lt;="&amp;$A$2)-SUMIFS(PASTE_DQS_TRACKER!$D:$D,PASTE_DQS_TRACKER!$C:$C,Swaps_wk!$AQ127,PASTE_DQS_TRACKER!$E:$E,Swaps_wk!AG$2,PASTE_DQS_TRACKER!$A:$A,"&gt;="&amp;$A$1,PASTE_DQS_TRACKER!$A:$A,"&lt;="&amp;$A$2)</f>
        <v>0</v>
      </c>
      <c r="AH127" s="6">
        <f>SUMIFS(PASTE_DQS_TRACKER!$D:$D,PASTE_DQS_TRACKER!$C:$C,Swaps_wk!$AQ127,PASTE_DQS_TRACKER!$B:$B,Swaps_wk!AH$2,PASTE_DQS_TRACKER!$A:$A,"&gt;="&amp;$A$1,PASTE_DQS_TRACKER!$A:$A,"&lt;="&amp;$A$2)-SUMIFS(PASTE_DQS_TRACKER!$D:$D,PASTE_DQS_TRACKER!$C:$C,Swaps_wk!$AQ127,PASTE_DQS_TRACKER!$E:$E,Swaps_wk!AH$2,PASTE_DQS_TRACKER!$A:$A,"&gt;="&amp;$A$1,PASTE_DQS_TRACKER!$A:$A,"&lt;="&amp;$A$2)</f>
        <v>0</v>
      </c>
      <c r="AI127" s="6">
        <f>SUMIFS(PASTE_DQS_TRACKER!$D:$D,PASTE_DQS_TRACKER!$C:$C,Swaps_wk!$AQ127,PASTE_DQS_TRACKER!$B:$B,Swaps_wk!AI$2,PASTE_DQS_TRACKER!$A:$A,"&gt;="&amp;$A$1,PASTE_DQS_TRACKER!$A:$A,"&lt;="&amp;$A$2)-SUMIFS(PASTE_DQS_TRACKER!$D:$D,PASTE_DQS_TRACKER!$C:$C,Swaps_wk!$AQ127,PASTE_DQS_TRACKER!$E:$E,Swaps_wk!AI$2,PASTE_DQS_TRACKER!$A:$A,"&gt;="&amp;$A$1,PASTE_DQS_TRACKER!$A:$A,"&lt;="&amp;$A$2)</f>
        <v>0</v>
      </c>
      <c r="AJ127" s="6">
        <f>SUMIFS(PASTE_DQS_TRACKER!$D:$D,PASTE_DQS_TRACKER!$C:$C,Swaps_wk!$AQ127,PASTE_DQS_TRACKER!$B:$B,Swaps_wk!AJ$2,PASTE_DQS_TRACKER!$A:$A,"&gt;="&amp;$A$1,PASTE_DQS_TRACKER!$A:$A,"&lt;="&amp;$A$2)-SUMIFS(PASTE_DQS_TRACKER!$D:$D,PASTE_DQS_TRACKER!$C:$C,Swaps_wk!$AQ127,PASTE_DQS_TRACKER!$E:$E,Swaps_wk!AJ$2,PASTE_DQS_TRACKER!$A:$A,"&gt;="&amp;$A$1,PASTE_DQS_TRACKER!$A:$A,"&lt;="&amp;$A$2)</f>
        <v>0</v>
      </c>
      <c r="AK127" s="6">
        <f>SUMIFS(PASTE_DQS_TRACKER!$D:$D,PASTE_DQS_TRACKER!$C:$C,Swaps_wk!$AQ127,PASTE_DQS_TRACKER!$B:$B,Swaps_wk!AK$2,PASTE_DQS_TRACKER!$A:$A,"&gt;="&amp;$A$1,PASTE_DQS_TRACKER!$A:$A,"&lt;="&amp;$A$2)-SUMIFS(PASTE_DQS_TRACKER!$D:$D,PASTE_DQS_TRACKER!$C:$C,Swaps_wk!$AQ127,PASTE_DQS_TRACKER!$E:$E,Swaps_wk!AK$2,PASTE_DQS_TRACKER!$A:$A,"&gt;="&amp;$A$1,PASTE_DQS_TRACKER!$A:$A,"&lt;="&amp;$A$2)</f>
        <v>0</v>
      </c>
      <c r="AL127" s="6">
        <f>SUMIFS(PASTE_DQS_TRACKER!$D:$D,PASTE_DQS_TRACKER!$C:$C,Swaps_wk!$AQ127,PASTE_DQS_TRACKER!$B:$B,Swaps_wk!AL$2,PASTE_DQS_TRACKER!$A:$A,"&gt;="&amp;$A$1,PASTE_DQS_TRACKER!$A:$A,"&lt;="&amp;$A$2)-SUMIFS(PASTE_DQS_TRACKER!$D:$D,PASTE_DQS_TRACKER!$C:$C,Swaps_wk!$AQ127,PASTE_DQS_TRACKER!$E:$E,Swaps_wk!AL$2,PASTE_DQS_TRACKER!$A:$A,"&gt;="&amp;$A$1,PASTE_DQS_TRACKER!$A:$A,"&lt;="&amp;$A$2)</f>
        <v>0</v>
      </c>
      <c r="AM127" s="6">
        <f>SUMIFS(PASTE_DQS_TRACKER!$D:$D,PASTE_DQS_TRACKER!$C:$C,Swaps_wk!$AQ127,PASTE_DQS_TRACKER!$B:$B,Swaps_wk!AM$2,PASTE_DQS_TRACKER!$A:$A,"&gt;="&amp;$A$1,PASTE_DQS_TRACKER!$A:$A,"&lt;="&amp;$A$2)-SUMIFS(PASTE_DQS_TRACKER!$D:$D,PASTE_DQS_TRACKER!$C:$C,Swaps_wk!$AQ127,PASTE_DQS_TRACKER!$E:$E,Swaps_wk!AM$2,PASTE_DQS_TRACKER!$A:$A,"&gt;="&amp;$A$1,PASTE_DQS_TRACKER!$A:$A,"&lt;="&amp;$A$2)</f>
        <v>0</v>
      </c>
      <c r="AN127" s="6">
        <f>SUMIFS(PASTE_DQS_TRACKER!$D:$D,PASTE_DQS_TRACKER!$C:$C,Swaps_wk!$AQ127,PASTE_DQS_TRACKER!$B:$B,Swaps_wk!AN$2,PASTE_DQS_TRACKER!$A:$A,"&gt;="&amp;$A$1,PASTE_DQS_TRACKER!$A:$A,"&lt;="&amp;$A$2)-SUMIFS(PASTE_DQS_TRACKER!$D:$D,PASTE_DQS_TRACKER!$C:$C,Swaps_wk!$AQ127,PASTE_DQS_TRACKER!$E:$E,Swaps_wk!AN$2,PASTE_DQS_TRACKER!$A:$A,"&gt;="&amp;$A$1,PASTE_DQS_TRACKER!$A:$A,"&lt;="&amp;$A$2)</f>
        <v>0</v>
      </c>
      <c r="AO127" s="6">
        <f t="shared" si="2"/>
        <v>0</v>
      </c>
      <c r="AP127">
        <v>126</v>
      </c>
      <c r="AQ127" t="str">
        <f t="shared" si="4"/>
        <v>WHG/*7D.</v>
      </c>
    </row>
    <row r="128" spans="1:43" x14ac:dyDescent="0.25">
      <c r="A128" t="s">
        <v>357</v>
      </c>
      <c r="B128" s="6">
        <f>SUMIFS(PASTE_DQS_TRACKER!$D:$D,PASTE_DQS_TRACKER!$C:$C,Swaps_wk!$AQ128,PASTE_DQS_TRACKER!$B:$B,Swaps_wk!B$2,PASTE_DQS_TRACKER!$A:$A,"&gt;="&amp;$A$1,PASTE_DQS_TRACKER!$A:$A,"&lt;="&amp;$A$2)-SUMIFS(PASTE_DQS_TRACKER!$D:$D,PASTE_DQS_TRACKER!$C:$C,Swaps_wk!$AQ128,PASTE_DQS_TRACKER!$E:$E,Swaps_wk!B$2,PASTE_DQS_TRACKER!$A:$A,"&gt;="&amp;$A$1,PASTE_DQS_TRACKER!$A:$A,"&lt;="&amp;$A$2)</f>
        <v>0</v>
      </c>
      <c r="C128" s="6">
        <f>SUMIFS(PASTE_DQS_TRACKER!$D:$D,PASTE_DQS_TRACKER!$C:$C,Swaps_wk!$AQ128,PASTE_DQS_TRACKER!$B:$B,Swaps_wk!C$2,PASTE_DQS_TRACKER!$A:$A,"&gt;="&amp;$A$1,PASTE_DQS_TRACKER!$A:$A,"&lt;="&amp;$A$2)-SUMIFS(PASTE_DQS_TRACKER!$D:$D,PASTE_DQS_TRACKER!$C:$C,Swaps_wk!$AQ128,PASTE_DQS_TRACKER!$E:$E,Swaps_wk!C$2,PASTE_DQS_TRACKER!$A:$A,"&gt;="&amp;$A$1,PASTE_DQS_TRACKER!$A:$A,"&lt;="&amp;$A$2)</f>
        <v>0</v>
      </c>
      <c r="D128" s="6">
        <f>SUMIFS(PASTE_DQS_TRACKER!$D:$D,PASTE_DQS_TRACKER!$C:$C,Swaps_wk!$AQ128,PASTE_DQS_TRACKER!$B:$B,Swaps_wk!D$2,PASTE_DQS_TRACKER!$A:$A,"&gt;="&amp;$A$1,PASTE_DQS_TRACKER!$A:$A,"&lt;="&amp;$A$2)-SUMIFS(PASTE_DQS_TRACKER!$D:$D,PASTE_DQS_TRACKER!$C:$C,Swaps_wk!$AQ128,PASTE_DQS_TRACKER!$E:$E,Swaps_wk!D$2,PASTE_DQS_TRACKER!$A:$A,"&gt;="&amp;$A$1,PASTE_DQS_TRACKER!$A:$A,"&lt;="&amp;$A$2)</f>
        <v>0</v>
      </c>
      <c r="E128" s="6">
        <f>SUMIFS(PASTE_DQS_TRACKER!$D:$D,PASTE_DQS_TRACKER!$C:$C,Swaps_wk!$AQ128,PASTE_DQS_TRACKER!$B:$B,Swaps_wk!E$2,PASTE_DQS_TRACKER!$A:$A,"&gt;="&amp;$A$1,PASTE_DQS_TRACKER!$A:$A,"&lt;="&amp;$A$2)-SUMIFS(PASTE_DQS_TRACKER!$D:$D,PASTE_DQS_TRACKER!$C:$C,Swaps_wk!$AQ128,PASTE_DQS_TRACKER!$E:$E,Swaps_wk!E$2,PASTE_DQS_TRACKER!$A:$A,"&gt;="&amp;$A$1,PASTE_DQS_TRACKER!$A:$A,"&lt;="&amp;$A$2)</f>
        <v>0</v>
      </c>
      <c r="F128" s="6">
        <f>SUMIFS(PASTE_DQS_TRACKER!$D:$D,PASTE_DQS_TRACKER!$C:$C,Swaps_wk!$AQ128,PASTE_DQS_TRACKER!$B:$B,Swaps_wk!F$2,PASTE_DQS_TRACKER!$A:$A,"&gt;="&amp;$A$1,PASTE_DQS_TRACKER!$A:$A,"&lt;="&amp;$A$2)-SUMIFS(PASTE_DQS_TRACKER!$D:$D,PASTE_DQS_TRACKER!$C:$C,Swaps_wk!$AQ128,PASTE_DQS_TRACKER!$E:$E,Swaps_wk!F$2,PASTE_DQS_TRACKER!$A:$A,"&gt;="&amp;$A$1,PASTE_DQS_TRACKER!$A:$A,"&lt;="&amp;$A$2)</f>
        <v>0</v>
      </c>
      <c r="G128" s="6">
        <f>SUMIFS(PASTE_DQS_TRACKER!$D:$D,PASTE_DQS_TRACKER!$C:$C,Swaps_wk!$AQ128,PASTE_DQS_TRACKER!$B:$B,Swaps_wk!G$2,PASTE_DQS_TRACKER!$A:$A,"&gt;="&amp;$A$1,PASTE_DQS_TRACKER!$A:$A,"&lt;="&amp;$A$2)-SUMIFS(PASTE_DQS_TRACKER!$D:$D,PASTE_DQS_TRACKER!$C:$C,Swaps_wk!$AQ128,PASTE_DQS_TRACKER!$E:$E,Swaps_wk!G$2,PASTE_DQS_TRACKER!$A:$A,"&gt;="&amp;$A$1,PASTE_DQS_TRACKER!$A:$A,"&lt;="&amp;$A$2)</f>
        <v>0</v>
      </c>
      <c r="H128" s="6">
        <f>SUMIFS(PASTE_DQS_TRACKER!$D:$D,PASTE_DQS_TRACKER!$C:$C,Swaps_wk!$AQ128,PASTE_DQS_TRACKER!$B:$B,Swaps_wk!H$2,PASTE_DQS_TRACKER!$A:$A,"&gt;="&amp;$A$1,PASTE_DQS_TRACKER!$A:$A,"&lt;="&amp;$A$2)-SUMIFS(PASTE_DQS_TRACKER!$D:$D,PASTE_DQS_TRACKER!$C:$C,Swaps_wk!$AQ128,PASTE_DQS_TRACKER!$E:$E,Swaps_wk!H$2,PASTE_DQS_TRACKER!$A:$A,"&gt;="&amp;$A$1,PASTE_DQS_TRACKER!$A:$A,"&lt;="&amp;$A$2)</f>
        <v>0</v>
      </c>
      <c r="I128" s="6">
        <f>SUMIFS(PASTE_DQS_TRACKER!$D:$D,PASTE_DQS_TRACKER!$C:$C,Swaps_wk!$AQ128,PASTE_DQS_TRACKER!$B:$B,Swaps_wk!I$2,PASTE_DQS_TRACKER!$A:$A,"&gt;="&amp;$A$1,PASTE_DQS_TRACKER!$A:$A,"&lt;="&amp;$A$2)-SUMIFS(PASTE_DQS_TRACKER!$D:$D,PASTE_DQS_TRACKER!$C:$C,Swaps_wk!$AQ128,PASTE_DQS_TRACKER!$E:$E,Swaps_wk!I$2,PASTE_DQS_TRACKER!$A:$A,"&gt;="&amp;$A$1,PASTE_DQS_TRACKER!$A:$A,"&lt;="&amp;$A$2)</f>
        <v>0</v>
      </c>
      <c r="J128" s="6">
        <f>SUMIFS(PASTE_DQS_TRACKER!$D:$D,PASTE_DQS_TRACKER!$C:$C,Swaps_wk!$AQ128,PASTE_DQS_TRACKER!$B:$B,Swaps_wk!J$2,PASTE_DQS_TRACKER!$A:$A,"&gt;="&amp;$A$1,PASTE_DQS_TRACKER!$A:$A,"&lt;="&amp;$A$2)-SUMIFS(PASTE_DQS_TRACKER!$D:$D,PASTE_DQS_TRACKER!$C:$C,Swaps_wk!$AQ128,PASTE_DQS_TRACKER!$E:$E,Swaps_wk!J$2,PASTE_DQS_TRACKER!$A:$A,"&gt;="&amp;$A$1,PASTE_DQS_TRACKER!$A:$A,"&lt;="&amp;$A$2)</f>
        <v>0</v>
      </c>
      <c r="K128" s="6">
        <f>SUMIFS(PASTE_DQS_TRACKER!$D:$D,PASTE_DQS_TRACKER!$C:$C,Swaps_wk!$AQ128,PASTE_DQS_TRACKER!$B:$B,Swaps_wk!K$2,PASTE_DQS_TRACKER!$A:$A,"&gt;="&amp;$A$1,PASTE_DQS_TRACKER!$A:$A,"&lt;="&amp;$A$2)-SUMIFS(PASTE_DQS_TRACKER!$D:$D,PASTE_DQS_TRACKER!$C:$C,Swaps_wk!$AQ128,PASTE_DQS_TRACKER!$E:$E,Swaps_wk!K$2,PASTE_DQS_TRACKER!$A:$A,"&gt;="&amp;$A$1,PASTE_DQS_TRACKER!$A:$A,"&lt;="&amp;$A$2)</f>
        <v>0</v>
      </c>
      <c r="L128" s="6">
        <f>SUMIFS(PASTE_DQS_TRACKER!$D:$D,PASTE_DQS_TRACKER!$C:$C,Swaps_wk!$AQ128,PASTE_DQS_TRACKER!$B:$B,Swaps_wk!L$2,PASTE_DQS_TRACKER!$A:$A,"&gt;="&amp;$A$1,PASTE_DQS_TRACKER!$A:$A,"&lt;="&amp;$A$2)-SUMIFS(PASTE_DQS_TRACKER!$D:$D,PASTE_DQS_TRACKER!$C:$C,Swaps_wk!$AQ128,PASTE_DQS_TRACKER!$E:$E,Swaps_wk!L$2,PASTE_DQS_TRACKER!$A:$A,"&gt;="&amp;$A$1,PASTE_DQS_TRACKER!$A:$A,"&lt;="&amp;$A$2)</f>
        <v>0</v>
      </c>
      <c r="M128" s="6">
        <f>SUMIFS(PASTE_DQS_TRACKER!$D:$D,PASTE_DQS_TRACKER!$C:$C,Swaps_wk!$AQ128,PASTE_DQS_TRACKER!$B:$B,Swaps_wk!M$2,PASTE_DQS_TRACKER!$A:$A,"&gt;="&amp;$A$1,PASTE_DQS_TRACKER!$A:$A,"&lt;="&amp;$A$2)-SUMIFS(PASTE_DQS_TRACKER!$D:$D,PASTE_DQS_TRACKER!$C:$C,Swaps_wk!$AQ128,PASTE_DQS_TRACKER!$E:$E,Swaps_wk!M$2,PASTE_DQS_TRACKER!$A:$A,"&gt;="&amp;$A$1,PASTE_DQS_TRACKER!$A:$A,"&lt;="&amp;$A$2)</f>
        <v>0</v>
      </c>
      <c r="N128" s="6">
        <f>SUMIFS(PASTE_DQS_TRACKER!$D:$D,PASTE_DQS_TRACKER!$C:$C,Swaps_wk!$AQ128,PASTE_DQS_TRACKER!$B:$B,Swaps_wk!N$2,PASTE_DQS_TRACKER!$A:$A,"&gt;="&amp;$A$1,PASTE_DQS_TRACKER!$A:$A,"&lt;="&amp;$A$2)-SUMIFS(PASTE_DQS_TRACKER!$D:$D,PASTE_DQS_TRACKER!$C:$C,Swaps_wk!$AQ128,PASTE_DQS_TRACKER!$E:$E,Swaps_wk!N$2,PASTE_DQS_TRACKER!$A:$A,"&gt;="&amp;$A$1,PASTE_DQS_TRACKER!$A:$A,"&lt;="&amp;$A$2)</f>
        <v>0</v>
      </c>
      <c r="O128" s="6">
        <f>SUMIFS(PASTE_DQS_TRACKER!$D:$D,PASTE_DQS_TRACKER!$C:$C,Swaps_wk!$AQ128,PASTE_DQS_TRACKER!$B:$B,Swaps_wk!O$2,PASTE_DQS_TRACKER!$A:$A,"&gt;="&amp;$A$1,PASTE_DQS_TRACKER!$A:$A,"&lt;="&amp;$A$2)-SUMIFS(PASTE_DQS_TRACKER!$D:$D,PASTE_DQS_TRACKER!$C:$C,Swaps_wk!$AQ128,PASTE_DQS_TRACKER!$E:$E,Swaps_wk!O$2,PASTE_DQS_TRACKER!$A:$A,"&gt;="&amp;$A$1,PASTE_DQS_TRACKER!$A:$A,"&lt;="&amp;$A$2)</f>
        <v>0</v>
      </c>
      <c r="P128" s="6">
        <f>SUMIFS(PASTE_DQS_TRACKER!$D:$D,PASTE_DQS_TRACKER!$C:$C,Swaps_wk!$AQ128,PASTE_DQS_TRACKER!$B:$B,Swaps_wk!P$2,PASTE_DQS_TRACKER!$A:$A,"&gt;="&amp;$A$1,PASTE_DQS_TRACKER!$A:$A,"&lt;="&amp;$A$2)-SUMIFS(PASTE_DQS_TRACKER!$D:$D,PASTE_DQS_TRACKER!$C:$C,Swaps_wk!$AQ128,PASTE_DQS_TRACKER!$E:$E,Swaps_wk!P$2,PASTE_DQS_TRACKER!$A:$A,"&gt;="&amp;$A$1,PASTE_DQS_TRACKER!$A:$A,"&lt;="&amp;$A$2)</f>
        <v>0</v>
      </c>
      <c r="Q128" s="6">
        <f>SUMIFS(PASTE_DQS_TRACKER!$D:$D,PASTE_DQS_TRACKER!$C:$C,Swaps_wk!$AQ128,PASTE_DQS_TRACKER!$B:$B,Swaps_wk!Q$2,PASTE_DQS_TRACKER!$A:$A,"&gt;="&amp;$A$1,PASTE_DQS_TRACKER!$A:$A,"&lt;="&amp;$A$2)-SUMIFS(PASTE_DQS_TRACKER!$D:$D,PASTE_DQS_TRACKER!$C:$C,Swaps_wk!$AQ128,PASTE_DQS_TRACKER!$E:$E,Swaps_wk!Q$2,PASTE_DQS_TRACKER!$A:$A,"&gt;="&amp;$A$1,PASTE_DQS_TRACKER!$A:$A,"&lt;="&amp;$A$2)</f>
        <v>0</v>
      </c>
      <c r="R128" s="6">
        <f>SUMIFS(PASTE_DQS_TRACKER!$D:$D,PASTE_DQS_TRACKER!$C:$C,Swaps_wk!$AQ128,PASTE_DQS_TRACKER!$B:$B,Swaps_wk!R$2,PASTE_DQS_TRACKER!$A:$A,"&gt;="&amp;$A$1,PASTE_DQS_TRACKER!$A:$A,"&lt;="&amp;$A$2)-SUMIFS(PASTE_DQS_TRACKER!$D:$D,PASTE_DQS_TRACKER!$C:$C,Swaps_wk!$AQ128,PASTE_DQS_TRACKER!$E:$E,Swaps_wk!R$2,PASTE_DQS_TRACKER!$A:$A,"&gt;="&amp;$A$1,PASTE_DQS_TRACKER!$A:$A,"&lt;="&amp;$A$2)</f>
        <v>0</v>
      </c>
      <c r="S128" s="6">
        <f>SUMIFS(PASTE_DQS_TRACKER!$D:$D,PASTE_DQS_TRACKER!$C:$C,Swaps_wk!$AQ128,PASTE_DQS_TRACKER!$B:$B,Swaps_wk!S$2,PASTE_DQS_TRACKER!$A:$A,"&gt;="&amp;$A$1,PASTE_DQS_TRACKER!$A:$A,"&lt;="&amp;$A$2)-SUMIFS(PASTE_DQS_TRACKER!$D:$D,PASTE_DQS_TRACKER!$C:$C,Swaps_wk!$AQ128,PASTE_DQS_TRACKER!$E:$E,Swaps_wk!S$2,PASTE_DQS_TRACKER!$A:$A,"&gt;="&amp;$A$1,PASTE_DQS_TRACKER!$A:$A,"&lt;="&amp;$A$2)</f>
        <v>0</v>
      </c>
      <c r="T128" s="6">
        <f>SUMIFS(PASTE_DQS_TRACKER!$D:$D,PASTE_DQS_TRACKER!$C:$C,Swaps_wk!$AQ128,PASTE_DQS_TRACKER!$B:$B,Swaps_wk!T$2,PASTE_DQS_TRACKER!$A:$A,"&gt;="&amp;$A$1,PASTE_DQS_TRACKER!$A:$A,"&lt;="&amp;$A$2)-SUMIFS(PASTE_DQS_TRACKER!$D:$D,PASTE_DQS_TRACKER!$C:$C,Swaps_wk!$AQ128,PASTE_DQS_TRACKER!$E:$E,Swaps_wk!T$2,PASTE_DQS_TRACKER!$A:$A,"&gt;="&amp;$A$1,PASTE_DQS_TRACKER!$A:$A,"&lt;="&amp;$A$2)</f>
        <v>0</v>
      </c>
      <c r="U128" s="6">
        <f>SUMIFS(PASTE_DQS_TRACKER!$D:$D,PASTE_DQS_TRACKER!$C:$C,Swaps_wk!$AQ128,PASTE_DQS_TRACKER!$B:$B,Swaps_wk!U$2,PASTE_DQS_TRACKER!$A:$A,"&gt;="&amp;$A$1,PASTE_DQS_TRACKER!$A:$A,"&lt;="&amp;$A$2)-SUMIFS(PASTE_DQS_TRACKER!$D:$D,PASTE_DQS_TRACKER!$C:$C,Swaps_wk!$AQ128,PASTE_DQS_TRACKER!$E:$E,Swaps_wk!U$2,PASTE_DQS_TRACKER!$A:$A,"&gt;="&amp;$A$1,PASTE_DQS_TRACKER!$A:$A,"&lt;="&amp;$A$2)</f>
        <v>0</v>
      </c>
      <c r="V128" s="6">
        <f>SUMIFS(PASTE_DQS_TRACKER!$D:$D,PASTE_DQS_TRACKER!$C:$C,Swaps_wk!$AQ128,PASTE_DQS_TRACKER!$B:$B,Swaps_wk!V$2,PASTE_DQS_TRACKER!$A:$A,"&gt;="&amp;$A$1,PASTE_DQS_TRACKER!$A:$A,"&lt;="&amp;$A$2)-SUMIFS(PASTE_DQS_TRACKER!$D:$D,PASTE_DQS_TRACKER!$C:$C,Swaps_wk!$AQ128,PASTE_DQS_TRACKER!$E:$E,Swaps_wk!V$2,PASTE_DQS_TRACKER!$A:$A,"&gt;="&amp;$A$1,PASTE_DQS_TRACKER!$A:$A,"&lt;="&amp;$A$2)</f>
        <v>0</v>
      </c>
      <c r="W128" s="6">
        <f>SUMIFS(PASTE_DQS_TRACKER!$D:$D,PASTE_DQS_TRACKER!$C:$C,Swaps_wk!$AQ128,PASTE_DQS_TRACKER!$B:$B,Swaps_wk!W$2,PASTE_DQS_TRACKER!$A:$A,"&gt;="&amp;$A$1,PASTE_DQS_TRACKER!$A:$A,"&lt;="&amp;$A$2)-SUMIFS(PASTE_DQS_TRACKER!$D:$D,PASTE_DQS_TRACKER!$C:$C,Swaps_wk!$AQ128,PASTE_DQS_TRACKER!$E:$E,Swaps_wk!W$2,PASTE_DQS_TRACKER!$A:$A,"&gt;="&amp;$A$1,PASTE_DQS_TRACKER!$A:$A,"&lt;="&amp;$A$2)</f>
        <v>0</v>
      </c>
      <c r="X128" s="6">
        <f>SUMIFS(PASTE_DQS_TRACKER!$D:$D,PASTE_DQS_TRACKER!$C:$C,Swaps_wk!$AQ128,PASTE_DQS_TRACKER!$B:$B,Swaps_wk!X$2,PASTE_DQS_TRACKER!$A:$A,"&gt;="&amp;$A$1,PASTE_DQS_TRACKER!$A:$A,"&lt;="&amp;$A$2)-SUMIFS(PASTE_DQS_TRACKER!$D:$D,PASTE_DQS_TRACKER!$C:$C,Swaps_wk!$AQ128,PASTE_DQS_TRACKER!$E:$E,Swaps_wk!X$2,PASTE_DQS_TRACKER!$A:$A,"&gt;="&amp;$A$1,PASTE_DQS_TRACKER!$A:$A,"&lt;="&amp;$A$2)</f>
        <v>0</v>
      </c>
      <c r="Y128" s="6">
        <f>SUMIFS(PASTE_DQS_TRACKER!$D:$D,PASTE_DQS_TRACKER!$C:$C,Swaps_wk!$AQ128,PASTE_DQS_TRACKER!$B:$B,Swaps_wk!Y$2,PASTE_DQS_TRACKER!$A:$A,"&gt;="&amp;$A$1,PASTE_DQS_TRACKER!$A:$A,"&lt;="&amp;$A$2)-SUMIFS(PASTE_DQS_TRACKER!$D:$D,PASTE_DQS_TRACKER!$C:$C,Swaps_wk!$AQ128,PASTE_DQS_TRACKER!$E:$E,Swaps_wk!Y$2,PASTE_DQS_TRACKER!$A:$A,"&gt;="&amp;$A$1,PASTE_DQS_TRACKER!$A:$A,"&lt;="&amp;$A$2)</f>
        <v>0</v>
      </c>
      <c r="Z128" s="6">
        <f>SUMIFS(PASTE_DQS_TRACKER!$D:$D,PASTE_DQS_TRACKER!$C:$C,Swaps_wk!$AQ128,PASTE_DQS_TRACKER!$B:$B,Swaps_wk!Z$2,PASTE_DQS_TRACKER!$A:$A,"&gt;="&amp;$A$1,PASTE_DQS_TRACKER!$A:$A,"&lt;="&amp;$A$2)-SUMIFS(PASTE_DQS_TRACKER!$D:$D,PASTE_DQS_TRACKER!$C:$C,Swaps_wk!$AQ128,PASTE_DQS_TRACKER!$E:$E,Swaps_wk!Z$2,PASTE_DQS_TRACKER!$A:$A,"&gt;="&amp;$A$1,PASTE_DQS_TRACKER!$A:$A,"&lt;="&amp;$A$2)</f>
        <v>0</v>
      </c>
      <c r="AA128" s="6">
        <f>SUMIFS(PASTE_DQS_TRACKER!$D:$D,PASTE_DQS_TRACKER!$C:$C,Swaps_wk!$AQ128,PASTE_DQS_TRACKER!$B:$B,Swaps_wk!AA$2,PASTE_DQS_TRACKER!$A:$A,"&gt;="&amp;$A$1,PASTE_DQS_TRACKER!$A:$A,"&lt;="&amp;$A$2)-SUMIFS(PASTE_DQS_TRACKER!$D:$D,PASTE_DQS_TRACKER!$C:$C,Swaps_wk!$AQ128,PASTE_DQS_TRACKER!$E:$E,Swaps_wk!AA$2,PASTE_DQS_TRACKER!$A:$A,"&gt;="&amp;$A$1,PASTE_DQS_TRACKER!$A:$A,"&lt;="&amp;$A$2)</f>
        <v>0</v>
      </c>
      <c r="AB128" s="6">
        <f>SUMIFS(PASTE_DQS_TRACKER!$D:$D,PASTE_DQS_TRACKER!$C:$C,Swaps_wk!$AQ128,PASTE_DQS_TRACKER!$B:$B,Swaps_wk!AB$2,PASTE_DQS_TRACKER!$A:$A,"&gt;="&amp;$A$1,PASTE_DQS_TRACKER!$A:$A,"&lt;="&amp;$A$2)-SUMIFS(PASTE_DQS_TRACKER!$D:$D,PASTE_DQS_TRACKER!$C:$C,Swaps_wk!$AQ128,PASTE_DQS_TRACKER!$E:$E,Swaps_wk!AB$2,PASTE_DQS_TRACKER!$A:$A,"&gt;="&amp;$A$1,PASTE_DQS_TRACKER!$A:$A,"&lt;="&amp;$A$2)</f>
        <v>0</v>
      </c>
      <c r="AC128" s="6">
        <f>SUMIFS(PASTE_DQS_TRACKER!$D:$D,PASTE_DQS_TRACKER!$C:$C,Swaps_wk!$AQ128,PASTE_DQS_TRACKER!$B:$B,Swaps_wk!AC$2,PASTE_DQS_TRACKER!$A:$A,"&gt;="&amp;$A$1,PASTE_DQS_TRACKER!$A:$A,"&lt;="&amp;$A$2)-SUMIFS(PASTE_DQS_TRACKER!$D:$D,PASTE_DQS_TRACKER!$C:$C,Swaps_wk!$AQ128,PASTE_DQS_TRACKER!$E:$E,Swaps_wk!AC$2,PASTE_DQS_TRACKER!$A:$A,"&gt;="&amp;$A$1,PASTE_DQS_TRACKER!$A:$A,"&lt;="&amp;$A$2)</f>
        <v>0</v>
      </c>
      <c r="AD128" s="6">
        <f>SUMIFS(PASTE_DQS_TRACKER!$D:$D,PASTE_DQS_TRACKER!$C:$C,Swaps_wk!$AQ128,PASTE_DQS_TRACKER!$B:$B,Swaps_wk!AD$2,PASTE_DQS_TRACKER!$A:$A,"&gt;="&amp;$A$1,PASTE_DQS_TRACKER!$A:$A,"&lt;="&amp;$A$2)-SUMIFS(PASTE_DQS_TRACKER!$D:$D,PASTE_DQS_TRACKER!$C:$C,Swaps_wk!$AQ128,PASTE_DQS_TRACKER!$E:$E,Swaps_wk!AD$2,PASTE_DQS_TRACKER!$A:$A,"&gt;="&amp;$A$1,PASTE_DQS_TRACKER!$A:$A,"&lt;="&amp;$A$2)</f>
        <v>0</v>
      </c>
      <c r="AE128" s="6">
        <f>SUMIFS(PASTE_DQS_TRACKER!$D:$D,PASTE_DQS_TRACKER!$C:$C,Swaps_wk!$AQ128,PASTE_DQS_TRACKER!$B:$B,Swaps_wk!AE$2,PASTE_DQS_TRACKER!$A:$A,"&gt;="&amp;$A$1,PASTE_DQS_TRACKER!$A:$A,"&lt;="&amp;$A$2)-SUMIFS(PASTE_DQS_TRACKER!$D:$D,PASTE_DQS_TRACKER!$C:$C,Swaps_wk!$AQ128,PASTE_DQS_TRACKER!$E:$E,Swaps_wk!AE$2,PASTE_DQS_TRACKER!$A:$A,"&gt;="&amp;$A$1,PASTE_DQS_TRACKER!$A:$A,"&lt;="&amp;$A$2)</f>
        <v>0</v>
      </c>
      <c r="AF128" s="6">
        <f>SUMIFS(PASTE_DQS_TRACKER!$D:$D,PASTE_DQS_TRACKER!$C:$C,Swaps_wk!$AQ128,PASTE_DQS_TRACKER!$B:$B,Swaps_wk!AF$2,PASTE_DQS_TRACKER!$A:$A,"&gt;="&amp;$A$1,PASTE_DQS_TRACKER!$A:$A,"&lt;="&amp;$A$2)-SUMIFS(PASTE_DQS_TRACKER!$D:$D,PASTE_DQS_TRACKER!$C:$C,Swaps_wk!$AQ128,PASTE_DQS_TRACKER!$E:$E,Swaps_wk!AF$2,PASTE_DQS_TRACKER!$A:$A,"&gt;="&amp;$A$1,PASTE_DQS_TRACKER!$A:$A,"&lt;="&amp;$A$2)</f>
        <v>0</v>
      </c>
      <c r="AG128" s="6">
        <f>SUMIFS(PASTE_DQS_TRACKER!$D:$D,PASTE_DQS_TRACKER!$C:$C,Swaps_wk!$AQ128,PASTE_DQS_TRACKER!$B:$B,Swaps_wk!AG$2,PASTE_DQS_TRACKER!$A:$A,"&gt;="&amp;$A$1,PASTE_DQS_TRACKER!$A:$A,"&lt;="&amp;$A$2)-SUMIFS(PASTE_DQS_TRACKER!$D:$D,PASTE_DQS_TRACKER!$C:$C,Swaps_wk!$AQ128,PASTE_DQS_TRACKER!$E:$E,Swaps_wk!AG$2,PASTE_DQS_TRACKER!$A:$A,"&gt;="&amp;$A$1,PASTE_DQS_TRACKER!$A:$A,"&lt;="&amp;$A$2)</f>
        <v>0</v>
      </c>
      <c r="AH128" s="6">
        <f>SUMIFS(PASTE_DQS_TRACKER!$D:$D,PASTE_DQS_TRACKER!$C:$C,Swaps_wk!$AQ128,PASTE_DQS_TRACKER!$B:$B,Swaps_wk!AH$2,PASTE_DQS_TRACKER!$A:$A,"&gt;="&amp;$A$1,PASTE_DQS_TRACKER!$A:$A,"&lt;="&amp;$A$2)-SUMIFS(PASTE_DQS_TRACKER!$D:$D,PASTE_DQS_TRACKER!$C:$C,Swaps_wk!$AQ128,PASTE_DQS_TRACKER!$E:$E,Swaps_wk!AH$2,PASTE_DQS_TRACKER!$A:$A,"&gt;="&amp;$A$1,PASTE_DQS_TRACKER!$A:$A,"&lt;="&amp;$A$2)</f>
        <v>0</v>
      </c>
      <c r="AI128" s="6">
        <f>SUMIFS(PASTE_DQS_TRACKER!$D:$D,PASTE_DQS_TRACKER!$C:$C,Swaps_wk!$AQ128,PASTE_DQS_TRACKER!$B:$B,Swaps_wk!AI$2,PASTE_DQS_TRACKER!$A:$A,"&gt;="&amp;$A$1,PASTE_DQS_TRACKER!$A:$A,"&lt;="&amp;$A$2)-SUMIFS(PASTE_DQS_TRACKER!$D:$D,PASTE_DQS_TRACKER!$C:$C,Swaps_wk!$AQ128,PASTE_DQS_TRACKER!$E:$E,Swaps_wk!AI$2,PASTE_DQS_TRACKER!$A:$A,"&gt;="&amp;$A$1,PASTE_DQS_TRACKER!$A:$A,"&lt;="&amp;$A$2)</f>
        <v>0</v>
      </c>
      <c r="AJ128" s="6">
        <f>SUMIFS(PASTE_DQS_TRACKER!$D:$D,PASTE_DQS_TRACKER!$C:$C,Swaps_wk!$AQ128,PASTE_DQS_TRACKER!$B:$B,Swaps_wk!AJ$2,PASTE_DQS_TRACKER!$A:$A,"&gt;="&amp;$A$1,PASTE_DQS_TRACKER!$A:$A,"&lt;="&amp;$A$2)-SUMIFS(PASTE_DQS_TRACKER!$D:$D,PASTE_DQS_TRACKER!$C:$C,Swaps_wk!$AQ128,PASTE_DQS_TRACKER!$E:$E,Swaps_wk!AJ$2,PASTE_DQS_TRACKER!$A:$A,"&gt;="&amp;$A$1,PASTE_DQS_TRACKER!$A:$A,"&lt;="&amp;$A$2)</f>
        <v>0</v>
      </c>
      <c r="AK128" s="6">
        <f>SUMIFS(PASTE_DQS_TRACKER!$D:$D,PASTE_DQS_TRACKER!$C:$C,Swaps_wk!$AQ128,PASTE_DQS_TRACKER!$B:$B,Swaps_wk!AK$2,PASTE_DQS_TRACKER!$A:$A,"&gt;="&amp;$A$1,PASTE_DQS_TRACKER!$A:$A,"&lt;="&amp;$A$2)-SUMIFS(PASTE_DQS_TRACKER!$D:$D,PASTE_DQS_TRACKER!$C:$C,Swaps_wk!$AQ128,PASTE_DQS_TRACKER!$E:$E,Swaps_wk!AK$2,PASTE_DQS_TRACKER!$A:$A,"&gt;="&amp;$A$1,PASTE_DQS_TRACKER!$A:$A,"&lt;="&amp;$A$2)</f>
        <v>0</v>
      </c>
      <c r="AL128" s="6">
        <f>SUMIFS(PASTE_DQS_TRACKER!$D:$D,PASTE_DQS_TRACKER!$C:$C,Swaps_wk!$AQ128,PASTE_DQS_TRACKER!$B:$B,Swaps_wk!AL$2,PASTE_DQS_TRACKER!$A:$A,"&gt;="&amp;$A$1,PASTE_DQS_TRACKER!$A:$A,"&lt;="&amp;$A$2)-SUMIFS(PASTE_DQS_TRACKER!$D:$D,PASTE_DQS_TRACKER!$C:$C,Swaps_wk!$AQ128,PASTE_DQS_TRACKER!$E:$E,Swaps_wk!AL$2,PASTE_DQS_TRACKER!$A:$A,"&gt;="&amp;$A$1,PASTE_DQS_TRACKER!$A:$A,"&lt;="&amp;$A$2)</f>
        <v>0</v>
      </c>
      <c r="AM128" s="6">
        <f>SUMIFS(PASTE_DQS_TRACKER!$D:$D,PASTE_DQS_TRACKER!$C:$C,Swaps_wk!$AQ128,PASTE_DQS_TRACKER!$B:$B,Swaps_wk!AM$2,PASTE_DQS_TRACKER!$A:$A,"&gt;="&amp;$A$1,PASTE_DQS_TRACKER!$A:$A,"&lt;="&amp;$A$2)-SUMIFS(PASTE_DQS_TRACKER!$D:$D,PASTE_DQS_TRACKER!$C:$C,Swaps_wk!$AQ128,PASTE_DQS_TRACKER!$E:$E,Swaps_wk!AM$2,PASTE_DQS_TRACKER!$A:$A,"&gt;="&amp;$A$1,PASTE_DQS_TRACKER!$A:$A,"&lt;="&amp;$A$2)</f>
        <v>0</v>
      </c>
      <c r="AN128" s="6">
        <f>SUMIFS(PASTE_DQS_TRACKER!$D:$D,PASTE_DQS_TRACKER!$C:$C,Swaps_wk!$AQ128,PASTE_DQS_TRACKER!$B:$B,Swaps_wk!AN$2,PASTE_DQS_TRACKER!$A:$A,"&gt;="&amp;$A$1,PASTE_DQS_TRACKER!$A:$A,"&lt;="&amp;$A$2)-SUMIFS(PASTE_DQS_TRACKER!$D:$D,PASTE_DQS_TRACKER!$C:$C,Swaps_wk!$AQ128,PASTE_DQS_TRACKER!$E:$E,Swaps_wk!AN$2,PASTE_DQS_TRACKER!$A:$A,"&gt;="&amp;$A$1,PASTE_DQS_TRACKER!$A:$A,"&lt;="&amp;$A$2)</f>
        <v>0</v>
      </c>
      <c r="AO128" s="6">
        <f t="shared" si="2"/>
        <v>0</v>
      </c>
      <c r="AP128">
        <v>127</v>
      </c>
      <c r="AQ128" t="str">
        <f t="shared" si="4"/>
        <v>WHG/07A.</v>
      </c>
    </row>
    <row r="129" spans="1:43" x14ac:dyDescent="0.25">
      <c r="B129" s="6">
        <f>SUMIFS(PASTE_DQS_TRACKER!$D:$D,PASTE_DQS_TRACKER!$C:$C,Swaps_wk!$AQ129,PASTE_DQS_TRACKER!$B:$B,Swaps_wk!B$2,PASTE_DQS_TRACKER!$A:$A,"&gt;="&amp;$A$1,PASTE_DQS_TRACKER!$A:$A,"&lt;="&amp;$A$2)-SUMIFS(PASTE_DQS_TRACKER!$D:$D,PASTE_DQS_TRACKER!$C:$C,Swaps_wk!$AQ129,PASTE_DQS_TRACKER!$E:$E,Swaps_wk!B$2,PASTE_DQS_TRACKER!$A:$A,"&gt;="&amp;$A$1,PASTE_DQS_TRACKER!$A:$A,"&lt;="&amp;$A$2)</f>
        <v>0</v>
      </c>
      <c r="C129" s="6">
        <f>SUMIFS(PASTE_DQS_TRACKER!$D:$D,PASTE_DQS_TRACKER!$C:$C,Swaps_wk!$AQ129,PASTE_DQS_TRACKER!$B:$B,Swaps_wk!C$2,PASTE_DQS_TRACKER!$A:$A,"&gt;="&amp;$A$1,PASTE_DQS_TRACKER!$A:$A,"&lt;="&amp;$A$2)-SUMIFS(PASTE_DQS_TRACKER!$D:$D,PASTE_DQS_TRACKER!$C:$C,Swaps_wk!$AQ129,PASTE_DQS_TRACKER!$E:$E,Swaps_wk!C$2,PASTE_DQS_TRACKER!$A:$A,"&gt;="&amp;$A$1,PASTE_DQS_TRACKER!$A:$A,"&lt;="&amp;$A$2)</f>
        <v>0</v>
      </c>
      <c r="D129" s="6">
        <f>SUMIFS(PASTE_DQS_TRACKER!$D:$D,PASTE_DQS_TRACKER!$C:$C,Swaps_wk!$AQ129,PASTE_DQS_TRACKER!$B:$B,Swaps_wk!D$2,PASTE_DQS_TRACKER!$A:$A,"&gt;="&amp;$A$1,PASTE_DQS_TRACKER!$A:$A,"&lt;="&amp;$A$2)-SUMIFS(PASTE_DQS_TRACKER!$D:$D,PASTE_DQS_TRACKER!$C:$C,Swaps_wk!$AQ129,PASTE_DQS_TRACKER!$E:$E,Swaps_wk!D$2,PASTE_DQS_TRACKER!$A:$A,"&gt;="&amp;$A$1,PASTE_DQS_TRACKER!$A:$A,"&lt;="&amp;$A$2)</f>
        <v>0</v>
      </c>
      <c r="E129" s="6">
        <f>SUMIFS(PASTE_DQS_TRACKER!$D:$D,PASTE_DQS_TRACKER!$C:$C,Swaps_wk!$AQ129,PASTE_DQS_TRACKER!$B:$B,Swaps_wk!E$2,PASTE_DQS_TRACKER!$A:$A,"&gt;="&amp;$A$1,PASTE_DQS_TRACKER!$A:$A,"&lt;="&amp;$A$2)-SUMIFS(PASTE_DQS_TRACKER!$D:$D,PASTE_DQS_TRACKER!$C:$C,Swaps_wk!$AQ129,PASTE_DQS_TRACKER!$E:$E,Swaps_wk!E$2,PASTE_DQS_TRACKER!$A:$A,"&gt;="&amp;$A$1,PASTE_DQS_TRACKER!$A:$A,"&lt;="&amp;$A$2)</f>
        <v>0</v>
      </c>
      <c r="F129" s="6">
        <f>SUMIFS(PASTE_DQS_TRACKER!$D:$D,PASTE_DQS_TRACKER!$C:$C,Swaps_wk!$AQ129,PASTE_DQS_TRACKER!$B:$B,Swaps_wk!F$2,PASTE_DQS_TRACKER!$A:$A,"&gt;="&amp;$A$1,PASTE_DQS_TRACKER!$A:$A,"&lt;="&amp;$A$2)-SUMIFS(PASTE_DQS_TRACKER!$D:$D,PASTE_DQS_TRACKER!$C:$C,Swaps_wk!$AQ129,PASTE_DQS_TRACKER!$E:$E,Swaps_wk!F$2,PASTE_DQS_TRACKER!$A:$A,"&gt;="&amp;$A$1,PASTE_DQS_TRACKER!$A:$A,"&lt;="&amp;$A$2)</f>
        <v>0</v>
      </c>
      <c r="G129" s="6">
        <f>SUMIFS(PASTE_DQS_TRACKER!$D:$D,PASTE_DQS_TRACKER!$C:$C,Swaps_wk!$AQ129,PASTE_DQS_TRACKER!$B:$B,Swaps_wk!G$2,PASTE_DQS_TRACKER!$A:$A,"&gt;="&amp;$A$1,PASTE_DQS_TRACKER!$A:$A,"&lt;="&amp;$A$2)-SUMIFS(PASTE_DQS_TRACKER!$D:$D,PASTE_DQS_TRACKER!$C:$C,Swaps_wk!$AQ129,PASTE_DQS_TRACKER!$E:$E,Swaps_wk!G$2,PASTE_DQS_TRACKER!$A:$A,"&gt;="&amp;$A$1,PASTE_DQS_TRACKER!$A:$A,"&lt;="&amp;$A$2)</f>
        <v>0</v>
      </c>
      <c r="H129" s="6">
        <f>SUMIFS(PASTE_DQS_TRACKER!$D:$D,PASTE_DQS_TRACKER!$C:$C,Swaps_wk!$AQ129,PASTE_DQS_TRACKER!$B:$B,Swaps_wk!H$2,PASTE_DQS_TRACKER!$A:$A,"&gt;="&amp;$A$1,PASTE_DQS_TRACKER!$A:$A,"&lt;="&amp;$A$2)-SUMIFS(PASTE_DQS_TRACKER!$D:$D,PASTE_DQS_TRACKER!$C:$C,Swaps_wk!$AQ129,PASTE_DQS_TRACKER!$E:$E,Swaps_wk!H$2,PASTE_DQS_TRACKER!$A:$A,"&gt;="&amp;$A$1,PASTE_DQS_TRACKER!$A:$A,"&lt;="&amp;$A$2)</f>
        <v>0</v>
      </c>
      <c r="I129" s="6">
        <f>SUMIFS(PASTE_DQS_TRACKER!$D:$D,PASTE_DQS_TRACKER!$C:$C,Swaps_wk!$AQ129,PASTE_DQS_TRACKER!$B:$B,Swaps_wk!I$2,PASTE_DQS_TRACKER!$A:$A,"&gt;="&amp;$A$1,PASTE_DQS_TRACKER!$A:$A,"&lt;="&amp;$A$2)-SUMIFS(PASTE_DQS_TRACKER!$D:$D,PASTE_DQS_TRACKER!$C:$C,Swaps_wk!$AQ129,PASTE_DQS_TRACKER!$E:$E,Swaps_wk!I$2,PASTE_DQS_TRACKER!$A:$A,"&gt;="&amp;$A$1,PASTE_DQS_TRACKER!$A:$A,"&lt;="&amp;$A$2)</f>
        <v>0</v>
      </c>
      <c r="J129" s="6">
        <f>SUMIFS(PASTE_DQS_TRACKER!$D:$D,PASTE_DQS_TRACKER!$C:$C,Swaps_wk!$AQ129,PASTE_DQS_TRACKER!$B:$B,Swaps_wk!J$2,PASTE_DQS_TRACKER!$A:$A,"&gt;="&amp;$A$1,PASTE_DQS_TRACKER!$A:$A,"&lt;="&amp;$A$2)-SUMIFS(PASTE_DQS_TRACKER!$D:$D,PASTE_DQS_TRACKER!$C:$C,Swaps_wk!$AQ129,PASTE_DQS_TRACKER!$E:$E,Swaps_wk!J$2,PASTE_DQS_TRACKER!$A:$A,"&gt;="&amp;$A$1,PASTE_DQS_TRACKER!$A:$A,"&lt;="&amp;$A$2)</f>
        <v>0</v>
      </c>
      <c r="K129" s="6">
        <f>SUMIFS(PASTE_DQS_TRACKER!$D:$D,PASTE_DQS_TRACKER!$C:$C,Swaps_wk!$AQ129,PASTE_DQS_TRACKER!$B:$B,Swaps_wk!K$2,PASTE_DQS_TRACKER!$A:$A,"&gt;="&amp;$A$1,PASTE_DQS_TRACKER!$A:$A,"&lt;="&amp;$A$2)-SUMIFS(PASTE_DQS_TRACKER!$D:$D,PASTE_DQS_TRACKER!$C:$C,Swaps_wk!$AQ129,PASTE_DQS_TRACKER!$E:$E,Swaps_wk!K$2,PASTE_DQS_TRACKER!$A:$A,"&gt;="&amp;$A$1,PASTE_DQS_TRACKER!$A:$A,"&lt;="&amp;$A$2)</f>
        <v>0</v>
      </c>
      <c r="L129" s="6">
        <f>SUMIFS(PASTE_DQS_TRACKER!$D:$D,PASTE_DQS_TRACKER!$C:$C,Swaps_wk!$AQ129,PASTE_DQS_TRACKER!$B:$B,Swaps_wk!L$2,PASTE_DQS_TRACKER!$A:$A,"&gt;="&amp;$A$1,PASTE_DQS_TRACKER!$A:$A,"&lt;="&amp;$A$2)-SUMIFS(PASTE_DQS_TRACKER!$D:$D,PASTE_DQS_TRACKER!$C:$C,Swaps_wk!$AQ129,PASTE_DQS_TRACKER!$E:$E,Swaps_wk!L$2,PASTE_DQS_TRACKER!$A:$A,"&gt;="&amp;$A$1,PASTE_DQS_TRACKER!$A:$A,"&lt;="&amp;$A$2)</f>
        <v>0</v>
      </c>
      <c r="M129" s="6">
        <f>SUMIFS(PASTE_DQS_TRACKER!$D:$D,PASTE_DQS_TRACKER!$C:$C,Swaps_wk!$AQ129,PASTE_DQS_TRACKER!$B:$B,Swaps_wk!M$2,PASTE_DQS_TRACKER!$A:$A,"&gt;="&amp;$A$1,PASTE_DQS_TRACKER!$A:$A,"&lt;="&amp;$A$2)-SUMIFS(PASTE_DQS_TRACKER!$D:$D,PASTE_DQS_TRACKER!$C:$C,Swaps_wk!$AQ129,PASTE_DQS_TRACKER!$E:$E,Swaps_wk!M$2,PASTE_DQS_TRACKER!$A:$A,"&gt;="&amp;$A$1,PASTE_DQS_TRACKER!$A:$A,"&lt;="&amp;$A$2)</f>
        <v>0</v>
      </c>
      <c r="N129" s="6">
        <f>SUMIFS(PASTE_DQS_TRACKER!$D:$D,PASTE_DQS_TRACKER!$C:$C,Swaps_wk!$AQ129,PASTE_DQS_TRACKER!$B:$B,Swaps_wk!N$2,PASTE_DQS_TRACKER!$A:$A,"&gt;="&amp;$A$1,PASTE_DQS_TRACKER!$A:$A,"&lt;="&amp;$A$2)-SUMIFS(PASTE_DQS_TRACKER!$D:$D,PASTE_DQS_TRACKER!$C:$C,Swaps_wk!$AQ129,PASTE_DQS_TRACKER!$E:$E,Swaps_wk!N$2,PASTE_DQS_TRACKER!$A:$A,"&gt;="&amp;$A$1,PASTE_DQS_TRACKER!$A:$A,"&lt;="&amp;$A$2)</f>
        <v>0</v>
      </c>
      <c r="O129" s="6">
        <f>SUMIFS(PASTE_DQS_TRACKER!$D:$D,PASTE_DQS_TRACKER!$C:$C,Swaps_wk!$AQ129,PASTE_DQS_TRACKER!$B:$B,Swaps_wk!O$2,PASTE_DQS_TRACKER!$A:$A,"&gt;="&amp;$A$1,PASTE_DQS_TRACKER!$A:$A,"&lt;="&amp;$A$2)-SUMIFS(PASTE_DQS_TRACKER!$D:$D,PASTE_DQS_TRACKER!$C:$C,Swaps_wk!$AQ129,PASTE_DQS_TRACKER!$E:$E,Swaps_wk!O$2,PASTE_DQS_TRACKER!$A:$A,"&gt;="&amp;$A$1,PASTE_DQS_TRACKER!$A:$A,"&lt;="&amp;$A$2)</f>
        <v>0</v>
      </c>
      <c r="P129" s="6">
        <f>SUMIFS(PASTE_DQS_TRACKER!$D:$D,PASTE_DQS_TRACKER!$C:$C,Swaps_wk!$AQ129,PASTE_DQS_TRACKER!$B:$B,Swaps_wk!P$2,PASTE_DQS_TRACKER!$A:$A,"&gt;="&amp;$A$1,PASTE_DQS_TRACKER!$A:$A,"&lt;="&amp;$A$2)-SUMIFS(PASTE_DQS_TRACKER!$D:$D,PASTE_DQS_TRACKER!$C:$C,Swaps_wk!$AQ129,PASTE_DQS_TRACKER!$E:$E,Swaps_wk!P$2,PASTE_DQS_TRACKER!$A:$A,"&gt;="&amp;$A$1,PASTE_DQS_TRACKER!$A:$A,"&lt;="&amp;$A$2)</f>
        <v>0</v>
      </c>
      <c r="Q129" s="6">
        <f>SUMIFS(PASTE_DQS_TRACKER!$D:$D,PASTE_DQS_TRACKER!$C:$C,Swaps_wk!$AQ129,PASTE_DQS_TRACKER!$B:$B,Swaps_wk!Q$2,PASTE_DQS_TRACKER!$A:$A,"&gt;="&amp;$A$1,PASTE_DQS_TRACKER!$A:$A,"&lt;="&amp;$A$2)-SUMIFS(PASTE_DQS_TRACKER!$D:$D,PASTE_DQS_TRACKER!$C:$C,Swaps_wk!$AQ129,PASTE_DQS_TRACKER!$E:$E,Swaps_wk!Q$2,PASTE_DQS_TRACKER!$A:$A,"&gt;="&amp;$A$1,PASTE_DQS_TRACKER!$A:$A,"&lt;="&amp;$A$2)</f>
        <v>0</v>
      </c>
      <c r="R129" s="6">
        <f>SUMIFS(PASTE_DQS_TRACKER!$D:$D,PASTE_DQS_TRACKER!$C:$C,Swaps_wk!$AQ129,PASTE_DQS_TRACKER!$B:$B,Swaps_wk!R$2,PASTE_DQS_TRACKER!$A:$A,"&gt;="&amp;$A$1,PASTE_DQS_TRACKER!$A:$A,"&lt;="&amp;$A$2)-SUMIFS(PASTE_DQS_TRACKER!$D:$D,PASTE_DQS_TRACKER!$C:$C,Swaps_wk!$AQ129,PASTE_DQS_TRACKER!$E:$E,Swaps_wk!R$2,PASTE_DQS_TRACKER!$A:$A,"&gt;="&amp;$A$1,PASTE_DQS_TRACKER!$A:$A,"&lt;="&amp;$A$2)</f>
        <v>0</v>
      </c>
      <c r="S129" s="6">
        <f>SUMIFS(PASTE_DQS_TRACKER!$D:$D,PASTE_DQS_TRACKER!$C:$C,Swaps_wk!$AQ129,PASTE_DQS_TRACKER!$B:$B,Swaps_wk!S$2,PASTE_DQS_TRACKER!$A:$A,"&gt;="&amp;$A$1,PASTE_DQS_TRACKER!$A:$A,"&lt;="&amp;$A$2)-SUMIFS(PASTE_DQS_TRACKER!$D:$D,PASTE_DQS_TRACKER!$C:$C,Swaps_wk!$AQ129,PASTE_DQS_TRACKER!$E:$E,Swaps_wk!S$2,PASTE_DQS_TRACKER!$A:$A,"&gt;="&amp;$A$1,PASTE_DQS_TRACKER!$A:$A,"&lt;="&amp;$A$2)</f>
        <v>0</v>
      </c>
      <c r="T129" s="6">
        <f>SUMIFS(PASTE_DQS_TRACKER!$D:$D,PASTE_DQS_TRACKER!$C:$C,Swaps_wk!$AQ129,PASTE_DQS_TRACKER!$B:$B,Swaps_wk!T$2,PASTE_DQS_TRACKER!$A:$A,"&gt;="&amp;$A$1,PASTE_DQS_TRACKER!$A:$A,"&lt;="&amp;$A$2)-SUMIFS(PASTE_DQS_TRACKER!$D:$D,PASTE_DQS_TRACKER!$C:$C,Swaps_wk!$AQ129,PASTE_DQS_TRACKER!$E:$E,Swaps_wk!T$2,PASTE_DQS_TRACKER!$A:$A,"&gt;="&amp;$A$1,PASTE_DQS_TRACKER!$A:$A,"&lt;="&amp;$A$2)</f>
        <v>0</v>
      </c>
      <c r="U129" s="6">
        <f>SUMIFS(PASTE_DQS_TRACKER!$D:$D,PASTE_DQS_TRACKER!$C:$C,Swaps_wk!$AQ129,PASTE_DQS_TRACKER!$B:$B,Swaps_wk!U$2,PASTE_DQS_TRACKER!$A:$A,"&gt;="&amp;$A$1,PASTE_DQS_TRACKER!$A:$A,"&lt;="&amp;$A$2)-SUMIFS(PASTE_DQS_TRACKER!$D:$D,PASTE_DQS_TRACKER!$C:$C,Swaps_wk!$AQ129,PASTE_DQS_TRACKER!$E:$E,Swaps_wk!U$2,PASTE_DQS_TRACKER!$A:$A,"&gt;="&amp;$A$1,PASTE_DQS_TRACKER!$A:$A,"&lt;="&amp;$A$2)</f>
        <v>0</v>
      </c>
      <c r="V129" s="6">
        <f>SUMIFS(PASTE_DQS_TRACKER!$D:$D,PASTE_DQS_TRACKER!$C:$C,Swaps_wk!$AQ129,PASTE_DQS_TRACKER!$B:$B,Swaps_wk!V$2,PASTE_DQS_TRACKER!$A:$A,"&gt;="&amp;$A$1,PASTE_DQS_TRACKER!$A:$A,"&lt;="&amp;$A$2)-SUMIFS(PASTE_DQS_TRACKER!$D:$D,PASTE_DQS_TRACKER!$C:$C,Swaps_wk!$AQ129,PASTE_DQS_TRACKER!$E:$E,Swaps_wk!V$2,PASTE_DQS_TRACKER!$A:$A,"&gt;="&amp;$A$1,PASTE_DQS_TRACKER!$A:$A,"&lt;="&amp;$A$2)</f>
        <v>0</v>
      </c>
      <c r="W129" s="6">
        <f>SUMIFS(PASTE_DQS_TRACKER!$D:$D,PASTE_DQS_TRACKER!$C:$C,Swaps_wk!$AQ129,PASTE_DQS_TRACKER!$B:$B,Swaps_wk!W$2,PASTE_DQS_TRACKER!$A:$A,"&gt;="&amp;$A$1,PASTE_DQS_TRACKER!$A:$A,"&lt;="&amp;$A$2)-SUMIFS(PASTE_DQS_TRACKER!$D:$D,PASTE_DQS_TRACKER!$C:$C,Swaps_wk!$AQ129,PASTE_DQS_TRACKER!$E:$E,Swaps_wk!W$2,PASTE_DQS_TRACKER!$A:$A,"&gt;="&amp;$A$1,PASTE_DQS_TRACKER!$A:$A,"&lt;="&amp;$A$2)</f>
        <v>0</v>
      </c>
      <c r="X129" s="6">
        <f>SUMIFS(PASTE_DQS_TRACKER!$D:$D,PASTE_DQS_TRACKER!$C:$C,Swaps_wk!$AQ129,PASTE_DQS_TRACKER!$B:$B,Swaps_wk!X$2,PASTE_DQS_TRACKER!$A:$A,"&gt;="&amp;$A$1,PASTE_DQS_TRACKER!$A:$A,"&lt;="&amp;$A$2)-SUMIFS(PASTE_DQS_TRACKER!$D:$D,PASTE_DQS_TRACKER!$C:$C,Swaps_wk!$AQ129,PASTE_DQS_TRACKER!$E:$E,Swaps_wk!X$2,PASTE_DQS_TRACKER!$A:$A,"&gt;="&amp;$A$1,PASTE_DQS_TRACKER!$A:$A,"&lt;="&amp;$A$2)</f>
        <v>0</v>
      </c>
      <c r="Y129" s="6">
        <f>SUMIFS(PASTE_DQS_TRACKER!$D:$D,PASTE_DQS_TRACKER!$C:$C,Swaps_wk!$AQ129,PASTE_DQS_TRACKER!$B:$B,Swaps_wk!Y$2,PASTE_DQS_TRACKER!$A:$A,"&gt;="&amp;$A$1,PASTE_DQS_TRACKER!$A:$A,"&lt;="&amp;$A$2)-SUMIFS(PASTE_DQS_TRACKER!$D:$D,PASTE_DQS_TRACKER!$C:$C,Swaps_wk!$AQ129,PASTE_DQS_TRACKER!$E:$E,Swaps_wk!Y$2,PASTE_DQS_TRACKER!$A:$A,"&gt;="&amp;$A$1,PASTE_DQS_TRACKER!$A:$A,"&lt;="&amp;$A$2)</f>
        <v>0</v>
      </c>
      <c r="Z129" s="6">
        <f>SUMIFS(PASTE_DQS_TRACKER!$D:$D,PASTE_DQS_TRACKER!$C:$C,Swaps_wk!$AQ129,PASTE_DQS_TRACKER!$B:$B,Swaps_wk!Z$2,PASTE_DQS_TRACKER!$A:$A,"&gt;="&amp;$A$1,PASTE_DQS_TRACKER!$A:$A,"&lt;="&amp;$A$2)-SUMIFS(PASTE_DQS_TRACKER!$D:$D,PASTE_DQS_TRACKER!$C:$C,Swaps_wk!$AQ129,PASTE_DQS_TRACKER!$E:$E,Swaps_wk!Z$2,PASTE_DQS_TRACKER!$A:$A,"&gt;="&amp;$A$1,PASTE_DQS_TRACKER!$A:$A,"&lt;="&amp;$A$2)</f>
        <v>0</v>
      </c>
      <c r="AA129" s="6">
        <f>SUMIFS(PASTE_DQS_TRACKER!$D:$D,PASTE_DQS_TRACKER!$C:$C,Swaps_wk!$AQ129,PASTE_DQS_TRACKER!$B:$B,Swaps_wk!AA$2,PASTE_DQS_TRACKER!$A:$A,"&gt;="&amp;$A$1,PASTE_DQS_TRACKER!$A:$A,"&lt;="&amp;$A$2)-SUMIFS(PASTE_DQS_TRACKER!$D:$D,PASTE_DQS_TRACKER!$C:$C,Swaps_wk!$AQ129,PASTE_DQS_TRACKER!$E:$E,Swaps_wk!AA$2,PASTE_DQS_TRACKER!$A:$A,"&gt;="&amp;$A$1,PASTE_DQS_TRACKER!$A:$A,"&lt;="&amp;$A$2)</f>
        <v>0</v>
      </c>
      <c r="AB129" s="6">
        <f>SUMIFS(PASTE_DQS_TRACKER!$D:$D,PASTE_DQS_TRACKER!$C:$C,Swaps_wk!$AQ129,PASTE_DQS_TRACKER!$B:$B,Swaps_wk!AB$2,PASTE_DQS_TRACKER!$A:$A,"&gt;="&amp;$A$1,PASTE_DQS_TRACKER!$A:$A,"&lt;="&amp;$A$2)-SUMIFS(PASTE_DQS_TRACKER!$D:$D,PASTE_DQS_TRACKER!$C:$C,Swaps_wk!$AQ129,PASTE_DQS_TRACKER!$E:$E,Swaps_wk!AB$2,PASTE_DQS_TRACKER!$A:$A,"&gt;="&amp;$A$1,PASTE_DQS_TRACKER!$A:$A,"&lt;="&amp;$A$2)</f>
        <v>0</v>
      </c>
      <c r="AC129" s="6">
        <f>SUMIFS(PASTE_DQS_TRACKER!$D:$D,PASTE_DQS_TRACKER!$C:$C,Swaps_wk!$AQ129,PASTE_DQS_TRACKER!$B:$B,Swaps_wk!AC$2,PASTE_DQS_TRACKER!$A:$A,"&gt;="&amp;$A$1,PASTE_DQS_TRACKER!$A:$A,"&lt;="&amp;$A$2)-SUMIFS(PASTE_DQS_TRACKER!$D:$D,PASTE_DQS_TRACKER!$C:$C,Swaps_wk!$AQ129,PASTE_DQS_TRACKER!$E:$E,Swaps_wk!AC$2,PASTE_DQS_TRACKER!$A:$A,"&gt;="&amp;$A$1,PASTE_DQS_TRACKER!$A:$A,"&lt;="&amp;$A$2)</f>
        <v>0</v>
      </c>
      <c r="AD129" s="6">
        <f>SUMIFS(PASTE_DQS_TRACKER!$D:$D,PASTE_DQS_TRACKER!$C:$C,Swaps_wk!$AQ129,PASTE_DQS_TRACKER!$B:$B,Swaps_wk!AD$2,PASTE_DQS_TRACKER!$A:$A,"&gt;="&amp;$A$1,PASTE_DQS_TRACKER!$A:$A,"&lt;="&amp;$A$2)-SUMIFS(PASTE_DQS_TRACKER!$D:$D,PASTE_DQS_TRACKER!$C:$C,Swaps_wk!$AQ129,PASTE_DQS_TRACKER!$E:$E,Swaps_wk!AD$2,PASTE_DQS_TRACKER!$A:$A,"&gt;="&amp;$A$1,PASTE_DQS_TRACKER!$A:$A,"&lt;="&amp;$A$2)</f>
        <v>0</v>
      </c>
      <c r="AE129" s="6">
        <f>SUMIFS(PASTE_DQS_TRACKER!$D:$D,PASTE_DQS_TRACKER!$C:$C,Swaps_wk!$AQ129,PASTE_DQS_TRACKER!$B:$B,Swaps_wk!AE$2,PASTE_DQS_TRACKER!$A:$A,"&gt;="&amp;$A$1,PASTE_DQS_TRACKER!$A:$A,"&lt;="&amp;$A$2)-SUMIFS(PASTE_DQS_TRACKER!$D:$D,PASTE_DQS_TRACKER!$C:$C,Swaps_wk!$AQ129,PASTE_DQS_TRACKER!$E:$E,Swaps_wk!AE$2,PASTE_DQS_TRACKER!$A:$A,"&gt;="&amp;$A$1,PASTE_DQS_TRACKER!$A:$A,"&lt;="&amp;$A$2)</f>
        <v>0</v>
      </c>
      <c r="AF129" s="6">
        <f>SUMIFS(PASTE_DQS_TRACKER!$D:$D,PASTE_DQS_TRACKER!$C:$C,Swaps_wk!$AQ129,PASTE_DQS_TRACKER!$B:$B,Swaps_wk!AF$2,PASTE_DQS_TRACKER!$A:$A,"&gt;="&amp;$A$1,PASTE_DQS_TRACKER!$A:$A,"&lt;="&amp;$A$2)-SUMIFS(PASTE_DQS_TRACKER!$D:$D,PASTE_DQS_TRACKER!$C:$C,Swaps_wk!$AQ129,PASTE_DQS_TRACKER!$E:$E,Swaps_wk!AF$2,PASTE_DQS_TRACKER!$A:$A,"&gt;="&amp;$A$1,PASTE_DQS_TRACKER!$A:$A,"&lt;="&amp;$A$2)</f>
        <v>0</v>
      </c>
      <c r="AG129" s="6">
        <f>SUMIFS(PASTE_DQS_TRACKER!$D:$D,PASTE_DQS_TRACKER!$C:$C,Swaps_wk!$AQ129,PASTE_DQS_TRACKER!$B:$B,Swaps_wk!AG$2,PASTE_DQS_TRACKER!$A:$A,"&gt;="&amp;$A$1,PASTE_DQS_TRACKER!$A:$A,"&lt;="&amp;$A$2)-SUMIFS(PASTE_DQS_TRACKER!$D:$D,PASTE_DQS_TRACKER!$C:$C,Swaps_wk!$AQ129,PASTE_DQS_TRACKER!$E:$E,Swaps_wk!AG$2,PASTE_DQS_TRACKER!$A:$A,"&gt;="&amp;$A$1,PASTE_DQS_TRACKER!$A:$A,"&lt;="&amp;$A$2)</f>
        <v>0</v>
      </c>
      <c r="AH129" s="6">
        <f>SUMIFS(PASTE_DQS_TRACKER!$D:$D,PASTE_DQS_TRACKER!$C:$C,Swaps_wk!$AQ129,PASTE_DQS_TRACKER!$B:$B,Swaps_wk!AH$2,PASTE_DQS_TRACKER!$A:$A,"&gt;="&amp;$A$1,PASTE_DQS_TRACKER!$A:$A,"&lt;="&amp;$A$2)-SUMIFS(PASTE_DQS_TRACKER!$D:$D,PASTE_DQS_TRACKER!$C:$C,Swaps_wk!$AQ129,PASTE_DQS_TRACKER!$E:$E,Swaps_wk!AH$2,PASTE_DQS_TRACKER!$A:$A,"&gt;="&amp;$A$1,PASTE_DQS_TRACKER!$A:$A,"&lt;="&amp;$A$2)</f>
        <v>0</v>
      </c>
      <c r="AI129" s="6">
        <f>SUMIFS(PASTE_DQS_TRACKER!$D:$D,PASTE_DQS_TRACKER!$C:$C,Swaps_wk!$AQ129,PASTE_DQS_TRACKER!$B:$B,Swaps_wk!AI$2,PASTE_DQS_TRACKER!$A:$A,"&gt;="&amp;$A$1,PASTE_DQS_TRACKER!$A:$A,"&lt;="&amp;$A$2)-SUMIFS(PASTE_DQS_TRACKER!$D:$D,PASTE_DQS_TRACKER!$C:$C,Swaps_wk!$AQ129,PASTE_DQS_TRACKER!$E:$E,Swaps_wk!AI$2,PASTE_DQS_TRACKER!$A:$A,"&gt;="&amp;$A$1,PASTE_DQS_TRACKER!$A:$A,"&lt;="&amp;$A$2)</f>
        <v>0</v>
      </c>
      <c r="AJ129" s="6">
        <f>SUMIFS(PASTE_DQS_TRACKER!$D:$D,PASTE_DQS_TRACKER!$C:$C,Swaps_wk!$AQ129,PASTE_DQS_TRACKER!$B:$B,Swaps_wk!AJ$2,PASTE_DQS_TRACKER!$A:$A,"&gt;="&amp;$A$1,PASTE_DQS_TRACKER!$A:$A,"&lt;="&amp;$A$2)-SUMIFS(PASTE_DQS_TRACKER!$D:$D,PASTE_DQS_TRACKER!$C:$C,Swaps_wk!$AQ129,PASTE_DQS_TRACKER!$E:$E,Swaps_wk!AJ$2,PASTE_DQS_TRACKER!$A:$A,"&gt;="&amp;$A$1,PASTE_DQS_TRACKER!$A:$A,"&lt;="&amp;$A$2)</f>
        <v>0</v>
      </c>
      <c r="AK129" s="6">
        <f>SUMIFS(PASTE_DQS_TRACKER!$D:$D,PASTE_DQS_TRACKER!$C:$C,Swaps_wk!$AQ129,PASTE_DQS_TRACKER!$B:$B,Swaps_wk!AK$2,PASTE_DQS_TRACKER!$A:$A,"&gt;="&amp;$A$1,PASTE_DQS_TRACKER!$A:$A,"&lt;="&amp;$A$2)-SUMIFS(PASTE_DQS_TRACKER!$D:$D,PASTE_DQS_TRACKER!$C:$C,Swaps_wk!$AQ129,PASTE_DQS_TRACKER!$E:$E,Swaps_wk!AK$2,PASTE_DQS_TRACKER!$A:$A,"&gt;="&amp;$A$1,PASTE_DQS_TRACKER!$A:$A,"&lt;="&amp;$A$2)</f>
        <v>0</v>
      </c>
      <c r="AL129" s="6">
        <f>SUMIFS(PASTE_DQS_TRACKER!$D:$D,PASTE_DQS_TRACKER!$C:$C,Swaps_wk!$AQ129,PASTE_DQS_TRACKER!$B:$B,Swaps_wk!AL$2,PASTE_DQS_TRACKER!$A:$A,"&gt;="&amp;$A$1,PASTE_DQS_TRACKER!$A:$A,"&lt;="&amp;$A$2)-SUMIFS(PASTE_DQS_TRACKER!$D:$D,PASTE_DQS_TRACKER!$C:$C,Swaps_wk!$AQ129,PASTE_DQS_TRACKER!$E:$E,Swaps_wk!AL$2,PASTE_DQS_TRACKER!$A:$A,"&gt;="&amp;$A$1,PASTE_DQS_TRACKER!$A:$A,"&lt;="&amp;$A$2)</f>
        <v>0</v>
      </c>
      <c r="AM129" s="6">
        <f>SUMIFS(PASTE_DQS_TRACKER!$D:$D,PASTE_DQS_TRACKER!$C:$C,Swaps_wk!$AQ129,PASTE_DQS_TRACKER!$B:$B,Swaps_wk!AM$2,PASTE_DQS_TRACKER!$A:$A,"&gt;="&amp;$A$1,PASTE_DQS_TRACKER!$A:$A,"&lt;="&amp;$A$2)-SUMIFS(PASTE_DQS_TRACKER!$D:$D,PASTE_DQS_TRACKER!$C:$C,Swaps_wk!$AQ129,PASTE_DQS_TRACKER!$E:$E,Swaps_wk!AM$2,PASTE_DQS_TRACKER!$A:$A,"&gt;="&amp;$A$1,PASTE_DQS_TRACKER!$A:$A,"&lt;="&amp;$A$2)</f>
        <v>0</v>
      </c>
      <c r="AN129" s="6">
        <f>SUMIFS(PASTE_DQS_TRACKER!$D:$D,PASTE_DQS_TRACKER!$C:$C,Swaps_wk!$AQ129,PASTE_DQS_TRACKER!$B:$B,Swaps_wk!AN$2,PASTE_DQS_TRACKER!$A:$A,"&gt;="&amp;$A$1,PASTE_DQS_TRACKER!$A:$A,"&lt;="&amp;$A$2)-SUMIFS(PASTE_DQS_TRACKER!$D:$D,PASTE_DQS_TRACKER!$C:$C,Swaps_wk!$AQ129,PASTE_DQS_TRACKER!$E:$E,Swaps_wk!AN$2,PASTE_DQS_TRACKER!$A:$A,"&gt;="&amp;$A$1,PASTE_DQS_TRACKER!$A:$A,"&lt;="&amp;$A$2)</f>
        <v>0</v>
      </c>
      <c r="AO129" s="6">
        <f t="shared" si="2"/>
        <v>0</v>
      </c>
      <c r="AP129">
        <v>128</v>
      </c>
      <c r="AQ129">
        <f t="shared" si="4"/>
        <v>0</v>
      </c>
    </row>
    <row r="130" spans="1:43" x14ac:dyDescent="0.25">
      <c r="A130" s="31" t="s">
        <v>203</v>
      </c>
      <c r="B130" s="47">
        <f>B53+B54</f>
        <v>0</v>
      </c>
      <c r="C130" s="47">
        <f t="shared" ref="C130:AL130" si="5">C53+C54</f>
        <v>0</v>
      </c>
      <c r="D130" s="47">
        <f t="shared" si="5"/>
        <v>0</v>
      </c>
      <c r="E130" s="47">
        <f t="shared" si="5"/>
        <v>0</v>
      </c>
      <c r="F130" s="47">
        <f t="shared" si="5"/>
        <v>0</v>
      </c>
      <c r="G130" s="47">
        <f t="shared" si="5"/>
        <v>0</v>
      </c>
      <c r="H130" s="47">
        <f t="shared" si="5"/>
        <v>0</v>
      </c>
      <c r="I130" s="47">
        <f t="shared" si="5"/>
        <v>0</v>
      </c>
      <c r="J130" s="47">
        <f t="shared" si="5"/>
        <v>0</v>
      </c>
      <c r="K130" s="47">
        <f t="shared" si="5"/>
        <v>0</v>
      </c>
      <c r="L130" s="47">
        <f t="shared" si="5"/>
        <v>0</v>
      </c>
      <c r="M130" s="47">
        <f t="shared" si="5"/>
        <v>0</v>
      </c>
      <c r="N130" s="47">
        <f t="shared" si="5"/>
        <v>0</v>
      </c>
      <c r="O130" s="47">
        <f t="shared" si="5"/>
        <v>0</v>
      </c>
      <c r="P130" s="47">
        <f t="shared" si="5"/>
        <v>0</v>
      </c>
      <c r="Q130" s="47">
        <f t="shared" si="5"/>
        <v>0</v>
      </c>
      <c r="R130" s="47">
        <f t="shared" si="5"/>
        <v>0</v>
      </c>
      <c r="S130" s="47">
        <f t="shared" si="5"/>
        <v>0</v>
      </c>
      <c r="T130" s="47">
        <f t="shared" si="5"/>
        <v>0</v>
      </c>
      <c r="U130" s="47">
        <f t="shared" si="5"/>
        <v>0</v>
      </c>
      <c r="V130" s="47">
        <f t="shared" si="5"/>
        <v>0</v>
      </c>
      <c r="W130" s="47">
        <f t="shared" si="5"/>
        <v>0</v>
      </c>
      <c r="X130" s="47">
        <f t="shared" si="5"/>
        <v>0</v>
      </c>
      <c r="Y130" s="47">
        <f t="shared" si="5"/>
        <v>0</v>
      </c>
      <c r="Z130" s="47">
        <f t="shared" si="5"/>
        <v>0</v>
      </c>
      <c r="AA130" s="47">
        <f t="shared" si="5"/>
        <v>0</v>
      </c>
      <c r="AB130" s="47">
        <f t="shared" si="5"/>
        <v>0</v>
      </c>
      <c r="AC130" s="47">
        <f t="shared" si="5"/>
        <v>0</v>
      </c>
      <c r="AD130" s="47">
        <f t="shared" si="5"/>
        <v>0</v>
      </c>
      <c r="AE130" s="47">
        <f t="shared" si="5"/>
        <v>0</v>
      </c>
      <c r="AF130" s="47">
        <f t="shared" si="5"/>
        <v>0</v>
      </c>
      <c r="AG130" s="47">
        <f t="shared" si="5"/>
        <v>0</v>
      </c>
      <c r="AH130" s="47">
        <f t="shared" si="5"/>
        <v>0</v>
      </c>
      <c r="AI130" s="47">
        <f t="shared" si="5"/>
        <v>0</v>
      </c>
      <c r="AJ130" s="47">
        <f t="shared" si="5"/>
        <v>0</v>
      </c>
      <c r="AK130" s="47">
        <f t="shared" si="5"/>
        <v>0</v>
      </c>
      <c r="AL130" s="47">
        <f t="shared" si="5"/>
        <v>0</v>
      </c>
      <c r="AM130" s="47">
        <f t="shared" ref="AM130:AN130" si="6">AM53+AM54</f>
        <v>0</v>
      </c>
      <c r="AN130" s="47">
        <f t="shared" si="6"/>
        <v>0</v>
      </c>
      <c r="AO130" s="47">
        <f>SUM(B130:AN130)</f>
        <v>0</v>
      </c>
      <c r="AP130" s="31">
        <v>129</v>
      </c>
    </row>
    <row r="131" spans="1:43" x14ac:dyDescent="0.25">
      <c r="A131" s="31" t="s">
        <v>270</v>
      </c>
      <c r="B131" s="47">
        <f>B55+B56</f>
        <v>0</v>
      </c>
      <c r="C131" s="47">
        <f t="shared" ref="C131:AL131" si="7">C55+C56</f>
        <v>0</v>
      </c>
      <c r="D131" s="47">
        <f t="shared" si="7"/>
        <v>0</v>
      </c>
      <c r="E131" s="47">
        <f t="shared" si="7"/>
        <v>0</v>
      </c>
      <c r="F131" s="47">
        <f t="shared" si="7"/>
        <v>0</v>
      </c>
      <c r="G131" s="47">
        <f t="shared" si="7"/>
        <v>0</v>
      </c>
      <c r="H131" s="47">
        <f t="shared" si="7"/>
        <v>0</v>
      </c>
      <c r="I131" s="47">
        <f t="shared" si="7"/>
        <v>0</v>
      </c>
      <c r="J131" s="47">
        <f t="shared" si="7"/>
        <v>0</v>
      </c>
      <c r="K131" s="47">
        <f t="shared" si="7"/>
        <v>0</v>
      </c>
      <c r="L131" s="47">
        <f t="shared" si="7"/>
        <v>0</v>
      </c>
      <c r="M131" s="47">
        <f t="shared" si="7"/>
        <v>0</v>
      </c>
      <c r="N131" s="47">
        <f t="shared" si="7"/>
        <v>0</v>
      </c>
      <c r="O131" s="47">
        <f t="shared" si="7"/>
        <v>0</v>
      </c>
      <c r="P131" s="47">
        <f t="shared" si="7"/>
        <v>0</v>
      </c>
      <c r="Q131" s="47">
        <f t="shared" si="7"/>
        <v>0</v>
      </c>
      <c r="R131" s="47">
        <f t="shared" si="7"/>
        <v>0</v>
      </c>
      <c r="S131" s="47">
        <f t="shared" si="7"/>
        <v>0</v>
      </c>
      <c r="T131" s="47">
        <f t="shared" si="7"/>
        <v>0</v>
      </c>
      <c r="U131" s="47">
        <f t="shared" si="7"/>
        <v>0</v>
      </c>
      <c r="V131" s="47">
        <f t="shared" si="7"/>
        <v>0</v>
      </c>
      <c r="W131" s="47">
        <f t="shared" si="7"/>
        <v>0</v>
      </c>
      <c r="X131" s="47">
        <f t="shared" si="7"/>
        <v>0</v>
      </c>
      <c r="Y131" s="47">
        <f t="shared" si="7"/>
        <v>0</v>
      </c>
      <c r="Z131" s="47">
        <f t="shared" si="7"/>
        <v>0</v>
      </c>
      <c r="AA131" s="47">
        <f t="shared" si="7"/>
        <v>0</v>
      </c>
      <c r="AB131" s="47">
        <f t="shared" si="7"/>
        <v>0</v>
      </c>
      <c r="AC131" s="47">
        <f t="shared" si="7"/>
        <v>0</v>
      </c>
      <c r="AD131" s="47">
        <f t="shared" si="7"/>
        <v>0</v>
      </c>
      <c r="AE131" s="47">
        <f t="shared" si="7"/>
        <v>0</v>
      </c>
      <c r="AF131" s="47">
        <f t="shared" si="7"/>
        <v>0</v>
      </c>
      <c r="AG131" s="47">
        <f t="shared" si="7"/>
        <v>0</v>
      </c>
      <c r="AH131" s="47">
        <f t="shared" si="7"/>
        <v>0</v>
      </c>
      <c r="AI131" s="47">
        <f t="shared" si="7"/>
        <v>0</v>
      </c>
      <c r="AJ131" s="47">
        <f t="shared" si="7"/>
        <v>0</v>
      </c>
      <c r="AK131" s="47">
        <f t="shared" si="7"/>
        <v>0</v>
      </c>
      <c r="AL131" s="47">
        <f t="shared" si="7"/>
        <v>0</v>
      </c>
      <c r="AM131" s="47">
        <f t="shared" ref="AM131:AN131" si="8">AM55+AM56</f>
        <v>0</v>
      </c>
      <c r="AN131" s="47">
        <f t="shared" si="8"/>
        <v>0</v>
      </c>
      <c r="AO131" s="47">
        <f t="shared" ref="AO131:AO133" si="9">SUM(B131:AN131)</f>
        <v>0</v>
      </c>
      <c r="AP131" s="31">
        <v>130</v>
      </c>
    </row>
    <row r="132" spans="1:43" x14ac:dyDescent="0.25">
      <c r="A132" s="31" t="s">
        <v>345</v>
      </c>
      <c r="B132" s="47">
        <f>B109+B110</f>
        <v>0</v>
      </c>
      <c r="C132" s="47">
        <f t="shared" ref="C132:AL132" si="10">C109+C110</f>
        <v>0</v>
      </c>
      <c r="D132" s="47">
        <f t="shared" si="10"/>
        <v>0</v>
      </c>
      <c r="E132" s="47">
        <f t="shared" si="10"/>
        <v>0</v>
      </c>
      <c r="F132" s="47">
        <f t="shared" si="10"/>
        <v>0</v>
      </c>
      <c r="G132" s="47">
        <f t="shared" si="10"/>
        <v>0</v>
      </c>
      <c r="H132" s="47">
        <f t="shared" si="10"/>
        <v>0</v>
      </c>
      <c r="I132" s="47">
        <f t="shared" si="10"/>
        <v>0</v>
      </c>
      <c r="J132" s="47">
        <f t="shared" si="10"/>
        <v>0</v>
      </c>
      <c r="K132" s="47">
        <f t="shared" si="10"/>
        <v>0</v>
      </c>
      <c r="L132" s="47">
        <f t="shared" si="10"/>
        <v>0</v>
      </c>
      <c r="M132" s="47">
        <f t="shared" si="10"/>
        <v>0</v>
      </c>
      <c r="N132" s="47">
        <f t="shared" si="10"/>
        <v>0</v>
      </c>
      <c r="O132" s="47">
        <f t="shared" si="10"/>
        <v>0</v>
      </c>
      <c r="P132" s="47">
        <f t="shared" si="10"/>
        <v>0</v>
      </c>
      <c r="Q132" s="47">
        <f t="shared" si="10"/>
        <v>0</v>
      </c>
      <c r="R132" s="47">
        <f t="shared" si="10"/>
        <v>0</v>
      </c>
      <c r="S132" s="47">
        <f t="shared" si="10"/>
        <v>0</v>
      </c>
      <c r="T132" s="47">
        <f t="shared" si="10"/>
        <v>0</v>
      </c>
      <c r="U132" s="47">
        <f t="shared" si="10"/>
        <v>0</v>
      </c>
      <c r="V132" s="47">
        <f t="shared" si="10"/>
        <v>0</v>
      </c>
      <c r="W132" s="47">
        <f t="shared" si="10"/>
        <v>0</v>
      </c>
      <c r="X132" s="47">
        <f t="shared" si="10"/>
        <v>0</v>
      </c>
      <c r="Y132" s="47">
        <f t="shared" si="10"/>
        <v>0</v>
      </c>
      <c r="Z132" s="47">
        <f t="shared" si="10"/>
        <v>0</v>
      </c>
      <c r="AA132" s="47">
        <f t="shared" si="10"/>
        <v>0</v>
      </c>
      <c r="AB132" s="47">
        <f t="shared" si="10"/>
        <v>0</v>
      </c>
      <c r="AC132" s="47">
        <f t="shared" si="10"/>
        <v>0</v>
      </c>
      <c r="AD132" s="47">
        <f t="shared" si="10"/>
        <v>0</v>
      </c>
      <c r="AE132" s="47">
        <f t="shared" si="10"/>
        <v>0</v>
      </c>
      <c r="AF132" s="47">
        <f t="shared" si="10"/>
        <v>0</v>
      </c>
      <c r="AG132" s="47">
        <f t="shared" si="10"/>
        <v>0</v>
      </c>
      <c r="AH132" s="47">
        <f t="shared" si="10"/>
        <v>0</v>
      </c>
      <c r="AI132" s="47">
        <f t="shared" si="10"/>
        <v>0</v>
      </c>
      <c r="AJ132" s="47">
        <f t="shared" si="10"/>
        <v>0</v>
      </c>
      <c r="AK132" s="47">
        <f t="shared" si="10"/>
        <v>0</v>
      </c>
      <c r="AL132" s="47">
        <f t="shared" si="10"/>
        <v>0</v>
      </c>
      <c r="AM132" s="47">
        <f t="shared" ref="AM132:AN132" si="11">AM109+AM110</f>
        <v>0</v>
      </c>
      <c r="AN132" s="47">
        <f t="shared" si="11"/>
        <v>0</v>
      </c>
      <c r="AO132" s="47">
        <f t="shared" si="9"/>
        <v>0</v>
      </c>
      <c r="AP132" s="31">
        <v>131</v>
      </c>
    </row>
    <row r="133" spans="1:43" x14ac:dyDescent="0.25">
      <c r="A133" s="31" t="s">
        <v>358</v>
      </c>
      <c r="B133" s="47">
        <f>B126+B127</f>
        <v>0</v>
      </c>
      <c r="C133" s="47">
        <f t="shared" ref="C133:AL133" si="12">C126+C127</f>
        <v>0</v>
      </c>
      <c r="D133" s="47">
        <f t="shared" si="12"/>
        <v>0</v>
      </c>
      <c r="E133" s="47">
        <f t="shared" si="12"/>
        <v>0</v>
      </c>
      <c r="F133" s="47">
        <f t="shared" si="12"/>
        <v>0</v>
      </c>
      <c r="G133" s="47">
        <f t="shared" si="12"/>
        <v>0</v>
      </c>
      <c r="H133" s="47">
        <f t="shared" si="12"/>
        <v>0</v>
      </c>
      <c r="I133" s="47">
        <f t="shared" si="12"/>
        <v>0</v>
      </c>
      <c r="J133" s="47">
        <f t="shared" si="12"/>
        <v>0</v>
      </c>
      <c r="K133" s="47">
        <f t="shared" si="12"/>
        <v>0</v>
      </c>
      <c r="L133" s="47">
        <f t="shared" si="12"/>
        <v>0</v>
      </c>
      <c r="M133" s="47">
        <f t="shared" si="12"/>
        <v>0</v>
      </c>
      <c r="N133" s="47">
        <f t="shared" si="12"/>
        <v>0</v>
      </c>
      <c r="O133" s="47">
        <f t="shared" si="12"/>
        <v>0</v>
      </c>
      <c r="P133" s="47">
        <f t="shared" si="12"/>
        <v>0</v>
      </c>
      <c r="Q133" s="47">
        <f t="shared" si="12"/>
        <v>0</v>
      </c>
      <c r="R133" s="47">
        <f t="shared" si="12"/>
        <v>0</v>
      </c>
      <c r="S133" s="47">
        <f t="shared" si="12"/>
        <v>0</v>
      </c>
      <c r="T133" s="47">
        <f t="shared" si="12"/>
        <v>0</v>
      </c>
      <c r="U133" s="47">
        <f t="shared" si="12"/>
        <v>0</v>
      </c>
      <c r="V133" s="47">
        <f t="shared" si="12"/>
        <v>0</v>
      </c>
      <c r="W133" s="47">
        <f t="shared" si="12"/>
        <v>0</v>
      </c>
      <c r="X133" s="47">
        <f t="shared" si="12"/>
        <v>0</v>
      </c>
      <c r="Y133" s="47">
        <f t="shared" si="12"/>
        <v>0</v>
      </c>
      <c r="Z133" s="47">
        <f t="shared" si="12"/>
        <v>0</v>
      </c>
      <c r="AA133" s="47">
        <f t="shared" si="12"/>
        <v>0</v>
      </c>
      <c r="AB133" s="47">
        <f t="shared" si="12"/>
        <v>0</v>
      </c>
      <c r="AC133" s="47">
        <f t="shared" si="12"/>
        <v>0</v>
      </c>
      <c r="AD133" s="47">
        <f t="shared" si="12"/>
        <v>0</v>
      </c>
      <c r="AE133" s="47">
        <f t="shared" si="12"/>
        <v>0</v>
      </c>
      <c r="AF133" s="47">
        <f t="shared" si="12"/>
        <v>0</v>
      </c>
      <c r="AG133" s="47">
        <f t="shared" si="12"/>
        <v>0</v>
      </c>
      <c r="AH133" s="47">
        <f t="shared" si="12"/>
        <v>0</v>
      </c>
      <c r="AI133" s="47">
        <f t="shared" si="12"/>
        <v>0</v>
      </c>
      <c r="AJ133" s="47">
        <f t="shared" si="12"/>
        <v>0</v>
      </c>
      <c r="AK133" s="47">
        <f t="shared" si="12"/>
        <v>0</v>
      </c>
      <c r="AL133" s="47">
        <f t="shared" si="12"/>
        <v>0</v>
      </c>
      <c r="AM133" s="47">
        <f t="shared" ref="AM133:AN133" si="13">AM126+AM127</f>
        <v>0</v>
      </c>
      <c r="AN133" s="47">
        <f t="shared" si="13"/>
        <v>0</v>
      </c>
      <c r="AO133" s="47">
        <f t="shared" si="9"/>
        <v>0</v>
      </c>
      <c r="AP133" s="31">
        <v>132</v>
      </c>
    </row>
    <row r="134" spans="1:43" x14ac:dyDescent="0.25">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v>133</v>
      </c>
    </row>
    <row r="135" spans="1:43" x14ac:dyDescent="0.25">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v>134</v>
      </c>
    </row>
    <row r="136" spans="1:43" x14ac:dyDescent="0.25">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v>135</v>
      </c>
    </row>
    <row r="137" spans="1:43" x14ac:dyDescent="0.25">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v>136</v>
      </c>
    </row>
    <row r="138" spans="1:43" x14ac:dyDescent="0.25">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v>137</v>
      </c>
    </row>
    <row r="139" spans="1:43" x14ac:dyDescent="0.25">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v>138</v>
      </c>
    </row>
    <row r="140" spans="1:43" x14ac:dyDescent="0.25">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v>139</v>
      </c>
    </row>
    <row r="141" spans="1:43" x14ac:dyDescent="0.25">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v>140</v>
      </c>
    </row>
    <row r="142" spans="1:43" x14ac:dyDescent="0.25">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v>141</v>
      </c>
    </row>
    <row r="143" spans="1:43" x14ac:dyDescent="0.25">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v>142</v>
      </c>
    </row>
    <row r="144" spans="1:43" x14ac:dyDescent="0.25">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v>143</v>
      </c>
    </row>
    <row r="145" spans="1:42" x14ac:dyDescent="0.25">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v>144</v>
      </c>
    </row>
    <row r="146" spans="1:42" x14ac:dyDescent="0.25">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v>145</v>
      </c>
    </row>
    <row r="147" spans="1:42" x14ac:dyDescent="0.25">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v>146</v>
      </c>
    </row>
    <row r="148" spans="1:42" x14ac:dyDescent="0.25">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v>147</v>
      </c>
    </row>
    <row r="149" spans="1:42" x14ac:dyDescent="0.25">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v>148</v>
      </c>
    </row>
    <row r="150" spans="1:42" x14ac:dyDescent="0.25">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v>149</v>
      </c>
    </row>
    <row r="151" spans="1:42" x14ac:dyDescent="0.25">
      <c r="A151">
        <v>1</v>
      </c>
      <c r="B151">
        <v>2</v>
      </c>
      <c r="C151">
        <v>3</v>
      </c>
      <c r="D151">
        <v>4</v>
      </c>
      <c r="E151">
        <v>5</v>
      </c>
      <c r="F151">
        <v>6</v>
      </c>
      <c r="G151">
        <v>7</v>
      </c>
      <c r="H151">
        <v>8</v>
      </c>
      <c r="I151">
        <v>9</v>
      </c>
      <c r="J151">
        <v>10</v>
      </c>
      <c r="K151">
        <v>11</v>
      </c>
      <c r="L151">
        <v>12</v>
      </c>
      <c r="M151">
        <v>13</v>
      </c>
      <c r="N151">
        <v>14</v>
      </c>
      <c r="O151">
        <v>15</v>
      </c>
      <c r="P151">
        <v>16</v>
      </c>
      <c r="Q151">
        <v>17</v>
      </c>
      <c r="R151">
        <v>18</v>
      </c>
      <c r="S151">
        <v>19</v>
      </c>
      <c r="T151">
        <v>20</v>
      </c>
      <c r="U151">
        <v>21</v>
      </c>
      <c r="V151">
        <v>22</v>
      </c>
      <c r="W151">
        <v>23</v>
      </c>
      <c r="X151">
        <v>24</v>
      </c>
      <c r="Y151">
        <v>25</v>
      </c>
      <c r="Z151">
        <v>26</v>
      </c>
      <c r="AA151">
        <v>27</v>
      </c>
      <c r="AB151">
        <v>28</v>
      </c>
      <c r="AC151">
        <v>29</v>
      </c>
      <c r="AD151">
        <v>30</v>
      </c>
      <c r="AE151">
        <v>31</v>
      </c>
      <c r="AF151">
        <v>32</v>
      </c>
      <c r="AG151">
        <v>33</v>
      </c>
      <c r="AH151">
        <v>34</v>
      </c>
      <c r="AI151">
        <v>35</v>
      </c>
      <c r="AJ151">
        <v>36</v>
      </c>
      <c r="AK151">
        <v>37</v>
      </c>
      <c r="AL151">
        <v>38</v>
      </c>
      <c r="AM151">
        <v>39</v>
      </c>
      <c r="AN151">
        <v>40</v>
      </c>
      <c r="AO151">
        <v>41</v>
      </c>
      <c r="AP151">
        <v>150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014B8-AB37-4853-B981-BA7CBAA605A0}">
  <sheetPr>
    <tabColor rgb="FFFFC000"/>
  </sheetPr>
  <dimension ref="A1:C28"/>
  <sheetViews>
    <sheetView workbookViewId="0">
      <selection activeCell="B32" sqref="B32"/>
    </sheetView>
  </sheetViews>
  <sheetFormatPr defaultRowHeight="15" x14ac:dyDescent="0.25"/>
  <cols>
    <col min="1" max="1" width="14.42578125" bestFit="1" customWidth="1"/>
    <col min="2" max="2" width="30.42578125" customWidth="1"/>
    <col min="3" max="3" width="164.5703125" bestFit="1" customWidth="1"/>
  </cols>
  <sheetData>
    <row r="1" spans="1:3" x14ac:dyDescent="0.25">
      <c r="A1" t="s">
        <v>25</v>
      </c>
      <c r="B1" s="1" t="s">
        <v>26</v>
      </c>
      <c r="C1" t="s">
        <v>27</v>
      </c>
    </row>
    <row r="2" spans="1:3" x14ac:dyDescent="0.25">
      <c r="A2" t="s">
        <v>28</v>
      </c>
      <c r="B2" t="s">
        <v>29</v>
      </c>
      <c r="C2" t="s">
        <v>30</v>
      </c>
    </row>
    <row r="3" spans="1:3" x14ac:dyDescent="0.25">
      <c r="A3" t="s">
        <v>28</v>
      </c>
      <c r="B3" t="s">
        <v>31</v>
      </c>
      <c r="C3" t="s">
        <v>32</v>
      </c>
    </row>
    <row r="4" spans="1:3" x14ac:dyDescent="0.25">
      <c r="A4" t="s">
        <v>33</v>
      </c>
      <c r="B4" t="s">
        <v>34</v>
      </c>
      <c r="C4" t="s">
        <v>35</v>
      </c>
    </row>
    <row r="5" spans="1:3" x14ac:dyDescent="0.25">
      <c r="A5" t="s">
        <v>36</v>
      </c>
      <c r="B5" t="s">
        <v>37</v>
      </c>
      <c r="C5" t="s">
        <v>35</v>
      </c>
    </row>
    <row r="6" spans="1:3" x14ac:dyDescent="0.25">
      <c r="A6" t="s">
        <v>38</v>
      </c>
      <c r="B6" t="s">
        <v>39</v>
      </c>
      <c r="C6" t="s">
        <v>40</v>
      </c>
    </row>
    <row r="14" spans="1:3" x14ac:dyDescent="0.25">
      <c r="A14" t="s">
        <v>41</v>
      </c>
      <c r="B14" t="s">
        <v>42</v>
      </c>
      <c r="C14" t="s">
        <v>35</v>
      </c>
    </row>
    <row r="15" spans="1:3" x14ac:dyDescent="0.25">
      <c r="A15" t="s">
        <v>43</v>
      </c>
      <c r="B15" t="s">
        <v>44</v>
      </c>
      <c r="C15" t="s">
        <v>45</v>
      </c>
    </row>
    <row r="16" spans="1:3" x14ac:dyDescent="0.25">
      <c r="A16" t="s">
        <v>46</v>
      </c>
      <c r="B16" t="s">
        <v>47</v>
      </c>
      <c r="C16" t="s">
        <v>30</v>
      </c>
    </row>
    <row r="17" spans="1:3" x14ac:dyDescent="0.25">
      <c r="A17" t="s">
        <v>48</v>
      </c>
      <c r="B17" t="s">
        <v>49</v>
      </c>
      <c r="C17" t="s">
        <v>35</v>
      </c>
    </row>
    <row r="18" spans="1:3" x14ac:dyDescent="0.25">
      <c r="A18" t="s">
        <v>50</v>
      </c>
      <c r="B18" t="s">
        <v>51</v>
      </c>
      <c r="C18" t="s">
        <v>30</v>
      </c>
    </row>
    <row r="19" spans="1:3" x14ac:dyDescent="0.25">
      <c r="A19" t="s">
        <v>52</v>
      </c>
      <c r="B19" t="s">
        <v>53</v>
      </c>
      <c r="C19" t="s">
        <v>35</v>
      </c>
    </row>
    <row r="20" spans="1:3" x14ac:dyDescent="0.25">
      <c r="A20" t="s">
        <v>54</v>
      </c>
      <c r="B20" t="s">
        <v>55</v>
      </c>
      <c r="C20" t="s">
        <v>56</v>
      </c>
    </row>
    <row r="21" spans="1:3" x14ac:dyDescent="0.25">
      <c r="A21" t="s">
        <v>57</v>
      </c>
      <c r="B21" t="s">
        <v>58</v>
      </c>
      <c r="C21" t="s">
        <v>30</v>
      </c>
    </row>
    <row r="22" spans="1:3" x14ac:dyDescent="0.25">
      <c r="A22" t="s">
        <v>59</v>
      </c>
      <c r="B22" t="s">
        <v>60</v>
      </c>
      <c r="C22" t="s">
        <v>35</v>
      </c>
    </row>
    <row r="23" spans="1:3" x14ac:dyDescent="0.25">
      <c r="A23" t="s">
        <v>61</v>
      </c>
      <c r="B23" t="s">
        <v>62</v>
      </c>
      <c r="C23" t="s">
        <v>63</v>
      </c>
    </row>
    <row r="24" spans="1:3" x14ac:dyDescent="0.25">
      <c r="A24" t="s">
        <v>64</v>
      </c>
      <c r="B24" t="s">
        <v>65</v>
      </c>
      <c r="C24" t="s">
        <v>45</v>
      </c>
    </row>
    <row r="25" spans="1:3" x14ac:dyDescent="0.25">
      <c r="A25" t="s">
        <v>66</v>
      </c>
      <c r="B25" t="s">
        <v>67</v>
      </c>
      <c r="C25" t="s">
        <v>45</v>
      </c>
    </row>
    <row r="26" spans="1:3" x14ac:dyDescent="0.25">
      <c r="A26" t="s">
        <v>68</v>
      </c>
      <c r="B26" t="s">
        <v>69</v>
      </c>
      <c r="C26" t="s">
        <v>30</v>
      </c>
    </row>
    <row r="27" spans="1:3" x14ac:dyDescent="0.25">
      <c r="A27" t="s">
        <v>70</v>
      </c>
      <c r="B27" t="s">
        <v>71</v>
      </c>
      <c r="C27" t="s">
        <v>35</v>
      </c>
    </row>
    <row r="28" spans="1:3" x14ac:dyDescent="0.25">
      <c r="A28" t="s">
        <v>72</v>
      </c>
      <c r="B28" t="s">
        <v>73</v>
      </c>
      <c r="C28" t="s">
        <v>45</v>
      </c>
    </row>
  </sheetData>
  <sortState xmlns:xlrd2="http://schemas.microsoft.com/office/spreadsheetml/2017/richdata2" ref="A2:C27">
    <sortCondition ref="A2:A27"/>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61F3E-255A-4DEE-BDF4-F0947221C786}">
  <sheetPr>
    <tabColor rgb="FFFF0000"/>
  </sheetPr>
  <dimension ref="A1:CC56"/>
  <sheetViews>
    <sheetView workbookViewId="0">
      <pane ySplit="5" topLeftCell="A6" activePane="bottomLeft" state="frozen"/>
      <selection activeCell="G1860" sqref="G1860"/>
      <selection pane="bottomLeft" activeCell="H7" sqref="H7"/>
    </sheetView>
  </sheetViews>
  <sheetFormatPr defaultRowHeight="15" x14ac:dyDescent="0.25"/>
  <cols>
    <col min="1" max="1" width="19.5703125" bestFit="1" customWidth="1"/>
    <col min="2" max="38" width="9.42578125" customWidth="1"/>
  </cols>
  <sheetData>
    <row r="1" spans="1:81" x14ac:dyDescent="0.25">
      <c r="A1" t="s">
        <v>472</v>
      </c>
      <c r="B1" s="3" t="s">
        <v>473</v>
      </c>
      <c r="C1" s="3" t="s">
        <v>474</v>
      </c>
      <c r="D1" s="3" t="s">
        <v>475</v>
      </c>
      <c r="E1" s="3" t="s">
        <v>476</v>
      </c>
      <c r="F1" s="3" t="s">
        <v>477</v>
      </c>
      <c r="G1" s="3" t="s">
        <v>478</v>
      </c>
      <c r="H1" s="3" t="s">
        <v>479</v>
      </c>
      <c r="I1" s="3" t="s">
        <v>480</v>
      </c>
      <c r="J1" s="3" t="s">
        <v>481</v>
      </c>
      <c r="K1" s="3" t="s">
        <v>482</v>
      </c>
      <c r="L1" s="3" t="s">
        <v>483</v>
      </c>
      <c r="M1" s="3"/>
      <c r="N1" s="3"/>
      <c r="O1" s="3" t="s">
        <v>484</v>
      </c>
      <c r="P1" s="3" t="s">
        <v>485</v>
      </c>
      <c r="Q1" s="3"/>
      <c r="R1" s="3"/>
      <c r="S1" s="3" t="s">
        <v>486</v>
      </c>
      <c r="T1" s="3" t="s">
        <v>487</v>
      </c>
      <c r="U1" s="3" t="s">
        <v>488</v>
      </c>
      <c r="V1" s="3" t="s">
        <v>489</v>
      </c>
      <c r="W1" s="3" t="s">
        <v>490</v>
      </c>
      <c r="X1" s="3" t="s">
        <v>491</v>
      </c>
      <c r="Y1" s="3" t="s">
        <v>492</v>
      </c>
      <c r="Z1" s="3" t="s">
        <v>493</v>
      </c>
      <c r="AA1" s="3" t="s">
        <v>494</v>
      </c>
      <c r="AB1" s="3" t="s">
        <v>495</v>
      </c>
      <c r="AC1" s="3" t="s">
        <v>496</v>
      </c>
      <c r="AD1" s="3" t="s">
        <v>497</v>
      </c>
      <c r="AE1" s="3" t="s">
        <v>498</v>
      </c>
      <c r="AF1" s="3" t="s">
        <v>499</v>
      </c>
      <c r="AG1" s="3" t="s">
        <v>417</v>
      </c>
      <c r="AH1" s="3" t="s">
        <v>500</v>
      </c>
      <c r="AI1" s="3" t="s">
        <v>501</v>
      </c>
      <c r="AJ1" s="3" t="s">
        <v>502</v>
      </c>
      <c r="AK1" s="3" t="s">
        <v>503</v>
      </c>
      <c r="AL1" s="3" t="s">
        <v>504</v>
      </c>
      <c r="AM1" s="3" t="s">
        <v>505</v>
      </c>
      <c r="AN1" s="3" t="s">
        <v>506</v>
      </c>
      <c r="AO1" s="3" t="s">
        <v>507</v>
      </c>
      <c r="AP1" s="3" t="s">
        <v>508</v>
      </c>
      <c r="AQ1" s="3" t="s">
        <v>509</v>
      </c>
      <c r="AR1" s="3" t="s">
        <v>510</v>
      </c>
      <c r="AS1" s="3" t="s">
        <v>511</v>
      </c>
      <c r="AT1" s="3" t="s">
        <v>512</v>
      </c>
      <c r="AU1" s="3" t="s">
        <v>513</v>
      </c>
      <c r="AV1" s="3" t="s">
        <v>514</v>
      </c>
      <c r="AW1" s="3" t="s">
        <v>515</v>
      </c>
      <c r="AX1" s="3" t="s">
        <v>516</v>
      </c>
      <c r="AY1" s="3" t="s">
        <v>517</v>
      </c>
      <c r="AZ1" s="3" t="s">
        <v>518</v>
      </c>
      <c r="BA1" s="3" t="s">
        <v>519</v>
      </c>
      <c r="BB1" s="3" t="s">
        <v>520</v>
      </c>
      <c r="BC1" s="3" t="s">
        <v>521</v>
      </c>
      <c r="BD1" s="3" t="s">
        <v>522</v>
      </c>
      <c r="BE1" s="3" t="s">
        <v>523</v>
      </c>
      <c r="BF1" s="3" t="s">
        <v>524</v>
      </c>
      <c r="BG1" s="3" t="s">
        <v>525</v>
      </c>
      <c r="BH1" s="3" t="s">
        <v>526</v>
      </c>
      <c r="BI1" s="3" t="s">
        <v>527</v>
      </c>
      <c r="BJ1" s="3" t="s">
        <v>528</v>
      </c>
      <c r="BK1" s="3" t="s">
        <v>529</v>
      </c>
      <c r="BL1" s="3" t="s">
        <v>530</v>
      </c>
      <c r="BM1" s="3" t="s">
        <v>531</v>
      </c>
      <c r="BN1" s="3" t="s">
        <v>532</v>
      </c>
      <c r="BO1" s="3" t="s">
        <v>533</v>
      </c>
      <c r="BP1" s="3" t="s">
        <v>534</v>
      </c>
      <c r="BQ1" s="3" t="s">
        <v>535</v>
      </c>
      <c r="BR1" s="3" t="s">
        <v>536</v>
      </c>
      <c r="BS1" s="3" t="s">
        <v>537</v>
      </c>
      <c r="BT1" s="3" t="s">
        <v>538</v>
      </c>
      <c r="BU1" s="3" t="s">
        <v>539</v>
      </c>
      <c r="BV1" s="3" t="s">
        <v>540</v>
      </c>
      <c r="BW1" s="3" t="s">
        <v>541</v>
      </c>
      <c r="BX1" s="3" t="s">
        <v>542</v>
      </c>
      <c r="BY1" s="3" t="s">
        <v>543</v>
      </c>
      <c r="BZ1" s="3" t="s">
        <v>544</v>
      </c>
      <c r="CA1" s="3" t="s">
        <v>545</v>
      </c>
      <c r="CB1" s="3" t="s">
        <v>546</v>
      </c>
      <c r="CC1" s="3" t="s">
        <v>578</v>
      </c>
    </row>
    <row r="2" spans="1:81" x14ac:dyDescent="0.25">
      <c r="A2" t="s">
        <v>459</v>
      </c>
    </row>
    <row r="3" spans="1:81" x14ac:dyDescent="0.25">
      <c r="A3" t="s">
        <v>547</v>
      </c>
      <c r="B3">
        <v>123.3</v>
      </c>
      <c r="C3">
        <v>939.5</v>
      </c>
      <c r="D3">
        <v>1078.3</v>
      </c>
      <c r="E3">
        <v>103.2</v>
      </c>
      <c r="F3">
        <v>195.1</v>
      </c>
      <c r="G3">
        <v>2.2999999999999998</v>
      </c>
      <c r="H3">
        <v>15</v>
      </c>
      <c r="I3">
        <v>187.7</v>
      </c>
      <c r="J3">
        <v>281.8</v>
      </c>
      <c r="K3">
        <v>46.6</v>
      </c>
      <c r="L3">
        <v>17.2</v>
      </c>
      <c r="O3">
        <v>23.1</v>
      </c>
      <c r="P3">
        <v>4.0999999999999996</v>
      </c>
      <c r="T3">
        <v>14.5</v>
      </c>
      <c r="U3">
        <v>137.1</v>
      </c>
      <c r="V3">
        <v>133.9</v>
      </c>
      <c r="W3">
        <v>51.8</v>
      </c>
      <c r="X3">
        <v>53.3</v>
      </c>
      <c r="Y3">
        <v>5.9</v>
      </c>
      <c r="Z3">
        <v>0.1</v>
      </c>
      <c r="AA3">
        <v>201.8</v>
      </c>
      <c r="AB3">
        <v>73.5</v>
      </c>
      <c r="AC3">
        <v>38.5</v>
      </c>
      <c r="AD3">
        <v>0.3</v>
      </c>
      <c r="AE3">
        <v>3.7</v>
      </c>
      <c r="AF3">
        <v>1.2</v>
      </c>
      <c r="AG3">
        <v>29.6</v>
      </c>
      <c r="AH3">
        <v>28.8</v>
      </c>
      <c r="AI3">
        <v>45.7</v>
      </c>
      <c r="AJ3">
        <v>1.1000000000000001</v>
      </c>
      <c r="AK3">
        <v>0.9</v>
      </c>
      <c r="AL3">
        <v>35.1</v>
      </c>
      <c r="AM3">
        <v>1052.2</v>
      </c>
      <c r="AN3">
        <v>17.2</v>
      </c>
      <c r="AO3">
        <v>2127.8000000000002</v>
      </c>
      <c r="AP3">
        <v>17.7</v>
      </c>
      <c r="AQ3">
        <v>1.2</v>
      </c>
      <c r="AR3">
        <v>47.7</v>
      </c>
      <c r="AS3">
        <v>2111.9</v>
      </c>
      <c r="AT3">
        <v>153.80000000000001</v>
      </c>
      <c r="AU3">
        <v>9.8000000000000007</v>
      </c>
      <c r="AV3">
        <v>0.3</v>
      </c>
      <c r="AW3">
        <v>0</v>
      </c>
      <c r="AX3">
        <v>0</v>
      </c>
      <c r="AY3">
        <v>48.7</v>
      </c>
      <c r="AZ3">
        <v>0.1</v>
      </c>
      <c r="BA3">
        <v>19.899999999999999</v>
      </c>
      <c r="BB3">
        <v>0</v>
      </c>
    </row>
    <row r="4" spans="1:81" x14ac:dyDescent="0.25">
      <c r="A4" t="s">
        <v>548</v>
      </c>
      <c r="B4">
        <f>B$3-SUM(B7:B17)</f>
        <v>55.8</v>
      </c>
      <c r="C4">
        <f t="shared" ref="C4:BN4" si="0">C$3-SUM(C7:C17)</f>
        <v>938</v>
      </c>
      <c r="D4">
        <f t="shared" si="0"/>
        <v>1077.3</v>
      </c>
      <c r="E4">
        <f t="shared" si="0"/>
        <v>12.700000000000003</v>
      </c>
      <c r="F4">
        <f t="shared" si="0"/>
        <v>192.1</v>
      </c>
      <c r="G4">
        <f t="shared" si="0"/>
        <v>2.2999999999999998</v>
      </c>
      <c r="H4">
        <f t="shared" si="0"/>
        <v>15</v>
      </c>
      <c r="I4">
        <f t="shared" si="0"/>
        <v>187.7</v>
      </c>
      <c r="J4">
        <f t="shared" si="0"/>
        <v>271.8</v>
      </c>
      <c r="K4">
        <f t="shared" si="0"/>
        <v>46.6</v>
      </c>
      <c r="L4">
        <f t="shared" si="0"/>
        <v>17.2</v>
      </c>
      <c r="O4">
        <f t="shared" si="0"/>
        <v>23.1</v>
      </c>
      <c r="P4">
        <f t="shared" si="0"/>
        <v>4.0999999999999996</v>
      </c>
      <c r="S4">
        <f t="shared" si="0"/>
        <v>0</v>
      </c>
      <c r="T4">
        <f t="shared" si="0"/>
        <v>4.5</v>
      </c>
      <c r="U4">
        <f t="shared" si="0"/>
        <v>137.1</v>
      </c>
      <c r="V4">
        <f t="shared" si="0"/>
        <v>133.9</v>
      </c>
      <c r="W4">
        <f t="shared" si="0"/>
        <v>51.8</v>
      </c>
      <c r="X4">
        <f t="shared" si="0"/>
        <v>17.299999999999997</v>
      </c>
      <c r="Y4">
        <f t="shared" si="0"/>
        <v>5.9</v>
      </c>
      <c r="Z4">
        <f t="shared" si="0"/>
        <v>0.1</v>
      </c>
      <c r="AA4">
        <f t="shared" si="0"/>
        <v>201.8</v>
      </c>
      <c r="AB4">
        <f t="shared" si="0"/>
        <v>58.5</v>
      </c>
      <c r="AC4">
        <f t="shared" si="0"/>
        <v>38.5</v>
      </c>
      <c r="AD4">
        <f t="shared" si="0"/>
        <v>0.3</v>
      </c>
      <c r="AE4">
        <f t="shared" si="0"/>
        <v>3.7</v>
      </c>
      <c r="AF4">
        <f t="shared" si="0"/>
        <v>1.2</v>
      </c>
      <c r="AG4">
        <f t="shared" si="0"/>
        <v>9.6000000000000014</v>
      </c>
      <c r="AH4">
        <f t="shared" si="0"/>
        <v>23.8</v>
      </c>
      <c r="AI4">
        <f t="shared" si="0"/>
        <v>19.700000000000003</v>
      </c>
      <c r="AJ4">
        <f t="shared" si="0"/>
        <v>1.1000000000000001</v>
      </c>
      <c r="AK4">
        <f t="shared" si="0"/>
        <v>0.9</v>
      </c>
      <c r="AL4">
        <f t="shared" si="0"/>
        <v>25.1</v>
      </c>
      <c r="AM4">
        <f t="shared" si="0"/>
        <v>1052.2</v>
      </c>
      <c r="AN4">
        <f t="shared" si="0"/>
        <v>17.2</v>
      </c>
      <c r="AO4">
        <f t="shared" si="0"/>
        <v>1384.8000000000002</v>
      </c>
      <c r="AP4">
        <f t="shared" si="0"/>
        <v>17.7</v>
      </c>
      <c r="AQ4">
        <f t="shared" si="0"/>
        <v>1.2</v>
      </c>
      <c r="AR4">
        <f t="shared" si="0"/>
        <v>47.7</v>
      </c>
      <c r="AS4">
        <f t="shared" si="0"/>
        <v>2111.9</v>
      </c>
      <c r="AT4">
        <f t="shared" si="0"/>
        <v>153.80000000000001</v>
      </c>
      <c r="AU4">
        <f t="shared" si="0"/>
        <v>9.8000000000000007</v>
      </c>
      <c r="AV4">
        <f t="shared" si="0"/>
        <v>0.3</v>
      </c>
      <c r="AW4">
        <f t="shared" si="0"/>
        <v>0</v>
      </c>
      <c r="AX4">
        <f t="shared" si="0"/>
        <v>0</v>
      </c>
      <c r="AY4">
        <f t="shared" si="0"/>
        <v>48.7</v>
      </c>
      <c r="AZ4">
        <f t="shared" si="0"/>
        <v>0.1</v>
      </c>
      <c r="BA4">
        <f t="shared" si="0"/>
        <v>19.899999999999999</v>
      </c>
      <c r="BB4">
        <f t="shared" si="0"/>
        <v>0</v>
      </c>
      <c r="BC4">
        <f t="shared" si="0"/>
        <v>0</v>
      </c>
      <c r="BD4">
        <f t="shared" si="0"/>
        <v>0</v>
      </c>
      <c r="BE4">
        <f t="shared" si="0"/>
        <v>0</v>
      </c>
      <c r="BF4">
        <f t="shared" si="0"/>
        <v>0</v>
      </c>
      <c r="BG4">
        <f t="shared" si="0"/>
        <v>0</v>
      </c>
      <c r="BH4">
        <f t="shared" si="0"/>
        <v>0</v>
      </c>
      <c r="BI4">
        <f t="shared" si="0"/>
        <v>0</v>
      </c>
      <c r="BJ4">
        <f t="shared" si="0"/>
        <v>0</v>
      </c>
      <c r="BK4">
        <f t="shared" si="0"/>
        <v>0</v>
      </c>
      <c r="BL4">
        <f t="shared" si="0"/>
        <v>0</v>
      </c>
      <c r="BM4">
        <f t="shared" si="0"/>
        <v>0</v>
      </c>
      <c r="BN4">
        <f t="shared" si="0"/>
        <v>0</v>
      </c>
      <c r="BO4">
        <f t="shared" ref="BO4:CB4" si="1">BO$3-SUM(BO7:BO17)</f>
        <v>0</v>
      </c>
      <c r="BP4">
        <f t="shared" si="1"/>
        <v>0</v>
      </c>
      <c r="BQ4">
        <f t="shared" si="1"/>
        <v>0</v>
      </c>
      <c r="BR4">
        <f t="shared" si="1"/>
        <v>0</v>
      </c>
      <c r="BS4">
        <f t="shared" si="1"/>
        <v>0</v>
      </c>
      <c r="BT4">
        <f t="shared" si="1"/>
        <v>0</v>
      </c>
      <c r="BU4">
        <f t="shared" si="1"/>
        <v>0</v>
      </c>
      <c r="BV4">
        <f t="shared" si="1"/>
        <v>0</v>
      </c>
      <c r="BW4">
        <f t="shared" si="1"/>
        <v>0</v>
      </c>
      <c r="BX4">
        <f t="shared" si="1"/>
        <v>0</v>
      </c>
      <c r="BY4">
        <f t="shared" si="1"/>
        <v>0</v>
      </c>
      <c r="BZ4">
        <f t="shared" si="1"/>
        <v>0</v>
      </c>
      <c r="CA4">
        <f t="shared" si="1"/>
        <v>0</v>
      </c>
      <c r="CB4">
        <f t="shared" si="1"/>
        <v>0</v>
      </c>
    </row>
    <row r="5" spans="1:81" x14ac:dyDescent="0.25">
      <c r="A5" s="2" t="s">
        <v>549</v>
      </c>
      <c r="J5" s="2"/>
      <c r="AB5" s="2"/>
    </row>
    <row r="7" spans="1:81" x14ac:dyDescent="0.25">
      <c r="A7" t="s">
        <v>96</v>
      </c>
      <c r="B7">
        <v>30</v>
      </c>
      <c r="E7">
        <v>45</v>
      </c>
      <c r="J7">
        <v>5</v>
      </c>
      <c r="T7">
        <v>10</v>
      </c>
      <c r="X7">
        <v>15</v>
      </c>
      <c r="AB7">
        <v>10</v>
      </c>
      <c r="AG7">
        <v>10</v>
      </c>
      <c r="AH7">
        <v>0</v>
      </c>
      <c r="AI7">
        <v>10</v>
      </c>
      <c r="AL7">
        <v>0</v>
      </c>
    </row>
    <row r="8" spans="1:81" x14ac:dyDescent="0.25">
      <c r="A8" t="s">
        <v>96</v>
      </c>
      <c r="B8">
        <v>35</v>
      </c>
      <c r="E8">
        <v>45</v>
      </c>
      <c r="J8">
        <v>5</v>
      </c>
      <c r="T8">
        <v>0</v>
      </c>
      <c r="X8">
        <v>21</v>
      </c>
      <c r="AB8">
        <v>5</v>
      </c>
      <c r="AG8">
        <v>10</v>
      </c>
      <c r="AH8">
        <v>5</v>
      </c>
      <c r="AI8">
        <v>16</v>
      </c>
      <c r="AL8">
        <v>10</v>
      </c>
    </row>
    <row r="9" spans="1:81" x14ac:dyDescent="0.25">
      <c r="A9" t="s">
        <v>98</v>
      </c>
      <c r="B9">
        <v>2.5</v>
      </c>
      <c r="C9">
        <v>1.5</v>
      </c>
      <c r="D9">
        <v>1</v>
      </c>
      <c r="E9">
        <v>0.5</v>
      </c>
      <c r="F9">
        <v>3</v>
      </c>
    </row>
    <row r="10" spans="1:81" x14ac:dyDescent="0.25">
      <c r="A10" t="s">
        <v>115</v>
      </c>
      <c r="AO10">
        <v>743</v>
      </c>
    </row>
    <row r="18" spans="1:81" x14ac:dyDescent="0.25">
      <c r="B18" t="s">
        <v>152</v>
      </c>
      <c r="C18" t="s">
        <v>169</v>
      </c>
      <c r="D18" t="s">
        <v>284</v>
      </c>
      <c r="E18" t="s">
        <v>57</v>
      </c>
      <c r="F18" t="s">
        <v>247</v>
      </c>
      <c r="G18" t="s">
        <v>264</v>
      </c>
      <c r="H18" s="3" t="s">
        <v>191</v>
      </c>
      <c r="I18" s="3" t="s">
        <v>239</v>
      </c>
      <c r="J18" s="3" t="s">
        <v>28</v>
      </c>
      <c r="K18" s="3" t="s">
        <v>46</v>
      </c>
      <c r="L18" s="3" t="s">
        <v>550</v>
      </c>
      <c r="M18" t="s">
        <v>43</v>
      </c>
      <c r="N18" t="s">
        <v>72</v>
      </c>
      <c r="O18" s="3" t="s">
        <v>64</v>
      </c>
      <c r="P18" s="3" t="s">
        <v>270</v>
      </c>
      <c r="Q18" t="s">
        <v>551</v>
      </c>
      <c r="R18" t="s">
        <v>38</v>
      </c>
      <c r="S18" s="3" t="s">
        <v>258</v>
      </c>
      <c r="T18" s="3" t="s">
        <v>161</v>
      </c>
      <c r="U18" t="s">
        <v>171</v>
      </c>
      <c r="V18" t="s">
        <v>177</v>
      </c>
      <c r="W18" s="3" t="s">
        <v>286</v>
      </c>
      <c r="X18" s="3" t="s">
        <v>59</v>
      </c>
      <c r="Y18" s="3" t="s">
        <v>249</v>
      </c>
      <c r="Z18" s="3" t="s">
        <v>266</v>
      </c>
      <c r="AA18" t="s">
        <v>242</v>
      </c>
      <c r="AB18" s="3" t="s">
        <v>33</v>
      </c>
      <c r="AC18" s="3" t="s">
        <v>48</v>
      </c>
      <c r="AD18" s="3" t="s">
        <v>256</v>
      </c>
      <c r="AE18" t="s">
        <v>167</v>
      </c>
      <c r="AF18" s="3" t="s">
        <v>68</v>
      </c>
      <c r="AG18" s="3" t="s">
        <v>219</v>
      </c>
      <c r="AH18" t="s">
        <v>70</v>
      </c>
      <c r="AI18" t="s">
        <v>52</v>
      </c>
      <c r="AJ18" t="s">
        <v>146</v>
      </c>
      <c r="AK18" t="s">
        <v>262</v>
      </c>
      <c r="AL18" s="3" t="s">
        <v>144</v>
      </c>
      <c r="AM18" s="3" t="s">
        <v>185</v>
      </c>
      <c r="AN18" t="s">
        <v>189</v>
      </c>
      <c r="AO18" t="s">
        <v>54</v>
      </c>
      <c r="AP18" s="3" t="s">
        <v>226</v>
      </c>
      <c r="AQ18" t="s">
        <v>198</v>
      </c>
      <c r="AR18" s="3" t="s">
        <v>196</v>
      </c>
      <c r="AS18" s="3" t="s">
        <v>282</v>
      </c>
      <c r="AT18" s="3" t="s">
        <v>182</v>
      </c>
      <c r="AU18" s="3" t="s">
        <v>140</v>
      </c>
      <c r="AV18" s="3" t="s">
        <v>514</v>
      </c>
      <c r="AW18" s="3" t="s">
        <v>515</v>
      </c>
      <c r="AX18" s="3" t="s">
        <v>516</v>
      </c>
      <c r="AY18" s="3" t="s">
        <v>517</v>
      </c>
      <c r="AZ18" s="3" t="s">
        <v>518</v>
      </c>
      <c r="BA18" s="3" t="s">
        <v>519</v>
      </c>
      <c r="BB18" s="3" t="s">
        <v>520</v>
      </c>
      <c r="BC18" s="3" t="s">
        <v>552</v>
      </c>
      <c r="BD18" t="s">
        <v>288</v>
      </c>
      <c r="BE18" s="3" t="s">
        <v>523</v>
      </c>
      <c r="BF18" s="3" t="s">
        <v>524</v>
      </c>
      <c r="BG18" s="3" t="s">
        <v>525</v>
      </c>
      <c r="BH18" s="3" t="s">
        <v>526</v>
      </c>
      <c r="BI18" s="3" t="s">
        <v>527</v>
      </c>
      <c r="BJ18" s="3" t="s">
        <v>528</v>
      </c>
      <c r="BK18" s="3" t="s">
        <v>529</v>
      </c>
      <c r="BL18" s="3" t="s">
        <v>530</v>
      </c>
      <c r="BM18" s="3" t="s">
        <v>531</v>
      </c>
      <c r="BN18" s="3" t="s">
        <v>532</v>
      </c>
      <c r="BO18" s="3" t="s">
        <v>533</v>
      </c>
      <c r="BP18" s="3" t="s">
        <v>534</v>
      </c>
      <c r="BQ18" s="3" t="s">
        <v>535</v>
      </c>
      <c r="BR18" s="3" t="s">
        <v>536</v>
      </c>
      <c r="BS18" s="3" t="s">
        <v>537</v>
      </c>
      <c r="BT18" s="3" t="s">
        <v>329</v>
      </c>
      <c r="BU18" s="3" t="s">
        <v>539</v>
      </c>
      <c r="BV18" s="3" t="s">
        <v>540</v>
      </c>
      <c r="BW18" s="3" t="s">
        <v>541</v>
      </c>
      <c r="BX18" s="3" t="s">
        <v>542</v>
      </c>
      <c r="BY18" s="3" t="s">
        <v>543</v>
      </c>
      <c r="BZ18" s="3" t="s">
        <v>544</v>
      </c>
      <c r="CA18" s="3" t="s">
        <v>545</v>
      </c>
      <c r="CB18" s="3" t="s">
        <v>546</v>
      </c>
      <c r="CC18">
        <v>1</v>
      </c>
    </row>
    <row r="19" spans="1:81" x14ac:dyDescent="0.25">
      <c r="A19" t="s">
        <v>95</v>
      </c>
      <c r="B19">
        <f t="shared" ref="B19:K28" si="2">SUMIFS(B$7:B$16,$A$7:$A$16,$A19)</f>
        <v>0</v>
      </c>
      <c r="C19">
        <f t="shared" si="2"/>
        <v>0</v>
      </c>
      <c r="D19">
        <f t="shared" si="2"/>
        <v>0</v>
      </c>
      <c r="E19">
        <f t="shared" si="2"/>
        <v>0</v>
      </c>
      <c r="F19">
        <f t="shared" si="2"/>
        <v>0</v>
      </c>
      <c r="G19">
        <f t="shared" si="2"/>
        <v>0</v>
      </c>
      <c r="H19">
        <f t="shared" si="2"/>
        <v>0</v>
      </c>
      <c r="I19">
        <f t="shared" si="2"/>
        <v>0</v>
      </c>
      <c r="J19">
        <f t="shared" si="2"/>
        <v>0</v>
      </c>
      <c r="K19">
        <f t="shared" si="2"/>
        <v>0</v>
      </c>
      <c r="L19">
        <f t="shared" ref="L19:U28" si="3">SUMIFS(L$7:L$16,$A$7:$A$16,$A19)</f>
        <v>0</v>
      </c>
      <c r="M19">
        <f t="shared" si="3"/>
        <v>0</v>
      </c>
      <c r="N19">
        <f t="shared" si="3"/>
        <v>0</v>
      </c>
      <c r="O19">
        <f t="shared" si="3"/>
        <v>0</v>
      </c>
      <c r="P19">
        <f t="shared" si="3"/>
        <v>0</v>
      </c>
      <c r="Q19">
        <f t="shared" si="3"/>
        <v>0</v>
      </c>
      <c r="R19">
        <f t="shared" si="3"/>
        <v>0</v>
      </c>
      <c r="S19">
        <f t="shared" si="3"/>
        <v>0</v>
      </c>
      <c r="T19">
        <f t="shared" si="3"/>
        <v>0</v>
      </c>
      <c r="U19">
        <f t="shared" si="3"/>
        <v>0</v>
      </c>
      <c r="V19">
        <f t="shared" ref="V19:AE28" si="4">SUMIFS(V$7:V$16,$A$7:$A$16,$A19)</f>
        <v>0</v>
      </c>
      <c r="W19">
        <f t="shared" si="4"/>
        <v>0</v>
      </c>
      <c r="X19">
        <f t="shared" si="4"/>
        <v>0</v>
      </c>
      <c r="Y19">
        <f t="shared" si="4"/>
        <v>0</v>
      </c>
      <c r="Z19">
        <f t="shared" si="4"/>
        <v>0</v>
      </c>
      <c r="AA19">
        <f t="shared" si="4"/>
        <v>0</v>
      </c>
      <c r="AB19">
        <f t="shared" si="4"/>
        <v>0</v>
      </c>
      <c r="AC19">
        <f t="shared" si="4"/>
        <v>0</v>
      </c>
      <c r="AD19">
        <f t="shared" si="4"/>
        <v>0</v>
      </c>
      <c r="AE19">
        <f t="shared" si="4"/>
        <v>0</v>
      </c>
      <c r="AF19">
        <f t="shared" ref="AF19:AO28" si="5">SUMIFS(AF$7:AF$16,$A$7:$A$16,$A19)</f>
        <v>0</v>
      </c>
      <c r="AG19">
        <f t="shared" si="5"/>
        <v>0</v>
      </c>
      <c r="AH19">
        <f t="shared" si="5"/>
        <v>0</v>
      </c>
      <c r="AI19">
        <f t="shared" si="5"/>
        <v>0</v>
      </c>
      <c r="AJ19">
        <f t="shared" si="5"/>
        <v>0</v>
      </c>
      <c r="AK19">
        <f t="shared" si="5"/>
        <v>0</v>
      </c>
      <c r="AL19">
        <f t="shared" si="5"/>
        <v>0</v>
      </c>
      <c r="AM19">
        <f t="shared" si="5"/>
        <v>0</v>
      </c>
      <c r="AN19">
        <f t="shared" si="5"/>
        <v>0</v>
      </c>
      <c r="AO19">
        <f t="shared" si="5"/>
        <v>0</v>
      </c>
      <c r="AP19">
        <f t="shared" ref="AP19:AY28" si="6">SUMIFS(AP$7:AP$16,$A$7:$A$16,$A19)</f>
        <v>0</v>
      </c>
      <c r="AQ19">
        <f t="shared" si="6"/>
        <v>0</v>
      </c>
      <c r="AR19">
        <f t="shared" si="6"/>
        <v>0</v>
      </c>
      <c r="AS19">
        <f t="shared" si="6"/>
        <v>0</v>
      </c>
      <c r="AT19">
        <f t="shared" si="6"/>
        <v>0</v>
      </c>
      <c r="AU19">
        <f t="shared" si="6"/>
        <v>0</v>
      </c>
      <c r="AV19">
        <f t="shared" si="6"/>
        <v>0</v>
      </c>
      <c r="AW19">
        <f t="shared" si="6"/>
        <v>0</v>
      </c>
      <c r="AX19">
        <f t="shared" si="6"/>
        <v>0</v>
      </c>
      <c r="AY19">
        <f t="shared" si="6"/>
        <v>0</v>
      </c>
      <c r="AZ19">
        <f t="shared" ref="AZ19:BI28" si="7">SUMIFS(AZ$7:AZ$16,$A$7:$A$16,$A19)</f>
        <v>0</v>
      </c>
      <c r="BA19">
        <f t="shared" si="7"/>
        <v>0</v>
      </c>
      <c r="BB19">
        <f t="shared" si="7"/>
        <v>0</v>
      </c>
      <c r="BC19">
        <f t="shared" si="7"/>
        <v>0</v>
      </c>
      <c r="BD19">
        <f t="shared" si="7"/>
        <v>0</v>
      </c>
      <c r="BE19">
        <f t="shared" si="7"/>
        <v>0</v>
      </c>
      <c r="BF19">
        <f t="shared" si="7"/>
        <v>0</v>
      </c>
      <c r="BG19">
        <f t="shared" si="7"/>
        <v>0</v>
      </c>
      <c r="BH19">
        <f t="shared" si="7"/>
        <v>0</v>
      </c>
      <c r="BI19">
        <f t="shared" si="7"/>
        <v>0</v>
      </c>
      <c r="BJ19">
        <f t="shared" ref="BJ19:BS28" si="8">SUMIFS(BJ$7:BJ$16,$A$7:$A$16,$A19)</f>
        <v>0</v>
      </c>
      <c r="BK19">
        <f t="shared" si="8"/>
        <v>0</v>
      </c>
      <c r="BL19">
        <f t="shared" si="8"/>
        <v>0</v>
      </c>
      <c r="BM19">
        <f t="shared" si="8"/>
        <v>0</v>
      </c>
      <c r="BN19">
        <f t="shared" si="8"/>
        <v>0</v>
      </c>
      <c r="BO19">
        <f t="shared" si="8"/>
        <v>0</v>
      </c>
      <c r="BP19">
        <f t="shared" si="8"/>
        <v>0</v>
      </c>
      <c r="BQ19">
        <f t="shared" si="8"/>
        <v>0</v>
      </c>
      <c r="BR19">
        <f t="shared" si="8"/>
        <v>0</v>
      </c>
      <c r="BS19">
        <f t="shared" si="8"/>
        <v>0</v>
      </c>
      <c r="BT19">
        <f t="shared" ref="BT19:CB28" si="9">SUMIFS(BT$7:BT$16,$A$7:$A$16,$A19)</f>
        <v>0</v>
      </c>
      <c r="BU19">
        <f t="shared" si="9"/>
        <v>0</v>
      </c>
      <c r="BV19">
        <f t="shared" si="9"/>
        <v>0</v>
      </c>
      <c r="BW19">
        <f t="shared" si="9"/>
        <v>0</v>
      </c>
      <c r="BX19">
        <f t="shared" si="9"/>
        <v>0</v>
      </c>
      <c r="BY19">
        <f t="shared" si="9"/>
        <v>0</v>
      </c>
      <c r="BZ19">
        <f t="shared" si="9"/>
        <v>0</v>
      </c>
      <c r="CA19">
        <f t="shared" si="9"/>
        <v>0</v>
      </c>
      <c r="CB19">
        <f t="shared" si="9"/>
        <v>0</v>
      </c>
      <c r="CC19">
        <v>2</v>
      </c>
    </row>
    <row r="20" spans="1:81" x14ac:dyDescent="0.25">
      <c r="A20" t="s">
        <v>96</v>
      </c>
      <c r="B20">
        <f t="shared" si="2"/>
        <v>65</v>
      </c>
      <c r="C20">
        <f t="shared" si="2"/>
        <v>0</v>
      </c>
      <c r="D20">
        <f t="shared" si="2"/>
        <v>0</v>
      </c>
      <c r="E20">
        <f t="shared" si="2"/>
        <v>90</v>
      </c>
      <c r="F20">
        <f t="shared" si="2"/>
        <v>0</v>
      </c>
      <c r="G20">
        <f t="shared" si="2"/>
        <v>0</v>
      </c>
      <c r="H20">
        <f t="shared" si="2"/>
        <v>0</v>
      </c>
      <c r="I20">
        <f t="shared" si="2"/>
        <v>0</v>
      </c>
      <c r="J20">
        <f t="shared" si="2"/>
        <v>10</v>
      </c>
      <c r="K20">
        <f t="shared" si="2"/>
        <v>0</v>
      </c>
      <c r="L20">
        <f t="shared" si="3"/>
        <v>0</v>
      </c>
      <c r="M20">
        <f t="shared" si="3"/>
        <v>0</v>
      </c>
      <c r="N20">
        <f t="shared" si="3"/>
        <v>0</v>
      </c>
      <c r="O20">
        <f t="shared" si="3"/>
        <v>0</v>
      </c>
      <c r="P20">
        <f t="shared" si="3"/>
        <v>0</v>
      </c>
      <c r="Q20">
        <f t="shared" si="3"/>
        <v>0</v>
      </c>
      <c r="R20">
        <f t="shared" si="3"/>
        <v>0</v>
      </c>
      <c r="S20">
        <f t="shared" si="3"/>
        <v>0</v>
      </c>
      <c r="T20">
        <f t="shared" si="3"/>
        <v>10</v>
      </c>
      <c r="U20">
        <f t="shared" si="3"/>
        <v>0</v>
      </c>
      <c r="V20">
        <f t="shared" si="4"/>
        <v>0</v>
      </c>
      <c r="W20">
        <f t="shared" si="4"/>
        <v>0</v>
      </c>
      <c r="X20">
        <f t="shared" si="4"/>
        <v>36</v>
      </c>
      <c r="Y20">
        <f t="shared" si="4"/>
        <v>0</v>
      </c>
      <c r="Z20">
        <f t="shared" si="4"/>
        <v>0</v>
      </c>
      <c r="AA20">
        <f t="shared" si="4"/>
        <v>0</v>
      </c>
      <c r="AB20">
        <f t="shared" si="4"/>
        <v>15</v>
      </c>
      <c r="AC20">
        <f t="shared" si="4"/>
        <v>0</v>
      </c>
      <c r="AD20">
        <f t="shared" si="4"/>
        <v>0</v>
      </c>
      <c r="AE20">
        <f t="shared" si="4"/>
        <v>0</v>
      </c>
      <c r="AF20">
        <f t="shared" si="5"/>
        <v>0</v>
      </c>
      <c r="AG20">
        <f t="shared" si="5"/>
        <v>20</v>
      </c>
      <c r="AH20">
        <f t="shared" si="5"/>
        <v>5</v>
      </c>
      <c r="AI20">
        <f t="shared" si="5"/>
        <v>26</v>
      </c>
      <c r="AJ20">
        <f t="shared" si="5"/>
        <v>0</v>
      </c>
      <c r="AK20">
        <f t="shared" si="5"/>
        <v>0</v>
      </c>
      <c r="AL20">
        <f t="shared" si="5"/>
        <v>10</v>
      </c>
      <c r="AM20">
        <f t="shared" si="5"/>
        <v>0</v>
      </c>
      <c r="AN20">
        <f t="shared" si="5"/>
        <v>0</v>
      </c>
      <c r="AO20">
        <f t="shared" si="5"/>
        <v>0</v>
      </c>
      <c r="AP20">
        <f t="shared" si="6"/>
        <v>0</v>
      </c>
      <c r="AQ20">
        <f t="shared" si="6"/>
        <v>0</v>
      </c>
      <c r="AR20">
        <f t="shared" si="6"/>
        <v>0</v>
      </c>
      <c r="AS20">
        <f t="shared" si="6"/>
        <v>0</v>
      </c>
      <c r="AT20">
        <f t="shared" si="6"/>
        <v>0</v>
      </c>
      <c r="AU20">
        <f t="shared" si="6"/>
        <v>0</v>
      </c>
      <c r="AV20">
        <f t="shared" si="6"/>
        <v>0</v>
      </c>
      <c r="AW20">
        <f t="shared" si="6"/>
        <v>0</v>
      </c>
      <c r="AX20">
        <f t="shared" si="6"/>
        <v>0</v>
      </c>
      <c r="AY20">
        <f t="shared" si="6"/>
        <v>0</v>
      </c>
      <c r="AZ20">
        <f t="shared" si="7"/>
        <v>0</v>
      </c>
      <c r="BA20">
        <f t="shared" si="7"/>
        <v>0</v>
      </c>
      <c r="BB20">
        <f t="shared" si="7"/>
        <v>0</v>
      </c>
      <c r="BC20">
        <f t="shared" si="7"/>
        <v>0</v>
      </c>
      <c r="BD20">
        <f t="shared" si="7"/>
        <v>0</v>
      </c>
      <c r="BE20">
        <f t="shared" si="7"/>
        <v>0</v>
      </c>
      <c r="BF20">
        <f t="shared" si="7"/>
        <v>0</v>
      </c>
      <c r="BG20">
        <f t="shared" si="7"/>
        <v>0</v>
      </c>
      <c r="BH20">
        <f t="shared" si="7"/>
        <v>0</v>
      </c>
      <c r="BI20">
        <f t="shared" si="7"/>
        <v>0</v>
      </c>
      <c r="BJ20">
        <f t="shared" si="8"/>
        <v>0</v>
      </c>
      <c r="BK20">
        <f t="shared" si="8"/>
        <v>0</v>
      </c>
      <c r="BL20">
        <f t="shared" si="8"/>
        <v>0</v>
      </c>
      <c r="BM20">
        <f t="shared" si="8"/>
        <v>0</v>
      </c>
      <c r="BN20">
        <f t="shared" si="8"/>
        <v>0</v>
      </c>
      <c r="BO20">
        <f t="shared" si="8"/>
        <v>0</v>
      </c>
      <c r="BP20">
        <f t="shared" si="8"/>
        <v>0</v>
      </c>
      <c r="BQ20">
        <f t="shared" si="8"/>
        <v>0</v>
      </c>
      <c r="BR20">
        <f t="shared" si="8"/>
        <v>0</v>
      </c>
      <c r="BS20">
        <f t="shared" si="8"/>
        <v>0</v>
      </c>
      <c r="BT20">
        <f t="shared" si="9"/>
        <v>0</v>
      </c>
      <c r="BU20">
        <f t="shared" si="9"/>
        <v>0</v>
      </c>
      <c r="BV20">
        <f t="shared" si="9"/>
        <v>0</v>
      </c>
      <c r="BW20">
        <f t="shared" si="9"/>
        <v>0</v>
      </c>
      <c r="BX20">
        <f t="shared" si="9"/>
        <v>0</v>
      </c>
      <c r="BY20">
        <f t="shared" si="9"/>
        <v>0</v>
      </c>
      <c r="BZ20">
        <f t="shared" si="9"/>
        <v>0</v>
      </c>
      <c r="CA20">
        <f t="shared" si="9"/>
        <v>0</v>
      </c>
      <c r="CB20">
        <f t="shared" si="9"/>
        <v>0</v>
      </c>
      <c r="CC20">
        <v>3</v>
      </c>
    </row>
    <row r="21" spans="1:81" x14ac:dyDescent="0.25">
      <c r="A21" t="s">
        <v>97</v>
      </c>
      <c r="B21">
        <f t="shared" si="2"/>
        <v>0</v>
      </c>
      <c r="C21">
        <f t="shared" si="2"/>
        <v>0</v>
      </c>
      <c r="D21">
        <f t="shared" si="2"/>
        <v>0</v>
      </c>
      <c r="E21">
        <f t="shared" si="2"/>
        <v>0</v>
      </c>
      <c r="F21">
        <f t="shared" si="2"/>
        <v>0</v>
      </c>
      <c r="G21">
        <f t="shared" si="2"/>
        <v>0</v>
      </c>
      <c r="H21">
        <f t="shared" si="2"/>
        <v>0</v>
      </c>
      <c r="I21">
        <f t="shared" si="2"/>
        <v>0</v>
      </c>
      <c r="J21">
        <f t="shared" si="2"/>
        <v>0</v>
      </c>
      <c r="K21">
        <f t="shared" si="2"/>
        <v>0</v>
      </c>
      <c r="L21">
        <f t="shared" si="3"/>
        <v>0</v>
      </c>
      <c r="M21">
        <f t="shared" si="3"/>
        <v>0</v>
      </c>
      <c r="N21">
        <f t="shared" si="3"/>
        <v>0</v>
      </c>
      <c r="O21">
        <f t="shared" si="3"/>
        <v>0</v>
      </c>
      <c r="P21">
        <f t="shared" si="3"/>
        <v>0</v>
      </c>
      <c r="Q21">
        <f t="shared" si="3"/>
        <v>0</v>
      </c>
      <c r="R21">
        <f t="shared" si="3"/>
        <v>0</v>
      </c>
      <c r="S21">
        <f t="shared" si="3"/>
        <v>0</v>
      </c>
      <c r="T21">
        <f t="shared" si="3"/>
        <v>0</v>
      </c>
      <c r="U21">
        <f t="shared" si="3"/>
        <v>0</v>
      </c>
      <c r="V21">
        <f t="shared" si="4"/>
        <v>0</v>
      </c>
      <c r="W21">
        <f t="shared" si="4"/>
        <v>0</v>
      </c>
      <c r="X21">
        <f t="shared" si="4"/>
        <v>0</v>
      </c>
      <c r="Y21">
        <f t="shared" si="4"/>
        <v>0</v>
      </c>
      <c r="Z21">
        <f t="shared" si="4"/>
        <v>0</v>
      </c>
      <c r="AA21">
        <f t="shared" si="4"/>
        <v>0</v>
      </c>
      <c r="AB21">
        <f t="shared" si="4"/>
        <v>0</v>
      </c>
      <c r="AC21">
        <f t="shared" si="4"/>
        <v>0</v>
      </c>
      <c r="AD21">
        <f t="shared" si="4"/>
        <v>0</v>
      </c>
      <c r="AE21">
        <f t="shared" si="4"/>
        <v>0</v>
      </c>
      <c r="AF21">
        <f t="shared" si="5"/>
        <v>0</v>
      </c>
      <c r="AG21">
        <f t="shared" si="5"/>
        <v>0</v>
      </c>
      <c r="AH21">
        <f t="shared" si="5"/>
        <v>0</v>
      </c>
      <c r="AI21">
        <f t="shared" si="5"/>
        <v>0</v>
      </c>
      <c r="AJ21">
        <f t="shared" si="5"/>
        <v>0</v>
      </c>
      <c r="AK21">
        <f t="shared" si="5"/>
        <v>0</v>
      </c>
      <c r="AL21">
        <f t="shared" si="5"/>
        <v>0</v>
      </c>
      <c r="AM21">
        <f t="shared" si="5"/>
        <v>0</v>
      </c>
      <c r="AN21">
        <f t="shared" si="5"/>
        <v>0</v>
      </c>
      <c r="AO21">
        <f t="shared" si="5"/>
        <v>0</v>
      </c>
      <c r="AP21">
        <f t="shared" si="6"/>
        <v>0</v>
      </c>
      <c r="AQ21">
        <f t="shared" si="6"/>
        <v>0</v>
      </c>
      <c r="AR21">
        <f t="shared" si="6"/>
        <v>0</v>
      </c>
      <c r="AS21">
        <f t="shared" si="6"/>
        <v>0</v>
      </c>
      <c r="AT21">
        <f t="shared" si="6"/>
        <v>0</v>
      </c>
      <c r="AU21">
        <f t="shared" si="6"/>
        <v>0</v>
      </c>
      <c r="AV21">
        <f t="shared" si="6"/>
        <v>0</v>
      </c>
      <c r="AW21">
        <f t="shared" si="6"/>
        <v>0</v>
      </c>
      <c r="AX21">
        <f t="shared" si="6"/>
        <v>0</v>
      </c>
      <c r="AY21">
        <f t="shared" si="6"/>
        <v>0</v>
      </c>
      <c r="AZ21">
        <f t="shared" si="7"/>
        <v>0</v>
      </c>
      <c r="BA21">
        <f t="shared" si="7"/>
        <v>0</v>
      </c>
      <c r="BB21">
        <f t="shared" si="7"/>
        <v>0</v>
      </c>
      <c r="BC21">
        <f t="shared" si="7"/>
        <v>0</v>
      </c>
      <c r="BD21">
        <f t="shared" si="7"/>
        <v>0</v>
      </c>
      <c r="BE21">
        <f t="shared" si="7"/>
        <v>0</v>
      </c>
      <c r="BF21">
        <f t="shared" si="7"/>
        <v>0</v>
      </c>
      <c r="BG21">
        <f t="shared" si="7"/>
        <v>0</v>
      </c>
      <c r="BH21">
        <f t="shared" si="7"/>
        <v>0</v>
      </c>
      <c r="BI21">
        <f t="shared" si="7"/>
        <v>0</v>
      </c>
      <c r="BJ21">
        <f t="shared" si="8"/>
        <v>0</v>
      </c>
      <c r="BK21">
        <f t="shared" si="8"/>
        <v>0</v>
      </c>
      <c r="BL21">
        <f t="shared" si="8"/>
        <v>0</v>
      </c>
      <c r="BM21">
        <f t="shared" si="8"/>
        <v>0</v>
      </c>
      <c r="BN21">
        <f t="shared" si="8"/>
        <v>0</v>
      </c>
      <c r="BO21">
        <f t="shared" si="8"/>
        <v>0</v>
      </c>
      <c r="BP21">
        <f t="shared" si="8"/>
        <v>0</v>
      </c>
      <c r="BQ21">
        <f t="shared" si="8"/>
        <v>0</v>
      </c>
      <c r="BR21">
        <f t="shared" si="8"/>
        <v>0</v>
      </c>
      <c r="BS21">
        <f t="shared" si="8"/>
        <v>0</v>
      </c>
      <c r="BT21">
        <f t="shared" si="9"/>
        <v>0</v>
      </c>
      <c r="BU21">
        <f t="shared" si="9"/>
        <v>0</v>
      </c>
      <c r="BV21">
        <f t="shared" si="9"/>
        <v>0</v>
      </c>
      <c r="BW21">
        <f t="shared" si="9"/>
        <v>0</v>
      </c>
      <c r="BX21">
        <f t="shared" si="9"/>
        <v>0</v>
      </c>
      <c r="BY21">
        <f t="shared" si="9"/>
        <v>0</v>
      </c>
      <c r="BZ21">
        <f t="shared" si="9"/>
        <v>0</v>
      </c>
      <c r="CA21">
        <f t="shared" si="9"/>
        <v>0</v>
      </c>
      <c r="CB21">
        <f t="shared" si="9"/>
        <v>0</v>
      </c>
      <c r="CC21">
        <v>4</v>
      </c>
    </row>
    <row r="22" spans="1:81" x14ac:dyDescent="0.25">
      <c r="A22" t="s">
        <v>98</v>
      </c>
      <c r="B22">
        <f t="shared" si="2"/>
        <v>2.5</v>
      </c>
      <c r="C22">
        <f t="shared" si="2"/>
        <v>1.5</v>
      </c>
      <c r="D22">
        <f t="shared" si="2"/>
        <v>1</v>
      </c>
      <c r="E22">
        <f t="shared" si="2"/>
        <v>0.5</v>
      </c>
      <c r="F22">
        <f t="shared" si="2"/>
        <v>3</v>
      </c>
      <c r="G22">
        <f t="shared" si="2"/>
        <v>0</v>
      </c>
      <c r="H22">
        <f t="shared" si="2"/>
        <v>0</v>
      </c>
      <c r="I22">
        <f t="shared" si="2"/>
        <v>0</v>
      </c>
      <c r="J22">
        <f t="shared" si="2"/>
        <v>0</v>
      </c>
      <c r="K22">
        <f t="shared" si="2"/>
        <v>0</v>
      </c>
      <c r="L22">
        <f t="shared" si="3"/>
        <v>0</v>
      </c>
      <c r="M22">
        <f t="shared" si="3"/>
        <v>0</v>
      </c>
      <c r="N22">
        <f t="shared" si="3"/>
        <v>0</v>
      </c>
      <c r="O22">
        <f t="shared" si="3"/>
        <v>0</v>
      </c>
      <c r="P22">
        <f t="shared" si="3"/>
        <v>0</v>
      </c>
      <c r="Q22">
        <f t="shared" si="3"/>
        <v>0</v>
      </c>
      <c r="R22">
        <f t="shared" si="3"/>
        <v>0</v>
      </c>
      <c r="S22">
        <f t="shared" si="3"/>
        <v>0</v>
      </c>
      <c r="T22">
        <f t="shared" si="3"/>
        <v>0</v>
      </c>
      <c r="U22">
        <f t="shared" si="3"/>
        <v>0</v>
      </c>
      <c r="V22">
        <f t="shared" si="4"/>
        <v>0</v>
      </c>
      <c r="W22">
        <f t="shared" si="4"/>
        <v>0</v>
      </c>
      <c r="X22">
        <f t="shared" si="4"/>
        <v>0</v>
      </c>
      <c r="Y22">
        <f t="shared" si="4"/>
        <v>0</v>
      </c>
      <c r="Z22">
        <f t="shared" si="4"/>
        <v>0</v>
      </c>
      <c r="AA22">
        <f t="shared" si="4"/>
        <v>0</v>
      </c>
      <c r="AB22">
        <f t="shared" si="4"/>
        <v>0</v>
      </c>
      <c r="AC22">
        <f t="shared" si="4"/>
        <v>0</v>
      </c>
      <c r="AD22">
        <f t="shared" si="4"/>
        <v>0</v>
      </c>
      <c r="AE22">
        <f t="shared" si="4"/>
        <v>0</v>
      </c>
      <c r="AF22">
        <f t="shared" si="5"/>
        <v>0</v>
      </c>
      <c r="AG22">
        <f t="shared" si="5"/>
        <v>0</v>
      </c>
      <c r="AH22">
        <f t="shared" si="5"/>
        <v>0</v>
      </c>
      <c r="AI22">
        <f t="shared" si="5"/>
        <v>0</v>
      </c>
      <c r="AJ22">
        <f t="shared" si="5"/>
        <v>0</v>
      </c>
      <c r="AK22">
        <f t="shared" si="5"/>
        <v>0</v>
      </c>
      <c r="AL22">
        <f t="shared" si="5"/>
        <v>0</v>
      </c>
      <c r="AM22">
        <f t="shared" si="5"/>
        <v>0</v>
      </c>
      <c r="AN22">
        <f t="shared" si="5"/>
        <v>0</v>
      </c>
      <c r="AO22">
        <f t="shared" si="5"/>
        <v>0</v>
      </c>
      <c r="AP22">
        <f t="shared" si="6"/>
        <v>0</v>
      </c>
      <c r="AQ22">
        <f t="shared" si="6"/>
        <v>0</v>
      </c>
      <c r="AR22">
        <f t="shared" si="6"/>
        <v>0</v>
      </c>
      <c r="AS22">
        <f t="shared" si="6"/>
        <v>0</v>
      </c>
      <c r="AT22">
        <f t="shared" si="6"/>
        <v>0</v>
      </c>
      <c r="AU22">
        <f t="shared" si="6"/>
        <v>0</v>
      </c>
      <c r="AV22">
        <f t="shared" si="6"/>
        <v>0</v>
      </c>
      <c r="AW22">
        <f t="shared" si="6"/>
        <v>0</v>
      </c>
      <c r="AX22">
        <f t="shared" si="6"/>
        <v>0</v>
      </c>
      <c r="AY22">
        <f t="shared" si="6"/>
        <v>0</v>
      </c>
      <c r="AZ22">
        <f t="shared" si="7"/>
        <v>0</v>
      </c>
      <c r="BA22">
        <f t="shared" si="7"/>
        <v>0</v>
      </c>
      <c r="BB22">
        <f t="shared" si="7"/>
        <v>0</v>
      </c>
      <c r="BC22">
        <f t="shared" si="7"/>
        <v>0</v>
      </c>
      <c r="BD22">
        <f t="shared" si="7"/>
        <v>0</v>
      </c>
      <c r="BE22">
        <f t="shared" si="7"/>
        <v>0</v>
      </c>
      <c r="BF22">
        <f t="shared" si="7"/>
        <v>0</v>
      </c>
      <c r="BG22">
        <f t="shared" si="7"/>
        <v>0</v>
      </c>
      <c r="BH22">
        <f t="shared" si="7"/>
        <v>0</v>
      </c>
      <c r="BI22">
        <f t="shared" si="7"/>
        <v>0</v>
      </c>
      <c r="BJ22">
        <f t="shared" si="8"/>
        <v>0</v>
      </c>
      <c r="BK22">
        <f t="shared" si="8"/>
        <v>0</v>
      </c>
      <c r="BL22">
        <f t="shared" si="8"/>
        <v>0</v>
      </c>
      <c r="BM22">
        <f t="shared" si="8"/>
        <v>0</v>
      </c>
      <c r="BN22">
        <f t="shared" si="8"/>
        <v>0</v>
      </c>
      <c r="BO22">
        <f t="shared" si="8"/>
        <v>0</v>
      </c>
      <c r="BP22">
        <f t="shared" si="8"/>
        <v>0</v>
      </c>
      <c r="BQ22">
        <f t="shared" si="8"/>
        <v>0</v>
      </c>
      <c r="BR22">
        <f t="shared" si="8"/>
        <v>0</v>
      </c>
      <c r="BS22">
        <f t="shared" si="8"/>
        <v>0</v>
      </c>
      <c r="BT22">
        <f t="shared" si="9"/>
        <v>0</v>
      </c>
      <c r="BU22">
        <f t="shared" si="9"/>
        <v>0</v>
      </c>
      <c r="BV22">
        <f t="shared" si="9"/>
        <v>0</v>
      </c>
      <c r="BW22">
        <f t="shared" si="9"/>
        <v>0</v>
      </c>
      <c r="BX22">
        <f t="shared" si="9"/>
        <v>0</v>
      </c>
      <c r="BY22">
        <f t="shared" si="9"/>
        <v>0</v>
      </c>
      <c r="BZ22">
        <f t="shared" si="9"/>
        <v>0</v>
      </c>
      <c r="CA22">
        <f t="shared" si="9"/>
        <v>0</v>
      </c>
      <c r="CB22">
        <f t="shared" si="9"/>
        <v>0</v>
      </c>
      <c r="CC22">
        <v>5</v>
      </c>
    </row>
    <row r="23" spans="1:81" x14ac:dyDescent="0.25">
      <c r="A23" t="s">
        <v>99</v>
      </c>
      <c r="B23">
        <f t="shared" si="2"/>
        <v>0</v>
      </c>
      <c r="C23">
        <f t="shared" si="2"/>
        <v>0</v>
      </c>
      <c r="D23">
        <f t="shared" si="2"/>
        <v>0</v>
      </c>
      <c r="E23">
        <f t="shared" si="2"/>
        <v>0</v>
      </c>
      <c r="F23">
        <f t="shared" si="2"/>
        <v>0</v>
      </c>
      <c r="G23">
        <f t="shared" si="2"/>
        <v>0</v>
      </c>
      <c r="H23">
        <f t="shared" si="2"/>
        <v>0</v>
      </c>
      <c r="I23">
        <f t="shared" si="2"/>
        <v>0</v>
      </c>
      <c r="J23">
        <f t="shared" si="2"/>
        <v>0</v>
      </c>
      <c r="K23">
        <f t="shared" si="2"/>
        <v>0</v>
      </c>
      <c r="L23">
        <f t="shared" si="3"/>
        <v>0</v>
      </c>
      <c r="M23">
        <f t="shared" si="3"/>
        <v>0</v>
      </c>
      <c r="N23">
        <f t="shared" si="3"/>
        <v>0</v>
      </c>
      <c r="O23">
        <f t="shared" si="3"/>
        <v>0</v>
      </c>
      <c r="P23">
        <f t="shared" si="3"/>
        <v>0</v>
      </c>
      <c r="Q23">
        <f t="shared" si="3"/>
        <v>0</v>
      </c>
      <c r="R23">
        <f t="shared" si="3"/>
        <v>0</v>
      </c>
      <c r="S23">
        <f t="shared" si="3"/>
        <v>0</v>
      </c>
      <c r="T23">
        <f t="shared" si="3"/>
        <v>0</v>
      </c>
      <c r="U23">
        <f t="shared" si="3"/>
        <v>0</v>
      </c>
      <c r="V23">
        <f t="shared" si="4"/>
        <v>0</v>
      </c>
      <c r="W23">
        <f t="shared" si="4"/>
        <v>0</v>
      </c>
      <c r="X23">
        <f t="shared" si="4"/>
        <v>0</v>
      </c>
      <c r="Y23">
        <f t="shared" si="4"/>
        <v>0</v>
      </c>
      <c r="Z23">
        <f t="shared" si="4"/>
        <v>0</v>
      </c>
      <c r="AA23">
        <f t="shared" si="4"/>
        <v>0</v>
      </c>
      <c r="AB23">
        <f t="shared" si="4"/>
        <v>0</v>
      </c>
      <c r="AC23">
        <f t="shared" si="4"/>
        <v>0</v>
      </c>
      <c r="AD23">
        <f t="shared" si="4"/>
        <v>0</v>
      </c>
      <c r="AE23">
        <f t="shared" si="4"/>
        <v>0</v>
      </c>
      <c r="AF23">
        <f t="shared" si="5"/>
        <v>0</v>
      </c>
      <c r="AG23">
        <f t="shared" si="5"/>
        <v>0</v>
      </c>
      <c r="AH23">
        <f t="shared" si="5"/>
        <v>0</v>
      </c>
      <c r="AI23">
        <f t="shared" si="5"/>
        <v>0</v>
      </c>
      <c r="AJ23">
        <f t="shared" si="5"/>
        <v>0</v>
      </c>
      <c r="AK23">
        <f t="shared" si="5"/>
        <v>0</v>
      </c>
      <c r="AL23">
        <f t="shared" si="5"/>
        <v>0</v>
      </c>
      <c r="AM23">
        <f t="shared" si="5"/>
        <v>0</v>
      </c>
      <c r="AN23">
        <f t="shared" si="5"/>
        <v>0</v>
      </c>
      <c r="AO23">
        <f t="shared" si="5"/>
        <v>0</v>
      </c>
      <c r="AP23">
        <f t="shared" si="6"/>
        <v>0</v>
      </c>
      <c r="AQ23">
        <f t="shared" si="6"/>
        <v>0</v>
      </c>
      <c r="AR23">
        <f t="shared" si="6"/>
        <v>0</v>
      </c>
      <c r="AS23">
        <f t="shared" si="6"/>
        <v>0</v>
      </c>
      <c r="AT23">
        <f t="shared" si="6"/>
        <v>0</v>
      </c>
      <c r="AU23">
        <f t="shared" si="6"/>
        <v>0</v>
      </c>
      <c r="AV23">
        <f t="shared" si="6"/>
        <v>0</v>
      </c>
      <c r="AW23">
        <f t="shared" si="6"/>
        <v>0</v>
      </c>
      <c r="AX23">
        <f t="shared" si="6"/>
        <v>0</v>
      </c>
      <c r="AY23">
        <f t="shared" si="6"/>
        <v>0</v>
      </c>
      <c r="AZ23">
        <f t="shared" si="7"/>
        <v>0</v>
      </c>
      <c r="BA23">
        <f t="shared" si="7"/>
        <v>0</v>
      </c>
      <c r="BB23">
        <f t="shared" si="7"/>
        <v>0</v>
      </c>
      <c r="BC23">
        <f t="shared" si="7"/>
        <v>0</v>
      </c>
      <c r="BD23">
        <f t="shared" si="7"/>
        <v>0</v>
      </c>
      <c r="BE23">
        <f t="shared" si="7"/>
        <v>0</v>
      </c>
      <c r="BF23">
        <f t="shared" si="7"/>
        <v>0</v>
      </c>
      <c r="BG23">
        <f t="shared" si="7"/>
        <v>0</v>
      </c>
      <c r="BH23">
        <f t="shared" si="7"/>
        <v>0</v>
      </c>
      <c r="BI23">
        <f t="shared" si="7"/>
        <v>0</v>
      </c>
      <c r="BJ23">
        <f t="shared" si="8"/>
        <v>0</v>
      </c>
      <c r="BK23">
        <f t="shared" si="8"/>
        <v>0</v>
      </c>
      <c r="BL23">
        <f t="shared" si="8"/>
        <v>0</v>
      </c>
      <c r="BM23">
        <f t="shared" si="8"/>
        <v>0</v>
      </c>
      <c r="BN23">
        <f t="shared" si="8"/>
        <v>0</v>
      </c>
      <c r="BO23">
        <f t="shared" si="8"/>
        <v>0</v>
      </c>
      <c r="BP23">
        <f t="shared" si="8"/>
        <v>0</v>
      </c>
      <c r="BQ23">
        <f t="shared" si="8"/>
        <v>0</v>
      </c>
      <c r="BR23">
        <f t="shared" si="8"/>
        <v>0</v>
      </c>
      <c r="BS23">
        <f t="shared" si="8"/>
        <v>0</v>
      </c>
      <c r="BT23">
        <f t="shared" si="9"/>
        <v>0</v>
      </c>
      <c r="BU23">
        <f t="shared" si="9"/>
        <v>0</v>
      </c>
      <c r="BV23">
        <f t="shared" si="9"/>
        <v>0</v>
      </c>
      <c r="BW23">
        <f t="shared" si="9"/>
        <v>0</v>
      </c>
      <c r="BX23">
        <f t="shared" si="9"/>
        <v>0</v>
      </c>
      <c r="BY23">
        <f t="shared" si="9"/>
        <v>0</v>
      </c>
      <c r="BZ23">
        <f t="shared" si="9"/>
        <v>0</v>
      </c>
      <c r="CA23">
        <f t="shared" si="9"/>
        <v>0</v>
      </c>
      <c r="CB23">
        <f t="shared" si="9"/>
        <v>0</v>
      </c>
      <c r="CC23">
        <v>6</v>
      </c>
    </row>
    <row r="24" spans="1:81" x14ac:dyDescent="0.25">
      <c r="A24" t="s">
        <v>100</v>
      </c>
      <c r="B24">
        <f t="shared" si="2"/>
        <v>0</v>
      </c>
      <c r="C24">
        <f t="shared" si="2"/>
        <v>0</v>
      </c>
      <c r="D24">
        <f t="shared" si="2"/>
        <v>0</v>
      </c>
      <c r="E24">
        <f t="shared" si="2"/>
        <v>0</v>
      </c>
      <c r="F24">
        <f t="shared" si="2"/>
        <v>0</v>
      </c>
      <c r="G24">
        <f t="shared" si="2"/>
        <v>0</v>
      </c>
      <c r="H24">
        <f t="shared" si="2"/>
        <v>0</v>
      </c>
      <c r="I24">
        <f t="shared" si="2"/>
        <v>0</v>
      </c>
      <c r="J24">
        <f t="shared" si="2"/>
        <v>0</v>
      </c>
      <c r="K24">
        <f t="shared" si="2"/>
        <v>0</v>
      </c>
      <c r="L24">
        <f t="shared" si="3"/>
        <v>0</v>
      </c>
      <c r="M24">
        <f t="shared" si="3"/>
        <v>0</v>
      </c>
      <c r="N24">
        <f t="shared" si="3"/>
        <v>0</v>
      </c>
      <c r="O24">
        <f t="shared" si="3"/>
        <v>0</v>
      </c>
      <c r="P24">
        <f t="shared" si="3"/>
        <v>0</v>
      </c>
      <c r="Q24">
        <f t="shared" si="3"/>
        <v>0</v>
      </c>
      <c r="R24">
        <f t="shared" si="3"/>
        <v>0</v>
      </c>
      <c r="S24">
        <f t="shared" si="3"/>
        <v>0</v>
      </c>
      <c r="T24">
        <f t="shared" si="3"/>
        <v>0</v>
      </c>
      <c r="U24">
        <f t="shared" si="3"/>
        <v>0</v>
      </c>
      <c r="V24">
        <f t="shared" si="4"/>
        <v>0</v>
      </c>
      <c r="W24">
        <f t="shared" si="4"/>
        <v>0</v>
      </c>
      <c r="X24">
        <f t="shared" si="4"/>
        <v>0</v>
      </c>
      <c r="Y24">
        <f t="shared" si="4"/>
        <v>0</v>
      </c>
      <c r="Z24">
        <f t="shared" si="4"/>
        <v>0</v>
      </c>
      <c r="AA24">
        <f t="shared" si="4"/>
        <v>0</v>
      </c>
      <c r="AB24">
        <f t="shared" si="4"/>
        <v>0</v>
      </c>
      <c r="AC24">
        <f t="shared" si="4"/>
        <v>0</v>
      </c>
      <c r="AD24">
        <f t="shared" si="4"/>
        <v>0</v>
      </c>
      <c r="AE24">
        <f t="shared" si="4"/>
        <v>0</v>
      </c>
      <c r="AF24">
        <f t="shared" si="5"/>
        <v>0</v>
      </c>
      <c r="AG24">
        <f t="shared" si="5"/>
        <v>0</v>
      </c>
      <c r="AH24">
        <f t="shared" si="5"/>
        <v>0</v>
      </c>
      <c r="AI24">
        <f t="shared" si="5"/>
        <v>0</v>
      </c>
      <c r="AJ24">
        <f t="shared" si="5"/>
        <v>0</v>
      </c>
      <c r="AK24">
        <f t="shared" si="5"/>
        <v>0</v>
      </c>
      <c r="AL24">
        <f t="shared" si="5"/>
        <v>0</v>
      </c>
      <c r="AM24">
        <f t="shared" si="5"/>
        <v>0</v>
      </c>
      <c r="AN24">
        <f t="shared" si="5"/>
        <v>0</v>
      </c>
      <c r="AO24">
        <f t="shared" si="5"/>
        <v>0</v>
      </c>
      <c r="AP24">
        <f t="shared" si="6"/>
        <v>0</v>
      </c>
      <c r="AQ24">
        <f t="shared" si="6"/>
        <v>0</v>
      </c>
      <c r="AR24">
        <f t="shared" si="6"/>
        <v>0</v>
      </c>
      <c r="AS24">
        <f t="shared" si="6"/>
        <v>0</v>
      </c>
      <c r="AT24">
        <f t="shared" si="6"/>
        <v>0</v>
      </c>
      <c r="AU24">
        <f t="shared" si="6"/>
        <v>0</v>
      </c>
      <c r="AV24">
        <f t="shared" si="6"/>
        <v>0</v>
      </c>
      <c r="AW24">
        <f t="shared" si="6"/>
        <v>0</v>
      </c>
      <c r="AX24">
        <f t="shared" si="6"/>
        <v>0</v>
      </c>
      <c r="AY24">
        <f t="shared" si="6"/>
        <v>0</v>
      </c>
      <c r="AZ24">
        <f t="shared" si="7"/>
        <v>0</v>
      </c>
      <c r="BA24">
        <f t="shared" si="7"/>
        <v>0</v>
      </c>
      <c r="BB24">
        <f t="shared" si="7"/>
        <v>0</v>
      </c>
      <c r="BC24">
        <f t="shared" si="7"/>
        <v>0</v>
      </c>
      <c r="BD24">
        <f t="shared" si="7"/>
        <v>0</v>
      </c>
      <c r="BE24">
        <f t="shared" si="7"/>
        <v>0</v>
      </c>
      <c r="BF24">
        <f t="shared" si="7"/>
        <v>0</v>
      </c>
      <c r="BG24">
        <f t="shared" si="7"/>
        <v>0</v>
      </c>
      <c r="BH24">
        <f t="shared" si="7"/>
        <v>0</v>
      </c>
      <c r="BI24">
        <f t="shared" si="7"/>
        <v>0</v>
      </c>
      <c r="BJ24">
        <f t="shared" si="8"/>
        <v>0</v>
      </c>
      <c r="BK24">
        <f t="shared" si="8"/>
        <v>0</v>
      </c>
      <c r="BL24">
        <f t="shared" si="8"/>
        <v>0</v>
      </c>
      <c r="BM24">
        <f t="shared" si="8"/>
        <v>0</v>
      </c>
      <c r="BN24">
        <f t="shared" si="8"/>
        <v>0</v>
      </c>
      <c r="BO24">
        <f t="shared" si="8"/>
        <v>0</v>
      </c>
      <c r="BP24">
        <f t="shared" si="8"/>
        <v>0</v>
      </c>
      <c r="BQ24">
        <f t="shared" si="8"/>
        <v>0</v>
      </c>
      <c r="BR24">
        <f t="shared" si="8"/>
        <v>0</v>
      </c>
      <c r="BS24">
        <f t="shared" si="8"/>
        <v>0</v>
      </c>
      <c r="BT24">
        <f t="shared" si="9"/>
        <v>0</v>
      </c>
      <c r="BU24">
        <f t="shared" si="9"/>
        <v>0</v>
      </c>
      <c r="BV24">
        <f t="shared" si="9"/>
        <v>0</v>
      </c>
      <c r="BW24">
        <f t="shared" si="9"/>
        <v>0</v>
      </c>
      <c r="BX24">
        <f t="shared" si="9"/>
        <v>0</v>
      </c>
      <c r="BY24">
        <f t="shared" si="9"/>
        <v>0</v>
      </c>
      <c r="BZ24">
        <f t="shared" si="9"/>
        <v>0</v>
      </c>
      <c r="CA24">
        <f t="shared" si="9"/>
        <v>0</v>
      </c>
      <c r="CB24">
        <f t="shared" si="9"/>
        <v>0</v>
      </c>
      <c r="CC24">
        <v>7</v>
      </c>
    </row>
    <row r="25" spans="1:81" x14ac:dyDescent="0.25">
      <c r="A25" t="s">
        <v>101</v>
      </c>
      <c r="B25">
        <f t="shared" si="2"/>
        <v>0</v>
      </c>
      <c r="C25">
        <f t="shared" si="2"/>
        <v>0</v>
      </c>
      <c r="D25">
        <f t="shared" si="2"/>
        <v>0</v>
      </c>
      <c r="E25">
        <f t="shared" si="2"/>
        <v>0</v>
      </c>
      <c r="F25">
        <f t="shared" si="2"/>
        <v>0</v>
      </c>
      <c r="G25">
        <f t="shared" si="2"/>
        <v>0</v>
      </c>
      <c r="H25">
        <f t="shared" si="2"/>
        <v>0</v>
      </c>
      <c r="I25">
        <f t="shared" si="2"/>
        <v>0</v>
      </c>
      <c r="J25">
        <f t="shared" si="2"/>
        <v>0</v>
      </c>
      <c r="K25">
        <f t="shared" si="2"/>
        <v>0</v>
      </c>
      <c r="L25">
        <f t="shared" si="3"/>
        <v>0</v>
      </c>
      <c r="M25">
        <f t="shared" si="3"/>
        <v>0</v>
      </c>
      <c r="N25">
        <f t="shared" si="3"/>
        <v>0</v>
      </c>
      <c r="O25">
        <f t="shared" si="3"/>
        <v>0</v>
      </c>
      <c r="P25">
        <f t="shared" si="3"/>
        <v>0</v>
      </c>
      <c r="Q25">
        <f t="shared" si="3"/>
        <v>0</v>
      </c>
      <c r="R25">
        <f t="shared" si="3"/>
        <v>0</v>
      </c>
      <c r="S25">
        <f t="shared" si="3"/>
        <v>0</v>
      </c>
      <c r="T25">
        <f t="shared" si="3"/>
        <v>0</v>
      </c>
      <c r="U25">
        <f t="shared" si="3"/>
        <v>0</v>
      </c>
      <c r="V25">
        <f t="shared" si="4"/>
        <v>0</v>
      </c>
      <c r="W25">
        <f t="shared" si="4"/>
        <v>0</v>
      </c>
      <c r="X25">
        <f t="shared" si="4"/>
        <v>0</v>
      </c>
      <c r="Y25">
        <f t="shared" si="4"/>
        <v>0</v>
      </c>
      <c r="Z25">
        <f t="shared" si="4"/>
        <v>0</v>
      </c>
      <c r="AA25">
        <f t="shared" si="4"/>
        <v>0</v>
      </c>
      <c r="AB25">
        <f t="shared" si="4"/>
        <v>0</v>
      </c>
      <c r="AC25">
        <f t="shared" si="4"/>
        <v>0</v>
      </c>
      <c r="AD25">
        <f t="shared" si="4"/>
        <v>0</v>
      </c>
      <c r="AE25">
        <f t="shared" si="4"/>
        <v>0</v>
      </c>
      <c r="AF25">
        <f t="shared" si="5"/>
        <v>0</v>
      </c>
      <c r="AG25">
        <f t="shared" si="5"/>
        <v>0</v>
      </c>
      <c r="AH25">
        <f t="shared" si="5"/>
        <v>0</v>
      </c>
      <c r="AI25">
        <f t="shared" si="5"/>
        <v>0</v>
      </c>
      <c r="AJ25">
        <f t="shared" si="5"/>
        <v>0</v>
      </c>
      <c r="AK25">
        <f t="shared" si="5"/>
        <v>0</v>
      </c>
      <c r="AL25">
        <f t="shared" si="5"/>
        <v>0</v>
      </c>
      <c r="AM25">
        <f t="shared" si="5"/>
        <v>0</v>
      </c>
      <c r="AN25">
        <f t="shared" si="5"/>
        <v>0</v>
      </c>
      <c r="AO25">
        <f t="shared" si="5"/>
        <v>0</v>
      </c>
      <c r="AP25">
        <f t="shared" si="6"/>
        <v>0</v>
      </c>
      <c r="AQ25">
        <f t="shared" si="6"/>
        <v>0</v>
      </c>
      <c r="AR25">
        <f t="shared" si="6"/>
        <v>0</v>
      </c>
      <c r="AS25">
        <f t="shared" si="6"/>
        <v>0</v>
      </c>
      <c r="AT25">
        <f t="shared" si="6"/>
        <v>0</v>
      </c>
      <c r="AU25">
        <f t="shared" si="6"/>
        <v>0</v>
      </c>
      <c r="AV25">
        <f t="shared" si="6"/>
        <v>0</v>
      </c>
      <c r="AW25">
        <f t="shared" si="6"/>
        <v>0</v>
      </c>
      <c r="AX25">
        <f t="shared" si="6"/>
        <v>0</v>
      </c>
      <c r="AY25">
        <f t="shared" si="6"/>
        <v>0</v>
      </c>
      <c r="AZ25">
        <f t="shared" si="7"/>
        <v>0</v>
      </c>
      <c r="BA25">
        <f t="shared" si="7"/>
        <v>0</v>
      </c>
      <c r="BB25">
        <f t="shared" si="7"/>
        <v>0</v>
      </c>
      <c r="BC25">
        <f t="shared" si="7"/>
        <v>0</v>
      </c>
      <c r="BD25">
        <f t="shared" si="7"/>
        <v>0</v>
      </c>
      <c r="BE25">
        <f t="shared" si="7"/>
        <v>0</v>
      </c>
      <c r="BF25">
        <f t="shared" si="7"/>
        <v>0</v>
      </c>
      <c r="BG25">
        <f t="shared" si="7"/>
        <v>0</v>
      </c>
      <c r="BH25">
        <f t="shared" si="7"/>
        <v>0</v>
      </c>
      <c r="BI25">
        <f t="shared" si="7"/>
        <v>0</v>
      </c>
      <c r="BJ25">
        <f t="shared" si="8"/>
        <v>0</v>
      </c>
      <c r="BK25">
        <f t="shared" si="8"/>
        <v>0</v>
      </c>
      <c r="BL25">
        <f t="shared" si="8"/>
        <v>0</v>
      </c>
      <c r="BM25">
        <f t="shared" si="8"/>
        <v>0</v>
      </c>
      <c r="BN25">
        <f t="shared" si="8"/>
        <v>0</v>
      </c>
      <c r="BO25">
        <f t="shared" si="8"/>
        <v>0</v>
      </c>
      <c r="BP25">
        <f t="shared" si="8"/>
        <v>0</v>
      </c>
      <c r="BQ25">
        <f t="shared" si="8"/>
        <v>0</v>
      </c>
      <c r="BR25">
        <f t="shared" si="8"/>
        <v>0</v>
      </c>
      <c r="BS25">
        <f t="shared" si="8"/>
        <v>0</v>
      </c>
      <c r="BT25">
        <f t="shared" si="9"/>
        <v>0</v>
      </c>
      <c r="BU25">
        <f t="shared" si="9"/>
        <v>0</v>
      </c>
      <c r="BV25">
        <f t="shared" si="9"/>
        <v>0</v>
      </c>
      <c r="BW25">
        <f t="shared" si="9"/>
        <v>0</v>
      </c>
      <c r="BX25">
        <f t="shared" si="9"/>
        <v>0</v>
      </c>
      <c r="BY25">
        <f t="shared" si="9"/>
        <v>0</v>
      </c>
      <c r="BZ25">
        <f t="shared" si="9"/>
        <v>0</v>
      </c>
      <c r="CA25">
        <f t="shared" si="9"/>
        <v>0</v>
      </c>
      <c r="CB25">
        <f t="shared" si="9"/>
        <v>0</v>
      </c>
      <c r="CC25">
        <v>8</v>
      </c>
    </row>
    <row r="26" spans="1:81" x14ac:dyDescent="0.25">
      <c r="A26" t="s">
        <v>102</v>
      </c>
      <c r="B26">
        <f t="shared" si="2"/>
        <v>0</v>
      </c>
      <c r="C26">
        <f t="shared" si="2"/>
        <v>0</v>
      </c>
      <c r="D26">
        <f t="shared" si="2"/>
        <v>0</v>
      </c>
      <c r="E26">
        <f t="shared" si="2"/>
        <v>0</v>
      </c>
      <c r="F26">
        <f t="shared" si="2"/>
        <v>0</v>
      </c>
      <c r="G26">
        <f t="shared" si="2"/>
        <v>0</v>
      </c>
      <c r="H26">
        <f t="shared" si="2"/>
        <v>0</v>
      </c>
      <c r="I26">
        <f t="shared" si="2"/>
        <v>0</v>
      </c>
      <c r="J26">
        <f t="shared" si="2"/>
        <v>0</v>
      </c>
      <c r="K26">
        <f t="shared" si="2"/>
        <v>0</v>
      </c>
      <c r="L26">
        <f t="shared" si="3"/>
        <v>0</v>
      </c>
      <c r="M26">
        <f t="shared" si="3"/>
        <v>0</v>
      </c>
      <c r="N26">
        <f t="shared" si="3"/>
        <v>0</v>
      </c>
      <c r="O26">
        <f t="shared" si="3"/>
        <v>0</v>
      </c>
      <c r="P26">
        <f t="shared" si="3"/>
        <v>0</v>
      </c>
      <c r="Q26">
        <f t="shared" si="3"/>
        <v>0</v>
      </c>
      <c r="R26">
        <f t="shared" si="3"/>
        <v>0</v>
      </c>
      <c r="S26">
        <f t="shared" si="3"/>
        <v>0</v>
      </c>
      <c r="T26">
        <f t="shared" si="3"/>
        <v>0</v>
      </c>
      <c r="U26">
        <f t="shared" si="3"/>
        <v>0</v>
      </c>
      <c r="V26">
        <f t="shared" si="4"/>
        <v>0</v>
      </c>
      <c r="W26">
        <f t="shared" si="4"/>
        <v>0</v>
      </c>
      <c r="X26">
        <f t="shared" si="4"/>
        <v>0</v>
      </c>
      <c r="Y26">
        <f t="shared" si="4"/>
        <v>0</v>
      </c>
      <c r="Z26">
        <f t="shared" si="4"/>
        <v>0</v>
      </c>
      <c r="AA26">
        <f t="shared" si="4"/>
        <v>0</v>
      </c>
      <c r="AB26">
        <f t="shared" si="4"/>
        <v>0</v>
      </c>
      <c r="AC26">
        <f t="shared" si="4"/>
        <v>0</v>
      </c>
      <c r="AD26">
        <f t="shared" si="4"/>
        <v>0</v>
      </c>
      <c r="AE26">
        <f t="shared" si="4"/>
        <v>0</v>
      </c>
      <c r="AF26">
        <f t="shared" si="5"/>
        <v>0</v>
      </c>
      <c r="AG26">
        <f t="shared" si="5"/>
        <v>0</v>
      </c>
      <c r="AH26">
        <f t="shared" si="5"/>
        <v>0</v>
      </c>
      <c r="AI26">
        <f t="shared" si="5"/>
        <v>0</v>
      </c>
      <c r="AJ26">
        <f t="shared" si="5"/>
        <v>0</v>
      </c>
      <c r="AK26">
        <f t="shared" si="5"/>
        <v>0</v>
      </c>
      <c r="AL26">
        <f t="shared" si="5"/>
        <v>0</v>
      </c>
      <c r="AM26">
        <f t="shared" si="5"/>
        <v>0</v>
      </c>
      <c r="AN26">
        <f t="shared" si="5"/>
        <v>0</v>
      </c>
      <c r="AO26">
        <f t="shared" si="5"/>
        <v>0</v>
      </c>
      <c r="AP26">
        <f t="shared" si="6"/>
        <v>0</v>
      </c>
      <c r="AQ26">
        <f t="shared" si="6"/>
        <v>0</v>
      </c>
      <c r="AR26">
        <f t="shared" si="6"/>
        <v>0</v>
      </c>
      <c r="AS26">
        <f t="shared" si="6"/>
        <v>0</v>
      </c>
      <c r="AT26">
        <f t="shared" si="6"/>
        <v>0</v>
      </c>
      <c r="AU26">
        <f t="shared" si="6"/>
        <v>0</v>
      </c>
      <c r="AV26">
        <f t="shared" si="6"/>
        <v>0</v>
      </c>
      <c r="AW26">
        <f t="shared" si="6"/>
        <v>0</v>
      </c>
      <c r="AX26">
        <f t="shared" si="6"/>
        <v>0</v>
      </c>
      <c r="AY26">
        <f t="shared" si="6"/>
        <v>0</v>
      </c>
      <c r="AZ26">
        <f t="shared" si="7"/>
        <v>0</v>
      </c>
      <c r="BA26">
        <f t="shared" si="7"/>
        <v>0</v>
      </c>
      <c r="BB26">
        <f t="shared" si="7"/>
        <v>0</v>
      </c>
      <c r="BC26">
        <f t="shared" si="7"/>
        <v>0</v>
      </c>
      <c r="BD26">
        <f t="shared" si="7"/>
        <v>0</v>
      </c>
      <c r="BE26">
        <f t="shared" si="7"/>
        <v>0</v>
      </c>
      <c r="BF26">
        <f t="shared" si="7"/>
        <v>0</v>
      </c>
      <c r="BG26">
        <f t="shared" si="7"/>
        <v>0</v>
      </c>
      <c r="BH26">
        <f t="shared" si="7"/>
        <v>0</v>
      </c>
      <c r="BI26">
        <f t="shared" si="7"/>
        <v>0</v>
      </c>
      <c r="BJ26">
        <f t="shared" si="8"/>
        <v>0</v>
      </c>
      <c r="BK26">
        <f t="shared" si="8"/>
        <v>0</v>
      </c>
      <c r="BL26">
        <f t="shared" si="8"/>
        <v>0</v>
      </c>
      <c r="BM26">
        <f t="shared" si="8"/>
        <v>0</v>
      </c>
      <c r="BN26">
        <f t="shared" si="8"/>
        <v>0</v>
      </c>
      <c r="BO26">
        <f t="shared" si="8"/>
        <v>0</v>
      </c>
      <c r="BP26">
        <f t="shared" si="8"/>
        <v>0</v>
      </c>
      <c r="BQ26">
        <f t="shared" si="8"/>
        <v>0</v>
      </c>
      <c r="BR26">
        <f t="shared" si="8"/>
        <v>0</v>
      </c>
      <c r="BS26">
        <f t="shared" si="8"/>
        <v>0</v>
      </c>
      <c r="BT26">
        <f t="shared" si="9"/>
        <v>0</v>
      </c>
      <c r="BU26">
        <f t="shared" si="9"/>
        <v>0</v>
      </c>
      <c r="BV26">
        <f t="shared" si="9"/>
        <v>0</v>
      </c>
      <c r="BW26">
        <f t="shared" si="9"/>
        <v>0</v>
      </c>
      <c r="BX26">
        <f t="shared" si="9"/>
        <v>0</v>
      </c>
      <c r="BY26">
        <f t="shared" si="9"/>
        <v>0</v>
      </c>
      <c r="BZ26">
        <f t="shared" si="9"/>
        <v>0</v>
      </c>
      <c r="CA26">
        <f t="shared" si="9"/>
        <v>0</v>
      </c>
      <c r="CB26">
        <f t="shared" si="9"/>
        <v>0</v>
      </c>
      <c r="CC26">
        <v>9</v>
      </c>
    </row>
    <row r="27" spans="1:81" x14ac:dyDescent="0.25">
      <c r="A27" t="s">
        <v>103</v>
      </c>
      <c r="B27">
        <f t="shared" si="2"/>
        <v>0</v>
      </c>
      <c r="C27">
        <f t="shared" si="2"/>
        <v>0</v>
      </c>
      <c r="D27">
        <f t="shared" si="2"/>
        <v>0</v>
      </c>
      <c r="E27">
        <f t="shared" si="2"/>
        <v>0</v>
      </c>
      <c r="F27">
        <f t="shared" si="2"/>
        <v>0</v>
      </c>
      <c r="G27">
        <f t="shared" si="2"/>
        <v>0</v>
      </c>
      <c r="H27">
        <f t="shared" si="2"/>
        <v>0</v>
      </c>
      <c r="I27">
        <f t="shared" si="2"/>
        <v>0</v>
      </c>
      <c r="J27">
        <f t="shared" si="2"/>
        <v>0</v>
      </c>
      <c r="K27">
        <f t="shared" si="2"/>
        <v>0</v>
      </c>
      <c r="L27">
        <f t="shared" si="3"/>
        <v>0</v>
      </c>
      <c r="M27">
        <f t="shared" si="3"/>
        <v>0</v>
      </c>
      <c r="N27">
        <f t="shared" si="3"/>
        <v>0</v>
      </c>
      <c r="O27">
        <f t="shared" si="3"/>
        <v>0</v>
      </c>
      <c r="P27">
        <f t="shared" si="3"/>
        <v>0</v>
      </c>
      <c r="Q27">
        <f t="shared" si="3"/>
        <v>0</v>
      </c>
      <c r="R27">
        <f t="shared" si="3"/>
        <v>0</v>
      </c>
      <c r="S27">
        <f t="shared" si="3"/>
        <v>0</v>
      </c>
      <c r="T27">
        <f t="shared" si="3"/>
        <v>0</v>
      </c>
      <c r="U27">
        <f t="shared" si="3"/>
        <v>0</v>
      </c>
      <c r="V27">
        <f t="shared" si="4"/>
        <v>0</v>
      </c>
      <c r="W27">
        <f t="shared" si="4"/>
        <v>0</v>
      </c>
      <c r="X27">
        <f t="shared" si="4"/>
        <v>0</v>
      </c>
      <c r="Y27">
        <f t="shared" si="4"/>
        <v>0</v>
      </c>
      <c r="Z27">
        <f t="shared" si="4"/>
        <v>0</v>
      </c>
      <c r="AA27">
        <f t="shared" si="4"/>
        <v>0</v>
      </c>
      <c r="AB27">
        <f t="shared" si="4"/>
        <v>0</v>
      </c>
      <c r="AC27">
        <f t="shared" si="4"/>
        <v>0</v>
      </c>
      <c r="AD27">
        <f t="shared" si="4"/>
        <v>0</v>
      </c>
      <c r="AE27">
        <f t="shared" si="4"/>
        <v>0</v>
      </c>
      <c r="AF27">
        <f t="shared" si="5"/>
        <v>0</v>
      </c>
      <c r="AG27">
        <f t="shared" si="5"/>
        <v>0</v>
      </c>
      <c r="AH27">
        <f t="shared" si="5"/>
        <v>0</v>
      </c>
      <c r="AI27">
        <f t="shared" si="5"/>
        <v>0</v>
      </c>
      <c r="AJ27">
        <f t="shared" si="5"/>
        <v>0</v>
      </c>
      <c r="AK27">
        <f t="shared" si="5"/>
        <v>0</v>
      </c>
      <c r="AL27">
        <f t="shared" si="5"/>
        <v>0</v>
      </c>
      <c r="AM27">
        <f t="shared" si="5"/>
        <v>0</v>
      </c>
      <c r="AN27">
        <f t="shared" si="5"/>
        <v>0</v>
      </c>
      <c r="AO27">
        <f t="shared" si="5"/>
        <v>0</v>
      </c>
      <c r="AP27">
        <f t="shared" si="6"/>
        <v>0</v>
      </c>
      <c r="AQ27">
        <f t="shared" si="6"/>
        <v>0</v>
      </c>
      <c r="AR27">
        <f t="shared" si="6"/>
        <v>0</v>
      </c>
      <c r="AS27">
        <f t="shared" si="6"/>
        <v>0</v>
      </c>
      <c r="AT27">
        <f t="shared" si="6"/>
        <v>0</v>
      </c>
      <c r="AU27">
        <f t="shared" si="6"/>
        <v>0</v>
      </c>
      <c r="AV27">
        <f t="shared" si="6"/>
        <v>0</v>
      </c>
      <c r="AW27">
        <f t="shared" si="6"/>
        <v>0</v>
      </c>
      <c r="AX27">
        <f t="shared" si="6"/>
        <v>0</v>
      </c>
      <c r="AY27">
        <f t="shared" si="6"/>
        <v>0</v>
      </c>
      <c r="AZ27">
        <f t="shared" si="7"/>
        <v>0</v>
      </c>
      <c r="BA27">
        <f t="shared" si="7"/>
        <v>0</v>
      </c>
      <c r="BB27">
        <f t="shared" si="7"/>
        <v>0</v>
      </c>
      <c r="BC27">
        <f t="shared" si="7"/>
        <v>0</v>
      </c>
      <c r="BD27">
        <f t="shared" si="7"/>
        <v>0</v>
      </c>
      <c r="BE27">
        <f t="shared" si="7"/>
        <v>0</v>
      </c>
      <c r="BF27">
        <f t="shared" si="7"/>
        <v>0</v>
      </c>
      <c r="BG27">
        <f t="shared" si="7"/>
        <v>0</v>
      </c>
      <c r="BH27">
        <f t="shared" si="7"/>
        <v>0</v>
      </c>
      <c r="BI27">
        <f t="shared" si="7"/>
        <v>0</v>
      </c>
      <c r="BJ27">
        <f t="shared" si="8"/>
        <v>0</v>
      </c>
      <c r="BK27">
        <f t="shared" si="8"/>
        <v>0</v>
      </c>
      <c r="BL27">
        <f t="shared" si="8"/>
        <v>0</v>
      </c>
      <c r="BM27">
        <f t="shared" si="8"/>
        <v>0</v>
      </c>
      <c r="BN27">
        <f t="shared" si="8"/>
        <v>0</v>
      </c>
      <c r="BO27">
        <f t="shared" si="8"/>
        <v>0</v>
      </c>
      <c r="BP27">
        <f t="shared" si="8"/>
        <v>0</v>
      </c>
      <c r="BQ27">
        <f t="shared" si="8"/>
        <v>0</v>
      </c>
      <c r="BR27">
        <f t="shared" si="8"/>
        <v>0</v>
      </c>
      <c r="BS27">
        <f t="shared" si="8"/>
        <v>0</v>
      </c>
      <c r="BT27">
        <f t="shared" si="9"/>
        <v>0</v>
      </c>
      <c r="BU27">
        <f t="shared" si="9"/>
        <v>0</v>
      </c>
      <c r="BV27">
        <f t="shared" si="9"/>
        <v>0</v>
      </c>
      <c r="BW27">
        <f t="shared" si="9"/>
        <v>0</v>
      </c>
      <c r="BX27">
        <f t="shared" si="9"/>
        <v>0</v>
      </c>
      <c r="BY27">
        <f t="shared" si="9"/>
        <v>0</v>
      </c>
      <c r="BZ27">
        <f t="shared" si="9"/>
        <v>0</v>
      </c>
      <c r="CA27">
        <f t="shared" si="9"/>
        <v>0</v>
      </c>
      <c r="CB27">
        <f t="shared" si="9"/>
        <v>0</v>
      </c>
      <c r="CC27">
        <v>10</v>
      </c>
    </row>
    <row r="28" spans="1:81" x14ac:dyDescent="0.25">
      <c r="A28" t="s">
        <v>104</v>
      </c>
      <c r="B28">
        <f t="shared" si="2"/>
        <v>0</v>
      </c>
      <c r="C28">
        <f t="shared" si="2"/>
        <v>0</v>
      </c>
      <c r="D28">
        <f t="shared" si="2"/>
        <v>0</v>
      </c>
      <c r="E28">
        <f t="shared" si="2"/>
        <v>0</v>
      </c>
      <c r="F28">
        <f t="shared" si="2"/>
        <v>0</v>
      </c>
      <c r="G28">
        <f t="shared" si="2"/>
        <v>0</v>
      </c>
      <c r="H28">
        <f t="shared" si="2"/>
        <v>0</v>
      </c>
      <c r="I28">
        <f t="shared" si="2"/>
        <v>0</v>
      </c>
      <c r="J28">
        <f t="shared" si="2"/>
        <v>0</v>
      </c>
      <c r="K28">
        <f t="shared" si="2"/>
        <v>0</v>
      </c>
      <c r="L28">
        <f t="shared" si="3"/>
        <v>0</v>
      </c>
      <c r="M28">
        <f t="shared" si="3"/>
        <v>0</v>
      </c>
      <c r="N28">
        <f t="shared" si="3"/>
        <v>0</v>
      </c>
      <c r="O28">
        <f t="shared" si="3"/>
        <v>0</v>
      </c>
      <c r="P28">
        <f t="shared" si="3"/>
        <v>0</v>
      </c>
      <c r="Q28">
        <f t="shared" si="3"/>
        <v>0</v>
      </c>
      <c r="R28">
        <f t="shared" si="3"/>
        <v>0</v>
      </c>
      <c r="S28">
        <f t="shared" si="3"/>
        <v>0</v>
      </c>
      <c r="T28">
        <f t="shared" si="3"/>
        <v>0</v>
      </c>
      <c r="U28">
        <f t="shared" si="3"/>
        <v>0</v>
      </c>
      <c r="V28">
        <f t="shared" si="4"/>
        <v>0</v>
      </c>
      <c r="W28">
        <f t="shared" si="4"/>
        <v>0</v>
      </c>
      <c r="X28">
        <f t="shared" si="4"/>
        <v>0</v>
      </c>
      <c r="Y28">
        <f t="shared" si="4"/>
        <v>0</v>
      </c>
      <c r="Z28">
        <f t="shared" si="4"/>
        <v>0</v>
      </c>
      <c r="AA28">
        <f t="shared" si="4"/>
        <v>0</v>
      </c>
      <c r="AB28">
        <f t="shared" si="4"/>
        <v>0</v>
      </c>
      <c r="AC28">
        <f t="shared" si="4"/>
        <v>0</v>
      </c>
      <c r="AD28">
        <f t="shared" si="4"/>
        <v>0</v>
      </c>
      <c r="AE28">
        <f t="shared" si="4"/>
        <v>0</v>
      </c>
      <c r="AF28">
        <f t="shared" si="5"/>
        <v>0</v>
      </c>
      <c r="AG28">
        <f t="shared" si="5"/>
        <v>0</v>
      </c>
      <c r="AH28">
        <f t="shared" si="5"/>
        <v>0</v>
      </c>
      <c r="AI28">
        <f t="shared" si="5"/>
        <v>0</v>
      </c>
      <c r="AJ28">
        <f t="shared" si="5"/>
        <v>0</v>
      </c>
      <c r="AK28">
        <f t="shared" si="5"/>
        <v>0</v>
      </c>
      <c r="AL28">
        <f t="shared" si="5"/>
        <v>0</v>
      </c>
      <c r="AM28">
        <f t="shared" si="5"/>
        <v>0</v>
      </c>
      <c r="AN28">
        <f t="shared" si="5"/>
        <v>0</v>
      </c>
      <c r="AO28">
        <f t="shared" si="5"/>
        <v>0</v>
      </c>
      <c r="AP28">
        <f t="shared" si="6"/>
        <v>0</v>
      </c>
      <c r="AQ28">
        <f t="shared" si="6"/>
        <v>0</v>
      </c>
      <c r="AR28">
        <f t="shared" si="6"/>
        <v>0</v>
      </c>
      <c r="AS28">
        <f t="shared" si="6"/>
        <v>0</v>
      </c>
      <c r="AT28">
        <f t="shared" si="6"/>
        <v>0</v>
      </c>
      <c r="AU28">
        <f t="shared" si="6"/>
        <v>0</v>
      </c>
      <c r="AV28">
        <f t="shared" si="6"/>
        <v>0</v>
      </c>
      <c r="AW28">
        <f t="shared" si="6"/>
        <v>0</v>
      </c>
      <c r="AX28">
        <f t="shared" si="6"/>
        <v>0</v>
      </c>
      <c r="AY28">
        <f t="shared" si="6"/>
        <v>0</v>
      </c>
      <c r="AZ28">
        <f t="shared" si="7"/>
        <v>0</v>
      </c>
      <c r="BA28">
        <f t="shared" si="7"/>
        <v>0</v>
      </c>
      <c r="BB28">
        <f t="shared" si="7"/>
        <v>0</v>
      </c>
      <c r="BC28">
        <f t="shared" si="7"/>
        <v>0</v>
      </c>
      <c r="BD28">
        <f t="shared" si="7"/>
        <v>0</v>
      </c>
      <c r="BE28">
        <f t="shared" si="7"/>
        <v>0</v>
      </c>
      <c r="BF28">
        <f t="shared" si="7"/>
        <v>0</v>
      </c>
      <c r="BG28">
        <f t="shared" si="7"/>
        <v>0</v>
      </c>
      <c r="BH28">
        <f t="shared" si="7"/>
        <v>0</v>
      </c>
      <c r="BI28">
        <f t="shared" si="7"/>
        <v>0</v>
      </c>
      <c r="BJ28">
        <f t="shared" si="8"/>
        <v>0</v>
      </c>
      <c r="BK28">
        <f t="shared" si="8"/>
        <v>0</v>
      </c>
      <c r="BL28">
        <f t="shared" si="8"/>
        <v>0</v>
      </c>
      <c r="BM28">
        <f t="shared" si="8"/>
        <v>0</v>
      </c>
      <c r="BN28">
        <f t="shared" si="8"/>
        <v>0</v>
      </c>
      <c r="BO28">
        <f t="shared" si="8"/>
        <v>0</v>
      </c>
      <c r="BP28">
        <f t="shared" si="8"/>
        <v>0</v>
      </c>
      <c r="BQ28">
        <f t="shared" si="8"/>
        <v>0</v>
      </c>
      <c r="BR28">
        <f t="shared" si="8"/>
        <v>0</v>
      </c>
      <c r="BS28">
        <f t="shared" si="8"/>
        <v>0</v>
      </c>
      <c r="BT28">
        <f t="shared" si="9"/>
        <v>0</v>
      </c>
      <c r="BU28">
        <f t="shared" si="9"/>
        <v>0</v>
      </c>
      <c r="BV28">
        <f t="shared" si="9"/>
        <v>0</v>
      </c>
      <c r="BW28">
        <f t="shared" si="9"/>
        <v>0</v>
      </c>
      <c r="BX28">
        <f t="shared" si="9"/>
        <v>0</v>
      </c>
      <c r="BY28">
        <f t="shared" si="9"/>
        <v>0</v>
      </c>
      <c r="BZ28">
        <f t="shared" si="9"/>
        <v>0</v>
      </c>
      <c r="CA28">
        <f t="shared" si="9"/>
        <v>0</v>
      </c>
      <c r="CB28">
        <f t="shared" si="9"/>
        <v>0</v>
      </c>
      <c r="CC28">
        <v>11</v>
      </c>
    </row>
    <row r="29" spans="1:81" x14ac:dyDescent="0.25">
      <c r="A29" t="s">
        <v>105</v>
      </c>
      <c r="B29">
        <f t="shared" ref="B29:K38" si="10">SUMIFS(B$7:B$16,$A$7:$A$16,$A29)</f>
        <v>0</v>
      </c>
      <c r="C29">
        <f t="shared" si="10"/>
        <v>0</v>
      </c>
      <c r="D29">
        <f t="shared" si="10"/>
        <v>0</v>
      </c>
      <c r="E29">
        <f t="shared" si="10"/>
        <v>0</v>
      </c>
      <c r="F29">
        <f t="shared" si="10"/>
        <v>0</v>
      </c>
      <c r="G29">
        <f t="shared" si="10"/>
        <v>0</v>
      </c>
      <c r="H29">
        <f t="shared" si="10"/>
        <v>0</v>
      </c>
      <c r="I29">
        <f t="shared" si="10"/>
        <v>0</v>
      </c>
      <c r="J29">
        <f t="shared" si="10"/>
        <v>0</v>
      </c>
      <c r="K29">
        <f t="shared" si="10"/>
        <v>0</v>
      </c>
      <c r="L29">
        <f t="shared" ref="L29:U38" si="11">SUMIFS(L$7:L$16,$A$7:$A$16,$A29)</f>
        <v>0</v>
      </c>
      <c r="M29">
        <f t="shared" si="11"/>
        <v>0</v>
      </c>
      <c r="N29">
        <f t="shared" si="11"/>
        <v>0</v>
      </c>
      <c r="O29">
        <f t="shared" si="11"/>
        <v>0</v>
      </c>
      <c r="P29">
        <f t="shared" si="11"/>
        <v>0</v>
      </c>
      <c r="Q29">
        <f t="shared" si="11"/>
        <v>0</v>
      </c>
      <c r="R29">
        <f t="shared" si="11"/>
        <v>0</v>
      </c>
      <c r="S29">
        <f t="shared" si="11"/>
        <v>0</v>
      </c>
      <c r="T29">
        <f t="shared" si="11"/>
        <v>0</v>
      </c>
      <c r="U29">
        <f t="shared" si="11"/>
        <v>0</v>
      </c>
      <c r="V29">
        <f t="shared" ref="V29:AE38" si="12">SUMIFS(V$7:V$16,$A$7:$A$16,$A29)</f>
        <v>0</v>
      </c>
      <c r="W29">
        <f t="shared" si="12"/>
        <v>0</v>
      </c>
      <c r="X29">
        <f t="shared" si="12"/>
        <v>0</v>
      </c>
      <c r="Y29">
        <f t="shared" si="12"/>
        <v>0</v>
      </c>
      <c r="Z29">
        <f t="shared" si="12"/>
        <v>0</v>
      </c>
      <c r="AA29">
        <f t="shared" si="12"/>
        <v>0</v>
      </c>
      <c r="AB29">
        <f t="shared" si="12"/>
        <v>0</v>
      </c>
      <c r="AC29">
        <f t="shared" si="12"/>
        <v>0</v>
      </c>
      <c r="AD29">
        <f t="shared" si="12"/>
        <v>0</v>
      </c>
      <c r="AE29">
        <f t="shared" si="12"/>
        <v>0</v>
      </c>
      <c r="AF29">
        <f t="shared" ref="AF29:AO38" si="13">SUMIFS(AF$7:AF$16,$A$7:$A$16,$A29)</f>
        <v>0</v>
      </c>
      <c r="AG29">
        <f t="shared" si="13"/>
        <v>0</v>
      </c>
      <c r="AH29">
        <f t="shared" si="13"/>
        <v>0</v>
      </c>
      <c r="AI29">
        <f t="shared" si="13"/>
        <v>0</v>
      </c>
      <c r="AJ29">
        <f t="shared" si="13"/>
        <v>0</v>
      </c>
      <c r="AK29">
        <f t="shared" si="13"/>
        <v>0</v>
      </c>
      <c r="AL29">
        <f t="shared" si="13"/>
        <v>0</v>
      </c>
      <c r="AM29">
        <f t="shared" si="13"/>
        <v>0</v>
      </c>
      <c r="AN29">
        <f t="shared" si="13"/>
        <v>0</v>
      </c>
      <c r="AO29">
        <f t="shared" si="13"/>
        <v>0</v>
      </c>
      <c r="AP29">
        <f t="shared" ref="AP29:AY38" si="14">SUMIFS(AP$7:AP$16,$A$7:$A$16,$A29)</f>
        <v>0</v>
      </c>
      <c r="AQ29">
        <f t="shared" si="14"/>
        <v>0</v>
      </c>
      <c r="AR29">
        <f t="shared" si="14"/>
        <v>0</v>
      </c>
      <c r="AS29">
        <f t="shared" si="14"/>
        <v>0</v>
      </c>
      <c r="AT29">
        <f t="shared" si="14"/>
        <v>0</v>
      </c>
      <c r="AU29">
        <f t="shared" si="14"/>
        <v>0</v>
      </c>
      <c r="AV29">
        <f t="shared" si="14"/>
        <v>0</v>
      </c>
      <c r="AW29">
        <f t="shared" si="14"/>
        <v>0</v>
      </c>
      <c r="AX29">
        <f t="shared" si="14"/>
        <v>0</v>
      </c>
      <c r="AY29">
        <f t="shared" si="14"/>
        <v>0</v>
      </c>
      <c r="AZ29">
        <f t="shared" ref="AZ29:BI38" si="15">SUMIFS(AZ$7:AZ$16,$A$7:$A$16,$A29)</f>
        <v>0</v>
      </c>
      <c r="BA29">
        <f t="shared" si="15"/>
        <v>0</v>
      </c>
      <c r="BB29">
        <f t="shared" si="15"/>
        <v>0</v>
      </c>
      <c r="BC29">
        <f t="shared" si="15"/>
        <v>0</v>
      </c>
      <c r="BD29">
        <f t="shared" si="15"/>
        <v>0</v>
      </c>
      <c r="BE29">
        <f t="shared" si="15"/>
        <v>0</v>
      </c>
      <c r="BF29">
        <f t="shared" si="15"/>
        <v>0</v>
      </c>
      <c r="BG29">
        <f t="shared" si="15"/>
        <v>0</v>
      </c>
      <c r="BH29">
        <f t="shared" si="15"/>
        <v>0</v>
      </c>
      <c r="BI29">
        <f t="shared" si="15"/>
        <v>0</v>
      </c>
      <c r="BJ29">
        <f t="shared" ref="BJ29:BS38" si="16">SUMIFS(BJ$7:BJ$16,$A$7:$A$16,$A29)</f>
        <v>0</v>
      </c>
      <c r="BK29">
        <f t="shared" si="16"/>
        <v>0</v>
      </c>
      <c r="BL29">
        <f t="shared" si="16"/>
        <v>0</v>
      </c>
      <c r="BM29">
        <f t="shared" si="16"/>
        <v>0</v>
      </c>
      <c r="BN29">
        <f t="shared" si="16"/>
        <v>0</v>
      </c>
      <c r="BO29">
        <f t="shared" si="16"/>
        <v>0</v>
      </c>
      <c r="BP29">
        <f t="shared" si="16"/>
        <v>0</v>
      </c>
      <c r="BQ29">
        <f t="shared" si="16"/>
        <v>0</v>
      </c>
      <c r="BR29">
        <f t="shared" si="16"/>
        <v>0</v>
      </c>
      <c r="BS29">
        <f t="shared" si="16"/>
        <v>0</v>
      </c>
      <c r="BT29">
        <f t="shared" ref="BT29:CB38" si="17">SUMIFS(BT$7:BT$16,$A$7:$A$16,$A29)</f>
        <v>0</v>
      </c>
      <c r="BU29">
        <f t="shared" si="17"/>
        <v>0</v>
      </c>
      <c r="BV29">
        <f t="shared" si="17"/>
        <v>0</v>
      </c>
      <c r="BW29">
        <f t="shared" si="17"/>
        <v>0</v>
      </c>
      <c r="BX29">
        <f t="shared" si="17"/>
        <v>0</v>
      </c>
      <c r="BY29">
        <f t="shared" si="17"/>
        <v>0</v>
      </c>
      <c r="BZ29">
        <f t="shared" si="17"/>
        <v>0</v>
      </c>
      <c r="CA29">
        <f t="shared" si="17"/>
        <v>0</v>
      </c>
      <c r="CB29">
        <f t="shared" si="17"/>
        <v>0</v>
      </c>
      <c r="CC29">
        <v>12</v>
      </c>
    </row>
    <row r="30" spans="1:81" x14ac:dyDescent="0.25">
      <c r="A30" t="s">
        <v>106</v>
      </c>
      <c r="B30">
        <f t="shared" si="10"/>
        <v>0</v>
      </c>
      <c r="C30">
        <f t="shared" si="10"/>
        <v>0</v>
      </c>
      <c r="D30">
        <f t="shared" si="10"/>
        <v>0</v>
      </c>
      <c r="E30">
        <f t="shared" si="10"/>
        <v>0</v>
      </c>
      <c r="F30">
        <f t="shared" si="10"/>
        <v>0</v>
      </c>
      <c r="G30">
        <f t="shared" si="10"/>
        <v>0</v>
      </c>
      <c r="H30">
        <f t="shared" si="10"/>
        <v>0</v>
      </c>
      <c r="I30">
        <f t="shared" si="10"/>
        <v>0</v>
      </c>
      <c r="J30">
        <f t="shared" si="10"/>
        <v>0</v>
      </c>
      <c r="K30">
        <f t="shared" si="10"/>
        <v>0</v>
      </c>
      <c r="L30">
        <f t="shared" si="11"/>
        <v>0</v>
      </c>
      <c r="M30">
        <f t="shared" si="11"/>
        <v>0</v>
      </c>
      <c r="N30">
        <f t="shared" si="11"/>
        <v>0</v>
      </c>
      <c r="O30">
        <f t="shared" si="11"/>
        <v>0</v>
      </c>
      <c r="P30">
        <f t="shared" si="11"/>
        <v>0</v>
      </c>
      <c r="Q30">
        <f t="shared" si="11"/>
        <v>0</v>
      </c>
      <c r="R30">
        <f t="shared" si="11"/>
        <v>0</v>
      </c>
      <c r="S30">
        <f t="shared" si="11"/>
        <v>0</v>
      </c>
      <c r="T30">
        <f t="shared" si="11"/>
        <v>0</v>
      </c>
      <c r="U30">
        <f t="shared" si="11"/>
        <v>0</v>
      </c>
      <c r="V30">
        <f t="shared" si="12"/>
        <v>0</v>
      </c>
      <c r="W30">
        <f t="shared" si="12"/>
        <v>0</v>
      </c>
      <c r="X30">
        <f t="shared" si="12"/>
        <v>0</v>
      </c>
      <c r="Y30">
        <f t="shared" si="12"/>
        <v>0</v>
      </c>
      <c r="Z30">
        <f t="shared" si="12"/>
        <v>0</v>
      </c>
      <c r="AA30">
        <f t="shared" si="12"/>
        <v>0</v>
      </c>
      <c r="AB30">
        <f t="shared" si="12"/>
        <v>0</v>
      </c>
      <c r="AC30">
        <f t="shared" si="12"/>
        <v>0</v>
      </c>
      <c r="AD30">
        <f t="shared" si="12"/>
        <v>0</v>
      </c>
      <c r="AE30">
        <f t="shared" si="12"/>
        <v>0</v>
      </c>
      <c r="AF30">
        <f t="shared" si="13"/>
        <v>0</v>
      </c>
      <c r="AG30">
        <f t="shared" si="13"/>
        <v>0</v>
      </c>
      <c r="AH30">
        <f t="shared" si="13"/>
        <v>0</v>
      </c>
      <c r="AI30">
        <f t="shared" si="13"/>
        <v>0</v>
      </c>
      <c r="AJ30">
        <f t="shared" si="13"/>
        <v>0</v>
      </c>
      <c r="AK30">
        <f t="shared" si="13"/>
        <v>0</v>
      </c>
      <c r="AL30">
        <f t="shared" si="13"/>
        <v>0</v>
      </c>
      <c r="AM30">
        <f t="shared" si="13"/>
        <v>0</v>
      </c>
      <c r="AN30">
        <f t="shared" si="13"/>
        <v>0</v>
      </c>
      <c r="AO30">
        <f t="shared" si="13"/>
        <v>0</v>
      </c>
      <c r="AP30">
        <f t="shared" si="14"/>
        <v>0</v>
      </c>
      <c r="AQ30">
        <f t="shared" si="14"/>
        <v>0</v>
      </c>
      <c r="AR30">
        <f t="shared" si="14"/>
        <v>0</v>
      </c>
      <c r="AS30">
        <f t="shared" si="14"/>
        <v>0</v>
      </c>
      <c r="AT30">
        <f t="shared" si="14"/>
        <v>0</v>
      </c>
      <c r="AU30">
        <f t="shared" si="14"/>
        <v>0</v>
      </c>
      <c r="AV30">
        <f t="shared" si="14"/>
        <v>0</v>
      </c>
      <c r="AW30">
        <f t="shared" si="14"/>
        <v>0</v>
      </c>
      <c r="AX30">
        <f t="shared" si="14"/>
        <v>0</v>
      </c>
      <c r="AY30">
        <f t="shared" si="14"/>
        <v>0</v>
      </c>
      <c r="AZ30">
        <f t="shared" si="15"/>
        <v>0</v>
      </c>
      <c r="BA30">
        <f t="shared" si="15"/>
        <v>0</v>
      </c>
      <c r="BB30">
        <f t="shared" si="15"/>
        <v>0</v>
      </c>
      <c r="BC30">
        <f t="shared" si="15"/>
        <v>0</v>
      </c>
      <c r="BD30">
        <f t="shared" si="15"/>
        <v>0</v>
      </c>
      <c r="BE30">
        <f t="shared" si="15"/>
        <v>0</v>
      </c>
      <c r="BF30">
        <f t="shared" si="15"/>
        <v>0</v>
      </c>
      <c r="BG30">
        <f t="shared" si="15"/>
        <v>0</v>
      </c>
      <c r="BH30">
        <f t="shared" si="15"/>
        <v>0</v>
      </c>
      <c r="BI30">
        <f t="shared" si="15"/>
        <v>0</v>
      </c>
      <c r="BJ30">
        <f t="shared" si="16"/>
        <v>0</v>
      </c>
      <c r="BK30">
        <f t="shared" si="16"/>
        <v>0</v>
      </c>
      <c r="BL30">
        <f t="shared" si="16"/>
        <v>0</v>
      </c>
      <c r="BM30">
        <f t="shared" si="16"/>
        <v>0</v>
      </c>
      <c r="BN30">
        <f t="shared" si="16"/>
        <v>0</v>
      </c>
      <c r="BO30">
        <f t="shared" si="16"/>
        <v>0</v>
      </c>
      <c r="BP30">
        <f t="shared" si="16"/>
        <v>0</v>
      </c>
      <c r="BQ30">
        <f t="shared" si="16"/>
        <v>0</v>
      </c>
      <c r="BR30">
        <f t="shared" si="16"/>
        <v>0</v>
      </c>
      <c r="BS30">
        <f t="shared" si="16"/>
        <v>0</v>
      </c>
      <c r="BT30">
        <f t="shared" si="17"/>
        <v>0</v>
      </c>
      <c r="BU30">
        <f t="shared" si="17"/>
        <v>0</v>
      </c>
      <c r="BV30">
        <f t="shared" si="17"/>
        <v>0</v>
      </c>
      <c r="BW30">
        <f t="shared" si="17"/>
        <v>0</v>
      </c>
      <c r="BX30">
        <f t="shared" si="17"/>
        <v>0</v>
      </c>
      <c r="BY30">
        <f t="shared" si="17"/>
        <v>0</v>
      </c>
      <c r="BZ30">
        <f t="shared" si="17"/>
        <v>0</v>
      </c>
      <c r="CA30">
        <f t="shared" si="17"/>
        <v>0</v>
      </c>
      <c r="CB30">
        <f t="shared" si="17"/>
        <v>0</v>
      </c>
      <c r="CC30">
        <v>13</v>
      </c>
    </row>
    <row r="31" spans="1:81" x14ac:dyDescent="0.25">
      <c r="A31" t="s">
        <v>107</v>
      </c>
      <c r="B31">
        <f t="shared" si="10"/>
        <v>0</v>
      </c>
      <c r="C31">
        <f t="shared" si="10"/>
        <v>0</v>
      </c>
      <c r="D31">
        <f t="shared" si="10"/>
        <v>0</v>
      </c>
      <c r="E31">
        <f t="shared" si="10"/>
        <v>0</v>
      </c>
      <c r="F31">
        <f t="shared" si="10"/>
        <v>0</v>
      </c>
      <c r="G31">
        <f t="shared" si="10"/>
        <v>0</v>
      </c>
      <c r="H31">
        <f t="shared" si="10"/>
        <v>0</v>
      </c>
      <c r="I31">
        <f t="shared" si="10"/>
        <v>0</v>
      </c>
      <c r="J31">
        <f t="shared" si="10"/>
        <v>0</v>
      </c>
      <c r="K31">
        <f t="shared" si="10"/>
        <v>0</v>
      </c>
      <c r="L31">
        <f t="shared" si="11"/>
        <v>0</v>
      </c>
      <c r="M31">
        <f t="shared" si="11"/>
        <v>0</v>
      </c>
      <c r="N31">
        <f t="shared" si="11"/>
        <v>0</v>
      </c>
      <c r="O31">
        <f t="shared" si="11"/>
        <v>0</v>
      </c>
      <c r="P31">
        <f t="shared" si="11"/>
        <v>0</v>
      </c>
      <c r="Q31">
        <f t="shared" si="11"/>
        <v>0</v>
      </c>
      <c r="R31">
        <f t="shared" si="11"/>
        <v>0</v>
      </c>
      <c r="S31">
        <f t="shared" si="11"/>
        <v>0</v>
      </c>
      <c r="T31">
        <f t="shared" si="11"/>
        <v>0</v>
      </c>
      <c r="U31">
        <f t="shared" si="11"/>
        <v>0</v>
      </c>
      <c r="V31">
        <f t="shared" si="12"/>
        <v>0</v>
      </c>
      <c r="W31">
        <f t="shared" si="12"/>
        <v>0</v>
      </c>
      <c r="X31">
        <f t="shared" si="12"/>
        <v>0</v>
      </c>
      <c r="Y31">
        <f t="shared" si="12"/>
        <v>0</v>
      </c>
      <c r="Z31">
        <f t="shared" si="12"/>
        <v>0</v>
      </c>
      <c r="AA31">
        <f t="shared" si="12"/>
        <v>0</v>
      </c>
      <c r="AB31">
        <f t="shared" si="12"/>
        <v>0</v>
      </c>
      <c r="AC31">
        <f t="shared" si="12"/>
        <v>0</v>
      </c>
      <c r="AD31">
        <f t="shared" si="12"/>
        <v>0</v>
      </c>
      <c r="AE31">
        <f t="shared" si="12"/>
        <v>0</v>
      </c>
      <c r="AF31">
        <f t="shared" si="13"/>
        <v>0</v>
      </c>
      <c r="AG31">
        <f t="shared" si="13"/>
        <v>0</v>
      </c>
      <c r="AH31">
        <f t="shared" si="13"/>
        <v>0</v>
      </c>
      <c r="AI31">
        <f t="shared" si="13"/>
        <v>0</v>
      </c>
      <c r="AJ31">
        <f t="shared" si="13"/>
        <v>0</v>
      </c>
      <c r="AK31">
        <f t="shared" si="13"/>
        <v>0</v>
      </c>
      <c r="AL31">
        <f t="shared" si="13"/>
        <v>0</v>
      </c>
      <c r="AM31">
        <f t="shared" si="13"/>
        <v>0</v>
      </c>
      <c r="AN31">
        <f t="shared" si="13"/>
        <v>0</v>
      </c>
      <c r="AO31">
        <f t="shared" si="13"/>
        <v>0</v>
      </c>
      <c r="AP31">
        <f t="shared" si="14"/>
        <v>0</v>
      </c>
      <c r="AQ31">
        <f t="shared" si="14"/>
        <v>0</v>
      </c>
      <c r="AR31">
        <f t="shared" si="14"/>
        <v>0</v>
      </c>
      <c r="AS31">
        <f t="shared" si="14"/>
        <v>0</v>
      </c>
      <c r="AT31">
        <f t="shared" si="14"/>
        <v>0</v>
      </c>
      <c r="AU31">
        <f t="shared" si="14"/>
        <v>0</v>
      </c>
      <c r="AV31">
        <f t="shared" si="14"/>
        <v>0</v>
      </c>
      <c r="AW31">
        <f t="shared" si="14"/>
        <v>0</v>
      </c>
      <c r="AX31">
        <f t="shared" si="14"/>
        <v>0</v>
      </c>
      <c r="AY31">
        <f t="shared" si="14"/>
        <v>0</v>
      </c>
      <c r="AZ31">
        <f t="shared" si="15"/>
        <v>0</v>
      </c>
      <c r="BA31">
        <f t="shared" si="15"/>
        <v>0</v>
      </c>
      <c r="BB31">
        <f t="shared" si="15"/>
        <v>0</v>
      </c>
      <c r="BC31">
        <f t="shared" si="15"/>
        <v>0</v>
      </c>
      <c r="BD31">
        <f t="shared" si="15"/>
        <v>0</v>
      </c>
      <c r="BE31">
        <f t="shared" si="15"/>
        <v>0</v>
      </c>
      <c r="BF31">
        <f t="shared" si="15"/>
        <v>0</v>
      </c>
      <c r="BG31">
        <f t="shared" si="15"/>
        <v>0</v>
      </c>
      <c r="BH31">
        <f t="shared" si="15"/>
        <v>0</v>
      </c>
      <c r="BI31">
        <f t="shared" si="15"/>
        <v>0</v>
      </c>
      <c r="BJ31">
        <f t="shared" si="16"/>
        <v>0</v>
      </c>
      <c r="BK31">
        <f t="shared" si="16"/>
        <v>0</v>
      </c>
      <c r="BL31">
        <f t="shared" si="16"/>
        <v>0</v>
      </c>
      <c r="BM31">
        <f t="shared" si="16"/>
        <v>0</v>
      </c>
      <c r="BN31">
        <f t="shared" si="16"/>
        <v>0</v>
      </c>
      <c r="BO31">
        <f t="shared" si="16"/>
        <v>0</v>
      </c>
      <c r="BP31">
        <f t="shared" si="16"/>
        <v>0</v>
      </c>
      <c r="BQ31">
        <f t="shared" si="16"/>
        <v>0</v>
      </c>
      <c r="BR31">
        <f t="shared" si="16"/>
        <v>0</v>
      </c>
      <c r="BS31">
        <f t="shared" si="16"/>
        <v>0</v>
      </c>
      <c r="BT31">
        <f t="shared" si="17"/>
        <v>0</v>
      </c>
      <c r="BU31">
        <f t="shared" si="17"/>
        <v>0</v>
      </c>
      <c r="BV31">
        <f t="shared" si="17"/>
        <v>0</v>
      </c>
      <c r="BW31">
        <f t="shared" si="17"/>
        <v>0</v>
      </c>
      <c r="BX31">
        <f t="shared" si="17"/>
        <v>0</v>
      </c>
      <c r="BY31">
        <f t="shared" si="17"/>
        <v>0</v>
      </c>
      <c r="BZ31">
        <f t="shared" si="17"/>
        <v>0</v>
      </c>
      <c r="CA31">
        <f t="shared" si="17"/>
        <v>0</v>
      </c>
      <c r="CB31">
        <f t="shared" si="17"/>
        <v>0</v>
      </c>
      <c r="CC31">
        <v>14</v>
      </c>
    </row>
    <row r="32" spans="1:81" x14ac:dyDescent="0.25">
      <c r="A32" t="s">
        <v>108</v>
      </c>
      <c r="B32">
        <f t="shared" si="10"/>
        <v>0</v>
      </c>
      <c r="C32">
        <f t="shared" si="10"/>
        <v>0</v>
      </c>
      <c r="D32">
        <f t="shared" si="10"/>
        <v>0</v>
      </c>
      <c r="E32">
        <f t="shared" si="10"/>
        <v>0</v>
      </c>
      <c r="F32">
        <f t="shared" si="10"/>
        <v>0</v>
      </c>
      <c r="G32">
        <f t="shared" si="10"/>
        <v>0</v>
      </c>
      <c r="H32">
        <f t="shared" si="10"/>
        <v>0</v>
      </c>
      <c r="I32">
        <f t="shared" si="10"/>
        <v>0</v>
      </c>
      <c r="J32">
        <f t="shared" si="10"/>
        <v>0</v>
      </c>
      <c r="K32">
        <f t="shared" si="10"/>
        <v>0</v>
      </c>
      <c r="L32">
        <f t="shared" si="11"/>
        <v>0</v>
      </c>
      <c r="M32">
        <f t="shared" si="11"/>
        <v>0</v>
      </c>
      <c r="N32">
        <f t="shared" si="11"/>
        <v>0</v>
      </c>
      <c r="O32">
        <f t="shared" si="11"/>
        <v>0</v>
      </c>
      <c r="P32">
        <f t="shared" si="11"/>
        <v>0</v>
      </c>
      <c r="Q32">
        <f t="shared" si="11"/>
        <v>0</v>
      </c>
      <c r="R32">
        <f t="shared" si="11"/>
        <v>0</v>
      </c>
      <c r="S32">
        <f t="shared" si="11"/>
        <v>0</v>
      </c>
      <c r="T32">
        <f t="shared" si="11"/>
        <v>0</v>
      </c>
      <c r="U32">
        <f t="shared" si="11"/>
        <v>0</v>
      </c>
      <c r="V32">
        <f t="shared" si="12"/>
        <v>0</v>
      </c>
      <c r="W32">
        <f t="shared" si="12"/>
        <v>0</v>
      </c>
      <c r="X32">
        <f t="shared" si="12"/>
        <v>0</v>
      </c>
      <c r="Y32">
        <f t="shared" si="12"/>
        <v>0</v>
      </c>
      <c r="Z32">
        <f t="shared" si="12"/>
        <v>0</v>
      </c>
      <c r="AA32">
        <f t="shared" si="12"/>
        <v>0</v>
      </c>
      <c r="AB32">
        <f t="shared" si="12"/>
        <v>0</v>
      </c>
      <c r="AC32">
        <f t="shared" si="12"/>
        <v>0</v>
      </c>
      <c r="AD32">
        <f t="shared" si="12"/>
        <v>0</v>
      </c>
      <c r="AE32">
        <f t="shared" si="12"/>
        <v>0</v>
      </c>
      <c r="AF32">
        <f t="shared" si="13"/>
        <v>0</v>
      </c>
      <c r="AG32">
        <f t="shared" si="13"/>
        <v>0</v>
      </c>
      <c r="AH32">
        <f t="shared" si="13"/>
        <v>0</v>
      </c>
      <c r="AI32">
        <f t="shared" si="13"/>
        <v>0</v>
      </c>
      <c r="AJ32">
        <f t="shared" si="13"/>
        <v>0</v>
      </c>
      <c r="AK32">
        <f t="shared" si="13"/>
        <v>0</v>
      </c>
      <c r="AL32">
        <f t="shared" si="13"/>
        <v>0</v>
      </c>
      <c r="AM32">
        <f t="shared" si="13"/>
        <v>0</v>
      </c>
      <c r="AN32">
        <f t="shared" si="13"/>
        <v>0</v>
      </c>
      <c r="AO32">
        <f t="shared" si="13"/>
        <v>0</v>
      </c>
      <c r="AP32">
        <f t="shared" si="14"/>
        <v>0</v>
      </c>
      <c r="AQ32">
        <f t="shared" si="14"/>
        <v>0</v>
      </c>
      <c r="AR32">
        <f t="shared" si="14"/>
        <v>0</v>
      </c>
      <c r="AS32">
        <f t="shared" si="14"/>
        <v>0</v>
      </c>
      <c r="AT32">
        <f t="shared" si="14"/>
        <v>0</v>
      </c>
      <c r="AU32">
        <f t="shared" si="14"/>
        <v>0</v>
      </c>
      <c r="AV32">
        <f t="shared" si="14"/>
        <v>0</v>
      </c>
      <c r="AW32">
        <f t="shared" si="14"/>
        <v>0</v>
      </c>
      <c r="AX32">
        <f t="shared" si="14"/>
        <v>0</v>
      </c>
      <c r="AY32">
        <f t="shared" si="14"/>
        <v>0</v>
      </c>
      <c r="AZ32">
        <f t="shared" si="15"/>
        <v>0</v>
      </c>
      <c r="BA32">
        <f t="shared" si="15"/>
        <v>0</v>
      </c>
      <c r="BB32">
        <f t="shared" si="15"/>
        <v>0</v>
      </c>
      <c r="BC32">
        <f t="shared" si="15"/>
        <v>0</v>
      </c>
      <c r="BD32">
        <f t="shared" si="15"/>
        <v>0</v>
      </c>
      <c r="BE32">
        <f t="shared" si="15"/>
        <v>0</v>
      </c>
      <c r="BF32">
        <f t="shared" si="15"/>
        <v>0</v>
      </c>
      <c r="BG32">
        <f t="shared" si="15"/>
        <v>0</v>
      </c>
      <c r="BH32">
        <f t="shared" si="15"/>
        <v>0</v>
      </c>
      <c r="BI32">
        <f t="shared" si="15"/>
        <v>0</v>
      </c>
      <c r="BJ32">
        <f t="shared" si="16"/>
        <v>0</v>
      </c>
      <c r="BK32">
        <f t="shared" si="16"/>
        <v>0</v>
      </c>
      <c r="BL32">
        <f t="shared" si="16"/>
        <v>0</v>
      </c>
      <c r="BM32">
        <f t="shared" si="16"/>
        <v>0</v>
      </c>
      <c r="BN32">
        <f t="shared" si="16"/>
        <v>0</v>
      </c>
      <c r="BO32">
        <f t="shared" si="16"/>
        <v>0</v>
      </c>
      <c r="BP32">
        <f t="shared" si="16"/>
        <v>0</v>
      </c>
      <c r="BQ32">
        <f t="shared" si="16"/>
        <v>0</v>
      </c>
      <c r="BR32">
        <f t="shared" si="16"/>
        <v>0</v>
      </c>
      <c r="BS32">
        <f t="shared" si="16"/>
        <v>0</v>
      </c>
      <c r="BT32">
        <f t="shared" si="17"/>
        <v>0</v>
      </c>
      <c r="BU32">
        <f t="shared" si="17"/>
        <v>0</v>
      </c>
      <c r="BV32">
        <f t="shared" si="17"/>
        <v>0</v>
      </c>
      <c r="BW32">
        <f t="shared" si="17"/>
        <v>0</v>
      </c>
      <c r="BX32">
        <f t="shared" si="17"/>
        <v>0</v>
      </c>
      <c r="BY32">
        <f t="shared" si="17"/>
        <v>0</v>
      </c>
      <c r="BZ32">
        <f t="shared" si="17"/>
        <v>0</v>
      </c>
      <c r="CA32">
        <f t="shared" si="17"/>
        <v>0</v>
      </c>
      <c r="CB32">
        <f t="shared" si="17"/>
        <v>0</v>
      </c>
      <c r="CC32">
        <v>15</v>
      </c>
    </row>
    <row r="33" spans="1:81" x14ac:dyDescent="0.25">
      <c r="A33" t="s">
        <v>109</v>
      </c>
      <c r="B33">
        <f t="shared" si="10"/>
        <v>0</v>
      </c>
      <c r="C33">
        <f t="shared" si="10"/>
        <v>0</v>
      </c>
      <c r="D33">
        <f t="shared" si="10"/>
        <v>0</v>
      </c>
      <c r="E33">
        <f t="shared" si="10"/>
        <v>0</v>
      </c>
      <c r="F33">
        <f t="shared" si="10"/>
        <v>0</v>
      </c>
      <c r="G33">
        <f t="shared" si="10"/>
        <v>0</v>
      </c>
      <c r="H33">
        <f t="shared" si="10"/>
        <v>0</v>
      </c>
      <c r="I33">
        <f t="shared" si="10"/>
        <v>0</v>
      </c>
      <c r="J33">
        <f t="shared" si="10"/>
        <v>0</v>
      </c>
      <c r="K33">
        <f t="shared" si="10"/>
        <v>0</v>
      </c>
      <c r="L33">
        <f t="shared" si="11"/>
        <v>0</v>
      </c>
      <c r="M33">
        <f t="shared" si="11"/>
        <v>0</v>
      </c>
      <c r="N33">
        <f t="shared" si="11"/>
        <v>0</v>
      </c>
      <c r="O33">
        <f t="shared" si="11"/>
        <v>0</v>
      </c>
      <c r="P33">
        <f t="shared" si="11"/>
        <v>0</v>
      </c>
      <c r="Q33">
        <f t="shared" si="11"/>
        <v>0</v>
      </c>
      <c r="R33">
        <f t="shared" si="11"/>
        <v>0</v>
      </c>
      <c r="S33">
        <f t="shared" si="11"/>
        <v>0</v>
      </c>
      <c r="T33">
        <f t="shared" si="11"/>
        <v>0</v>
      </c>
      <c r="U33">
        <f t="shared" si="11"/>
        <v>0</v>
      </c>
      <c r="V33">
        <f t="shared" si="12"/>
        <v>0</v>
      </c>
      <c r="W33">
        <f t="shared" si="12"/>
        <v>0</v>
      </c>
      <c r="X33">
        <f t="shared" si="12"/>
        <v>0</v>
      </c>
      <c r="Y33">
        <f t="shared" si="12"/>
        <v>0</v>
      </c>
      <c r="Z33">
        <f t="shared" si="12"/>
        <v>0</v>
      </c>
      <c r="AA33">
        <f t="shared" si="12"/>
        <v>0</v>
      </c>
      <c r="AB33">
        <f t="shared" si="12"/>
        <v>0</v>
      </c>
      <c r="AC33">
        <f t="shared" si="12"/>
        <v>0</v>
      </c>
      <c r="AD33">
        <f t="shared" si="12"/>
        <v>0</v>
      </c>
      <c r="AE33">
        <f t="shared" si="12"/>
        <v>0</v>
      </c>
      <c r="AF33">
        <f t="shared" si="13"/>
        <v>0</v>
      </c>
      <c r="AG33">
        <f t="shared" si="13"/>
        <v>0</v>
      </c>
      <c r="AH33">
        <f t="shared" si="13"/>
        <v>0</v>
      </c>
      <c r="AI33">
        <f t="shared" si="13"/>
        <v>0</v>
      </c>
      <c r="AJ33">
        <f t="shared" si="13"/>
        <v>0</v>
      </c>
      <c r="AK33">
        <f t="shared" si="13"/>
        <v>0</v>
      </c>
      <c r="AL33">
        <f t="shared" si="13"/>
        <v>0</v>
      </c>
      <c r="AM33">
        <f t="shared" si="13"/>
        <v>0</v>
      </c>
      <c r="AN33">
        <f t="shared" si="13"/>
        <v>0</v>
      </c>
      <c r="AO33">
        <f t="shared" si="13"/>
        <v>0</v>
      </c>
      <c r="AP33">
        <f t="shared" si="14"/>
        <v>0</v>
      </c>
      <c r="AQ33">
        <f t="shared" si="14"/>
        <v>0</v>
      </c>
      <c r="AR33">
        <f t="shared" si="14"/>
        <v>0</v>
      </c>
      <c r="AS33">
        <f t="shared" si="14"/>
        <v>0</v>
      </c>
      <c r="AT33">
        <f t="shared" si="14"/>
        <v>0</v>
      </c>
      <c r="AU33">
        <f t="shared" si="14"/>
        <v>0</v>
      </c>
      <c r="AV33">
        <f t="shared" si="14"/>
        <v>0</v>
      </c>
      <c r="AW33">
        <f t="shared" si="14"/>
        <v>0</v>
      </c>
      <c r="AX33">
        <f t="shared" si="14"/>
        <v>0</v>
      </c>
      <c r="AY33">
        <f t="shared" si="14"/>
        <v>0</v>
      </c>
      <c r="AZ33">
        <f t="shared" si="15"/>
        <v>0</v>
      </c>
      <c r="BA33">
        <f t="shared" si="15"/>
        <v>0</v>
      </c>
      <c r="BB33">
        <f t="shared" si="15"/>
        <v>0</v>
      </c>
      <c r="BC33">
        <f t="shared" si="15"/>
        <v>0</v>
      </c>
      <c r="BD33">
        <f t="shared" si="15"/>
        <v>0</v>
      </c>
      <c r="BE33">
        <f t="shared" si="15"/>
        <v>0</v>
      </c>
      <c r="BF33">
        <f t="shared" si="15"/>
        <v>0</v>
      </c>
      <c r="BG33">
        <f t="shared" si="15"/>
        <v>0</v>
      </c>
      <c r="BH33">
        <f t="shared" si="15"/>
        <v>0</v>
      </c>
      <c r="BI33">
        <f t="shared" si="15"/>
        <v>0</v>
      </c>
      <c r="BJ33">
        <f t="shared" si="16"/>
        <v>0</v>
      </c>
      <c r="BK33">
        <f t="shared" si="16"/>
        <v>0</v>
      </c>
      <c r="BL33">
        <f t="shared" si="16"/>
        <v>0</v>
      </c>
      <c r="BM33">
        <f t="shared" si="16"/>
        <v>0</v>
      </c>
      <c r="BN33">
        <f t="shared" si="16"/>
        <v>0</v>
      </c>
      <c r="BO33">
        <f t="shared" si="16"/>
        <v>0</v>
      </c>
      <c r="BP33">
        <f t="shared" si="16"/>
        <v>0</v>
      </c>
      <c r="BQ33">
        <f t="shared" si="16"/>
        <v>0</v>
      </c>
      <c r="BR33">
        <f t="shared" si="16"/>
        <v>0</v>
      </c>
      <c r="BS33">
        <f t="shared" si="16"/>
        <v>0</v>
      </c>
      <c r="BT33">
        <f t="shared" si="17"/>
        <v>0</v>
      </c>
      <c r="BU33">
        <f t="shared" si="17"/>
        <v>0</v>
      </c>
      <c r="BV33">
        <f t="shared" si="17"/>
        <v>0</v>
      </c>
      <c r="BW33">
        <f t="shared" si="17"/>
        <v>0</v>
      </c>
      <c r="BX33">
        <f t="shared" si="17"/>
        <v>0</v>
      </c>
      <c r="BY33">
        <f t="shared" si="17"/>
        <v>0</v>
      </c>
      <c r="BZ33">
        <f t="shared" si="17"/>
        <v>0</v>
      </c>
      <c r="CA33">
        <f t="shared" si="17"/>
        <v>0</v>
      </c>
      <c r="CB33">
        <f t="shared" si="17"/>
        <v>0</v>
      </c>
      <c r="CC33">
        <v>16</v>
      </c>
    </row>
    <row r="34" spans="1:81" x14ac:dyDescent="0.25">
      <c r="A34" t="s">
        <v>110</v>
      </c>
      <c r="B34">
        <f t="shared" si="10"/>
        <v>0</v>
      </c>
      <c r="C34">
        <f t="shared" si="10"/>
        <v>0</v>
      </c>
      <c r="D34">
        <f t="shared" si="10"/>
        <v>0</v>
      </c>
      <c r="E34">
        <f t="shared" si="10"/>
        <v>0</v>
      </c>
      <c r="F34">
        <f t="shared" si="10"/>
        <v>0</v>
      </c>
      <c r="G34">
        <f t="shared" si="10"/>
        <v>0</v>
      </c>
      <c r="H34">
        <f t="shared" si="10"/>
        <v>0</v>
      </c>
      <c r="I34">
        <f t="shared" si="10"/>
        <v>0</v>
      </c>
      <c r="J34">
        <f t="shared" si="10"/>
        <v>0</v>
      </c>
      <c r="K34">
        <f t="shared" si="10"/>
        <v>0</v>
      </c>
      <c r="L34">
        <f t="shared" si="11"/>
        <v>0</v>
      </c>
      <c r="M34">
        <f t="shared" si="11"/>
        <v>0</v>
      </c>
      <c r="N34">
        <f t="shared" si="11"/>
        <v>0</v>
      </c>
      <c r="O34">
        <f t="shared" si="11"/>
        <v>0</v>
      </c>
      <c r="P34">
        <f t="shared" si="11"/>
        <v>0</v>
      </c>
      <c r="Q34">
        <f t="shared" si="11"/>
        <v>0</v>
      </c>
      <c r="R34">
        <f t="shared" si="11"/>
        <v>0</v>
      </c>
      <c r="S34">
        <f t="shared" si="11"/>
        <v>0</v>
      </c>
      <c r="T34">
        <f t="shared" si="11"/>
        <v>0</v>
      </c>
      <c r="U34">
        <f t="shared" si="11"/>
        <v>0</v>
      </c>
      <c r="V34">
        <f t="shared" si="12"/>
        <v>0</v>
      </c>
      <c r="W34">
        <f t="shared" si="12"/>
        <v>0</v>
      </c>
      <c r="X34">
        <f t="shared" si="12"/>
        <v>0</v>
      </c>
      <c r="Y34">
        <f t="shared" si="12"/>
        <v>0</v>
      </c>
      <c r="Z34">
        <f t="shared" si="12"/>
        <v>0</v>
      </c>
      <c r="AA34">
        <f t="shared" si="12"/>
        <v>0</v>
      </c>
      <c r="AB34">
        <f t="shared" si="12"/>
        <v>0</v>
      </c>
      <c r="AC34">
        <f t="shared" si="12"/>
        <v>0</v>
      </c>
      <c r="AD34">
        <f t="shared" si="12"/>
        <v>0</v>
      </c>
      <c r="AE34">
        <f t="shared" si="12"/>
        <v>0</v>
      </c>
      <c r="AF34">
        <f t="shared" si="13"/>
        <v>0</v>
      </c>
      <c r="AG34">
        <f t="shared" si="13"/>
        <v>0</v>
      </c>
      <c r="AH34">
        <f t="shared" si="13"/>
        <v>0</v>
      </c>
      <c r="AI34">
        <f t="shared" si="13"/>
        <v>0</v>
      </c>
      <c r="AJ34">
        <f t="shared" si="13"/>
        <v>0</v>
      </c>
      <c r="AK34">
        <f t="shared" si="13"/>
        <v>0</v>
      </c>
      <c r="AL34">
        <f t="shared" si="13"/>
        <v>0</v>
      </c>
      <c r="AM34">
        <f t="shared" si="13"/>
        <v>0</v>
      </c>
      <c r="AN34">
        <f t="shared" si="13"/>
        <v>0</v>
      </c>
      <c r="AO34">
        <f t="shared" si="13"/>
        <v>0</v>
      </c>
      <c r="AP34">
        <f t="shared" si="14"/>
        <v>0</v>
      </c>
      <c r="AQ34">
        <f t="shared" si="14"/>
        <v>0</v>
      </c>
      <c r="AR34">
        <f t="shared" si="14"/>
        <v>0</v>
      </c>
      <c r="AS34">
        <f t="shared" si="14"/>
        <v>0</v>
      </c>
      <c r="AT34">
        <f t="shared" si="14"/>
        <v>0</v>
      </c>
      <c r="AU34">
        <f t="shared" si="14"/>
        <v>0</v>
      </c>
      <c r="AV34">
        <f t="shared" si="14"/>
        <v>0</v>
      </c>
      <c r="AW34">
        <f t="shared" si="14"/>
        <v>0</v>
      </c>
      <c r="AX34">
        <f t="shared" si="14"/>
        <v>0</v>
      </c>
      <c r="AY34">
        <f t="shared" si="14"/>
        <v>0</v>
      </c>
      <c r="AZ34">
        <f t="shared" si="15"/>
        <v>0</v>
      </c>
      <c r="BA34">
        <f t="shared" si="15"/>
        <v>0</v>
      </c>
      <c r="BB34">
        <f t="shared" si="15"/>
        <v>0</v>
      </c>
      <c r="BC34">
        <f t="shared" si="15"/>
        <v>0</v>
      </c>
      <c r="BD34">
        <f t="shared" si="15"/>
        <v>0</v>
      </c>
      <c r="BE34">
        <f t="shared" si="15"/>
        <v>0</v>
      </c>
      <c r="BF34">
        <f t="shared" si="15"/>
        <v>0</v>
      </c>
      <c r="BG34">
        <f t="shared" si="15"/>
        <v>0</v>
      </c>
      <c r="BH34">
        <f t="shared" si="15"/>
        <v>0</v>
      </c>
      <c r="BI34">
        <f t="shared" si="15"/>
        <v>0</v>
      </c>
      <c r="BJ34">
        <f t="shared" si="16"/>
        <v>0</v>
      </c>
      <c r="BK34">
        <f t="shared" si="16"/>
        <v>0</v>
      </c>
      <c r="BL34">
        <f t="shared" si="16"/>
        <v>0</v>
      </c>
      <c r="BM34">
        <f t="shared" si="16"/>
        <v>0</v>
      </c>
      <c r="BN34">
        <f t="shared" si="16"/>
        <v>0</v>
      </c>
      <c r="BO34">
        <f t="shared" si="16"/>
        <v>0</v>
      </c>
      <c r="BP34">
        <f t="shared" si="16"/>
        <v>0</v>
      </c>
      <c r="BQ34">
        <f t="shared" si="16"/>
        <v>0</v>
      </c>
      <c r="BR34">
        <f t="shared" si="16"/>
        <v>0</v>
      </c>
      <c r="BS34">
        <f t="shared" si="16"/>
        <v>0</v>
      </c>
      <c r="BT34">
        <f t="shared" si="17"/>
        <v>0</v>
      </c>
      <c r="BU34">
        <f t="shared" si="17"/>
        <v>0</v>
      </c>
      <c r="BV34">
        <f t="shared" si="17"/>
        <v>0</v>
      </c>
      <c r="BW34">
        <f t="shared" si="17"/>
        <v>0</v>
      </c>
      <c r="BX34">
        <f t="shared" si="17"/>
        <v>0</v>
      </c>
      <c r="BY34">
        <f t="shared" si="17"/>
        <v>0</v>
      </c>
      <c r="BZ34">
        <f t="shared" si="17"/>
        <v>0</v>
      </c>
      <c r="CA34">
        <f t="shared" si="17"/>
        <v>0</v>
      </c>
      <c r="CB34">
        <f t="shared" si="17"/>
        <v>0</v>
      </c>
      <c r="CC34">
        <v>17</v>
      </c>
    </row>
    <row r="35" spans="1:81" x14ac:dyDescent="0.25">
      <c r="A35" t="s">
        <v>111</v>
      </c>
      <c r="B35">
        <f t="shared" si="10"/>
        <v>0</v>
      </c>
      <c r="C35">
        <f t="shared" si="10"/>
        <v>0</v>
      </c>
      <c r="D35">
        <f t="shared" si="10"/>
        <v>0</v>
      </c>
      <c r="E35">
        <f t="shared" si="10"/>
        <v>0</v>
      </c>
      <c r="F35">
        <f t="shared" si="10"/>
        <v>0</v>
      </c>
      <c r="G35">
        <f t="shared" si="10"/>
        <v>0</v>
      </c>
      <c r="H35">
        <f t="shared" si="10"/>
        <v>0</v>
      </c>
      <c r="I35">
        <f t="shared" si="10"/>
        <v>0</v>
      </c>
      <c r="J35">
        <f t="shared" si="10"/>
        <v>0</v>
      </c>
      <c r="K35">
        <f t="shared" si="10"/>
        <v>0</v>
      </c>
      <c r="L35">
        <f t="shared" si="11"/>
        <v>0</v>
      </c>
      <c r="M35">
        <f t="shared" si="11"/>
        <v>0</v>
      </c>
      <c r="N35">
        <f t="shared" si="11"/>
        <v>0</v>
      </c>
      <c r="O35">
        <f t="shared" si="11"/>
        <v>0</v>
      </c>
      <c r="P35">
        <f t="shared" si="11"/>
        <v>0</v>
      </c>
      <c r="Q35">
        <f t="shared" si="11"/>
        <v>0</v>
      </c>
      <c r="R35">
        <f t="shared" si="11"/>
        <v>0</v>
      </c>
      <c r="S35">
        <f t="shared" si="11"/>
        <v>0</v>
      </c>
      <c r="T35">
        <f t="shared" si="11"/>
        <v>0</v>
      </c>
      <c r="U35">
        <f t="shared" si="11"/>
        <v>0</v>
      </c>
      <c r="V35">
        <f t="shared" si="12"/>
        <v>0</v>
      </c>
      <c r="W35">
        <f t="shared" si="12"/>
        <v>0</v>
      </c>
      <c r="X35">
        <f t="shared" si="12"/>
        <v>0</v>
      </c>
      <c r="Y35">
        <f t="shared" si="12"/>
        <v>0</v>
      </c>
      <c r="Z35">
        <f t="shared" si="12"/>
        <v>0</v>
      </c>
      <c r="AA35">
        <f t="shared" si="12"/>
        <v>0</v>
      </c>
      <c r="AB35">
        <f t="shared" si="12"/>
        <v>0</v>
      </c>
      <c r="AC35">
        <f t="shared" si="12"/>
        <v>0</v>
      </c>
      <c r="AD35">
        <f t="shared" si="12"/>
        <v>0</v>
      </c>
      <c r="AE35">
        <f t="shared" si="12"/>
        <v>0</v>
      </c>
      <c r="AF35">
        <f t="shared" si="13"/>
        <v>0</v>
      </c>
      <c r="AG35">
        <f t="shared" si="13"/>
        <v>0</v>
      </c>
      <c r="AH35">
        <f t="shared" si="13"/>
        <v>0</v>
      </c>
      <c r="AI35">
        <f t="shared" si="13"/>
        <v>0</v>
      </c>
      <c r="AJ35">
        <f t="shared" si="13"/>
        <v>0</v>
      </c>
      <c r="AK35">
        <f t="shared" si="13"/>
        <v>0</v>
      </c>
      <c r="AL35">
        <f t="shared" si="13"/>
        <v>0</v>
      </c>
      <c r="AM35">
        <f t="shared" si="13"/>
        <v>0</v>
      </c>
      <c r="AN35">
        <f t="shared" si="13"/>
        <v>0</v>
      </c>
      <c r="AO35">
        <f t="shared" si="13"/>
        <v>0</v>
      </c>
      <c r="AP35">
        <f t="shared" si="14"/>
        <v>0</v>
      </c>
      <c r="AQ35">
        <f t="shared" si="14"/>
        <v>0</v>
      </c>
      <c r="AR35">
        <f t="shared" si="14"/>
        <v>0</v>
      </c>
      <c r="AS35">
        <f t="shared" si="14"/>
        <v>0</v>
      </c>
      <c r="AT35">
        <f t="shared" si="14"/>
        <v>0</v>
      </c>
      <c r="AU35">
        <f t="shared" si="14"/>
        <v>0</v>
      </c>
      <c r="AV35">
        <f t="shared" si="14"/>
        <v>0</v>
      </c>
      <c r="AW35">
        <f t="shared" si="14"/>
        <v>0</v>
      </c>
      <c r="AX35">
        <f t="shared" si="14"/>
        <v>0</v>
      </c>
      <c r="AY35">
        <f t="shared" si="14"/>
        <v>0</v>
      </c>
      <c r="AZ35">
        <f t="shared" si="15"/>
        <v>0</v>
      </c>
      <c r="BA35">
        <f t="shared" si="15"/>
        <v>0</v>
      </c>
      <c r="BB35">
        <f t="shared" si="15"/>
        <v>0</v>
      </c>
      <c r="BC35">
        <f t="shared" si="15"/>
        <v>0</v>
      </c>
      <c r="BD35">
        <f t="shared" si="15"/>
        <v>0</v>
      </c>
      <c r="BE35">
        <f t="shared" si="15"/>
        <v>0</v>
      </c>
      <c r="BF35">
        <f t="shared" si="15"/>
        <v>0</v>
      </c>
      <c r="BG35">
        <f t="shared" si="15"/>
        <v>0</v>
      </c>
      <c r="BH35">
        <f t="shared" si="15"/>
        <v>0</v>
      </c>
      <c r="BI35">
        <f t="shared" si="15"/>
        <v>0</v>
      </c>
      <c r="BJ35">
        <f t="shared" si="16"/>
        <v>0</v>
      </c>
      <c r="BK35">
        <f t="shared" si="16"/>
        <v>0</v>
      </c>
      <c r="BL35">
        <f t="shared" si="16"/>
        <v>0</v>
      </c>
      <c r="BM35">
        <f t="shared" si="16"/>
        <v>0</v>
      </c>
      <c r="BN35">
        <f t="shared" si="16"/>
        <v>0</v>
      </c>
      <c r="BO35">
        <f t="shared" si="16"/>
        <v>0</v>
      </c>
      <c r="BP35">
        <f t="shared" si="16"/>
        <v>0</v>
      </c>
      <c r="BQ35">
        <f t="shared" si="16"/>
        <v>0</v>
      </c>
      <c r="BR35">
        <f t="shared" si="16"/>
        <v>0</v>
      </c>
      <c r="BS35">
        <f t="shared" si="16"/>
        <v>0</v>
      </c>
      <c r="BT35">
        <f t="shared" si="17"/>
        <v>0</v>
      </c>
      <c r="BU35">
        <f t="shared" si="17"/>
        <v>0</v>
      </c>
      <c r="BV35">
        <f t="shared" si="17"/>
        <v>0</v>
      </c>
      <c r="BW35">
        <f t="shared" si="17"/>
        <v>0</v>
      </c>
      <c r="BX35">
        <f t="shared" si="17"/>
        <v>0</v>
      </c>
      <c r="BY35">
        <f t="shared" si="17"/>
        <v>0</v>
      </c>
      <c r="BZ35">
        <f t="shared" si="17"/>
        <v>0</v>
      </c>
      <c r="CA35">
        <f t="shared" si="17"/>
        <v>0</v>
      </c>
      <c r="CB35">
        <f t="shared" si="17"/>
        <v>0</v>
      </c>
      <c r="CC35">
        <v>18</v>
      </c>
    </row>
    <row r="36" spans="1:81" x14ac:dyDescent="0.25">
      <c r="A36" t="s">
        <v>112</v>
      </c>
      <c r="B36">
        <f t="shared" si="10"/>
        <v>0</v>
      </c>
      <c r="C36">
        <f t="shared" si="10"/>
        <v>0</v>
      </c>
      <c r="D36">
        <f t="shared" si="10"/>
        <v>0</v>
      </c>
      <c r="E36">
        <f t="shared" si="10"/>
        <v>0</v>
      </c>
      <c r="F36">
        <f t="shared" si="10"/>
        <v>0</v>
      </c>
      <c r="G36">
        <f t="shared" si="10"/>
        <v>0</v>
      </c>
      <c r="H36">
        <f t="shared" si="10"/>
        <v>0</v>
      </c>
      <c r="I36">
        <f t="shared" si="10"/>
        <v>0</v>
      </c>
      <c r="J36">
        <f t="shared" si="10"/>
        <v>0</v>
      </c>
      <c r="K36">
        <f t="shared" si="10"/>
        <v>0</v>
      </c>
      <c r="L36">
        <f t="shared" si="11"/>
        <v>0</v>
      </c>
      <c r="M36">
        <f t="shared" si="11"/>
        <v>0</v>
      </c>
      <c r="N36">
        <f t="shared" si="11"/>
        <v>0</v>
      </c>
      <c r="O36">
        <f t="shared" si="11"/>
        <v>0</v>
      </c>
      <c r="P36">
        <f t="shared" si="11"/>
        <v>0</v>
      </c>
      <c r="Q36">
        <f t="shared" si="11"/>
        <v>0</v>
      </c>
      <c r="R36">
        <f t="shared" si="11"/>
        <v>0</v>
      </c>
      <c r="S36">
        <f t="shared" si="11"/>
        <v>0</v>
      </c>
      <c r="T36">
        <f t="shared" si="11"/>
        <v>0</v>
      </c>
      <c r="U36">
        <f t="shared" si="11"/>
        <v>0</v>
      </c>
      <c r="V36">
        <f t="shared" si="12"/>
        <v>0</v>
      </c>
      <c r="W36">
        <f t="shared" si="12"/>
        <v>0</v>
      </c>
      <c r="X36">
        <f t="shared" si="12"/>
        <v>0</v>
      </c>
      <c r="Y36">
        <f t="shared" si="12"/>
        <v>0</v>
      </c>
      <c r="Z36">
        <f t="shared" si="12"/>
        <v>0</v>
      </c>
      <c r="AA36">
        <f t="shared" si="12"/>
        <v>0</v>
      </c>
      <c r="AB36">
        <f t="shared" si="12"/>
        <v>0</v>
      </c>
      <c r="AC36">
        <f t="shared" si="12"/>
        <v>0</v>
      </c>
      <c r="AD36">
        <f t="shared" si="12"/>
        <v>0</v>
      </c>
      <c r="AE36">
        <f t="shared" si="12"/>
        <v>0</v>
      </c>
      <c r="AF36">
        <f t="shared" si="13"/>
        <v>0</v>
      </c>
      <c r="AG36">
        <f t="shared" si="13"/>
        <v>0</v>
      </c>
      <c r="AH36">
        <f t="shared" si="13"/>
        <v>0</v>
      </c>
      <c r="AI36">
        <f t="shared" si="13"/>
        <v>0</v>
      </c>
      <c r="AJ36">
        <f t="shared" si="13"/>
        <v>0</v>
      </c>
      <c r="AK36">
        <f t="shared" si="13"/>
        <v>0</v>
      </c>
      <c r="AL36">
        <f t="shared" si="13"/>
        <v>0</v>
      </c>
      <c r="AM36">
        <f t="shared" si="13"/>
        <v>0</v>
      </c>
      <c r="AN36">
        <f t="shared" si="13"/>
        <v>0</v>
      </c>
      <c r="AO36">
        <f t="shared" si="13"/>
        <v>0</v>
      </c>
      <c r="AP36">
        <f t="shared" si="14"/>
        <v>0</v>
      </c>
      <c r="AQ36">
        <f t="shared" si="14"/>
        <v>0</v>
      </c>
      <c r="AR36">
        <f t="shared" si="14"/>
        <v>0</v>
      </c>
      <c r="AS36">
        <f t="shared" si="14"/>
        <v>0</v>
      </c>
      <c r="AT36">
        <f t="shared" si="14"/>
        <v>0</v>
      </c>
      <c r="AU36">
        <f t="shared" si="14"/>
        <v>0</v>
      </c>
      <c r="AV36">
        <f t="shared" si="14"/>
        <v>0</v>
      </c>
      <c r="AW36">
        <f t="shared" si="14"/>
        <v>0</v>
      </c>
      <c r="AX36">
        <f t="shared" si="14"/>
        <v>0</v>
      </c>
      <c r="AY36">
        <f t="shared" si="14"/>
        <v>0</v>
      </c>
      <c r="AZ36">
        <f t="shared" si="15"/>
        <v>0</v>
      </c>
      <c r="BA36">
        <f t="shared" si="15"/>
        <v>0</v>
      </c>
      <c r="BB36">
        <f t="shared" si="15"/>
        <v>0</v>
      </c>
      <c r="BC36">
        <f t="shared" si="15"/>
        <v>0</v>
      </c>
      <c r="BD36">
        <f t="shared" si="15"/>
        <v>0</v>
      </c>
      <c r="BE36">
        <f t="shared" si="15"/>
        <v>0</v>
      </c>
      <c r="BF36">
        <f t="shared" si="15"/>
        <v>0</v>
      </c>
      <c r="BG36">
        <f t="shared" si="15"/>
        <v>0</v>
      </c>
      <c r="BH36">
        <f t="shared" si="15"/>
        <v>0</v>
      </c>
      <c r="BI36">
        <f t="shared" si="15"/>
        <v>0</v>
      </c>
      <c r="BJ36">
        <f t="shared" si="16"/>
        <v>0</v>
      </c>
      <c r="BK36">
        <f t="shared" si="16"/>
        <v>0</v>
      </c>
      <c r="BL36">
        <f t="shared" si="16"/>
        <v>0</v>
      </c>
      <c r="BM36">
        <f t="shared" si="16"/>
        <v>0</v>
      </c>
      <c r="BN36">
        <f t="shared" si="16"/>
        <v>0</v>
      </c>
      <c r="BO36">
        <f t="shared" si="16"/>
        <v>0</v>
      </c>
      <c r="BP36">
        <f t="shared" si="16"/>
        <v>0</v>
      </c>
      <c r="BQ36">
        <f t="shared" si="16"/>
        <v>0</v>
      </c>
      <c r="BR36">
        <f t="shared" si="16"/>
        <v>0</v>
      </c>
      <c r="BS36">
        <f t="shared" si="16"/>
        <v>0</v>
      </c>
      <c r="BT36">
        <f t="shared" si="17"/>
        <v>0</v>
      </c>
      <c r="BU36">
        <f t="shared" si="17"/>
        <v>0</v>
      </c>
      <c r="BV36">
        <f t="shared" si="17"/>
        <v>0</v>
      </c>
      <c r="BW36">
        <f t="shared" si="17"/>
        <v>0</v>
      </c>
      <c r="BX36">
        <f t="shared" si="17"/>
        <v>0</v>
      </c>
      <c r="BY36">
        <f t="shared" si="17"/>
        <v>0</v>
      </c>
      <c r="BZ36">
        <f t="shared" si="17"/>
        <v>0</v>
      </c>
      <c r="CA36">
        <f t="shared" si="17"/>
        <v>0</v>
      </c>
      <c r="CB36">
        <f t="shared" si="17"/>
        <v>0</v>
      </c>
      <c r="CC36">
        <v>19</v>
      </c>
    </row>
    <row r="37" spans="1:81" x14ac:dyDescent="0.25">
      <c r="A37" t="s">
        <v>113</v>
      </c>
      <c r="B37">
        <f t="shared" si="10"/>
        <v>0</v>
      </c>
      <c r="C37">
        <f t="shared" si="10"/>
        <v>0</v>
      </c>
      <c r="D37">
        <f t="shared" si="10"/>
        <v>0</v>
      </c>
      <c r="E37">
        <f t="shared" si="10"/>
        <v>0</v>
      </c>
      <c r="F37">
        <f t="shared" si="10"/>
        <v>0</v>
      </c>
      <c r="G37">
        <f t="shared" si="10"/>
        <v>0</v>
      </c>
      <c r="H37">
        <f t="shared" si="10"/>
        <v>0</v>
      </c>
      <c r="I37">
        <f t="shared" si="10"/>
        <v>0</v>
      </c>
      <c r="J37">
        <f t="shared" si="10"/>
        <v>0</v>
      </c>
      <c r="K37">
        <f t="shared" si="10"/>
        <v>0</v>
      </c>
      <c r="L37">
        <f t="shared" si="11"/>
        <v>0</v>
      </c>
      <c r="M37">
        <f t="shared" si="11"/>
        <v>0</v>
      </c>
      <c r="N37">
        <f t="shared" si="11"/>
        <v>0</v>
      </c>
      <c r="O37">
        <f t="shared" si="11"/>
        <v>0</v>
      </c>
      <c r="P37">
        <f t="shared" si="11"/>
        <v>0</v>
      </c>
      <c r="Q37">
        <f t="shared" si="11"/>
        <v>0</v>
      </c>
      <c r="R37">
        <f t="shared" si="11"/>
        <v>0</v>
      </c>
      <c r="S37">
        <f t="shared" si="11"/>
        <v>0</v>
      </c>
      <c r="T37">
        <f t="shared" si="11"/>
        <v>0</v>
      </c>
      <c r="U37">
        <f t="shared" si="11"/>
        <v>0</v>
      </c>
      <c r="V37">
        <f t="shared" si="12"/>
        <v>0</v>
      </c>
      <c r="W37">
        <f t="shared" si="12"/>
        <v>0</v>
      </c>
      <c r="X37">
        <f t="shared" si="12"/>
        <v>0</v>
      </c>
      <c r="Y37">
        <f t="shared" si="12"/>
        <v>0</v>
      </c>
      <c r="Z37">
        <f t="shared" si="12"/>
        <v>0</v>
      </c>
      <c r="AA37">
        <f t="shared" si="12"/>
        <v>0</v>
      </c>
      <c r="AB37">
        <f t="shared" si="12"/>
        <v>0</v>
      </c>
      <c r="AC37">
        <f t="shared" si="12"/>
        <v>0</v>
      </c>
      <c r="AD37">
        <f t="shared" si="12"/>
        <v>0</v>
      </c>
      <c r="AE37">
        <f t="shared" si="12"/>
        <v>0</v>
      </c>
      <c r="AF37">
        <f t="shared" si="13"/>
        <v>0</v>
      </c>
      <c r="AG37">
        <f t="shared" si="13"/>
        <v>0</v>
      </c>
      <c r="AH37">
        <f t="shared" si="13"/>
        <v>0</v>
      </c>
      <c r="AI37">
        <f t="shared" si="13"/>
        <v>0</v>
      </c>
      <c r="AJ37">
        <f t="shared" si="13"/>
        <v>0</v>
      </c>
      <c r="AK37">
        <f t="shared" si="13"/>
        <v>0</v>
      </c>
      <c r="AL37">
        <f t="shared" si="13"/>
        <v>0</v>
      </c>
      <c r="AM37">
        <f t="shared" si="13"/>
        <v>0</v>
      </c>
      <c r="AN37">
        <f t="shared" si="13"/>
        <v>0</v>
      </c>
      <c r="AO37">
        <f t="shared" si="13"/>
        <v>0</v>
      </c>
      <c r="AP37">
        <f t="shared" si="14"/>
        <v>0</v>
      </c>
      <c r="AQ37">
        <f t="shared" si="14"/>
        <v>0</v>
      </c>
      <c r="AR37">
        <f t="shared" si="14"/>
        <v>0</v>
      </c>
      <c r="AS37">
        <f t="shared" si="14"/>
        <v>0</v>
      </c>
      <c r="AT37">
        <f t="shared" si="14"/>
        <v>0</v>
      </c>
      <c r="AU37">
        <f t="shared" si="14"/>
        <v>0</v>
      </c>
      <c r="AV37">
        <f t="shared" si="14"/>
        <v>0</v>
      </c>
      <c r="AW37">
        <f t="shared" si="14"/>
        <v>0</v>
      </c>
      <c r="AX37">
        <f t="shared" si="14"/>
        <v>0</v>
      </c>
      <c r="AY37">
        <f t="shared" si="14"/>
        <v>0</v>
      </c>
      <c r="AZ37">
        <f t="shared" si="15"/>
        <v>0</v>
      </c>
      <c r="BA37">
        <f t="shared" si="15"/>
        <v>0</v>
      </c>
      <c r="BB37">
        <f t="shared" si="15"/>
        <v>0</v>
      </c>
      <c r="BC37">
        <f t="shared" si="15"/>
        <v>0</v>
      </c>
      <c r="BD37">
        <f t="shared" si="15"/>
        <v>0</v>
      </c>
      <c r="BE37">
        <f t="shared" si="15"/>
        <v>0</v>
      </c>
      <c r="BF37">
        <f t="shared" si="15"/>
        <v>0</v>
      </c>
      <c r="BG37">
        <f t="shared" si="15"/>
        <v>0</v>
      </c>
      <c r="BH37">
        <f t="shared" si="15"/>
        <v>0</v>
      </c>
      <c r="BI37">
        <f t="shared" si="15"/>
        <v>0</v>
      </c>
      <c r="BJ37">
        <f t="shared" si="16"/>
        <v>0</v>
      </c>
      <c r="BK37">
        <f t="shared" si="16"/>
        <v>0</v>
      </c>
      <c r="BL37">
        <f t="shared" si="16"/>
        <v>0</v>
      </c>
      <c r="BM37">
        <f t="shared" si="16"/>
        <v>0</v>
      </c>
      <c r="BN37">
        <f t="shared" si="16"/>
        <v>0</v>
      </c>
      <c r="BO37">
        <f t="shared" si="16"/>
        <v>0</v>
      </c>
      <c r="BP37">
        <f t="shared" si="16"/>
        <v>0</v>
      </c>
      <c r="BQ37">
        <f t="shared" si="16"/>
        <v>0</v>
      </c>
      <c r="BR37">
        <f t="shared" si="16"/>
        <v>0</v>
      </c>
      <c r="BS37">
        <f t="shared" si="16"/>
        <v>0</v>
      </c>
      <c r="BT37">
        <f t="shared" si="17"/>
        <v>0</v>
      </c>
      <c r="BU37">
        <f t="shared" si="17"/>
        <v>0</v>
      </c>
      <c r="BV37">
        <f t="shared" si="17"/>
        <v>0</v>
      </c>
      <c r="BW37">
        <f t="shared" si="17"/>
        <v>0</v>
      </c>
      <c r="BX37">
        <f t="shared" si="17"/>
        <v>0</v>
      </c>
      <c r="BY37">
        <f t="shared" si="17"/>
        <v>0</v>
      </c>
      <c r="BZ37">
        <f t="shared" si="17"/>
        <v>0</v>
      </c>
      <c r="CA37">
        <f t="shared" si="17"/>
        <v>0</v>
      </c>
      <c r="CB37">
        <f t="shared" si="17"/>
        <v>0</v>
      </c>
      <c r="CC37">
        <v>20</v>
      </c>
    </row>
    <row r="38" spans="1:81" x14ac:dyDescent="0.25">
      <c r="A38" t="s">
        <v>328</v>
      </c>
      <c r="B38">
        <f t="shared" si="10"/>
        <v>0</v>
      </c>
      <c r="C38">
        <f t="shared" si="10"/>
        <v>0</v>
      </c>
      <c r="D38">
        <f t="shared" si="10"/>
        <v>0</v>
      </c>
      <c r="E38">
        <f t="shared" si="10"/>
        <v>0</v>
      </c>
      <c r="F38">
        <f t="shared" si="10"/>
        <v>0</v>
      </c>
      <c r="G38">
        <f t="shared" si="10"/>
        <v>0</v>
      </c>
      <c r="H38">
        <f t="shared" si="10"/>
        <v>0</v>
      </c>
      <c r="I38">
        <f t="shared" si="10"/>
        <v>0</v>
      </c>
      <c r="J38">
        <f t="shared" si="10"/>
        <v>0</v>
      </c>
      <c r="K38">
        <f t="shared" si="10"/>
        <v>0</v>
      </c>
      <c r="L38">
        <f t="shared" si="11"/>
        <v>0</v>
      </c>
      <c r="M38">
        <f t="shared" si="11"/>
        <v>0</v>
      </c>
      <c r="N38">
        <f t="shared" si="11"/>
        <v>0</v>
      </c>
      <c r="O38">
        <f t="shared" si="11"/>
        <v>0</v>
      </c>
      <c r="P38">
        <f t="shared" si="11"/>
        <v>0</v>
      </c>
      <c r="Q38">
        <f t="shared" si="11"/>
        <v>0</v>
      </c>
      <c r="R38">
        <f t="shared" si="11"/>
        <v>0</v>
      </c>
      <c r="S38">
        <f t="shared" si="11"/>
        <v>0</v>
      </c>
      <c r="T38">
        <f t="shared" si="11"/>
        <v>0</v>
      </c>
      <c r="U38">
        <f t="shared" si="11"/>
        <v>0</v>
      </c>
      <c r="V38">
        <f t="shared" si="12"/>
        <v>0</v>
      </c>
      <c r="W38">
        <f t="shared" si="12"/>
        <v>0</v>
      </c>
      <c r="X38">
        <f t="shared" si="12"/>
        <v>0</v>
      </c>
      <c r="Y38">
        <f t="shared" si="12"/>
        <v>0</v>
      </c>
      <c r="Z38">
        <f t="shared" si="12"/>
        <v>0</v>
      </c>
      <c r="AA38">
        <f t="shared" si="12"/>
        <v>0</v>
      </c>
      <c r="AB38">
        <f t="shared" si="12"/>
        <v>0</v>
      </c>
      <c r="AC38">
        <f t="shared" si="12"/>
        <v>0</v>
      </c>
      <c r="AD38">
        <f t="shared" si="12"/>
        <v>0</v>
      </c>
      <c r="AE38">
        <f t="shared" si="12"/>
        <v>0</v>
      </c>
      <c r="AF38">
        <f t="shared" si="13"/>
        <v>0</v>
      </c>
      <c r="AG38">
        <f t="shared" si="13"/>
        <v>0</v>
      </c>
      <c r="AH38">
        <f t="shared" si="13"/>
        <v>0</v>
      </c>
      <c r="AI38">
        <f t="shared" si="13"/>
        <v>0</v>
      </c>
      <c r="AJ38">
        <f t="shared" si="13"/>
        <v>0</v>
      </c>
      <c r="AK38">
        <f t="shared" si="13"/>
        <v>0</v>
      </c>
      <c r="AL38">
        <f t="shared" si="13"/>
        <v>0</v>
      </c>
      <c r="AM38">
        <f t="shared" si="13"/>
        <v>0</v>
      </c>
      <c r="AN38">
        <f t="shared" si="13"/>
        <v>0</v>
      </c>
      <c r="AO38">
        <f t="shared" si="13"/>
        <v>0</v>
      </c>
      <c r="AP38">
        <f t="shared" si="14"/>
        <v>0</v>
      </c>
      <c r="AQ38">
        <f t="shared" si="14"/>
        <v>0</v>
      </c>
      <c r="AR38">
        <f t="shared" si="14"/>
        <v>0</v>
      </c>
      <c r="AS38">
        <f t="shared" si="14"/>
        <v>0</v>
      </c>
      <c r="AT38">
        <f t="shared" si="14"/>
        <v>0</v>
      </c>
      <c r="AU38">
        <f t="shared" si="14"/>
        <v>0</v>
      </c>
      <c r="AV38">
        <f t="shared" si="14"/>
        <v>0</v>
      </c>
      <c r="AW38">
        <f t="shared" si="14"/>
        <v>0</v>
      </c>
      <c r="AX38">
        <f t="shared" si="14"/>
        <v>0</v>
      </c>
      <c r="AY38">
        <f t="shared" si="14"/>
        <v>0</v>
      </c>
      <c r="AZ38">
        <f t="shared" si="15"/>
        <v>0</v>
      </c>
      <c r="BA38">
        <f t="shared" si="15"/>
        <v>0</v>
      </c>
      <c r="BB38">
        <f t="shared" si="15"/>
        <v>0</v>
      </c>
      <c r="BC38">
        <f t="shared" si="15"/>
        <v>0</v>
      </c>
      <c r="BD38">
        <f t="shared" si="15"/>
        <v>0</v>
      </c>
      <c r="BE38">
        <f t="shared" si="15"/>
        <v>0</v>
      </c>
      <c r="BF38">
        <f t="shared" si="15"/>
        <v>0</v>
      </c>
      <c r="BG38">
        <f t="shared" si="15"/>
        <v>0</v>
      </c>
      <c r="BH38">
        <f t="shared" si="15"/>
        <v>0</v>
      </c>
      <c r="BI38">
        <f t="shared" si="15"/>
        <v>0</v>
      </c>
      <c r="BJ38">
        <f t="shared" si="16"/>
        <v>0</v>
      </c>
      <c r="BK38">
        <f t="shared" si="16"/>
        <v>0</v>
      </c>
      <c r="BL38">
        <f t="shared" si="16"/>
        <v>0</v>
      </c>
      <c r="BM38">
        <f t="shared" si="16"/>
        <v>0</v>
      </c>
      <c r="BN38">
        <f t="shared" si="16"/>
        <v>0</v>
      </c>
      <c r="BO38">
        <f t="shared" si="16"/>
        <v>0</v>
      </c>
      <c r="BP38">
        <f t="shared" si="16"/>
        <v>0</v>
      </c>
      <c r="BQ38">
        <f t="shared" si="16"/>
        <v>0</v>
      </c>
      <c r="BR38">
        <f t="shared" si="16"/>
        <v>0</v>
      </c>
      <c r="BS38">
        <f t="shared" si="16"/>
        <v>0</v>
      </c>
      <c r="BT38">
        <f t="shared" si="17"/>
        <v>0</v>
      </c>
      <c r="BU38">
        <f t="shared" si="17"/>
        <v>0</v>
      </c>
      <c r="BV38">
        <f t="shared" si="17"/>
        <v>0</v>
      </c>
      <c r="BW38">
        <f t="shared" si="17"/>
        <v>0</v>
      </c>
      <c r="BX38">
        <f t="shared" si="17"/>
        <v>0</v>
      </c>
      <c r="BY38">
        <f t="shared" si="17"/>
        <v>0</v>
      </c>
      <c r="BZ38">
        <f t="shared" si="17"/>
        <v>0</v>
      </c>
      <c r="CA38">
        <f t="shared" si="17"/>
        <v>0</v>
      </c>
      <c r="CB38">
        <f t="shared" si="17"/>
        <v>0</v>
      </c>
      <c r="CC38">
        <v>21</v>
      </c>
    </row>
    <row r="39" spans="1:81" x14ac:dyDescent="0.25">
      <c r="A39" t="s">
        <v>114</v>
      </c>
      <c r="B39">
        <f t="shared" ref="B39:K48" si="18">SUMIFS(B$7:B$16,$A$7:$A$16,$A39)</f>
        <v>0</v>
      </c>
      <c r="C39">
        <f t="shared" si="18"/>
        <v>0</v>
      </c>
      <c r="D39">
        <f t="shared" si="18"/>
        <v>0</v>
      </c>
      <c r="E39">
        <f t="shared" si="18"/>
        <v>0</v>
      </c>
      <c r="F39">
        <f t="shared" si="18"/>
        <v>0</v>
      </c>
      <c r="G39">
        <f t="shared" si="18"/>
        <v>0</v>
      </c>
      <c r="H39">
        <f t="shared" si="18"/>
        <v>0</v>
      </c>
      <c r="I39">
        <f t="shared" si="18"/>
        <v>0</v>
      </c>
      <c r="J39">
        <f t="shared" si="18"/>
        <v>0</v>
      </c>
      <c r="K39">
        <f t="shared" si="18"/>
        <v>0</v>
      </c>
      <c r="L39">
        <f t="shared" ref="L39:U48" si="19">SUMIFS(L$7:L$16,$A$7:$A$16,$A39)</f>
        <v>0</v>
      </c>
      <c r="M39">
        <f t="shared" si="19"/>
        <v>0</v>
      </c>
      <c r="N39">
        <f t="shared" si="19"/>
        <v>0</v>
      </c>
      <c r="O39">
        <f t="shared" si="19"/>
        <v>0</v>
      </c>
      <c r="P39">
        <f t="shared" si="19"/>
        <v>0</v>
      </c>
      <c r="Q39">
        <f t="shared" si="19"/>
        <v>0</v>
      </c>
      <c r="R39">
        <f t="shared" si="19"/>
        <v>0</v>
      </c>
      <c r="S39">
        <f t="shared" si="19"/>
        <v>0</v>
      </c>
      <c r="T39">
        <f t="shared" si="19"/>
        <v>0</v>
      </c>
      <c r="U39">
        <f t="shared" si="19"/>
        <v>0</v>
      </c>
      <c r="V39">
        <f t="shared" ref="V39:AE48" si="20">SUMIFS(V$7:V$16,$A$7:$A$16,$A39)</f>
        <v>0</v>
      </c>
      <c r="W39">
        <f t="shared" si="20"/>
        <v>0</v>
      </c>
      <c r="X39">
        <f t="shared" si="20"/>
        <v>0</v>
      </c>
      <c r="Y39">
        <f t="shared" si="20"/>
        <v>0</v>
      </c>
      <c r="Z39">
        <f t="shared" si="20"/>
        <v>0</v>
      </c>
      <c r="AA39">
        <f t="shared" si="20"/>
        <v>0</v>
      </c>
      <c r="AB39">
        <f t="shared" si="20"/>
        <v>0</v>
      </c>
      <c r="AC39">
        <f t="shared" si="20"/>
        <v>0</v>
      </c>
      <c r="AD39">
        <f t="shared" si="20"/>
        <v>0</v>
      </c>
      <c r="AE39">
        <f t="shared" si="20"/>
        <v>0</v>
      </c>
      <c r="AF39">
        <f t="shared" ref="AF39:AO48" si="21">SUMIFS(AF$7:AF$16,$A$7:$A$16,$A39)</f>
        <v>0</v>
      </c>
      <c r="AG39">
        <f t="shared" si="21"/>
        <v>0</v>
      </c>
      <c r="AH39">
        <f t="shared" si="21"/>
        <v>0</v>
      </c>
      <c r="AI39">
        <f t="shared" si="21"/>
        <v>0</v>
      </c>
      <c r="AJ39">
        <f t="shared" si="21"/>
        <v>0</v>
      </c>
      <c r="AK39">
        <f t="shared" si="21"/>
        <v>0</v>
      </c>
      <c r="AL39">
        <f t="shared" si="21"/>
        <v>0</v>
      </c>
      <c r="AM39">
        <f t="shared" si="21"/>
        <v>0</v>
      </c>
      <c r="AN39">
        <f t="shared" si="21"/>
        <v>0</v>
      </c>
      <c r="AO39">
        <f t="shared" si="21"/>
        <v>0</v>
      </c>
      <c r="AP39">
        <f t="shared" ref="AP39:AY48" si="22">SUMIFS(AP$7:AP$16,$A$7:$A$16,$A39)</f>
        <v>0</v>
      </c>
      <c r="AQ39">
        <f t="shared" si="22"/>
        <v>0</v>
      </c>
      <c r="AR39">
        <f t="shared" si="22"/>
        <v>0</v>
      </c>
      <c r="AS39">
        <f t="shared" si="22"/>
        <v>0</v>
      </c>
      <c r="AT39">
        <f t="shared" si="22"/>
        <v>0</v>
      </c>
      <c r="AU39">
        <f t="shared" si="22"/>
        <v>0</v>
      </c>
      <c r="AV39">
        <f t="shared" si="22"/>
        <v>0</v>
      </c>
      <c r="AW39">
        <f t="shared" si="22"/>
        <v>0</v>
      </c>
      <c r="AX39">
        <f t="shared" si="22"/>
        <v>0</v>
      </c>
      <c r="AY39">
        <f t="shared" si="22"/>
        <v>0</v>
      </c>
      <c r="AZ39">
        <f t="shared" ref="AZ39:BI48" si="23">SUMIFS(AZ$7:AZ$16,$A$7:$A$16,$A39)</f>
        <v>0</v>
      </c>
      <c r="BA39">
        <f t="shared" si="23"/>
        <v>0</v>
      </c>
      <c r="BB39">
        <f t="shared" si="23"/>
        <v>0</v>
      </c>
      <c r="BC39">
        <f t="shared" si="23"/>
        <v>0</v>
      </c>
      <c r="BD39">
        <f t="shared" si="23"/>
        <v>0</v>
      </c>
      <c r="BE39">
        <f t="shared" si="23"/>
        <v>0</v>
      </c>
      <c r="BF39">
        <f t="shared" si="23"/>
        <v>0</v>
      </c>
      <c r="BG39">
        <f t="shared" si="23"/>
        <v>0</v>
      </c>
      <c r="BH39">
        <f t="shared" si="23"/>
        <v>0</v>
      </c>
      <c r="BI39">
        <f t="shared" si="23"/>
        <v>0</v>
      </c>
      <c r="BJ39">
        <f t="shared" ref="BJ39:BS48" si="24">SUMIFS(BJ$7:BJ$16,$A$7:$A$16,$A39)</f>
        <v>0</v>
      </c>
      <c r="BK39">
        <f t="shared" si="24"/>
        <v>0</v>
      </c>
      <c r="BL39">
        <f t="shared" si="24"/>
        <v>0</v>
      </c>
      <c r="BM39">
        <f t="shared" si="24"/>
        <v>0</v>
      </c>
      <c r="BN39">
        <f t="shared" si="24"/>
        <v>0</v>
      </c>
      <c r="BO39">
        <f t="shared" si="24"/>
        <v>0</v>
      </c>
      <c r="BP39">
        <f t="shared" si="24"/>
        <v>0</v>
      </c>
      <c r="BQ39">
        <f t="shared" si="24"/>
        <v>0</v>
      </c>
      <c r="BR39">
        <f t="shared" si="24"/>
        <v>0</v>
      </c>
      <c r="BS39">
        <f t="shared" si="24"/>
        <v>0</v>
      </c>
      <c r="BT39">
        <f t="shared" ref="BT39:CB48" si="25">SUMIFS(BT$7:BT$16,$A$7:$A$16,$A39)</f>
        <v>0</v>
      </c>
      <c r="BU39">
        <f t="shared" si="25"/>
        <v>0</v>
      </c>
      <c r="BV39">
        <f t="shared" si="25"/>
        <v>0</v>
      </c>
      <c r="BW39">
        <f t="shared" si="25"/>
        <v>0</v>
      </c>
      <c r="BX39">
        <f t="shared" si="25"/>
        <v>0</v>
      </c>
      <c r="BY39">
        <f t="shared" si="25"/>
        <v>0</v>
      </c>
      <c r="BZ39">
        <f t="shared" si="25"/>
        <v>0</v>
      </c>
      <c r="CA39">
        <f t="shared" si="25"/>
        <v>0</v>
      </c>
      <c r="CB39">
        <f t="shared" si="25"/>
        <v>0</v>
      </c>
      <c r="CC39">
        <v>22</v>
      </c>
    </row>
    <row r="40" spans="1:81" x14ac:dyDescent="0.25">
      <c r="A40" t="s">
        <v>115</v>
      </c>
      <c r="B40">
        <f t="shared" si="18"/>
        <v>0</v>
      </c>
      <c r="C40">
        <f t="shared" si="18"/>
        <v>0</v>
      </c>
      <c r="D40">
        <f t="shared" si="18"/>
        <v>0</v>
      </c>
      <c r="E40">
        <f t="shared" si="18"/>
        <v>0</v>
      </c>
      <c r="F40">
        <f t="shared" si="18"/>
        <v>0</v>
      </c>
      <c r="G40">
        <f t="shared" si="18"/>
        <v>0</v>
      </c>
      <c r="H40">
        <f t="shared" si="18"/>
        <v>0</v>
      </c>
      <c r="I40">
        <f t="shared" si="18"/>
        <v>0</v>
      </c>
      <c r="J40">
        <f t="shared" si="18"/>
        <v>0</v>
      </c>
      <c r="K40">
        <f t="shared" si="18"/>
        <v>0</v>
      </c>
      <c r="L40">
        <f t="shared" si="19"/>
        <v>0</v>
      </c>
      <c r="M40">
        <f t="shared" si="19"/>
        <v>0</v>
      </c>
      <c r="N40">
        <f t="shared" si="19"/>
        <v>0</v>
      </c>
      <c r="O40">
        <f t="shared" si="19"/>
        <v>0</v>
      </c>
      <c r="P40">
        <f t="shared" si="19"/>
        <v>0</v>
      </c>
      <c r="Q40">
        <f t="shared" si="19"/>
        <v>0</v>
      </c>
      <c r="R40">
        <f t="shared" si="19"/>
        <v>0</v>
      </c>
      <c r="S40">
        <f t="shared" si="19"/>
        <v>0</v>
      </c>
      <c r="T40">
        <f t="shared" si="19"/>
        <v>0</v>
      </c>
      <c r="U40">
        <f t="shared" si="19"/>
        <v>0</v>
      </c>
      <c r="V40">
        <f t="shared" si="20"/>
        <v>0</v>
      </c>
      <c r="W40">
        <f t="shared" si="20"/>
        <v>0</v>
      </c>
      <c r="X40">
        <f t="shared" si="20"/>
        <v>0</v>
      </c>
      <c r="Y40">
        <f t="shared" si="20"/>
        <v>0</v>
      </c>
      <c r="Z40">
        <f t="shared" si="20"/>
        <v>0</v>
      </c>
      <c r="AA40">
        <f t="shared" si="20"/>
        <v>0</v>
      </c>
      <c r="AB40">
        <f t="shared" si="20"/>
        <v>0</v>
      </c>
      <c r="AC40">
        <f t="shared" si="20"/>
        <v>0</v>
      </c>
      <c r="AD40">
        <f t="shared" si="20"/>
        <v>0</v>
      </c>
      <c r="AE40">
        <f t="shared" si="20"/>
        <v>0</v>
      </c>
      <c r="AF40">
        <f t="shared" si="21"/>
        <v>0</v>
      </c>
      <c r="AG40">
        <f t="shared" si="21"/>
        <v>0</v>
      </c>
      <c r="AH40">
        <f t="shared" si="21"/>
        <v>0</v>
      </c>
      <c r="AI40">
        <f t="shared" si="21"/>
        <v>0</v>
      </c>
      <c r="AJ40">
        <f t="shared" si="21"/>
        <v>0</v>
      </c>
      <c r="AK40">
        <f t="shared" si="21"/>
        <v>0</v>
      </c>
      <c r="AL40">
        <f t="shared" si="21"/>
        <v>0</v>
      </c>
      <c r="AM40">
        <f t="shared" si="21"/>
        <v>0</v>
      </c>
      <c r="AN40">
        <f t="shared" si="21"/>
        <v>0</v>
      </c>
      <c r="AO40">
        <f t="shared" si="21"/>
        <v>743</v>
      </c>
      <c r="AP40">
        <f t="shared" si="22"/>
        <v>0</v>
      </c>
      <c r="AQ40">
        <f t="shared" si="22"/>
        <v>0</v>
      </c>
      <c r="AR40">
        <f t="shared" si="22"/>
        <v>0</v>
      </c>
      <c r="AS40">
        <f t="shared" si="22"/>
        <v>0</v>
      </c>
      <c r="AT40">
        <f t="shared" si="22"/>
        <v>0</v>
      </c>
      <c r="AU40">
        <f t="shared" si="22"/>
        <v>0</v>
      </c>
      <c r="AV40">
        <f t="shared" si="22"/>
        <v>0</v>
      </c>
      <c r="AW40">
        <f t="shared" si="22"/>
        <v>0</v>
      </c>
      <c r="AX40">
        <f t="shared" si="22"/>
        <v>0</v>
      </c>
      <c r="AY40">
        <f t="shared" si="22"/>
        <v>0</v>
      </c>
      <c r="AZ40">
        <f t="shared" si="23"/>
        <v>0</v>
      </c>
      <c r="BA40">
        <f t="shared" si="23"/>
        <v>0</v>
      </c>
      <c r="BB40">
        <f t="shared" si="23"/>
        <v>0</v>
      </c>
      <c r="BC40">
        <f t="shared" si="23"/>
        <v>0</v>
      </c>
      <c r="BD40">
        <f t="shared" si="23"/>
        <v>0</v>
      </c>
      <c r="BE40">
        <f t="shared" si="23"/>
        <v>0</v>
      </c>
      <c r="BF40">
        <f t="shared" si="23"/>
        <v>0</v>
      </c>
      <c r="BG40">
        <f t="shared" si="23"/>
        <v>0</v>
      </c>
      <c r="BH40">
        <f t="shared" si="23"/>
        <v>0</v>
      </c>
      <c r="BI40">
        <f t="shared" si="23"/>
        <v>0</v>
      </c>
      <c r="BJ40">
        <f t="shared" si="24"/>
        <v>0</v>
      </c>
      <c r="BK40">
        <f t="shared" si="24"/>
        <v>0</v>
      </c>
      <c r="BL40">
        <f t="shared" si="24"/>
        <v>0</v>
      </c>
      <c r="BM40">
        <f t="shared" si="24"/>
        <v>0</v>
      </c>
      <c r="BN40">
        <f t="shared" si="24"/>
        <v>0</v>
      </c>
      <c r="BO40">
        <f t="shared" si="24"/>
        <v>0</v>
      </c>
      <c r="BP40">
        <f t="shared" si="24"/>
        <v>0</v>
      </c>
      <c r="BQ40">
        <f t="shared" si="24"/>
        <v>0</v>
      </c>
      <c r="BR40">
        <f t="shared" si="24"/>
        <v>0</v>
      </c>
      <c r="BS40">
        <f t="shared" si="24"/>
        <v>0</v>
      </c>
      <c r="BT40">
        <f t="shared" si="25"/>
        <v>0</v>
      </c>
      <c r="BU40">
        <f t="shared" si="25"/>
        <v>0</v>
      </c>
      <c r="BV40">
        <f t="shared" si="25"/>
        <v>0</v>
      </c>
      <c r="BW40">
        <f t="shared" si="25"/>
        <v>0</v>
      </c>
      <c r="BX40">
        <f t="shared" si="25"/>
        <v>0</v>
      </c>
      <c r="BY40">
        <f t="shared" si="25"/>
        <v>0</v>
      </c>
      <c r="BZ40">
        <f t="shared" si="25"/>
        <v>0</v>
      </c>
      <c r="CA40">
        <f t="shared" si="25"/>
        <v>0</v>
      </c>
      <c r="CB40">
        <f t="shared" si="25"/>
        <v>0</v>
      </c>
      <c r="CC40">
        <v>23</v>
      </c>
    </row>
    <row r="41" spans="1:81" x14ac:dyDescent="0.25">
      <c r="A41" t="s">
        <v>116</v>
      </c>
      <c r="B41">
        <f t="shared" si="18"/>
        <v>0</v>
      </c>
      <c r="C41">
        <f t="shared" si="18"/>
        <v>0</v>
      </c>
      <c r="D41">
        <f t="shared" si="18"/>
        <v>0</v>
      </c>
      <c r="E41">
        <f t="shared" si="18"/>
        <v>0</v>
      </c>
      <c r="F41">
        <f t="shared" si="18"/>
        <v>0</v>
      </c>
      <c r="G41">
        <f t="shared" si="18"/>
        <v>0</v>
      </c>
      <c r="H41">
        <f t="shared" si="18"/>
        <v>0</v>
      </c>
      <c r="I41">
        <f t="shared" si="18"/>
        <v>0</v>
      </c>
      <c r="J41">
        <f t="shared" si="18"/>
        <v>0</v>
      </c>
      <c r="K41">
        <f t="shared" si="18"/>
        <v>0</v>
      </c>
      <c r="L41">
        <f t="shared" si="19"/>
        <v>0</v>
      </c>
      <c r="M41">
        <f t="shared" si="19"/>
        <v>0</v>
      </c>
      <c r="N41">
        <f t="shared" si="19"/>
        <v>0</v>
      </c>
      <c r="O41">
        <f t="shared" si="19"/>
        <v>0</v>
      </c>
      <c r="P41">
        <f t="shared" si="19"/>
        <v>0</v>
      </c>
      <c r="Q41">
        <f t="shared" si="19"/>
        <v>0</v>
      </c>
      <c r="R41">
        <f t="shared" si="19"/>
        <v>0</v>
      </c>
      <c r="S41">
        <f t="shared" si="19"/>
        <v>0</v>
      </c>
      <c r="T41">
        <f t="shared" si="19"/>
        <v>0</v>
      </c>
      <c r="U41">
        <f t="shared" si="19"/>
        <v>0</v>
      </c>
      <c r="V41">
        <f t="shared" si="20"/>
        <v>0</v>
      </c>
      <c r="W41">
        <f t="shared" si="20"/>
        <v>0</v>
      </c>
      <c r="X41">
        <f t="shared" si="20"/>
        <v>0</v>
      </c>
      <c r="Y41">
        <f t="shared" si="20"/>
        <v>0</v>
      </c>
      <c r="Z41">
        <f t="shared" si="20"/>
        <v>0</v>
      </c>
      <c r="AA41">
        <f t="shared" si="20"/>
        <v>0</v>
      </c>
      <c r="AB41">
        <f t="shared" si="20"/>
        <v>0</v>
      </c>
      <c r="AC41">
        <f t="shared" si="20"/>
        <v>0</v>
      </c>
      <c r="AD41">
        <f t="shared" si="20"/>
        <v>0</v>
      </c>
      <c r="AE41">
        <f t="shared" si="20"/>
        <v>0</v>
      </c>
      <c r="AF41">
        <f t="shared" si="21"/>
        <v>0</v>
      </c>
      <c r="AG41">
        <f t="shared" si="21"/>
        <v>0</v>
      </c>
      <c r="AH41">
        <f t="shared" si="21"/>
        <v>0</v>
      </c>
      <c r="AI41">
        <f t="shared" si="21"/>
        <v>0</v>
      </c>
      <c r="AJ41">
        <f t="shared" si="21"/>
        <v>0</v>
      </c>
      <c r="AK41">
        <f t="shared" si="21"/>
        <v>0</v>
      </c>
      <c r="AL41">
        <f t="shared" si="21"/>
        <v>0</v>
      </c>
      <c r="AM41">
        <f t="shared" si="21"/>
        <v>0</v>
      </c>
      <c r="AN41">
        <f t="shared" si="21"/>
        <v>0</v>
      </c>
      <c r="AO41">
        <f t="shared" si="21"/>
        <v>0</v>
      </c>
      <c r="AP41">
        <f t="shared" si="22"/>
        <v>0</v>
      </c>
      <c r="AQ41">
        <f t="shared" si="22"/>
        <v>0</v>
      </c>
      <c r="AR41">
        <f t="shared" si="22"/>
        <v>0</v>
      </c>
      <c r="AS41">
        <f t="shared" si="22"/>
        <v>0</v>
      </c>
      <c r="AT41">
        <f t="shared" si="22"/>
        <v>0</v>
      </c>
      <c r="AU41">
        <f t="shared" si="22"/>
        <v>0</v>
      </c>
      <c r="AV41">
        <f t="shared" si="22"/>
        <v>0</v>
      </c>
      <c r="AW41">
        <f t="shared" si="22"/>
        <v>0</v>
      </c>
      <c r="AX41">
        <f t="shared" si="22"/>
        <v>0</v>
      </c>
      <c r="AY41">
        <f t="shared" si="22"/>
        <v>0</v>
      </c>
      <c r="AZ41">
        <f t="shared" si="23"/>
        <v>0</v>
      </c>
      <c r="BA41">
        <f t="shared" si="23"/>
        <v>0</v>
      </c>
      <c r="BB41">
        <f t="shared" si="23"/>
        <v>0</v>
      </c>
      <c r="BC41">
        <f t="shared" si="23"/>
        <v>0</v>
      </c>
      <c r="BD41">
        <f t="shared" si="23"/>
        <v>0</v>
      </c>
      <c r="BE41">
        <f t="shared" si="23"/>
        <v>0</v>
      </c>
      <c r="BF41">
        <f t="shared" si="23"/>
        <v>0</v>
      </c>
      <c r="BG41">
        <f t="shared" si="23"/>
        <v>0</v>
      </c>
      <c r="BH41">
        <f t="shared" si="23"/>
        <v>0</v>
      </c>
      <c r="BI41">
        <f t="shared" si="23"/>
        <v>0</v>
      </c>
      <c r="BJ41">
        <f t="shared" si="24"/>
        <v>0</v>
      </c>
      <c r="BK41">
        <f t="shared" si="24"/>
        <v>0</v>
      </c>
      <c r="BL41">
        <f t="shared" si="24"/>
        <v>0</v>
      </c>
      <c r="BM41">
        <f t="shared" si="24"/>
        <v>0</v>
      </c>
      <c r="BN41">
        <f t="shared" si="24"/>
        <v>0</v>
      </c>
      <c r="BO41">
        <f t="shared" si="24"/>
        <v>0</v>
      </c>
      <c r="BP41">
        <f t="shared" si="24"/>
        <v>0</v>
      </c>
      <c r="BQ41">
        <f t="shared" si="24"/>
        <v>0</v>
      </c>
      <c r="BR41">
        <f t="shared" si="24"/>
        <v>0</v>
      </c>
      <c r="BS41">
        <f t="shared" si="24"/>
        <v>0</v>
      </c>
      <c r="BT41">
        <f t="shared" si="25"/>
        <v>0</v>
      </c>
      <c r="BU41">
        <f t="shared" si="25"/>
        <v>0</v>
      </c>
      <c r="BV41">
        <f t="shared" si="25"/>
        <v>0</v>
      </c>
      <c r="BW41">
        <f t="shared" si="25"/>
        <v>0</v>
      </c>
      <c r="BX41">
        <f t="shared" si="25"/>
        <v>0</v>
      </c>
      <c r="BY41">
        <f t="shared" si="25"/>
        <v>0</v>
      </c>
      <c r="BZ41">
        <f t="shared" si="25"/>
        <v>0</v>
      </c>
      <c r="CA41">
        <f t="shared" si="25"/>
        <v>0</v>
      </c>
      <c r="CB41">
        <f t="shared" si="25"/>
        <v>0</v>
      </c>
      <c r="CC41">
        <v>24</v>
      </c>
    </row>
    <row r="42" spans="1:81" x14ac:dyDescent="0.25">
      <c r="A42" t="s">
        <v>117</v>
      </c>
      <c r="B42">
        <f t="shared" si="18"/>
        <v>0</v>
      </c>
      <c r="C42">
        <f t="shared" si="18"/>
        <v>0</v>
      </c>
      <c r="D42">
        <f t="shared" si="18"/>
        <v>0</v>
      </c>
      <c r="E42">
        <f t="shared" si="18"/>
        <v>0</v>
      </c>
      <c r="F42">
        <f t="shared" si="18"/>
        <v>0</v>
      </c>
      <c r="G42">
        <f t="shared" si="18"/>
        <v>0</v>
      </c>
      <c r="H42">
        <f t="shared" si="18"/>
        <v>0</v>
      </c>
      <c r="I42">
        <f t="shared" si="18"/>
        <v>0</v>
      </c>
      <c r="J42">
        <f t="shared" si="18"/>
        <v>0</v>
      </c>
      <c r="K42">
        <f t="shared" si="18"/>
        <v>0</v>
      </c>
      <c r="L42">
        <f t="shared" si="19"/>
        <v>0</v>
      </c>
      <c r="M42">
        <f t="shared" si="19"/>
        <v>0</v>
      </c>
      <c r="N42">
        <f t="shared" si="19"/>
        <v>0</v>
      </c>
      <c r="O42">
        <f t="shared" si="19"/>
        <v>0</v>
      </c>
      <c r="P42">
        <f t="shared" si="19"/>
        <v>0</v>
      </c>
      <c r="Q42">
        <f t="shared" si="19"/>
        <v>0</v>
      </c>
      <c r="R42">
        <f t="shared" si="19"/>
        <v>0</v>
      </c>
      <c r="S42">
        <f t="shared" si="19"/>
        <v>0</v>
      </c>
      <c r="T42">
        <f t="shared" si="19"/>
        <v>0</v>
      </c>
      <c r="U42">
        <f t="shared" si="19"/>
        <v>0</v>
      </c>
      <c r="V42">
        <f t="shared" si="20"/>
        <v>0</v>
      </c>
      <c r="W42">
        <f t="shared" si="20"/>
        <v>0</v>
      </c>
      <c r="X42">
        <f t="shared" si="20"/>
        <v>0</v>
      </c>
      <c r="Y42">
        <f t="shared" si="20"/>
        <v>0</v>
      </c>
      <c r="Z42">
        <f t="shared" si="20"/>
        <v>0</v>
      </c>
      <c r="AA42">
        <f t="shared" si="20"/>
        <v>0</v>
      </c>
      <c r="AB42">
        <f t="shared" si="20"/>
        <v>0</v>
      </c>
      <c r="AC42">
        <f t="shared" si="20"/>
        <v>0</v>
      </c>
      <c r="AD42">
        <f t="shared" si="20"/>
        <v>0</v>
      </c>
      <c r="AE42">
        <f t="shared" si="20"/>
        <v>0</v>
      </c>
      <c r="AF42">
        <f t="shared" si="21"/>
        <v>0</v>
      </c>
      <c r="AG42">
        <f t="shared" si="21"/>
        <v>0</v>
      </c>
      <c r="AH42">
        <f t="shared" si="21"/>
        <v>0</v>
      </c>
      <c r="AI42">
        <f t="shared" si="21"/>
        <v>0</v>
      </c>
      <c r="AJ42">
        <f t="shared" si="21"/>
        <v>0</v>
      </c>
      <c r="AK42">
        <f t="shared" si="21"/>
        <v>0</v>
      </c>
      <c r="AL42">
        <f t="shared" si="21"/>
        <v>0</v>
      </c>
      <c r="AM42">
        <f t="shared" si="21"/>
        <v>0</v>
      </c>
      <c r="AN42">
        <f t="shared" si="21"/>
        <v>0</v>
      </c>
      <c r="AO42">
        <f t="shared" si="21"/>
        <v>0</v>
      </c>
      <c r="AP42">
        <f t="shared" si="22"/>
        <v>0</v>
      </c>
      <c r="AQ42">
        <f t="shared" si="22"/>
        <v>0</v>
      </c>
      <c r="AR42">
        <f t="shared" si="22"/>
        <v>0</v>
      </c>
      <c r="AS42">
        <f t="shared" si="22"/>
        <v>0</v>
      </c>
      <c r="AT42">
        <f t="shared" si="22"/>
        <v>0</v>
      </c>
      <c r="AU42">
        <f t="shared" si="22"/>
        <v>0</v>
      </c>
      <c r="AV42">
        <f t="shared" si="22"/>
        <v>0</v>
      </c>
      <c r="AW42">
        <f t="shared" si="22"/>
        <v>0</v>
      </c>
      <c r="AX42">
        <f t="shared" si="22"/>
        <v>0</v>
      </c>
      <c r="AY42">
        <f t="shared" si="22"/>
        <v>0</v>
      </c>
      <c r="AZ42">
        <f t="shared" si="23"/>
        <v>0</v>
      </c>
      <c r="BA42">
        <f t="shared" si="23"/>
        <v>0</v>
      </c>
      <c r="BB42">
        <f t="shared" si="23"/>
        <v>0</v>
      </c>
      <c r="BC42">
        <f t="shared" si="23"/>
        <v>0</v>
      </c>
      <c r="BD42">
        <f t="shared" si="23"/>
        <v>0</v>
      </c>
      <c r="BE42">
        <f t="shared" si="23"/>
        <v>0</v>
      </c>
      <c r="BF42">
        <f t="shared" si="23"/>
        <v>0</v>
      </c>
      <c r="BG42">
        <f t="shared" si="23"/>
        <v>0</v>
      </c>
      <c r="BH42">
        <f t="shared" si="23"/>
        <v>0</v>
      </c>
      <c r="BI42">
        <f t="shared" si="23"/>
        <v>0</v>
      </c>
      <c r="BJ42">
        <f t="shared" si="24"/>
        <v>0</v>
      </c>
      <c r="BK42">
        <f t="shared" si="24"/>
        <v>0</v>
      </c>
      <c r="BL42">
        <f t="shared" si="24"/>
        <v>0</v>
      </c>
      <c r="BM42">
        <f t="shared" si="24"/>
        <v>0</v>
      </c>
      <c r="BN42">
        <f t="shared" si="24"/>
        <v>0</v>
      </c>
      <c r="BO42">
        <f t="shared" si="24"/>
        <v>0</v>
      </c>
      <c r="BP42">
        <f t="shared" si="24"/>
        <v>0</v>
      </c>
      <c r="BQ42">
        <f t="shared" si="24"/>
        <v>0</v>
      </c>
      <c r="BR42">
        <f t="shared" si="24"/>
        <v>0</v>
      </c>
      <c r="BS42">
        <f t="shared" si="24"/>
        <v>0</v>
      </c>
      <c r="BT42">
        <f t="shared" si="25"/>
        <v>0</v>
      </c>
      <c r="BU42">
        <f t="shared" si="25"/>
        <v>0</v>
      </c>
      <c r="BV42">
        <f t="shared" si="25"/>
        <v>0</v>
      </c>
      <c r="BW42">
        <f t="shared" si="25"/>
        <v>0</v>
      </c>
      <c r="BX42">
        <f t="shared" si="25"/>
        <v>0</v>
      </c>
      <c r="BY42">
        <f t="shared" si="25"/>
        <v>0</v>
      </c>
      <c r="BZ42">
        <f t="shared" si="25"/>
        <v>0</v>
      </c>
      <c r="CA42">
        <f t="shared" si="25"/>
        <v>0</v>
      </c>
      <c r="CB42">
        <f t="shared" si="25"/>
        <v>0</v>
      </c>
      <c r="CC42">
        <v>25</v>
      </c>
    </row>
    <row r="43" spans="1:81" x14ac:dyDescent="0.25">
      <c r="A43" t="s">
        <v>118</v>
      </c>
      <c r="B43">
        <f t="shared" si="18"/>
        <v>0</v>
      </c>
      <c r="C43">
        <f t="shared" si="18"/>
        <v>0</v>
      </c>
      <c r="D43">
        <f t="shared" si="18"/>
        <v>0</v>
      </c>
      <c r="E43">
        <f t="shared" si="18"/>
        <v>0</v>
      </c>
      <c r="F43">
        <f t="shared" si="18"/>
        <v>0</v>
      </c>
      <c r="G43">
        <f t="shared" si="18"/>
        <v>0</v>
      </c>
      <c r="H43">
        <f t="shared" si="18"/>
        <v>0</v>
      </c>
      <c r="I43">
        <f t="shared" si="18"/>
        <v>0</v>
      </c>
      <c r="J43">
        <f t="shared" si="18"/>
        <v>0</v>
      </c>
      <c r="K43">
        <f t="shared" si="18"/>
        <v>0</v>
      </c>
      <c r="L43">
        <f t="shared" si="19"/>
        <v>0</v>
      </c>
      <c r="M43">
        <f t="shared" si="19"/>
        <v>0</v>
      </c>
      <c r="N43">
        <f t="shared" si="19"/>
        <v>0</v>
      </c>
      <c r="O43">
        <f t="shared" si="19"/>
        <v>0</v>
      </c>
      <c r="P43">
        <f t="shared" si="19"/>
        <v>0</v>
      </c>
      <c r="Q43">
        <f t="shared" si="19"/>
        <v>0</v>
      </c>
      <c r="R43">
        <f t="shared" si="19"/>
        <v>0</v>
      </c>
      <c r="S43">
        <f t="shared" si="19"/>
        <v>0</v>
      </c>
      <c r="T43">
        <f t="shared" si="19"/>
        <v>0</v>
      </c>
      <c r="U43">
        <f t="shared" si="19"/>
        <v>0</v>
      </c>
      <c r="V43">
        <f t="shared" si="20"/>
        <v>0</v>
      </c>
      <c r="W43">
        <f t="shared" si="20"/>
        <v>0</v>
      </c>
      <c r="X43">
        <f t="shared" si="20"/>
        <v>0</v>
      </c>
      <c r="Y43">
        <f t="shared" si="20"/>
        <v>0</v>
      </c>
      <c r="Z43">
        <f t="shared" si="20"/>
        <v>0</v>
      </c>
      <c r="AA43">
        <f t="shared" si="20"/>
        <v>0</v>
      </c>
      <c r="AB43">
        <f t="shared" si="20"/>
        <v>0</v>
      </c>
      <c r="AC43">
        <f t="shared" si="20"/>
        <v>0</v>
      </c>
      <c r="AD43">
        <f t="shared" si="20"/>
        <v>0</v>
      </c>
      <c r="AE43">
        <f t="shared" si="20"/>
        <v>0</v>
      </c>
      <c r="AF43">
        <f t="shared" si="21"/>
        <v>0</v>
      </c>
      <c r="AG43">
        <f t="shared" si="21"/>
        <v>0</v>
      </c>
      <c r="AH43">
        <f t="shared" si="21"/>
        <v>0</v>
      </c>
      <c r="AI43">
        <f t="shared" si="21"/>
        <v>0</v>
      </c>
      <c r="AJ43">
        <f t="shared" si="21"/>
        <v>0</v>
      </c>
      <c r="AK43">
        <f t="shared" si="21"/>
        <v>0</v>
      </c>
      <c r="AL43">
        <f t="shared" si="21"/>
        <v>0</v>
      </c>
      <c r="AM43">
        <f t="shared" si="21"/>
        <v>0</v>
      </c>
      <c r="AN43">
        <f t="shared" si="21"/>
        <v>0</v>
      </c>
      <c r="AO43">
        <f t="shared" si="21"/>
        <v>0</v>
      </c>
      <c r="AP43">
        <f t="shared" si="22"/>
        <v>0</v>
      </c>
      <c r="AQ43">
        <f t="shared" si="22"/>
        <v>0</v>
      </c>
      <c r="AR43">
        <f t="shared" si="22"/>
        <v>0</v>
      </c>
      <c r="AS43">
        <f t="shared" si="22"/>
        <v>0</v>
      </c>
      <c r="AT43">
        <f t="shared" si="22"/>
        <v>0</v>
      </c>
      <c r="AU43">
        <f t="shared" si="22"/>
        <v>0</v>
      </c>
      <c r="AV43">
        <f t="shared" si="22"/>
        <v>0</v>
      </c>
      <c r="AW43">
        <f t="shared" si="22"/>
        <v>0</v>
      </c>
      <c r="AX43">
        <f t="shared" si="22"/>
        <v>0</v>
      </c>
      <c r="AY43">
        <f t="shared" si="22"/>
        <v>0</v>
      </c>
      <c r="AZ43">
        <f t="shared" si="23"/>
        <v>0</v>
      </c>
      <c r="BA43">
        <f t="shared" si="23"/>
        <v>0</v>
      </c>
      <c r="BB43">
        <f t="shared" si="23"/>
        <v>0</v>
      </c>
      <c r="BC43">
        <f t="shared" si="23"/>
        <v>0</v>
      </c>
      <c r="BD43">
        <f t="shared" si="23"/>
        <v>0</v>
      </c>
      <c r="BE43">
        <f t="shared" si="23"/>
        <v>0</v>
      </c>
      <c r="BF43">
        <f t="shared" si="23"/>
        <v>0</v>
      </c>
      <c r="BG43">
        <f t="shared" si="23"/>
        <v>0</v>
      </c>
      <c r="BH43">
        <f t="shared" si="23"/>
        <v>0</v>
      </c>
      <c r="BI43">
        <f t="shared" si="23"/>
        <v>0</v>
      </c>
      <c r="BJ43">
        <f t="shared" si="24"/>
        <v>0</v>
      </c>
      <c r="BK43">
        <f t="shared" si="24"/>
        <v>0</v>
      </c>
      <c r="BL43">
        <f t="shared" si="24"/>
        <v>0</v>
      </c>
      <c r="BM43">
        <f t="shared" si="24"/>
        <v>0</v>
      </c>
      <c r="BN43">
        <f t="shared" si="24"/>
        <v>0</v>
      </c>
      <c r="BO43">
        <f t="shared" si="24"/>
        <v>0</v>
      </c>
      <c r="BP43">
        <f t="shared" si="24"/>
        <v>0</v>
      </c>
      <c r="BQ43">
        <f t="shared" si="24"/>
        <v>0</v>
      </c>
      <c r="BR43">
        <f t="shared" si="24"/>
        <v>0</v>
      </c>
      <c r="BS43">
        <f t="shared" si="24"/>
        <v>0</v>
      </c>
      <c r="BT43">
        <f t="shared" si="25"/>
        <v>0</v>
      </c>
      <c r="BU43">
        <f t="shared" si="25"/>
        <v>0</v>
      </c>
      <c r="BV43">
        <f t="shared" si="25"/>
        <v>0</v>
      </c>
      <c r="BW43">
        <f t="shared" si="25"/>
        <v>0</v>
      </c>
      <c r="BX43">
        <f t="shared" si="25"/>
        <v>0</v>
      </c>
      <c r="BY43">
        <f t="shared" si="25"/>
        <v>0</v>
      </c>
      <c r="BZ43">
        <f t="shared" si="25"/>
        <v>0</v>
      </c>
      <c r="CA43">
        <f t="shared" si="25"/>
        <v>0</v>
      </c>
      <c r="CB43">
        <f t="shared" si="25"/>
        <v>0</v>
      </c>
      <c r="CC43">
        <v>26</v>
      </c>
    </row>
    <row r="44" spans="1:81" x14ac:dyDescent="0.25">
      <c r="A44" t="s">
        <v>119</v>
      </c>
      <c r="B44">
        <f t="shared" si="18"/>
        <v>0</v>
      </c>
      <c r="C44">
        <f t="shared" si="18"/>
        <v>0</v>
      </c>
      <c r="D44">
        <f t="shared" si="18"/>
        <v>0</v>
      </c>
      <c r="E44">
        <f t="shared" si="18"/>
        <v>0</v>
      </c>
      <c r="F44">
        <f t="shared" si="18"/>
        <v>0</v>
      </c>
      <c r="G44">
        <f t="shared" si="18"/>
        <v>0</v>
      </c>
      <c r="H44">
        <f t="shared" si="18"/>
        <v>0</v>
      </c>
      <c r="I44">
        <f t="shared" si="18"/>
        <v>0</v>
      </c>
      <c r="J44">
        <f t="shared" si="18"/>
        <v>0</v>
      </c>
      <c r="K44">
        <f t="shared" si="18"/>
        <v>0</v>
      </c>
      <c r="L44">
        <f t="shared" si="19"/>
        <v>0</v>
      </c>
      <c r="M44">
        <f t="shared" si="19"/>
        <v>0</v>
      </c>
      <c r="N44">
        <f t="shared" si="19"/>
        <v>0</v>
      </c>
      <c r="O44">
        <f t="shared" si="19"/>
        <v>0</v>
      </c>
      <c r="P44">
        <f t="shared" si="19"/>
        <v>0</v>
      </c>
      <c r="Q44">
        <f t="shared" si="19"/>
        <v>0</v>
      </c>
      <c r="R44">
        <f t="shared" si="19"/>
        <v>0</v>
      </c>
      <c r="S44">
        <f t="shared" si="19"/>
        <v>0</v>
      </c>
      <c r="T44">
        <f t="shared" si="19"/>
        <v>0</v>
      </c>
      <c r="U44">
        <f t="shared" si="19"/>
        <v>0</v>
      </c>
      <c r="V44">
        <f t="shared" si="20"/>
        <v>0</v>
      </c>
      <c r="W44">
        <f t="shared" si="20"/>
        <v>0</v>
      </c>
      <c r="X44">
        <f t="shared" si="20"/>
        <v>0</v>
      </c>
      <c r="Y44">
        <f t="shared" si="20"/>
        <v>0</v>
      </c>
      <c r="Z44">
        <f t="shared" si="20"/>
        <v>0</v>
      </c>
      <c r="AA44">
        <f t="shared" si="20"/>
        <v>0</v>
      </c>
      <c r="AB44">
        <f t="shared" si="20"/>
        <v>0</v>
      </c>
      <c r="AC44">
        <f t="shared" si="20"/>
        <v>0</v>
      </c>
      <c r="AD44">
        <f t="shared" si="20"/>
        <v>0</v>
      </c>
      <c r="AE44">
        <f t="shared" si="20"/>
        <v>0</v>
      </c>
      <c r="AF44">
        <f t="shared" si="21"/>
        <v>0</v>
      </c>
      <c r="AG44">
        <f t="shared" si="21"/>
        <v>0</v>
      </c>
      <c r="AH44">
        <f t="shared" si="21"/>
        <v>0</v>
      </c>
      <c r="AI44">
        <f t="shared" si="21"/>
        <v>0</v>
      </c>
      <c r="AJ44">
        <f t="shared" si="21"/>
        <v>0</v>
      </c>
      <c r="AK44">
        <f t="shared" si="21"/>
        <v>0</v>
      </c>
      <c r="AL44">
        <f t="shared" si="21"/>
        <v>0</v>
      </c>
      <c r="AM44">
        <f t="shared" si="21"/>
        <v>0</v>
      </c>
      <c r="AN44">
        <f t="shared" si="21"/>
        <v>0</v>
      </c>
      <c r="AO44">
        <f t="shared" si="21"/>
        <v>0</v>
      </c>
      <c r="AP44">
        <f t="shared" si="22"/>
        <v>0</v>
      </c>
      <c r="AQ44">
        <f t="shared" si="22"/>
        <v>0</v>
      </c>
      <c r="AR44">
        <f t="shared" si="22"/>
        <v>0</v>
      </c>
      <c r="AS44">
        <f t="shared" si="22"/>
        <v>0</v>
      </c>
      <c r="AT44">
        <f t="shared" si="22"/>
        <v>0</v>
      </c>
      <c r="AU44">
        <f t="shared" si="22"/>
        <v>0</v>
      </c>
      <c r="AV44">
        <f t="shared" si="22"/>
        <v>0</v>
      </c>
      <c r="AW44">
        <f t="shared" si="22"/>
        <v>0</v>
      </c>
      <c r="AX44">
        <f t="shared" si="22"/>
        <v>0</v>
      </c>
      <c r="AY44">
        <f t="shared" si="22"/>
        <v>0</v>
      </c>
      <c r="AZ44">
        <f t="shared" si="23"/>
        <v>0</v>
      </c>
      <c r="BA44">
        <f t="shared" si="23"/>
        <v>0</v>
      </c>
      <c r="BB44">
        <f t="shared" si="23"/>
        <v>0</v>
      </c>
      <c r="BC44">
        <f t="shared" si="23"/>
        <v>0</v>
      </c>
      <c r="BD44">
        <f t="shared" si="23"/>
        <v>0</v>
      </c>
      <c r="BE44">
        <f t="shared" si="23"/>
        <v>0</v>
      </c>
      <c r="BF44">
        <f t="shared" si="23"/>
        <v>0</v>
      </c>
      <c r="BG44">
        <f t="shared" si="23"/>
        <v>0</v>
      </c>
      <c r="BH44">
        <f t="shared" si="23"/>
        <v>0</v>
      </c>
      <c r="BI44">
        <f t="shared" si="23"/>
        <v>0</v>
      </c>
      <c r="BJ44">
        <f t="shared" si="24"/>
        <v>0</v>
      </c>
      <c r="BK44">
        <f t="shared" si="24"/>
        <v>0</v>
      </c>
      <c r="BL44">
        <f t="shared" si="24"/>
        <v>0</v>
      </c>
      <c r="BM44">
        <f t="shared" si="24"/>
        <v>0</v>
      </c>
      <c r="BN44">
        <f t="shared" si="24"/>
        <v>0</v>
      </c>
      <c r="BO44">
        <f t="shared" si="24"/>
        <v>0</v>
      </c>
      <c r="BP44">
        <f t="shared" si="24"/>
        <v>0</v>
      </c>
      <c r="BQ44">
        <f t="shared" si="24"/>
        <v>0</v>
      </c>
      <c r="BR44">
        <f t="shared" si="24"/>
        <v>0</v>
      </c>
      <c r="BS44">
        <f t="shared" si="24"/>
        <v>0</v>
      </c>
      <c r="BT44">
        <f t="shared" si="25"/>
        <v>0</v>
      </c>
      <c r="BU44">
        <f t="shared" si="25"/>
        <v>0</v>
      </c>
      <c r="BV44">
        <f t="shared" si="25"/>
        <v>0</v>
      </c>
      <c r="BW44">
        <f t="shared" si="25"/>
        <v>0</v>
      </c>
      <c r="BX44">
        <f t="shared" si="25"/>
        <v>0</v>
      </c>
      <c r="BY44">
        <f t="shared" si="25"/>
        <v>0</v>
      </c>
      <c r="BZ44">
        <f t="shared" si="25"/>
        <v>0</v>
      </c>
      <c r="CA44">
        <f t="shared" si="25"/>
        <v>0</v>
      </c>
      <c r="CB44">
        <f t="shared" si="25"/>
        <v>0</v>
      </c>
      <c r="CC44">
        <v>27</v>
      </c>
    </row>
    <row r="45" spans="1:81" x14ac:dyDescent="0.25">
      <c r="A45" t="s">
        <v>120</v>
      </c>
      <c r="B45">
        <f t="shared" si="18"/>
        <v>0</v>
      </c>
      <c r="C45">
        <f t="shared" si="18"/>
        <v>0</v>
      </c>
      <c r="D45">
        <f t="shared" si="18"/>
        <v>0</v>
      </c>
      <c r="E45">
        <f t="shared" si="18"/>
        <v>0</v>
      </c>
      <c r="F45">
        <f t="shared" si="18"/>
        <v>0</v>
      </c>
      <c r="G45">
        <f t="shared" si="18"/>
        <v>0</v>
      </c>
      <c r="H45">
        <f t="shared" si="18"/>
        <v>0</v>
      </c>
      <c r="I45">
        <f t="shared" si="18"/>
        <v>0</v>
      </c>
      <c r="J45">
        <f t="shared" si="18"/>
        <v>0</v>
      </c>
      <c r="K45">
        <f t="shared" si="18"/>
        <v>0</v>
      </c>
      <c r="L45">
        <f t="shared" si="19"/>
        <v>0</v>
      </c>
      <c r="M45">
        <f t="shared" si="19"/>
        <v>0</v>
      </c>
      <c r="N45">
        <f t="shared" si="19"/>
        <v>0</v>
      </c>
      <c r="O45">
        <f t="shared" si="19"/>
        <v>0</v>
      </c>
      <c r="P45">
        <f t="shared" si="19"/>
        <v>0</v>
      </c>
      <c r="Q45">
        <f t="shared" si="19"/>
        <v>0</v>
      </c>
      <c r="R45">
        <f t="shared" si="19"/>
        <v>0</v>
      </c>
      <c r="S45">
        <f t="shared" si="19"/>
        <v>0</v>
      </c>
      <c r="T45">
        <f t="shared" si="19"/>
        <v>0</v>
      </c>
      <c r="U45">
        <f t="shared" si="19"/>
        <v>0</v>
      </c>
      <c r="V45">
        <f t="shared" si="20"/>
        <v>0</v>
      </c>
      <c r="W45">
        <f t="shared" si="20"/>
        <v>0</v>
      </c>
      <c r="X45">
        <f t="shared" si="20"/>
        <v>0</v>
      </c>
      <c r="Y45">
        <f t="shared" si="20"/>
        <v>0</v>
      </c>
      <c r="Z45">
        <f t="shared" si="20"/>
        <v>0</v>
      </c>
      <c r="AA45">
        <f t="shared" si="20"/>
        <v>0</v>
      </c>
      <c r="AB45">
        <f t="shared" si="20"/>
        <v>0</v>
      </c>
      <c r="AC45">
        <f t="shared" si="20"/>
        <v>0</v>
      </c>
      <c r="AD45">
        <f t="shared" si="20"/>
        <v>0</v>
      </c>
      <c r="AE45">
        <f t="shared" si="20"/>
        <v>0</v>
      </c>
      <c r="AF45">
        <f t="shared" si="21"/>
        <v>0</v>
      </c>
      <c r="AG45">
        <f t="shared" si="21"/>
        <v>0</v>
      </c>
      <c r="AH45">
        <f t="shared" si="21"/>
        <v>0</v>
      </c>
      <c r="AI45">
        <f t="shared" si="21"/>
        <v>0</v>
      </c>
      <c r="AJ45">
        <f t="shared" si="21"/>
        <v>0</v>
      </c>
      <c r="AK45">
        <f t="shared" si="21"/>
        <v>0</v>
      </c>
      <c r="AL45">
        <f t="shared" si="21"/>
        <v>0</v>
      </c>
      <c r="AM45">
        <f t="shared" si="21"/>
        <v>0</v>
      </c>
      <c r="AN45">
        <f t="shared" si="21"/>
        <v>0</v>
      </c>
      <c r="AO45">
        <f t="shared" si="21"/>
        <v>0</v>
      </c>
      <c r="AP45">
        <f t="shared" si="22"/>
        <v>0</v>
      </c>
      <c r="AQ45">
        <f t="shared" si="22"/>
        <v>0</v>
      </c>
      <c r="AR45">
        <f t="shared" si="22"/>
        <v>0</v>
      </c>
      <c r="AS45">
        <f t="shared" si="22"/>
        <v>0</v>
      </c>
      <c r="AT45">
        <f t="shared" si="22"/>
        <v>0</v>
      </c>
      <c r="AU45">
        <f t="shared" si="22"/>
        <v>0</v>
      </c>
      <c r="AV45">
        <f t="shared" si="22"/>
        <v>0</v>
      </c>
      <c r="AW45">
        <f t="shared" si="22"/>
        <v>0</v>
      </c>
      <c r="AX45">
        <f t="shared" si="22"/>
        <v>0</v>
      </c>
      <c r="AY45">
        <f t="shared" si="22"/>
        <v>0</v>
      </c>
      <c r="AZ45">
        <f t="shared" si="23"/>
        <v>0</v>
      </c>
      <c r="BA45">
        <f t="shared" si="23"/>
        <v>0</v>
      </c>
      <c r="BB45">
        <f t="shared" si="23"/>
        <v>0</v>
      </c>
      <c r="BC45">
        <f t="shared" si="23"/>
        <v>0</v>
      </c>
      <c r="BD45">
        <f t="shared" si="23"/>
        <v>0</v>
      </c>
      <c r="BE45">
        <f t="shared" si="23"/>
        <v>0</v>
      </c>
      <c r="BF45">
        <f t="shared" si="23"/>
        <v>0</v>
      </c>
      <c r="BG45">
        <f t="shared" si="23"/>
        <v>0</v>
      </c>
      <c r="BH45">
        <f t="shared" si="23"/>
        <v>0</v>
      </c>
      <c r="BI45">
        <f t="shared" si="23"/>
        <v>0</v>
      </c>
      <c r="BJ45">
        <f t="shared" si="24"/>
        <v>0</v>
      </c>
      <c r="BK45">
        <f t="shared" si="24"/>
        <v>0</v>
      </c>
      <c r="BL45">
        <f t="shared" si="24"/>
        <v>0</v>
      </c>
      <c r="BM45">
        <f t="shared" si="24"/>
        <v>0</v>
      </c>
      <c r="BN45">
        <f t="shared" si="24"/>
        <v>0</v>
      </c>
      <c r="BO45">
        <f t="shared" si="24"/>
        <v>0</v>
      </c>
      <c r="BP45">
        <f t="shared" si="24"/>
        <v>0</v>
      </c>
      <c r="BQ45">
        <f t="shared" si="24"/>
        <v>0</v>
      </c>
      <c r="BR45">
        <f t="shared" si="24"/>
        <v>0</v>
      </c>
      <c r="BS45">
        <f t="shared" si="24"/>
        <v>0</v>
      </c>
      <c r="BT45">
        <f t="shared" si="25"/>
        <v>0</v>
      </c>
      <c r="BU45">
        <f t="shared" si="25"/>
        <v>0</v>
      </c>
      <c r="BV45">
        <f t="shared" si="25"/>
        <v>0</v>
      </c>
      <c r="BW45">
        <f t="shared" si="25"/>
        <v>0</v>
      </c>
      <c r="BX45">
        <f t="shared" si="25"/>
        <v>0</v>
      </c>
      <c r="BY45">
        <f t="shared" si="25"/>
        <v>0</v>
      </c>
      <c r="BZ45">
        <f t="shared" si="25"/>
        <v>0</v>
      </c>
      <c r="CA45">
        <f t="shared" si="25"/>
        <v>0</v>
      </c>
      <c r="CB45">
        <f t="shared" si="25"/>
        <v>0</v>
      </c>
      <c r="CC45">
        <v>28</v>
      </c>
    </row>
    <row r="46" spans="1:81" x14ac:dyDescent="0.25">
      <c r="A46" t="s">
        <v>121</v>
      </c>
      <c r="B46">
        <f t="shared" si="18"/>
        <v>0</v>
      </c>
      <c r="C46">
        <f t="shared" si="18"/>
        <v>0</v>
      </c>
      <c r="D46">
        <f t="shared" si="18"/>
        <v>0</v>
      </c>
      <c r="E46">
        <f t="shared" si="18"/>
        <v>0</v>
      </c>
      <c r="F46">
        <f t="shared" si="18"/>
        <v>0</v>
      </c>
      <c r="G46">
        <f t="shared" si="18"/>
        <v>0</v>
      </c>
      <c r="H46">
        <f t="shared" si="18"/>
        <v>0</v>
      </c>
      <c r="I46">
        <f t="shared" si="18"/>
        <v>0</v>
      </c>
      <c r="J46">
        <f t="shared" si="18"/>
        <v>0</v>
      </c>
      <c r="K46">
        <f t="shared" si="18"/>
        <v>0</v>
      </c>
      <c r="L46">
        <f t="shared" si="19"/>
        <v>0</v>
      </c>
      <c r="M46">
        <f t="shared" si="19"/>
        <v>0</v>
      </c>
      <c r="N46">
        <f t="shared" si="19"/>
        <v>0</v>
      </c>
      <c r="O46">
        <f t="shared" si="19"/>
        <v>0</v>
      </c>
      <c r="P46">
        <f t="shared" si="19"/>
        <v>0</v>
      </c>
      <c r="Q46">
        <f t="shared" si="19"/>
        <v>0</v>
      </c>
      <c r="R46">
        <f t="shared" si="19"/>
        <v>0</v>
      </c>
      <c r="S46">
        <f t="shared" si="19"/>
        <v>0</v>
      </c>
      <c r="T46">
        <f t="shared" si="19"/>
        <v>0</v>
      </c>
      <c r="U46">
        <f t="shared" si="19"/>
        <v>0</v>
      </c>
      <c r="V46">
        <f t="shared" si="20"/>
        <v>0</v>
      </c>
      <c r="W46">
        <f t="shared" si="20"/>
        <v>0</v>
      </c>
      <c r="X46">
        <f t="shared" si="20"/>
        <v>0</v>
      </c>
      <c r="Y46">
        <f t="shared" si="20"/>
        <v>0</v>
      </c>
      <c r="Z46">
        <f t="shared" si="20"/>
        <v>0</v>
      </c>
      <c r="AA46">
        <f t="shared" si="20"/>
        <v>0</v>
      </c>
      <c r="AB46">
        <f t="shared" si="20"/>
        <v>0</v>
      </c>
      <c r="AC46">
        <f t="shared" si="20"/>
        <v>0</v>
      </c>
      <c r="AD46">
        <f t="shared" si="20"/>
        <v>0</v>
      </c>
      <c r="AE46">
        <f t="shared" si="20"/>
        <v>0</v>
      </c>
      <c r="AF46">
        <f t="shared" si="21"/>
        <v>0</v>
      </c>
      <c r="AG46">
        <f t="shared" si="21"/>
        <v>0</v>
      </c>
      <c r="AH46">
        <f t="shared" si="21"/>
        <v>0</v>
      </c>
      <c r="AI46">
        <f t="shared" si="21"/>
        <v>0</v>
      </c>
      <c r="AJ46">
        <f t="shared" si="21"/>
        <v>0</v>
      </c>
      <c r="AK46">
        <f t="shared" si="21"/>
        <v>0</v>
      </c>
      <c r="AL46">
        <f t="shared" si="21"/>
        <v>0</v>
      </c>
      <c r="AM46">
        <f t="shared" si="21"/>
        <v>0</v>
      </c>
      <c r="AN46">
        <f t="shared" si="21"/>
        <v>0</v>
      </c>
      <c r="AO46">
        <f t="shared" si="21"/>
        <v>0</v>
      </c>
      <c r="AP46">
        <f t="shared" si="22"/>
        <v>0</v>
      </c>
      <c r="AQ46">
        <f t="shared" si="22"/>
        <v>0</v>
      </c>
      <c r="AR46">
        <f t="shared" si="22"/>
        <v>0</v>
      </c>
      <c r="AS46">
        <f t="shared" si="22"/>
        <v>0</v>
      </c>
      <c r="AT46">
        <f t="shared" si="22"/>
        <v>0</v>
      </c>
      <c r="AU46">
        <f t="shared" si="22"/>
        <v>0</v>
      </c>
      <c r="AV46">
        <f t="shared" si="22"/>
        <v>0</v>
      </c>
      <c r="AW46">
        <f t="shared" si="22"/>
        <v>0</v>
      </c>
      <c r="AX46">
        <f t="shared" si="22"/>
        <v>0</v>
      </c>
      <c r="AY46">
        <f t="shared" si="22"/>
        <v>0</v>
      </c>
      <c r="AZ46">
        <f t="shared" si="23"/>
        <v>0</v>
      </c>
      <c r="BA46">
        <f t="shared" si="23"/>
        <v>0</v>
      </c>
      <c r="BB46">
        <f t="shared" si="23"/>
        <v>0</v>
      </c>
      <c r="BC46">
        <f t="shared" si="23"/>
        <v>0</v>
      </c>
      <c r="BD46">
        <f t="shared" si="23"/>
        <v>0</v>
      </c>
      <c r="BE46">
        <f t="shared" si="23"/>
        <v>0</v>
      </c>
      <c r="BF46">
        <f t="shared" si="23"/>
        <v>0</v>
      </c>
      <c r="BG46">
        <f t="shared" si="23"/>
        <v>0</v>
      </c>
      <c r="BH46">
        <f t="shared" si="23"/>
        <v>0</v>
      </c>
      <c r="BI46">
        <f t="shared" si="23"/>
        <v>0</v>
      </c>
      <c r="BJ46">
        <f t="shared" si="24"/>
        <v>0</v>
      </c>
      <c r="BK46">
        <f t="shared" si="24"/>
        <v>0</v>
      </c>
      <c r="BL46">
        <f t="shared" si="24"/>
        <v>0</v>
      </c>
      <c r="BM46">
        <f t="shared" si="24"/>
        <v>0</v>
      </c>
      <c r="BN46">
        <f t="shared" si="24"/>
        <v>0</v>
      </c>
      <c r="BO46">
        <f t="shared" si="24"/>
        <v>0</v>
      </c>
      <c r="BP46">
        <f t="shared" si="24"/>
        <v>0</v>
      </c>
      <c r="BQ46">
        <f t="shared" si="24"/>
        <v>0</v>
      </c>
      <c r="BR46">
        <f t="shared" si="24"/>
        <v>0</v>
      </c>
      <c r="BS46">
        <f t="shared" si="24"/>
        <v>0</v>
      </c>
      <c r="BT46">
        <f t="shared" si="25"/>
        <v>0</v>
      </c>
      <c r="BU46">
        <f t="shared" si="25"/>
        <v>0</v>
      </c>
      <c r="BV46">
        <f t="shared" si="25"/>
        <v>0</v>
      </c>
      <c r="BW46">
        <f t="shared" si="25"/>
        <v>0</v>
      </c>
      <c r="BX46">
        <f t="shared" si="25"/>
        <v>0</v>
      </c>
      <c r="BY46">
        <f t="shared" si="25"/>
        <v>0</v>
      </c>
      <c r="BZ46">
        <f t="shared" si="25"/>
        <v>0</v>
      </c>
      <c r="CA46">
        <f t="shared" si="25"/>
        <v>0</v>
      </c>
      <c r="CB46">
        <f t="shared" si="25"/>
        <v>0</v>
      </c>
      <c r="CC46">
        <v>29</v>
      </c>
    </row>
    <row r="47" spans="1:81" x14ac:dyDescent="0.25">
      <c r="A47" t="s">
        <v>122</v>
      </c>
      <c r="B47">
        <f t="shared" si="18"/>
        <v>0</v>
      </c>
      <c r="C47">
        <f t="shared" si="18"/>
        <v>0</v>
      </c>
      <c r="D47">
        <f t="shared" si="18"/>
        <v>0</v>
      </c>
      <c r="E47">
        <f t="shared" si="18"/>
        <v>0</v>
      </c>
      <c r="F47">
        <f t="shared" si="18"/>
        <v>0</v>
      </c>
      <c r="G47">
        <f t="shared" si="18"/>
        <v>0</v>
      </c>
      <c r="H47">
        <f t="shared" si="18"/>
        <v>0</v>
      </c>
      <c r="I47">
        <f t="shared" si="18"/>
        <v>0</v>
      </c>
      <c r="J47">
        <f t="shared" si="18"/>
        <v>0</v>
      </c>
      <c r="K47">
        <f t="shared" si="18"/>
        <v>0</v>
      </c>
      <c r="L47">
        <f t="shared" si="19"/>
        <v>0</v>
      </c>
      <c r="M47">
        <f t="shared" si="19"/>
        <v>0</v>
      </c>
      <c r="N47">
        <f t="shared" si="19"/>
        <v>0</v>
      </c>
      <c r="O47">
        <f t="shared" si="19"/>
        <v>0</v>
      </c>
      <c r="P47">
        <f t="shared" si="19"/>
        <v>0</v>
      </c>
      <c r="Q47">
        <f t="shared" si="19"/>
        <v>0</v>
      </c>
      <c r="R47">
        <f t="shared" si="19"/>
        <v>0</v>
      </c>
      <c r="S47">
        <f t="shared" si="19"/>
        <v>0</v>
      </c>
      <c r="T47">
        <f t="shared" si="19"/>
        <v>0</v>
      </c>
      <c r="U47">
        <f t="shared" si="19"/>
        <v>0</v>
      </c>
      <c r="V47">
        <f t="shared" si="20"/>
        <v>0</v>
      </c>
      <c r="W47">
        <f t="shared" si="20"/>
        <v>0</v>
      </c>
      <c r="X47">
        <f t="shared" si="20"/>
        <v>0</v>
      </c>
      <c r="Y47">
        <f t="shared" si="20"/>
        <v>0</v>
      </c>
      <c r="Z47">
        <f t="shared" si="20"/>
        <v>0</v>
      </c>
      <c r="AA47">
        <f t="shared" si="20"/>
        <v>0</v>
      </c>
      <c r="AB47">
        <f t="shared" si="20"/>
        <v>0</v>
      </c>
      <c r="AC47">
        <f t="shared" si="20"/>
        <v>0</v>
      </c>
      <c r="AD47">
        <f t="shared" si="20"/>
        <v>0</v>
      </c>
      <c r="AE47">
        <f t="shared" si="20"/>
        <v>0</v>
      </c>
      <c r="AF47">
        <f t="shared" si="21"/>
        <v>0</v>
      </c>
      <c r="AG47">
        <f t="shared" si="21"/>
        <v>0</v>
      </c>
      <c r="AH47">
        <f t="shared" si="21"/>
        <v>0</v>
      </c>
      <c r="AI47">
        <f t="shared" si="21"/>
        <v>0</v>
      </c>
      <c r="AJ47">
        <f t="shared" si="21"/>
        <v>0</v>
      </c>
      <c r="AK47">
        <f t="shared" si="21"/>
        <v>0</v>
      </c>
      <c r="AL47">
        <f t="shared" si="21"/>
        <v>0</v>
      </c>
      <c r="AM47">
        <f t="shared" si="21"/>
        <v>0</v>
      </c>
      <c r="AN47">
        <f t="shared" si="21"/>
        <v>0</v>
      </c>
      <c r="AO47">
        <f t="shared" si="21"/>
        <v>0</v>
      </c>
      <c r="AP47">
        <f t="shared" si="22"/>
        <v>0</v>
      </c>
      <c r="AQ47">
        <f t="shared" si="22"/>
        <v>0</v>
      </c>
      <c r="AR47">
        <f t="shared" si="22"/>
        <v>0</v>
      </c>
      <c r="AS47">
        <f t="shared" si="22"/>
        <v>0</v>
      </c>
      <c r="AT47">
        <f t="shared" si="22"/>
        <v>0</v>
      </c>
      <c r="AU47">
        <f t="shared" si="22"/>
        <v>0</v>
      </c>
      <c r="AV47">
        <f t="shared" si="22"/>
        <v>0</v>
      </c>
      <c r="AW47">
        <f t="shared" si="22"/>
        <v>0</v>
      </c>
      <c r="AX47">
        <f t="shared" si="22"/>
        <v>0</v>
      </c>
      <c r="AY47">
        <f t="shared" si="22"/>
        <v>0</v>
      </c>
      <c r="AZ47">
        <f t="shared" si="23"/>
        <v>0</v>
      </c>
      <c r="BA47">
        <f t="shared" si="23"/>
        <v>0</v>
      </c>
      <c r="BB47">
        <f t="shared" si="23"/>
        <v>0</v>
      </c>
      <c r="BC47">
        <f t="shared" si="23"/>
        <v>0</v>
      </c>
      <c r="BD47">
        <f t="shared" si="23"/>
        <v>0</v>
      </c>
      <c r="BE47">
        <f t="shared" si="23"/>
        <v>0</v>
      </c>
      <c r="BF47">
        <f t="shared" si="23"/>
        <v>0</v>
      </c>
      <c r="BG47">
        <f t="shared" si="23"/>
        <v>0</v>
      </c>
      <c r="BH47">
        <f t="shared" si="23"/>
        <v>0</v>
      </c>
      <c r="BI47">
        <f t="shared" si="23"/>
        <v>0</v>
      </c>
      <c r="BJ47">
        <f t="shared" si="24"/>
        <v>0</v>
      </c>
      <c r="BK47">
        <f t="shared" si="24"/>
        <v>0</v>
      </c>
      <c r="BL47">
        <f t="shared" si="24"/>
        <v>0</v>
      </c>
      <c r="BM47">
        <f t="shared" si="24"/>
        <v>0</v>
      </c>
      <c r="BN47">
        <f t="shared" si="24"/>
        <v>0</v>
      </c>
      <c r="BO47">
        <f t="shared" si="24"/>
        <v>0</v>
      </c>
      <c r="BP47">
        <f t="shared" si="24"/>
        <v>0</v>
      </c>
      <c r="BQ47">
        <f t="shared" si="24"/>
        <v>0</v>
      </c>
      <c r="BR47">
        <f t="shared" si="24"/>
        <v>0</v>
      </c>
      <c r="BS47">
        <f t="shared" si="24"/>
        <v>0</v>
      </c>
      <c r="BT47">
        <f t="shared" si="25"/>
        <v>0</v>
      </c>
      <c r="BU47">
        <f t="shared" si="25"/>
        <v>0</v>
      </c>
      <c r="BV47">
        <f t="shared" si="25"/>
        <v>0</v>
      </c>
      <c r="BW47">
        <f t="shared" si="25"/>
        <v>0</v>
      </c>
      <c r="BX47">
        <f t="shared" si="25"/>
        <v>0</v>
      </c>
      <c r="BY47">
        <f t="shared" si="25"/>
        <v>0</v>
      </c>
      <c r="BZ47">
        <f t="shared" si="25"/>
        <v>0</v>
      </c>
      <c r="CA47">
        <f t="shared" si="25"/>
        <v>0</v>
      </c>
      <c r="CB47">
        <f t="shared" si="25"/>
        <v>0</v>
      </c>
      <c r="CC47">
        <v>30</v>
      </c>
    </row>
    <row r="48" spans="1:81" x14ac:dyDescent="0.25">
      <c r="A48" t="s">
        <v>123</v>
      </c>
      <c r="B48">
        <f t="shared" si="18"/>
        <v>0</v>
      </c>
      <c r="C48">
        <f t="shared" si="18"/>
        <v>0</v>
      </c>
      <c r="D48">
        <f t="shared" si="18"/>
        <v>0</v>
      </c>
      <c r="E48">
        <f t="shared" si="18"/>
        <v>0</v>
      </c>
      <c r="F48">
        <f t="shared" si="18"/>
        <v>0</v>
      </c>
      <c r="G48">
        <f t="shared" si="18"/>
        <v>0</v>
      </c>
      <c r="H48">
        <f t="shared" si="18"/>
        <v>0</v>
      </c>
      <c r="I48">
        <f t="shared" si="18"/>
        <v>0</v>
      </c>
      <c r="J48">
        <f t="shared" si="18"/>
        <v>0</v>
      </c>
      <c r="K48">
        <f t="shared" si="18"/>
        <v>0</v>
      </c>
      <c r="L48">
        <f t="shared" si="19"/>
        <v>0</v>
      </c>
      <c r="M48">
        <f t="shared" si="19"/>
        <v>0</v>
      </c>
      <c r="N48">
        <f t="shared" si="19"/>
        <v>0</v>
      </c>
      <c r="O48">
        <f t="shared" si="19"/>
        <v>0</v>
      </c>
      <c r="P48">
        <f t="shared" si="19"/>
        <v>0</v>
      </c>
      <c r="Q48">
        <f t="shared" si="19"/>
        <v>0</v>
      </c>
      <c r="R48">
        <f t="shared" si="19"/>
        <v>0</v>
      </c>
      <c r="S48">
        <f t="shared" si="19"/>
        <v>0</v>
      </c>
      <c r="T48">
        <f t="shared" si="19"/>
        <v>0</v>
      </c>
      <c r="U48">
        <f t="shared" si="19"/>
        <v>0</v>
      </c>
      <c r="V48">
        <f t="shared" si="20"/>
        <v>0</v>
      </c>
      <c r="W48">
        <f t="shared" si="20"/>
        <v>0</v>
      </c>
      <c r="X48">
        <f t="shared" si="20"/>
        <v>0</v>
      </c>
      <c r="Y48">
        <f t="shared" si="20"/>
        <v>0</v>
      </c>
      <c r="Z48">
        <f t="shared" si="20"/>
        <v>0</v>
      </c>
      <c r="AA48">
        <f t="shared" si="20"/>
        <v>0</v>
      </c>
      <c r="AB48">
        <f t="shared" si="20"/>
        <v>0</v>
      </c>
      <c r="AC48">
        <f t="shared" si="20"/>
        <v>0</v>
      </c>
      <c r="AD48">
        <f t="shared" si="20"/>
        <v>0</v>
      </c>
      <c r="AE48">
        <f t="shared" si="20"/>
        <v>0</v>
      </c>
      <c r="AF48">
        <f t="shared" si="21"/>
        <v>0</v>
      </c>
      <c r="AG48">
        <f t="shared" si="21"/>
        <v>0</v>
      </c>
      <c r="AH48">
        <f t="shared" si="21"/>
        <v>0</v>
      </c>
      <c r="AI48">
        <f t="shared" si="21"/>
        <v>0</v>
      </c>
      <c r="AJ48">
        <f t="shared" si="21"/>
        <v>0</v>
      </c>
      <c r="AK48">
        <f t="shared" si="21"/>
        <v>0</v>
      </c>
      <c r="AL48">
        <f t="shared" si="21"/>
        <v>0</v>
      </c>
      <c r="AM48">
        <f t="shared" si="21"/>
        <v>0</v>
      </c>
      <c r="AN48">
        <f t="shared" si="21"/>
        <v>0</v>
      </c>
      <c r="AO48">
        <f t="shared" si="21"/>
        <v>0</v>
      </c>
      <c r="AP48">
        <f t="shared" si="22"/>
        <v>0</v>
      </c>
      <c r="AQ48">
        <f t="shared" si="22"/>
        <v>0</v>
      </c>
      <c r="AR48">
        <f t="shared" si="22"/>
        <v>0</v>
      </c>
      <c r="AS48">
        <f t="shared" si="22"/>
        <v>0</v>
      </c>
      <c r="AT48">
        <f t="shared" si="22"/>
        <v>0</v>
      </c>
      <c r="AU48">
        <f t="shared" si="22"/>
        <v>0</v>
      </c>
      <c r="AV48">
        <f t="shared" si="22"/>
        <v>0</v>
      </c>
      <c r="AW48">
        <f t="shared" si="22"/>
        <v>0</v>
      </c>
      <c r="AX48">
        <f t="shared" si="22"/>
        <v>0</v>
      </c>
      <c r="AY48">
        <f t="shared" si="22"/>
        <v>0</v>
      </c>
      <c r="AZ48">
        <f t="shared" si="23"/>
        <v>0</v>
      </c>
      <c r="BA48">
        <f t="shared" si="23"/>
        <v>0</v>
      </c>
      <c r="BB48">
        <f t="shared" si="23"/>
        <v>0</v>
      </c>
      <c r="BC48">
        <f t="shared" si="23"/>
        <v>0</v>
      </c>
      <c r="BD48">
        <f t="shared" si="23"/>
        <v>0</v>
      </c>
      <c r="BE48">
        <f t="shared" si="23"/>
        <v>0</v>
      </c>
      <c r="BF48">
        <f t="shared" si="23"/>
        <v>0</v>
      </c>
      <c r="BG48">
        <f t="shared" si="23"/>
        <v>0</v>
      </c>
      <c r="BH48">
        <f t="shared" si="23"/>
        <v>0</v>
      </c>
      <c r="BI48">
        <f t="shared" si="23"/>
        <v>0</v>
      </c>
      <c r="BJ48">
        <f t="shared" si="24"/>
        <v>0</v>
      </c>
      <c r="BK48">
        <f t="shared" si="24"/>
        <v>0</v>
      </c>
      <c r="BL48">
        <f t="shared" si="24"/>
        <v>0</v>
      </c>
      <c r="BM48">
        <f t="shared" si="24"/>
        <v>0</v>
      </c>
      <c r="BN48">
        <f t="shared" si="24"/>
        <v>0</v>
      </c>
      <c r="BO48">
        <f t="shared" si="24"/>
        <v>0</v>
      </c>
      <c r="BP48">
        <f t="shared" si="24"/>
        <v>0</v>
      </c>
      <c r="BQ48">
        <f t="shared" si="24"/>
        <v>0</v>
      </c>
      <c r="BR48">
        <f t="shared" si="24"/>
        <v>0</v>
      </c>
      <c r="BS48">
        <f t="shared" si="24"/>
        <v>0</v>
      </c>
      <c r="BT48">
        <f t="shared" si="25"/>
        <v>0</v>
      </c>
      <c r="BU48">
        <f t="shared" si="25"/>
        <v>0</v>
      </c>
      <c r="BV48">
        <f t="shared" si="25"/>
        <v>0</v>
      </c>
      <c r="BW48">
        <f t="shared" si="25"/>
        <v>0</v>
      </c>
      <c r="BX48">
        <f t="shared" si="25"/>
        <v>0</v>
      </c>
      <c r="BY48">
        <f t="shared" si="25"/>
        <v>0</v>
      </c>
      <c r="BZ48">
        <f t="shared" si="25"/>
        <v>0</v>
      </c>
      <c r="CA48">
        <f t="shared" si="25"/>
        <v>0</v>
      </c>
      <c r="CB48">
        <f t="shared" si="25"/>
        <v>0</v>
      </c>
      <c r="CC48">
        <v>31</v>
      </c>
    </row>
    <row r="49" spans="1:81" x14ac:dyDescent="0.25">
      <c r="A49" t="s">
        <v>124</v>
      </c>
      <c r="B49">
        <f t="shared" ref="B49:K54" si="26">SUMIFS(B$7:B$16,$A$7:$A$16,$A49)</f>
        <v>0</v>
      </c>
      <c r="C49">
        <f t="shared" si="26"/>
        <v>0</v>
      </c>
      <c r="D49">
        <f t="shared" si="26"/>
        <v>0</v>
      </c>
      <c r="E49">
        <f t="shared" si="26"/>
        <v>0</v>
      </c>
      <c r="F49">
        <f t="shared" si="26"/>
        <v>0</v>
      </c>
      <c r="G49">
        <f t="shared" si="26"/>
        <v>0</v>
      </c>
      <c r="H49">
        <f t="shared" si="26"/>
        <v>0</v>
      </c>
      <c r="I49">
        <f t="shared" si="26"/>
        <v>0</v>
      </c>
      <c r="J49">
        <f t="shared" si="26"/>
        <v>0</v>
      </c>
      <c r="K49">
        <f t="shared" si="26"/>
        <v>0</v>
      </c>
      <c r="L49">
        <f t="shared" ref="L49:U54" si="27">SUMIFS(L$7:L$16,$A$7:$A$16,$A49)</f>
        <v>0</v>
      </c>
      <c r="M49">
        <f t="shared" si="27"/>
        <v>0</v>
      </c>
      <c r="N49">
        <f t="shared" si="27"/>
        <v>0</v>
      </c>
      <c r="O49">
        <f t="shared" si="27"/>
        <v>0</v>
      </c>
      <c r="P49">
        <f t="shared" si="27"/>
        <v>0</v>
      </c>
      <c r="Q49">
        <f t="shared" si="27"/>
        <v>0</v>
      </c>
      <c r="R49">
        <f t="shared" si="27"/>
        <v>0</v>
      </c>
      <c r="S49">
        <f t="shared" si="27"/>
        <v>0</v>
      </c>
      <c r="T49">
        <f t="shared" si="27"/>
        <v>0</v>
      </c>
      <c r="U49">
        <f t="shared" si="27"/>
        <v>0</v>
      </c>
      <c r="V49">
        <f t="shared" ref="V49:AE54" si="28">SUMIFS(V$7:V$16,$A$7:$A$16,$A49)</f>
        <v>0</v>
      </c>
      <c r="W49">
        <f t="shared" si="28"/>
        <v>0</v>
      </c>
      <c r="X49">
        <f t="shared" si="28"/>
        <v>0</v>
      </c>
      <c r="Y49">
        <f t="shared" si="28"/>
        <v>0</v>
      </c>
      <c r="Z49">
        <f t="shared" si="28"/>
        <v>0</v>
      </c>
      <c r="AA49">
        <f t="shared" si="28"/>
        <v>0</v>
      </c>
      <c r="AB49">
        <f t="shared" si="28"/>
        <v>0</v>
      </c>
      <c r="AC49">
        <f t="shared" si="28"/>
        <v>0</v>
      </c>
      <c r="AD49">
        <f t="shared" si="28"/>
        <v>0</v>
      </c>
      <c r="AE49">
        <f t="shared" si="28"/>
        <v>0</v>
      </c>
      <c r="AF49">
        <f t="shared" ref="AF49:AO54" si="29">SUMIFS(AF$7:AF$16,$A$7:$A$16,$A49)</f>
        <v>0</v>
      </c>
      <c r="AG49">
        <f t="shared" si="29"/>
        <v>0</v>
      </c>
      <c r="AH49">
        <f t="shared" si="29"/>
        <v>0</v>
      </c>
      <c r="AI49">
        <f t="shared" si="29"/>
        <v>0</v>
      </c>
      <c r="AJ49">
        <f t="shared" si="29"/>
        <v>0</v>
      </c>
      <c r="AK49">
        <f t="shared" si="29"/>
        <v>0</v>
      </c>
      <c r="AL49">
        <f t="shared" si="29"/>
        <v>0</v>
      </c>
      <c r="AM49">
        <f t="shared" si="29"/>
        <v>0</v>
      </c>
      <c r="AN49">
        <f t="shared" si="29"/>
        <v>0</v>
      </c>
      <c r="AO49">
        <f t="shared" si="29"/>
        <v>0</v>
      </c>
      <c r="AP49">
        <f t="shared" ref="AP49:AY54" si="30">SUMIFS(AP$7:AP$16,$A$7:$A$16,$A49)</f>
        <v>0</v>
      </c>
      <c r="AQ49">
        <f t="shared" si="30"/>
        <v>0</v>
      </c>
      <c r="AR49">
        <f t="shared" si="30"/>
        <v>0</v>
      </c>
      <c r="AS49">
        <f t="shared" si="30"/>
        <v>0</v>
      </c>
      <c r="AT49">
        <f t="shared" si="30"/>
        <v>0</v>
      </c>
      <c r="AU49">
        <f t="shared" si="30"/>
        <v>0</v>
      </c>
      <c r="AV49">
        <f t="shared" si="30"/>
        <v>0</v>
      </c>
      <c r="AW49">
        <f t="shared" si="30"/>
        <v>0</v>
      </c>
      <c r="AX49">
        <f t="shared" si="30"/>
        <v>0</v>
      </c>
      <c r="AY49">
        <f t="shared" si="30"/>
        <v>0</v>
      </c>
      <c r="AZ49">
        <f t="shared" ref="AZ49:BI54" si="31">SUMIFS(AZ$7:AZ$16,$A$7:$A$16,$A49)</f>
        <v>0</v>
      </c>
      <c r="BA49">
        <f t="shared" si="31"/>
        <v>0</v>
      </c>
      <c r="BB49">
        <f t="shared" si="31"/>
        <v>0</v>
      </c>
      <c r="BC49">
        <f t="shared" si="31"/>
        <v>0</v>
      </c>
      <c r="BD49">
        <f t="shared" si="31"/>
        <v>0</v>
      </c>
      <c r="BE49">
        <f t="shared" si="31"/>
        <v>0</v>
      </c>
      <c r="BF49">
        <f t="shared" si="31"/>
        <v>0</v>
      </c>
      <c r="BG49">
        <f t="shared" si="31"/>
        <v>0</v>
      </c>
      <c r="BH49">
        <f t="shared" si="31"/>
        <v>0</v>
      </c>
      <c r="BI49">
        <f t="shared" si="31"/>
        <v>0</v>
      </c>
      <c r="BJ49">
        <f t="shared" ref="BJ49:BS54" si="32">SUMIFS(BJ$7:BJ$16,$A$7:$A$16,$A49)</f>
        <v>0</v>
      </c>
      <c r="BK49">
        <f t="shared" si="32"/>
        <v>0</v>
      </c>
      <c r="BL49">
        <f t="shared" si="32"/>
        <v>0</v>
      </c>
      <c r="BM49">
        <f t="shared" si="32"/>
        <v>0</v>
      </c>
      <c r="BN49">
        <f t="shared" si="32"/>
        <v>0</v>
      </c>
      <c r="BO49">
        <f t="shared" si="32"/>
        <v>0</v>
      </c>
      <c r="BP49">
        <f t="shared" si="32"/>
        <v>0</v>
      </c>
      <c r="BQ49">
        <f t="shared" si="32"/>
        <v>0</v>
      </c>
      <c r="BR49">
        <f t="shared" si="32"/>
        <v>0</v>
      </c>
      <c r="BS49">
        <f t="shared" si="32"/>
        <v>0</v>
      </c>
      <c r="BT49">
        <f t="shared" ref="BT49:CB54" si="33">SUMIFS(BT$7:BT$16,$A$7:$A$16,$A49)</f>
        <v>0</v>
      </c>
      <c r="BU49">
        <f t="shared" si="33"/>
        <v>0</v>
      </c>
      <c r="BV49">
        <f t="shared" si="33"/>
        <v>0</v>
      </c>
      <c r="BW49">
        <f t="shared" si="33"/>
        <v>0</v>
      </c>
      <c r="BX49">
        <f t="shared" si="33"/>
        <v>0</v>
      </c>
      <c r="BY49">
        <f t="shared" si="33"/>
        <v>0</v>
      </c>
      <c r="BZ49">
        <f t="shared" si="33"/>
        <v>0</v>
      </c>
      <c r="CA49">
        <f t="shared" si="33"/>
        <v>0</v>
      </c>
      <c r="CB49">
        <f t="shared" si="33"/>
        <v>0</v>
      </c>
      <c r="CC49">
        <v>32</v>
      </c>
    </row>
    <row r="50" spans="1:81" x14ac:dyDescent="0.25">
      <c r="A50" t="s">
        <v>125</v>
      </c>
      <c r="B50">
        <f t="shared" si="26"/>
        <v>0</v>
      </c>
      <c r="C50">
        <f t="shared" si="26"/>
        <v>0</v>
      </c>
      <c r="D50">
        <f t="shared" si="26"/>
        <v>0</v>
      </c>
      <c r="E50">
        <f t="shared" si="26"/>
        <v>0</v>
      </c>
      <c r="F50">
        <f t="shared" si="26"/>
        <v>0</v>
      </c>
      <c r="G50">
        <f t="shared" si="26"/>
        <v>0</v>
      </c>
      <c r="H50">
        <f t="shared" si="26"/>
        <v>0</v>
      </c>
      <c r="I50">
        <f t="shared" si="26"/>
        <v>0</v>
      </c>
      <c r="J50">
        <f t="shared" si="26"/>
        <v>0</v>
      </c>
      <c r="K50">
        <f t="shared" si="26"/>
        <v>0</v>
      </c>
      <c r="L50">
        <f t="shared" si="27"/>
        <v>0</v>
      </c>
      <c r="M50">
        <f t="shared" si="27"/>
        <v>0</v>
      </c>
      <c r="N50">
        <f t="shared" si="27"/>
        <v>0</v>
      </c>
      <c r="O50">
        <f t="shared" si="27"/>
        <v>0</v>
      </c>
      <c r="P50">
        <f t="shared" si="27"/>
        <v>0</v>
      </c>
      <c r="Q50">
        <f t="shared" si="27"/>
        <v>0</v>
      </c>
      <c r="R50">
        <f t="shared" si="27"/>
        <v>0</v>
      </c>
      <c r="S50">
        <f t="shared" si="27"/>
        <v>0</v>
      </c>
      <c r="T50">
        <f t="shared" si="27"/>
        <v>0</v>
      </c>
      <c r="U50">
        <f t="shared" si="27"/>
        <v>0</v>
      </c>
      <c r="V50">
        <f t="shared" si="28"/>
        <v>0</v>
      </c>
      <c r="W50">
        <f t="shared" si="28"/>
        <v>0</v>
      </c>
      <c r="X50">
        <f t="shared" si="28"/>
        <v>0</v>
      </c>
      <c r="Y50">
        <f t="shared" si="28"/>
        <v>0</v>
      </c>
      <c r="Z50">
        <f t="shared" si="28"/>
        <v>0</v>
      </c>
      <c r="AA50">
        <f t="shared" si="28"/>
        <v>0</v>
      </c>
      <c r="AB50">
        <f t="shared" si="28"/>
        <v>0</v>
      </c>
      <c r="AC50">
        <f t="shared" si="28"/>
        <v>0</v>
      </c>
      <c r="AD50">
        <f t="shared" si="28"/>
        <v>0</v>
      </c>
      <c r="AE50">
        <f t="shared" si="28"/>
        <v>0</v>
      </c>
      <c r="AF50">
        <f t="shared" si="29"/>
        <v>0</v>
      </c>
      <c r="AG50">
        <f t="shared" si="29"/>
        <v>0</v>
      </c>
      <c r="AH50">
        <f t="shared" si="29"/>
        <v>0</v>
      </c>
      <c r="AI50">
        <f t="shared" si="29"/>
        <v>0</v>
      </c>
      <c r="AJ50">
        <f t="shared" si="29"/>
        <v>0</v>
      </c>
      <c r="AK50">
        <f t="shared" si="29"/>
        <v>0</v>
      </c>
      <c r="AL50">
        <f t="shared" si="29"/>
        <v>0</v>
      </c>
      <c r="AM50">
        <f t="shared" si="29"/>
        <v>0</v>
      </c>
      <c r="AN50">
        <f t="shared" si="29"/>
        <v>0</v>
      </c>
      <c r="AO50">
        <f t="shared" si="29"/>
        <v>0</v>
      </c>
      <c r="AP50">
        <f t="shared" si="30"/>
        <v>0</v>
      </c>
      <c r="AQ50">
        <f t="shared" si="30"/>
        <v>0</v>
      </c>
      <c r="AR50">
        <f t="shared" si="30"/>
        <v>0</v>
      </c>
      <c r="AS50">
        <f t="shared" si="30"/>
        <v>0</v>
      </c>
      <c r="AT50">
        <f t="shared" si="30"/>
        <v>0</v>
      </c>
      <c r="AU50">
        <f t="shared" si="30"/>
        <v>0</v>
      </c>
      <c r="AV50">
        <f t="shared" si="30"/>
        <v>0</v>
      </c>
      <c r="AW50">
        <f t="shared" si="30"/>
        <v>0</v>
      </c>
      <c r="AX50">
        <f t="shared" si="30"/>
        <v>0</v>
      </c>
      <c r="AY50">
        <f t="shared" si="30"/>
        <v>0</v>
      </c>
      <c r="AZ50">
        <f t="shared" si="31"/>
        <v>0</v>
      </c>
      <c r="BA50">
        <f t="shared" si="31"/>
        <v>0</v>
      </c>
      <c r="BB50">
        <f t="shared" si="31"/>
        <v>0</v>
      </c>
      <c r="BC50">
        <f t="shared" si="31"/>
        <v>0</v>
      </c>
      <c r="BD50">
        <f t="shared" si="31"/>
        <v>0</v>
      </c>
      <c r="BE50">
        <f t="shared" si="31"/>
        <v>0</v>
      </c>
      <c r="BF50">
        <f t="shared" si="31"/>
        <v>0</v>
      </c>
      <c r="BG50">
        <f t="shared" si="31"/>
        <v>0</v>
      </c>
      <c r="BH50">
        <f t="shared" si="31"/>
        <v>0</v>
      </c>
      <c r="BI50">
        <f t="shared" si="31"/>
        <v>0</v>
      </c>
      <c r="BJ50">
        <f t="shared" si="32"/>
        <v>0</v>
      </c>
      <c r="BK50">
        <f t="shared" si="32"/>
        <v>0</v>
      </c>
      <c r="BL50">
        <f t="shared" si="32"/>
        <v>0</v>
      </c>
      <c r="BM50">
        <f t="shared" si="32"/>
        <v>0</v>
      </c>
      <c r="BN50">
        <f t="shared" si="32"/>
        <v>0</v>
      </c>
      <c r="BO50">
        <f t="shared" si="32"/>
        <v>0</v>
      </c>
      <c r="BP50">
        <f t="shared" si="32"/>
        <v>0</v>
      </c>
      <c r="BQ50">
        <f t="shared" si="32"/>
        <v>0</v>
      </c>
      <c r="BR50">
        <f t="shared" si="32"/>
        <v>0</v>
      </c>
      <c r="BS50">
        <f t="shared" si="32"/>
        <v>0</v>
      </c>
      <c r="BT50">
        <f t="shared" si="33"/>
        <v>0</v>
      </c>
      <c r="BU50">
        <f t="shared" si="33"/>
        <v>0</v>
      </c>
      <c r="BV50">
        <f t="shared" si="33"/>
        <v>0</v>
      </c>
      <c r="BW50">
        <f t="shared" si="33"/>
        <v>0</v>
      </c>
      <c r="BX50">
        <f t="shared" si="33"/>
        <v>0</v>
      </c>
      <c r="BY50">
        <f t="shared" si="33"/>
        <v>0</v>
      </c>
      <c r="BZ50">
        <f t="shared" si="33"/>
        <v>0</v>
      </c>
      <c r="CA50">
        <f t="shared" si="33"/>
        <v>0</v>
      </c>
      <c r="CB50">
        <f t="shared" si="33"/>
        <v>0</v>
      </c>
      <c r="CC50">
        <v>33</v>
      </c>
    </row>
    <row r="51" spans="1:81" x14ac:dyDescent="0.25">
      <c r="A51" t="s">
        <v>126</v>
      </c>
      <c r="B51">
        <f t="shared" si="26"/>
        <v>0</v>
      </c>
      <c r="C51">
        <f t="shared" si="26"/>
        <v>0</v>
      </c>
      <c r="D51">
        <f t="shared" si="26"/>
        <v>0</v>
      </c>
      <c r="E51">
        <f t="shared" si="26"/>
        <v>0</v>
      </c>
      <c r="F51">
        <f t="shared" si="26"/>
        <v>0</v>
      </c>
      <c r="G51">
        <f t="shared" si="26"/>
        <v>0</v>
      </c>
      <c r="H51">
        <f t="shared" si="26"/>
        <v>0</v>
      </c>
      <c r="I51">
        <f t="shared" si="26"/>
        <v>0</v>
      </c>
      <c r="J51">
        <f t="shared" si="26"/>
        <v>0</v>
      </c>
      <c r="K51">
        <f t="shared" si="26"/>
        <v>0</v>
      </c>
      <c r="L51">
        <f t="shared" si="27"/>
        <v>0</v>
      </c>
      <c r="M51">
        <f t="shared" si="27"/>
        <v>0</v>
      </c>
      <c r="N51">
        <f t="shared" si="27"/>
        <v>0</v>
      </c>
      <c r="O51">
        <f t="shared" si="27"/>
        <v>0</v>
      </c>
      <c r="P51">
        <f t="shared" si="27"/>
        <v>0</v>
      </c>
      <c r="Q51">
        <f t="shared" si="27"/>
        <v>0</v>
      </c>
      <c r="R51">
        <f t="shared" si="27"/>
        <v>0</v>
      </c>
      <c r="S51">
        <f t="shared" si="27"/>
        <v>0</v>
      </c>
      <c r="T51">
        <f t="shared" si="27"/>
        <v>0</v>
      </c>
      <c r="U51">
        <f t="shared" si="27"/>
        <v>0</v>
      </c>
      <c r="V51">
        <f t="shared" si="28"/>
        <v>0</v>
      </c>
      <c r="W51">
        <f t="shared" si="28"/>
        <v>0</v>
      </c>
      <c r="X51">
        <f t="shared" si="28"/>
        <v>0</v>
      </c>
      <c r="Y51">
        <f t="shared" si="28"/>
        <v>0</v>
      </c>
      <c r="Z51">
        <f t="shared" si="28"/>
        <v>0</v>
      </c>
      <c r="AA51">
        <f t="shared" si="28"/>
        <v>0</v>
      </c>
      <c r="AB51">
        <f t="shared" si="28"/>
        <v>0</v>
      </c>
      <c r="AC51">
        <f t="shared" si="28"/>
        <v>0</v>
      </c>
      <c r="AD51">
        <f t="shared" si="28"/>
        <v>0</v>
      </c>
      <c r="AE51">
        <f t="shared" si="28"/>
        <v>0</v>
      </c>
      <c r="AF51">
        <f t="shared" si="29"/>
        <v>0</v>
      </c>
      <c r="AG51">
        <f t="shared" si="29"/>
        <v>0</v>
      </c>
      <c r="AH51">
        <f t="shared" si="29"/>
        <v>0</v>
      </c>
      <c r="AI51">
        <f t="shared" si="29"/>
        <v>0</v>
      </c>
      <c r="AJ51">
        <f t="shared" si="29"/>
        <v>0</v>
      </c>
      <c r="AK51">
        <f t="shared" si="29"/>
        <v>0</v>
      </c>
      <c r="AL51">
        <f t="shared" si="29"/>
        <v>0</v>
      </c>
      <c r="AM51">
        <f t="shared" si="29"/>
        <v>0</v>
      </c>
      <c r="AN51">
        <f t="shared" si="29"/>
        <v>0</v>
      </c>
      <c r="AO51">
        <f t="shared" si="29"/>
        <v>0</v>
      </c>
      <c r="AP51">
        <f t="shared" si="30"/>
        <v>0</v>
      </c>
      <c r="AQ51">
        <f t="shared" si="30"/>
        <v>0</v>
      </c>
      <c r="AR51">
        <f t="shared" si="30"/>
        <v>0</v>
      </c>
      <c r="AS51">
        <f t="shared" si="30"/>
        <v>0</v>
      </c>
      <c r="AT51">
        <f t="shared" si="30"/>
        <v>0</v>
      </c>
      <c r="AU51">
        <f t="shared" si="30"/>
        <v>0</v>
      </c>
      <c r="AV51">
        <f t="shared" si="30"/>
        <v>0</v>
      </c>
      <c r="AW51">
        <f t="shared" si="30"/>
        <v>0</v>
      </c>
      <c r="AX51">
        <f t="shared" si="30"/>
        <v>0</v>
      </c>
      <c r="AY51">
        <f t="shared" si="30"/>
        <v>0</v>
      </c>
      <c r="AZ51">
        <f t="shared" si="31"/>
        <v>0</v>
      </c>
      <c r="BA51">
        <f t="shared" si="31"/>
        <v>0</v>
      </c>
      <c r="BB51">
        <f t="shared" si="31"/>
        <v>0</v>
      </c>
      <c r="BC51">
        <f t="shared" si="31"/>
        <v>0</v>
      </c>
      <c r="BD51">
        <f t="shared" si="31"/>
        <v>0</v>
      </c>
      <c r="BE51">
        <f t="shared" si="31"/>
        <v>0</v>
      </c>
      <c r="BF51">
        <f t="shared" si="31"/>
        <v>0</v>
      </c>
      <c r="BG51">
        <f t="shared" si="31"/>
        <v>0</v>
      </c>
      <c r="BH51">
        <f t="shared" si="31"/>
        <v>0</v>
      </c>
      <c r="BI51">
        <f t="shared" si="31"/>
        <v>0</v>
      </c>
      <c r="BJ51">
        <f t="shared" si="32"/>
        <v>0</v>
      </c>
      <c r="BK51">
        <f t="shared" si="32"/>
        <v>0</v>
      </c>
      <c r="BL51">
        <f t="shared" si="32"/>
        <v>0</v>
      </c>
      <c r="BM51">
        <f t="shared" si="32"/>
        <v>0</v>
      </c>
      <c r="BN51">
        <f t="shared" si="32"/>
        <v>0</v>
      </c>
      <c r="BO51">
        <f t="shared" si="32"/>
        <v>0</v>
      </c>
      <c r="BP51">
        <f t="shared" si="32"/>
        <v>0</v>
      </c>
      <c r="BQ51">
        <f t="shared" si="32"/>
        <v>0</v>
      </c>
      <c r="BR51">
        <f t="shared" si="32"/>
        <v>0</v>
      </c>
      <c r="BS51">
        <f t="shared" si="32"/>
        <v>0</v>
      </c>
      <c r="BT51">
        <f t="shared" si="33"/>
        <v>0</v>
      </c>
      <c r="BU51">
        <f t="shared" si="33"/>
        <v>0</v>
      </c>
      <c r="BV51">
        <f t="shared" si="33"/>
        <v>0</v>
      </c>
      <c r="BW51">
        <f t="shared" si="33"/>
        <v>0</v>
      </c>
      <c r="BX51">
        <f t="shared" si="33"/>
        <v>0</v>
      </c>
      <c r="BY51">
        <f t="shared" si="33"/>
        <v>0</v>
      </c>
      <c r="BZ51">
        <f t="shared" si="33"/>
        <v>0</v>
      </c>
      <c r="CA51">
        <f t="shared" si="33"/>
        <v>0</v>
      </c>
      <c r="CB51">
        <f t="shared" si="33"/>
        <v>0</v>
      </c>
      <c r="CC51">
        <v>34</v>
      </c>
    </row>
    <row r="52" spans="1:81" x14ac:dyDescent="0.25">
      <c r="A52" t="s">
        <v>127</v>
      </c>
      <c r="B52">
        <f t="shared" si="26"/>
        <v>0</v>
      </c>
      <c r="C52">
        <f t="shared" si="26"/>
        <v>0</v>
      </c>
      <c r="D52">
        <f t="shared" si="26"/>
        <v>0</v>
      </c>
      <c r="E52">
        <f t="shared" si="26"/>
        <v>0</v>
      </c>
      <c r="F52">
        <f t="shared" si="26"/>
        <v>0</v>
      </c>
      <c r="G52">
        <f t="shared" si="26"/>
        <v>0</v>
      </c>
      <c r="H52">
        <f t="shared" si="26"/>
        <v>0</v>
      </c>
      <c r="I52">
        <f t="shared" si="26"/>
        <v>0</v>
      </c>
      <c r="J52">
        <f t="shared" si="26"/>
        <v>0</v>
      </c>
      <c r="K52">
        <f t="shared" si="26"/>
        <v>0</v>
      </c>
      <c r="L52">
        <f t="shared" si="27"/>
        <v>0</v>
      </c>
      <c r="M52">
        <f t="shared" si="27"/>
        <v>0</v>
      </c>
      <c r="N52">
        <f t="shared" si="27"/>
        <v>0</v>
      </c>
      <c r="O52">
        <f t="shared" si="27"/>
        <v>0</v>
      </c>
      <c r="P52">
        <f t="shared" si="27"/>
        <v>0</v>
      </c>
      <c r="Q52">
        <f t="shared" si="27"/>
        <v>0</v>
      </c>
      <c r="R52">
        <f t="shared" si="27"/>
        <v>0</v>
      </c>
      <c r="S52">
        <f t="shared" si="27"/>
        <v>0</v>
      </c>
      <c r="T52">
        <f t="shared" si="27"/>
        <v>0</v>
      </c>
      <c r="U52">
        <f t="shared" si="27"/>
        <v>0</v>
      </c>
      <c r="V52">
        <f t="shared" si="28"/>
        <v>0</v>
      </c>
      <c r="W52">
        <f t="shared" si="28"/>
        <v>0</v>
      </c>
      <c r="X52">
        <f t="shared" si="28"/>
        <v>0</v>
      </c>
      <c r="Y52">
        <f t="shared" si="28"/>
        <v>0</v>
      </c>
      <c r="Z52">
        <f t="shared" si="28"/>
        <v>0</v>
      </c>
      <c r="AA52">
        <f t="shared" si="28"/>
        <v>0</v>
      </c>
      <c r="AB52">
        <f t="shared" si="28"/>
        <v>0</v>
      </c>
      <c r="AC52">
        <f t="shared" si="28"/>
        <v>0</v>
      </c>
      <c r="AD52">
        <f t="shared" si="28"/>
        <v>0</v>
      </c>
      <c r="AE52">
        <f t="shared" si="28"/>
        <v>0</v>
      </c>
      <c r="AF52">
        <f t="shared" si="29"/>
        <v>0</v>
      </c>
      <c r="AG52">
        <f t="shared" si="29"/>
        <v>0</v>
      </c>
      <c r="AH52">
        <f t="shared" si="29"/>
        <v>0</v>
      </c>
      <c r="AI52">
        <f t="shared" si="29"/>
        <v>0</v>
      </c>
      <c r="AJ52">
        <f t="shared" si="29"/>
        <v>0</v>
      </c>
      <c r="AK52">
        <f t="shared" si="29"/>
        <v>0</v>
      </c>
      <c r="AL52">
        <f t="shared" si="29"/>
        <v>0</v>
      </c>
      <c r="AM52">
        <f t="shared" si="29"/>
        <v>0</v>
      </c>
      <c r="AN52">
        <f t="shared" si="29"/>
        <v>0</v>
      </c>
      <c r="AO52">
        <f t="shared" si="29"/>
        <v>0</v>
      </c>
      <c r="AP52">
        <f t="shared" si="30"/>
        <v>0</v>
      </c>
      <c r="AQ52">
        <f t="shared" si="30"/>
        <v>0</v>
      </c>
      <c r="AR52">
        <f t="shared" si="30"/>
        <v>0</v>
      </c>
      <c r="AS52">
        <f t="shared" si="30"/>
        <v>0</v>
      </c>
      <c r="AT52">
        <f t="shared" si="30"/>
        <v>0</v>
      </c>
      <c r="AU52">
        <f t="shared" si="30"/>
        <v>0</v>
      </c>
      <c r="AV52">
        <f t="shared" si="30"/>
        <v>0</v>
      </c>
      <c r="AW52">
        <f t="shared" si="30"/>
        <v>0</v>
      </c>
      <c r="AX52">
        <f t="shared" si="30"/>
        <v>0</v>
      </c>
      <c r="AY52">
        <f t="shared" si="30"/>
        <v>0</v>
      </c>
      <c r="AZ52">
        <f t="shared" si="31"/>
        <v>0</v>
      </c>
      <c r="BA52">
        <f t="shared" si="31"/>
        <v>0</v>
      </c>
      <c r="BB52">
        <f t="shared" si="31"/>
        <v>0</v>
      </c>
      <c r="BC52">
        <f t="shared" si="31"/>
        <v>0</v>
      </c>
      <c r="BD52">
        <f t="shared" si="31"/>
        <v>0</v>
      </c>
      <c r="BE52">
        <f t="shared" si="31"/>
        <v>0</v>
      </c>
      <c r="BF52">
        <f t="shared" si="31"/>
        <v>0</v>
      </c>
      <c r="BG52">
        <f t="shared" si="31"/>
        <v>0</v>
      </c>
      <c r="BH52">
        <f t="shared" si="31"/>
        <v>0</v>
      </c>
      <c r="BI52">
        <f t="shared" si="31"/>
        <v>0</v>
      </c>
      <c r="BJ52">
        <f t="shared" si="32"/>
        <v>0</v>
      </c>
      <c r="BK52">
        <f t="shared" si="32"/>
        <v>0</v>
      </c>
      <c r="BL52">
        <f t="shared" si="32"/>
        <v>0</v>
      </c>
      <c r="BM52">
        <f t="shared" si="32"/>
        <v>0</v>
      </c>
      <c r="BN52">
        <f t="shared" si="32"/>
        <v>0</v>
      </c>
      <c r="BO52">
        <f t="shared" si="32"/>
        <v>0</v>
      </c>
      <c r="BP52">
        <f t="shared" si="32"/>
        <v>0</v>
      </c>
      <c r="BQ52">
        <f t="shared" si="32"/>
        <v>0</v>
      </c>
      <c r="BR52">
        <f t="shared" si="32"/>
        <v>0</v>
      </c>
      <c r="BS52">
        <f t="shared" si="32"/>
        <v>0</v>
      </c>
      <c r="BT52">
        <f t="shared" si="33"/>
        <v>0</v>
      </c>
      <c r="BU52">
        <f t="shared" si="33"/>
        <v>0</v>
      </c>
      <c r="BV52">
        <f t="shared" si="33"/>
        <v>0</v>
      </c>
      <c r="BW52">
        <f t="shared" si="33"/>
        <v>0</v>
      </c>
      <c r="BX52">
        <f t="shared" si="33"/>
        <v>0</v>
      </c>
      <c r="BY52">
        <f t="shared" si="33"/>
        <v>0</v>
      </c>
      <c r="BZ52">
        <f t="shared" si="33"/>
        <v>0</v>
      </c>
      <c r="CA52">
        <f t="shared" si="33"/>
        <v>0</v>
      </c>
      <c r="CB52">
        <f t="shared" si="33"/>
        <v>0</v>
      </c>
      <c r="CC52">
        <v>35</v>
      </c>
    </row>
    <row r="53" spans="1:81" x14ac:dyDescent="0.25">
      <c r="A53" t="s">
        <v>154</v>
      </c>
      <c r="B53">
        <f t="shared" si="26"/>
        <v>0</v>
      </c>
      <c r="C53">
        <f t="shared" si="26"/>
        <v>0</v>
      </c>
      <c r="D53">
        <f t="shared" si="26"/>
        <v>0</v>
      </c>
      <c r="E53">
        <f t="shared" si="26"/>
        <v>0</v>
      </c>
      <c r="F53">
        <f t="shared" si="26"/>
        <v>0</v>
      </c>
      <c r="G53">
        <f t="shared" si="26"/>
        <v>0</v>
      </c>
      <c r="H53">
        <f t="shared" si="26"/>
        <v>0</v>
      </c>
      <c r="I53">
        <f t="shared" si="26"/>
        <v>0</v>
      </c>
      <c r="J53">
        <f t="shared" si="26"/>
        <v>0</v>
      </c>
      <c r="K53">
        <f t="shared" si="26"/>
        <v>0</v>
      </c>
      <c r="L53">
        <f t="shared" si="27"/>
        <v>0</v>
      </c>
      <c r="M53">
        <f t="shared" si="27"/>
        <v>0</v>
      </c>
      <c r="N53">
        <f t="shared" si="27"/>
        <v>0</v>
      </c>
      <c r="O53">
        <f t="shared" si="27"/>
        <v>0</v>
      </c>
      <c r="P53">
        <f t="shared" si="27"/>
        <v>0</v>
      </c>
      <c r="Q53">
        <f t="shared" si="27"/>
        <v>0</v>
      </c>
      <c r="R53">
        <f t="shared" si="27"/>
        <v>0</v>
      </c>
      <c r="S53">
        <f t="shared" si="27"/>
        <v>0</v>
      </c>
      <c r="T53">
        <f t="shared" si="27"/>
        <v>0</v>
      </c>
      <c r="U53">
        <f t="shared" si="27"/>
        <v>0</v>
      </c>
      <c r="V53">
        <f t="shared" si="28"/>
        <v>0</v>
      </c>
      <c r="W53">
        <f t="shared" si="28"/>
        <v>0</v>
      </c>
      <c r="X53">
        <f t="shared" si="28"/>
        <v>0</v>
      </c>
      <c r="Y53">
        <f t="shared" si="28"/>
        <v>0</v>
      </c>
      <c r="Z53">
        <f t="shared" si="28"/>
        <v>0</v>
      </c>
      <c r="AA53">
        <f t="shared" si="28"/>
        <v>0</v>
      </c>
      <c r="AB53">
        <f t="shared" si="28"/>
        <v>0</v>
      </c>
      <c r="AC53">
        <f t="shared" si="28"/>
        <v>0</v>
      </c>
      <c r="AD53">
        <f t="shared" si="28"/>
        <v>0</v>
      </c>
      <c r="AE53">
        <f t="shared" si="28"/>
        <v>0</v>
      </c>
      <c r="AF53">
        <f t="shared" si="29"/>
        <v>0</v>
      </c>
      <c r="AG53">
        <f t="shared" si="29"/>
        <v>0</v>
      </c>
      <c r="AH53">
        <f t="shared" si="29"/>
        <v>0</v>
      </c>
      <c r="AI53">
        <f t="shared" si="29"/>
        <v>0</v>
      </c>
      <c r="AJ53">
        <f t="shared" si="29"/>
        <v>0</v>
      </c>
      <c r="AK53">
        <f t="shared" si="29"/>
        <v>0</v>
      </c>
      <c r="AL53">
        <f t="shared" si="29"/>
        <v>0</v>
      </c>
      <c r="AM53">
        <f t="shared" si="29"/>
        <v>0</v>
      </c>
      <c r="AN53">
        <f t="shared" si="29"/>
        <v>0</v>
      </c>
      <c r="AO53">
        <f t="shared" si="29"/>
        <v>0</v>
      </c>
      <c r="AP53">
        <f t="shared" si="30"/>
        <v>0</v>
      </c>
      <c r="AQ53">
        <f t="shared" si="30"/>
        <v>0</v>
      </c>
      <c r="AR53">
        <f t="shared" si="30"/>
        <v>0</v>
      </c>
      <c r="AS53">
        <f t="shared" si="30"/>
        <v>0</v>
      </c>
      <c r="AT53">
        <f t="shared" si="30"/>
        <v>0</v>
      </c>
      <c r="AU53">
        <f t="shared" si="30"/>
        <v>0</v>
      </c>
      <c r="AV53">
        <f t="shared" si="30"/>
        <v>0</v>
      </c>
      <c r="AW53">
        <f t="shared" si="30"/>
        <v>0</v>
      </c>
      <c r="AX53">
        <f t="shared" si="30"/>
        <v>0</v>
      </c>
      <c r="AY53">
        <f t="shared" si="30"/>
        <v>0</v>
      </c>
      <c r="AZ53">
        <f t="shared" si="31"/>
        <v>0</v>
      </c>
      <c r="BA53">
        <f t="shared" si="31"/>
        <v>0</v>
      </c>
      <c r="BB53">
        <f t="shared" si="31"/>
        <v>0</v>
      </c>
      <c r="BC53">
        <f t="shared" si="31"/>
        <v>0</v>
      </c>
      <c r="BD53">
        <f t="shared" si="31"/>
        <v>0</v>
      </c>
      <c r="BE53">
        <f t="shared" si="31"/>
        <v>0</v>
      </c>
      <c r="BF53">
        <f t="shared" si="31"/>
        <v>0</v>
      </c>
      <c r="BG53">
        <f t="shared" si="31"/>
        <v>0</v>
      </c>
      <c r="BH53">
        <f t="shared" si="31"/>
        <v>0</v>
      </c>
      <c r="BI53">
        <f t="shared" si="31"/>
        <v>0</v>
      </c>
      <c r="BJ53">
        <f t="shared" si="32"/>
        <v>0</v>
      </c>
      <c r="BK53">
        <f t="shared" si="32"/>
        <v>0</v>
      </c>
      <c r="BL53">
        <f t="shared" si="32"/>
        <v>0</v>
      </c>
      <c r="BM53">
        <f t="shared" si="32"/>
        <v>0</v>
      </c>
      <c r="BN53">
        <f t="shared" si="32"/>
        <v>0</v>
      </c>
      <c r="BO53">
        <f t="shared" si="32"/>
        <v>0</v>
      </c>
      <c r="BP53">
        <f t="shared" si="32"/>
        <v>0</v>
      </c>
      <c r="BQ53">
        <f t="shared" si="32"/>
        <v>0</v>
      </c>
      <c r="BR53">
        <f t="shared" si="32"/>
        <v>0</v>
      </c>
      <c r="BS53">
        <f t="shared" si="32"/>
        <v>0</v>
      </c>
      <c r="BT53">
        <f t="shared" si="33"/>
        <v>0</v>
      </c>
      <c r="BU53">
        <f t="shared" si="33"/>
        <v>0</v>
      </c>
      <c r="BV53">
        <f t="shared" si="33"/>
        <v>0</v>
      </c>
      <c r="BW53">
        <f t="shared" si="33"/>
        <v>0</v>
      </c>
      <c r="BX53">
        <f t="shared" si="33"/>
        <v>0</v>
      </c>
      <c r="BY53">
        <f t="shared" si="33"/>
        <v>0</v>
      </c>
      <c r="BZ53">
        <f t="shared" si="33"/>
        <v>0</v>
      </c>
      <c r="CA53">
        <f t="shared" si="33"/>
        <v>0</v>
      </c>
      <c r="CB53">
        <f t="shared" si="33"/>
        <v>0</v>
      </c>
      <c r="CC53">
        <v>36</v>
      </c>
    </row>
    <row r="54" spans="1:81" x14ac:dyDescent="0.25">
      <c r="A54" t="s">
        <v>470</v>
      </c>
      <c r="B54">
        <f t="shared" si="26"/>
        <v>0</v>
      </c>
      <c r="C54">
        <f t="shared" si="26"/>
        <v>0</v>
      </c>
      <c r="D54">
        <f t="shared" si="26"/>
        <v>0</v>
      </c>
      <c r="E54">
        <f t="shared" si="26"/>
        <v>0</v>
      </c>
      <c r="F54">
        <f t="shared" si="26"/>
        <v>0</v>
      </c>
      <c r="G54">
        <f t="shared" si="26"/>
        <v>0</v>
      </c>
      <c r="H54">
        <f t="shared" si="26"/>
        <v>0</v>
      </c>
      <c r="I54">
        <f t="shared" si="26"/>
        <v>0</v>
      </c>
      <c r="J54">
        <f t="shared" si="26"/>
        <v>0</v>
      </c>
      <c r="K54">
        <f t="shared" si="26"/>
        <v>0</v>
      </c>
      <c r="L54">
        <f t="shared" si="27"/>
        <v>0</v>
      </c>
      <c r="M54">
        <f t="shared" si="27"/>
        <v>0</v>
      </c>
      <c r="N54">
        <f t="shared" si="27"/>
        <v>0</v>
      </c>
      <c r="O54">
        <f t="shared" si="27"/>
        <v>0</v>
      </c>
      <c r="P54">
        <f t="shared" si="27"/>
        <v>0</v>
      </c>
      <c r="Q54">
        <f t="shared" si="27"/>
        <v>0</v>
      </c>
      <c r="R54">
        <f t="shared" si="27"/>
        <v>0</v>
      </c>
      <c r="S54">
        <f t="shared" si="27"/>
        <v>0</v>
      </c>
      <c r="T54">
        <f t="shared" si="27"/>
        <v>0</v>
      </c>
      <c r="U54">
        <f t="shared" si="27"/>
        <v>0</v>
      </c>
      <c r="V54">
        <f t="shared" si="28"/>
        <v>0</v>
      </c>
      <c r="W54">
        <f t="shared" si="28"/>
        <v>0</v>
      </c>
      <c r="X54">
        <f t="shared" si="28"/>
        <v>0</v>
      </c>
      <c r="Y54">
        <f t="shared" si="28"/>
        <v>0</v>
      </c>
      <c r="Z54">
        <f t="shared" si="28"/>
        <v>0</v>
      </c>
      <c r="AA54">
        <f t="shared" si="28"/>
        <v>0</v>
      </c>
      <c r="AB54">
        <f t="shared" si="28"/>
        <v>0</v>
      </c>
      <c r="AC54">
        <f t="shared" si="28"/>
        <v>0</v>
      </c>
      <c r="AD54">
        <f t="shared" si="28"/>
        <v>0</v>
      </c>
      <c r="AE54">
        <f t="shared" si="28"/>
        <v>0</v>
      </c>
      <c r="AF54">
        <f t="shared" si="29"/>
        <v>0</v>
      </c>
      <c r="AG54">
        <f t="shared" si="29"/>
        <v>0</v>
      </c>
      <c r="AH54">
        <f t="shared" si="29"/>
        <v>0</v>
      </c>
      <c r="AI54">
        <f t="shared" si="29"/>
        <v>0</v>
      </c>
      <c r="AJ54">
        <f t="shared" si="29"/>
        <v>0</v>
      </c>
      <c r="AK54">
        <f t="shared" si="29"/>
        <v>0</v>
      </c>
      <c r="AL54">
        <f t="shared" si="29"/>
        <v>0</v>
      </c>
      <c r="AM54">
        <f t="shared" si="29"/>
        <v>0</v>
      </c>
      <c r="AN54">
        <f t="shared" si="29"/>
        <v>0</v>
      </c>
      <c r="AO54">
        <f t="shared" si="29"/>
        <v>0</v>
      </c>
      <c r="AP54">
        <f t="shared" si="30"/>
        <v>0</v>
      </c>
      <c r="AQ54">
        <f t="shared" si="30"/>
        <v>0</v>
      </c>
      <c r="AR54">
        <f t="shared" si="30"/>
        <v>0</v>
      </c>
      <c r="AS54">
        <f t="shared" si="30"/>
        <v>0</v>
      </c>
      <c r="AT54">
        <f t="shared" si="30"/>
        <v>0</v>
      </c>
      <c r="AU54">
        <f t="shared" si="30"/>
        <v>0</v>
      </c>
      <c r="AV54">
        <f t="shared" si="30"/>
        <v>0</v>
      </c>
      <c r="AW54">
        <f t="shared" si="30"/>
        <v>0</v>
      </c>
      <c r="AX54">
        <f t="shared" si="30"/>
        <v>0</v>
      </c>
      <c r="AY54">
        <f t="shared" si="30"/>
        <v>0</v>
      </c>
      <c r="AZ54">
        <f t="shared" si="31"/>
        <v>0</v>
      </c>
      <c r="BA54">
        <f t="shared" si="31"/>
        <v>0</v>
      </c>
      <c r="BB54">
        <f t="shared" si="31"/>
        <v>0</v>
      </c>
      <c r="BC54">
        <f t="shared" si="31"/>
        <v>0</v>
      </c>
      <c r="BD54">
        <f t="shared" si="31"/>
        <v>0</v>
      </c>
      <c r="BE54">
        <f t="shared" si="31"/>
        <v>0</v>
      </c>
      <c r="BF54">
        <f t="shared" si="31"/>
        <v>0</v>
      </c>
      <c r="BG54">
        <f t="shared" si="31"/>
        <v>0</v>
      </c>
      <c r="BH54">
        <f t="shared" si="31"/>
        <v>0</v>
      </c>
      <c r="BI54">
        <f t="shared" si="31"/>
        <v>0</v>
      </c>
      <c r="BJ54">
        <f t="shared" si="32"/>
        <v>0</v>
      </c>
      <c r="BK54">
        <f t="shared" si="32"/>
        <v>0</v>
      </c>
      <c r="BL54">
        <f t="shared" si="32"/>
        <v>0</v>
      </c>
      <c r="BM54">
        <f t="shared" si="32"/>
        <v>0</v>
      </c>
      <c r="BN54">
        <f t="shared" si="32"/>
        <v>0</v>
      </c>
      <c r="BO54">
        <f t="shared" si="32"/>
        <v>0</v>
      </c>
      <c r="BP54">
        <f t="shared" si="32"/>
        <v>0</v>
      </c>
      <c r="BQ54">
        <f t="shared" si="32"/>
        <v>0</v>
      </c>
      <c r="BR54">
        <f t="shared" si="32"/>
        <v>0</v>
      </c>
      <c r="BS54">
        <f t="shared" si="32"/>
        <v>0</v>
      </c>
      <c r="BT54">
        <f t="shared" si="33"/>
        <v>0</v>
      </c>
      <c r="BU54">
        <f t="shared" si="33"/>
        <v>0</v>
      </c>
      <c r="BV54">
        <f t="shared" si="33"/>
        <v>0</v>
      </c>
      <c r="BW54">
        <f t="shared" si="33"/>
        <v>0</v>
      </c>
      <c r="BX54">
        <f t="shared" si="33"/>
        <v>0</v>
      </c>
      <c r="BY54">
        <f t="shared" si="33"/>
        <v>0</v>
      </c>
      <c r="BZ54">
        <f t="shared" si="33"/>
        <v>0</v>
      </c>
      <c r="CA54">
        <f t="shared" si="33"/>
        <v>0</v>
      </c>
      <c r="CB54">
        <f t="shared" si="33"/>
        <v>0</v>
      </c>
      <c r="CC54">
        <v>37</v>
      </c>
    </row>
    <row r="55" spans="1:81" x14ac:dyDescent="0.25">
      <c r="CC55">
        <v>38</v>
      </c>
    </row>
    <row r="56" spans="1:81" x14ac:dyDescent="0.25">
      <c r="A56">
        <v>1</v>
      </c>
      <c r="B56">
        <v>2</v>
      </c>
      <c r="C56">
        <v>3</v>
      </c>
      <c r="D56">
        <v>4</v>
      </c>
      <c r="E56">
        <v>5</v>
      </c>
      <c r="F56">
        <v>6</v>
      </c>
      <c r="G56">
        <v>7</v>
      </c>
      <c r="H56">
        <v>8</v>
      </c>
      <c r="I56">
        <v>9</v>
      </c>
      <c r="J56">
        <v>10</v>
      </c>
      <c r="K56">
        <v>11</v>
      </c>
      <c r="L56">
        <v>12</v>
      </c>
      <c r="M56">
        <v>13</v>
      </c>
      <c r="N56">
        <v>14</v>
      </c>
      <c r="O56">
        <v>15</v>
      </c>
      <c r="P56">
        <v>16</v>
      </c>
      <c r="Q56">
        <v>17</v>
      </c>
      <c r="R56">
        <v>18</v>
      </c>
      <c r="S56">
        <v>19</v>
      </c>
      <c r="T56">
        <v>20</v>
      </c>
      <c r="U56">
        <v>21</v>
      </c>
      <c r="V56">
        <v>22</v>
      </c>
      <c r="W56">
        <v>23</v>
      </c>
      <c r="X56">
        <v>24</v>
      </c>
      <c r="Y56">
        <v>25</v>
      </c>
      <c r="Z56">
        <v>26</v>
      </c>
      <c r="AA56">
        <v>27</v>
      </c>
      <c r="AB56">
        <v>28</v>
      </c>
      <c r="AC56">
        <v>29</v>
      </c>
      <c r="AD56">
        <v>30</v>
      </c>
      <c r="AE56">
        <v>31</v>
      </c>
      <c r="AF56">
        <v>32</v>
      </c>
      <c r="AG56">
        <v>33</v>
      </c>
      <c r="AH56">
        <v>34</v>
      </c>
      <c r="AI56">
        <v>35</v>
      </c>
      <c r="AJ56">
        <v>36</v>
      </c>
      <c r="AK56">
        <v>37</v>
      </c>
      <c r="AL56">
        <v>38</v>
      </c>
      <c r="AM56">
        <v>39</v>
      </c>
      <c r="AN56">
        <v>40</v>
      </c>
      <c r="AO56">
        <v>41</v>
      </c>
      <c r="AP56">
        <v>42</v>
      </c>
      <c r="AQ56">
        <v>43</v>
      </c>
      <c r="AR56">
        <v>44</v>
      </c>
      <c r="AS56">
        <v>45</v>
      </c>
      <c r="AT56">
        <v>46</v>
      </c>
      <c r="AU56">
        <v>47</v>
      </c>
      <c r="AV56">
        <v>48</v>
      </c>
      <c r="AW56">
        <v>49</v>
      </c>
      <c r="AX56">
        <v>50</v>
      </c>
      <c r="AY56">
        <v>51</v>
      </c>
      <c r="AZ56">
        <v>52</v>
      </c>
      <c r="BA56">
        <v>53</v>
      </c>
      <c r="BB56">
        <v>54</v>
      </c>
      <c r="BC56">
        <v>55</v>
      </c>
      <c r="BD56">
        <v>56</v>
      </c>
      <c r="BE56">
        <v>57</v>
      </c>
      <c r="BF56">
        <v>58</v>
      </c>
      <c r="BG56">
        <v>59</v>
      </c>
      <c r="BH56">
        <v>60</v>
      </c>
      <c r="BI56">
        <v>61</v>
      </c>
      <c r="BJ56">
        <v>62</v>
      </c>
      <c r="BK56">
        <v>63</v>
      </c>
      <c r="BL56">
        <v>64</v>
      </c>
      <c r="BM56">
        <v>65</v>
      </c>
      <c r="BN56">
        <v>66</v>
      </c>
      <c r="BO56">
        <v>67</v>
      </c>
      <c r="BP56">
        <v>68</v>
      </c>
      <c r="BQ56">
        <v>69</v>
      </c>
      <c r="BR56">
        <v>70</v>
      </c>
      <c r="BS56">
        <v>71</v>
      </c>
      <c r="BT56">
        <v>72</v>
      </c>
      <c r="BU56">
        <v>73</v>
      </c>
      <c r="BV56">
        <v>74</v>
      </c>
      <c r="BW56">
        <v>75</v>
      </c>
      <c r="BX56">
        <v>75</v>
      </c>
      <c r="BY56">
        <v>76</v>
      </c>
      <c r="BZ56">
        <v>77</v>
      </c>
      <c r="CA56">
        <v>78</v>
      </c>
      <c r="CB56">
        <v>79</v>
      </c>
      <c r="CC56">
        <v>39</v>
      </c>
    </row>
  </sheetData>
  <conditionalFormatting sqref="B4:CB5">
    <cfRule type="cellIs" dxfId="0" priority="1" operator="lessThan">
      <formula>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B1836-B1E0-46FA-AD76-070274684E24}">
  <sheetPr>
    <tabColor rgb="FFFF0000"/>
  </sheetPr>
  <dimension ref="A1:CV42"/>
  <sheetViews>
    <sheetView workbookViewId="0">
      <pane xSplit="1" ySplit="1" topLeftCell="BO2" activePane="bottomRight" state="frozen"/>
      <selection pane="topRight" activeCell="B1" sqref="B1"/>
      <selection pane="bottomLeft" activeCell="A2" sqref="A2"/>
      <selection pane="bottomRight" activeCell="BV39" sqref="BV39"/>
    </sheetView>
  </sheetViews>
  <sheetFormatPr defaultRowHeight="15" x14ac:dyDescent="0.25"/>
  <cols>
    <col min="1" max="1" width="30.42578125" bestFit="1" customWidth="1"/>
    <col min="71" max="71" width="30.42578125" bestFit="1" customWidth="1"/>
    <col min="72" max="72" width="12" bestFit="1" customWidth="1"/>
    <col min="73" max="73" width="12.28515625" bestFit="1" customWidth="1"/>
    <col min="74" max="74" width="12" bestFit="1" customWidth="1"/>
    <col min="75" max="75" width="12.42578125" bestFit="1" customWidth="1"/>
    <col min="76" max="76" width="15.42578125" bestFit="1" customWidth="1"/>
    <col min="77" max="77" width="10.85546875" bestFit="1" customWidth="1"/>
    <col min="78" max="78" width="12" bestFit="1" customWidth="1"/>
    <col min="79" max="79" width="10.5703125" bestFit="1" customWidth="1"/>
    <col min="80" max="80" width="10" bestFit="1" customWidth="1"/>
    <col min="81" max="81" width="10.28515625" bestFit="1" customWidth="1"/>
    <col min="82" max="82" width="8.85546875" bestFit="1" customWidth="1"/>
    <col min="83" max="83" width="11.140625" bestFit="1" customWidth="1"/>
  </cols>
  <sheetData>
    <row r="1" spans="1:100" x14ac:dyDescent="0.25">
      <c r="B1" t="s">
        <v>152</v>
      </c>
      <c r="C1" t="s">
        <v>169</v>
      </c>
      <c r="D1" t="s">
        <v>284</v>
      </c>
      <c r="E1" t="s">
        <v>57</v>
      </c>
      <c r="F1" t="s">
        <v>247</v>
      </c>
      <c r="G1" t="s">
        <v>264</v>
      </c>
      <c r="H1" s="3" t="s">
        <v>191</v>
      </c>
      <c r="I1" s="3" t="s">
        <v>239</v>
      </c>
      <c r="J1" t="s">
        <v>244</v>
      </c>
      <c r="K1" t="s">
        <v>28</v>
      </c>
      <c r="L1" s="3" t="s">
        <v>46</v>
      </c>
      <c r="M1" s="3" t="s">
        <v>64</v>
      </c>
      <c r="N1" t="s">
        <v>43</v>
      </c>
      <c r="O1" t="s">
        <v>389</v>
      </c>
      <c r="P1" t="s">
        <v>390</v>
      </c>
      <c r="Q1" t="s">
        <v>72</v>
      </c>
      <c r="R1" t="s">
        <v>551</v>
      </c>
      <c r="S1" t="s">
        <v>38</v>
      </c>
      <c r="T1" t="s">
        <v>165</v>
      </c>
      <c r="U1" t="s">
        <v>258</v>
      </c>
      <c r="V1" t="s">
        <v>163</v>
      </c>
      <c r="W1" t="s">
        <v>161</v>
      </c>
      <c r="X1" t="s">
        <v>177</v>
      </c>
      <c r="Z1" s="3" t="s">
        <v>286</v>
      </c>
      <c r="AA1" s="3" t="s">
        <v>59</v>
      </c>
      <c r="AB1" s="3" t="s">
        <v>249</v>
      </c>
      <c r="AC1" s="3" t="s">
        <v>266</v>
      </c>
      <c r="AD1" t="s">
        <v>404</v>
      </c>
      <c r="AE1" t="s">
        <v>33</v>
      </c>
      <c r="AF1" t="s">
        <v>242</v>
      </c>
      <c r="AG1" s="3" t="s">
        <v>48</v>
      </c>
      <c r="AH1" s="3" t="s">
        <v>256</v>
      </c>
      <c r="AI1" t="s">
        <v>167</v>
      </c>
      <c r="AJ1" t="s">
        <v>148</v>
      </c>
      <c r="AK1" t="s">
        <v>251</v>
      </c>
      <c r="AL1" t="s">
        <v>260</v>
      </c>
      <c r="AM1" t="s">
        <v>142</v>
      </c>
      <c r="AN1" t="s">
        <v>553</v>
      </c>
      <c r="AO1" t="s">
        <v>245</v>
      </c>
      <c r="AP1" t="s">
        <v>415</v>
      </c>
      <c r="AQ1" t="s">
        <v>68</v>
      </c>
      <c r="AR1" s="9" t="s">
        <v>219</v>
      </c>
      <c r="AS1" t="s">
        <v>70</v>
      </c>
      <c r="AT1" s="9" t="s">
        <v>52</v>
      </c>
      <c r="AU1" t="s">
        <v>146</v>
      </c>
      <c r="AV1" t="s">
        <v>140</v>
      </c>
      <c r="AW1" t="s">
        <v>262</v>
      </c>
      <c r="AX1" t="s">
        <v>144</v>
      </c>
      <c r="AY1" t="s">
        <v>424</v>
      </c>
      <c r="AZ1" t="s">
        <v>425</v>
      </c>
      <c r="BA1" t="s">
        <v>426</v>
      </c>
      <c r="BB1" t="s">
        <v>427</v>
      </c>
      <c r="BC1" t="s">
        <v>428</v>
      </c>
      <c r="BD1" t="s">
        <v>429</v>
      </c>
      <c r="BE1" t="s">
        <v>430</v>
      </c>
      <c r="BF1" t="s">
        <v>431</v>
      </c>
      <c r="BG1" t="s">
        <v>432</v>
      </c>
      <c r="BH1" t="s">
        <v>433</v>
      </c>
      <c r="BI1" t="s">
        <v>434</v>
      </c>
      <c r="BJ1" t="s">
        <v>435</v>
      </c>
      <c r="BK1" t="s">
        <v>436</v>
      </c>
      <c r="BL1" t="s">
        <v>437</v>
      </c>
      <c r="BM1" t="s">
        <v>288</v>
      </c>
      <c r="BN1" t="s">
        <v>554</v>
      </c>
      <c r="BO1" t="s">
        <v>555</v>
      </c>
      <c r="BP1" t="s">
        <v>171</v>
      </c>
      <c r="BQ1" s="3" t="s">
        <v>203</v>
      </c>
      <c r="BR1" t="s">
        <v>270</v>
      </c>
      <c r="BT1" t="s">
        <v>185</v>
      </c>
      <c r="BU1" t="s">
        <v>189</v>
      </c>
      <c r="BV1" t="s">
        <v>54</v>
      </c>
      <c r="BW1" t="s">
        <v>237</v>
      </c>
      <c r="BX1" s="31" t="s">
        <v>235</v>
      </c>
      <c r="BY1" t="s">
        <v>226</v>
      </c>
      <c r="BZ1" s="31" t="s">
        <v>228</v>
      </c>
      <c r="CA1" t="s">
        <v>198</v>
      </c>
      <c r="CB1" t="s">
        <v>196</v>
      </c>
      <c r="CC1" t="s">
        <v>282</v>
      </c>
      <c r="CD1" t="s">
        <v>182</v>
      </c>
      <c r="CE1" t="s">
        <v>179</v>
      </c>
      <c r="CF1">
        <v>1</v>
      </c>
    </row>
    <row r="2" spans="1:100" x14ac:dyDescent="0.25">
      <c r="BX2" s="31"/>
      <c r="BZ2" s="31"/>
      <c r="CF2">
        <v>2</v>
      </c>
    </row>
    <row r="3" spans="1:100" x14ac:dyDescent="0.25">
      <c r="A3" t="s">
        <v>95</v>
      </c>
      <c r="B3">
        <f>PASTE_LANDINGS_DOC!C3</f>
        <v>2274.7460000000001</v>
      </c>
      <c r="C3">
        <f>PASTE_LANDINGS_DOC!D3</f>
        <v>10752.335000000001</v>
      </c>
      <c r="D3">
        <f>PASTE_LANDINGS_DOC!E3</f>
        <v>3230.4990000000003</v>
      </c>
      <c r="E3">
        <f>PASTE_LANDINGS_DOC!F3</f>
        <v>2653.05</v>
      </c>
      <c r="F3">
        <f>PASTE_LANDINGS_DOC!G3</f>
        <v>102.315</v>
      </c>
      <c r="G3">
        <f>PASTE_LANDINGS_DOC!H3</f>
        <v>0.247</v>
      </c>
      <c r="H3">
        <f>PASTE_LANDINGS_DOC!I3</f>
        <v>283.07300000000004</v>
      </c>
      <c r="I3">
        <f>PASTE_LANDINGS_DOC!J3</f>
        <v>6452.6939999999995</v>
      </c>
      <c r="J3">
        <f>PASTE_LANDINGS_DOC!K3</f>
        <v>0</v>
      </c>
      <c r="K3">
        <f>PASTE_LANDINGS_DOC!L3</f>
        <v>2113.415</v>
      </c>
      <c r="L3">
        <f>PASTE_LANDINGS_DOC!M3</f>
        <v>206.45899999999997</v>
      </c>
      <c r="M3">
        <f>PASTE_LANDINGS_DOC!N3</f>
        <v>51.003</v>
      </c>
      <c r="N3">
        <f>PASTE_LANDINGS_DOC!O3</f>
        <v>89.718000000000004</v>
      </c>
      <c r="O3">
        <f>PASTE_LANDINGS_DOC!P3</f>
        <v>1.482</v>
      </c>
      <c r="P3">
        <f>PASTE_LANDINGS_DOC!Q3</f>
        <v>0</v>
      </c>
      <c r="Q3">
        <f>PASTE_LANDINGS_DOC!R3</f>
        <v>248.46999999999997</v>
      </c>
      <c r="R3">
        <f>PASTE_LANDINGS_DOC!S3</f>
        <v>12.298000000000002</v>
      </c>
      <c r="S3">
        <f>PASTE_LANDINGS_DOC!T3</f>
        <v>1.6360000000000001</v>
      </c>
      <c r="T3">
        <f>PASTE_LANDINGS_DOC!U3</f>
        <v>42.441000000000003</v>
      </c>
      <c r="U3">
        <f>PASTE_LANDINGS_DOC!V3</f>
        <v>0</v>
      </c>
      <c r="V3">
        <f>PASTE_LANDINGS_DOC!W3</f>
        <v>40.616</v>
      </c>
      <c r="W3">
        <f>PASTE_LANDINGS_DOC!X3</f>
        <v>519.96799999999996</v>
      </c>
      <c r="X3">
        <f>PASTE_LANDINGS_DOC!Y3</f>
        <v>2570.471</v>
      </c>
      <c r="Y3">
        <f>PASTE_LANDINGS_DOC!Z3</f>
        <v>753.31500000000005</v>
      </c>
      <c r="Z3">
        <f>PASTE_LANDINGS_DOC!AA3</f>
        <v>92.32</v>
      </c>
      <c r="AA3">
        <f>PASTE_LANDINGS_DOC!AB3</f>
        <v>746.68200000000002</v>
      </c>
      <c r="AB3">
        <f>PASTE_LANDINGS_DOC!AC3</f>
        <v>10.128</v>
      </c>
      <c r="AC3">
        <f>PASTE_LANDINGS_DOC!AD3</f>
        <v>0.86499999999999999</v>
      </c>
      <c r="AD3">
        <f>PASTE_LANDINGS_DOC!AE3</f>
        <v>107.83799999999999</v>
      </c>
      <c r="AE3">
        <f>PASTE_LANDINGS_DOC!AF3</f>
        <v>1687.1030000000001</v>
      </c>
      <c r="AF3">
        <f>PASTE_LANDINGS_DOC!AG3</f>
        <v>3558.6489999999999</v>
      </c>
      <c r="AG3">
        <f>PASTE_LANDINGS_DOC!AH3</f>
        <v>384.31799999999998</v>
      </c>
      <c r="AH3">
        <f>PASTE_LANDINGS_DOC!AI3</f>
        <v>4.07</v>
      </c>
      <c r="AI3">
        <f>PASTE_LANDINGS_DOC!AJ3</f>
        <v>206.495</v>
      </c>
      <c r="AJ3">
        <f>PASTE_LANDINGS_DOC!AK3</f>
        <v>625.94399999999996</v>
      </c>
      <c r="AK3">
        <f>PASTE_LANDINGS_DOC!AL3</f>
        <v>297.58300000000003</v>
      </c>
      <c r="AL3">
        <f>PASTE_LANDINGS_DOC!AM3</f>
        <v>0.47399999999999998</v>
      </c>
      <c r="AM3">
        <f>PASTE_LANDINGS_DOC!AN3</f>
        <v>86.4</v>
      </c>
      <c r="AN3">
        <f>PASTE_LANDINGS_DOC!AO3</f>
        <v>16.706</v>
      </c>
      <c r="AO3">
        <f>PASTE_LANDINGS_DOC!AP3</f>
        <v>118.14100000000001</v>
      </c>
      <c r="AP3">
        <f>PASTE_LANDINGS_DOC!AQ3</f>
        <v>0</v>
      </c>
      <c r="AQ3">
        <f>PASTE_LANDINGS_DOC!AR3</f>
        <v>27.385000000000002</v>
      </c>
      <c r="AR3">
        <f>PASTE_LANDINGS_DOC!AS3</f>
        <v>669.66</v>
      </c>
      <c r="AS3">
        <f>PASTE_LANDINGS_DOC!AT3</f>
        <v>124.96899999999999</v>
      </c>
      <c r="AT3">
        <f>PASTE_LANDINGS_DOC!AU3</f>
        <v>343.28199999999998</v>
      </c>
      <c r="AU3">
        <f>PASTE_LANDINGS_DOC!AV3</f>
        <v>47.113999999999997</v>
      </c>
      <c r="AV3">
        <f>PASTE_LANDINGS_DOC!AW3</f>
        <v>0</v>
      </c>
      <c r="AW3">
        <f>PASTE_LANDINGS_DOC!AX3</f>
        <v>22.33</v>
      </c>
      <c r="AX3">
        <f>PASTE_LANDINGS_DOC!AY3</f>
        <v>2374.3470000000002</v>
      </c>
      <c r="AY3">
        <f>PASTE_LANDINGS_DOC!AZ3</f>
        <v>0</v>
      </c>
      <c r="AZ3">
        <f>PASTE_LANDINGS_DOC!BA3</f>
        <v>0</v>
      </c>
      <c r="BA3">
        <f>PASTE_LANDINGS_DOC!BB3</f>
        <v>0</v>
      </c>
      <c r="BB3">
        <f>PASTE_LANDINGS_DOC!BC3</f>
        <v>0</v>
      </c>
      <c r="BC3">
        <f>PASTE_LANDINGS_DOC!BD3</f>
        <v>0</v>
      </c>
      <c r="BD3">
        <f>PASTE_LANDINGS_DOC!BE3</f>
        <v>0</v>
      </c>
      <c r="BE3">
        <f>PASTE_LANDINGS_DOC!BF3</f>
        <v>1.0229999999999999</v>
      </c>
      <c r="BF3">
        <f>PASTE_LANDINGS_DOC!BG3</f>
        <v>149.47999999999999</v>
      </c>
      <c r="BG3">
        <f>PASTE_LANDINGS_DOC!BH3</f>
        <v>0</v>
      </c>
      <c r="BH3">
        <f>PASTE_LANDINGS_DOC!BI3</f>
        <v>0</v>
      </c>
      <c r="BI3">
        <f>PASTE_LANDINGS_DOC!BJ3</f>
        <v>0</v>
      </c>
      <c r="BJ3">
        <f>PASTE_LANDINGS_DOC!BK3</f>
        <v>0</v>
      </c>
      <c r="BK3">
        <f>PASTE_LANDINGS_DOC!BL3</f>
        <v>0</v>
      </c>
      <c r="BL3">
        <f>PASTE_LANDINGS_DOC!BM3</f>
        <v>0</v>
      </c>
      <c r="BM3">
        <f>PASTE_LANDINGS_DOC!BN3</f>
        <v>13.888</v>
      </c>
      <c r="BN3">
        <f>PASTE_LANDINGS_DOC!BO3</f>
        <v>843.83699999999999</v>
      </c>
      <c r="BO3">
        <f>PASTE_LANDINGS_DOC!BP3</f>
        <v>1901.87</v>
      </c>
      <c r="BP3">
        <f>BN3+Y3</f>
        <v>1597.152</v>
      </c>
      <c r="BQ3">
        <f>N3+Q3</f>
        <v>338.18799999999999</v>
      </c>
      <c r="BR3">
        <f>R3+S3</f>
        <v>13.934000000000001</v>
      </c>
      <c r="BS3" t="s">
        <v>95</v>
      </c>
      <c r="BT3">
        <f>PASTE_LANDINGS_DOC!BR3</f>
        <v>20917.827499999999</v>
      </c>
      <c r="BU3">
        <f>PASTE_LANDINGS_DOC!BS3</f>
        <v>19.664999999999999</v>
      </c>
      <c r="BV3">
        <f>PASTE_LANDINGS_DOC!BT3</f>
        <v>38431.022704218165</v>
      </c>
      <c r="BW3">
        <f>PASTE_LANDINGS_DOC!BU3</f>
        <v>33784.138704218167</v>
      </c>
      <c r="BX3" s="31">
        <f>PASTE_LANDINGS_DOC!CV3</f>
        <v>1.903</v>
      </c>
      <c r="BY3">
        <f>PASTE_LANDINGS_DOC!BV3</f>
        <v>10.613595781840003</v>
      </c>
      <c r="BZ3" s="31">
        <f>PASTE_LANDINGS_DOC!CW3</f>
        <v>0</v>
      </c>
      <c r="CA3">
        <f>PASTE_LANDINGS_DOC!BW3</f>
        <v>0</v>
      </c>
      <c r="CB3">
        <f>PASTE_LANDINGS_DOC!BX3</f>
        <v>80.470500000000001</v>
      </c>
      <c r="CC3">
        <f>PASTE_LANDINGS_DOC!BY3</f>
        <v>15953.382</v>
      </c>
      <c r="CD3">
        <f>PASTE_LANDINGS_DOC!BZ3</f>
        <v>1272.1610000000001</v>
      </c>
      <c r="CE3">
        <f>PASTE_LANDINGS_DOC!CA3</f>
        <v>0</v>
      </c>
      <c r="CF3">
        <v>3</v>
      </c>
      <c r="CV3">
        <v>1.903</v>
      </c>
    </row>
    <row r="4" spans="1:100" x14ac:dyDescent="0.25">
      <c r="A4" t="s">
        <v>96</v>
      </c>
      <c r="B4">
        <f>PASTE_LANDINGS_DOC!C4</f>
        <v>720.11300000000006</v>
      </c>
      <c r="C4">
        <f>PASTE_LANDINGS_DOC!D4</f>
        <v>2402.674</v>
      </c>
      <c r="D4">
        <f>PASTE_LANDINGS_DOC!E4</f>
        <v>592.16700000000003</v>
      </c>
      <c r="E4">
        <f>PASTE_LANDINGS_DOC!F4</f>
        <v>801.68799999999999</v>
      </c>
      <c r="F4">
        <f>PASTE_LANDINGS_DOC!G4</f>
        <v>21.943000000000001</v>
      </c>
      <c r="G4">
        <f>PASTE_LANDINGS_DOC!H4</f>
        <v>0</v>
      </c>
      <c r="H4">
        <f>PASTE_LANDINGS_DOC!I4</f>
        <v>312.55099999999999</v>
      </c>
      <c r="I4">
        <f>PASTE_LANDINGS_DOC!J4</f>
        <v>227.708</v>
      </c>
      <c r="J4">
        <f>PASTE_LANDINGS_DOC!K4</f>
        <v>0</v>
      </c>
      <c r="K4">
        <f>PASTE_LANDINGS_DOC!L4</f>
        <v>665.37199999999996</v>
      </c>
      <c r="L4">
        <f>PASTE_LANDINGS_DOC!M4</f>
        <v>20.411999999999999</v>
      </c>
      <c r="M4">
        <f>PASTE_LANDINGS_DOC!N4</f>
        <v>24.582000000000001</v>
      </c>
      <c r="N4">
        <f>PASTE_LANDINGS_DOC!O4</f>
        <v>19.709</v>
      </c>
      <c r="O4">
        <f>PASTE_LANDINGS_DOC!P4</f>
        <v>0</v>
      </c>
      <c r="P4">
        <f>PASTE_LANDINGS_DOC!Q4</f>
        <v>0</v>
      </c>
      <c r="Q4">
        <f>PASTE_LANDINGS_DOC!R4</f>
        <v>17.812999999999999</v>
      </c>
      <c r="R4">
        <f>PASTE_LANDINGS_DOC!S4</f>
        <v>5.1869999999999994</v>
      </c>
      <c r="S4">
        <f>PASTE_LANDINGS_DOC!T4</f>
        <v>0.41399999999999998</v>
      </c>
      <c r="T4">
        <f>PASTE_LANDINGS_DOC!U4</f>
        <v>1.5469999999999999</v>
      </c>
      <c r="U4">
        <f>PASTE_LANDINGS_DOC!V4</f>
        <v>0</v>
      </c>
      <c r="V4">
        <f>PASTE_LANDINGS_DOC!W4</f>
        <v>2.1509999999999998</v>
      </c>
      <c r="W4">
        <f>PASTE_LANDINGS_DOC!X4</f>
        <v>33.542999999999999</v>
      </c>
      <c r="X4">
        <f>PASTE_LANDINGS_DOC!Y4</f>
        <v>185.625</v>
      </c>
      <c r="Y4">
        <f>PASTE_LANDINGS_DOC!Z4</f>
        <v>129.708</v>
      </c>
      <c r="Z4">
        <f>PASTE_LANDINGS_DOC!AA4</f>
        <v>11.592000000000001</v>
      </c>
      <c r="AA4">
        <f>PASTE_LANDINGS_DOC!AB4</f>
        <v>67.176000000000002</v>
      </c>
      <c r="AB4">
        <f>PASTE_LANDINGS_DOC!AC4</f>
        <v>0.109</v>
      </c>
      <c r="AC4">
        <f>PASTE_LANDINGS_DOC!AD4</f>
        <v>0</v>
      </c>
      <c r="AD4">
        <f>PASTE_LANDINGS_DOC!AE4</f>
        <v>424.99200000000002</v>
      </c>
      <c r="AE4">
        <f>PASTE_LANDINGS_DOC!AF4</f>
        <v>637.68200000000002</v>
      </c>
      <c r="AF4">
        <f>PASTE_LANDINGS_DOC!AG4</f>
        <v>0.38900000000000001</v>
      </c>
      <c r="AG4">
        <f>PASTE_LANDINGS_DOC!AH4</f>
        <v>16.364000000000001</v>
      </c>
      <c r="AH4">
        <f>PASTE_LANDINGS_DOC!AI4</f>
        <v>0.63400000000000001</v>
      </c>
      <c r="AI4">
        <f>PASTE_LANDINGS_DOC!AJ4</f>
        <v>0.08</v>
      </c>
      <c r="AJ4">
        <f>PASTE_LANDINGS_DOC!AK4</f>
        <v>0</v>
      </c>
      <c r="AK4">
        <f>PASTE_LANDINGS_DOC!AL4</f>
        <v>0</v>
      </c>
      <c r="AL4">
        <f>PASTE_LANDINGS_DOC!AM4</f>
        <v>0</v>
      </c>
      <c r="AM4">
        <f>PASTE_LANDINGS_DOC!AN4</f>
        <v>0</v>
      </c>
      <c r="AN4">
        <f>PASTE_LANDINGS_DOC!AO4</f>
        <v>0</v>
      </c>
      <c r="AO4">
        <f>PASTE_LANDINGS_DOC!AP4</f>
        <v>0</v>
      </c>
      <c r="AP4">
        <f>PASTE_LANDINGS_DOC!AQ4</f>
        <v>0</v>
      </c>
      <c r="AQ4">
        <f>PASTE_LANDINGS_DOC!AR4</f>
        <v>27.881</v>
      </c>
      <c r="AR4">
        <f>PASTE_LANDINGS_DOC!AS4</f>
        <v>619.58000000000004</v>
      </c>
      <c r="AS4">
        <f>PASTE_LANDINGS_DOC!AT4</f>
        <v>16.838000000000001</v>
      </c>
      <c r="AT4">
        <f>PASTE_LANDINGS_DOC!AU4</f>
        <v>232.12899999999999</v>
      </c>
      <c r="AU4">
        <f>PASTE_LANDINGS_DOC!AV4</f>
        <v>0.12</v>
      </c>
      <c r="AV4">
        <f>PASTE_LANDINGS_DOC!AW4</f>
        <v>0</v>
      </c>
      <c r="AW4">
        <f>PASTE_LANDINGS_DOC!AX4</f>
        <v>0</v>
      </c>
      <c r="AX4">
        <f>PASTE_LANDINGS_DOC!AY4</f>
        <v>201.15800000000002</v>
      </c>
      <c r="AY4">
        <f>PASTE_LANDINGS_DOC!AZ4</f>
        <v>0</v>
      </c>
      <c r="AZ4">
        <f>PASTE_LANDINGS_DOC!BA4</f>
        <v>0</v>
      </c>
      <c r="BA4">
        <f>PASTE_LANDINGS_DOC!BB4</f>
        <v>0</v>
      </c>
      <c r="BB4">
        <f>PASTE_LANDINGS_DOC!BC4</f>
        <v>0</v>
      </c>
      <c r="BC4">
        <f>PASTE_LANDINGS_DOC!BD4</f>
        <v>0</v>
      </c>
      <c r="BD4">
        <f>PASTE_LANDINGS_DOC!BE4</f>
        <v>0</v>
      </c>
      <c r="BE4">
        <f>PASTE_LANDINGS_DOC!BF4</f>
        <v>0.875</v>
      </c>
      <c r="BF4">
        <f>PASTE_LANDINGS_DOC!BG4</f>
        <v>9.2040000000000006</v>
      </c>
      <c r="BG4">
        <f>PASTE_LANDINGS_DOC!BH4</f>
        <v>0</v>
      </c>
      <c r="BH4">
        <f>PASTE_LANDINGS_DOC!BI4</f>
        <v>0</v>
      </c>
      <c r="BI4">
        <f>PASTE_LANDINGS_DOC!BJ4</f>
        <v>0</v>
      </c>
      <c r="BJ4">
        <f>PASTE_LANDINGS_DOC!BK4</f>
        <v>0</v>
      </c>
      <c r="BK4">
        <f>PASTE_LANDINGS_DOC!BL4</f>
        <v>0</v>
      </c>
      <c r="BL4">
        <f>PASTE_LANDINGS_DOC!BM4</f>
        <v>0</v>
      </c>
      <c r="BM4">
        <f>PASTE_LANDINGS_DOC!BN4</f>
        <v>0.30399999999999999</v>
      </c>
      <c r="BN4">
        <f>PASTE_LANDINGS_DOC!BO4</f>
        <v>29.210999999999999</v>
      </c>
      <c r="BO4">
        <f>PASTE_LANDINGS_DOC!BP4</f>
        <v>1168.7</v>
      </c>
      <c r="BP4">
        <f t="shared" ref="BP4:BP40" si="0">BN4+Y4</f>
        <v>158.91899999999998</v>
      </c>
      <c r="BQ4">
        <f t="shared" ref="BQ4:BQ40" si="1">N4+Q4</f>
        <v>37.521999999999998</v>
      </c>
      <c r="BR4">
        <f t="shared" ref="BR4:BR40" si="2">R4+S4</f>
        <v>5.6009999999999991</v>
      </c>
      <c r="BS4" t="s">
        <v>96</v>
      </c>
      <c r="BT4">
        <f>PASTE_LANDINGS_DOC!BR4</f>
        <v>0</v>
      </c>
      <c r="BU4">
        <f>PASTE_LANDINGS_DOC!BS4</f>
        <v>0</v>
      </c>
      <c r="BV4">
        <f>PASTE_LANDINGS_DOC!BT4</f>
        <v>4.9173103449999997</v>
      </c>
      <c r="BW4">
        <f>PASTE_LANDINGS_DOC!BU4</f>
        <v>3.237310345</v>
      </c>
      <c r="BX4" s="31">
        <f>PASTE_LANDINGS_DOC!CV4</f>
        <v>0</v>
      </c>
      <c r="BY4">
        <f>PASTE_LANDINGS_DOC!BV4</f>
        <v>6.7596896549999999</v>
      </c>
      <c r="BZ4" s="31">
        <f>PASTE_LANDINGS_DOC!CW4</f>
        <v>0</v>
      </c>
      <c r="CA4">
        <f>PASTE_LANDINGS_DOC!BW4</f>
        <v>0</v>
      </c>
      <c r="CB4">
        <f>PASTE_LANDINGS_DOC!BX4</f>
        <v>0</v>
      </c>
      <c r="CC4">
        <f>PASTE_LANDINGS_DOC!BY4</f>
        <v>0</v>
      </c>
      <c r="CD4">
        <f>PASTE_LANDINGS_DOC!BZ4</f>
        <v>0</v>
      </c>
      <c r="CE4">
        <f>PASTE_LANDINGS_DOC!CA4</f>
        <v>0</v>
      </c>
      <c r="CF4">
        <v>4</v>
      </c>
      <c r="CV4">
        <v>0</v>
      </c>
    </row>
    <row r="5" spans="1:100" x14ac:dyDescent="0.25">
      <c r="A5" t="s">
        <v>97</v>
      </c>
      <c r="B5">
        <f>PASTE_LANDINGS_DOC!C5</f>
        <v>1223.2909999999999</v>
      </c>
      <c r="C5">
        <f>PASTE_LANDINGS_DOC!D5</f>
        <v>4530.1790000000001</v>
      </c>
      <c r="D5">
        <f>PASTE_LANDINGS_DOC!E5</f>
        <v>1003.783</v>
      </c>
      <c r="E5">
        <f>PASTE_LANDINGS_DOC!F5</f>
        <v>1142.2380000000001</v>
      </c>
      <c r="F5">
        <f>PASTE_LANDINGS_DOC!G5</f>
        <v>50.603000000000002</v>
      </c>
      <c r="G5">
        <f>PASTE_LANDINGS_DOC!H5</f>
        <v>0.01</v>
      </c>
      <c r="H5">
        <f>PASTE_LANDINGS_DOC!I5</f>
        <v>145.34199999999998</v>
      </c>
      <c r="I5">
        <f>PASTE_LANDINGS_DOC!J5</f>
        <v>696.93899999999996</v>
      </c>
      <c r="J5">
        <f>PASTE_LANDINGS_DOC!K5</f>
        <v>0</v>
      </c>
      <c r="K5">
        <f>PASTE_LANDINGS_DOC!L5</f>
        <v>516.75299999999993</v>
      </c>
      <c r="L5">
        <f>PASTE_LANDINGS_DOC!M5</f>
        <v>143.46599999999998</v>
      </c>
      <c r="M5">
        <f>PASTE_LANDINGS_DOC!N5</f>
        <v>10.234</v>
      </c>
      <c r="N5">
        <f>PASTE_LANDINGS_DOC!O5</f>
        <v>26.395</v>
      </c>
      <c r="O5">
        <f>PASTE_LANDINGS_DOC!P5</f>
        <v>2.3E-2</v>
      </c>
      <c r="P5">
        <f>PASTE_LANDINGS_DOC!Q5</f>
        <v>0</v>
      </c>
      <c r="Q5">
        <f>PASTE_LANDINGS_DOC!R5</f>
        <v>51.881999999999998</v>
      </c>
      <c r="R5">
        <f>PASTE_LANDINGS_DOC!S5</f>
        <v>3.734</v>
      </c>
      <c r="S5">
        <f>PASTE_LANDINGS_DOC!T5</f>
        <v>0.106</v>
      </c>
      <c r="T5">
        <f>PASTE_LANDINGS_DOC!U5</f>
        <v>4.298</v>
      </c>
      <c r="U5">
        <f>PASTE_LANDINGS_DOC!V5</f>
        <v>0</v>
      </c>
      <c r="V5">
        <f>PASTE_LANDINGS_DOC!W5</f>
        <v>0.83599999999999997</v>
      </c>
      <c r="W5">
        <f>PASTE_LANDINGS_DOC!X5</f>
        <v>42.04</v>
      </c>
      <c r="X5">
        <f>PASTE_LANDINGS_DOC!Y5</f>
        <v>110.462</v>
      </c>
      <c r="Y5">
        <f>PASTE_LANDINGS_DOC!Z5</f>
        <v>39.073999999999998</v>
      </c>
      <c r="Z5">
        <f>PASTE_LANDINGS_DOC!AA5</f>
        <v>6.8369999999999997</v>
      </c>
      <c r="AA5">
        <f>PASTE_LANDINGS_DOC!AB5</f>
        <v>10.662000000000001</v>
      </c>
      <c r="AB5">
        <f>PASTE_LANDINGS_DOC!AC5</f>
        <v>9.0090000000000003</v>
      </c>
      <c r="AC5">
        <f>PASTE_LANDINGS_DOC!AD5</f>
        <v>6.0000000000000001E-3</v>
      </c>
      <c r="AD5">
        <f>PASTE_LANDINGS_DOC!AE5</f>
        <v>1.3180000000000001</v>
      </c>
      <c r="AE5">
        <f>PASTE_LANDINGS_DOC!AF5</f>
        <v>30.457000000000001</v>
      </c>
      <c r="AF5">
        <f>PASTE_LANDINGS_DOC!AG5</f>
        <v>161.21700000000001</v>
      </c>
      <c r="AG5">
        <f>PASTE_LANDINGS_DOC!AH5</f>
        <v>16.204999999999998</v>
      </c>
      <c r="AH5">
        <f>PASTE_LANDINGS_DOC!AI5</f>
        <v>4.2000000000000003E-2</v>
      </c>
      <c r="AI5">
        <f>PASTE_LANDINGS_DOC!AJ5</f>
        <v>0</v>
      </c>
      <c r="AJ5">
        <f>PASTE_LANDINGS_DOC!AK5</f>
        <v>0</v>
      </c>
      <c r="AK5">
        <f>PASTE_LANDINGS_DOC!AL5</f>
        <v>0</v>
      </c>
      <c r="AL5">
        <f>PASTE_LANDINGS_DOC!AM5</f>
        <v>0</v>
      </c>
      <c r="AM5">
        <f>PASTE_LANDINGS_DOC!AN5</f>
        <v>0</v>
      </c>
      <c r="AN5">
        <f>PASTE_LANDINGS_DOC!AO5</f>
        <v>0</v>
      </c>
      <c r="AO5">
        <f>PASTE_LANDINGS_DOC!AP5</f>
        <v>0</v>
      </c>
      <c r="AP5">
        <f>PASTE_LANDINGS_DOC!AQ5</f>
        <v>0</v>
      </c>
      <c r="AQ5">
        <f>PASTE_LANDINGS_DOC!AR5</f>
        <v>9.0429999999999993</v>
      </c>
      <c r="AR5">
        <f>PASTE_LANDINGS_DOC!AS5</f>
        <v>284.10199999999998</v>
      </c>
      <c r="AS5">
        <f>PASTE_LANDINGS_DOC!AT5</f>
        <v>0.16</v>
      </c>
      <c r="AT5">
        <f>PASTE_LANDINGS_DOC!AU5</f>
        <v>7.2539999999999996</v>
      </c>
      <c r="AU5">
        <f>PASTE_LANDINGS_DOC!AV5</f>
        <v>0</v>
      </c>
      <c r="AV5">
        <f>PASTE_LANDINGS_DOC!AW5</f>
        <v>0</v>
      </c>
      <c r="AW5">
        <f>PASTE_LANDINGS_DOC!AX5</f>
        <v>0</v>
      </c>
      <c r="AX5">
        <f>PASTE_LANDINGS_DOC!AY5</f>
        <v>0</v>
      </c>
      <c r="AY5">
        <f>PASTE_LANDINGS_DOC!AZ5</f>
        <v>0</v>
      </c>
      <c r="AZ5">
        <f>PASTE_LANDINGS_DOC!BA5</f>
        <v>0</v>
      </c>
      <c r="BA5">
        <f>PASTE_LANDINGS_DOC!BB5</f>
        <v>0</v>
      </c>
      <c r="BB5">
        <f>PASTE_LANDINGS_DOC!BC5</f>
        <v>0</v>
      </c>
      <c r="BC5">
        <f>PASTE_LANDINGS_DOC!BD5</f>
        <v>0</v>
      </c>
      <c r="BD5">
        <f>PASTE_LANDINGS_DOC!BE5</f>
        <v>0</v>
      </c>
      <c r="BE5">
        <f>PASTE_LANDINGS_DOC!BF5</f>
        <v>1.0999999999999999E-2</v>
      </c>
      <c r="BF5">
        <f>PASTE_LANDINGS_DOC!BG5</f>
        <v>1.0999999999999999E-2</v>
      </c>
      <c r="BG5">
        <f>PASTE_LANDINGS_DOC!BH5</f>
        <v>0</v>
      </c>
      <c r="BH5">
        <f>PASTE_LANDINGS_DOC!BI5</f>
        <v>0</v>
      </c>
      <c r="BI5">
        <f>PASTE_LANDINGS_DOC!BJ5</f>
        <v>0</v>
      </c>
      <c r="BJ5">
        <f>PASTE_LANDINGS_DOC!BK5</f>
        <v>0</v>
      </c>
      <c r="BK5">
        <f>PASTE_LANDINGS_DOC!BL5</f>
        <v>0</v>
      </c>
      <c r="BL5">
        <f>PASTE_LANDINGS_DOC!BM5</f>
        <v>0</v>
      </c>
      <c r="BM5">
        <f>PASTE_LANDINGS_DOC!BN5</f>
        <v>0</v>
      </c>
      <c r="BN5">
        <f>PASTE_LANDINGS_DOC!BO5</f>
        <v>25.734000000000002</v>
      </c>
      <c r="BO5">
        <f>PASTE_LANDINGS_DOC!BP5</f>
        <v>1585.65</v>
      </c>
      <c r="BP5">
        <f t="shared" si="0"/>
        <v>64.807999999999993</v>
      </c>
      <c r="BQ5">
        <f t="shared" si="1"/>
        <v>78.277000000000001</v>
      </c>
      <c r="BR5">
        <f t="shared" si="2"/>
        <v>3.84</v>
      </c>
      <c r="BS5" t="s">
        <v>97</v>
      </c>
      <c r="BT5">
        <f>PASTE_LANDINGS_DOC!BR5</f>
        <v>0.27</v>
      </c>
      <c r="BU5">
        <f>PASTE_LANDINGS_DOC!BS5</f>
        <v>0</v>
      </c>
      <c r="BV5">
        <f>PASTE_LANDINGS_DOC!BT5</f>
        <v>0.96000000000000008</v>
      </c>
      <c r="BW5">
        <f>PASTE_LANDINGS_DOC!BU5</f>
        <v>0.92</v>
      </c>
      <c r="BX5" s="31">
        <f>PASTE_LANDINGS_DOC!CV5</f>
        <v>0</v>
      </c>
      <c r="BY5">
        <f>PASTE_LANDINGS_DOC!BV5</f>
        <v>0.02</v>
      </c>
      <c r="BZ5" s="31">
        <f>PASTE_LANDINGS_DOC!CW5</f>
        <v>0</v>
      </c>
      <c r="CA5">
        <f>PASTE_LANDINGS_DOC!BW5</f>
        <v>0</v>
      </c>
      <c r="CB5">
        <f>PASTE_LANDINGS_DOC!BX5</f>
        <v>0</v>
      </c>
      <c r="CC5">
        <f>PASTE_LANDINGS_DOC!BY5</f>
        <v>0</v>
      </c>
      <c r="CD5">
        <f>PASTE_LANDINGS_DOC!BZ5</f>
        <v>0</v>
      </c>
      <c r="CE5">
        <f>PASTE_LANDINGS_DOC!CA5</f>
        <v>0</v>
      </c>
      <c r="CF5">
        <v>5</v>
      </c>
      <c r="CV5">
        <v>0</v>
      </c>
    </row>
    <row r="6" spans="1:100" x14ac:dyDescent="0.25">
      <c r="A6" t="s">
        <v>98</v>
      </c>
      <c r="B6">
        <f>PASTE_LANDINGS_DOC!C6</f>
        <v>1594.223</v>
      </c>
      <c r="C6">
        <f>PASTE_LANDINGS_DOC!D6</f>
        <v>3333.335</v>
      </c>
      <c r="D6">
        <f>PASTE_LANDINGS_DOC!E6</f>
        <v>1106.173</v>
      </c>
      <c r="E6">
        <f>PASTE_LANDINGS_DOC!F6</f>
        <v>1574.577</v>
      </c>
      <c r="F6">
        <f>PASTE_LANDINGS_DOC!G6</f>
        <v>185.02699999999999</v>
      </c>
      <c r="G6">
        <f>PASTE_LANDINGS_DOC!H6</f>
        <v>0</v>
      </c>
      <c r="H6">
        <f>PASTE_LANDINGS_DOC!I6</f>
        <v>218.92699999999999</v>
      </c>
      <c r="I6">
        <f>PASTE_LANDINGS_DOC!J6</f>
        <v>12.37</v>
      </c>
      <c r="J6">
        <f>PASTE_LANDINGS_DOC!K6</f>
        <v>0</v>
      </c>
      <c r="K6">
        <f>PASTE_LANDINGS_DOC!L6</f>
        <v>1035.4929999999999</v>
      </c>
      <c r="L6">
        <f>PASTE_LANDINGS_DOC!M6</f>
        <v>406.60199999999998</v>
      </c>
      <c r="M6">
        <f>PASTE_LANDINGS_DOC!N6</f>
        <v>137.12899999999999</v>
      </c>
      <c r="N6">
        <f>PASTE_LANDINGS_DOC!O6</f>
        <v>190.392</v>
      </c>
      <c r="O6">
        <f>PASTE_LANDINGS_DOC!P6</f>
        <v>0</v>
      </c>
      <c r="P6">
        <f>PASTE_LANDINGS_DOC!Q6</f>
        <v>0</v>
      </c>
      <c r="Q6">
        <f>PASTE_LANDINGS_DOC!R6</f>
        <v>42.308</v>
      </c>
      <c r="R6">
        <f>PASTE_LANDINGS_DOC!S6</f>
        <v>11.192</v>
      </c>
      <c r="S6">
        <f>PASTE_LANDINGS_DOC!T6</f>
        <v>1.57</v>
      </c>
      <c r="T6">
        <f>PASTE_LANDINGS_DOC!U6</f>
        <v>37.313000000000002</v>
      </c>
      <c r="U6">
        <f>PASTE_LANDINGS_DOC!V6</f>
        <v>0</v>
      </c>
      <c r="V6">
        <f>PASTE_LANDINGS_DOC!W6</f>
        <v>1.264</v>
      </c>
      <c r="W6">
        <f>PASTE_LANDINGS_DOC!X6</f>
        <v>69.671999999999997</v>
      </c>
      <c r="X6">
        <f>PASTE_LANDINGS_DOC!Y6</f>
        <v>111.17100000000001</v>
      </c>
      <c r="Y6">
        <f>PASTE_LANDINGS_DOC!Z6</f>
        <v>41.119</v>
      </c>
      <c r="Z6">
        <f>PASTE_LANDINGS_DOC!AA6</f>
        <v>3.0390000000000001</v>
      </c>
      <c r="AA6">
        <f>PASTE_LANDINGS_DOC!AB6</f>
        <v>49.121000000000002</v>
      </c>
      <c r="AB6">
        <f>PASTE_LANDINGS_DOC!AC6</f>
        <v>0.41699999999999998</v>
      </c>
      <c r="AC6">
        <f>PASTE_LANDINGS_DOC!AD6</f>
        <v>0</v>
      </c>
      <c r="AD6">
        <f>PASTE_LANDINGS_DOC!AE6</f>
        <v>11.907999999999999</v>
      </c>
      <c r="AE6">
        <f>PASTE_LANDINGS_DOC!AF6</f>
        <v>154.37700000000001</v>
      </c>
      <c r="AF6">
        <f>PASTE_LANDINGS_DOC!AG6</f>
        <v>0</v>
      </c>
      <c r="AG6">
        <f>PASTE_LANDINGS_DOC!AH6</f>
        <v>46.536000000000001</v>
      </c>
      <c r="AH6">
        <f>PASTE_LANDINGS_DOC!AI6</f>
        <v>3.3000000000000002E-2</v>
      </c>
      <c r="AI6">
        <f>PASTE_LANDINGS_DOC!AJ6</f>
        <v>0</v>
      </c>
      <c r="AJ6">
        <f>PASTE_LANDINGS_DOC!AK6</f>
        <v>54.732999999999997</v>
      </c>
      <c r="AK6">
        <f>PASTE_LANDINGS_DOC!AL6</f>
        <v>61.966000000000001</v>
      </c>
      <c r="AL6">
        <f>PASTE_LANDINGS_DOC!AM6</f>
        <v>0</v>
      </c>
      <c r="AM6">
        <f>PASTE_LANDINGS_DOC!AN6</f>
        <v>12.506</v>
      </c>
      <c r="AN6">
        <f>PASTE_LANDINGS_DOC!AO6</f>
        <v>2.6850000000000001</v>
      </c>
      <c r="AO6">
        <f>PASTE_LANDINGS_DOC!AP6</f>
        <v>18.564</v>
      </c>
      <c r="AP6">
        <f>PASTE_LANDINGS_DOC!AQ6</f>
        <v>0</v>
      </c>
      <c r="AQ6">
        <f>PASTE_LANDINGS_DOC!AR6</f>
        <v>16.010000000000002</v>
      </c>
      <c r="AR6">
        <f>PASTE_LANDINGS_DOC!AS6</f>
        <v>598.40499999999997</v>
      </c>
      <c r="AS6">
        <f>PASTE_LANDINGS_DOC!AT6</f>
        <v>0.52300000000000002</v>
      </c>
      <c r="AT6">
        <f>PASTE_LANDINGS_DOC!AU6</f>
        <v>29.838000000000001</v>
      </c>
      <c r="AU6">
        <f>PASTE_LANDINGS_DOC!AV6</f>
        <v>0</v>
      </c>
      <c r="AV6">
        <f>PASTE_LANDINGS_DOC!AW6</f>
        <v>0</v>
      </c>
      <c r="AW6">
        <f>PASTE_LANDINGS_DOC!AX6</f>
        <v>0</v>
      </c>
      <c r="AX6">
        <f>PASTE_LANDINGS_DOC!AY6</f>
        <v>0</v>
      </c>
      <c r="AY6">
        <f>PASTE_LANDINGS_DOC!AZ6</f>
        <v>0</v>
      </c>
      <c r="AZ6">
        <f>PASTE_LANDINGS_DOC!BA6</f>
        <v>0</v>
      </c>
      <c r="BA6">
        <f>PASTE_LANDINGS_DOC!BB6</f>
        <v>0</v>
      </c>
      <c r="BB6">
        <f>PASTE_LANDINGS_DOC!BC6</f>
        <v>0</v>
      </c>
      <c r="BC6">
        <f>PASTE_LANDINGS_DOC!BD6</f>
        <v>0</v>
      </c>
      <c r="BD6">
        <f>PASTE_LANDINGS_DOC!BE6</f>
        <v>0</v>
      </c>
      <c r="BE6">
        <f>PASTE_LANDINGS_DOC!BF6</f>
        <v>0</v>
      </c>
      <c r="BF6">
        <f>PASTE_LANDINGS_DOC!BG6</f>
        <v>0</v>
      </c>
      <c r="BG6">
        <f>PASTE_LANDINGS_DOC!BH6</f>
        <v>0</v>
      </c>
      <c r="BH6">
        <f>PASTE_LANDINGS_DOC!BI6</f>
        <v>0</v>
      </c>
      <c r="BI6">
        <f>PASTE_LANDINGS_DOC!BJ6</f>
        <v>0</v>
      </c>
      <c r="BJ6">
        <f>PASTE_LANDINGS_DOC!BK6</f>
        <v>0</v>
      </c>
      <c r="BK6">
        <f>PASTE_LANDINGS_DOC!BL6</f>
        <v>0</v>
      </c>
      <c r="BL6">
        <f>PASTE_LANDINGS_DOC!BM6</f>
        <v>0</v>
      </c>
      <c r="BM6">
        <f>PASTE_LANDINGS_DOC!BN6</f>
        <v>2.08</v>
      </c>
      <c r="BN6">
        <f>PASTE_LANDINGS_DOC!BO6</f>
        <v>20.654</v>
      </c>
      <c r="BO6">
        <f>PASTE_LANDINGS_DOC!BP6</f>
        <v>194.51000000000002</v>
      </c>
      <c r="BP6">
        <f t="shared" si="0"/>
        <v>61.772999999999996</v>
      </c>
      <c r="BQ6">
        <f t="shared" si="1"/>
        <v>232.7</v>
      </c>
      <c r="BR6">
        <f t="shared" si="2"/>
        <v>12.762</v>
      </c>
      <c r="BS6" t="s">
        <v>98</v>
      </c>
      <c r="BT6">
        <f>PASTE_LANDINGS_DOC!BR6</f>
        <v>12807.247899999998</v>
      </c>
      <c r="BU6">
        <f>PASTE_LANDINGS_DOC!BS6</f>
        <v>0</v>
      </c>
      <c r="BV6">
        <f>PASTE_LANDINGS_DOC!BT6</f>
        <v>28008.316000000003</v>
      </c>
      <c r="BW6">
        <f>PASTE_LANDINGS_DOC!BU6</f>
        <v>24573.669000000002</v>
      </c>
      <c r="BX6" s="31">
        <f>PASTE_LANDINGS_DOC!CV6</f>
        <v>0</v>
      </c>
      <c r="BY6">
        <f>PASTE_LANDINGS_DOC!BV6</f>
        <v>8.4399999999999959</v>
      </c>
      <c r="BZ6" s="31">
        <f>PASTE_LANDINGS_DOC!CW6</f>
        <v>0</v>
      </c>
      <c r="CA6">
        <f>PASTE_LANDINGS_DOC!BW6</f>
        <v>0</v>
      </c>
      <c r="CB6">
        <f>PASTE_LANDINGS_DOC!BX6</f>
        <v>40.033000000000001</v>
      </c>
      <c r="CC6">
        <f>PASTE_LANDINGS_DOC!BY6</f>
        <v>25294.560999999998</v>
      </c>
      <c r="CD6">
        <f>PASTE_LANDINGS_DOC!BZ6</f>
        <v>3246.1519999999996</v>
      </c>
      <c r="CE6">
        <f>PASTE_LANDINGS_DOC!CA6</f>
        <v>0</v>
      </c>
      <c r="CF6">
        <v>6</v>
      </c>
      <c r="CV6">
        <v>0</v>
      </c>
    </row>
    <row r="7" spans="1:100" x14ac:dyDescent="0.25">
      <c r="A7" t="s">
        <v>99</v>
      </c>
      <c r="B7">
        <f>PASTE_LANDINGS_DOC!C7</f>
        <v>14.03</v>
      </c>
      <c r="C7">
        <f>PASTE_LANDINGS_DOC!D7</f>
        <v>168.69300000000001</v>
      </c>
      <c r="D7">
        <f>PASTE_LANDINGS_DOC!E7</f>
        <v>318.28199999999998</v>
      </c>
      <c r="E7">
        <f>PASTE_LANDINGS_DOC!F7</f>
        <v>1.2610000000000001</v>
      </c>
      <c r="F7">
        <f>PASTE_LANDINGS_DOC!G7</f>
        <v>471.38900000000001</v>
      </c>
      <c r="G7">
        <f>PASTE_LANDINGS_DOC!H7</f>
        <v>135.471</v>
      </c>
      <c r="H7">
        <f>PASTE_LANDINGS_DOC!I7</f>
        <v>2.431</v>
      </c>
      <c r="I7">
        <f>PASTE_LANDINGS_DOC!J7</f>
        <v>689.11</v>
      </c>
      <c r="J7">
        <f>PASTE_LANDINGS_DOC!K7</f>
        <v>0</v>
      </c>
      <c r="K7">
        <f>PASTE_LANDINGS_DOC!L7</f>
        <v>40.266000000000005</v>
      </c>
      <c r="L7">
        <f>PASTE_LANDINGS_DOC!M7</f>
        <v>6.2E-2</v>
      </c>
      <c r="M7">
        <f>PASTE_LANDINGS_DOC!N7</f>
        <v>83.463999999999999</v>
      </c>
      <c r="N7">
        <f>PASTE_LANDINGS_DOC!O7</f>
        <v>11.528</v>
      </c>
      <c r="O7">
        <f>PASTE_LANDINGS_DOC!P7</f>
        <v>34.947000000000003</v>
      </c>
      <c r="P7">
        <f>PASTE_LANDINGS_DOC!Q7</f>
        <v>1.204</v>
      </c>
      <c r="Q7">
        <f>PASTE_LANDINGS_DOC!R7</f>
        <v>4.5659999999999998</v>
      </c>
      <c r="R7">
        <f>PASTE_LANDINGS_DOC!S7</f>
        <v>55.072000000000003</v>
      </c>
      <c r="S7">
        <f>PASTE_LANDINGS_DOC!T7</f>
        <v>16.335999999999999</v>
      </c>
      <c r="T7">
        <f>PASTE_LANDINGS_DOC!U7</f>
        <v>0</v>
      </c>
      <c r="U7">
        <f>PASTE_LANDINGS_DOC!V7</f>
        <v>0</v>
      </c>
      <c r="V7">
        <f>PASTE_LANDINGS_DOC!W7</f>
        <v>0</v>
      </c>
      <c r="W7">
        <f>PASTE_LANDINGS_DOC!X7</f>
        <v>7.0000000000000001E-3</v>
      </c>
      <c r="X7">
        <f>PASTE_LANDINGS_DOC!Y7</f>
        <v>0</v>
      </c>
      <c r="Y7">
        <f>PASTE_LANDINGS_DOC!Z7</f>
        <v>0.377</v>
      </c>
      <c r="Z7">
        <f>PASTE_LANDINGS_DOC!AA7</f>
        <v>0</v>
      </c>
      <c r="AA7">
        <f>PASTE_LANDINGS_DOC!AB7</f>
        <v>0</v>
      </c>
      <c r="AB7">
        <f>PASTE_LANDINGS_DOC!AC7</f>
        <v>0</v>
      </c>
      <c r="AC7">
        <f>PASTE_LANDINGS_DOC!AD7</f>
        <v>1E-3</v>
      </c>
      <c r="AD7">
        <f>PASTE_LANDINGS_DOC!AE7</f>
        <v>1.9E-2</v>
      </c>
      <c r="AE7">
        <f>PASTE_LANDINGS_DOC!AF7</f>
        <v>0.73399999999999999</v>
      </c>
      <c r="AF7">
        <f>PASTE_LANDINGS_DOC!AG7</f>
        <v>100.024</v>
      </c>
      <c r="AG7">
        <f>PASTE_LANDINGS_DOC!AH7</f>
        <v>3.7999999999999999E-2</v>
      </c>
      <c r="AH7">
        <f>PASTE_LANDINGS_DOC!AI7</f>
        <v>0</v>
      </c>
      <c r="AI7">
        <f>PASTE_LANDINGS_DOC!AJ7</f>
        <v>0</v>
      </c>
      <c r="AJ7">
        <f>PASTE_LANDINGS_DOC!AK7</f>
        <v>0</v>
      </c>
      <c r="AK7">
        <f>PASTE_LANDINGS_DOC!AL7</f>
        <v>0</v>
      </c>
      <c r="AL7">
        <f>PASTE_LANDINGS_DOC!AM7</f>
        <v>0</v>
      </c>
      <c r="AM7">
        <f>PASTE_LANDINGS_DOC!AN7</f>
        <v>0</v>
      </c>
      <c r="AN7">
        <f>PASTE_LANDINGS_DOC!AO7</f>
        <v>0</v>
      </c>
      <c r="AO7">
        <f>PASTE_LANDINGS_DOC!AP7</f>
        <v>0</v>
      </c>
      <c r="AP7">
        <f>PASTE_LANDINGS_DOC!AQ7</f>
        <v>0</v>
      </c>
      <c r="AQ7">
        <f>PASTE_LANDINGS_DOC!AR7</f>
        <v>0</v>
      </c>
      <c r="AR7">
        <f>PASTE_LANDINGS_DOC!AS7</f>
        <v>0.88500000000000001</v>
      </c>
      <c r="AS7">
        <f>PASTE_LANDINGS_DOC!AT7</f>
        <v>0</v>
      </c>
      <c r="AT7">
        <f>PASTE_LANDINGS_DOC!AU7</f>
        <v>4.9000000000000002E-2</v>
      </c>
      <c r="AU7">
        <f>PASTE_LANDINGS_DOC!AV7</f>
        <v>0</v>
      </c>
      <c r="AV7">
        <f>PASTE_LANDINGS_DOC!AW7</f>
        <v>0</v>
      </c>
      <c r="AW7">
        <f>PASTE_LANDINGS_DOC!AX7</f>
        <v>0</v>
      </c>
      <c r="AX7">
        <f>PASTE_LANDINGS_DOC!AY7</f>
        <v>0</v>
      </c>
      <c r="AY7">
        <f>PASTE_LANDINGS_DOC!AZ7</f>
        <v>0</v>
      </c>
      <c r="AZ7">
        <f>PASTE_LANDINGS_DOC!BA7</f>
        <v>0</v>
      </c>
      <c r="BA7">
        <f>PASTE_LANDINGS_DOC!BB7</f>
        <v>0</v>
      </c>
      <c r="BB7">
        <f>PASTE_LANDINGS_DOC!BC7</f>
        <v>0</v>
      </c>
      <c r="BC7">
        <f>PASTE_LANDINGS_DOC!BD7</f>
        <v>0</v>
      </c>
      <c r="BD7">
        <f>PASTE_LANDINGS_DOC!BE7</f>
        <v>0</v>
      </c>
      <c r="BE7">
        <f>PASTE_LANDINGS_DOC!BF7</f>
        <v>0</v>
      </c>
      <c r="BF7">
        <f>PASTE_LANDINGS_DOC!BG7</f>
        <v>0</v>
      </c>
      <c r="BG7">
        <f>PASTE_LANDINGS_DOC!BH7</f>
        <v>0</v>
      </c>
      <c r="BH7">
        <f>PASTE_LANDINGS_DOC!BI7</f>
        <v>0</v>
      </c>
      <c r="BI7">
        <f>PASTE_LANDINGS_DOC!BJ7</f>
        <v>0</v>
      </c>
      <c r="BJ7">
        <f>PASTE_LANDINGS_DOC!BK7</f>
        <v>0</v>
      </c>
      <c r="BK7">
        <f>PASTE_LANDINGS_DOC!BL7</f>
        <v>0</v>
      </c>
      <c r="BL7">
        <f>PASTE_LANDINGS_DOC!BM7</f>
        <v>0</v>
      </c>
      <c r="BM7">
        <f>PASTE_LANDINGS_DOC!BN7</f>
        <v>9.1999999999999998E-2</v>
      </c>
      <c r="BN7">
        <f>PASTE_LANDINGS_DOC!BO7</f>
        <v>0</v>
      </c>
      <c r="BO7">
        <f>PASTE_LANDINGS_DOC!BP7</f>
        <v>0</v>
      </c>
      <c r="BP7">
        <f t="shared" si="0"/>
        <v>0.377</v>
      </c>
      <c r="BQ7">
        <f t="shared" si="1"/>
        <v>16.094000000000001</v>
      </c>
      <c r="BR7">
        <f t="shared" si="2"/>
        <v>71.408000000000001</v>
      </c>
      <c r="BS7" t="s">
        <v>99</v>
      </c>
      <c r="BT7">
        <f>PASTE_LANDINGS_DOC!BR7</f>
        <v>1.143</v>
      </c>
      <c r="BU7">
        <f>PASTE_LANDINGS_DOC!BS7</f>
        <v>0</v>
      </c>
      <c r="BV7">
        <f>PASTE_LANDINGS_DOC!BT7</f>
        <v>90.989487740000001</v>
      </c>
      <c r="BW7">
        <f>PASTE_LANDINGS_DOC!BU7</f>
        <v>0</v>
      </c>
      <c r="BX7" s="31">
        <f>PASTE_LANDINGS_DOC!CV7</f>
        <v>18.52364</v>
      </c>
      <c r="BY7">
        <f>PASTE_LANDINGS_DOC!BV7</f>
        <v>82.445512259999987</v>
      </c>
      <c r="BZ7" s="31">
        <f>PASTE_LANDINGS_DOC!CW7</f>
        <v>27.229140000000005</v>
      </c>
      <c r="CA7">
        <f>PASTE_LANDINGS_DOC!BW7</f>
        <v>3.0000000000000001E-3</v>
      </c>
      <c r="CB7">
        <f>PASTE_LANDINGS_DOC!BX7</f>
        <v>0</v>
      </c>
      <c r="CC7">
        <f>PASTE_LANDINGS_DOC!BY7</f>
        <v>0</v>
      </c>
      <c r="CD7">
        <f>PASTE_LANDINGS_DOC!BZ7</f>
        <v>0</v>
      </c>
      <c r="CE7">
        <f>PASTE_LANDINGS_DOC!CA7</f>
        <v>0</v>
      </c>
      <c r="CF7">
        <v>7</v>
      </c>
      <c r="CV7">
        <v>17.789639999999999</v>
      </c>
    </row>
    <row r="8" spans="1:100" x14ac:dyDescent="0.25">
      <c r="A8" t="s">
        <v>100</v>
      </c>
      <c r="B8">
        <f>PASTE_LANDINGS_DOC!C8</f>
        <v>0.26700000000000002</v>
      </c>
      <c r="C8">
        <f>PASTE_LANDINGS_DOC!D8</f>
        <v>12.923</v>
      </c>
      <c r="D8">
        <f>PASTE_LANDINGS_DOC!E8</f>
        <v>1.4850000000000001</v>
      </c>
      <c r="E8">
        <f>PASTE_LANDINGS_DOC!F8</f>
        <v>2E-3</v>
      </c>
      <c r="F8">
        <f>PASTE_LANDINGS_DOC!G8</f>
        <v>8.7999999999999995E-2</v>
      </c>
      <c r="G8">
        <f>PASTE_LANDINGS_DOC!H8</f>
        <v>1.6E-2</v>
      </c>
      <c r="H8">
        <f>PASTE_LANDINGS_DOC!I8</f>
        <v>7.0000000000000001E-3</v>
      </c>
      <c r="I8">
        <f>PASTE_LANDINGS_DOC!J8</f>
        <v>222.846</v>
      </c>
      <c r="J8">
        <f>PASTE_LANDINGS_DOC!K8</f>
        <v>0</v>
      </c>
      <c r="K8">
        <f>PASTE_LANDINGS_DOC!L8</f>
        <v>1.494</v>
      </c>
      <c r="L8">
        <f>PASTE_LANDINGS_DOC!M8</f>
        <v>0</v>
      </c>
      <c r="M8">
        <f>PASTE_LANDINGS_DOC!N8</f>
        <v>0.03</v>
      </c>
      <c r="N8">
        <f>PASTE_LANDINGS_DOC!O8</f>
        <v>1.2E-2</v>
      </c>
      <c r="O8">
        <f>PASTE_LANDINGS_DOC!P8</f>
        <v>0</v>
      </c>
      <c r="P8">
        <f>PASTE_LANDINGS_DOC!Q8</f>
        <v>0</v>
      </c>
      <c r="Q8">
        <f>PASTE_LANDINGS_DOC!R8</f>
        <v>0.49099999999999999</v>
      </c>
      <c r="R8">
        <f>PASTE_LANDINGS_DOC!S8</f>
        <v>3.6999999999999998E-2</v>
      </c>
      <c r="S8">
        <f>PASTE_LANDINGS_DOC!T8</f>
        <v>2E-3</v>
      </c>
      <c r="T8">
        <f>PASTE_LANDINGS_DOC!U8</f>
        <v>0</v>
      </c>
      <c r="U8">
        <f>PASTE_LANDINGS_DOC!V8</f>
        <v>0</v>
      </c>
      <c r="V8">
        <f>PASTE_LANDINGS_DOC!W8</f>
        <v>0</v>
      </c>
      <c r="W8">
        <f>PASTE_LANDINGS_DOC!X8</f>
        <v>0.08</v>
      </c>
      <c r="X8">
        <f>PASTE_LANDINGS_DOC!Y8</f>
        <v>0</v>
      </c>
      <c r="Y8">
        <f>PASTE_LANDINGS_DOC!Z8</f>
        <v>0.22900000000000001</v>
      </c>
      <c r="Z8">
        <f>PASTE_LANDINGS_DOC!AA8</f>
        <v>7.4999999999999997E-2</v>
      </c>
      <c r="AA8">
        <f>PASTE_LANDINGS_DOC!AB8</f>
        <v>0</v>
      </c>
      <c r="AB8">
        <f>PASTE_LANDINGS_DOC!AC8</f>
        <v>2E-3</v>
      </c>
      <c r="AC8">
        <f>PASTE_LANDINGS_DOC!AD8</f>
        <v>4.5999999999999999E-2</v>
      </c>
      <c r="AD8">
        <f>PASTE_LANDINGS_DOC!AE8</f>
        <v>0.14199999999999999</v>
      </c>
      <c r="AE8">
        <f>PASTE_LANDINGS_DOC!AF8</f>
        <v>1.2689999999999999</v>
      </c>
      <c r="AF8">
        <f>PASTE_LANDINGS_DOC!AG8</f>
        <v>1913.3530000000001</v>
      </c>
      <c r="AG8">
        <f>PASTE_LANDINGS_DOC!AH8</f>
        <v>3.7999999999999999E-2</v>
      </c>
      <c r="AH8">
        <f>PASTE_LANDINGS_DOC!AI8</f>
        <v>0</v>
      </c>
      <c r="AI8">
        <f>PASTE_LANDINGS_DOC!AJ8</f>
        <v>0</v>
      </c>
      <c r="AJ8">
        <f>PASTE_LANDINGS_DOC!AK8</f>
        <v>0</v>
      </c>
      <c r="AK8">
        <f>PASTE_LANDINGS_DOC!AL8</f>
        <v>0</v>
      </c>
      <c r="AL8">
        <f>PASTE_LANDINGS_DOC!AM8</f>
        <v>0</v>
      </c>
      <c r="AM8">
        <f>PASTE_LANDINGS_DOC!AN8</f>
        <v>0</v>
      </c>
      <c r="AN8">
        <f>PASTE_LANDINGS_DOC!AO8</f>
        <v>0</v>
      </c>
      <c r="AO8">
        <f>PASTE_LANDINGS_DOC!AP8</f>
        <v>0</v>
      </c>
      <c r="AP8">
        <f>PASTE_LANDINGS_DOC!AQ8</f>
        <v>0</v>
      </c>
      <c r="AQ8">
        <f>PASTE_LANDINGS_DOC!AR8</f>
        <v>0</v>
      </c>
      <c r="AR8">
        <f>PASTE_LANDINGS_DOC!AS8</f>
        <v>0.01</v>
      </c>
      <c r="AS8">
        <f>PASTE_LANDINGS_DOC!AT8</f>
        <v>0</v>
      </c>
      <c r="AT8">
        <f>PASTE_LANDINGS_DOC!AU8</f>
        <v>2.5000000000000001E-2</v>
      </c>
      <c r="AU8">
        <f>PASTE_LANDINGS_DOC!AV8</f>
        <v>0</v>
      </c>
      <c r="AV8">
        <f>PASTE_LANDINGS_DOC!AW8</f>
        <v>0</v>
      </c>
      <c r="AW8">
        <f>PASTE_LANDINGS_DOC!AX8</f>
        <v>0</v>
      </c>
      <c r="AX8">
        <f>PASTE_LANDINGS_DOC!AY8</f>
        <v>0</v>
      </c>
      <c r="AY8">
        <f>PASTE_LANDINGS_DOC!AZ8</f>
        <v>0</v>
      </c>
      <c r="AZ8">
        <f>PASTE_LANDINGS_DOC!BA8</f>
        <v>0</v>
      </c>
      <c r="BA8">
        <f>PASTE_LANDINGS_DOC!BB8</f>
        <v>0</v>
      </c>
      <c r="BB8">
        <f>PASTE_LANDINGS_DOC!BC8</f>
        <v>0</v>
      </c>
      <c r="BC8">
        <f>PASTE_LANDINGS_DOC!BD8</f>
        <v>0</v>
      </c>
      <c r="BD8">
        <f>PASTE_LANDINGS_DOC!BE8</f>
        <v>0</v>
      </c>
      <c r="BE8">
        <f>PASTE_LANDINGS_DOC!BF8</f>
        <v>0</v>
      </c>
      <c r="BF8">
        <f>PASTE_LANDINGS_DOC!BG8</f>
        <v>0</v>
      </c>
      <c r="BG8">
        <f>PASTE_LANDINGS_DOC!BH8</f>
        <v>0</v>
      </c>
      <c r="BH8">
        <f>PASTE_LANDINGS_DOC!BI8</f>
        <v>0</v>
      </c>
      <c r="BI8">
        <f>PASTE_LANDINGS_DOC!BJ8</f>
        <v>0</v>
      </c>
      <c r="BJ8">
        <f>PASTE_LANDINGS_DOC!BK8</f>
        <v>0</v>
      </c>
      <c r="BK8">
        <f>PASTE_LANDINGS_DOC!BL8</f>
        <v>0</v>
      </c>
      <c r="BL8">
        <f>PASTE_LANDINGS_DOC!BM8</f>
        <v>0</v>
      </c>
      <c r="BM8">
        <f>PASTE_LANDINGS_DOC!BN8</f>
        <v>0</v>
      </c>
      <c r="BN8">
        <f>PASTE_LANDINGS_DOC!BO8</f>
        <v>0</v>
      </c>
      <c r="BO8">
        <f>PASTE_LANDINGS_DOC!BP8</f>
        <v>0</v>
      </c>
      <c r="BP8">
        <f t="shared" si="0"/>
        <v>0.22900000000000001</v>
      </c>
      <c r="BQ8">
        <f t="shared" si="1"/>
        <v>0.503</v>
      </c>
      <c r="BR8">
        <f t="shared" si="2"/>
        <v>3.9E-2</v>
      </c>
      <c r="BS8" t="s">
        <v>100</v>
      </c>
      <c r="BT8">
        <f>PASTE_LANDINGS_DOC!BR8</f>
        <v>0</v>
      </c>
      <c r="BU8">
        <f>PASTE_LANDINGS_DOC!BS8</f>
        <v>0</v>
      </c>
      <c r="BV8">
        <f>PASTE_LANDINGS_DOC!BT8</f>
        <v>0</v>
      </c>
      <c r="BW8">
        <f>PASTE_LANDINGS_DOC!BU8</f>
        <v>0</v>
      </c>
      <c r="BX8" s="31">
        <f>PASTE_LANDINGS_DOC!CV8</f>
        <v>0</v>
      </c>
      <c r="BY8">
        <f>PASTE_LANDINGS_DOC!BV8</f>
        <v>0</v>
      </c>
      <c r="BZ8" s="31">
        <f>PASTE_LANDINGS_DOC!CW8</f>
        <v>0</v>
      </c>
      <c r="CA8">
        <f>PASTE_LANDINGS_DOC!BW8</f>
        <v>0</v>
      </c>
      <c r="CB8">
        <f>PASTE_LANDINGS_DOC!BX8</f>
        <v>0.154</v>
      </c>
      <c r="CC8">
        <f>PASTE_LANDINGS_DOC!BY8</f>
        <v>0</v>
      </c>
      <c r="CD8">
        <f>PASTE_LANDINGS_DOC!BZ8</f>
        <v>0</v>
      </c>
      <c r="CE8">
        <f>PASTE_LANDINGS_DOC!CA8</f>
        <v>0</v>
      </c>
      <c r="CF8">
        <v>8</v>
      </c>
      <c r="CV8">
        <v>0</v>
      </c>
    </row>
    <row r="9" spans="1:100" x14ac:dyDescent="0.25">
      <c r="A9" t="s">
        <v>101</v>
      </c>
      <c r="B9">
        <f>PASTE_LANDINGS_DOC!C9</f>
        <v>0</v>
      </c>
      <c r="C9">
        <f>PASTE_LANDINGS_DOC!D9</f>
        <v>0</v>
      </c>
      <c r="D9">
        <f>PASTE_LANDINGS_DOC!E9</f>
        <v>0</v>
      </c>
      <c r="E9">
        <f>PASTE_LANDINGS_DOC!F9</f>
        <v>0</v>
      </c>
      <c r="F9">
        <f>PASTE_LANDINGS_DOC!G9</f>
        <v>0</v>
      </c>
      <c r="G9">
        <f>PASTE_LANDINGS_DOC!H9</f>
        <v>0</v>
      </c>
      <c r="H9">
        <f>PASTE_LANDINGS_DOC!I9</f>
        <v>0</v>
      </c>
      <c r="I9">
        <f>PASTE_LANDINGS_DOC!J9</f>
        <v>83.096000000000004</v>
      </c>
      <c r="J9">
        <f>PASTE_LANDINGS_DOC!K9</f>
        <v>0</v>
      </c>
      <c r="K9">
        <f>PASTE_LANDINGS_DOC!L9</f>
        <v>0</v>
      </c>
      <c r="L9">
        <f>PASTE_LANDINGS_DOC!M9</f>
        <v>0</v>
      </c>
      <c r="M9">
        <f>PASTE_LANDINGS_DOC!N9</f>
        <v>0</v>
      </c>
      <c r="N9">
        <f>PASTE_LANDINGS_DOC!O9</f>
        <v>0</v>
      </c>
      <c r="O9">
        <f>PASTE_LANDINGS_DOC!P9</f>
        <v>0</v>
      </c>
      <c r="P9">
        <f>PASTE_LANDINGS_DOC!Q9</f>
        <v>0</v>
      </c>
      <c r="Q9">
        <f>PASTE_LANDINGS_DOC!R9</f>
        <v>0</v>
      </c>
      <c r="R9">
        <f>PASTE_LANDINGS_DOC!S9</f>
        <v>0</v>
      </c>
      <c r="S9">
        <f>PASTE_LANDINGS_DOC!T9</f>
        <v>0</v>
      </c>
      <c r="T9">
        <f>PASTE_LANDINGS_DOC!U9</f>
        <v>0</v>
      </c>
      <c r="U9">
        <f>PASTE_LANDINGS_DOC!V9</f>
        <v>0</v>
      </c>
      <c r="V9">
        <f>PASTE_LANDINGS_DOC!W9</f>
        <v>0</v>
      </c>
      <c r="W9">
        <f>PASTE_LANDINGS_DOC!X9</f>
        <v>0</v>
      </c>
      <c r="X9">
        <f>PASTE_LANDINGS_DOC!Y9</f>
        <v>0</v>
      </c>
      <c r="Y9">
        <f>PASTE_LANDINGS_DOC!Z9</f>
        <v>1.1639999999999999</v>
      </c>
      <c r="Z9">
        <f>PASTE_LANDINGS_DOC!AA9</f>
        <v>0</v>
      </c>
      <c r="AA9">
        <f>PASTE_LANDINGS_DOC!AB9</f>
        <v>0</v>
      </c>
      <c r="AB9">
        <f>PASTE_LANDINGS_DOC!AC9</f>
        <v>0</v>
      </c>
      <c r="AC9">
        <f>PASTE_LANDINGS_DOC!AD9</f>
        <v>0</v>
      </c>
      <c r="AD9">
        <f>PASTE_LANDINGS_DOC!AE9</f>
        <v>0</v>
      </c>
      <c r="AE9">
        <f>PASTE_LANDINGS_DOC!AF9</f>
        <v>0.32800000000000001</v>
      </c>
      <c r="AF9">
        <f>PASTE_LANDINGS_DOC!AG9</f>
        <v>688.39499999999998</v>
      </c>
      <c r="AG9">
        <f>PASTE_LANDINGS_DOC!AH9</f>
        <v>0.20200000000000001</v>
      </c>
      <c r="AH9">
        <f>PASTE_LANDINGS_DOC!AI9</f>
        <v>0</v>
      </c>
      <c r="AI9">
        <f>PASTE_LANDINGS_DOC!AJ9</f>
        <v>0</v>
      </c>
      <c r="AJ9">
        <f>PASTE_LANDINGS_DOC!AK9</f>
        <v>0</v>
      </c>
      <c r="AK9">
        <f>PASTE_LANDINGS_DOC!AL9</f>
        <v>0</v>
      </c>
      <c r="AL9">
        <f>PASTE_LANDINGS_DOC!AM9</f>
        <v>0</v>
      </c>
      <c r="AM9">
        <f>PASTE_LANDINGS_DOC!AN9</f>
        <v>0</v>
      </c>
      <c r="AN9">
        <f>PASTE_LANDINGS_DOC!AO9</f>
        <v>0</v>
      </c>
      <c r="AO9">
        <f>PASTE_LANDINGS_DOC!AP9</f>
        <v>0</v>
      </c>
      <c r="AP9">
        <f>PASTE_LANDINGS_DOC!AQ9</f>
        <v>0</v>
      </c>
      <c r="AQ9">
        <f>PASTE_LANDINGS_DOC!AR9</f>
        <v>0</v>
      </c>
      <c r="AR9">
        <f>PASTE_LANDINGS_DOC!AS9</f>
        <v>0</v>
      </c>
      <c r="AS9">
        <f>PASTE_LANDINGS_DOC!AT9</f>
        <v>0</v>
      </c>
      <c r="AT9">
        <f>PASTE_LANDINGS_DOC!AU9</f>
        <v>0</v>
      </c>
      <c r="AU9">
        <f>PASTE_LANDINGS_DOC!AV9</f>
        <v>0</v>
      </c>
      <c r="AV9">
        <f>PASTE_LANDINGS_DOC!AW9</f>
        <v>0</v>
      </c>
      <c r="AW9">
        <f>PASTE_LANDINGS_DOC!AX9</f>
        <v>0</v>
      </c>
      <c r="AX9">
        <f>PASTE_LANDINGS_DOC!AY9</f>
        <v>0</v>
      </c>
      <c r="AY9">
        <f>PASTE_LANDINGS_DOC!AZ9</f>
        <v>0</v>
      </c>
      <c r="AZ9">
        <f>PASTE_LANDINGS_DOC!BA9</f>
        <v>0</v>
      </c>
      <c r="BA9">
        <f>PASTE_LANDINGS_DOC!BB9</f>
        <v>0</v>
      </c>
      <c r="BB9">
        <f>PASTE_LANDINGS_DOC!BC9</f>
        <v>0</v>
      </c>
      <c r="BC9">
        <f>PASTE_LANDINGS_DOC!BD9</f>
        <v>0</v>
      </c>
      <c r="BD9">
        <f>PASTE_LANDINGS_DOC!BE9</f>
        <v>0</v>
      </c>
      <c r="BE9">
        <f>PASTE_LANDINGS_DOC!BF9</f>
        <v>0</v>
      </c>
      <c r="BF9">
        <f>PASTE_LANDINGS_DOC!BG9</f>
        <v>0</v>
      </c>
      <c r="BG9">
        <f>PASTE_LANDINGS_DOC!BH9</f>
        <v>0</v>
      </c>
      <c r="BH9">
        <f>PASTE_LANDINGS_DOC!BI9</f>
        <v>0</v>
      </c>
      <c r="BI9">
        <f>PASTE_LANDINGS_DOC!BJ9</f>
        <v>0</v>
      </c>
      <c r="BJ9">
        <f>PASTE_LANDINGS_DOC!BK9</f>
        <v>0</v>
      </c>
      <c r="BK9">
        <f>PASTE_LANDINGS_DOC!BL9</f>
        <v>0</v>
      </c>
      <c r="BL9">
        <f>PASTE_LANDINGS_DOC!BM9</f>
        <v>0</v>
      </c>
      <c r="BM9">
        <f>PASTE_LANDINGS_DOC!BN9</f>
        <v>0</v>
      </c>
      <c r="BN9">
        <f>PASTE_LANDINGS_DOC!BO9</f>
        <v>0</v>
      </c>
      <c r="BO9">
        <f>PASTE_LANDINGS_DOC!BP9</f>
        <v>0</v>
      </c>
      <c r="BP9">
        <f t="shared" si="0"/>
        <v>1.1639999999999999</v>
      </c>
      <c r="BQ9">
        <f t="shared" si="1"/>
        <v>0</v>
      </c>
      <c r="BR9">
        <f t="shared" si="2"/>
        <v>0</v>
      </c>
      <c r="BS9" t="s">
        <v>101</v>
      </c>
      <c r="BT9">
        <f>PASTE_LANDINGS_DOC!BR9</f>
        <v>0</v>
      </c>
      <c r="BU9">
        <f>PASTE_LANDINGS_DOC!BS9</f>
        <v>0</v>
      </c>
      <c r="BV9">
        <f>PASTE_LANDINGS_DOC!BT9</f>
        <v>0</v>
      </c>
      <c r="BW9">
        <f>PASTE_LANDINGS_DOC!BU9</f>
        <v>0</v>
      </c>
      <c r="BX9" s="31">
        <f>PASTE_LANDINGS_DOC!CV9</f>
        <v>0</v>
      </c>
      <c r="BY9">
        <f>PASTE_LANDINGS_DOC!BV9</f>
        <v>0</v>
      </c>
      <c r="BZ9" s="31">
        <f>PASTE_LANDINGS_DOC!CW9</f>
        <v>0</v>
      </c>
      <c r="CA9">
        <f>PASTE_LANDINGS_DOC!BW9</f>
        <v>0</v>
      </c>
      <c r="CB9">
        <f>PASTE_LANDINGS_DOC!BX9</f>
        <v>0</v>
      </c>
      <c r="CC9">
        <f>PASTE_LANDINGS_DOC!BY9</f>
        <v>0</v>
      </c>
      <c r="CD9">
        <f>PASTE_LANDINGS_DOC!BZ9</f>
        <v>0</v>
      </c>
      <c r="CE9">
        <f>PASTE_LANDINGS_DOC!CA9</f>
        <v>0</v>
      </c>
      <c r="CF9">
        <v>9</v>
      </c>
      <c r="CV9">
        <v>0</v>
      </c>
    </row>
    <row r="10" spans="1:100" x14ac:dyDescent="0.25">
      <c r="A10" t="s">
        <v>102</v>
      </c>
      <c r="B10">
        <f>PASTE_LANDINGS_DOC!C10</f>
        <v>3.3000000000000002E-2</v>
      </c>
      <c r="C10">
        <f>PASTE_LANDINGS_DOC!D10</f>
        <v>0</v>
      </c>
      <c r="D10">
        <f>PASTE_LANDINGS_DOC!E10</f>
        <v>0</v>
      </c>
      <c r="E10">
        <f>PASTE_LANDINGS_DOC!F10</f>
        <v>0</v>
      </c>
      <c r="F10">
        <f>PASTE_LANDINGS_DOC!G10</f>
        <v>0</v>
      </c>
      <c r="G10">
        <f>PASTE_LANDINGS_DOC!H10</f>
        <v>0</v>
      </c>
      <c r="H10">
        <f>PASTE_LANDINGS_DOC!I10</f>
        <v>0</v>
      </c>
      <c r="I10">
        <f>PASTE_LANDINGS_DOC!J10</f>
        <v>0.58199999999999996</v>
      </c>
      <c r="J10">
        <f>PASTE_LANDINGS_DOC!K10</f>
        <v>0</v>
      </c>
      <c r="K10">
        <f>PASTE_LANDINGS_DOC!L10</f>
        <v>169.702</v>
      </c>
      <c r="L10">
        <f>PASTE_LANDINGS_DOC!M10</f>
        <v>0</v>
      </c>
      <c r="M10">
        <f>PASTE_LANDINGS_DOC!N10</f>
        <v>0</v>
      </c>
      <c r="N10">
        <f>PASTE_LANDINGS_DOC!O10</f>
        <v>0</v>
      </c>
      <c r="O10">
        <f>PASTE_LANDINGS_DOC!P10</f>
        <v>0</v>
      </c>
      <c r="P10">
        <f>PASTE_LANDINGS_DOC!Q10</f>
        <v>0</v>
      </c>
      <c r="Q10">
        <f>PASTE_LANDINGS_DOC!R10</f>
        <v>0</v>
      </c>
      <c r="R10">
        <f>PASTE_LANDINGS_DOC!S10</f>
        <v>1.4339999999999999</v>
      </c>
      <c r="S10">
        <f>PASTE_LANDINGS_DOC!T10</f>
        <v>0</v>
      </c>
      <c r="T10">
        <f>PASTE_LANDINGS_DOC!U10</f>
        <v>0</v>
      </c>
      <c r="U10">
        <f>PASTE_LANDINGS_DOC!V10</f>
        <v>0</v>
      </c>
      <c r="V10">
        <f>PASTE_LANDINGS_DOC!W10</f>
        <v>0</v>
      </c>
      <c r="W10">
        <f>PASTE_LANDINGS_DOC!X10</f>
        <v>0</v>
      </c>
      <c r="X10">
        <f>PASTE_LANDINGS_DOC!Y10</f>
        <v>0</v>
      </c>
      <c r="Y10">
        <f>PASTE_LANDINGS_DOC!Z10</f>
        <v>0</v>
      </c>
      <c r="Z10">
        <f>PASTE_LANDINGS_DOC!AA10</f>
        <v>0</v>
      </c>
      <c r="AA10">
        <f>PASTE_LANDINGS_DOC!AB10</f>
        <v>0</v>
      </c>
      <c r="AB10">
        <f>PASTE_LANDINGS_DOC!AC10</f>
        <v>0</v>
      </c>
      <c r="AC10">
        <f>PASTE_LANDINGS_DOC!AD10</f>
        <v>0</v>
      </c>
      <c r="AD10">
        <f>PASTE_LANDINGS_DOC!AE10</f>
        <v>0</v>
      </c>
      <c r="AE10">
        <f>PASTE_LANDINGS_DOC!AF10</f>
        <v>0</v>
      </c>
      <c r="AF10">
        <f>PASTE_LANDINGS_DOC!AG10</f>
        <v>67.391999999999996</v>
      </c>
      <c r="AG10">
        <f>PASTE_LANDINGS_DOC!AH10</f>
        <v>0</v>
      </c>
      <c r="AH10">
        <f>PASTE_LANDINGS_DOC!AI10</f>
        <v>0</v>
      </c>
      <c r="AI10">
        <f>PASTE_LANDINGS_DOC!AJ10</f>
        <v>0</v>
      </c>
      <c r="AJ10">
        <f>PASTE_LANDINGS_DOC!AK10</f>
        <v>0</v>
      </c>
      <c r="AK10">
        <f>PASTE_LANDINGS_DOC!AL10</f>
        <v>0</v>
      </c>
      <c r="AL10">
        <f>PASTE_LANDINGS_DOC!AM10</f>
        <v>0</v>
      </c>
      <c r="AM10">
        <f>PASTE_LANDINGS_DOC!AN10</f>
        <v>0</v>
      </c>
      <c r="AN10">
        <f>PASTE_LANDINGS_DOC!AO10</f>
        <v>0</v>
      </c>
      <c r="AO10">
        <f>PASTE_LANDINGS_DOC!AP10</f>
        <v>0</v>
      </c>
      <c r="AP10">
        <f>PASTE_LANDINGS_DOC!AQ10</f>
        <v>0</v>
      </c>
      <c r="AQ10">
        <f>PASTE_LANDINGS_DOC!AR10</f>
        <v>0</v>
      </c>
      <c r="AR10">
        <f>PASTE_LANDINGS_DOC!AS10</f>
        <v>8</v>
      </c>
      <c r="AS10">
        <f>PASTE_LANDINGS_DOC!AT10</f>
        <v>0</v>
      </c>
      <c r="AT10">
        <f>PASTE_LANDINGS_DOC!AU10</f>
        <v>0</v>
      </c>
      <c r="AU10">
        <f>PASTE_LANDINGS_DOC!AV10</f>
        <v>0</v>
      </c>
      <c r="AV10">
        <f>PASTE_LANDINGS_DOC!AW10</f>
        <v>0</v>
      </c>
      <c r="AW10">
        <f>PASTE_LANDINGS_DOC!AX10</f>
        <v>0</v>
      </c>
      <c r="AX10">
        <f>PASTE_LANDINGS_DOC!AY10</f>
        <v>0</v>
      </c>
      <c r="AY10">
        <f>PASTE_LANDINGS_DOC!AZ10</f>
        <v>0</v>
      </c>
      <c r="AZ10">
        <f>PASTE_LANDINGS_DOC!BA10</f>
        <v>0</v>
      </c>
      <c r="BA10">
        <f>PASTE_LANDINGS_DOC!BB10</f>
        <v>0</v>
      </c>
      <c r="BB10">
        <f>PASTE_LANDINGS_DOC!BC10</f>
        <v>0</v>
      </c>
      <c r="BC10">
        <f>PASTE_LANDINGS_DOC!BD10</f>
        <v>0</v>
      </c>
      <c r="BD10">
        <f>PASTE_LANDINGS_DOC!BE10</f>
        <v>0</v>
      </c>
      <c r="BE10">
        <f>PASTE_LANDINGS_DOC!BF10</f>
        <v>0</v>
      </c>
      <c r="BF10">
        <f>PASTE_LANDINGS_DOC!BG10</f>
        <v>0</v>
      </c>
      <c r="BG10">
        <f>PASTE_LANDINGS_DOC!BH10</f>
        <v>0</v>
      </c>
      <c r="BH10">
        <f>PASTE_LANDINGS_DOC!BI10</f>
        <v>0</v>
      </c>
      <c r="BI10">
        <f>PASTE_LANDINGS_DOC!BJ10</f>
        <v>0</v>
      </c>
      <c r="BJ10">
        <f>PASTE_LANDINGS_DOC!BK10</f>
        <v>0</v>
      </c>
      <c r="BK10">
        <f>PASTE_LANDINGS_DOC!BL10</f>
        <v>0</v>
      </c>
      <c r="BL10">
        <f>PASTE_LANDINGS_DOC!BM10</f>
        <v>0</v>
      </c>
      <c r="BM10">
        <f>PASTE_LANDINGS_DOC!BN10</f>
        <v>0</v>
      </c>
      <c r="BN10">
        <f>PASTE_LANDINGS_DOC!BO10</f>
        <v>0</v>
      </c>
      <c r="BO10">
        <f>PASTE_LANDINGS_DOC!BP10</f>
        <v>0</v>
      </c>
      <c r="BP10">
        <f t="shared" si="0"/>
        <v>0</v>
      </c>
      <c r="BQ10">
        <f t="shared" si="1"/>
        <v>0</v>
      </c>
      <c r="BR10">
        <f t="shared" si="2"/>
        <v>1.4339999999999999</v>
      </c>
      <c r="BS10" t="s">
        <v>102</v>
      </c>
      <c r="BT10">
        <f>PASTE_LANDINGS_DOC!BR10</f>
        <v>0</v>
      </c>
      <c r="BU10">
        <f>PASTE_LANDINGS_DOC!BS10</f>
        <v>0</v>
      </c>
      <c r="BV10">
        <f>PASTE_LANDINGS_DOC!BT10</f>
        <v>0</v>
      </c>
      <c r="BW10">
        <f>PASTE_LANDINGS_DOC!BU10</f>
        <v>0</v>
      </c>
      <c r="BX10" s="31">
        <f>PASTE_LANDINGS_DOC!CV10</f>
        <v>0</v>
      </c>
      <c r="BY10">
        <f>PASTE_LANDINGS_DOC!BV10</f>
        <v>0</v>
      </c>
      <c r="BZ10" s="31">
        <f>PASTE_LANDINGS_DOC!CW10</f>
        <v>0</v>
      </c>
      <c r="CA10">
        <f>PASTE_LANDINGS_DOC!BW10</f>
        <v>0</v>
      </c>
      <c r="CB10">
        <f>PASTE_LANDINGS_DOC!BX10</f>
        <v>0</v>
      </c>
      <c r="CC10">
        <f>PASTE_LANDINGS_DOC!BY10</f>
        <v>0</v>
      </c>
      <c r="CD10">
        <f>PASTE_LANDINGS_DOC!BZ10</f>
        <v>0</v>
      </c>
      <c r="CE10">
        <f>PASTE_LANDINGS_DOC!CA10</f>
        <v>0</v>
      </c>
      <c r="CF10">
        <v>10</v>
      </c>
      <c r="CV10">
        <v>0</v>
      </c>
    </row>
    <row r="11" spans="1:100" x14ac:dyDescent="0.25">
      <c r="A11" t="s">
        <v>103</v>
      </c>
      <c r="B11">
        <f>PASTE_LANDINGS_DOC!C11</f>
        <v>0</v>
      </c>
      <c r="C11">
        <f>PASTE_LANDINGS_DOC!D11</f>
        <v>123.02</v>
      </c>
      <c r="D11">
        <f>PASTE_LANDINGS_DOC!E11</f>
        <v>15.98</v>
      </c>
      <c r="E11">
        <f>PASTE_LANDINGS_DOC!F11</f>
        <v>0</v>
      </c>
      <c r="F11">
        <f>PASTE_LANDINGS_DOC!G11</f>
        <v>0</v>
      </c>
      <c r="G11">
        <f>PASTE_LANDINGS_DOC!H11</f>
        <v>0</v>
      </c>
      <c r="H11">
        <f>PASTE_LANDINGS_DOC!I11</f>
        <v>0</v>
      </c>
      <c r="I11">
        <f>PASTE_LANDINGS_DOC!J11</f>
        <v>0</v>
      </c>
      <c r="J11">
        <f>PASTE_LANDINGS_DOC!K11</f>
        <v>0</v>
      </c>
      <c r="K11">
        <f>PASTE_LANDINGS_DOC!L11</f>
        <v>0</v>
      </c>
      <c r="L11">
        <f>PASTE_LANDINGS_DOC!M11</f>
        <v>0</v>
      </c>
      <c r="M11">
        <f>PASTE_LANDINGS_DOC!N11</f>
        <v>0</v>
      </c>
      <c r="N11">
        <f>PASTE_LANDINGS_DOC!O11</f>
        <v>0</v>
      </c>
      <c r="O11">
        <f>PASTE_LANDINGS_DOC!P11</f>
        <v>0</v>
      </c>
      <c r="P11">
        <f>PASTE_LANDINGS_DOC!Q11</f>
        <v>0</v>
      </c>
      <c r="Q11">
        <f>PASTE_LANDINGS_DOC!R11</f>
        <v>0</v>
      </c>
      <c r="R11">
        <f>PASTE_LANDINGS_DOC!S11</f>
        <v>0</v>
      </c>
      <c r="S11">
        <f>PASTE_LANDINGS_DOC!T11</f>
        <v>0</v>
      </c>
      <c r="T11">
        <f>PASTE_LANDINGS_DOC!U11</f>
        <v>0</v>
      </c>
      <c r="U11">
        <f>PASTE_LANDINGS_DOC!V11</f>
        <v>0</v>
      </c>
      <c r="V11">
        <f>PASTE_LANDINGS_DOC!W11</f>
        <v>0</v>
      </c>
      <c r="W11">
        <f>PASTE_LANDINGS_DOC!X11</f>
        <v>0</v>
      </c>
      <c r="X11">
        <f>PASTE_LANDINGS_DOC!Y11</f>
        <v>0</v>
      </c>
      <c r="Y11">
        <f>PASTE_LANDINGS_DOC!Z11</f>
        <v>0</v>
      </c>
      <c r="Z11">
        <f>PASTE_LANDINGS_DOC!AA11</f>
        <v>0</v>
      </c>
      <c r="AA11">
        <f>PASTE_LANDINGS_DOC!AB11</f>
        <v>0</v>
      </c>
      <c r="AB11">
        <f>PASTE_LANDINGS_DOC!AC11</f>
        <v>0</v>
      </c>
      <c r="AC11">
        <f>PASTE_LANDINGS_DOC!AD11</f>
        <v>0</v>
      </c>
      <c r="AD11">
        <f>PASTE_LANDINGS_DOC!AE11</f>
        <v>0</v>
      </c>
      <c r="AE11">
        <f>PASTE_LANDINGS_DOC!AF11</f>
        <v>0</v>
      </c>
      <c r="AF11">
        <f>PASTE_LANDINGS_DOC!AG11</f>
        <v>0</v>
      </c>
      <c r="AG11">
        <f>PASTE_LANDINGS_DOC!AH11</f>
        <v>0</v>
      </c>
      <c r="AH11">
        <f>PASTE_LANDINGS_DOC!AI11</f>
        <v>0</v>
      </c>
      <c r="AI11">
        <f>PASTE_LANDINGS_DOC!AJ11</f>
        <v>0</v>
      </c>
      <c r="AJ11">
        <f>PASTE_LANDINGS_DOC!AK11</f>
        <v>0</v>
      </c>
      <c r="AK11">
        <f>PASTE_LANDINGS_DOC!AL11</f>
        <v>0</v>
      </c>
      <c r="AL11">
        <f>PASTE_LANDINGS_DOC!AM11</f>
        <v>0</v>
      </c>
      <c r="AM11">
        <f>PASTE_LANDINGS_DOC!AN11</f>
        <v>0</v>
      </c>
      <c r="AN11">
        <f>PASTE_LANDINGS_DOC!AO11</f>
        <v>0</v>
      </c>
      <c r="AO11">
        <f>PASTE_LANDINGS_DOC!AP11</f>
        <v>0</v>
      </c>
      <c r="AP11">
        <f>PASTE_LANDINGS_DOC!AQ11</f>
        <v>0</v>
      </c>
      <c r="AQ11">
        <f>PASTE_LANDINGS_DOC!AR11</f>
        <v>0</v>
      </c>
      <c r="AR11">
        <f>PASTE_LANDINGS_DOC!AS11</f>
        <v>0</v>
      </c>
      <c r="AS11">
        <f>PASTE_LANDINGS_DOC!AT11</f>
        <v>0</v>
      </c>
      <c r="AT11">
        <f>PASTE_LANDINGS_DOC!AU11</f>
        <v>0</v>
      </c>
      <c r="AU11">
        <f>PASTE_LANDINGS_DOC!AV11</f>
        <v>0</v>
      </c>
      <c r="AV11">
        <f>PASTE_LANDINGS_DOC!AW11</f>
        <v>0</v>
      </c>
      <c r="AW11">
        <f>PASTE_LANDINGS_DOC!AX11</f>
        <v>0</v>
      </c>
      <c r="AX11">
        <f>PASTE_LANDINGS_DOC!AY11</f>
        <v>0</v>
      </c>
      <c r="AY11">
        <f>PASTE_LANDINGS_DOC!AZ11</f>
        <v>0</v>
      </c>
      <c r="AZ11">
        <f>PASTE_LANDINGS_DOC!BA11</f>
        <v>0</v>
      </c>
      <c r="BA11">
        <f>PASTE_LANDINGS_DOC!BB11</f>
        <v>0</v>
      </c>
      <c r="BB11">
        <f>PASTE_LANDINGS_DOC!BC11</f>
        <v>0</v>
      </c>
      <c r="BC11">
        <f>PASTE_LANDINGS_DOC!BD11</f>
        <v>0</v>
      </c>
      <c r="BD11">
        <f>PASTE_LANDINGS_DOC!BE11</f>
        <v>0</v>
      </c>
      <c r="BE11">
        <f>PASTE_LANDINGS_DOC!BF11</f>
        <v>0</v>
      </c>
      <c r="BF11">
        <f>PASTE_LANDINGS_DOC!BG11</f>
        <v>0</v>
      </c>
      <c r="BG11">
        <f>PASTE_LANDINGS_DOC!BH11</f>
        <v>0</v>
      </c>
      <c r="BH11">
        <f>PASTE_LANDINGS_DOC!BI11</f>
        <v>0</v>
      </c>
      <c r="BI11">
        <f>PASTE_LANDINGS_DOC!BJ11</f>
        <v>0</v>
      </c>
      <c r="BJ11">
        <f>PASTE_LANDINGS_DOC!BK11</f>
        <v>0</v>
      </c>
      <c r="BK11">
        <f>PASTE_LANDINGS_DOC!BL11</f>
        <v>0</v>
      </c>
      <c r="BL11">
        <f>PASTE_LANDINGS_DOC!BM11</f>
        <v>0</v>
      </c>
      <c r="BM11">
        <f>PASTE_LANDINGS_DOC!BN11</f>
        <v>0</v>
      </c>
      <c r="BN11">
        <f>PASTE_LANDINGS_DOC!BO11</f>
        <v>0</v>
      </c>
      <c r="BO11">
        <f>PASTE_LANDINGS_DOC!BP11</f>
        <v>2.7</v>
      </c>
      <c r="BP11">
        <f t="shared" si="0"/>
        <v>0</v>
      </c>
      <c r="BQ11">
        <f t="shared" si="1"/>
        <v>0</v>
      </c>
      <c r="BR11">
        <f t="shared" si="2"/>
        <v>0</v>
      </c>
      <c r="BS11" t="s">
        <v>103</v>
      </c>
      <c r="BT11">
        <f>PASTE_LANDINGS_DOC!BR11</f>
        <v>8152.5129999999999</v>
      </c>
      <c r="BU11">
        <f>PASTE_LANDINGS_DOC!BS11</f>
        <v>133.309</v>
      </c>
      <c r="BV11">
        <f>PASTE_LANDINGS_DOC!BT11</f>
        <v>11737.987000000001</v>
      </c>
      <c r="BW11">
        <f>PASTE_LANDINGS_DOC!BU11</f>
        <v>9602.4950000000008</v>
      </c>
      <c r="BX11" s="31">
        <f>PASTE_LANDINGS_DOC!CV11</f>
        <v>0</v>
      </c>
      <c r="BY11">
        <f>PASTE_LANDINGS_DOC!BV11</f>
        <v>0</v>
      </c>
      <c r="BZ11" s="31">
        <f>PASTE_LANDINGS_DOC!CW11</f>
        <v>0</v>
      </c>
      <c r="CA11">
        <f>PASTE_LANDINGS_DOC!BW11</f>
        <v>0</v>
      </c>
      <c r="CB11">
        <f>PASTE_LANDINGS_DOC!BX11</f>
        <v>0</v>
      </c>
      <c r="CC11">
        <f>PASTE_LANDINGS_DOC!BY11</f>
        <v>16425.400000000001</v>
      </c>
      <c r="CD11">
        <f>PASTE_LANDINGS_DOC!BZ11</f>
        <v>1773.989</v>
      </c>
      <c r="CE11">
        <f>PASTE_LANDINGS_DOC!CA11</f>
        <v>0</v>
      </c>
      <c r="CF11">
        <v>11</v>
      </c>
      <c r="CV11">
        <v>0</v>
      </c>
    </row>
    <row r="12" spans="1:100" x14ac:dyDescent="0.25">
      <c r="A12" t="s">
        <v>104</v>
      </c>
      <c r="B12">
        <f>PASTE_LANDINGS_DOC!C12</f>
        <v>378.66699999999997</v>
      </c>
      <c r="C12">
        <f>PASTE_LANDINGS_DOC!D12</f>
        <v>1625.797</v>
      </c>
      <c r="D12">
        <f>PASTE_LANDINGS_DOC!E12</f>
        <v>261.68400000000003</v>
      </c>
      <c r="E12">
        <f>PASTE_LANDINGS_DOC!F12</f>
        <v>377.18099999999998</v>
      </c>
      <c r="F12">
        <f>PASTE_LANDINGS_DOC!G12</f>
        <v>14.41</v>
      </c>
      <c r="G12">
        <f>PASTE_LANDINGS_DOC!H12</f>
        <v>0</v>
      </c>
      <c r="H12">
        <f>PASTE_LANDINGS_DOC!I12</f>
        <v>25.577000000000002</v>
      </c>
      <c r="I12">
        <f>PASTE_LANDINGS_DOC!J12</f>
        <v>0</v>
      </c>
      <c r="J12">
        <f>PASTE_LANDINGS_DOC!K12</f>
        <v>0</v>
      </c>
      <c r="K12">
        <f>PASTE_LANDINGS_DOC!L12</f>
        <v>11.961</v>
      </c>
      <c r="L12">
        <f>PASTE_LANDINGS_DOC!M12</f>
        <v>0.90300000000000002</v>
      </c>
      <c r="M12">
        <f>PASTE_LANDINGS_DOC!N12</f>
        <v>0</v>
      </c>
      <c r="N12">
        <f>PASTE_LANDINGS_DOC!O12</f>
        <v>4.0540000000000003</v>
      </c>
      <c r="O12">
        <f>PASTE_LANDINGS_DOC!P12</f>
        <v>0</v>
      </c>
      <c r="P12">
        <f>PASTE_LANDINGS_DOC!Q12</f>
        <v>0</v>
      </c>
      <c r="Q12">
        <f>PASTE_LANDINGS_DOC!R12</f>
        <v>0.61699999999999999</v>
      </c>
      <c r="R12">
        <f>PASTE_LANDINGS_DOC!S12</f>
        <v>1.2769999999999999</v>
      </c>
      <c r="S12">
        <f>PASTE_LANDINGS_DOC!T12</f>
        <v>0.21299999999999999</v>
      </c>
      <c r="T12">
        <f>PASTE_LANDINGS_DOC!U12</f>
        <v>0.48799999999999999</v>
      </c>
      <c r="U12">
        <f>PASTE_LANDINGS_DOC!V12</f>
        <v>0</v>
      </c>
      <c r="V12">
        <f>PASTE_LANDINGS_DOC!W12</f>
        <v>0</v>
      </c>
      <c r="W12">
        <f>PASTE_LANDINGS_DOC!X12</f>
        <v>0.46400000000000002</v>
      </c>
      <c r="X12">
        <f>PASTE_LANDINGS_DOC!Y12</f>
        <v>0</v>
      </c>
      <c r="Y12">
        <f>PASTE_LANDINGS_DOC!Z12</f>
        <v>0</v>
      </c>
      <c r="Z12">
        <f>PASTE_LANDINGS_DOC!AA12</f>
        <v>0</v>
      </c>
      <c r="AA12">
        <f>PASTE_LANDINGS_DOC!AB12</f>
        <v>63.029000000000003</v>
      </c>
      <c r="AB12">
        <f>PASTE_LANDINGS_DOC!AC12</f>
        <v>0</v>
      </c>
      <c r="AC12">
        <f>PASTE_LANDINGS_DOC!AD12</f>
        <v>0</v>
      </c>
      <c r="AD12">
        <f>PASTE_LANDINGS_DOC!AE12</f>
        <v>0.35</v>
      </c>
      <c r="AE12">
        <f>PASTE_LANDINGS_DOC!AF12</f>
        <v>5.3999999999999999E-2</v>
      </c>
      <c r="AF12">
        <f>PASTE_LANDINGS_DOC!AG12</f>
        <v>0</v>
      </c>
      <c r="AG12">
        <f>PASTE_LANDINGS_DOC!AH12</f>
        <v>2.5000000000000001E-2</v>
      </c>
      <c r="AH12">
        <f>PASTE_LANDINGS_DOC!AI12</f>
        <v>0</v>
      </c>
      <c r="AI12">
        <f>PASTE_LANDINGS_DOC!AJ12</f>
        <v>0</v>
      </c>
      <c r="AJ12">
        <f>PASTE_LANDINGS_DOC!AK12</f>
        <v>0</v>
      </c>
      <c r="AK12">
        <f>PASTE_LANDINGS_DOC!AL12</f>
        <v>0</v>
      </c>
      <c r="AL12">
        <f>PASTE_LANDINGS_DOC!AM12</f>
        <v>0</v>
      </c>
      <c r="AM12">
        <f>PASTE_LANDINGS_DOC!AN12</f>
        <v>0</v>
      </c>
      <c r="AN12">
        <f>PASTE_LANDINGS_DOC!AO12</f>
        <v>0</v>
      </c>
      <c r="AO12">
        <f>PASTE_LANDINGS_DOC!AP12</f>
        <v>0</v>
      </c>
      <c r="AP12">
        <f>PASTE_LANDINGS_DOC!AQ12</f>
        <v>0</v>
      </c>
      <c r="AQ12">
        <f>PASTE_LANDINGS_DOC!AR12</f>
        <v>0.13800000000000001</v>
      </c>
      <c r="AR12">
        <f>PASTE_LANDINGS_DOC!AS12</f>
        <v>17.901</v>
      </c>
      <c r="AS12">
        <f>PASTE_LANDINGS_DOC!AT12</f>
        <v>0</v>
      </c>
      <c r="AT12">
        <f>PASTE_LANDINGS_DOC!AU12</f>
        <v>0.25900000000000001</v>
      </c>
      <c r="AU12">
        <f>PASTE_LANDINGS_DOC!AV12</f>
        <v>0</v>
      </c>
      <c r="AV12">
        <f>PASTE_LANDINGS_DOC!AW12</f>
        <v>0</v>
      </c>
      <c r="AW12">
        <f>PASTE_LANDINGS_DOC!AX12</f>
        <v>0</v>
      </c>
      <c r="AX12">
        <f>PASTE_LANDINGS_DOC!AY12</f>
        <v>0</v>
      </c>
      <c r="AY12">
        <f>PASTE_LANDINGS_DOC!AZ12</f>
        <v>0</v>
      </c>
      <c r="AZ12">
        <f>PASTE_LANDINGS_DOC!BA12</f>
        <v>0</v>
      </c>
      <c r="BA12">
        <f>PASTE_LANDINGS_DOC!BB12</f>
        <v>0</v>
      </c>
      <c r="BB12">
        <f>PASTE_LANDINGS_DOC!BC12</f>
        <v>0</v>
      </c>
      <c r="BC12">
        <f>PASTE_LANDINGS_DOC!BD12</f>
        <v>0</v>
      </c>
      <c r="BD12">
        <f>PASTE_LANDINGS_DOC!BE12</f>
        <v>0</v>
      </c>
      <c r="BE12">
        <f>PASTE_LANDINGS_DOC!BF12</f>
        <v>0</v>
      </c>
      <c r="BF12">
        <f>PASTE_LANDINGS_DOC!BG12</f>
        <v>0</v>
      </c>
      <c r="BG12">
        <f>PASTE_LANDINGS_DOC!BH12</f>
        <v>0</v>
      </c>
      <c r="BH12">
        <f>PASTE_LANDINGS_DOC!BI12</f>
        <v>0</v>
      </c>
      <c r="BI12">
        <f>PASTE_LANDINGS_DOC!BJ12</f>
        <v>0</v>
      </c>
      <c r="BJ12">
        <f>PASTE_LANDINGS_DOC!BK12</f>
        <v>0</v>
      </c>
      <c r="BK12">
        <f>PASTE_LANDINGS_DOC!BL12</f>
        <v>0</v>
      </c>
      <c r="BL12">
        <f>PASTE_LANDINGS_DOC!BM12</f>
        <v>0</v>
      </c>
      <c r="BM12">
        <f>PASTE_LANDINGS_DOC!BN12</f>
        <v>5.1980000000000004</v>
      </c>
      <c r="BN12">
        <f>PASTE_LANDINGS_DOC!BO12</f>
        <v>0</v>
      </c>
      <c r="BO12">
        <f>PASTE_LANDINGS_DOC!BP12</f>
        <v>285.79000000000002</v>
      </c>
      <c r="BP12">
        <f t="shared" si="0"/>
        <v>0</v>
      </c>
      <c r="BQ12">
        <f t="shared" si="1"/>
        <v>4.6710000000000003</v>
      </c>
      <c r="BR12">
        <f t="shared" si="2"/>
        <v>1.49</v>
      </c>
      <c r="BS12" t="s">
        <v>104</v>
      </c>
      <c r="BT12">
        <f>PASTE_LANDINGS_DOC!BR12</f>
        <v>6915.9250000000011</v>
      </c>
      <c r="BU12">
        <f>PASTE_LANDINGS_DOC!BS12</f>
        <v>0</v>
      </c>
      <c r="BV12">
        <f>PASTE_LANDINGS_DOC!BT12</f>
        <v>13608.793999999998</v>
      </c>
      <c r="BW12">
        <f>PASTE_LANDINGS_DOC!BU12</f>
        <v>10360.459999999999</v>
      </c>
      <c r="BX12" s="31">
        <f>PASTE_LANDINGS_DOC!CV12</f>
        <v>0</v>
      </c>
      <c r="BY12">
        <f>PASTE_LANDINGS_DOC!BV12</f>
        <v>56.578000000000003</v>
      </c>
      <c r="BZ12" s="31">
        <f>PASTE_LANDINGS_DOC!CW12</f>
        <v>0</v>
      </c>
      <c r="CA12">
        <f>PASTE_LANDINGS_DOC!BW12</f>
        <v>0</v>
      </c>
      <c r="CB12">
        <f>PASTE_LANDINGS_DOC!BX12</f>
        <v>0.32</v>
      </c>
      <c r="CC12">
        <f>PASTE_LANDINGS_DOC!BY12</f>
        <v>40364.566999999995</v>
      </c>
      <c r="CD12">
        <f>PASTE_LANDINGS_DOC!BZ12</f>
        <v>0</v>
      </c>
      <c r="CE12">
        <f>PASTE_LANDINGS_DOC!CA12</f>
        <v>0</v>
      </c>
      <c r="CF12">
        <v>12</v>
      </c>
      <c r="CV12">
        <v>0</v>
      </c>
    </row>
    <row r="13" spans="1:100" x14ac:dyDescent="0.25">
      <c r="A13" t="s">
        <v>105</v>
      </c>
      <c r="B13">
        <f>PASTE_LANDINGS_DOC!C13</f>
        <v>164.18299999999999</v>
      </c>
      <c r="C13">
        <f>PASTE_LANDINGS_DOC!D13</f>
        <v>1162.6840000000002</v>
      </c>
      <c r="D13">
        <f>PASTE_LANDINGS_DOC!E13</f>
        <v>237.47500000000002</v>
      </c>
      <c r="E13">
        <f>PASTE_LANDINGS_DOC!F13</f>
        <v>222.714</v>
      </c>
      <c r="F13">
        <f>PASTE_LANDINGS_DOC!G13</f>
        <v>15.44</v>
      </c>
      <c r="G13">
        <f>PASTE_LANDINGS_DOC!H13</f>
        <v>1.8559999999999999</v>
      </c>
      <c r="H13">
        <f>PASTE_LANDINGS_DOC!I13</f>
        <v>20.603000000000002</v>
      </c>
      <c r="I13">
        <f>PASTE_LANDINGS_DOC!J13</f>
        <v>1329.2909999999999</v>
      </c>
      <c r="J13">
        <f>PASTE_LANDINGS_DOC!K13</f>
        <v>0</v>
      </c>
      <c r="K13">
        <f>PASTE_LANDINGS_DOC!L13</f>
        <v>110.01</v>
      </c>
      <c r="L13">
        <f>PASTE_LANDINGS_DOC!M13</f>
        <v>1.0979999999999999</v>
      </c>
      <c r="M13">
        <f>PASTE_LANDINGS_DOC!N13</f>
        <v>1.0030000000000001</v>
      </c>
      <c r="N13">
        <f>PASTE_LANDINGS_DOC!O13</f>
        <v>8.9120000000000008</v>
      </c>
      <c r="O13">
        <f>PASTE_LANDINGS_DOC!P13</f>
        <v>3.4</v>
      </c>
      <c r="P13">
        <f>PASTE_LANDINGS_DOC!Q13</f>
        <v>0</v>
      </c>
      <c r="Q13">
        <f>PASTE_LANDINGS_DOC!R13</f>
        <v>11.186999999999999</v>
      </c>
      <c r="R13">
        <f>PASTE_LANDINGS_DOC!S13</f>
        <v>3.8250000000000002</v>
      </c>
      <c r="S13">
        <f>PASTE_LANDINGS_DOC!T13</f>
        <v>0.75</v>
      </c>
      <c r="T13">
        <f>PASTE_LANDINGS_DOC!U13</f>
        <v>4.7619999999999996</v>
      </c>
      <c r="U13">
        <f>PASTE_LANDINGS_DOC!V13</f>
        <v>0</v>
      </c>
      <c r="V13">
        <f>PASTE_LANDINGS_DOC!W13</f>
        <v>2.5059999999999998</v>
      </c>
      <c r="W13">
        <f>PASTE_LANDINGS_DOC!X13</f>
        <v>47.290999999999997</v>
      </c>
      <c r="X13">
        <f>PASTE_LANDINGS_DOC!Y13</f>
        <v>297.88</v>
      </c>
      <c r="Y13">
        <f>PASTE_LANDINGS_DOC!Z13</f>
        <v>84.241</v>
      </c>
      <c r="Z13">
        <f>PASTE_LANDINGS_DOC!AA13</f>
        <v>4.8570000000000002</v>
      </c>
      <c r="AA13">
        <f>PASTE_LANDINGS_DOC!AB13</f>
        <v>65.861000000000004</v>
      </c>
      <c r="AB13">
        <f>PASTE_LANDINGS_DOC!AC13</f>
        <v>1.7</v>
      </c>
      <c r="AC13">
        <f>PASTE_LANDINGS_DOC!AD13</f>
        <v>0</v>
      </c>
      <c r="AD13">
        <f>PASTE_LANDINGS_DOC!AE13</f>
        <v>10.207000000000001</v>
      </c>
      <c r="AE13">
        <f>PASTE_LANDINGS_DOC!AF13</f>
        <v>24.010999999999999</v>
      </c>
      <c r="AF13">
        <f>PASTE_LANDINGS_DOC!AG13</f>
        <v>114.94</v>
      </c>
      <c r="AG13">
        <f>PASTE_LANDINGS_DOC!AH13</f>
        <v>0</v>
      </c>
      <c r="AH13">
        <f>PASTE_LANDINGS_DOC!AI13</f>
        <v>4.7E-2</v>
      </c>
      <c r="AI13">
        <f>PASTE_LANDINGS_DOC!AJ13</f>
        <v>0</v>
      </c>
      <c r="AJ13">
        <f>PASTE_LANDINGS_DOC!AK13</f>
        <v>27.533000000000001</v>
      </c>
      <c r="AK13">
        <f>PASTE_LANDINGS_DOC!AL13</f>
        <v>5.3979999999999997</v>
      </c>
      <c r="AL13">
        <f>PASTE_LANDINGS_DOC!AM13</f>
        <v>0</v>
      </c>
      <c r="AM13">
        <f>PASTE_LANDINGS_DOC!AN13</f>
        <v>1.4870000000000001</v>
      </c>
      <c r="AN13">
        <f>PASTE_LANDINGS_DOC!AO13</f>
        <v>6.4000000000000001E-2</v>
      </c>
      <c r="AO13">
        <f>PASTE_LANDINGS_DOC!AP13</f>
        <v>6.968</v>
      </c>
      <c r="AP13">
        <f>PASTE_LANDINGS_DOC!AQ13</f>
        <v>0</v>
      </c>
      <c r="AQ13">
        <f>PASTE_LANDINGS_DOC!AR13</f>
        <v>0</v>
      </c>
      <c r="AR13">
        <f>PASTE_LANDINGS_DOC!AS13</f>
        <v>37.585000000000001</v>
      </c>
      <c r="AS13">
        <f>PASTE_LANDINGS_DOC!AT13</f>
        <v>0</v>
      </c>
      <c r="AT13">
        <f>PASTE_LANDINGS_DOC!AU13</f>
        <v>10.034000000000001</v>
      </c>
      <c r="AU13">
        <f>PASTE_LANDINGS_DOC!AV13</f>
        <v>0</v>
      </c>
      <c r="AV13">
        <f>PASTE_LANDINGS_DOC!AW13</f>
        <v>0</v>
      </c>
      <c r="AW13">
        <f>PASTE_LANDINGS_DOC!AX13</f>
        <v>0</v>
      </c>
      <c r="AX13">
        <f>PASTE_LANDINGS_DOC!AY13</f>
        <v>0</v>
      </c>
      <c r="AY13">
        <f>PASTE_LANDINGS_DOC!AZ13</f>
        <v>0</v>
      </c>
      <c r="AZ13">
        <f>PASTE_LANDINGS_DOC!BA13</f>
        <v>0</v>
      </c>
      <c r="BA13">
        <f>PASTE_LANDINGS_DOC!BB13</f>
        <v>0</v>
      </c>
      <c r="BB13">
        <f>PASTE_LANDINGS_DOC!BC13</f>
        <v>0</v>
      </c>
      <c r="BC13">
        <f>PASTE_LANDINGS_DOC!BD13</f>
        <v>0</v>
      </c>
      <c r="BD13">
        <f>PASTE_LANDINGS_DOC!BE13</f>
        <v>0</v>
      </c>
      <c r="BE13">
        <f>PASTE_LANDINGS_DOC!BF13</f>
        <v>0</v>
      </c>
      <c r="BF13">
        <f>PASTE_LANDINGS_DOC!BG13</f>
        <v>0</v>
      </c>
      <c r="BG13">
        <f>PASTE_LANDINGS_DOC!BH13</f>
        <v>0</v>
      </c>
      <c r="BH13">
        <f>PASTE_LANDINGS_DOC!BI13</f>
        <v>0</v>
      </c>
      <c r="BI13">
        <f>PASTE_LANDINGS_DOC!BJ13</f>
        <v>0</v>
      </c>
      <c r="BJ13">
        <f>PASTE_LANDINGS_DOC!BK13</f>
        <v>0</v>
      </c>
      <c r="BK13">
        <f>PASTE_LANDINGS_DOC!BL13</f>
        <v>0</v>
      </c>
      <c r="BL13">
        <f>PASTE_LANDINGS_DOC!BM13</f>
        <v>0</v>
      </c>
      <c r="BM13">
        <f>PASTE_LANDINGS_DOC!BN13</f>
        <v>0.69099999999999995</v>
      </c>
      <c r="BN13">
        <f>PASTE_LANDINGS_DOC!BO13</f>
        <v>7.0869999999999997</v>
      </c>
      <c r="BO13">
        <f>PASTE_LANDINGS_DOC!BP13</f>
        <v>613.35</v>
      </c>
      <c r="BP13">
        <f t="shared" si="0"/>
        <v>91.328000000000003</v>
      </c>
      <c r="BQ13">
        <f t="shared" si="1"/>
        <v>20.099</v>
      </c>
      <c r="BR13">
        <f t="shared" si="2"/>
        <v>4.5750000000000002</v>
      </c>
      <c r="BS13" t="s">
        <v>105</v>
      </c>
      <c r="BT13">
        <f>PASTE_LANDINGS_DOC!BR13</f>
        <v>5.2100000000000009</v>
      </c>
      <c r="BU13">
        <f>PASTE_LANDINGS_DOC!BS13</f>
        <v>0</v>
      </c>
      <c r="BV13">
        <f>PASTE_LANDINGS_DOC!BT13</f>
        <v>0</v>
      </c>
      <c r="BW13">
        <f>PASTE_LANDINGS_DOC!BU13</f>
        <v>0</v>
      </c>
      <c r="BX13" s="31">
        <f>PASTE_LANDINGS_DOC!CV13</f>
        <v>0</v>
      </c>
      <c r="BY13">
        <f>PASTE_LANDINGS_DOC!BV13</f>
        <v>0.87190000000000012</v>
      </c>
      <c r="BZ13" s="31">
        <f>PASTE_LANDINGS_DOC!CW13</f>
        <v>0</v>
      </c>
      <c r="CA13">
        <f>PASTE_LANDINGS_DOC!BW13</f>
        <v>0.184</v>
      </c>
      <c r="CB13">
        <f>PASTE_LANDINGS_DOC!BX13</f>
        <v>0</v>
      </c>
      <c r="CC13">
        <f>PASTE_LANDINGS_DOC!BY13</f>
        <v>0</v>
      </c>
      <c r="CD13">
        <f>PASTE_LANDINGS_DOC!BZ13</f>
        <v>0</v>
      </c>
      <c r="CE13">
        <f>PASTE_LANDINGS_DOC!CA13</f>
        <v>0</v>
      </c>
      <c r="CF13">
        <v>13</v>
      </c>
      <c r="CV13">
        <v>0</v>
      </c>
    </row>
    <row r="14" spans="1:100" x14ac:dyDescent="0.25">
      <c r="A14" t="s">
        <v>106</v>
      </c>
      <c r="B14">
        <f>PASTE_LANDINGS_DOC!C14</f>
        <v>1093.4259999999999</v>
      </c>
      <c r="C14">
        <f>PASTE_LANDINGS_DOC!D14</f>
        <v>1531.2270000000001</v>
      </c>
      <c r="D14">
        <f>PASTE_LANDINGS_DOC!E14</f>
        <v>284.06200000000001</v>
      </c>
      <c r="E14">
        <f>PASTE_LANDINGS_DOC!F14</f>
        <v>2353.3029999999999</v>
      </c>
      <c r="F14">
        <f>PASTE_LANDINGS_DOC!G14</f>
        <v>37.760999999999996</v>
      </c>
      <c r="G14">
        <f>PASTE_LANDINGS_DOC!H14</f>
        <v>0</v>
      </c>
      <c r="H14">
        <f>PASTE_LANDINGS_DOC!I14</f>
        <v>138.01399999999998</v>
      </c>
      <c r="I14">
        <f>PASTE_LANDINGS_DOC!J14</f>
        <v>89.312999999999988</v>
      </c>
      <c r="J14">
        <f>PASTE_LANDINGS_DOC!K14</f>
        <v>0</v>
      </c>
      <c r="K14">
        <f>PASTE_LANDINGS_DOC!L14</f>
        <v>419.02100000000002</v>
      </c>
      <c r="L14">
        <f>PASTE_LANDINGS_DOC!M14</f>
        <v>21.754999999999999</v>
      </c>
      <c r="M14">
        <f>PASTE_LANDINGS_DOC!N14</f>
        <v>2.1109999999999998</v>
      </c>
      <c r="N14">
        <f>PASTE_LANDINGS_DOC!O14</f>
        <v>13.290999999999999</v>
      </c>
      <c r="O14">
        <f>PASTE_LANDINGS_DOC!P14</f>
        <v>0</v>
      </c>
      <c r="P14">
        <f>PASTE_LANDINGS_DOC!Q14</f>
        <v>0</v>
      </c>
      <c r="Q14">
        <f>PASTE_LANDINGS_DOC!R14</f>
        <v>17.306000000000001</v>
      </c>
      <c r="R14">
        <f>PASTE_LANDINGS_DOC!S14</f>
        <v>2.7829999999999999</v>
      </c>
      <c r="S14">
        <f>PASTE_LANDINGS_DOC!T14</f>
        <v>7.3999999999999996E-2</v>
      </c>
      <c r="T14">
        <f>PASTE_LANDINGS_DOC!U14</f>
        <v>0.57399999999999995</v>
      </c>
      <c r="U14">
        <f>PASTE_LANDINGS_DOC!V14</f>
        <v>0</v>
      </c>
      <c r="V14">
        <f>PASTE_LANDINGS_DOC!W14</f>
        <v>0</v>
      </c>
      <c r="W14">
        <f>PASTE_LANDINGS_DOC!X14</f>
        <v>17.43</v>
      </c>
      <c r="X14">
        <f>PASTE_LANDINGS_DOC!Y14</f>
        <v>0</v>
      </c>
      <c r="Y14">
        <f>PASTE_LANDINGS_DOC!Z14</f>
        <v>2.4220000000000002</v>
      </c>
      <c r="Z14">
        <f>PASTE_LANDINGS_DOC!AA14</f>
        <v>0.85899999999999999</v>
      </c>
      <c r="AA14">
        <f>PASTE_LANDINGS_DOC!AB14</f>
        <v>2.9499999999999997</v>
      </c>
      <c r="AB14">
        <f>PASTE_LANDINGS_DOC!AC14</f>
        <v>2.1999999999999999E-2</v>
      </c>
      <c r="AC14">
        <f>PASTE_LANDINGS_DOC!AD14</f>
        <v>0</v>
      </c>
      <c r="AD14">
        <f>PASTE_LANDINGS_DOC!AE14</f>
        <v>96.157999999999987</v>
      </c>
      <c r="AE14">
        <f>PASTE_LANDINGS_DOC!AF14</f>
        <v>63.628</v>
      </c>
      <c r="AF14">
        <f>PASTE_LANDINGS_DOC!AG14</f>
        <v>36.127000000000002</v>
      </c>
      <c r="AG14">
        <f>PASTE_LANDINGS_DOC!AH14</f>
        <v>0.47899999999999998</v>
      </c>
      <c r="AH14">
        <f>PASTE_LANDINGS_DOC!AI14</f>
        <v>1.6E-2</v>
      </c>
      <c r="AI14">
        <f>PASTE_LANDINGS_DOC!AJ14</f>
        <v>0</v>
      </c>
      <c r="AJ14">
        <f>PASTE_LANDINGS_DOC!AK14</f>
        <v>0</v>
      </c>
      <c r="AK14">
        <f>PASTE_LANDINGS_DOC!AL14</f>
        <v>0</v>
      </c>
      <c r="AL14">
        <f>PASTE_LANDINGS_DOC!AM14</f>
        <v>0</v>
      </c>
      <c r="AM14">
        <f>PASTE_LANDINGS_DOC!AN14</f>
        <v>0</v>
      </c>
      <c r="AN14">
        <f>PASTE_LANDINGS_DOC!AO14</f>
        <v>0</v>
      </c>
      <c r="AO14">
        <f>PASTE_LANDINGS_DOC!AP14</f>
        <v>0</v>
      </c>
      <c r="AP14">
        <f>PASTE_LANDINGS_DOC!AQ14</f>
        <v>0</v>
      </c>
      <c r="AQ14">
        <f>PASTE_LANDINGS_DOC!AR14</f>
        <v>0.96599999999999997</v>
      </c>
      <c r="AR14">
        <f>PASTE_LANDINGS_DOC!AS14</f>
        <v>241.40100000000001</v>
      </c>
      <c r="AS14">
        <f>PASTE_LANDINGS_DOC!AT14</f>
        <v>3.4489999999999998</v>
      </c>
      <c r="AT14">
        <f>PASTE_LANDINGS_DOC!AU14</f>
        <v>63.843999999999994</v>
      </c>
      <c r="AU14">
        <f>PASTE_LANDINGS_DOC!AV14</f>
        <v>0</v>
      </c>
      <c r="AV14">
        <f>PASTE_LANDINGS_DOC!AW14</f>
        <v>0</v>
      </c>
      <c r="AW14">
        <f>PASTE_LANDINGS_DOC!AX14</f>
        <v>0</v>
      </c>
      <c r="AX14">
        <f>PASTE_LANDINGS_DOC!AY14</f>
        <v>1.956</v>
      </c>
      <c r="AY14">
        <f>PASTE_LANDINGS_DOC!AZ14</f>
        <v>0</v>
      </c>
      <c r="AZ14">
        <f>PASTE_LANDINGS_DOC!BA14</f>
        <v>0</v>
      </c>
      <c r="BA14">
        <f>PASTE_LANDINGS_DOC!BB14</f>
        <v>0</v>
      </c>
      <c r="BB14">
        <f>PASTE_LANDINGS_DOC!BC14</f>
        <v>0</v>
      </c>
      <c r="BC14">
        <f>PASTE_LANDINGS_DOC!BD14</f>
        <v>0</v>
      </c>
      <c r="BD14">
        <f>PASTE_LANDINGS_DOC!BE14</f>
        <v>0</v>
      </c>
      <c r="BE14">
        <f>PASTE_LANDINGS_DOC!BF14</f>
        <v>0.41799999999999998</v>
      </c>
      <c r="BF14">
        <f>PASTE_LANDINGS_DOC!BG14</f>
        <v>1.29</v>
      </c>
      <c r="BG14">
        <f>PASTE_LANDINGS_DOC!BH14</f>
        <v>0</v>
      </c>
      <c r="BH14">
        <f>PASTE_LANDINGS_DOC!BI14</f>
        <v>0</v>
      </c>
      <c r="BI14">
        <f>PASTE_LANDINGS_DOC!BJ14</f>
        <v>0</v>
      </c>
      <c r="BJ14">
        <f>PASTE_LANDINGS_DOC!BK14</f>
        <v>0</v>
      </c>
      <c r="BK14">
        <f>PASTE_LANDINGS_DOC!BL14</f>
        <v>0</v>
      </c>
      <c r="BL14">
        <f>PASTE_LANDINGS_DOC!BM14</f>
        <v>0</v>
      </c>
      <c r="BM14">
        <f>PASTE_LANDINGS_DOC!BN14</f>
        <v>0</v>
      </c>
      <c r="BN14">
        <f>PASTE_LANDINGS_DOC!BO14</f>
        <v>0.55100000000000005</v>
      </c>
      <c r="BO14">
        <f>PASTE_LANDINGS_DOC!BP14</f>
        <v>2116.0630000000001</v>
      </c>
      <c r="BP14">
        <f t="shared" si="0"/>
        <v>2.9730000000000003</v>
      </c>
      <c r="BQ14">
        <f t="shared" si="1"/>
        <v>30.597000000000001</v>
      </c>
      <c r="BR14">
        <f t="shared" si="2"/>
        <v>2.8569999999999998</v>
      </c>
      <c r="BS14" t="s">
        <v>106</v>
      </c>
      <c r="BT14">
        <f>PASTE_LANDINGS_DOC!BR14</f>
        <v>0.91100000000000003</v>
      </c>
      <c r="BU14">
        <f>PASTE_LANDINGS_DOC!BS14</f>
        <v>0</v>
      </c>
      <c r="BV14">
        <f>PASTE_LANDINGS_DOC!BT14</f>
        <v>0.84600000000000009</v>
      </c>
      <c r="BW14">
        <f>PASTE_LANDINGS_DOC!BU14</f>
        <v>0.04</v>
      </c>
      <c r="BX14" s="31">
        <f>PASTE_LANDINGS_DOC!CV14</f>
        <v>0.80600000000000005</v>
      </c>
      <c r="BY14">
        <f>PASTE_LANDINGS_DOC!BV14</f>
        <v>0.112</v>
      </c>
      <c r="BZ14" s="31">
        <f>PASTE_LANDINGS_DOC!CW14</f>
        <v>0</v>
      </c>
      <c r="CA14">
        <f>PASTE_LANDINGS_DOC!BW14</f>
        <v>0</v>
      </c>
      <c r="CB14">
        <f>PASTE_LANDINGS_DOC!BX14</f>
        <v>0</v>
      </c>
      <c r="CC14">
        <f>PASTE_LANDINGS_DOC!BY14</f>
        <v>0</v>
      </c>
      <c r="CD14">
        <f>PASTE_LANDINGS_DOC!BZ14</f>
        <v>0</v>
      </c>
      <c r="CE14">
        <f>PASTE_LANDINGS_DOC!CA14</f>
        <v>0</v>
      </c>
      <c r="CF14">
        <v>14</v>
      </c>
      <c r="CV14">
        <v>0.80600000000000005</v>
      </c>
    </row>
    <row r="15" spans="1:100" x14ac:dyDescent="0.25">
      <c r="A15" t="s">
        <v>107</v>
      </c>
      <c r="B15">
        <f>PASTE_LANDINGS_DOC!C15</f>
        <v>241.82400000000001</v>
      </c>
      <c r="C15">
        <f>PASTE_LANDINGS_DOC!D15</f>
        <v>1667.1579999999999</v>
      </c>
      <c r="D15">
        <f>PASTE_LANDINGS_DOC!E15</f>
        <v>397.9</v>
      </c>
      <c r="E15">
        <f>PASTE_LANDINGS_DOC!F15</f>
        <v>219.37100000000001</v>
      </c>
      <c r="F15">
        <f>PASTE_LANDINGS_DOC!G15</f>
        <v>8.5960000000000001</v>
      </c>
      <c r="G15">
        <f>PASTE_LANDINGS_DOC!H15</f>
        <v>0</v>
      </c>
      <c r="H15">
        <f>PASTE_LANDINGS_DOC!I15</f>
        <v>13.284000000000001</v>
      </c>
      <c r="I15">
        <f>PASTE_LANDINGS_DOC!J15</f>
        <v>0</v>
      </c>
      <c r="J15">
        <f>PASTE_LANDINGS_DOC!K15</f>
        <v>0</v>
      </c>
      <c r="K15">
        <f>PASTE_LANDINGS_DOC!L15</f>
        <v>8.64</v>
      </c>
      <c r="L15">
        <f>PASTE_LANDINGS_DOC!M15</f>
        <v>1.238</v>
      </c>
      <c r="M15">
        <f>PASTE_LANDINGS_DOC!N15</f>
        <v>0.83</v>
      </c>
      <c r="N15">
        <f>PASTE_LANDINGS_DOC!O15</f>
        <v>3.1749999999999998</v>
      </c>
      <c r="O15">
        <f>PASTE_LANDINGS_DOC!P15</f>
        <v>0</v>
      </c>
      <c r="P15">
        <f>PASTE_LANDINGS_DOC!Q15</f>
        <v>0</v>
      </c>
      <c r="Q15">
        <f>PASTE_LANDINGS_DOC!R15</f>
        <v>0.753</v>
      </c>
      <c r="R15">
        <f>PASTE_LANDINGS_DOC!S15</f>
        <v>0.191</v>
      </c>
      <c r="S15">
        <f>PASTE_LANDINGS_DOC!T15</f>
        <v>5.5E-2</v>
      </c>
      <c r="T15">
        <f>PASTE_LANDINGS_DOC!U15</f>
        <v>2.0310000000000001</v>
      </c>
      <c r="U15">
        <f>PASTE_LANDINGS_DOC!V15</f>
        <v>0</v>
      </c>
      <c r="V15">
        <f>PASTE_LANDINGS_DOC!W15</f>
        <v>0</v>
      </c>
      <c r="W15">
        <f>PASTE_LANDINGS_DOC!X15</f>
        <v>0</v>
      </c>
      <c r="X15">
        <f>PASTE_LANDINGS_DOC!Y15</f>
        <v>0</v>
      </c>
      <c r="Y15">
        <f>PASTE_LANDINGS_DOC!Z15</f>
        <v>0</v>
      </c>
      <c r="Z15">
        <f>PASTE_LANDINGS_DOC!AA15</f>
        <v>0</v>
      </c>
      <c r="AA15">
        <f>PASTE_LANDINGS_DOC!AB15</f>
        <v>0</v>
      </c>
      <c r="AB15">
        <f>PASTE_LANDINGS_DOC!AC15</f>
        <v>0</v>
      </c>
      <c r="AC15">
        <f>PASTE_LANDINGS_DOC!AD15</f>
        <v>0</v>
      </c>
      <c r="AD15">
        <f>PASTE_LANDINGS_DOC!AE15</f>
        <v>193.84800000000001</v>
      </c>
      <c r="AE15">
        <f>PASTE_LANDINGS_DOC!AF15</f>
        <v>0</v>
      </c>
      <c r="AF15">
        <f>PASTE_LANDINGS_DOC!AG15</f>
        <v>0</v>
      </c>
      <c r="AG15">
        <f>PASTE_LANDINGS_DOC!AH15</f>
        <v>0</v>
      </c>
      <c r="AH15">
        <f>PASTE_LANDINGS_DOC!AI15</f>
        <v>0</v>
      </c>
      <c r="AI15">
        <f>PASTE_LANDINGS_DOC!AJ15</f>
        <v>0</v>
      </c>
      <c r="AJ15">
        <f>PASTE_LANDINGS_DOC!AK15</f>
        <v>0</v>
      </c>
      <c r="AK15">
        <f>PASTE_LANDINGS_DOC!AL15</f>
        <v>0</v>
      </c>
      <c r="AL15">
        <f>PASTE_LANDINGS_DOC!AM15</f>
        <v>0</v>
      </c>
      <c r="AM15">
        <f>PASTE_LANDINGS_DOC!AN15</f>
        <v>0</v>
      </c>
      <c r="AN15">
        <f>PASTE_LANDINGS_DOC!AO15</f>
        <v>0</v>
      </c>
      <c r="AO15">
        <f>PASTE_LANDINGS_DOC!AP15</f>
        <v>0</v>
      </c>
      <c r="AP15">
        <f>PASTE_LANDINGS_DOC!AQ15</f>
        <v>0</v>
      </c>
      <c r="AQ15">
        <f>PASTE_LANDINGS_DOC!AR15</f>
        <v>0</v>
      </c>
      <c r="AR15">
        <f>PASTE_LANDINGS_DOC!AS15</f>
        <v>20.768000000000001</v>
      </c>
      <c r="AS15">
        <f>PASTE_LANDINGS_DOC!AT15</f>
        <v>0</v>
      </c>
      <c r="AT15">
        <f>PASTE_LANDINGS_DOC!AU15</f>
        <v>5.3979999999999997</v>
      </c>
      <c r="AU15">
        <f>PASTE_LANDINGS_DOC!AV15</f>
        <v>0</v>
      </c>
      <c r="AV15">
        <f>PASTE_LANDINGS_DOC!AW15</f>
        <v>0</v>
      </c>
      <c r="AW15">
        <f>PASTE_LANDINGS_DOC!AX15</f>
        <v>0</v>
      </c>
      <c r="AX15">
        <f>PASTE_LANDINGS_DOC!AY15</f>
        <v>0</v>
      </c>
      <c r="AY15">
        <f>PASTE_LANDINGS_DOC!AZ15</f>
        <v>0</v>
      </c>
      <c r="AZ15">
        <f>PASTE_LANDINGS_DOC!BA15</f>
        <v>0</v>
      </c>
      <c r="BA15">
        <f>PASTE_LANDINGS_DOC!BB15</f>
        <v>0</v>
      </c>
      <c r="BB15">
        <f>PASTE_LANDINGS_DOC!BC15</f>
        <v>0</v>
      </c>
      <c r="BC15">
        <f>PASTE_LANDINGS_DOC!BD15</f>
        <v>0</v>
      </c>
      <c r="BD15">
        <f>PASTE_LANDINGS_DOC!BE15</f>
        <v>0</v>
      </c>
      <c r="BE15">
        <f>PASTE_LANDINGS_DOC!BF15</f>
        <v>0</v>
      </c>
      <c r="BF15">
        <f>PASTE_LANDINGS_DOC!BG15</f>
        <v>0</v>
      </c>
      <c r="BG15">
        <f>PASTE_LANDINGS_DOC!BH15</f>
        <v>0</v>
      </c>
      <c r="BH15">
        <f>PASTE_LANDINGS_DOC!BI15</f>
        <v>0</v>
      </c>
      <c r="BI15">
        <f>PASTE_LANDINGS_DOC!BJ15</f>
        <v>0</v>
      </c>
      <c r="BJ15">
        <f>PASTE_LANDINGS_DOC!BK15</f>
        <v>0</v>
      </c>
      <c r="BK15">
        <f>PASTE_LANDINGS_DOC!BL15</f>
        <v>0</v>
      </c>
      <c r="BL15">
        <f>PASTE_LANDINGS_DOC!BM15</f>
        <v>0</v>
      </c>
      <c r="BM15">
        <f>PASTE_LANDINGS_DOC!BN15</f>
        <v>18.045000000000002</v>
      </c>
      <c r="BN15">
        <f>PASTE_LANDINGS_DOC!BO15</f>
        <v>0</v>
      </c>
      <c r="BO15">
        <f>PASTE_LANDINGS_DOC!BP15</f>
        <v>45.215000000000003</v>
      </c>
      <c r="BP15">
        <f t="shared" si="0"/>
        <v>0</v>
      </c>
      <c r="BQ15">
        <f t="shared" si="1"/>
        <v>3.9279999999999999</v>
      </c>
      <c r="BR15">
        <f t="shared" si="2"/>
        <v>0.246</v>
      </c>
      <c r="BS15" t="s">
        <v>107</v>
      </c>
      <c r="BT15">
        <f>PASTE_LANDINGS_DOC!BR15</f>
        <v>3</v>
      </c>
      <c r="BU15">
        <f>PASTE_LANDINGS_DOC!BS15</f>
        <v>0</v>
      </c>
      <c r="BV15">
        <f>PASTE_LANDINGS_DOC!BT15</f>
        <v>26.100999999999999</v>
      </c>
      <c r="BW15">
        <f>PASTE_LANDINGS_DOC!BU15</f>
        <v>19.425999999999998</v>
      </c>
      <c r="BX15" s="31">
        <f>PASTE_LANDINGS_DOC!CV15</f>
        <v>6.3479999999999999</v>
      </c>
      <c r="BY15">
        <f>PASTE_LANDINGS_DOC!BV15</f>
        <v>7.6050000000000004</v>
      </c>
      <c r="BZ15" s="31">
        <f>PASTE_LANDINGS_DOC!CW15</f>
        <v>0</v>
      </c>
      <c r="CA15">
        <f>PASTE_LANDINGS_DOC!BW15</f>
        <v>0</v>
      </c>
      <c r="CB15">
        <f>PASTE_LANDINGS_DOC!BX15</f>
        <v>2.1320000000000001</v>
      </c>
      <c r="CC15">
        <f>PASTE_LANDINGS_DOC!BY15</f>
        <v>0</v>
      </c>
      <c r="CD15">
        <f>PASTE_LANDINGS_DOC!BZ15</f>
        <v>0</v>
      </c>
      <c r="CE15">
        <f>PASTE_LANDINGS_DOC!CA15</f>
        <v>0</v>
      </c>
      <c r="CF15">
        <v>15</v>
      </c>
      <c r="CV15">
        <v>6.3479999999999999</v>
      </c>
    </row>
    <row r="16" spans="1:100" x14ac:dyDescent="0.25">
      <c r="A16" t="s">
        <v>108</v>
      </c>
      <c r="B16">
        <f>PASTE_LANDINGS_DOC!C16</f>
        <v>28.510999999999999</v>
      </c>
      <c r="C16">
        <f>PASTE_LANDINGS_DOC!D16</f>
        <v>28.713000000000001</v>
      </c>
      <c r="D16">
        <f>PASTE_LANDINGS_DOC!E16</f>
        <v>25.122</v>
      </c>
      <c r="E16">
        <f>PASTE_LANDINGS_DOC!F16</f>
        <v>40.908000000000001</v>
      </c>
      <c r="F16">
        <f>PASTE_LANDINGS_DOC!G16</f>
        <v>0.49099999999999999</v>
      </c>
      <c r="G16">
        <f>PASTE_LANDINGS_DOC!H16</f>
        <v>6.0000000000000001E-3</v>
      </c>
      <c r="H16">
        <f>PASTE_LANDINGS_DOC!I16</f>
        <v>2.64</v>
      </c>
      <c r="I16">
        <f>PASTE_LANDINGS_DOC!J16</f>
        <v>24.382000000000001</v>
      </c>
      <c r="J16">
        <f>PASTE_LANDINGS_DOC!K16</f>
        <v>0</v>
      </c>
      <c r="K16">
        <f>PASTE_LANDINGS_DOC!L16</f>
        <v>27.082999999999998</v>
      </c>
      <c r="L16">
        <f>PASTE_LANDINGS_DOC!M16</f>
        <v>0.40899999999999997</v>
      </c>
      <c r="M16">
        <f>PASTE_LANDINGS_DOC!N16</f>
        <v>0</v>
      </c>
      <c r="N16">
        <f>PASTE_LANDINGS_DOC!O16</f>
        <v>0.79200000000000004</v>
      </c>
      <c r="O16">
        <f>PASTE_LANDINGS_DOC!P16</f>
        <v>0</v>
      </c>
      <c r="P16">
        <f>PASTE_LANDINGS_DOC!Q16</f>
        <v>0</v>
      </c>
      <c r="Q16">
        <f>PASTE_LANDINGS_DOC!R16</f>
        <v>5.0309999999999997</v>
      </c>
      <c r="R16">
        <f>PASTE_LANDINGS_DOC!S16</f>
        <v>4.7E-2</v>
      </c>
      <c r="S16">
        <f>PASTE_LANDINGS_DOC!T16</f>
        <v>0</v>
      </c>
      <c r="T16">
        <f>PASTE_LANDINGS_DOC!U16</f>
        <v>0.23599999999999999</v>
      </c>
      <c r="U16">
        <f>PASTE_LANDINGS_DOC!V16</f>
        <v>0</v>
      </c>
      <c r="V16">
        <f>PASTE_LANDINGS_DOC!W16</f>
        <v>0</v>
      </c>
      <c r="W16">
        <f>PASTE_LANDINGS_DOC!X16</f>
        <v>0</v>
      </c>
      <c r="X16">
        <f>PASTE_LANDINGS_DOC!Y16</f>
        <v>0</v>
      </c>
      <c r="Y16">
        <f>PASTE_LANDINGS_DOC!Z16</f>
        <v>0</v>
      </c>
      <c r="Z16">
        <f>PASTE_LANDINGS_DOC!AA16</f>
        <v>0</v>
      </c>
      <c r="AA16">
        <f>PASTE_LANDINGS_DOC!AB16</f>
        <v>0</v>
      </c>
      <c r="AB16">
        <f>PASTE_LANDINGS_DOC!AC16</f>
        <v>0</v>
      </c>
      <c r="AC16">
        <f>PASTE_LANDINGS_DOC!AD16</f>
        <v>0</v>
      </c>
      <c r="AD16">
        <f>PASTE_LANDINGS_DOC!AE16</f>
        <v>0</v>
      </c>
      <c r="AE16">
        <f>PASTE_LANDINGS_DOC!AF16</f>
        <v>0</v>
      </c>
      <c r="AF16">
        <f>PASTE_LANDINGS_DOC!AG16</f>
        <v>0</v>
      </c>
      <c r="AG16">
        <f>PASTE_LANDINGS_DOC!AH16</f>
        <v>0</v>
      </c>
      <c r="AH16">
        <f>PASTE_LANDINGS_DOC!AI16</f>
        <v>0</v>
      </c>
      <c r="AI16">
        <f>PASTE_LANDINGS_DOC!AJ16</f>
        <v>0</v>
      </c>
      <c r="AJ16">
        <f>PASTE_LANDINGS_DOC!AK16</f>
        <v>0</v>
      </c>
      <c r="AK16">
        <f>PASTE_LANDINGS_DOC!AL16</f>
        <v>0</v>
      </c>
      <c r="AL16">
        <f>PASTE_LANDINGS_DOC!AM16</f>
        <v>0</v>
      </c>
      <c r="AM16">
        <f>PASTE_LANDINGS_DOC!AN16</f>
        <v>0</v>
      </c>
      <c r="AN16">
        <f>PASTE_LANDINGS_DOC!AO16</f>
        <v>0</v>
      </c>
      <c r="AO16">
        <f>PASTE_LANDINGS_DOC!AP16</f>
        <v>0</v>
      </c>
      <c r="AP16">
        <f>PASTE_LANDINGS_DOC!AQ16</f>
        <v>0</v>
      </c>
      <c r="AQ16">
        <f>PASTE_LANDINGS_DOC!AR16</f>
        <v>2.4E-2</v>
      </c>
      <c r="AR16">
        <f>PASTE_LANDINGS_DOC!AS16</f>
        <v>10.768000000000001</v>
      </c>
      <c r="AS16">
        <f>PASTE_LANDINGS_DOC!AT16</f>
        <v>0</v>
      </c>
      <c r="AT16">
        <f>PASTE_LANDINGS_DOC!AU16</f>
        <v>0</v>
      </c>
      <c r="AU16">
        <f>PASTE_LANDINGS_DOC!AV16</f>
        <v>0</v>
      </c>
      <c r="AV16">
        <f>PASTE_LANDINGS_DOC!AW16</f>
        <v>0</v>
      </c>
      <c r="AW16">
        <f>PASTE_LANDINGS_DOC!AX16</f>
        <v>0</v>
      </c>
      <c r="AX16">
        <f>PASTE_LANDINGS_DOC!AY16</f>
        <v>0</v>
      </c>
      <c r="AY16">
        <f>PASTE_LANDINGS_DOC!AZ16</f>
        <v>0</v>
      </c>
      <c r="AZ16">
        <f>PASTE_LANDINGS_DOC!BA16</f>
        <v>0</v>
      </c>
      <c r="BA16">
        <f>PASTE_LANDINGS_DOC!BB16</f>
        <v>0</v>
      </c>
      <c r="BB16">
        <f>PASTE_LANDINGS_DOC!BC16</f>
        <v>0</v>
      </c>
      <c r="BC16">
        <f>PASTE_LANDINGS_DOC!BD16</f>
        <v>0</v>
      </c>
      <c r="BD16">
        <f>PASTE_LANDINGS_DOC!BE16</f>
        <v>0</v>
      </c>
      <c r="BE16">
        <f>PASTE_LANDINGS_DOC!BF16</f>
        <v>0.16700000000000001</v>
      </c>
      <c r="BF16">
        <f>PASTE_LANDINGS_DOC!BG16</f>
        <v>0</v>
      </c>
      <c r="BG16">
        <f>PASTE_LANDINGS_DOC!BH16</f>
        <v>0</v>
      </c>
      <c r="BH16">
        <f>PASTE_LANDINGS_DOC!BI16</f>
        <v>0</v>
      </c>
      <c r="BI16">
        <f>PASTE_LANDINGS_DOC!BJ16</f>
        <v>0</v>
      </c>
      <c r="BJ16">
        <f>PASTE_LANDINGS_DOC!BK16</f>
        <v>0</v>
      </c>
      <c r="BK16">
        <f>PASTE_LANDINGS_DOC!BL16</f>
        <v>0</v>
      </c>
      <c r="BL16">
        <f>PASTE_LANDINGS_DOC!BM16</f>
        <v>0</v>
      </c>
      <c r="BM16">
        <f>PASTE_LANDINGS_DOC!BN16</f>
        <v>3.0000000000000001E-3</v>
      </c>
      <c r="BN16">
        <f>PASTE_LANDINGS_DOC!BO16</f>
        <v>0</v>
      </c>
      <c r="BO16">
        <f>PASTE_LANDINGS_DOC!BP16</f>
        <v>21.77</v>
      </c>
      <c r="BP16">
        <f t="shared" si="0"/>
        <v>0</v>
      </c>
      <c r="BQ16">
        <f t="shared" si="1"/>
        <v>5.8229999999999995</v>
      </c>
      <c r="BR16">
        <f t="shared" si="2"/>
        <v>4.7E-2</v>
      </c>
      <c r="BS16" t="s">
        <v>108</v>
      </c>
      <c r="BT16">
        <f>PASTE_LANDINGS_DOC!BR16</f>
        <v>0</v>
      </c>
      <c r="BU16">
        <f>PASTE_LANDINGS_DOC!BS16</f>
        <v>0</v>
      </c>
      <c r="BV16">
        <f>PASTE_LANDINGS_DOC!BT16</f>
        <v>0.13400000000000001</v>
      </c>
      <c r="BW16">
        <f>PASTE_LANDINGS_DOC!BU16</f>
        <v>0</v>
      </c>
      <c r="BX16" s="31">
        <f>PASTE_LANDINGS_DOC!CV16</f>
        <v>0</v>
      </c>
      <c r="BY16">
        <f>PASTE_LANDINGS_DOC!BV16</f>
        <v>0</v>
      </c>
      <c r="BZ16" s="31">
        <f>PASTE_LANDINGS_DOC!CW16</f>
        <v>0</v>
      </c>
      <c r="CA16">
        <f>PASTE_LANDINGS_DOC!BW16</f>
        <v>0.95399999999999996</v>
      </c>
      <c r="CB16">
        <f>PASTE_LANDINGS_DOC!BX16</f>
        <v>0</v>
      </c>
      <c r="CC16">
        <f>PASTE_LANDINGS_DOC!BY16</f>
        <v>0</v>
      </c>
      <c r="CD16">
        <f>PASTE_LANDINGS_DOC!BZ16</f>
        <v>0</v>
      </c>
      <c r="CE16">
        <f>PASTE_LANDINGS_DOC!CA16</f>
        <v>0</v>
      </c>
      <c r="CF16">
        <v>16</v>
      </c>
      <c r="CV16">
        <v>0</v>
      </c>
    </row>
    <row r="17" spans="1:100" x14ac:dyDescent="0.25">
      <c r="A17" t="s">
        <v>109</v>
      </c>
      <c r="B17">
        <f>PASTE_LANDINGS_DOC!C17</f>
        <v>88.741</v>
      </c>
      <c r="C17">
        <f>PASTE_LANDINGS_DOC!D17</f>
        <v>373.37099999999998</v>
      </c>
      <c r="D17">
        <f>PASTE_LANDINGS_DOC!E17</f>
        <v>138.94900000000001</v>
      </c>
      <c r="E17">
        <f>PASTE_LANDINGS_DOC!F17</f>
        <v>124.848</v>
      </c>
      <c r="F17">
        <f>PASTE_LANDINGS_DOC!G17</f>
        <v>5.7750000000000004</v>
      </c>
      <c r="G17">
        <f>PASTE_LANDINGS_DOC!H17</f>
        <v>0.151</v>
      </c>
      <c r="H17">
        <f>PASTE_LANDINGS_DOC!I17</f>
        <v>156.839</v>
      </c>
      <c r="I17">
        <f>PASTE_LANDINGS_DOC!J17</f>
        <v>510.46799999999996</v>
      </c>
      <c r="J17">
        <f>PASTE_LANDINGS_DOC!K17</f>
        <v>0</v>
      </c>
      <c r="K17">
        <f>PASTE_LANDINGS_DOC!L17</f>
        <v>126.71999999999998</v>
      </c>
      <c r="L17">
        <f>PASTE_LANDINGS_DOC!M17</f>
        <v>5.6230000000000002</v>
      </c>
      <c r="M17">
        <f>PASTE_LANDINGS_DOC!N17</f>
        <v>1.1990000000000001</v>
      </c>
      <c r="N17">
        <f>PASTE_LANDINGS_DOC!O17</f>
        <v>2.2010000000000001</v>
      </c>
      <c r="O17">
        <f>PASTE_LANDINGS_DOC!P17</f>
        <v>0</v>
      </c>
      <c r="P17">
        <f>PASTE_LANDINGS_DOC!Q17</f>
        <v>0</v>
      </c>
      <c r="Q17">
        <f>PASTE_LANDINGS_DOC!R17</f>
        <v>3.4060000000000001</v>
      </c>
      <c r="R17">
        <f>PASTE_LANDINGS_DOC!S17</f>
        <v>1.2210000000000001</v>
      </c>
      <c r="S17">
        <f>PASTE_LANDINGS_DOC!T17</f>
        <v>4.9999999999999996E-2</v>
      </c>
      <c r="T17">
        <f>PASTE_LANDINGS_DOC!U17</f>
        <v>0</v>
      </c>
      <c r="U17">
        <f>PASTE_LANDINGS_DOC!V17</f>
        <v>0</v>
      </c>
      <c r="V17">
        <f>PASTE_LANDINGS_DOC!W17</f>
        <v>0</v>
      </c>
      <c r="W17">
        <f>PASTE_LANDINGS_DOC!X17</f>
        <v>9.734</v>
      </c>
      <c r="X17">
        <f>PASTE_LANDINGS_DOC!Y17</f>
        <v>0</v>
      </c>
      <c r="Y17">
        <f>PASTE_LANDINGS_DOC!Z17</f>
        <v>41.542999999999999</v>
      </c>
      <c r="Z17">
        <f>PASTE_LANDINGS_DOC!AA17</f>
        <v>2.5580000000000003</v>
      </c>
      <c r="AA17">
        <f>PASTE_LANDINGS_DOC!AB17</f>
        <v>16.440999999999999</v>
      </c>
      <c r="AB17">
        <f>PASTE_LANDINGS_DOC!AC17</f>
        <v>0.26300000000000001</v>
      </c>
      <c r="AC17">
        <f>PASTE_LANDINGS_DOC!AD17</f>
        <v>1.4259999999999999</v>
      </c>
      <c r="AD17">
        <f>PASTE_LANDINGS_DOC!AE17</f>
        <v>301.30299999999994</v>
      </c>
      <c r="AE17">
        <f>PASTE_LANDINGS_DOC!AF17</f>
        <v>70.902000000000001</v>
      </c>
      <c r="AF17">
        <f>PASTE_LANDINGS_DOC!AG17</f>
        <v>2060.1210000000001</v>
      </c>
      <c r="AG17">
        <f>PASTE_LANDINGS_DOC!AH17</f>
        <v>11.472000000000001</v>
      </c>
      <c r="AH17">
        <f>PASTE_LANDINGS_DOC!AI17</f>
        <v>0.432</v>
      </c>
      <c r="AI17">
        <f>PASTE_LANDINGS_DOC!AJ17</f>
        <v>0</v>
      </c>
      <c r="AJ17">
        <f>PASTE_LANDINGS_DOC!AK17</f>
        <v>0</v>
      </c>
      <c r="AK17">
        <f>PASTE_LANDINGS_DOC!AL17</f>
        <v>0</v>
      </c>
      <c r="AL17">
        <f>PASTE_LANDINGS_DOC!AM17</f>
        <v>0</v>
      </c>
      <c r="AM17">
        <f>PASTE_LANDINGS_DOC!AN17</f>
        <v>0</v>
      </c>
      <c r="AN17">
        <f>PASTE_LANDINGS_DOC!AO17</f>
        <v>0</v>
      </c>
      <c r="AO17">
        <f>PASTE_LANDINGS_DOC!AP17</f>
        <v>0</v>
      </c>
      <c r="AP17">
        <f>PASTE_LANDINGS_DOC!AQ17</f>
        <v>0</v>
      </c>
      <c r="AQ17">
        <f>PASTE_LANDINGS_DOC!AR17</f>
        <v>3.14</v>
      </c>
      <c r="AR17">
        <f>PASTE_LANDINGS_DOC!AS17</f>
        <v>214.68699999999998</v>
      </c>
      <c r="AS17">
        <f>PASTE_LANDINGS_DOC!AT17</f>
        <v>0.99099999999999999</v>
      </c>
      <c r="AT17">
        <f>PASTE_LANDINGS_DOC!AU17</f>
        <v>226.803</v>
      </c>
      <c r="AU17">
        <f>PASTE_LANDINGS_DOC!AV17</f>
        <v>0</v>
      </c>
      <c r="AV17">
        <f>PASTE_LANDINGS_DOC!AW17</f>
        <v>0</v>
      </c>
      <c r="AW17">
        <f>PASTE_LANDINGS_DOC!AX17</f>
        <v>0</v>
      </c>
      <c r="AX17">
        <f>PASTE_LANDINGS_DOC!AY17</f>
        <v>26.452000000000002</v>
      </c>
      <c r="AY17">
        <f>PASTE_LANDINGS_DOC!AZ17</f>
        <v>0</v>
      </c>
      <c r="AZ17">
        <f>PASTE_LANDINGS_DOC!BA17</f>
        <v>0</v>
      </c>
      <c r="BA17">
        <f>PASTE_LANDINGS_DOC!BB17</f>
        <v>0</v>
      </c>
      <c r="BB17">
        <f>PASTE_LANDINGS_DOC!BC17</f>
        <v>0</v>
      </c>
      <c r="BC17">
        <f>PASTE_LANDINGS_DOC!BD17</f>
        <v>0</v>
      </c>
      <c r="BD17">
        <f>PASTE_LANDINGS_DOC!BE17</f>
        <v>0</v>
      </c>
      <c r="BE17">
        <f>PASTE_LANDINGS_DOC!BF17</f>
        <v>0.46700000000000003</v>
      </c>
      <c r="BF17">
        <f>PASTE_LANDINGS_DOC!BG17</f>
        <v>10.877000000000001</v>
      </c>
      <c r="BG17">
        <f>PASTE_LANDINGS_DOC!BH17</f>
        <v>0</v>
      </c>
      <c r="BH17">
        <f>PASTE_LANDINGS_DOC!BI17</f>
        <v>0</v>
      </c>
      <c r="BI17">
        <f>PASTE_LANDINGS_DOC!BJ17</f>
        <v>0</v>
      </c>
      <c r="BJ17">
        <f>PASTE_LANDINGS_DOC!BK17</f>
        <v>0</v>
      </c>
      <c r="BK17">
        <f>PASTE_LANDINGS_DOC!BL17</f>
        <v>0</v>
      </c>
      <c r="BL17">
        <f>PASTE_LANDINGS_DOC!BM17</f>
        <v>0</v>
      </c>
      <c r="BM17">
        <f>PASTE_LANDINGS_DOC!BN17</f>
        <v>32.710999999999999</v>
      </c>
      <c r="BN17">
        <f>PASTE_LANDINGS_DOC!BO17</f>
        <v>24.736999999999998</v>
      </c>
      <c r="BO17">
        <f>PASTE_LANDINGS_DOC!BP17</f>
        <v>189.9</v>
      </c>
      <c r="BP17">
        <f t="shared" si="0"/>
        <v>66.28</v>
      </c>
      <c r="BQ17">
        <f t="shared" si="1"/>
        <v>5.6070000000000002</v>
      </c>
      <c r="BR17">
        <f t="shared" si="2"/>
        <v>1.2710000000000001</v>
      </c>
      <c r="BS17" t="s">
        <v>109</v>
      </c>
      <c r="BT17">
        <f>PASTE_LANDINGS_DOC!BR17</f>
        <v>8.0869999999999997</v>
      </c>
      <c r="BU17">
        <f>PASTE_LANDINGS_DOC!BS17</f>
        <v>191.38</v>
      </c>
      <c r="BV17">
        <f>PASTE_LANDINGS_DOC!BT17</f>
        <v>1734.5500499999998</v>
      </c>
      <c r="BW17">
        <f>PASTE_LANDINGS_DOC!BU17</f>
        <v>1259.845</v>
      </c>
      <c r="BX17" s="31">
        <f>PASTE_LANDINGS_DOC!CV17</f>
        <v>0.56325000000000003</v>
      </c>
      <c r="BY17">
        <f>PASTE_LANDINGS_DOC!BV17</f>
        <v>0</v>
      </c>
      <c r="BZ17" s="31">
        <f>PASTE_LANDINGS_DOC!CW17</f>
        <v>0</v>
      </c>
      <c r="CA17">
        <f>PASTE_LANDINGS_DOC!BW17</f>
        <v>0</v>
      </c>
      <c r="CB17">
        <f>PASTE_LANDINGS_DOC!BX17</f>
        <v>2.1269999999999998</v>
      </c>
      <c r="CC17">
        <f>PASTE_LANDINGS_DOC!BY17</f>
        <v>0</v>
      </c>
      <c r="CD17">
        <f>PASTE_LANDINGS_DOC!BZ17</f>
        <v>0</v>
      </c>
      <c r="CE17">
        <f>PASTE_LANDINGS_DOC!CA17</f>
        <v>0</v>
      </c>
      <c r="CF17">
        <v>17</v>
      </c>
      <c r="CV17">
        <v>0</v>
      </c>
    </row>
    <row r="18" spans="1:100" x14ac:dyDescent="0.25">
      <c r="A18" t="s">
        <v>110</v>
      </c>
      <c r="B18">
        <f>PASTE_LANDINGS_DOC!C18</f>
        <v>8.5999999999999993E-2</v>
      </c>
      <c r="C18">
        <f>PASTE_LANDINGS_DOC!D18</f>
        <v>1.2E-2</v>
      </c>
      <c r="D18">
        <f>PASTE_LANDINGS_DOC!E18</f>
        <v>5.7000000000000002E-2</v>
      </c>
      <c r="E18">
        <f>PASTE_LANDINGS_DOC!F18</f>
        <v>1E-3</v>
      </c>
      <c r="F18">
        <f>PASTE_LANDINGS_DOC!G18</f>
        <v>4.2000000000000003E-2</v>
      </c>
      <c r="G18">
        <f>PASTE_LANDINGS_DOC!H18</f>
        <v>0.13800000000000001</v>
      </c>
      <c r="H18">
        <f>PASTE_LANDINGS_DOC!I18</f>
        <v>3.9E-2</v>
      </c>
      <c r="I18">
        <f>PASTE_LANDINGS_DOC!J18</f>
        <v>73.367000000000004</v>
      </c>
      <c r="J18">
        <f>PASTE_LANDINGS_DOC!K18</f>
        <v>0</v>
      </c>
      <c r="K18">
        <f>PASTE_LANDINGS_DOC!L18</f>
        <v>1.6419999999999999</v>
      </c>
      <c r="L18">
        <f>PASTE_LANDINGS_DOC!M18</f>
        <v>0</v>
      </c>
      <c r="M18">
        <f>PASTE_LANDINGS_DOC!N18</f>
        <v>2.7E-2</v>
      </c>
      <c r="N18">
        <f>PASTE_LANDINGS_DOC!O18</f>
        <v>0.19900000000000001</v>
      </c>
      <c r="O18">
        <f>PASTE_LANDINGS_DOC!P18</f>
        <v>0</v>
      </c>
      <c r="P18">
        <f>PASTE_LANDINGS_DOC!Q18</f>
        <v>0</v>
      </c>
      <c r="Q18">
        <f>PASTE_LANDINGS_DOC!R18</f>
        <v>1E-3</v>
      </c>
      <c r="R18">
        <f>PASTE_LANDINGS_DOC!S18</f>
        <v>0.19</v>
      </c>
      <c r="S18">
        <f>PASTE_LANDINGS_DOC!T18</f>
        <v>6.2E-2</v>
      </c>
      <c r="T18">
        <f>PASTE_LANDINGS_DOC!U18</f>
        <v>0</v>
      </c>
      <c r="U18">
        <f>PASTE_LANDINGS_DOC!V18</f>
        <v>0</v>
      </c>
      <c r="V18">
        <f>PASTE_LANDINGS_DOC!W18</f>
        <v>0</v>
      </c>
      <c r="W18">
        <f>PASTE_LANDINGS_DOC!X18</f>
        <v>4.1000000000000002E-2</v>
      </c>
      <c r="X18">
        <f>PASTE_LANDINGS_DOC!Y18</f>
        <v>0</v>
      </c>
      <c r="Y18">
        <f>PASTE_LANDINGS_DOC!Z18</f>
        <v>0.112</v>
      </c>
      <c r="Z18">
        <f>PASTE_LANDINGS_DOC!AA18</f>
        <v>6.0000000000000001E-3</v>
      </c>
      <c r="AA18">
        <f>PASTE_LANDINGS_DOC!AB18</f>
        <v>3.0000000000000001E-3</v>
      </c>
      <c r="AB18">
        <f>PASTE_LANDINGS_DOC!AC18</f>
        <v>0.01</v>
      </c>
      <c r="AC18">
        <f>PASTE_LANDINGS_DOC!AD18</f>
        <v>0.191</v>
      </c>
      <c r="AD18">
        <f>PASTE_LANDINGS_DOC!AE18</f>
        <v>43.459000000000003</v>
      </c>
      <c r="AE18">
        <f>PASTE_LANDINGS_DOC!AF18</f>
        <v>3.532</v>
      </c>
      <c r="AF18">
        <f>PASTE_LANDINGS_DOC!AG18</f>
        <v>173.928</v>
      </c>
      <c r="AG18">
        <f>PASTE_LANDINGS_DOC!AH18</f>
        <v>0.214</v>
      </c>
      <c r="AH18">
        <f>PASTE_LANDINGS_DOC!AI18</f>
        <v>4.0000000000000001E-3</v>
      </c>
      <c r="AI18">
        <f>PASTE_LANDINGS_DOC!AJ18</f>
        <v>0</v>
      </c>
      <c r="AJ18">
        <f>PASTE_LANDINGS_DOC!AK18</f>
        <v>0</v>
      </c>
      <c r="AK18">
        <f>PASTE_LANDINGS_DOC!AL18</f>
        <v>0</v>
      </c>
      <c r="AL18">
        <f>PASTE_LANDINGS_DOC!AM18</f>
        <v>0</v>
      </c>
      <c r="AM18">
        <f>PASTE_LANDINGS_DOC!AN18</f>
        <v>0</v>
      </c>
      <c r="AN18">
        <f>PASTE_LANDINGS_DOC!AO18</f>
        <v>0</v>
      </c>
      <c r="AO18">
        <f>PASTE_LANDINGS_DOC!AP18</f>
        <v>0</v>
      </c>
      <c r="AP18">
        <f>PASTE_LANDINGS_DOC!AQ18</f>
        <v>0</v>
      </c>
      <c r="AQ18">
        <f>PASTE_LANDINGS_DOC!AR18</f>
        <v>0</v>
      </c>
      <c r="AR18">
        <f>PASTE_LANDINGS_DOC!AS18</f>
        <v>9.2999999999999999E-2</v>
      </c>
      <c r="AS18">
        <f>PASTE_LANDINGS_DOC!AT18</f>
        <v>0</v>
      </c>
      <c r="AT18">
        <f>PASTE_LANDINGS_DOC!AU18</f>
        <v>1.4969999999999999</v>
      </c>
      <c r="AU18">
        <f>PASTE_LANDINGS_DOC!AV18</f>
        <v>0</v>
      </c>
      <c r="AV18">
        <f>PASTE_LANDINGS_DOC!AW18</f>
        <v>0</v>
      </c>
      <c r="AW18">
        <f>PASTE_LANDINGS_DOC!AX18</f>
        <v>0</v>
      </c>
      <c r="AX18">
        <f>PASTE_LANDINGS_DOC!AY18</f>
        <v>0</v>
      </c>
      <c r="AY18">
        <f>PASTE_LANDINGS_DOC!AZ18</f>
        <v>0</v>
      </c>
      <c r="AZ18">
        <f>PASTE_LANDINGS_DOC!BA18</f>
        <v>0</v>
      </c>
      <c r="BA18">
        <f>PASTE_LANDINGS_DOC!BB18</f>
        <v>0</v>
      </c>
      <c r="BB18">
        <f>PASTE_LANDINGS_DOC!BC18</f>
        <v>0</v>
      </c>
      <c r="BC18">
        <f>PASTE_LANDINGS_DOC!BD18</f>
        <v>0</v>
      </c>
      <c r="BD18">
        <f>PASTE_LANDINGS_DOC!BE18</f>
        <v>0</v>
      </c>
      <c r="BE18">
        <f>PASTE_LANDINGS_DOC!BF18</f>
        <v>0</v>
      </c>
      <c r="BF18">
        <f>PASTE_LANDINGS_DOC!BG18</f>
        <v>0</v>
      </c>
      <c r="BG18">
        <f>PASTE_LANDINGS_DOC!BH18</f>
        <v>0</v>
      </c>
      <c r="BH18">
        <f>PASTE_LANDINGS_DOC!BI18</f>
        <v>0</v>
      </c>
      <c r="BI18">
        <f>PASTE_LANDINGS_DOC!BJ18</f>
        <v>0</v>
      </c>
      <c r="BJ18">
        <f>PASTE_LANDINGS_DOC!BK18</f>
        <v>0</v>
      </c>
      <c r="BK18">
        <f>PASTE_LANDINGS_DOC!BL18</f>
        <v>0</v>
      </c>
      <c r="BL18">
        <f>PASTE_LANDINGS_DOC!BM18</f>
        <v>0</v>
      </c>
      <c r="BM18">
        <f>PASTE_LANDINGS_DOC!BN18</f>
        <v>17.96</v>
      </c>
      <c r="BN18">
        <f>PASTE_LANDINGS_DOC!BO18</f>
        <v>0</v>
      </c>
      <c r="BO18">
        <f>PASTE_LANDINGS_DOC!BP18</f>
        <v>0</v>
      </c>
      <c r="BP18">
        <f t="shared" si="0"/>
        <v>0.112</v>
      </c>
      <c r="BQ18">
        <f t="shared" si="1"/>
        <v>0.2</v>
      </c>
      <c r="BR18">
        <f t="shared" si="2"/>
        <v>0.252</v>
      </c>
      <c r="BS18" t="s">
        <v>110</v>
      </c>
      <c r="BT18">
        <f>PASTE_LANDINGS_DOC!BR18</f>
        <v>7307.7110000000002</v>
      </c>
      <c r="BU18">
        <f>PASTE_LANDINGS_DOC!BS18</f>
        <v>297.97800000000001</v>
      </c>
      <c r="BV18">
        <f>PASTE_LANDINGS_DOC!BT18</f>
        <v>12247.776999999998</v>
      </c>
      <c r="BW18">
        <f>PASTE_LANDINGS_DOC!BU18</f>
        <v>8990.6039999999994</v>
      </c>
      <c r="BX18" s="31">
        <f>PASTE_LANDINGS_DOC!CV18</f>
        <v>0</v>
      </c>
      <c r="BY18">
        <f>PASTE_LANDINGS_DOC!BV18</f>
        <v>0.114</v>
      </c>
      <c r="BZ18" s="31">
        <f>PASTE_LANDINGS_DOC!CW18</f>
        <v>0</v>
      </c>
      <c r="CA18">
        <f>PASTE_LANDINGS_DOC!BW18</f>
        <v>3.0000000000000001E-3</v>
      </c>
      <c r="CB18">
        <f>PASTE_LANDINGS_DOC!BX18</f>
        <v>422.834</v>
      </c>
      <c r="CC18">
        <f>PASTE_LANDINGS_DOC!BY18</f>
        <v>0</v>
      </c>
      <c r="CD18">
        <f>PASTE_LANDINGS_DOC!BZ18</f>
        <v>0</v>
      </c>
      <c r="CE18">
        <f>PASTE_LANDINGS_DOC!CA18</f>
        <v>0</v>
      </c>
      <c r="CF18">
        <v>18</v>
      </c>
      <c r="CV18">
        <v>0</v>
      </c>
    </row>
    <row r="19" spans="1:100" x14ac:dyDescent="0.25">
      <c r="A19" t="s">
        <v>111</v>
      </c>
      <c r="B19">
        <f>PASTE_LANDINGS_DOC!C19</f>
        <v>82.3</v>
      </c>
      <c r="C19">
        <f>PASTE_LANDINGS_DOC!D19</f>
        <v>324.8</v>
      </c>
      <c r="D19">
        <f>PASTE_LANDINGS_DOC!E19</f>
        <v>152.74</v>
      </c>
      <c r="E19">
        <f>PASTE_LANDINGS_DOC!F19</f>
        <v>63.561</v>
      </c>
      <c r="F19">
        <f>PASTE_LANDINGS_DOC!G19</f>
        <v>1.9830000000000001</v>
      </c>
      <c r="G19">
        <f>PASTE_LANDINGS_DOC!H19</f>
        <v>0</v>
      </c>
      <c r="H19">
        <f>PASTE_LANDINGS_DOC!I19</f>
        <v>13.733000000000001</v>
      </c>
      <c r="I19">
        <f>PASTE_LANDINGS_DOC!J19</f>
        <v>0</v>
      </c>
      <c r="J19">
        <f>PASTE_LANDINGS_DOC!K19</f>
        <v>0</v>
      </c>
      <c r="K19">
        <f>PASTE_LANDINGS_DOC!L19</f>
        <v>4.1260000000000003</v>
      </c>
      <c r="L19">
        <f>PASTE_LANDINGS_DOC!M19</f>
        <v>1.0760000000000001</v>
      </c>
      <c r="M19">
        <f>PASTE_LANDINGS_DOC!N19</f>
        <v>0</v>
      </c>
      <c r="N19">
        <f>PASTE_LANDINGS_DOC!O19</f>
        <v>1.784</v>
      </c>
      <c r="O19">
        <f>PASTE_LANDINGS_DOC!P19</f>
        <v>0</v>
      </c>
      <c r="P19">
        <f>PASTE_LANDINGS_DOC!Q19</f>
        <v>0</v>
      </c>
      <c r="Q19">
        <f>PASTE_LANDINGS_DOC!R19</f>
        <v>0.47</v>
      </c>
      <c r="R19">
        <f>PASTE_LANDINGS_DOC!S19</f>
        <v>8.1000000000000003E-2</v>
      </c>
      <c r="S19">
        <f>PASTE_LANDINGS_DOC!T19</f>
        <v>1.0999999999999999E-2</v>
      </c>
      <c r="T19">
        <f>PASTE_LANDINGS_DOC!U19</f>
        <v>1.181</v>
      </c>
      <c r="U19">
        <f>PASTE_LANDINGS_DOC!V19</f>
        <v>0</v>
      </c>
      <c r="V19">
        <f>PASTE_LANDINGS_DOC!W19</f>
        <v>0</v>
      </c>
      <c r="W19">
        <f>PASTE_LANDINGS_DOC!X19</f>
        <v>0</v>
      </c>
      <c r="X19">
        <f>PASTE_LANDINGS_DOC!Y19</f>
        <v>0</v>
      </c>
      <c r="Y19">
        <f>PASTE_LANDINGS_DOC!Z19</f>
        <v>0</v>
      </c>
      <c r="Z19">
        <f>PASTE_LANDINGS_DOC!AA19</f>
        <v>0</v>
      </c>
      <c r="AA19">
        <f>PASTE_LANDINGS_DOC!AB19</f>
        <v>0</v>
      </c>
      <c r="AB19">
        <f>PASTE_LANDINGS_DOC!AC19</f>
        <v>0</v>
      </c>
      <c r="AC19">
        <f>PASTE_LANDINGS_DOC!AD19</f>
        <v>0</v>
      </c>
      <c r="AD19">
        <f>PASTE_LANDINGS_DOC!AE19</f>
        <v>1095.1990000000001</v>
      </c>
      <c r="AE19">
        <f>PASTE_LANDINGS_DOC!AF19</f>
        <v>0</v>
      </c>
      <c r="AF19">
        <f>PASTE_LANDINGS_DOC!AG19</f>
        <v>1.294</v>
      </c>
      <c r="AG19">
        <f>PASTE_LANDINGS_DOC!AH19</f>
        <v>0</v>
      </c>
      <c r="AH19">
        <f>PASTE_LANDINGS_DOC!AI19</f>
        <v>0</v>
      </c>
      <c r="AI19">
        <f>PASTE_LANDINGS_DOC!AJ19</f>
        <v>0</v>
      </c>
      <c r="AJ19">
        <f>PASTE_LANDINGS_DOC!AK19</f>
        <v>0</v>
      </c>
      <c r="AK19">
        <f>PASTE_LANDINGS_DOC!AL19</f>
        <v>0</v>
      </c>
      <c r="AL19">
        <f>PASTE_LANDINGS_DOC!AM19</f>
        <v>0</v>
      </c>
      <c r="AM19">
        <f>PASTE_LANDINGS_DOC!AN19</f>
        <v>0</v>
      </c>
      <c r="AN19">
        <f>PASTE_LANDINGS_DOC!AO19</f>
        <v>0</v>
      </c>
      <c r="AO19">
        <f>PASTE_LANDINGS_DOC!AP19</f>
        <v>0</v>
      </c>
      <c r="AP19">
        <f>PASTE_LANDINGS_DOC!AQ19</f>
        <v>0</v>
      </c>
      <c r="AQ19">
        <f>PASTE_LANDINGS_DOC!AR19</f>
        <v>0</v>
      </c>
      <c r="AR19">
        <f>PASTE_LANDINGS_DOC!AS19</f>
        <v>4.9489999999999998</v>
      </c>
      <c r="AS19">
        <f>PASTE_LANDINGS_DOC!AT19</f>
        <v>0</v>
      </c>
      <c r="AT19">
        <f>PASTE_LANDINGS_DOC!AU19</f>
        <v>26.864999999999998</v>
      </c>
      <c r="AU19">
        <f>PASTE_LANDINGS_DOC!AV19</f>
        <v>0</v>
      </c>
      <c r="AV19">
        <f>PASTE_LANDINGS_DOC!AW19</f>
        <v>0</v>
      </c>
      <c r="AW19">
        <f>PASTE_LANDINGS_DOC!AX19</f>
        <v>0</v>
      </c>
      <c r="AX19">
        <f>PASTE_LANDINGS_DOC!AY19</f>
        <v>0</v>
      </c>
      <c r="AY19">
        <f>PASTE_LANDINGS_DOC!AZ19</f>
        <v>0</v>
      </c>
      <c r="AZ19">
        <f>PASTE_LANDINGS_DOC!BA19</f>
        <v>0</v>
      </c>
      <c r="BA19">
        <f>PASTE_LANDINGS_DOC!BB19</f>
        <v>0</v>
      </c>
      <c r="BB19">
        <f>PASTE_LANDINGS_DOC!BC19</f>
        <v>0</v>
      </c>
      <c r="BC19">
        <f>PASTE_LANDINGS_DOC!BD19</f>
        <v>0</v>
      </c>
      <c r="BD19">
        <f>PASTE_LANDINGS_DOC!BE19</f>
        <v>0</v>
      </c>
      <c r="BE19">
        <f>PASTE_LANDINGS_DOC!BF19</f>
        <v>0</v>
      </c>
      <c r="BF19">
        <f>PASTE_LANDINGS_DOC!BG19</f>
        <v>0</v>
      </c>
      <c r="BG19">
        <f>PASTE_LANDINGS_DOC!BH19</f>
        <v>0</v>
      </c>
      <c r="BH19">
        <f>PASTE_LANDINGS_DOC!BI19</f>
        <v>0</v>
      </c>
      <c r="BI19">
        <f>PASTE_LANDINGS_DOC!BJ19</f>
        <v>0</v>
      </c>
      <c r="BJ19">
        <f>PASTE_LANDINGS_DOC!BK19</f>
        <v>0</v>
      </c>
      <c r="BK19">
        <f>PASTE_LANDINGS_DOC!BL19</f>
        <v>0</v>
      </c>
      <c r="BL19">
        <f>PASTE_LANDINGS_DOC!BM19</f>
        <v>0</v>
      </c>
      <c r="BM19">
        <f>PASTE_LANDINGS_DOC!BN19</f>
        <v>189.76599999999999</v>
      </c>
      <c r="BN19">
        <f>PASTE_LANDINGS_DOC!BO19</f>
        <v>0</v>
      </c>
      <c r="BO19">
        <f>PASTE_LANDINGS_DOC!BP19</f>
        <v>0</v>
      </c>
      <c r="BP19">
        <f t="shared" si="0"/>
        <v>0</v>
      </c>
      <c r="BQ19">
        <f t="shared" si="1"/>
        <v>2.254</v>
      </c>
      <c r="BR19">
        <f t="shared" si="2"/>
        <v>9.1999999999999998E-2</v>
      </c>
      <c r="BS19" t="s">
        <v>111</v>
      </c>
      <c r="BT19">
        <f>PASTE_LANDINGS_DOC!BR19</f>
        <v>0</v>
      </c>
      <c r="BU19">
        <f>PASTE_LANDINGS_DOC!BS19</f>
        <v>0</v>
      </c>
      <c r="BV19">
        <f>PASTE_LANDINGS_DOC!BT19</f>
        <v>22.888999999999999</v>
      </c>
      <c r="BW19">
        <f>PASTE_LANDINGS_DOC!BU19</f>
        <v>3.9619999999999997</v>
      </c>
      <c r="BX19" s="31">
        <f>PASTE_LANDINGS_DOC!CV19</f>
        <v>4.0830000000000002</v>
      </c>
      <c r="BY19">
        <f>PASTE_LANDINGS_DOC!BV19</f>
        <v>0.372</v>
      </c>
      <c r="BZ19" s="31">
        <f>PASTE_LANDINGS_DOC!CW19</f>
        <v>0</v>
      </c>
      <c r="CA19">
        <f>PASTE_LANDINGS_DOC!BW19</f>
        <v>0</v>
      </c>
      <c r="CB19">
        <f>PASTE_LANDINGS_DOC!BX19</f>
        <v>13.586</v>
      </c>
      <c r="CC19">
        <f>PASTE_LANDINGS_DOC!BY19</f>
        <v>0</v>
      </c>
      <c r="CD19">
        <f>PASTE_LANDINGS_DOC!BZ19</f>
        <v>0</v>
      </c>
      <c r="CE19">
        <f>PASTE_LANDINGS_DOC!CA19</f>
        <v>0</v>
      </c>
      <c r="CF19">
        <v>19</v>
      </c>
      <c r="CV19">
        <v>3.798</v>
      </c>
    </row>
    <row r="20" spans="1:100" x14ac:dyDescent="0.25">
      <c r="A20" t="s">
        <v>112</v>
      </c>
      <c r="B20">
        <f>PASTE_LANDINGS_DOC!C20</f>
        <v>0.53</v>
      </c>
      <c r="C20">
        <f>PASTE_LANDINGS_DOC!D20</f>
        <v>0</v>
      </c>
      <c r="D20">
        <f>PASTE_LANDINGS_DOC!E20</f>
        <v>0</v>
      </c>
      <c r="E20">
        <f>PASTE_LANDINGS_DOC!F20</f>
        <v>0</v>
      </c>
      <c r="F20">
        <f>PASTE_LANDINGS_DOC!G20</f>
        <v>1.2E-2</v>
      </c>
      <c r="G20">
        <f>PASTE_LANDINGS_DOC!H20</f>
        <v>0</v>
      </c>
      <c r="H20">
        <f>PASTE_LANDINGS_DOC!I20</f>
        <v>0</v>
      </c>
      <c r="I20">
        <f>PASTE_LANDINGS_DOC!J20</f>
        <v>0</v>
      </c>
      <c r="J20">
        <f>PASTE_LANDINGS_DOC!K20</f>
        <v>0</v>
      </c>
      <c r="K20">
        <f>PASTE_LANDINGS_DOC!L20</f>
        <v>3.44</v>
      </c>
      <c r="L20">
        <f>PASTE_LANDINGS_DOC!M20</f>
        <v>0</v>
      </c>
      <c r="M20">
        <f>PASTE_LANDINGS_DOC!N20</f>
        <v>0</v>
      </c>
      <c r="N20">
        <f>PASTE_LANDINGS_DOC!O20</f>
        <v>0.12</v>
      </c>
      <c r="O20">
        <f>PASTE_LANDINGS_DOC!P20</f>
        <v>0</v>
      </c>
      <c r="P20">
        <f>PASTE_LANDINGS_DOC!Q20</f>
        <v>0</v>
      </c>
      <c r="Q20">
        <f>PASTE_LANDINGS_DOC!R20</f>
        <v>0</v>
      </c>
      <c r="R20">
        <f>PASTE_LANDINGS_DOC!S20</f>
        <v>6.9000000000000006E-2</v>
      </c>
      <c r="S20">
        <f>PASTE_LANDINGS_DOC!T20</f>
        <v>0.11600000000000001</v>
      </c>
      <c r="T20">
        <f>PASTE_LANDINGS_DOC!U20</f>
        <v>0</v>
      </c>
      <c r="U20">
        <f>PASTE_LANDINGS_DOC!V20</f>
        <v>0</v>
      </c>
      <c r="V20">
        <f>PASTE_LANDINGS_DOC!W20</f>
        <v>0</v>
      </c>
      <c r="W20">
        <f>PASTE_LANDINGS_DOC!X20</f>
        <v>0</v>
      </c>
      <c r="X20">
        <f>PASTE_LANDINGS_DOC!Y20</f>
        <v>0</v>
      </c>
      <c r="Y20">
        <f>PASTE_LANDINGS_DOC!Z20</f>
        <v>0</v>
      </c>
      <c r="Z20">
        <f>PASTE_LANDINGS_DOC!AA20</f>
        <v>0</v>
      </c>
      <c r="AA20">
        <f>PASTE_LANDINGS_DOC!AB20</f>
        <v>0</v>
      </c>
      <c r="AB20">
        <f>PASTE_LANDINGS_DOC!AC20</f>
        <v>0</v>
      </c>
      <c r="AC20">
        <f>PASTE_LANDINGS_DOC!AD20</f>
        <v>0</v>
      </c>
      <c r="AD20">
        <f>PASTE_LANDINGS_DOC!AE20</f>
        <v>1.8280000000000001</v>
      </c>
      <c r="AE20">
        <f>PASTE_LANDINGS_DOC!AF20</f>
        <v>0</v>
      </c>
      <c r="AF20">
        <f>PASTE_LANDINGS_DOC!AG20</f>
        <v>0</v>
      </c>
      <c r="AG20">
        <f>PASTE_LANDINGS_DOC!AH20</f>
        <v>0</v>
      </c>
      <c r="AH20">
        <f>PASTE_LANDINGS_DOC!AI20</f>
        <v>0</v>
      </c>
      <c r="AI20">
        <f>PASTE_LANDINGS_DOC!AJ20</f>
        <v>0</v>
      </c>
      <c r="AJ20">
        <f>PASTE_LANDINGS_DOC!AK20</f>
        <v>0</v>
      </c>
      <c r="AK20">
        <f>PASTE_LANDINGS_DOC!AL20</f>
        <v>0</v>
      </c>
      <c r="AL20">
        <f>PASTE_LANDINGS_DOC!AM20</f>
        <v>0</v>
      </c>
      <c r="AM20">
        <f>PASTE_LANDINGS_DOC!AN20</f>
        <v>0</v>
      </c>
      <c r="AN20">
        <f>PASTE_LANDINGS_DOC!AO20</f>
        <v>0</v>
      </c>
      <c r="AO20">
        <f>PASTE_LANDINGS_DOC!AP20</f>
        <v>0</v>
      </c>
      <c r="AP20">
        <f>PASTE_LANDINGS_DOC!AQ20</f>
        <v>0</v>
      </c>
      <c r="AQ20">
        <f>PASTE_LANDINGS_DOC!AR20</f>
        <v>0</v>
      </c>
      <c r="AR20">
        <f>PASTE_LANDINGS_DOC!AS20</f>
        <v>0</v>
      </c>
      <c r="AS20">
        <f>PASTE_LANDINGS_DOC!AT20</f>
        <v>0</v>
      </c>
      <c r="AT20">
        <f>PASTE_LANDINGS_DOC!AU20</f>
        <v>0.64300000000000002</v>
      </c>
      <c r="AU20">
        <f>PASTE_LANDINGS_DOC!AV20</f>
        <v>0</v>
      </c>
      <c r="AV20">
        <f>PASTE_LANDINGS_DOC!AW20</f>
        <v>0</v>
      </c>
      <c r="AW20">
        <f>PASTE_LANDINGS_DOC!AX20</f>
        <v>0</v>
      </c>
      <c r="AX20">
        <f>PASTE_LANDINGS_DOC!AY20</f>
        <v>0</v>
      </c>
      <c r="AY20">
        <f>PASTE_LANDINGS_DOC!AZ20</f>
        <v>0</v>
      </c>
      <c r="AZ20">
        <f>PASTE_LANDINGS_DOC!BA20</f>
        <v>0</v>
      </c>
      <c r="BA20">
        <f>PASTE_LANDINGS_DOC!BB20</f>
        <v>0</v>
      </c>
      <c r="BB20">
        <f>PASTE_LANDINGS_DOC!BC20</f>
        <v>0</v>
      </c>
      <c r="BC20">
        <f>PASTE_LANDINGS_DOC!BD20</f>
        <v>0</v>
      </c>
      <c r="BD20">
        <f>PASTE_LANDINGS_DOC!BE20</f>
        <v>0</v>
      </c>
      <c r="BE20">
        <f>PASTE_LANDINGS_DOC!BF20</f>
        <v>0</v>
      </c>
      <c r="BF20">
        <f>PASTE_LANDINGS_DOC!BG20</f>
        <v>0</v>
      </c>
      <c r="BG20">
        <f>PASTE_LANDINGS_DOC!BH20</f>
        <v>0</v>
      </c>
      <c r="BH20">
        <f>PASTE_LANDINGS_DOC!BI20</f>
        <v>0</v>
      </c>
      <c r="BI20">
        <f>PASTE_LANDINGS_DOC!BJ20</f>
        <v>0</v>
      </c>
      <c r="BJ20">
        <f>PASTE_LANDINGS_DOC!BK20</f>
        <v>0</v>
      </c>
      <c r="BK20">
        <f>PASTE_LANDINGS_DOC!BL20</f>
        <v>0</v>
      </c>
      <c r="BL20">
        <f>PASTE_LANDINGS_DOC!BM20</f>
        <v>0</v>
      </c>
      <c r="BM20">
        <f>PASTE_LANDINGS_DOC!BN20</f>
        <v>0.81599999999999995</v>
      </c>
      <c r="BN20">
        <f>PASTE_LANDINGS_DOC!BO20</f>
        <v>0</v>
      </c>
      <c r="BO20">
        <f>PASTE_LANDINGS_DOC!BP20</f>
        <v>0</v>
      </c>
      <c r="BP20">
        <f t="shared" si="0"/>
        <v>0</v>
      </c>
      <c r="BQ20">
        <f t="shared" si="1"/>
        <v>0.12</v>
      </c>
      <c r="BR20">
        <f t="shared" si="2"/>
        <v>0.185</v>
      </c>
      <c r="BS20" t="s">
        <v>112</v>
      </c>
      <c r="BT20">
        <f>PASTE_LANDINGS_DOC!BR20</f>
        <v>0</v>
      </c>
      <c r="BU20">
        <f>PASTE_LANDINGS_DOC!BS20</f>
        <v>0</v>
      </c>
      <c r="BV20">
        <f>PASTE_LANDINGS_DOC!BT20</f>
        <v>0.17699999999999999</v>
      </c>
      <c r="BW20">
        <f>PASTE_LANDINGS_DOC!BU20</f>
        <v>0</v>
      </c>
      <c r="BX20" s="31">
        <f>PASTE_LANDINGS_DOC!CV20</f>
        <v>0</v>
      </c>
      <c r="BY20">
        <f>PASTE_LANDINGS_DOC!BV20</f>
        <v>0</v>
      </c>
      <c r="BZ20" s="31">
        <f>PASTE_LANDINGS_DOC!CW20</f>
        <v>0</v>
      </c>
      <c r="CA20">
        <f>PASTE_LANDINGS_DOC!BW20</f>
        <v>0.91</v>
      </c>
      <c r="CB20">
        <f>PASTE_LANDINGS_DOC!BX20</f>
        <v>0.28599999999999998</v>
      </c>
      <c r="CC20">
        <f>PASTE_LANDINGS_DOC!BY20</f>
        <v>0</v>
      </c>
      <c r="CD20">
        <f>PASTE_LANDINGS_DOC!BZ20</f>
        <v>0</v>
      </c>
      <c r="CE20">
        <f>PASTE_LANDINGS_DOC!CA20</f>
        <v>0</v>
      </c>
      <c r="CF20">
        <v>20</v>
      </c>
      <c r="CV20">
        <v>0</v>
      </c>
    </row>
    <row r="21" spans="1:100" x14ac:dyDescent="0.25">
      <c r="A21" t="s">
        <v>449</v>
      </c>
      <c r="B21">
        <f>PASTE_LANDINGS_DOC!C21</f>
        <v>78.024000000000001</v>
      </c>
      <c r="C21">
        <f>PASTE_LANDINGS_DOC!D21</f>
        <v>104.119</v>
      </c>
      <c r="D21">
        <f>PASTE_LANDINGS_DOC!E21</f>
        <v>131.63200000000001</v>
      </c>
      <c r="E21">
        <f>PASTE_LANDINGS_DOC!F21</f>
        <v>17.756</v>
      </c>
      <c r="F21">
        <f>PASTE_LANDINGS_DOC!G21</f>
        <v>844.49099999999999</v>
      </c>
      <c r="G21">
        <f>PASTE_LANDINGS_DOC!H21</f>
        <v>33.965000000000003</v>
      </c>
      <c r="H21">
        <f>PASTE_LANDINGS_DOC!I21</f>
        <v>4.2839999999999998</v>
      </c>
      <c r="I21">
        <f>PASTE_LANDINGS_DOC!J21</f>
        <v>0.92700000000000005</v>
      </c>
      <c r="J21">
        <f>PASTE_LANDINGS_DOC!K21</f>
        <v>0</v>
      </c>
      <c r="K21">
        <f>PASTE_LANDINGS_DOC!L21</f>
        <v>27.923999999999999</v>
      </c>
      <c r="L21">
        <f>PASTE_LANDINGS_DOC!M21</f>
        <v>0.504</v>
      </c>
      <c r="M21">
        <f>PASTE_LANDINGS_DOC!N21</f>
        <v>52.423999999999999</v>
      </c>
      <c r="N21">
        <f>PASTE_LANDINGS_DOC!O21</f>
        <v>24.509</v>
      </c>
      <c r="O21">
        <f>PASTE_LANDINGS_DOC!P21</f>
        <v>21.417999999999999</v>
      </c>
      <c r="P21">
        <f>PASTE_LANDINGS_DOC!Q21</f>
        <v>10.395</v>
      </c>
      <c r="Q21">
        <f>PASTE_LANDINGS_DOC!R21</f>
        <v>6.7610000000000001</v>
      </c>
      <c r="R21">
        <f>PASTE_LANDINGS_DOC!S21</f>
        <v>97.913000000000011</v>
      </c>
      <c r="S21">
        <f>PASTE_LANDINGS_DOC!T21</f>
        <v>30.722999999999999</v>
      </c>
      <c r="T21">
        <f>PASTE_LANDINGS_DOC!U21</f>
        <v>0.67200000000000004</v>
      </c>
      <c r="U21">
        <f>PASTE_LANDINGS_DOC!V21</f>
        <v>0</v>
      </c>
      <c r="V21">
        <f>PASTE_LANDINGS_DOC!W21</f>
        <v>0</v>
      </c>
      <c r="W21">
        <f>PASTE_LANDINGS_DOC!X21</f>
        <v>0</v>
      </c>
      <c r="X21">
        <f>PASTE_LANDINGS_DOC!Y21</f>
        <v>0</v>
      </c>
      <c r="Y21">
        <f>PASTE_LANDINGS_DOC!Z21</f>
        <v>0</v>
      </c>
      <c r="Z21">
        <f>PASTE_LANDINGS_DOC!AA21</f>
        <v>0</v>
      </c>
      <c r="AA21">
        <f>PASTE_LANDINGS_DOC!AB21</f>
        <v>0</v>
      </c>
      <c r="AB21">
        <f>PASTE_LANDINGS_DOC!AC21</f>
        <v>0</v>
      </c>
      <c r="AC21">
        <f>PASTE_LANDINGS_DOC!AD21</f>
        <v>0</v>
      </c>
      <c r="AD21">
        <f>PASTE_LANDINGS_DOC!AE21</f>
        <v>3.0000000000000001E-3</v>
      </c>
      <c r="AE21">
        <f>PASTE_LANDINGS_DOC!AF21</f>
        <v>0</v>
      </c>
      <c r="AF21">
        <f>PASTE_LANDINGS_DOC!AG21</f>
        <v>0</v>
      </c>
      <c r="AG21">
        <f>PASTE_LANDINGS_DOC!AH21</f>
        <v>0</v>
      </c>
      <c r="AH21">
        <f>PASTE_LANDINGS_DOC!AI21</f>
        <v>0</v>
      </c>
      <c r="AI21">
        <f>PASTE_LANDINGS_DOC!AJ21</f>
        <v>0</v>
      </c>
      <c r="AJ21">
        <f>PASTE_LANDINGS_DOC!AK21</f>
        <v>0</v>
      </c>
      <c r="AK21">
        <f>PASTE_LANDINGS_DOC!AL21</f>
        <v>0</v>
      </c>
      <c r="AL21">
        <f>PASTE_LANDINGS_DOC!AM21</f>
        <v>0</v>
      </c>
      <c r="AM21">
        <f>PASTE_LANDINGS_DOC!AN21</f>
        <v>0</v>
      </c>
      <c r="AN21">
        <f>PASTE_LANDINGS_DOC!AO21</f>
        <v>0</v>
      </c>
      <c r="AO21">
        <f>PASTE_LANDINGS_DOC!AP21</f>
        <v>0</v>
      </c>
      <c r="AP21">
        <f>PASTE_LANDINGS_DOC!AQ21</f>
        <v>0</v>
      </c>
      <c r="AQ21">
        <f>PASTE_LANDINGS_DOC!AR21</f>
        <v>4.4999999999999998E-2</v>
      </c>
      <c r="AR21">
        <f>PASTE_LANDINGS_DOC!AS21</f>
        <v>11.457000000000001</v>
      </c>
      <c r="AS21">
        <f>PASTE_LANDINGS_DOC!AT21</f>
        <v>0</v>
      </c>
      <c r="AT21">
        <f>PASTE_LANDINGS_DOC!AU21</f>
        <v>0</v>
      </c>
      <c r="AU21">
        <f>PASTE_LANDINGS_DOC!AV21</f>
        <v>0</v>
      </c>
      <c r="AV21">
        <f>PASTE_LANDINGS_DOC!AW21</f>
        <v>0</v>
      </c>
      <c r="AW21">
        <f>PASTE_LANDINGS_DOC!AX21</f>
        <v>0</v>
      </c>
      <c r="AX21">
        <f>PASTE_LANDINGS_DOC!AY21</f>
        <v>0</v>
      </c>
      <c r="AY21">
        <f>PASTE_LANDINGS_DOC!AZ21</f>
        <v>0</v>
      </c>
      <c r="AZ21">
        <f>PASTE_LANDINGS_DOC!BA21</f>
        <v>0</v>
      </c>
      <c r="BA21">
        <f>PASTE_LANDINGS_DOC!BB21</f>
        <v>0</v>
      </c>
      <c r="BB21">
        <f>PASTE_LANDINGS_DOC!BC21</f>
        <v>0</v>
      </c>
      <c r="BC21">
        <f>PASTE_LANDINGS_DOC!BD21</f>
        <v>0</v>
      </c>
      <c r="BD21">
        <f>PASTE_LANDINGS_DOC!BE21</f>
        <v>0</v>
      </c>
      <c r="BE21">
        <f>PASTE_LANDINGS_DOC!BF21</f>
        <v>0</v>
      </c>
      <c r="BF21">
        <f>PASTE_LANDINGS_DOC!BG21</f>
        <v>0</v>
      </c>
      <c r="BG21">
        <f>PASTE_LANDINGS_DOC!BH21</f>
        <v>0</v>
      </c>
      <c r="BH21">
        <f>PASTE_LANDINGS_DOC!BI21</f>
        <v>0</v>
      </c>
      <c r="BI21">
        <f>PASTE_LANDINGS_DOC!BJ21</f>
        <v>0</v>
      </c>
      <c r="BJ21">
        <f>PASTE_LANDINGS_DOC!BK21</f>
        <v>0</v>
      </c>
      <c r="BK21">
        <f>PASTE_LANDINGS_DOC!BL21</f>
        <v>0</v>
      </c>
      <c r="BL21">
        <f>PASTE_LANDINGS_DOC!BM21</f>
        <v>0</v>
      </c>
      <c r="BM21">
        <f>PASTE_LANDINGS_DOC!BN21</f>
        <v>0</v>
      </c>
      <c r="BN21">
        <f>PASTE_LANDINGS_DOC!BO21</f>
        <v>0</v>
      </c>
      <c r="BO21">
        <f>PASTE_LANDINGS_DOC!BP21</f>
        <v>106.538</v>
      </c>
      <c r="BP21">
        <f t="shared" si="0"/>
        <v>0</v>
      </c>
      <c r="BQ21">
        <f t="shared" si="1"/>
        <v>31.27</v>
      </c>
      <c r="BR21">
        <f t="shared" si="2"/>
        <v>128.63600000000002</v>
      </c>
      <c r="BS21" t="s">
        <v>113</v>
      </c>
      <c r="BT21">
        <f>PASTE_LANDINGS_DOC!BR21</f>
        <v>0</v>
      </c>
      <c r="BU21">
        <f>PASTE_LANDINGS_DOC!BS21</f>
        <v>0</v>
      </c>
      <c r="BV21">
        <f>PASTE_LANDINGS_DOC!BT21</f>
        <v>6.0642900000000015</v>
      </c>
      <c r="BW21">
        <f>PASTE_LANDINGS_DOC!BU21</f>
        <v>0</v>
      </c>
      <c r="BX21" s="31">
        <f>PASTE_LANDINGS_DOC!CV21</f>
        <v>2.42869</v>
      </c>
      <c r="BY21">
        <f>PASTE_LANDINGS_DOC!BV21</f>
        <v>81.32171000000001</v>
      </c>
      <c r="BZ21" s="31">
        <f>PASTE_LANDINGS_DOC!CW21</f>
        <v>7.2221500000000001</v>
      </c>
      <c r="CA21">
        <f>PASTE_LANDINGS_DOC!BW21</f>
        <v>0.38299999999999995</v>
      </c>
      <c r="CB21">
        <f>PASTE_LANDINGS_DOC!BX21</f>
        <v>0</v>
      </c>
      <c r="CC21">
        <f>PASTE_LANDINGS_DOC!BY21</f>
        <v>0</v>
      </c>
      <c r="CD21">
        <f>PASTE_LANDINGS_DOC!BZ21</f>
        <v>0</v>
      </c>
      <c r="CE21">
        <f>PASTE_LANDINGS_DOC!CA21</f>
        <v>0</v>
      </c>
      <c r="CF21">
        <v>21</v>
      </c>
      <c r="CV21">
        <v>1.83</v>
      </c>
    </row>
    <row r="22" spans="1:100" x14ac:dyDescent="0.25">
      <c r="B22">
        <f>PASTE_LANDINGS_DOC!C22</f>
        <v>0</v>
      </c>
      <c r="C22">
        <f>PASTE_LANDINGS_DOC!D22</f>
        <v>0</v>
      </c>
      <c r="D22">
        <f>PASTE_LANDINGS_DOC!E22</f>
        <v>0</v>
      </c>
      <c r="E22">
        <f>PASTE_LANDINGS_DOC!F22</f>
        <v>0</v>
      </c>
      <c r="F22">
        <f>PASTE_LANDINGS_DOC!G22</f>
        <v>0</v>
      </c>
      <c r="G22">
        <f>PASTE_LANDINGS_DOC!H22</f>
        <v>0</v>
      </c>
      <c r="H22">
        <f>PASTE_LANDINGS_DOC!I22</f>
        <v>0</v>
      </c>
      <c r="I22">
        <f>PASTE_LANDINGS_DOC!J22</f>
        <v>0</v>
      </c>
      <c r="J22">
        <f>PASTE_LANDINGS_DOC!K22</f>
        <v>0</v>
      </c>
      <c r="K22">
        <f>PASTE_LANDINGS_DOC!L22</f>
        <v>0</v>
      </c>
      <c r="L22">
        <f>PASTE_LANDINGS_DOC!M22</f>
        <v>0</v>
      </c>
      <c r="M22">
        <f>PASTE_LANDINGS_DOC!N22</f>
        <v>0</v>
      </c>
      <c r="N22">
        <f>PASTE_LANDINGS_DOC!O22</f>
        <v>0</v>
      </c>
      <c r="O22">
        <f>PASTE_LANDINGS_DOC!P22</f>
        <v>0</v>
      </c>
      <c r="P22">
        <f>PASTE_LANDINGS_DOC!Q22</f>
        <v>0</v>
      </c>
      <c r="Q22">
        <f>PASTE_LANDINGS_DOC!R22</f>
        <v>0</v>
      </c>
      <c r="R22">
        <f>PASTE_LANDINGS_DOC!S22</f>
        <v>0</v>
      </c>
      <c r="S22">
        <f>PASTE_LANDINGS_DOC!T22</f>
        <v>0</v>
      </c>
      <c r="T22">
        <f>PASTE_LANDINGS_DOC!U22</f>
        <v>0</v>
      </c>
      <c r="U22">
        <f>PASTE_LANDINGS_DOC!V22</f>
        <v>0</v>
      </c>
      <c r="V22">
        <f>PASTE_LANDINGS_DOC!W22</f>
        <v>0</v>
      </c>
      <c r="W22">
        <f>PASTE_LANDINGS_DOC!X22</f>
        <v>0</v>
      </c>
      <c r="X22">
        <f>PASTE_LANDINGS_DOC!Y22</f>
        <v>0</v>
      </c>
      <c r="Y22">
        <f>PASTE_LANDINGS_DOC!Z22</f>
        <v>0</v>
      </c>
      <c r="Z22">
        <f>PASTE_LANDINGS_DOC!AA22</f>
        <v>0</v>
      </c>
      <c r="AA22">
        <f>PASTE_LANDINGS_DOC!AB22</f>
        <v>0</v>
      </c>
      <c r="AB22">
        <f>PASTE_LANDINGS_DOC!AC22</f>
        <v>0</v>
      </c>
      <c r="AC22">
        <f>PASTE_LANDINGS_DOC!AD22</f>
        <v>0</v>
      </c>
      <c r="AD22">
        <f>PASTE_LANDINGS_DOC!AE22</f>
        <v>0</v>
      </c>
      <c r="AE22">
        <f>PASTE_LANDINGS_DOC!AF22</f>
        <v>0</v>
      </c>
      <c r="AF22">
        <f>PASTE_LANDINGS_DOC!AG22</f>
        <v>0</v>
      </c>
      <c r="AG22">
        <f>PASTE_LANDINGS_DOC!AH22</f>
        <v>0</v>
      </c>
      <c r="AH22">
        <f>PASTE_LANDINGS_DOC!AI22</f>
        <v>0</v>
      </c>
      <c r="AI22">
        <f>PASTE_LANDINGS_DOC!AJ22</f>
        <v>0</v>
      </c>
      <c r="AJ22">
        <f>PASTE_LANDINGS_DOC!AK22</f>
        <v>0</v>
      </c>
      <c r="AK22">
        <f>PASTE_LANDINGS_DOC!AL22</f>
        <v>0</v>
      </c>
      <c r="AL22">
        <f>PASTE_LANDINGS_DOC!AM22</f>
        <v>0</v>
      </c>
      <c r="AM22">
        <f>PASTE_LANDINGS_DOC!AN22</f>
        <v>0</v>
      </c>
      <c r="AN22">
        <f>PASTE_LANDINGS_DOC!AO22</f>
        <v>0</v>
      </c>
      <c r="AO22">
        <f>PASTE_LANDINGS_DOC!AP22</f>
        <v>0</v>
      </c>
      <c r="AP22">
        <f>PASTE_LANDINGS_DOC!AQ22</f>
        <v>0</v>
      </c>
      <c r="AQ22">
        <f>PASTE_LANDINGS_DOC!AR22</f>
        <v>0</v>
      </c>
      <c r="AR22">
        <f>PASTE_LANDINGS_DOC!AS22</f>
        <v>0</v>
      </c>
      <c r="AS22">
        <f>PASTE_LANDINGS_DOC!AT22</f>
        <v>0</v>
      </c>
      <c r="AT22">
        <f>PASTE_LANDINGS_DOC!AU22</f>
        <v>0</v>
      </c>
      <c r="AU22">
        <f>PASTE_LANDINGS_DOC!AV22</f>
        <v>0</v>
      </c>
      <c r="AV22">
        <f>PASTE_LANDINGS_DOC!AW22</f>
        <v>0</v>
      </c>
      <c r="AW22">
        <f>PASTE_LANDINGS_DOC!AX22</f>
        <v>0</v>
      </c>
      <c r="AX22">
        <f>PASTE_LANDINGS_DOC!AY22</f>
        <v>0</v>
      </c>
      <c r="AY22">
        <f>PASTE_LANDINGS_DOC!AZ22</f>
        <v>0</v>
      </c>
      <c r="AZ22">
        <f>PASTE_LANDINGS_DOC!BA22</f>
        <v>0</v>
      </c>
      <c r="BA22">
        <f>PASTE_LANDINGS_DOC!BB22</f>
        <v>0</v>
      </c>
      <c r="BB22">
        <f>PASTE_LANDINGS_DOC!BC22</f>
        <v>0</v>
      </c>
      <c r="BC22">
        <f>PASTE_LANDINGS_DOC!BD22</f>
        <v>0</v>
      </c>
      <c r="BD22">
        <f>PASTE_LANDINGS_DOC!BE22</f>
        <v>0</v>
      </c>
      <c r="BE22">
        <f>PASTE_LANDINGS_DOC!BF22</f>
        <v>0</v>
      </c>
      <c r="BF22">
        <f>PASTE_LANDINGS_DOC!BG22</f>
        <v>0</v>
      </c>
      <c r="BG22">
        <f>PASTE_LANDINGS_DOC!BH22</f>
        <v>0</v>
      </c>
      <c r="BH22">
        <f>PASTE_LANDINGS_DOC!BI22</f>
        <v>0</v>
      </c>
      <c r="BI22">
        <f>PASTE_LANDINGS_DOC!BJ22</f>
        <v>0</v>
      </c>
      <c r="BJ22">
        <f>PASTE_LANDINGS_DOC!BK22</f>
        <v>0</v>
      </c>
      <c r="BK22">
        <f>PASTE_LANDINGS_DOC!BL22</f>
        <v>0</v>
      </c>
      <c r="BL22">
        <f>PASTE_LANDINGS_DOC!BM22</f>
        <v>0</v>
      </c>
      <c r="BM22">
        <f>PASTE_LANDINGS_DOC!BN22</f>
        <v>0</v>
      </c>
      <c r="BN22">
        <f>PASTE_LANDINGS_DOC!BO22</f>
        <v>0</v>
      </c>
      <c r="BO22">
        <f>PASTE_LANDINGS_DOC!BP22</f>
        <v>0</v>
      </c>
      <c r="BP22">
        <f t="shared" si="0"/>
        <v>0</v>
      </c>
      <c r="BQ22">
        <f t="shared" si="1"/>
        <v>0</v>
      </c>
      <c r="BR22">
        <f t="shared" si="2"/>
        <v>0</v>
      </c>
      <c r="BS22" t="s">
        <v>328</v>
      </c>
      <c r="BT22">
        <f>PASTE_LANDINGS_DOC!BR22</f>
        <v>0</v>
      </c>
      <c r="BU22">
        <f>PASTE_LANDINGS_DOC!BS22</f>
        <v>0</v>
      </c>
      <c r="BV22">
        <f>PASTE_LANDINGS_DOC!BT22</f>
        <v>0</v>
      </c>
      <c r="BW22">
        <f>PASTE_LANDINGS_DOC!BU22</f>
        <v>0</v>
      </c>
      <c r="BX22" s="31">
        <f>PASTE_LANDINGS_DOC!CV22</f>
        <v>0</v>
      </c>
      <c r="BY22">
        <f>PASTE_LANDINGS_DOC!BV22</f>
        <v>0</v>
      </c>
      <c r="BZ22" s="31">
        <f>PASTE_LANDINGS_DOC!CW22</f>
        <v>0</v>
      </c>
      <c r="CA22">
        <f>PASTE_LANDINGS_DOC!BW22</f>
        <v>0</v>
      </c>
      <c r="CB22">
        <f>PASTE_LANDINGS_DOC!BX22</f>
        <v>0</v>
      </c>
      <c r="CC22">
        <f>PASTE_LANDINGS_DOC!BY22</f>
        <v>0</v>
      </c>
      <c r="CD22">
        <f>PASTE_LANDINGS_DOC!BZ22</f>
        <v>0</v>
      </c>
      <c r="CE22">
        <f>PASTE_LANDINGS_DOC!CA22</f>
        <v>0</v>
      </c>
      <c r="CF22">
        <v>22</v>
      </c>
      <c r="CV22">
        <v>0</v>
      </c>
    </row>
    <row r="23" spans="1:100" x14ac:dyDescent="0.25">
      <c r="A23" t="s">
        <v>114</v>
      </c>
      <c r="B23">
        <f>PASTE_LANDINGS_DOC!C23</f>
        <v>11.025</v>
      </c>
      <c r="C23">
        <f>PASTE_LANDINGS_DOC!D23</f>
        <v>24.219000000000001</v>
      </c>
      <c r="D23">
        <f>PASTE_LANDINGS_DOC!E23</f>
        <v>14.04</v>
      </c>
      <c r="E23">
        <f>PASTE_LANDINGS_DOC!F23</f>
        <v>6.5490000000000004</v>
      </c>
      <c r="F23">
        <f>PASTE_LANDINGS_DOC!G23</f>
        <v>0</v>
      </c>
      <c r="G23">
        <f>PASTE_LANDINGS_DOC!H23</f>
        <v>0</v>
      </c>
      <c r="H23">
        <f>PASTE_LANDINGS_DOC!I23</f>
        <v>8.9130000000000003</v>
      </c>
      <c r="I23">
        <f>PASTE_LANDINGS_DOC!J23</f>
        <v>0</v>
      </c>
      <c r="J23">
        <f>PASTE_LANDINGS_DOC!K23</f>
        <v>0</v>
      </c>
      <c r="K23">
        <f>PASTE_LANDINGS_DOC!L23</f>
        <v>0</v>
      </c>
      <c r="L23">
        <f>PASTE_LANDINGS_DOC!M23</f>
        <v>0</v>
      </c>
      <c r="M23">
        <f>PASTE_LANDINGS_DOC!N23</f>
        <v>0</v>
      </c>
      <c r="N23">
        <f>PASTE_LANDINGS_DOC!O23</f>
        <v>0</v>
      </c>
      <c r="O23">
        <f>PASTE_LANDINGS_DOC!P23</f>
        <v>0</v>
      </c>
      <c r="P23">
        <f>PASTE_LANDINGS_DOC!Q23</f>
        <v>0</v>
      </c>
      <c r="Q23">
        <f>PASTE_LANDINGS_DOC!R23</f>
        <v>0</v>
      </c>
      <c r="R23">
        <f>PASTE_LANDINGS_DOC!S23</f>
        <v>0</v>
      </c>
      <c r="S23">
        <f>PASTE_LANDINGS_DOC!T23</f>
        <v>0</v>
      </c>
      <c r="T23">
        <f>PASTE_LANDINGS_DOC!U23</f>
        <v>0</v>
      </c>
      <c r="U23">
        <f>PASTE_LANDINGS_DOC!V23</f>
        <v>0</v>
      </c>
      <c r="V23">
        <f>PASTE_LANDINGS_DOC!W23</f>
        <v>0</v>
      </c>
      <c r="W23">
        <f>PASTE_LANDINGS_DOC!X23</f>
        <v>2.2160000000000002</v>
      </c>
      <c r="X23">
        <f>PASTE_LANDINGS_DOC!Y23</f>
        <v>0</v>
      </c>
      <c r="Y23">
        <f>PASTE_LANDINGS_DOC!Z23</f>
        <v>2.3839999999999999</v>
      </c>
      <c r="Z23">
        <f>PASTE_LANDINGS_DOC!AA23</f>
        <v>0.58199999999999996</v>
      </c>
      <c r="AA23">
        <f>PASTE_LANDINGS_DOC!AB23</f>
        <v>0.27500000000000002</v>
      </c>
      <c r="AB23">
        <f>PASTE_LANDINGS_DOC!AC23</f>
        <v>0</v>
      </c>
      <c r="AC23">
        <f>PASTE_LANDINGS_DOC!AD23</f>
        <v>0</v>
      </c>
      <c r="AD23">
        <f>PASTE_LANDINGS_DOC!AE23</f>
        <v>108.816</v>
      </c>
      <c r="AE23">
        <f>PASTE_LANDINGS_DOC!AF23</f>
        <v>0</v>
      </c>
      <c r="AF23">
        <f>PASTE_LANDINGS_DOC!AG23</f>
        <v>0</v>
      </c>
      <c r="AG23">
        <f>PASTE_LANDINGS_DOC!AH23</f>
        <v>0</v>
      </c>
      <c r="AH23">
        <f>PASTE_LANDINGS_DOC!AI23</f>
        <v>0</v>
      </c>
      <c r="AI23">
        <f>PASTE_LANDINGS_DOC!AJ23</f>
        <v>0</v>
      </c>
      <c r="AJ23">
        <f>PASTE_LANDINGS_DOC!AK23</f>
        <v>0</v>
      </c>
      <c r="AK23">
        <f>PASTE_LANDINGS_DOC!AL23</f>
        <v>0</v>
      </c>
      <c r="AL23">
        <f>PASTE_LANDINGS_DOC!AM23</f>
        <v>0</v>
      </c>
      <c r="AM23">
        <f>PASTE_LANDINGS_DOC!AN23</f>
        <v>0</v>
      </c>
      <c r="AN23">
        <f>PASTE_LANDINGS_DOC!AO23</f>
        <v>0</v>
      </c>
      <c r="AO23">
        <f>PASTE_LANDINGS_DOC!AP23</f>
        <v>0</v>
      </c>
      <c r="AP23">
        <f>PASTE_LANDINGS_DOC!AQ23</f>
        <v>0</v>
      </c>
      <c r="AQ23">
        <f>PASTE_LANDINGS_DOC!AR23</f>
        <v>6.3979999999999997</v>
      </c>
      <c r="AR23">
        <f>PASTE_LANDINGS_DOC!AS23</f>
        <v>134.33799999999999</v>
      </c>
      <c r="AS23">
        <f>PASTE_LANDINGS_DOC!AT23</f>
        <v>10.956</v>
      </c>
      <c r="AT23">
        <f>PASTE_LANDINGS_DOC!AU23</f>
        <v>91.855000000000004</v>
      </c>
      <c r="AU23">
        <f>PASTE_LANDINGS_DOC!AV23</f>
        <v>0</v>
      </c>
      <c r="AV23">
        <f>PASTE_LANDINGS_DOC!AW23</f>
        <v>0</v>
      </c>
      <c r="AW23">
        <f>PASTE_LANDINGS_DOC!AX23</f>
        <v>0</v>
      </c>
      <c r="AX23">
        <f>PASTE_LANDINGS_DOC!AY23</f>
        <v>92.033000000000001</v>
      </c>
      <c r="AY23">
        <f>PASTE_LANDINGS_DOC!AZ23</f>
        <v>0</v>
      </c>
      <c r="AZ23">
        <f>PASTE_LANDINGS_DOC!BA23</f>
        <v>0</v>
      </c>
      <c r="BA23">
        <f>PASTE_LANDINGS_DOC!BB23</f>
        <v>0</v>
      </c>
      <c r="BB23">
        <f>PASTE_LANDINGS_DOC!BC23</f>
        <v>0</v>
      </c>
      <c r="BC23">
        <f>PASTE_LANDINGS_DOC!BD23</f>
        <v>0</v>
      </c>
      <c r="BD23">
        <f>PASTE_LANDINGS_DOC!BE23</f>
        <v>0</v>
      </c>
      <c r="BE23">
        <f>PASTE_LANDINGS_DOC!BF23</f>
        <v>7.4999999999999997E-2</v>
      </c>
      <c r="BF23">
        <f>PASTE_LANDINGS_DOC!BG23</f>
        <v>7.5</v>
      </c>
      <c r="BG23">
        <f>PASTE_LANDINGS_DOC!BH23</f>
        <v>0</v>
      </c>
      <c r="BH23">
        <f>PASTE_LANDINGS_DOC!BI23</f>
        <v>0</v>
      </c>
      <c r="BI23">
        <f>PASTE_LANDINGS_DOC!BJ23</f>
        <v>0</v>
      </c>
      <c r="BJ23">
        <f>PASTE_LANDINGS_DOC!BK23</f>
        <v>0</v>
      </c>
      <c r="BK23">
        <f>PASTE_LANDINGS_DOC!BL23</f>
        <v>0</v>
      </c>
      <c r="BL23">
        <f>PASTE_LANDINGS_DOC!BM23</f>
        <v>0</v>
      </c>
      <c r="BM23">
        <f>PASTE_LANDINGS_DOC!BN23</f>
        <v>0</v>
      </c>
      <c r="BN23">
        <f>PASTE_LANDINGS_DOC!BO23</f>
        <v>3.1160000000000001</v>
      </c>
      <c r="BO23">
        <f>PASTE_LANDINGS_DOC!BP23</f>
        <v>0</v>
      </c>
      <c r="BP23">
        <f t="shared" si="0"/>
        <v>5.5</v>
      </c>
      <c r="BQ23">
        <f t="shared" si="1"/>
        <v>0</v>
      </c>
      <c r="BR23">
        <f t="shared" si="2"/>
        <v>0</v>
      </c>
      <c r="BS23" t="s">
        <v>114</v>
      </c>
      <c r="BT23">
        <f>PASTE_LANDINGS_DOC!BR23</f>
        <v>0</v>
      </c>
      <c r="BU23">
        <f>PASTE_LANDINGS_DOC!BS23</f>
        <v>0</v>
      </c>
      <c r="BV23">
        <f>PASTE_LANDINGS_DOC!BT23</f>
        <v>0.28000000000000003</v>
      </c>
      <c r="BW23">
        <f>PASTE_LANDINGS_DOC!BU23</f>
        <v>0</v>
      </c>
      <c r="BX23" s="31">
        <f>PASTE_LANDINGS_DOC!CV23</f>
        <v>0.28000000000000003</v>
      </c>
      <c r="BY23">
        <f>PASTE_LANDINGS_DOC!BV23</f>
        <v>0</v>
      </c>
      <c r="BZ23" s="31">
        <f>PASTE_LANDINGS_DOC!CW23</f>
        <v>0</v>
      </c>
      <c r="CA23">
        <f>PASTE_LANDINGS_DOC!BW23</f>
        <v>0</v>
      </c>
      <c r="CB23">
        <f>PASTE_LANDINGS_DOC!BX23</f>
        <v>0</v>
      </c>
      <c r="CC23">
        <f>PASTE_LANDINGS_DOC!BY23</f>
        <v>0</v>
      </c>
      <c r="CD23">
        <f>PASTE_LANDINGS_DOC!BZ23</f>
        <v>0</v>
      </c>
      <c r="CE23">
        <f>PASTE_LANDINGS_DOC!CA23</f>
        <v>0</v>
      </c>
      <c r="CF23">
        <v>23</v>
      </c>
      <c r="CV23">
        <v>0.28000000000000003</v>
      </c>
    </row>
    <row r="24" spans="1:100" x14ac:dyDescent="0.25">
      <c r="A24" t="s">
        <v>115</v>
      </c>
      <c r="B24">
        <f>PASTE_LANDINGS_DOC!C24</f>
        <v>0.375</v>
      </c>
      <c r="C24">
        <f>PASTE_LANDINGS_DOC!D24</f>
        <v>24.788</v>
      </c>
      <c r="D24">
        <f>PASTE_LANDINGS_DOC!E24</f>
        <v>102.241</v>
      </c>
      <c r="E24">
        <f>PASTE_LANDINGS_DOC!F24</f>
        <v>0</v>
      </c>
      <c r="F24">
        <f>PASTE_LANDINGS_DOC!G24</f>
        <v>4.0730000000000004</v>
      </c>
      <c r="G24">
        <f>PASTE_LANDINGS_DOC!H24</f>
        <v>5.7000000000000002E-2</v>
      </c>
      <c r="H24">
        <f>PASTE_LANDINGS_DOC!I24</f>
        <v>0.216</v>
      </c>
      <c r="I24">
        <f>PASTE_LANDINGS_DOC!J24</f>
        <v>0</v>
      </c>
      <c r="J24">
        <f>PASTE_LANDINGS_DOC!K24</f>
        <v>0</v>
      </c>
      <c r="K24">
        <f>PASTE_LANDINGS_DOC!L24</f>
        <v>3.6999999999999998E-2</v>
      </c>
      <c r="L24">
        <f>PASTE_LANDINGS_DOC!M24</f>
        <v>0</v>
      </c>
      <c r="M24">
        <f>PASTE_LANDINGS_DOC!N24</f>
        <v>1.6559999999999999</v>
      </c>
      <c r="N24">
        <f>PASTE_LANDINGS_DOC!O24</f>
        <v>1.337</v>
      </c>
      <c r="O24">
        <f>PASTE_LANDINGS_DOC!P24</f>
        <v>0</v>
      </c>
      <c r="P24">
        <f>PASTE_LANDINGS_DOC!Q24</f>
        <v>0</v>
      </c>
      <c r="Q24">
        <f>PASTE_LANDINGS_DOC!R24</f>
        <v>0</v>
      </c>
      <c r="R24">
        <f>PASTE_LANDINGS_DOC!S24</f>
        <v>0.49399999999999999</v>
      </c>
      <c r="S24">
        <f>PASTE_LANDINGS_DOC!T24</f>
        <v>0.29299999999999998</v>
      </c>
      <c r="T24">
        <f>PASTE_LANDINGS_DOC!U24</f>
        <v>0</v>
      </c>
      <c r="U24">
        <f>PASTE_LANDINGS_DOC!V24</f>
        <v>0</v>
      </c>
      <c r="V24">
        <f>PASTE_LANDINGS_DOC!W24</f>
        <v>0</v>
      </c>
      <c r="W24">
        <f>PASTE_LANDINGS_DOC!X24</f>
        <v>0</v>
      </c>
      <c r="X24">
        <f>PASTE_LANDINGS_DOC!Y24</f>
        <v>0</v>
      </c>
      <c r="Y24">
        <f>PASTE_LANDINGS_DOC!Z24</f>
        <v>0</v>
      </c>
      <c r="Z24">
        <f>PASTE_LANDINGS_DOC!AA24</f>
        <v>0</v>
      </c>
      <c r="AA24">
        <f>PASTE_LANDINGS_DOC!AB24</f>
        <v>0</v>
      </c>
      <c r="AB24">
        <f>PASTE_LANDINGS_DOC!AC24</f>
        <v>0</v>
      </c>
      <c r="AC24">
        <f>PASTE_LANDINGS_DOC!AD24</f>
        <v>0</v>
      </c>
      <c r="AD24">
        <f>PASTE_LANDINGS_DOC!AE24</f>
        <v>4.0960000000000001</v>
      </c>
      <c r="AE24">
        <f>PASTE_LANDINGS_DOC!AF24</f>
        <v>0</v>
      </c>
      <c r="AF24">
        <f>PASTE_LANDINGS_DOC!AG24</f>
        <v>0</v>
      </c>
      <c r="AG24">
        <f>PASTE_LANDINGS_DOC!AH24</f>
        <v>0</v>
      </c>
      <c r="AH24">
        <f>PASTE_LANDINGS_DOC!AI24</f>
        <v>0</v>
      </c>
      <c r="AI24">
        <f>PASTE_LANDINGS_DOC!AJ24</f>
        <v>0</v>
      </c>
      <c r="AJ24">
        <f>PASTE_LANDINGS_DOC!AK24</f>
        <v>0</v>
      </c>
      <c r="AK24">
        <f>PASTE_LANDINGS_DOC!AL24</f>
        <v>0</v>
      </c>
      <c r="AL24">
        <f>PASTE_LANDINGS_DOC!AM24</f>
        <v>0</v>
      </c>
      <c r="AM24">
        <f>PASTE_LANDINGS_DOC!AN24</f>
        <v>0</v>
      </c>
      <c r="AN24">
        <f>PASTE_LANDINGS_DOC!AO24</f>
        <v>0</v>
      </c>
      <c r="AO24">
        <f>PASTE_LANDINGS_DOC!AP24</f>
        <v>0</v>
      </c>
      <c r="AP24">
        <f>PASTE_LANDINGS_DOC!AQ24</f>
        <v>0</v>
      </c>
      <c r="AQ24">
        <f>PASTE_LANDINGS_DOC!AR24</f>
        <v>0</v>
      </c>
      <c r="AR24">
        <f>PASTE_LANDINGS_DOC!AS24</f>
        <v>0.01</v>
      </c>
      <c r="AS24">
        <f>PASTE_LANDINGS_DOC!AT24</f>
        <v>0</v>
      </c>
      <c r="AT24">
        <f>PASTE_LANDINGS_DOC!AU24</f>
        <v>0.85199999999999998</v>
      </c>
      <c r="AU24">
        <f>PASTE_LANDINGS_DOC!AV24</f>
        <v>0</v>
      </c>
      <c r="AV24">
        <f>PASTE_LANDINGS_DOC!AW24</f>
        <v>0</v>
      </c>
      <c r="AW24">
        <f>PASTE_LANDINGS_DOC!AX24</f>
        <v>0</v>
      </c>
      <c r="AX24">
        <f>PASTE_LANDINGS_DOC!AY24</f>
        <v>0</v>
      </c>
      <c r="AY24">
        <f>PASTE_LANDINGS_DOC!AZ24</f>
        <v>0</v>
      </c>
      <c r="AZ24">
        <f>PASTE_LANDINGS_DOC!BA24</f>
        <v>0</v>
      </c>
      <c r="BA24">
        <f>PASTE_LANDINGS_DOC!BB24</f>
        <v>0</v>
      </c>
      <c r="BB24">
        <f>PASTE_LANDINGS_DOC!BC24</f>
        <v>0</v>
      </c>
      <c r="BC24">
        <f>PASTE_LANDINGS_DOC!BD24</f>
        <v>0</v>
      </c>
      <c r="BD24">
        <f>PASTE_LANDINGS_DOC!BE24</f>
        <v>0</v>
      </c>
      <c r="BE24">
        <f>PASTE_LANDINGS_DOC!BF24</f>
        <v>0</v>
      </c>
      <c r="BF24">
        <f>PASTE_LANDINGS_DOC!BG24</f>
        <v>0</v>
      </c>
      <c r="BG24">
        <f>PASTE_LANDINGS_DOC!BH24</f>
        <v>0</v>
      </c>
      <c r="BH24">
        <f>PASTE_LANDINGS_DOC!BI24</f>
        <v>0</v>
      </c>
      <c r="BI24">
        <f>PASTE_LANDINGS_DOC!BJ24</f>
        <v>0</v>
      </c>
      <c r="BJ24">
        <f>PASTE_LANDINGS_DOC!BK24</f>
        <v>0</v>
      </c>
      <c r="BK24">
        <f>PASTE_LANDINGS_DOC!BL24</f>
        <v>0</v>
      </c>
      <c r="BL24">
        <f>PASTE_LANDINGS_DOC!BM24</f>
        <v>0</v>
      </c>
      <c r="BM24">
        <f>PASTE_LANDINGS_DOC!BN24</f>
        <v>0.224</v>
      </c>
      <c r="BN24">
        <f>PASTE_LANDINGS_DOC!BO24</f>
        <v>0</v>
      </c>
      <c r="BO24">
        <f>PASTE_LANDINGS_DOC!BP24</f>
        <v>0</v>
      </c>
      <c r="BP24">
        <f t="shared" si="0"/>
        <v>0</v>
      </c>
      <c r="BQ24">
        <f t="shared" si="1"/>
        <v>1.337</v>
      </c>
      <c r="BR24">
        <f t="shared" si="2"/>
        <v>0.78699999999999992</v>
      </c>
      <c r="BS24" t="s">
        <v>115</v>
      </c>
      <c r="BT24">
        <f>PASTE_LANDINGS_DOC!BR24</f>
        <v>6519.7430000000004</v>
      </c>
      <c r="BU24">
        <f>PASTE_LANDINGS_DOC!BS24</f>
        <v>0</v>
      </c>
      <c r="BV24">
        <f>PASTE_LANDINGS_DOC!BT24</f>
        <v>15516.297999999999</v>
      </c>
      <c r="BW24">
        <f>PASTE_LANDINGS_DOC!BU24</f>
        <v>15500.132</v>
      </c>
      <c r="BX24" s="31">
        <f>PASTE_LANDINGS_DOC!CV24</f>
        <v>1.008</v>
      </c>
      <c r="BY24">
        <f>PASTE_LANDINGS_DOC!BV24</f>
        <v>70.494</v>
      </c>
      <c r="BZ24" s="31">
        <f>PASTE_LANDINGS_DOC!CW24</f>
        <v>0</v>
      </c>
      <c r="CA24">
        <f>PASTE_LANDINGS_DOC!BW24</f>
        <v>14.061999999999999</v>
      </c>
      <c r="CB24">
        <f>PASTE_LANDINGS_DOC!BX24</f>
        <v>11.617000000000001</v>
      </c>
      <c r="CC24">
        <f>PASTE_LANDINGS_DOC!BY24</f>
        <v>13149.91</v>
      </c>
      <c r="CD24">
        <f>PASTE_LANDINGS_DOC!BZ24</f>
        <v>0</v>
      </c>
      <c r="CE24">
        <f>PASTE_LANDINGS_DOC!CA24</f>
        <v>0</v>
      </c>
      <c r="CF24">
        <v>24</v>
      </c>
      <c r="CV24">
        <v>1.008</v>
      </c>
    </row>
    <row r="25" spans="1:100" x14ac:dyDescent="0.25">
      <c r="A25" t="s">
        <v>116</v>
      </c>
      <c r="B25">
        <f>PASTE_LANDINGS_DOC!C25</f>
        <v>2.786</v>
      </c>
      <c r="C25">
        <f>PASTE_LANDINGS_DOC!D25</f>
        <v>85.433999999999997</v>
      </c>
      <c r="D25">
        <f>PASTE_LANDINGS_DOC!E25</f>
        <v>173.22199999999998</v>
      </c>
      <c r="E25">
        <f>PASTE_LANDINGS_DOC!F25</f>
        <v>15.848000000000001</v>
      </c>
      <c r="F25">
        <f>PASTE_LANDINGS_DOC!G25</f>
        <v>21.678000000000001</v>
      </c>
      <c r="G25">
        <f>PASTE_LANDINGS_DOC!H25</f>
        <v>29.632999999999999</v>
      </c>
      <c r="H25">
        <f>PASTE_LANDINGS_DOC!I25</f>
        <v>6.9000000000000006E-2</v>
      </c>
      <c r="I25">
        <f>PASTE_LANDINGS_DOC!J25</f>
        <v>3.0000000000000001E-3</v>
      </c>
      <c r="J25">
        <f>PASTE_LANDINGS_DOC!K25</f>
        <v>0</v>
      </c>
      <c r="K25">
        <f>PASTE_LANDINGS_DOC!L25</f>
        <v>9.2999999999999999E-2</v>
      </c>
      <c r="L25">
        <f>PASTE_LANDINGS_DOC!M25</f>
        <v>0</v>
      </c>
      <c r="M25">
        <f>PASTE_LANDINGS_DOC!N25</f>
        <v>7.7279999999999998</v>
      </c>
      <c r="N25">
        <f>PASTE_LANDINGS_DOC!O25</f>
        <v>0.89800000000000002</v>
      </c>
      <c r="O25">
        <f>PASTE_LANDINGS_DOC!P25</f>
        <v>0</v>
      </c>
      <c r="P25">
        <f>PASTE_LANDINGS_DOC!Q25</f>
        <v>0</v>
      </c>
      <c r="Q25">
        <f>PASTE_LANDINGS_DOC!R25</f>
        <v>0</v>
      </c>
      <c r="R25">
        <f>PASTE_LANDINGS_DOC!S25</f>
        <v>3.0670000000000002</v>
      </c>
      <c r="S25">
        <f>PASTE_LANDINGS_DOC!T25</f>
        <v>1.4850000000000001</v>
      </c>
      <c r="T25">
        <f>PASTE_LANDINGS_DOC!U25</f>
        <v>0.97199999999999998</v>
      </c>
      <c r="U25">
        <f>PASTE_LANDINGS_DOC!V25</f>
        <v>0</v>
      </c>
      <c r="V25">
        <f>PASTE_LANDINGS_DOC!W25</f>
        <v>0</v>
      </c>
      <c r="W25">
        <f>PASTE_LANDINGS_DOC!X25</f>
        <v>0</v>
      </c>
      <c r="X25">
        <f>PASTE_LANDINGS_DOC!Y25</f>
        <v>0</v>
      </c>
      <c r="Y25">
        <f>PASTE_LANDINGS_DOC!Z25</f>
        <v>0</v>
      </c>
      <c r="Z25">
        <f>PASTE_LANDINGS_DOC!AA25</f>
        <v>0</v>
      </c>
      <c r="AA25">
        <f>PASTE_LANDINGS_DOC!AB25</f>
        <v>0</v>
      </c>
      <c r="AB25">
        <f>PASTE_LANDINGS_DOC!AC25</f>
        <v>0</v>
      </c>
      <c r="AC25">
        <f>PASTE_LANDINGS_DOC!AD25</f>
        <v>0</v>
      </c>
      <c r="AD25">
        <f>PASTE_LANDINGS_DOC!AE25</f>
        <v>70.632000000000005</v>
      </c>
      <c r="AE25">
        <f>PASTE_LANDINGS_DOC!AF25</f>
        <v>0</v>
      </c>
      <c r="AF25">
        <f>PASTE_LANDINGS_DOC!AG25</f>
        <v>0</v>
      </c>
      <c r="AG25">
        <f>PASTE_LANDINGS_DOC!AH25</f>
        <v>0</v>
      </c>
      <c r="AH25">
        <f>PASTE_LANDINGS_DOC!AI25</f>
        <v>0</v>
      </c>
      <c r="AI25">
        <f>PASTE_LANDINGS_DOC!AJ25</f>
        <v>0</v>
      </c>
      <c r="AJ25">
        <f>PASTE_LANDINGS_DOC!AK25</f>
        <v>0</v>
      </c>
      <c r="AK25">
        <f>PASTE_LANDINGS_DOC!AL25</f>
        <v>0</v>
      </c>
      <c r="AL25">
        <f>PASTE_LANDINGS_DOC!AM25</f>
        <v>0</v>
      </c>
      <c r="AM25">
        <f>PASTE_LANDINGS_DOC!AN25</f>
        <v>0</v>
      </c>
      <c r="AN25">
        <f>PASTE_LANDINGS_DOC!AO25</f>
        <v>0</v>
      </c>
      <c r="AO25">
        <f>PASTE_LANDINGS_DOC!AP25</f>
        <v>0</v>
      </c>
      <c r="AP25">
        <f>PASTE_LANDINGS_DOC!AQ25</f>
        <v>0</v>
      </c>
      <c r="AQ25">
        <f>PASTE_LANDINGS_DOC!AR25</f>
        <v>0</v>
      </c>
      <c r="AR25">
        <f>PASTE_LANDINGS_DOC!AS25</f>
        <v>3.1E-2</v>
      </c>
      <c r="AS25">
        <f>PASTE_LANDINGS_DOC!AT25</f>
        <v>0</v>
      </c>
      <c r="AT25">
        <f>PASTE_LANDINGS_DOC!AU25</f>
        <v>0.56200000000000006</v>
      </c>
      <c r="AU25">
        <f>PASTE_LANDINGS_DOC!AV25</f>
        <v>0</v>
      </c>
      <c r="AV25">
        <f>PASTE_LANDINGS_DOC!AW25</f>
        <v>0</v>
      </c>
      <c r="AW25">
        <f>PASTE_LANDINGS_DOC!AX25</f>
        <v>0</v>
      </c>
      <c r="AX25">
        <f>PASTE_LANDINGS_DOC!AY25</f>
        <v>0</v>
      </c>
      <c r="AY25">
        <f>PASTE_LANDINGS_DOC!AZ25</f>
        <v>0</v>
      </c>
      <c r="AZ25">
        <f>PASTE_LANDINGS_DOC!BA25</f>
        <v>0</v>
      </c>
      <c r="BA25">
        <f>PASTE_LANDINGS_DOC!BB25</f>
        <v>0</v>
      </c>
      <c r="BB25">
        <f>PASTE_LANDINGS_DOC!BC25</f>
        <v>0</v>
      </c>
      <c r="BC25">
        <f>PASTE_LANDINGS_DOC!BD25</f>
        <v>0</v>
      </c>
      <c r="BD25">
        <f>PASTE_LANDINGS_DOC!BE25</f>
        <v>0</v>
      </c>
      <c r="BE25">
        <f>PASTE_LANDINGS_DOC!BF25</f>
        <v>0</v>
      </c>
      <c r="BF25">
        <f>PASTE_LANDINGS_DOC!BG25</f>
        <v>0</v>
      </c>
      <c r="BG25">
        <f>PASTE_LANDINGS_DOC!BH25</f>
        <v>0</v>
      </c>
      <c r="BH25">
        <f>PASTE_LANDINGS_DOC!BI25</f>
        <v>0</v>
      </c>
      <c r="BI25">
        <f>PASTE_LANDINGS_DOC!BJ25</f>
        <v>0</v>
      </c>
      <c r="BJ25">
        <f>PASTE_LANDINGS_DOC!BK25</f>
        <v>0</v>
      </c>
      <c r="BK25">
        <f>PASTE_LANDINGS_DOC!BL25</f>
        <v>0</v>
      </c>
      <c r="BL25">
        <f>PASTE_LANDINGS_DOC!BM25</f>
        <v>0</v>
      </c>
      <c r="BM25">
        <f>PASTE_LANDINGS_DOC!BN25</f>
        <v>5.8929999999999998</v>
      </c>
      <c r="BN25">
        <f>PASTE_LANDINGS_DOC!BO25</f>
        <v>0</v>
      </c>
      <c r="BO25">
        <f>PASTE_LANDINGS_DOC!BP25</f>
        <v>0</v>
      </c>
      <c r="BP25">
        <f t="shared" si="0"/>
        <v>0</v>
      </c>
      <c r="BQ25">
        <f t="shared" si="1"/>
        <v>0.89800000000000002</v>
      </c>
      <c r="BR25">
        <f t="shared" si="2"/>
        <v>4.5520000000000005</v>
      </c>
      <c r="BS25" t="s">
        <v>116</v>
      </c>
      <c r="BT25">
        <f>PASTE_LANDINGS_DOC!BR25</f>
        <v>12335.397999999999</v>
      </c>
      <c r="BU25">
        <f>PASTE_LANDINGS_DOC!BS25</f>
        <v>61.624000000000002</v>
      </c>
      <c r="BV25">
        <f>PASTE_LANDINGS_DOC!BT25</f>
        <v>9784.8230000000003</v>
      </c>
      <c r="BW25">
        <f>PASTE_LANDINGS_DOC!BU25</f>
        <v>4580.8069999999998</v>
      </c>
      <c r="BX25" s="31">
        <f>PASTE_LANDINGS_DOC!CV25</f>
        <v>1150.4570000000001</v>
      </c>
      <c r="BY25">
        <f>PASTE_LANDINGS_DOC!BV25</f>
        <v>451.41499999999996</v>
      </c>
      <c r="BZ25" s="31">
        <f>PASTE_LANDINGS_DOC!CW25</f>
        <v>0</v>
      </c>
      <c r="CA25">
        <f>PASTE_LANDINGS_DOC!BW25</f>
        <v>65.591999999999999</v>
      </c>
      <c r="CB25">
        <f>PASTE_LANDINGS_DOC!BX25</f>
        <v>1592.681</v>
      </c>
      <c r="CC25">
        <f>PASTE_LANDINGS_DOC!BY25</f>
        <v>6279.4260000000004</v>
      </c>
      <c r="CD25">
        <f>PASTE_LANDINGS_DOC!BZ25</f>
        <v>0</v>
      </c>
      <c r="CE25">
        <f>PASTE_LANDINGS_DOC!CA25</f>
        <v>0</v>
      </c>
      <c r="CF25">
        <v>25</v>
      </c>
      <c r="CV25">
        <v>1025.7650000000001</v>
      </c>
    </row>
    <row r="26" spans="1:100" x14ac:dyDescent="0.25">
      <c r="B26">
        <f>PASTE_LANDINGS_DOC!C26</f>
        <v>7997.1810000000014</v>
      </c>
      <c r="C26">
        <f>PASTE_LANDINGS_DOC!D26</f>
        <v>28275.481</v>
      </c>
      <c r="D26">
        <f>PASTE_LANDINGS_DOC!E26</f>
        <v>8187.4929999999995</v>
      </c>
      <c r="E26">
        <f>PASTE_LANDINGS_DOC!F26</f>
        <v>9614.8559999999998</v>
      </c>
      <c r="F26">
        <f>PASTE_LANDINGS_DOC!G26</f>
        <v>1786.117</v>
      </c>
      <c r="G26">
        <f>PASTE_LANDINGS_DOC!H26</f>
        <v>201.55</v>
      </c>
      <c r="H26">
        <f>PASTE_LANDINGS_DOC!I26</f>
        <v>1346.5419999999999</v>
      </c>
      <c r="I26">
        <f>PASTE_LANDINGS_DOC!J26</f>
        <v>10413.095999999998</v>
      </c>
      <c r="J26">
        <f>PASTE_LANDINGS_DOC!K26</f>
        <v>0</v>
      </c>
      <c r="K26">
        <f>PASTE_LANDINGS_DOC!L26</f>
        <v>5283.192</v>
      </c>
      <c r="L26">
        <f>PASTE_LANDINGS_DOC!M26</f>
        <v>809.60699999999986</v>
      </c>
      <c r="M26">
        <f>PASTE_LANDINGS_DOC!N26</f>
        <v>373.41999999999996</v>
      </c>
      <c r="N26">
        <f>PASTE_LANDINGS_DOC!O26</f>
        <v>399.02599999999995</v>
      </c>
      <c r="O26">
        <f>PASTE_LANDINGS_DOC!P26</f>
        <v>61.269999999999996</v>
      </c>
      <c r="P26">
        <f>PASTE_LANDINGS_DOC!Q26</f>
        <v>11.599</v>
      </c>
      <c r="Q26">
        <f>PASTE_LANDINGS_DOC!R26</f>
        <v>411.06200000000001</v>
      </c>
      <c r="R26">
        <f>PASTE_LANDINGS_DOC!S26</f>
        <v>200.11199999999999</v>
      </c>
      <c r="S26">
        <f>PASTE_LANDINGS_DOC!T26</f>
        <v>53.896000000000001</v>
      </c>
      <c r="T26">
        <f>PASTE_LANDINGS_DOC!U26</f>
        <v>96.515000000000001</v>
      </c>
      <c r="U26">
        <f>PASTE_LANDINGS_DOC!V26</f>
        <v>0</v>
      </c>
      <c r="V26">
        <f>PASTE_LANDINGS_DOC!W26</f>
        <v>47.372999999999998</v>
      </c>
      <c r="W26">
        <f>PASTE_LANDINGS_DOC!X26</f>
        <v>742.48599999999999</v>
      </c>
      <c r="X26">
        <f>PASTE_LANDINGS_DOC!Y26</f>
        <v>3275.6089999999999</v>
      </c>
      <c r="Y26">
        <f>PASTE_LANDINGS_DOC!Z26</f>
        <v>1095.6880000000001</v>
      </c>
      <c r="Z26">
        <f>PASTE_LANDINGS_DOC!AA26</f>
        <v>122.72499999999998</v>
      </c>
      <c r="AA26">
        <f>PASTE_LANDINGS_DOC!AB26</f>
        <v>1022.2</v>
      </c>
      <c r="AB26">
        <f>PASTE_LANDINGS_DOC!AC26</f>
        <v>21.66</v>
      </c>
      <c r="AC26">
        <f>PASTE_LANDINGS_DOC!AD26</f>
        <v>2.5350000000000001</v>
      </c>
      <c r="AD26">
        <f>PASTE_LANDINGS_DOC!AE26</f>
        <v>2472.116</v>
      </c>
      <c r="AE26">
        <f>PASTE_LANDINGS_DOC!AF26</f>
        <v>2674.0770000000002</v>
      </c>
      <c r="AF26">
        <f>PASTE_LANDINGS_DOC!AG26</f>
        <v>8875.8290000000015</v>
      </c>
      <c r="AG26">
        <f>PASTE_LANDINGS_DOC!AH26</f>
        <v>475.89099999999996</v>
      </c>
      <c r="AH26">
        <f>PASTE_LANDINGS_DOC!AI26</f>
        <v>5.2780000000000005</v>
      </c>
      <c r="AI26">
        <f>PASTE_LANDINGS_DOC!AJ26</f>
        <v>206.57500000000002</v>
      </c>
      <c r="AJ26">
        <f>PASTE_LANDINGS_DOC!AK26</f>
        <v>708.20999999999992</v>
      </c>
      <c r="AK26">
        <f>PASTE_LANDINGS_DOC!AL26</f>
        <v>364.94700000000006</v>
      </c>
      <c r="AL26">
        <f>PASTE_LANDINGS_DOC!AM26</f>
        <v>0.47399999999999998</v>
      </c>
      <c r="AM26">
        <f>PASTE_LANDINGS_DOC!AN26</f>
        <v>100.393</v>
      </c>
      <c r="AN26">
        <f>PASTE_LANDINGS_DOC!AO26</f>
        <v>19.454999999999998</v>
      </c>
      <c r="AO26">
        <f>PASTE_LANDINGS_DOC!AP26</f>
        <v>143.673</v>
      </c>
      <c r="AP26">
        <f>PASTE_LANDINGS_DOC!AQ26</f>
        <v>0</v>
      </c>
      <c r="AQ26">
        <f>PASTE_LANDINGS_DOC!AR26</f>
        <v>91.03</v>
      </c>
      <c r="AR26">
        <f>PASTE_LANDINGS_DOC!AS26</f>
        <v>2874.63</v>
      </c>
      <c r="AS26">
        <f>PASTE_LANDINGS_DOC!AT26</f>
        <v>157.886</v>
      </c>
      <c r="AT26">
        <f>PASTE_LANDINGS_DOC!AU26</f>
        <v>1041.1889999999999</v>
      </c>
      <c r="AU26">
        <f>PASTE_LANDINGS_DOC!AV26</f>
        <v>47.233999999999995</v>
      </c>
      <c r="AV26">
        <f>PASTE_LANDINGS_DOC!AW26</f>
        <v>0</v>
      </c>
      <c r="AW26">
        <f>PASTE_LANDINGS_DOC!AX26</f>
        <v>22.33</v>
      </c>
      <c r="AX26">
        <f>PASTE_LANDINGS_DOC!AY26</f>
        <v>2695.9459999999999</v>
      </c>
      <c r="AY26">
        <f>PASTE_LANDINGS_DOC!AZ26</f>
        <v>0</v>
      </c>
      <c r="AZ26">
        <f>PASTE_LANDINGS_DOC!BA26</f>
        <v>0</v>
      </c>
      <c r="BA26">
        <f>PASTE_LANDINGS_DOC!BB26</f>
        <v>0</v>
      </c>
      <c r="BB26">
        <f>PASTE_LANDINGS_DOC!BC26</f>
        <v>0</v>
      </c>
      <c r="BC26">
        <f>PASTE_LANDINGS_DOC!BD26</f>
        <v>0</v>
      </c>
      <c r="BD26">
        <f>PASTE_LANDINGS_DOC!BE26</f>
        <v>0</v>
      </c>
      <c r="BE26">
        <f>PASTE_LANDINGS_DOC!BF26</f>
        <v>3.036</v>
      </c>
      <c r="BF26">
        <f>PASTE_LANDINGS_DOC!BG26</f>
        <v>178.36199999999997</v>
      </c>
      <c r="BG26">
        <f>PASTE_LANDINGS_DOC!BH26</f>
        <v>0</v>
      </c>
      <c r="BH26">
        <f>PASTE_LANDINGS_DOC!BI26</f>
        <v>0</v>
      </c>
      <c r="BI26">
        <f>PASTE_LANDINGS_DOC!BJ26</f>
        <v>0</v>
      </c>
      <c r="BJ26">
        <f>PASTE_LANDINGS_DOC!BK26</f>
        <v>0</v>
      </c>
      <c r="BK26">
        <f>PASTE_LANDINGS_DOC!BL26</f>
        <v>0</v>
      </c>
      <c r="BL26">
        <f>PASTE_LANDINGS_DOC!BM26</f>
        <v>0</v>
      </c>
      <c r="BM26">
        <f>PASTE_LANDINGS_DOC!BN26</f>
        <v>287.67099999999999</v>
      </c>
      <c r="BN26">
        <f>PASTE_LANDINGS_DOC!BO26</f>
        <v>954.92700000000002</v>
      </c>
      <c r="BO26">
        <f>PASTE_LANDINGS_DOC!BP26</f>
        <v>8232.0560000000005</v>
      </c>
      <c r="BP26">
        <f t="shared" si="0"/>
        <v>2050.6150000000002</v>
      </c>
      <c r="BQ26">
        <f t="shared" si="1"/>
        <v>810.08799999999997</v>
      </c>
      <c r="BR26">
        <f t="shared" si="2"/>
        <v>254.00799999999998</v>
      </c>
      <c r="CF26">
        <v>26</v>
      </c>
      <c r="CV26">
        <v>0</v>
      </c>
    </row>
    <row r="27" spans="1:100" x14ac:dyDescent="0.25">
      <c r="B27">
        <f>PASTE_LANDINGS_DOC!C27</f>
        <v>0</v>
      </c>
      <c r="C27">
        <f>PASTE_LANDINGS_DOC!D27</f>
        <v>0</v>
      </c>
      <c r="D27">
        <f>PASTE_LANDINGS_DOC!E27</f>
        <v>0</v>
      </c>
      <c r="E27">
        <f>PASTE_LANDINGS_DOC!F27</f>
        <v>0</v>
      </c>
      <c r="F27">
        <f>PASTE_LANDINGS_DOC!G27</f>
        <v>0</v>
      </c>
      <c r="G27">
        <f>PASTE_LANDINGS_DOC!H27</f>
        <v>0</v>
      </c>
      <c r="H27">
        <f>PASTE_LANDINGS_DOC!I27</f>
        <v>0</v>
      </c>
      <c r="I27">
        <f>PASTE_LANDINGS_DOC!J27</f>
        <v>0</v>
      </c>
      <c r="J27">
        <f>PASTE_LANDINGS_DOC!K27</f>
        <v>0</v>
      </c>
      <c r="K27">
        <f>PASTE_LANDINGS_DOC!L27</f>
        <v>0</v>
      </c>
      <c r="L27">
        <f>PASTE_LANDINGS_DOC!M27</f>
        <v>0</v>
      </c>
      <c r="M27">
        <f>PASTE_LANDINGS_DOC!N27</f>
        <v>0</v>
      </c>
      <c r="N27">
        <f>PASTE_LANDINGS_DOC!O27</f>
        <v>0</v>
      </c>
      <c r="O27">
        <f>PASTE_LANDINGS_DOC!P27</f>
        <v>0</v>
      </c>
      <c r="P27">
        <f>PASTE_LANDINGS_DOC!Q27</f>
        <v>0</v>
      </c>
      <c r="Q27">
        <f>PASTE_LANDINGS_DOC!R27</f>
        <v>0</v>
      </c>
      <c r="R27">
        <f>PASTE_LANDINGS_DOC!S27</f>
        <v>0</v>
      </c>
      <c r="S27">
        <f>PASTE_LANDINGS_DOC!T27</f>
        <v>0</v>
      </c>
      <c r="T27">
        <f>PASTE_LANDINGS_DOC!U27</f>
        <v>0</v>
      </c>
      <c r="U27">
        <f>PASTE_LANDINGS_DOC!V27</f>
        <v>0</v>
      </c>
      <c r="V27">
        <f>PASTE_LANDINGS_DOC!W27</f>
        <v>0</v>
      </c>
      <c r="W27">
        <f>PASTE_LANDINGS_DOC!X27</f>
        <v>0</v>
      </c>
      <c r="X27">
        <f>PASTE_LANDINGS_DOC!Y27</f>
        <v>0</v>
      </c>
      <c r="Y27">
        <f>PASTE_LANDINGS_DOC!Z27</f>
        <v>0</v>
      </c>
      <c r="Z27">
        <f>PASTE_LANDINGS_DOC!AA27</f>
        <v>0</v>
      </c>
      <c r="AA27">
        <f>PASTE_LANDINGS_DOC!AB27</f>
        <v>0</v>
      </c>
      <c r="AB27">
        <f>PASTE_LANDINGS_DOC!AC27</f>
        <v>0</v>
      </c>
      <c r="AC27">
        <f>PASTE_LANDINGS_DOC!AD27</f>
        <v>0</v>
      </c>
      <c r="AD27">
        <f>PASTE_LANDINGS_DOC!AE27</f>
        <v>0</v>
      </c>
      <c r="AE27">
        <f>PASTE_LANDINGS_DOC!AF27</f>
        <v>0</v>
      </c>
      <c r="AF27">
        <f>PASTE_LANDINGS_DOC!AG27</f>
        <v>0</v>
      </c>
      <c r="AG27">
        <f>PASTE_LANDINGS_DOC!AH27</f>
        <v>0</v>
      </c>
      <c r="AH27">
        <f>PASTE_LANDINGS_DOC!AI27</f>
        <v>0</v>
      </c>
      <c r="AI27">
        <f>PASTE_LANDINGS_DOC!AJ27</f>
        <v>0</v>
      </c>
      <c r="AJ27">
        <f>PASTE_LANDINGS_DOC!AK27</f>
        <v>0</v>
      </c>
      <c r="AK27">
        <f>PASTE_LANDINGS_DOC!AL27</f>
        <v>0</v>
      </c>
      <c r="AL27">
        <f>PASTE_LANDINGS_DOC!AM27</f>
        <v>0</v>
      </c>
      <c r="AM27">
        <f>PASTE_LANDINGS_DOC!AN27</f>
        <v>0</v>
      </c>
      <c r="AN27">
        <f>PASTE_LANDINGS_DOC!AO27</f>
        <v>0</v>
      </c>
      <c r="AO27">
        <f>PASTE_LANDINGS_DOC!AP27</f>
        <v>0</v>
      </c>
      <c r="AP27">
        <f>PASTE_LANDINGS_DOC!AQ27</f>
        <v>0</v>
      </c>
      <c r="AQ27">
        <f>PASTE_LANDINGS_DOC!AR27</f>
        <v>0</v>
      </c>
      <c r="AR27">
        <f>PASTE_LANDINGS_DOC!AS27</f>
        <v>0</v>
      </c>
      <c r="AS27">
        <f>PASTE_LANDINGS_DOC!AT27</f>
        <v>0</v>
      </c>
      <c r="AT27">
        <f>PASTE_LANDINGS_DOC!AU27</f>
        <v>0</v>
      </c>
      <c r="AU27">
        <f>PASTE_LANDINGS_DOC!AV27</f>
        <v>0</v>
      </c>
      <c r="AV27">
        <f>PASTE_LANDINGS_DOC!AW27</f>
        <v>0</v>
      </c>
      <c r="AW27">
        <f>PASTE_LANDINGS_DOC!AX27</f>
        <v>0</v>
      </c>
      <c r="AX27">
        <f>PASTE_LANDINGS_DOC!AY27</f>
        <v>0</v>
      </c>
      <c r="AY27">
        <f>PASTE_LANDINGS_DOC!AZ27</f>
        <v>0</v>
      </c>
      <c r="AZ27">
        <f>PASTE_LANDINGS_DOC!BA27</f>
        <v>0</v>
      </c>
      <c r="BA27">
        <f>PASTE_LANDINGS_DOC!BB27</f>
        <v>0</v>
      </c>
      <c r="BB27">
        <f>PASTE_LANDINGS_DOC!BC27</f>
        <v>0</v>
      </c>
      <c r="BC27">
        <f>PASTE_LANDINGS_DOC!BD27</f>
        <v>0</v>
      </c>
      <c r="BD27">
        <f>PASTE_LANDINGS_DOC!BE27</f>
        <v>0</v>
      </c>
      <c r="BE27">
        <f>PASTE_LANDINGS_DOC!BF27</f>
        <v>0</v>
      </c>
      <c r="BF27">
        <f>PASTE_LANDINGS_DOC!BG27</f>
        <v>0</v>
      </c>
      <c r="BG27">
        <f>PASTE_LANDINGS_DOC!BH27</f>
        <v>0</v>
      </c>
      <c r="BH27">
        <f>PASTE_LANDINGS_DOC!BI27</f>
        <v>0</v>
      </c>
      <c r="BI27">
        <f>PASTE_LANDINGS_DOC!BJ27</f>
        <v>0</v>
      </c>
      <c r="BJ27">
        <f>PASTE_LANDINGS_DOC!BK27</f>
        <v>0</v>
      </c>
      <c r="BK27">
        <f>PASTE_LANDINGS_DOC!BL27</f>
        <v>0</v>
      </c>
      <c r="BL27">
        <f>PASTE_LANDINGS_DOC!BM27</f>
        <v>0</v>
      </c>
      <c r="BM27">
        <f>PASTE_LANDINGS_DOC!BN27</f>
        <v>0</v>
      </c>
      <c r="BN27">
        <f>PASTE_LANDINGS_DOC!BO27</f>
        <v>0</v>
      </c>
      <c r="BO27">
        <f>PASTE_LANDINGS_DOC!BP27</f>
        <v>0</v>
      </c>
      <c r="BP27">
        <f t="shared" si="0"/>
        <v>0</v>
      </c>
      <c r="BQ27">
        <f t="shared" si="1"/>
        <v>0</v>
      </c>
      <c r="BR27">
        <f t="shared" si="2"/>
        <v>0</v>
      </c>
      <c r="CF27">
        <v>27</v>
      </c>
      <c r="CV27">
        <v>0</v>
      </c>
    </row>
    <row r="28" spans="1:100" x14ac:dyDescent="0.25">
      <c r="A28" t="s">
        <v>118</v>
      </c>
      <c r="B28">
        <f>PASTE_LANDINGS_DOC!C28</f>
        <v>134.14400000000001</v>
      </c>
      <c r="C28">
        <f>PASTE_LANDINGS_DOC!D28</f>
        <v>7.5970000000000004</v>
      </c>
      <c r="D28">
        <f>PASTE_LANDINGS_DOC!E28</f>
        <v>11.11</v>
      </c>
      <c r="E28">
        <f>PASTE_LANDINGS_DOC!F28</f>
        <v>27.231000000000002</v>
      </c>
      <c r="F28">
        <f>PASTE_LANDINGS_DOC!G28</f>
        <v>2.5579999999999998</v>
      </c>
      <c r="G28">
        <f>PASTE_LANDINGS_DOC!H28</f>
        <v>4.6790000000000003</v>
      </c>
      <c r="H28">
        <f>PASTE_LANDINGS_DOC!I28</f>
        <v>2.8610000000000002</v>
      </c>
      <c r="I28">
        <f>PASTE_LANDINGS_DOC!J28</f>
        <v>144.459</v>
      </c>
      <c r="J28">
        <f>PASTE_LANDINGS_DOC!K28</f>
        <v>0</v>
      </c>
      <c r="K28">
        <f>PASTE_LANDINGS_DOC!L28</f>
        <v>16.527000000000001</v>
      </c>
      <c r="L28">
        <f>PASTE_LANDINGS_DOC!M28</f>
        <v>0.94199999999999995</v>
      </c>
      <c r="M28">
        <f>PASTE_LANDINGS_DOC!N28</f>
        <v>3.7589999999999999</v>
      </c>
      <c r="N28">
        <f>PASTE_LANDINGS_DOC!O28</f>
        <v>1.448</v>
      </c>
      <c r="O28">
        <f>PASTE_LANDINGS_DOC!P28</f>
        <v>0</v>
      </c>
      <c r="P28">
        <f>PASTE_LANDINGS_DOC!Q28</f>
        <v>0</v>
      </c>
      <c r="Q28">
        <f>PASTE_LANDINGS_DOC!R28</f>
        <v>1.081</v>
      </c>
      <c r="R28">
        <f>PASTE_LANDINGS_DOC!S28</f>
        <v>1.673</v>
      </c>
      <c r="S28">
        <f>PASTE_LANDINGS_DOC!T28</f>
        <v>0.57899999999999996</v>
      </c>
      <c r="T28">
        <f>PASTE_LANDINGS_DOC!U28</f>
        <v>3.6269999999999998</v>
      </c>
      <c r="U28">
        <f>PASTE_LANDINGS_DOC!V28</f>
        <v>0</v>
      </c>
      <c r="V28">
        <f>PASTE_LANDINGS_DOC!W28</f>
        <v>0</v>
      </c>
      <c r="W28">
        <f>PASTE_LANDINGS_DOC!X28</f>
        <v>0</v>
      </c>
      <c r="X28">
        <f>PASTE_LANDINGS_DOC!Y28</f>
        <v>0</v>
      </c>
      <c r="Y28">
        <f>PASTE_LANDINGS_DOC!Z28</f>
        <v>0</v>
      </c>
      <c r="Z28">
        <f>PASTE_LANDINGS_DOC!AA28</f>
        <v>0</v>
      </c>
      <c r="AA28">
        <f>PASTE_LANDINGS_DOC!AB28</f>
        <v>0</v>
      </c>
      <c r="AB28">
        <f>PASTE_LANDINGS_DOC!AC28</f>
        <v>0</v>
      </c>
      <c r="AC28">
        <f>PASTE_LANDINGS_DOC!AD28</f>
        <v>0</v>
      </c>
      <c r="AD28">
        <f>PASTE_LANDINGS_DOC!AE28</f>
        <v>1.9850000000000001</v>
      </c>
      <c r="AE28">
        <f>PASTE_LANDINGS_DOC!AF28</f>
        <v>0</v>
      </c>
      <c r="AF28">
        <f>PASTE_LANDINGS_DOC!AG28</f>
        <v>0</v>
      </c>
      <c r="AG28">
        <f>PASTE_LANDINGS_DOC!AH28</f>
        <v>0</v>
      </c>
      <c r="AH28">
        <f>PASTE_LANDINGS_DOC!AI28</f>
        <v>0</v>
      </c>
      <c r="AI28">
        <f>PASTE_LANDINGS_DOC!AJ28</f>
        <v>0</v>
      </c>
      <c r="AJ28">
        <f>PASTE_LANDINGS_DOC!AK28</f>
        <v>0</v>
      </c>
      <c r="AK28">
        <f>PASTE_LANDINGS_DOC!AL28</f>
        <v>0</v>
      </c>
      <c r="AL28">
        <f>PASTE_LANDINGS_DOC!AM28</f>
        <v>0</v>
      </c>
      <c r="AM28">
        <f>PASTE_LANDINGS_DOC!AN28</f>
        <v>0</v>
      </c>
      <c r="AN28">
        <f>PASTE_LANDINGS_DOC!AO28</f>
        <v>0</v>
      </c>
      <c r="AO28">
        <f>PASTE_LANDINGS_DOC!AP28</f>
        <v>0</v>
      </c>
      <c r="AP28">
        <f>PASTE_LANDINGS_DOC!AQ28</f>
        <v>0</v>
      </c>
      <c r="AQ28">
        <f>PASTE_LANDINGS_DOC!AR28</f>
        <v>0</v>
      </c>
      <c r="AR28">
        <f>PASTE_LANDINGS_DOC!AS28</f>
        <v>8.2040000000000006</v>
      </c>
      <c r="AS28">
        <f>PASTE_LANDINGS_DOC!AT28</f>
        <v>0</v>
      </c>
      <c r="AT28">
        <f>PASTE_LANDINGS_DOC!AU28</f>
        <v>0.92500000000000004</v>
      </c>
      <c r="AU28">
        <f>PASTE_LANDINGS_DOC!AV28</f>
        <v>0</v>
      </c>
      <c r="AV28">
        <f>PASTE_LANDINGS_DOC!AW28</f>
        <v>0</v>
      </c>
      <c r="AW28">
        <f>PASTE_LANDINGS_DOC!AX28</f>
        <v>0</v>
      </c>
      <c r="AX28">
        <f>PASTE_LANDINGS_DOC!AY28</f>
        <v>0</v>
      </c>
      <c r="AY28">
        <f>PASTE_LANDINGS_DOC!AZ28</f>
        <v>0</v>
      </c>
      <c r="AZ28">
        <f>PASTE_LANDINGS_DOC!BA28</f>
        <v>0</v>
      </c>
      <c r="BA28">
        <f>PASTE_LANDINGS_DOC!BB28</f>
        <v>0</v>
      </c>
      <c r="BB28">
        <f>PASTE_LANDINGS_DOC!BC28</f>
        <v>0</v>
      </c>
      <c r="BC28">
        <f>PASTE_LANDINGS_DOC!BD28</f>
        <v>0</v>
      </c>
      <c r="BD28">
        <f>PASTE_LANDINGS_DOC!BE28</f>
        <v>0</v>
      </c>
      <c r="BE28">
        <f>PASTE_LANDINGS_DOC!BF28</f>
        <v>0</v>
      </c>
      <c r="BF28">
        <f>PASTE_LANDINGS_DOC!BG28</f>
        <v>0</v>
      </c>
      <c r="BG28">
        <f>PASTE_LANDINGS_DOC!BH28</f>
        <v>0</v>
      </c>
      <c r="BH28">
        <f>PASTE_LANDINGS_DOC!BI28</f>
        <v>0</v>
      </c>
      <c r="BI28">
        <f>PASTE_LANDINGS_DOC!BJ28</f>
        <v>0</v>
      </c>
      <c r="BJ28">
        <f>PASTE_LANDINGS_DOC!BK28</f>
        <v>0</v>
      </c>
      <c r="BK28">
        <f>PASTE_LANDINGS_DOC!BL28</f>
        <v>0</v>
      </c>
      <c r="BL28">
        <f>PASTE_LANDINGS_DOC!BM28</f>
        <v>0</v>
      </c>
      <c r="BM28">
        <f>PASTE_LANDINGS_DOC!BN28</f>
        <v>3.64</v>
      </c>
      <c r="BN28">
        <f>PASTE_LANDINGS_DOC!BO28</f>
        <v>0</v>
      </c>
      <c r="BO28">
        <f>PASTE_LANDINGS_DOC!BP28</f>
        <v>0</v>
      </c>
      <c r="BP28">
        <f t="shared" si="0"/>
        <v>0</v>
      </c>
      <c r="BQ28">
        <f t="shared" si="1"/>
        <v>2.5289999999999999</v>
      </c>
      <c r="BR28">
        <f t="shared" si="2"/>
        <v>2.2519999999999998</v>
      </c>
      <c r="BS28" t="s">
        <v>118</v>
      </c>
      <c r="BT28">
        <f>PASTE_LANDINGS_DOC!BR26</f>
        <v>0</v>
      </c>
      <c r="BU28">
        <f>PASTE_LANDINGS_DOC!BS26</f>
        <v>0</v>
      </c>
      <c r="BV28">
        <f>PASTE_LANDINGS_DOC!BT26</f>
        <v>8.0030000000000001</v>
      </c>
      <c r="BW28">
        <f>PASTE_LANDINGS_DOC!BU26</f>
        <v>2E-3</v>
      </c>
      <c r="BX28" s="31">
        <f>PASTE_LANDINGS_DOC!CV26</f>
        <v>0</v>
      </c>
      <c r="BY28">
        <f>PASTE_LANDINGS_DOC!BV26</f>
        <v>0.16800000000000001</v>
      </c>
      <c r="BZ28" s="31">
        <f>PASTE_LANDINGS_DOC!CW26</f>
        <v>0</v>
      </c>
      <c r="CA28">
        <f>PASTE_LANDINGS_DOC!BW26</f>
        <v>1.2E-2</v>
      </c>
      <c r="CB28">
        <f>PASTE_LANDINGS_DOC!BX26</f>
        <v>1.726</v>
      </c>
      <c r="CC28">
        <f>PASTE_LANDINGS_DOC!BY26</f>
        <v>0</v>
      </c>
      <c r="CD28">
        <f>PASTE_LANDINGS_DOC!BZ26</f>
        <v>0</v>
      </c>
      <c r="CE28">
        <f>PASTE_LANDINGS_DOC!CA26</f>
        <v>0</v>
      </c>
      <c r="CF28">
        <v>28</v>
      </c>
      <c r="CV28">
        <v>0</v>
      </c>
    </row>
    <row r="29" spans="1:100" x14ac:dyDescent="0.25">
      <c r="A29" t="s">
        <v>119</v>
      </c>
      <c r="B29">
        <f>PASTE_LANDINGS_DOC!C29</f>
        <v>0</v>
      </c>
      <c r="C29">
        <f>PASTE_LANDINGS_DOC!D29</f>
        <v>0</v>
      </c>
      <c r="D29">
        <f>PASTE_LANDINGS_DOC!E29</f>
        <v>0</v>
      </c>
      <c r="E29">
        <f>PASTE_LANDINGS_DOC!F29</f>
        <v>0</v>
      </c>
      <c r="F29">
        <f>PASTE_LANDINGS_DOC!G29</f>
        <v>0</v>
      </c>
      <c r="G29">
        <f>PASTE_LANDINGS_DOC!H29</f>
        <v>0</v>
      </c>
      <c r="H29">
        <f>PASTE_LANDINGS_DOC!I29</f>
        <v>0</v>
      </c>
      <c r="I29">
        <f>PASTE_LANDINGS_DOC!J29</f>
        <v>0</v>
      </c>
      <c r="J29">
        <f>PASTE_LANDINGS_DOC!K29</f>
        <v>0</v>
      </c>
      <c r="K29">
        <f>PASTE_LANDINGS_DOC!L29</f>
        <v>0.191</v>
      </c>
      <c r="L29">
        <f>PASTE_LANDINGS_DOC!M29</f>
        <v>0</v>
      </c>
      <c r="M29">
        <f>PASTE_LANDINGS_DOC!N29</f>
        <v>0</v>
      </c>
      <c r="N29">
        <f>PASTE_LANDINGS_DOC!O29</f>
        <v>0</v>
      </c>
      <c r="O29">
        <f>PASTE_LANDINGS_DOC!P29</f>
        <v>0</v>
      </c>
      <c r="P29">
        <f>PASTE_LANDINGS_DOC!Q29</f>
        <v>0</v>
      </c>
      <c r="Q29">
        <f>PASTE_LANDINGS_DOC!R29</f>
        <v>0</v>
      </c>
      <c r="R29">
        <f>PASTE_LANDINGS_DOC!S29</f>
        <v>0</v>
      </c>
      <c r="S29">
        <f>PASTE_LANDINGS_DOC!T29</f>
        <v>0</v>
      </c>
      <c r="T29">
        <f>PASTE_LANDINGS_DOC!U29</f>
        <v>0</v>
      </c>
      <c r="U29">
        <f>PASTE_LANDINGS_DOC!V29</f>
        <v>0</v>
      </c>
      <c r="V29">
        <f>PASTE_LANDINGS_DOC!W29</f>
        <v>0</v>
      </c>
      <c r="W29">
        <f>PASTE_LANDINGS_DOC!X29</f>
        <v>0</v>
      </c>
      <c r="X29">
        <f>PASTE_LANDINGS_DOC!Y29</f>
        <v>0</v>
      </c>
      <c r="Y29">
        <f>PASTE_LANDINGS_DOC!Z29</f>
        <v>0</v>
      </c>
      <c r="Z29">
        <f>PASTE_LANDINGS_DOC!AA29</f>
        <v>0</v>
      </c>
      <c r="AA29">
        <f>PASTE_LANDINGS_DOC!AB29</f>
        <v>0</v>
      </c>
      <c r="AB29">
        <f>PASTE_LANDINGS_DOC!AC29</f>
        <v>0</v>
      </c>
      <c r="AC29">
        <f>PASTE_LANDINGS_DOC!AD29</f>
        <v>0</v>
      </c>
      <c r="AD29">
        <f>PASTE_LANDINGS_DOC!AE29</f>
        <v>0</v>
      </c>
      <c r="AE29">
        <f>PASTE_LANDINGS_DOC!AF29</f>
        <v>0.14499999999999999</v>
      </c>
      <c r="AF29">
        <f>PASTE_LANDINGS_DOC!AG29</f>
        <v>0</v>
      </c>
      <c r="AG29">
        <f>PASTE_LANDINGS_DOC!AH29</f>
        <v>0</v>
      </c>
      <c r="AH29">
        <f>PASTE_LANDINGS_DOC!AI29</f>
        <v>0</v>
      </c>
      <c r="AI29">
        <f>PASTE_LANDINGS_DOC!AJ29</f>
        <v>0</v>
      </c>
      <c r="AJ29">
        <f>PASTE_LANDINGS_DOC!AK29</f>
        <v>0</v>
      </c>
      <c r="AK29">
        <f>PASTE_LANDINGS_DOC!AL29</f>
        <v>0</v>
      </c>
      <c r="AL29">
        <f>PASTE_LANDINGS_DOC!AM29</f>
        <v>0</v>
      </c>
      <c r="AM29">
        <f>PASTE_LANDINGS_DOC!AN29</f>
        <v>0</v>
      </c>
      <c r="AN29">
        <f>PASTE_LANDINGS_DOC!AO29</f>
        <v>0</v>
      </c>
      <c r="AO29">
        <f>PASTE_LANDINGS_DOC!AP29</f>
        <v>0</v>
      </c>
      <c r="AP29">
        <f>PASTE_LANDINGS_DOC!AQ29</f>
        <v>0</v>
      </c>
      <c r="AQ29">
        <f>PASTE_LANDINGS_DOC!AR29</f>
        <v>0</v>
      </c>
      <c r="AR29">
        <f>PASTE_LANDINGS_DOC!AS29</f>
        <v>0</v>
      </c>
      <c r="AS29">
        <f>PASTE_LANDINGS_DOC!AT29</f>
        <v>0</v>
      </c>
      <c r="AT29">
        <f>PASTE_LANDINGS_DOC!AU29</f>
        <v>0</v>
      </c>
      <c r="AU29">
        <f>PASTE_LANDINGS_DOC!AV29</f>
        <v>0</v>
      </c>
      <c r="AV29">
        <f>PASTE_LANDINGS_DOC!AW29</f>
        <v>0</v>
      </c>
      <c r="AW29">
        <f>PASTE_LANDINGS_DOC!AX29</f>
        <v>0</v>
      </c>
      <c r="AX29">
        <f>PASTE_LANDINGS_DOC!AY29</f>
        <v>0</v>
      </c>
      <c r="AY29">
        <f>PASTE_LANDINGS_DOC!AZ29</f>
        <v>0</v>
      </c>
      <c r="AZ29">
        <f>PASTE_LANDINGS_DOC!BA29</f>
        <v>0</v>
      </c>
      <c r="BA29">
        <f>PASTE_LANDINGS_DOC!BB29</f>
        <v>0</v>
      </c>
      <c r="BB29">
        <f>PASTE_LANDINGS_DOC!BC29</f>
        <v>0</v>
      </c>
      <c r="BC29">
        <f>PASTE_LANDINGS_DOC!BD29</f>
        <v>0</v>
      </c>
      <c r="BD29">
        <f>PASTE_LANDINGS_DOC!BE29</f>
        <v>0</v>
      </c>
      <c r="BE29">
        <f>PASTE_LANDINGS_DOC!BF29</f>
        <v>0</v>
      </c>
      <c r="BF29">
        <f>PASTE_LANDINGS_DOC!BG29</f>
        <v>0</v>
      </c>
      <c r="BG29">
        <f>PASTE_LANDINGS_DOC!BH29</f>
        <v>0</v>
      </c>
      <c r="BH29">
        <f>PASTE_LANDINGS_DOC!BI29</f>
        <v>0</v>
      </c>
      <c r="BI29">
        <f>PASTE_LANDINGS_DOC!BJ29</f>
        <v>0</v>
      </c>
      <c r="BJ29">
        <f>PASTE_LANDINGS_DOC!BK29</f>
        <v>0</v>
      </c>
      <c r="BK29">
        <f>PASTE_LANDINGS_DOC!BL29</f>
        <v>0</v>
      </c>
      <c r="BL29">
        <f>PASTE_LANDINGS_DOC!BM29</f>
        <v>0</v>
      </c>
      <c r="BM29">
        <f>PASTE_LANDINGS_DOC!BN29</f>
        <v>0</v>
      </c>
      <c r="BN29">
        <f>PASTE_LANDINGS_DOC!BO29</f>
        <v>0</v>
      </c>
      <c r="BO29">
        <f>PASTE_LANDINGS_DOC!BP29</f>
        <v>0</v>
      </c>
      <c r="BP29">
        <f t="shared" si="0"/>
        <v>0</v>
      </c>
      <c r="BQ29">
        <f t="shared" si="1"/>
        <v>0</v>
      </c>
      <c r="BR29">
        <f t="shared" si="2"/>
        <v>0</v>
      </c>
      <c r="BS29" t="s">
        <v>119</v>
      </c>
      <c r="BT29">
        <f>PASTE_LANDINGS_DOC!BR27</f>
        <v>0</v>
      </c>
      <c r="BU29">
        <f>PASTE_LANDINGS_DOC!BS27</f>
        <v>0</v>
      </c>
      <c r="BV29">
        <f>PASTE_LANDINGS_DOC!BT27</f>
        <v>0.01</v>
      </c>
      <c r="BW29">
        <f>PASTE_LANDINGS_DOC!BU27</f>
        <v>0</v>
      </c>
      <c r="BX29" s="31">
        <f>PASTE_LANDINGS_DOC!CV27</f>
        <v>0</v>
      </c>
      <c r="BY29">
        <f>PASTE_LANDINGS_DOC!BV27</f>
        <v>0</v>
      </c>
      <c r="BZ29" s="31">
        <f>PASTE_LANDINGS_DOC!CW27</f>
        <v>0</v>
      </c>
      <c r="CA29">
        <f>PASTE_LANDINGS_DOC!BW27</f>
        <v>0</v>
      </c>
      <c r="CB29">
        <f>PASTE_LANDINGS_DOC!BX27</f>
        <v>0</v>
      </c>
      <c r="CC29">
        <f>PASTE_LANDINGS_DOC!BY27</f>
        <v>0</v>
      </c>
      <c r="CD29">
        <f>PASTE_LANDINGS_DOC!BZ27</f>
        <v>0</v>
      </c>
      <c r="CE29">
        <f>PASTE_LANDINGS_DOC!CA27</f>
        <v>0</v>
      </c>
      <c r="CF29">
        <v>29</v>
      </c>
      <c r="CV29">
        <v>0</v>
      </c>
    </row>
    <row r="30" spans="1:100" x14ac:dyDescent="0.25">
      <c r="A30" t="s">
        <v>120</v>
      </c>
      <c r="B30">
        <f>PASTE_LANDINGS_DOC!C30</f>
        <v>0.41299999999999998</v>
      </c>
      <c r="C30">
        <f>PASTE_LANDINGS_DOC!D30</f>
        <v>0.39100000000000001</v>
      </c>
      <c r="D30">
        <f>PASTE_LANDINGS_DOC!E30</f>
        <v>1.9E-2</v>
      </c>
      <c r="E30">
        <f>PASTE_LANDINGS_DOC!F30</f>
        <v>0.38400000000000001</v>
      </c>
      <c r="F30">
        <f>PASTE_LANDINGS_DOC!G30</f>
        <v>0</v>
      </c>
      <c r="G30">
        <f>PASTE_LANDINGS_DOC!H30</f>
        <v>0</v>
      </c>
      <c r="H30">
        <f>PASTE_LANDINGS_DOC!I30</f>
        <v>0</v>
      </c>
      <c r="I30">
        <f>PASTE_LANDINGS_DOC!J30</f>
        <v>26.771000000000001</v>
      </c>
      <c r="J30">
        <f>PASTE_LANDINGS_DOC!K30</f>
        <v>0</v>
      </c>
      <c r="K30">
        <f>PASTE_LANDINGS_DOC!L30</f>
        <v>53.347000000000001</v>
      </c>
      <c r="L30">
        <f>PASTE_LANDINGS_DOC!M30</f>
        <v>0</v>
      </c>
      <c r="M30">
        <f>PASTE_LANDINGS_DOC!N30</f>
        <v>0</v>
      </c>
      <c r="N30">
        <f>PASTE_LANDINGS_DOC!O30</f>
        <v>0</v>
      </c>
      <c r="O30">
        <f>PASTE_LANDINGS_DOC!P30</f>
        <v>0</v>
      </c>
      <c r="P30">
        <f>PASTE_LANDINGS_DOC!Q30</f>
        <v>0</v>
      </c>
      <c r="Q30">
        <f>PASTE_LANDINGS_DOC!R30</f>
        <v>0</v>
      </c>
      <c r="R30">
        <f>PASTE_LANDINGS_DOC!S30</f>
        <v>7.2999999999999995E-2</v>
      </c>
      <c r="S30">
        <f>PASTE_LANDINGS_DOC!T30</f>
        <v>0</v>
      </c>
      <c r="T30">
        <f>PASTE_LANDINGS_DOC!U30</f>
        <v>0</v>
      </c>
      <c r="U30">
        <f>PASTE_LANDINGS_DOC!V30</f>
        <v>0</v>
      </c>
      <c r="V30">
        <f>PASTE_LANDINGS_DOC!W30</f>
        <v>0</v>
      </c>
      <c r="W30">
        <f>PASTE_LANDINGS_DOC!X30</f>
        <v>0</v>
      </c>
      <c r="X30">
        <f>PASTE_LANDINGS_DOC!Y30</f>
        <v>0</v>
      </c>
      <c r="Y30">
        <f>PASTE_LANDINGS_DOC!Z30</f>
        <v>0</v>
      </c>
      <c r="Z30">
        <f>PASTE_LANDINGS_DOC!AA30</f>
        <v>0</v>
      </c>
      <c r="AA30">
        <f>PASTE_LANDINGS_DOC!AB30</f>
        <v>0</v>
      </c>
      <c r="AB30">
        <f>PASTE_LANDINGS_DOC!AC30</f>
        <v>0</v>
      </c>
      <c r="AC30">
        <f>PASTE_LANDINGS_DOC!AD30</f>
        <v>0</v>
      </c>
      <c r="AD30">
        <f>PASTE_LANDINGS_DOC!AE30</f>
        <v>0</v>
      </c>
      <c r="AE30">
        <f>PASTE_LANDINGS_DOC!AF30</f>
        <v>0</v>
      </c>
      <c r="AF30">
        <f>PASTE_LANDINGS_DOC!AG30</f>
        <v>261.14100000000002</v>
      </c>
      <c r="AG30">
        <f>PASTE_LANDINGS_DOC!AH30</f>
        <v>0</v>
      </c>
      <c r="AH30">
        <f>PASTE_LANDINGS_DOC!AI30</f>
        <v>0</v>
      </c>
      <c r="AI30">
        <f>PASTE_LANDINGS_DOC!AJ30</f>
        <v>0</v>
      </c>
      <c r="AJ30">
        <f>PASTE_LANDINGS_DOC!AK30</f>
        <v>0</v>
      </c>
      <c r="AK30">
        <f>PASTE_LANDINGS_DOC!AL30</f>
        <v>0</v>
      </c>
      <c r="AL30">
        <f>PASTE_LANDINGS_DOC!AM30</f>
        <v>0</v>
      </c>
      <c r="AM30">
        <f>PASTE_LANDINGS_DOC!AN30</f>
        <v>0</v>
      </c>
      <c r="AN30">
        <f>PASTE_LANDINGS_DOC!AO30</f>
        <v>0</v>
      </c>
      <c r="AO30">
        <f>PASTE_LANDINGS_DOC!AP30</f>
        <v>0</v>
      </c>
      <c r="AP30">
        <f>PASTE_LANDINGS_DOC!AQ30</f>
        <v>0</v>
      </c>
      <c r="AQ30">
        <f>PASTE_LANDINGS_DOC!AR30</f>
        <v>0</v>
      </c>
      <c r="AR30">
        <f>PASTE_LANDINGS_DOC!AS30</f>
        <v>1.4019999999999999</v>
      </c>
      <c r="AS30">
        <f>PASTE_LANDINGS_DOC!AT30</f>
        <v>0</v>
      </c>
      <c r="AT30">
        <f>PASTE_LANDINGS_DOC!AU30</f>
        <v>0</v>
      </c>
      <c r="AU30">
        <f>PASTE_LANDINGS_DOC!AV30</f>
        <v>0</v>
      </c>
      <c r="AV30">
        <f>PASTE_LANDINGS_DOC!AW30</f>
        <v>0</v>
      </c>
      <c r="AW30">
        <f>PASTE_LANDINGS_DOC!AX30</f>
        <v>0</v>
      </c>
      <c r="AX30">
        <f>PASTE_LANDINGS_DOC!AY30</f>
        <v>0</v>
      </c>
      <c r="AY30">
        <f>PASTE_LANDINGS_DOC!AZ30</f>
        <v>0</v>
      </c>
      <c r="AZ30">
        <f>PASTE_LANDINGS_DOC!BA30</f>
        <v>0</v>
      </c>
      <c r="BA30">
        <f>PASTE_LANDINGS_DOC!BB30</f>
        <v>0</v>
      </c>
      <c r="BB30">
        <f>PASTE_LANDINGS_DOC!BC30</f>
        <v>0</v>
      </c>
      <c r="BC30">
        <f>PASTE_LANDINGS_DOC!BD30</f>
        <v>0</v>
      </c>
      <c r="BD30">
        <f>PASTE_LANDINGS_DOC!BE30</f>
        <v>0</v>
      </c>
      <c r="BE30">
        <f>PASTE_LANDINGS_DOC!BF30</f>
        <v>0</v>
      </c>
      <c r="BF30">
        <f>PASTE_LANDINGS_DOC!BG30</f>
        <v>0</v>
      </c>
      <c r="BG30">
        <f>PASTE_LANDINGS_DOC!BH30</f>
        <v>0</v>
      </c>
      <c r="BH30">
        <f>PASTE_LANDINGS_DOC!BI30</f>
        <v>0</v>
      </c>
      <c r="BI30">
        <f>PASTE_LANDINGS_DOC!BJ30</f>
        <v>0</v>
      </c>
      <c r="BJ30">
        <f>PASTE_LANDINGS_DOC!BK30</f>
        <v>0</v>
      </c>
      <c r="BK30">
        <f>PASTE_LANDINGS_DOC!BL30</f>
        <v>0</v>
      </c>
      <c r="BL30">
        <f>PASTE_LANDINGS_DOC!BM30</f>
        <v>0</v>
      </c>
      <c r="BM30">
        <f>PASTE_LANDINGS_DOC!BN30</f>
        <v>0</v>
      </c>
      <c r="BN30">
        <f>PASTE_LANDINGS_DOC!BO30</f>
        <v>0</v>
      </c>
      <c r="BO30">
        <f>PASTE_LANDINGS_DOC!BP30</f>
        <v>0</v>
      </c>
      <c r="BP30">
        <f t="shared" si="0"/>
        <v>0</v>
      </c>
      <c r="BQ30">
        <f t="shared" si="1"/>
        <v>0</v>
      </c>
      <c r="BR30">
        <f t="shared" si="2"/>
        <v>7.2999999999999995E-2</v>
      </c>
      <c r="BS30" t="s">
        <v>120</v>
      </c>
      <c r="BT30">
        <f>PASTE_LANDINGS_DOC!BR28</f>
        <v>0</v>
      </c>
      <c r="BU30">
        <f>PASTE_LANDINGS_DOC!BS28</f>
        <v>0</v>
      </c>
      <c r="BV30">
        <f>PASTE_LANDINGS_DOC!BT28</f>
        <v>6.1976500000000003</v>
      </c>
      <c r="BW30">
        <f>PASTE_LANDINGS_DOC!BU28</f>
        <v>6.1976500000000003</v>
      </c>
      <c r="BX30" s="31">
        <f>PASTE_LANDINGS_DOC!CV28</f>
        <v>0</v>
      </c>
      <c r="BY30">
        <f>PASTE_LANDINGS_DOC!BV28</f>
        <v>7.5069999999999997</v>
      </c>
      <c r="BZ30" s="31">
        <f>PASTE_LANDINGS_DOC!CW28</f>
        <v>0</v>
      </c>
      <c r="CA30">
        <f>PASTE_LANDINGS_DOC!BW28</f>
        <v>0</v>
      </c>
      <c r="CB30">
        <f>PASTE_LANDINGS_DOC!BX28</f>
        <v>0</v>
      </c>
      <c r="CC30">
        <f>PASTE_LANDINGS_DOC!BY28</f>
        <v>0</v>
      </c>
      <c r="CD30">
        <f>PASTE_LANDINGS_DOC!BZ28</f>
        <v>0</v>
      </c>
      <c r="CE30">
        <f>PASTE_LANDINGS_DOC!CA28</f>
        <v>0</v>
      </c>
      <c r="CF30">
        <v>30</v>
      </c>
      <c r="CV30">
        <v>0</v>
      </c>
    </row>
    <row r="31" spans="1:100" x14ac:dyDescent="0.25">
      <c r="A31" t="s">
        <v>121</v>
      </c>
      <c r="B31">
        <f>PASTE_LANDINGS_DOC!C31</f>
        <v>0</v>
      </c>
      <c r="C31">
        <f>PASTE_LANDINGS_DOC!D31</f>
        <v>0</v>
      </c>
      <c r="D31">
        <f>PASTE_LANDINGS_DOC!E31</f>
        <v>0</v>
      </c>
      <c r="E31">
        <f>PASTE_LANDINGS_DOC!F31</f>
        <v>0</v>
      </c>
      <c r="F31">
        <f>PASTE_LANDINGS_DOC!G31</f>
        <v>0</v>
      </c>
      <c r="G31">
        <f>PASTE_LANDINGS_DOC!H31</f>
        <v>0</v>
      </c>
      <c r="H31">
        <f>PASTE_LANDINGS_DOC!I31</f>
        <v>0</v>
      </c>
      <c r="I31">
        <f>PASTE_LANDINGS_DOC!J31</f>
        <v>0</v>
      </c>
      <c r="J31">
        <f>PASTE_LANDINGS_DOC!K31</f>
        <v>0</v>
      </c>
      <c r="K31">
        <f>PASTE_LANDINGS_DOC!L31</f>
        <v>0</v>
      </c>
      <c r="L31">
        <f>PASTE_LANDINGS_DOC!M31</f>
        <v>0</v>
      </c>
      <c r="M31">
        <f>PASTE_LANDINGS_DOC!N31</f>
        <v>0</v>
      </c>
      <c r="N31">
        <f>PASTE_LANDINGS_DOC!O31</f>
        <v>0</v>
      </c>
      <c r="O31">
        <f>PASTE_LANDINGS_DOC!P31</f>
        <v>0</v>
      </c>
      <c r="P31">
        <f>PASTE_LANDINGS_DOC!Q31</f>
        <v>0</v>
      </c>
      <c r="Q31">
        <f>PASTE_LANDINGS_DOC!R31</f>
        <v>0</v>
      </c>
      <c r="R31">
        <f>PASTE_LANDINGS_DOC!S31</f>
        <v>0</v>
      </c>
      <c r="S31">
        <f>PASTE_LANDINGS_DOC!T31</f>
        <v>0</v>
      </c>
      <c r="T31">
        <f>PASTE_LANDINGS_DOC!U31</f>
        <v>0</v>
      </c>
      <c r="U31">
        <f>PASTE_LANDINGS_DOC!V31</f>
        <v>0</v>
      </c>
      <c r="V31">
        <f>PASTE_LANDINGS_DOC!W31</f>
        <v>0</v>
      </c>
      <c r="W31">
        <f>PASTE_LANDINGS_DOC!X31</f>
        <v>0</v>
      </c>
      <c r="X31">
        <f>PASTE_LANDINGS_DOC!Y31</f>
        <v>0</v>
      </c>
      <c r="Y31">
        <f>PASTE_LANDINGS_DOC!Z31</f>
        <v>0</v>
      </c>
      <c r="Z31">
        <f>PASTE_LANDINGS_DOC!AA31</f>
        <v>0</v>
      </c>
      <c r="AA31">
        <f>PASTE_LANDINGS_DOC!AB31</f>
        <v>0</v>
      </c>
      <c r="AB31">
        <f>PASTE_LANDINGS_DOC!AC31</f>
        <v>0</v>
      </c>
      <c r="AC31">
        <f>PASTE_LANDINGS_DOC!AD31</f>
        <v>0</v>
      </c>
      <c r="AD31">
        <f>PASTE_LANDINGS_DOC!AE31</f>
        <v>0</v>
      </c>
      <c r="AE31">
        <f>PASTE_LANDINGS_DOC!AF31</f>
        <v>0</v>
      </c>
      <c r="AF31">
        <f>PASTE_LANDINGS_DOC!AG31</f>
        <v>0</v>
      </c>
      <c r="AG31">
        <f>PASTE_LANDINGS_DOC!AH31</f>
        <v>0</v>
      </c>
      <c r="AH31">
        <f>PASTE_LANDINGS_DOC!AI31</f>
        <v>0</v>
      </c>
      <c r="AI31">
        <f>PASTE_LANDINGS_DOC!AJ31</f>
        <v>0</v>
      </c>
      <c r="AJ31">
        <f>PASTE_LANDINGS_DOC!AK31</f>
        <v>0</v>
      </c>
      <c r="AK31">
        <f>PASTE_LANDINGS_DOC!AL31</f>
        <v>0</v>
      </c>
      <c r="AL31">
        <f>PASTE_LANDINGS_DOC!AM31</f>
        <v>0</v>
      </c>
      <c r="AM31">
        <f>PASTE_LANDINGS_DOC!AN31</f>
        <v>0</v>
      </c>
      <c r="AN31">
        <f>PASTE_LANDINGS_DOC!AO31</f>
        <v>0</v>
      </c>
      <c r="AO31">
        <f>PASTE_LANDINGS_DOC!AP31</f>
        <v>0</v>
      </c>
      <c r="AP31">
        <f>PASTE_LANDINGS_DOC!AQ31</f>
        <v>0</v>
      </c>
      <c r="AQ31">
        <f>PASTE_LANDINGS_DOC!AR31</f>
        <v>0</v>
      </c>
      <c r="AR31">
        <f>PASTE_LANDINGS_DOC!AS31</f>
        <v>0</v>
      </c>
      <c r="AS31">
        <f>PASTE_LANDINGS_DOC!AT31</f>
        <v>0</v>
      </c>
      <c r="AT31">
        <f>PASTE_LANDINGS_DOC!AU31</f>
        <v>0</v>
      </c>
      <c r="AU31">
        <f>PASTE_LANDINGS_DOC!AV31</f>
        <v>0</v>
      </c>
      <c r="AV31">
        <f>PASTE_LANDINGS_DOC!AW31</f>
        <v>0</v>
      </c>
      <c r="AW31">
        <f>PASTE_LANDINGS_DOC!AX31</f>
        <v>0</v>
      </c>
      <c r="AX31">
        <f>PASTE_LANDINGS_DOC!AY31</f>
        <v>0</v>
      </c>
      <c r="AY31">
        <f>PASTE_LANDINGS_DOC!AZ31</f>
        <v>0</v>
      </c>
      <c r="AZ31">
        <f>PASTE_LANDINGS_DOC!BA31</f>
        <v>0</v>
      </c>
      <c r="BA31">
        <f>PASTE_LANDINGS_DOC!BB31</f>
        <v>0</v>
      </c>
      <c r="BB31">
        <f>PASTE_LANDINGS_DOC!BC31</f>
        <v>0</v>
      </c>
      <c r="BC31">
        <f>PASTE_LANDINGS_DOC!BD31</f>
        <v>0</v>
      </c>
      <c r="BD31">
        <f>PASTE_LANDINGS_DOC!BE31</f>
        <v>0</v>
      </c>
      <c r="BE31">
        <f>PASTE_LANDINGS_DOC!BF31</f>
        <v>0</v>
      </c>
      <c r="BF31">
        <f>PASTE_LANDINGS_DOC!BG31</f>
        <v>0</v>
      </c>
      <c r="BG31">
        <f>PASTE_LANDINGS_DOC!BH31</f>
        <v>0</v>
      </c>
      <c r="BH31">
        <f>PASTE_LANDINGS_DOC!BI31</f>
        <v>0</v>
      </c>
      <c r="BI31">
        <f>PASTE_LANDINGS_DOC!BJ31</f>
        <v>0</v>
      </c>
      <c r="BJ31">
        <f>PASTE_LANDINGS_DOC!BK31</f>
        <v>0</v>
      </c>
      <c r="BK31">
        <f>PASTE_LANDINGS_DOC!BL31</f>
        <v>0</v>
      </c>
      <c r="BL31">
        <f>PASTE_LANDINGS_DOC!BM31</f>
        <v>0</v>
      </c>
      <c r="BM31">
        <f>PASTE_LANDINGS_DOC!BN31</f>
        <v>0</v>
      </c>
      <c r="BN31">
        <f>PASTE_LANDINGS_DOC!BO31</f>
        <v>0</v>
      </c>
      <c r="BO31">
        <f>PASTE_LANDINGS_DOC!BP31</f>
        <v>0</v>
      </c>
      <c r="BP31">
        <f t="shared" si="0"/>
        <v>0</v>
      </c>
      <c r="BQ31">
        <f t="shared" si="1"/>
        <v>0</v>
      </c>
      <c r="BR31">
        <f t="shared" si="2"/>
        <v>0</v>
      </c>
      <c r="BS31" t="s">
        <v>121</v>
      </c>
      <c r="BT31">
        <f>PASTE_LANDINGS_DOC!BR29</f>
        <v>0</v>
      </c>
      <c r="BU31">
        <f>PASTE_LANDINGS_DOC!BS29</f>
        <v>0</v>
      </c>
      <c r="BV31">
        <f>PASTE_LANDINGS_DOC!BT29</f>
        <v>0</v>
      </c>
      <c r="BW31">
        <f>PASTE_LANDINGS_DOC!BU29</f>
        <v>0</v>
      </c>
      <c r="BX31" s="31">
        <f>PASTE_LANDINGS_DOC!CV29</f>
        <v>0</v>
      </c>
      <c r="BY31">
        <f>PASTE_LANDINGS_DOC!BV29</f>
        <v>0</v>
      </c>
      <c r="BZ31" s="31">
        <f>PASTE_LANDINGS_DOC!CW29</f>
        <v>0</v>
      </c>
      <c r="CA31">
        <f>PASTE_LANDINGS_DOC!BW29</f>
        <v>0</v>
      </c>
      <c r="CB31">
        <f>PASTE_LANDINGS_DOC!BX29</f>
        <v>0</v>
      </c>
      <c r="CC31">
        <f>PASTE_LANDINGS_DOC!BY29</f>
        <v>0</v>
      </c>
      <c r="CD31">
        <f>PASTE_LANDINGS_DOC!BZ29</f>
        <v>0</v>
      </c>
      <c r="CE31">
        <f>PASTE_LANDINGS_DOC!CA29</f>
        <v>0</v>
      </c>
      <c r="CF31">
        <v>31</v>
      </c>
      <c r="CV31">
        <v>0</v>
      </c>
    </row>
    <row r="32" spans="1:100" x14ac:dyDescent="0.25">
      <c r="B32">
        <f>PASTE_LANDINGS_DOC!C32</f>
        <v>0</v>
      </c>
      <c r="C32">
        <f>PASTE_LANDINGS_DOC!D32</f>
        <v>0</v>
      </c>
      <c r="D32">
        <f>PASTE_LANDINGS_DOC!E32</f>
        <v>0</v>
      </c>
      <c r="E32">
        <f>PASTE_LANDINGS_DOC!F32</f>
        <v>0</v>
      </c>
      <c r="F32">
        <f>PASTE_LANDINGS_DOC!G32</f>
        <v>0</v>
      </c>
      <c r="G32">
        <f>PASTE_LANDINGS_DOC!H32</f>
        <v>0</v>
      </c>
      <c r="H32">
        <f>PASTE_LANDINGS_DOC!I32</f>
        <v>0</v>
      </c>
      <c r="I32">
        <f>PASTE_LANDINGS_DOC!J32</f>
        <v>0</v>
      </c>
      <c r="J32">
        <f>PASTE_LANDINGS_DOC!K32</f>
        <v>0</v>
      </c>
      <c r="K32">
        <f>PASTE_LANDINGS_DOC!L32</f>
        <v>0</v>
      </c>
      <c r="L32">
        <f>PASTE_LANDINGS_DOC!M32</f>
        <v>0</v>
      </c>
      <c r="M32">
        <f>PASTE_LANDINGS_DOC!N32</f>
        <v>0</v>
      </c>
      <c r="N32">
        <f>PASTE_LANDINGS_DOC!O32</f>
        <v>0</v>
      </c>
      <c r="O32">
        <f>PASTE_LANDINGS_DOC!P32</f>
        <v>0</v>
      </c>
      <c r="P32">
        <f>PASTE_LANDINGS_DOC!Q32</f>
        <v>0</v>
      </c>
      <c r="Q32">
        <f>PASTE_LANDINGS_DOC!R32</f>
        <v>0</v>
      </c>
      <c r="R32">
        <f>PASTE_LANDINGS_DOC!S32</f>
        <v>0</v>
      </c>
      <c r="S32">
        <f>PASTE_LANDINGS_DOC!T32</f>
        <v>0</v>
      </c>
      <c r="T32">
        <f>PASTE_LANDINGS_DOC!U32</f>
        <v>0</v>
      </c>
      <c r="U32">
        <f>PASTE_LANDINGS_DOC!V32</f>
        <v>0</v>
      </c>
      <c r="V32">
        <f>PASTE_LANDINGS_DOC!W32</f>
        <v>0</v>
      </c>
      <c r="W32">
        <f>PASTE_LANDINGS_DOC!X32</f>
        <v>0</v>
      </c>
      <c r="X32">
        <f>PASTE_LANDINGS_DOC!Y32</f>
        <v>0</v>
      </c>
      <c r="Y32">
        <f>PASTE_LANDINGS_DOC!Z32</f>
        <v>0</v>
      </c>
      <c r="Z32">
        <f>PASTE_LANDINGS_DOC!AA32</f>
        <v>0</v>
      </c>
      <c r="AA32">
        <f>PASTE_LANDINGS_DOC!AB32</f>
        <v>0</v>
      </c>
      <c r="AB32">
        <f>PASTE_LANDINGS_DOC!AC32</f>
        <v>0</v>
      </c>
      <c r="AC32">
        <f>PASTE_LANDINGS_DOC!AD32</f>
        <v>0</v>
      </c>
      <c r="AD32">
        <f>PASTE_LANDINGS_DOC!AE32</f>
        <v>0</v>
      </c>
      <c r="AE32">
        <f>PASTE_LANDINGS_DOC!AF32</f>
        <v>0</v>
      </c>
      <c r="AF32">
        <f>PASTE_LANDINGS_DOC!AG32</f>
        <v>0</v>
      </c>
      <c r="AG32">
        <f>PASTE_LANDINGS_DOC!AH32</f>
        <v>0</v>
      </c>
      <c r="AH32">
        <f>PASTE_LANDINGS_DOC!AI32</f>
        <v>0</v>
      </c>
      <c r="AI32">
        <f>PASTE_LANDINGS_DOC!AJ32</f>
        <v>0</v>
      </c>
      <c r="AJ32">
        <f>PASTE_LANDINGS_DOC!AK32</f>
        <v>0</v>
      </c>
      <c r="AK32">
        <f>PASTE_LANDINGS_DOC!AL32</f>
        <v>0</v>
      </c>
      <c r="AL32">
        <f>PASTE_LANDINGS_DOC!AM32</f>
        <v>0</v>
      </c>
      <c r="AM32">
        <f>PASTE_LANDINGS_DOC!AN32</f>
        <v>0</v>
      </c>
      <c r="AN32">
        <f>PASTE_LANDINGS_DOC!AO32</f>
        <v>0</v>
      </c>
      <c r="AO32">
        <f>PASTE_LANDINGS_DOC!AP32</f>
        <v>0</v>
      </c>
      <c r="AP32">
        <f>PASTE_LANDINGS_DOC!AQ32</f>
        <v>0</v>
      </c>
      <c r="AQ32">
        <f>PASTE_LANDINGS_DOC!AR32</f>
        <v>0</v>
      </c>
      <c r="AR32">
        <f>PASTE_LANDINGS_DOC!AS32</f>
        <v>0</v>
      </c>
      <c r="AS32">
        <f>PASTE_LANDINGS_DOC!AT32</f>
        <v>0</v>
      </c>
      <c r="AT32">
        <f>PASTE_LANDINGS_DOC!AU32</f>
        <v>0</v>
      </c>
      <c r="AU32">
        <f>PASTE_LANDINGS_DOC!AV32</f>
        <v>0</v>
      </c>
      <c r="AV32">
        <f>PASTE_LANDINGS_DOC!AW32</f>
        <v>0</v>
      </c>
      <c r="AW32">
        <f>PASTE_LANDINGS_DOC!AX32</f>
        <v>0</v>
      </c>
      <c r="AX32">
        <f>PASTE_LANDINGS_DOC!AY32</f>
        <v>0</v>
      </c>
      <c r="AY32">
        <f>PASTE_LANDINGS_DOC!AZ32</f>
        <v>0</v>
      </c>
      <c r="AZ32">
        <f>PASTE_LANDINGS_DOC!BA32</f>
        <v>0</v>
      </c>
      <c r="BA32">
        <f>PASTE_LANDINGS_DOC!BB32</f>
        <v>0</v>
      </c>
      <c r="BB32">
        <f>PASTE_LANDINGS_DOC!BC32</f>
        <v>0</v>
      </c>
      <c r="BC32">
        <f>PASTE_LANDINGS_DOC!BD32</f>
        <v>0</v>
      </c>
      <c r="BD32">
        <f>PASTE_LANDINGS_DOC!BE32</f>
        <v>0</v>
      </c>
      <c r="BE32">
        <f>PASTE_LANDINGS_DOC!BF32</f>
        <v>0</v>
      </c>
      <c r="BF32">
        <f>PASTE_LANDINGS_DOC!BG32</f>
        <v>0</v>
      </c>
      <c r="BG32">
        <f>PASTE_LANDINGS_DOC!BH32</f>
        <v>0</v>
      </c>
      <c r="BH32">
        <f>PASTE_LANDINGS_DOC!BI32</f>
        <v>0</v>
      </c>
      <c r="BI32">
        <f>PASTE_LANDINGS_DOC!BJ32</f>
        <v>0</v>
      </c>
      <c r="BJ32">
        <f>PASTE_LANDINGS_DOC!BK32</f>
        <v>0</v>
      </c>
      <c r="BK32">
        <f>PASTE_LANDINGS_DOC!BL32</f>
        <v>0</v>
      </c>
      <c r="BL32">
        <f>PASTE_LANDINGS_DOC!BM32</f>
        <v>0</v>
      </c>
      <c r="BM32">
        <f>PASTE_LANDINGS_DOC!BN32</f>
        <v>0</v>
      </c>
      <c r="BN32">
        <f>PASTE_LANDINGS_DOC!BO32</f>
        <v>0</v>
      </c>
      <c r="BO32">
        <f>PASTE_LANDINGS_DOC!BP32</f>
        <v>0</v>
      </c>
      <c r="BP32">
        <f t="shared" si="0"/>
        <v>0</v>
      </c>
      <c r="BQ32">
        <f t="shared" si="1"/>
        <v>0</v>
      </c>
      <c r="BR32">
        <f t="shared" si="2"/>
        <v>0</v>
      </c>
      <c r="CF32">
        <v>32</v>
      </c>
      <c r="CV32">
        <v>0</v>
      </c>
    </row>
    <row r="33" spans="1:100" x14ac:dyDescent="0.25">
      <c r="A33" t="s">
        <v>117</v>
      </c>
      <c r="B33">
        <f>PASTE_LANDINGS_DOC!C33</f>
        <v>0</v>
      </c>
      <c r="C33">
        <f>PASTE_LANDINGS_DOC!D33</f>
        <v>0</v>
      </c>
      <c r="D33">
        <f>PASTE_LANDINGS_DOC!E33</f>
        <v>0</v>
      </c>
      <c r="E33">
        <f>PASTE_LANDINGS_DOC!F33</f>
        <v>0</v>
      </c>
      <c r="F33">
        <f>PASTE_LANDINGS_DOC!G33</f>
        <v>0</v>
      </c>
      <c r="G33">
        <f>PASTE_LANDINGS_DOC!H33</f>
        <v>0</v>
      </c>
      <c r="H33">
        <f>PASTE_LANDINGS_DOC!I33</f>
        <v>0</v>
      </c>
      <c r="I33">
        <f>PASTE_LANDINGS_DOC!J33</f>
        <v>0</v>
      </c>
      <c r="J33">
        <f>PASTE_LANDINGS_DOC!K33</f>
        <v>0</v>
      </c>
      <c r="K33">
        <f>PASTE_LANDINGS_DOC!L33</f>
        <v>0</v>
      </c>
      <c r="L33">
        <f>PASTE_LANDINGS_DOC!M33</f>
        <v>0</v>
      </c>
      <c r="M33">
        <f>PASTE_LANDINGS_DOC!N33</f>
        <v>0</v>
      </c>
      <c r="N33">
        <f>PASTE_LANDINGS_DOC!O33</f>
        <v>0</v>
      </c>
      <c r="O33">
        <f>PASTE_LANDINGS_DOC!P33</f>
        <v>0</v>
      </c>
      <c r="P33">
        <f>PASTE_LANDINGS_DOC!Q33</f>
        <v>0</v>
      </c>
      <c r="Q33">
        <f>PASTE_LANDINGS_DOC!R33</f>
        <v>0</v>
      </c>
      <c r="R33">
        <f>PASTE_LANDINGS_DOC!S33</f>
        <v>0</v>
      </c>
      <c r="S33">
        <f>PASTE_LANDINGS_DOC!T33</f>
        <v>0</v>
      </c>
      <c r="T33">
        <f>PASTE_LANDINGS_DOC!U33</f>
        <v>0</v>
      </c>
      <c r="U33">
        <f>PASTE_LANDINGS_DOC!V33</f>
        <v>0</v>
      </c>
      <c r="V33">
        <f>PASTE_LANDINGS_DOC!W33</f>
        <v>0</v>
      </c>
      <c r="W33">
        <f>PASTE_LANDINGS_DOC!X33</f>
        <v>0</v>
      </c>
      <c r="X33">
        <f>PASTE_LANDINGS_DOC!Y33</f>
        <v>0</v>
      </c>
      <c r="Y33">
        <f>PASTE_LANDINGS_DOC!Z33</f>
        <v>0</v>
      </c>
      <c r="Z33">
        <f>PASTE_LANDINGS_DOC!AA33</f>
        <v>0</v>
      </c>
      <c r="AA33">
        <f>PASTE_LANDINGS_DOC!AB33</f>
        <v>0</v>
      </c>
      <c r="AB33">
        <f>PASTE_LANDINGS_DOC!AC33</f>
        <v>0</v>
      </c>
      <c r="AC33">
        <f>PASTE_LANDINGS_DOC!AD33</f>
        <v>0</v>
      </c>
      <c r="AD33">
        <f>PASTE_LANDINGS_DOC!AE33</f>
        <v>2.7E-2</v>
      </c>
      <c r="AE33">
        <f>PASTE_LANDINGS_DOC!AF33</f>
        <v>0</v>
      </c>
      <c r="AF33">
        <f>PASTE_LANDINGS_DOC!AG33</f>
        <v>0</v>
      </c>
      <c r="AG33">
        <f>PASTE_LANDINGS_DOC!AH33</f>
        <v>0</v>
      </c>
      <c r="AH33">
        <f>PASTE_LANDINGS_DOC!AI33</f>
        <v>0</v>
      </c>
      <c r="AI33">
        <f>PASTE_LANDINGS_DOC!AJ33</f>
        <v>0</v>
      </c>
      <c r="AJ33">
        <f>PASTE_LANDINGS_DOC!AK33</f>
        <v>0</v>
      </c>
      <c r="AK33">
        <f>PASTE_LANDINGS_DOC!AL33</f>
        <v>0</v>
      </c>
      <c r="AL33">
        <f>PASTE_LANDINGS_DOC!AM33</f>
        <v>0</v>
      </c>
      <c r="AM33">
        <f>PASTE_LANDINGS_DOC!AN33</f>
        <v>0</v>
      </c>
      <c r="AN33">
        <f>PASTE_LANDINGS_DOC!AO33</f>
        <v>0</v>
      </c>
      <c r="AO33">
        <f>PASTE_LANDINGS_DOC!AP33</f>
        <v>0</v>
      </c>
      <c r="AP33">
        <f>PASTE_LANDINGS_DOC!AQ33</f>
        <v>0</v>
      </c>
      <c r="AQ33">
        <f>PASTE_LANDINGS_DOC!AR33</f>
        <v>0</v>
      </c>
      <c r="AR33">
        <f>PASTE_LANDINGS_DOC!AS33</f>
        <v>0</v>
      </c>
      <c r="AS33">
        <f>PASTE_LANDINGS_DOC!AT33</f>
        <v>0</v>
      </c>
      <c r="AT33">
        <f>PASTE_LANDINGS_DOC!AU33</f>
        <v>0</v>
      </c>
      <c r="AU33">
        <f>PASTE_LANDINGS_DOC!AV33</f>
        <v>0</v>
      </c>
      <c r="AV33">
        <f>PASTE_LANDINGS_DOC!AW33</f>
        <v>0</v>
      </c>
      <c r="AW33">
        <f>PASTE_LANDINGS_DOC!AX33</f>
        <v>0</v>
      </c>
      <c r="AX33">
        <f>PASTE_LANDINGS_DOC!AY33</f>
        <v>0</v>
      </c>
      <c r="AY33">
        <f>PASTE_LANDINGS_DOC!AZ33</f>
        <v>0</v>
      </c>
      <c r="AZ33">
        <f>PASTE_LANDINGS_DOC!BA33</f>
        <v>0</v>
      </c>
      <c r="BA33">
        <f>PASTE_LANDINGS_DOC!BB33</f>
        <v>0</v>
      </c>
      <c r="BB33">
        <f>PASTE_LANDINGS_DOC!BC33</f>
        <v>0</v>
      </c>
      <c r="BC33">
        <f>PASTE_LANDINGS_DOC!BD33</f>
        <v>0</v>
      </c>
      <c r="BD33">
        <f>PASTE_LANDINGS_DOC!BE33</f>
        <v>0</v>
      </c>
      <c r="BE33">
        <f>PASTE_LANDINGS_DOC!BF33</f>
        <v>0</v>
      </c>
      <c r="BF33">
        <f>PASTE_LANDINGS_DOC!BG33</f>
        <v>0</v>
      </c>
      <c r="BG33">
        <f>PASTE_LANDINGS_DOC!BH33</f>
        <v>0</v>
      </c>
      <c r="BH33">
        <f>PASTE_LANDINGS_DOC!BI33</f>
        <v>0</v>
      </c>
      <c r="BI33">
        <f>PASTE_LANDINGS_DOC!BJ33</f>
        <v>0</v>
      </c>
      <c r="BJ33">
        <f>PASTE_LANDINGS_DOC!BK33</f>
        <v>0</v>
      </c>
      <c r="BK33">
        <f>PASTE_LANDINGS_DOC!BL33</f>
        <v>0</v>
      </c>
      <c r="BL33">
        <f>PASTE_LANDINGS_DOC!BM33</f>
        <v>0</v>
      </c>
      <c r="BM33">
        <f>PASTE_LANDINGS_DOC!BN33</f>
        <v>16.666</v>
      </c>
      <c r="BN33">
        <f>PASTE_LANDINGS_DOC!BO33</f>
        <v>0</v>
      </c>
      <c r="BO33">
        <f>PASTE_LANDINGS_DOC!BP33</f>
        <v>0</v>
      </c>
      <c r="BP33">
        <f t="shared" si="0"/>
        <v>0</v>
      </c>
      <c r="BQ33">
        <f t="shared" si="1"/>
        <v>0</v>
      </c>
      <c r="BR33">
        <f t="shared" si="2"/>
        <v>0</v>
      </c>
      <c r="BS33" t="s">
        <v>117</v>
      </c>
      <c r="BT33">
        <f>PASTE_LANDINGS_DOC!BR30</f>
        <v>0</v>
      </c>
      <c r="BU33">
        <f>PASTE_LANDINGS_DOC!BS30</f>
        <v>0</v>
      </c>
      <c r="BV33">
        <f>PASTE_LANDINGS_DOC!BT30</f>
        <v>0</v>
      </c>
      <c r="BW33">
        <f>PASTE_LANDINGS_DOC!BU30</f>
        <v>0</v>
      </c>
      <c r="BX33" s="31">
        <f>PASTE_LANDINGS_DOC!CV30</f>
        <v>0</v>
      </c>
      <c r="BY33">
        <f>PASTE_LANDINGS_DOC!BV30</f>
        <v>0</v>
      </c>
      <c r="BZ33" s="31">
        <f>PASTE_LANDINGS_DOC!CW30</f>
        <v>0</v>
      </c>
      <c r="CA33">
        <f>PASTE_LANDINGS_DOC!BW30</f>
        <v>0</v>
      </c>
      <c r="CB33">
        <f>PASTE_LANDINGS_DOC!BX30</f>
        <v>0</v>
      </c>
      <c r="CC33">
        <f>PASTE_LANDINGS_DOC!BY30</f>
        <v>0</v>
      </c>
      <c r="CD33">
        <f>PASTE_LANDINGS_DOC!BZ30</f>
        <v>0</v>
      </c>
      <c r="CE33">
        <f>PASTE_LANDINGS_DOC!CA30</f>
        <v>0</v>
      </c>
      <c r="CF33">
        <v>33</v>
      </c>
      <c r="CV33">
        <v>0</v>
      </c>
    </row>
    <row r="34" spans="1:100" x14ac:dyDescent="0.25">
      <c r="B34">
        <f>PASTE_LANDINGS_DOC!C34</f>
        <v>0</v>
      </c>
      <c r="C34">
        <f>PASTE_LANDINGS_DOC!D34</f>
        <v>0</v>
      </c>
      <c r="D34">
        <f>PASTE_LANDINGS_DOC!E34</f>
        <v>0</v>
      </c>
      <c r="E34">
        <f>PASTE_LANDINGS_DOC!F34</f>
        <v>0</v>
      </c>
      <c r="F34">
        <f>PASTE_LANDINGS_DOC!G34</f>
        <v>0</v>
      </c>
      <c r="G34">
        <f>PASTE_LANDINGS_DOC!H34</f>
        <v>0</v>
      </c>
      <c r="H34">
        <f>PASTE_LANDINGS_DOC!I34</f>
        <v>0</v>
      </c>
      <c r="I34">
        <f>PASTE_LANDINGS_DOC!J34</f>
        <v>0</v>
      </c>
      <c r="J34">
        <f>PASTE_LANDINGS_DOC!K34</f>
        <v>0</v>
      </c>
      <c r="K34">
        <f>PASTE_LANDINGS_DOC!L34</f>
        <v>0</v>
      </c>
      <c r="L34">
        <f>PASTE_LANDINGS_DOC!M34</f>
        <v>0</v>
      </c>
      <c r="M34">
        <f>PASTE_LANDINGS_DOC!N34</f>
        <v>0</v>
      </c>
      <c r="N34">
        <f>PASTE_LANDINGS_DOC!O34</f>
        <v>0</v>
      </c>
      <c r="O34">
        <f>PASTE_LANDINGS_DOC!P34</f>
        <v>0</v>
      </c>
      <c r="P34">
        <f>PASTE_LANDINGS_DOC!Q34</f>
        <v>0</v>
      </c>
      <c r="Q34">
        <f>PASTE_LANDINGS_DOC!R34</f>
        <v>0</v>
      </c>
      <c r="R34">
        <f>PASTE_LANDINGS_DOC!S34</f>
        <v>0</v>
      </c>
      <c r="S34">
        <f>PASTE_LANDINGS_DOC!T34</f>
        <v>0</v>
      </c>
      <c r="T34">
        <f>PASTE_LANDINGS_DOC!U34</f>
        <v>0</v>
      </c>
      <c r="U34">
        <f>PASTE_LANDINGS_DOC!V34</f>
        <v>0</v>
      </c>
      <c r="V34">
        <f>PASTE_LANDINGS_DOC!W34</f>
        <v>0</v>
      </c>
      <c r="W34">
        <f>PASTE_LANDINGS_DOC!X34</f>
        <v>0</v>
      </c>
      <c r="X34">
        <f>PASTE_LANDINGS_DOC!Y34</f>
        <v>0</v>
      </c>
      <c r="Y34">
        <f>PASTE_LANDINGS_DOC!Z34</f>
        <v>0</v>
      </c>
      <c r="Z34">
        <f>PASTE_LANDINGS_DOC!AA34</f>
        <v>0</v>
      </c>
      <c r="AA34">
        <f>PASTE_LANDINGS_DOC!AB34</f>
        <v>0</v>
      </c>
      <c r="AB34">
        <f>PASTE_LANDINGS_DOC!AC34</f>
        <v>0</v>
      </c>
      <c r="AC34">
        <f>PASTE_LANDINGS_DOC!AD34</f>
        <v>0</v>
      </c>
      <c r="AD34">
        <f>PASTE_LANDINGS_DOC!AE34</f>
        <v>0</v>
      </c>
      <c r="AE34">
        <f>PASTE_LANDINGS_DOC!AF34</f>
        <v>0</v>
      </c>
      <c r="AF34">
        <f>PASTE_LANDINGS_DOC!AG34</f>
        <v>0</v>
      </c>
      <c r="AG34">
        <f>PASTE_LANDINGS_DOC!AH34</f>
        <v>0</v>
      </c>
      <c r="AH34">
        <f>PASTE_LANDINGS_DOC!AI34</f>
        <v>0</v>
      </c>
      <c r="AI34">
        <f>PASTE_LANDINGS_DOC!AJ34</f>
        <v>0</v>
      </c>
      <c r="AJ34">
        <f>PASTE_LANDINGS_DOC!AK34</f>
        <v>0</v>
      </c>
      <c r="AK34">
        <f>PASTE_LANDINGS_DOC!AL34</f>
        <v>0</v>
      </c>
      <c r="AL34">
        <f>PASTE_LANDINGS_DOC!AM34</f>
        <v>0</v>
      </c>
      <c r="AM34">
        <f>PASTE_LANDINGS_DOC!AN34</f>
        <v>0</v>
      </c>
      <c r="AN34">
        <f>PASTE_LANDINGS_DOC!AO34</f>
        <v>0</v>
      </c>
      <c r="AO34">
        <f>PASTE_LANDINGS_DOC!AP34</f>
        <v>0</v>
      </c>
      <c r="AP34">
        <f>PASTE_LANDINGS_DOC!AQ34</f>
        <v>0</v>
      </c>
      <c r="AQ34">
        <f>PASTE_LANDINGS_DOC!AR34</f>
        <v>0</v>
      </c>
      <c r="AR34">
        <f>PASTE_LANDINGS_DOC!AS34</f>
        <v>0</v>
      </c>
      <c r="AS34">
        <f>PASTE_LANDINGS_DOC!AT34</f>
        <v>0</v>
      </c>
      <c r="AT34">
        <f>PASTE_LANDINGS_DOC!AU34</f>
        <v>0</v>
      </c>
      <c r="AU34">
        <f>PASTE_LANDINGS_DOC!AV34</f>
        <v>0</v>
      </c>
      <c r="AV34">
        <f>PASTE_LANDINGS_DOC!AW34</f>
        <v>0</v>
      </c>
      <c r="AW34">
        <f>PASTE_LANDINGS_DOC!AX34</f>
        <v>0</v>
      </c>
      <c r="AX34">
        <f>PASTE_LANDINGS_DOC!AY34</f>
        <v>0</v>
      </c>
      <c r="AY34">
        <f>PASTE_LANDINGS_DOC!AZ34</f>
        <v>0</v>
      </c>
      <c r="AZ34">
        <f>PASTE_LANDINGS_DOC!BA34</f>
        <v>0</v>
      </c>
      <c r="BA34">
        <f>PASTE_LANDINGS_DOC!BB34</f>
        <v>0</v>
      </c>
      <c r="BB34">
        <f>PASTE_LANDINGS_DOC!BC34</f>
        <v>0</v>
      </c>
      <c r="BC34">
        <f>PASTE_LANDINGS_DOC!BD34</f>
        <v>0</v>
      </c>
      <c r="BD34">
        <f>PASTE_LANDINGS_DOC!BE34</f>
        <v>0</v>
      </c>
      <c r="BE34">
        <f>PASTE_LANDINGS_DOC!BF34</f>
        <v>0</v>
      </c>
      <c r="BF34">
        <f>PASTE_LANDINGS_DOC!BG34</f>
        <v>0</v>
      </c>
      <c r="BG34">
        <f>PASTE_LANDINGS_DOC!BH34</f>
        <v>0</v>
      </c>
      <c r="BH34">
        <f>PASTE_LANDINGS_DOC!BI34</f>
        <v>0</v>
      </c>
      <c r="BI34">
        <f>PASTE_LANDINGS_DOC!BJ34</f>
        <v>0</v>
      </c>
      <c r="BJ34">
        <f>PASTE_LANDINGS_DOC!BK34</f>
        <v>0</v>
      </c>
      <c r="BK34">
        <f>PASTE_LANDINGS_DOC!BL34</f>
        <v>0</v>
      </c>
      <c r="BL34">
        <f>PASTE_LANDINGS_DOC!BM34</f>
        <v>0</v>
      </c>
      <c r="BM34">
        <f>PASTE_LANDINGS_DOC!BN34</f>
        <v>0</v>
      </c>
      <c r="BN34">
        <f>PASTE_LANDINGS_DOC!BO34</f>
        <v>0</v>
      </c>
      <c r="BO34">
        <f>PASTE_LANDINGS_DOC!BP34</f>
        <v>0</v>
      </c>
      <c r="BP34">
        <f t="shared" si="0"/>
        <v>0</v>
      </c>
      <c r="BQ34">
        <f t="shared" si="1"/>
        <v>0</v>
      </c>
      <c r="BR34">
        <f t="shared" si="2"/>
        <v>0</v>
      </c>
      <c r="CF34">
        <v>34</v>
      </c>
      <c r="CV34">
        <v>0</v>
      </c>
    </row>
    <row r="35" spans="1:100" x14ac:dyDescent="0.25">
      <c r="A35" t="s">
        <v>123</v>
      </c>
      <c r="B35">
        <f>PASTE_LANDINGS_DOC!C35</f>
        <v>20.192999999999998</v>
      </c>
      <c r="C35">
        <f>PASTE_LANDINGS_DOC!D35</f>
        <v>4.9550000000000001</v>
      </c>
      <c r="D35">
        <f>PASTE_LANDINGS_DOC!E35</f>
        <v>5.6450000000000005</v>
      </c>
      <c r="E35">
        <f>PASTE_LANDINGS_DOC!F35</f>
        <v>2E-3</v>
      </c>
      <c r="F35">
        <f>PASTE_LANDINGS_DOC!G35</f>
        <v>4.6930000000000005</v>
      </c>
      <c r="G35">
        <f>PASTE_LANDINGS_DOC!H35</f>
        <v>36.42</v>
      </c>
      <c r="H35">
        <f>PASTE_LANDINGS_DOC!I35</f>
        <v>0.114</v>
      </c>
      <c r="I35">
        <f>PASTE_LANDINGS_DOC!J35</f>
        <v>396.36900000000003</v>
      </c>
      <c r="J35">
        <f>PASTE_LANDINGS_DOC!K35</f>
        <v>0</v>
      </c>
      <c r="K35">
        <f>PASTE_LANDINGS_DOC!L35</f>
        <v>4.875</v>
      </c>
      <c r="L35">
        <f>PASTE_LANDINGS_DOC!M35</f>
        <v>0.01</v>
      </c>
      <c r="M35">
        <f>PASTE_LANDINGS_DOC!N35</f>
        <v>14.872</v>
      </c>
      <c r="N35">
        <f>PASTE_LANDINGS_DOC!O35</f>
        <v>1.2349999999999999</v>
      </c>
      <c r="O35">
        <f>PASTE_LANDINGS_DOC!P35</f>
        <v>0</v>
      </c>
      <c r="P35">
        <f>PASTE_LANDINGS_DOC!Q35</f>
        <v>0</v>
      </c>
      <c r="Q35">
        <f>PASTE_LANDINGS_DOC!R35</f>
        <v>0.193</v>
      </c>
      <c r="R35">
        <f>PASTE_LANDINGS_DOC!S35</f>
        <v>3.1230000000000002</v>
      </c>
      <c r="S35">
        <f>PASTE_LANDINGS_DOC!T35</f>
        <v>1.635</v>
      </c>
      <c r="T35">
        <f>PASTE_LANDINGS_DOC!U35</f>
        <v>2.5030000000000001</v>
      </c>
      <c r="U35">
        <f>PASTE_LANDINGS_DOC!V35</f>
        <v>0</v>
      </c>
      <c r="V35">
        <f>PASTE_LANDINGS_DOC!W35</f>
        <v>0</v>
      </c>
      <c r="W35">
        <f>PASTE_LANDINGS_DOC!X35</f>
        <v>3.2000000000000001E-2</v>
      </c>
      <c r="X35">
        <f>PASTE_LANDINGS_DOC!Y35</f>
        <v>0</v>
      </c>
      <c r="Y35">
        <f>PASTE_LANDINGS_DOC!Z35</f>
        <v>0</v>
      </c>
      <c r="Z35">
        <f>PASTE_LANDINGS_DOC!AA35</f>
        <v>0</v>
      </c>
      <c r="AA35">
        <f>PASTE_LANDINGS_DOC!AB35</f>
        <v>0</v>
      </c>
      <c r="AB35">
        <f>PASTE_LANDINGS_DOC!AC35</f>
        <v>0</v>
      </c>
      <c r="AC35">
        <f>PASTE_LANDINGS_DOC!AD35</f>
        <v>3.0000000000000001E-3</v>
      </c>
      <c r="AD35">
        <f>PASTE_LANDINGS_DOC!AE35</f>
        <v>14.634</v>
      </c>
      <c r="AE35">
        <f>PASTE_LANDINGS_DOC!AF35</f>
        <v>1E-3</v>
      </c>
      <c r="AF35">
        <f>PASTE_LANDINGS_DOC!AG35</f>
        <v>25.78</v>
      </c>
      <c r="AG35">
        <f>PASTE_LANDINGS_DOC!AH35</f>
        <v>0</v>
      </c>
      <c r="AH35">
        <f>PASTE_LANDINGS_DOC!AI35</f>
        <v>0</v>
      </c>
      <c r="AI35">
        <f>PASTE_LANDINGS_DOC!AJ35</f>
        <v>0</v>
      </c>
      <c r="AJ35">
        <f>PASTE_LANDINGS_DOC!AK35</f>
        <v>0</v>
      </c>
      <c r="AK35">
        <f>PASTE_LANDINGS_DOC!AL35</f>
        <v>0</v>
      </c>
      <c r="AL35">
        <f>PASTE_LANDINGS_DOC!AM35</f>
        <v>0</v>
      </c>
      <c r="AM35">
        <f>PASTE_LANDINGS_DOC!AN35</f>
        <v>0</v>
      </c>
      <c r="AN35">
        <f>PASTE_LANDINGS_DOC!AO35</f>
        <v>0</v>
      </c>
      <c r="AO35">
        <f>PASTE_LANDINGS_DOC!AP35</f>
        <v>0</v>
      </c>
      <c r="AP35">
        <f>PASTE_LANDINGS_DOC!AQ35</f>
        <v>0</v>
      </c>
      <c r="AQ35">
        <f>PASTE_LANDINGS_DOC!AR35</f>
        <v>0</v>
      </c>
      <c r="AR35">
        <f>PASTE_LANDINGS_DOC!AS35</f>
        <v>0.14000000000000001</v>
      </c>
      <c r="AS35">
        <f>PASTE_LANDINGS_DOC!AT35</f>
        <v>0</v>
      </c>
      <c r="AT35">
        <f>PASTE_LANDINGS_DOC!AU35</f>
        <v>4.8079999999999998</v>
      </c>
      <c r="AU35">
        <f>PASTE_LANDINGS_DOC!AV35</f>
        <v>0</v>
      </c>
      <c r="AV35">
        <f>PASTE_LANDINGS_DOC!AW35</f>
        <v>0</v>
      </c>
      <c r="AW35">
        <f>PASTE_LANDINGS_DOC!AX35</f>
        <v>0</v>
      </c>
      <c r="AX35">
        <f>PASTE_LANDINGS_DOC!AY35</f>
        <v>0</v>
      </c>
      <c r="AY35">
        <f>PASTE_LANDINGS_DOC!AZ35</f>
        <v>0</v>
      </c>
      <c r="AZ35">
        <f>PASTE_LANDINGS_DOC!BA35</f>
        <v>0</v>
      </c>
      <c r="BA35">
        <f>PASTE_LANDINGS_DOC!BB35</f>
        <v>0</v>
      </c>
      <c r="BB35">
        <f>PASTE_LANDINGS_DOC!BC35</f>
        <v>0</v>
      </c>
      <c r="BC35">
        <f>PASTE_LANDINGS_DOC!BD35</f>
        <v>0</v>
      </c>
      <c r="BD35">
        <f>PASTE_LANDINGS_DOC!BE35</f>
        <v>0</v>
      </c>
      <c r="BE35">
        <f>PASTE_LANDINGS_DOC!BF35</f>
        <v>0</v>
      </c>
      <c r="BF35">
        <f>PASTE_LANDINGS_DOC!BG35</f>
        <v>0</v>
      </c>
      <c r="BG35">
        <f>PASTE_LANDINGS_DOC!BH35</f>
        <v>0</v>
      </c>
      <c r="BH35">
        <f>PASTE_LANDINGS_DOC!BI35</f>
        <v>0</v>
      </c>
      <c r="BI35">
        <f>PASTE_LANDINGS_DOC!BJ35</f>
        <v>0</v>
      </c>
      <c r="BJ35">
        <f>PASTE_LANDINGS_DOC!BK35</f>
        <v>0</v>
      </c>
      <c r="BK35">
        <f>PASTE_LANDINGS_DOC!BL35</f>
        <v>0</v>
      </c>
      <c r="BL35">
        <f>PASTE_LANDINGS_DOC!BM35</f>
        <v>0</v>
      </c>
      <c r="BM35">
        <f>PASTE_LANDINGS_DOC!BN35</f>
        <v>13.157999999999999</v>
      </c>
      <c r="BN35">
        <f>PASTE_LANDINGS_DOC!BO35</f>
        <v>0</v>
      </c>
      <c r="BO35">
        <f>PASTE_LANDINGS_DOC!BP35</f>
        <v>0</v>
      </c>
      <c r="BP35">
        <f t="shared" si="0"/>
        <v>0</v>
      </c>
      <c r="BQ35">
        <f t="shared" si="1"/>
        <v>1.4279999999999999</v>
      </c>
      <c r="BR35">
        <f t="shared" si="2"/>
        <v>4.758</v>
      </c>
      <c r="BS35" t="s">
        <v>123</v>
      </c>
      <c r="BT35">
        <f>PASTE_LANDINGS_DOC!BR31</f>
        <v>0.13400000000000001</v>
      </c>
      <c r="BU35">
        <f>PASTE_LANDINGS_DOC!BS31</f>
        <v>0</v>
      </c>
      <c r="BV35">
        <f>PASTE_LANDINGS_DOC!BT31</f>
        <v>29.906000000000006</v>
      </c>
      <c r="BW35">
        <f>PASTE_LANDINGS_DOC!BU31</f>
        <v>0</v>
      </c>
      <c r="BX35" s="31">
        <f>PASTE_LANDINGS_DOC!CV31</f>
        <v>0</v>
      </c>
      <c r="BY35">
        <f>PASTE_LANDINGS_DOC!BV31</f>
        <v>17.902000000000001</v>
      </c>
      <c r="BZ35" s="31">
        <f>PASTE_LANDINGS_DOC!CW31</f>
        <v>0</v>
      </c>
      <c r="CA35">
        <f>PASTE_LANDINGS_DOC!BW31</f>
        <v>0.83299999999999996</v>
      </c>
      <c r="CB35">
        <f>PASTE_LANDINGS_DOC!BX31</f>
        <v>1.869</v>
      </c>
      <c r="CC35">
        <f>PASTE_LANDINGS_DOC!BY31</f>
        <v>0.433</v>
      </c>
      <c r="CD35">
        <f>PASTE_LANDINGS_DOC!BZ31</f>
        <v>0</v>
      </c>
      <c r="CE35">
        <f>PASTE_LANDINGS_DOC!CA31</f>
        <v>0</v>
      </c>
      <c r="CF35">
        <v>35</v>
      </c>
      <c r="CV35">
        <v>0</v>
      </c>
    </row>
    <row r="36" spans="1:100" x14ac:dyDescent="0.25">
      <c r="A36" t="s">
        <v>124</v>
      </c>
      <c r="B36">
        <f>PASTE_LANDINGS_DOC!C36</f>
        <v>0</v>
      </c>
      <c r="C36">
        <f>PASTE_LANDINGS_DOC!D36</f>
        <v>0</v>
      </c>
      <c r="D36">
        <f>PASTE_LANDINGS_DOC!E36</f>
        <v>0</v>
      </c>
      <c r="E36">
        <f>PASTE_LANDINGS_DOC!F36</f>
        <v>0</v>
      </c>
      <c r="F36">
        <f>PASTE_LANDINGS_DOC!G36</f>
        <v>0</v>
      </c>
      <c r="G36">
        <f>PASTE_LANDINGS_DOC!H36</f>
        <v>0</v>
      </c>
      <c r="H36">
        <f>PASTE_LANDINGS_DOC!I36</f>
        <v>0</v>
      </c>
      <c r="I36">
        <f>PASTE_LANDINGS_DOC!J36</f>
        <v>0</v>
      </c>
      <c r="J36">
        <f>PASTE_LANDINGS_DOC!K36</f>
        <v>0</v>
      </c>
      <c r="K36">
        <f>PASTE_LANDINGS_DOC!L36</f>
        <v>0</v>
      </c>
      <c r="L36">
        <f>PASTE_LANDINGS_DOC!M36</f>
        <v>0</v>
      </c>
      <c r="M36">
        <f>PASTE_LANDINGS_DOC!N36</f>
        <v>0</v>
      </c>
      <c r="N36">
        <f>PASTE_LANDINGS_DOC!O36</f>
        <v>0</v>
      </c>
      <c r="O36">
        <f>PASTE_LANDINGS_DOC!P36</f>
        <v>0</v>
      </c>
      <c r="P36">
        <f>PASTE_LANDINGS_DOC!Q36</f>
        <v>0</v>
      </c>
      <c r="Q36">
        <f>PASTE_LANDINGS_DOC!R36</f>
        <v>0</v>
      </c>
      <c r="R36">
        <f>PASTE_LANDINGS_DOC!S36</f>
        <v>0</v>
      </c>
      <c r="S36">
        <f>PASTE_LANDINGS_DOC!T36</f>
        <v>0</v>
      </c>
      <c r="T36">
        <f>PASTE_LANDINGS_DOC!U36</f>
        <v>0</v>
      </c>
      <c r="U36">
        <f>PASTE_LANDINGS_DOC!V36</f>
        <v>0</v>
      </c>
      <c r="V36">
        <f>PASTE_LANDINGS_DOC!W36</f>
        <v>0</v>
      </c>
      <c r="W36">
        <f>PASTE_LANDINGS_DOC!X36</f>
        <v>0</v>
      </c>
      <c r="X36">
        <f>PASTE_LANDINGS_DOC!Y36</f>
        <v>0</v>
      </c>
      <c r="Y36">
        <f>PASTE_LANDINGS_DOC!Z36</f>
        <v>0</v>
      </c>
      <c r="Z36">
        <f>PASTE_LANDINGS_DOC!AA36</f>
        <v>0</v>
      </c>
      <c r="AA36">
        <f>PASTE_LANDINGS_DOC!AB36</f>
        <v>0</v>
      </c>
      <c r="AB36">
        <f>PASTE_LANDINGS_DOC!AC36</f>
        <v>0</v>
      </c>
      <c r="AC36">
        <f>PASTE_LANDINGS_DOC!AD36</f>
        <v>0</v>
      </c>
      <c r="AD36">
        <f>PASTE_LANDINGS_DOC!AE36</f>
        <v>0</v>
      </c>
      <c r="AE36">
        <f>PASTE_LANDINGS_DOC!AF36</f>
        <v>0</v>
      </c>
      <c r="AF36">
        <f>PASTE_LANDINGS_DOC!AG36</f>
        <v>0</v>
      </c>
      <c r="AG36">
        <f>PASTE_LANDINGS_DOC!AH36</f>
        <v>0</v>
      </c>
      <c r="AH36">
        <f>PASTE_LANDINGS_DOC!AI36</f>
        <v>0</v>
      </c>
      <c r="AI36">
        <f>PASTE_LANDINGS_DOC!AJ36</f>
        <v>0</v>
      </c>
      <c r="AJ36">
        <f>PASTE_LANDINGS_DOC!AK36</f>
        <v>0</v>
      </c>
      <c r="AK36">
        <f>PASTE_LANDINGS_DOC!AL36</f>
        <v>0</v>
      </c>
      <c r="AL36">
        <f>PASTE_LANDINGS_DOC!AM36</f>
        <v>0</v>
      </c>
      <c r="AM36">
        <f>PASTE_LANDINGS_DOC!AN36</f>
        <v>0</v>
      </c>
      <c r="AN36">
        <f>PASTE_LANDINGS_DOC!AO36</f>
        <v>0</v>
      </c>
      <c r="AO36">
        <f>PASTE_LANDINGS_DOC!AP36</f>
        <v>0</v>
      </c>
      <c r="AP36">
        <f>PASTE_LANDINGS_DOC!AQ36</f>
        <v>0</v>
      </c>
      <c r="AQ36">
        <f>PASTE_LANDINGS_DOC!AR36</f>
        <v>0</v>
      </c>
      <c r="AR36">
        <f>PASTE_LANDINGS_DOC!AS36</f>
        <v>0</v>
      </c>
      <c r="AS36">
        <f>PASTE_LANDINGS_DOC!AT36</f>
        <v>0</v>
      </c>
      <c r="AT36">
        <f>PASTE_LANDINGS_DOC!AU36</f>
        <v>0</v>
      </c>
      <c r="AU36">
        <f>PASTE_LANDINGS_DOC!AV36</f>
        <v>0</v>
      </c>
      <c r="AV36">
        <f>PASTE_LANDINGS_DOC!AW36</f>
        <v>0</v>
      </c>
      <c r="AW36">
        <f>PASTE_LANDINGS_DOC!AX36</f>
        <v>0</v>
      </c>
      <c r="AX36">
        <f>PASTE_LANDINGS_DOC!AY36</f>
        <v>0</v>
      </c>
      <c r="AY36">
        <f>PASTE_LANDINGS_DOC!AZ36</f>
        <v>0</v>
      </c>
      <c r="AZ36">
        <f>PASTE_LANDINGS_DOC!BA36</f>
        <v>0</v>
      </c>
      <c r="BA36">
        <f>PASTE_LANDINGS_DOC!BB36</f>
        <v>0</v>
      </c>
      <c r="BB36">
        <f>PASTE_LANDINGS_DOC!BC36</f>
        <v>0</v>
      </c>
      <c r="BC36">
        <f>PASTE_LANDINGS_DOC!BD36</f>
        <v>0</v>
      </c>
      <c r="BD36">
        <f>PASTE_LANDINGS_DOC!BE36</f>
        <v>0</v>
      </c>
      <c r="BE36">
        <f>PASTE_LANDINGS_DOC!BF36</f>
        <v>0</v>
      </c>
      <c r="BF36">
        <f>PASTE_LANDINGS_DOC!BG36</f>
        <v>0</v>
      </c>
      <c r="BG36">
        <f>PASTE_LANDINGS_DOC!BH36</f>
        <v>0</v>
      </c>
      <c r="BH36">
        <f>PASTE_LANDINGS_DOC!BI36</f>
        <v>0</v>
      </c>
      <c r="BI36">
        <f>PASTE_LANDINGS_DOC!BJ36</f>
        <v>0</v>
      </c>
      <c r="BJ36">
        <f>PASTE_LANDINGS_DOC!BK36</f>
        <v>0</v>
      </c>
      <c r="BK36">
        <f>PASTE_LANDINGS_DOC!BL36</f>
        <v>0</v>
      </c>
      <c r="BL36">
        <f>PASTE_LANDINGS_DOC!BM36</f>
        <v>0</v>
      </c>
      <c r="BM36">
        <f>PASTE_LANDINGS_DOC!BN36</f>
        <v>0</v>
      </c>
      <c r="BN36">
        <f>PASTE_LANDINGS_DOC!BO36</f>
        <v>0</v>
      </c>
      <c r="BO36">
        <f>PASTE_LANDINGS_DOC!BP36</f>
        <v>0</v>
      </c>
      <c r="BP36">
        <f t="shared" si="0"/>
        <v>0</v>
      </c>
      <c r="BQ36">
        <f t="shared" si="1"/>
        <v>0</v>
      </c>
      <c r="BR36">
        <f t="shared" si="2"/>
        <v>0</v>
      </c>
      <c r="BS36" t="s">
        <v>124</v>
      </c>
      <c r="BT36">
        <f>PASTE_LANDINGS_DOC!BR32</f>
        <v>0</v>
      </c>
      <c r="BU36">
        <f>PASTE_LANDINGS_DOC!BS32</f>
        <v>0</v>
      </c>
      <c r="BV36">
        <f>PASTE_LANDINGS_DOC!BT32</f>
        <v>0.90200000000000002</v>
      </c>
      <c r="BW36">
        <f>PASTE_LANDINGS_DOC!BU32</f>
        <v>0</v>
      </c>
      <c r="BX36" s="31">
        <f>PASTE_LANDINGS_DOC!CV32</f>
        <v>0</v>
      </c>
      <c r="BY36">
        <f>PASTE_LANDINGS_DOC!BV32</f>
        <v>0</v>
      </c>
      <c r="BZ36" s="31">
        <f>PASTE_LANDINGS_DOC!CW32</f>
        <v>0</v>
      </c>
      <c r="CA36">
        <f>PASTE_LANDINGS_DOC!BW32</f>
        <v>0</v>
      </c>
      <c r="CB36">
        <f>PASTE_LANDINGS_DOC!BX32</f>
        <v>0</v>
      </c>
      <c r="CC36">
        <f>PASTE_LANDINGS_DOC!BY32</f>
        <v>0</v>
      </c>
      <c r="CD36">
        <f>PASTE_LANDINGS_DOC!BZ32</f>
        <v>0</v>
      </c>
      <c r="CE36">
        <f>PASTE_LANDINGS_DOC!CA32</f>
        <v>0</v>
      </c>
      <c r="CF36">
        <v>36</v>
      </c>
    </row>
    <row r="37" spans="1:100" x14ac:dyDescent="0.25">
      <c r="A37" t="s">
        <v>125</v>
      </c>
      <c r="B37">
        <f>PASTE_LANDINGS_DOC!C37</f>
        <v>84.069000000000003</v>
      </c>
      <c r="C37">
        <f>PASTE_LANDINGS_DOC!D37</f>
        <v>10.416</v>
      </c>
      <c r="D37">
        <f>PASTE_LANDINGS_DOC!E37</f>
        <v>1.353</v>
      </c>
      <c r="E37">
        <f>PASTE_LANDINGS_DOC!F37</f>
        <v>10.760999999999999</v>
      </c>
      <c r="F37">
        <f>PASTE_LANDINGS_DOC!G37</f>
        <v>5.5839999999999996</v>
      </c>
      <c r="G37">
        <f>PASTE_LANDINGS_DOC!H37</f>
        <v>0</v>
      </c>
      <c r="H37">
        <f>PASTE_LANDINGS_DOC!I37</f>
        <v>2E-3</v>
      </c>
      <c r="I37">
        <f>PASTE_LANDINGS_DOC!J37</f>
        <v>249.369</v>
      </c>
      <c r="J37">
        <f>PASTE_LANDINGS_DOC!K37</f>
        <v>0</v>
      </c>
      <c r="K37">
        <f>PASTE_LANDINGS_DOC!L37</f>
        <v>2.444</v>
      </c>
      <c r="L37">
        <f>PASTE_LANDINGS_DOC!M37</f>
        <v>0</v>
      </c>
      <c r="M37">
        <f>PASTE_LANDINGS_DOC!N37</f>
        <v>5.7679999999999998</v>
      </c>
      <c r="N37">
        <f>PASTE_LANDINGS_DOC!O37</f>
        <v>1.28</v>
      </c>
      <c r="O37">
        <f>PASTE_LANDINGS_DOC!P37</f>
        <v>0</v>
      </c>
      <c r="P37">
        <f>PASTE_LANDINGS_DOC!Q37</f>
        <v>0</v>
      </c>
      <c r="Q37">
        <f>PASTE_LANDINGS_DOC!R37</f>
        <v>8.0000000000000002E-3</v>
      </c>
      <c r="R37">
        <f>PASTE_LANDINGS_DOC!S37</f>
        <v>0.33600000000000002</v>
      </c>
      <c r="S37">
        <f>PASTE_LANDINGS_DOC!T37</f>
        <v>8.9999999999999993E-3</v>
      </c>
      <c r="T37">
        <f>PASTE_LANDINGS_DOC!U37</f>
        <v>0.33400000000000002</v>
      </c>
      <c r="U37">
        <f>PASTE_LANDINGS_DOC!V37</f>
        <v>0</v>
      </c>
      <c r="V37">
        <f>PASTE_LANDINGS_DOC!W37</f>
        <v>0</v>
      </c>
      <c r="W37">
        <f>PASTE_LANDINGS_DOC!X37</f>
        <v>0</v>
      </c>
      <c r="X37">
        <f>PASTE_LANDINGS_DOC!Y37</f>
        <v>0</v>
      </c>
      <c r="Y37">
        <f>PASTE_LANDINGS_DOC!Z37</f>
        <v>1.268</v>
      </c>
      <c r="Z37">
        <f>PASTE_LANDINGS_DOC!AA37</f>
        <v>0</v>
      </c>
      <c r="AA37">
        <f>PASTE_LANDINGS_DOC!AB37</f>
        <v>0</v>
      </c>
      <c r="AB37">
        <f>PASTE_LANDINGS_DOC!AC37</f>
        <v>0</v>
      </c>
      <c r="AC37">
        <f>PASTE_LANDINGS_DOC!AD37</f>
        <v>3.0000000000000001E-3</v>
      </c>
      <c r="AD37">
        <f>PASTE_LANDINGS_DOC!AE37</f>
        <v>1.2999999999999999E-2</v>
      </c>
      <c r="AE37">
        <f>PASTE_LANDINGS_DOC!AF37</f>
        <v>0.90300000000000002</v>
      </c>
      <c r="AF37">
        <f>PASTE_LANDINGS_DOC!AG37</f>
        <v>953.15499999999997</v>
      </c>
      <c r="AG37">
        <f>PASTE_LANDINGS_DOC!AH37</f>
        <v>0</v>
      </c>
      <c r="AH37">
        <f>PASTE_LANDINGS_DOC!AI37</f>
        <v>0.26800000000000002</v>
      </c>
      <c r="AI37">
        <f>PASTE_LANDINGS_DOC!AJ37</f>
        <v>0</v>
      </c>
      <c r="AJ37">
        <f>PASTE_LANDINGS_DOC!AK37</f>
        <v>0</v>
      </c>
      <c r="AK37">
        <f>PASTE_LANDINGS_DOC!AL37</f>
        <v>0</v>
      </c>
      <c r="AL37">
        <f>PASTE_LANDINGS_DOC!AM37</f>
        <v>0</v>
      </c>
      <c r="AM37">
        <f>PASTE_LANDINGS_DOC!AN37</f>
        <v>0</v>
      </c>
      <c r="AN37">
        <f>PASTE_LANDINGS_DOC!AO37</f>
        <v>0</v>
      </c>
      <c r="AO37">
        <f>PASTE_LANDINGS_DOC!AP37</f>
        <v>0</v>
      </c>
      <c r="AP37">
        <f>PASTE_LANDINGS_DOC!AQ37</f>
        <v>0</v>
      </c>
      <c r="AQ37">
        <f>PASTE_LANDINGS_DOC!AR37</f>
        <v>0</v>
      </c>
      <c r="AR37">
        <f>PASTE_LANDINGS_DOC!AS37</f>
        <v>2.194</v>
      </c>
      <c r="AS37">
        <f>PASTE_LANDINGS_DOC!AT37</f>
        <v>0</v>
      </c>
      <c r="AT37">
        <f>PASTE_LANDINGS_DOC!AU37</f>
        <v>2.5999999999999999E-2</v>
      </c>
      <c r="AU37">
        <f>PASTE_LANDINGS_DOC!AV37</f>
        <v>0</v>
      </c>
      <c r="AV37">
        <f>PASTE_LANDINGS_DOC!AW37</f>
        <v>0</v>
      </c>
      <c r="AW37">
        <f>PASTE_LANDINGS_DOC!AX37</f>
        <v>0</v>
      </c>
      <c r="AX37">
        <f>PASTE_LANDINGS_DOC!AY37</f>
        <v>0</v>
      </c>
      <c r="AY37">
        <f>PASTE_LANDINGS_DOC!AZ37</f>
        <v>0</v>
      </c>
      <c r="AZ37">
        <f>PASTE_LANDINGS_DOC!BA37</f>
        <v>0</v>
      </c>
      <c r="BA37">
        <f>PASTE_LANDINGS_DOC!BB37</f>
        <v>0</v>
      </c>
      <c r="BB37">
        <f>PASTE_LANDINGS_DOC!BC37</f>
        <v>0</v>
      </c>
      <c r="BC37">
        <f>PASTE_LANDINGS_DOC!BD37</f>
        <v>0</v>
      </c>
      <c r="BD37">
        <f>PASTE_LANDINGS_DOC!BE37</f>
        <v>0</v>
      </c>
      <c r="BE37">
        <f>PASTE_LANDINGS_DOC!BF37</f>
        <v>0</v>
      </c>
      <c r="BF37">
        <f>PASTE_LANDINGS_DOC!BG37</f>
        <v>0</v>
      </c>
      <c r="BG37">
        <f>PASTE_LANDINGS_DOC!BH37</f>
        <v>0</v>
      </c>
      <c r="BH37">
        <f>PASTE_LANDINGS_DOC!BI37</f>
        <v>0</v>
      </c>
      <c r="BI37">
        <f>PASTE_LANDINGS_DOC!BJ37</f>
        <v>0</v>
      </c>
      <c r="BJ37">
        <f>PASTE_LANDINGS_DOC!BK37</f>
        <v>0</v>
      </c>
      <c r="BK37">
        <f>PASTE_LANDINGS_DOC!BL37</f>
        <v>0</v>
      </c>
      <c r="BL37">
        <f>PASTE_LANDINGS_DOC!BM37</f>
        <v>0</v>
      </c>
      <c r="BM37">
        <f>PASTE_LANDINGS_DOC!BN37</f>
        <v>0.4</v>
      </c>
      <c r="BN37">
        <f>PASTE_LANDINGS_DOC!BO37</f>
        <v>0</v>
      </c>
      <c r="BO37">
        <f>PASTE_LANDINGS_DOC!BP37</f>
        <v>0</v>
      </c>
      <c r="BP37">
        <f t="shared" si="0"/>
        <v>1.268</v>
      </c>
      <c r="BQ37">
        <f t="shared" si="1"/>
        <v>1.288</v>
      </c>
      <c r="BR37">
        <f t="shared" si="2"/>
        <v>0.34500000000000003</v>
      </c>
      <c r="BS37" t="s">
        <v>125</v>
      </c>
      <c r="BT37">
        <f>PASTE_LANDINGS_DOC!BR33</f>
        <v>0</v>
      </c>
      <c r="BU37">
        <f>PASTE_LANDINGS_DOC!BS33</f>
        <v>0</v>
      </c>
      <c r="BV37">
        <f>PASTE_LANDINGS_DOC!BT33</f>
        <v>197.02749100000003</v>
      </c>
      <c r="BW37">
        <f>PASTE_LANDINGS_DOC!BU33</f>
        <v>194.67617000000001</v>
      </c>
      <c r="BX37" s="31">
        <f>PASTE_LANDINGS_DOC!CV33</f>
        <v>0</v>
      </c>
      <c r="BY37">
        <f>PASTE_LANDINGS_DOC!BV33</f>
        <v>1222.7285300000003</v>
      </c>
      <c r="BZ37" s="31">
        <f>PASTE_LANDINGS_DOC!CW33</f>
        <v>0</v>
      </c>
      <c r="CA37">
        <f>PASTE_LANDINGS_DOC!BW33</f>
        <v>0</v>
      </c>
      <c r="CB37">
        <f>PASTE_LANDINGS_DOC!BX33</f>
        <v>0</v>
      </c>
      <c r="CC37">
        <f>PASTE_LANDINGS_DOC!BY33</f>
        <v>0</v>
      </c>
      <c r="CD37">
        <f>PASTE_LANDINGS_DOC!BZ33</f>
        <v>0</v>
      </c>
      <c r="CE37">
        <f>PASTE_LANDINGS_DOC!CA33</f>
        <v>0</v>
      </c>
      <c r="CF37">
        <v>37</v>
      </c>
    </row>
    <row r="38" spans="1:100" x14ac:dyDescent="0.25">
      <c r="A38" t="s">
        <v>126</v>
      </c>
      <c r="B38">
        <f>PASTE_LANDINGS_DOC!C38</f>
        <v>0</v>
      </c>
      <c r="C38">
        <f>PASTE_LANDINGS_DOC!D38</f>
        <v>0</v>
      </c>
      <c r="D38">
        <f>PASTE_LANDINGS_DOC!E38</f>
        <v>0</v>
      </c>
      <c r="E38">
        <f>PASTE_LANDINGS_DOC!F38</f>
        <v>0</v>
      </c>
      <c r="F38">
        <f>PASTE_LANDINGS_DOC!G38</f>
        <v>0</v>
      </c>
      <c r="G38">
        <f>PASTE_LANDINGS_DOC!H38</f>
        <v>0</v>
      </c>
      <c r="H38">
        <f>PASTE_LANDINGS_DOC!I38</f>
        <v>0</v>
      </c>
      <c r="I38">
        <f>PASTE_LANDINGS_DOC!J38</f>
        <v>0</v>
      </c>
      <c r="J38">
        <f>PASTE_LANDINGS_DOC!K38</f>
        <v>0</v>
      </c>
      <c r="K38">
        <f>PASTE_LANDINGS_DOC!L38</f>
        <v>0</v>
      </c>
      <c r="L38">
        <f>PASTE_LANDINGS_DOC!M38</f>
        <v>0</v>
      </c>
      <c r="M38">
        <f>PASTE_LANDINGS_DOC!N38</f>
        <v>0</v>
      </c>
      <c r="N38">
        <f>PASTE_LANDINGS_DOC!O38</f>
        <v>0</v>
      </c>
      <c r="O38">
        <f>PASTE_LANDINGS_DOC!P38</f>
        <v>0</v>
      </c>
      <c r="P38">
        <f>PASTE_LANDINGS_DOC!Q38</f>
        <v>0</v>
      </c>
      <c r="Q38">
        <f>PASTE_LANDINGS_DOC!R38</f>
        <v>0</v>
      </c>
      <c r="R38">
        <f>PASTE_LANDINGS_DOC!S38</f>
        <v>0</v>
      </c>
      <c r="S38">
        <f>PASTE_LANDINGS_DOC!T38</f>
        <v>0</v>
      </c>
      <c r="T38">
        <f>PASTE_LANDINGS_DOC!U38</f>
        <v>0</v>
      </c>
      <c r="U38">
        <f>PASTE_LANDINGS_DOC!V38</f>
        <v>0</v>
      </c>
      <c r="V38">
        <f>PASTE_LANDINGS_DOC!W38</f>
        <v>0</v>
      </c>
      <c r="W38">
        <f>PASTE_LANDINGS_DOC!X38</f>
        <v>0</v>
      </c>
      <c r="X38">
        <f>PASTE_LANDINGS_DOC!Y38</f>
        <v>0</v>
      </c>
      <c r="Y38">
        <f>PASTE_LANDINGS_DOC!Z38</f>
        <v>0</v>
      </c>
      <c r="Z38">
        <f>PASTE_LANDINGS_DOC!AA38</f>
        <v>0</v>
      </c>
      <c r="AA38">
        <f>PASTE_LANDINGS_DOC!AB38</f>
        <v>0</v>
      </c>
      <c r="AB38">
        <f>PASTE_LANDINGS_DOC!AC38</f>
        <v>0</v>
      </c>
      <c r="AC38">
        <f>PASTE_LANDINGS_DOC!AD38</f>
        <v>0</v>
      </c>
      <c r="AD38">
        <f>PASTE_LANDINGS_DOC!AE38</f>
        <v>2.5999999999999999E-2</v>
      </c>
      <c r="AE38">
        <f>PASTE_LANDINGS_DOC!AF38</f>
        <v>0</v>
      </c>
      <c r="AF38">
        <f>PASTE_LANDINGS_DOC!AG38</f>
        <v>0</v>
      </c>
      <c r="AG38">
        <f>PASTE_LANDINGS_DOC!AH38</f>
        <v>0</v>
      </c>
      <c r="AH38">
        <f>PASTE_LANDINGS_DOC!AI38</f>
        <v>0</v>
      </c>
      <c r="AI38">
        <f>PASTE_LANDINGS_DOC!AJ38</f>
        <v>0</v>
      </c>
      <c r="AJ38">
        <f>PASTE_LANDINGS_DOC!AK38</f>
        <v>0</v>
      </c>
      <c r="AK38">
        <f>PASTE_LANDINGS_DOC!AL38</f>
        <v>0</v>
      </c>
      <c r="AL38">
        <f>PASTE_LANDINGS_DOC!AM38</f>
        <v>0</v>
      </c>
      <c r="AM38">
        <f>PASTE_LANDINGS_DOC!AN38</f>
        <v>0</v>
      </c>
      <c r="AN38">
        <f>PASTE_LANDINGS_DOC!AO38</f>
        <v>0</v>
      </c>
      <c r="AO38">
        <f>PASTE_LANDINGS_DOC!AP38</f>
        <v>0</v>
      </c>
      <c r="AP38">
        <f>PASTE_LANDINGS_DOC!AQ38</f>
        <v>0</v>
      </c>
      <c r="AQ38">
        <f>PASTE_LANDINGS_DOC!AR38</f>
        <v>0</v>
      </c>
      <c r="AR38">
        <f>PASTE_LANDINGS_DOC!AS38</f>
        <v>0</v>
      </c>
      <c r="AS38">
        <f>PASTE_LANDINGS_DOC!AT38</f>
        <v>0</v>
      </c>
      <c r="AT38">
        <f>PASTE_LANDINGS_DOC!AU38</f>
        <v>0</v>
      </c>
      <c r="AU38">
        <f>PASTE_LANDINGS_DOC!AV38</f>
        <v>0</v>
      </c>
      <c r="AV38">
        <f>PASTE_LANDINGS_DOC!AW38</f>
        <v>0</v>
      </c>
      <c r="AW38">
        <f>PASTE_LANDINGS_DOC!AX38</f>
        <v>0</v>
      </c>
      <c r="AX38">
        <f>PASTE_LANDINGS_DOC!AY38</f>
        <v>0</v>
      </c>
      <c r="AY38">
        <f>PASTE_LANDINGS_DOC!AZ38</f>
        <v>0</v>
      </c>
      <c r="AZ38">
        <f>PASTE_LANDINGS_DOC!BA38</f>
        <v>0</v>
      </c>
      <c r="BA38">
        <f>PASTE_LANDINGS_DOC!BB38</f>
        <v>0</v>
      </c>
      <c r="BB38">
        <f>PASTE_LANDINGS_DOC!BC38</f>
        <v>0</v>
      </c>
      <c r="BC38">
        <f>PASTE_LANDINGS_DOC!BD38</f>
        <v>0</v>
      </c>
      <c r="BD38">
        <f>PASTE_LANDINGS_DOC!BE38</f>
        <v>0</v>
      </c>
      <c r="BE38">
        <f>PASTE_LANDINGS_DOC!BF38</f>
        <v>0</v>
      </c>
      <c r="BF38">
        <f>PASTE_LANDINGS_DOC!BG38</f>
        <v>0</v>
      </c>
      <c r="BG38">
        <f>PASTE_LANDINGS_DOC!BH38</f>
        <v>0</v>
      </c>
      <c r="BH38">
        <f>PASTE_LANDINGS_DOC!BI38</f>
        <v>0</v>
      </c>
      <c r="BI38">
        <f>PASTE_LANDINGS_DOC!BJ38</f>
        <v>0</v>
      </c>
      <c r="BJ38">
        <f>PASTE_LANDINGS_DOC!BK38</f>
        <v>0</v>
      </c>
      <c r="BK38">
        <f>PASTE_LANDINGS_DOC!BL38</f>
        <v>0</v>
      </c>
      <c r="BL38">
        <f>PASTE_LANDINGS_DOC!BM38</f>
        <v>0</v>
      </c>
      <c r="BM38">
        <f>PASTE_LANDINGS_DOC!BN38</f>
        <v>0</v>
      </c>
      <c r="BN38">
        <f>PASTE_LANDINGS_DOC!BO38</f>
        <v>0</v>
      </c>
      <c r="BO38">
        <f>PASTE_LANDINGS_DOC!BP38</f>
        <v>0</v>
      </c>
      <c r="BP38">
        <f t="shared" si="0"/>
        <v>0</v>
      </c>
      <c r="BQ38">
        <f t="shared" si="1"/>
        <v>0</v>
      </c>
      <c r="BR38">
        <f t="shared" si="2"/>
        <v>0</v>
      </c>
      <c r="BS38" t="s">
        <v>126</v>
      </c>
      <c r="BT38">
        <f>PASTE_LANDINGS_DOC!BR34</f>
        <v>0</v>
      </c>
      <c r="BU38">
        <f>PASTE_LANDINGS_DOC!BS34</f>
        <v>0</v>
      </c>
      <c r="BV38">
        <f>PASTE_LANDINGS_DOC!BT34</f>
        <v>6.5000000000000002E-2</v>
      </c>
      <c r="BW38">
        <f>PASTE_LANDINGS_DOC!BU34</f>
        <v>0</v>
      </c>
      <c r="BX38" s="31">
        <f>PASTE_LANDINGS_DOC!CV34</f>
        <v>0</v>
      </c>
      <c r="BY38">
        <f>PASTE_LANDINGS_DOC!BV34</f>
        <v>0</v>
      </c>
      <c r="BZ38" s="31">
        <f>PASTE_LANDINGS_DOC!CW34</f>
        <v>0</v>
      </c>
      <c r="CA38">
        <f>PASTE_LANDINGS_DOC!BW34</f>
        <v>0</v>
      </c>
      <c r="CB38">
        <f>PASTE_LANDINGS_DOC!BX34</f>
        <v>0</v>
      </c>
      <c r="CC38">
        <f>PASTE_LANDINGS_DOC!BY34</f>
        <v>0</v>
      </c>
      <c r="CD38">
        <f>PASTE_LANDINGS_DOC!BZ34</f>
        <v>0</v>
      </c>
      <c r="CE38">
        <f>PASTE_LANDINGS_DOC!CA34</f>
        <v>0</v>
      </c>
      <c r="CF38">
        <v>38</v>
      </c>
    </row>
    <row r="39" spans="1:100" x14ac:dyDescent="0.25">
      <c r="A39" t="s">
        <v>234</v>
      </c>
      <c r="B39">
        <f>PASTE_LANDINGS_DOC!C39</f>
        <v>0</v>
      </c>
      <c r="C39">
        <f>PASTE_LANDINGS_DOC!D39</f>
        <v>0</v>
      </c>
      <c r="D39">
        <f>PASTE_LANDINGS_DOC!E39</f>
        <v>0</v>
      </c>
      <c r="E39">
        <f>PASTE_LANDINGS_DOC!F39</f>
        <v>0</v>
      </c>
      <c r="F39">
        <f>PASTE_LANDINGS_DOC!G39</f>
        <v>0</v>
      </c>
      <c r="G39">
        <f>PASTE_LANDINGS_DOC!H39</f>
        <v>0</v>
      </c>
      <c r="H39">
        <f>PASTE_LANDINGS_DOC!I39</f>
        <v>0</v>
      </c>
      <c r="I39">
        <f>PASTE_LANDINGS_DOC!J39</f>
        <v>0</v>
      </c>
      <c r="J39">
        <f>PASTE_LANDINGS_DOC!K39</f>
        <v>0</v>
      </c>
      <c r="K39">
        <f>PASTE_LANDINGS_DOC!L39</f>
        <v>0</v>
      </c>
      <c r="L39">
        <f>PASTE_LANDINGS_DOC!M39</f>
        <v>0</v>
      </c>
      <c r="M39">
        <f>PASTE_LANDINGS_DOC!N39</f>
        <v>0</v>
      </c>
      <c r="N39">
        <f>PASTE_LANDINGS_DOC!O39</f>
        <v>0</v>
      </c>
      <c r="O39">
        <f>PASTE_LANDINGS_DOC!P39</f>
        <v>0</v>
      </c>
      <c r="P39">
        <f>PASTE_LANDINGS_DOC!Q39</f>
        <v>0</v>
      </c>
      <c r="Q39">
        <f>PASTE_LANDINGS_DOC!R39</f>
        <v>0</v>
      </c>
      <c r="R39">
        <f>PASTE_LANDINGS_DOC!S39</f>
        <v>0</v>
      </c>
      <c r="S39">
        <f>PASTE_LANDINGS_DOC!T39</f>
        <v>0</v>
      </c>
      <c r="T39">
        <f>PASTE_LANDINGS_DOC!U39</f>
        <v>0</v>
      </c>
      <c r="U39">
        <f>PASTE_LANDINGS_DOC!V39</f>
        <v>0</v>
      </c>
      <c r="V39">
        <f>PASTE_LANDINGS_DOC!W39</f>
        <v>0</v>
      </c>
      <c r="W39">
        <f>PASTE_LANDINGS_DOC!X39</f>
        <v>0</v>
      </c>
      <c r="X39">
        <f>PASTE_LANDINGS_DOC!Y39</f>
        <v>0</v>
      </c>
      <c r="Y39">
        <f>PASTE_LANDINGS_DOC!Z39</f>
        <v>0</v>
      </c>
      <c r="Z39">
        <f>PASTE_LANDINGS_DOC!AA39</f>
        <v>0</v>
      </c>
      <c r="AA39">
        <f>PASTE_LANDINGS_DOC!AB39</f>
        <v>0</v>
      </c>
      <c r="AB39">
        <f>PASTE_LANDINGS_DOC!AC39</f>
        <v>0</v>
      </c>
      <c r="AC39">
        <f>PASTE_LANDINGS_DOC!AD39</f>
        <v>0</v>
      </c>
      <c r="AD39">
        <f>PASTE_LANDINGS_DOC!AE39</f>
        <v>0</v>
      </c>
      <c r="AE39">
        <f>PASTE_LANDINGS_DOC!AF39</f>
        <v>0</v>
      </c>
      <c r="AF39">
        <f>PASTE_LANDINGS_DOC!AG39</f>
        <v>0</v>
      </c>
      <c r="AG39">
        <f>PASTE_LANDINGS_DOC!AH39</f>
        <v>0</v>
      </c>
      <c r="AH39">
        <f>PASTE_LANDINGS_DOC!AI39</f>
        <v>0</v>
      </c>
      <c r="AI39">
        <f>PASTE_LANDINGS_DOC!AJ39</f>
        <v>0</v>
      </c>
      <c r="AJ39">
        <f>PASTE_LANDINGS_DOC!AK39</f>
        <v>0</v>
      </c>
      <c r="AK39">
        <f>PASTE_LANDINGS_DOC!AL39</f>
        <v>0</v>
      </c>
      <c r="AL39">
        <f>PASTE_LANDINGS_DOC!AM39</f>
        <v>0</v>
      </c>
      <c r="AM39">
        <f>PASTE_LANDINGS_DOC!AN39</f>
        <v>0</v>
      </c>
      <c r="AN39">
        <f>PASTE_LANDINGS_DOC!AO39</f>
        <v>0</v>
      </c>
      <c r="AO39">
        <f>PASTE_LANDINGS_DOC!AP39</f>
        <v>0</v>
      </c>
      <c r="AP39">
        <f>PASTE_LANDINGS_DOC!AQ39</f>
        <v>0</v>
      </c>
      <c r="AQ39">
        <f>PASTE_LANDINGS_DOC!AR39</f>
        <v>0</v>
      </c>
      <c r="AR39">
        <f>PASTE_LANDINGS_DOC!AS39</f>
        <v>0</v>
      </c>
      <c r="AS39">
        <f>PASTE_LANDINGS_DOC!AT39</f>
        <v>0</v>
      </c>
      <c r="AT39">
        <f>PASTE_LANDINGS_DOC!AU39</f>
        <v>0</v>
      </c>
      <c r="AU39">
        <f>PASTE_LANDINGS_DOC!AV39</f>
        <v>0</v>
      </c>
      <c r="AV39">
        <f>PASTE_LANDINGS_DOC!AW39</f>
        <v>0</v>
      </c>
      <c r="AW39">
        <f>PASTE_LANDINGS_DOC!AX39</f>
        <v>0</v>
      </c>
      <c r="AX39">
        <f>PASTE_LANDINGS_DOC!AY39</f>
        <v>0</v>
      </c>
      <c r="AY39">
        <f>PASTE_LANDINGS_DOC!AZ39</f>
        <v>0</v>
      </c>
      <c r="AZ39">
        <f>PASTE_LANDINGS_DOC!BA39</f>
        <v>0</v>
      </c>
      <c r="BA39">
        <f>PASTE_LANDINGS_DOC!BB39</f>
        <v>0</v>
      </c>
      <c r="BB39">
        <f>PASTE_LANDINGS_DOC!BC39</f>
        <v>0</v>
      </c>
      <c r="BC39">
        <f>PASTE_LANDINGS_DOC!BD39</f>
        <v>0</v>
      </c>
      <c r="BD39">
        <f>PASTE_LANDINGS_DOC!BE39</f>
        <v>0</v>
      </c>
      <c r="BE39">
        <f>PASTE_LANDINGS_DOC!BF39</f>
        <v>0</v>
      </c>
      <c r="BF39">
        <f>PASTE_LANDINGS_DOC!BG39</f>
        <v>0</v>
      </c>
      <c r="BG39">
        <f>PASTE_LANDINGS_DOC!BH39</f>
        <v>0</v>
      </c>
      <c r="BH39">
        <f>PASTE_LANDINGS_DOC!BI39</f>
        <v>0</v>
      </c>
      <c r="BI39">
        <f>PASTE_LANDINGS_DOC!BJ39</f>
        <v>0</v>
      </c>
      <c r="BJ39">
        <f>PASTE_LANDINGS_DOC!BK39</f>
        <v>0</v>
      </c>
      <c r="BK39">
        <f>PASTE_LANDINGS_DOC!BL39</f>
        <v>0</v>
      </c>
      <c r="BL39">
        <f>PASTE_LANDINGS_DOC!BM39</f>
        <v>0</v>
      </c>
      <c r="BM39">
        <f>PASTE_LANDINGS_DOC!BN39</f>
        <v>0</v>
      </c>
      <c r="BN39">
        <f>PASTE_LANDINGS_DOC!BO39</f>
        <v>0</v>
      </c>
      <c r="BO39">
        <f>PASTE_LANDINGS_DOC!BP39</f>
        <v>0</v>
      </c>
      <c r="BP39">
        <f t="shared" si="0"/>
        <v>0</v>
      </c>
      <c r="BQ39">
        <f t="shared" si="1"/>
        <v>0</v>
      </c>
      <c r="BR39">
        <f t="shared" si="2"/>
        <v>0</v>
      </c>
      <c r="BS39" t="s">
        <v>234</v>
      </c>
      <c r="BT39">
        <f>PASTE_LANDINGS_DOC!BR35</f>
        <v>0</v>
      </c>
      <c r="BU39">
        <f>PASTE_LANDINGS_DOC!BS35</f>
        <v>0</v>
      </c>
      <c r="BV39">
        <f>PASTE_LANDINGS_DOC!BT35</f>
        <v>138.369</v>
      </c>
      <c r="BW39">
        <f>PASTE_LANDINGS_DOC!BU35</f>
        <v>0</v>
      </c>
      <c r="BX39" s="31">
        <f>PASTE_LANDINGS_DOC!CV35</f>
        <v>0</v>
      </c>
      <c r="BY39">
        <f>PASTE_LANDINGS_DOC!BV35</f>
        <v>0</v>
      </c>
      <c r="BZ39" s="31">
        <f>PASTE_LANDINGS_DOC!CW35</f>
        <v>0</v>
      </c>
      <c r="CA39">
        <f>PASTE_LANDINGS_DOC!BW35</f>
        <v>0</v>
      </c>
      <c r="CB39">
        <f>PASTE_LANDINGS_DOC!BX35</f>
        <v>0</v>
      </c>
      <c r="CC39">
        <f>PASTE_LANDINGS_DOC!BY35</f>
        <v>0</v>
      </c>
      <c r="CD39">
        <f>PASTE_LANDINGS_DOC!BZ35</f>
        <v>0</v>
      </c>
      <c r="CE39">
        <f>PASTE_LANDINGS_DOC!CA35</f>
        <v>0</v>
      </c>
      <c r="CF39">
        <v>39</v>
      </c>
    </row>
    <row r="40" spans="1:100" x14ac:dyDescent="0.25">
      <c r="A40" s="9" t="s">
        <v>131</v>
      </c>
      <c r="B40">
        <f>PASTE_LANDINGS_DOC!C40</f>
        <v>8236</v>
      </c>
      <c r="C40">
        <f>PASTE_LANDINGS_DOC!D40</f>
        <v>28298.84</v>
      </c>
      <c r="D40">
        <f>PASTE_LANDINGS_DOC!E40</f>
        <v>8205.619999999999</v>
      </c>
      <c r="E40">
        <f>PASTE_LANDINGS_DOC!F40</f>
        <v>9653.2340000000004</v>
      </c>
      <c r="F40">
        <f>PASTE_LANDINGS_DOC!G40</f>
        <v>1798.952</v>
      </c>
      <c r="G40">
        <f>PASTE_LANDINGS_DOC!H40</f>
        <v>242.649</v>
      </c>
      <c r="H40">
        <f>PASTE_LANDINGS_DOC!I40</f>
        <v>1349.5189999999998</v>
      </c>
      <c r="I40">
        <f>PASTE_LANDINGS_DOC!J40</f>
        <v>11230.063999999998</v>
      </c>
      <c r="J40">
        <f>PASTE_LANDINGS_DOC!K40</f>
        <v>0</v>
      </c>
      <c r="K40">
        <f>PASTE_LANDINGS_DOC!L40</f>
        <v>5360.576</v>
      </c>
      <c r="L40">
        <f>PASTE_LANDINGS_DOC!M40</f>
        <v>810.55899999999986</v>
      </c>
      <c r="M40">
        <f>PASTE_LANDINGS_DOC!N40</f>
        <v>397.8189999999999</v>
      </c>
      <c r="N40">
        <f>PASTE_LANDINGS_DOC!O40</f>
        <v>402.98899999999992</v>
      </c>
      <c r="O40">
        <f>PASTE_LANDINGS_DOC!P40</f>
        <v>61.269999999999996</v>
      </c>
      <c r="P40">
        <f>PASTE_LANDINGS_DOC!Q40</f>
        <v>11.599</v>
      </c>
      <c r="Q40">
        <f>PASTE_LANDINGS_DOC!R40</f>
        <v>412.34399999999994</v>
      </c>
      <c r="R40">
        <f>PASTE_LANDINGS_DOC!S40</f>
        <v>205.31700000000001</v>
      </c>
      <c r="S40">
        <f>PASTE_LANDINGS_DOC!T40</f>
        <v>56.119</v>
      </c>
      <c r="T40">
        <f>PASTE_LANDINGS_DOC!U40</f>
        <v>102.979</v>
      </c>
      <c r="U40">
        <f>PASTE_LANDINGS_DOC!V40</f>
        <v>0</v>
      </c>
      <c r="V40">
        <f>PASTE_LANDINGS_DOC!W40</f>
        <v>47.372999999999998</v>
      </c>
      <c r="W40">
        <f>PASTE_LANDINGS_DOC!X40</f>
        <v>742.51800000000003</v>
      </c>
      <c r="X40">
        <f>PASTE_LANDINGS_DOC!Y40</f>
        <v>3275.6089999999999</v>
      </c>
      <c r="Y40">
        <f>PASTE_LANDINGS_DOC!Z40</f>
        <v>1096.9560000000001</v>
      </c>
      <c r="Z40">
        <f>PASTE_LANDINGS_DOC!AA40</f>
        <v>122.72499999999998</v>
      </c>
      <c r="AA40">
        <f>PASTE_LANDINGS_DOC!AB40</f>
        <v>1022.2</v>
      </c>
      <c r="AB40">
        <f>PASTE_LANDINGS_DOC!AC40</f>
        <v>21.66</v>
      </c>
      <c r="AC40">
        <f>PASTE_LANDINGS_DOC!AD40</f>
        <v>2.5409999999999999</v>
      </c>
      <c r="AD40">
        <f>PASTE_LANDINGS_DOC!AE40</f>
        <v>2488.8009999999999</v>
      </c>
      <c r="AE40">
        <f>PASTE_LANDINGS_DOC!AF40</f>
        <v>2675.1259999999997</v>
      </c>
      <c r="AF40">
        <f>PASTE_LANDINGS_DOC!AG40</f>
        <v>10115.905000000001</v>
      </c>
      <c r="AG40">
        <f>PASTE_LANDINGS_DOC!AH40</f>
        <v>475.89099999999996</v>
      </c>
      <c r="AH40">
        <f>PASTE_LANDINGS_DOC!AI40</f>
        <v>5.5460000000000003</v>
      </c>
      <c r="AI40">
        <f>PASTE_LANDINGS_DOC!AJ40</f>
        <v>206.57500000000002</v>
      </c>
      <c r="AJ40">
        <f>PASTE_LANDINGS_DOC!AK40</f>
        <v>708.20999999999992</v>
      </c>
      <c r="AK40">
        <f>PASTE_LANDINGS_DOC!AL40</f>
        <v>364.94700000000006</v>
      </c>
      <c r="AL40">
        <f>PASTE_LANDINGS_DOC!AM40</f>
        <v>0.47399999999999998</v>
      </c>
      <c r="AM40">
        <f>PASTE_LANDINGS_DOC!AN40</f>
        <v>100.393</v>
      </c>
      <c r="AN40">
        <f>PASTE_LANDINGS_DOC!AO40</f>
        <v>19.454999999999998</v>
      </c>
      <c r="AO40">
        <f>PASTE_LANDINGS_DOC!AP40</f>
        <v>143.673</v>
      </c>
      <c r="AP40">
        <f>PASTE_LANDINGS_DOC!AQ40</f>
        <v>0</v>
      </c>
      <c r="AQ40">
        <f>PASTE_LANDINGS_DOC!AR40</f>
        <v>91.03</v>
      </c>
      <c r="AR40">
        <f>PASTE_LANDINGS_DOC!AS40</f>
        <v>2886.57</v>
      </c>
      <c r="AS40">
        <f>PASTE_LANDINGS_DOC!AT40</f>
        <v>157.886</v>
      </c>
      <c r="AT40">
        <f>PASTE_LANDINGS_DOC!AU40</f>
        <v>1046.9479999999999</v>
      </c>
      <c r="AU40">
        <f>PASTE_LANDINGS_DOC!AV40</f>
        <v>47.233999999999995</v>
      </c>
      <c r="AV40">
        <f>PASTE_LANDINGS_DOC!AW40</f>
        <v>0</v>
      </c>
      <c r="AW40">
        <f>PASTE_LANDINGS_DOC!AX40</f>
        <v>22.33</v>
      </c>
      <c r="AX40">
        <f>PASTE_LANDINGS_DOC!AY40</f>
        <v>2695.9459999999999</v>
      </c>
      <c r="AY40">
        <f>PASTE_LANDINGS_DOC!AZ40</f>
        <v>0</v>
      </c>
      <c r="AZ40">
        <f>PASTE_LANDINGS_DOC!BA40</f>
        <v>0</v>
      </c>
      <c r="BA40">
        <f>PASTE_LANDINGS_DOC!BB40</f>
        <v>0</v>
      </c>
      <c r="BB40">
        <f>PASTE_LANDINGS_DOC!BC40</f>
        <v>0</v>
      </c>
      <c r="BC40">
        <f>PASTE_LANDINGS_DOC!BD40</f>
        <v>0</v>
      </c>
      <c r="BD40">
        <f>PASTE_LANDINGS_DOC!BE40</f>
        <v>0</v>
      </c>
      <c r="BE40">
        <f>PASTE_LANDINGS_DOC!BF40</f>
        <v>3.036</v>
      </c>
      <c r="BF40">
        <f>PASTE_LANDINGS_DOC!BG40</f>
        <v>178.36199999999997</v>
      </c>
      <c r="BG40">
        <f>PASTE_LANDINGS_DOC!BH40</f>
        <v>0</v>
      </c>
      <c r="BH40">
        <f>PASTE_LANDINGS_DOC!BI40</f>
        <v>0</v>
      </c>
      <c r="BI40">
        <f>PASTE_LANDINGS_DOC!BJ40</f>
        <v>0</v>
      </c>
      <c r="BJ40">
        <f>PASTE_LANDINGS_DOC!BK40</f>
        <v>0</v>
      </c>
      <c r="BK40">
        <f>PASTE_LANDINGS_DOC!BL40</f>
        <v>0</v>
      </c>
      <c r="BL40">
        <f>PASTE_LANDINGS_DOC!BM40</f>
        <v>0</v>
      </c>
      <c r="BM40">
        <f>PASTE_LANDINGS_DOC!BN40</f>
        <v>321.53499999999997</v>
      </c>
      <c r="BN40">
        <f>PASTE_LANDINGS_DOC!BO40</f>
        <v>954.92700000000002</v>
      </c>
      <c r="BO40">
        <f>PASTE_LANDINGS_DOC!BP40</f>
        <v>8232.0560000000005</v>
      </c>
      <c r="BP40">
        <f t="shared" si="0"/>
        <v>2051.8830000000003</v>
      </c>
      <c r="BQ40">
        <f t="shared" si="1"/>
        <v>815.33299999999986</v>
      </c>
      <c r="BR40">
        <f t="shared" si="2"/>
        <v>261.43600000000004</v>
      </c>
      <c r="BX40" s="31"/>
      <c r="BZ40" s="31"/>
      <c r="CF40">
        <v>40</v>
      </c>
      <c r="CI40">
        <v>0</v>
      </c>
      <c r="CJ40">
        <v>0.12</v>
      </c>
      <c r="CK40">
        <v>9.7799999999999994</v>
      </c>
      <c r="CL40">
        <v>0</v>
      </c>
      <c r="CM40">
        <v>0</v>
      </c>
      <c r="CN40">
        <v>0.17599999999999999</v>
      </c>
      <c r="CO40">
        <v>0</v>
      </c>
      <c r="CP40">
        <v>0</v>
      </c>
      <c r="CQ40">
        <v>0</v>
      </c>
      <c r="CR40">
        <v>0</v>
      </c>
      <c r="CS40">
        <v>0</v>
      </c>
      <c r="CT40">
        <v>0</v>
      </c>
      <c r="CU40">
        <v>0</v>
      </c>
    </row>
    <row r="41" spans="1:100" x14ac:dyDescent="0.25">
      <c r="BX41" s="31"/>
      <c r="BZ41" s="31"/>
      <c r="CF41">
        <v>41</v>
      </c>
    </row>
    <row r="42" spans="1:100" x14ac:dyDescent="0.25">
      <c r="A42">
        <v>1</v>
      </c>
      <c r="B42">
        <v>2</v>
      </c>
      <c r="C42">
        <v>3</v>
      </c>
      <c r="D42">
        <v>4</v>
      </c>
      <c r="E42">
        <v>5</v>
      </c>
      <c r="F42">
        <v>6</v>
      </c>
      <c r="G42">
        <v>7</v>
      </c>
      <c r="H42">
        <v>8</v>
      </c>
      <c r="I42">
        <v>9</v>
      </c>
      <c r="J42">
        <v>10</v>
      </c>
      <c r="K42">
        <v>11</v>
      </c>
      <c r="L42">
        <v>12</v>
      </c>
      <c r="M42">
        <v>13</v>
      </c>
      <c r="N42">
        <v>14</v>
      </c>
      <c r="O42">
        <v>15</v>
      </c>
      <c r="P42">
        <v>16</v>
      </c>
      <c r="Q42">
        <v>17</v>
      </c>
      <c r="R42">
        <v>18</v>
      </c>
      <c r="S42">
        <v>19</v>
      </c>
      <c r="T42">
        <v>20</v>
      </c>
      <c r="U42">
        <v>21</v>
      </c>
      <c r="V42">
        <v>22</v>
      </c>
      <c r="W42">
        <v>23</v>
      </c>
      <c r="X42">
        <v>24</v>
      </c>
      <c r="Y42">
        <v>25</v>
      </c>
      <c r="Z42">
        <v>26</v>
      </c>
      <c r="AA42">
        <v>27</v>
      </c>
      <c r="AB42">
        <v>28</v>
      </c>
      <c r="AC42">
        <v>29</v>
      </c>
      <c r="AD42">
        <v>30</v>
      </c>
      <c r="AE42">
        <v>31</v>
      </c>
      <c r="AF42">
        <v>32</v>
      </c>
      <c r="AG42">
        <v>33</v>
      </c>
      <c r="AH42">
        <v>34</v>
      </c>
      <c r="AI42">
        <v>35</v>
      </c>
      <c r="AJ42">
        <v>36</v>
      </c>
      <c r="AK42">
        <v>37</v>
      </c>
      <c r="AL42">
        <v>38</v>
      </c>
      <c r="AM42">
        <v>39</v>
      </c>
      <c r="AN42">
        <v>40</v>
      </c>
      <c r="AO42">
        <v>41</v>
      </c>
      <c r="AP42">
        <v>42</v>
      </c>
      <c r="AQ42">
        <v>43</v>
      </c>
      <c r="AR42">
        <v>44</v>
      </c>
      <c r="AS42">
        <v>45</v>
      </c>
      <c r="AT42">
        <v>46</v>
      </c>
      <c r="AU42">
        <v>47</v>
      </c>
      <c r="AV42">
        <v>48</v>
      </c>
      <c r="AW42">
        <v>49</v>
      </c>
      <c r="AX42">
        <v>50</v>
      </c>
      <c r="AY42">
        <v>51</v>
      </c>
      <c r="AZ42">
        <v>52</v>
      </c>
      <c r="BA42">
        <v>53</v>
      </c>
      <c r="BB42">
        <v>54</v>
      </c>
      <c r="BC42">
        <v>55</v>
      </c>
      <c r="BD42">
        <v>56</v>
      </c>
      <c r="BE42">
        <v>57</v>
      </c>
      <c r="BF42">
        <v>58</v>
      </c>
      <c r="BG42">
        <v>59</v>
      </c>
      <c r="BH42">
        <v>60</v>
      </c>
      <c r="BI42">
        <v>61</v>
      </c>
      <c r="BJ42">
        <v>62</v>
      </c>
      <c r="BK42">
        <v>63</v>
      </c>
      <c r="BL42">
        <v>64</v>
      </c>
      <c r="BM42">
        <v>65</v>
      </c>
      <c r="BN42">
        <v>66</v>
      </c>
      <c r="BO42">
        <v>67</v>
      </c>
      <c r="BP42">
        <v>68</v>
      </c>
      <c r="BQ42">
        <v>69</v>
      </c>
      <c r="BR42">
        <v>70</v>
      </c>
      <c r="BS42">
        <v>71</v>
      </c>
      <c r="BT42">
        <v>72</v>
      </c>
      <c r="BU42">
        <v>73</v>
      </c>
      <c r="BV42">
        <v>74</v>
      </c>
      <c r="BW42">
        <v>75</v>
      </c>
      <c r="BX42" s="31">
        <v>76</v>
      </c>
      <c r="BY42">
        <v>77</v>
      </c>
      <c r="BZ42" s="31">
        <v>78</v>
      </c>
      <c r="CA42">
        <v>79</v>
      </c>
      <c r="CB42">
        <v>80</v>
      </c>
      <c r="CC42">
        <v>81</v>
      </c>
      <c r="CD42">
        <v>82</v>
      </c>
      <c r="CE42">
        <v>83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ED261-4966-4C50-AD56-B2A6D6F9EEC4}">
  <sheetPr>
    <tabColor theme="8" tint="0.59999389629810485"/>
  </sheetPr>
  <dimension ref="A1:B9"/>
  <sheetViews>
    <sheetView workbookViewId="0">
      <selection activeCell="D13" sqref="D13"/>
    </sheetView>
  </sheetViews>
  <sheetFormatPr defaultRowHeight="15" x14ac:dyDescent="0.25"/>
  <sheetData>
    <row r="1" spans="1:2" ht="15.75" x14ac:dyDescent="0.25">
      <c r="A1" s="19" t="s">
        <v>20</v>
      </c>
    </row>
    <row r="2" spans="1:2" ht="18" x14ac:dyDescent="0.25">
      <c r="A2" s="18" t="s">
        <v>21</v>
      </c>
    </row>
    <row r="3" spans="1:2" ht="18" x14ac:dyDescent="0.25">
      <c r="A3" s="18" t="s">
        <v>22</v>
      </c>
    </row>
    <row r="4" spans="1:2" ht="18" x14ac:dyDescent="0.25">
      <c r="A4" s="18" t="s">
        <v>23</v>
      </c>
    </row>
    <row r="5" spans="1:2" ht="18" x14ac:dyDescent="0.25">
      <c r="A5" s="18" t="s">
        <v>765</v>
      </c>
    </row>
    <row r="6" spans="1:2" ht="18" x14ac:dyDescent="0.25">
      <c r="B6" s="18" t="s">
        <v>817</v>
      </c>
    </row>
    <row r="7" spans="1:2" ht="18" x14ac:dyDescent="0.25">
      <c r="A7" s="18" t="s">
        <v>764</v>
      </c>
    </row>
    <row r="9" spans="1:2" ht="15.75" x14ac:dyDescent="0.25">
      <c r="A9" s="20" t="s">
        <v>24</v>
      </c>
    </row>
  </sheetData>
  <hyperlinks>
    <hyperlink ref="A9" r:id="rId1" xr:uid="{FF3799F9-FE32-4965-9559-102A0D90FF18}"/>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C2CE4-5B0F-471F-83B7-2D2EEC3939E5}">
  <sheetPr>
    <tabColor rgb="FFFF0000"/>
    <pageSetUpPr fitToPage="1"/>
  </sheetPr>
  <dimension ref="A1:V3325"/>
  <sheetViews>
    <sheetView tabSelected="1" zoomScaleNormal="100" workbookViewId="0">
      <pane ySplit="2" topLeftCell="A3" activePane="bottomLeft" state="frozen"/>
      <selection pane="bottomLeft" activeCell="N906" sqref="N906"/>
    </sheetView>
  </sheetViews>
  <sheetFormatPr defaultRowHeight="15" x14ac:dyDescent="0.25"/>
  <cols>
    <col min="1" max="1" width="15.42578125" customWidth="1"/>
    <col min="2" max="2" width="8.5703125" customWidth="1"/>
    <col min="3" max="3" width="38" hidden="1" customWidth="1"/>
    <col min="4" max="4" width="30.42578125" bestFit="1" customWidth="1"/>
    <col min="5" max="5" width="14.42578125" bestFit="1" customWidth="1"/>
    <col min="6" max="6" width="15.5703125" bestFit="1" customWidth="1"/>
    <col min="7" max="7" width="11" customWidth="1"/>
    <col min="8" max="8" width="10.5703125" customWidth="1"/>
    <col min="9" max="9" width="10.42578125" customWidth="1"/>
    <col min="10" max="11" width="13.42578125" bestFit="1" customWidth="1"/>
    <col min="12" max="12" width="16" customWidth="1"/>
    <col min="13" max="13" width="15.5703125" bestFit="1" customWidth="1"/>
    <col min="14" max="15" width="15.5703125" customWidth="1"/>
    <col min="16" max="16" width="13.42578125" bestFit="1" customWidth="1"/>
    <col min="17" max="17" width="11.42578125" style="16" customWidth="1"/>
    <col min="18" max="18" width="12.42578125" style="40" customWidth="1"/>
    <col min="19" max="19" width="14.5703125" bestFit="1" customWidth="1"/>
  </cols>
  <sheetData>
    <row r="1" spans="1:22" ht="15.75" x14ac:dyDescent="0.25">
      <c r="A1" s="29" t="s">
        <v>557</v>
      </c>
      <c r="S1" s="2" t="s">
        <v>74</v>
      </c>
      <c r="T1" s="2" t="s">
        <v>74</v>
      </c>
      <c r="U1" s="2" t="s">
        <v>74</v>
      </c>
      <c r="V1" s="2" t="s">
        <v>74</v>
      </c>
    </row>
    <row r="2" spans="1:22" ht="39" x14ac:dyDescent="0.25">
      <c r="A2" s="17" t="s">
        <v>75</v>
      </c>
      <c r="B2" s="17" t="s">
        <v>76</v>
      </c>
      <c r="C2" s="17" t="s">
        <v>77</v>
      </c>
      <c r="D2" s="17" t="s">
        <v>78</v>
      </c>
      <c r="E2" s="21" t="s">
        <v>79</v>
      </c>
      <c r="F2" s="21" t="s">
        <v>80</v>
      </c>
      <c r="G2" s="21" t="s">
        <v>81</v>
      </c>
      <c r="H2" s="21" t="s">
        <v>82</v>
      </c>
      <c r="I2" s="21" t="s">
        <v>83</v>
      </c>
      <c r="J2" s="22" t="s">
        <v>84</v>
      </c>
      <c r="K2" s="21" t="s">
        <v>85</v>
      </c>
      <c r="L2" s="21" t="s">
        <v>86</v>
      </c>
      <c r="M2" s="21" t="s">
        <v>87</v>
      </c>
      <c r="N2" s="21" t="s">
        <v>562</v>
      </c>
      <c r="O2" s="21" t="s">
        <v>763</v>
      </c>
      <c r="P2" s="22" t="s">
        <v>88</v>
      </c>
      <c r="Q2" s="23" t="s">
        <v>89</v>
      </c>
      <c r="R2" s="39" t="s">
        <v>90</v>
      </c>
      <c r="S2" s="42" t="s">
        <v>91</v>
      </c>
      <c r="T2" s="50" t="s">
        <v>92</v>
      </c>
      <c r="U2" s="2" t="s">
        <v>576</v>
      </c>
      <c r="V2" s="2" t="s">
        <v>735</v>
      </c>
    </row>
    <row r="3" spans="1:22" x14ac:dyDescent="0.25">
      <c r="A3" s="17" t="s">
        <v>28</v>
      </c>
      <c r="B3" s="17" t="s">
        <v>93</v>
      </c>
      <c r="C3" s="17" t="s">
        <v>94</v>
      </c>
      <c r="D3" s="17" t="s">
        <v>95</v>
      </c>
      <c r="E3" s="24">
        <f>IF(U3="SC",SUMIFS(SC!F:F,SC!A:A,MAIN!D3,SC!B:B,MAIN!A3),SUMIFS(Allocations!$H:$H,Allocations!$A:$A,MAIN!$A3,Allocations!$B:$B,MAIN!$D3))</f>
        <v>6573.4</v>
      </c>
      <c r="F3" s="24">
        <f>IF(U3="SC",SUMIFS(SC!J:J,SC!A:A,MAIN!D3,SC!B:B,MAIN!A3),SUMIFS(Allocations!M:M,Allocations!A:A,MAIN!A3,Allocations!B:B,MAIN!D3))</f>
        <v>299.45299999999997</v>
      </c>
      <c r="G3" s="24">
        <f t="shared" ref="G3:G40" si="0">E3+F3</f>
        <v>6872.8529999999992</v>
      </c>
      <c r="H3" s="24">
        <f>IFERROR(VLOOKUP(S3,Swaps_wk!$A$2:$AP$151,HLOOKUP(MAIN!D3,Swaps_wk!$B$2:$AP$151,150,FALSE),FALSE),0)</f>
        <v>0</v>
      </c>
      <c r="I3" s="24">
        <f>SUMIFS(PASTE_DQS_TRACKER!$D:$D,PASTE_DQS_TRACKER!$C:$C,MAIN!$A3,PASTE_DQS_TRACKER!$B:$B,MAIN!$D3)-SUMIFS(PASTE_DQS_TRACKER!$D:$D,PASTE_DQS_TRACKER!$C:$C,MAIN!A3,PASTE_DQS_TRACKER!$E:$E,MAIN!$D3)</f>
        <v>296.8</v>
      </c>
      <c r="J3" s="25">
        <f t="shared" ref="J3:J40" si="1">G3+I3</f>
        <v>7169.6529999999993</v>
      </c>
      <c r="K3" s="24">
        <f>IFERROR(IF(V3="Flex",0,IF(D3=$D$30,VLOOKUP(A3,MMO_o10M_lease!$A$1:$F$51,5,FALSE),IF(D3=$D$26,VLOOKUP(D3,LANDINGS!$A$3:$BR$40,HLOOKUP(A3,LANDINGS!$B$1:$CF$42,42,FALSE),FALSE)-IFERROR(VLOOKUP(A3,MMO_o10M_lease!$A$1:$F$38,5,FALSE),0),VLOOKUP(D3,LANDINGS!$A$3:$CF$40,HLOOKUP(A3,LANDINGS!$B$1:$CF$42,42,FALSE),FALSE)))),0)</f>
        <v>2113.415</v>
      </c>
      <c r="L3" s="24">
        <f>SUMIFS(PASTE_FLEX_TRACKER!$D:$D,PASTE_FLEX_TRACKER!$F:$F,MAIN!$A3,PASTE_FLEX_TRACKER!$B:$B,MAIN!$D3)-SUMIFS(PASTE_FLEX_TRACKER!$D:$D,PASTE_FLEX_TRACKER!$C:$C,MAIN!$A3,PASTE_FLEX_TRACKER!$B:$B,MAIN!$D3)</f>
        <v>0</v>
      </c>
      <c r="M3" s="24">
        <f>IFERROR(-VLOOKUP(D3,SQ!$A$19:$CC$52,HLOOKUP(MAIN!A3,SQ!$B$18:$CC$56,39,FALSE),FALSE),"n/a")</f>
        <v>0</v>
      </c>
      <c r="N3" s="46" t="s">
        <v>563</v>
      </c>
      <c r="O3" s="46">
        <f>SUMIFS(MAN_ADJ!$L:$L,MAN_ADJ!$K:$K,MAIN!$D3,MAN_ADJ!$J:$J,MAIN!$S3)</f>
        <v>0</v>
      </c>
      <c r="P3" s="25">
        <f>SUM(K3:O3)</f>
        <v>2113.415</v>
      </c>
      <c r="Q3" s="28">
        <f t="shared" ref="Q3:Q68" si="2">IFERROR(P3/J3,"n/a")</f>
        <v>0.29477228535328004</v>
      </c>
      <c r="R3" s="38">
        <f t="shared" ref="R3:R34" si="3">J3-P3</f>
        <v>5056.2379999999994</v>
      </c>
      <c r="S3" s="17" t="s">
        <v>28</v>
      </c>
    </row>
    <row r="4" spans="1:22" x14ac:dyDescent="0.25">
      <c r="A4" s="17" t="s">
        <v>28</v>
      </c>
      <c r="B4" s="17" t="s">
        <v>93</v>
      </c>
      <c r="C4" s="17" t="s">
        <v>94</v>
      </c>
      <c r="D4" s="17" t="s">
        <v>96</v>
      </c>
      <c r="E4" s="24">
        <f>IF(U4="SC",SUMIFS(SC!F:F,SC!A:A,MAIN!D4,SC!B:B,MAIN!A4),SUMIFS(Allocations!$H:$H,Allocations!$A:$A,MAIN!$A4,Allocations!$B:$B,MAIN!$D4))</f>
        <v>1376.2040000000002</v>
      </c>
      <c r="F4" s="24">
        <f>IF(U4="SC",SUMIFS(SC!J:J,SC!A:A,MAIN!D4,SC!B:B,MAIN!A4),SUMIFS(Allocations!M:M,Allocations!A:A,MAIN!A4,Allocations!B:B,MAIN!D4))</f>
        <v>91.704999999999998</v>
      </c>
      <c r="G4" s="24">
        <f t="shared" si="0"/>
        <v>1467.9090000000001</v>
      </c>
      <c r="H4" s="24">
        <f>IFERROR(VLOOKUP(S4,Swaps_wk!$A$2:$AP$151,HLOOKUP(MAIN!D4,Swaps_wk!$B$2:$AP$151,150,FALSE),FALSE),0)</f>
        <v>0</v>
      </c>
      <c r="I4" s="24">
        <f>SUMIFS(PASTE_DQS_TRACKER!$D:$D,PASTE_DQS_TRACKER!$C:$C,MAIN!$A4,PASTE_DQS_TRACKER!$B:$B,MAIN!$D4)-SUMIFS(PASTE_DQS_TRACKER!$D:$D,PASTE_DQS_TRACKER!$C:$C,MAIN!A4,PASTE_DQS_TRACKER!$E:$E,MAIN!$D4)</f>
        <v>634.09999999999991</v>
      </c>
      <c r="J4" s="25">
        <f t="shared" si="1"/>
        <v>2102.009</v>
      </c>
      <c r="K4" s="24">
        <f>IFERROR(IF(V4="Flex",0,IF(D4=$D$30,VLOOKUP(A4,MMO_o10M_lease!$A$1:$F$51,5,FALSE),IF(D4=$D$26,VLOOKUP(D4,LANDINGS!$A$3:$BR$40,HLOOKUP(A4,LANDINGS!$B$1:$CF$42,42,FALSE),FALSE)-IFERROR(VLOOKUP(A4,MMO_o10M_lease!$A$1:$F$38,5,FALSE),0),VLOOKUP(D4,LANDINGS!$A$3:$CF$40,HLOOKUP(A4,LANDINGS!$B$1:$CF$42,42,FALSE),FALSE)))),0)</f>
        <v>665.37199999999996</v>
      </c>
      <c r="L4" s="24">
        <f>SUMIFS(PASTE_FLEX_TRACKER!$D:$D,PASTE_FLEX_TRACKER!$F:$F,MAIN!$A4,PASTE_FLEX_TRACKER!$B:$B,MAIN!$D4)-SUMIFS(PASTE_FLEX_TRACKER!$D:$D,PASTE_FLEX_TRACKER!$C:$C,MAIN!$A4,PASTE_FLEX_TRACKER!$B:$B,MAIN!$D4)</f>
        <v>0</v>
      </c>
      <c r="M4" s="24">
        <f>IFERROR(-VLOOKUP(D4,SQ!$A$19:$CC$52,HLOOKUP(MAIN!A4,SQ!$B$18:$CC$56,39,FALSE),FALSE),"n/a")</f>
        <v>-10</v>
      </c>
      <c r="N4" s="46" t="s">
        <v>563</v>
      </c>
      <c r="O4" s="46">
        <f>SUMIFS(MAN_ADJ!$L:$L,MAN_ADJ!$K:$K,MAIN!$D4,MAN_ADJ!$J:$J,MAIN!$S4)</f>
        <v>0</v>
      </c>
      <c r="P4" s="25">
        <f t="shared" ref="P4:P40" si="4">SUM(K4:O4)</f>
        <v>655.37199999999996</v>
      </c>
      <c r="Q4" s="28">
        <f t="shared" si="2"/>
        <v>0.31178363175419321</v>
      </c>
      <c r="R4" s="38">
        <f t="shared" si="3"/>
        <v>1446.6370000000002</v>
      </c>
      <c r="S4" s="17" t="s">
        <v>28</v>
      </c>
    </row>
    <row r="5" spans="1:22" x14ac:dyDescent="0.25">
      <c r="A5" s="17" t="s">
        <v>28</v>
      </c>
      <c r="B5" s="17" t="s">
        <v>93</v>
      </c>
      <c r="C5" s="17" t="s">
        <v>94</v>
      </c>
      <c r="D5" s="17" t="s">
        <v>97</v>
      </c>
      <c r="E5" s="24">
        <f>IF(U5="SC",SUMIFS(SC!F:F,SC!A:A,MAIN!D5,SC!B:B,MAIN!A5),SUMIFS(Allocations!$H:$H,Allocations!$A:$A,MAIN!$A5,Allocations!$B:$B,MAIN!$D5))</f>
        <v>1048</v>
      </c>
      <c r="F5" s="24">
        <f>IF(U5="SC",SUMIFS(SC!J:J,SC!A:A,MAIN!D5,SC!B:B,MAIN!A5),SUMIFS(Allocations!M:M,Allocations!A:A,MAIN!A5,Allocations!B:B,MAIN!D5))</f>
        <v>62.015999999999998</v>
      </c>
      <c r="G5" s="24">
        <f t="shared" si="0"/>
        <v>1110.0160000000001</v>
      </c>
      <c r="H5" s="24">
        <f>IFERROR(VLOOKUP(S5,Swaps_wk!$A$2:$AP$151,HLOOKUP(MAIN!D5,Swaps_wk!$B$2:$AP$151,150,FALSE),FALSE),0)</f>
        <v>0</v>
      </c>
      <c r="I5" s="24">
        <f>SUMIFS(PASTE_DQS_TRACKER!$D:$D,PASTE_DQS_TRACKER!$C:$C,MAIN!$A5,PASTE_DQS_TRACKER!$B:$B,MAIN!$D5)-SUMIFS(PASTE_DQS_TRACKER!$D:$D,PASTE_DQS_TRACKER!$C:$C,MAIN!A5,PASTE_DQS_TRACKER!$E:$E,MAIN!$D5)</f>
        <v>121.6</v>
      </c>
      <c r="J5" s="25">
        <f t="shared" si="1"/>
        <v>1231.616</v>
      </c>
      <c r="K5" s="24">
        <f>IFERROR(IF(V5="Flex",0,IF(D5=$D$30,VLOOKUP(A5,MMO_o10M_lease!$A$1:$F$51,5,FALSE),IF(D5=$D$26,VLOOKUP(D5,LANDINGS!$A$3:$BR$40,HLOOKUP(A5,LANDINGS!$B$1:$CF$42,42,FALSE),FALSE)-IFERROR(VLOOKUP(A5,MMO_o10M_lease!$A$1:$F$38,5,FALSE),0),VLOOKUP(D5,LANDINGS!$A$3:$CF$40,HLOOKUP(A5,LANDINGS!$B$1:$CF$42,42,FALSE),FALSE)))),0)</f>
        <v>516.75299999999993</v>
      </c>
      <c r="L5" s="24">
        <f>SUMIFS(PASTE_FLEX_TRACKER!$D:$D,PASTE_FLEX_TRACKER!$F:$F,MAIN!$A5,PASTE_FLEX_TRACKER!$B:$B,MAIN!$D5)-SUMIFS(PASTE_FLEX_TRACKER!$D:$D,PASTE_FLEX_TRACKER!$C:$C,MAIN!$A5,PASTE_FLEX_TRACKER!$B:$B,MAIN!$D5)</f>
        <v>0</v>
      </c>
      <c r="M5" s="24">
        <f>IFERROR(-VLOOKUP(D5,SQ!$A$19:$CC$52,HLOOKUP(MAIN!A5,SQ!$B$18:$CC$56,39,FALSE),FALSE),"n/a")</f>
        <v>0</v>
      </c>
      <c r="N5" s="46" t="s">
        <v>563</v>
      </c>
      <c r="O5" s="46">
        <f>SUMIFS(MAN_ADJ!$L:$L,MAN_ADJ!$K:$K,MAIN!$D5,MAN_ADJ!$J:$J,MAIN!$S5)</f>
        <v>0</v>
      </c>
      <c r="P5" s="25">
        <f t="shared" si="4"/>
        <v>516.75299999999993</v>
      </c>
      <c r="Q5" s="28">
        <f t="shared" si="2"/>
        <v>0.41957314617543123</v>
      </c>
      <c r="R5" s="38">
        <f t="shared" si="3"/>
        <v>714.86300000000006</v>
      </c>
      <c r="S5" s="17" t="s">
        <v>28</v>
      </c>
    </row>
    <row r="6" spans="1:22" x14ac:dyDescent="0.25">
      <c r="A6" s="17" t="s">
        <v>28</v>
      </c>
      <c r="B6" s="17" t="s">
        <v>93</v>
      </c>
      <c r="C6" s="17" t="s">
        <v>94</v>
      </c>
      <c r="D6" s="17" t="s">
        <v>98</v>
      </c>
      <c r="E6" s="24">
        <f>IF(U6="SC",SUMIFS(SC!F:F,SC!A:A,MAIN!D6,SC!B:B,MAIN!A6),SUMIFS(Allocations!$H:$H,Allocations!$A:$A,MAIN!$A6,Allocations!$B:$B,MAIN!$D6))</f>
        <v>4090.835</v>
      </c>
      <c r="F6" s="24">
        <f>IF(U6="SC",SUMIFS(SC!J:J,SC!A:A,MAIN!D6,SC!B:B,MAIN!A6),SUMIFS(Allocations!M:M,Allocations!A:A,MAIN!A6,Allocations!B:B,MAIN!D6))</f>
        <v>124.654</v>
      </c>
      <c r="G6" s="24">
        <f t="shared" si="0"/>
        <v>4215.4889999999996</v>
      </c>
      <c r="H6" s="24">
        <f>IFERROR(VLOOKUP(S6,Swaps_wk!$A$2:$AP$151,HLOOKUP(MAIN!D6,Swaps_wk!$B$2:$AP$151,150,FALSE),FALSE),0)</f>
        <v>0</v>
      </c>
      <c r="I6" s="24">
        <f>SUMIFS(PASTE_DQS_TRACKER!$D:$D,PASTE_DQS_TRACKER!$C:$C,MAIN!$A6,PASTE_DQS_TRACKER!$B:$B,MAIN!$D6)-SUMIFS(PASTE_DQS_TRACKER!$D:$D,PASTE_DQS_TRACKER!$C:$C,MAIN!A6,PASTE_DQS_TRACKER!$E:$E,MAIN!$D6)</f>
        <v>102.89999999999999</v>
      </c>
      <c r="J6" s="25">
        <f t="shared" si="1"/>
        <v>4318.3889999999992</v>
      </c>
      <c r="K6" s="24">
        <f>IFERROR(IF(V6="Flex",0,IF(D6=$D$30,VLOOKUP(A6,MMO_o10M_lease!$A$1:$F$51,5,FALSE),IF(D6=$D$26,VLOOKUP(D6,LANDINGS!$A$3:$BR$40,HLOOKUP(A6,LANDINGS!$B$1:$CF$42,42,FALSE),FALSE)-IFERROR(VLOOKUP(A6,MMO_o10M_lease!$A$1:$F$38,5,FALSE),0),VLOOKUP(D6,LANDINGS!$A$3:$CF$40,HLOOKUP(A6,LANDINGS!$B$1:$CF$42,42,FALSE),FALSE)))),0)</f>
        <v>1035.4929999999999</v>
      </c>
      <c r="L6" s="24">
        <f>SUMIFS(PASTE_FLEX_TRACKER!$D:$D,PASTE_FLEX_TRACKER!$F:$F,MAIN!$A6,PASTE_FLEX_TRACKER!$B:$B,MAIN!$D6)-SUMIFS(PASTE_FLEX_TRACKER!$D:$D,PASTE_FLEX_TRACKER!$C:$C,MAIN!$A6,PASTE_FLEX_TRACKER!$B:$B,MAIN!$D6)</f>
        <v>0</v>
      </c>
      <c r="M6" s="24">
        <f>IFERROR(-VLOOKUP(D6,SQ!$A$19:$CC$52,HLOOKUP(MAIN!A6,SQ!$B$18:$CC$56,39,FALSE),FALSE),"n/a")</f>
        <v>0</v>
      </c>
      <c r="N6" s="46" t="s">
        <v>563</v>
      </c>
      <c r="O6" s="46">
        <f>SUMIFS(MAN_ADJ!$L:$L,MAN_ADJ!$K:$K,MAIN!$D6,MAN_ADJ!$J:$J,MAIN!$S6)</f>
        <v>0</v>
      </c>
      <c r="P6" s="25">
        <f t="shared" si="4"/>
        <v>1035.4929999999999</v>
      </c>
      <c r="Q6" s="28">
        <f t="shared" si="2"/>
        <v>0.23978687422555034</v>
      </c>
      <c r="R6" s="38">
        <f t="shared" si="3"/>
        <v>3282.8959999999993</v>
      </c>
      <c r="S6" s="17" t="s">
        <v>28</v>
      </c>
    </row>
    <row r="7" spans="1:22" x14ac:dyDescent="0.25">
      <c r="A7" s="17" t="s">
        <v>28</v>
      </c>
      <c r="B7" s="17" t="s">
        <v>93</v>
      </c>
      <c r="C7" s="17" t="s">
        <v>94</v>
      </c>
      <c r="D7" s="17" t="s">
        <v>99</v>
      </c>
      <c r="E7" s="24">
        <f>IF(U7="SC",SUMIFS(SC!F:F,SC!A:A,MAIN!D7,SC!B:B,MAIN!A7),SUMIFS(Allocations!$H:$H,Allocations!$A:$A,MAIN!$A7,Allocations!$B:$B,MAIN!$D7))</f>
        <v>144.006</v>
      </c>
      <c r="F7" s="24">
        <f>IF(U7="SC",SUMIFS(SC!J:J,SC!A:A,MAIN!D7,SC!B:B,MAIN!A7),SUMIFS(Allocations!M:M,Allocations!A:A,MAIN!A7,Allocations!B:B,MAIN!D7))</f>
        <v>-0.1</v>
      </c>
      <c r="G7" s="24">
        <f t="shared" si="0"/>
        <v>143.90600000000001</v>
      </c>
      <c r="H7" s="24">
        <f>IFERROR(VLOOKUP(S7,Swaps_wk!$A$2:$AP$151,HLOOKUP(MAIN!D7,Swaps_wk!$B$2:$AP$151,150,FALSE),FALSE),0)</f>
        <v>-15</v>
      </c>
      <c r="I7" s="24">
        <f>SUMIFS(PASTE_DQS_TRACKER!$D:$D,PASTE_DQS_TRACKER!$C:$C,MAIN!$A7,PASTE_DQS_TRACKER!$B:$B,MAIN!$D7)-SUMIFS(PASTE_DQS_TRACKER!$D:$D,PASTE_DQS_TRACKER!$C:$C,MAIN!A7,PASTE_DQS_TRACKER!$E:$E,MAIN!$D7)</f>
        <v>-46</v>
      </c>
      <c r="J7" s="25">
        <f t="shared" si="1"/>
        <v>97.906000000000006</v>
      </c>
      <c r="K7" s="24">
        <f>IFERROR(IF(V7="Flex",0,IF(D7=$D$30,VLOOKUP(A7,MMO_o10M_lease!$A$1:$F$51,5,FALSE),IF(D7=$D$26,VLOOKUP(D7,LANDINGS!$A$3:$BR$40,HLOOKUP(A7,LANDINGS!$B$1:$CF$42,42,FALSE),FALSE)-IFERROR(VLOOKUP(A7,MMO_o10M_lease!$A$1:$F$38,5,FALSE),0),VLOOKUP(D7,LANDINGS!$A$3:$CF$40,HLOOKUP(A7,LANDINGS!$B$1:$CF$42,42,FALSE),FALSE)))),0)</f>
        <v>40.266000000000005</v>
      </c>
      <c r="L7" s="24">
        <f>SUMIFS(PASTE_FLEX_TRACKER!$D:$D,PASTE_FLEX_TRACKER!$F:$F,MAIN!$A7,PASTE_FLEX_TRACKER!$B:$B,MAIN!$D7)-SUMIFS(PASTE_FLEX_TRACKER!$D:$D,PASTE_FLEX_TRACKER!$C:$C,MAIN!$A7,PASTE_FLEX_TRACKER!$B:$B,MAIN!$D7)</f>
        <v>0</v>
      </c>
      <c r="M7" s="24">
        <f>IFERROR(-VLOOKUP(D7,SQ!$A$19:$CC$52,HLOOKUP(MAIN!A7,SQ!$B$18:$CC$56,39,FALSE),FALSE),"n/a")</f>
        <v>0</v>
      </c>
      <c r="N7" s="46" t="s">
        <v>563</v>
      </c>
      <c r="O7" s="46">
        <f>SUMIFS(MAN_ADJ!$L:$L,MAN_ADJ!$K:$K,MAIN!$D7,MAN_ADJ!$J:$J,MAIN!$S7)</f>
        <v>0</v>
      </c>
      <c r="P7" s="25">
        <f t="shared" si="4"/>
        <v>40.266000000000005</v>
      </c>
      <c r="Q7" s="28">
        <f t="shared" si="2"/>
        <v>0.41127203644311894</v>
      </c>
      <c r="R7" s="38">
        <f t="shared" si="3"/>
        <v>57.64</v>
      </c>
      <c r="S7" s="17" t="s">
        <v>28</v>
      </c>
    </row>
    <row r="8" spans="1:22" x14ac:dyDescent="0.25">
      <c r="A8" s="17" t="s">
        <v>28</v>
      </c>
      <c r="B8" s="17" t="s">
        <v>93</v>
      </c>
      <c r="C8" s="17" t="s">
        <v>94</v>
      </c>
      <c r="D8" s="17" t="s">
        <v>100</v>
      </c>
      <c r="E8" s="24">
        <f>IF(U8="SC",SUMIFS(SC!F:F,SC!A:A,MAIN!D8,SC!B:B,MAIN!A8),SUMIFS(Allocations!$H:$H,Allocations!$A:$A,MAIN!$A8,Allocations!$B:$B,MAIN!$D8))</f>
        <v>129.75</v>
      </c>
      <c r="F8" s="24">
        <f>IF(U8="SC",SUMIFS(SC!J:J,SC!A:A,MAIN!D8,SC!B:B,MAIN!A8),SUMIFS(Allocations!M:M,Allocations!A:A,MAIN!A8,Allocations!B:B,MAIN!D8))</f>
        <v>0.57099999999999995</v>
      </c>
      <c r="G8" s="24">
        <f t="shared" si="0"/>
        <v>130.321</v>
      </c>
      <c r="H8" s="24">
        <f>IFERROR(VLOOKUP(S8,Swaps_wk!$A$2:$AP$151,HLOOKUP(MAIN!D8,Swaps_wk!$B$2:$AP$151,150,FALSE),FALSE),0)</f>
        <v>0</v>
      </c>
      <c r="I8" s="24">
        <f>SUMIFS(PASTE_DQS_TRACKER!$D:$D,PASTE_DQS_TRACKER!$C:$C,MAIN!$A8,PASTE_DQS_TRACKER!$B:$B,MAIN!$D8)-SUMIFS(PASTE_DQS_TRACKER!$D:$D,PASTE_DQS_TRACKER!$C:$C,MAIN!A8,PASTE_DQS_TRACKER!$E:$E,MAIN!$D8)</f>
        <v>-92</v>
      </c>
      <c r="J8" s="25">
        <f t="shared" si="1"/>
        <v>38.320999999999998</v>
      </c>
      <c r="K8" s="24">
        <f>IFERROR(IF(V8="Flex",0,IF(D8=$D$30,VLOOKUP(A8,MMO_o10M_lease!$A$1:$F$51,5,FALSE),IF(D8=$D$26,VLOOKUP(D8,LANDINGS!$A$3:$BR$40,HLOOKUP(A8,LANDINGS!$B$1:$CF$42,42,FALSE),FALSE)-IFERROR(VLOOKUP(A8,MMO_o10M_lease!$A$1:$F$38,5,FALSE),0),VLOOKUP(D8,LANDINGS!$A$3:$CF$40,HLOOKUP(A8,LANDINGS!$B$1:$CF$42,42,FALSE),FALSE)))),0)</f>
        <v>1.494</v>
      </c>
      <c r="L8" s="24">
        <f>SUMIFS(PASTE_FLEX_TRACKER!$D:$D,PASTE_FLEX_TRACKER!$F:$F,MAIN!$A8,PASTE_FLEX_TRACKER!$B:$B,MAIN!$D8)-SUMIFS(PASTE_FLEX_TRACKER!$D:$D,PASTE_FLEX_TRACKER!$C:$C,MAIN!$A8,PASTE_FLEX_TRACKER!$B:$B,MAIN!$D8)</f>
        <v>0</v>
      </c>
      <c r="M8" s="24">
        <f>IFERROR(-VLOOKUP(D8,SQ!$A$19:$CC$52,HLOOKUP(MAIN!A8,SQ!$B$18:$CC$56,39,FALSE),FALSE),"n/a")</f>
        <v>0</v>
      </c>
      <c r="N8" s="46" t="s">
        <v>563</v>
      </c>
      <c r="O8" s="46">
        <f>SUMIFS(MAN_ADJ!$L:$L,MAN_ADJ!$K:$K,MAIN!$D8,MAN_ADJ!$J:$J,MAIN!$S8)</f>
        <v>0</v>
      </c>
      <c r="P8" s="25">
        <f t="shared" si="4"/>
        <v>1.494</v>
      </c>
      <c r="Q8" s="28">
        <f t="shared" si="2"/>
        <v>3.8986456512095195E-2</v>
      </c>
      <c r="R8" s="38">
        <f t="shared" si="3"/>
        <v>36.826999999999998</v>
      </c>
      <c r="S8" s="17" t="s">
        <v>28</v>
      </c>
    </row>
    <row r="9" spans="1:22" x14ac:dyDescent="0.25">
      <c r="A9" s="17" t="s">
        <v>28</v>
      </c>
      <c r="B9" s="17" t="s">
        <v>93</v>
      </c>
      <c r="C9" s="17" t="s">
        <v>94</v>
      </c>
      <c r="D9" s="17" t="s">
        <v>101</v>
      </c>
      <c r="E9" s="24">
        <f>IF(U9="SC",SUMIFS(SC!F:F,SC!A:A,MAIN!D9,SC!B:B,MAIN!A9),SUMIFS(Allocations!$H:$H,Allocations!$A:$A,MAIN!$A9,Allocations!$B:$B,MAIN!$D9))</f>
        <v>90.100000000000009</v>
      </c>
      <c r="F9" s="24">
        <f>IF(U9="SC",SUMIFS(SC!J:J,SC!A:A,MAIN!D9,SC!B:B,MAIN!A9),SUMIFS(Allocations!M:M,Allocations!A:A,MAIN!A9,Allocations!B:B,MAIN!D9))</f>
        <v>0.217</v>
      </c>
      <c r="G9" s="24">
        <f t="shared" si="0"/>
        <v>90.317000000000007</v>
      </c>
      <c r="H9" s="24">
        <f>IFERROR(VLOOKUP(S9,Swaps_wk!$A$2:$AP$151,HLOOKUP(MAIN!D9,Swaps_wk!$B$2:$AP$151,150,FALSE),FALSE),0)</f>
        <v>0</v>
      </c>
      <c r="I9" s="24">
        <f>SUMIFS(PASTE_DQS_TRACKER!$D:$D,PASTE_DQS_TRACKER!$C:$C,MAIN!$A9,PASTE_DQS_TRACKER!$B:$B,MAIN!$D9)-SUMIFS(PASTE_DQS_TRACKER!$D:$D,PASTE_DQS_TRACKER!$C:$C,MAIN!A9,PASTE_DQS_TRACKER!$E:$E,MAIN!$D9)</f>
        <v>-86.8</v>
      </c>
      <c r="J9" s="25">
        <f t="shared" si="1"/>
        <v>3.5170000000000101</v>
      </c>
      <c r="K9" s="24">
        <f>IFERROR(IF(V9="Flex",0,IF(D9=$D$30,VLOOKUP(A9,MMO_o10M_lease!$A$1:$F$51,5,FALSE),IF(D9=$D$26,VLOOKUP(D9,LANDINGS!$A$3:$BR$40,HLOOKUP(A9,LANDINGS!$B$1:$CF$42,42,FALSE),FALSE)-IFERROR(VLOOKUP(A9,MMO_o10M_lease!$A$1:$F$38,5,FALSE),0),VLOOKUP(D9,LANDINGS!$A$3:$CF$40,HLOOKUP(A9,LANDINGS!$B$1:$CF$42,42,FALSE),FALSE)))),0)</f>
        <v>0</v>
      </c>
      <c r="L9" s="24">
        <f>SUMIFS(PASTE_FLEX_TRACKER!$D:$D,PASTE_FLEX_TRACKER!$F:$F,MAIN!$A9,PASTE_FLEX_TRACKER!$B:$B,MAIN!$D9)-SUMIFS(PASTE_FLEX_TRACKER!$D:$D,PASTE_FLEX_TRACKER!$C:$C,MAIN!$A9,PASTE_FLEX_TRACKER!$B:$B,MAIN!$D9)</f>
        <v>0</v>
      </c>
      <c r="M9" s="24">
        <f>IFERROR(-VLOOKUP(D9,SQ!$A$19:$CC$52,HLOOKUP(MAIN!A9,SQ!$B$18:$CC$56,39,FALSE),FALSE),"n/a")</f>
        <v>0</v>
      </c>
      <c r="N9" s="46" t="s">
        <v>563</v>
      </c>
      <c r="O9" s="46">
        <f>SUMIFS(MAN_ADJ!$L:$L,MAN_ADJ!$K:$K,MAIN!$D9,MAN_ADJ!$J:$J,MAIN!$S9)</f>
        <v>0</v>
      </c>
      <c r="P9" s="25">
        <f t="shared" si="4"/>
        <v>0</v>
      </c>
      <c r="Q9" s="28">
        <f t="shared" si="2"/>
        <v>0</v>
      </c>
      <c r="R9" s="38">
        <f t="shared" si="3"/>
        <v>3.5170000000000101</v>
      </c>
      <c r="S9" s="17" t="s">
        <v>28</v>
      </c>
    </row>
    <row r="10" spans="1:22" x14ac:dyDescent="0.25">
      <c r="A10" s="17" t="s">
        <v>28</v>
      </c>
      <c r="B10" s="17" t="s">
        <v>93</v>
      </c>
      <c r="C10" s="17" t="s">
        <v>94</v>
      </c>
      <c r="D10" s="17" t="s">
        <v>102</v>
      </c>
      <c r="E10" s="24">
        <f>IF(U10="SC",SUMIFS(SC!F:F,SC!A:A,MAIN!D10,SC!B:B,MAIN!A10),SUMIFS(Allocations!$H:$H,Allocations!$A:$A,MAIN!$A10,Allocations!$B:$B,MAIN!$D10))</f>
        <v>161</v>
      </c>
      <c r="F10" s="24">
        <f>IF(U10="SC",SUMIFS(SC!J:J,SC!A:A,MAIN!D10,SC!B:B,MAIN!A10),SUMIFS(Allocations!M:M,Allocations!A:A,MAIN!A10,Allocations!B:B,MAIN!D10))</f>
        <v>4.7210000000000001</v>
      </c>
      <c r="G10" s="24">
        <f t="shared" si="0"/>
        <v>165.721</v>
      </c>
      <c r="H10" s="24">
        <f>IFERROR(VLOOKUP(S10,Swaps_wk!$A$2:$AP$151,HLOOKUP(MAIN!D10,Swaps_wk!$B$2:$AP$151,150,FALSE),FALSE),0)</f>
        <v>0</v>
      </c>
      <c r="I10" s="24">
        <f>SUMIFS(PASTE_DQS_TRACKER!$D:$D,PASTE_DQS_TRACKER!$C:$C,MAIN!$A10,PASTE_DQS_TRACKER!$B:$B,MAIN!$D10)-SUMIFS(PASTE_DQS_TRACKER!$D:$D,PASTE_DQS_TRACKER!$C:$C,MAIN!A10,PASTE_DQS_TRACKER!$E:$E,MAIN!$D10)</f>
        <v>4</v>
      </c>
      <c r="J10" s="25">
        <f t="shared" si="1"/>
        <v>169.721</v>
      </c>
      <c r="K10" s="24">
        <f>IFERROR(IF(V10="Flex",0,IF(D10=$D$30,VLOOKUP(A10,MMO_o10M_lease!$A$1:$F$51,5,FALSE),IF(D10=$D$26,VLOOKUP(D10,LANDINGS!$A$3:$BR$40,HLOOKUP(A10,LANDINGS!$B$1:$CF$42,42,FALSE),FALSE)-IFERROR(VLOOKUP(A10,MMO_o10M_lease!$A$1:$F$38,5,FALSE),0),VLOOKUP(D10,LANDINGS!$A$3:$CF$40,HLOOKUP(A10,LANDINGS!$B$1:$CF$42,42,FALSE),FALSE)))),0)</f>
        <v>169.702</v>
      </c>
      <c r="L10" s="24">
        <f>SUMIFS(PASTE_FLEX_TRACKER!$D:$D,PASTE_FLEX_TRACKER!$F:$F,MAIN!$A10,PASTE_FLEX_TRACKER!$B:$B,MAIN!$D10)-SUMIFS(PASTE_FLEX_TRACKER!$D:$D,PASTE_FLEX_TRACKER!$C:$C,MAIN!$A10,PASTE_FLEX_TRACKER!$B:$B,MAIN!$D10)</f>
        <v>0</v>
      </c>
      <c r="M10" s="24">
        <f>IFERROR(-VLOOKUP(D10,SQ!$A$19:$CC$52,HLOOKUP(MAIN!A10,SQ!$B$18:$CC$56,39,FALSE),FALSE),"n/a")</f>
        <v>0</v>
      </c>
      <c r="N10" s="46" t="s">
        <v>563</v>
      </c>
      <c r="O10" s="46">
        <f>SUMIFS(MAN_ADJ!$L:$L,MAN_ADJ!$K:$K,MAIN!$D10,MAN_ADJ!$J:$J,MAIN!$S10)</f>
        <v>0</v>
      </c>
      <c r="P10" s="25">
        <f t="shared" si="4"/>
        <v>169.702</v>
      </c>
      <c r="Q10" s="28">
        <f t="shared" si="2"/>
        <v>0.99988805156698346</v>
      </c>
      <c r="R10" s="38">
        <f t="shared" si="3"/>
        <v>1.9000000000005457E-2</v>
      </c>
      <c r="S10" s="17" t="s">
        <v>28</v>
      </c>
    </row>
    <row r="11" spans="1:22" x14ac:dyDescent="0.25">
      <c r="A11" s="17" t="s">
        <v>28</v>
      </c>
      <c r="B11" s="17" t="s">
        <v>93</v>
      </c>
      <c r="C11" s="17" t="s">
        <v>94</v>
      </c>
      <c r="D11" s="17" t="s">
        <v>103</v>
      </c>
      <c r="E11" s="24">
        <f>IF(U11="SC",SUMIFS(SC!F:F,SC!A:A,MAIN!D11,SC!B:B,MAIN!A11),SUMIFS(Allocations!$H:$H,Allocations!$A:$A,MAIN!$A11,Allocations!$B:$B,MAIN!$D11))</f>
        <v>0</v>
      </c>
      <c r="F11" s="24">
        <f>IF(U11="SC",SUMIFS(SC!J:J,SC!A:A,MAIN!D11,SC!B:B,MAIN!A11),SUMIFS(Allocations!M:M,Allocations!A:A,MAIN!A11,Allocations!B:B,MAIN!D11))</f>
        <v>0</v>
      </c>
      <c r="G11" s="24">
        <f t="shared" si="0"/>
        <v>0</v>
      </c>
      <c r="H11" s="24">
        <f>IFERROR(VLOOKUP(S11,Swaps_wk!$A$2:$AP$151,HLOOKUP(MAIN!D11,Swaps_wk!$B$2:$AP$151,150,FALSE),FALSE),0)</f>
        <v>0</v>
      </c>
      <c r="I11" s="24">
        <f>SUMIFS(PASTE_DQS_TRACKER!$D:$D,PASTE_DQS_TRACKER!$C:$C,MAIN!$A11,PASTE_DQS_TRACKER!$B:$B,MAIN!$D11)-SUMIFS(PASTE_DQS_TRACKER!$D:$D,PASTE_DQS_TRACKER!$C:$C,MAIN!A11,PASTE_DQS_TRACKER!$E:$E,MAIN!$D11)</f>
        <v>0</v>
      </c>
      <c r="J11" s="25">
        <f t="shared" si="1"/>
        <v>0</v>
      </c>
      <c r="K11" s="24">
        <f>IFERROR(IF(V11="Flex",0,IF(D11=$D$30,VLOOKUP(A11,MMO_o10M_lease!$A$1:$F$51,5,FALSE),IF(D11=$D$26,VLOOKUP(D11,LANDINGS!$A$3:$BR$40,HLOOKUP(A11,LANDINGS!$B$1:$CF$42,42,FALSE),FALSE)-IFERROR(VLOOKUP(A11,MMO_o10M_lease!$A$1:$F$38,5,FALSE),0),VLOOKUP(D11,LANDINGS!$A$3:$CF$40,HLOOKUP(A11,LANDINGS!$B$1:$CF$42,42,FALSE),FALSE)))),0)</f>
        <v>0</v>
      </c>
      <c r="L11" s="24">
        <f>SUMIFS(PASTE_FLEX_TRACKER!$D:$D,PASTE_FLEX_TRACKER!$F:$F,MAIN!$A11,PASTE_FLEX_TRACKER!$B:$B,MAIN!$D11)-SUMIFS(PASTE_FLEX_TRACKER!$D:$D,PASTE_FLEX_TRACKER!$C:$C,MAIN!$A11,PASTE_FLEX_TRACKER!$B:$B,MAIN!$D11)</f>
        <v>0</v>
      </c>
      <c r="M11" s="24">
        <f>IFERROR(-VLOOKUP(D11,SQ!$A$19:$CC$52,HLOOKUP(MAIN!A11,SQ!$B$18:$CC$56,39,FALSE),FALSE),"n/a")</f>
        <v>0</v>
      </c>
      <c r="N11" s="46" t="s">
        <v>563</v>
      </c>
      <c r="O11" s="46">
        <f>SUMIFS(MAN_ADJ!$L:$L,MAN_ADJ!$K:$K,MAIN!$D11,MAN_ADJ!$J:$J,MAIN!$S11)</f>
        <v>0</v>
      </c>
      <c r="P11" s="25">
        <f t="shared" si="4"/>
        <v>0</v>
      </c>
      <c r="Q11" s="28" t="str">
        <f t="shared" si="2"/>
        <v>n/a</v>
      </c>
      <c r="R11" s="38">
        <f t="shared" si="3"/>
        <v>0</v>
      </c>
      <c r="S11" s="17" t="s">
        <v>28</v>
      </c>
    </row>
    <row r="12" spans="1:22" x14ac:dyDescent="0.25">
      <c r="A12" s="17" t="s">
        <v>28</v>
      </c>
      <c r="B12" s="17" t="s">
        <v>93</v>
      </c>
      <c r="C12" s="17" t="s">
        <v>94</v>
      </c>
      <c r="D12" s="17" t="s">
        <v>104</v>
      </c>
      <c r="E12" s="24">
        <f>IF(U12="SC",SUMIFS(SC!F:F,SC!A:A,MAIN!D12,SC!B:B,MAIN!A12),SUMIFS(Allocations!$H:$H,Allocations!$A:$A,MAIN!$A12,Allocations!$B:$B,MAIN!$D12))</f>
        <v>411.6</v>
      </c>
      <c r="F12" s="24">
        <f>IF(U12="SC",SUMIFS(SC!J:J,SC!A:A,MAIN!D12,SC!B:B,MAIN!A12),SUMIFS(Allocations!M:M,Allocations!A:A,MAIN!A12,Allocations!B:B,MAIN!D12))</f>
        <v>1.6870000000000001</v>
      </c>
      <c r="G12" s="24">
        <f t="shared" si="0"/>
        <v>413.28700000000003</v>
      </c>
      <c r="H12" s="24">
        <f>IFERROR(VLOOKUP(S12,Swaps_wk!$A$2:$AP$151,HLOOKUP(MAIN!D12,Swaps_wk!$B$2:$AP$151,150,FALSE),FALSE),0)</f>
        <v>0</v>
      </c>
      <c r="I12" s="24">
        <f>SUMIFS(PASTE_DQS_TRACKER!$D:$D,PASTE_DQS_TRACKER!$C:$C,MAIN!$A12,PASTE_DQS_TRACKER!$B:$B,MAIN!$D12)-SUMIFS(PASTE_DQS_TRACKER!$D:$D,PASTE_DQS_TRACKER!$C:$C,MAIN!A12,PASTE_DQS_TRACKER!$E:$E,MAIN!$D12)</f>
        <v>-10</v>
      </c>
      <c r="J12" s="25">
        <f t="shared" si="1"/>
        <v>403.28700000000003</v>
      </c>
      <c r="K12" s="24">
        <f>IFERROR(IF(V12="Flex",0,IF(D12=$D$30,VLOOKUP(A12,MMO_o10M_lease!$A$1:$F$51,5,FALSE),IF(D12=$D$26,VLOOKUP(D12,LANDINGS!$A$3:$BR$40,HLOOKUP(A12,LANDINGS!$B$1:$CF$42,42,FALSE),FALSE)-IFERROR(VLOOKUP(A12,MMO_o10M_lease!$A$1:$F$38,5,FALSE),0),VLOOKUP(D12,LANDINGS!$A$3:$CF$40,HLOOKUP(A12,LANDINGS!$B$1:$CF$42,42,FALSE),FALSE)))),0)</f>
        <v>11.961</v>
      </c>
      <c r="L12" s="24">
        <f>SUMIFS(PASTE_FLEX_TRACKER!$D:$D,PASTE_FLEX_TRACKER!$F:$F,MAIN!$A12,PASTE_FLEX_TRACKER!$B:$B,MAIN!$D12)-SUMIFS(PASTE_FLEX_TRACKER!$D:$D,PASTE_FLEX_TRACKER!$C:$C,MAIN!$A12,PASTE_FLEX_TRACKER!$B:$B,MAIN!$D12)</f>
        <v>0</v>
      </c>
      <c r="M12" s="24">
        <f>IFERROR(-VLOOKUP(D12,SQ!$A$19:$CC$52,HLOOKUP(MAIN!A12,SQ!$B$18:$CC$56,39,FALSE),FALSE),"n/a")</f>
        <v>0</v>
      </c>
      <c r="N12" s="46" t="s">
        <v>563</v>
      </c>
      <c r="O12" s="46">
        <f>SUMIFS(MAN_ADJ!$L:$L,MAN_ADJ!$K:$K,MAIN!$D12,MAN_ADJ!$J:$J,MAIN!$S12)</f>
        <v>0</v>
      </c>
      <c r="P12" s="25">
        <f t="shared" si="4"/>
        <v>11.961</v>
      </c>
      <c r="Q12" s="28">
        <f t="shared" si="2"/>
        <v>2.9658778983701433E-2</v>
      </c>
      <c r="R12" s="38">
        <f t="shared" si="3"/>
        <v>391.32600000000002</v>
      </c>
      <c r="S12" s="17" t="s">
        <v>28</v>
      </c>
    </row>
    <row r="13" spans="1:22" x14ac:dyDescent="0.25">
      <c r="A13" s="17" t="s">
        <v>28</v>
      </c>
      <c r="B13" s="17" t="s">
        <v>93</v>
      </c>
      <c r="C13" s="17" t="s">
        <v>94</v>
      </c>
      <c r="D13" s="17" t="s">
        <v>105</v>
      </c>
      <c r="E13" s="24">
        <f>IF(U13="SC",SUMIFS(SC!F:F,SC!A:A,MAIN!D13,SC!B:B,MAIN!A13),SUMIFS(Allocations!$H:$H,Allocations!$A:$A,MAIN!$A13,Allocations!$B:$B,MAIN!$D13))</f>
        <v>318.10399999999998</v>
      </c>
      <c r="F13" s="24">
        <f>IF(U13="SC",SUMIFS(SC!J:J,SC!A:A,MAIN!D13,SC!B:B,MAIN!A13),SUMIFS(Allocations!M:M,Allocations!A:A,MAIN!A13,Allocations!B:B,MAIN!D13))</f>
        <v>9.6839999999999993</v>
      </c>
      <c r="G13" s="24">
        <f t="shared" si="0"/>
        <v>327.78800000000001</v>
      </c>
      <c r="H13" s="24">
        <f>IFERROR(VLOOKUP(S13,Swaps_wk!$A$2:$AP$151,HLOOKUP(MAIN!D13,Swaps_wk!$B$2:$AP$151,150,FALSE),FALSE),0)</f>
        <v>15</v>
      </c>
      <c r="I13" s="24">
        <f>SUMIFS(PASTE_DQS_TRACKER!$D:$D,PASTE_DQS_TRACKER!$C:$C,MAIN!$A13,PASTE_DQS_TRACKER!$B:$B,MAIN!$D13)-SUMIFS(PASTE_DQS_TRACKER!$D:$D,PASTE_DQS_TRACKER!$C:$C,MAIN!A13,PASTE_DQS_TRACKER!$E:$E,MAIN!$D13)</f>
        <v>-48.5</v>
      </c>
      <c r="J13" s="25">
        <f t="shared" si="1"/>
        <v>279.28800000000001</v>
      </c>
      <c r="K13" s="24">
        <f>IFERROR(IF(V13="Flex",0,IF(D13=$D$30,VLOOKUP(A13,MMO_o10M_lease!$A$1:$F$51,5,FALSE),IF(D13=$D$26,VLOOKUP(D13,LANDINGS!$A$3:$BR$40,HLOOKUP(A13,LANDINGS!$B$1:$CF$42,42,FALSE),FALSE)-IFERROR(VLOOKUP(A13,MMO_o10M_lease!$A$1:$F$38,5,FALSE),0),VLOOKUP(D13,LANDINGS!$A$3:$CF$40,HLOOKUP(A13,LANDINGS!$B$1:$CF$42,42,FALSE),FALSE)))),0)</f>
        <v>110.01</v>
      </c>
      <c r="L13" s="24">
        <f>SUMIFS(PASTE_FLEX_TRACKER!$D:$D,PASTE_FLEX_TRACKER!$F:$F,MAIN!$A13,PASTE_FLEX_TRACKER!$B:$B,MAIN!$D13)-SUMIFS(PASTE_FLEX_TRACKER!$D:$D,PASTE_FLEX_TRACKER!$C:$C,MAIN!$A13,PASTE_FLEX_TRACKER!$B:$B,MAIN!$D13)</f>
        <v>0</v>
      </c>
      <c r="M13" s="24">
        <f>IFERROR(-VLOOKUP(D13,SQ!$A$19:$CC$52,HLOOKUP(MAIN!A13,SQ!$B$18:$CC$56,39,FALSE),FALSE),"n/a")</f>
        <v>0</v>
      </c>
      <c r="N13" s="46" t="s">
        <v>563</v>
      </c>
      <c r="O13" s="46">
        <f>SUMIFS(MAN_ADJ!$L:$L,MAN_ADJ!$K:$K,MAIN!$D13,MAN_ADJ!$J:$J,MAIN!$S13)</f>
        <v>0</v>
      </c>
      <c r="P13" s="25">
        <f t="shared" si="4"/>
        <v>110.01</v>
      </c>
      <c r="Q13" s="28">
        <f t="shared" si="2"/>
        <v>0.39389447452092463</v>
      </c>
      <c r="R13" s="38">
        <f t="shared" si="3"/>
        <v>169.27800000000002</v>
      </c>
      <c r="S13" s="17" t="s">
        <v>28</v>
      </c>
    </row>
    <row r="14" spans="1:22" x14ac:dyDescent="0.25">
      <c r="A14" s="17" t="s">
        <v>28</v>
      </c>
      <c r="B14" s="17" t="s">
        <v>93</v>
      </c>
      <c r="C14" s="17" t="s">
        <v>94</v>
      </c>
      <c r="D14" s="17" t="s">
        <v>106</v>
      </c>
      <c r="E14" s="24">
        <f>IF(U14="SC",SUMIFS(SC!F:F,SC!A:A,MAIN!D14,SC!B:B,MAIN!A14),SUMIFS(Allocations!$H:$H,Allocations!$A:$A,MAIN!$A14,Allocations!$B:$B,MAIN!$D14))</f>
        <v>1653.3820000000001</v>
      </c>
      <c r="F14" s="24">
        <f>IF(U14="SC",SUMIFS(SC!J:J,SC!A:A,MAIN!D14,SC!B:B,MAIN!A14),SUMIFS(Allocations!M:M,Allocations!A:A,MAIN!A14,Allocations!B:B,MAIN!D14))</f>
        <v>32.292000000000002</v>
      </c>
      <c r="G14" s="24">
        <f t="shared" si="0"/>
        <v>1685.674</v>
      </c>
      <c r="H14" s="24">
        <f>IFERROR(VLOOKUP(S14,Swaps_wk!$A$2:$AP$151,HLOOKUP(MAIN!D14,Swaps_wk!$B$2:$AP$151,150,FALSE),FALSE),0)</f>
        <v>0</v>
      </c>
      <c r="I14" s="24">
        <f>SUMIFS(PASTE_DQS_TRACKER!$D:$D,PASTE_DQS_TRACKER!$C:$C,MAIN!$A14,PASTE_DQS_TRACKER!$B:$B,MAIN!$D14)-SUMIFS(PASTE_DQS_TRACKER!$D:$D,PASTE_DQS_TRACKER!$C:$C,MAIN!A14,PASTE_DQS_TRACKER!$E:$E,MAIN!$D14)</f>
        <v>-380.7</v>
      </c>
      <c r="J14" s="25">
        <f t="shared" si="1"/>
        <v>1304.9739999999999</v>
      </c>
      <c r="K14" s="24">
        <f>IFERROR(IF(V14="Flex",0,IF(D14=$D$30,VLOOKUP(A14,MMO_o10M_lease!$A$1:$F$51,5,FALSE),IF(D14=$D$26,VLOOKUP(D14,LANDINGS!$A$3:$BR$40,HLOOKUP(A14,LANDINGS!$B$1:$CF$42,42,FALSE),FALSE)-IFERROR(VLOOKUP(A14,MMO_o10M_lease!$A$1:$F$38,5,FALSE),0),VLOOKUP(D14,LANDINGS!$A$3:$CF$40,HLOOKUP(A14,LANDINGS!$B$1:$CF$42,42,FALSE),FALSE)))),0)</f>
        <v>419.02100000000002</v>
      </c>
      <c r="L14" s="24">
        <f>SUMIFS(PASTE_FLEX_TRACKER!$D:$D,PASTE_FLEX_TRACKER!$F:$F,MAIN!$A14,PASTE_FLEX_TRACKER!$B:$B,MAIN!$D14)-SUMIFS(PASTE_FLEX_TRACKER!$D:$D,PASTE_FLEX_TRACKER!$C:$C,MAIN!$A14,PASTE_FLEX_TRACKER!$B:$B,MAIN!$D14)</f>
        <v>0</v>
      </c>
      <c r="M14" s="24">
        <f>IFERROR(-VLOOKUP(D14,SQ!$A$19:$CC$52,HLOOKUP(MAIN!A14,SQ!$B$18:$CC$56,39,FALSE),FALSE),"n/a")</f>
        <v>0</v>
      </c>
      <c r="N14" s="46" t="s">
        <v>563</v>
      </c>
      <c r="O14" s="46">
        <f>SUMIFS(MAN_ADJ!$L:$L,MAN_ADJ!$K:$K,MAIN!$D14,MAN_ADJ!$J:$J,MAIN!$S14)</f>
        <v>0</v>
      </c>
      <c r="P14" s="25">
        <f t="shared" si="4"/>
        <v>419.02100000000002</v>
      </c>
      <c r="Q14" s="28">
        <f t="shared" si="2"/>
        <v>0.32109528618960992</v>
      </c>
      <c r="R14" s="38">
        <f t="shared" si="3"/>
        <v>885.95299999999997</v>
      </c>
      <c r="S14" s="17" t="s">
        <v>28</v>
      </c>
    </row>
    <row r="15" spans="1:22" x14ac:dyDescent="0.25">
      <c r="A15" s="17" t="s">
        <v>28</v>
      </c>
      <c r="B15" s="17" t="s">
        <v>93</v>
      </c>
      <c r="C15" s="17" t="s">
        <v>94</v>
      </c>
      <c r="D15" s="17" t="s">
        <v>107</v>
      </c>
      <c r="E15" s="24">
        <f>IF(U15="SC",SUMIFS(SC!F:F,SC!A:A,MAIN!D15,SC!B:B,MAIN!A15),SUMIFS(Allocations!$H:$H,Allocations!$A:$A,MAIN!$A15,Allocations!$B:$B,MAIN!$D15))</f>
        <v>232.596</v>
      </c>
      <c r="F15" s="24">
        <f>IF(U15="SC",SUMIFS(SC!J:J,SC!A:A,MAIN!D15,SC!B:B,MAIN!A15),SUMIFS(Allocations!M:M,Allocations!A:A,MAIN!A15,Allocations!B:B,MAIN!D15))</f>
        <v>2.1579999999999999</v>
      </c>
      <c r="G15" s="24">
        <f t="shared" si="0"/>
        <v>234.75399999999999</v>
      </c>
      <c r="H15" s="24">
        <f>IFERROR(VLOOKUP(S15,Swaps_wk!$A$2:$AP$151,HLOOKUP(MAIN!D15,Swaps_wk!$B$2:$AP$151,150,FALSE),FALSE),0)</f>
        <v>0</v>
      </c>
      <c r="I15" s="24">
        <f>SUMIFS(PASTE_DQS_TRACKER!$D:$D,PASTE_DQS_TRACKER!$C:$C,MAIN!$A15,PASTE_DQS_TRACKER!$B:$B,MAIN!$D15)-SUMIFS(PASTE_DQS_TRACKER!$D:$D,PASTE_DQS_TRACKER!$C:$C,MAIN!A15,PASTE_DQS_TRACKER!$E:$E,MAIN!$D15)</f>
        <v>-180.2</v>
      </c>
      <c r="J15" s="25">
        <f t="shared" si="1"/>
        <v>54.554000000000002</v>
      </c>
      <c r="K15" s="24">
        <f>IFERROR(IF(V15="Flex",0,IF(D15=$D$30,VLOOKUP(A15,MMO_o10M_lease!$A$1:$F$51,5,FALSE),IF(D15=$D$26,VLOOKUP(D15,LANDINGS!$A$3:$BR$40,HLOOKUP(A15,LANDINGS!$B$1:$CF$42,42,FALSE),FALSE)-IFERROR(VLOOKUP(A15,MMO_o10M_lease!$A$1:$F$38,5,FALSE),0),VLOOKUP(D15,LANDINGS!$A$3:$CF$40,HLOOKUP(A15,LANDINGS!$B$1:$CF$42,42,FALSE),FALSE)))),0)</f>
        <v>8.64</v>
      </c>
      <c r="L15" s="24">
        <f>SUMIFS(PASTE_FLEX_TRACKER!$D:$D,PASTE_FLEX_TRACKER!$F:$F,MAIN!$A15,PASTE_FLEX_TRACKER!$B:$B,MAIN!$D15)-SUMIFS(PASTE_FLEX_TRACKER!$D:$D,PASTE_FLEX_TRACKER!$C:$C,MAIN!$A15,PASTE_FLEX_TRACKER!$B:$B,MAIN!$D15)</f>
        <v>0</v>
      </c>
      <c r="M15" s="24">
        <f>IFERROR(-VLOOKUP(D15,SQ!$A$19:$CC$52,HLOOKUP(MAIN!A15,SQ!$B$18:$CC$56,39,FALSE),FALSE),"n/a")</f>
        <v>0</v>
      </c>
      <c r="N15" s="46" t="s">
        <v>563</v>
      </c>
      <c r="O15" s="46">
        <f>SUMIFS(MAN_ADJ!$L:$L,MAN_ADJ!$K:$K,MAIN!$D15,MAN_ADJ!$J:$J,MAIN!$S15)</f>
        <v>0</v>
      </c>
      <c r="P15" s="25">
        <f t="shared" si="4"/>
        <v>8.64</v>
      </c>
      <c r="Q15" s="28">
        <f t="shared" si="2"/>
        <v>0.15837518788723101</v>
      </c>
      <c r="R15" s="38">
        <f t="shared" si="3"/>
        <v>45.914000000000001</v>
      </c>
      <c r="S15" s="17" t="s">
        <v>28</v>
      </c>
    </row>
    <row r="16" spans="1:22" x14ac:dyDescent="0.25">
      <c r="A16" s="17" t="s">
        <v>28</v>
      </c>
      <c r="B16" s="17" t="s">
        <v>93</v>
      </c>
      <c r="C16" s="17" t="s">
        <v>94</v>
      </c>
      <c r="D16" s="17" t="s">
        <v>108</v>
      </c>
      <c r="E16" s="24">
        <f>IF(U16="SC",SUMIFS(SC!F:F,SC!A:A,MAIN!D16,SC!B:B,MAIN!A16),SUMIFS(Allocations!$H:$H,Allocations!$A:$A,MAIN!$A16,Allocations!$B:$B,MAIN!$D16))</f>
        <v>21.614999999999998</v>
      </c>
      <c r="F16" s="24">
        <f>IF(U16="SC",SUMIFS(SC!J:J,SC!A:A,MAIN!D16,SC!B:B,MAIN!A16),SUMIFS(Allocations!M:M,Allocations!A:A,MAIN!A16,Allocations!B:B,MAIN!D16))</f>
        <v>5.3120000000000003</v>
      </c>
      <c r="G16" s="24">
        <f t="shared" si="0"/>
        <v>26.927</v>
      </c>
      <c r="H16" s="24">
        <f>IFERROR(VLOOKUP(S16,Swaps_wk!$A$2:$AP$151,HLOOKUP(MAIN!D16,Swaps_wk!$B$2:$AP$151,150,FALSE),FALSE),0)</f>
        <v>0</v>
      </c>
      <c r="I16" s="24">
        <f>SUMIFS(PASTE_DQS_TRACKER!$D:$D,PASTE_DQS_TRACKER!$C:$C,MAIN!$A16,PASTE_DQS_TRACKER!$B:$B,MAIN!$D16)-SUMIFS(PASTE_DQS_TRACKER!$D:$D,PASTE_DQS_TRACKER!$C:$C,MAIN!A16,PASTE_DQS_TRACKER!$E:$E,MAIN!$D16)</f>
        <v>25</v>
      </c>
      <c r="J16" s="25">
        <f t="shared" si="1"/>
        <v>51.927</v>
      </c>
      <c r="K16" s="24">
        <f>IFERROR(IF(V16="Flex",0,IF(D16=$D$30,VLOOKUP(A16,MMO_o10M_lease!$A$1:$F$51,5,FALSE),IF(D16=$D$26,VLOOKUP(D16,LANDINGS!$A$3:$BR$40,HLOOKUP(A16,LANDINGS!$B$1:$CF$42,42,FALSE),FALSE)-IFERROR(VLOOKUP(A16,MMO_o10M_lease!$A$1:$F$38,5,FALSE),0),VLOOKUP(D16,LANDINGS!$A$3:$CF$40,HLOOKUP(A16,LANDINGS!$B$1:$CF$42,42,FALSE),FALSE)))),0)</f>
        <v>27.082999999999998</v>
      </c>
      <c r="L16" s="24">
        <f>SUMIFS(PASTE_FLEX_TRACKER!$D:$D,PASTE_FLEX_TRACKER!$F:$F,MAIN!$A16,PASTE_FLEX_TRACKER!$B:$B,MAIN!$D16)-SUMIFS(PASTE_FLEX_TRACKER!$D:$D,PASTE_FLEX_TRACKER!$C:$C,MAIN!$A16,PASTE_FLEX_TRACKER!$B:$B,MAIN!$D16)</f>
        <v>0</v>
      </c>
      <c r="M16" s="24">
        <f>IFERROR(-VLOOKUP(D16,SQ!$A$19:$CC$52,HLOOKUP(MAIN!A16,SQ!$B$18:$CC$56,39,FALSE),FALSE),"n/a")</f>
        <v>0</v>
      </c>
      <c r="N16" s="46" t="s">
        <v>563</v>
      </c>
      <c r="O16" s="46">
        <f>SUMIFS(MAN_ADJ!$L:$L,MAN_ADJ!$K:$K,MAIN!$D16,MAN_ADJ!$J:$J,MAIN!$S16)</f>
        <v>0</v>
      </c>
      <c r="P16" s="25">
        <f t="shared" si="4"/>
        <v>27.082999999999998</v>
      </c>
      <c r="Q16" s="28">
        <f t="shared" si="2"/>
        <v>0.52155911183006909</v>
      </c>
      <c r="R16" s="38">
        <f t="shared" si="3"/>
        <v>24.844000000000001</v>
      </c>
      <c r="S16" s="17" t="s">
        <v>28</v>
      </c>
    </row>
    <row r="17" spans="1:19" x14ac:dyDescent="0.25">
      <c r="A17" s="17" t="s">
        <v>28</v>
      </c>
      <c r="B17" s="17" t="s">
        <v>93</v>
      </c>
      <c r="C17" s="17" t="s">
        <v>94</v>
      </c>
      <c r="D17" s="17" t="s">
        <v>109</v>
      </c>
      <c r="E17" s="24">
        <f>IF(U17="SC",SUMIFS(SC!F:F,SC!A:A,MAIN!D17,SC!B:B,MAIN!A17),SUMIFS(Allocations!$H:$H,Allocations!$A:$A,MAIN!$A17,Allocations!$B:$B,MAIN!$D17))</f>
        <v>221.762</v>
      </c>
      <c r="F17" s="24">
        <f>IF(U17="SC",SUMIFS(SC!J:J,SC!A:A,MAIN!D17,SC!B:B,MAIN!A17),SUMIFS(Allocations!M:M,Allocations!A:A,MAIN!A17,Allocations!B:B,MAIN!D17))</f>
        <v>7.5490000000000004</v>
      </c>
      <c r="G17" s="24">
        <f t="shared" si="0"/>
        <v>229.31100000000001</v>
      </c>
      <c r="H17" s="24">
        <f>IFERROR(VLOOKUP(S17,Swaps_wk!$A$2:$AP$151,HLOOKUP(MAIN!D17,Swaps_wk!$B$2:$AP$151,150,FALSE),FALSE),0)</f>
        <v>0</v>
      </c>
      <c r="I17" s="24">
        <f>SUMIFS(PASTE_DQS_TRACKER!$D:$D,PASTE_DQS_TRACKER!$C:$C,MAIN!$A17,PASTE_DQS_TRACKER!$B:$B,MAIN!$D17)-SUMIFS(PASTE_DQS_TRACKER!$D:$D,PASTE_DQS_TRACKER!$C:$C,MAIN!A17,PASTE_DQS_TRACKER!$E:$E,MAIN!$D17)</f>
        <v>72.600000000000009</v>
      </c>
      <c r="J17" s="25">
        <f t="shared" si="1"/>
        <v>301.911</v>
      </c>
      <c r="K17" s="24">
        <f>IFERROR(IF(V17="Flex",0,IF(D17=$D$30,VLOOKUP(A17,MMO_o10M_lease!$A$1:$F$51,5,FALSE),IF(D17=$D$26,VLOOKUP(D17,LANDINGS!$A$3:$BR$40,HLOOKUP(A17,LANDINGS!$B$1:$CF$42,42,FALSE),FALSE)-IFERROR(VLOOKUP(A17,MMO_o10M_lease!$A$1:$F$38,5,FALSE),0),VLOOKUP(D17,LANDINGS!$A$3:$CF$40,HLOOKUP(A17,LANDINGS!$B$1:$CF$42,42,FALSE),FALSE)))),0)</f>
        <v>126.71999999999998</v>
      </c>
      <c r="L17" s="24">
        <f>SUMIFS(PASTE_FLEX_TRACKER!$D:$D,PASTE_FLEX_TRACKER!$F:$F,MAIN!$A17,PASTE_FLEX_TRACKER!$B:$B,MAIN!$D17)-SUMIFS(PASTE_FLEX_TRACKER!$D:$D,PASTE_FLEX_TRACKER!$C:$C,MAIN!$A17,PASTE_FLEX_TRACKER!$B:$B,MAIN!$D17)</f>
        <v>0</v>
      </c>
      <c r="M17" s="24">
        <f>IFERROR(-VLOOKUP(D17,SQ!$A$19:$CC$52,HLOOKUP(MAIN!A17,SQ!$B$18:$CC$56,39,FALSE),FALSE),"n/a")</f>
        <v>0</v>
      </c>
      <c r="N17" s="46" t="s">
        <v>563</v>
      </c>
      <c r="O17" s="46">
        <f>SUMIFS(MAN_ADJ!$L:$L,MAN_ADJ!$K:$K,MAIN!$D17,MAN_ADJ!$J:$J,MAIN!$S17)</f>
        <v>0</v>
      </c>
      <c r="P17" s="25">
        <f t="shared" si="4"/>
        <v>126.71999999999998</v>
      </c>
      <c r="Q17" s="28">
        <f t="shared" si="2"/>
        <v>0.4197263431938551</v>
      </c>
      <c r="R17" s="38">
        <f t="shared" si="3"/>
        <v>175.19100000000003</v>
      </c>
      <c r="S17" s="17" t="s">
        <v>28</v>
      </c>
    </row>
    <row r="18" spans="1:19" x14ac:dyDescent="0.25">
      <c r="A18" s="17" t="s">
        <v>28</v>
      </c>
      <c r="B18" s="17" t="s">
        <v>93</v>
      </c>
      <c r="C18" s="17" t="s">
        <v>94</v>
      </c>
      <c r="D18" s="17" t="s">
        <v>110</v>
      </c>
      <c r="E18" s="24">
        <f>IF(U18="SC",SUMIFS(SC!F:F,SC!A:A,MAIN!D18,SC!B:B,MAIN!A18),SUMIFS(Allocations!$H:$H,Allocations!$A:$A,MAIN!$A18,Allocations!$B:$B,MAIN!$D18))</f>
        <v>60.78</v>
      </c>
      <c r="F18" s="24">
        <f>IF(U18="SC",SUMIFS(SC!J:J,SC!A:A,MAIN!D18,SC!B:B,MAIN!A18),SUMIFS(Allocations!M:M,Allocations!A:A,MAIN!A18,Allocations!B:B,MAIN!D18))</f>
        <v>0.12</v>
      </c>
      <c r="G18" s="24">
        <f t="shared" si="0"/>
        <v>60.9</v>
      </c>
      <c r="H18" s="24">
        <f>IFERROR(VLOOKUP(S18,Swaps_wk!$A$2:$AP$151,HLOOKUP(MAIN!D18,Swaps_wk!$B$2:$AP$151,150,FALSE),FALSE),0)</f>
        <v>0</v>
      </c>
      <c r="I18" s="24">
        <f>SUMIFS(PASTE_DQS_TRACKER!$D:$D,PASTE_DQS_TRACKER!$C:$C,MAIN!$A18,PASTE_DQS_TRACKER!$B:$B,MAIN!$D18)-SUMIFS(PASTE_DQS_TRACKER!$D:$D,PASTE_DQS_TRACKER!$C:$C,MAIN!A18,PASTE_DQS_TRACKER!$E:$E,MAIN!$D18)</f>
        <v>-47.2</v>
      </c>
      <c r="J18" s="25">
        <f t="shared" si="1"/>
        <v>13.699999999999996</v>
      </c>
      <c r="K18" s="24">
        <f>IFERROR(IF(V18="Flex",0,IF(D18=$D$30,VLOOKUP(A18,MMO_o10M_lease!$A$1:$F$51,5,FALSE),IF(D18=$D$26,VLOOKUP(D18,LANDINGS!$A$3:$BR$40,HLOOKUP(A18,LANDINGS!$B$1:$CF$42,42,FALSE),FALSE)-IFERROR(VLOOKUP(A18,MMO_o10M_lease!$A$1:$F$38,5,FALSE),0),VLOOKUP(D18,LANDINGS!$A$3:$CF$40,HLOOKUP(A18,LANDINGS!$B$1:$CF$42,42,FALSE),FALSE)))),0)</f>
        <v>1.6419999999999999</v>
      </c>
      <c r="L18" s="24">
        <f>SUMIFS(PASTE_FLEX_TRACKER!$D:$D,PASTE_FLEX_TRACKER!$F:$F,MAIN!$A18,PASTE_FLEX_TRACKER!$B:$B,MAIN!$D18)-SUMIFS(PASTE_FLEX_TRACKER!$D:$D,PASTE_FLEX_TRACKER!$C:$C,MAIN!$A18,PASTE_FLEX_TRACKER!$B:$B,MAIN!$D18)</f>
        <v>0</v>
      </c>
      <c r="M18" s="24">
        <f>IFERROR(-VLOOKUP(D18,SQ!$A$19:$CC$52,HLOOKUP(MAIN!A18,SQ!$B$18:$CC$56,39,FALSE),FALSE),"n/a")</f>
        <v>0</v>
      </c>
      <c r="N18" s="46" t="s">
        <v>563</v>
      </c>
      <c r="O18" s="46">
        <f>SUMIFS(MAN_ADJ!$L:$L,MAN_ADJ!$K:$K,MAIN!$D18,MAN_ADJ!$J:$J,MAIN!$S18)</f>
        <v>0</v>
      </c>
      <c r="P18" s="25">
        <f t="shared" si="4"/>
        <v>1.6419999999999999</v>
      </c>
      <c r="Q18" s="28">
        <f t="shared" si="2"/>
        <v>0.11985401459854017</v>
      </c>
      <c r="R18" s="38">
        <f t="shared" si="3"/>
        <v>12.057999999999996</v>
      </c>
      <c r="S18" s="17" t="s">
        <v>28</v>
      </c>
    </row>
    <row r="19" spans="1:19" x14ac:dyDescent="0.25">
      <c r="A19" s="17" t="s">
        <v>28</v>
      </c>
      <c r="B19" s="17" t="s">
        <v>93</v>
      </c>
      <c r="C19" s="17" t="s">
        <v>94</v>
      </c>
      <c r="D19" s="17" t="s">
        <v>111</v>
      </c>
      <c r="E19" s="24">
        <f>IF(U19="SC",SUMIFS(SC!F:F,SC!A:A,MAIN!D19,SC!B:B,MAIN!A19),SUMIFS(Allocations!$H:$H,Allocations!$A:$A,MAIN!$A19,Allocations!$B:$B,MAIN!$D19))</f>
        <v>545.92100000000005</v>
      </c>
      <c r="F19" s="24">
        <f>IF(U19="SC",SUMIFS(SC!J:J,SC!A:A,MAIN!D19,SC!B:B,MAIN!A19),SUMIFS(Allocations!M:M,Allocations!A:A,MAIN!A19,Allocations!B:B,MAIN!D19))</f>
        <v>0.30199999999999999</v>
      </c>
      <c r="G19" s="24">
        <f t="shared" si="0"/>
        <v>546.22300000000007</v>
      </c>
      <c r="H19" s="24">
        <f>IFERROR(VLOOKUP(S19,Swaps_wk!$A$2:$AP$151,HLOOKUP(MAIN!D19,Swaps_wk!$B$2:$AP$151,150,FALSE),FALSE),0)</f>
        <v>0</v>
      </c>
      <c r="I19" s="24">
        <f>SUMIFS(PASTE_DQS_TRACKER!$D:$D,PASTE_DQS_TRACKER!$C:$C,MAIN!$A19,PASTE_DQS_TRACKER!$B:$B,MAIN!$D19)-SUMIFS(PASTE_DQS_TRACKER!$D:$D,PASTE_DQS_TRACKER!$C:$C,MAIN!A19,PASTE_DQS_TRACKER!$E:$E,MAIN!$D19)</f>
        <v>-374.49999999999994</v>
      </c>
      <c r="J19" s="25">
        <f t="shared" si="1"/>
        <v>171.72300000000013</v>
      </c>
      <c r="K19" s="24">
        <f>IFERROR(IF(V19="Flex",0,IF(D19=$D$30,VLOOKUP(A19,MMO_o10M_lease!$A$1:$F$51,5,FALSE),IF(D19=$D$26,VLOOKUP(D19,LANDINGS!$A$3:$BR$40,HLOOKUP(A19,LANDINGS!$B$1:$CF$42,42,FALSE),FALSE)-IFERROR(VLOOKUP(A19,MMO_o10M_lease!$A$1:$F$38,5,FALSE),0),VLOOKUP(D19,LANDINGS!$A$3:$CF$40,HLOOKUP(A19,LANDINGS!$B$1:$CF$42,42,FALSE),FALSE)))),0)</f>
        <v>4.1260000000000003</v>
      </c>
      <c r="L19" s="24">
        <f>SUMIFS(PASTE_FLEX_TRACKER!$D:$D,PASTE_FLEX_TRACKER!$F:$F,MAIN!$A19,PASTE_FLEX_TRACKER!$B:$B,MAIN!$D19)-SUMIFS(PASTE_FLEX_TRACKER!$D:$D,PASTE_FLEX_TRACKER!$C:$C,MAIN!$A19,PASTE_FLEX_TRACKER!$B:$B,MAIN!$D19)</f>
        <v>0</v>
      </c>
      <c r="M19" s="24">
        <f>IFERROR(-VLOOKUP(D19,SQ!$A$19:$CC$52,HLOOKUP(MAIN!A19,SQ!$B$18:$CC$56,39,FALSE),FALSE),"n/a")</f>
        <v>0</v>
      </c>
      <c r="N19" s="46" t="s">
        <v>563</v>
      </c>
      <c r="O19" s="46">
        <f>SUMIFS(MAN_ADJ!$L:$L,MAN_ADJ!$K:$K,MAIN!$D19,MAN_ADJ!$J:$J,MAIN!$S19)</f>
        <v>0</v>
      </c>
      <c r="P19" s="25">
        <f t="shared" si="4"/>
        <v>4.1260000000000003</v>
      </c>
      <c r="Q19" s="28">
        <f t="shared" si="2"/>
        <v>2.402706684602527E-2</v>
      </c>
      <c r="R19" s="38">
        <f t="shared" si="3"/>
        <v>167.59700000000012</v>
      </c>
      <c r="S19" s="17" t="s">
        <v>28</v>
      </c>
    </row>
    <row r="20" spans="1:19" x14ac:dyDescent="0.25">
      <c r="A20" s="17" t="s">
        <v>28</v>
      </c>
      <c r="B20" s="17" t="s">
        <v>93</v>
      </c>
      <c r="C20" s="17" t="s">
        <v>94</v>
      </c>
      <c r="D20" s="17" t="s">
        <v>112</v>
      </c>
      <c r="E20" s="24">
        <f>IF(U20="SC",SUMIFS(SC!F:F,SC!A:A,MAIN!D20,SC!B:B,MAIN!A20),SUMIFS(Allocations!$H:$H,Allocations!$A:$A,MAIN!$A20,Allocations!$B:$B,MAIN!$D20))</f>
        <v>14.405000000000001</v>
      </c>
      <c r="F20" s="24">
        <f>IF(U20="SC",SUMIFS(SC!J:J,SC!A:A,MAIN!D20,SC!B:B,MAIN!A20),SUMIFS(Allocations!M:M,Allocations!A:A,MAIN!A20,Allocations!B:B,MAIN!D20))</f>
        <v>4.0000000000000001E-3</v>
      </c>
      <c r="G20" s="24">
        <f t="shared" si="0"/>
        <v>14.409000000000001</v>
      </c>
      <c r="H20" s="24">
        <f>IFERROR(VLOOKUP(S20,Swaps_wk!$A$2:$AP$151,HLOOKUP(MAIN!D20,Swaps_wk!$B$2:$AP$151,150,FALSE),FALSE),0)</f>
        <v>0</v>
      </c>
      <c r="I20" s="24">
        <f>SUMIFS(PASTE_DQS_TRACKER!$D:$D,PASTE_DQS_TRACKER!$C:$C,MAIN!$A20,PASTE_DQS_TRACKER!$B:$B,MAIN!$D20)-SUMIFS(PASTE_DQS_TRACKER!$D:$D,PASTE_DQS_TRACKER!$C:$C,MAIN!A20,PASTE_DQS_TRACKER!$E:$E,MAIN!$D20)</f>
        <v>-1.4000000000000004</v>
      </c>
      <c r="J20" s="25">
        <f t="shared" si="1"/>
        <v>13.009</v>
      </c>
      <c r="K20" s="24">
        <f>IFERROR(IF(V20="Flex",0,IF(D20=$D$30,VLOOKUP(A20,MMO_o10M_lease!$A$1:$F$51,5,FALSE),IF(D20=$D$26,VLOOKUP(D20,LANDINGS!$A$3:$BR$40,HLOOKUP(A20,LANDINGS!$B$1:$CF$42,42,FALSE),FALSE)-IFERROR(VLOOKUP(A20,MMO_o10M_lease!$A$1:$F$38,5,FALSE),0),VLOOKUP(D20,LANDINGS!$A$3:$CF$40,HLOOKUP(A20,LANDINGS!$B$1:$CF$42,42,FALSE),FALSE)))),0)</f>
        <v>3.44</v>
      </c>
      <c r="L20" s="24">
        <f>SUMIFS(PASTE_FLEX_TRACKER!$D:$D,PASTE_FLEX_TRACKER!$F:$F,MAIN!$A20,PASTE_FLEX_TRACKER!$B:$B,MAIN!$D20)-SUMIFS(PASTE_FLEX_TRACKER!$D:$D,PASTE_FLEX_TRACKER!$C:$C,MAIN!$A20,PASTE_FLEX_TRACKER!$B:$B,MAIN!$D20)</f>
        <v>0</v>
      </c>
      <c r="M20" s="24">
        <f>IFERROR(-VLOOKUP(D20,SQ!$A$19:$CC$52,HLOOKUP(MAIN!A20,SQ!$B$18:$CC$56,39,FALSE),FALSE),"n/a")</f>
        <v>0</v>
      </c>
      <c r="N20" s="46" t="s">
        <v>563</v>
      </c>
      <c r="O20" s="46">
        <f>SUMIFS(MAN_ADJ!$L:$L,MAN_ADJ!$K:$K,MAIN!$D20,MAN_ADJ!$J:$J,MAIN!$S20)</f>
        <v>0</v>
      </c>
      <c r="P20" s="25">
        <f t="shared" si="4"/>
        <v>3.44</v>
      </c>
      <c r="Q20" s="28">
        <f t="shared" si="2"/>
        <v>0.26443231608886153</v>
      </c>
      <c r="R20" s="38">
        <f t="shared" si="3"/>
        <v>9.5690000000000008</v>
      </c>
      <c r="S20" s="17" t="s">
        <v>28</v>
      </c>
    </row>
    <row r="21" spans="1:19" x14ac:dyDescent="0.25">
      <c r="A21" s="17" t="s">
        <v>28</v>
      </c>
      <c r="B21" s="17" t="s">
        <v>93</v>
      </c>
      <c r="C21" s="17" t="s">
        <v>94</v>
      </c>
      <c r="D21" s="17" t="s">
        <v>113</v>
      </c>
      <c r="E21" s="24">
        <f>IF(U21="SC",SUMIFS(SC!F:F,SC!A:A,MAIN!D21,SC!B:B,MAIN!A21),SUMIFS(Allocations!$H:$H,Allocations!$A:$A,MAIN!$A21,Allocations!$B:$B,MAIN!$D21))</f>
        <v>137.32300000000001</v>
      </c>
      <c r="F21" s="24">
        <f>IF(U21="SC",SUMIFS(SC!J:J,SC!A:A,MAIN!D21,SC!B:B,MAIN!A21),SUMIFS(Allocations!M:M,Allocations!A:A,MAIN!A21,Allocations!B:B,MAIN!D21))</f>
        <v>5.8250000000000002</v>
      </c>
      <c r="G21" s="24">
        <f t="shared" si="0"/>
        <v>143.148</v>
      </c>
      <c r="H21" s="24">
        <f>IFERROR(VLOOKUP(S21,Swaps_wk!$A$2:$AP$151,HLOOKUP(MAIN!D21,Swaps_wk!$B$2:$AP$151,150,FALSE),FALSE),0)</f>
        <v>0</v>
      </c>
      <c r="I21" s="24">
        <f>SUMIFS(PASTE_DQS_TRACKER!$D:$D,PASTE_DQS_TRACKER!$C:$C,MAIN!$A21,PASTE_DQS_TRACKER!$B:$B,MAIN!$D21)-SUMIFS(PASTE_DQS_TRACKER!$D:$D,PASTE_DQS_TRACKER!$C:$C,MAIN!A21,PASTE_DQS_TRACKER!$E:$E,MAIN!$D21)</f>
        <v>-8.6</v>
      </c>
      <c r="J21" s="25">
        <f t="shared" si="1"/>
        <v>134.548</v>
      </c>
      <c r="K21" s="24">
        <f>IFERROR(IF(V21="Flex",0,IF(D21=$D$30,VLOOKUP(A21,MMO_o10M_lease!$A$1:$F$51,5,FALSE),IF(D21=$D$26,VLOOKUP(D21,LANDINGS!$A$3:$BR$40,HLOOKUP(A21,LANDINGS!$B$1:$CF$42,42,FALSE),FALSE)-IFERROR(VLOOKUP(A21,MMO_o10M_lease!$A$1:$F$38,5,FALSE),0),VLOOKUP(D21,LANDINGS!$A$3:$CF$40,HLOOKUP(A21,LANDINGS!$B$1:$CF$42,42,FALSE),FALSE)))),0)</f>
        <v>27.923999999999999</v>
      </c>
      <c r="L21" s="24">
        <f>SUMIFS(PASTE_FLEX_TRACKER!$D:$D,PASTE_FLEX_TRACKER!$F:$F,MAIN!$A21,PASTE_FLEX_TRACKER!$B:$B,MAIN!$D21)-SUMIFS(PASTE_FLEX_TRACKER!$D:$D,PASTE_FLEX_TRACKER!$C:$C,MAIN!$A21,PASTE_FLEX_TRACKER!$B:$B,MAIN!$D21)</f>
        <v>0</v>
      </c>
      <c r="M21" s="24">
        <f>IFERROR(-VLOOKUP(D21,SQ!$A$19:$CC$52,HLOOKUP(MAIN!A21,SQ!$B$18:$CC$56,39,FALSE),FALSE),"n/a")</f>
        <v>0</v>
      </c>
      <c r="N21" s="46" t="s">
        <v>563</v>
      </c>
      <c r="O21" s="46">
        <f>SUMIFS(MAN_ADJ!$L:$L,MAN_ADJ!$K:$K,MAIN!$D21,MAN_ADJ!$J:$J,MAIN!$S21)</f>
        <v>0</v>
      </c>
      <c r="P21" s="25">
        <f t="shared" si="4"/>
        <v>27.923999999999999</v>
      </c>
      <c r="Q21" s="28">
        <f t="shared" si="2"/>
        <v>0.20753931682373575</v>
      </c>
      <c r="R21" s="38">
        <f t="shared" si="3"/>
        <v>106.624</v>
      </c>
      <c r="S21" s="17" t="s">
        <v>28</v>
      </c>
    </row>
    <row r="22" spans="1:19" x14ac:dyDescent="0.25">
      <c r="A22" s="17" t="s">
        <v>28</v>
      </c>
      <c r="B22" s="17" t="s">
        <v>93</v>
      </c>
      <c r="C22" s="17" t="s">
        <v>94</v>
      </c>
      <c r="D22" s="17" t="s">
        <v>114</v>
      </c>
      <c r="E22" s="24">
        <f>IF(U22="SC",SUMIFS(SC!F:F,SC!A:A,MAIN!D22,SC!B:B,MAIN!A22),SUMIFS(Allocations!$H:$H,Allocations!$A:$A,MAIN!$A22,Allocations!$B:$B,MAIN!$D22))</f>
        <v>0</v>
      </c>
      <c r="F22" s="24">
        <f>IF(U22="SC",SUMIFS(SC!J:J,SC!A:A,MAIN!D22,SC!B:B,MAIN!A22),SUMIFS(Allocations!M:M,Allocations!A:A,MAIN!A22,Allocations!B:B,MAIN!D22))</f>
        <v>0</v>
      </c>
      <c r="G22" s="24">
        <f t="shared" si="0"/>
        <v>0</v>
      </c>
      <c r="H22" s="24">
        <f>IFERROR(VLOOKUP(S22,Swaps_wk!$A$2:$AP$151,HLOOKUP(MAIN!D22,Swaps_wk!$B$2:$AP$151,150,FALSE),FALSE),0)</f>
        <v>0</v>
      </c>
      <c r="I22" s="24">
        <f>SUMIFS(PASTE_DQS_TRACKER!$D:$D,PASTE_DQS_TRACKER!$C:$C,MAIN!$A22,PASTE_DQS_TRACKER!$B:$B,MAIN!$D22)-SUMIFS(PASTE_DQS_TRACKER!$D:$D,PASTE_DQS_TRACKER!$C:$C,MAIN!A22,PASTE_DQS_TRACKER!$E:$E,MAIN!$D22)</f>
        <v>0</v>
      </c>
      <c r="J22" s="25">
        <f t="shared" si="1"/>
        <v>0</v>
      </c>
      <c r="K22" s="24">
        <f>IFERROR(IF(V22="Flex",0,IF(D22=$D$30,VLOOKUP(A22,MMO_o10M_lease!$A$1:$F$51,5,FALSE),IF(D22=$D$26,VLOOKUP(D22,LANDINGS!$A$3:$BR$40,HLOOKUP(A22,LANDINGS!$B$1:$CF$42,42,FALSE),FALSE)-IFERROR(VLOOKUP(A22,MMO_o10M_lease!$A$1:$F$38,5,FALSE),0),VLOOKUP(D22,LANDINGS!$A$3:$CF$40,HLOOKUP(A22,LANDINGS!$B$1:$CF$42,42,FALSE),FALSE)))),0)</f>
        <v>0</v>
      </c>
      <c r="L22" s="24">
        <f>SUMIFS(PASTE_FLEX_TRACKER!$D:$D,PASTE_FLEX_TRACKER!$F:$F,MAIN!$A22,PASTE_FLEX_TRACKER!$B:$B,MAIN!$D22)-SUMIFS(PASTE_FLEX_TRACKER!$D:$D,PASTE_FLEX_TRACKER!$C:$C,MAIN!$A22,PASTE_FLEX_TRACKER!$B:$B,MAIN!$D22)</f>
        <v>0</v>
      </c>
      <c r="M22" s="24">
        <f>IFERROR(-VLOOKUP(D22,SQ!$A$19:$CC$52,HLOOKUP(MAIN!A22,SQ!$B$18:$CC$56,39,FALSE),FALSE),"n/a")</f>
        <v>0</v>
      </c>
      <c r="N22" s="46" t="s">
        <v>563</v>
      </c>
      <c r="O22" s="46">
        <f>SUMIFS(MAN_ADJ!$L:$L,MAN_ADJ!$K:$K,MAIN!$D22,MAN_ADJ!$J:$J,MAIN!$S22)</f>
        <v>0</v>
      </c>
      <c r="P22" s="25">
        <f t="shared" si="4"/>
        <v>0</v>
      </c>
      <c r="Q22" s="28" t="str">
        <f t="shared" si="2"/>
        <v>n/a</v>
      </c>
      <c r="R22" s="38">
        <f t="shared" si="3"/>
        <v>0</v>
      </c>
      <c r="S22" s="17" t="s">
        <v>28</v>
      </c>
    </row>
    <row r="23" spans="1:19" x14ac:dyDescent="0.25">
      <c r="A23" s="17" t="s">
        <v>28</v>
      </c>
      <c r="B23" s="17" t="s">
        <v>93</v>
      </c>
      <c r="C23" s="17" t="s">
        <v>94</v>
      </c>
      <c r="D23" s="17" t="s">
        <v>115</v>
      </c>
      <c r="E23" s="24">
        <f>IF(U23="SC",SUMIFS(SC!F:F,SC!A:A,MAIN!D23,SC!B:B,MAIN!A23),SUMIFS(Allocations!$H:$H,Allocations!$A:$A,MAIN!$A23,Allocations!$B:$B,MAIN!$D23))</f>
        <v>47.905000000000001</v>
      </c>
      <c r="F23" s="24">
        <f>IF(U23="SC",SUMIFS(SC!J:J,SC!A:A,MAIN!D23,SC!B:B,MAIN!A23),SUMIFS(Allocations!M:M,Allocations!A:A,MAIN!A23,Allocations!B:B,MAIN!D23))</f>
        <v>0.17699999999999999</v>
      </c>
      <c r="G23" s="24">
        <f t="shared" si="0"/>
        <v>48.082000000000001</v>
      </c>
      <c r="H23" s="24">
        <f>IFERROR(VLOOKUP(S23,Swaps_wk!$A$2:$AP$151,HLOOKUP(MAIN!D23,Swaps_wk!$B$2:$AP$151,150,FALSE),FALSE),0)</f>
        <v>0</v>
      </c>
      <c r="I23" s="24">
        <f>SUMIFS(PASTE_DQS_TRACKER!$D:$D,PASTE_DQS_TRACKER!$C:$C,MAIN!$A23,PASTE_DQS_TRACKER!$B:$B,MAIN!$D23)-SUMIFS(PASTE_DQS_TRACKER!$D:$D,PASTE_DQS_TRACKER!$C:$C,MAIN!A23,PASTE_DQS_TRACKER!$E:$E,MAIN!$D23)</f>
        <v>0</v>
      </c>
      <c r="J23" s="25">
        <f t="shared" si="1"/>
        <v>48.082000000000001</v>
      </c>
      <c r="K23" s="24">
        <f>IFERROR(IF(V23="Flex",0,IF(D23=$D$30,VLOOKUP(A23,MMO_o10M_lease!$A$1:$F$51,5,FALSE),IF(D23=$D$26,VLOOKUP(D23,LANDINGS!$A$3:$BR$40,HLOOKUP(A23,LANDINGS!$B$1:$CF$42,42,FALSE),FALSE)-IFERROR(VLOOKUP(A23,MMO_o10M_lease!$A$1:$F$38,5,FALSE),0),VLOOKUP(D23,LANDINGS!$A$3:$CF$40,HLOOKUP(A23,LANDINGS!$B$1:$CF$42,42,FALSE),FALSE)))),0)</f>
        <v>3.6999999999999998E-2</v>
      </c>
      <c r="L23" s="24">
        <f>SUMIFS(PASTE_FLEX_TRACKER!$D:$D,PASTE_FLEX_TRACKER!$F:$F,MAIN!$A23,PASTE_FLEX_TRACKER!$B:$B,MAIN!$D23)-SUMIFS(PASTE_FLEX_TRACKER!$D:$D,PASTE_FLEX_TRACKER!$C:$C,MAIN!$A23,PASTE_FLEX_TRACKER!$B:$B,MAIN!$D23)</f>
        <v>0</v>
      </c>
      <c r="M23" s="24">
        <f>IFERROR(-VLOOKUP(D23,SQ!$A$19:$CC$52,HLOOKUP(MAIN!A23,SQ!$B$18:$CC$56,39,FALSE),FALSE),"n/a")</f>
        <v>0</v>
      </c>
      <c r="N23" s="46" t="s">
        <v>563</v>
      </c>
      <c r="O23" s="46">
        <f>SUMIFS(MAN_ADJ!$L:$L,MAN_ADJ!$K:$K,MAIN!$D23,MAN_ADJ!$J:$J,MAIN!$S23)</f>
        <v>0</v>
      </c>
      <c r="P23" s="25">
        <f t="shared" si="4"/>
        <v>3.6999999999999998E-2</v>
      </c>
      <c r="Q23" s="28">
        <f t="shared" si="2"/>
        <v>7.6951873882118041E-4</v>
      </c>
      <c r="R23" s="38">
        <f t="shared" si="3"/>
        <v>48.045000000000002</v>
      </c>
      <c r="S23" s="17" t="s">
        <v>28</v>
      </c>
    </row>
    <row r="24" spans="1:19" x14ac:dyDescent="0.25">
      <c r="A24" s="17" t="s">
        <v>28</v>
      </c>
      <c r="B24" s="17" t="s">
        <v>93</v>
      </c>
      <c r="C24" s="17" t="s">
        <v>94</v>
      </c>
      <c r="D24" s="17" t="s">
        <v>116</v>
      </c>
      <c r="E24" s="24">
        <f>IF(U24="SC",SUMIFS(SC!F:F,SC!A:A,MAIN!D24,SC!B:B,MAIN!A24),SUMIFS(Allocations!$H:$H,Allocations!$A:$A,MAIN!$A24,Allocations!$B:$B,MAIN!$D24))</f>
        <v>88.753</v>
      </c>
      <c r="F24" s="24">
        <f>IF(U24="SC",SUMIFS(SC!J:J,SC!A:A,MAIN!D24,SC!B:B,MAIN!A24),SUMIFS(Allocations!M:M,Allocations!A:A,MAIN!A24,Allocations!B:B,MAIN!D24))</f>
        <v>6.0000000000000001E-3</v>
      </c>
      <c r="G24" s="24">
        <f t="shared" si="0"/>
        <v>88.759</v>
      </c>
      <c r="H24" s="24">
        <f>IFERROR(VLOOKUP(S24,Swaps_wk!$A$2:$AP$151,HLOOKUP(MAIN!D24,Swaps_wk!$B$2:$AP$151,150,FALSE),FALSE),0)</f>
        <v>0</v>
      </c>
      <c r="I24" s="24">
        <f>SUMIFS(PASTE_DQS_TRACKER!$D:$D,PASTE_DQS_TRACKER!$C:$C,MAIN!$A24,PASTE_DQS_TRACKER!$B:$B,MAIN!$D24)-SUMIFS(PASTE_DQS_TRACKER!$D:$D,PASTE_DQS_TRACKER!$C:$C,MAIN!A24,PASTE_DQS_TRACKER!$E:$E,MAIN!$D24)</f>
        <v>-65</v>
      </c>
      <c r="J24" s="25">
        <f t="shared" si="1"/>
        <v>23.759</v>
      </c>
      <c r="K24" s="24">
        <f>IFERROR(IF(V24="Flex",0,IF(D24=$D$30,VLOOKUP(A24,MMO_o10M_lease!$A$1:$F$51,5,FALSE),IF(D24=$D$26,VLOOKUP(D24,LANDINGS!$A$3:$BR$40,HLOOKUP(A24,LANDINGS!$B$1:$CF$42,42,FALSE),FALSE)-IFERROR(VLOOKUP(A24,MMO_o10M_lease!$A$1:$F$38,5,FALSE),0),VLOOKUP(D24,LANDINGS!$A$3:$CF$40,HLOOKUP(A24,LANDINGS!$B$1:$CF$42,42,FALSE),FALSE)))),0)</f>
        <v>9.2999999999999999E-2</v>
      </c>
      <c r="L24" s="24">
        <f>SUMIFS(PASTE_FLEX_TRACKER!$D:$D,PASTE_FLEX_TRACKER!$F:$F,MAIN!$A24,PASTE_FLEX_TRACKER!$B:$B,MAIN!$D24)-SUMIFS(PASTE_FLEX_TRACKER!$D:$D,PASTE_FLEX_TRACKER!$C:$C,MAIN!$A24,PASTE_FLEX_TRACKER!$B:$B,MAIN!$D24)</f>
        <v>0</v>
      </c>
      <c r="M24" s="24">
        <f>IFERROR(-VLOOKUP(D24,SQ!$A$19:$CC$52,HLOOKUP(MAIN!A24,SQ!$B$18:$CC$56,39,FALSE),FALSE),"n/a")</f>
        <v>0</v>
      </c>
      <c r="N24" s="46" t="s">
        <v>563</v>
      </c>
      <c r="O24" s="46">
        <f>SUMIFS(MAN_ADJ!$L:$L,MAN_ADJ!$K:$K,MAIN!$D24,MAN_ADJ!$J:$J,MAIN!$S24)</f>
        <v>0</v>
      </c>
      <c r="P24" s="25">
        <f t="shared" si="4"/>
        <v>9.2999999999999999E-2</v>
      </c>
      <c r="Q24" s="28">
        <f t="shared" si="2"/>
        <v>3.9143061576665684E-3</v>
      </c>
      <c r="R24" s="38">
        <f t="shared" si="3"/>
        <v>23.666</v>
      </c>
      <c r="S24" s="17" t="s">
        <v>28</v>
      </c>
    </row>
    <row r="25" spans="1:19" x14ac:dyDescent="0.25">
      <c r="A25" s="17" t="s">
        <v>28</v>
      </c>
      <c r="B25" s="17" t="s">
        <v>93</v>
      </c>
      <c r="C25" s="17" t="s">
        <v>94</v>
      </c>
      <c r="D25" s="17" t="s">
        <v>117</v>
      </c>
      <c r="E25" s="24">
        <f>IF(U25="SC",SUMIFS(SC!F:F,SC!A:A,MAIN!D25,SC!B:B,MAIN!A25),SUMIFS(Allocations!$H:$H,Allocations!$A:$A,MAIN!$A25,Allocations!$B:$B,MAIN!$D25))</f>
        <v>1.323</v>
      </c>
      <c r="F25" s="24">
        <f>IF(U25="SC",SUMIFS(SC!J:J,SC!A:A,MAIN!D25,SC!B:B,MAIN!A25),SUMIFS(Allocations!M:M,Allocations!A:A,MAIN!A25,Allocations!B:B,MAIN!D25))</f>
        <v>0</v>
      </c>
      <c r="G25" s="24">
        <f t="shared" si="0"/>
        <v>1.323</v>
      </c>
      <c r="H25" s="24">
        <f>IFERROR(VLOOKUP(S25,Swaps_wk!$A$2:$AP$151,HLOOKUP(MAIN!D25,Swaps_wk!$B$2:$AP$151,150,FALSE),FALSE),0)</f>
        <v>0</v>
      </c>
      <c r="I25" s="24">
        <f>SUMIFS(PASTE_DQS_TRACKER!$D:$D,PASTE_DQS_TRACKER!$C:$C,MAIN!$A25,PASTE_DQS_TRACKER!$B:$B,MAIN!$D25)-SUMIFS(PASTE_DQS_TRACKER!$D:$D,PASTE_DQS_TRACKER!$C:$C,MAIN!A25,PASTE_DQS_TRACKER!$E:$E,MAIN!$D25)</f>
        <v>-1.3</v>
      </c>
      <c r="J25" s="25">
        <f t="shared" si="1"/>
        <v>2.2999999999999909E-2</v>
      </c>
      <c r="K25" s="24">
        <f>IFERROR(IF(V25="Flex",0,IF(D25=$D$30,VLOOKUP(A25,MMO_o10M_lease!$A$1:$F$51,5,FALSE),IF(D25=$D$26,VLOOKUP(D25,LANDINGS!$A$3:$BR$40,HLOOKUP(A25,LANDINGS!$B$1:$CF$42,42,FALSE),FALSE)-IFERROR(VLOOKUP(A25,MMO_o10M_lease!$A$1:$F$38,5,FALSE),0),VLOOKUP(D25,LANDINGS!$A$3:$CF$40,HLOOKUP(A25,LANDINGS!$B$1:$CF$42,42,FALSE),FALSE)))),0)</f>
        <v>0</v>
      </c>
      <c r="L25" s="24">
        <f>SUMIFS(PASTE_FLEX_TRACKER!$D:$D,PASTE_FLEX_TRACKER!$F:$F,MAIN!$A25,PASTE_FLEX_TRACKER!$B:$B,MAIN!$D25)-SUMIFS(PASTE_FLEX_TRACKER!$D:$D,PASTE_FLEX_TRACKER!$C:$C,MAIN!$A25,PASTE_FLEX_TRACKER!$B:$B,MAIN!$D25)</f>
        <v>0</v>
      </c>
      <c r="M25" s="24">
        <f>IFERROR(-VLOOKUP(D25,SQ!$A$19:$CC$52,HLOOKUP(MAIN!A25,SQ!$B$18:$CC$56,39,FALSE),FALSE),"n/a")</f>
        <v>0</v>
      </c>
      <c r="N25" s="46" t="s">
        <v>563</v>
      </c>
      <c r="O25" s="46">
        <f>SUMIFS(MAN_ADJ!$L:$L,MAN_ADJ!$K:$K,MAIN!$D25,MAN_ADJ!$J:$J,MAIN!$S25)</f>
        <v>0</v>
      </c>
      <c r="P25" s="25">
        <f t="shared" si="4"/>
        <v>0</v>
      </c>
      <c r="Q25" s="28">
        <f t="shared" si="2"/>
        <v>0</v>
      </c>
      <c r="R25" s="38">
        <f t="shared" si="3"/>
        <v>2.2999999999999909E-2</v>
      </c>
      <c r="S25" s="17" t="s">
        <v>28</v>
      </c>
    </row>
    <row r="26" spans="1:19" x14ac:dyDescent="0.25">
      <c r="A26" s="17" t="s">
        <v>28</v>
      </c>
      <c r="B26" s="17" t="s">
        <v>93</v>
      </c>
      <c r="C26" s="17" t="s">
        <v>94</v>
      </c>
      <c r="D26" s="17" t="s">
        <v>118</v>
      </c>
      <c r="E26" s="24">
        <f>IF(U26="SC",SUMIFS(SC!F:F,SC!A:A,MAIN!D26,SC!B:B,MAIN!A26),SUMIFS(Allocations!$H:$H,Allocations!$A:$A,MAIN!$A26,Allocations!$B:$B,MAIN!$D26))</f>
        <v>22.899000000000001</v>
      </c>
      <c r="F26" s="24">
        <f>IF(U26="SC",SUMIFS(SC!J:J,SC!A:A,MAIN!D26,SC!B:B,MAIN!A26),SUMIFS(Allocations!M:M,Allocations!A:A,MAIN!A26,Allocations!B:B,MAIN!D26))</f>
        <v>0.24</v>
      </c>
      <c r="G26" s="24">
        <f t="shared" si="0"/>
        <v>23.138999999999999</v>
      </c>
      <c r="H26" s="24">
        <f>IFERROR(VLOOKUP(S26,Swaps_wk!$A$2:$AP$151,HLOOKUP(MAIN!D26,Swaps_wk!$B$2:$AP$151,150,FALSE),FALSE),0)</f>
        <v>0</v>
      </c>
      <c r="I26" s="24">
        <f>SUMIFS(PASTE_DQS_TRACKER!$D:$D,PASTE_DQS_TRACKER!$C:$C,MAIN!$A26,PASTE_DQS_TRACKER!$B:$B,MAIN!$D26)-SUMIFS(PASTE_DQS_TRACKER!$D:$D,PASTE_DQS_TRACKER!$C:$C,MAIN!A26,PASTE_DQS_TRACKER!$E:$E,MAIN!$D26)</f>
        <v>-17.200000000000003</v>
      </c>
      <c r="J26" s="25">
        <f t="shared" si="1"/>
        <v>5.9389999999999965</v>
      </c>
      <c r="K26" s="24">
        <f>IFERROR(IF(V26="Flex",0,IF(D26=$D$30,VLOOKUP(A26,MMO_o10M_lease!$A$1:$F$51,5,FALSE),IF(D26=$D$26,VLOOKUP(D26,LANDINGS!$A$3:$BR$40,HLOOKUP(A26,LANDINGS!$B$1:$CF$42,42,FALSE),FALSE)-IFERROR(VLOOKUP(A26,MMO_o10M_lease!$A$1:$F$38,5,FALSE),0),VLOOKUP(D26,LANDINGS!$A$3:$CF$40,HLOOKUP(A26,LANDINGS!$B$1:$CF$42,42,FALSE),FALSE)))),0)</f>
        <v>1.9670000000000005</v>
      </c>
      <c r="L26" s="24">
        <f>SUMIFS(PASTE_FLEX_TRACKER!$D:$D,PASTE_FLEX_TRACKER!$F:$F,MAIN!$A26,PASTE_FLEX_TRACKER!$B:$B,MAIN!$D26)-SUMIFS(PASTE_FLEX_TRACKER!$D:$D,PASTE_FLEX_TRACKER!$C:$C,MAIN!$A26,PASTE_FLEX_TRACKER!$B:$B,MAIN!$D26)</f>
        <v>0</v>
      </c>
      <c r="M26" s="24">
        <f>IFERROR(-VLOOKUP(D26,SQ!$A$19:$CC$52,HLOOKUP(MAIN!A26,SQ!$B$18:$CC$56,39,FALSE),FALSE),"n/a")</f>
        <v>0</v>
      </c>
      <c r="N26" s="46" t="s">
        <v>563</v>
      </c>
      <c r="O26" s="46">
        <f>SUMIFS(MAN_ADJ!$L:$L,MAN_ADJ!$K:$K,MAIN!$D26,MAN_ADJ!$J:$J,MAIN!$S26)</f>
        <v>0</v>
      </c>
      <c r="P26" s="25">
        <f t="shared" si="4"/>
        <v>1.9670000000000005</v>
      </c>
      <c r="Q26" s="28">
        <f t="shared" si="2"/>
        <v>0.33120053881124795</v>
      </c>
      <c r="R26" s="38">
        <f t="shared" si="3"/>
        <v>3.971999999999996</v>
      </c>
      <c r="S26" s="17" t="s">
        <v>28</v>
      </c>
    </row>
    <row r="27" spans="1:19" x14ac:dyDescent="0.25">
      <c r="A27" s="17" t="s">
        <v>28</v>
      </c>
      <c r="B27" s="17" t="s">
        <v>93</v>
      </c>
      <c r="C27" s="17" t="s">
        <v>94</v>
      </c>
      <c r="D27" s="17" t="s">
        <v>119</v>
      </c>
      <c r="E27" s="24">
        <f>IF(U27="SC",SUMIFS(SC!F:F,SC!A:A,MAIN!D27,SC!B:B,MAIN!A27),SUMIFS(Allocations!$H:$H,Allocations!$A:$A,MAIN!$A27,Allocations!$B:$B,MAIN!$D27))</f>
        <v>0</v>
      </c>
      <c r="F27" s="24">
        <f>IF(U27="SC",SUMIFS(SC!J:J,SC!A:A,MAIN!D27,SC!B:B,MAIN!A27),SUMIFS(Allocations!M:M,Allocations!A:A,MAIN!A27,Allocations!B:B,MAIN!D27))</f>
        <v>-0.5</v>
      </c>
      <c r="G27" s="24">
        <f t="shared" si="0"/>
        <v>-0.5</v>
      </c>
      <c r="H27" s="24">
        <f>IFERROR(VLOOKUP(S27,Swaps_wk!$A$2:$AP$151,HLOOKUP(MAIN!D27,Swaps_wk!$B$2:$AP$151,150,FALSE),FALSE),0)</f>
        <v>0</v>
      </c>
      <c r="I27" s="24">
        <f>SUMIFS(PASTE_DQS_TRACKER!$D:$D,PASTE_DQS_TRACKER!$C:$C,MAIN!$A27,PASTE_DQS_TRACKER!$B:$B,MAIN!$D27)-SUMIFS(PASTE_DQS_TRACKER!$D:$D,PASTE_DQS_TRACKER!$C:$C,MAIN!A27,PASTE_DQS_TRACKER!$E:$E,MAIN!$D27)</f>
        <v>0</v>
      </c>
      <c r="J27" s="25">
        <f t="shared" si="1"/>
        <v>-0.5</v>
      </c>
      <c r="K27" s="24">
        <f>IFERROR(IF(V27="Flex",0,IF(D27=$D$30,VLOOKUP(A27,MMO_o10M_lease!$A$1:$F$51,5,FALSE),IF(D27=$D$26,VLOOKUP(D27,LANDINGS!$A$3:$BR$40,HLOOKUP(A27,LANDINGS!$B$1:$CF$42,42,FALSE),FALSE)-IFERROR(VLOOKUP(A27,MMO_o10M_lease!$A$1:$F$38,5,FALSE),0),VLOOKUP(D27,LANDINGS!$A$3:$CF$40,HLOOKUP(A27,LANDINGS!$B$1:$CF$42,42,FALSE),FALSE)))),0)</f>
        <v>0.191</v>
      </c>
      <c r="L27" s="24">
        <f>SUMIFS(PASTE_FLEX_TRACKER!$D:$D,PASTE_FLEX_TRACKER!$F:$F,MAIN!$A27,PASTE_FLEX_TRACKER!$B:$B,MAIN!$D27)-SUMIFS(PASTE_FLEX_TRACKER!$D:$D,PASTE_FLEX_TRACKER!$C:$C,MAIN!$A27,PASTE_FLEX_TRACKER!$B:$B,MAIN!$D27)</f>
        <v>0</v>
      </c>
      <c r="M27" s="24">
        <f>IFERROR(-VLOOKUP(D27,SQ!$A$19:$CC$52,HLOOKUP(MAIN!A27,SQ!$B$18:$CC$56,39,FALSE),FALSE),"n/a")</f>
        <v>0</v>
      </c>
      <c r="N27" s="46" t="s">
        <v>563</v>
      </c>
      <c r="O27" s="46">
        <f>SUMIFS(MAN_ADJ!$L:$L,MAN_ADJ!$K:$K,MAIN!$D27,MAN_ADJ!$J:$J,MAIN!$S27)</f>
        <v>0</v>
      </c>
      <c r="P27" s="25">
        <f t="shared" si="4"/>
        <v>0.191</v>
      </c>
      <c r="Q27" s="28">
        <f t="shared" si="2"/>
        <v>-0.38200000000000001</v>
      </c>
      <c r="R27" s="38">
        <f t="shared" si="3"/>
        <v>-0.69100000000000006</v>
      </c>
      <c r="S27" s="17" t="s">
        <v>28</v>
      </c>
    </row>
    <row r="28" spans="1:19" x14ac:dyDescent="0.25">
      <c r="A28" s="17" t="s">
        <v>28</v>
      </c>
      <c r="B28" s="17" t="s">
        <v>93</v>
      </c>
      <c r="C28" s="17" t="s">
        <v>94</v>
      </c>
      <c r="D28" s="17" t="s">
        <v>120</v>
      </c>
      <c r="E28" s="24">
        <f>IF(U28="SC",SUMIFS(SC!F:F,SC!A:A,MAIN!D28,SC!B:B,MAIN!A28),SUMIFS(Allocations!$H:$H,Allocations!$A:$A,MAIN!$A28,Allocations!$B:$B,MAIN!$D28))</f>
        <v>1.6</v>
      </c>
      <c r="F28" s="24">
        <f>IF(U28="SC",SUMIFS(SC!J:J,SC!A:A,MAIN!D28,SC!B:B,MAIN!A28),SUMIFS(Allocations!M:M,Allocations!A:A,MAIN!A28,Allocations!B:B,MAIN!D28))</f>
        <v>1E-3</v>
      </c>
      <c r="G28" s="24">
        <f t="shared" si="0"/>
        <v>1.601</v>
      </c>
      <c r="H28" s="24">
        <f>IFERROR(VLOOKUP(S28,Swaps_wk!$A$2:$AP$151,HLOOKUP(MAIN!D28,Swaps_wk!$B$2:$AP$151,150,FALSE),FALSE),0)</f>
        <v>0</v>
      </c>
      <c r="I28" s="24">
        <f>SUMIFS(PASTE_DQS_TRACKER!$D:$D,PASTE_DQS_TRACKER!$C:$C,MAIN!$A28,PASTE_DQS_TRACKER!$B:$B,MAIN!$D28)-SUMIFS(PASTE_DQS_TRACKER!$D:$D,PASTE_DQS_TRACKER!$C:$C,MAIN!A28,PASTE_DQS_TRACKER!$E:$E,MAIN!$D28)</f>
        <v>-0.2</v>
      </c>
      <c r="J28" s="25">
        <f t="shared" si="1"/>
        <v>1.401</v>
      </c>
      <c r="K28" s="24">
        <f>IFERROR(IF(V28="Flex",0,IF(D28=$D$30,VLOOKUP(A28,MMO_o10M_lease!$A$1:$F$51,5,FALSE),IF(D28=$D$26,VLOOKUP(D28,LANDINGS!$A$3:$BR$40,HLOOKUP(A28,LANDINGS!$B$1:$CF$42,42,FALSE),FALSE)-IFERROR(VLOOKUP(A28,MMO_o10M_lease!$A$1:$F$38,5,FALSE),0),VLOOKUP(D28,LANDINGS!$A$3:$CF$40,HLOOKUP(A28,LANDINGS!$B$1:$CF$42,42,FALSE),FALSE)))),0)</f>
        <v>53.347000000000001</v>
      </c>
      <c r="L28" s="24">
        <f>SUMIFS(PASTE_FLEX_TRACKER!$D:$D,PASTE_FLEX_TRACKER!$F:$F,MAIN!$A28,PASTE_FLEX_TRACKER!$B:$B,MAIN!$D28)-SUMIFS(PASTE_FLEX_TRACKER!$D:$D,PASTE_FLEX_TRACKER!$C:$C,MAIN!$A28,PASTE_FLEX_TRACKER!$B:$B,MAIN!$D28)</f>
        <v>0</v>
      </c>
      <c r="M28" s="24">
        <f>IFERROR(-VLOOKUP(D28,SQ!$A$19:$CC$52,HLOOKUP(MAIN!A28,SQ!$B$18:$CC$56,39,FALSE),FALSE),"n/a")</f>
        <v>0</v>
      </c>
      <c r="N28" s="46" t="s">
        <v>563</v>
      </c>
      <c r="O28" s="46">
        <f>SUMIFS(MAN_ADJ!$L:$L,MAN_ADJ!$K:$K,MAIN!$D28,MAN_ADJ!$J:$J,MAIN!$S28)</f>
        <v>0</v>
      </c>
      <c r="P28" s="25">
        <f t="shared" si="4"/>
        <v>53.347000000000001</v>
      </c>
      <c r="Q28" s="28">
        <f t="shared" si="2"/>
        <v>38.077801570306924</v>
      </c>
      <c r="R28" s="38">
        <f t="shared" si="3"/>
        <v>-51.945999999999998</v>
      </c>
      <c r="S28" s="17" t="s">
        <v>28</v>
      </c>
    </row>
    <row r="29" spans="1:19" x14ac:dyDescent="0.25">
      <c r="A29" s="17" t="s">
        <v>28</v>
      </c>
      <c r="B29" s="17" t="s">
        <v>93</v>
      </c>
      <c r="C29" s="17" t="s">
        <v>94</v>
      </c>
      <c r="D29" s="17" t="s">
        <v>121</v>
      </c>
      <c r="E29" s="24">
        <f>IF(U29="SC",SUMIFS(SC!F:F,SC!A:A,MAIN!D29,SC!B:B,MAIN!A29),SUMIFS(Allocations!$H:$H,Allocations!$A:$A,MAIN!$A29,Allocations!$B:$B,MAIN!$D29))</f>
        <v>0</v>
      </c>
      <c r="F29" s="24">
        <f>IF(U29="SC",SUMIFS(SC!J:J,SC!A:A,MAIN!D29,SC!B:B,MAIN!A29),SUMIFS(Allocations!M:M,Allocations!A:A,MAIN!A29,Allocations!B:B,MAIN!D29))</f>
        <v>0</v>
      </c>
      <c r="G29" s="24">
        <f t="shared" si="0"/>
        <v>0</v>
      </c>
      <c r="H29" s="24">
        <f>IFERROR(VLOOKUP(S29,Swaps_wk!$A$2:$AP$151,HLOOKUP(MAIN!D29,Swaps_wk!$B$2:$AP$151,150,FALSE),FALSE),0)</f>
        <v>0</v>
      </c>
      <c r="I29" s="24">
        <f>SUMIFS(PASTE_DQS_TRACKER!$D:$D,PASTE_DQS_TRACKER!$C:$C,MAIN!$A29,PASTE_DQS_TRACKER!$B:$B,MAIN!$D29)-SUMIFS(PASTE_DQS_TRACKER!$D:$D,PASTE_DQS_TRACKER!$C:$C,MAIN!A29,PASTE_DQS_TRACKER!$E:$E,MAIN!$D29)</f>
        <v>0</v>
      </c>
      <c r="J29" s="25">
        <f t="shared" si="1"/>
        <v>0</v>
      </c>
      <c r="K29" s="24">
        <f>IFERROR(IF(V29="Flex",0,IF(D29=$D$30,VLOOKUP(A29,MMO_o10M_lease!$A$1:$F$51,5,FALSE),IF(D29=$D$26,VLOOKUP(D29,LANDINGS!$A$3:$BR$40,HLOOKUP(A29,LANDINGS!$B$1:$CF$42,42,FALSE),FALSE)-IFERROR(VLOOKUP(A29,MMO_o10M_lease!$A$1:$F$38,5,FALSE),0),VLOOKUP(D29,LANDINGS!$A$3:$CF$40,HLOOKUP(A29,LANDINGS!$B$1:$CF$42,42,FALSE),FALSE)))),0)</f>
        <v>0</v>
      </c>
      <c r="L29" s="24">
        <f>SUMIFS(PASTE_FLEX_TRACKER!$D:$D,PASTE_FLEX_TRACKER!$F:$F,MAIN!$A29,PASTE_FLEX_TRACKER!$B:$B,MAIN!$D29)-SUMIFS(PASTE_FLEX_TRACKER!$D:$D,PASTE_FLEX_TRACKER!$C:$C,MAIN!$A29,PASTE_FLEX_TRACKER!$B:$B,MAIN!$D29)</f>
        <v>0</v>
      </c>
      <c r="M29" s="24">
        <f>IFERROR(-VLOOKUP(D29,SQ!$A$19:$CC$52,HLOOKUP(MAIN!A29,SQ!$B$18:$CC$56,39,FALSE),FALSE),"n/a")</f>
        <v>0</v>
      </c>
      <c r="N29" s="46" t="s">
        <v>563</v>
      </c>
      <c r="O29" s="46">
        <f>SUMIFS(MAN_ADJ!$L:$L,MAN_ADJ!$K:$K,MAIN!$D29,MAN_ADJ!$J:$J,MAIN!$S29)</f>
        <v>0</v>
      </c>
      <c r="P29" s="25">
        <f t="shared" si="4"/>
        <v>0</v>
      </c>
      <c r="Q29" s="28" t="str">
        <f t="shared" si="2"/>
        <v>n/a</v>
      </c>
      <c r="R29" s="38">
        <f t="shared" si="3"/>
        <v>0</v>
      </c>
      <c r="S29" s="17" t="s">
        <v>28</v>
      </c>
    </row>
    <row r="30" spans="1:19" x14ac:dyDescent="0.25">
      <c r="A30" s="17" t="s">
        <v>28</v>
      </c>
      <c r="B30" s="17" t="s">
        <v>93</v>
      </c>
      <c r="C30" s="17" t="s">
        <v>94</v>
      </c>
      <c r="D30" s="17" t="s">
        <v>122</v>
      </c>
      <c r="E30" s="24">
        <f>IF(U30="SC",SUMIFS(SC!F:F,SC!A:A,MAIN!D30,SC!B:B,MAIN!A30),SUMIFS(Allocations!$H:$H,Allocations!$A:$A,MAIN!$A30,Allocations!$B:$B,MAIN!$D30))</f>
        <v>0</v>
      </c>
      <c r="F30" s="24">
        <f>IF(U30="SC",SUMIFS(SC!J:J,SC!A:A,MAIN!D30,SC!B:B,MAIN!A30),SUMIFS(Allocations!M:M,Allocations!A:A,MAIN!A30,Allocations!B:B,MAIN!D30))</f>
        <v>0</v>
      </c>
      <c r="G30" s="24">
        <f t="shared" si="0"/>
        <v>0</v>
      </c>
      <c r="H30" s="24">
        <f>IFERROR(VLOOKUP(S30,Swaps_wk!$A$2:$AP$151,HLOOKUP(MAIN!D30,Swaps_wk!$B$2:$AP$151,150,FALSE),FALSE),0)</f>
        <v>0</v>
      </c>
      <c r="I30" s="24">
        <f>SUMIFS(PASTE_DQS_TRACKER!$D:$D,PASTE_DQS_TRACKER!$C:$C,MAIN!$A30,PASTE_DQS_TRACKER!$B:$B,MAIN!$D30)-SUMIFS(PASTE_DQS_TRACKER!$D:$D,PASTE_DQS_TRACKER!$C:$C,MAIN!A30,PASTE_DQS_TRACKER!$E:$E,MAIN!$D30)</f>
        <v>50</v>
      </c>
      <c r="J30" s="25">
        <f t="shared" si="1"/>
        <v>50</v>
      </c>
      <c r="K30" s="24">
        <f>IFERROR(IF(V30="Flex",0,IF(D30=$D$30,VLOOKUP(A30,MMO_o10M_lease!$A$1:$F$51,5,FALSE),IF(D30=$D$26,VLOOKUP(D30,LANDINGS!$A$3:$BR$40,HLOOKUP(A30,LANDINGS!$B$1:$CF$42,42,FALSE),FALSE)-IFERROR(VLOOKUP(A30,MMO_o10M_lease!$A$1:$F$38,5,FALSE),0),VLOOKUP(D30,LANDINGS!$A$3:$CF$40,HLOOKUP(A30,LANDINGS!$B$1:$CF$42,42,FALSE),FALSE)))),0)</f>
        <v>14.56</v>
      </c>
      <c r="L30" s="24">
        <f>SUMIFS(PASTE_FLEX_TRACKER!$D:$D,PASTE_FLEX_TRACKER!$F:$F,MAIN!$A30,PASTE_FLEX_TRACKER!$B:$B,MAIN!$D30)-SUMIFS(PASTE_FLEX_TRACKER!$D:$D,PASTE_FLEX_TRACKER!$C:$C,MAIN!$A30,PASTE_FLEX_TRACKER!$B:$B,MAIN!$D30)</f>
        <v>0</v>
      </c>
      <c r="M30" s="24">
        <f>IFERROR(-VLOOKUP(D30,SQ!$A$19:$CC$52,HLOOKUP(MAIN!A30,SQ!$B$18:$CC$56,39,FALSE),FALSE),"n/a")</f>
        <v>0</v>
      </c>
      <c r="N30" s="46" t="s">
        <v>563</v>
      </c>
      <c r="O30" s="46">
        <f>SUMIFS(MAN_ADJ!$L:$L,MAN_ADJ!$K:$K,MAIN!$D30,MAN_ADJ!$J:$J,MAIN!$S30)</f>
        <v>0</v>
      </c>
      <c r="P30" s="25">
        <f t="shared" si="4"/>
        <v>14.56</v>
      </c>
      <c r="Q30" s="28">
        <f t="shared" si="2"/>
        <v>0.29120000000000001</v>
      </c>
      <c r="R30" s="38">
        <f t="shared" si="3"/>
        <v>35.44</v>
      </c>
      <c r="S30" s="17" t="s">
        <v>28</v>
      </c>
    </row>
    <row r="31" spans="1:19" x14ac:dyDescent="0.25">
      <c r="A31" s="17" t="s">
        <v>28</v>
      </c>
      <c r="B31" s="17" t="s">
        <v>93</v>
      </c>
      <c r="C31" s="17" t="s">
        <v>94</v>
      </c>
      <c r="D31" s="17" t="s">
        <v>123</v>
      </c>
      <c r="E31" s="24">
        <f>IF(U31="SC",SUMIFS(SC!F:F,SC!A:A,MAIN!D31,SC!B:B,MAIN!A31),SUMIFS(Allocations!$H:$H,Allocations!$A:$A,MAIN!$A31,Allocations!$B:$B,MAIN!$D31))</f>
        <v>102.483</v>
      </c>
      <c r="F31" s="24">
        <f>IF(U31="SC",SUMIFS(SC!J:J,SC!A:A,MAIN!D31,SC!B:B,MAIN!A31),SUMIFS(Allocations!M:M,Allocations!A:A,MAIN!A31,Allocations!B:B,MAIN!D31))</f>
        <v>1.1020000000000001</v>
      </c>
      <c r="G31" s="24">
        <f t="shared" si="0"/>
        <v>103.58500000000001</v>
      </c>
      <c r="H31" s="24">
        <f>IFERROR(VLOOKUP(S31,Swaps_wk!$A$2:$AP$151,HLOOKUP(MAIN!D31,Swaps_wk!$B$2:$AP$151,150,FALSE),FALSE),0)</f>
        <v>0</v>
      </c>
      <c r="I31" s="24">
        <f>SUMIFS(PASTE_DQS_TRACKER!$D:$D,PASTE_DQS_TRACKER!$C:$C,MAIN!$A31,PASTE_DQS_TRACKER!$B:$B,MAIN!$D31)-SUMIFS(PASTE_DQS_TRACKER!$D:$D,PASTE_DQS_TRACKER!$C:$C,MAIN!A31,PASTE_DQS_TRACKER!$E:$E,MAIN!$D31)</f>
        <v>7.2000000000000028</v>
      </c>
      <c r="J31" s="25">
        <f t="shared" si="1"/>
        <v>110.78500000000001</v>
      </c>
      <c r="K31" s="24">
        <f>IFERROR(IF(V31="Flex",0,IF(D31=$D$30,VLOOKUP(A31,MMO_o10M_lease!$A$1:$F$51,5,FALSE),IF(D31=$D$26,VLOOKUP(D31,LANDINGS!$A$3:$BR$40,HLOOKUP(A31,LANDINGS!$B$1:$CF$42,42,FALSE),FALSE)-IFERROR(VLOOKUP(A31,MMO_o10M_lease!$A$1:$F$38,5,FALSE),0),VLOOKUP(D31,LANDINGS!$A$3:$CF$40,HLOOKUP(A31,LANDINGS!$B$1:$CF$42,42,FALSE),FALSE)))),0)</f>
        <v>4.875</v>
      </c>
      <c r="L31" s="24">
        <f>SUMIFS(PASTE_FLEX_TRACKER!$D:$D,PASTE_FLEX_TRACKER!$F:$F,MAIN!$A31,PASTE_FLEX_TRACKER!$B:$B,MAIN!$D31)-SUMIFS(PASTE_FLEX_TRACKER!$D:$D,PASTE_FLEX_TRACKER!$C:$C,MAIN!$A31,PASTE_FLEX_TRACKER!$B:$B,MAIN!$D31)</f>
        <v>0</v>
      </c>
      <c r="M31" s="24">
        <f>IFERROR(-VLOOKUP(D31,SQ!$A$19:$CC$52,HLOOKUP(MAIN!A31,SQ!$B$18:$CC$56,39,FALSE),FALSE),"n/a")</f>
        <v>0</v>
      </c>
      <c r="N31" s="46" t="s">
        <v>563</v>
      </c>
      <c r="O31" s="46">
        <f>SUMIFS(MAN_ADJ!$L:$L,MAN_ADJ!$K:$K,MAIN!$D31,MAN_ADJ!$J:$J,MAIN!$S31)</f>
        <v>0</v>
      </c>
      <c r="P31" s="25">
        <f t="shared" si="4"/>
        <v>4.875</v>
      </c>
      <c r="Q31" s="28">
        <f t="shared" si="2"/>
        <v>4.4004152186667866E-2</v>
      </c>
      <c r="R31" s="38">
        <f t="shared" si="3"/>
        <v>105.91000000000001</v>
      </c>
      <c r="S31" s="17" t="s">
        <v>28</v>
      </c>
    </row>
    <row r="32" spans="1:19" x14ac:dyDescent="0.25">
      <c r="A32" s="17" t="s">
        <v>28</v>
      </c>
      <c r="B32" s="17" t="s">
        <v>93</v>
      </c>
      <c r="C32" s="17" t="s">
        <v>94</v>
      </c>
      <c r="D32" s="17" t="s">
        <v>124</v>
      </c>
      <c r="E32" s="24">
        <f>IF(U32="SC",SUMIFS(SC!F:F,SC!A:A,MAIN!D32,SC!B:B,MAIN!A32),SUMIFS(Allocations!$H:$H,Allocations!$A:$A,MAIN!$A32,Allocations!$B:$B,MAIN!$D32))</f>
        <v>0.11899999999999999</v>
      </c>
      <c r="F32" s="24">
        <f>IF(U32="SC",SUMIFS(SC!J:J,SC!A:A,MAIN!D32,SC!B:B,MAIN!A32),SUMIFS(Allocations!M:M,Allocations!A:A,MAIN!A32,Allocations!B:B,MAIN!D32))</f>
        <v>0</v>
      </c>
      <c r="G32" s="24">
        <f t="shared" si="0"/>
        <v>0.11899999999999999</v>
      </c>
      <c r="H32" s="24">
        <f>IFERROR(VLOOKUP(S32,Swaps_wk!$A$2:$AP$151,HLOOKUP(MAIN!D32,Swaps_wk!$B$2:$AP$151,150,FALSE),FALSE),0)</f>
        <v>0</v>
      </c>
      <c r="I32" s="24">
        <f>SUMIFS(PASTE_DQS_TRACKER!$D:$D,PASTE_DQS_TRACKER!$C:$C,MAIN!$A32,PASTE_DQS_TRACKER!$B:$B,MAIN!$D32)-SUMIFS(PASTE_DQS_TRACKER!$D:$D,PASTE_DQS_TRACKER!$C:$C,MAIN!A32,PASTE_DQS_TRACKER!$E:$E,MAIN!$D32)</f>
        <v>0</v>
      </c>
      <c r="J32" s="25">
        <f t="shared" si="1"/>
        <v>0.11899999999999999</v>
      </c>
      <c r="K32" s="24">
        <f>IFERROR(IF(V32="Flex",0,IF(D32=$D$30,VLOOKUP(A32,MMO_o10M_lease!$A$1:$F$51,5,FALSE),IF(D32=$D$26,VLOOKUP(D32,LANDINGS!$A$3:$BR$40,HLOOKUP(A32,LANDINGS!$B$1:$CF$42,42,FALSE),FALSE)-IFERROR(VLOOKUP(A32,MMO_o10M_lease!$A$1:$F$38,5,FALSE),0),VLOOKUP(D32,LANDINGS!$A$3:$CF$40,HLOOKUP(A32,LANDINGS!$B$1:$CF$42,42,FALSE),FALSE)))),0)</f>
        <v>0</v>
      </c>
      <c r="L32" s="24">
        <f>SUMIFS(PASTE_FLEX_TRACKER!$D:$D,PASTE_FLEX_TRACKER!$F:$F,MAIN!$A32,PASTE_FLEX_TRACKER!$B:$B,MAIN!$D32)-SUMIFS(PASTE_FLEX_TRACKER!$D:$D,PASTE_FLEX_TRACKER!$C:$C,MAIN!$A32,PASTE_FLEX_TRACKER!$B:$B,MAIN!$D32)</f>
        <v>0</v>
      </c>
      <c r="M32" s="24">
        <f>IFERROR(-VLOOKUP(D32,SQ!$A$19:$CC$52,HLOOKUP(MAIN!A32,SQ!$B$18:$CC$56,39,FALSE),FALSE),"n/a")</f>
        <v>0</v>
      </c>
      <c r="N32" s="46" t="s">
        <v>563</v>
      </c>
      <c r="O32" s="46">
        <f>SUMIFS(MAN_ADJ!$L:$L,MAN_ADJ!$K:$K,MAIN!$D32,MAN_ADJ!$J:$J,MAIN!$S32)</f>
        <v>0</v>
      </c>
      <c r="P32" s="25">
        <f t="shared" si="4"/>
        <v>0</v>
      </c>
      <c r="Q32" s="28">
        <f t="shared" si="2"/>
        <v>0</v>
      </c>
      <c r="R32" s="38">
        <f t="shared" si="3"/>
        <v>0.11899999999999999</v>
      </c>
      <c r="S32" s="17" t="s">
        <v>28</v>
      </c>
    </row>
    <row r="33" spans="1:22" x14ac:dyDescent="0.25">
      <c r="A33" s="17" t="s">
        <v>28</v>
      </c>
      <c r="B33" s="17" t="s">
        <v>93</v>
      </c>
      <c r="C33" s="17" t="s">
        <v>94</v>
      </c>
      <c r="D33" s="17" t="s">
        <v>125</v>
      </c>
      <c r="E33" s="24">
        <f>IF(U33="SC",SUMIFS(SC!F:F,SC!A:A,MAIN!D33,SC!B:B,MAIN!A33),SUMIFS(Allocations!$H:$H,Allocations!$A:$A,MAIN!$A33,Allocations!$B:$B,MAIN!$D33))</f>
        <v>30</v>
      </c>
      <c r="F33" s="24">
        <f>IF(U33="SC",SUMIFS(SC!J:J,SC!A:A,MAIN!D33,SC!B:B,MAIN!A33),SUMIFS(Allocations!M:M,Allocations!A:A,MAIN!A33,Allocations!B:B,MAIN!D33))</f>
        <v>0.30299999999999999</v>
      </c>
      <c r="G33" s="24">
        <f t="shared" si="0"/>
        <v>30.303000000000001</v>
      </c>
      <c r="H33" s="24">
        <f>IFERROR(VLOOKUP(S33,Swaps_wk!$A$2:$AP$151,HLOOKUP(MAIN!D33,Swaps_wk!$B$2:$AP$151,150,FALSE),FALSE),0)</f>
        <v>0</v>
      </c>
      <c r="I33" s="24">
        <f>SUMIFS(PASTE_DQS_TRACKER!$D:$D,PASTE_DQS_TRACKER!$C:$C,MAIN!$A33,PASTE_DQS_TRACKER!$B:$B,MAIN!$D33)-SUMIFS(PASTE_DQS_TRACKER!$D:$D,PASTE_DQS_TRACKER!$C:$C,MAIN!A33,PASTE_DQS_TRACKER!$E:$E,MAIN!$D33)</f>
        <v>0</v>
      </c>
      <c r="J33" s="25">
        <f t="shared" si="1"/>
        <v>30.303000000000001</v>
      </c>
      <c r="K33" s="24">
        <f>IFERROR(IF(V33="Flex",0,IF(D33=$D$30,VLOOKUP(A33,MMO_o10M_lease!$A$1:$F$51,5,FALSE),IF(D33=$D$26,VLOOKUP(D33,LANDINGS!$A$3:$BR$40,HLOOKUP(A33,LANDINGS!$B$1:$CF$42,42,FALSE),FALSE)-IFERROR(VLOOKUP(A33,MMO_o10M_lease!$A$1:$F$38,5,FALSE),0),VLOOKUP(D33,LANDINGS!$A$3:$CF$40,HLOOKUP(A33,LANDINGS!$B$1:$CF$42,42,FALSE),FALSE)))),0)</f>
        <v>2.444</v>
      </c>
      <c r="L33" s="24">
        <f>SUMIFS(PASTE_FLEX_TRACKER!$D:$D,PASTE_FLEX_TRACKER!$F:$F,MAIN!$A33,PASTE_FLEX_TRACKER!$B:$B,MAIN!$D33)-SUMIFS(PASTE_FLEX_TRACKER!$D:$D,PASTE_FLEX_TRACKER!$C:$C,MAIN!$A33,PASTE_FLEX_TRACKER!$B:$B,MAIN!$D33)</f>
        <v>0</v>
      </c>
      <c r="M33" s="24">
        <f>IFERROR(-VLOOKUP(D33,SQ!$A$19:$CC$52,HLOOKUP(MAIN!A33,SQ!$B$18:$CC$56,39,FALSE),FALSE),"n/a")</f>
        <v>0</v>
      </c>
      <c r="N33" s="46" t="s">
        <v>563</v>
      </c>
      <c r="O33" s="46">
        <f>SUMIFS(MAN_ADJ!$L:$L,MAN_ADJ!$K:$K,MAIN!$D33,MAN_ADJ!$J:$J,MAIN!$S33)</f>
        <v>0</v>
      </c>
      <c r="P33" s="25">
        <f t="shared" si="4"/>
        <v>2.444</v>
      </c>
      <c r="Q33" s="28">
        <f t="shared" si="2"/>
        <v>8.0652080652080654E-2</v>
      </c>
      <c r="R33" s="38">
        <f t="shared" si="3"/>
        <v>27.859000000000002</v>
      </c>
      <c r="S33" s="17" t="s">
        <v>28</v>
      </c>
    </row>
    <row r="34" spans="1:22" x14ac:dyDescent="0.25">
      <c r="A34" s="17" t="s">
        <v>28</v>
      </c>
      <c r="B34" s="17" t="s">
        <v>93</v>
      </c>
      <c r="C34" s="17" t="s">
        <v>94</v>
      </c>
      <c r="D34" s="17" t="s">
        <v>126</v>
      </c>
      <c r="E34" s="24">
        <f>IF(U34="SC",SUMIFS(SC!F:F,SC!A:A,MAIN!D34,SC!B:B,MAIN!A34),SUMIFS(Allocations!$H:$H,Allocations!$A:$A,MAIN!$A34,Allocations!$B:$B,MAIN!$D34))</f>
        <v>0</v>
      </c>
      <c r="F34" s="24">
        <f>IF(U34="SC",SUMIFS(SC!J:J,SC!A:A,MAIN!D34,SC!B:B,MAIN!A34),SUMIFS(Allocations!M:M,Allocations!A:A,MAIN!A34,Allocations!B:B,MAIN!D34))</f>
        <v>0</v>
      </c>
      <c r="G34" s="24">
        <f t="shared" si="0"/>
        <v>0</v>
      </c>
      <c r="H34" s="24">
        <f>IFERROR(VLOOKUP(S34,Swaps_wk!$A$2:$AP$151,HLOOKUP(MAIN!D34,Swaps_wk!$B$2:$AP$151,150,FALSE),FALSE),0)</f>
        <v>0</v>
      </c>
      <c r="I34" s="24">
        <f>SUMIFS(PASTE_DQS_TRACKER!$D:$D,PASTE_DQS_TRACKER!$C:$C,MAIN!$A34,PASTE_DQS_TRACKER!$B:$B,MAIN!$D34)-SUMIFS(PASTE_DQS_TRACKER!$D:$D,PASTE_DQS_TRACKER!$C:$C,MAIN!A34,PASTE_DQS_TRACKER!$E:$E,MAIN!$D34)</f>
        <v>0</v>
      </c>
      <c r="J34" s="25">
        <f t="shared" si="1"/>
        <v>0</v>
      </c>
      <c r="K34" s="24">
        <f>IFERROR(IF(V34="Flex",0,IF(D34=$D$30,VLOOKUP(A34,MMO_o10M_lease!$A$1:$F$51,5,FALSE),IF(D34=$D$26,VLOOKUP(D34,LANDINGS!$A$3:$BR$40,HLOOKUP(A34,LANDINGS!$B$1:$CF$42,42,FALSE),FALSE)-IFERROR(VLOOKUP(A34,MMO_o10M_lease!$A$1:$F$38,5,FALSE),0),VLOOKUP(D34,LANDINGS!$A$3:$CF$40,HLOOKUP(A34,LANDINGS!$B$1:$CF$42,42,FALSE),FALSE)))),0)</f>
        <v>0</v>
      </c>
      <c r="L34" s="24">
        <f>SUMIFS(PASTE_FLEX_TRACKER!$D:$D,PASTE_FLEX_TRACKER!$F:$F,MAIN!$A34,PASTE_FLEX_TRACKER!$B:$B,MAIN!$D34)-SUMIFS(PASTE_FLEX_TRACKER!$D:$D,PASTE_FLEX_TRACKER!$C:$C,MAIN!$A34,PASTE_FLEX_TRACKER!$B:$B,MAIN!$D34)</f>
        <v>0</v>
      </c>
      <c r="M34" s="24">
        <f>IFERROR(-VLOOKUP(D34,SQ!$A$19:$CC$52,HLOOKUP(MAIN!A34,SQ!$B$18:$CC$56,39,FALSE),FALSE),"n/a")</f>
        <v>0</v>
      </c>
      <c r="N34" s="46" t="s">
        <v>563</v>
      </c>
      <c r="O34" s="46">
        <f>SUMIFS(MAN_ADJ!$L:$L,MAN_ADJ!$K:$K,MAIN!$D34,MAN_ADJ!$J:$J,MAIN!$S34)</f>
        <v>0</v>
      </c>
      <c r="P34" s="25">
        <f t="shared" si="4"/>
        <v>0</v>
      </c>
      <c r="Q34" s="28" t="str">
        <f t="shared" si="2"/>
        <v>n/a</v>
      </c>
      <c r="R34" s="38">
        <f t="shared" si="3"/>
        <v>0</v>
      </c>
      <c r="S34" s="17" t="s">
        <v>28</v>
      </c>
    </row>
    <row r="35" spans="1:22" x14ac:dyDescent="0.25">
      <c r="A35" s="17" t="s">
        <v>28</v>
      </c>
      <c r="B35" s="17" t="s">
        <v>93</v>
      </c>
      <c r="C35" s="17" t="s">
        <v>94</v>
      </c>
      <c r="D35" s="17" t="s">
        <v>127</v>
      </c>
      <c r="E35" s="24">
        <f>IF(U35="SC",SUMIFS(SC!F:F,SC!A:A,MAIN!D35,SC!B:B,MAIN!A35),SUMIFS(Allocations!$H:$H,Allocations!$A:$A,MAIN!$A35,Allocations!$B:$B,MAIN!$D35))</f>
        <v>0</v>
      </c>
      <c r="F35" s="24">
        <f>IF(U35="SC",SUMIFS(SC!J:J,SC!A:A,MAIN!D35,SC!B:B,MAIN!A35),SUMIFS(Allocations!M:M,Allocations!A:A,MAIN!A35,Allocations!B:B,MAIN!D35))</f>
        <v>0</v>
      </c>
      <c r="G35" s="24">
        <f t="shared" si="0"/>
        <v>0</v>
      </c>
      <c r="H35" s="24">
        <f>IFERROR(VLOOKUP(S35,Swaps_wk!$A$2:$AP$151,HLOOKUP(MAIN!D35,Swaps_wk!$B$2:$AP$151,150,FALSE),FALSE),0)</f>
        <v>0</v>
      </c>
      <c r="I35" s="24">
        <f>SUMIFS(PASTE_DQS_TRACKER!$D:$D,PASTE_DQS_TRACKER!$C:$C,MAIN!$A35,PASTE_DQS_TRACKER!$B:$B,MAIN!$D35)-SUMIFS(PASTE_DQS_TRACKER!$D:$D,PASTE_DQS_TRACKER!$C:$C,MAIN!A35,PASTE_DQS_TRACKER!$E:$E,MAIN!$D35)</f>
        <v>0</v>
      </c>
      <c r="J35" s="25">
        <f t="shared" si="1"/>
        <v>0</v>
      </c>
      <c r="K35" s="24">
        <f>IFERROR(IF(V35="Flex",0,IF(D35=$D$30,VLOOKUP(A35,MMO_o10M_lease!$A$1:$F$51,5,FALSE),IF(D35=$D$26,VLOOKUP(D35,LANDINGS!$A$3:$BR$40,HLOOKUP(A35,LANDINGS!$B$1:$CF$42,42,FALSE),FALSE)-IFERROR(VLOOKUP(A35,MMO_o10M_lease!$A$1:$F$38,5,FALSE),0),VLOOKUP(D35,LANDINGS!$A$3:$CF$40,HLOOKUP(A35,LANDINGS!$B$1:$CF$42,42,FALSE),FALSE)))),0)</f>
        <v>0</v>
      </c>
      <c r="L35" s="24">
        <f>SUMIFS(PASTE_FLEX_TRACKER!$D:$D,PASTE_FLEX_TRACKER!$F:$F,MAIN!$A35,PASTE_FLEX_TRACKER!$B:$B,MAIN!$D35)-SUMIFS(PASTE_FLEX_TRACKER!$D:$D,PASTE_FLEX_TRACKER!$C:$C,MAIN!$A35,PASTE_FLEX_TRACKER!$B:$B,MAIN!$D35)</f>
        <v>0</v>
      </c>
      <c r="M35" s="24">
        <f>IFERROR(-VLOOKUP(D35,SQ!$A$19:$CC$52,HLOOKUP(MAIN!A35,SQ!$B$18:$CC$56,39,FALSE),FALSE),"n/a")</f>
        <v>0</v>
      </c>
      <c r="N35" s="46" t="s">
        <v>563</v>
      </c>
      <c r="O35" s="46">
        <f>SUMIFS(MAN_ADJ!$L:$L,MAN_ADJ!$K:$K,MAIN!$D35,MAN_ADJ!$J:$J,MAIN!$S35)</f>
        <v>0</v>
      </c>
      <c r="P35" s="25">
        <f t="shared" si="4"/>
        <v>0</v>
      </c>
      <c r="Q35" s="28" t="str">
        <f t="shared" si="2"/>
        <v>n/a</v>
      </c>
      <c r="R35" s="38">
        <f t="shared" ref="R35:R68" si="5">J35-P35</f>
        <v>0</v>
      </c>
      <c r="S35" s="17" t="s">
        <v>28</v>
      </c>
    </row>
    <row r="36" spans="1:22" x14ac:dyDescent="0.25">
      <c r="A36" s="17" t="s">
        <v>28</v>
      </c>
      <c r="B36" s="17" t="s">
        <v>93</v>
      </c>
      <c r="C36" s="17" t="s">
        <v>94</v>
      </c>
      <c r="D36" s="17" t="s">
        <v>184</v>
      </c>
      <c r="E36" s="24">
        <f>IF(U36="SC",SUMIFS(SC!F:F,SC!A:A,MAIN!D36,SC!B:B,MAIN!A36),SUMIFS(Allocations!$H:$H,Allocations!$A:$A,MAIN!$A36,Allocations!$B:$B,MAIN!$D36))</f>
        <v>0</v>
      </c>
      <c r="F36" s="24">
        <f>IF(U36="SC",SUMIFS(SC!J:J,SC!A:A,MAIN!D36,SC!B:B,MAIN!A36),SUMIFS(Allocations!M:M,Allocations!A:A,MAIN!A36,Allocations!B:B,MAIN!D36))</f>
        <v>0</v>
      </c>
      <c r="G36" s="24">
        <f t="shared" ref="G36:G37" si="6">E36+F36</f>
        <v>0</v>
      </c>
      <c r="H36" s="24">
        <f>IFERROR(VLOOKUP(S36,Swaps_wk!$A$2:$AP$151,HLOOKUP(MAIN!D36,Swaps_wk!$B$2:$AP$151,150,FALSE),FALSE),0)</f>
        <v>0</v>
      </c>
      <c r="I36" s="24">
        <f>SUMIFS(PASTE_DQS_TRACKER!$D:$D,PASTE_DQS_TRACKER!$C:$C,MAIN!$A36,PASTE_DQS_TRACKER!$B:$B,MAIN!$D36)-SUMIFS(PASTE_DQS_TRACKER!$D:$D,PASTE_DQS_TRACKER!$C:$C,MAIN!A36,PASTE_DQS_TRACKER!$E:$E,MAIN!$D36)</f>
        <v>0</v>
      </c>
      <c r="J36" s="25">
        <f t="shared" ref="J36:J37" si="7">G36+I36</f>
        <v>0</v>
      </c>
      <c r="K36" s="24">
        <f>IFERROR(IF(V36="Flex",0,IF(D36=$D$30,VLOOKUP(A36,MMO_o10M_lease!$A$1:$F$51,5,FALSE),IF(D36=$D$26,VLOOKUP(D36,LANDINGS!$A$3:$BR$40,HLOOKUP(A36,LANDINGS!$B$1:$CF$42,42,FALSE),FALSE)-IFERROR(VLOOKUP(A36,MMO_o10M_lease!$A$1:$F$38,5,FALSE),0),VLOOKUP(D36,LANDINGS!$A$3:$CF$40,HLOOKUP(A36,LANDINGS!$B$1:$CF$42,42,FALSE),FALSE)))),0)</f>
        <v>0</v>
      </c>
      <c r="L36" s="24">
        <f>SUMIFS(PASTE_FLEX_TRACKER!$D:$D,PASTE_FLEX_TRACKER!$F:$F,MAIN!$A36,PASTE_FLEX_TRACKER!$B:$B,MAIN!$D36)-SUMIFS(PASTE_FLEX_TRACKER!$D:$D,PASTE_FLEX_TRACKER!$C:$C,MAIN!$A36,PASTE_FLEX_TRACKER!$B:$B,MAIN!$D36)</f>
        <v>0</v>
      </c>
      <c r="M36" s="24" t="str">
        <f>IFERROR(-VLOOKUP(D36,SQ!$A$19:$CC$52,HLOOKUP(MAIN!A36,SQ!$B$18:$CC$56,39,FALSE),FALSE),"n/a")</f>
        <v>n/a</v>
      </c>
      <c r="N36" s="46" t="s">
        <v>563</v>
      </c>
      <c r="O36" s="46">
        <f>SUMIFS(MAN_ADJ!$L:$L,MAN_ADJ!$K:$K,MAIN!$D36,MAN_ADJ!$J:$J,MAIN!$S36)</f>
        <v>0</v>
      </c>
      <c r="P36" s="25">
        <f t="shared" si="4"/>
        <v>0</v>
      </c>
      <c r="Q36" s="28" t="str">
        <f t="shared" ref="Q36:Q37" si="8">IFERROR(P36/J36,"n/a")</f>
        <v>n/a</v>
      </c>
      <c r="R36" s="38">
        <f t="shared" ref="R36:R37" si="9">J36-P36</f>
        <v>0</v>
      </c>
      <c r="S36" s="17" t="s">
        <v>28</v>
      </c>
    </row>
    <row r="37" spans="1:22" x14ac:dyDescent="0.25">
      <c r="A37" s="17" t="s">
        <v>28</v>
      </c>
      <c r="B37" s="17" t="s">
        <v>93</v>
      </c>
      <c r="C37" s="17" t="s">
        <v>94</v>
      </c>
      <c r="D37" s="17" t="s">
        <v>128</v>
      </c>
      <c r="E37" s="24">
        <f>IF(U37="SC",SUMIFS(SC!F:F,SC!A:A,MAIN!D37,SC!B:B,MAIN!A37),SUMIFS(Allocations!$H:$H,Allocations!$A:$A,MAIN!$A37,Allocations!$B:$B,MAIN!$D37))</f>
        <v>0</v>
      </c>
      <c r="F37" s="24">
        <f>IF(U37="SC",SUMIFS(SC!J:J,SC!A:A,MAIN!D37,SC!B:B,MAIN!A37),SUMIFS(Allocations!M:M,Allocations!A:A,MAIN!A37,Allocations!B:B,MAIN!D37))</f>
        <v>0</v>
      </c>
      <c r="G37" s="24">
        <f t="shared" si="6"/>
        <v>0</v>
      </c>
      <c r="H37" s="24">
        <f>IFERROR(VLOOKUP(S37,Swaps_wk!$A$2:$AP$151,HLOOKUP(MAIN!D37,Swaps_wk!$B$2:$AP$151,150,FALSE),FALSE),0)</f>
        <v>0</v>
      </c>
      <c r="I37" s="24">
        <f>SUMIFS(PASTE_DQS_TRACKER!$D:$D,PASTE_DQS_TRACKER!$C:$C,MAIN!$A37,PASTE_DQS_TRACKER!$B:$B,MAIN!$D37)-SUMIFS(PASTE_DQS_TRACKER!$D:$D,PASTE_DQS_TRACKER!$C:$C,MAIN!A37,PASTE_DQS_TRACKER!$E:$E,MAIN!$D37)</f>
        <v>0</v>
      </c>
      <c r="J37" s="25">
        <f t="shared" si="7"/>
        <v>0</v>
      </c>
      <c r="K37" s="24">
        <f>IFERROR(IF(V37="Flex",0,IF(D37=$D$30,VLOOKUP(A37,MMO_o10M_lease!$A$1:$F$51,5,FALSE),IF(D37=$D$26,VLOOKUP(D37,LANDINGS!$A$3:$BR$40,HLOOKUP(A37,LANDINGS!$B$1:$CF$42,42,FALSE),FALSE)-IFERROR(VLOOKUP(A37,MMO_o10M_lease!$A$1:$F$38,5,FALSE),0),VLOOKUP(D37,LANDINGS!$A$3:$CF$40,HLOOKUP(A37,LANDINGS!$B$1:$CF$42,42,FALSE),FALSE)))),0)</f>
        <v>0</v>
      </c>
      <c r="L37" s="24">
        <f>SUMIFS(PASTE_FLEX_TRACKER!$D:$D,PASTE_FLEX_TRACKER!$F:$F,MAIN!$A37,PASTE_FLEX_TRACKER!$B:$B,MAIN!$D37)-SUMIFS(PASTE_FLEX_TRACKER!$D:$D,PASTE_FLEX_TRACKER!$C:$C,MAIN!$A37,PASTE_FLEX_TRACKER!$B:$B,MAIN!$D37)</f>
        <v>0</v>
      </c>
      <c r="M37" s="24" t="str">
        <f>IFERROR(-VLOOKUP(D37,SQ!$A$19:$CC$52,HLOOKUP(MAIN!A37,SQ!$B$18:$CC$56,39,FALSE),FALSE),"n/a")</f>
        <v>n/a</v>
      </c>
      <c r="N37" s="46" t="s">
        <v>563</v>
      </c>
      <c r="O37" s="46">
        <f>SUMIFS(MAN_ADJ!$L:$L,MAN_ADJ!$K:$K,MAIN!$D37,MAN_ADJ!$J:$J,MAIN!$S37)</f>
        <v>0</v>
      </c>
      <c r="P37" s="25">
        <f t="shared" si="4"/>
        <v>0</v>
      </c>
      <c r="Q37" s="28" t="str">
        <f t="shared" si="8"/>
        <v>n/a</v>
      </c>
      <c r="R37" s="38">
        <f t="shared" si="9"/>
        <v>0</v>
      </c>
      <c r="S37" s="17" t="s">
        <v>28</v>
      </c>
    </row>
    <row r="38" spans="1:22" x14ac:dyDescent="0.25">
      <c r="A38" s="17" t="s">
        <v>28</v>
      </c>
      <c r="B38" s="17" t="s">
        <v>93</v>
      </c>
      <c r="C38" s="17" t="s">
        <v>94</v>
      </c>
      <c r="D38" s="17" t="s">
        <v>129</v>
      </c>
      <c r="E38" s="24">
        <f>IF(U38="SC",SUMIFS(SC!F:F,SC!A:A,MAIN!D38,SC!B:B,MAIN!A38),SUMIFS(Allocations!$H:$H,Allocations!$A:$A,MAIN!$A38,Allocations!$B:$B,MAIN!$D38))</f>
        <v>40.199999999999996</v>
      </c>
      <c r="F38" s="24">
        <f>IF(U38="SC",SUMIFS(SC!J:J,SC!A:A,MAIN!D38,SC!B:B,MAIN!A38),SUMIFS(Allocations!M:M,Allocations!A:A,MAIN!A38,Allocations!B:B,MAIN!D38))</f>
        <v>0</v>
      </c>
      <c r="G38" s="24">
        <f t="shared" si="0"/>
        <v>40.199999999999996</v>
      </c>
      <c r="H38" s="24">
        <f>IFERROR(VLOOKUP(S38,Swaps_wk!$A$2:$AP$151,HLOOKUP(MAIN!D38,Swaps_wk!$B$2:$AP$151,150,FALSE),FALSE),0)</f>
        <v>0</v>
      </c>
      <c r="I38" s="24">
        <f>SUMIFS(PASTE_DQS_TRACKER!$D:$D,PASTE_DQS_TRACKER!$C:$C,MAIN!$A38,PASTE_DQS_TRACKER!$B:$B,MAIN!$D38)-SUMIFS(PASTE_DQS_TRACKER!$D:$D,PASTE_DQS_TRACKER!$C:$C,MAIN!A38,PASTE_DQS_TRACKER!$E:$E,MAIN!$D38)</f>
        <v>-39.600000000000009</v>
      </c>
      <c r="J38" s="25">
        <f t="shared" si="1"/>
        <v>0.59999999999998721</v>
      </c>
      <c r="K38" s="24">
        <f>IFERROR(IF(V38="Flex",0,IF(D38=$D$30,VLOOKUP(A38,MMO_o10M_lease!$A$1:$F$51,5,FALSE),IF(D38=$D$26,VLOOKUP(D38,LANDINGS!$A$3:$BR$40,HLOOKUP(A38,LANDINGS!$B$1:$CF$42,42,FALSE),FALSE)-IFERROR(VLOOKUP(A38,MMO_o10M_lease!$A$1:$F$38,5,FALSE),0),VLOOKUP(D38,LANDINGS!$A$3:$CF$40,HLOOKUP(A38,LANDINGS!$B$1:$CF$42,42,FALSE),FALSE)))),0)</f>
        <v>0</v>
      </c>
      <c r="L38" s="24">
        <f>SUMIFS(PASTE_FLEX_TRACKER!$D:$D,PASTE_FLEX_TRACKER!$F:$F,MAIN!$A38,PASTE_FLEX_TRACKER!$B:$B,MAIN!$D38)-SUMIFS(PASTE_FLEX_TRACKER!$D:$D,PASTE_FLEX_TRACKER!$C:$C,MAIN!$A38,PASTE_FLEX_TRACKER!$B:$B,MAIN!$D38)</f>
        <v>0</v>
      </c>
      <c r="M38" s="24" t="str">
        <f>IFERROR(-VLOOKUP(D38,SQ!$A$19:$CC$52,HLOOKUP(MAIN!A38,SQ!$B$18:$CC$56,39,FALSE),FALSE),"n/a")</f>
        <v>n/a</v>
      </c>
      <c r="N38" s="46" t="s">
        <v>563</v>
      </c>
      <c r="O38" s="46">
        <f>SUMIFS(MAN_ADJ!$L:$L,MAN_ADJ!$K:$K,MAIN!$D38,MAN_ADJ!$J:$J,MAIN!$S38)</f>
        <v>0</v>
      </c>
      <c r="P38" s="25">
        <f t="shared" si="4"/>
        <v>0</v>
      </c>
      <c r="Q38" s="28">
        <f t="shared" si="2"/>
        <v>0</v>
      </c>
      <c r="R38" s="38">
        <f t="shared" si="5"/>
        <v>0.59999999999998721</v>
      </c>
      <c r="S38" s="17" t="s">
        <v>28</v>
      </c>
    </row>
    <row r="39" spans="1:22" x14ac:dyDescent="0.25">
      <c r="A39" s="17" t="s">
        <v>28</v>
      </c>
      <c r="B39" s="17" t="s">
        <v>93</v>
      </c>
      <c r="C39" s="17" t="s">
        <v>94</v>
      </c>
      <c r="D39" s="17" t="s">
        <v>155</v>
      </c>
      <c r="E39" s="24">
        <f>IF(U39="SC",SUMIFS(SC!F:F,SC!A:A,MAIN!D39,SC!B:B,MAIN!A39),SUMIFS(Allocations!$H:$H,Allocations!$A:$A,MAIN!$A39,Allocations!$B:$B,MAIN!$D39))</f>
        <v>0</v>
      </c>
      <c r="F39" s="24">
        <f>IF(U39="SC",SUMIFS(SC!J:J,SC!A:A,MAIN!D39,SC!B:B,MAIN!A39),SUMIFS(Allocations!M:M,Allocations!A:A,MAIN!A39,Allocations!B:B,MAIN!D39))</f>
        <v>0</v>
      </c>
      <c r="G39" s="24">
        <f t="shared" ref="G39" si="10">E39+F39</f>
        <v>0</v>
      </c>
      <c r="H39" s="24">
        <f>IFERROR(VLOOKUP(S39,Swaps_wk!$A$2:$AP$151,HLOOKUP(MAIN!D39,Swaps_wk!$B$2:$AP$151,150,FALSE),FALSE),0)</f>
        <v>0</v>
      </c>
      <c r="I39" s="24">
        <f>SUMIFS(PASTE_DQS_TRACKER!$D:$D,PASTE_DQS_TRACKER!$C:$C,MAIN!$A39,PASTE_DQS_TRACKER!$B:$B,MAIN!$D39)-SUMIFS(PASTE_DQS_TRACKER!$D:$D,PASTE_DQS_TRACKER!$C:$C,MAIN!A39,PASTE_DQS_TRACKER!$E:$E,MAIN!$D39)</f>
        <v>0</v>
      </c>
      <c r="J39" s="25">
        <f t="shared" ref="J39" si="11">G39+I39</f>
        <v>0</v>
      </c>
      <c r="K39" s="24">
        <f>IFERROR(IF(V39="Flex",0,IF(D39=$D$30,VLOOKUP(A39,MMO_o10M_lease!$A$1:$F$51,5,FALSE),IF(D39=$D$26,VLOOKUP(D39,LANDINGS!$A$3:$BR$40,HLOOKUP(A39,LANDINGS!$B$1:$CF$42,42,FALSE),FALSE)-IFERROR(VLOOKUP(A39,MMO_o10M_lease!$A$1:$F$38,5,FALSE),0),VLOOKUP(D39,LANDINGS!$A$3:$CF$40,HLOOKUP(A39,LANDINGS!$B$1:$CF$42,42,FALSE),FALSE)))),0)</f>
        <v>0</v>
      </c>
      <c r="L39" s="24">
        <f>SUMIFS(PASTE_FLEX_TRACKER!$D:$D,PASTE_FLEX_TRACKER!$F:$F,MAIN!$A39,PASTE_FLEX_TRACKER!$B:$B,MAIN!$D39)-SUMIFS(PASTE_FLEX_TRACKER!$D:$D,PASTE_FLEX_TRACKER!$C:$C,MAIN!$A39,PASTE_FLEX_TRACKER!$B:$B,MAIN!$D39)</f>
        <v>0</v>
      </c>
      <c r="M39" s="24" t="str">
        <f>IFERROR(-VLOOKUP(D39,SQ!$A$19:$CC$52,HLOOKUP(MAIN!A39,SQ!$B$18:$CC$56,39,FALSE),FALSE),"n/a")</f>
        <v>n/a</v>
      </c>
      <c r="N39" s="46" t="s">
        <v>563</v>
      </c>
      <c r="O39" s="46">
        <f>SUMIFS(MAN_ADJ!$L:$L,MAN_ADJ!$K:$K,MAIN!$D39,MAN_ADJ!$J:$J,MAIN!$S39)</f>
        <v>0</v>
      </c>
      <c r="P39" s="25">
        <f t="shared" si="4"/>
        <v>0</v>
      </c>
      <c r="Q39" s="28" t="str">
        <f t="shared" ref="Q39" si="12">IFERROR(P39/J39,"n/a")</f>
        <v>n/a</v>
      </c>
      <c r="R39" s="38">
        <f t="shared" ref="R39" si="13">J39-P39</f>
        <v>0</v>
      </c>
      <c r="S39" s="17" t="s">
        <v>28</v>
      </c>
    </row>
    <row r="40" spans="1:22" x14ac:dyDescent="0.25">
      <c r="A40" s="17" t="s">
        <v>28</v>
      </c>
      <c r="B40" s="17" t="s">
        <v>93</v>
      </c>
      <c r="C40" s="17" t="s">
        <v>94</v>
      </c>
      <c r="D40" s="17" t="s">
        <v>130</v>
      </c>
      <c r="E40" s="24">
        <f>IF(U40="SC",SUMIFS(SC!F:F,SC!A:A,MAIN!D40,SC!B:B,MAIN!A40),SUMIFS(Allocations!$H:$H,Allocations!$A:$A,MAIN!$A40,Allocations!$B:$B,MAIN!$D40))</f>
        <v>0</v>
      </c>
      <c r="F40" s="24">
        <f>IF(U40="SC",SUMIFS(SC!J:J,SC!A:A,MAIN!D40,SC!B:B,MAIN!A40),SUMIFS(Allocations!M:M,Allocations!A:A,MAIN!A40,Allocations!B:B,MAIN!D40))</f>
        <v>0</v>
      </c>
      <c r="G40" s="24">
        <f t="shared" si="0"/>
        <v>0</v>
      </c>
      <c r="H40" s="24">
        <f>IFERROR(VLOOKUP(S40,Swaps_wk!$A$2:$AP$151,HLOOKUP(MAIN!D40,Swaps_wk!$B$2:$AP$151,150,FALSE),FALSE),0)</f>
        <v>0</v>
      </c>
      <c r="I40" s="24">
        <f>SUMIFS(PASTE_DQS_TRACKER!$D:$D,PASTE_DQS_TRACKER!$C:$C,MAIN!$A40,PASTE_DQS_TRACKER!$B:$B,MAIN!$D40)-SUMIFS(PASTE_DQS_TRACKER!$D:$D,PASTE_DQS_TRACKER!$C:$C,MAIN!A40,PASTE_DQS_TRACKER!$E:$E,MAIN!$D40)</f>
        <v>0</v>
      </c>
      <c r="J40" s="25">
        <f t="shared" si="1"/>
        <v>0</v>
      </c>
      <c r="K40" s="24">
        <f>IFERROR(IF(V40="Flex",0,IF(D40=$D$30,VLOOKUP(A40,MMO_o10M_lease!$A$1:$F$51,5,FALSE),IF(D40=$D$26,VLOOKUP(D40,LANDINGS!$A$3:$BR$40,HLOOKUP(A40,LANDINGS!$B$1:$CF$42,42,FALSE),FALSE)-IFERROR(VLOOKUP(A40,MMO_o10M_lease!$A$1:$F$38,5,FALSE),0),VLOOKUP(D40,LANDINGS!$A$3:$CF$40,HLOOKUP(A40,LANDINGS!$B$1:$CF$42,42,FALSE),FALSE)))),0)</f>
        <v>0</v>
      </c>
      <c r="L40" s="24">
        <f>SUMIFS(PASTE_FLEX_TRACKER!$D:$D,PASTE_FLEX_TRACKER!$F:$F,MAIN!$A40,PASTE_FLEX_TRACKER!$B:$B,MAIN!$D40)-SUMIFS(PASTE_FLEX_TRACKER!$D:$D,PASTE_FLEX_TRACKER!$C:$C,MAIN!$A40,PASTE_FLEX_TRACKER!$B:$B,MAIN!$D40)</f>
        <v>0</v>
      </c>
      <c r="M40" s="24" t="str">
        <f>IFERROR(-VLOOKUP(D40,SQ!$A$19:$CC$52,HLOOKUP(MAIN!A40,SQ!$B$18:$CC$56,39,FALSE),FALSE),"n/a")</f>
        <v>n/a</v>
      </c>
      <c r="N40" s="46" t="s">
        <v>563</v>
      </c>
      <c r="O40" s="46">
        <f>SUMIFS(MAN_ADJ!$L:$L,MAN_ADJ!$K:$K,MAIN!$D40,MAN_ADJ!$J:$J,MAIN!$S40)</f>
        <v>0</v>
      </c>
      <c r="P40" s="25">
        <f t="shared" si="4"/>
        <v>0</v>
      </c>
      <c r="Q40" s="28" t="str">
        <f t="shared" si="2"/>
        <v>n/a</v>
      </c>
      <c r="R40" s="38">
        <f t="shared" si="5"/>
        <v>0</v>
      </c>
      <c r="S40" s="17" t="s">
        <v>28</v>
      </c>
    </row>
    <row r="41" spans="1:22" x14ac:dyDescent="0.25">
      <c r="A41" s="26" t="s">
        <v>28</v>
      </c>
      <c r="B41" s="26" t="s">
        <v>93</v>
      </c>
      <c r="C41" s="26" t="s">
        <v>94</v>
      </c>
      <c r="D41" s="26" t="s">
        <v>131</v>
      </c>
      <c r="E41" s="27">
        <f>SUM(E3:E40)</f>
        <v>17566.064999999991</v>
      </c>
      <c r="F41" s="27">
        <f>SUM(F3:F40)</f>
        <v>649.49900000000002</v>
      </c>
      <c r="G41" s="27">
        <f>SUM(G3:G40)</f>
        <v>18215.563999999998</v>
      </c>
      <c r="H41" s="27">
        <f>IFERROR(VLOOKUP(S41,Swaps_wk!$A$2:$AP$151,HLOOKUP(MAIN!D41,Swaps_wk!$B$2:$AP$151,150,FALSE),FALSE),0)</f>
        <v>0</v>
      </c>
      <c r="I41" s="27">
        <f>SUM(I3:I40)</f>
        <v>-84.999999999999986</v>
      </c>
      <c r="J41" s="25">
        <f>SUM(J3:J40)</f>
        <v>18130.563999999995</v>
      </c>
      <c r="K41" s="27">
        <f>SUM(K3:K40)</f>
        <v>5360.5759999999991</v>
      </c>
      <c r="L41" s="27">
        <f>SUM(L3:L40)</f>
        <v>0</v>
      </c>
      <c r="M41" s="27">
        <f>SUM(M3:M40)</f>
        <v>-10</v>
      </c>
      <c r="N41" s="46" t="s">
        <v>563</v>
      </c>
      <c r="O41" s="27">
        <f>SUM(O3:O40)</f>
        <v>0</v>
      </c>
      <c r="P41" s="25">
        <f>SUM(P3:P40)</f>
        <v>5350.5759999999991</v>
      </c>
      <c r="Q41" s="28">
        <f t="shared" si="2"/>
        <v>0.2951135993342513</v>
      </c>
      <c r="R41" s="38">
        <f t="shared" si="5"/>
        <v>12779.987999999996</v>
      </c>
      <c r="S41" s="17" t="s">
        <v>28</v>
      </c>
    </row>
    <row r="42" spans="1:22" x14ac:dyDescent="0.25">
      <c r="A42" s="17" t="s">
        <v>34</v>
      </c>
      <c r="B42" s="17" t="s">
        <v>93</v>
      </c>
      <c r="C42" s="17" t="s">
        <v>132</v>
      </c>
      <c r="D42" s="17" t="s">
        <v>95</v>
      </c>
      <c r="E42" s="24">
        <f>IF(U42="SC",SUMIFS(SC!F:F,SC!A:A,MAIN!D42,SC!B:B,MAIN!A42),SUMIFS(Allocations!$H:$H,Allocations!$A:$A,MAIN!$A42,Allocations!$B:$B,MAIN!$D42))</f>
        <v>514.64580000000001</v>
      </c>
      <c r="F42" s="24">
        <f>IF(U42="SC",SUMIFS(SC!J:J,SC!A:A,MAIN!D42,SC!B:B,MAIN!A42),SUMIFS(Allocations!M:M,Allocations!A:A,MAIN!A42,Allocations!B:B,MAIN!D42))</f>
        <v>0</v>
      </c>
      <c r="G42" s="24">
        <f t="shared" ref="G42:G79" si="14">E42+F42</f>
        <v>514.64580000000001</v>
      </c>
      <c r="H42" s="24">
        <f>IFERROR(VLOOKUP(S42,Swaps_wk!$A$2:$AP$151,HLOOKUP(MAIN!D42,Swaps_wk!$B$2:$AP$151,150,FALSE),FALSE),0)</f>
        <v>0</v>
      </c>
      <c r="I42" s="24">
        <f>SUMIFS(PASTE_DQS_TRACKER!$D:$D,PASTE_DQS_TRACKER!$C:$C,MAIN!$S42,PASTE_DQS_TRACKER!$B:$B,MAIN!$D42)-SUMIFS(PASTE_DQS_TRACKER!$D:$D,PASTE_DQS_TRACKER!$C:$C,MAIN!$S42,PASTE_DQS_TRACKER!$E:$E,MAIN!$D42)</f>
        <v>0</v>
      </c>
      <c r="J42" s="25">
        <f t="shared" ref="J42:J79" si="15">G42+I42</f>
        <v>514.64580000000001</v>
      </c>
      <c r="K42" s="24">
        <f>IFERROR(IF(V42="Flex",0,IF(D42=$D$30,VLOOKUP(A42,MMO_o10M_lease!$A$1:$F$51,5,FALSE),IF(D42=$D$26,VLOOKUP(D42,LANDINGS!$A$3:$BR$40,HLOOKUP(A42,LANDINGS!$B$1:$CF$42,42,FALSE),FALSE)-IFERROR(VLOOKUP(A42,MMO_o10M_lease!$A$1:$F$38,5,FALSE),0),VLOOKUP(D42,LANDINGS!$A$3:$CF$40,HLOOKUP(A42,LANDINGS!$B$1:$CF$42,42,FALSE),FALSE)))),0)</f>
        <v>0</v>
      </c>
      <c r="L42" s="24">
        <f>SUMIFS(PASTE_FLEX_TRACKER!$D:$D,PASTE_FLEX_TRACKER!$E:$E,MAIN!$A42,PASTE_FLEX_TRACKER!$B:$B,MAIN!$D42)</f>
        <v>0</v>
      </c>
      <c r="M42" s="35" t="s">
        <v>133</v>
      </c>
      <c r="N42" s="46" t="s">
        <v>563</v>
      </c>
      <c r="O42" s="46">
        <f>SUMIFS(MAN_ADJ!$L:$L,MAN_ADJ!$K:$K,MAIN!$D42,MAN_ADJ!$J:$J,MAIN!$S42)</f>
        <v>0</v>
      </c>
      <c r="P42" s="25">
        <f t="shared" ref="P42:P79" si="16">SUM(K42:O42)</f>
        <v>0</v>
      </c>
      <c r="Q42" s="28">
        <f t="shared" si="2"/>
        <v>0</v>
      </c>
      <c r="R42" s="38">
        <f t="shared" si="5"/>
        <v>514.64580000000001</v>
      </c>
      <c r="S42" t="s">
        <v>134</v>
      </c>
      <c r="U42" t="s">
        <v>577</v>
      </c>
      <c r="V42" t="s">
        <v>735</v>
      </c>
    </row>
    <row r="43" spans="1:22" x14ac:dyDescent="0.25">
      <c r="A43" s="17" t="s">
        <v>34</v>
      </c>
      <c r="B43" s="17" t="s">
        <v>93</v>
      </c>
      <c r="C43" s="17" t="s">
        <v>132</v>
      </c>
      <c r="D43" s="17" t="s">
        <v>96</v>
      </c>
      <c r="E43" s="24">
        <f>IF(U43="SC",SUMIFS(SC!F:F,SC!A:A,MAIN!D43,SC!B:B,MAIN!A43),SUMIFS(Allocations!$H:$H,Allocations!$A:$A,MAIN!$A43,Allocations!$B:$B,MAIN!$D43))</f>
        <v>86.859800000000007</v>
      </c>
      <c r="F43" s="24">
        <f>IF(U43="SC",SUMIFS(SC!J:J,SC!A:A,MAIN!D43,SC!B:B,MAIN!A43),SUMIFS(Allocations!M:M,Allocations!A:A,MAIN!A43,Allocations!B:B,MAIN!D43))</f>
        <v>0</v>
      </c>
      <c r="G43" s="24">
        <f t="shared" si="14"/>
        <v>86.859800000000007</v>
      </c>
      <c r="H43" s="24">
        <f>IFERROR(VLOOKUP(S43,Swaps_wk!$A$2:$AP$151,HLOOKUP(MAIN!D43,Swaps_wk!$B$2:$AP$151,150,FALSE),FALSE),0)</f>
        <v>0</v>
      </c>
      <c r="I43" s="24">
        <f>SUMIFS(PASTE_DQS_TRACKER!$D:$D,PASTE_DQS_TRACKER!$C:$C,MAIN!$S43,PASTE_DQS_TRACKER!$B:$B,MAIN!$D43)-SUMIFS(PASTE_DQS_TRACKER!$D:$D,PASTE_DQS_TRACKER!$C:$C,MAIN!$S43,PASTE_DQS_TRACKER!$E:$E,MAIN!$D43)</f>
        <v>0</v>
      </c>
      <c r="J43" s="25">
        <f t="shared" si="15"/>
        <v>86.859800000000007</v>
      </c>
      <c r="K43" s="24">
        <f>IFERROR(IF(V43="Flex",0,IF(D43=$D$30,VLOOKUP(A43,MMO_o10M_lease!$A$1:$F$51,5,FALSE),IF(D43=$D$26,VLOOKUP(D43,LANDINGS!$A$3:$BR$40,HLOOKUP(A43,LANDINGS!$B$1:$CF$42,42,FALSE),FALSE)-IFERROR(VLOOKUP(A43,MMO_o10M_lease!$A$1:$F$38,5,FALSE),0),VLOOKUP(D43,LANDINGS!$A$3:$CF$40,HLOOKUP(A43,LANDINGS!$B$1:$CF$42,42,FALSE),FALSE)))),0)</f>
        <v>0</v>
      </c>
      <c r="L43" s="24">
        <f>SUMIFS(PASTE_FLEX_TRACKER!$D:$D,PASTE_FLEX_TRACKER!$E:$E,MAIN!$A43,PASTE_FLEX_TRACKER!$B:$B,MAIN!$D43)</f>
        <v>0</v>
      </c>
      <c r="M43" s="35" t="s">
        <v>133</v>
      </c>
      <c r="N43" s="46" t="s">
        <v>563</v>
      </c>
      <c r="O43" s="46">
        <f>SUMIFS(MAN_ADJ!$L:$L,MAN_ADJ!$K:$K,MAIN!$D43,MAN_ADJ!$J:$J,MAIN!$S43)</f>
        <v>0</v>
      </c>
      <c r="P43" s="25">
        <f t="shared" si="16"/>
        <v>0</v>
      </c>
      <c r="Q43" s="28">
        <f t="shared" si="2"/>
        <v>0</v>
      </c>
      <c r="R43" s="38">
        <f t="shared" si="5"/>
        <v>86.859800000000007</v>
      </c>
      <c r="S43" t="s">
        <v>134</v>
      </c>
      <c r="U43" t="s">
        <v>577</v>
      </c>
      <c r="V43" t="s">
        <v>735</v>
      </c>
    </row>
    <row r="44" spans="1:22" x14ac:dyDescent="0.25">
      <c r="A44" s="17" t="s">
        <v>34</v>
      </c>
      <c r="B44" s="17" t="s">
        <v>93</v>
      </c>
      <c r="C44" s="17" t="s">
        <v>132</v>
      </c>
      <c r="D44" s="17" t="s">
        <v>97</v>
      </c>
      <c r="E44" s="24">
        <f>IF(U44="SC",SUMIFS(SC!F:F,SC!A:A,MAIN!D44,SC!B:B,MAIN!A44),SUMIFS(Allocations!$H:$H,Allocations!$A:$A,MAIN!$A44,Allocations!$B:$B,MAIN!$D44))</f>
        <v>17.880000000000003</v>
      </c>
      <c r="F44" s="24">
        <f>IF(U44="SC",SUMIFS(SC!J:J,SC!A:A,MAIN!D44,SC!B:B,MAIN!A44),SUMIFS(Allocations!M:M,Allocations!A:A,MAIN!A44,Allocations!B:B,MAIN!D44))</f>
        <v>0</v>
      </c>
      <c r="G44" s="24">
        <f t="shared" si="14"/>
        <v>17.880000000000003</v>
      </c>
      <c r="H44" s="24">
        <f>IFERROR(VLOOKUP(S44,Swaps_wk!$A$2:$AP$151,HLOOKUP(MAIN!D44,Swaps_wk!$B$2:$AP$151,150,FALSE),FALSE),0)</f>
        <v>0</v>
      </c>
      <c r="I44" s="24">
        <f>SUMIFS(PASTE_DQS_TRACKER!$D:$D,PASTE_DQS_TRACKER!$C:$C,MAIN!$S44,PASTE_DQS_TRACKER!$B:$B,MAIN!$D44)-SUMIFS(PASTE_DQS_TRACKER!$D:$D,PASTE_DQS_TRACKER!$C:$C,MAIN!$S44,PASTE_DQS_TRACKER!$E:$E,MAIN!$D44)</f>
        <v>0</v>
      </c>
      <c r="J44" s="25">
        <f t="shared" si="15"/>
        <v>17.880000000000003</v>
      </c>
      <c r="K44" s="24">
        <f>IFERROR(IF(V44="Flex",0,IF(D44=$D$30,VLOOKUP(A44,MMO_o10M_lease!$A$1:$F$51,5,FALSE),IF(D44=$D$26,VLOOKUP(D44,LANDINGS!$A$3:$BR$40,HLOOKUP(A44,LANDINGS!$B$1:$CF$42,42,FALSE),FALSE)-IFERROR(VLOOKUP(A44,MMO_o10M_lease!$A$1:$F$38,5,FALSE),0),VLOOKUP(D44,LANDINGS!$A$3:$CF$40,HLOOKUP(A44,LANDINGS!$B$1:$CF$42,42,FALSE),FALSE)))),0)</f>
        <v>0</v>
      </c>
      <c r="L44" s="24">
        <f>SUMIFS(PASTE_FLEX_TRACKER!$D:$D,PASTE_FLEX_TRACKER!$E:$E,MAIN!$A44,PASTE_FLEX_TRACKER!$B:$B,MAIN!$D44)</f>
        <v>0</v>
      </c>
      <c r="M44" s="35" t="s">
        <v>133</v>
      </c>
      <c r="N44" s="46" t="s">
        <v>563</v>
      </c>
      <c r="O44" s="46">
        <f>SUMIFS(MAN_ADJ!$L:$L,MAN_ADJ!$K:$K,MAIN!$D44,MAN_ADJ!$J:$J,MAIN!$S44)</f>
        <v>0</v>
      </c>
      <c r="P44" s="25">
        <f t="shared" si="16"/>
        <v>0</v>
      </c>
      <c r="Q44" s="28">
        <f t="shared" si="2"/>
        <v>0</v>
      </c>
      <c r="R44" s="38">
        <f t="shared" si="5"/>
        <v>17.880000000000003</v>
      </c>
      <c r="S44" t="s">
        <v>134</v>
      </c>
      <c r="U44" t="s">
        <v>577</v>
      </c>
      <c r="V44" t="s">
        <v>735</v>
      </c>
    </row>
    <row r="45" spans="1:22" x14ac:dyDescent="0.25">
      <c r="A45" s="17" t="s">
        <v>34</v>
      </c>
      <c r="B45" s="17" t="s">
        <v>93</v>
      </c>
      <c r="C45" s="17" t="s">
        <v>132</v>
      </c>
      <c r="D45" s="17" t="s">
        <v>98</v>
      </c>
      <c r="E45" s="24">
        <f>IF(U45="SC",SUMIFS(SC!F:F,SC!A:A,MAIN!D45,SC!B:B,MAIN!A45),SUMIFS(Allocations!$H:$H,Allocations!$A:$A,MAIN!$A45,Allocations!$B:$B,MAIN!$D45))</f>
        <v>71.5</v>
      </c>
      <c r="F45" s="24">
        <f>IF(U45="SC",SUMIFS(SC!J:J,SC!A:A,MAIN!D45,SC!B:B,MAIN!A45),SUMIFS(Allocations!M:M,Allocations!A:A,MAIN!A45,Allocations!B:B,MAIN!D45))</f>
        <v>0</v>
      </c>
      <c r="G45" s="24">
        <f t="shared" si="14"/>
        <v>71.5</v>
      </c>
      <c r="H45" s="24">
        <f>IFERROR(VLOOKUP(S45,Swaps_wk!$A$2:$AP$151,HLOOKUP(MAIN!D45,Swaps_wk!$B$2:$AP$151,150,FALSE),FALSE),0)</f>
        <v>0</v>
      </c>
      <c r="I45" s="24">
        <f>SUMIFS(PASTE_DQS_TRACKER!$D:$D,PASTE_DQS_TRACKER!$C:$C,MAIN!$S45,PASTE_DQS_TRACKER!$B:$B,MAIN!$D45)-SUMIFS(PASTE_DQS_TRACKER!$D:$D,PASTE_DQS_TRACKER!$C:$C,MAIN!$S45,PASTE_DQS_TRACKER!$E:$E,MAIN!$D45)</f>
        <v>0</v>
      </c>
      <c r="J45" s="25">
        <f t="shared" si="15"/>
        <v>71.5</v>
      </c>
      <c r="K45" s="24">
        <f>IFERROR(IF(V45="Flex",0,IF(D45=$D$30,VLOOKUP(A45,MMO_o10M_lease!$A$1:$F$51,5,FALSE),IF(D45=$D$26,VLOOKUP(D45,LANDINGS!$A$3:$BR$40,HLOOKUP(A45,LANDINGS!$B$1:$CF$42,42,FALSE),FALSE)-IFERROR(VLOOKUP(A45,MMO_o10M_lease!$A$1:$F$38,5,FALSE),0),VLOOKUP(D45,LANDINGS!$A$3:$CF$40,HLOOKUP(A45,LANDINGS!$B$1:$CF$42,42,FALSE),FALSE)))),0)</f>
        <v>0</v>
      </c>
      <c r="L45" s="24">
        <f>SUMIFS(PASTE_FLEX_TRACKER!$D:$D,PASTE_FLEX_TRACKER!$E:$E,MAIN!$A45,PASTE_FLEX_TRACKER!$B:$B,MAIN!$D45)</f>
        <v>0</v>
      </c>
      <c r="M45" s="35" t="s">
        <v>133</v>
      </c>
      <c r="N45" s="46" t="s">
        <v>563</v>
      </c>
      <c r="O45" s="46">
        <f>SUMIFS(MAN_ADJ!$L:$L,MAN_ADJ!$K:$K,MAIN!$D45,MAN_ADJ!$J:$J,MAIN!$S45)</f>
        <v>0</v>
      </c>
      <c r="P45" s="25">
        <f t="shared" si="16"/>
        <v>0</v>
      </c>
      <c r="Q45" s="28">
        <f t="shared" si="2"/>
        <v>0</v>
      </c>
      <c r="R45" s="38">
        <f t="shared" si="5"/>
        <v>71.5</v>
      </c>
      <c r="S45" t="s">
        <v>134</v>
      </c>
      <c r="U45" t="s">
        <v>577</v>
      </c>
      <c r="V45" t="s">
        <v>735</v>
      </c>
    </row>
    <row r="46" spans="1:22" x14ac:dyDescent="0.25">
      <c r="A46" s="17" t="s">
        <v>34</v>
      </c>
      <c r="B46" s="17" t="s">
        <v>93</v>
      </c>
      <c r="C46" s="17" t="s">
        <v>132</v>
      </c>
      <c r="D46" s="17" t="s">
        <v>99</v>
      </c>
      <c r="E46" s="24">
        <f>IF(U46="SC",SUMIFS(SC!F:F,SC!A:A,MAIN!D46,SC!B:B,MAIN!A46),SUMIFS(Allocations!$H:$H,Allocations!$A:$A,MAIN!$A46,Allocations!$B:$B,MAIN!$D46))</f>
        <v>1.1592</v>
      </c>
      <c r="F46" s="24">
        <f>IF(U46="SC",SUMIFS(SC!J:J,SC!A:A,MAIN!D46,SC!B:B,MAIN!A46),SUMIFS(Allocations!M:M,Allocations!A:A,MAIN!A46,Allocations!B:B,MAIN!D46))</f>
        <v>0</v>
      </c>
      <c r="G46" s="24">
        <f t="shared" si="14"/>
        <v>1.1592</v>
      </c>
      <c r="H46" s="24">
        <f>IFERROR(VLOOKUP(S46,Swaps_wk!$A$2:$AP$151,HLOOKUP(MAIN!D46,Swaps_wk!$B$2:$AP$151,150,FALSE),FALSE),0)</f>
        <v>0</v>
      </c>
      <c r="I46" s="24">
        <f>SUMIFS(PASTE_DQS_TRACKER!$D:$D,PASTE_DQS_TRACKER!$C:$C,MAIN!$S46,PASTE_DQS_TRACKER!$B:$B,MAIN!$D46)-SUMIFS(PASTE_DQS_TRACKER!$D:$D,PASTE_DQS_TRACKER!$C:$C,MAIN!$S46,PASTE_DQS_TRACKER!$E:$E,MAIN!$D46)</f>
        <v>0</v>
      </c>
      <c r="J46" s="25">
        <f t="shared" si="15"/>
        <v>1.1592</v>
      </c>
      <c r="K46" s="24">
        <f>IFERROR(IF(V46="Flex",0,IF(D46=$D$30,VLOOKUP(A46,MMO_o10M_lease!$A$1:$F$51,5,FALSE),IF(D46=$D$26,VLOOKUP(D46,LANDINGS!$A$3:$BR$40,HLOOKUP(A46,LANDINGS!$B$1:$CF$42,42,FALSE),FALSE)-IFERROR(VLOOKUP(A46,MMO_o10M_lease!$A$1:$F$38,5,FALSE),0),VLOOKUP(D46,LANDINGS!$A$3:$CF$40,HLOOKUP(A46,LANDINGS!$B$1:$CF$42,42,FALSE),FALSE)))),0)</f>
        <v>0</v>
      </c>
      <c r="L46" s="24">
        <f>SUMIFS(PASTE_FLEX_TRACKER!$D:$D,PASTE_FLEX_TRACKER!$E:$E,MAIN!$A46,PASTE_FLEX_TRACKER!$B:$B,MAIN!$D46)</f>
        <v>0</v>
      </c>
      <c r="M46" s="35" t="s">
        <v>133</v>
      </c>
      <c r="N46" s="46" t="s">
        <v>563</v>
      </c>
      <c r="O46" s="46">
        <f>SUMIFS(MAN_ADJ!$L:$L,MAN_ADJ!$K:$K,MAIN!$D46,MAN_ADJ!$J:$J,MAIN!$S46)</f>
        <v>0</v>
      </c>
      <c r="P46" s="25">
        <f t="shared" si="16"/>
        <v>0</v>
      </c>
      <c r="Q46" s="28">
        <f t="shared" si="2"/>
        <v>0</v>
      </c>
      <c r="R46" s="38">
        <f t="shared" si="5"/>
        <v>1.1592</v>
      </c>
      <c r="S46" t="s">
        <v>134</v>
      </c>
      <c r="U46" t="s">
        <v>577</v>
      </c>
      <c r="V46" t="s">
        <v>735</v>
      </c>
    </row>
    <row r="47" spans="1:22" x14ac:dyDescent="0.25">
      <c r="A47" s="17" t="s">
        <v>34</v>
      </c>
      <c r="B47" s="17" t="s">
        <v>93</v>
      </c>
      <c r="C47" s="17" t="s">
        <v>132</v>
      </c>
      <c r="D47" s="17" t="s">
        <v>100</v>
      </c>
      <c r="E47" s="24">
        <f>IF(U47="SC",SUMIFS(SC!F:F,SC!A:A,MAIN!D47,SC!B:B,MAIN!A47),SUMIFS(Allocations!$H:$H,Allocations!$A:$A,MAIN!$A47,Allocations!$B:$B,MAIN!$D47))</f>
        <v>12.614800000000001</v>
      </c>
      <c r="F47" s="24">
        <f>IF(U47="SC",SUMIFS(SC!J:J,SC!A:A,MAIN!D47,SC!B:B,MAIN!A47),SUMIFS(Allocations!M:M,Allocations!A:A,MAIN!A47,Allocations!B:B,MAIN!D47))</f>
        <v>0</v>
      </c>
      <c r="G47" s="24">
        <f t="shared" si="14"/>
        <v>12.614800000000001</v>
      </c>
      <c r="H47" s="24">
        <f>IFERROR(VLOOKUP(S47,Swaps_wk!$A$2:$AP$151,HLOOKUP(MAIN!D47,Swaps_wk!$B$2:$AP$151,150,FALSE),FALSE),0)</f>
        <v>0</v>
      </c>
      <c r="I47" s="24">
        <f>SUMIFS(PASTE_DQS_TRACKER!$D:$D,PASTE_DQS_TRACKER!$C:$C,MAIN!$S47,PASTE_DQS_TRACKER!$B:$B,MAIN!$D47)-SUMIFS(PASTE_DQS_TRACKER!$D:$D,PASTE_DQS_TRACKER!$C:$C,MAIN!$S47,PASTE_DQS_TRACKER!$E:$E,MAIN!$D47)</f>
        <v>0</v>
      </c>
      <c r="J47" s="25">
        <f t="shared" si="15"/>
        <v>12.614800000000001</v>
      </c>
      <c r="K47" s="24">
        <f>IFERROR(IF(V47="Flex",0,IF(D47=$D$30,VLOOKUP(A47,MMO_o10M_lease!$A$1:$F$51,5,FALSE),IF(D47=$D$26,VLOOKUP(D47,LANDINGS!$A$3:$BR$40,HLOOKUP(A47,LANDINGS!$B$1:$CF$42,42,FALSE),FALSE)-IFERROR(VLOOKUP(A47,MMO_o10M_lease!$A$1:$F$38,5,FALSE),0),VLOOKUP(D47,LANDINGS!$A$3:$CF$40,HLOOKUP(A47,LANDINGS!$B$1:$CF$42,42,FALSE),FALSE)))),0)</f>
        <v>0</v>
      </c>
      <c r="L47" s="24">
        <f>SUMIFS(PASTE_FLEX_TRACKER!$D:$D,PASTE_FLEX_TRACKER!$E:$E,MAIN!$A47,PASTE_FLEX_TRACKER!$B:$B,MAIN!$D47)</f>
        <v>0</v>
      </c>
      <c r="M47" s="35" t="s">
        <v>133</v>
      </c>
      <c r="N47" s="46" t="s">
        <v>563</v>
      </c>
      <c r="O47" s="46">
        <f>SUMIFS(MAN_ADJ!$L:$L,MAN_ADJ!$K:$K,MAIN!$D47,MAN_ADJ!$J:$J,MAIN!$S47)</f>
        <v>0</v>
      </c>
      <c r="P47" s="25">
        <f t="shared" si="16"/>
        <v>0</v>
      </c>
      <c r="Q47" s="28">
        <f t="shared" si="2"/>
        <v>0</v>
      </c>
      <c r="R47" s="38">
        <f t="shared" si="5"/>
        <v>12.614800000000001</v>
      </c>
      <c r="S47" t="s">
        <v>134</v>
      </c>
      <c r="U47" t="s">
        <v>577</v>
      </c>
      <c r="V47" t="s">
        <v>735</v>
      </c>
    </row>
    <row r="48" spans="1:22" x14ac:dyDescent="0.25">
      <c r="A48" s="17" t="s">
        <v>34</v>
      </c>
      <c r="B48" s="17" t="s">
        <v>93</v>
      </c>
      <c r="C48" s="17" t="s">
        <v>132</v>
      </c>
      <c r="D48" s="17" t="s">
        <v>101</v>
      </c>
      <c r="E48" s="24">
        <f>IF(U48="SC",SUMIFS(SC!F:F,SC!A:A,MAIN!D48,SC!B:B,MAIN!A48),SUMIFS(Allocations!$H:$H,Allocations!$A:$A,MAIN!$A48,Allocations!$B:$B,MAIN!$D48))</f>
        <v>2.4600000000000004</v>
      </c>
      <c r="F48" s="24">
        <f>IF(U48="SC",SUMIFS(SC!J:J,SC!A:A,MAIN!D48,SC!B:B,MAIN!A48),SUMIFS(Allocations!M:M,Allocations!A:A,MAIN!A48,Allocations!B:B,MAIN!D48))</f>
        <v>0</v>
      </c>
      <c r="G48" s="24">
        <f t="shared" si="14"/>
        <v>2.4600000000000004</v>
      </c>
      <c r="H48" s="24">
        <f>IFERROR(VLOOKUP(S48,Swaps_wk!$A$2:$AP$151,HLOOKUP(MAIN!D48,Swaps_wk!$B$2:$AP$151,150,FALSE),FALSE),0)</f>
        <v>0</v>
      </c>
      <c r="I48" s="24">
        <f>SUMIFS(PASTE_DQS_TRACKER!$D:$D,PASTE_DQS_TRACKER!$C:$C,MAIN!$S48,PASTE_DQS_TRACKER!$B:$B,MAIN!$D48)-SUMIFS(PASTE_DQS_TRACKER!$D:$D,PASTE_DQS_TRACKER!$C:$C,MAIN!$S48,PASTE_DQS_TRACKER!$E:$E,MAIN!$D48)</f>
        <v>0</v>
      </c>
      <c r="J48" s="25">
        <f t="shared" si="15"/>
        <v>2.4600000000000004</v>
      </c>
      <c r="K48" s="24">
        <f>IFERROR(IF(V48="Flex",0,IF(D48=$D$30,VLOOKUP(A48,MMO_o10M_lease!$A$1:$F$51,5,FALSE),IF(D48=$D$26,VLOOKUP(D48,LANDINGS!$A$3:$BR$40,HLOOKUP(A48,LANDINGS!$B$1:$CF$42,42,FALSE),FALSE)-IFERROR(VLOOKUP(A48,MMO_o10M_lease!$A$1:$F$38,5,FALSE),0),VLOOKUP(D48,LANDINGS!$A$3:$CF$40,HLOOKUP(A48,LANDINGS!$B$1:$CF$42,42,FALSE),FALSE)))),0)</f>
        <v>0</v>
      </c>
      <c r="L48" s="24">
        <f>SUMIFS(PASTE_FLEX_TRACKER!$D:$D,PASTE_FLEX_TRACKER!$E:$E,MAIN!$A48,PASTE_FLEX_TRACKER!$B:$B,MAIN!$D48)</f>
        <v>0</v>
      </c>
      <c r="M48" s="35" t="s">
        <v>133</v>
      </c>
      <c r="N48" s="46" t="s">
        <v>563</v>
      </c>
      <c r="O48" s="46">
        <f>SUMIFS(MAN_ADJ!$L:$L,MAN_ADJ!$K:$K,MAIN!$D48,MAN_ADJ!$J:$J,MAIN!$S48)</f>
        <v>0</v>
      </c>
      <c r="P48" s="25">
        <f t="shared" si="16"/>
        <v>0</v>
      </c>
      <c r="Q48" s="28">
        <f t="shared" si="2"/>
        <v>0</v>
      </c>
      <c r="R48" s="38">
        <f t="shared" si="5"/>
        <v>2.4600000000000004</v>
      </c>
      <c r="S48" t="s">
        <v>134</v>
      </c>
      <c r="U48" t="s">
        <v>577</v>
      </c>
      <c r="V48" t="s">
        <v>735</v>
      </c>
    </row>
    <row r="49" spans="1:22" x14ac:dyDescent="0.25">
      <c r="A49" s="17" t="s">
        <v>34</v>
      </c>
      <c r="B49" s="17" t="s">
        <v>93</v>
      </c>
      <c r="C49" s="17" t="s">
        <v>132</v>
      </c>
      <c r="D49" s="17" t="s">
        <v>102</v>
      </c>
      <c r="E49" s="24">
        <f>IF(U49="SC",SUMIFS(SC!F:F,SC!A:A,MAIN!D49,SC!B:B,MAIN!A49),SUMIFS(Allocations!$H:$H,Allocations!$A:$A,MAIN!$A49,Allocations!$B:$B,MAIN!$D49))</f>
        <v>1.5</v>
      </c>
      <c r="F49" s="24">
        <f>IF(U49="SC",SUMIFS(SC!J:J,SC!A:A,MAIN!D49,SC!B:B,MAIN!A49),SUMIFS(Allocations!M:M,Allocations!A:A,MAIN!A49,Allocations!B:B,MAIN!D49))</f>
        <v>0</v>
      </c>
      <c r="G49" s="24">
        <f t="shared" si="14"/>
        <v>1.5</v>
      </c>
      <c r="H49" s="24">
        <f>IFERROR(VLOOKUP(S49,Swaps_wk!$A$2:$AP$151,HLOOKUP(MAIN!D49,Swaps_wk!$B$2:$AP$151,150,FALSE),FALSE),0)</f>
        <v>0</v>
      </c>
      <c r="I49" s="24">
        <f>SUMIFS(PASTE_DQS_TRACKER!$D:$D,PASTE_DQS_TRACKER!$C:$C,MAIN!$S49,PASTE_DQS_TRACKER!$B:$B,MAIN!$D49)-SUMIFS(PASTE_DQS_TRACKER!$D:$D,PASTE_DQS_TRACKER!$C:$C,MAIN!$S49,PASTE_DQS_TRACKER!$E:$E,MAIN!$D49)</f>
        <v>-1.5</v>
      </c>
      <c r="J49" s="25">
        <f t="shared" si="15"/>
        <v>0</v>
      </c>
      <c r="K49" s="24">
        <f>IFERROR(IF(V49="Flex",0,IF(D49=$D$30,VLOOKUP(A49,MMO_o10M_lease!$A$1:$F$51,5,FALSE),IF(D49=$D$26,VLOOKUP(D49,LANDINGS!$A$3:$BR$40,HLOOKUP(A49,LANDINGS!$B$1:$CF$42,42,FALSE),FALSE)-IFERROR(VLOOKUP(A49,MMO_o10M_lease!$A$1:$F$38,5,FALSE),0),VLOOKUP(D49,LANDINGS!$A$3:$CF$40,HLOOKUP(A49,LANDINGS!$B$1:$CF$42,42,FALSE),FALSE)))),0)</f>
        <v>0</v>
      </c>
      <c r="L49" s="24">
        <f>SUMIFS(PASTE_FLEX_TRACKER!$D:$D,PASTE_FLEX_TRACKER!$E:$E,MAIN!$A49,PASTE_FLEX_TRACKER!$B:$B,MAIN!$D49)</f>
        <v>0</v>
      </c>
      <c r="M49" s="35" t="s">
        <v>133</v>
      </c>
      <c r="N49" s="46" t="s">
        <v>563</v>
      </c>
      <c r="O49" s="46">
        <f>SUMIFS(MAN_ADJ!$L:$L,MAN_ADJ!$K:$K,MAIN!$D49,MAN_ADJ!$J:$J,MAIN!$S49)</f>
        <v>0</v>
      </c>
      <c r="P49" s="25">
        <f t="shared" si="16"/>
        <v>0</v>
      </c>
      <c r="Q49" s="28" t="str">
        <f t="shared" si="2"/>
        <v>n/a</v>
      </c>
      <c r="R49" s="38">
        <f t="shared" si="5"/>
        <v>0</v>
      </c>
      <c r="S49" t="s">
        <v>134</v>
      </c>
      <c r="U49" t="s">
        <v>577</v>
      </c>
      <c r="V49" t="s">
        <v>735</v>
      </c>
    </row>
    <row r="50" spans="1:22" x14ac:dyDescent="0.25">
      <c r="A50" s="17" t="s">
        <v>34</v>
      </c>
      <c r="B50" s="17" t="s">
        <v>93</v>
      </c>
      <c r="C50" s="17" t="s">
        <v>132</v>
      </c>
      <c r="D50" s="17" t="s">
        <v>103</v>
      </c>
      <c r="E50" s="24">
        <f>IF(U50="SC",SUMIFS(SC!F:F,SC!A:A,MAIN!D50,SC!B:B,MAIN!A50),SUMIFS(Allocations!$H:$H,Allocations!$A:$A,MAIN!$A50,Allocations!$B:$B,MAIN!$D50))</f>
        <v>0.26</v>
      </c>
      <c r="F50" s="24">
        <f>IF(U50="SC",SUMIFS(SC!J:J,SC!A:A,MAIN!D50,SC!B:B,MAIN!A50),SUMIFS(Allocations!M:M,Allocations!A:A,MAIN!A50,Allocations!B:B,MAIN!D50))</f>
        <v>0</v>
      </c>
      <c r="G50" s="24">
        <f t="shared" si="14"/>
        <v>0.26</v>
      </c>
      <c r="H50" s="24">
        <f>IFERROR(VLOOKUP(S50,Swaps_wk!$A$2:$AP$151,HLOOKUP(MAIN!D50,Swaps_wk!$B$2:$AP$151,150,FALSE),FALSE),0)</f>
        <v>0</v>
      </c>
      <c r="I50" s="24">
        <f>SUMIFS(PASTE_DQS_TRACKER!$D:$D,PASTE_DQS_TRACKER!$C:$C,MAIN!$S50,PASTE_DQS_TRACKER!$B:$B,MAIN!$D50)-SUMIFS(PASTE_DQS_TRACKER!$D:$D,PASTE_DQS_TRACKER!$C:$C,MAIN!$S50,PASTE_DQS_TRACKER!$E:$E,MAIN!$D50)</f>
        <v>0</v>
      </c>
      <c r="J50" s="25">
        <f t="shared" si="15"/>
        <v>0.26</v>
      </c>
      <c r="K50" s="24">
        <f>IFERROR(IF(V50="Flex",0,IF(D50=$D$30,VLOOKUP(A50,MMO_o10M_lease!$A$1:$F$51,5,FALSE),IF(D50=$D$26,VLOOKUP(D50,LANDINGS!$A$3:$BR$40,HLOOKUP(A50,LANDINGS!$B$1:$CF$42,42,FALSE),FALSE)-IFERROR(VLOOKUP(A50,MMO_o10M_lease!$A$1:$F$38,5,FALSE),0),VLOOKUP(D50,LANDINGS!$A$3:$CF$40,HLOOKUP(A50,LANDINGS!$B$1:$CF$42,42,FALSE),FALSE)))),0)</f>
        <v>0</v>
      </c>
      <c r="L50" s="24">
        <f>SUMIFS(PASTE_FLEX_TRACKER!$D:$D,PASTE_FLEX_TRACKER!$E:$E,MAIN!$A50,PASTE_FLEX_TRACKER!$B:$B,MAIN!$D50)</f>
        <v>0</v>
      </c>
      <c r="M50" s="35" t="s">
        <v>133</v>
      </c>
      <c r="N50" s="46" t="s">
        <v>563</v>
      </c>
      <c r="O50" s="46">
        <f>SUMIFS(MAN_ADJ!$L:$L,MAN_ADJ!$K:$K,MAIN!$D50,MAN_ADJ!$J:$J,MAIN!$S50)</f>
        <v>0</v>
      </c>
      <c r="P50" s="25">
        <f t="shared" si="16"/>
        <v>0</v>
      </c>
      <c r="Q50" s="28">
        <f t="shared" si="2"/>
        <v>0</v>
      </c>
      <c r="R50" s="38">
        <f t="shared" si="5"/>
        <v>0.26</v>
      </c>
      <c r="S50" t="s">
        <v>134</v>
      </c>
      <c r="U50" t="s">
        <v>577</v>
      </c>
      <c r="V50" t="s">
        <v>735</v>
      </c>
    </row>
    <row r="51" spans="1:22" x14ac:dyDescent="0.25">
      <c r="A51" s="17" t="s">
        <v>34</v>
      </c>
      <c r="B51" s="17" t="s">
        <v>93</v>
      </c>
      <c r="C51" s="17" t="s">
        <v>132</v>
      </c>
      <c r="D51" s="17" t="s">
        <v>104</v>
      </c>
      <c r="E51" s="24">
        <f>IF(U51="SC",SUMIFS(SC!F:F,SC!A:A,MAIN!D51,SC!B:B,MAIN!A51),SUMIFS(Allocations!$H:$H,Allocations!$A:$A,MAIN!$A51,Allocations!$B:$B,MAIN!$D51))</f>
        <v>9.18</v>
      </c>
      <c r="F51" s="24">
        <f>IF(U51="SC",SUMIFS(SC!J:J,SC!A:A,MAIN!D51,SC!B:B,MAIN!A51),SUMIFS(Allocations!M:M,Allocations!A:A,MAIN!A51,Allocations!B:B,MAIN!D51))</f>
        <v>0</v>
      </c>
      <c r="G51" s="24">
        <f t="shared" si="14"/>
        <v>9.18</v>
      </c>
      <c r="H51" s="24">
        <f>IFERROR(VLOOKUP(S51,Swaps_wk!$A$2:$AP$151,HLOOKUP(MAIN!D51,Swaps_wk!$B$2:$AP$151,150,FALSE),FALSE),0)</f>
        <v>0</v>
      </c>
      <c r="I51" s="24">
        <f>SUMIFS(PASTE_DQS_TRACKER!$D:$D,PASTE_DQS_TRACKER!$C:$C,MAIN!$S51,PASTE_DQS_TRACKER!$B:$B,MAIN!$D51)-SUMIFS(PASTE_DQS_TRACKER!$D:$D,PASTE_DQS_TRACKER!$C:$C,MAIN!$S51,PASTE_DQS_TRACKER!$E:$E,MAIN!$D51)</f>
        <v>12.6</v>
      </c>
      <c r="J51" s="25">
        <f t="shared" si="15"/>
        <v>21.78</v>
      </c>
      <c r="K51" s="24">
        <f>IFERROR(IF(V51="Flex",0,IF(D51=$D$30,VLOOKUP(A51,MMO_o10M_lease!$A$1:$F$51,5,FALSE),IF(D51=$D$26,VLOOKUP(D51,LANDINGS!$A$3:$BR$40,HLOOKUP(A51,LANDINGS!$B$1:$CF$42,42,FALSE),FALSE)-IFERROR(VLOOKUP(A51,MMO_o10M_lease!$A$1:$F$38,5,FALSE),0),VLOOKUP(D51,LANDINGS!$A$3:$CF$40,HLOOKUP(A51,LANDINGS!$B$1:$CF$42,42,FALSE),FALSE)))),0)</f>
        <v>0</v>
      </c>
      <c r="L51" s="24">
        <f>SUMIFS(PASTE_FLEX_TRACKER!$D:$D,PASTE_FLEX_TRACKER!$E:$E,MAIN!$A51,PASTE_FLEX_TRACKER!$B:$B,MAIN!$D51)</f>
        <v>0</v>
      </c>
      <c r="M51" s="35" t="s">
        <v>133</v>
      </c>
      <c r="N51" s="46" t="s">
        <v>563</v>
      </c>
      <c r="O51" s="46">
        <f>SUMIFS(MAN_ADJ!$L:$L,MAN_ADJ!$K:$K,MAIN!$D51,MAN_ADJ!$J:$J,MAIN!$S51)</f>
        <v>0</v>
      </c>
      <c r="P51" s="25">
        <f t="shared" si="16"/>
        <v>0</v>
      </c>
      <c r="Q51" s="28">
        <f t="shared" si="2"/>
        <v>0</v>
      </c>
      <c r="R51" s="38">
        <f t="shared" si="5"/>
        <v>21.78</v>
      </c>
      <c r="S51" t="s">
        <v>134</v>
      </c>
      <c r="U51" t="s">
        <v>577</v>
      </c>
      <c r="V51" t="s">
        <v>735</v>
      </c>
    </row>
    <row r="52" spans="1:22" x14ac:dyDescent="0.25">
      <c r="A52" s="17" t="s">
        <v>34</v>
      </c>
      <c r="B52" s="17" t="s">
        <v>93</v>
      </c>
      <c r="C52" s="17" t="s">
        <v>132</v>
      </c>
      <c r="D52" s="17" t="s">
        <v>105</v>
      </c>
      <c r="E52" s="24">
        <f>IF(U52="SC",SUMIFS(SC!F:F,SC!A:A,MAIN!D52,SC!B:B,MAIN!A52),SUMIFS(Allocations!$H:$H,Allocations!$A:$A,MAIN!$A52,Allocations!$B:$B,MAIN!$D52))</f>
        <v>27.219200000000001</v>
      </c>
      <c r="F52" s="24">
        <f>IF(U52="SC",SUMIFS(SC!J:J,SC!A:A,MAIN!D52,SC!B:B,MAIN!A52),SUMIFS(Allocations!M:M,Allocations!A:A,MAIN!A52,Allocations!B:B,MAIN!D52))</f>
        <v>0</v>
      </c>
      <c r="G52" s="24">
        <f t="shared" si="14"/>
        <v>27.219200000000001</v>
      </c>
      <c r="H52" s="24">
        <f>IFERROR(VLOOKUP(S52,Swaps_wk!$A$2:$AP$151,HLOOKUP(MAIN!D52,Swaps_wk!$B$2:$AP$151,150,FALSE),FALSE),0)</f>
        <v>0</v>
      </c>
      <c r="I52" s="24">
        <f>SUMIFS(PASTE_DQS_TRACKER!$D:$D,PASTE_DQS_TRACKER!$C:$C,MAIN!$S52,PASTE_DQS_TRACKER!$B:$B,MAIN!$D52)-SUMIFS(PASTE_DQS_TRACKER!$D:$D,PASTE_DQS_TRACKER!$C:$C,MAIN!$S52,PASTE_DQS_TRACKER!$E:$E,MAIN!$D52)</f>
        <v>-12.6</v>
      </c>
      <c r="J52" s="25">
        <f t="shared" si="15"/>
        <v>14.619200000000001</v>
      </c>
      <c r="K52" s="24">
        <f>IFERROR(IF(V52="Flex",0,IF(D52=$D$30,VLOOKUP(A52,MMO_o10M_lease!$A$1:$F$51,5,FALSE),IF(D52=$D$26,VLOOKUP(D52,LANDINGS!$A$3:$BR$40,HLOOKUP(A52,LANDINGS!$B$1:$CF$42,42,FALSE),FALSE)-IFERROR(VLOOKUP(A52,MMO_o10M_lease!$A$1:$F$38,5,FALSE),0),VLOOKUP(D52,LANDINGS!$A$3:$CF$40,HLOOKUP(A52,LANDINGS!$B$1:$CF$42,42,FALSE),FALSE)))),0)</f>
        <v>0</v>
      </c>
      <c r="L52" s="24">
        <f>SUMIFS(PASTE_FLEX_TRACKER!$D:$D,PASTE_FLEX_TRACKER!$E:$E,MAIN!$A52,PASTE_FLEX_TRACKER!$B:$B,MAIN!$D52)</f>
        <v>0</v>
      </c>
      <c r="M52" s="35" t="s">
        <v>133</v>
      </c>
      <c r="N52" s="46" t="s">
        <v>563</v>
      </c>
      <c r="O52" s="46">
        <f>SUMIFS(MAN_ADJ!$L:$L,MAN_ADJ!$K:$K,MAIN!$D52,MAN_ADJ!$J:$J,MAIN!$S52)</f>
        <v>0</v>
      </c>
      <c r="P52" s="25">
        <f t="shared" si="16"/>
        <v>0</v>
      </c>
      <c r="Q52" s="28">
        <f t="shared" si="2"/>
        <v>0</v>
      </c>
      <c r="R52" s="38">
        <f t="shared" si="5"/>
        <v>14.619200000000001</v>
      </c>
      <c r="S52" t="s">
        <v>134</v>
      </c>
      <c r="U52" t="s">
        <v>577</v>
      </c>
      <c r="V52" t="s">
        <v>735</v>
      </c>
    </row>
    <row r="53" spans="1:22" x14ac:dyDescent="0.25">
      <c r="A53" s="17" t="s">
        <v>34</v>
      </c>
      <c r="B53" s="17" t="s">
        <v>93</v>
      </c>
      <c r="C53" s="17" t="s">
        <v>132</v>
      </c>
      <c r="D53" s="17" t="s">
        <v>106</v>
      </c>
      <c r="E53" s="24">
        <f>IF(U53="SC",SUMIFS(SC!F:F,SC!A:A,MAIN!D53,SC!B:B,MAIN!A53),SUMIFS(Allocations!$H:$H,Allocations!$A:$A,MAIN!$A53,Allocations!$B:$B,MAIN!$D53))</f>
        <v>109.3078</v>
      </c>
      <c r="F53" s="24">
        <f>IF(U53="SC",SUMIFS(SC!J:J,SC!A:A,MAIN!D53,SC!B:B,MAIN!A53),SUMIFS(Allocations!M:M,Allocations!A:A,MAIN!A53,Allocations!B:B,MAIN!D53))</f>
        <v>0</v>
      </c>
      <c r="G53" s="24">
        <f t="shared" si="14"/>
        <v>109.3078</v>
      </c>
      <c r="H53" s="24">
        <f>IFERROR(VLOOKUP(S53,Swaps_wk!$A$2:$AP$151,HLOOKUP(MAIN!D53,Swaps_wk!$B$2:$AP$151,150,FALSE),FALSE),0)</f>
        <v>0</v>
      </c>
      <c r="I53" s="24">
        <f>SUMIFS(PASTE_DQS_TRACKER!$D:$D,PASTE_DQS_TRACKER!$C:$C,MAIN!$S53,PASTE_DQS_TRACKER!$B:$B,MAIN!$D53)-SUMIFS(PASTE_DQS_TRACKER!$D:$D,PASTE_DQS_TRACKER!$C:$C,MAIN!$S53,PASTE_DQS_TRACKER!$E:$E,MAIN!$D53)</f>
        <v>0</v>
      </c>
      <c r="J53" s="25">
        <f t="shared" si="15"/>
        <v>109.3078</v>
      </c>
      <c r="K53" s="24">
        <f>IFERROR(IF(V53="Flex",0,IF(D53=$D$30,VLOOKUP(A53,MMO_o10M_lease!$A$1:$F$51,5,FALSE),IF(D53=$D$26,VLOOKUP(D53,LANDINGS!$A$3:$BR$40,HLOOKUP(A53,LANDINGS!$B$1:$CF$42,42,FALSE),FALSE)-IFERROR(VLOOKUP(A53,MMO_o10M_lease!$A$1:$F$38,5,FALSE),0),VLOOKUP(D53,LANDINGS!$A$3:$CF$40,HLOOKUP(A53,LANDINGS!$B$1:$CF$42,42,FALSE),FALSE)))),0)</f>
        <v>0</v>
      </c>
      <c r="L53" s="24">
        <f>SUMIFS(PASTE_FLEX_TRACKER!$D:$D,PASTE_FLEX_TRACKER!$E:$E,MAIN!$A53,PASTE_FLEX_TRACKER!$B:$B,MAIN!$D53)</f>
        <v>0</v>
      </c>
      <c r="M53" s="35" t="s">
        <v>133</v>
      </c>
      <c r="N53" s="46" t="s">
        <v>563</v>
      </c>
      <c r="O53" s="46">
        <f>SUMIFS(MAN_ADJ!$L:$L,MAN_ADJ!$K:$K,MAIN!$D53,MAN_ADJ!$J:$J,MAIN!$S53)</f>
        <v>0</v>
      </c>
      <c r="P53" s="25">
        <f t="shared" si="16"/>
        <v>0</v>
      </c>
      <c r="Q53" s="28">
        <f t="shared" si="2"/>
        <v>0</v>
      </c>
      <c r="R53" s="38">
        <f t="shared" si="5"/>
        <v>109.3078</v>
      </c>
      <c r="S53" t="s">
        <v>134</v>
      </c>
      <c r="U53" t="s">
        <v>577</v>
      </c>
      <c r="V53" t="s">
        <v>735</v>
      </c>
    </row>
    <row r="54" spans="1:22" x14ac:dyDescent="0.25">
      <c r="A54" s="17" t="s">
        <v>34</v>
      </c>
      <c r="B54" s="17" t="s">
        <v>93</v>
      </c>
      <c r="C54" s="17" t="s">
        <v>132</v>
      </c>
      <c r="D54" s="17" t="s">
        <v>107</v>
      </c>
      <c r="E54" s="24">
        <f>IF(U54="SC",SUMIFS(SC!F:F,SC!A:A,MAIN!D54,SC!B:B,MAIN!A54),SUMIFS(Allocations!$H:$H,Allocations!$A:$A,MAIN!$A54,Allocations!$B:$B,MAIN!$D54))</f>
        <v>7.6516000000000011</v>
      </c>
      <c r="F54" s="24">
        <f>IF(U54="SC",SUMIFS(SC!J:J,SC!A:A,MAIN!D54,SC!B:B,MAIN!A54),SUMIFS(Allocations!M:M,Allocations!A:A,MAIN!A54,Allocations!B:B,MAIN!D54))</f>
        <v>0</v>
      </c>
      <c r="G54" s="24">
        <f t="shared" si="14"/>
        <v>7.6516000000000011</v>
      </c>
      <c r="H54" s="24">
        <f>IFERROR(VLOOKUP(S54,Swaps_wk!$A$2:$AP$151,HLOOKUP(MAIN!D54,Swaps_wk!$B$2:$AP$151,150,FALSE),FALSE),0)</f>
        <v>0</v>
      </c>
      <c r="I54" s="24">
        <f>SUMIFS(PASTE_DQS_TRACKER!$D:$D,PASTE_DQS_TRACKER!$C:$C,MAIN!$S54,PASTE_DQS_TRACKER!$B:$B,MAIN!$D54)-SUMIFS(PASTE_DQS_TRACKER!$D:$D,PASTE_DQS_TRACKER!$C:$C,MAIN!$S54,PASTE_DQS_TRACKER!$E:$E,MAIN!$D54)</f>
        <v>0</v>
      </c>
      <c r="J54" s="25">
        <f t="shared" si="15"/>
        <v>7.6516000000000011</v>
      </c>
      <c r="K54" s="24">
        <f>IFERROR(IF(V54="Flex",0,IF(D54=$D$30,VLOOKUP(A54,MMO_o10M_lease!$A$1:$F$51,5,FALSE),IF(D54=$D$26,VLOOKUP(D54,LANDINGS!$A$3:$BR$40,HLOOKUP(A54,LANDINGS!$B$1:$CF$42,42,FALSE),FALSE)-IFERROR(VLOOKUP(A54,MMO_o10M_lease!$A$1:$F$38,5,FALSE),0),VLOOKUP(D54,LANDINGS!$A$3:$CF$40,HLOOKUP(A54,LANDINGS!$B$1:$CF$42,42,FALSE),FALSE)))),0)</f>
        <v>0</v>
      </c>
      <c r="L54" s="24">
        <f>SUMIFS(PASTE_FLEX_TRACKER!$D:$D,PASTE_FLEX_TRACKER!$E:$E,MAIN!$A54,PASTE_FLEX_TRACKER!$B:$B,MAIN!$D54)</f>
        <v>0</v>
      </c>
      <c r="M54" s="35" t="s">
        <v>133</v>
      </c>
      <c r="N54" s="46" t="s">
        <v>563</v>
      </c>
      <c r="O54" s="46">
        <f>SUMIFS(MAN_ADJ!$L:$L,MAN_ADJ!$K:$K,MAIN!$D54,MAN_ADJ!$J:$J,MAIN!$S54)</f>
        <v>0</v>
      </c>
      <c r="P54" s="25">
        <f t="shared" si="16"/>
        <v>0</v>
      </c>
      <c r="Q54" s="28">
        <f t="shared" si="2"/>
        <v>0</v>
      </c>
      <c r="R54" s="38">
        <f t="shared" si="5"/>
        <v>7.6516000000000011</v>
      </c>
      <c r="S54" t="s">
        <v>134</v>
      </c>
      <c r="U54" t="s">
        <v>577</v>
      </c>
      <c r="V54" t="s">
        <v>735</v>
      </c>
    </row>
    <row r="55" spans="1:22" x14ac:dyDescent="0.25">
      <c r="A55" s="17" t="s">
        <v>34</v>
      </c>
      <c r="B55" s="17" t="s">
        <v>93</v>
      </c>
      <c r="C55" s="17" t="s">
        <v>132</v>
      </c>
      <c r="D55" s="17" t="s">
        <v>108</v>
      </c>
      <c r="E55" s="24">
        <f>IF(U55="SC",SUMIFS(SC!F:F,SC!A:A,MAIN!D55,SC!B:B,MAIN!A55),SUMIFS(Allocations!$H:$H,Allocations!$A:$A,MAIN!$A55,Allocations!$B:$B,MAIN!$D55))</f>
        <v>5.6182000000000007</v>
      </c>
      <c r="F55" s="24">
        <f>IF(U55="SC",SUMIFS(SC!J:J,SC!A:A,MAIN!D55,SC!B:B,MAIN!A55),SUMIFS(Allocations!M:M,Allocations!A:A,MAIN!A55,Allocations!B:B,MAIN!D55))</f>
        <v>0</v>
      </c>
      <c r="G55" s="24">
        <f t="shared" si="14"/>
        <v>5.6182000000000007</v>
      </c>
      <c r="H55" s="24">
        <f>IFERROR(VLOOKUP(S55,Swaps_wk!$A$2:$AP$151,HLOOKUP(MAIN!D55,Swaps_wk!$B$2:$AP$151,150,FALSE),FALSE),0)</f>
        <v>0</v>
      </c>
      <c r="I55" s="24">
        <f>SUMIFS(PASTE_DQS_TRACKER!$D:$D,PASTE_DQS_TRACKER!$C:$C,MAIN!$S55,PASTE_DQS_TRACKER!$B:$B,MAIN!$D55)-SUMIFS(PASTE_DQS_TRACKER!$D:$D,PASTE_DQS_TRACKER!$C:$C,MAIN!$S55,PASTE_DQS_TRACKER!$E:$E,MAIN!$D55)</f>
        <v>0</v>
      </c>
      <c r="J55" s="25">
        <f t="shared" si="15"/>
        <v>5.6182000000000007</v>
      </c>
      <c r="K55" s="24">
        <f>IFERROR(IF(V55="Flex",0,IF(D55=$D$30,VLOOKUP(A55,MMO_o10M_lease!$A$1:$F$51,5,FALSE),IF(D55=$D$26,VLOOKUP(D55,LANDINGS!$A$3:$BR$40,HLOOKUP(A55,LANDINGS!$B$1:$CF$42,42,FALSE),FALSE)-IFERROR(VLOOKUP(A55,MMO_o10M_lease!$A$1:$F$38,5,FALSE),0),VLOOKUP(D55,LANDINGS!$A$3:$CF$40,HLOOKUP(A55,LANDINGS!$B$1:$CF$42,42,FALSE),FALSE)))),0)</f>
        <v>0</v>
      </c>
      <c r="L55" s="24">
        <f>SUMIFS(PASTE_FLEX_TRACKER!$D:$D,PASTE_FLEX_TRACKER!$E:$E,MAIN!$A55,PASTE_FLEX_TRACKER!$B:$B,MAIN!$D55)</f>
        <v>0</v>
      </c>
      <c r="M55" s="35" t="s">
        <v>133</v>
      </c>
      <c r="N55" s="46" t="s">
        <v>563</v>
      </c>
      <c r="O55" s="46">
        <f>SUMIFS(MAN_ADJ!$L:$L,MAN_ADJ!$K:$K,MAIN!$D55,MAN_ADJ!$J:$J,MAIN!$S55)</f>
        <v>0</v>
      </c>
      <c r="P55" s="25">
        <f t="shared" si="16"/>
        <v>0</v>
      </c>
      <c r="Q55" s="28">
        <f t="shared" si="2"/>
        <v>0</v>
      </c>
      <c r="R55" s="38">
        <f t="shared" si="5"/>
        <v>5.6182000000000007</v>
      </c>
      <c r="S55" t="s">
        <v>134</v>
      </c>
      <c r="U55" t="s">
        <v>577</v>
      </c>
      <c r="V55" t="s">
        <v>735</v>
      </c>
    </row>
    <row r="56" spans="1:22" x14ac:dyDescent="0.25">
      <c r="A56" s="17" t="s">
        <v>34</v>
      </c>
      <c r="B56" s="17" t="s">
        <v>93</v>
      </c>
      <c r="C56" s="17" t="s">
        <v>132</v>
      </c>
      <c r="D56" s="17" t="s">
        <v>109</v>
      </c>
      <c r="E56" s="24">
        <f>IF(U56="SC",SUMIFS(SC!F:F,SC!A:A,MAIN!D56,SC!B:B,MAIN!A56),SUMIFS(Allocations!$H:$H,Allocations!$A:$A,MAIN!$A56,Allocations!$B:$B,MAIN!$D56))</f>
        <v>35.226400000000005</v>
      </c>
      <c r="F56" s="24">
        <f>IF(U56="SC",SUMIFS(SC!J:J,SC!A:A,MAIN!D56,SC!B:B,MAIN!A56),SUMIFS(Allocations!M:M,Allocations!A:A,MAIN!A56,Allocations!B:B,MAIN!D56))</f>
        <v>0</v>
      </c>
      <c r="G56" s="24">
        <f t="shared" si="14"/>
        <v>35.226400000000005</v>
      </c>
      <c r="H56" s="24">
        <f>IFERROR(VLOOKUP(S56,Swaps_wk!$A$2:$AP$151,HLOOKUP(MAIN!D56,Swaps_wk!$B$2:$AP$151,150,FALSE),FALSE),0)</f>
        <v>0</v>
      </c>
      <c r="I56" s="24">
        <f>SUMIFS(PASTE_DQS_TRACKER!$D:$D,PASTE_DQS_TRACKER!$C:$C,MAIN!$S56,PASTE_DQS_TRACKER!$B:$B,MAIN!$D56)-SUMIFS(PASTE_DQS_TRACKER!$D:$D,PASTE_DQS_TRACKER!$C:$C,MAIN!$S56,PASTE_DQS_TRACKER!$E:$E,MAIN!$D56)</f>
        <v>1.5</v>
      </c>
      <c r="J56" s="25">
        <f t="shared" si="15"/>
        <v>36.726400000000005</v>
      </c>
      <c r="K56" s="24">
        <f>IFERROR(IF(V56="Flex",0,IF(D56=$D$30,VLOOKUP(A56,MMO_o10M_lease!$A$1:$F$51,5,FALSE),IF(D56=$D$26,VLOOKUP(D56,LANDINGS!$A$3:$BR$40,HLOOKUP(A56,LANDINGS!$B$1:$CF$42,42,FALSE),FALSE)-IFERROR(VLOOKUP(A56,MMO_o10M_lease!$A$1:$F$38,5,FALSE),0),VLOOKUP(D56,LANDINGS!$A$3:$CF$40,HLOOKUP(A56,LANDINGS!$B$1:$CF$42,42,FALSE),FALSE)))),0)</f>
        <v>0</v>
      </c>
      <c r="L56" s="24">
        <f>SUMIFS(PASTE_FLEX_TRACKER!$D:$D,PASTE_FLEX_TRACKER!$E:$E,MAIN!$A56,PASTE_FLEX_TRACKER!$B:$B,MAIN!$D56)</f>
        <v>0</v>
      </c>
      <c r="M56" s="35" t="s">
        <v>133</v>
      </c>
      <c r="N56" s="46" t="s">
        <v>563</v>
      </c>
      <c r="O56" s="46">
        <f>SUMIFS(MAN_ADJ!$L:$L,MAN_ADJ!$K:$K,MAIN!$D56,MAN_ADJ!$J:$J,MAIN!$S56)</f>
        <v>0</v>
      </c>
      <c r="P56" s="25">
        <f t="shared" si="16"/>
        <v>0</v>
      </c>
      <c r="Q56" s="28">
        <f t="shared" si="2"/>
        <v>0</v>
      </c>
      <c r="R56" s="38">
        <f t="shared" si="5"/>
        <v>36.726400000000005</v>
      </c>
      <c r="S56" t="s">
        <v>134</v>
      </c>
      <c r="U56" t="s">
        <v>577</v>
      </c>
      <c r="V56" t="s">
        <v>735</v>
      </c>
    </row>
    <row r="57" spans="1:22" x14ac:dyDescent="0.25">
      <c r="A57" s="17" t="s">
        <v>34</v>
      </c>
      <c r="B57" s="17" t="s">
        <v>93</v>
      </c>
      <c r="C57" s="17" t="s">
        <v>132</v>
      </c>
      <c r="D57" s="17" t="s">
        <v>110</v>
      </c>
      <c r="E57" s="24">
        <f>IF(U57="SC",SUMIFS(SC!F:F,SC!A:A,MAIN!D57,SC!B:B,MAIN!A57),SUMIFS(Allocations!$H:$H,Allocations!$A:$A,MAIN!$A57,Allocations!$B:$B,MAIN!$D57))</f>
        <v>13.235800000000001</v>
      </c>
      <c r="F57" s="24">
        <f>IF(U57="SC",SUMIFS(SC!J:J,SC!A:A,MAIN!D57,SC!B:B,MAIN!A57),SUMIFS(Allocations!M:M,Allocations!A:A,MAIN!A57,Allocations!B:B,MAIN!D57))</f>
        <v>0</v>
      </c>
      <c r="G57" s="24">
        <f t="shared" si="14"/>
        <v>13.235800000000001</v>
      </c>
      <c r="H57" s="24">
        <f>IFERROR(VLOOKUP(S57,Swaps_wk!$A$2:$AP$151,HLOOKUP(MAIN!D57,Swaps_wk!$B$2:$AP$151,150,FALSE),FALSE),0)</f>
        <v>0</v>
      </c>
      <c r="I57" s="24">
        <f>SUMIFS(PASTE_DQS_TRACKER!$D:$D,PASTE_DQS_TRACKER!$C:$C,MAIN!$S57,PASTE_DQS_TRACKER!$B:$B,MAIN!$D57)-SUMIFS(PASTE_DQS_TRACKER!$D:$D,PASTE_DQS_TRACKER!$C:$C,MAIN!$S57,PASTE_DQS_TRACKER!$E:$E,MAIN!$D57)</f>
        <v>0</v>
      </c>
      <c r="J57" s="25">
        <f t="shared" si="15"/>
        <v>13.235800000000001</v>
      </c>
      <c r="K57" s="24">
        <f>IFERROR(IF(V57="Flex",0,IF(D57=$D$30,VLOOKUP(A57,MMO_o10M_lease!$A$1:$F$51,5,FALSE),IF(D57=$D$26,VLOOKUP(D57,LANDINGS!$A$3:$BR$40,HLOOKUP(A57,LANDINGS!$B$1:$CF$42,42,FALSE),FALSE)-IFERROR(VLOOKUP(A57,MMO_o10M_lease!$A$1:$F$38,5,FALSE),0),VLOOKUP(D57,LANDINGS!$A$3:$CF$40,HLOOKUP(A57,LANDINGS!$B$1:$CF$42,42,FALSE),FALSE)))),0)</f>
        <v>0</v>
      </c>
      <c r="L57" s="24">
        <f>SUMIFS(PASTE_FLEX_TRACKER!$D:$D,PASTE_FLEX_TRACKER!$E:$E,MAIN!$A57,PASTE_FLEX_TRACKER!$B:$B,MAIN!$D57)</f>
        <v>0</v>
      </c>
      <c r="M57" s="35" t="s">
        <v>133</v>
      </c>
      <c r="N57" s="46" t="s">
        <v>563</v>
      </c>
      <c r="O57" s="46">
        <f>SUMIFS(MAN_ADJ!$L:$L,MAN_ADJ!$K:$K,MAIN!$D57,MAN_ADJ!$J:$J,MAIN!$S57)</f>
        <v>0</v>
      </c>
      <c r="P57" s="25">
        <f t="shared" si="16"/>
        <v>0</v>
      </c>
      <c r="Q57" s="28">
        <f t="shared" si="2"/>
        <v>0</v>
      </c>
      <c r="R57" s="38">
        <f t="shared" si="5"/>
        <v>13.235800000000001</v>
      </c>
      <c r="S57" t="s">
        <v>134</v>
      </c>
      <c r="U57" t="s">
        <v>577</v>
      </c>
      <c r="V57" t="s">
        <v>735</v>
      </c>
    </row>
    <row r="58" spans="1:22" x14ac:dyDescent="0.25">
      <c r="A58" s="17" t="s">
        <v>34</v>
      </c>
      <c r="B58" s="17" t="s">
        <v>93</v>
      </c>
      <c r="C58" s="17" t="s">
        <v>132</v>
      </c>
      <c r="D58" s="17" t="s">
        <v>111</v>
      </c>
      <c r="E58" s="24">
        <f>IF(U58="SC",SUMIFS(SC!F:F,SC!A:A,MAIN!D58,SC!B:B,MAIN!A58),SUMIFS(Allocations!$H:$H,Allocations!$A:$A,MAIN!$A58,Allocations!$B:$B,MAIN!$D58))</f>
        <v>33.231999999999999</v>
      </c>
      <c r="F58" s="24">
        <f>IF(U58="SC",SUMIFS(SC!J:J,SC!A:A,MAIN!D58,SC!B:B,MAIN!A58),SUMIFS(Allocations!M:M,Allocations!A:A,MAIN!A58,Allocations!B:B,MAIN!D58))</f>
        <v>0</v>
      </c>
      <c r="G58" s="24">
        <f t="shared" si="14"/>
        <v>33.231999999999999</v>
      </c>
      <c r="H58" s="24">
        <f>IFERROR(VLOOKUP(S58,Swaps_wk!$A$2:$AP$151,HLOOKUP(MAIN!D58,Swaps_wk!$B$2:$AP$151,150,FALSE),FALSE),0)</f>
        <v>0</v>
      </c>
      <c r="I58" s="24">
        <f>SUMIFS(PASTE_DQS_TRACKER!$D:$D,PASTE_DQS_TRACKER!$C:$C,MAIN!$S58,PASTE_DQS_TRACKER!$B:$B,MAIN!$D58)-SUMIFS(PASTE_DQS_TRACKER!$D:$D,PASTE_DQS_TRACKER!$C:$C,MAIN!$S58,PASTE_DQS_TRACKER!$E:$E,MAIN!$D58)</f>
        <v>0</v>
      </c>
      <c r="J58" s="25">
        <f t="shared" si="15"/>
        <v>33.231999999999999</v>
      </c>
      <c r="K58" s="24">
        <f>IFERROR(IF(V58="Flex",0,IF(D58=$D$30,VLOOKUP(A58,MMO_o10M_lease!$A$1:$F$51,5,FALSE),IF(D58=$D$26,VLOOKUP(D58,LANDINGS!$A$3:$BR$40,HLOOKUP(A58,LANDINGS!$B$1:$CF$42,42,FALSE),FALSE)-IFERROR(VLOOKUP(A58,MMO_o10M_lease!$A$1:$F$38,5,FALSE),0),VLOOKUP(D58,LANDINGS!$A$3:$CF$40,HLOOKUP(A58,LANDINGS!$B$1:$CF$42,42,FALSE),FALSE)))),0)</f>
        <v>0</v>
      </c>
      <c r="L58" s="24">
        <f>SUMIFS(PASTE_FLEX_TRACKER!$D:$D,PASTE_FLEX_TRACKER!$E:$E,MAIN!$A58,PASTE_FLEX_TRACKER!$B:$B,MAIN!$D58)</f>
        <v>0</v>
      </c>
      <c r="M58" s="35" t="s">
        <v>133</v>
      </c>
      <c r="N58" s="46" t="s">
        <v>563</v>
      </c>
      <c r="O58" s="46">
        <f>SUMIFS(MAN_ADJ!$L:$L,MAN_ADJ!$K:$K,MAIN!$D58,MAN_ADJ!$J:$J,MAIN!$S58)</f>
        <v>0</v>
      </c>
      <c r="P58" s="25">
        <f t="shared" si="16"/>
        <v>0</v>
      </c>
      <c r="Q58" s="28">
        <f t="shared" si="2"/>
        <v>0</v>
      </c>
      <c r="R58" s="38">
        <f t="shared" si="5"/>
        <v>33.231999999999999</v>
      </c>
      <c r="S58" t="s">
        <v>134</v>
      </c>
      <c r="U58" t="s">
        <v>577</v>
      </c>
      <c r="V58" t="s">
        <v>735</v>
      </c>
    </row>
    <row r="59" spans="1:22" x14ac:dyDescent="0.25">
      <c r="A59" s="17" t="s">
        <v>34</v>
      </c>
      <c r="B59" s="17" t="s">
        <v>93</v>
      </c>
      <c r="C59" s="17" t="s">
        <v>132</v>
      </c>
      <c r="D59" s="17" t="s">
        <v>112</v>
      </c>
      <c r="E59" s="24">
        <f>IF(U59="SC",SUMIFS(SC!F:F,SC!A:A,MAIN!D59,SC!B:B,MAIN!A59),SUMIFS(Allocations!$H:$H,Allocations!$A:$A,MAIN!$A59,Allocations!$B:$B,MAIN!$D59))</f>
        <v>0.9526</v>
      </c>
      <c r="F59" s="24">
        <f>IF(U59="SC",SUMIFS(SC!J:J,SC!A:A,MAIN!D59,SC!B:B,MAIN!A59),SUMIFS(Allocations!M:M,Allocations!A:A,MAIN!A59,Allocations!B:B,MAIN!D59))</f>
        <v>0</v>
      </c>
      <c r="G59" s="24">
        <f t="shared" si="14"/>
        <v>0.9526</v>
      </c>
      <c r="H59" s="24">
        <f>IFERROR(VLOOKUP(S59,Swaps_wk!$A$2:$AP$151,HLOOKUP(MAIN!D59,Swaps_wk!$B$2:$AP$151,150,FALSE),FALSE),0)</f>
        <v>0</v>
      </c>
      <c r="I59" s="24">
        <f>SUMIFS(PASTE_DQS_TRACKER!$D:$D,PASTE_DQS_TRACKER!$C:$C,MAIN!$S59,PASTE_DQS_TRACKER!$B:$B,MAIN!$D59)-SUMIFS(PASTE_DQS_TRACKER!$D:$D,PASTE_DQS_TRACKER!$C:$C,MAIN!$S59,PASTE_DQS_TRACKER!$E:$E,MAIN!$D59)</f>
        <v>0</v>
      </c>
      <c r="J59" s="25">
        <f t="shared" si="15"/>
        <v>0.9526</v>
      </c>
      <c r="K59" s="24">
        <f>IFERROR(IF(V59="Flex",0,IF(D59=$D$30,VLOOKUP(A59,MMO_o10M_lease!$A$1:$F$51,5,FALSE),IF(D59=$D$26,VLOOKUP(D59,LANDINGS!$A$3:$BR$40,HLOOKUP(A59,LANDINGS!$B$1:$CF$42,42,FALSE),FALSE)-IFERROR(VLOOKUP(A59,MMO_o10M_lease!$A$1:$F$38,5,FALSE),0),VLOOKUP(D59,LANDINGS!$A$3:$CF$40,HLOOKUP(A59,LANDINGS!$B$1:$CF$42,42,FALSE),FALSE)))),0)</f>
        <v>0</v>
      </c>
      <c r="L59" s="24">
        <f>SUMIFS(PASTE_FLEX_TRACKER!$D:$D,PASTE_FLEX_TRACKER!$E:$E,MAIN!$A59,PASTE_FLEX_TRACKER!$B:$B,MAIN!$D59)</f>
        <v>0</v>
      </c>
      <c r="M59" s="35" t="s">
        <v>133</v>
      </c>
      <c r="N59" s="46" t="s">
        <v>563</v>
      </c>
      <c r="O59" s="46">
        <f>SUMIFS(MAN_ADJ!$L:$L,MAN_ADJ!$K:$K,MAIN!$D59,MAN_ADJ!$J:$J,MAIN!$S59)</f>
        <v>0</v>
      </c>
      <c r="P59" s="25">
        <f t="shared" si="16"/>
        <v>0</v>
      </c>
      <c r="Q59" s="28">
        <f t="shared" si="2"/>
        <v>0</v>
      </c>
      <c r="R59" s="38">
        <f t="shared" si="5"/>
        <v>0.9526</v>
      </c>
      <c r="S59" t="s">
        <v>134</v>
      </c>
      <c r="U59" t="s">
        <v>577</v>
      </c>
      <c r="V59" t="s">
        <v>735</v>
      </c>
    </row>
    <row r="60" spans="1:22" x14ac:dyDescent="0.25">
      <c r="A60" s="17" t="s">
        <v>34</v>
      </c>
      <c r="B60" s="17" t="s">
        <v>93</v>
      </c>
      <c r="C60" s="17" t="s">
        <v>132</v>
      </c>
      <c r="D60" s="17" t="s">
        <v>113</v>
      </c>
      <c r="E60" s="24">
        <f>IF(U60="SC",SUMIFS(SC!F:F,SC!A:A,MAIN!D60,SC!B:B,MAIN!A60),SUMIFS(Allocations!$H:$H,Allocations!$A:$A,MAIN!$A60,Allocations!$B:$B,MAIN!$D60))</f>
        <v>1.4540000000000002</v>
      </c>
      <c r="F60" s="24">
        <f>IF(U60="SC",SUMIFS(SC!J:J,SC!A:A,MAIN!D60,SC!B:B,MAIN!A60),SUMIFS(Allocations!M:M,Allocations!A:A,MAIN!A60,Allocations!B:B,MAIN!D60))</f>
        <v>0</v>
      </c>
      <c r="G60" s="24">
        <f t="shared" si="14"/>
        <v>1.4540000000000002</v>
      </c>
      <c r="H60" s="24">
        <f>IFERROR(VLOOKUP(S60,Swaps_wk!$A$2:$AP$151,HLOOKUP(MAIN!D60,Swaps_wk!$B$2:$AP$151,150,FALSE),FALSE),0)</f>
        <v>0</v>
      </c>
      <c r="I60" s="24">
        <f>SUMIFS(PASTE_DQS_TRACKER!$D:$D,PASTE_DQS_TRACKER!$C:$C,MAIN!$S60,PASTE_DQS_TRACKER!$B:$B,MAIN!$D60)-SUMIFS(PASTE_DQS_TRACKER!$D:$D,PASTE_DQS_TRACKER!$C:$C,MAIN!$S60,PASTE_DQS_TRACKER!$E:$E,MAIN!$D60)</f>
        <v>0</v>
      </c>
      <c r="J60" s="25">
        <f t="shared" si="15"/>
        <v>1.4540000000000002</v>
      </c>
      <c r="K60" s="24">
        <f>IFERROR(IF(V60="Flex",0,IF(D60=$D$30,VLOOKUP(A60,MMO_o10M_lease!$A$1:$F$51,5,FALSE),IF(D60=$D$26,VLOOKUP(D60,LANDINGS!$A$3:$BR$40,HLOOKUP(A60,LANDINGS!$B$1:$CF$42,42,FALSE),FALSE)-IFERROR(VLOOKUP(A60,MMO_o10M_lease!$A$1:$F$38,5,FALSE),0),VLOOKUP(D60,LANDINGS!$A$3:$CF$40,HLOOKUP(A60,LANDINGS!$B$1:$CF$42,42,FALSE),FALSE)))),0)</f>
        <v>0</v>
      </c>
      <c r="L60" s="24">
        <f>SUMIFS(PASTE_FLEX_TRACKER!$D:$D,PASTE_FLEX_TRACKER!$E:$E,MAIN!$A60,PASTE_FLEX_TRACKER!$B:$B,MAIN!$D60)</f>
        <v>0</v>
      </c>
      <c r="M60" s="35" t="s">
        <v>133</v>
      </c>
      <c r="N60" s="46" t="s">
        <v>563</v>
      </c>
      <c r="O60" s="46">
        <f>SUMIFS(MAN_ADJ!$L:$L,MAN_ADJ!$K:$K,MAIN!$D60,MAN_ADJ!$J:$J,MAIN!$S60)</f>
        <v>0</v>
      </c>
      <c r="P60" s="25">
        <f t="shared" si="16"/>
        <v>0</v>
      </c>
      <c r="Q60" s="28">
        <f t="shared" si="2"/>
        <v>0</v>
      </c>
      <c r="R60" s="38">
        <f t="shared" si="5"/>
        <v>1.4540000000000002</v>
      </c>
      <c r="S60" t="s">
        <v>134</v>
      </c>
      <c r="U60" t="s">
        <v>577</v>
      </c>
      <c r="V60" t="s">
        <v>735</v>
      </c>
    </row>
    <row r="61" spans="1:22" x14ac:dyDescent="0.25">
      <c r="A61" s="17" t="s">
        <v>34</v>
      </c>
      <c r="B61" s="17" t="s">
        <v>93</v>
      </c>
      <c r="C61" s="17" t="s">
        <v>132</v>
      </c>
      <c r="D61" s="17" t="s">
        <v>114</v>
      </c>
      <c r="E61" s="24">
        <f>IF(U61="SC",SUMIFS(SC!F:F,SC!A:A,MAIN!D61,SC!B:B,MAIN!A61),SUMIFS(Allocations!$H:$H,Allocations!$A:$A,MAIN!$A61,Allocations!$B:$B,MAIN!$D61))</f>
        <v>22.911600000000004</v>
      </c>
      <c r="F61" s="24">
        <f>IF(U61="SC",SUMIFS(SC!J:J,SC!A:A,MAIN!D61,SC!B:B,MAIN!A61),SUMIFS(Allocations!M:M,Allocations!A:A,MAIN!A61,Allocations!B:B,MAIN!D61))</f>
        <v>0</v>
      </c>
      <c r="G61" s="24">
        <f t="shared" si="14"/>
        <v>22.911600000000004</v>
      </c>
      <c r="H61" s="24">
        <f>IFERROR(VLOOKUP(S61,Swaps_wk!$A$2:$AP$151,HLOOKUP(MAIN!D61,Swaps_wk!$B$2:$AP$151,150,FALSE),FALSE),0)</f>
        <v>0</v>
      </c>
      <c r="I61" s="24">
        <f>SUMIFS(PASTE_DQS_TRACKER!$D:$D,PASTE_DQS_TRACKER!$C:$C,MAIN!$S61,PASTE_DQS_TRACKER!$B:$B,MAIN!$D61)-SUMIFS(PASTE_DQS_TRACKER!$D:$D,PASTE_DQS_TRACKER!$C:$C,MAIN!$S61,PASTE_DQS_TRACKER!$E:$E,MAIN!$D61)</f>
        <v>0</v>
      </c>
      <c r="J61" s="25">
        <f t="shared" si="15"/>
        <v>22.911600000000004</v>
      </c>
      <c r="K61" s="24">
        <f>IFERROR(IF(V61="Flex",0,IF(D61=$D$30,VLOOKUP(A61,MMO_o10M_lease!$A$1:$F$51,5,FALSE),IF(D61=$D$26,VLOOKUP(D61,LANDINGS!$A$3:$BR$40,HLOOKUP(A61,LANDINGS!$B$1:$CF$42,42,FALSE),FALSE)-IFERROR(VLOOKUP(A61,MMO_o10M_lease!$A$1:$F$38,5,FALSE),0),VLOOKUP(D61,LANDINGS!$A$3:$CF$40,HLOOKUP(A61,LANDINGS!$B$1:$CF$42,42,FALSE),FALSE)))),0)</f>
        <v>0</v>
      </c>
      <c r="L61" s="24">
        <f>SUMIFS(PASTE_FLEX_TRACKER!$D:$D,PASTE_FLEX_TRACKER!$E:$E,MAIN!$A61,PASTE_FLEX_TRACKER!$B:$B,MAIN!$D61)</f>
        <v>0</v>
      </c>
      <c r="M61" s="35" t="s">
        <v>133</v>
      </c>
      <c r="N61" s="46" t="s">
        <v>563</v>
      </c>
      <c r="O61" s="46">
        <f>SUMIFS(MAN_ADJ!$L:$L,MAN_ADJ!$K:$K,MAIN!$D61,MAN_ADJ!$J:$J,MAIN!$S61)</f>
        <v>0</v>
      </c>
      <c r="P61" s="25">
        <f t="shared" si="16"/>
        <v>0</v>
      </c>
      <c r="Q61" s="28">
        <f t="shared" si="2"/>
        <v>0</v>
      </c>
      <c r="R61" s="38">
        <f t="shared" si="5"/>
        <v>22.911600000000004</v>
      </c>
      <c r="S61" t="s">
        <v>134</v>
      </c>
      <c r="U61" t="s">
        <v>577</v>
      </c>
      <c r="V61" t="s">
        <v>735</v>
      </c>
    </row>
    <row r="62" spans="1:22" x14ac:dyDescent="0.25">
      <c r="A62" s="17" t="s">
        <v>34</v>
      </c>
      <c r="B62" s="17" t="s">
        <v>93</v>
      </c>
      <c r="C62" s="17" t="s">
        <v>132</v>
      </c>
      <c r="D62" s="17" t="s">
        <v>115</v>
      </c>
      <c r="E62" s="24">
        <f>IF(U62="SC",SUMIFS(SC!F:F,SC!A:A,MAIN!D62,SC!B:B,MAIN!A62),SUMIFS(Allocations!$H:$H,Allocations!$A:$A,MAIN!$A62,Allocations!$B:$B,MAIN!$D62))</f>
        <v>0.27400000000000002</v>
      </c>
      <c r="F62" s="24">
        <f>IF(U62="SC",SUMIFS(SC!J:J,SC!A:A,MAIN!D62,SC!B:B,MAIN!A62),SUMIFS(Allocations!M:M,Allocations!A:A,MAIN!A62,Allocations!B:B,MAIN!D62))</f>
        <v>0</v>
      </c>
      <c r="G62" s="24">
        <f t="shared" si="14"/>
        <v>0.27400000000000002</v>
      </c>
      <c r="H62" s="24">
        <f>IFERROR(VLOOKUP(S62,Swaps_wk!$A$2:$AP$151,HLOOKUP(MAIN!D62,Swaps_wk!$B$2:$AP$151,150,FALSE),FALSE),0)</f>
        <v>0</v>
      </c>
      <c r="I62" s="24">
        <f>SUMIFS(PASTE_DQS_TRACKER!$D:$D,PASTE_DQS_TRACKER!$C:$C,MAIN!$S62,PASTE_DQS_TRACKER!$B:$B,MAIN!$D62)-SUMIFS(PASTE_DQS_TRACKER!$D:$D,PASTE_DQS_TRACKER!$C:$C,MAIN!$S62,PASTE_DQS_TRACKER!$E:$E,MAIN!$D62)</f>
        <v>0</v>
      </c>
      <c r="J62" s="25">
        <f t="shared" si="15"/>
        <v>0.27400000000000002</v>
      </c>
      <c r="K62" s="24">
        <f>IFERROR(IF(V62="Flex",0,IF(D62=$D$30,VLOOKUP(A62,MMO_o10M_lease!$A$1:$F$51,5,FALSE),IF(D62=$D$26,VLOOKUP(D62,LANDINGS!$A$3:$BR$40,HLOOKUP(A62,LANDINGS!$B$1:$CF$42,42,FALSE),FALSE)-IFERROR(VLOOKUP(A62,MMO_o10M_lease!$A$1:$F$38,5,FALSE),0),VLOOKUP(D62,LANDINGS!$A$3:$CF$40,HLOOKUP(A62,LANDINGS!$B$1:$CF$42,42,FALSE),FALSE)))),0)</f>
        <v>0</v>
      </c>
      <c r="L62" s="24">
        <f>SUMIFS(PASTE_FLEX_TRACKER!$D:$D,PASTE_FLEX_TRACKER!$E:$E,MAIN!$A62,PASTE_FLEX_TRACKER!$B:$B,MAIN!$D62)</f>
        <v>0</v>
      </c>
      <c r="M62" s="35" t="s">
        <v>133</v>
      </c>
      <c r="N62" s="46" t="s">
        <v>563</v>
      </c>
      <c r="O62" s="46">
        <f>SUMIFS(MAN_ADJ!$L:$L,MAN_ADJ!$K:$K,MAIN!$D62,MAN_ADJ!$J:$J,MAIN!$S62)</f>
        <v>0</v>
      </c>
      <c r="P62" s="25">
        <f t="shared" si="16"/>
        <v>0</v>
      </c>
      <c r="Q62" s="28">
        <f t="shared" si="2"/>
        <v>0</v>
      </c>
      <c r="R62" s="38">
        <f t="shared" si="5"/>
        <v>0.27400000000000002</v>
      </c>
      <c r="S62" t="s">
        <v>134</v>
      </c>
      <c r="U62" t="s">
        <v>577</v>
      </c>
      <c r="V62" t="s">
        <v>735</v>
      </c>
    </row>
    <row r="63" spans="1:22" x14ac:dyDescent="0.25">
      <c r="A63" s="17" t="s">
        <v>34</v>
      </c>
      <c r="B63" s="17" t="s">
        <v>93</v>
      </c>
      <c r="C63" s="17" t="s">
        <v>132</v>
      </c>
      <c r="D63" s="17" t="s">
        <v>116</v>
      </c>
      <c r="E63" s="24">
        <f>IF(U63="SC",SUMIFS(SC!F:F,SC!A:A,MAIN!D63,SC!B:B,MAIN!A63),SUMIFS(Allocations!$H:$H,Allocations!$A:$A,MAIN!$A63,Allocations!$B:$B,MAIN!$D63))</f>
        <v>0.16439999999999999</v>
      </c>
      <c r="F63" s="24">
        <f>IF(U63="SC",SUMIFS(SC!J:J,SC!A:A,MAIN!D63,SC!B:B,MAIN!A63),SUMIFS(Allocations!M:M,Allocations!A:A,MAIN!A63,Allocations!B:B,MAIN!D63))</f>
        <v>0</v>
      </c>
      <c r="G63" s="24">
        <f t="shared" si="14"/>
        <v>0.16439999999999999</v>
      </c>
      <c r="H63" s="24">
        <f>IFERROR(VLOOKUP(S63,Swaps_wk!$A$2:$AP$151,HLOOKUP(MAIN!D63,Swaps_wk!$B$2:$AP$151,150,FALSE),FALSE),0)</f>
        <v>0</v>
      </c>
      <c r="I63" s="24">
        <f>SUMIFS(PASTE_DQS_TRACKER!$D:$D,PASTE_DQS_TRACKER!$C:$C,MAIN!$S63,PASTE_DQS_TRACKER!$B:$B,MAIN!$D63)-SUMIFS(PASTE_DQS_TRACKER!$D:$D,PASTE_DQS_TRACKER!$C:$C,MAIN!$S63,PASTE_DQS_TRACKER!$E:$E,MAIN!$D63)</f>
        <v>0</v>
      </c>
      <c r="J63" s="25">
        <f t="shared" si="15"/>
        <v>0.16439999999999999</v>
      </c>
      <c r="K63" s="24">
        <f>IFERROR(IF(V63="Flex",0,IF(D63=$D$30,VLOOKUP(A63,MMO_o10M_lease!$A$1:$F$51,5,FALSE),IF(D63=$D$26,VLOOKUP(D63,LANDINGS!$A$3:$BR$40,HLOOKUP(A63,LANDINGS!$B$1:$CF$42,42,FALSE),FALSE)-IFERROR(VLOOKUP(A63,MMO_o10M_lease!$A$1:$F$38,5,FALSE),0),VLOOKUP(D63,LANDINGS!$A$3:$CF$40,HLOOKUP(A63,LANDINGS!$B$1:$CF$42,42,FALSE),FALSE)))),0)</f>
        <v>0</v>
      </c>
      <c r="L63" s="24">
        <f>SUMIFS(PASTE_FLEX_TRACKER!$D:$D,PASTE_FLEX_TRACKER!$E:$E,MAIN!$A63,PASTE_FLEX_TRACKER!$B:$B,MAIN!$D63)</f>
        <v>0</v>
      </c>
      <c r="M63" s="35" t="s">
        <v>133</v>
      </c>
      <c r="N63" s="46" t="s">
        <v>563</v>
      </c>
      <c r="O63" s="46">
        <f>SUMIFS(MAN_ADJ!$L:$L,MAN_ADJ!$K:$K,MAIN!$D63,MAN_ADJ!$J:$J,MAIN!$S63)</f>
        <v>0</v>
      </c>
      <c r="P63" s="25">
        <f t="shared" si="16"/>
        <v>0</v>
      </c>
      <c r="Q63" s="28">
        <f t="shared" si="2"/>
        <v>0</v>
      </c>
      <c r="R63" s="38">
        <f t="shared" si="5"/>
        <v>0.16439999999999999</v>
      </c>
      <c r="S63" t="s">
        <v>134</v>
      </c>
      <c r="U63" t="s">
        <v>577</v>
      </c>
      <c r="V63" t="s">
        <v>735</v>
      </c>
    </row>
    <row r="64" spans="1:22" x14ac:dyDescent="0.25">
      <c r="A64" s="17" t="s">
        <v>34</v>
      </c>
      <c r="B64" s="17" t="s">
        <v>93</v>
      </c>
      <c r="C64" s="17" t="s">
        <v>132</v>
      </c>
      <c r="D64" s="17" t="s">
        <v>117</v>
      </c>
      <c r="E64" s="24">
        <f>IF(U64="SC",SUMIFS(SC!F:F,SC!A:A,MAIN!D64,SC!B:B,MAIN!A64),SUMIFS(Allocations!$H:$H,Allocations!$A:$A,MAIN!$A64,Allocations!$B:$B,MAIN!$D64))</f>
        <v>0.49340000000000006</v>
      </c>
      <c r="F64" s="24">
        <f>IF(U64="SC",SUMIFS(SC!J:J,SC!A:A,MAIN!D64,SC!B:B,MAIN!A64),SUMIFS(Allocations!M:M,Allocations!A:A,MAIN!A64,Allocations!B:B,MAIN!D64))</f>
        <v>0</v>
      </c>
      <c r="G64" s="24">
        <f t="shared" si="14"/>
        <v>0.49340000000000006</v>
      </c>
      <c r="H64" s="24">
        <f>IFERROR(VLOOKUP(S64,Swaps_wk!$A$2:$AP$151,HLOOKUP(MAIN!D64,Swaps_wk!$B$2:$AP$151,150,FALSE),FALSE),0)</f>
        <v>0</v>
      </c>
      <c r="I64" s="24">
        <f>SUMIFS(PASTE_DQS_TRACKER!$D:$D,PASTE_DQS_TRACKER!$C:$C,MAIN!$S64,PASTE_DQS_TRACKER!$B:$B,MAIN!$D64)-SUMIFS(PASTE_DQS_TRACKER!$D:$D,PASTE_DQS_TRACKER!$C:$C,MAIN!$S64,PASTE_DQS_TRACKER!$E:$E,MAIN!$D64)</f>
        <v>0</v>
      </c>
      <c r="J64" s="25">
        <f t="shared" si="15"/>
        <v>0.49340000000000006</v>
      </c>
      <c r="K64" s="24">
        <f>IFERROR(IF(V64="Flex",0,IF(D64=$D$30,VLOOKUP(A64,MMO_o10M_lease!$A$1:$F$51,5,FALSE),IF(D64=$D$26,VLOOKUP(D64,LANDINGS!$A$3:$BR$40,HLOOKUP(A64,LANDINGS!$B$1:$CF$42,42,FALSE),FALSE)-IFERROR(VLOOKUP(A64,MMO_o10M_lease!$A$1:$F$38,5,FALSE),0),VLOOKUP(D64,LANDINGS!$A$3:$CF$40,HLOOKUP(A64,LANDINGS!$B$1:$CF$42,42,FALSE),FALSE)))),0)</f>
        <v>0</v>
      </c>
      <c r="L64" s="24">
        <f>SUMIFS(PASTE_FLEX_TRACKER!$D:$D,PASTE_FLEX_TRACKER!$E:$E,MAIN!$A64,PASTE_FLEX_TRACKER!$B:$B,MAIN!$D64)</f>
        <v>0</v>
      </c>
      <c r="M64" s="35" t="s">
        <v>133</v>
      </c>
      <c r="N64" s="46" t="s">
        <v>563</v>
      </c>
      <c r="O64" s="46">
        <f>SUMIFS(MAN_ADJ!$L:$L,MAN_ADJ!$K:$K,MAIN!$D64,MAN_ADJ!$J:$J,MAIN!$S64)</f>
        <v>0</v>
      </c>
      <c r="P64" s="25">
        <f t="shared" si="16"/>
        <v>0</v>
      </c>
      <c r="Q64" s="28">
        <f t="shared" si="2"/>
        <v>0</v>
      </c>
      <c r="R64" s="38">
        <f t="shared" si="5"/>
        <v>0.49340000000000006</v>
      </c>
      <c r="S64" t="s">
        <v>134</v>
      </c>
      <c r="U64" t="s">
        <v>577</v>
      </c>
      <c r="V64" t="s">
        <v>735</v>
      </c>
    </row>
    <row r="65" spans="1:22" x14ac:dyDescent="0.25">
      <c r="A65" s="17" t="s">
        <v>34</v>
      </c>
      <c r="B65" s="17" t="s">
        <v>93</v>
      </c>
      <c r="C65" s="17" t="s">
        <v>132</v>
      </c>
      <c r="D65" s="17" t="s">
        <v>118</v>
      </c>
      <c r="E65" s="24">
        <f>IF(U65="SC",SUMIFS(SC!F:F,SC!A:A,MAIN!D65,SC!B:B,MAIN!A65),SUMIFS(Allocations!$H:$H,Allocations!$A:$A,MAIN!$A65,Allocations!$B:$B,MAIN!$D65))</f>
        <v>3.7342</v>
      </c>
      <c r="F65" s="24">
        <f>IF(U65="SC",SUMIFS(SC!J:J,SC!A:A,MAIN!D65,SC!B:B,MAIN!A65),SUMIFS(Allocations!M:M,Allocations!A:A,MAIN!A65,Allocations!B:B,MAIN!D65))</f>
        <v>0</v>
      </c>
      <c r="G65" s="24">
        <f t="shared" si="14"/>
        <v>3.7342</v>
      </c>
      <c r="H65" s="24">
        <f>IFERROR(VLOOKUP(S65,Swaps_wk!$A$2:$AP$151,HLOOKUP(MAIN!D65,Swaps_wk!$B$2:$AP$151,150,FALSE),FALSE),0)</f>
        <v>0</v>
      </c>
      <c r="I65" s="24">
        <f>SUMIFS(PASTE_DQS_TRACKER!$D:$D,PASTE_DQS_TRACKER!$C:$C,MAIN!$S65,PASTE_DQS_TRACKER!$B:$B,MAIN!$D65)-SUMIFS(PASTE_DQS_TRACKER!$D:$D,PASTE_DQS_TRACKER!$C:$C,MAIN!$S65,PASTE_DQS_TRACKER!$E:$E,MAIN!$D65)</f>
        <v>0</v>
      </c>
      <c r="J65" s="25">
        <f t="shared" si="15"/>
        <v>3.7342</v>
      </c>
      <c r="K65" s="24">
        <f>IFERROR(IF(V65="Flex",0,IF(D65=$D$30,VLOOKUP(A65,MMO_o10M_lease!$A$1:$F$51,5,FALSE),IF(D65=$D$26,VLOOKUP(D65,LANDINGS!$A$3:$BR$40,HLOOKUP(A65,LANDINGS!$B$1:$CF$42,42,FALSE),FALSE)-IFERROR(VLOOKUP(A65,MMO_o10M_lease!$A$1:$F$38,5,FALSE),0),VLOOKUP(D65,LANDINGS!$A$3:$CF$40,HLOOKUP(A65,LANDINGS!$B$1:$CF$42,42,FALSE),FALSE)))),0)</f>
        <v>0</v>
      </c>
      <c r="L65" s="24">
        <f>SUMIFS(PASTE_FLEX_TRACKER!$D:$D,PASTE_FLEX_TRACKER!$E:$E,MAIN!$A65,PASTE_FLEX_TRACKER!$B:$B,MAIN!$D65)</f>
        <v>0</v>
      </c>
      <c r="M65" s="35" t="s">
        <v>133</v>
      </c>
      <c r="N65" s="46" t="s">
        <v>563</v>
      </c>
      <c r="O65" s="46">
        <f>SUMIFS(MAN_ADJ!$L:$L,MAN_ADJ!$K:$K,MAIN!$D65,MAN_ADJ!$J:$J,MAIN!$S65)</f>
        <v>0</v>
      </c>
      <c r="P65" s="25">
        <f t="shared" si="16"/>
        <v>0</v>
      </c>
      <c r="Q65" s="28">
        <f t="shared" si="2"/>
        <v>0</v>
      </c>
      <c r="R65" s="38">
        <f t="shared" si="5"/>
        <v>3.7342</v>
      </c>
      <c r="S65" t="s">
        <v>134</v>
      </c>
      <c r="U65" t="s">
        <v>577</v>
      </c>
      <c r="V65" t="s">
        <v>735</v>
      </c>
    </row>
    <row r="66" spans="1:22" x14ac:dyDescent="0.25">
      <c r="A66" s="17" t="s">
        <v>34</v>
      </c>
      <c r="B66" s="17" t="s">
        <v>93</v>
      </c>
      <c r="C66" s="17" t="s">
        <v>132</v>
      </c>
      <c r="D66" s="17" t="s">
        <v>119</v>
      </c>
      <c r="E66" s="24">
        <f>IF(U66="SC",SUMIFS(SC!F:F,SC!A:A,MAIN!D66,SC!B:B,MAIN!A66),SUMIFS(Allocations!$H:$H,Allocations!$A:$A,MAIN!$A66,Allocations!$B:$B,MAIN!$D66))</f>
        <v>0</v>
      </c>
      <c r="F66" s="24">
        <f>IF(U66="SC",SUMIFS(SC!J:J,SC!A:A,MAIN!D66,SC!B:B,MAIN!A66),SUMIFS(Allocations!M:M,Allocations!A:A,MAIN!A66,Allocations!B:B,MAIN!D66))</f>
        <v>0</v>
      </c>
      <c r="G66" s="24">
        <f t="shared" si="14"/>
        <v>0</v>
      </c>
      <c r="H66" s="24">
        <f>IFERROR(VLOOKUP(S66,Swaps_wk!$A$2:$AP$151,HLOOKUP(MAIN!D66,Swaps_wk!$B$2:$AP$151,150,FALSE),FALSE),0)</f>
        <v>0</v>
      </c>
      <c r="I66" s="24">
        <f>SUMIFS(PASTE_DQS_TRACKER!$D:$D,PASTE_DQS_TRACKER!$C:$C,MAIN!$S66,PASTE_DQS_TRACKER!$B:$B,MAIN!$D66)-SUMIFS(PASTE_DQS_TRACKER!$D:$D,PASTE_DQS_TRACKER!$C:$C,MAIN!$S66,PASTE_DQS_TRACKER!$E:$E,MAIN!$D66)</f>
        <v>0</v>
      </c>
      <c r="J66" s="25">
        <f t="shared" si="15"/>
        <v>0</v>
      </c>
      <c r="K66" s="24">
        <f>IFERROR(IF(V66="Flex",0,IF(D66=$D$30,VLOOKUP(A66,MMO_o10M_lease!$A$1:$F$51,5,FALSE),IF(D66=$D$26,VLOOKUP(D66,LANDINGS!$A$3:$BR$40,HLOOKUP(A66,LANDINGS!$B$1:$CF$42,42,FALSE),FALSE)-IFERROR(VLOOKUP(A66,MMO_o10M_lease!$A$1:$F$38,5,FALSE),0),VLOOKUP(D66,LANDINGS!$A$3:$CF$40,HLOOKUP(A66,LANDINGS!$B$1:$CF$42,42,FALSE),FALSE)))),0)</f>
        <v>0</v>
      </c>
      <c r="L66" s="24">
        <f>SUMIFS(PASTE_FLEX_TRACKER!$D:$D,PASTE_FLEX_TRACKER!$E:$E,MAIN!$A66,PASTE_FLEX_TRACKER!$B:$B,MAIN!$D66)</f>
        <v>0</v>
      </c>
      <c r="M66" s="35" t="s">
        <v>133</v>
      </c>
      <c r="N66" s="46" t="s">
        <v>563</v>
      </c>
      <c r="O66" s="46">
        <f>SUMIFS(MAN_ADJ!$L:$L,MAN_ADJ!$K:$K,MAIN!$D66,MAN_ADJ!$J:$J,MAIN!$S66)</f>
        <v>0</v>
      </c>
      <c r="P66" s="25">
        <f t="shared" si="16"/>
        <v>0</v>
      </c>
      <c r="Q66" s="28" t="str">
        <f t="shared" si="2"/>
        <v>n/a</v>
      </c>
      <c r="R66" s="38">
        <f t="shared" si="5"/>
        <v>0</v>
      </c>
      <c r="S66" t="s">
        <v>134</v>
      </c>
      <c r="U66" t="s">
        <v>577</v>
      </c>
      <c r="V66" t="s">
        <v>735</v>
      </c>
    </row>
    <row r="67" spans="1:22" x14ac:dyDescent="0.25">
      <c r="A67" s="17" t="s">
        <v>34</v>
      </c>
      <c r="B67" s="17" t="s">
        <v>93</v>
      </c>
      <c r="C67" s="17" t="s">
        <v>132</v>
      </c>
      <c r="D67" s="17" t="s">
        <v>120</v>
      </c>
      <c r="E67" s="24">
        <f>IF(U67="SC",SUMIFS(SC!F:F,SC!A:A,MAIN!D67,SC!B:B,MAIN!A67),SUMIFS(Allocations!$H:$H,Allocations!$A:$A,MAIN!$A67,Allocations!$B:$B,MAIN!$D67))</f>
        <v>0.2</v>
      </c>
      <c r="F67" s="24">
        <f>IF(U67="SC",SUMIFS(SC!J:J,SC!A:A,MAIN!D67,SC!B:B,MAIN!A67),SUMIFS(Allocations!M:M,Allocations!A:A,MAIN!A67,Allocations!B:B,MAIN!D67))</f>
        <v>0</v>
      </c>
      <c r="G67" s="24">
        <f t="shared" si="14"/>
        <v>0.2</v>
      </c>
      <c r="H67" s="24">
        <f>IFERROR(VLOOKUP(S67,Swaps_wk!$A$2:$AP$151,HLOOKUP(MAIN!D67,Swaps_wk!$B$2:$AP$151,150,FALSE),FALSE),0)</f>
        <v>0</v>
      </c>
      <c r="I67" s="24">
        <f>SUMIFS(PASTE_DQS_TRACKER!$D:$D,PASTE_DQS_TRACKER!$C:$C,MAIN!$S67,PASTE_DQS_TRACKER!$B:$B,MAIN!$D67)-SUMIFS(PASTE_DQS_TRACKER!$D:$D,PASTE_DQS_TRACKER!$C:$C,MAIN!$S67,PASTE_DQS_TRACKER!$E:$E,MAIN!$D67)</f>
        <v>0</v>
      </c>
      <c r="J67" s="25">
        <f t="shared" si="15"/>
        <v>0.2</v>
      </c>
      <c r="K67" s="24">
        <f>IFERROR(IF(V67="Flex",0,IF(D67=$D$30,VLOOKUP(A67,MMO_o10M_lease!$A$1:$F$51,5,FALSE),IF(D67=$D$26,VLOOKUP(D67,LANDINGS!$A$3:$BR$40,HLOOKUP(A67,LANDINGS!$B$1:$CF$42,42,FALSE),FALSE)-IFERROR(VLOOKUP(A67,MMO_o10M_lease!$A$1:$F$38,5,FALSE),0),VLOOKUP(D67,LANDINGS!$A$3:$CF$40,HLOOKUP(A67,LANDINGS!$B$1:$CF$42,42,FALSE),FALSE)))),0)</f>
        <v>0</v>
      </c>
      <c r="L67" s="24">
        <f>SUMIFS(PASTE_FLEX_TRACKER!$D:$D,PASTE_FLEX_TRACKER!$E:$E,MAIN!$A67,PASTE_FLEX_TRACKER!$B:$B,MAIN!$D67)</f>
        <v>0</v>
      </c>
      <c r="M67" s="35" t="s">
        <v>133</v>
      </c>
      <c r="N67" s="46" t="s">
        <v>563</v>
      </c>
      <c r="O67" s="46">
        <f>SUMIFS(MAN_ADJ!$L:$L,MAN_ADJ!$K:$K,MAIN!$D67,MAN_ADJ!$J:$J,MAIN!$S67)</f>
        <v>0</v>
      </c>
      <c r="P67" s="25">
        <f t="shared" si="16"/>
        <v>0</v>
      </c>
      <c r="Q67" s="28">
        <f t="shared" si="2"/>
        <v>0</v>
      </c>
      <c r="R67" s="38">
        <f t="shared" si="5"/>
        <v>0.2</v>
      </c>
      <c r="S67" t="s">
        <v>134</v>
      </c>
      <c r="U67" t="s">
        <v>577</v>
      </c>
      <c r="V67" t="s">
        <v>735</v>
      </c>
    </row>
    <row r="68" spans="1:22" x14ac:dyDescent="0.25">
      <c r="A68" s="17" t="s">
        <v>34</v>
      </c>
      <c r="B68" s="17" t="s">
        <v>93</v>
      </c>
      <c r="C68" s="17" t="s">
        <v>132</v>
      </c>
      <c r="D68" s="17" t="s">
        <v>121</v>
      </c>
      <c r="E68" s="24">
        <f>IF(U68="SC",SUMIFS(SC!F:F,SC!A:A,MAIN!D68,SC!B:B,MAIN!A68),SUMIFS(Allocations!$H:$H,Allocations!$A:$A,MAIN!$A68,Allocations!$B:$B,MAIN!$D68))</f>
        <v>0.06</v>
      </c>
      <c r="F68" s="24">
        <f>IF(U68="SC",SUMIFS(SC!J:J,SC!A:A,MAIN!D68,SC!B:B,MAIN!A68),SUMIFS(Allocations!M:M,Allocations!A:A,MAIN!A68,Allocations!B:B,MAIN!D68))</f>
        <v>0</v>
      </c>
      <c r="G68" s="24">
        <f t="shared" si="14"/>
        <v>0.06</v>
      </c>
      <c r="H68" s="24">
        <f>IFERROR(VLOOKUP(S68,Swaps_wk!$A$2:$AP$151,HLOOKUP(MAIN!D68,Swaps_wk!$B$2:$AP$151,150,FALSE),FALSE),0)</f>
        <v>0</v>
      </c>
      <c r="I68" s="24">
        <f>SUMIFS(PASTE_DQS_TRACKER!$D:$D,PASTE_DQS_TRACKER!$C:$C,MAIN!$S68,PASTE_DQS_TRACKER!$B:$B,MAIN!$D68)-SUMIFS(PASTE_DQS_TRACKER!$D:$D,PASTE_DQS_TRACKER!$C:$C,MAIN!$S68,PASTE_DQS_TRACKER!$E:$E,MAIN!$D68)</f>
        <v>0</v>
      </c>
      <c r="J68" s="25">
        <f t="shared" si="15"/>
        <v>0.06</v>
      </c>
      <c r="K68" s="24">
        <f>IFERROR(IF(V68="Flex",0,IF(D68=$D$30,VLOOKUP(A68,MMO_o10M_lease!$A$1:$F$51,5,FALSE),IF(D68=$D$26,VLOOKUP(D68,LANDINGS!$A$3:$BR$40,HLOOKUP(A68,LANDINGS!$B$1:$CF$42,42,FALSE),FALSE)-IFERROR(VLOOKUP(A68,MMO_o10M_lease!$A$1:$F$38,5,FALSE),0),VLOOKUP(D68,LANDINGS!$A$3:$CF$40,HLOOKUP(A68,LANDINGS!$B$1:$CF$42,42,FALSE),FALSE)))),0)</f>
        <v>0</v>
      </c>
      <c r="L68" s="24">
        <f>SUMIFS(PASTE_FLEX_TRACKER!$D:$D,PASTE_FLEX_TRACKER!$E:$E,MAIN!$A68,PASTE_FLEX_TRACKER!$B:$B,MAIN!$D68)</f>
        <v>0</v>
      </c>
      <c r="M68" s="35" t="s">
        <v>133</v>
      </c>
      <c r="N68" s="46" t="s">
        <v>563</v>
      </c>
      <c r="O68" s="46">
        <f>SUMIFS(MAN_ADJ!$L:$L,MAN_ADJ!$K:$K,MAIN!$D68,MAN_ADJ!$J:$J,MAIN!$S68)</f>
        <v>0</v>
      </c>
      <c r="P68" s="25">
        <f t="shared" si="16"/>
        <v>0</v>
      </c>
      <c r="Q68" s="28">
        <f t="shared" si="2"/>
        <v>0</v>
      </c>
      <c r="R68" s="38">
        <f t="shared" si="5"/>
        <v>0.06</v>
      </c>
      <c r="S68" t="s">
        <v>134</v>
      </c>
      <c r="U68" t="s">
        <v>577</v>
      </c>
      <c r="V68" t="s">
        <v>735</v>
      </c>
    </row>
    <row r="69" spans="1:22" x14ac:dyDescent="0.25">
      <c r="A69" s="17" t="s">
        <v>34</v>
      </c>
      <c r="B69" s="17" t="s">
        <v>93</v>
      </c>
      <c r="C69" s="17" t="s">
        <v>132</v>
      </c>
      <c r="D69" s="17" t="s">
        <v>122</v>
      </c>
      <c r="E69" s="24">
        <f>IF(U69="SC",SUMIFS(SC!F:F,SC!A:A,MAIN!D69,SC!B:B,MAIN!A69),SUMIFS(Allocations!$H:$H,Allocations!$A:$A,MAIN!$A69,Allocations!$B:$B,MAIN!$D69))</f>
        <v>0</v>
      </c>
      <c r="F69" s="24">
        <f>IF(U69="SC",SUMIFS(SC!J:J,SC!A:A,MAIN!D69,SC!B:B,MAIN!A69),SUMIFS(Allocations!M:M,Allocations!A:A,MAIN!A69,Allocations!B:B,MAIN!D69))</f>
        <v>0</v>
      </c>
      <c r="G69" s="24">
        <f t="shared" si="14"/>
        <v>0</v>
      </c>
      <c r="H69" s="24">
        <f>IFERROR(VLOOKUP(S69,Swaps_wk!$A$2:$AP$151,HLOOKUP(MAIN!D69,Swaps_wk!$B$2:$AP$151,150,FALSE),FALSE),0)</f>
        <v>0</v>
      </c>
      <c r="I69" s="24">
        <f>SUMIFS(PASTE_DQS_TRACKER!$D:$D,PASTE_DQS_TRACKER!$C:$C,MAIN!$S69,PASTE_DQS_TRACKER!$B:$B,MAIN!$D69)-SUMIFS(PASTE_DQS_TRACKER!$D:$D,PASTE_DQS_TRACKER!$C:$C,MAIN!$S69,PASTE_DQS_TRACKER!$E:$E,MAIN!$D69)</f>
        <v>0</v>
      </c>
      <c r="J69" s="25">
        <f t="shared" si="15"/>
        <v>0</v>
      </c>
      <c r="K69" s="24">
        <f>IFERROR(IF(V69="Flex",0,IF(D69=$D$30,VLOOKUP(A69,MMO_o10M_lease!$A$1:$F$51,5,FALSE),IF(D69=$D$26,VLOOKUP(D69,LANDINGS!$A$3:$BR$40,HLOOKUP(A69,LANDINGS!$B$1:$CF$42,42,FALSE),FALSE)-IFERROR(VLOOKUP(A69,MMO_o10M_lease!$A$1:$F$38,5,FALSE),0),VLOOKUP(D69,LANDINGS!$A$3:$CF$40,HLOOKUP(A69,LANDINGS!$B$1:$CF$42,42,FALSE),FALSE)))),0)</f>
        <v>0</v>
      </c>
      <c r="L69" s="24">
        <f>SUMIFS(PASTE_FLEX_TRACKER!$D:$D,PASTE_FLEX_TRACKER!$E:$E,MAIN!$A69,PASTE_FLEX_TRACKER!$B:$B,MAIN!$D69)</f>
        <v>0</v>
      </c>
      <c r="M69" s="35" t="s">
        <v>133</v>
      </c>
      <c r="N69" s="46" t="s">
        <v>563</v>
      </c>
      <c r="O69" s="46">
        <f>SUMIFS(MAN_ADJ!$L:$L,MAN_ADJ!$K:$K,MAIN!$D69,MAN_ADJ!$J:$J,MAIN!$S69)</f>
        <v>0</v>
      </c>
      <c r="P69" s="25">
        <f t="shared" si="16"/>
        <v>0</v>
      </c>
      <c r="Q69" s="28" t="str">
        <f t="shared" ref="Q69:Q140" si="17">IFERROR(P69/J69,"n/a")</f>
        <v>n/a</v>
      </c>
      <c r="R69" s="38">
        <f t="shared" ref="R69:R79" si="18">J69-P69</f>
        <v>0</v>
      </c>
      <c r="S69" t="s">
        <v>134</v>
      </c>
      <c r="U69" t="s">
        <v>577</v>
      </c>
      <c r="V69" t="s">
        <v>735</v>
      </c>
    </row>
    <row r="70" spans="1:22" x14ac:dyDescent="0.25">
      <c r="A70" s="17" t="s">
        <v>34</v>
      </c>
      <c r="B70" s="17" t="s">
        <v>93</v>
      </c>
      <c r="C70" s="17" t="s">
        <v>132</v>
      </c>
      <c r="D70" s="17" t="s">
        <v>123</v>
      </c>
      <c r="E70" s="24">
        <f>IF(U70="SC",SUMIFS(SC!F:F,SC!A:A,MAIN!D70,SC!B:B,MAIN!A70),SUMIFS(Allocations!$H:$H,Allocations!$A:$A,MAIN!$A70,Allocations!$B:$B,MAIN!$D70))</f>
        <v>0.52640000000000009</v>
      </c>
      <c r="F70" s="24">
        <f>IF(U70="SC",SUMIFS(SC!J:J,SC!A:A,MAIN!D70,SC!B:B,MAIN!A70),SUMIFS(Allocations!M:M,Allocations!A:A,MAIN!A70,Allocations!B:B,MAIN!D70))</f>
        <v>0</v>
      </c>
      <c r="G70" s="24">
        <f t="shared" si="14"/>
        <v>0.52640000000000009</v>
      </c>
      <c r="H70" s="24">
        <f>IFERROR(VLOOKUP(S70,Swaps_wk!$A$2:$AP$151,HLOOKUP(MAIN!D70,Swaps_wk!$B$2:$AP$151,150,FALSE),FALSE),0)</f>
        <v>0</v>
      </c>
      <c r="I70" s="24">
        <f>SUMIFS(PASTE_DQS_TRACKER!$D:$D,PASTE_DQS_TRACKER!$C:$C,MAIN!$S70,PASTE_DQS_TRACKER!$B:$B,MAIN!$D70)-SUMIFS(PASTE_DQS_TRACKER!$D:$D,PASTE_DQS_TRACKER!$C:$C,MAIN!$S70,PASTE_DQS_TRACKER!$E:$E,MAIN!$D70)</f>
        <v>0</v>
      </c>
      <c r="J70" s="25">
        <f t="shared" si="15"/>
        <v>0.52640000000000009</v>
      </c>
      <c r="K70" s="24">
        <f>IFERROR(IF(V70="Flex",0,IF(D70=$D$30,VLOOKUP(A70,MMO_o10M_lease!$A$1:$F$51,5,FALSE),IF(D70=$D$26,VLOOKUP(D70,LANDINGS!$A$3:$BR$40,HLOOKUP(A70,LANDINGS!$B$1:$CF$42,42,FALSE),FALSE)-IFERROR(VLOOKUP(A70,MMO_o10M_lease!$A$1:$F$38,5,FALSE),0),VLOOKUP(D70,LANDINGS!$A$3:$CF$40,HLOOKUP(A70,LANDINGS!$B$1:$CF$42,42,FALSE),FALSE)))),0)</f>
        <v>0</v>
      </c>
      <c r="L70" s="24">
        <f>SUMIFS(PASTE_FLEX_TRACKER!$D:$D,PASTE_FLEX_TRACKER!$E:$E,MAIN!$A70,PASTE_FLEX_TRACKER!$B:$B,MAIN!$D70)</f>
        <v>0</v>
      </c>
      <c r="M70" s="35" t="s">
        <v>133</v>
      </c>
      <c r="N70" s="46" t="s">
        <v>563</v>
      </c>
      <c r="O70" s="46">
        <f>SUMIFS(MAN_ADJ!$L:$L,MAN_ADJ!$K:$K,MAIN!$D70,MAN_ADJ!$J:$J,MAIN!$S70)</f>
        <v>0</v>
      </c>
      <c r="P70" s="25">
        <f t="shared" si="16"/>
        <v>0</v>
      </c>
      <c r="Q70" s="28">
        <f t="shared" si="17"/>
        <v>0</v>
      </c>
      <c r="R70" s="38">
        <f t="shared" si="18"/>
        <v>0.52640000000000009</v>
      </c>
      <c r="S70" t="s">
        <v>134</v>
      </c>
      <c r="U70" t="s">
        <v>577</v>
      </c>
      <c r="V70" t="s">
        <v>735</v>
      </c>
    </row>
    <row r="71" spans="1:22" x14ac:dyDescent="0.25">
      <c r="A71" s="17" t="s">
        <v>34</v>
      </c>
      <c r="B71" s="17" t="s">
        <v>93</v>
      </c>
      <c r="C71" s="17" t="s">
        <v>132</v>
      </c>
      <c r="D71" s="17" t="s">
        <v>124</v>
      </c>
      <c r="E71" s="24">
        <f>IF(U71="SC",SUMIFS(SC!F:F,SC!A:A,MAIN!D71,SC!B:B,MAIN!A71),SUMIFS(Allocations!$H:$H,Allocations!$A:$A,MAIN!$A71,Allocations!$B:$B,MAIN!$D71))</f>
        <v>6.6600000000000006E-2</v>
      </c>
      <c r="F71" s="24">
        <f>IF(U71="SC",SUMIFS(SC!J:J,SC!A:A,MAIN!D71,SC!B:B,MAIN!A71),SUMIFS(Allocations!M:M,Allocations!A:A,MAIN!A71,Allocations!B:B,MAIN!D71))</f>
        <v>0</v>
      </c>
      <c r="G71" s="24">
        <f t="shared" si="14"/>
        <v>6.6600000000000006E-2</v>
      </c>
      <c r="H71" s="24">
        <f>IFERROR(VLOOKUP(S71,Swaps_wk!$A$2:$AP$151,HLOOKUP(MAIN!D71,Swaps_wk!$B$2:$AP$151,150,FALSE),FALSE),0)</f>
        <v>0</v>
      </c>
      <c r="I71" s="24">
        <f>SUMIFS(PASTE_DQS_TRACKER!$D:$D,PASTE_DQS_TRACKER!$C:$C,MAIN!$S71,PASTE_DQS_TRACKER!$B:$B,MAIN!$D71)-SUMIFS(PASTE_DQS_TRACKER!$D:$D,PASTE_DQS_TRACKER!$C:$C,MAIN!$S71,PASTE_DQS_TRACKER!$E:$E,MAIN!$D71)</f>
        <v>0</v>
      </c>
      <c r="J71" s="25">
        <f t="shared" si="15"/>
        <v>6.6600000000000006E-2</v>
      </c>
      <c r="K71" s="24">
        <f>IFERROR(IF(V71="Flex",0,IF(D71=$D$30,VLOOKUP(A71,MMO_o10M_lease!$A$1:$F$51,5,FALSE),IF(D71=$D$26,VLOOKUP(D71,LANDINGS!$A$3:$BR$40,HLOOKUP(A71,LANDINGS!$B$1:$CF$42,42,FALSE),FALSE)-IFERROR(VLOOKUP(A71,MMO_o10M_lease!$A$1:$F$38,5,FALSE),0),VLOOKUP(D71,LANDINGS!$A$3:$CF$40,HLOOKUP(A71,LANDINGS!$B$1:$CF$42,42,FALSE),FALSE)))),0)</f>
        <v>0</v>
      </c>
      <c r="L71" s="24">
        <f>SUMIFS(PASTE_FLEX_TRACKER!$D:$D,PASTE_FLEX_TRACKER!$E:$E,MAIN!$A71,PASTE_FLEX_TRACKER!$B:$B,MAIN!$D71)</f>
        <v>0</v>
      </c>
      <c r="M71" s="35" t="s">
        <v>133</v>
      </c>
      <c r="N71" s="46" t="s">
        <v>563</v>
      </c>
      <c r="O71" s="46">
        <f>SUMIFS(MAN_ADJ!$L:$L,MAN_ADJ!$K:$K,MAIN!$D71,MAN_ADJ!$J:$J,MAIN!$S71)</f>
        <v>0</v>
      </c>
      <c r="P71" s="25">
        <f t="shared" si="16"/>
        <v>0</v>
      </c>
      <c r="Q71" s="28">
        <f t="shared" si="17"/>
        <v>0</v>
      </c>
      <c r="R71" s="38">
        <f t="shared" si="18"/>
        <v>6.6600000000000006E-2</v>
      </c>
      <c r="S71" t="s">
        <v>134</v>
      </c>
      <c r="U71" t="s">
        <v>577</v>
      </c>
      <c r="V71" t="s">
        <v>735</v>
      </c>
    </row>
    <row r="72" spans="1:22" x14ac:dyDescent="0.25">
      <c r="A72" s="17" t="s">
        <v>34</v>
      </c>
      <c r="B72" s="17" t="s">
        <v>93</v>
      </c>
      <c r="C72" s="17" t="s">
        <v>132</v>
      </c>
      <c r="D72" s="17" t="s">
        <v>125</v>
      </c>
      <c r="E72" s="24">
        <f>IF(U72="SC",SUMIFS(SC!F:F,SC!A:A,MAIN!D72,SC!B:B,MAIN!A72),SUMIFS(Allocations!$H:$H,Allocations!$A:$A,MAIN!$A72,Allocations!$B:$B,MAIN!$D72))</f>
        <v>0.32000000000000006</v>
      </c>
      <c r="F72" s="24">
        <f>IF(U72="SC",SUMIFS(SC!J:J,SC!A:A,MAIN!D72,SC!B:B,MAIN!A72),SUMIFS(Allocations!M:M,Allocations!A:A,MAIN!A72,Allocations!B:B,MAIN!D72))</f>
        <v>0</v>
      </c>
      <c r="G72" s="24">
        <f t="shared" si="14"/>
        <v>0.32000000000000006</v>
      </c>
      <c r="H72" s="24">
        <f>IFERROR(VLOOKUP(S72,Swaps_wk!$A$2:$AP$151,HLOOKUP(MAIN!D72,Swaps_wk!$B$2:$AP$151,150,FALSE),FALSE),0)</f>
        <v>0</v>
      </c>
      <c r="I72" s="24">
        <f>SUMIFS(PASTE_DQS_TRACKER!$D:$D,PASTE_DQS_TRACKER!$C:$C,MAIN!$S72,PASTE_DQS_TRACKER!$B:$B,MAIN!$D72)-SUMIFS(PASTE_DQS_TRACKER!$D:$D,PASTE_DQS_TRACKER!$C:$C,MAIN!$S72,PASTE_DQS_TRACKER!$E:$E,MAIN!$D72)</f>
        <v>0</v>
      </c>
      <c r="J72" s="25">
        <f t="shared" si="15"/>
        <v>0.32000000000000006</v>
      </c>
      <c r="K72" s="24">
        <f>IFERROR(IF(V72="Flex",0,IF(D72=$D$30,VLOOKUP(A72,MMO_o10M_lease!$A$1:$F$51,5,FALSE),IF(D72=$D$26,VLOOKUP(D72,LANDINGS!$A$3:$BR$40,HLOOKUP(A72,LANDINGS!$B$1:$CF$42,42,FALSE),FALSE)-IFERROR(VLOOKUP(A72,MMO_o10M_lease!$A$1:$F$38,5,FALSE),0),VLOOKUP(D72,LANDINGS!$A$3:$CF$40,HLOOKUP(A72,LANDINGS!$B$1:$CF$42,42,FALSE),FALSE)))),0)</f>
        <v>0</v>
      </c>
      <c r="L72" s="24">
        <f>SUMIFS(PASTE_FLEX_TRACKER!$D:$D,PASTE_FLEX_TRACKER!$E:$E,MAIN!$A72,PASTE_FLEX_TRACKER!$B:$B,MAIN!$D72)</f>
        <v>0</v>
      </c>
      <c r="M72" s="35" t="s">
        <v>133</v>
      </c>
      <c r="N72" s="46" t="s">
        <v>563</v>
      </c>
      <c r="O72" s="46">
        <f>SUMIFS(MAN_ADJ!$L:$L,MAN_ADJ!$K:$K,MAIN!$D72,MAN_ADJ!$J:$J,MAIN!$S72)</f>
        <v>0</v>
      </c>
      <c r="P72" s="25">
        <f t="shared" si="16"/>
        <v>0</v>
      </c>
      <c r="Q72" s="28">
        <f t="shared" si="17"/>
        <v>0</v>
      </c>
      <c r="R72" s="38">
        <f t="shared" si="18"/>
        <v>0.32000000000000006</v>
      </c>
      <c r="S72" t="s">
        <v>134</v>
      </c>
      <c r="U72" t="s">
        <v>577</v>
      </c>
      <c r="V72" t="s">
        <v>735</v>
      </c>
    </row>
    <row r="73" spans="1:22" x14ac:dyDescent="0.25">
      <c r="A73" s="17" t="s">
        <v>34</v>
      </c>
      <c r="B73" s="17" t="s">
        <v>93</v>
      </c>
      <c r="C73" s="17" t="s">
        <v>132</v>
      </c>
      <c r="D73" s="17" t="s">
        <v>126</v>
      </c>
      <c r="E73" s="24">
        <f>IF(U73="SC",SUMIFS(SC!F:F,SC!A:A,MAIN!D73,SC!B:B,MAIN!A73),SUMIFS(Allocations!$H:$H,Allocations!$A:$A,MAIN!$A73,Allocations!$B:$B,MAIN!$D73))</f>
        <v>0.60000000000000009</v>
      </c>
      <c r="F73" s="24">
        <f>IF(U73="SC",SUMIFS(SC!J:J,SC!A:A,MAIN!D73,SC!B:B,MAIN!A73),SUMIFS(Allocations!M:M,Allocations!A:A,MAIN!A73,Allocations!B:B,MAIN!D73))</f>
        <v>0</v>
      </c>
      <c r="G73" s="24">
        <f t="shared" si="14"/>
        <v>0.60000000000000009</v>
      </c>
      <c r="H73" s="24">
        <f>IFERROR(VLOOKUP(S73,Swaps_wk!$A$2:$AP$151,HLOOKUP(MAIN!D73,Swaps_wk!$B$2:$AP$151,150,FALSE),FALSE),0)</f>
        <v>0</v>
      </c>
      <c r="I73" s="24">
        <f>SUMIFS(PASTE_DQS_TRACKER!$D:$D,PASTE_DQS_TRACKER!$C:$C,MAIN!$S73,PASTE_DQS_TRACKER!$B:$B,MAIN!$D73)-SUMIFS(PASTE_DQS_TRACKER!$D:$D,PASTE_DQS_TRACKER!$C:$C,MAIN!$S73,PASTE_DQS_TRACKER!$E:$E,MAIN!$D73)</f>
        <v>0</v>
      </c>
      <c r="J73" s="25">
        <f t="shared" si="15"/>
        <v>0.60000000000000009</v>
      </c>
      <c r="K73" s="24">
        <f>IFERROR(IF(V73="Flex",0,IF(D73=$D$30,VLOOKUP(A73,MMO_o10M_lease!$A$1:$F$51,5,FALSE),IF(D73=$D$26,VLOOKUP(D73,LANDINGS!$A$3:$BR$40,HLOOKUP(A73,LANDINGS!$B$1:$CF$42,42,FALSE),FALSE)-IFERROR(VLOOKUP(A73,MMO_o10M_lease!$A$1:$F$38,5,FALSE),0),VLOOKUP(D73,LANDINGS!$A$3:$CF$40,HLOOKUP(A73,LANDINGS!$B$1:$CF$42,42,FALSE),FALSE)))),0)</f>
        <v>0</v>
      </c>
      <c r="L73" s="24">
        <f>SUMIFS(PASTE_FLEX_TRACKER!$D:$D,PASTE_FLEX_TRACKER!$E:$E,MAIN!$A73,PASTE_FLEX_TRACKER!$B:$B,MAIN!$D73)</f>
        <v>0</v>
      </c>
      <c r="M73" s="35" t="s">
        <v>133</v>
      </c>
      <c r="N73" s="46" t="s">
        <v>563</v>
      </c>
      <c r="O73" s="46">
        <f>SUMIFS(MAN_ADJ!$L:$L,MAN_ADJ!$K:$K,MAIN!$D73,MAN_ADJ!$J:$J,MAIN!$S73)</f>
        <v>0</v>
      </c>
      <c r="P73" s="25">
        <f t="shared" si="16"/>
        <v>0</v>
      </c>
      <c r="Q73" s="28">
        <f t="shared" si="17"/>
        <v>0</v>
      </c>
      <c r="R73" s="38">
        <f t="shared" si="18"/>
        <v>0.60000000000000009</v>
      </c>
      <c r="S73" t="s">
        <v>134</v>
      </c>
      <c r="U73" t="s">
        <v>577</v>
      </c>
      <c r="V73" t="s">
        <v>735</v>
      </c>
    </row>
    <row r="74" spans="1:22" x14ac:dyDescent="0.25">
      <c r="A74" s="17" t="s">
        <v>34</v>
      </c>
      <c r="B74" s="17" t="s">
        <v>93</v>
      </c>
      <c r="C74" s="17" t="s">
        <v>132</v>
      </c>
      <c r="D74" s="17" t="s">
        <v>127</v>
      </c>
      <c r="E74" s="24">
        <f>IF(U74="SC",SUMIFS(SC!F:F,SC!A:A,MAIN!D74,SC!B:B,MAIN!A74),SUMIFS(Allocations!$H:$H,Allocations!$A:$A,MAIN!$A74,Allocations!$B:$B,MAIN!$D74))</f>
        <v>0</v>
      </c>
      <c r="F74" s="24">
        <f>IF(U74="SC",SUMIFS(SC!J:J,SC!A:A,MAIN!D74,SC!B:B,MAIN!A74),SUMIFS(Allocations!M:M,Allocations!A:A,MAIN!A74,Allocations!B:B,MAIN!D74))</f>
        <v>0</v>
      </c>
      <c r="G74" s="24">
        <f t="shared" si="14"/>
        <v>0</v>
      </c>
      <c r="H74" s="24">
        <f>IFERROR(VLOOKUP(S74,Swaps_wk!$A$2:$AP$151,HLOOKUP(MAIN!D74,Swaps_wk!$B$2:$AP$151,150,FALSE),FALSE),0)</f>
        <v>0</v>
      </c>
      <c r="I74" s="24">
        <f>SUMIFS(PASTE_DQS_TRACKER!$D:$D,PASTE_DQS_TRACKER!$C:$C,MAIN!$S74,PASTE_DQS_TRACKER!$B:$B,MAIN!$D74)-SUMIFS(PASTE_DQS_TRACKER!$D:$D,PASTE_DQS_TRACKER!$C:$C,MAIN!$S74,PASTE_DQS_TRACKER!$E:$E,MAIN!$D74)</f>
        <v>0</v>
      </c>
      <c r="J74" s="25">
        <f t="shared" si="15"/>
        <v>0</v>
      </c>
      <c r="K74" s="24">
        <f>IFERROR(IF(V74="Flex",0,IF(D74=$D$30,VLOOKUP(A74,MMO_o10M_lease!$A$1:$F$51,5,FALSE),IF(D74=$D$26,VLOOKUP(D74,LANDINGS!$A$3:$BR$40,HLOOKUP(A74,LANDINGS!$B$1:$CF$42,42,FALSE),FALSE)-IFERROR(VLOOKUP(A74,MMO_o10M_lease!$A$1:$F$38,5,FALSE),0),VLOOKUP(D74,LANDINGS!$A$3:$CF$40,HLOOKUP(A74,LANDINGS!$B$1:$CF$42,42,FALSE),FALSE)))),0)</f>
        <v>0</v>
      </c>
      <c r="L74" s="24">
        <f>SUMIFS(PASTE_FLEX_TRACKER!$D:$D,PASTE_FLEX_TRACKER!$E:$E,MAIN!$A74,PASTE_FLEX_TRACKER!$B:$B,MAIN!$D74)</f>
        <v>0</v>
      </c>
      <c r="M74" s="35" t="s">
        <v>133</v>
      </c>
      <c r="N74" s="46" t="s">
        <v>563</v>
      </c>
      <c r="O74" s="46">
        <f>SUMIFS(MAN_ADJ!$L:$L,MAN_ADJ!$K:$K,MAIN!$D74,MAN_ADJ!$J:$J,MAIN!$S74)</f>
        <v>0</v>
      </c>
      <c r="P74" s="25">
        <f t="shared" si="16"/>
        <v>0</v>
      </c>
      <c r="Q74" s="28" t="str">
        <f t="shared" si="17"/>
        <v>n/a</v>
      </c>
      <c r="R74" s="38">
        <f t="shared" si="18"/>
        <v>0</v>
      </c>
      <c r="S74" t="s">
        <v>134</v>
      </c>
      <c r="U74" t="s">
        <v>577</v>
      </c>
      <c r="V74" t="s">
        <v>735</v>
      </c>
    </row>
    <row r="75" spans="1:22" x14ac:dyDescent="0.25">
      <c r="A75" s="17" t="s">
        <v>34</v>
      </c>
      <c r="B75" s="17" t="s">
        <v>93</v>
      </c>
      <c r="C75" s="17"/>
      <c r="D75" s="17" t="s">
        <v>184</v>
      </c>
      <c r="E75" s="24">
        <f>IF(U75="SC",SUMIFS(SC!F:F,SC!A:A,MAIN!D75,SC!B:B,MAIN!A75),SUMIFS(Allocations!$H:$H,Allocations!$A:$A,MAIN!$A75,Allocations!$B:$B,MAIN!$D75))</f>
        <v>0</v>
      </c>
      <c r="F75" s="24">
        <f>IF(U75="SC",SUMIFS(SC!J:J,SC!A:A,MAIN!D75,SC!B:B,MAIN!A75),SUMIFS(Allocations!M:M,Allocations!A:A,MAIN!A75,Allocations!B:B,MAIN!D75))</f>
        <v>0</v>
      </c>
      <c r="G75" s="24">
        <f t="shared" ref="G75:G78" si="19">E75+F75</f>
        <v>0</v>
      </c>
      <c r="H75" s="24">
        <f>IFERROR(VLOOKUP(S75,Swaps_wk!$A$2:$AP$151,HLOOKUP(MAIN!D75,Swaps_wk!$B$2:$AP$151,150,FALSE),FALSE),0)</f>
        <v>0</v>
      </c>
      <c r="I75" s="24">
        <f>SUMIFS(PASTE_DQS_TRACKER!$D:$D,PASTE_DQS_TRACKER!$C:$C,MAIN!$S75,PASTE_DQS_TRACKER!$B:$B,MAIN!$D75)-SUMIFS(PASTE_DQS_TRACKER!$D:$D,PASTE_DQS_TRACKER!$C:$C,MAIN!$S75,PASTE_DQS_TRACKER!$E:$E,MAIN!$D75)</f>
        <v>0</v>
      </c>
      <c r="J75" s="25">
        <f t="shared" ref="J75:J78" si="20">G75+I75</f>
        <v>0</v>
      </c>
      <c r="K75" s="24">
        <f>IFERROR(IF(V75="Flex",0,IF(D75=$D$30,VLOOKUP(A75,MMO_o10M_lease!$A$1:$F$51,5,FALSE),IF(D75=$D$26,VLOOKUP(D75,LANDINGS!$A$3:$BR$40,HLOOKUP(A75,LANDINGS!$B$1:$CF$42,42,FALSE),FALSE)-IFERROR(VLOOKUP(A75,MMO_o10M_lease!$A$1:$F$38,5,FALSE),0),VLOOKUP(D75,LANDINGS!$A$3:$CF$40,HLOOKUP(A75,LANDINGS!$B$1:$CF$42,42,FALSE),FALSE)))),0)</f>
        <v>0</v>
      </c>
      <c r="L75" s="24">
        <f>SUMIFS(PASTE_FLEX_TRACKER!$D:$D,PASTE_FLEX_TRACKER!$E:$E,MAIN!$A75,PASTE_FLEX_TRACKER!$B:$B,MAIN!$D75)</f>
        <v>0</v>
      </c>
      <c r="M75" s="35" t="s">
        <v>133</v>
      </c>
      <c r="N75" s="46" t="s">
        <v>563</v>
      </c>
      <c r="O75" s="46">
        <f>SUMIFS(MAN_ADJ!$L:$L,MAN_ADJ!$K:$K,MAIN!$D75,MAN_ADJ!$J:$J,MAIN!$S75)</f>
        <v>0</v>
      </c>
      <c r="P75" s="25">
        <f t="shared" si="16"/>
        <v>0</v>
      </c>
      <c r="Q75" s="28" t="str">
        <f t="shared" ref="Q75:Q78" si="21">IFERROR(P75/J75,"n/a")</f>
        <v>n/a</v>
      </c>
      <c r="R75" s="38">
        <f t="shared" ref="R75:R78" si="22">J75-P75</f>
        <v>0</v>
      </c>
      <c r="S75" t="s">
        <v>134</v>
      </c>
      <c r="U75" t="s">
        <v>577</v>
      </c>
      <c r="V75" t="s">
        <v>735</v>
      </c>
    </row>
    <row r="76" spans="1:22" x14ac:dyDescent="0.25">
      <c r="A76" s="17" t="s">
        <v>34</v>
      </c>
      <c r="B76" s="17" t="s">
        <v>93</v>
      </c>
      <c r="C76" s="17"/>
      <c r="D76" s="17" t="s">
        <v>128</v>
      </c>
      <c r="E76" s="24">
        <f>IF(U76="SC",SUMIFS(SC!F:F,SC!A:A,MAIN!D76,SC!B:B,MAIN!A76),SUMIFS(Allocations!$H:$H,Allocations!$A:$A,MAIN!$A76,Allocations!$B:$B,MAIN!$D76))</f>
        <v>0</v>
      </c>
      <c r="F76" s="24">
        <f>IF(U76="SC",SUMIFS(SC!J:J,SC!A:A,MAIN!D76,SC!B:B,MAIN!A76),SUMIFS(Allocations!M:M,Allocations!A:A,MAIN!A76,Allocations!B:B,MAIN!D76))</f>
        <v>0</v>
      </c>
      <c r="G76" s="24">
        <f t="shared" si="19"/>
        <v>0</v>
      </c>
      <c r="H76" s="24">
        <f>IFERROR(VLOOKUP(S76,Swaps_wk!$A$2:$AP$151,HLOOKUP(MAIN!D76,Swaps_wk!$B$2:$AP$151,150,FALSE),FALSE),0)</f>
        <v>0</v>
      </c>
      <c r="I76" s="24">
        <f>SUMIFS(PASTE_DQS_TRACKER!$D:$D,PASTE_DQS_TRACKER!$C:$C,MAIN!$S76,PASTE_DQS_TRACKER!$B:$B,MAIN!$D76)-SUMIFS(PASTE_DQS_TRACKER!$D:$D,PASTE_DQS_TRACKER!$C:$C,MAIN!$S76,PASTE_DQS_TRACKER!$E:$E,MAIN!$D76)</f>
        <v>0</v>
      </c>
      <c r="J76" s="25">
        <f t="shared" si="20"/>
        <v>0</v>
      </c>
      <c r="K76" s="24">
        <f>IFERROR(IF(V76="Flex",0,IF(D76=$D$30,VLOOKUP(A76,MMO_o10M_lease!$A$1:$F$51,5,FALSE),IF(D76=$D$26,VLOOKUP(D76,LANDINGS!$A$3:$BR$40,HLOOKUP(A76,LANDINGS!$B$1:$CF$42,42,FALSE),FALSE)-IFERROR(VLOOKUP(A76,MMO_o10M_lease!$A$1:$F$38,5,FALSE),0),VLOOKUP(D76,LANDINGS!$A$3:$CF$40,HLOOKUP(A76,LANDINGS!$B$1:$CF$42,42,FALSE),FALSE)))),0)</f>
        <v>0</v>
      </c>
      <c r="L76" s="24">
        <f>SUMIFS(PASTE_FLEX_TRACKER!$D:$D,PASTE_FLEX_TRACKER!$E:$E,MAIN!$A76,PASTE_FLEX_TRACKER!$B:$B,MAIN!$D76)</f>
        <v>0</v>
      </c>
      <c r="M76" s="35" t="s">
        <v>133</v>
      </c>
      <c r="N76" s="46" t="s">
        <v>563</v>
      </c>
      <c r="O76" s="46">
        <f>SUMIFS(MAN_ADJ!$L:$L,MAN_ADJ!$K:$K,MAIN!$D76,MAN_ADJ!$J:$J,MAIN!$S76)</f>
        <v>0</v>
      </c>
      <c r="P76" s="25">
        <f t="shared" si="16"/>
        <v>0</v>
      </c>
      <c r="Q76" s="28" t="str">
        <f t="shared" si="21"/>
        <v>n/a</v>
      </c>
      <c r="R76" s="38">
        <f t="shared" si="22"/>
        <v>0</v>
      </c>
      <c r="S76" t="s">
        <v>134</v>
      </c>
      <c r="U76" t="s">
        <v>577</v>
      </c>
      <c r="V76" t="s">
        <v>735</v>
      </c>
    </row>
    <row r="77" spans="1:22" x14ac:dyDescent="0.25">
      <c r="A77" s="17" t="s">
        <v>34</v>
      </c>
      <c r="B77" s="17" t="s">
        <v>93</v>
      </c>
      <c r="C77" s="17"/>
      <c r="D77" s="17" t="s">
        <v>129</v>
      </c>
      <c r="E77" s="24">
        <f>IF(U77="SC",SUMIFS(SC!F:F,SC!A:A,MAIN!D77,SC!B:B,MAIN!A77),SUMIFS(Allocations!$H:$H,Allocations!$A:$A,MAIN!$A77,Allocations!$B:$B,MAIN!$D77))</f>
        <v>6.9</v>
      </c>
      <c r="F77" s="24">
        <f>IF(U77="SC",SUMIFS(SC!J:J,SC!A:A,MAIN!D77,SC!B:B,MAIN!A77),SUMIFS(Allocations!M:M,Allocations!A:A,MAIN!A77,Allocations!B:B,MAIN!D77))</f>
        <v>0</v>
      </c>
      <c r="G77" s="24">
        <f t="shared" si="19"/>
        <v>6.9</v>
      </c>
      <c r="H77" s="24">
        <f>IFERROR(VLOOKUP(S77,Swaps_wk!$A$2:$AP$151,HLOOKUP(MAIN!D77,Swaps_wk!$B$2:$AP$151,150,FALSE),FALSE),0)</f>
        <v>0</v>
      </c>
      <c r="I77" s="24">
        <f>SUMIFS(PASTE_DQS_TRACKER!$D:$D,PASTE_DQS_TRACKER!$C:$C,MAIN!$S77,PASTE_DQS_TRACKER!$B:$B,MAIN!$D77)-SUMIFS(PASTE_DQS_TRACKER!$D:$D,PASTE_DQS_TRACKER!$C:$C,MAIN!$S77,PASTE_DQS_TRACKER!$E:$E,MAIN!$D77)</f>
        <v>0</v>
      </c>
      <c r="J77" s="25">
        <f t="shared" si="20"/>
        <v>6.9</v>
      </c>
      <c r="K77" s="24">
        <f>IFERROR(IF(V77="Flex",0,IF(D77=$D$30,VLOOKUP(A77,MMO_o10M_lease!$A$1:$F$51,5,FALSE),IF(D77=$D$26,VLOOKUP(D77,LANDINGS!$A$3:$BR$40,HLOOKUP(A77,LANDINGS!$B$1:$CF$42,42,FALSE),FALSE)-IFERROR(VLOOKUP(A77,MMO_o10M_lease!$A$1:$F$38,5,FALSE),0),VLOOKUP(D77,LANDINGS!$A$3:$CF$40,HLOOKUP(A77,LANDINGS!$B$1:$CF$42,42,FALSE),FALSE)))),0)</f>
        <v>0</v>
      </c>
      <c r="L77" s="24">
        <f>SUMIFS(PASTE_FLEX_TRACKER!$D:$D,PASTE_FLEX_TRACKER!$E:$E,MAIN!$A77,PASTE_FLEX_TRACKER!$B:$B,MAIN!$D77)</f>
        <v>0</v>
      </c>
      <c r="M77" s="35" t="s">
        <v>133</v>
      </c>
      <c r="N77" s="46" t="s">
        <v>563</v>
      </c>
      <c r="O77" s="46">
        <f>SUMIFS(MAN_ADJ!$L:$L,MAN_ADJ!$K:$K,MAIN!$D77,MAN_ADJ!$J:$J,MAIN!$S77)</f>
        <v>0</v>
      </c>
      <c r="P77" s="25">
        <f t="shared" si="16"/>
        <v>0</v>
      </c>
      <c r="Q77" s="28">
        <f t="shared" si="21"/>
        <v>0</v>
      </c>
      <c r="R77" s="38">
        <f t="shared" si="22"/>
        <v>6.9</v>
      </c>
      <c r="S77" t="s">
        <v>134</v>
      </c>
      <c r="U77" t="s">
        <v>577</v>
      </c>
      <c r="V77" t="s">
        <v>735</v>
      </c>
    </row>
    <row r="78" spans="1:22" x14ac:dyDescent="0.25">
      <c r="A78" s="17" t="s">
        <v>34</v>
      </c>
      <c r="B78" s="17" t="s">
        <v>93</v>
      </c>
      <c r="C78" s="17"/>
      <c r="D78" s="17" t="s">
        <v>155</v>
      </c>
      <c r="E78" s="24">
        <f>IF(U78="SC",SUMIFS(SC!F:F,SC!A:A,MAIN!D78,SC!B:B,MAIN!A78),SUMIFS(Allocations!$H:$H,Allocations!$A:$A,MAIN!$A78,Allocations!$B:$B,MAIN!$D78))</f>
        <v>0</v>
      </c>
      <c r="F78" s="24">
        <f>IF(U78="SC",SUMIFS(SC!J:J,SC!A:A,MAIN!D78,SC!B:B,MAIN!A78),SUMIFS(Allocations!M:M,Allocations!A:A,MAIN!A78,Allocations!B:B,MAIN!D78))</f>
        <v>0</v>
      </c>
      <c r="G78" s="24">
        <f t="shared" si="19"/>
        <v>0</v>
      </c>
      <c r="H78" s="24">
        <f>IFERROR(VLOOKUP(S78,Swaps_wk!$A$2:$AP$151,HLOOKUP(MAIN!D78,Swaps_wk!$B$2:$AP$151,150,FALSE),FALSE),0)</f>
        <v>0</v>
      </c>
      <c r="I78" s="24">
        <f>SUMIFS(PASTE_DQS_TRACKER!$D:$D,PASTE_DQS_TRACKER!$C:$C,MAIN!$S78,PASTE_DQS_TRACKER!$B:$B,MAIN!$D78)-SUMIFS(PASTE_DQS_TRACKER!$D:$D,PASTE_DQS_TRACKER!$C:$C,MAIN!$S78,PASTE_DQS_TRACKER!$E:$E,MAIN!$D78)</f>
        <v>0</v>
      </c>
      <c r="J78" s="25">
        <f t="shared" si="20"/>
        <v>0</v>
      </c>
      <c r="K78" s="24">
        <f>IFERROR(IF(V78="Flex",0,IF(D78=$D$30,VLOOKUP(A78,MMO_o10M_lease!$A$1:$F$51,5,FALSE),IF(D78=$D$26,VLOOKUP(D78,LANDINGS!$A$3:$BR$40,HLOOKUP(A78,LANDINGS!$B$1:$CF$42,42,FALSE),FALSE)-IFERROR(VLOOKUP(A78,MMO_o10M_lease!$A$1:$F$38,5,FALSE),0),VLOOKUP(D78,LANDINGS!$A$3:$CF$40,HLOOKUP(A78,LANDINGS!$B$1:$CF$42,42,FALSE),FALSE)))),0)</f>
        <v>0</v>
      </c>
      <c r="L78" s="24">
        <f>SUMIFS(PASTE_FLEX_TRACKER!$D:$D,PASTE_FLEX_TRACKER!$E:$E,MAIN!$A78,PASTE_FLEX_TRACKER!$B:$B,MAIN!$D78)</f>
        <v>0</v>
      </c>
      <c r="M78" s="35" t="s">
        <v>133</v>
      </c>
      <c r="N78" s="46" t="s">
        <v>563</v>
      </c>
      <c r="O78" s="46">
        <f>SUMIFS(MAN_ADJ!$L:$L,MAN_ADJ!$K:$K,MAIN!$D78,MAN_ADJ!$J:$J,MAIN!$S78)</f>
        <v>0</v>
      </c>
      <c r="P78" s="25">
        <f t="shared" si="16"/>
        <v>0</v>
      </c>
      <c r="Q78" s="28" t="str">
        <f t="shared" si="21"/>
        <v>n/a</v>
      </c>
      <c r="R78" s="38">
        <f t="shared" si="22"/>
        <v>0</v>
      </c>
      <c r="S78" t="s">
        <v>134</v>
      </c>
      <c r="U78" t="s">
        <v>577</v>
      </c>
      <c r="V78" t="s">
        <v>735</v>
      </c>
    </row>
    <row r="79" spans="1:22" x14ac:dyDescent="0.25">
      <c r="A79" s="17" t="s">
        <v>34</v>
      </c>
      <c r="B79" s="17" t="s">
        <v>93</v>
      </c>
      <c r="C79" s="17" t="s">
        <v>132</v>
      </c>
      <c r="D79" s="17" t="s">
        <v>130</v>
      </c>
      <c r="E79" s="24">
        <f>IF(U79="SC",SUMIFS(SC!F:F,SC!A:A,MAIN!D79,SC!B:B,MAIN!A79),SUMIFS(Allocations!$H:$H,Allocations!$A:$A,MAIN!$A79,Allocations!$B:$B,MAIN!$D79))</f>
        <v>0</v>
      </c>
      <c r="F79" s="24">
        <f>IF(U79="SC",SUMIFS(SC!J:J,SC!A:A,MAIN!D79,SC!B:B,MAIN!A79),SUMIFS(Allocations!M:M,Allocations!A:A,MAIN!A79,Allocations!B:B,MAIN!D79))</f>
        <v>0</v>
      </c>
      <c r="G79" s="24">
        <f t="shared" si="14"/>
        <v>0</v>
      </c>
      <c r="H79" s="24">
        <f>IFERROR(VLOOKUP(S79,Swaps_wk!$A$2:$AP$151,HLOOKUP(MAIN!D79,Swaps_wk!$B$2:$AP$151,150,FALSE),FALSE),0)</f>
        <v>0</v>
      </c>
      <c r="I79" s="24">
        <f>SUMIFS(PASTE_DQS_TRACKER!$D:$D,PASTE_DQS_TRACKER!$C:$C,MAIN!$S79,PASTE_DQS_TRACKER!$B:$B,MAIN!$D79)-SUMIFS(PASTE_DQS_TRACKER!$D:$D,PASTE_DQS_TRACKER!$C:$C,MAIN!$S79,PASTE_DQS_TRACKER!$E:$E,MAIN!$D79)</f>
        <v>0</v>
      </c>
      <c r="J79" s="25">
        <f t="shared" si="15"/>
        <v>0</v>
      </c>
      <c r="K79" s="24">
        <f>IFERROR(IF(V79="Flex",0,IF(D79=$D$30,VLOOKUP(A79,MMO_o10M_lease!$A$1:$F$51,5,FALSE),IF(D79=$D$26,VLOOKUP(D79,LANDINGS!$A$3:$BR$40,HLOOKUP(A79,LANDINGS!$B$1:$CF$42,42,FALSE),FALSE)-IFERROR(VLOOKUP(A79,MMO_o10M_lease!$A$1:$F$38,5,FALSE),0),VLOOKUP(D79,LANDINGS!$A$3:$CF$40,HLOOKUP(A79,LANDINGS!$B$1:$CF$42,42,FALSE),FALSE)))),0)</f>
        <v>0</v>
      </c>
      <c r="L79" s="24">
        <f>SUMIFS(PASTE_FLEX_TRACKER!$D:$D,PASTE_FLEX_TRACKER!$E:$E,MAIN!$A79,PASTE_FLEX_TRACKER!$B:$B,MAIN!$D79)</f>
        <v>0</v>
      </c>
      <c r="M79" s="35" t="s">
        <v>133</v>
      </c>
      <c r="N79" s="46" t="s">
        <v>563</v>
      </c>
      <c r="O79" s="46">
        <f>SUMIFS(MAN_ADJ!$L:$L,MAN_ADJ!$K:$K,MAIN!$D79,MAN_ADJ!$J:$J,MAIN!$S79)</f>
        <v>0</v>
      </c>
      <c r="P79" s="25">
        <f t="shared" si="16"/>
        <v>0</v>
      </c>
      <c r="Q79" s="28" t="str">
        <f t="shared" si="17"/>
        <v>n/a</v>
      </c>
      <c r="R79" s="38">
        <f t="shared" si="18"/>
        <v>0</v>
      </c>
      <c r="S79" t="s">
        <v>134</v>
      </c>
      <c r="U79" t="s">
        <v>577</v>
      </c>
      <c r="V79" t="s">
        <v>735</v>
      </c>
    </row>
    <row r="80" spans="1:22" x14ac:dyDescent="0.25">
      <c r="A80" s="26" t="s">
        <v>34</v>
      </c>
      <c r="B80" s="26" t="s">
        <v>93</v>
      </c>
      <c r="C80" s="26" t="s">
        <v>132</v>
      </c>
      <c r="D80" s="26" t="s">
        <v>131</v>
      </c>
      <c r="E80" s="27">
        <f t="shared" ref="E80:L80" si="23">SUM(E42:E79)</f>
        <v>988.20779999999991</v>
      </c>
      <c r="F80" s="27">
        <f t="shared" si="23"/>
        <v>0</v>
      </c>
      <c r="G80" s="27">
        <f t="shared" si="23"/>
        <v>988.20779999999991</v>
      </c>
      <c r="H80" s="27">
        <f>IFERROR(VLOOKUP(S80,Swaps_wk!$A$2:$AP$151,HLOOKUP(MAIN!D80,Swaps_wk!$B$2:$AP$151,150,FALSE),FALSE),0)</f>
        <v>0</v>
      </c>
      <c r="I80" s="27">
        <f t="shared" si="23"/>
        <v>0</v>
      </c>
      <c r="J80" s="25">
        <f t="shared" si="23"/>
        <v>988.20779999999991</v>
      </c>
      <c r="K80" s="27">
        <f t="shared" si="23"/>
        <v>0</v>
      </c>
      <c r="L80" s="27">
        <f t="shared" si="23"/>
        <v>0</v>
      </c>
      <c r="M80" s="41" t="s">
        <v>133</v>
      </c>
      <c r="N80" s="46" t="s">
        <v>563</v>
      </c>
      <c r="O80" s="27">
        <f>SUM(O42:O79)</f>
        <v>0</v>
      </c>
      <c r="P80" s="25">
        <f t="shared" ref="P80" si="24">SUM(P42:P79)</f>
        <v>0</v>
      </c>
      <c r="Q80" s="28">
        <f t="shared" si="17"/>
        <v>0</v>
      </c>
      <c r="R80" s="38">
        <f>SUM(R42:R79)</f>
        <v>988.20779999999991</v>
      </c>
      <c r="S80" t="s">
        <v>134</v>
      </c>
      <c r="U80" t="s">
        <v>577</v>
      </c>
      <c r="V80" t="s">
        <v>735</v>
      </c>
    </row>
    <row r="81" spans="1:22" x14ac:dyDescent="0.25">
      <c r="A81" s="17" t="s">
        <v>29</v>
      </c>
      <c r="B81" s="17" t="s">
        <v>93</v>
      </c>
      <c r="C81" s="17" t="s">
        <v>135</v>
      </c>
      <c r="D81" s="17" t="s">
        <v>95</v>
      </c>
      <c r="E81" s="24">
        <f>IF(U81="SC",SUMIFS(SC!F:F,SC!A:A,MAIN!D81,SC!B:B,MAIN!A81),SUMIFS(Allocations!$H:$H,Allocations!$A:$A,MAIN!$A81,Allocations!$B:$B,MAIN!$D81))</f>
        <v>1972.0199999999998</v>
      </c>
      <c r="F81" s="24">
        <f>IF(U81="SC",SUMIFS(SC!J:J,SC!A:A,MAIN!D81,SC!B:B,MAIN!A81),SUMIFS(Allocations!M:M,Allocations!A:A,MAIN!A81,Allocations!B:B,MAIN!D81))</f>
        <v>0</v>
      </c>
      <c r="G81" s="24">
        <f t="shared" ref="G81:G112" si="25">E81+F81</f>
        <v>1972.0199999999998</v>
      </c>
      <c r="H81" s="24">
        <f>IFERROR(VLOOKUP(S81,Swaps_wk!$A$2:$AP$151,HLOOKUP(MAIN!D81,Swaps_wk!$B$2:$AP$151,150,FALSE),FALSE),0)</f>
        <v>0</v>
      </c>
      <c r="I81" s="24">
        <f>SUMIFS(PASTE_DQS_TRACKER!$D:$D,PASTE_DQS_TRACKER!$C:$C,MAIN!$A81,PASTE_DQS_TRACKER!$B:$B,MAIN!$D81)-SUMIFS(PASTE_DQS_TRACKER!$D:$D,PASTE_DQS_TRACKER!$C:$C,MAIN!$A81,PASTE_DQS_TRACKER!$E:$E,MAIN!$D81)</f>
        <v>0</v>
      </c>
      <c r="J81" s="25">
        <f t="shared" ref="J81:J112" si="26">G81+I81</f>
        <v>1972.0199999999998</v>
      </c>
      <c r="K81" s="24">
        <f>IFERROR(IF(V81="Flex",0,IF(D81=$D$30,VLOOKUP(A81,MMO_o10M_lease!$A$1:$F$51,5,FALSE),IF(D81=$D$26,VLOOKUP(D81,LANDINGS!$A$3:$BR$40,HLOOKUP(A81,LANDINGS!$B$1:$CF$42,42,FALSE),FALSE)-IFERROR(VLOOKUP(A81,MMO_o10M_lease!$A$1:$F$38,5,FALSE),0),VLOOKUP(D81,LANDINGS!$A$3:$CF$40,HLOOKUP(A81,LANDINGS!$B$1:$CF$42,42,FALSE),FALSE)))),0)</f>
        <v>0</v>
      </c>
      <c r="L81" s="24">
        <f>SUMIFS(PASTE_FLEX_TRACKER!$D:$D,PASTE_FLEX_TRACKER!$E:$E,MAIN!$A81,PASTE_FLEX_TRACKER!$B:$B,MAIN!$D81)</f>
        <v>0</v>
      </c>
      <c r="M81" s="35" t="s">
        <v>133</v>
      </c>
      <c r="N81" s="46" t="s">
        <v>563</v>
      </c>
      <c r="O81" s="46">
        <f>SUMIFS(MAN_ADJ!$L:$L,MAN_ADJ!$K:$K,MAIN!$D81,MAN_ADJ!$J:$J,MAIN!$S81)</f>
        <v>0</v>
      </c>
      <c r="P81" s="25">
        <f t="shared" ref="P81:P118" si="27">SUM(K81:O81)</f>
        <v>0</v>
      </c>
      <c r="Q81" s="28">
        <f t="shared" si="17"/>
        <v>0</v>
      </c>
      <c r="R81" s="38">
        <f t="shared" ref="R81:R118" si="28">J81-P81</f>
        <v>1972.0199999999998</v>
      </c>
      <c r="S81" s="17" t="s">
        <v>29</v>
      </c>
      <c r="U81" t="s">
        <v>577</v>
      </c>
      <c r="V81" t="s">
        <v>735</v>
      </c>
    </row>
    <row r="82" spans="1:22" x14ac:dyDescent="0.25">
      <c r="A82" s="17" t="s">
        <v>29</v>
      </c>
      <c r="B82" s="17" t="s">
        <v>93</v>
      </c>
      <c r="C82" s="17" t="s">
        <v>135</v>
      </c>
      <c r="D82" s="17" t="s">
        <v>96</v>
      </c>
      <c r="E82" s="24">
        <f>IF(U82="SC",SUMIFS(SC!F:F,SC!A:A,MAIN!D82,SC!B:B,MAIN!A82),SUMIFS(Allocations!$H:$H,Allocations!$A:$A,MAIN!$A82,Allocations!$B:$B,MAIN!$D82))</f>
        <v>412.86120000000005</v>
      </c>
      <c r="F82" s="24">
        <f>IF(U82="SC",SUMIFS(SC!J:J,SC!A:A,MAIN!D82,SC!B:B,MAIN!A82),SUMIFS(Allocations!M:M,Allocations!A:A,MAIN!A82,Allocations!B:B,MAIN!D82))</f>
        <v>0</v>
      </c>
      <c r="G82" s="24">
        <f t="shared" si="25"/>
        <v>412.86120000000005</v>
      </c>
      <c r="H82" s="24">
        <f>IFERROR(VLOOKUP(S82,Swaps_wk!$A$2:$AP$151,HLOOKUP(MAIN!D82,Swaps_wk!$B$2:$AP$151,150,FALSE),FALSE),0)</f>
        <v>0</v>
      </c>
      <c r="I82" s="24">
        <f>SUMIFS(PASTE_DQS_TRACKER!$D:$D,PASTE_DQS_TRACKER!$C:$C,MAIN!$A82,PASTE_DQS_TRACKER!$B:$B,MAIN!$D82)-SUMIFS(PASTE_DQS_TRACKER!$D:$D,PASTE_DQS_TRACKER!$C:$C,MAIN!$A82,PASTE_DQS_TRACKER!$E:$E,MAIN!$D82)</f>
        <v>0</v>
      </c>
      <c r="J82" s="25">
        <f t="shared" si="26"/>
        <v>412.86120000000005</v>
      </c>
      <c r="K82" s="24">
        <f>IFERROR(IF(V82="Flex",0,IF(D82=$D$30,VLOOKUP(A82,MMO_o10M_lease!$A$1:$F$51,5,FALSE),IF(D82=$D$26,VLOOKUP(D82,LANDINGS!$A$3:$BR$40,HLOOKUP(A82,LANDINGS!$B$1:$CF$42,42,FALSE),FALSE)-IFERROR(VLOOKUP(A82,MMO_o10M_lease!$A$1:$F$38,5,FALSE),0),VLOOKUP(D82,LANDINGS!$A$3:$CF$40,HLOOKUP(A82,LANDINGS!$B$1:$CF$42,42,FALSE),FALSE)))),0)</f>
        <v>0</v>
      </c>
      <c r="L82" s="24">
        <f>SUMIFS(PASTE_FLEX_TRACKER!$D:$D,PASTE_FLEX_TRACKER!$E:$E,MAIN!$A82,PASTE_FLEX_TRACKER!$B:$B,MAIN!$D82)</f>
        <v>0</v>
      </c>
      <c r="M82" s="35" t="s">
        <v>133</v>
      </c>
      <c r="N82" s="46" t="s">
        <v>563</v>
      </c>
      <c r="O82" s="46">
        <f>SUMIFS(MAN_ADJ!$L:$L,MAN_ADJ!$K:$K,MAIN!$D82,MAN_ADJ!$J:$J,MAIN!$S82)</f>
        <v>0</v>
      </c>
      <c r="P82" s="25">
        <f t="shared" si="27"/>
        <v>0</v>
      </c>
      <c r="Q82" s="28">
        <f t="shared" si="17"/>
        <v>0</v>
      </c>
      <c r="R82" s="38">
        <f t="shared" si="28"/>
        <v>412.86120000000005</v>
      </c>
      <c r="S82" s="17" t="s">
        <v>29</v>
      </c>
      <c r="U82" t="s">
        <v>577</v>
      </c>
      <c r="V82" t="s">
        <v>735</v>
      </c>
    </row>
    <row r="83" spans="1:22" x14ac:dyDescent="0.25">
      <c r="A83" s="17" t="s">
        <v>29</v>
      </c>
      <c r="B83" s="17" t="s">
        <v>93</v>
      </c>
      <c r="C83" s="17" t="s">
        <v>135</v>
      </c>
      <c r="D83" s="17" t="s">
        <v>97</v>
      </c>
      <c r="E83" s="24">
        <f>IF(U83="SC",SUMIFS(SC!F:F,SC!A:A,MAIN!D83,SC!B:B,MAIN!A83),SUMIFS(Allocations!$H:$H,Allocations!$A:$A,MAIN!$A83,Allocations!$B:$B,MAIN!$D83))</f>
        <v>314.39999999999998</v>
      </c>
      <c r="F83" s="24">
        <f>IF(U83="SC",SUMIFS(SC!J:J,SC!A:A,MAIN!D83,SC!B:B,MAIN!A83),SUMIFS(Allocations!M:M,Allocations!A:A,MAIN!A83,Allocations!B:B,MAIN!D83))</f>
        <v>0</v>
      </c>
      <c r="G83" s="24">
        <f t="shared" si="25"/>
        <v>314.39999999999998</v>
      </c>
      <c r="H83" s="24">
        <f>IFERROR(VLOOKUP(S83,Swaps_wk!$A$2:$AP$151,HLOOKUP(MAIN!D83,Swaps_wk!$B$2:$AP$151,150,FALSE),FALSE),0)</f>
        <v>0</v>
      </c>
      <c r="I83" s="24">
        <f>SUMIFS(PASTE_DQS_TRACKER!$D:$D,PASTE_DQS_TRACKER!$C:$C,MAIN!$A83,PASTE_DQS_TRACKER!$B:$B,MAIN!$D83)-SUMIFS(PASTE_DQS_TRACKER!$D:$D,PASTE_DQS_TRACKER!$C:$C,MAIN!$A83,PASTE_DQS_TRACKER!$E:$E,MAIN!$D83)</f>
        <v>0</v>
      </c>
      <c r="J83" s="25">
        <f t="shared" si="26"/>
        <v>314.39999999999998</v>
      </c>
      <c r="K83" s="24">
        <f>IFERROR(IF(V83="Flex",0,IF(D83=$D$30,VLOOKUP(A83,MMO_o10M_lease!$A$1:$F$51,5,FALSE),IF(D83=$D$26,VLOOKUP(D83,LANDINGS!$A$3:$BR$40,HLOOKUP(A83,LANDINGS!$B$1:$CF$42,42,FALSE),FALSE)-IFERROR(VLOOKUP(A83,MMO_o10M_lease!$A$1:$F$38,5,FALSE),0),VLOOKUP(D83,LANDINGS!$A$3:$CF$40,HLOOKUP(A83,LANDINGS!$B$1:$CF$42,42,FALSE),FALSE)))),0)</f>
        <v>0</v>
      </c>
      <c r="L83" s="24">
        <f>SUMIFS(PASTE_FLEX_TRACKER!$D:$D,PASTE_FLEX_TRACKER!$E:$E,MAIN!$A83,PASTE_FLEX_TRACKER!$B:$B,MAIN!$D83)</f>
        <v>0</v>
      </c>
      <c r="M83" s="35" t="s">
        <v>133</v>
      </c>
      <c r="N83" s="46" t="s">
        <v>563</v>
      </c>
      <c r="O83" s="46">
        <f>SUMIFS(MAN_ADJ!$L:$L,MAN_ADJ!$K:$K,MAIN!$D83,MAN_ADJ!$J:$J,MAIN!$S83)</f>
        <v>0</v>
      </c>
      <c r="P83" s="25">
        <f t="shared" si="27"/>
        <v>0</v>
      </c>
      <c r="Q83" s="28">
        <f t="shared" si="17"/>
        <v>0</v>
      </c>
      <c r="R83" s="38">
        <f t="shared" si="28"/>
        <v>314.39999999999998</v>
      </c>
      <c r="S83" s="17" t="s">
        <v>29</v>
      </c>
      <c r="U83" t="s">
        <v>577</v>
      </c>
      <c r="V83" t="s">
        <v>735</v>
      </c>
    </row>
    <row r="84" spans="1:22" x14ac:dyDescent="0.25">
      <c r="A84" s="17" t="s">
        <v>29</v>
      </c>
      <c r="B84" s="17" t="s">
        <v>93</v>
      </c>
      <c r="C84" s="17" t="s">
        <v>135</v>
      </c>
      <c r="D84" s="17" t="s">
        <v>98</v>
      </c>
      <c r="E84" s="24">
        <f>IF(U84="SC",SUMIFS(SC!F:F,SC!A:A,MAIN!D84,SC!B:B,MAIN!A84),SUMIFS(Allocations!$H:$H,Allocations!$A:$A,MAIN!$A84,Allocations!$B:$B,MAIN!$D84))</f>
        <v>1227.2504999999999</v>
      </c>
      <c r="F84" s="24">
        <f>IF(U84="SC",SUMIFS(SC!J:J,SC!A:A,MAIN!D84,SC!B:B,MAIN!A84),SUMIFS(Allocations!M:M,Allocations!A:A,MAIN!A84,Allocations!B:B,MAIN!D84))</f>
        <v>0</v>
      </c>
      <c r="G84" s="24">
        <f t="shared" si="25"/>
        <v>1227.2504999999999</v>
      </c>
      <c r="H84" s="24">
        <f>IFERROR(VLOOKUP(S84,Swaps_wk!$A$2:$AP$151,HLOOKUP(MAIN!D84,Swaps_wk!$B$2:$AP$151,150,FALSE),FALSE),0)</f>
        <v>0</v>
      </c>
      <c r="I84" s="24">
        <f>SUMIFS(PASTE_DQS_TRACKER!$D:$D,PASTE_DQS_TRACKER!$C:$C,MAIN!$A84,PASTE_DQS_TRACKER!$B:$B,MAIN!$D84)-SUMIFS(PASTE_DQS_TRACKER!$D:$D,PASTE_DQS_TRACKER!$C:$C,MAIN!$A84,PASTE_DQS_TRACKER!$E:$E,MAIN!$D84)</f>
        <v>0</v>
      </c>
      <c r="J84" s="25">
        <f t="shared" si="26"/>
        <v>1227.2504999999999</v>
      </c>
      <c r="K84" s="24">
        <f>IFERROR(IF(V84="Flex",0,IF(D84=$D$30,VLOOKUP(A84,MMO_o10M_lease!$A$1:$F$51,5,FALSE),IF(D84=$D$26,VLOOKUP(D84,LANDINGS!$A$3:$BR$40,HLOOKUP(A84,LANDINGS!$B$1:$CF$42,42,FALSE),FALSE)-IFERROR(VLOOKUP(A84,MMO_o10M_lease!$A$1:$F$38,5,FALSE),0),VLOOKUP(D84,LANDINGS!$A$3:$CF$40,HLOOKUP(A84,LANDINGS!$B$1:$CF$42,42,FALSE),FALSE)))),0)</f>
        <v>0</v>
      </c>
      <c r="L84" s="24">
        <f>SUMIFS(PASTE_FLEX_TRACKER!$D:$D,PASTE_FLEX_TRACKER!$E:$E,MAIN!$A84,PASTE_FLEX_TRACKER!$B:$B,MAIN!$D84)</f>
        <v>0</v>
      </c>
      <c r="M84" s="35" t="s">
        <v>133</v>
      </c>
      <c r="N84" s="46" t="s">
        <v>563</v>
      </c>
      <c r="O84" s="46">
        <f>SUMIFS(MAN_ADJ!$L:$L,MAN_ADJ!$K:$K,MAIN!$D84,MAN_ADJ!$J:$J,MAIN!$S84)</f>
        <v>0</v>
      </c>
      <c r="P84" s="25">
        <f t="shared" si="27"/>
        <v>0</v>
      </c>
      <c r="Q84" s="28">
        <f t="shared" si="17"/>
        <v>0</v>
      </c>
      <c r="R84" s="38">
        <f t="shared" si="28"/>
        <v>1227.2504999999999</v>
      </c>
      <c r="S84" s="17" t="s">
        <v>29</v>
      </c>
      <c r="U84" t="s">
        <v>577</v>
      </c>
      <c r="V84" t="s">
        <v>735</v>
      </c>
    </row>
    <row r="85" spans="1:22" x14ac:dyDescent="0.25">
      <c r="A85" s="17" t="s">
        <v>29</v>
      </c>
      <c r="B85" s="17" t="s">
        <v>93</v>
      </c>
      <c r="C85" s="17" t="s">
        <v>135</v>
      </c>
      <c r="D85" s="17" t="s">
        <v>99</v>
      </c>
      <c r="E85" s="24">
        <f>IF(U85="SC",SUMIFS(SC!F:F,SC!A:A,MAIN!D85,SC!B:B,MAIN!A85),SUMIFS(Allocations!$H:$H,Allocations!$A:$A,MAIN!$A85,Allocations!$B:$B,MAIN!$D85))</f>
        <v>43.201799999999999</v>
      </c>
      <c r="F85" s="24">
        <f>IF(U85="SC",SUMIFS(SC!J:J,SC!A:A,MAIN!D85,SC!B:B,MAIN!A85),SUMIFS(Allocations!M:M,Allocations!A:A,MAIN!A85,Allocations!B:B,MAIN!D85))</f>
        <v>0</v>
      </c>
      <c r="G85" s="24">
        <f t="shared" si="25"/>
        <v>43.201799999999999</v>
      </c>
      <c r="H85" s="24">
        <f>IFERROR(VLOOKUP(S85,Swaps_wk!$A$2:$AP$151,HLOOKUP(MAIN!D85,Swaps_wk!$B$2:$AP$151,150,FALSE),FALSE),0)</f>
        <v>0</v>
      </c>
      <c r="I85" s="24">
        <f>SUMIFS(PASTE_DQS_TRACKER!$D:$D,PASTE_DQS_TRACKER!$C:$C,MAIN!$A85,PASTE_DQS_TRACKER!$B:$B,MAIN!$D85)-SUMIFS(PASTE_DQS_TRACKER!$D:$D,PASTE_DQS_TRACKER!$C:$C,MAIN!$A85,PASTE_DQS_TRACKER!$E:$E,MAIN!$D85)</f>
        <v>0</v>
      </c>
      <c r="J85" s="25">
        <f t="shared" si="26"/>
        <v>43.201799999999999</v>
      </c>
      <c r="K85" s="24">
        <f>IFERROR(IF(V85="Flex",0,IF(D85=$D$30,VLOOKUP(A85,MMO_o10M_lease!$A$1:$F$51,5,FALSE),IF(D85=$D$26,VLOOKUP(D85,LANDINGS!$A$3:$BR$40,HLOOKUP(A85,LANDINGS!$B$1:$CF$42,42,FALSE),FALSE)-IFERROR(VLOOKUP(A85,MMO_o10M_lease!$A$1:$F$38,5,FALSE),0),VLOOKUP(D85,LANDINGS!$A$3:$CF$40,HLOOKUP(A85,LANDINGS!$B$1:$CF$42,42,FALSE),FALSE)))),0)</f>
        <v>0</v>
      </c>
      <c r="L85" s="24">
        <f>SUMIFS(PASTE_FLEX_TRACKER!$D:$D,PASTE_FLEX_TRACKER!$E:$E,MAIN!$A85,PASTE_FLEX_TRACKER!$B:$B,MAIN!$D85)</f>
        <v>0</v>
      </c>
      <c r="M85" s="35" t="s">
        <v>133</v>
      </c>
      <c r="N85" s="46" t="s">
        <v>563</v>
      </c>
      <c r="O85" s="46">
        <f>SUMIFS(MAN_ADJ!$L:$L,MAN_ADJ!$K:$K,MAIN!$D85,MAN_ADJ!$J:$J,MAIN!$S85)</f>
        <v>0</v>
      </c>
      <c r="P85" s="25">
        <f t="shared" si="27"/>
        <v>0</v>
      </c>
      <c r="Q85" s="28">
        <f t="shared" si="17"/>
        <v>0</v>
      </c>
      <c r="R85" s="38">
        <f t="shared" si="28"/>
        <v>43.201799999999999</v>
      </c>
      <c r="S85" s="17" t="s">
        <v>29</v>
      </c>
      <c r="U85" t="s">
        <v>577</v>
      </c>
      <c r="V85" t="s">
        <v>735</v>
      </c>
    </row>
    <row r="86" spans="1:22" x14ac:dyDescent="0.25">
      <c r="A86" s="17" t="s">
        <v>29</v>
      </c>
      <c r="B86" s="17" t="s">
        <v>93</v>
      </c>
      <c r="C86" s="17" t="s">
        <v>135</v>
      </c>
      <c r="D86" s="17" t="s">
        <v>100</v>
      </c>
      <c r="E86" s="24">
        <f>IF(U86="SC",SUMIFS(SC!F:F,SC!A:A,MAIN!D86,SC!B:B,MAIN!A86),SUMIFS(Allocations!$H:$H,Allocations!$A:$A,MAIN!$A86,Allocations!$B:$B,MAIN!$D86))</f>
        <v>38.924999999999997</v>
      </c>
      <c r="F86" s="24">
        <f>IF(U86="SC",SUMIFS(SC!J:J,SC!A:A,MAIN!D86,SC!B:B,MAIN!A86),SUMIFS(Allocations!M:M,Allocations!A:A,MAIN!A86,Allocations!B:B,MAIN!D86))</f>
        <v>0</v>
      </c>
      <c r="G86" s="24">
        <f t="shared" si="25"/>
        <v>38.924999999999997</v>
      </c>
      <c r="H86" s="24">
        <f>IFERROR(VLOOKUP(S86,Swaps_wk!$A$2:$AP$151,HLOOKUP(MAIN!D86,Swaps_wk!$B$2:$AP$151,150,FALSE),FALSE),0)</f>
        <v>0</v>
      </c>
      <c r="I86" s="24">
        <f>SUMIFS(PASTE_DQS_TRACKER!$D:$D,PASTE_DQS_TRACKER!$C:$C,MAIN!$A86,PASTE_DQS_TRACKER!$B:$B,MAIN!$D86)-SUMIFS(PASTE_DQS_TRACKER!$D:$D,PASTE_DQS_TRACKER!$C:$C,MAIN!$A86,PASTE_DQS_TRACKER!$E:$E,MAIN!$D86)</f>
        <v>0</v>
      </c>
      <c r="J86" s="25">
        <f t="shared" si="26"/>
        <v>38.924999999999997</v>
      </c>
      <c r="K86" s="24">
        <f>IFERROR(IF(V86="Flex",0,IF(D86=$D$30,VLOOKUP(A86,MMO_o10M_lease!$A$1:$F$51,5,FALSE),IF(D86=$D$26,VLOOKUP(D86,LANDINGS!$A$3:$BR$40,HLOOKUP(A86,LANDINGS!$B$1:$CF$42,42,FALSE),FALSE)-IFERROR(VLOOKUP(A86,MMO_o10M_lease!$A$1:$F$38,5,FALSE),0),VLOOKUP(D86,LANDINGS!$A$3:$CF$40,HLOOKUP(A86,LANDINGS!$B$1:$CF$42,42,FALSE),FALSE)))),0)</f>
        <v>0</v>
      </c>
      <c r="L86" s="24">
        <f>SUMIFS(PASTE_FLEX_TRACKER!$D:$D,PASTE_FLEX_TRACKER!$E:$E,MAIN!$A86,PASTE_FLEX_TRACKER!$B:$B,MAIN!$D86)</f>
        <v>0</v>
      </c>
      <c r="M86" s="35" t="s">
        <v>133</v>
      </c>
      <c r="N86" s="46" t="s">
        <v>563</v>
      </c>
      <c r="O86" s="46">
        <f>SUMIFS(MAN_ADJ!$L:$L,MAN_ADJ!$K:$K,MAIN!$D86,MAN_ADJ!$J:$J,MAIN!$S86)</f>
        <v>0</v>
      </c>
      <c r="P86" s="25">
        <f t="shared" si="27"/>
        <v>0</v>
      </c>
      <c r="Q86" s="28">
        <f t="shared" si="17"/>
        <v>0</v>
      </c>
      <c r="R86" s="38">
        <f t="shared" si="28"/>
        <v>38.924999999999997</v>
      </c>
      <c r="S86" s="17" t="s">
        <v>29</v>
      </c>
      <c r="U86" t="s">
        <v>577</v>
      </c>
      <c r="V86" t="s">
        <v>735</v>
      </c>
    </row>
    <row r="87" spans="1:22" x14ac:dyDescent="0.25">
      <c r="A87" s="17" t="s">
        <v>29</v>
      </c>
      <c r="B87" s="17" t="s">
        <v>93</v>
      </c>
      <c r="C87" s="17" t="s">
        <v>135</v>
      </c>
      <c r="D87" s="17" t="s">
        <v>101</v>
      </c>
      <c r="E87" s="24">
        <f>IF(U87="SC",SUMIFS(SC!F:F,SC!A:A,MAIN!D87,SC!B:B,MAIN!A87),SUMIFS(Allocations!$H:$H,Allocations!$A:$A,MAIN!$A87,Allocations!$B:$B,MAIN!$D87))</f>
        <v>27.03</v>
      </c>
      <c r="F87" s="24">
        <f>IF(U87="SC",SUMIFS(SC!J:J,SC!A:A,MAIN!D87,SC!B:B,MAIN!A87),SUMIFS(Allocations!M:M,Allocations!A:A,MAIN!A87,Allocations!B:B,MAIN!D87))</f>
        <v>0</v>
      </c>
      <c r="G87" s="24">
        <f t="shared" si="25"/>
        <v>27.03</v>
      </c>
      <c r="H87" s="24">
        <f>IFERROR(VLOOKUP(S87,Swaps_wk!$A$2:$AP$151,HLOOKUP(MAIN!D87,Swaps_wk!$B$2:$AP$151,150,FALSE),FALSE),0)</f>
        <v>0</v>
      </c>
      <c r="I87" s="24">
        <f>SUMIFS(PASTE_DQS_TRACKER!$D:$D,PASTE_DQS_TRACKER!$C:$C,MAIN!$A87,PASTE_DQS_TRACKER!$B:$B,MAIN!$D87)-SUMIFS(PASTE_DQS_TRACKER!$D:$D,PASTE_DQS_TRACKER!$C:$C,MAIN!$A87,PASTE_DQS_TRACKER!$E:$E,MAIN!$D87)</f>
        <v>0</v>
      </c>
      <c r="J87" s="25">
        <f t="shared" si="26"/>
        <v>27.03</v>
      </c>
      <c r="K87" s="24">
        <f>IFERROR(IF(V87="Flex",0,IF(D87=$D$30,VLOOKUP(A87,MMO_o10M_lease!$A$1:$F$51,5,FALSE),IF(D87=$D$26,VLOOKUP(D87,LANDINGS!$A$3:$BR$40,HLOOKUP(A87,LANDINGS!$B$1:$CF$42,42,FALSE),FALSE)-IFERROR(VLOOKUP(A87,MMO_o10M_lease!$A$1:$F$38,5,FALSE),0),VLOOKUP(D87,LANDINGS!$A$3:$CF$40,HLOOKUP(A87,LANDINGS!$B$1:$CF$42,42,FALSE),FALSE)))),0)</f>
        <v>0</v>
      </c>
      <c r="L87" s="24">
        <f>SUMIFS(PASTE_FLEX_TRACKER!$D:$D,PASTE_FLEX_TRACKER!$E:$E,MAIN!$A87,PASTE_FLEX_TRACKER!$B:$B,MAIN!$D87)</f>
        <v>0</v>
      </c>
      <c r="M87" s="35" t="s">
        <v>133</v>
      </c>
      <c r="N87" s="46" t="s">
        <v>563</v>
      </c>
      <c r="O87" s="46">
        <f>SUMIFS(MAN_ADJ!$L:$L,MAN_ADJ!$K:$K,MAIN!$D87,MAN_ADJ!$J:$J,MAIN!$S87)</f>
        <v>0</v>
      </c>
      <c r="P87" s="25">
        <f t="shared" si="27"/>
        <v>0</v>
      </c>
      <c r="Q87" s="28">
        <f t="shared" si="17"/>
        <v>0</v>
      </c>
      <c r="R87" s="38">
        <f t="shared" si="28"/>
        <v>27.03</v>
      </c>
      <c r="S87" s="17" t="s">
        <v>29</v>
      </c>
      <c r="U87" t="s">
        <v>577</v>
      </c>
      <c r="V87" t="s">
        <v>735</v>
      </c>
    </row>
    <row r="88" spans="1:22" x14ac:dyDescent="0.25">
      <c r="A88" s="17" t="s">
        <v>29</v>
      </c>
      <c r="B88" s="17" t="s">
        <v>93</v>
      </c>
      <c r="C88" s="17" t="s">
        <v>135</v>
      </c>
      <c r="D88" s="17" t="s">
        <v>102</v>
      </c>
      <c r="E88" s="24">
        <f>IF(U88="SC",SUMIFS(SC!F:F,SC!A:A,MAIN!D88,SC!B:B,MAIN!A88),SUMIFS(Allocations!$H:$H,Allocations!$A:$A,MAIN!$A88,Allocations!$B:$B,MAIN!$D88))</f>
        <v>48.3</v>
      </c>
      <c r="F88" s="24">
        <f>IF(U88="SC",SUMIFS(SC!J:J,SC!A:A,MAIN!D88,SC!B:B,MAIN!A88),SUMIFS(Allocations!M:M,Allocations!A:A,MAIN!A88,Allocations!B:B,MAIN!D88))</f>
        <v>0</v>
      </c>
      <c r="G88" s="24">
        <f t="shared" si="25"/>
        <v>48.3</v>
      </c>
      <c r="H88" s="24">
        <f>IFERROR(VLOOKUP(S88,Swaps_wk!$A$2:$AP$151,HLOOKUP(MAIN!D88,Swaps_wk!$B$2:$AP$151,150,FALSE),FALSE),0)</f>
        <v>0</v>
      </c>
      <c r="I88" s="24">
        <f>SUMIFS(PASTE_DQS_TRACKER!$D:$D,PASTE_DQS_TRACKER!$C:$C,MAIN!$A88,PASTE_DQS_TRACKER!$B:$B,MAIN!$D88)-SUMIFS(PASTE_DQS_TRACKER!$D:$D,PASTE_DQS_TRACKER!$C:$C,MAIN!$A88,PASTE_DQS_TRACKER!$E:$E,MAIN!$D88)</f>
        <v>-48.3</v>
      </c>
      <c r="J88" s="25">
        <f t="shared" si="26"/>
        <v>0</v>
      </c>
      <c r="K88" s="24">
        <f>IFERROR(IF(V88="Flex",0,IF(D88=$D$30,VLOOKUP(A88,MMO_o10M_lease!$A$1:$F$51,5,FALSE),IF(D88=$D$26,VLOOKUP(D88,LANDINGS!$A$3:$BR$40,HLOOKUP(A88,LANDINGS!$B$1:$CF$42,42,FALSE),FALSE)-IFERROR(VLOOKUP(A88,MMO_o10M_lease!$A$1:$F$38,5,FALSE),0),VLOOKUP(D88,LANDINGS!$A$3:$CF$40,HLOOKUP(A88,LANDINGS!$B$1:$CF$42,42,FALSE),FALSE)))),0)</f>
        <v>0</v>
      </c>
      <c r="L88" s="24">
        <f>SUMIFS(PASTE_FLEX_TRACKER!$D:$D,PASTE_FLEX_TRACKER!$E:$E,MAIN!$A88,PASTE_FLEX_TRACKER!$B:$B,MAIN!$D88)</f>
        <v>0</v>
      </c>
      <c r="M88" s="35" t="s">
        <v>133</v>
      </c>
      <c r="N88" s="46" t="s">
        <v>563</v>
      </c>
      <c r="O88" s="46">
        <f>SUMIFS(MAN_ADJ!$L:$L,MAN_ADJ!$K:$K,MAIN!$D88,MAN_ADJ!$J:$J,MAIN!$S88)</f>
        <v>0</v>
      </c>
      <c r="P88" s="25">
        <f t="shared" si="27"/>
        <v>0</v>
      </c>
      <c r="Q88" s="28" t="str">
        <f t="shared" si="17"/>
        <v>n/a</v>
      </c>
      <c r="R88" s="38">
        <f t="shared" si="28"/>
        <v>0</v>
      </c>
      <c r="S88" s="17" t="s">
        <v>29</v>
      </c>
      <c r="U88" t="s">
        <v>577</v>
      </c>
      <c r="V88" t="s">
        <v>735</v>
      </c>
    </row>
    <row r="89" spans="1:22" x14ac:dyDescent="0.25">
      <c r="A89" s="17" t="s">
        <v>29</v>
      </c>
      <c r="B89" s="17" t="s">
        <v>93</v>
      </c>
      <c r="C89" s="17" t="s">
        <v>135</v>
      </c>
      <c r="D89" s="17" t="s">
        <v>103</v>
      </c>
      <c r="E89" s="24">
        <f>IF(U89="SC",SUMIFS(SC!F:F,SC!A:A,MAIN!D89,SC!B:B,MAIN!A89),SUMIFS(Allocations!$H:$H,Allocations!$A:$A,MAIN!$A89,Allocations!$B:$B,MAIN!$D89))</f>
        <v>0</v>
      </c>
      <c r="F89" s="24">
        <f>IF(U89="SC",SUMIFS(SC!J:J,SC!A:A,MAIN!D89,SC!B:B,MAIN!A89),SUMIFS(Allocations!M:M,Allocations!A:A,MAIN!A89,Allocations!B:B,MAIN!D89))</f>
        <v>0</v>
      </c>
      <c r="G89" s="24">
        <f t="shared" si="25"/>
        <v>0</v>
      </c>
      <c r="H89" s="24">
        <f>IFERROR(VLOOKUP(S89,Swaps_wk!$A$2:$AP$151,HLOOKUP(MAIN!D89,Swaps_wk!$B$2:$AP$151,150,FALSE),FALSE),0)</f>
        <v>0</v>
      </c>
      <c r="I89" s="24">
        <f>SUMIFS(PASTE_DQS_TRACKER!$D:$D,PASTE_DQS_TRACKER!$C:$C,MAIN!$A89,PASTE_DQS_TRACKER!$B:$B,MAIN!$D89)-SUMIFS(PASTE_DQS_TRACKER!$D:$D,PASTE_DQS_TRACKER!$C:$C,MAIN!$A89,PASTE_DQS_TRACKER!$E:$E,MAIN!$D89)</f>
        <v>0</v>
      </c>
      <c r="J89" s="25">
        <f t="shared" si="26"/>
        <v>0</v>
      </c>
      <c r="K89" s="24">
        <f>IFERROR(IF(V89="Flex",0,IF(D89=$D$30,VLOOKUP(A89,MMO_o10M_lease!$A$1:$F$51,5,FALSE),IF(D89=$D$26,VLOOKUP(D89,LANDINGS!$A$3:$BR$40,HLOOKUP(A89,LANDINGS!$B$1:$CF$42,42,FALSE),FALSE)-IFERROR(VLOOKUP(A89,MMO_o10M_lease!$A$1:$F$38,5,FALSE),0),VLOOKUP(D89,LANDINGS!$A$3:$CF$40,HLOOKUP(A89,LANDINGS!$B$1:$CF$42,42,FALSE),FALSE)))),0)</f>
        <v>0</v>
      </c>
      <c r="L89" s="24">
        <f>SUMIFS(PASTE_FLEX_TRACKER!$D:$D,PASTE_FLEX_TRACKER!$E:$E,MAIN!$A89,PASTE_FLEX_TRACKER!$B:$B,MAIN!$D89)</f>
        <v>0</v>
      </c>
      <c r="M89" s="35" t="s">
        <v>133</v>
      </c>
      <c r="N89" s="46" t="s">
        <v>563</v>
      </c>
      <c r="O89" s="46">
        <f>SUMIFS(MAN_ADJ!$L:$L,MAN_ADJ!$K:$K,MAIN!$D89,MAN_ADJ!$J:$J,MAIN!$S89)</f>
        <v>0</v>
      </c>
      <c r="P89" s="25">
        <f t="shared" si="27"/>
        <v>0</v>
      </c>
      <c r="Q89" s="28" t="str">
        <f t="shared" si="17"/>
        <v>n/a</v>
      </c>
      <c r="R89" s="38">
        <f t="shared" si="28"/>
        <v>0</v>
      </c>
      <c r="S89" s="17" t="s">
        <v>29</v>
      </c>
      <c r="U89" t="s">
        <v>577</v>
      </c>
      <c r="V89" t="s">
        <v>735</v>
      </c>
    </row>
    <row r="90" spans="1:22" x14ac:dyDescent="0.25">
      <c r="A90" s="17" t="s">
        <v>29</v>
      </c>
      <c r="B90" s="17" t="s">
        <v>93</v>
      </c>
      <c r="C90" s="17" t="s">
        <v>135</v>
      </c>
      <c r="D90" s="17" t="s">
        <v>104</v>
      </c>
      <c r="E90" s="24">
        <f>IF(U90="SC",SUMIFS(SC!F:F,SC!A:A,MAIN!D90,SC!B:B,MAIN!A90),SUMIFS(Allocations!$H:$H,Allocations!$A:$A,MAIN!$A90,Allocations!$B:$B,MAIN!$D90))</f>
        <v>123.48</v>
      </c>
      <c r="F90" s="24">
        <f>IF(U90="SC",SUMIFS(SC!J:J,SC!A:A,MAIN!D90,SC!B:B,MAIN!A90),SUMIFS(Allocations!M:M,Allocations!A:A,MAIN!A90,Allocations!B:B,MAIN!D90))</f>
        <v>0</v>
      </c>
      <c r="G90" s="24">
        <f t="shared" si="25"/>
        <v>123.48</v>
      </c>
      <c r="H90" s="24">
        <f>IFERROR(VLOOKUP(S90,Swaps_wk!$A$2:$AP$151,HLOOKUP(MAIN!D90,Swaps_wk!$B$2:$AP$151,150,FALSE),FALSE),0)</f>
        <v>0</v>
      </c>
      <c r="I90" s="24">
        <f>SUMIFS(PASTE_DQS_TRACKER!$D:$D,PASTE_DQS_TRACKER!$C:$C,MAIN!$A90,PASTE_DQS_TRACKER!$B:$B,MAIN!$D90)-SUMIFS(PASTE_DQS_TRACKER!$D:$D,PASTE_DQS_TRACKER!$C:$C,MAIN!$A90,PASTE_DQS_TRACKER!$E:$E,MAIN!$D90)</f>
        <v>0</v>
      </c>
      <c r="J90" s="25">
        <f t="shared" si="26"/>
        <v>123.48</v>
      </c>
      <c r="K90" s="24">
        <f>IFERROR(IF(V90="Flex",0,IF(D90=$D$30,VLOOKUP(A90,MMO_o10M_lease!$A$1:$F$51,5,FALSE),IF(D90=$D$26,VLOOKUP(D90,LANDINGS!$A$3:$BR$40,HLOOKUP(A90,LANDINGS!$B$1:$CF$42,42,FALSE),FALSE)-IFERROR(VLOOKUP(A90,MMO_o10M_lease!$A$1:$F$38,5,FALSE),0),VLOOKUP(D90,LANDINGS!$A$3:$CF$40,HLOOKUP(A90,LANDINGS!$B$1:$CF$42,42,FALSE),FALSE)))),0)</f>
        <v>0</v>
      </c>
      <c r="L90" s="24">
        <f>SUMIFS(PASTE_FLEX_TRACKER!$D:$D,PASTE_FLEX_TRACKER!$E:$E,MAIN!$A90,PASTE_FLEX_TRACKER!$B:$B,MAIN!$D90)</f>
        <v>0</v>
      </c>
      <c r="M90" s="35" t="s">
        <v>133</v>
      </c>
      <c r="N90" s="46" t="s">
        <v>563</v>
      </c>
      <c r="O90" s="46">
        <f>SUMIFS(MAN_ADJ!$L:$L,MAN_ADJ!$K:$K,MAIN!$D90,MAN_ADJ!$J:$J,MAIN!$S90)</f>
        <v>0</v>
      </c>
      <c r="P90" s="25">
        <f t="shared" si="27"/>
        <v>0</v>
      </c>
      <c r="Q90" s="28">
        <f t="shared" si="17"/>
        <v>0</v>
      </c>
      <c r="R90" s="38">
        <f t="shared" si="28"/>
        <v>123.48</v>
      </c>
      <c r="S90" s="17" t="s">
        <v>29</v>
      </c>
      <c r="U90" t="s">
        <v>577</v>
      </c>
      <c r="V90" t="s">
        <v>735</v>
      </c>
    </row>
    <row r="91" spans="1:22" x14ac:dyDescent="0.25">
      <c r="A91" s="17" t="s">
        <v>29</v>
      </c>
      <c r="B91" s="17" t="s">
        <v>93</v>
      </c>
      <c r="C91" s="17" t="s">
        <v>135</v>
      </c>
      <c r="D91" s="17" t="s">
        <v>105</v>
      </c>
      <c r="E91" s="24">
        <f>IF(U91="SC",SUMIFS(SC!F:F,SC!A:A,MAIN!D91,SC!B:B,MAIN!A91),SUMIFS(Allocations!$H:$H,Allocations!$A:$A,MAIN!$A91,Allocations!$B:$B,MAIN!$D91))</f>
        <v>95.43119999999999</v>
      </c>
      <c r="F91" s="24">
        <f>IF(U91="SC",SUMIFS(SC!J:J,SC!A:A,MAIN!D91,SC!B:B,MAIN!A91),SUMIFS(Allocations!M:M,Allocations!A:A,MAIN!A91,Allocations!B:B,MAIN!D91))</f>
        <v>0</v>
      </c>
      <c r="G91" s="24">
        <f t="shared" si="25"/>
        <v>95.43119999999999</v>
      </c>
      <c r="H91" s="24">
        <f>IFERROR(VLOOKUP(S91,Swaps_wk!$A$2:$AP$151,HLOOKUP(MAIN!D91,Swaps_wk!$B$2:$AP$151,150,FALSE),FALSE),0)</f>
        <v>0</v>
      </c>
      <c r="I91" s="24">
        <f>SUMIFS(PASTE_DQS_TRACKER!$D:$D,PASTE_DQS_TRACKER!$C:$C,MAIN!$A91,PASTE_DQS_TRACKER!$B:$B,MAIN!$D91)-SUMIFS(PASTE_DQS_TRACKER!$D:$D,PASTE_DQS_TRACKER!$C:$C,MAIN!$A91,PASTE_DQS_TRACKER!$E:$E,MAIN!$D91)</f>
        <v>0</v>
      </c>
      <c r="J91" s="25">
        <f t="shared" si="26"/>
        <v>95.43119999999999</v>
      </c>
      <c r="K91" s="24">
        <f>IFERROR(IF(V91="Flex",0,IF(D91=$D$30,VLOOKUP(A91,MMO_o10M_lease!$A$1:$F$51,5,FALSE),IF(D91=$D$26,VLOOKUP(D91,LANDINGS!$A$3:$BR$40,HLOOKUP(A91,LANDINGS!$B$1:$CF$42,42,FALSE),FALSE)-IFERROR(VLOOKUP(A91,MMO_o10M_lease!$A$1:$F$38,5,FALSE),0),VLOOKUP(D91,LANDINGS!$A$3:$CF$40,HLOOKUP(A91,LANDINGS!$B$1:$CF$42,42,FALSE),FALSE)))),0)</f>
        <v>0</v>
      </c>
      <c r="L91" s="24">
        <f>SUMIFS(PASTE_FLEX_TRACKER!$D:$D,PASTE_FLEX_TRACKER!$E:$E,MAIN!$A91,PASTE_FLEX_TRACKER!$B:$B,MAIN!$D91)</f>
        <v>0</v>
      </c>
      <c r="M91" s="35" t="s">
        <v>133</v>
      </c>
      <c r="N91" s="46" t="s">
        <v>563</v>
      </c>
      <c r="O91" s="46">
        <f>SUMIFS(MAN_ADJ!$L:$L,MAN_ADJ!$K:$K,MAIN!$D91,MAN_ADJ!$J:$J,MAIN!$S91)</f>
        <v>0</v>
      </c>
      <c r="P91" s="25">
        <f t="shared" si="27"/>
        <v>0</v>
      </c>
      <c r="Q91" s="28">
        <f t="shared" si="17"/>
        <v>0</v>
      </c>
      <c r="R91" s="38">
        <f t="shared" si="28"/>
        <v>95.43119999999999</v>
      </c>
      <c r="S91" s="17" t="s">
        <v>29</v>
      </c>
      <c r="U91" t="s">
        <v>577</v>
      </c>
      <c r="V91" t="s">
        <v>735</v>
      </c>
    </row>
    <row r="92" spans="1:22" x14ac:dyDescent="0.25">
      <c r="A92" s="17" t="s">
        <v>29</v>
      </c>
      <c r="B92" s="17" t="s">
        <v>93</v>
      </c>
      <c r="C92" s="17" t="s">
        <v>135</v>
      </c>
      <c r="D92" s="17" t="s">
        <v>106</v>
      </c>
      <c r="E92" s="24">
        <f>IF(U92="SC",SUMIFS(SC!F:F,SC!A:A,MAIN!D92,SC!B:B,MAIN!A92),SUMIFS(Allocations!$H:$H,Allocations!$A:$A,MAIN!$A92,Allocations!$B:$B,MAIN!$D92))</f>
        <v>496.01459999999997</v>
      </c>
      <c r="F92" s="24">
        <f>IF(U92="SC",SUMIFS(SC!J:J,SC!A:A,MAIN!D92,SC!B:B,MAIN!A92),SUMIFS(Allocations!M:M,Allocations!A:A,MAIN!A92,Allocations!B:B,MAIN!D92))</f>
        <v>0</v>
      </c>
      <c r="G92" s="24">
        <f t="shared" si="25"/>
        <v>496.01459999999997</v>
      </c>
      <c r="H92" s="24">
        <f>IFERROR(VLOOKUP(S92,Swaps_wk!$A$2:$AP$151,HLOOKUP(MAIN!D92,Swaps_wk!$B$2:$AP$151,150,FALSE),FALSE),0)</f>
        <v>0</v>
      </c>
      <c r="I92" s="24">
        <f>SUMIFS(PASTE_DQS_TRACKER!$D:$D,PASTE_DQS_TRACKER!$C:$C,MAIN!$A92,PASTE_DQS_TRACKER!$B:$B,MAIN!$D92)-SUMIFS(PASTE_DQS_TRACKER!$D:$D,PASTE_DQS_TRACKER!$C:$C,MAIN!$A92,PASTE_DQS_TRACKER!$E:$E,MAIN!$D92)</f>
        <v>0</v>
      </c>
      <c r="J92" s="25">
        <f t="shared" si="26"/>
        <v>496.01459999999997</v>
      </c>
      <c r="K92" s="24">
        <f>IFERROR(IF(V92="Flex",0,IF(D92=$D$30,VLOOKUP(A92,MMO_o10M_lease!$A$1:$F$51,5,FALSE),IF(D92=$D$26,VLOOKUP(D92,LANDINGS!$A$3:$BR$40,HLOOKUP(A92,LANDINGS!$B$1:$CF$42,42,FALSE),FALSE)-IFERROR(VLOOKUP(A92,MMO_o10M_lease!$A$1:$F$38,5,FALSE),0),VLOOKUP(D92,LANDINGS!$A$3:$CF$40,HLOOKUP(A92,LANDINGS!$B$1:$CF$42,42,FALSE),FALSE)))),0)</f>
        <v>0</v>
      </c>
      <c r="L92" s="24">
        <f>SUMIFS(PASTE_FLEX_TRACKER!$D:$D,PASTE_FLEX_TRACKER!$E:$E,MAIN!$A92,PASTE_FLEX_TRACKER!$B:$B,MAIN!$D92)</f>
        <v>0</v>
      </c>
      <c r="M92" s="35" t="s">
        <v>133</v>
      </c>
      <c r="N92" s="46" t="s">
        <v>563</v>
      </c>
      <c r="O92" s="46">
        <f>SUMIFS(MAN_ADJ!$L:$L,MAN_ADJ!$K:$K,MAIN!$D92,MAN_ADJ!$J:$J,MAIN!$S92)</f>
        <v>0</v>
      </c>
      <c r="P92" s="25">
        <f t="shared" si="27"/>
        <v>0</v>
      </c>
      <c r="Q92" s="28">
        <f t="shared" si="17"/>
        <v>0</v>
      </c>
      <c r="R92" s="38">
        <f t="shared" si="28"/>
        <v>496.01459999999997</v>
      </c>
      <c r="S92" s="17" t="s">
        <v>29</v>
      </c>
      <c r="U92" t="s">
        <v>577</v>
      </c>
      <c r="V92" t="s">
        <v>735</v>
      </c>
    </row>
    <row r="93" spans="1:22" x14ac:dyDescent="0.25">
      <c r="A93" s="17" t="s">
        <v>29</v>
      </c>
      <c r="B93" s="17" t="s">
        <v>93</v>
      </c>
      <c r="C93" s="17" t="s">
        <v>135</v>
      </c>
      <c r="D93" s="17" t="s">
        <v>107</v>
      </c>
      <c r="E93" s="24">
        <f>IF(U93="SC",SUMIFS(SC!F:F,SC!A:A,MAIN!D93,SC!B:B,MAIN!A93),SUMIFS(Allocations!$H:$H,Allocations!$A:$A,MAIN!$A93,Allocations!$B:$B,MAIN!$D93))</f>
        <v>69.778800000000004</v>
      </c>
      <c r="F93" s="24">
        <f>IF(U93="SC",SUMIFS(SC!J:J,SC!A:A,MAIN!D93,SC!B:B,MAIN!A93),SUMIFS(Allocations!M:M,Allocations!A:A,MAIN!A93,Allocations!B:B,MAIN!D93))</f>
        <v>0</v>
      </c>
      <c r="G93" s="24">
        <f t="shared" si="25"/>
        <v>69.778800000000004</v>
      </c>
      <c r="H93" s="24">
        <f>IFERROR(VLOOKUP(S93,Swaps_wk!$A$2:$AP$151,HLOOKUP(MAIN!D93,Swaps_wk!$B$2:$AP$151,150,FALSE),FALSE),0)</f>
        <v>0</v>
      </c>
      <c r="I93" s="24">
        <f>SUMIFS(PASTE_DQS_TRACKER!$D:$D,PASTE_DQS_TRACKER!$C:$C,MAIN!$A93,PASTE_DQS_TRACKER!$B:$B,MAIN!$D93)-SUMIFS(PASTE_DQS_TRACKER!$D:$D,PASTE_DQS_TRACKER!$C:$C,MAIN!$A93,PASTE_DQS_TRACKER!$E:$E,MAIN!$D93)</f>
        <v>0</v>
      </c>
      <c r="J93" s="25">
        <f t="shared" si="26"/>
        <v>69.778800000000004</v>
      </c>
      <c r="K93" s="24">
        <f>IFERROR(IF(V93="Flex",0,IF(D93=$D$30,VLOOKUP(A93,MMO_o10M_lease!$A$1:$F$51,5,FALSE),IF(D93=$D$26,VLOOKUP(D93,LANDINGS!$A$3:$BR$40,HLOOKUP(A93,LANDINGS!$B$1:$CF$42,42,FALSE),FALSE)-IFERROR(VLOOKUP(A93,MMO_o10M_lease!$A$1:$F$38,5,FALSE),0),VLOOKUP(D93,LANDINGS!$A$3:$CF$40,HLOOKUP(A93,LANDINGS!$B$1:$CF$42,42,FALSE),FALSE)))),0)</f>
        <v>0</v>
      </c>
      <c r="L93" s="24">
        <f>SUMIFS(PASTE_FLEX_TRACKER!$D:$D,PASTE_FLEX_TRACKER!$E:$E,MAIN!$A93,PASTE_FLEX_TRACKER!$B:$B,MAIN!$D93)</f>
        <v>0</v>
      </c>
      <c r="M93" s="35" t="s">
        <v>133</v>
      </c>
      <c r="N93" s="46" t="s">
        <v>563</v>
      </c>
      <c r="O93" s="46">
        <f>SUMIFS(MAN_ADJ!$L:$L,MAN_ADJ!$K:$K,MAIN!$D93,MAN_ADJ!$J:$J,MAIN!$S93)</f>
        <v>0</v>
      </c>
      <c r="P93" s="25">
        <f t="shared" si="27"/>
        <v>0</v>
      </c>
      <c r="Q93" s="28">
        <f t="shared" si="17"/>
        <v>0</v>
      </c>
      <c r="R93" s="38">
        <f t="shared" si="28"/>
        <v>69.778800000000004</v>
      </c>
      <c r="S93" s="17" t="s">
        <v>29</v>
      </c>
      <c r="U93" t="s">
        <v>577</v>
      </c>
      <c r="V93" t="s">
        <v>735</v>
      </c>
    </row>
    <row r="94" spans="1:22" x14ac:dyDescent="0.25">
      <c r="A94" s="17" t="s">
        <v>29</v>
      </c>
      <c r="B94" s="17" t="s">
        <v>93</v>
      </c>
      <c r="C94" s="17" t="s">
        <v>135</v>
      </c>
      <c r="D94" s="17" t="s">
        <v>108</v>
      </c>
      <c r="E94" s="24">
        <f>IF(U94="SC",SUMIFS(SC!F:F,SC!A:A,MAIN!D94,SC!B:B,MAIN!A94),SUMIFS(Allocations!$H:$H,Allocations!$A:$A,MAIN!$A94,Allocations!$B:$B,MAIN!$D94))</f>
        <v>6.4844999999999997</v>
      </c>
      <c r="F94" s="24">
        <f>IF(U94="SC",SUMIFS(SC!J:J,SC!A:A,MAIN!D94,SC!B:B,MAIN!A94),SUMIFS(Allocations!M:M,Allocations!A:A,MAIN!A94,Allocations!B:B,MAIN!D94))</f>
        <v>0</v>
      </c>
      <c r="G94" s="24">
        <f t="shared" si="25"/>
        <v>6.4844999999999997</v>
      </c>
      <c r="H94" s="24">
        <f>IFERROR(VLOOKUP(S94,Swaps_wk!$A$2:$AP$151,HLOOKUP(MAIN!D94,Swaps_wk!$B$2:$AP$151,150,FALSE),FALSE),0)</f>
        <v>0</v>
      </c>
      <c r="I94" s="24">
        <f>SUMIFS(PASTE_DQS_TRACKER!$D:$D,PASTE_DQS_TRACKER!$C:$C,MAIN!$A94,PASTE_DQS_TRACKER!$B:$B,MAIN!$D94)-SUMIFS(PASTE_DQS_TRACKER!$D:$D,PASTE_DQS_TRACKER!$C:$C,MAIN!$A94,PASTE_DQS_TRACKER!$E:$E,MAIN!$D94)</f>
        <v>0</v>
      </c>
      <c r="J94" s="25">
        <f t="shared" si="26"/>
        <v>6.4844999999999997</v>
      </c>
      <c r="K94" s="24">
        <f>IFERROR(IF(V94="Flex",0,IF(D94=$D$30,VLOOKUP(A94,MMO_o10M_lease!$A$1:$F$51,5,FALSE),IF(D94=$D$26,VLOOKUP(D94,LANDINGS!$A$3:$BR$40,HLOOKUP(A94,LANDINGS!$B$1:$CF$42,42,FALSE),FALSE)-IFERROR(VLOOKUP(A94,MMO_o10M_lease!$A$1:$F$38,5,FALSE),0),VLOOKUP(D94,LANDINGS!$A$3:$CF$40,HLOOKUP(A94,LANDINGS!$B$1:$CF$42,42,FALSE),FALSE)))),0)</f>
        <v>0</v>
      </c>
      <c r="L94" s="24">
        <f>SUMIFS(PASTE_FLEX_TRACKER!$D:$D,PASTE_FLEX_TRACKER!$E:$E,MAIN!$A94,PASTE_FLEX_TRACKER!$B:$B,MAIN!$D94)</f>
        <v>0</v>
      </c>
      <c r="M94" s="35" t="s">
        <v>133</v>
      </c>
      <c r="N94" s="46" t="s">
        <v>563</v>
      </c>
      <c r="O94" s="46">
        <f>SUMIFS(MAN_ADJ!$L:$L,MAN_ADJ!$K:$K,MAIN!$D94,MAN_ADJ!$J:$J,MAIN!$S94)</f>
        <v>0</v>
      </c>
      <c r="P94" s="25">
        <f t="shared" si="27"/>
        <v>0</v>
      </c>
      <c r="Q94" s="28">
        <f t="shared" si="17"/>
        <v>0</v>
      </c>
      <c r="R94" s="38">
        <f t="shared" si="28"/>
        <v>6.4844999999999997</v>
      </c>
      <c r="S94" s="17" t="s">
        <v>29</v>
      </c>
      <c r="U94" t="s">
        <v>577</v>
      </c>
      <c r="V94" t="s">
        <v>735</v>
      </c>
    </row>
    <row r="95" spans="1:22" x14ac:dyDescent="0.25">
      <c r="A95" s="17" t="s">
        <v>29</v>
      </c>
      <c r="B95" s="17" t="s">
        <v>93</v>
      </c>
      <c r="C95" s="17" t="s">
        <v>135</v>
      </c>
      <c r="D95" s="17" t="s">
        <v>109</v>
      </c>
      <c r="E95" s="24">
        <f>IF(U95="SC",SUMIFS(SC!F:F,SC!A:A,MAIN!D95,SC!B:B,MAIN!A95),SUMIFS(Allocations!$H:$H,Allocations!$A:$A,MAIN!$A95,Allocations!$B:$B,MAIN!$D95))</f>
        <v>66.528599999999997</v>
      </c>
      <c r="F95" s="24">
        <f>IF(U95="SC",SUMIFS(SC!J:J,SC!A:A,MAIN!D95,SC!B:B,MAIN!A95),SUMIFS(Allocations!M:M,Allocations!A:A,MAIN!A95,Allocations!B:B,MAIN!D95))</f>
        <v>0</v>
      </c>
      <c r="G95" s="24">
        <f t="shared" si="25"/>
        <v>66.528599999999997</v>
      </c>
      <c r="H95" s="24">
        <f>IFERROR(VLOOKUP(S95,Swaps_wk!$A$2:$AP$151,HLOOKUP(MAIN!D95,Swaps_wk!$B$2:$AP$151,150,FALSE),FALSE),0)</f>
        <v>0</v>
      </c>
      <c r="I95" s="24">
        <f>SUMIFS(PASTE_DQS_TRACKER!$D:$D,PASTE_DQS_TRACKER!$C:$C,MAIN!$A95,PASTE_DQS_TRACKER!$B:$B,MAIN!$D95)-SUMIFS(PASTE_DQS_TRACKER!$D:$D,PASTE_DQS_TRACKER!$C:$C,MAIN!$A95,PASTE_DQS_TRACKER!$E:$E,MAIN!$D95)</f>
        <v>48.3</v>
      </c>
      <c r="J95" s="25">
        <f t="shared" si="26"/>
        <v>114.82859999999999</v>
      </c>
      <c r="K95" s="24">
        <f>IFERROR(IF(V95="Flex",0,IF(D95=$D$30,VLOOKUP(A95,MMO_o10M_lease!$A$1:$F$51,5,FALSE),IF(D95=$D$26,VLOOKUP(D95,LANDINGS!$A$3:$BR$40,HLOOKUP(A95,LANDINGS!$B$1:$CF$42,42,FALSE),FALSE)-IFERROR(VLOOKUP(A95,MMO_o10M_lease!$A$1:$F$38,5,FALSE),0),VLOOKUP(D95,LANDINGS!$A$3:$CF$40,HLOOKUP(A95,LANDINGS!$B$1:$CF$42,42,FALSE),FALSE)))),0)</f>
        <v>0</v>
      </c>
      <c r="L95" s="24">
        <f>SUMIFS(PASTE_FLEX_TRACKER!$D:$D,PASTE_FLEX_TRACKER!$E:$E,MAIN!$A95,PASTE_FLEX_TRACKER!$B:$B,MAIN!$D95)</f>
        <v>0</v>
      </c>
      <c r="M95" s="35" t="s">
        <v>133</v>
      </c>
      <c r="N95" s="46" t="s">
        <v>563</v>
      </c>
      <c r="O95" s="46">
        <f>SUMIFS(MAN_ADJ!$L:$L,MAN_ADJ!$K:$K,MAIN!$D95,MAN_ADJ!$J:$J,MAIN!$S95)</f>
        <v>0</v>
      </c>
      <c r="P95" s="25">
        <f t="shared" si="27"/>
        <v>0</v>
      </c>
      <c r="Q95" s="28">
        <f t="shared" si="17"/>
        <v>0</v>
      </c>
      <c r="R95" s="38">
        <f t="shared" si="28"/>
        <v>114.82859999999999</v>
      </c>
      <c r="S95" s="17" t="s">
        <v>29</v>
      </c>
      <c r="U95" t="s">
        <v>577</v>
      </c>
      <c r="V95" t="s">
        <v>735</v>
      </c>
    </row>
    <row r="96" spans="1:22" x14ac:dyDescent="0.25">
      <c r="A96" s="17" t="s">
        <v>29</v>
      </c>
      <c r="B96" s="17" t="s">
        <v>93</v>
      </c>
      <c r="C96" s="17" t="s">
        <v>135</v>
      </c>
      <c r="D96" s="17" t="s">
        <v>110</v>
      </c>
      <c r="E96" s="24">
        <f>IF(U96="SC",SUMIFS(SC!F:F,SC!A:A,MAIN!D96,SC!B:B,MAIN!A96),SUMIFS(Allocations!$H:$H,Allocations!$A:$A,MAIN!$A96,Allocations!$B:$B,MAIN!$D96))</f>
        <v>18.233999999999998</v>
      </c>
      <c r="F96" s="24">
        <f>IF(U96="SC",SUMIFS(SC!J:J,SC!A:A,MAIN!D96,SC!B:B,MAIN!A96),SUMIFS(Allocations!M:M,Allocations!A:A,MAIN!A96,Allocations!B:B,MAIN!D96))</f>
        <v>0</v>
      </c>
      <c r="G96" s="24">
        <f t="shared" si="25"/>
        <v>18.233999999999998</v>
      </c>
      <c r="H96" s="24">
        <f>IFERROR(VLOOKUP(S96,Swaps_wk!$A$2:$AP$151,HLOOKUP(MAIN!D96,Swaps_wk!$B$2:$AP$151,150,FALSE),FALSE),0)</f>
        <v>0</v>
      </c>
      <c r="I96" s="24">
        <f>SUMIFS(PASTE_DQS_TRACKER!$D:$D,PASTE_DQS_TRACKER!$C:$C,MAIN!$A96,PASTE_DQS_TRACKER!$B:$B,MAIN!$D96)-SUMIFS(PASTE_DQS_TRACKER!$D:$D,PASTE_DQS_TRACKER!$C:$C,MAIN!$A96,PASTE_DQS_TRACKER!$E:$E,MAIN!$D96)</f>
        <v>0</v>
      </c>
      <c r="J96" s="25">
        <f t="shared" si="26"/>
        <v>18.233999999999998</v>
      </c>
      <c r="K96" s="24">
        <f>IFERROR(IF(V96="Flex",0,IF(D96=$D$30,VLOOKUP(A96,MMO_o10M_lease!$A$1:$F$51,5,FALSE),IF(D96=$D$26,VLOOKUP(D96,LANDINGS!$A$3:$BR$40,HLOOKUP(A96,LANDINGS!$B$1:$CF$42,42,FALSE),FALSE)-IFERROR(VLOOKUP(A96,MMO_o10M_lease!$A$1:$F$38,5,FALSE),0),VLOOKUP(D96,LANDINGS!$A$3:$CF$40,HLOOKUP(A96,LANDINGS!$B$1:$CF$42,42,FALSE),FALSE)))),0)</f>
        <v>0</v>
      </c>
      <c r="L96" s="24">
        <f>SUMIFS(PASTE_FLEX_TRACKER!$D:$D,PASTE_FLEX_TRACKER!$E:$E,MAIN!$A96,PASTE_FLEX_TRACKER!$B:$B,MAIN!$D96)</f>
        <v>0</v>
      </c>
      <c r="M96" s="35" t="s">
        <v>133</v>
      </c>
      <c r="N96" s="46" t="s">
        <v>563</v>
      </c>
      <c r="O96" s="46">
        <f>SUMIFS(MAN_ADJ!$L:$L,MAN_ADJ!$K:$K,MAIN!$D96,MAN_ADJ!$J:$J,MAIN!$S96)</f>
        <v>0</v>
      </c>
      <c r="P96" s="25">
        <f t="shared" si="27"/>
        <v>0</v>
      </c>
      <c r="Q96" s="28">
        <f t="shared" si="17"/>
        <v>0</v>
      </c>
      <c r="R96" s="38">
        <f t="shared" si="28"/>
        <v>18.233999999999998</v>
      </c>
      <c r="S96" s="17" t="s">
        <v>29</v>
      </c>
      <c r="U96" t="s">
        <v>577</v>
      </c>
      <c r="V96" t="s">
        <v>735</v>
      </c>
    </row>
    <row r="97" spans="1:22" x14ac:dyDescent="0.25">
      <c r="A97" s="17" t="s">
        <v>29</v>
      </c>
      <c r="B97" s="17" t="s">
        <v>93</v>
      </c>
      <c r="C97" s="17" t="s">
        <v>135</v>
      </c>
      <c r="D97" s="17" t="s">
        <v>111</v>
      </c>
      <c r="E97" s="24">
        <f>IF(U97="SC",SUMIFS(SC!F:F,SC!A:A,MAIN!D97,SC!B:B,MAIN!A97),SUMIFS(Allocations!$H:$H,Allocations!$A:$A,MAIN!$A97,Allocations!$B:$B,MAIN!$D97))</f>
        <v>163.77630000000002</v>
      </c>
      <c r="F97" s="24">
        <f>IF(U97="SC",SUMIFS(SC!J:J,SC!A:A,MAIN!D97,SC!B:B,MAIN!A97),SUMIFS(Allocations!M:M,Allocations!A:A,MAIN!A97,Allocations!B:B,MAIN!D97))</f>
        <v>0</v>
      </c>
      <c r="G97" s="24">
        <f t="shared" si="25"/>
        <v>163.77630000000002</v>
      </c>
      <c r="H97" s="24">
        <f>IFERROR(VLOOKUP(S97,Swaps_wk!$A$2:$AP$151,HLOOKUP(MAIN!D97,Swaps_wk!$B$2:$AP$151,150,FALSE),FALSE),0)</f>
        <v>0</v>
      </c>
      <c r="I97" s="24">
        <f>SUMIFS(PASTE_DQS_TRACKER!$D:$D,PASTE_DQS_TRACKER!$C:$C,MAIN!$A97,PASTE_DQS_TRACKER!$B:$B,MAIN!$D97)-SUMIFS(PASTE_DQS_TRACKER!$D:$D,PASTE_DQS_TRACKER!$C:$C,MAIN!$A97,PASTE_DQS_TRACKER!$E:$E,MAIN!$D97)</f>
        <v>0</v>
      </c>
      <c r="J97" s="25">
        <f t="shared" si="26"/>
        <v>163.77630000000002</v>
      </c>
      <c r="K97" s="24">
        <f>IFERROR(IF(V97="Flex",0,IF(D97=$D$30,VLOOKUP(A97,MMO_o10M_lease!$A$1:$F$51,5,FALSE),IF(D97=$D$26,VLOOKUP(D97,LANDINGS!$A$3:$BR$40,HLOOKUP(A97,LANDINGS!$B$1:$CF$42,42,FALSE),FALSE)-IFERROR(VLOOKUP(A97,MMO_o10M_lease!$A$1:$F$38,5,FALSE),0),VLOOKUP(D97,LANDINGS!$A$3:$CF$40,HLOOKUP(A97,LANDINGS!$B$1:$CF$42,42,FALSE),FALSE)))),0)</f>
        <v>0</v>
      </c>
      <c r="L97" s="24">
        <f>SUMIFS(PASTE_FLEX_TRACKER!$D:$D,PASTE_FLEX_TRACKER!$E:$E,MAIN!$A97,PASTE_FLEX_TRACKER!$B:$B,MAIN!$D97)</f>
        <v>0</v>
      </c>
      <c r="M97" s="35" t="s">
        <v>133</v>
      </c>
      <c r="N97" s="46" t="s">
        <v>563</v>
      </c>
      <c r="O97" s="46">
        <f>SUMIFS(MAN_ADJ!$L:$L,MAN_ADJ!$K:$K,MAIN!$D97,MAN_ADJ!$J:$J,MAIN!$S97)</f>
        <v>0</v>
      </c>
      <c r="P97" s="25">
        <f t="shared" si="27"/>
        <v>0</v>
      </c>
      <c r="Q97" s="28">
        <f t="shared" si="17"/>
        <v>0</v>
      </c>
      <c r="R97" s="38">
        <f t="shared" si="28"/>
        <v>163.77630000000002</v>
      </c>
      <c r="S97" s="17" t="s">
        <v>29</v>
      </c>
      <c r="U97" t="s">
        <v>577</v>
      </c>
      <c r="V97" t="s">
        <v>735</v>
      </c>
    </row>
    <row r="98" spans="1:22" x14ac:dyDescent="0.25">
      <c r="A98" s="17" t="s">
        <v>29</v>
      </c>
      <c r="B98" s="17" t="s">
        <v>93</v>
      </c>
      <c r="C98" s="17" t="s">
        <v>135</v>
      </c>
      <c r="D98" s="17" t="s">
        <v>112</v>
      </c>
      <c r="E98" s="24">
        <f>IF(U98="SC",SUMIFS(SC!F:F,SC!A:A,MAIN!D98,SC!B:B,MAIN!A98),SUMIFS(Allocations!$H:$H,Allocations!$A:$A,MAIN!$A98,Allocations!$B:$B,MAIN!$D98))</f>
        <v>4.3215000000000003</v>
      </c>
      <c r="F98" s="24">
        <f>IF(U98="SC",SUMIFS(SC!J:J,SC!A:A,MAIN!D98,SC!B:B,MAIN!A98),SUMIFS(Allocations!M:M,Allocations!A:A,MAIN!A98,Allocations!B:B,MAIN!D98))</f>
        <v>0</v>
      </c>
      <c r="G98" s="24">
        <f t="shared" si="25"/>
        <v>4.3215000000000003</v>
      </c>
      <c r="H98" s="24">
        <f>IFERROR(VLOOKUP(S98,Swaps_wk!$A$2:$AP$151,HLOOKUP(MAIN!D98,Swaps_wk!$B$2:$AP$151,150,FALSE),FALSE),0)</f>
        <v>0</v>
      </c>
      <c r="I98" s="24">
        <f>SUMIFS(PASTE_DQS_TRACKER!$D:$D,PASTE_DQS_TRACKER!$C:$C,MAIN!$A98,PASTE_DQS_TRACKER!$B:$B,MAIN!$D98)-SUMIFS(PASTE_DQS_TRACKER!$D:$D,PASTE_DQS_TRACKER!$C:$C,MAIN!$A98,PASTE_DQS_TRACKER!$E:$E,MAIN!$D98)</f>
        <v>0</v>
      </c>
      <c r="J98" s="25">
        <f t="shared" si="26"/>
        <v>4.3215000000000003</v>
      </c>
      <c r="K98" s="24">
        <f>IFERROR(IF(V98="Flex",0,IF(D98=$D$30,VLOOKUP(A98,MMO_o10M_lease!$A$1:$F$51,5,FALSE),IF(D98=$D$26,VLOOKUP(D98,LANDINGS!$A$3:$BR$40,HLOOKUP(A98,LANDINGS!$B$1:$CF$42,42,FALSE),FALSE)-IFERROR(VLOOKUP(A98,MMO_o10M_lease!$A$1:$F$38,5,FALSE),0),VLOOKUP(D98,LANDINGS!$A$3:$CF$40,HLOOKUP(A98,LANDINGS!$B$1:$CF$42,42,FALSE),FALSE)))),0)</f>
        <v>0</v>
      </c>
      <c r="L98" s="24">
        <f>SUMIFS(PASTE_FLEX_TRACKER!$D:$D,PASTE_FLEX_TRACKER!$E:$E,MAIN!$A98,PASTE_FLEX_TRACKER!$B:$B,MAIN!$D98)</f>
        <v>0</v>
      </c>
      <c r="M98" s="35" t="s">
        <v>133</v>
      </c>
      <c r="N98" s="46" t="s">
        <v>563</v>
      </c>
      <c r="O98" s="46">
        <f>SUMIFS(MAN_ADJ!$L:$L,MAN_ADJ!$K:$K,MAIN!$D98,MAN_ADJ!$J:$J,MAIN!$S98)</f>
        <v>0</v>
      </c>
      <c r="P98" s="25">
        <f t="shared" si="27"/>
        <v>0</v>
      </c>
      <c r="Q98" s="28">
        <f t="shared" si="17"/>
        <v>0</v>
      </c>
      <c r="R98" s="38">
        <f t="shared" si="28"/>
        <v>4.3215000000000003</v>
      </c>
      <c r="S98" s="17" t="s">
        <v>29</v>
      </c>
      <c r="U98" t="s">
        <v>577</v>
      </c>
      <c r="V98" t="s">
        <v>735</v>
      </c>
    </row>
    <row r="99" spans="1:22" x14ac:dyDescent="0.25">
      <c r="A99" s="17" t="s">
        <v>29</v>
      </c>
      <c r="B99" s="17" t="s">
        <v>93</v>
      </c>
      <c r="C99" s="17" t="s">
        <v>135</v>
      </c>
      <c r="D99" s="17" t="s">
        <v>113</v>
      </c>
      <c r="E99" s="24">
        <f>IF(U99="SC",SUMIFS(SC!F:F,SC!A:A,MAIN!D99,SC!B:B,MAIN!A99),SUMIFS(Allocations!$H:$H,Allocations!$A:$A,MAIN!$A99,Allocations!$B:$B,MAIN!$D99))</f>
        <v>41.196899999999999</v>
      </c>
      <c r="F99" s="24">
        <f>IF(U99="SC",SUMIFS(SC!J:J,SC!A:A,MAIN!D99,SC!B:B,MAIN!A99),SUMIFS(Allocations!M:M,Allocations!A:A,MAIN!A99,Allocations!B:B,MAIN!D99))</f>
        <v>0</v>
      </c>
      <c r="G99" s="24">
        <f t="shared" si="25"/>
        <v>41.196899999999999</v>
      </c>
      <c r="H99" s="24">
        <f>IFERROR(VLOOKUP(S99,Swaps_wk!$A$2:$AP$151,HLOOKUP(MAIN!D99,Swaps_wk!$B$2:$AP$151,150,FALSE),FALSE),0)</f>
        <v>0</v>
      </c>
      <c r="I99" s="24">
        <f>SUMIFS(PASTE_DQS_TRACKER!$D:$D,PASTE_DQS_TRACKER!$C:$C,MAIN!$A99,PASTE_DQS_TRACKER!$B:$B,MAIN!$D99)-SUMIFS(PASTE_DQS_TRACKER!$D:$D,PASTE_DQS_TRACKER!$C:$C,MAIN!$A99,PASTE_DQS_TRACKER!$E:$E,MAIN!$D99)</f>
        <v>0</v>
      </c>
      <c r="J99" s="25">
        <f t="shared" si="26"/>
        <v>41.196899999999999</v>
      </c>
      <c r="K99" s="24">
        <f>IFERROR(IF(V99="Flex",0,IF(D99=$D$30,VLOOKUP(A99,MMO_o10M_lease!$A$1:$F$51,5,FALSE),IF(D99=$D$26,VLOOKUP(D99,LANDINGS!$A$3:$BR$40,HLOOKUP(A99,LANDINGS!$B$1:$CF$42,42,FALSE),FALSE)-IFERROR(VLOOKUP(A99,MMO_o10M_lease!$A$1:$F$38,5,FALSE),0),VLOOKUP(D99,LANDINGS!$A$3:$CF$40,HLOOKUP(A99,LANDINGS!$B$1:$CF$42,42,FALSE),FALSE)))),0)</f>
        <v>0</v>
      </c>
      <c r="L99" s="24">
        <f>SUMIFS(PASTE_FLEX_TRACKER!$D:$D,PASTE_FLEX_TRACKER!$E:$E,MAIN!$A99,PASTE_FLEX_TRACKER!$B:$B,MAIN!$D99)</f>
        <v>0</v>
      </c>
      <c r="M99" s="35" t="s">
        <v>133</v>
      </c>
      <c r="N99" s="46" t="s">
        <v>563</v>
      </c>
      <c r="O99" s="46">
        <f>SUMIFS(MAN_ADJ!$L:$L,MAN_ADJ!$K:$K,MAIN!$D99,MAN_ADJ!$J:$J,MAIN!$S99)</f>
        <v>0</v>
      </c>
      <c r="P99" s="25">
        <f t="shared" si="27"/>
        <v>0</v>
      </c>
      <c r="Q99" s="28">
        <f t="shared" si="17"/>
        <v>0</v>
      </c>
      <c r="R99" s="38">
        <f t="shared" si="28"/>
        <v>41.196899999999999</v>
      </c>
      <c r="S99" s="17" t="s">
        <v>29</v>
      </c>
      <c r="U99" t="s">
        <v>577</v>
      </c>
      <c r="V99" t="s">
        <v>735</v>
      </c>
    </row>
    <row r="100" spans="1:22" x14ac:dyDescent="0.25">
      <c r="A100" s="17" t="s">
        <v>29</v>
      </c>
      <c r="B100" s="17" t="s">
        <v>93</v>
      </c>
      <c r="C100" s="17" t="s">
        <v>135</v>
      </c>
      <c r="D100" s="17" t="s">
        <v>114</v>
      </c>
      <c r="E100" s="24">
        <f>IF(U100="SC",SUMIFS(SC!F:F,SC!A:A,MAIN!D100,SC!B:B,MAIN!A100),SUMIFS(Allocations!$H:$H,Allocations!$A:$A,MAIN!$A100,Allocations!$B:$B,MAIN!$D100))</f>
        <v>0</v>
      </c>
      <c r="F100" s="24">
        <f>IF(U100="SC",SUMIFS(SC!J:J,SC!A:A,MAIN!D100,SC!B:B,MAIN!A100),SUMIFS(Allocations!M:M,Allocations!A:A,MAIN!A100,Allocations!B:B,MAIN!D100))</f>
        <v>0</v>
      </c>
      <c r="G100" s="24">
        <f t="shared" si="25"/>
        <v>0</v>
      </c>
      <c r="H100" s="24">
        <f>IFERROR(VLOOKUP(S100,Swaps_wk!$A$2:$AP$151,HLOOKUP(MAIN!D100,Swaps_wk!$B$2:$AP$151,150,FALSE),FALSE),0)</f>
        <v>0</v>
      </c>
      <c r="I100" s="24">
        <f>SUMIFS(PASTE_DQS_TRACKER!$D:$D,PASTE_DQS_TRACKER!$C:$C,MAIN!$A100,PASTE_DQS_TRACKER!$B:$B,MAIN!$D100)-SUMIFS(PASTE_DQS_TRACKER!$D:$D,PASTE_DQS_TRACKER!$C:$C,MAIN!$A100,PASTE_DQS_TRACKER!$E:$E,MAIN!$D100)</f>
        <v>0</v>
      </c>
      <c r="J100" s="25">
        <f t="shared" si="26"/>
        <v>0</v>
      </c>
      <c r="K100" s="24">
        <f>IFERROR(IF(V100="Flex",0,IF(D100=$D$30,VLOOKUP(A100,MMO_o10M_lease!$A$1:$F$51,5,FALSE),IF(D100=$D$26,VLOOKUP(D100,LANDINGS!$A$3:$BR$40,HLOOKUP(A100,LANDINGS!$B$1:$CF$42,42,FALSE),FALSE)-IFERROR(VLOOKUP(A100,MMO_o10M_lease!$A$1:$F$38,5,FALSE),0),VLOOKUP(D100,LANDINGS!$A$3:$CF$40,HLOOKUP(A100,LANDINGS!$B$1:$CF$42,42,FALSE),FALSE)))),0)</f>
        <v>0</v>
      </c>
      <c r="L100" s="24">
        <f>SUMIFS(PASTE_FLEX_TRACKER!$D:$D,PASTE_FLEX_TRACKER!$E:$E,MAIN!$A100,PASTE_FLEX_TRACKER!$B:$B,MAIN!$D100)</f>
        <v>0</v>
      </c>
      <c r="M100" s="35" t="s">
        <v>133</v>
      </c>
      <c r="N100" s="46" t="s">
        <v>563</v>
      </c>
      <c r="O100" s="46">
        <f>SUMIFS(MAN_ADJ!$L:$L,MAN_ADJ!$K:$K,MAIN!$D100,MAN_ADJ!$J:$J,MAIN!$S100)</f>
        <v>0</v>
      </c>
      <c r="P100" s="25">
        <f t="shared" si="27"/>
        <v>0</v>
      </c>
      <c r="Q100" s="28" t="str">
        <f t="shared" si="17"/>
        <v>n/a</v>
      </c>
      <c r="R100" s="38">
        <f t="shared" si="28"/>
        <v>0</v>
      </c>
      <c r="S100" s="17" t="s">
        <v>29</v>
      </c>
      <c r="U100" t="s">
        <v>577</v>
      </c>
      <c r="V100" t="s">
        <v>735</v>
      </c>
    </row>
    <row r="101" spans="1:22" x14ac:dyDescent="0.25">
      <c r="A101" s="17" t="s">
        <v>29</v>
      </c>
      <c r="B101" s="17" t="s">
        <v>93</v>
      </c>
      <c r="C101" s="17" t="s">
        <v>135</v>
      </c>
      <c r="D101" s="17" t="s">
        <v>115</v>
      </c>
      <c r="E101" s="24">
        <f>IF(U101="SC",SUMIFS(SC!F:F,SC!A:A,MAIN!D101,SC!B:B,MAIN!A101),SUMIFS(Allocations!$H:$H,Allocations!$A:$A,MAIN!$A101,Allocations!$B:$B,MAIN!$D101))</f>
        <v>14.371499999999999</v>
      </c>
      <c r="F101" s="24">
        <f>IF(U101="SC",SUMIFS(SC!J:J,SC!A:A,MAIN!D101,SC!B:B,MAIN!A101),SUMIFS(Allocations!M:M,Allocations!A:A,MAIN!A101,Allocations!B:B,MAIN!D101))</f>
        <v>0</v>
      </c>
      <c r="G101" s="24">
        <f t="shared" si="25"/>
        <v>14.371499999999999</v>
      </c>
      <c r="H101" s="24">
        <f>IFERROR(VLOOKUP(S101,Swaps_wk!$A$2:$AP$151,HLOOKUP(MAIN!D101,Swaps_wk!$B$2:$AP$151,150,FALSE),FALSE),0)</f>
        <v>0</v>
      </c>
      <c r="I101" s="24">
        <f>SUMIFS(PASTE_DQS_TRACKER!$D:$D,PASTE_DQS_TRACKER!$C:$C,MAIN!$A101,PASTE_DQS_TRACKER!$B:$B,MAIN!$D101)-SUMIFS(PASTE_DQS_TRACKER!$D:$D,PASTE_DQS_TRACKER!$C:$C,MAIN!$A101,PASTE_DQS_TRACKER!$E:$E,MAIN!$D101)</f>
        <v>0</v>
      </c>
      <c r="J101" s="25">
        <f t="shared" si="26"/>
        <v>14.371499999999999</v>
      </c>
      <c r="K101" s="24">
        <f>IFERROR(IF(V101="Flex",0,IF(D101=$D$30,VLOOKUP(A101,MMO_o10M_lease!$A$1:$F$51,5,FALSE),IF(D101=$D$26,VLOOKUP(D101,LANDINGS!$A$3:$BR$40,HLOOKUP(A101,LANDINGS!$B$1:$CF$42,42,FALSE),FALSE)-IFERROR(VLOOKUP(A101,MMO_o10M_lease!$A$1:$F$38,5,FALSE),0),VLOOKUP(D101,LANDINGS!$A$3:$CF$40,HLOOKUP(A101,LANDINGS!$B$1:$CF$42,42,FALSE),FALSE)))),0)</f>
        <v>0</v>
      </c>
      <c r="L101" s="24">
        <f>SUMIFS(PASTE_FLEX_TRACKER!$D:$D,PASTE_FLEX_TRACKER!$E:$E,MAIN!$A101,PASTE_FLEX_TRACKER!$B:$B,MAIN!$D101)</f>
        <v>0</v>
      </c>
      <c r="M101" s="35" t="s">
        <v>133</v>
      </c>
      <c r="N101" s="46" t="s">
        <v>563</v>
      </c>
      <c r="O101" s="46">
        <f>SUMIFS(MAN_ADJ!$L:$L,MAN_ADJ!$K:$K,MAIN!$D101,MAN_ADJ!$J:$J,MAIN!$S101)</f>
        <v>0</v>
      </c>
      <c r="P101" s="25">
        <f t="shared" si="27"/>
        <v>0</v>
      </c>
      <c r="Q101" s="28">
        <f t="shared" si="17"/>
        <v>0</v>
      </c>
      <c r="R101" s="38">
        <f t="shared" si="28"/>
        <v>14.371499999999999</v>
      </c>
      <c r="S101" s="17" t="s">
        <v>29</v>
      </c>
      <c r="U101" t="s">
        <v>577</v>
      </c>
      <c r="V101" t="s">
        <v>735</v>
      </c>
    </row>
    <row r="102" spans="1:22" x14ac:dyDescent="0.25">
      <c r="A102" s="17" t="s">
        <v>29</v>
      </c>
      <c r="B102" s="17" t="s">
        <v>93</v>
      </c>
      <c r="C102" s="17" t="s">
        <v>135</v>
      </c>
      <c r="D102" s="17" t="s">
        <v>116</v>
      </c>
      <c r="E102" s="24">
        <f>IF(U102="SC",SUMIFS(SC!F:F,SC!A:A,MAIN!D102,SC!B:B,MAIN!A102),SUMIFS(Allocations!$H:$H,Allocations!$A:$A,MAIN!$A102,Allocations!$B:$B,MAIN!$D102))</f>
        <v>26.625899999999998</v>
      </c>
      <c r="F102" s="24">
        <f>IF(U102="SC",SUMIFS(SC!J:J,SC!A:A,MAIN!D102,SC!B:B,MAIN!A102),SUMIFS(Allocations!M:M,Allocations!A:A,MAIN!A102,Allocations!B:B,MAIN!D102))</f>
        <v>0</v>
      </c>
      <c r="G102" s="24">
        <f t="shared" si="25"/>
        <v>26.625899999999998</v>
      </c>
      <c r="H102" s="24">
        <f>IFERROR(VLOOKUP(S102,Swaps_wk!$A$2:$AP$151,HLOOKUP(MAIN!D102,Swaps_wk!$B$2:$AP$151,150,FALSE),FALSE),0)</f>
        <v>0</v>
      </c>
      <c r="I102" s="24">
        <f>SUMIFS(PASTE_DQS_TRACKER!$D:$D,PASTE_DQS_TRACKER!$C:$C,MAIN!$A102,PASTE_DQS_TRACKER!$B:$B,MAIN!$D102)-SUMIFS(PASTE_DQS_TRACKER!$D:$D,PASTE_DQS_TRACKER!$C:$C,MAIN!$A102,PASTE_DQS_TRACKER!$E:$E,MAIN!$D102)</f>
        <v>0</v>
      </c>
      <c r="J102" s="25">
        <f t="shared" si="26"/>
        <v>26.625899999999998</v>
      </c>
      <c r="K102" s="24">
        <f>IFERROR(IF(V102="Flex",0,IF(D102=$D$30,VLOOKUP(A102,MMO_o10M_lease!$A$1:$F$51,5,FALSE),IF(D102=$D$26,VLOOKUP(D102,LANDINGS!$A$3:$BR$40,HLOOKUP(A102,LANDINGS!$B$1:$CF$42,42,FALSE),FALSE)-IFERROR(VLOOKUP(A102,MMO_o10M_lease!$A$1:$F$38,5,FALSE),0),VLOOKUP(D102,LANDINGS!$A$3:$CF$40,HLOOKUP(A102,LANDINGS!$B$1:$CF$42,42,FALSE),FALSE)))),0)</f>
        <v>0</v>
      </c>
      <c r="L102" s="24">
        <f>SUMIFS(PASTE_FLEX_TRACKER!$D:$D,PASTE_FLEX_TRACKER!$E:$E,MAIN!$A102,PASTE_FLEX_TRACKER!$B:$B,MAIN!$D102)</f>
        <v>0</v>
      </c>
      <c r="M102" s="35" t="s">
        <v>133</v>
      </c>
      <c r="N102" s="46" t="s">
        <v>563</v>
      </c>
      <c r="O102" s="46">
        <f>SUMIFS(MAN_ADJ!$L:$L,MAN_ADJ!$K:$K,MAIN!$D102,MAN_ADJ!$J:$J,MAIN!$S102)</f>
        <v>0</v>
      </c>
      <c r="P102" s="25">
        <f t="shared" si="27"/>
        <v>0</v>
      </c>
      <c r="Q102" s="28">
        <f t="shared" si="17"/>
        <v>0</v>
      </c>
      <c r="R102" s="38">
        <f t="shared" si="28"/>
        <v>26.625899999999998</v>
      </c>
      <c r="S102" s="17" t="s">
        <v>29</v>
      </c>
      <c r="U102" t="s">
        <v>577</v>
      </c>
      <c r="V102" t="s">
        <v>735</v>
      </c>
    </row>
    <row r="103" spans="1:22" x14ac:dyDescent="0.25">
      <c r="A103" s="17" t="s">
        <v>29</v>
      </c>
      <c r="B103" s="17" t="s">
        <v>93</v>
      </c>
      <c r="C103" s="17" t="s">
        <v>135</v>
      </c>
      <c r="D103" s="17" t="s">
        <v>117</v>
      </c>
      <c r="E103" s="24">
        <f>IF(U103="SC",SUMIFS(SC!F:F,SC!A:A,MAIN!D103,SC!B:B,MAIN!A103),SUMIFS(Allocations!$H:$H,Allocations!$A:$A,MAIN!$A103,Allocations!$B:$B,MAIN!$D103))</f>
        <v>0.39689999999999998</v>
      </c>
      <c r="F103" s="24">
        <f>IF(U103="SC",SUMIFS(SC!J:J,SC!A:A,MAIN!D103,SC!B:B,MAIN!A103),SUMIFS(Allocations!M:M,Allocations!A:A,MAIN!A103,Allocations!B:B,MAIN!D103))</f>
        <v>0</v>
      </c>
      <c r="G103" s="24">
        <f t="shared" si="25"/>
        <v>0.39689999999999998</v>
      </c>
      <c r="H103" s="24">
        <f>IFERROR(VLOOKUP(S103,Swaps_wk!$A$2:$AP$151,HLOOKUP(MAIN!D103,Swaps_wk!$B$2:$AP$151,150,FALSE),FALSE),0)</f>
        <v>0</v>
      </c>
      <c r="I103" s="24">
        <f>SUMIFS(PASTE_DQS_TRACKER!$D:$D,PASTE_DQS_TRACKER!$C:$C,MAIN!$A103,PASTE_DQS_TRACKER!$B:$B,MAIN!$D103)-SUMIFS(PASTE_DQS_TRACKER!$D:$D,PASTE_DQS_TRACKER!$C:$C,MAIN!$A103,PASTE_DQS_TRACKER!$E:$E,MAIN!$D103)</f>
        <v>0</v>
      </c>
      <c r="J103" s="25">
        <f t="shared" si="26"/>
        <v>0.39689999999999998</v>
      </c>
      <c r="K103" s="24">
        <f>IFERROR(IF(V103="Flex",0,IF(D103=$D$30,VLOOKUP(A103,MMO_o10M_lease!$A$1:$F$51,5,FALSE),IF(D103=$D$26,VLOOKUP(D103,LANDINGS!$A$3:$BR$40,HLOOKUP(A103,LANDINGS!$B$1:$CF$42,42,FALSE),FALSE)-IFERROR(VLOOKUP(A103,MMO_o10M_lease!$A$1:$F$38,5,FALSE),0),VLOOKUP(D103,LANDINGS!$A$3:$CF$40,HLOOKUP(A103,LANDINGS!$B$1:$CF$42,42,FALSE),FALSE)))),0)</f>
        <v>0</v>
      </c>
      <c r="L103" s="24">
        <f>SUMIFS(PASTE_FLEX_TRACKER!$D:$D,PASTE_FLEX_TRACKER!$E:$E,MAIN!$A103,PASTE_FLEX_TRACKER!$B:$B,MAIN!$D103)</f>
        <v>0</v>
      </c>
      <c r="M103" s="35" t="s">
        <v>133</v>
      </c>
      <c r="N103" s="46" t="s">
        <v>563</v>
      </c>
      <c r="O103" s="46">
        <f>SUMIFS(MAN_ADJ!$L:$L,MAN_ADJ!$K:$K,MAIN!$D103,MAN_ADJ!$J:$J,MAIN!$S103)</f>
        <v>0</v>
      </c>
      <c r="P103" s="25">
        <f t="shared" si="27"/>
        <v>0</v>
      </c>
      <c r="Q103" s="28">
        <f t="shared" si="17"/>
        <v>0</v>
      </c>
      <c r="R103" s="38">
        <f t="shared" si="28"/>
        <v>0.39689999999999998</v>
      </c>
      <c r="S103" s="17" t="s">
        <v>29</v>
      </c>
      <c r="U103" t="s">
        <v>577</v>
      </c>
      <c r="V103" t="s">
        <v>735</v>
      </c>
    </row>
    <row r="104" spans="1:22" x14ac:dyDescent="0.25">
      <c r="A104" s="17" t="s">
        <v>29</v>
      </c>
      <c r="B104" s="17" t="s">
        <v>93</v>
      </c>
      <c r="C104" s="17" t="s">
        <v>135</v>
      </c>
      <c r="D104" s="17" t="s">
        <v>118</v>
      </c>
      <c r="E104" s="24">
        <f>IF(U104="SC",SUMIFS(SC!F:F,SC!A:A,MAIN!D104,SC!B:B,MAIN!A104),SUMIFS(Allocations!$H:$H,Allocations!$A:$A,MAIN!$A104,Allocations!$B:$B,MAIN!$D104))</f>
        <v>6.8696999999999999</v>
      </c>
      <c r="F104" s="24">
        <f>IF(U104="SC",SUMIFS(SC!J:J,SC!A:A,MAIN!D104,SC!B:B,MAIN!A104),SUMIFS(Allocations!M:M,Allocations!A:A,MAIN!A104,Allocations!B:B,MAIN!D104))</f>
        <v>0</v>
      </c>
      <c r="G104" s="24">
        <f t="shared" si="25"/>
        <v>6.8696999999999999</v>
      </c>
      <c r="H104" s="24">
        <f>IFERROR(VLOOKUP(S104,Swaps_wk!$A$2:$AP$151,HLOOKUP(MAIN!D104,Swaps_wk!$B$2:$AP$151,150,FALSE),FALSE),0)</f>
        <v>0</v>
      </c>
      <c r="I104" s="24">
        <f>SUMIFS(PASTE_DQS_TRACKER!$D:$D,PASTE_DQS_TRACKER!$C:$C,MAIN!$A104,PASTE_DQS_TRACKER!$B:$B,MAIN!$D104)-SUMIFS(PASTE_DQS_TRACKER!$D:$D,PASTE_DQS_TRACKER!$C:$C,MAIN!$A104,PASTE_DQS_TRACKER!$E:$E,MAIN!$D104)</f>
        <v>0</v>
      </c>
      <c r="J104" s="25">
        <f t="shared" si="26"/>
        <v>6.8696999999999999</v>
      </c>
      <c r="K104" s="24">
        <f>IFERROR(IF(V104="Flex",0,IF(D104=$D$30,VLOOKUP(A104,MMO_o10M_lease!$A$1:$F$51,5,FALSE),IF(D104=$D$26,VLOOKUP(D104,LANDINGS!$A$3:$BR$40,HLOOKUP(A104,LANDINGS!$B$1:$CF$42,42,FALSE),FALSE)-IFERROR(VLOOKUP(A104,MMO_o10M_lease!$A$1:$F$38,5,FALSE),0),VLOOKUP(D104,LANDINGS!$A$3:$CF$40,HLOOKUP(A104,LANDINGS!$B$1:$CF$42,42,FALSE),FALSE)))),0)</f>
        <v>0</v>
      </c>
      <c r="L104" s="24">
        <f>SUMIFS(PASTE_FLEX_TRACKER!$D:$D,PASTE_FLEX_TRACKER!$E:$E,MAIN!$A104,PASTE_FLEX_TRACKER!$B:$B,MAIN!$D104)</f>
        <v>0</v>
      </c>
      <c r="M104" s="35" t="s">
        <v>133</v>
      </c>
      <c r="N104" s="46" t="s">
        <v>563</v>
      </c>
      <c r="O104" s="46">
        <f>SUMIFS(MAN_ADJ!$L:$L,MAN_ADJ!$K:$K,MAIN!$D104,MAN_ADJ!$J:$J,MAIN!$S104)</f>
        <v>0</v>
      </c>
      <c r="P104" s="25">
        <f t="shared" si="27"/>
        <v>0</v>
      </c>
      <c r="Q104" s="28">
        <f t="shared" si="17"/>
        <v>0</v>
      </c>
      <c r="R104" s="38">
        <f t="shared" si="28"/>
        <v>6.8696999999999999</v>
      </c>
      <c r="S104" s="17" t="s">
        <v>29</v>
      </c>
      <c r="U104" t="s">
        <v>577</v>
      </c>
      <c r="V104" t="s">
        <v>735</v>
      </c>
    </row>
    <row r="105" spans="1:22" x14ac:dyDescent="0.25">
      <c r="A105" s="17" t="s">
        <v>29</v>
      </c>
      <c r="B105" s="17" t="s">
        <v>93</v>
      </c>
      <c r="C105" s="17" t="s">
        <v>135</v>
      </c>
      <c r="D105" s="17" t="s">
        <v>119</v>
      </c>
      <c r="E105" s="24">
        <f>IF(U105="SC",SUMIFS(SC!F:F,SC!A:A,MAIN!D105,SC!B:B,MAIN!A105),SUMIFS(Allocations!$H:$H,Allocations!$A:$A,MAIN!$A105,Allocations!$B:$B,MAIN!$D105))</f>
        <v>0</v>
      </c>
      <c r="F105" s="24">
        <f>IF(U105="SC",SUMIFS(SC!J:J,SC!A:A,MAIN!D105,SC!B:B,MAIN!A105),SUMIFS(Allocations!M:M,Allocations!A:A,MAIN!A105,Allocations!B:B,MAIN!D105))</f>
        <v>0</v>
      </c>
      <c r="G105" s="24">
        <f t="shared" si="25"/>
        <v>0</v>
      </c>
      <c r="H105" s="24">
        <f>IFERROR(VLOOKUP(S105,Swaps_wk!$A$2:$AP$151,HLOOKUP(MAIN!D105,Swaps_wk!$B$2:$AP$151,150,FALSE),FALSE),0)</f>
        <v>0</v>
      </c>
      <c r="I105" s="24">
        <f>SUMIFS(PASTE_DQS_TRACKER!$D:$D,PASTE_DQS_TRACKER!$C:$C,MAIN!$A105,PASTE_DQS_TRACKER!$B:$B,MAIN!$D105)-SUMIFS(PASTE_DQS_TRACKER!$D:$D,PASTE_DQS_TRACKER!$C:$C,MAIN!$A105,PASTE_DQS_TRACKER!$E:$E,MAIN!$D105)</f>
        <v>0</v>
      </c>
      <c r="J105" s="25">
        <f t="shared" si="26"/>
        <v>0</v>
      </c>
      <c r="K105" s="24">
        <f>IFERROR(IF(V105="Flex",0,IF(D105=$D$30,VLOOKUP(A105,MMO_o10M_lease!$A$1:$F$51,5,FALSE),IF(D105=$D$26,VLOOKUP(D105,LANDINGS!$A$3:$BR$40,HLOOKUP(A105,LANDINGS!$B$1:$CF$42,42,FALSE),FALSE)-IFERROR(VLOOKUP(A105,MMO_o10M_lease!$A$1:$F$38,5,FALSE),0),VLOOKUP(D105,LANDINGS!$A$3:$CF$40,HLOOKUP(A105,LANDINGS!$B$1:$CF$42,42,FALSE),FALSE)))),0)</f>
        <v>0</v>
      </c>
      <c r="L105" s="24">
        <f>SUMIFS(PASTE_FLEX_TRACKER!$D:$D,PASTE_FLEX_TRACKER!$E:$E,MAIN!$A105,PASTE_FLEX_TRACKER!$B:$B,MAIN!$D105)</f>
        <v>0</v>
      </c>
      <c r="M105" s="35" t="s">
        <v>133</v>
      </c>
      <c r="N105" s="46" t="s">
        <v>563</v>
      </c>
      <c r="O105" s="46">
        <f>SUMIFS(MAN_ADJ!$L:$L,MAN_ADJ!$K:$K,MAIN!$D105,MAN_ADJ!$J:$J,MAIN!$S105)</f>
        <v>0</v>
      </c>
      <c r="P105" s="25">
        <f t="shared" si="27"/>
        <v>0</v>
      </c>
      <c r="Q105" s="28" t="str">
        <f t="shared" si="17"/>
        <v>n/a</v>
      </c>
      <c r="R105" s="38">
        <f t="shared" si="28"/>
        <v>0</v>
      </c>
      <c r="S105" s="17" t="s">
        <v>29</v>
      </c>
      <c r="U105" t="s">
        <v>577</v>
      </c>
      <c r="V105" t="s">
        <v>735</v>
      </c>
    </row>
    <row r="106" spans="1:22" x14ac:dyDescent="0.25">
      <c r="A106" s="17" t="s">
        <v>29</v>
      </c>
      <c r="B106" s="17" t="s">
        <v>93</v>
      </c>
      <c r="C106" s="17" t="s">
        <v>135</v>
      </c>
      <c r="D106" s="17" t="s">
        <v>120</v>
      </c>
      <c r="E106" s="24">
        <f>IF(U106="SC",SUMIFS(SC!F:F,SC!A:A,MAIN!D106,SC!B:B,MAIN!A106),SUMIFS(Allocations!$H:$H,Allocations!$A:$A,MAIN!$A106,Allocations!$B:$B,MAIN!$D106))</f>
        <v>0.48</v>
      </c>
      <c r="F106" s="24">
        <f>IF(U106="SC",SUMIFS(SC!J:J,SC!A:A,MAIN!D106,SC!B:B,MAIN!A106),SUMIFS(Allocations!M:M,Allocations!A:A,MAIN!A106,Allocations!B:B,MAIN!D106))</f>
        <v>0</v>
      </c>
      <c r="G106" s="24">
        <f t="shared" si="25"/>
        <v>0.48</v>
      </c>
      <c r="H106" s="24">
        <f>IFERROR(VLOOKUP(S106,Swaps_wk!$A$2:$AP$151,HLOOKUP(MAIN!D106,Swaps_wk!$B$2:$AP$151,150,FALSE),FALSE),0)</f>
        <v>0</v>
      </c>
      <c r="I106" s="24">
        <f>SUMIFS(PASTE_DQS_TRACKER!$D:$D,PASTE_DQS_TRACKER!$C:$C,MAIN!$A106,PASTE_DQS_TRACKER!$B:$B,MAIN!$D106)-SUMIFS(PASTE_DQS_TRACKER!$D:$D,PASTE_DQS_TRACKER!$C:$C,MAIN!$A106,PASTE_DQS_TRACKER!$E:$E,MAIN!$D106)</f>
        <v>0</v>
      </c>
      <c r="J106" s="25">
        <f t="shared" si="26"/>
        <v>0.48</v>
      </c>
      <c r="K106" s="24">
        <f>IFERROR(IF(V106="Flex",0,IF(D106=$D$30,VLOOKUP(A106,MMO_o10M_lease!$A$1:$F$51,5,FALSE),IF(D106=$D$26,VLOOKUP(D106,LANDINGS!$A$3:$BR$40,HLOOKUP(A106,LANDINGS!$B$1:$CF$42,42,FALSE),FALSE)-IFERROR(VLOOKUP(A106,MMO_o10M_lease!$A$1:$F$38,5,FALSE),0),VLOOKUP(D106,LANDINGS!$A$3:$CF$40,HLOOKUP(A106,LANDINGS!$B$1:$CF$42,42,FALSE),FALSE)))),0)</f>
        <v>0</v>
      </c>
      <c r="L106" s="24">
        <f>SUMIFS(PASTE_FLEX_TRACKER!$D:$D,PASTE_FLEX_TRACKER!$E:$E,MAIN!$A106,PASTE_FLEX_TRACKER!$B:$B,MAIN!$D106)</f>
        <v>0</v>
      </c>
      <c r="M106" s="35" t="s">
        <v>133</v>
      </c>
      <c r="N106" s="46" t="s">
        <v>563</v>
      </c>
      <c r="O106" s="46">
        <f>SUMIFS(MAN_ADJ!$L:$L,MAN_ADJ!$K:$K,MAIN!$D106,MAN_ADJ!$J:$J,MAIN!$S106)</f>
        <v>0</v>
      </c>
      <c r="P106" s="25">
        <f t="shared" si="27"/>
        <v>0</v>
      </c>
      <c r="Q106" s="28">
        <f t="shared" si="17"/>
        <v>0</v>
      </c>
      <c r="R106" s="38">
        <f t="shared" si="28"/>
        <v>0.48</v>
      </c>
      <c r="S106" s="17" t="s">
        <v>29</v>
      </c>
      <c r="U106" t="s">
        <v>577</v>
      </c>
      <c r="V106" t="s">
        <v>735</v>
      </c>
    </row>
    <row r="107" spans="1:22" x14ac:dyDescent="0.25">
      <c r="A107" s="17" t="s">
        <v>29</v>
      </c>
      <c r="B107" s="17" t="s">
        <v>93</v>
      </c>
      <c r="C107" s="17" t="s">
        <v>135</v>
      </c>
      <c r="D107" s="17" t="s">
        <v>121</v>
      </c>
      <c r="E107" s="24">
        <f>IF(U107="SC",SUMIFS(SC!F:F,SC!A:A,MAIN!D107,SC!B:B,MAIN!A107),SUMIFS(Allocations!$H:$H,Allocations!$A:$A,MAIN!$A107,Allocations!$B:$B,MAIN!$D107))</f>
        <v>0</v>
      </c>
      <c r="F107" s="24">
        <f>IF(U107="SC",SUMIFS(SC!J:J,SC!A:A,MAIN!D107,SC!B:B,MAIN!A107),SUMIFS(Allocations!M:M,Allocations!A:A,MAIN!A107,Allocations!B:B,MAIN!D107))</f>
        <v>0</v>
      </c>
      <c r="G107" s="24">
        <f t="shared" si="25"/>
        <v>0</v>
      </c>
      <c r="H107" s="24">
        <f>IFERROR(VLOOKUP(S107,Swaps_wk!$A$2:$AP$151,HLOOKUP(MAIN!D107,Swaps_wk!$B$2:$AP$151,150,FALSE),FALSE),0)</f>
        <v>0</v>
      </c>
      <c r="I107" s="24">
        <f>SUMIFS(PASTE_DQS_TRACKER!$D:$D,PASTE_DQS_TRACKER!$C:$C,MAIN!$A107,PASTE_DQS_TRACKER!$B:$B,MAIN!$D107)-SUMIFS(PASTE_DQS_TRACKER!$D:$D,PASTE_DQS_TRACKER!$C:$C,MAIN!$A107,PASTE_DQS_TRACKER!$E:$E,MAIN!$D107)</f>
        <v>0</v>
      </c>
      <c r="J107" s="25">
        <f t="shared" si="26"/>
        <v>0</v>
      </c>
      <c r="K107" s="24">
        <f>IFERROR(IF(V107="Flex",0,IF(D107=$D$30,VLOOKUP(A107,MMO_o10M_lease!$A$1:$F$51,5,FALSE),IF(D107=$D$26,VLOOKUP(D107,LANDINGS!$A$3:$BR$40,HLOOKUP(A107,LANDINGS!$B$1:$CF$42,42,FALSE),FALSE)-IFERROR(VLOOKUP(A107,MMO_o10M_lease!$A$1:$F$38,5,FALSE),0),VLOOKUP(D107,LANDINGS!$A$3:$CF$40,HLOOKUP(A107,LANDINGS!$B$1:$CF$42,42,FALSE),FALSE)))),0)</f>
        <v>0</v>
      </c>
      <c r="L107" s="24">
        <f>SUMIFS(PASTE_FLEX_TRACKER!$D:$D,PASTE_FLEX_TRACKER!$E:$E,MAIN!$A107,PASTE_FLEX_TRACKER!$B:$B,MAIN!$D107)</f>
        <v>0</v>
      </c>
      <c r="M107" s="35" t="s">
        <v>133</v>
      </c>
      <c r="N107" s="46" t="s">
        <v>563</v>
      </c>
      <c r="O107" s="46">
        <f>SUMIFS(MAN_ADJ!$L:$L,MAN_ADJ!$K:$K,MAIN!$D107,MAN_ADJ!$J:$J,MAIN!$S107)</f>
        <v>0</v>
      </c>
      <c r="P107" s="25">
        <f t="shared" si="27"/>
        <v>0</v>
      </c>
      <c r="Q107" s="28" t="str">
        <f t="shared" si="17"/>
        <v>n/a</v>
      </c>
      <c r="R107" s="38">
        <f t="shared" si="28"/>
        <v>0</v>
      </c>
      <c r="S107" s="17" t="s">
        <v>29</v>
      </c>
      <c r="U107" t="s">
        <v>577</v>
      </c>
      <c r="V107" t="s">
        <v>735</v>
      </c>
    </row>
    <row r="108" spans="1:22" x14ac:dyDescent="0.25">
      <c r="A108" s="17" t="s">
        <v>29</v>
      </c>
      <c r="B108" s="17" t="s">
        <v>93</v>
      </c>
      <c r="C108" s="17" t="s">
        <v>135</v>
      </c>
      <c r="D108" s="17" t="s">
        <v>122</v>
      </c>
      <c r="E108" s="24">
        <f>IF(U108="SC",SUMIFS(SC!F:F,SC!A:A,MAIN!D108,SC!B:B,MAIN!A108),SUMIFS(Allocations!$H:$H,Allocations!$A:$A,MAIN!$A108,Allocations!$B:$B,MAIN!$D108))</f>
        <v>0</v>
      </c>
      <c r="F108" s="24">
        <f>IF(U108="SC",SUMIFS(SC!J:J,SC!A:A,MAIN!D108,SC!B:B,MAIN!A108),SUMIFS(Allocations!M:M,Allocations!A:A,MAIN!A108,Allocations!B:B,MAIN!D108))</f>
        <v>0</v>
      </c>
      <c r="G108" s="24">
        <f t="shared" si="25"/>
        <v>0</v>
      </c>
      <c r="H108" s="24">
        <f>IFERROR(VLOOKUP(S108,Swaps_wk!$A$2:$AP$151,HLOOKUP(MAIN!D108,Swaps_wk!$B$2:$AP$151,150,FALSE),FALSE),0)</f>
        <v>0</v>
      </c>
      <c r="I108" s="24">
        <f>SUMIFS(PASTE_DQS_TRACKER!$D:$D,PASTE_DQS_TRACKER!$C:$C,MAIN!$A108,PASTE_DQS_TRACKER!$B:$B,MAIN!$D108)-SUMIFS(PASTE_DQS_TRACKER!$D:$D,PASTE_DQS_TRACKER!$C:$C,MAIN!$A108,PASTE_DQS_TRACKER!$E:$E,MAIN!$D108)</f>
        <v>0</v>
      </c>
      <c r="J108" s="25">
        <f t="shared" si="26"/>
        <v>0</v>
      </c>
      <c r="K108" s="24">
        <f>IFERROR(IF(V108="Flex",0,IF(D108=$D$30,VLOOKUP(A108,MMO_o10M_lease!$A$1:$F$51,5,FALSE),IF(D108=$D$26,VLOOKUP(D108,LANDINGS!$A$3:$BR$40,HLOOKUP(A108,LANDINGS!$B$1:$CF$42,42,FALSE),FALSE)-IFERROR(VLOOKUP(A108,MMO_o10M_lease!$A$1:$F$38,5,FALSE),0),VLOOKUP(D108,LANDINGS!$A$3:$CF$40,HLOOKUP(A108,LANDINGS!$B$1:$CF$42,42,FALSE),FALSE)))),0)</f>
        <v>0</v>
      </c>
      <c r="L108" s="24">
        <f>SUMIFS(PASTE_FLEX_TRACKER!$D:$D,PASTE_FLEX_TRACKER!$E:$E,MAIN!$A108,PASTE_FLEX_TRACKER!$B:$B,MAIN!$D108)</f>
        <v>0</v>
      </c>
      <c r="M108" s="35" t="s">
        <v>133</v>
      </c>
      <c r="N108" s="46" t="s">
        <v>563</v>
      </c>
      <c r="O108" s="46">
        <f>SUMIFS(MAN_ADJ!$L:$L,MAN_ADJ!$K:$K,MAIN!$D108,MAN_ADJ!$J:$J,MAIN!$S108)</f>
        <v>0</v>
      </c>
      <c r="P108" s="25">
        <f t="shared" si="27"/>
        <v>0</v>
      </c>
      <c r="Q108" s="28" t="str">
        <f t="shared" si="17"/>
        <v>n/a</v>
      </c>
      <c r="R108" s="38">
        <f t="shared" si="28"/>
        <v>0</v>
      </c>
      <c r="S108" s="17" t="s">
        <v>29</v>
      </c>
      <c r="U108" t="s">
        <v>577</v>
      </c>
      <c r="V108" t="s">
        <v>735</v>
      </c>
    </row>
    <row r="109" spans="1:22" x14ac:dyDescent="0.25">
      <c r="A109" s="17" t="s">
        <v>29</v>
      </c>
      <c r="B109" s="17" t="s">
        <v>93</v>
      </c>
      <c r="C109" s="17" t="s">
        <v>135</v>
      </c>
      <c r="D109" s="17" t="s">
        <v>123</v>
      </c>
      <c r="E109" s="24">
        <f>IF(U109="SC",SUMIFS(SC!F:F,SC!A:A,MAIN!D109,SC!B:B,MAIN!A109),SUMIFS(Allocations!$H:$H,Allocations!$A:$A,MAIN!$A109,Allocations!$B:$B,MAIN!$D109))</f>
        <v>30.744900000000001</v>
      </c>
      <c r="F109" s="24">
        <f>IF(U109="SC",SUMIFS(SC!J:J,SC!A:A,MAIN!D109,SC!B:B,MAIN!A109),SUMIFS(Allocations!M:M,Allocations!A:A,MAIN!A109,Allocations!B:B,MAIN!D109))</f>
        <v>0</v>
      </c>
      <c r="G109" s="24">
        <f t="shared" si="25"/>
        <v>30.744900000000001</v>
      </c>
      <c r="H109" s="24">
        <f>IFERROR(VLOOKUP(S109,Swaps_wk!$A$2:$AP$151,HLOOKUP(MAIN!D109,Swaps_wk!$B$2:$AP$151,150,FALSE),FALSE),0)</f>
        <v>0</v>
      </c>
      <c r="I109" s="24">
        <f>SUMIFS(PASTE_DQS_TRACKER!$D:$D,PASTE_DQS_TRACKER!$C:$C,MAIN!$A109,PASTE_DQS_TRACKER!$B:$B,MAIN!$D109)-SUMIFS(PASTE_DQS_TRACKER!$D:$D,PASTE_DQS_TRACKER!$C:$C,MAIN!$A109,PASTE_DQS_TRACKER!$E:$E,MAIN!$D109)</f>
        <v>0</v>
      </c>
      <c r="J109" s="25">
        <f t="shared" si="26"/>
        <v>30.744900000000001</v>
      </c>
      <c r="K109" s="24">
        <f>IFERROR(IF(V109="Flex",0,IF(D109=$D$30,VLOOKUP(A109,MMO_o10M_lease!$A$1:$F$51,5,FALSE),IF(D109=$D$26,VLOOKUP(D109,LANDINGS!$A$3:$BR$40,HLOOKUP(A109,LANDINGS!$B$1:$CF$42,42,FALSE),FALSE)-IFERROR(VLOOKUP(A109,MMO_o10M_lease!$A$1:$F$38,5,FALSE),0),VLOOKUP(D109,LANDINGS!$A$3:$CF$40,HLOOKUP(A109,LANDINGS!$B$1:$CF$42,42,FALSE),FALSE)))),0)</f>
        <v>0</v>
      </c>
      <c r="L109" s="24">
        <f>SUMIFS(PASTE_FLEX_TRACKER!$D:$D,PASTE_FLEX_TRACKER!$E:$E,MAIN!$A109,PASTE_FLEX_TRACKER!$B:$B,MAIN!$D109)</f>
        <v>0</v>
      </c>
      <c r="M109" s="35" t="s">
        <v>133</v>
      </c>
      <c r="N109" s="46" t="s">
        <v>563</v>
      </c>
      <c r="O109" s="46">
        <f>SUMIFS(MAN_ADJ!$L:$L,MAN_ADJ!$K:$K,MAIN!$D109,MAN_ADJ!$J:$J,MAIN!$S109)</f>
        <v>0</v>
      </c>
      <c r="P109" s="25">
        <f t="shared" si="27"/>
        <v>0</v>
      </c>
      <c r="Q109" s="28">
        <f t="shared" si="17"/>
        <v>0</v>
      </c>
      <c r="R109" s="38">
        <f t="shared" si="28"/>
        <v>30.744900000000001</v>
      </c>
      <c r="S109" s="17" t="s">
        <v>29</v>
      </c>
      <c r="U109" t="s">
        <v>577</v>
      </c>
      <c r="V109" t="s">
        <v>735</v>
      </c>
    </row>
    <row r="110" spans="1:22" x14ac:dyDescent="0.25">
      <c r="A110" s="17" t="s">
        <v>29</v>
      </c>
      <c r="B110" s="17" t="s">
        <v>93</v>
      </c>
      <c r="C110" s="17" t="s">
        <v>135</v>
      </c>
      <c r="D110" s="17" t="s">
        <v>124</v>
      </c>
      <c r="E110" s="24">
        <f>IF(U110="SC",SUMIFS(SC!F:F,SC!A:A,MAIN!D110,SC!B:B,MAIN!A110),SUMIFS(Allocations!$H:$H,Allocations!$A:$A,MAIN!$A110,Allocations!$B:$B,MAIN!$D110))</f>
        <v>3.5699999999999996E-2</v>
      </c>
      <c r="F110" s="24">
        <f>IF(U110="SC",SUMIFS(SC!J:J,SC!A:A,MAIN!D110,SC!B:B,MAIN!A110),SUMIFS(Allocations!M:M,Allocations!A:A,MAIN!A110,Allocations!B:B,MAIN!D110))</f>
        <v>0</v>
      </c>
      <c r="G110" s="24">
        <f t="shared" si="25"/>
        <v>3.5699999999999996E-2</v>
      </c>
      <c r="H110" s="24">
        <f>IFERROR(VLOOKUP(S110,Swaps_wk!$A$2:$AP$151,HLOOKUP(MAIN!D110,Swaps_wk!$B$2:$AP$151,150,FALSE),FALSE),0)</f>
        <v>0</v>
      </c>
      <c r="I110" s="24">
        <f>SUMIFS(PASTE_DQS_TRACKER!$D:$D,PASTE_DQS_TRACKER!$C:$C,MAIN!$A110,PASTE_DQS_TRACKER!$B:$B,MAIN!$D110)-SUMIFS(PASTE_DQS_TRACKER!$D:$D,PASTE_DQS_TRACKER!$C:$C,MAIN!$A110,PASTE_DQS_TRACKER!$E:$E,MAIN!$D110)</f>
        <v>0</v>
      </c>
      <c r="J110" s="25">
        <f t="shared" si="26"/>
        <v>3.5699999999999996E-2</v>
      </c>
      <c r="K110" s="24">
        <f>IFERROR(IF(V110="Flex",0,IF(D110=$D$30,VLOOKUP(A110,MMO_o10M_lease!$A$1:$F$51,5,FALSE),IF(D110=$D$26,VLOOKUP(D110,LANDINGS!$A$3:$BR$40,HLOOKUP(A110,LANDINGS!$B$1:$CF$42,42,FALSE),FALSE)-IFERROR(VLOOKUP(A110,MMO_o10M_lease!$A$1:$F$38,5,FALSE),0),VLOOKUP(D110,LANDINGS!$A$3:$CF$40,HLOOKUP(A110,LANDINGS!$B$1:$CF$42,42,FALSE),FALSE)))),0)</f>
        <v>0</v>
      </c>
      <c r="L110" s="24">
        <f>SUMIFS(PASTE_FLEX_TRACKER!$D:$D,PASTE_FLEX_TRACKER!$E:$E,MAIN!$A110,PASTE_FLEX_TRACKER!$B:$B,MAIN!$D110)</f>
        <v>0</v>
      </c>
      <c r="M110" s="35" t="s">
        <v>133</v>
      </c>
      <c r="N110" s="46" t="s">
        <v>563</v>
      </c>
      <c r="O110" s="46">
        <f>SUMIFS(MAN_ADJ!$L:$L,MAN_ADJ!$K:$K,MAIN!$D110,MAN_ADJ!$J:$J,MAIN!$S110)</f>
        <v>0</v>
      </c>
      <c r="P110" s="25">
        <f t="shared" si="27"/>
        <v>0</v>
      </c>
      <c r="Q110" s="28">
        <f t="shared" si="17"/>
        <v>0</v>
      </c>
      <c r="R110" s="38">
        <f t="shared" si="28"/>
        <v>3.5699999999999996E-2</v>
      </c>
      <c r="S110" s="17" t="s">
        <v>29</v>
      </c>
      <c r="U110" t="s">
        <v>577</v>
      </c>
      <c r="V110" t="s">
        <v>735</v>
      </c>
    </row>
    <row r="111" spans="1:22" x14ac:dyDescent="0.25">
      <c r="A111" s="17" t="s">
        <v>29</v>
      </c>
      <c r="B111" s="17" t="s">
        <v>93</v>
      </c>
      <c r="C111" s="17" t="s">
        <v>135</v>
      </c>
      <c r="D111" s="17" t="s">
        <v>125</v>
      </c>
      <c r="E111" s="24">
        <f>IF(U111="SC",SUMIFS(SC!F:F,SC!A:A,MAIN!D111,SC!B:B,MAIN!A111),SUMIFS(Allocations!$H:$H,Allocations!$A:$A,MAIN!$A111,Allocations!$B:$B,MAIN!$D111))</f>
        <v>9</v>
      </c>
      <c r="F111" s="24">
        <f>IF(U111="SC",SUMIFS(SC!J:J,SC!A:A,MAIN!D111,SC!B:B,MAIN!A111),SUMIFS(Allocations!M:M,Allocations!A:A,MAIN!A111,Allocations!B:B,MAIN!D111))</f>
        <v>0</v>
      </c>
      <c r="G111" s="24">
        <f t="shared" si="25"/>
        <v>9</v>
      </c>
      <c r="H111" s="24">
        <f>IFERROR(VLOOKUP(S111,Swaps_wk!$A$2:$AP$151,HLOOKUP(MAIN!D111,Swaps_wk!$B$2:$AP$151,150,FALSE),FALSE),0)</f>
        <v>0</v>
      </c>
      <c r="I111" s="24">
        <f>SUMIFS(PASTE_DQS_TRACKER!$D:$D,PASTE_DQS_TRACKER!$C:$C,MAIN!$A111,PASTE_DQS_TRACKER!$B:$B,MAIN!$D111)-SUMIFS(PASTE_DQS_TRACKER!$D:$D,PASTE_DQS_TRACKER!$C:$C,MAIN!$A111,PASTE_DQS_TRACKER!$E:$E,MAIN!$D111)</f>
        <v>0</v>
      </c>
      <c r="J111" s="25">
        <f t="shared" si="26"/>
        <v>9</v>
      </c>
      <c r="K111" s="24">
        <f>IFERROR(IF(V111="Flex",0,IF(D111=$D$30,VLOOKUP(A111,MMO_o10M_lease!$A$1:$F$51,5,FALSE),IF(D111=$D$26,VLOOKUP(D111,LANDINGS!$A$3:$BR$40,HLOOKUP(A111,LANDINGS!$B$1:$CF$42,42,FALSE),FALSE)-IFERROR(VLOOKUP(A111,MMO_o10M_lease!$A$1:$F$38,5,FALSE),0),VLOOKUP(D111,LANDINGS!$A$3:$CF$40,HLOOKUP(A111,LANDINGS!$B$1:$CF$42,42,FALSE),FALSE)))),0)</f>
        <v>0</v>
      </c>
      <c r="L111" s="24">
        <f>SUMIFS(PASTE_FLEX_TRACKER!$D:$D,PASTE_FLEX_TRACKER!$E:$E,MAIN!$A111,PASTE_FLEX_TRACKER!$B:$B,MAIN!$D111)</f>
        <v>0</v>
      </c>
      <c r="M111" s="35" t="s">
        <v>133</v>
      </c>
      <c r="N111" s="46" t="s">
        <v>563</v>
      </c>
      <c r="O111" s="46">
        <f>SUMIFS(MAN_ADJ!$L:$L,MAN_ADJ!$K:$K,MAIN!$D111,MAN_ADJ!$J:$J,MAIN!$S111)</f>
        <v>0</v>
      </c>
      <c r="P111" s="25">
        <f t="shared" si="27"/>
        <v>0</v>
      </c>
      <c r="Q111" s="28">
        <f t="shared" si="17"/>
        <v>0</v>
      </c>
      <c r="R111" s="38">
        <f t="shared" si="28"/>
        <v>9</v>
      </c>
      <c r="S111" s="17" t="s">
        <v>29</v>
      </c>
      <c r="U111" t="s">
        <v>577</v>
      </c>
      <c r="V111" t="s">
        <v>735</v>
      </c>
    </row>
    <row r="112" spans="1:22" x14ac:dyDescent="0.25">
      <c r="A112" s="17" t="s">
        <v>29</v>
      </c>
      <c r="B112" s="17" t="s">
        <v>93</v>
      </c>
      <c r="C112" s="17" t="s">
        <v>135</v>
      </c>
      <c r="D112" s="17" t="s">
        <v>126</v>
      </c>
      <c r="E112" s="24">
        <f>IF(U112="SC",SUMIFS(SC!F:F,SC!A:A,MAIN!D112,SC!B:B,MAIN!A112),SUMIFS(Allocations!$H:$H,Allocations!$A:$A,MAIN!$A112,Allocations!$B:$B,MAIN!$D112))</f>
        <v>0</v>
      </c>
      <c r="F112" s="24">
        <f>IF(U112="SC",SUMIFS(SC!J:J,SC!A:A,MAIN!D112,SC!B:B,MAIN!A112),SUMIFS(Allocations!M:M,Allocations!A:A,MAIN!A112,Allocations!B:B,MAIN!D112))</f>
        <v>0</v>
      </c>
      <c r="G112" s="24">
        <f t="shared" si="25"/>
        <v>0</v>
      </c>
      <c r="H112" s="24">
        <f>IFERROR(VLOOKUP(S112,Swaps_wk!$A$2:$AP$151,HLOOKUP(MAIN!D112,Swaps_wk!$B$2:$AP$151,150,FALSE),FALSE),0)</f>
        <v>0</v>
      </c>
      <c r="I112" s="24">
        <f>SUMIFS(PASTE_DQS_TRACKER!$D:$D,PASTE_DQS_TRACKER!$C:$C,MAIN!$A112,PASTE_DQS_TRACKER!$B:$B,MAIN!$D112)-SUMIFS(PASTE_DQS_TRACKER!$D:$D,PASTE_DQS_TRACKER!$C:$C,MAIN!$A112,PASTE_DQS_TRACKER!$E:$E,MAIN!$D112)</f>
        <v>0</v>
      </c>
      <c r="J112" s="25">
        <f t="shared" si="26"/>
        <v>0</v>
      </c>
      <c r="K112" s="24">
        <f>IFERROR(IF(V112="Flex",0,IF(D112=$D$30,VLOOKUP(A112,MMO_o10M_lease!$A$1:$F$51,5,FALSE),IF(D112=$D$26,VLOOKUP(D112,LANDINGS!$A$3:$BR$40,HLOOKUP(A112,LANDINGS!$B$1:$CF$42,42,FALSE),FALSE)-IFERROR(VLOOKUP(A112,MMO_o10M_lease!$A$1:$F$38,5,FALSE),0),VLOOKUP(D112,LANDINGS!$A$3:$CF$40,HLOOKUP(A112,LANDINGS!$B$1:$CF$42,42,FALSE),FALSE)))),0)</f>
        <v>0</v>
      </c>
      <c r="L112" s="24">
        <f>SUMIFS(PASTE_FLEX_TRACKER!$D:$D,PASTE_FLEX_TRACKER!$E:$E,MAIN!$A112,PASTE_FLEX_TRACKER!$B:$B,MAIN!$D112)</f>
        <v>0</v>
      </c>
      <c r="M112" s="35" t="s">
        <v>133</v>
      </c>
      <c r="N112" s="46" t="s">
        <v>563</v>
      </c>
      <c r="O112" s="46">
        <f>SUMIFS(MAN_ADJ!$L:$L,MAN_ADJ!$K:$K,MAIN!$D112,MAN_ADJ!$J:$J,MAIN!$S112)</f>
        <v>0</v>
      </c>
      <c r="P112" s="25">
        <f t="shared" si="27"/>
        <v>0</v>
      </c>
      <c r="Q112" s="28" t="str">
        <f t="shared" si="17"/>
        <v>n/a</v>
      </c>
      <c r="R112" s="38">
        <f t="shared" si="28"/>
        <v>0</v>
      </c>
      <c r="S112" s="17" t="s">
        <v>29</v>
      </c>
      <c r="U112" t="s">
        <v>577</v>
      </c>
      <c r="V112" t="s">
        <v>735</v>
      </c>
    </row>
    <row r="113" spans="1:22" x14ac:dyDescent="0.25">
      <c r="A113" s="17" t="s">
        <v>29</v>
      </c>
      <c r="B113" s="17" t="s">
        <v>93</v>
      </c>
      <c r="C113" s="17" t="s">
        <v>135</v>
      </c>
      <c r="D113" s="17" t="s">
        <v>127</v>
      </c>
      <c r="E113" s="24">
        <f>IF(U113="SC",SUMIFS(SC!F:F,SC!A:A,MAIN!D113,SC!B:B,MAIN!A113),SUMIFS(Allocations!$H:$H,Allocations!$A:$A,MAIN!$A113,Allocations!$B:$B,MAIN!$D113))</f>
        <v>0</v>
      </c>
      <c r="F113" s="24">
        <f>IF(U113="SC",SUMIFS(SC!J:J,SC!A:A,MAIN!D113,SC!B:B,MAIN!A113),SUMIFS(Allocations!M:M,Allocations!A:A,MAIN!A113,Allocations!B:B,MAIN!D113))</f>
        <v>0</v>
      </c>
      <c r="G113" s="24">
        <f t="shared" ref="G113:G148" si="29">E113+F113</f>
        <v>0</v>
      </c>
      <c r="H113" s="24">
        <f>IFERROR(VLOOKUP(S113,Swaps_wk!$A$2:$AP$151,HLOOKUP(MAIN!D113,Swaps_wk!$B$2:$AP$151,150,FALSE),FALSE),0)</f>
        <v>0</v>
      </c>
      <c r="I113" s="24">
        <f>SUMIFS(PASTE_DQS_TRACKER!$D:$D,PASTE_DQS_TRACKER!$C:$C,MAIN!$A113,PASTE_DQS_TRACKER!$B:$B,MAIN!$D113)-SUMIFS(PASTE_DQS_TRACKER!$D:$D,PASTE_DQS_TRACKER!$C:$C,MAIN!$A113,PASTE_DQS_TRACKER!$E:$E,MAIN!$D113)</f>
        <v>0</v>
      </c>
      <c r="J113" s="25">
        <f t="shared" ref="J113:J148" si="30">G113+I113</f>
        <v>0</v>
      </c>
      <c r="K113" s="24">
        <f>IFERROR(IF(V113="Flex",0,IF(D113=$D$30,VLOOKUP(A113,MMO_o10M_lease!$A$1:$F$51,5,FALSE),IF(D113=$D$26,VLOOKUP(D113,LANDINGS!$A$3:$BR$40,HLOOKUP(A113,LANDINGS!$B$1:$CF$42,42,FALSE),FALSE)-IFERROR(VLOOKUP(A113,MMO_o10M_lease!$A$1:$F$38,5,FALSE),0),VLOOKUP(D113,LANDINGS!$A$3:$CF$40,HLOOKUP(A113,LANDINGS!$B$1:$CF$42,42,FALSE),FALSE)))),0)</f>
        <v>0</v>
      </c>
      <c r="L113" s="24">
        <f>SUMIFS(PASTE_FLEX_TRACKER!$D:$D,PASTE_FLEX_TRACKER!$E:$E,MAIN!$A113,PASTE_FLEX_TRACKER!$B:$B,MAIN!$D113)</f>
        <v>0</v>
      </c>
      <c r="M113" s="35" t="s">
        <v>133</v>
      </c>
      <c r="N113" s="46" t="s">
        <v>563</v>
      </c>
      <c r="O113" s="46">
        <f>SUMIFS(MAN_ADJ!$L:$L,MAN_ADJ!$K:$K,MAIN!$D113,MAN_ADJ!$J:$J,MAIN!$S113)</f>
        <v>0</v>
      </c>
      <c r="P113" s="25">
        <f t="shared" si="27"/>
        <v>0</v>
      </c>
      <c r="Q113" s="28" t="str">
        <f t="shared" si="17"/>
        <v>n/a</v>
      </c>
      <c r="R113" s="38">
        <f t="shared" si="28"/>
        <v>0</v>
      </c>
      <c r="S113" s="17" t="s">
        <v>29</v>
      </c>
      <c r="U113" t="s">
        <v>577</v>
      </c>
      <c r="V113" t="s">
        <v>735</v>
      </c>
    </row>
    <row r="114" spans="1:22" x14ac:dyDescent="0.25">
      <c r="A114" s="17" t="s">
        <v>29</v>
      </c>
      <c r="B114" s="17" t="s">
        <v>93</v>
      </c>
      <c r="C114" s="17" t="s">
        <v>135</v>
      </c>
      <c r="D114" s="17" t="s">
        <v>184</v>
      </c>
      <c r="E114" s="24">
        <f>IF(U114="SC",SUMIFS(SC!F:F,SC!A:A,MAIN!D114,SC!B:B,MAIN!A114),SUMIFS(Allocations!$H:$H,Allocations!$A:$A,MAIN!$A114,Allocations!$B:$B,MAIN!$D114))</f>
        <v>0</v>
      </c>
      <c r="F114" s="24">
        <f>IF(U114="SC",SUMIFS(SC!J:J,SC!A:A,MAIN!D114,SC!B:B,MAIN!A114),SUMIFS(Allocations!M:M,Allocations!A:A,MAIN!A114,Allocations!B:B,MAIN!D114))</f>
        <v>0</v>
      </c>
      <c r="G114" s="24">
        <f t="shared" ref="G114:G117" si="31">E114+F114</f>
        <v>0</v>
      </c>
      <c r="H114" s="24">
        <f>IFERROR(VLOOKUP(S114,Swaps_wk!$A$2:$AP$151,HLOOKUP(MAIN!D114,Swaps_wk!$B$2:$AP$151,150,FALSE),FALSE),0)</f>
        <v>0</v>
      </c>
      <c r="I114" s="24">
        <f>SUMIFS(PASTE_DQS_TRACKER!$D:$D,PASTE_DQS_TRACKER!$C:$C,MAIN!$A114,PASTE_DQS_TRACKER!$B:$B,MAIN!$D114)-SUMIFS(PASTE_DQS_TRACKER!$D:$D,PASTE_DQS_TRACKER!$C:$C,MAIN!$A114,PASTE_DQS_TRACKER!$E:$E,MAIN!$D114)</f>
        <v>0</v>
      </c>
      <c r="J114" s="25">
        <f t="shared" ref="J114:J117" si="32">G114+I114</f>
        <v>0</v>
      </c>
      <c r="K114" s="24">
        <f>IFERROR(IF(V114="Flex",0,IF(D114=$D$30,VLOOKUP(A114,MMO_o10M_lease!$A$1:$F$51,5,FALSE),IF(D114=$D$26,VLOOKUP(D114,LANDINGS!$A$3:$BR$40,HLOOKUP(A114,LANDINGS!$B$1:$CF$42,42,FALSE),FALSE)-IFERROR(VLOOKUP(A114,MMO_o10M_lease!$A$1:$F$38,5,FALSE),0),VLOOKUP(D114,LANDINGS!$A$3:$CF$40,HLOOKUP(A114,LANDINGS!$B$1:$CF$42,42,FALSE),FALSE)))),0)</f>
        <v>0</v>
      </c>
      <c r="L114" s="24">
        <f>SUMIFS(PASTE_FLEX_TRACKER!$D:$D,PASTE_FLEX_TRACKER!$E:$E,MAIN!$A114,PASTE_FLEX_TRACKER!$B:$B,MAIN!$D114)</f>
        <v>0</v>
      </c>
      <c r="M114" s="35" t="s">
        <v>133</v>
      </c>
      <c r="N114" s="46" t="s">
        <v>563</v>
      </c>
      <c r="O114" s="46">
        <f>SUMIFS(MAN_ADJ!$L:$L,MAN_ADJ!$K:$K,MAIN!$D114,MAN_ADJ!$J:$J,MAIN!$S114)</f>
        <v>0</v>
      </c>
      <c r="P114" s="25">
        <f t="shared" si="27"/>
        <v>0</v>
      </c>
      <c r="Q114" s="28" t="str">
        <f t="shared" ref="Q114:Q117" si="33">IFERROR(P114/J114,"n/a")</f>
        <v>n/a</v>
      </c>
      <c r="R114" s="38">
        <f t="shared" ref="R114:R117" si="34">J114-P114</f>
        <v>0</v>
      </c>
      <c r="S114" s="17" t="s">
        <v>29</v>
      </c>
      <c r="U114" t="s">
        <v>577</v>
      </c>
      <c r="V114" t="s">
        <v>735</v>
      </c>
    </row>
    <row r="115" spans="1:22" x14ac:dyDescent="0.25">
      <c r="A115" s="17" t="s">
        <v>29</v>
      </c>
      <c r="B115" s="17" t="s">
        <v>93</v>
      </c>
      <c r="C115" s="17" t="s">
        <v>135</v>
      </c>
      <c r="D115" s="17" t="s">
        <v>128</v>
      </c>
      <c r="E115" s="24">
        <f>IF(U115="SC",SUMIFS(SC!F:F,SC!A:A,MAIN!D115,SC!B:B,MAIN!A115),SUMIFS(Allocations!$H:$H,Allocations!$A:$A,MAIN!$A115,Allocations!$B:$B,MAIN!$D115))</f>
        <v>0</v>
      </c>
      <c r="F115" s="24">
        <f>IF(U115="SC",SUMIFS(SC!J:J,SC!A:A,MAIN!D115,SC!B:B,MAIN!A115),SUMIFS(Allocations!M:M,Allocations!A:A,MAIN!A115,Allocations!B:B,MAIN!D115))</f>
        <v>0</v>
      </c>
      <c r="G115" s="24">
        <f t="shared" si="31"/>
        <v>0</v>
      </c>
      <c r="H115" s="24">
        <f>IFERROR(VLOOKUP(S115,Swaps_wk!$A$2:$AP$151,HLOOKUP(MAIN!D115,Swaps_wk!$B$2:$AP$151,150,FALSE),FALSE),0)</f>
        <v>0</v>
      </c>
      <c r="I115" s="24">
        <f>SUMIFS(PASTE_DQS_TRACKER!$D:$D,PASTE_DQS_TRACKER!$C:$C,MAIN!$A115,PASTE_DQS_TRACKER!$B:$B,MAIN!$D115)-SUMIFS(PASTE_DQS_TRACKER!$D:$D,PASTE_DQS_TRACKER!$C:$C,MAIN!$A115,PASTE_DQS_TRACKER!$E:$E,MAIN!$D115)</f>
        <v>0</v>
      </c>
      <c r="J115" s="25">
        <f t="shared" si="32"/>
        <v>0</v>
      </c>
      <c r="K115" s="24">
        <f>IFERROR(IF(V115="Flex",0,IF(D115=$D$30,VLOOKUP(A115,MMO_o10M_lease!$A$1:$F$51,5,FALSE),IF(D115=$D$26,VLOOKUP(D115,LANDINGS!$A$3:$BR$40,HLOOKUP(A115,LANDINGS!$B$1:$CF$42,42,FALSE),FALSE)-IFERROR(VLOOKUP(A115,MMO_o10M_lease!$A$1:$F$38,5,FALSE),0),VLOOKUP(D115,LANDINGS!$A$3:$CF$40,HLOOKUP(A115,LANDINGS!$B$1:$CF$42,42,FALSE),FALSE)))),0)</f>
        <v>0</v>
      </c>
      <c r="L115" s="24">
        <f>SUMIFS(PASTE_FLEX_TRACKER!$D:$D,PASTE_FLEX_TRACKER!$E:$E,MAIN!$A115,PASTE_FLEX_TRACKER!$B:$B,MAIN!$D115)</f>
        <v>0</v>
      </c>
      <c r="M115" s="35" t="s">
        <v>133</v>
      </c>
      <c r="N115" s="46" t="s">
        <v>563</v>
      </c>
      <c r="O115" s="46">
        <f>SUMIFS(MAN_ADJ!$L:$L,MAN_ADJ!$K:$K,MAIN!$D115,MAN_ADJ!$J:$J,MAIN!$S115)</f>
        <v>0</v>
      </c>
      <c r="P115" s="25">
        <f t="shared" si="27"/>
        <v>0</v>
      </c>
      <c r="Q115" s="28" t="str">
        <f t="shared" si="33"/>
        <v>n/a</v>
      </c>
      <c r="R115" s="38">
        <f t="shared" si="34"/>
        <v>0</v>
      </c>
      <c r="S115" s="17" t="s">
        <v>29</v>
      </c>
      <c r="U115" t="s">
        <v>577</v>
      </c>
      <c r="V115" t="s">
        <v>735</v>
      </c>
    </row>
    <row r="116" spans="1:22" x14ac:dyDescent="0.25">
      <c r="A116" s="17" t="s">
        <v>29</v>
      </c>
      <c r="B116" s="17" t="s">
        <v>93</v>
      </c>
      <c r="C116" s="17" t="s">
        <v>135</v>
      </c>
      <c r="D116" s="17" t="s">
        <v>129</v>
      </c>
      <c r="E116" s="24">
        <f>IF(U116="SC",SUMIFS(SC!F:F,SC!A:A,MAIN!D116,SC!B:B,MAIN!A116),SUMIFS(Allocations!$H:$H,Allocations!$A:$A,MAIN!$A116,Allocations!$B:$B,MAIN!$D116))</f>
        <v>12.059999999999999</v>
      </c>
      <c r="F116" s="24">
        <f>IF(U116="SC",SUMIFS(SC!J:J,SC!A:A,MAIN!D116,SC!B:B,MAIN!A116),SUMIFS(Allocations!M:M,Allocations!A:A,MAIN!A116,Allocations!B:B,MAIN!D116))</f>
        <v>0</v>
      </c>
      <c r="G116" s="24">
        <f t="shared" si="31"/>
        <v>12.059999999999999</v>
      </c>
      <c r="H116" s="24">
        <f>IFERROR(VLOOKUP(S116,Swaps_wk!$A$2:$AP$151,HLOOKUP(MAIN!D116,Swaps_wk!$B$2:$AP$151,150,FALSE),FALSE),0)</f>
        <v>0</v>
      </c>
      <c r="I116" s="24">
        <f>SUMIFS(PASTE_DQS_TRACKER!$D:$D,PASTE_DQS_TRACKER!$C:$C,MAIN!$A116,PASTE_DQS_TRACKER!$B:$B,MAIN!$D116)-SUMIFS(PASTE_DQS_TRACKER!$D:$D,PASTE_DQS_TRACKER!$C:$C,MAIN!$A116,PASTE_DQS_TRACKER!$E:$E,MAIN!$D116)</f>
        <v>0</v>
      </c>
      <c r="J116" s="25">
        <f t="shared" si="32"/>
        <v>12.059999999999999</v>
      </c>
      <c r="K116" s="24">
        <f>IFERROR(IF(V116="Flex",0,IF(D116=$D$30,VLOOKUP(A116,MMO_o10M_lease!$A$1:$F$51,5,FALSE),IF(D116=$D$26,VLOOKUP(D116,LANDINGS!$A$3:$BR$40,HLOOKUP(A116,LANDINGS!$B$1:$CF$42,42,FALSE),FALSE)-IFERROR(VLOOKUP(A116,MMO_o10M_lease!$A$1:$F$38,5,FALSE),0),VLOOKUP(D116,LANDINGS!$A$3:$CF$40,HLOOKUP(A116,LANDINGS!$B$1:$CF$42,42,FALSE),FALSE)))),0)</f>
        <v>0</v>
      </c>
      <c r="L116" s="24">
        <f>SUMIFS(PASTE_FLEX_TRACKER!$D:$D,PASTE_FLEX_TRACKER!$E:$E,MAIN!$A116,PASTE_FLEX_TRACKER!$B:$B,MAIN!$D116)</f>
        <v>0</v>
      </c>
      <c r="M116" s="35" t="s">
        <v>133</v>
      </c>
      <c r="N116" s="46" t="s">
        <v>563</v>
      </c>
      <c r="O116" s="46">
        <f>SUMIFS(MAN_ADJ!$L:$L,MAN_ADJ!$K:$K,MAIN!$D116,MAN_ADJ!$J:$J,MAIN!$S116)</f>
        <v>0</v>
      </c>
      <c r="P116" s="25">
        <f t="shared" si="27"/>
        <v>0</v>
      </c>
      <c r="Q116" s="28">
        <f t="shared" si="33"/>
        <v>0</v>
      </c>
      <c r="R116" s="38">
        <f t="shared" si="34"/>
        <v>12.059999999999999</v>
      </c>
      <c r="S116" s="17" t="s">
        <v>29</v>
      </c>
      <c r="U116" t="s">
        <v>577</v>
      </c>
      <c r="V116" t="s">
        <v>735</v>
      </c>
    </row>
    <row r="117" spans="1:22" x14ac:dyDescent="0.25">
      <c r="A117" s="17" t="s">
        <v>29</v>
      </c>
      <c r="B117" s="17" t="s">
        <v>93</v>
      </c>
      <c r="C117" s="17" t="s">
        <v>135</v>
      </c>
      <c r="D117" s="17" t="s">
        <v>155</v>
      </c>
      <c r="E117" s="24">
        <f>IF(U117="SC",SUMIFS(SC!F:F,SC!A:A,MAIN!D117,SC!B:B,MAIN!A117),SUMIFS(Allocations!$H:$H,Allocations!$A:$A,MAIN!$A117,Allocations!$B:$B,MAIN!$D117))</f>
        <v>0</v>
      </c>
      <c r="F117" s="24">
        <f>IF(U117="SC",SUMIFS(SC!J:J,SC!A:A,MAIN!D117,SC!B:B,MAIN!A117),SUMIFS(Allocations!M:M,Allocations!A:A,MAIN!A117,Allocations!B:B,MAIN!D117))</f>
        <v>0</v>
      </c>
      <c r="G117" s="24">
        <f t="shared" si="31"/>
        <v>0</v>
      </c>
      <c r="H117" s="24">
        <f>IFERROR(VLOOKUP(S117,Swaps_wk!$A$2:$AP$151,HLOOKUP(MAIN!D117,Swaps_wk!$B$2:$AP$151,150,FALSE),FALSE),0)</f>
        <v>0</v>
      </c>
      <c r="I117" s="24">
        <f>SUMIFS(PASTE_DQS_TRACKER!$D:$D,PASTE_DQS_TRACKER!$C:$C,MAIN!$A117,PASTE_DQS_TRACKER!$B:$B,MAIN!$D117)-SUMIFS(PASTE_DQS_TRACKER!$D:$D,PASTE_DQS_TRACKER!$C:$C,MAIN!$A117,PASTE_DQS_TRACKER!$E:$E,MAIN!$D117)</f>
        <v>0</v>
      </c>
      <c r="J117" s="25">
        <f t="shared" si="32"/>
        <v>0</v>
      </c>
      <c r="K117" s="24">
        <f>IFERROR(IF(V117="Flex",0,IF(D117=$D$30,VLOOKUP(A117,MMO_o10M_lease!$A$1:$F$51,5,FALSE),IF(D117=$D$26,VLOOKUP(D117,LANDINGS!$A$3:$BR$40,HLOOKUP(A117,LANDINGS!$B$1:$CF$42,42,FALSE),FALSE)-IFERROR(VLOOKUP(A117,MMO_o10M_lease!$A$1:$F$38,5,FALSE),0),VLOOKUP(D117,LANDINGS!$A$3:$CF$40,HLOOKUP(A117,LANDINGS!$B$1:$CF$42,42,FALSE),FALSE)))),0)</f>
        <v>0</v>
      </c>
      <c r="L117" s="24">
        <f>SUMIFS(PASTE_FLEX_TRACKER!$D:$D,PASTE_FLEX_TRACKER!$E:$E,MAIN!$A117,PASTE_FLEX_TRACKER!$B:$B,MAIN!$D117)</f>
        <v>0</v>
      </c>
      <c r="M117" s="35" t="s">
        <v>133</v>
      </c>
      <c r="N117" s="46" t="s">
        <v>563</v>
      </c>
      <c r="O117" s="46">
        <f>SUMIFS(MAN_ADJ!$L:$L,MAN_ADJ!$K:$K,MAIN!$D117,MAN_ADJ!$J:$J,MAIN!$S117)</f>
        <v>0</v>
      </c>
      <c r="P117" s="25">
        <f t="shared" si="27"/>
        <v>0</v>
      </c>
      <c r="Q117" s="28" t="str">
        <f t="shared" si="33"/>
        <v>n/a</v>
      </c>
      <c r="R117" s="38">
        <f t="shared" si="34"/>
        <v>0</v>
      </c>
      <c r="S117" s="17" t="s">
        <v>29</v>
      </c>
      <c r="U117" t="s">
        <v>577</v>
      </c>
      <c r="V117" t="s">
        <v>735</v>
      </c>
    </row>
    <row r="118" spans="1:22" x14ac:dyDescent="0.25">
      <c r="A118" s="17" t="s">
        <v>29</v>
      </c>
      <c r="B118" s="17" t="s">
        <v>93</v>
      </c>
      <c r="C118" s="17" t="s">
        <v>135</v>
      </c>
      <c r="D118" s="17" t="s">
        <v>130</v>
      </c>
      <c r="E118" s="24">
        <f>IF(U118="SC",SUMIFS(SC!F:F,SC!A:A,MAIN!D118,SC!B:B,MAIN!A118),SUMIFS(Allocations!$H:$H,Allocations!$A:$A,MAIN!$A118,Allocations!$B:$B,MAIN!$D118))</f>
        <v>0</v>
      </c>
      <c r="F118" s="24">
        <f>IF(U118="SC",SUMIFS(SC!J:J,SC!A:A,MAIN!D118,SC!B:B,MAIN!A118),SUMIFS(Allocations!M:M,Allocations!A:A,MAIN!A118,Allocations!B:B,MAIN!D118))</f>
        <v>0</v>
      </c>
      <c r="G118" s="24">
        <f t="shared" si="29"/>
        <v>0</v>
      </c>
      <c r="H118" s="24">
        <f>IFERROR(VLOOKUP(S118,Swaps_wk!$A$2:$AP$151,HLOOKUP(MAIN!D118,Swaps_wk!$B$2:$AP$151,150,FALSE),FALSE),0)</f>
        <v>0</v>
      </c>
      <c r="I118" s="24">
        <f>SUMIFS(PASTE_DQS_TRACKER!$D:$D,PASTE_DQS_TRACKER!$C:$C,MAIN!$A118,PASTE_DQS_TRACKER!$B:$B,MAIN!$D118)-SUMIFS(PASTE_DQS_TRACKER!$D:$D,PASTE_DQS_TRACKER!$C:$C,MAIN!$A118,PASTE_DQS_TRACKER!$E:$E,MAIN!$D118)</f>
        <v>0</v>
      </c>
      <c r="J118" s="25">
        <f t="shared" si="30"/>
        <v>0</v>
      </c>
      <c r="K118" s="24">
        <f>IFERROR(IF(V118="Flex",0,IF(D118=$D$30,VLOOKUP(A118,MMO_o10M_lease!$A$1:$F$51,5,FALSE),IF(D118=$D$26,VLOOKUP(D118,LANDINGS!$A$3:$BR$40,HLOOKUP(A118,LANDINGS!$B$1:$CF$42,42,FALSE),FALSE)-IFERROR(VLOOKUP(A118,MMO_o10M_lease!$A$1:$F$38,5,FALSE),0),VLOOKUP(D118,LANDINGS!$A$3:$CF$40,HLOOKUP(A118,LANDINGS!$B$1:$CF$42,42,FALSE),FALSE)))),0)</f>
        <v>0</v>
      </c>
      <c r="L118" s="24">
        <f>SUMIFS(PASTE_FLEX_TRACKER!$D:$D,PASTE_FLEX_TRACKER!$E:$E,MAIN!$A118,PASTE_FLEX_TRACKER!$B:$B,MAIN!$D118)</f>
        <v>0</v>
      </c>
      <c r="M118" s="35" t="s">
        <v>133</v>
      </c>
      <c r="N118" s="46" t="s">
        <v>563</v>
      </c>
      <c r="O118" s="46">
        <f>SUMIFS(MAN_ADJ!$L:$L,MAN_ADJ!$K:$K,MAIN!$D118,MAN_ADJ!$J:$J,MAIN!$S118)</f>
        <v>0</v>
      </c>
      <c r="P118" s="25">
        <f t="shared" si="27"/>
        <v>0</v>
      </c>
      <c r="Q118" s="28" t="str">
        <f t="shared" si="17"/>
        <v>n/a</v>
      </c>
      <c r="R118" s="38">
        <f t="shared" si="28"/>
        <v>0</v>
      </c>
      <c r="S118" s="17" t="s">
        <v>29</v>
      </c>
      <c r="U118" t="s">
        <v>577</v>
      </c>
      <c r="V118" t="s">
        <v>735</v>
      </c>
    </row>
    <row r="119" spans="1:22" x14ac:dyDescent="0.25">
      <c r="A119" s="26" t="s">
        <v>29</v>
      </c>
      <c r="B119" s="26" t="s">
        <v>93</v>
      </c>
      <c r="C119" s="26" t="s">
        <v>135</v>
      </c>
      <c r="D119" s="26" t="s">
        <v>131</v>
      </c>
      <c r="E119" s="27">
        <f>SUM(E81:E118)</f>
        <v>5269.8195000000005</v>
      </c>
      <c r="F119" s="27">
        <f>SUM(F81:F118)</f>
        <v>0</v>
      </c>
      <c r="G119" s="27">
        <f>SUM(G81:G118)</f>
        <v>5269.8195000000005</v>
      </c>
      <c r="H119" s="27">
        <f>IFERROR(VLOOKUP(S119,Swaps_wk!$A$2:$AP$151,HLOOKUP(MAIN!D119,Swaps_wk!$B$2:$AP$151,150,FALSE),FALSE),0)</f>
        <v>0</v>
      </c>
      <c r="I119" s="27">
        <f>SUM(I81:I118)</f>
        <v>0</v>
      </c>
      <c r="J119" s="38">
        <f>SUM(J81:J118)</f>
        <v>5269.8194999999996</v>
      </c>
      <c r="K119" s="27">
        <f>SUM(K81:K118)</f>
        <v>0</v>
      </c>
      <c r="L119" s="27">
        <f>SUM(L81:L118)</f>
        <v>0</v>
      </c>
      <c r="M119" s="41" t="s">
        <v>133</v>
      </c>
      <c r="N119" s="46" t="s">
        <v>563</v>
      </c>
      <c r="O119" s="27">
        <f>SUM(O81:O118)</f>
        <v>0</v>
      </c>
      <c r="P119" s="38">
        <f>SUM(P81:P118)</f>
        <v>0</v>
      </c>
      <c r="Q119" s="28">
        <f t="shared" si="17"/>
        <v>0</v>
      </c>
      <c r="R119" s="38">
        <f>SUM(R81:R118)</f>
        <v>5269.8194999999996</v>
      </c>
      <c r="S119" s="17" t="s">
        <v>29</v>
      </c>
    </row>
    <row r="120" spans="1:22" x14ac:dyDescent="0.25">
      <c r="A120" s="17" t="s">
        <v>31</v>
      </c>
      <c r="B120" s="17" t="s">
        <v>93</v>
      </c>
      <c r="C120" s="17" t="s">
        <v>136</v>
      </c>
      <c r="D120" s="17" t="s">
        <v>95</v>
      </c>
      <c r="E120" s="24">
        <f>IF(U120="SC",SUMIFS(SC!F:F,SC!A:A,MAIN!D120,SC!B:B,MAIN!A120),SUMIFS(Allocations!$H:$H,Allocations!$A:$A,MAIN!$A120,Allocations!$B:$B,MAIN!$D120))</f>
        <v>657.34</v>
      </c>
      <c r="F120" s="24">
        <f>IF(U120="SC",SUMIFS(SC!J:J,SC!A:A,MAIN!D120,SC!B:B,MAIN!A120),SUMIFS(Allocations!M:M,Allocations!A:A,MAIN!A120,Allocations!B:B,MAIN!D120))</f>
        <v>0</v>
      </c>
      <c r="G120" s="24">
        <f t="shared" si="29"/>
        <v>657.34</v>
      </c>
      <c r="H120" s="24">
        <f>IFERROR(VLOOKUP(S120,Swaps_wk!$A$2:$AP$151,HLOOKUP(MAIN!D120,Swaps_wk!$B$2:$AP$151,150,FALSE),FALSE),0)</f>
        <v>0</v>
      </c>
      <c r="I120" s="24">
        <f>SUMIFS(PASTE_DQS_TRACKER!$D:$D,PASTE_DQS_TRACKER!$C:$C,MAIN!$S120,PASTE_DQS_TRACKER!$B:$B,MAIN!$D120)-SUMIFS(PASTE_DQS_TRACKER!$D:$D,PASTE_DQS_TRACKER!$C:$C,MAIN!$S120,PASTE_DQS_TRACKER!$E:$E,MAIN!$D120)</f>
        <v>0</v>
      </c>
      <c r="J120" s="25">
        <f t="shared" si="30"/>
        <v>657.34</v>
      </c>
      <c r="K120" s="24">
        <f>IFERROR(IF(V120="Flex",0,IF(D120=$D$30,VLOOKUP(A120,MMO_o10M_lease!$A$1:$F$51,5,FALSE),IF(D120=$D$26,VLOOKUP(D120,LANDINGS!$A$3:$BR$40,HLOOKUP(A120,LANDINGS!$B$1:$CF$42,42,FALSE),FALSE)-IFERROR(VLOOKUP(A120,MMO_o10M_lease!$A$1:$F$38,5,FALSE),0),VLOOKUP(D120,LANDINGS!$A$3:$CF$40,HLOOKUP(A120,LANDINGS!$B$1:$CF$42,42,FALSE),FALSE)))),0)</f>
        <v>0</v>
      </c>
      <c r="L120" s="24">
        <f>SUMIFS(PASTE_FLEX_TRACKER!$D:$D,PASTE_FLEX_TRACKER!$E:$E,MAIN!$A120,PASTE_FLEX_TRACKER!$B:$B,MAIN!$D120)</f>
        <v>0</v>
      </c>
      <c r="M120" s="35" t="s">
        <v>133</v>
      </c>
      <c r="N120" s="46" t="s">
        <v>563</v>
      </c>
      <c r="O120" s="46">
        <f>SUMIFS(MAN_ADJ!$L:$L,MAN_ADJ!$K:$K,MAIN!$D120,MAN_ADJ!$J:$J,MAIN!$S120)</f>
        <v>0</v>
      </c>
      <c r="P120" s="25">
        <f t="shared" ref="P120:P157" si="35">SUM(K120:O120)</f>
        <v>0</v>
      </c>
      <c r="Q120" s="28">
        <f t="shared" si="17"/>
        <v>0</v>
      </c>
      <c r="R120" s="38">
        <f t="shared" ref="R120:R157" si="36">J120-P120</f>
        <v>657.34</v>
      </c>
      <c r="S120" t="s">
        <v>137</v>
      </c>
      <c r="U120" t="s">
        <v>577</v>
      </c>
      <c r="V120" t="s">
        <v>735</v>
      </c>
    </row>
    <row r="121" spans="1:22" x14ac:dyDescent="0.25">
      <c r="A121" s="17" t="s">
        <v>31</v>
      </c>
      <c r="B121" s="17" t="s">
        <v>93</v>
      </c>
      <c r="C121" s="17" t="s">
        <v>136</v>
      </c>
      <c r="D121" s="17" t="s">
        <v>96</v>
      </c>
      <c r="E121" s="24">
        <f>IF(U121="SC",SUMIFS(SC!F:F,SC!A:A,MAIN!D121,SC!B:B,MAIN!A121),SUMIFS(Allocations!$H:$H,Allocations!$A:$A,MAIN!$A121,Allocations!$B:$B,MAIN!$D121))</f>
        <v>137.62040000000002</v>
      </c>
      <c r="F121" s="24">
        <f>IF(U121="SC",SUMIFS(SC!J:J,SC!A:A,MAIN!D121,SC!B:B,MAIN!A121),SUMIFS(Allocations!M:M,Allocations!A:A,MAIN!A121,Allocations!B:B,MAIN!D121))</f>
        <v>0</v>
      </c>
      <c r="G121" s="24">
        <f t="shared" si="29"/>
        <v>137.62040000000002</v>
      </c>
      <c r="H121" s="24">
        <f>IFERROR(VLOOKUP(S121,Swaps_wk!$A$2:$AP$151,HLOOKUP(MAIN!D121,Swaps_wk!$B$2:$AP$151,150,FALSE),FALSE),0)</f>
        <v>0</v>
      </c>
      <c r="I121" s="24">
        <f>SUMIFS(PASTE_DQS_TRACKER!$D:$D,PASTE_DQS_TRACKER!$C:$C,MAIN!$S121,PASTE_DQS_TRACKER!$B:$B,MAIN!$D121)-SUMIFS(PASTE_DQS_TRACKER!$D:$D,PASTE_DQS_TRACKER!$C:$C,MAIN!$S121,PASTE_DQS_TRACKER!$E:$E,MAIN!$D121)</f>
        <v>0</v>
      </c>
      <c r="J121" s="25">
        <f t="shared" si="30"/>
        <v>137.62040000000002</v>
      </c>
      <c r="K121" s="24">
        <f>IFERROR(IF(V121="Flex",0,IF(D121=$D$30,VLOOKUP(A121,MMO_o10M_lease!$A$1:$F$51,5,FALSE),IF(D121=$D$26,VLOOKUP(D121,LANDINGS!$A$3:$BR$40,HLOOKUP(A121,LANDINGS!$B$1:$CF$42,42,FALSE),FALSE)-IFERROR(VLOOKUP(A121,MMO_o10M_lease!$A$1:$F$38,5,FALSE),0),VLOOKUP(D121,LANDINGS!$A$3:$CF$40,HLOOKUP(A121,LANDINGS!$B$1:$CF$42,42,FALSE),FALSE)))),0)</f>
        <v>0</v>
      </c>
      <c r="L121" s="24">
        <f>SUMIFS(PASTE_FLEX_TRACKER!$D:$D,PASTE_FLEX_TRACKER!$E:$E,MAIN!$A121,PASTE_FLEX_TRACKER!$B:$B,MAIN!$D121)</f>
        <v>0</v>
      </c>
      <c r="M121" s="35" t="s">
        <v>133</v>
      </c>
      <c r="N121" s="46" t="s">
        <v>563</v>
      </c>
      <c r="O121" s="46">
        <f>SUMIFS(MAN_ADJ!$L:$L,MAN_ADJ!$K:$K,MAIN!$D121,MAN_ADJ!$J:$J,MAIN!$S121)</f>
        <v>0</v>
      </c>
      <c r="P121" s="25">
        <f t="shared" si="35"/>
        <v>0</v>
      </c>
      <c r="Q121" s="28">
        <f t="shared" si="17"/>
        <v>0</v>
      </c>
      <c r="R121" s="38">
        <f t="shared" si="36"/>
        <v>137.62040000000002</v>
      </c>
      <c r="S121" t="s">
        <v>137</v>
      </c>
      <c r="U121" t="s">
        <v>577</v>
      </c>
      <c r="V121" t="s">
        <v>735</v>
      </c>
    </row>
    <row r="122" spans="1:22" x14ac:dyDescent="0.25">
      <c r="A122" s="17" t="s">
        <v>31</v>
      </c>
      <c r="B122" s="17" t="s">
        <v>93</v>
      </c>
      <c r="C122" s="17" t="s">
        <v>136</v>
      </c>
      <c r="D122" s="17" t="s">
        <v>97</v>
      </c>
      <c r="E122" s="24">
        <f>IF(U122="SC",SUMIFS(SC!F:F,SC!A:A,MAIN!D122,SC!B:B,MAIN!A122),SUMIFS(Allocations!$H:$H,Allocations!$A:$A,MAIN!$A122,Allocations!$B:$B,MAIN!$D122))</f>
        <v>104.80000000000001</v>
      </c>
      <c r="F122" s="24">
        <f>IF(U122="SC",SUMIFS(SC!J:J,SC!A:A,MAIN!D122,SC!B:B,MAIN!A122),SUMIFS(Allocations!M:M,Allocations!A:A,MAIN!A122,Allocations!B:B,MAIN!D122))</f>
        <v>0</v>
      </c>
      <c r="G122" s="24">
        <f t="shared" si="29"/>
        <v>104.80000000000001</v>
      </c>
      <c r="H122" s="24">
        <f>IFERROR(VLOOKUP(S122,Swaps_wk!$A$2:$AP$151,HLOOKUP(MAIN!D122,Swaps_wk!$B$2:$AP$151,150,FALSE),FALSE),0)</f>
        <v>0</v>
      </c>
      <c r="I122" s="24">
        <f>SUMIFS(PASTE_DQS_TRACKER!$D:$D,PASTE_DQS_TRACKER!$C:$C,MAIN!$S122,PASTE_DQS_TRACKER!$B:$B,MAIN!$D122)-SUMIFS(PASTE_DQS_TRACKER!$D:$D,PASTE_DQS_TRACKER!$C:$C,MAIN!$S122,PASTE_DQS_TRACKER!$E:$E,MAIN!$D122)</f>
        <v>0</v>
      </c>
      <c r="J122" s="25">
        <f t="shared" si="30"/>
        <v>104.80000000000001</v>
      </c>
      <c r="K122" s="24">
        <f>IFERROR(IF(V122="Flex",0,IF(D122=$D$30,VLOOKUP(A122,MMO_o10M_lease!$A$1:$F$51,5,FALSE),IF(D122=$D$26,VLOOKUP(D122,LANDINGS!$A$3:$BR$40,HLOOKUP(A122,LANDINGS!$B$1:$CF$42,42,FALSE),FALSE)-IFERROR(VLOOKUP(A122,MMO_o10M_lease!$A$1:$F$38,5,FALSE),0),VLOOKUP(D122,LANDINGS!$A$3:$CF$40,HLOOKUP(A122,LANDINGS!$B$1:$CF$42,42,FALSE),FALSE)))),0)</f>
        <v>0</v>
      </c>
      <c r="L122" s="24">
        <f>SUMIFS(PASTE_FLEX_TRACKER!$D:$D,PASTE_FLEX_TRACKER!$E:$E,MAIN!$A122,PASTE_FLEX_TRACKER!$B:$B,MAIN!$D122)</f>
        <v>0</v>
      </c>
      <c r="M122" s="35" t="s">
        <v>133</v>
      </c>
      <c r="N122" s="46" t="s">
        <v>563</v>
      </c>
      <c r="O122" s="46">
        <f>SUMIFS(MAN_ADJ!$L:$L,MAN_ADJ!$K:$K,MAIN!$D122,MAN_ADJ!$J:$J,MAIN!$S122)</f>
        <v>0</v>
      </c>
      <c r="P122" s="25">
        <f t="shared" si="35"/>
        <v>0</v>
      </c>
      <c r="Q122" s="28">
        <f t="shared" si="17"/>
        <v>0</v>
      </c>
      <c r="R122" s="38">
        <f t="shared" si="36"/>
        <v>104.80000000000001</v>
      </c>
      <c r="S122" t="s">
        <v>137</v>
      </c>
      <c r="U122" t="s">
        <v>577</v>
      </c>
      <c r="V122" t="s">
        <v>735</v>
      </c>
    </row>
    <row r="123" spans="1:22" x14ac:dyDescent="0.25">
      <c r="A123" s="17" t="s">
        <v>31</v>
      </c>
      <c r="B123" s="17" t="s">
        <v>93</v>
      </c>
      <c r="C123" s="17" t="s">
        <v>136</v>
      </c>
      <c r="D123" s="17" t="s">
        <v>98</v>
      </c>
      <c r="E123" s="24">
        <f>IF(U123="SC",SUMIFS(SC!F:F,SC!A:A,MAIN!D123,SC!B:B,MAIN!A123),SUMIFS(Allocations!$H:$H,Allocations!$A:$A,MAIN!$A123,Allocations!$B:$B,MAIN!$D123))</f>
        <v>409.08350000000002</v>
      </c>
      <c r="F123" s="24">
        <f>IF(U123="SC",SUMIFS(SC!J:J,SC!A:A,MAIN!D123,SC!B:B,MAIN!A123),SUMIFS(Allocations!M:M,Allocations!A:A,MAIN!A123,Allocations!B:B,MAIN!D123))</f>
        <v>0</v>
      </c>
      <c r="G123" s="24">
        <f t="shared" si="29"/>
        <v>409.08350000000002</v>
      </c>
      <c r="H123" s="24">
        <f>IFERROR(VLOOKUP(S123,Swaps_wk!$A$2:$AP$151,HLOOKUP(MAIN!D123,Swaps_wk!$B$2:$AP$151,150,FALSE),FALSE),0)</f>
        <v>0</v>
      </c>
      <c r="I123" s="24">
        <f>SUMIFS(PASTE_DQS_TRACKER!$D:$D,PASTE_DQS_TRACKER!$C:$C,MAIN!$S123,PASTE_DQS_TRACKER!$B:$B,MAIN!$D123)-SUMIFS(PASTE_DQS_TRACKER!$D:$D,PASTE_DQS_TRACKER!$C:$C,MAIN!$S123,PASTE_DQS_TRACKER!$E:$E,MAIN!$D123)</f>
        <v>0</v>
      </c>
      <c r="J123" s="25">
        <f t="shared" si="30"/>
        <v>409.08350000000002</v>
      </c>
      <c r="K123" s="24">
        <f>IFERROR(IF(V123="Flex",0,IF(D123=$D$30,VLOOKUP(A123,MMO_o10M_lease!$A$1:$F$51,5,FALSE),IF(D123=$D$26,VLOOKUP(D123,LANDINGS!$A$3:$BR$40,HLOOKUP(A123,LANDINGS!$B$1:$CF$42,42,FALSE),FALSE)-IFERROR(VLOOKUP(A123,MMO_o10M_lease!$A$1:$F$38,5,FALSE),0),VLOOKUP(D123,LANDINGS!$A$3:$CF$40,HLOOKUP(A123,LANDINGS!$B$1:$CF$42,42,FALSE),FALSE)))),0)</f>
        <v>0</v>
      </c>
      <c r="L123" s="24">
        <f>SUMIFS(PASTE_FLEX_TRACKER!$D:$D,PASTE_FLEX_TRACKER!$E:$E,MAIN!$A123,PASTE_FLEX_TRACKER!$B:$B,MAIN!$D123)</f>
        <v>0</v>
      </c>
      <c r="M123" s="35" t="s">
        <v>133</v>
      </c>
      <c r="N123" s="46" t="s">
        <v>563</v>
      </c>
      <c r="O123" s="46">
        <f>SUMIFS(MAN_ADJ!$L:$L,MAN_ADJ!$K:$K,MAIN!$D123,MAN_ADJ!$J:$J,MAIN!$S123)</f>
        <v>0</v>
      </c>
      <c r="P123" s="25">
        <f t="shared" si="35"/>
        <v>0</v>
      </c>
      <c r="Q123" s="28">
        <f t="shared" si="17"/>
        <v>0</v>
      </c>
      <c r="R123" s="38">
        <f t="shared" si="36"/>
        <v>409.08350000000002</v>
      </c>
      <c r="S123" t="s">
        <v>137</v>
      </c>
      <c r="U123" t="s">
        <v>577</v>
      </c>
      <c r="V123" t="s">
        <v>735</v>
      </c>
    </row>
    <row r="124" spans="1:22" x14ac:dyDescent="0.25">
      <c r="A124" s="17" t="s">
        <v>31</v>
      </c>
      <c r="B124" s="17" t="s">
        <v>93</v>
      </c>
      <c r="C124" s="17" t="s">
        <v>136</v>
      </c>
      <c r="D124" s="17" t="s">
        <v>99</v>
      </c>
      <c r="E124" s="24">
        <f>IF(U124="SC",SUMIFS(SC!F:F,SC!A:A,MAIN!D124,SC!B:B,MAIN!A124),SUMIFS(Allocations!$H:$H,Allocations!$A:$A,MAIN!$A124,Allocations!$B:$B,MAIN!$D124))</f>
        <v>14.400600000000001</v>
      </c>
      <c r="F124" s="24">
        <f>IF(U124="SC",SUMIFS(SC!J:J,SC!A:A,MAIN!D124,SC!B:B,MAIN!A124),SUMIFS(Allocations!M:M,Allocations!A:A,MAIN!A124,Allocations!B:B,MAIN!D124))</f>
        <v>0</v>
      </c>
      <c r="G124" s="24">
        <f t="shared" si="29"/>
        <v>14.400600000000001</v>
      </c>
      <c r="H124" s="24">
        <f>IFERROR(VLOOKUP(S124,Swaps_wk!$A$2:$AP$151,HLOOKUP(MAIN!D124,Swaps_wk!$B$2:$AP$151,150,FALSE),FALSE),0)</f>
        <v>0</v>
      </c>
      <c r="I124" s="24">
        <f>SUMIFS(PASTE_DQS_TRACKER!$D:$D,PASTE_DQS_TRACKER!$C:$C,MAIN!$S124,PASTE_DQS_TRACKER!$B:$B,MAIN!$D124)-SUMIFS(PASTE_DQS_TRACKER!$D:$D,PASTE_DQS_TRACKER!$C:$C,MAIN!$S124,PASTE_DQS_TRACKER!$E:$E,MAIN!$D124)</f>
        <v>0</v>
      </c>
      <c r="J124" s="25">
        <f t="shared" si="30"/>
        <v>14.400600000000001</v>
      </c>
      <c r="K124" s="24">
        <f>IFERROR(IF(V124="Flex",0,IF(D124=$D$30,VLOOKUP(A124,MMO_o10M_lease!$A$1:$F$51,5,FALSE),IF(D124=$D$26,VLOOKUP(D124,LANDINGS!$A$3:$BR$40,HLOOKUP(A124,LANDINGS!$B$1:$CF$42,42,FALSE),FALSE)-IFERROR(VLOOKUP(A124,MMO_o10M_lease!$A$1:$F$38,5,FALSE),0),VLOOKUP(D124,LANDINGS!$A$3:$CF$40,HLOOKUP(A124,LANDINGS!$B$1:$CF$42,42,FALSE),FALSE)))),0)</f>
        <v>0</v>
      </c>
      <c r="L124" s="24">
        <f>SUMIFS(PASTE_FLEX_TRACKER!$D:$D,PASTE_FLEX_TRACKER!$E:$E,MAIN!$A124,PASTE_FLEX_TRACKER!$B:$B,MAIN!$D124)</f>
        <v>0</v>
      </c>
      <c r="M124" s="35" t="s">
        <v>133</v>
      </c>
      <c r="N124" s="46" t="s">
        <v>563</v>
      </c>
      <c r="O124" s="46">
        <f>SUMIFS(MAN_ADJ!$L:$L,MAN_ADJ!$K:$K,MAIN!$D124,MAN_ADJ!$J:$J,MAIN!$S124)</f>
        <v>0</v>
      </c>
      <c r="P124" s="25">
        <f t="shared" si="35"/>
        <v>0</v>
      </c>
      <c r="Q124" s="28">
        <f t="shared" si="17"/>
        <v>0</v>
      </c>
      <c r="R124" s="38">
        <f t="shared" si="36"/>
        <v>14.400600000000001</v>
      </c>
      <c r="S124" t="s">
        <v>137</v>
      </c>
      <c r="U124" t="s">
        <v>577</v>
      </c>
      <c r="V124" t="s">
        <v>735</v>
      </c>
    </row>
    <row r="125" spans="1:22" x14ac:dyDescent="0.25">
      <c r="A125" s="17" t="s">
        <v>31</v>
      </c>
      <c r="B125" s="17" t="s">
        <v>93</v>
      </c>
      <c r="C125" s="17" t="s">
        <v>136</v>
      </c>
      <c r="D125" s="17" t="s">
        <v>100</v>
      </c>
      <c r="E125" s="24">
        <f>IF(U125="SC",SUMIFS(SC!F:F,SC!A:A,MAIN!D125,SC!B:B,MAIN!A125),SUMIFS(Allocations!$H:$H,Allocations!$A:$A,MAIN!$A125,Allocations!$B:$B,MAIN!$D125))</f>
        <v>12.975000000000001</v>
      </c>
      <c r="F125" s="24">
        <f>IF(U125="SC",SUMIFS(SC!J:J,SC!A:A,MAIN!D125,SC!B:B,MAIN!A125),SUMIFS(Allocations!M:M,Allocations!A:A,MAIN!A125,Allocations!B:B,MAIN!D125))</f>
        <v>0</v>
      </c>
      <c r="G125" s="24">
        <f t="shared" si="29"/>
        <v>12.975000000000001</v>
      </c>
      <c r="H125" s="24">
        <f>IFERROR(VLOOKUP(S125,Swaps_wk!$A$2:$AP$151,HLOOKUP(MAIN!D125,Swaps_wk!$B$2:$AP$151,150,FALSE),FALSE),0)</f>
        <v>0</v>
      </c>
      <c r="I125" s="24">
        <f>SUMIFS(PASTE_DQS_TRACKER!$D:$D,PASTE_DQS_TRACKER!$C:$C,MAIN!$S125,PASTE_DQS_TRACKER!$B:$B,MAIN!$D125)-SUMIFS(PASTE_DQS_TRACKER!$D:$D,PASTE_DQS_TRACKER!$C:$C,MAIN!$S125,PASTE_DQS_TRACKER!$E:$E,MAIN!$D125)</f>
        <v>0</v>
      </c>
      <c r="J125" s="25">
        <f t="shared" si="30"/>
        <v>12.975000000000001</v>
      </c>
      <c r="K125" s="24">
        <f>IFERROR(IF(V125="Flex",0,IF(D125=$D$30,VLOOKUP(A125,MMO_o10M_lease!$A$1:$F$51,5,FALSE),IF(D125=$D$26,VLOOKUP(D125,LANDINGS!$A$3:$BR$40,HLOOKUP(A125,LANDINGS!$B$1:$CF$42,42,FALSE),FALSE)-IFERROR(VLOOKUP(A125,MMO_o10M_lease!$A$1:$F$38,5,FALSE),0),VLOOKUP(D125,LANDINGS!$A$3:$CF$40,HLOOKUP(A125,LANDINGS!$B$1:$CF$42,42,FALSE),FALSE)))),0)</f>
        <v>0</v>
      </c>
      <c r="L125" s="24">
        <f>SUMIFS(PASTE_FLEX_TRACKER!$D:$D,PASTE_FLEX_TRACKER!$E:$E,MAIN!$A125,PASTE_FLEX_TRACKER!$B:$B,MAIN!$D125)</f>
        <v>0</v>
      </c>
      <c r="M125" s="35" t="s">
        <v>133</v>
      </c>
      <c r="N125" s="46" t="s">
        <v>563</v>
      </c>
      <c r="O125" s="46">
        <f>SUMIFS(MAN_ADJ!$L:$L,MAN_ADJ!$K:$K,MAIN!$D125,MAN_ADJ!$J:$J,MAIN!$S125)</f>
        <v>0</v>
      </c>
      <c r="P125" s="25">
        <f t="shared" si="35"/>
        <v>0</v>
      </c>
      <c r="Q125" s="28">
        <f t="shared" si="17"/>
        <v>0</v>
      </c>
      <c r="R125" s="38">
        <f t="shared" si="36"/>
        <v>12.975000000000001</v>
      </c>
      <c r="S125" t="s">
        <v>137</v>
      </c>
      <c r="U125" t="s">
        <v>577</v>
      </c>
      <c r="V125" t="s">
        <v>735</v>
      </c>
    </row>
    <row r="126" spans="1:22" x14ac:dyDescent="0.25">
      <c r="A126" s="17" t="s">
        <v>31</v>
      </c>
      <c r="B126" s="17" t="s">
        <v>93</v>
      </c>
      <c r="C126" s="17" t="s">
        <v>136</v>
      </c>
      <c r="D126" s="17" t="s">
        <v>101</v>
      </c>
      <c r="E126" s="24">
        <f>IF(U126="SC",SUMIFS(SC!F:F,SC!A:A,MAIN!D126,SC!B:B,MAIN!A126),SUMIFS(Allocations!$H:$H,Allocations!$A:$A,MAIN!$A126,Allocations!$B:$B,MAIN!$D126))</f>
        <v>9.0100000000000016</v>
      </c>
      <c r="F126" s="24">
        <f>IF(U126="SC",SUMIFS(SC!J:J,SC!A:A,MAIN!D126,SC!B:B,MAIN!A126),SUMIFS(Allocations!M:M,Allocations!A:A,MAIN!A126,Allocations!B:B,MAIN!D126))</f>
        <v>0</v>
      </c>
      <c r="G126" s="24">
        <f t="shared" si="29"/>
        <v>9.0100000000000016</v>
      </c>
      <c r="H126" s="24">
        <f>IFERROR(VLOOKUP(S126,Swaps_wk!$A$2:$AP$151,HLOOKUP(MAIN!D126,Swaps_wk!$B$2:$AP$151,150,FALSE),FALSE),0)</f>
        <v>0</v>
      </c>
      <c r="I126" s="24">
        <f>SUMIFS(PASTE_DQS_TRACKER!$D:$D,PASTE_DQS_TRACKER!$C:$C,MAIN!$S126,PASTE_DQS_TRACKER!$B:$B,MAIN!$D126)-SUMIFS(PASTE_DQS_TRACKER!$D:$D,PASTE_DQS_TRACKER!$C:$C,MAIN!$S126,PASTE_DQS_TRACKER!$E:$E,MAIN!$D126)</f>
        <v>0</v>
      </c>
      <c r="J126" s="25">
        <f t="shared" si="30"/>
        <v>9.0100000000000016</v>
      </c>
      <c r="K126" s="24">
        <f>IFERROR(IF(V126="Flex",0,IF(D126=$D$30,VLOOKUP(A126,MMO_o10M_lease!$A$1:$F$51,5,FALSE),IF(D126=$D$26,VLOOKUP(D126,LANDINGS!$A$3:$BR$40,HLOOKUP(A126,LANDINGS!$B$1:$CF$42,42,FALSE),FALSE)-IFERROR(VLOOKUP(A126,MMO_o10M_lease!$A$1:$F$38,5,FALSE),0),VLOOKUP(D126,LANDINGS!$A$3:$CF$40,HLOOKUP(A126,LANDINGS!$B$1:$CF$42,42,FALSE),FALSE)))),0)</f>
        <v>0</v>
      </c>
      <c r="L126" s="24">
        <f>SUMIFS(PASTE_FLEX_TRACKER!$D:$D,PASTE_FLEX_TRACKER!$E:$E,MAIN!$A126,PASTE_FLEX_TRACKER!$B:$B,MAIN!$D126)</f>
        <v>0</v>
      </c>
      <c r="M126" s="35" t="s">
        <v>133</v>
      </c>
      <c r="N126" s="46" t="s">
        <v>563</v>
      </c>
      <c r="O126" s="46">
        <f>SUMIFS(MAN_ADJ!$L:$L,MAN_ADJ!$K:$K,MAIN!$D126,MAN_ADJ!$J:$J,MAIN!$S126)</f>
        <v>0</v>
      </c>
      <c r="P126" s="25">
        <f t="shared" si="35"/>
        <v>0</v>
      </c>
      <c r="Q126" s="28">
        <f t="shared" si="17"/>
        <v>0</v>
      </c>
      <c r="R126" s="38">
        <f t="shared" si="36"/>
        <v>9.0100000000000016</v>
      </c>
      <c r="S126" t="s">
        <v>137</v>
      </c>
      <c r="U126" t="s">
        <v>577</v>
      </c>
      <c r="V126" t="s">
        <v>735</v>
      </c>
    </row>
    <row r="127" spans="1:22" x14ac:dyDescent="0.25">
      <c r="A127" s="17" t="s">
        <v>31</v>
      </c>
      <c r="B127" s="17" t="s">
        <v>93</v>
      </c>
      <c r="C127" s="17" t="s">
        <v>136</v>
      </c>
      <c r="D127" s="17" t="s">
        <v>102</v>
      </c>
      <c r="E127" s="24">
        <f>IF(U127="SC",SUMIFS(SC!F:F,SC!A:A,MAIN!D127,SC!B:B,MAIN!A127),SUMIFS(Allocations!$H:$H,Allocations!$A:$A,MAIN!$A127,Allocations!$B:$B,MAIN!$D127))</f>
        <v>16.100000000000001</v>
      </c>
      <c r="F127" s="24">
        <f>IF(U127="SC",SUMIFS(SC!J:J,SC!A:A,MAIN!D127,SC!B:B,MAIN!A127),SUMIFS(Allocations!M:M,Allocations!A:A,MAIN!A127,Allocations!B:B,MAIN!D127))</f>
        <v>0</v>
      </c>
      <c r="G127" s="24">
        <f t="shared" si="29"/>
        <v>16.100000000000001</v>
      </c>
      <c r="H127" s="24">
        <f>IFERROR(VLOOKUP(S127,Swaps_wk!$A$2:$AP$151,HLOOKUP(MAIN!D127,Swaps_wk!$B$2:$AP$151,150,FALSE),FALSE),0)</f>
        <v>0</v>
      </c>
      <c r="I127" s="24">
        <f>SUMIFS(PASTE_DQS_TRACKER!$D:$D,PASTE_DQS_TRACKER!$C:$C,MAIN!$S127,PASTE_DQS_TRACKER!$B:$B,MAIN!$D127)-SUMIFS(PASTE_DQS_TRACKER!$D:$D,PASTE_DQS_TRACKER!$C:$C,MAIN!$S127,PASTE_DQS_TRACKER!$E:$E,MAIN!$D127)</f>
        <v>-16.100000000000001</v>
      </c>
      <c r="J127" s="25">
        <f t="shared" si="30"/>
        <v>0</v>
      </c>
      <c r="K127" s="24">
        <f>IFERROR(IF(V127="Flex",0,IF(D127=$D$30,VLOOKUP(A127,MMO_o10M_lease!$A$1:$F$51,5,FALSE),IF(D127=$D$26,VLOOKUP(D127,LANDINGS!$A$3:$BR$40,HLOOKUP(A127,LANDINGS!$B$1:$CF$42,42,FALSE),FALSE)-IFERROR(VLOOKUP(A127,MMO_o10M_lease!$A$1:$F$38,5,FALSE),0),VLOOKUP(D127,LANDINGS!$A$3:$CF$40,HLOOKUP(A127,LANDINGS!$B$1:$CF$42,42,FALSE),FALSE)))),0)</f>
        <v>0</v>
      </c>
      <c r="L127" s="24">
        <f>SUMIFS(PASTE_FLEX_TRACKER!$D:$D,PASTE_FLEX_TRACKER!$E:$E,MAIN!$A127,PASTE_FLEX_TRACKER!$B:$B,MAIN!$D127)</f>
        <v>0</v>
      </c>
      <c r="M127" s="35" t="s">
        <v>133</v>
      </c>
      <c r="N127" s="46" t="s">
        <v>563</v>
      </c>
      <c r="O127" s="46">
        <f>SUMIFS(MAN_ADJ!$L:$L,MAN_ADJ!$K:$K,MAIN!$D127,MAN_ADJ!$J:$J,MAIN!$S127)</f>
        <v>0</v>
      </c>
      <c r="P127" s="25">
        <f t="shared" si="35"/>
        <v>0</v>
      </c>
      <c r="Q127" s="28" t="str">
        <f t="shared" si="17"/>
        <v>n/a</v>
      </c>
      <c r="R127" s="38">
        <f t="shared" si="36"/>
        <v>0</v>
      </c>
      <c r="S127" t="s">
        <v>137</v>
      </c>
      <c r="U127" t="s">
        <v>577</v>
      </c>
      <c r="V127" t="s">
        <v>735</v>
      </c>
    </row>
    <row r="128" spans="1:22" x14ac:dyDescent="0.25">
      <c r="A128" s="17" t="s">
        <v>31</v>
      </c>
      <c r="B128" s="17" t="s">
        <v>93</v>
      </c>
      <c r="C128" s="17" t="s">
        <v>136</v>
      </c>
      <c r="D128" s="17" t="s">
        <v>103</v>
      </c>
      <c r="E128" s="24">
        <f>IF(U128="SC",SUMIFS(SC!F:F,SC!A:A,MAIN!D128,SC!B:B,MAIN!A128),SUMIFS(Allocations!$H:$H,Allocations!$A:$A,MAIN!$A128,Allocations!$B:$B,MAIN!$D128))</f>
        <v>0</v>
      </c>
      <c r="F128" s="24">
        <f>IF(U128="SC",SUMIFS(SC!J:J,SC!A:A,MAIN!D128,SC!B:B,MAIN!A128),SUMIFS(Allocations!M:M,Allocations!A:A,MAIN!A128,Allocations!B:B,MAIN!D128))</f>
        <v>0</v>
      </c>
      <c r="G128" s="24">
        <f t="shared" si="29"/>
        <v>0</v>
      </c>
      <c r="H128" s="24">
        <f>IFERROR(VLOOKUP(S128,Swaps_wk!$A$2:$AP$151,HLOOKUP(MAIN!D128,Swaps_wk!$B$2:$AP$151,150,FALSE),FALSE),0)</f>
        <v>0</v>
      </c>
      <c r="I128" s="24">
        <f>SUMIFS(PASTE_DQS_TRACKER!$D:$D,PASTE_DQS_TRACKER!$C:$C,MAIN!$S128,PASTE_DQS_TRACKER!$B:$B,MAIN!$D128)-SUMIFS(PASTE_DQS_TRACKER!$D:$D,PASTE_DQS_TRACKER!$C:$C,MAIN!$S128,PASTE_DQS_TRACKER!$E:$E,MAIN!$D128)</f>
        <v>0</v>
      </c>
      <c r="J128" s="25">
        <f t="shared" si="30"/>
        <v>0</v>
      </c>
      <c r="K128" s="24">
        <f>IFERROR(IF(V128="Flex",0,IF(D128=$D$30,VLOOKUP(A128,MMO_o10M_lease!$A$1:$F$51,5,FALSE),IF(D128=$D$26,VLOOKUP(D128,LANDINGS!$A$3:$BR$40,HLOOKUP(A128,LANDINGS!$B$1:$CF$42,42,FALSE),FALSE)-IFERROR(VLOOKUP(A128,MMO_o10M_lease!$A$1:$F$38,5,FALSE),0),VLOOKUP(D128,LANDINGS!$A$3:$CF$40,HLOOKUP(A128,LANDINGS!$B$1:$CF$42,42,FALSE),FALSE)))),0)</f>
        <v>0</v>
      </c>
      <c r="L128" s="24">
        <f>SUMIFS(PASTE_FLEX_TRACKER!$D:$D,PASTE_FLEX_TRACKER!$E:$E,MAIN!$A128,PASTE_FLEX_TRACKER!$B:$B,MAIN!$D128)</f>
        <v>0</v>
      </c>
      <c r="M128" s="35" t="s">
        <v>133</v>
      </c>
      <c r="N128" s="46" t="s">
        <v>563</v>
      </c>
      <c r="O128" s="46">
        <f>SUMIFS(MAN_ADJ!$L:$L,MAN_ADJ!$K:$K,MAIN!$D128,MAN_ADJ!$J:$J,MAIN!$S128)</f>
        <v>0</v>
      </c>
      <c r="P128" s="25">
        <f t="shared" si="35"/>
        <v>0</v>
      </c>
      <c r="Q128" s="28" t="str">
        <f t="shared" si="17"/>
        <v>n/a</v>
      </c>
      <c r="R128" s="38">
        <f t="shared" si="36"/>
        <v>0</v>
      </c>
      <c r="S128" t="s">
        <v>137</v>
      </c>
      <c r="U128" t="s">
        <v>577</v>
      </c>
      <c r="V128" t="s">
        <v>735</v>
      </c>
    </row>
    <row r="129" spans="1:22" x14ac:dyDescent="0.25">
      <c r="A129" s="17" t="s">
        <v>31</v>
      </c>
      <c r="B129" s="17" t="s">
        <v>93</v>
      </c>
      <c r="C129" s="17" t="s">
        <v>136</v>
      </c>
      <c r="D129" s="17" t="s">
        <v>104</v>
      </c>
      <c r="E129" s="24">
        <f>IF(U129="SC",SUMIFS(SC!F:F,SC!A:A,MAIN!D129,SC!B:B,MAIN!A129),SUMIFS(Allocations!$H:$H,Allocations!$A:$A,MAIN!$A129,Allocations!$B:$B,MAIN!$D129))</f>
        <v>41.160000000000004</v>
      </c>
      <c r="F129" s="24">
        <f>IF(U129="SC",SUMIFS(SC!J:J,SC!A:A,MAIN!D129,SC!B:B,MAIN!A129),SUMIFS(Allocations!M:M,Allocations!A:A,MAIN!A129,Allocations!B:B,MAIN!D129))</f>
        <v>0</v>
      </c>
      <c r="G129" s="24">
        <f t="shared" si="29"/>
        <v>41.160000000000004</v>
      </c>
      <c r="H129" s="24">
        <f>IFERROR(VLOOKUP(S129,Swaps_wk!$A$2:$AP$151,HLOOKUP(MAIN!D129,Swaps_wk!$B$2:$AP$151,150,FALSE),FALSE),0)</f>
        <v>0</v>
      </c>
      <c r="I129" s="24">
        <f>SUMIFS(PASTE_DQS_TRACKER!$D:$D,PASTE_DQS_TRACKER!$C:$C,MAIN!$S129,PASTE_DQS_TRACKER!$B:$B,MAIN!$D129)-SUMIFS(PASTE_DQS_TRACKER!$D:$D,PASTE_DQS_TRACKER!$C:$C,MAIN!$S129,PASTE_DQS_TRACKER!$E:$E,MAIN!$D129)</f>
        <v>0</v>
      </c>
      <c r="J129" s="25">
        <f t="shared" si="30"/>
        <v>41.160000000000004</v>
      </c>
      <c r="K129" s="24">
        <f>IFERROR(IF(V129="Flex",0,IF(D129=$D$30,VLOOKUP(A129,MMO_o10M_lease!$A$1:$F$51,5,FALSE),IF(D129=$D$26,VLOOKUP(D129,LANDINGS!$A$3:$BR$40,HLOOKUP(A129,LANDINGS!$B$1:$CF$42,42,FALSE),FALSE)-IFERROR(VLOOKUP(A129,MMO_o10M_lease!$A$1:$F$38,5,FALSE),0),VLOOKUP(D129,LANDINGS!$A$3:$CF$40,HLOOKUP(A129,LANDINGS!$B$1:$CF$42,42,FALSE),FALSE)))),0)</f>
        <v>0</v>
      </c>
      <c r="L129" s="24">
        <f>SUMIFS(PASTE_FLEX_TRACKER!$D:$D,PASTE_FLEX_TRACKER!$E:$E,MAIN!$A129,PASTE_FLEX_TRACKER!$B:$B,MAIN!$D129)</f>
        <v>0</v>
      </c>
      <c r="M129" s="35" t="s">
        <v>133</v>
      </c>
      <c r="N129" s="46" t="s">
        <v>563</v>
      </c>
      <c r="O129" s="46">
        <f>SUMIFS(MAN_ADJ!$L:$L,MAN_ADJ!$K:$K,MAIN!$D129,MAN_ADJ!$J:$J,MAIN!$S129)</f>
        <v>0</v>
      </c>
      <c r="P129" s="25">
        <f t="shared" si="35"/>
        <v>0</v>
      </c>
      <c r="Q129" s="28">
        <f t="shared" si="17"/>
        <v>0</v>
      </c>
      <c r="R129" s="38">
        <f t="shared" si="36"/>
        <v>41.160000000000004</v>
      </c>
      <c r="S129" t="s">
        <v>137</v>
      </c>
      <c r="U129" t="s">
        <v>577</v>
      </c>
      <c r="V129" t="s">
        <v>735</v>
      </c>
    </row>
    <row r="130" spans="1:22" x14ac:dyDescent="0.25">
      <c r="A130" s="17" t="s">
        <v>31</v>
      </c>
      <c r="B130" s="17" t="s">
        <v>93</v>
      </c>
      <c r="C130" s="17" t="s">
        <v>136</v>
      </c>
      <c r="D130" s="17" t="s">
        <v>105</v>
      </c>
      <c r="E130" s="24">
        <f>IF(U130="SC",SUMIFS(SC!F:F,SC!A:A,MAIN!D130,SC!B:B,MAIN!A130),SUMIFS(Allocations!$H:$H,Allocations!$A:$A,MAIN!$A130,Allocations!$B:$B,MAIN!$D130))</f>
        <v>31.810400000000001</v>
      </c>
      <c r="F130" s="24">
        <f>IF(U130="SC",SUMIFS(SC!J:J,SC!A:A,MAIN!D130,SC!B:B,MAIN!A130),SUMIFS(Allocations!M:M,Allocations!A:A,MAIN!A130,Allocations!B:B,MAIN!D130))</f>
        <v>0</v>
      </c>
      <c r="G130" s="24">
        <f t="shared" si="29"/>
        <v>31.810400000000001</v>
      </c>
      <c r="H130" s="24">
        <f>IFERROR(VLOOKUP(S130,Swaps_wk!$A$2:$AP$151,HLOOKUP(MAIN!D130,Swaps_wk!$B$2:$AP$151,150,FALSE),FALSE),0)</f>
        <v>0</v>
      </c>
      <c r="I130" s="24">
        <f>SUMIFS(PASTE_DQS_TRACKER!$D:$D,PASTE_DQS_TRACKER!$C:$C,MAIN!$S130,PASTE_DQS_TRACKER!$B:$B,MAIN!$D130)-SUMIFS(PASTE_DQS_TRACKER!$D:$D,PASTE_DQS_TRACKER!$C:$C,MAIN!$S130,PASTE_DQS_TRACKER!$E:$E,MAIN!$D130)</f>
        <v>0</v>
      </c>
      <c r="J130" s="25">
        <f t="shared" si="30"/>
        <v>31.810400000000001</v>
      </c>
      <c r="K130" s="24">
        <f>IFERROR(IF(V130="Flex",0,IF(D130=$D$30,VLOOKUP(A130,MMO_o10M_lease!$A$1:$F$51,5,FALSE),IF(D130=$D$26,VLOOKUP(D130,LANDINGS!$A$3:$BR$40,HLOOKUP(A130,LANDINGS!$B$1:$CF$42,42,FALSE),FALSE)-IFERROR(VLOOKUP(A130,MMO_o10M_lease!$A$1:$F$38,5,FALSE),0),VLOOKUP(D130,LANDINGS!$A$3:$CF$40,HLOOKUP(A130,LANDINGS!$B$1:$CF$42,42,FALSE),FALSE)))),0)</f>
        <v>0</v>
      </c>
      <c r="L130" s="24">
        <f>SUMIFS(PASTE_FLEX_TRACKER!$D:$D,PASTE_FLEX_TRACKER!$E:$E,MAIN!$A130,PASTE_FLEX_TRACKER!$B:$B,MAIN!$D130)</f>
        <v>0</v>
      </c>
      <c r="M130" s="35" t="s">
        <v>133</v>
      </c>
      <c r="N130" s="46" t="s">
        <v>563</v>
      </c>
      <c r="O130" s="46">
        <f>SUMIFS(MAN_ADJ!$L:$L,MAN_ADJ!$K:$K,MAIN!$D130,MAN_ADJ!$J:$J,MAIN!$S130)</f>
        <v>0</v>
      </c>
      <c r="P130" s="25">
        <f t="shared" si="35"/>
        <v>0</v>
      </c>
      <c r="Q130" s="28">
        <f t="shared" si="17"/>
        <v>0</v>
      </c>
      <c r="R130" s="38">
        <f t="shared" si="36"/>
        <v>31.810400000000001</v>
      </c>
      <c r="S130" t="s">
        <v>137</v>
      </c>
      <c r="U130" t="s">
        <v>577</v>
      </c>
      <c r="V130" t="s">
        <v>735</v>
      </c>
    </row>
    <row r="131" spans="1:22" x14ac:dyDescent="0.25">
      <c r="A131" s="17" t="s">
        <v>31</v>
      </c>
      <c r="B131" s="17" t="s">
        <v>93</v>
      </c>
      <c r="C131" s="17" t="s">
        <v>136</v>
      </c>
      <c r="D131" s="17" t="s">
        <v>106</v>
      </c>
      <c r="E131" s="24">
        <f>IF(U131="SC",SUMIFS(SC!F:F,SC!A:A,MAIN!D131,SC!B:B,MAIN!A131),SUMIFS(Allocations!$H:$H,Allocations!$A:$A,MAIN!$A131,Allocations!$B:$B,MAIN!$D131))</f>
        <v>165.33820000000003</v>
      </c>
      <c r="F131" s="24">
        <f>IF(U131="SC",SUMIFS(SC!J:J,SC!A:A,MAIN!D131,SC!B:B,MAIN!A131),SUMIFS(Allocations!M:M,Allocations!A:A,MAIN!A131,Allocations!B:B,MAIN!D131))</f>
        <v>0</v>
      </c>
      <c r="G131" s="24">
        <f t="shared" si="29"/>
        <v>165.33820000000003</v>
      </c>
      <c r="H131" s="24">
        <f>IFERROR(VLOOKUP(S131,Swaps_wk!$A$2:$AP$151,HLOOKUP(MAIN!D131,Swaps_wk!$B$2:$AP$151,150,FALSE),FALSE),0)</f>
        <v>0</v>
      </c>
      <c r="I131" s="24">
        <f>SUMIFS(PASTE_DQS_TRACKER!$D:$D,PASTE_DQS_TRACKER!$C:$C,MAIN!$S131,PASTE_DQS_TRACKER!$B:$B,MAIN!$D131)-SUMIFS(PASTE_DQS_TRACKER!$D:$D,PASTE_DQS_TRACKER!$C:$C,MAIN!$S131,PASTE_DQS_TRACKER!$E:$E,MAIN!$D131)</f>
        <v>0</v>
      </c>
      <c r="J131" s="25">
        <f t="shared" si="30"/>
        <v>165.33820000000003</v>
      </c>
      <c r="K131" s="24">
        <f>IFERROR(IF(V131="Flex",0,IF(D131=$D$30,VLOOKUP(A131,MMO_o10M_lease!$A$1:$F$51,5,FALSE),IF(D131=$D$26,VLOOKUP(D131,LANDINGS!$A$3:$BR$40,HLOOKUP(A131,LANDINGS!$B$1:$CF$42,42,FALSE),FALSE)-IFERROR(VLOOKUP(A131,MMO_o10M_lease!$A$1:$F$38,5,FALSE),0),VLOOKUP(D131,LANDINGS!$A$3:$CF$40,HLOOKUP(A131,LANDINGS!$B$1:$CF$42,42,FALSE),FALSE)))),0)</f>
        <v>0</v>
      </c>
      <c r="L131" s="24">
        <f>SUMIFS(PASTE_FLEX_TRACKER!$D:$D,PASTE_FLEX_TRACKER!$E:$E,MAIN!$A131,PASTE_FLEX_TRACKER!$B:$B,MAIN!$D131)</f>
        <v>0</v>
      </c>
      <c r="M131" s="35" t="s">
        <v>133</v>
      </c>
      <c r="N131" s="46" t="s">
        <v>563</v>
      </c>
      <c r="O131" s="46">
        <f>SUMIFS(MAN_ADJ!$L:$L,MAN_ADJ!$K:$K,MAIN!$D131,MAN_ADJ!$J:$J,MAIN!$S131)</f>
        <v>0</v>
      </c>
      <c r="P131" s="25">
        <f t="shared" si="35"/>
        <v>0</v>
      </c>
      <c r="Q131" s="28">
        <f t="shared" si="17"/>
        <v>0</v>
      </c>
      <c r="R131" s="38">
        <f t="shared" si="36"/>
        <v>165.33820000000003</v>
      </c>
      <c r="S131" t="s">
        <v>137</v>
      </c>
      <c r="U131" t="s">
        <v>577</v>
      </c>
      <c r="V131" t="s">
        <v>735</v>
      </c>
    </row>
    <row r="132" spans="1:22" x14ac:dyDescent="0.25">
      <c r="A132" s="17" t="s">
        <v>31</v>
      </c>
      <c r="B132" s="17" t="s">
        <v>93</v>
      </c>
      <c r="C132" s="17" t="s">
        <v>136</v>
      </c>
      <c r="D132" s="17" t="s">
        <v>107</v>
      </c>
      <c r="E132" s="24">
        <f>IF(U132="SC",SUMIFS(SC!F:F,SC!A:A,MAIN!D132,SC!B:B,MAIN!A132),SUMIFS(Allocations!$H:$H,Allocations!$A:$A,MAIN!$A132,Allocations!$B:$B,MAIN!$D132))</f>
        <v>23.259600000000002</v>
      </c>
      <c r="F132" s="24">
        <f>IF(U132="SC",SUMIFS(SC!J:J,SC!A:A,MAIN!D132,SC!B:B,MAIN!A132),SUMIFS(Allocations!M:M,Allocations!A:A,MAIN!A132,Allocations!B:B,MAIN!D132))</f>
        <v>0</v>
      </c>
      <c r="G132" s="24">
        <f t="shared" si="29"/>
        <v>23.259600000000002</v>
      </c>
      <c r="H132" s="24">
        <f>IFERROR(VLOOKUP(S132,Swaps_wk!$A$2:$AP$151,HLOOKUP(MAIN!D132,Swaps_wk!$B$2:$AP$151,150,FALSE),FALSE),0)</f>
        <v>0</v>
      </c>
      <c r="I132" s="24">
        <f>SUMIFS(PASTE_DQS_TRACKER!$D:$D,PASTE_DQS_TRACKER!$C:$C,MAIN!$S132,PASTE_DQS_TRACKER!$B:$B,MAIN!$D132)-SUMIFS(PASTE_DQS_TRACKER!$D:$D,PASTE_DQS_TRACKER!$C:$C,MAIN!$S132,PASTE_DQS_TRACKER!$E:$E,MAIN!$D132)</f>
        <v>0</v>
      </c>
      <c r="J132" s="25">
        <f t="shared" si="30"/>
        <v>23.259600000000002</v>
      </c>
      <c r="K132" s="24">
        <f>IFERROR(IF(V132="Flex",0,IF(D132=$D$30,VLOOKUP(A132,MMO_o10M_lease!$A$1:$F$51,5,FALSE),IF(D132=$D$26,VLOOKUP(D132,LANDINGS!$A$3:$BR$40,HLOOKUP(A132,LANDINGS!$B$1:$CF$42,42,FALSE),FALSE)-IFERROR(VLOOKUP(A132,MMO_o10M_lease!$A$1:$F$38,5,FALSE),0),VLOOKUP(D132,LANDINGS!$A$3:$CF$40,HLOOKUP(A132,LANDINGS!$B$1:$CF$42,42,FALSE),FALSE)))),0)</f>
        <v>0</v>
      </c>
      <c r="L132" s="24">
        <f>SUMIFS(PASTE_FLEX_TRACKER!$D:$D,PASTE_FLEX_TRACKER!$E:$E,MAIN!$A132,PASTE_FLEX_TRACKER!$B:$B,MAIN!$D132)</f>
        <v>0</v>
      </c>
      <c r="M132" s="35" t="s">
        <v>133</v>
      </c>
      <c r="N132" s="46" t="s">
        <v>563</v>
      </c>
      <c r="O132" s="46">
        <f>SUMIFS(MAN_ADJ!$L:$L,MAN_ADJ!$K:$K,MAIN!$D132,MAN_ADJ!$J:$J,MAIN!$S132)</f>
        <v>0</v>
      </c>
      <c r="P132" s="25">
        <f t="shared" si="35"/>
        <v>0</v>
      </c>
      <c r="Q132" s="28">
        <f t="shared" si="17"/>
        <v>0</v>
      </c>
      <c r="R132" s="38">
        <f t="shared" si="36"/>
        <v>23.259600000000002</v>
      </c>
      <c r="S132" t="s">
        <v>137</v>
      </c>
      <c r="U132" t="s">
        <v>577</v>
      </c>
      <c r="V132" t="s">
        <v>735</v>
      </c>
    </row>
    <row r="133" spans="1:22" x14ac:dyDescent="0.25">
      <c r="A133" s="17" t="s">
        <v>31</v>
      </c>
      <c r="B133" s="17" t="s">
        <v>93</v>
      </c>
      <c r="C133" s="17" t="s">
        <v>136</v>
      </c>
      <c r="D133" s="17" t="s">
        <v>108</v>
      </c>
      <c r="E133" s="24">
        <f>IF(U133="SC",SUMIFS(SC!F:F,SC!A:A,MAIN!D133,SC!B:B,MAIN!A133),SUMIFS(Allocations!$H:$H,Allocations!$A:$A,MAIN!$A133,Allocations!$B:$B,MAIN!$D133))</f>
        <v>2.1614999999999998</v>
      </c>
      <c r="F133" s="24">
        <f>IF(U133="SC",SUMIFS(SC!J:J,SC!A:A,MAIN!D133,SC!B:B,MAIN!A133),SUMIFS(Allocations!M:M,Allocations!A:A,MAIN!A133,Allocations!B:B,MAIN!D133))</f>
        <v>0</v>
      </c>
      <c r="G133" s="24">
        <f t="shared" si="29"/>
        <v>2.1614999999999998</v>
      </c>
      <c r="H133" s="24">
        <f>IFERROR(VLOOKUP(S133,Swaps_wk!$A$2:$AP$151,HLOOKUP(MAIN!D133,Swaps_wk!$B$2:$AP$151,150,FALSE),FALSE),0)</f>
        <v>0</v>
      </c>
      <c r="I133" s="24">
        <f>SUMIFS(PASTE_DQS_TRACKER!$D:$D,PASTE_DQS_TRACKER!$C:$C,MAIN!$S133,PASTE_DQS_TRACKER!$B:$B,MAIN!$D133)-SUMIFS(PASTE_DQS_TRACKER!$D:$D,PASTE_DQS_TRACKER!$C:$C,MAIN!$S133,PASTE_DQS_TRACKER!$E:$E,MAIN!$D133)</f>
        <v>0</v>
      </c>
      <c r="J133" s="25">
        <f t="shared" si="30"/>
        <v>2.1614999999999998</v>
      </c>
      <c r="K133" s="24">
        <f>IFERROR(IF(V133="Flex",0,IF(D133=$D$30,VLOOKUP(A133,MMO_o10M_lease!$A$1:$F$51,5,FALSE),IF(D133=$D$26,VLOOKUP(D133,LANDINGS!$A$3:$BR$40,HLOOKUP(A133,LANDINGS!$B$1:$CF$42,42,FALSE),FALSE)-IFERROR(VLOOKUP(A133,MMO_o10M_lease!$A$1:$F$38,5,FALSE),0),VLOOKUP(D133,LANDINGS!$A$3:$CF$40,HLOOKUP(A133,LANDINGS!$B$1:$CF$42,42,FALSE),FALSE)))),0)</f>
        <v>0</v>
      </c>
      <c r="L133" s="24">
        <f>SUMIFS(PASTE_FLEX_TRACKER!$D:$D,PASTE_FLEX_TRACKER!$E:$E,MAIN!$A133,PASTE_FLEX_TRACKER!$B:$B,MAIN!$D133)</f>
        <v>0</v>
      </c>
      <c r="M133" s="35" t="s">
        <v>133</v>
      </c>
      <c r="N133" s="46" t="s">
        <v>563</v>
      </c>
      <c r="O133" s="46">
        <f>SUMIFS(MAN_ADJ!$L:$L,MAN_ADJ!$K:$K,MAIN!$D133,MAN_ADJ!$J:$J,MAIN!$S133)</f>
        <v>0</v>
      </c>
      <c r="P133" s="25">
        <f t="shared" si="35"/>
        <v>0</v>
      </c>
      <c r="Q133" s="28">
        <f t="shared" si="17"/>
        <v>0</v>
      </c>
      <c r="R133" s="38">
        <f t="shared" si="36"/>
        <v>2.1614999999999998</v>
      </c>
      <c r="S133" t="s">
        <v>137</v>
      </c>
      <c r="U133" t="s">
        <v>577</v>
      </c>
      <c r="V133" t="s">
        <v>735</v>
      </c>
    </row>
    <row r="134" spans="1:22" x14ac:dyDescent="0.25">
      <c r="A134" s="17" t="s">
        <v>31</v>
      </c>
      <c r="B134" s="17" t="s">
        <v>93</v>
      </c>
      <c r="C134" s="17" t="s">
        <v>136</v>
      </c>
      <c r="D134" s="17" t="s">
        <v>109</v>
      </c>
      <c r="E134" s="24">
        <f>IF(U134="SC",SUMIFS(SC!F:F,SC!A:A,MAIN!D134,SC!B:B,MAIN!A134),SUMIFS(Allocations!$H:$H,Allocations!$A:$A,MAIN!$A134,Allocations!$B:$B,MAIN!$D134))</f>
        <v>22.176200000000001</v>
      </c>
      <c r="F134" s="24">
        <f>IF(U134="SC",SUMIFS(SC!J:J,SC!A:A,MAIN!D134,SC!B:B,MAIN!A134),SUMIFS(Allocations!M:M,Allocations!A:A,MAIN!A134,Allocations!B:B,MAIN!D134))</f>
        <v>0</v>
      </c>
      <c r="G134" s="24">
        <f t="shared" si="29"/>
        <v>22.176200000000001</v>
      </c>
      <c r="H134" s="24">
        <f>IFERROR(VLOOKUP(S134,Swaps_wk!$A$2:$AP$151,HLOOKUP(MAIN!D134,Swaps_wk!$B$2:$AP$151,150,FALSE),FALSE),0)</f>
        <v>0</v>
      </c>
      <c r="I134" s="24">
        <f>SUMIFS(PASTE_DQS_TRACKER!$D:$D,PASTE_DQS_TRACKER!$C:$C,MAIN!$S134,PASTE_DQS_TRACKER!$B:$B,MAIN!$D134)-SUMIFS(PASTE_DQS_TRACKER!$D:$D,PASTE_DQS_TRACKER!$C:$C,MAIN!$S134,PASTE_DQS_TRACKER!$E:$E,MAIN!$D134)</f>
        <v>22.6</v>
      </c>
      <c r="J134" s="25">
        <f t="shared" si="30"/>
        <v>44.776200000000003</v>
      </c>
      <c r="K134" s="24">
        <f>IFERROR(IF(V134="Flex",0,IF(D134=$D$30,VLOOKUP(A134,MMO_o10M_lease!$A$1:$F$51,5,FALSE),IF(D134=$D$26,VLOOKUP(D134,LANDINGS!$A$3:$BR$40,HLOOKUP(A134,LANDINGS!$B$1:$CF$42,42,FALSE),FALSE)-IFERROR(VLOOKUP(A134,MMO_o10M_lease!$A$1:$F$38,5,FALSE),0),VLOOKUP(D134,LANDINGS!$A$3:$CF$40,HLOOKUP(A134,LANDINGS!$B$1:$CF$42,42,FALSE),FALSE)))),0)</f>
        <v>0</v>
      </c>
      <c r="L134" s="24">
        <f>SUMIFS(PASTE_FLEX_TRACKER!$D:$D,PASTE_FLEX_TRACKER!$E:$E,MAIN!$A134,PASTE_FLEX_TRACKER!$B:$B,MAIN!$D134)</f>
        <v>0</v>
      </c>
      <c r="M134" s="35" t="s">
        <v>133</v>
      </c>
      <c r="N134" s="46" t="s">
        <v>563</v>
      </c>
      <c r="O134" s="46">
        <f>SUMIFS(MAN_ADJ!$L:$L,MAN_ADJ!$K:$K,MAIN!$D134,MAN_ADJ!$J:$J,MAIN!$S134)</f>
        <v>0</v>
      </c>
      <c r="P134" s="25">
        <f t="shared" si="35"/>
        <v>0</v>
      </c>
      <c r="Q134" s="28">
        <f t="shared" si="17"/>
        <v>0</v>
      </c>
      <c r="R134" s="38">
        <f t="shared" si="36"/>
        <v>44.776200000000003</v>
      </c>
      <c r="S134" t="s">
        <v>137</v>
      </c>
      <c r="U134" t="s">
        <v>577</v>
      </c>
      <c r="V134" t="s">
        <v>735</v>
      </c>
    </row>
    <row r="135" spans="1:22" x14ac:dyDescent="0.25">
      <c r="A135" s="17" t="s">
        <v>31</v>
      </c>
      <c r="B135" s="17" t="s">
        <v>93</v>
      </c>
      <c r="C135" s="17" t="s">
        <v>136</v>
      </c>
      <c r="D135" s="17" t="s">
        <v>110</v>
      </c>
      <c r="E135" s="24">
        <f>IF(U135="SC",SUMIFS(SC!F:F,SC!A:A,MAIN!D135,SC!B:B,MAIN!A135),SUMIFS(Allocations!$H:$H,Allocations!$A:$A,MAIN!$A135,Allocations!$B:$B,MAIN!$D135))</f>
        <v>6.0780000000000003</v>
      </c>
      <c r="F135" s="24">
        <f>IF(U135="SC",SUMIFS(SC!J:J,SC!A:A,MAIN!D135,SC!B:B,MAIN!A135),SUMIFS(Allocations!M:M,Allocations!A:A,MAIN!A135,Allocations!B:B,MAIN!D135))</f>
        <v>0</v>
      </c>
      <c r="G135" s="24">
        <f t="shared" si="29"/>
        <v>6.0780000000000003</v>
      </c>
      <c r="H135" s="24">
        <f>IFERROR(VLOOKUP(S135,Swaps_wk!$A$2:$AP$151,HLOOKUP(MAIN!D135,Swaps_wk!$B$2:$AP$151,150,FALSE),FALSE),0)</f>
        <v>0</v>
      </c>
      <c r="I135" s="24">
        <f>SUMIFS(PASTE_DQS_TRACKER!$D:$D,PASTE_DQS_TRACKER!$C:$C,MAIN!$S135,PASTE_DQS_TRACKER!$B:$B,MAIN!$D135)-SUMIFS(PASTE_DQS_TRACKER!$D:$D,PASTE_DQS_TRACKER!$C:$C,MAIN!$S135,PASTE_DQS_TRACKER!$E:$E,MAIN!$D135)</f>
        <v>0</v>
      </c>
      <c r="J135" s="25">
        <f t="shared" si="30"/>
        <v>6.0780000000000003</v>
      </c>
      <c r="K135" s="24">
        <f>IFERROR(IF(V135="Flex",0,IF(D135=$D$30,VLOOKUP(A135,MMO_o10M_lease!$A$1:$F$51,5,FALSE),IF(D135=$D$26,VLOOKUP(D135,LANDINGS!$A$3:$BR$40,HLOOKUP(A135,LANDINGS!$B$1:$CF$42,42,FALSE),FALSE)-IFERROR(VLOOKUP(A135,MMO_o10M_lease!$A$1:$F$38,5,FALSE),0),VLOOKUP(D135,LANDINGS!$A$3:$CF$40,HLOOKUP(A135,LANDINGS!$B$1:$CF$42,42,FALSE),FALSE)))),0)</f>
        <v>0</v>
      </c>
      <c r="L135" s="24">
        <f>SUMIFS(PASTE_FLEX_TRACKER!$D:$D,PASTE_FLEX_TRACKER!$E:$E,MAIN!$A135,PASTE_FLEX_TRACKER!$B:$B,MAIN!$D135)</f>
        <v>0</v>
      </c>
      <c r="M135" s="35" t="s">
        <v>133</v>
      </c>
      <c r="N135" s="46" t="s">
        <v>563</v>
      </c>
      <c r="O135" s="46">
        <f>SUMIFS(MAN_ADJ!$L:$L,MAN_ADJ!$K:$K,MAIN!$D135,MAN_ADJ!$J:$J,MAIN!$S135)</f>
        <v>0</v>
      </c>
      <c r="P135" s="25">
        <f t="shared" si="35"/>
        <v>0</v>
      </c>
      <c r="Q135" s="28">
        <f t="shared" si="17"/>
        <v>0</v>
      </c>
      <c r="R135" s="38">
        <f t="shared" si="36"/>
        <v>6.0780000000000003</v>
      </c>
      <c r="S135" t="s">
        <v>137</v>
      </c>
      <c r="U135" t="s">
        <v>577</v>
      </c>
      <c r="V135" t="s">
        <v>735</v>
      </c>
    </row>
    <row r="136" spans="1:22" x14ac:dyDescent="0.25">
      <c r="A136" s="17" t="s">
        <v>31</v>
      </c>
      <c r="B136" s="17" t="s">
        <v>93</v>
      </c>
      <c r="C136" s="17" t="s">
        <v>136</v>
      </c>
      <c r="D136" s="17" t="s">
        <v>111</v>
      </c>
      <c r="E136" s="24">
        <f>IF(U136="SC",SUMIFS(SC!F:F,SC!A:A,MAIN!D136,SC!B:B,MAIN!A136),SUMIFS(Allocations!$H:$H,Allocations!$A:$A,MAIN!$A136,Allocations!$B:$B,MAIN!$D136))</f>
        <v>54.592100000000009</v>
      </c>
      <c r="F136" s="24">
        <f>IF(U136="SC",SUMIFS(SC!J:J,SC!A:A,MAIN!D136,SC!B:B,MAIN!A136),SUMIFS(Allocations!M:M,Allocations!A:A,MAIN!A136,Allocations!B:B,MAIN!D136))</f>
        <v>0</v>
      </c>
      <c r="G136" s="24">
        <f t="shared" si="29"/>
        <v>54.592100000000009</v>
      </c>
      <c r="H136" s="24">
        <f>IFERROR(VLOOKUP(S136,Swaps_wk!$A$2:$AP$151,HLOOKUP(MAIN!D136,Swaps_wk!$B$2:$AP$151,150,FALSE),FALSE),0)</f>
        <v>0</v>
      </c>
      <c r="I136" s="24">
        <f>SUMIFS(PASTE_DQS_TRACKER!$D:$D,PASTE_DQS_TRACKER!$C:$C,MAIN!$S136,PASTE_DQS_TRACKER!$B:$B,MAIN!$D136)-SUMIFS(PASTE_DQS_TRACKER!$D:$D,PASTE_DQS_TRACKER!$C:$C,MAIN!$S136,PASTE_DQS_TRACKER!$E:$E,MAIN!$D136)</f>
        <v>0</v>
      </c>
      <c r="J136" s="25">
        <f t="shared" si="30"/>
        <v>54.592100000000009</v>
      </c>
      <c r="K136" s="24">
        <f>IFERROR(IF(V136="Flex",0,IF(D136=$D$30,VLOOKUP(A136,MMO_o10M_lease!$A$1:$F$51,5,FALSE),IF(D136=$D$26,VLOOKUP(D136,LANDINGS!$A$3:$BR$40,HLOOKUP(A136,LANDINGS!$B$1:$CF$42,42,FALSE),FALSE)-IFERROR(VLOOKUP(A136,MMO_o10M_lease!$A$1:$F$38,5,FALSE),0),VLOOKUP(D136,LANDINGS!$A$3:$CF$40,HLOOKUP(A136,LANDINGS!$B$1:$CF$42,42,FALSE),FALSE)))),0)</f>
        <v>0</v>
      </c>
      <c r="L136" s="24">
        <f>SUMIFS(PASTE_FLEX_TRACKER!$D:$D,PASTE_FLEX_TRACKER!$E:$E,MAIN!$A136,PASTE_FLEX_TRACKER!$B:$B,MAIN!$D136)</f>
        <v>0</v>
      </c>
      <c r="M136" s="35" t="s">
        <v>133</v>
      </c>
      <c r="N136" s="46" t="s">
        <v>563</v>
      </c>
      <c r="O136" s="46">
        <f>SUMIFS(MAN_ADJ!$L:$L,MAN_ADJ!$K:$K,MAIN!$D136,MAN_ADJ!$J:$J,MAIN!$S136)</f>
        <v>0</v>
      </c>
      <c r="P136" s="25">
        <f t="shared" si="35"/>
        <v>0</v>
      </c>
      <c r="Q136" s="28">
        <f t="shared" si="17"/>
        <v>0</v>
      </c>
      <c r="R136" s="38">
        <f t="shared" si="36"/>
        <v>54.592100000000009</v>
      </c>
      <c r="S136" t="s">
        <v>137</v>
      </c>
      <c r="U136" t="s">
        <v>577</v>
      </c>
      <c r="V136" t="s">
        <v>735</v>
      </c>
    </row>
    <row r="137" spans="1:22" x14ac:dyDescent="0.25">
      <c r="A137" s="17" t="s">
        <v>31</v>
      </c>
      <c r="B137" s="17" t="s">
        <v>93</v>
      </c>
      <c r="C137" s="17" t="s">
        <v>136</v>
      </c>
      <c r="D137" s="17" t="s">
        <v>112</v>
      </c>
      <c r="E137" s="24">
        <f>IF(U137="SC",SUMIFS(SC!F:F,SC!A:A,MAIN!D137,SC!B:B,MAIN!A137),SUMIFS(Allocations!$H:$H,Allocations!$A:$A,MAIN!$A137,Allocations!$B:$B,MAIN!$D137))</f>
        <v>1.4405000000000001</v>
      </c>
      <c r="F137" s="24">
        <f>IF(U137="SC",SUMIFS(SC!J:J,SC!A:A,MAIN!D137,SC!B:B,MAIN!A137),SUMIFS(Allocations!M:M,Allocations!A:A,MAIN!A137,Allocations!B:B,MAIN!D137))</f>
        <v>0</v>
      </c>
      <c r="G137" s="24">
        <f t="shared" si="29"/>
        <v>1.4405000000000001</v>
      </c>
      <c r="H137" s="24">
        <f>IFERROR(VLOOKUP(S137,Swaps_wk!$A$2:$AP$151,HLOOKUP(MAIN!D137,Swaps_wk!$B$2:$AP$151,150,FALSE),FALSE),0)</f>
        <v>0</v>
      </c>
      <c r="I137" s="24">
        <f>SUMIFS(PASTE_DQS_TRACKER!$D:$D,PASTE_DQS_TRACKER!$C:$C,MAIN!$S137,PASTE_DQS_TRACKER!$B:$B,MAIN!$D137)-SUMIFS(PASTE_DQS_TRACKER!$D:$D,PASTE_DQS_TRACKER!$C:$C,MAIN!$S137,PASTE_DQS_TRACKER!$E:$E,MAIN!$D137)</f>
        <v>0</v>
      </c>
      <c r="J137" s="25">
        <f t="shared" si="30"/>
        <v>1.4405000000000001</v>
      </c>
      <c r="K137" s="24">
        <f>IFERROR(IF(V137="Flex",0,IF(D137=$D$30,VLOOKUP(A137,MMO_o10M_lease!$A$1:$F$51,5,FALSE),IF(D137=$D$26,VLOOKUP(D137,LANDINGS!$A$3:$BR$40,HLOOKUP(A137,LANDINGS!$B$1:$CF$42,42,FALSE),FALSE)-IFERROR(VLOOKUP(A137,MMO_o10M_lease!$A$1:$F$38,5,FALSE),0),VLOOKUP(D137,LANDINGS!$A$3:$CF$40,HLOOKUP(A137,LANDINGS!$B$1:$CF$42,42,FALSE),FALSE)))),0)</f>
        <v>0</v>
      </c>
      <c r="L137" s="24">
        <f>SUMIFS(PASTE_FLEX_TRACKER!$D:$D,PASTE_FLEX_TRACKER!$E:$E,MAIN!$A137,PASTE_FLEX_TRACKER!$B:$B,MAIN!$D137)</f>
        <v>0</v>
      </c>
      <c r="M137" s="35" t="s">
        <v>133</v>
      </c>
      <c r="N137" s="46" t="s">
        <v>563</v>
      </c>
      <c r="O137" s="46">
        <f>SUMIFS(MAN_ADJ!$L:$L,MAN_ADJ!$K:$K,MAIN!$D137,MAN_ADJ!$J:$J,MAIN!$S137)</f>
        <v>0</v>
      </c>
      <c r="P137" s="25">
        <f t="shared" si="35"/>
        <v>0</v>
      </c>
      <c r="Q137" s="28">
        <f t="shared" si="17"/>
        <v>0</v>
      </c>
      <c r="R137" s="38">
        <f t="shared" si="36"/>
        <v>1.4405000000000001</v>
      </c>
      <c r="S137" t="s">
        <v>137</v>
      </c>
      <c r="U137" t="s">
        <v>577</v>
      </c>
      <c r="V137" t="s">
        <v>735</v>
      </c>
    </row>
    <row r="138" spans="1:22" x14ac:dyDescent="0.25">
      <c r="A138" s="17" t="s">
        <v>31</v>
      </c>
      <c r="B138" s="17" t="s">
        <v>93</v>
      </c>
      <c r="C138" s="17" t="s">
        <v>136</v>
      </c>
      <c r="D138" s="17" t="s">
        <v>113</v>
      </c>
      <c r="E138" s="24">
        <f>IF(U138="SC",SUMIFS(SC!F:F,SC!A:A,MAIN!D138,SC!B:B,MAIN!A138),SUMIFS(Allocations!$H:$H,Allocations!$A:$A,MAIN!$A138,Allocations!$B:$B,MAIN!$D138))</f>
        <v>13.732300000000002</v>
      </c>
      <c r="F138" s="24">
        <f>IF(U138="SC",SUMIFS(SC!J:J,SC!A:A,MAIN!D138,SC!B:B,MAIN!A138),SUMIFS(Allocations!M:M,Allocations!A:A,MAIN!A138,Allocations!B:B,MAIN!D138))</f>
        <v>0</v>
      </c>
      <c r="G138" s="24">
        <f t="shared" si="29"/>
        <v>13.732300000000002</v>
      </c>
      <c r="H138" s="24">
        <f>IFERROR(VLOOKUP(S138,Swaps_wk!$A$2:$AP$151,HLOOKUP(MAIN!D138,Swaps_wk!$B$2:$AP$151,150,FALSE),FALSE),0)</f>
        <v>0</v>
      </c>
      <c r="I138" s="24">
        <f>SUMIFS(PASTE_DQS_TRACKER!$D:$D,PASTE_DQS_TRACKER!$C:$C,MAIN!$S138,PASTE_DQS_TRACKER!$B:$B,MAIN!$D138)-SUMIFS(PASTE_DQS_TRACKER!$D:$D,PASTE_DQS_TRACKER!$C:$C,MAIN!$S138,PASTE_DQS_TRACKER!$E:$E,MAIN!$D138)</f>
        <v>0</v>
      </c>
      <c r="J138" s="25">
        <f t="shared" si="30"/>
        <v>13.732300000000002</v>
      </c>
      <c r="K138" s="24">
        <f>IFERROR(IF(V138="Flex",0,IF(D138=$D$30,VLOOKUP(A138,MMO_o10M_lease!$A$1:$F$51,5,FALSE),IF(D138=$D$26,VLOOKUP(D138,LANDINGS!$A$3:$BR$40,HLOOKUP(A138,LANDINGS!$B$1:$CF$42,42,FALSE),FALSE)-IFERROR(VLOOKUP(A138,MMO_o10M_lease!$A$1:$F$38,5,FALSE),0),VLOOKUP(D138,LANDINGS!$A$3:$CF$40,HLOOKUP(A138,LANDINGS!$B$1:$CF$42,42,FALSE),FALSE)))),0)</f>
        <v>0</v>
      </c>
      <c r="L138" s="24">
        <f>SUMIFS(PASTE_FLEX_TRACKER!$D:$D,PASTE_FLEX_TRACKER!$E:$E,MAIN!$A138,PASTE_FLEX_TRACKER!$B:$B,MAIN!$D138)</f>
        <v>0</v>
      </c>
      <c r="M138" s="35" t="s">
        <v>133</v>
      </c>
      <c r="N138" s="46" t="s">
        <v>563</v>
      </c>
      <c r="O138" s="46">
        <f>SUMIFS(MAN_ADJ!$L:$L,MAN_ADJ!$K:$K,MAIN!$D138,MAN_ADJ!$J:$J,MAIN!$S138)</f>
        <v>0</v>
      </c>
      <c r="P138" s="25">
        <f t="shared" si="35"/>
        <v>0</v>
      </c>
      <c r="Q138" s="28">
        <f t="shared" si="17"/>
        <v>0</v>
      </c>
      <c r="R138" s="38">
        <f t="shared" si="36"/>
        <v>13.732300000000002</v>
      </c>
      <c r="S138" t="s">
        <v>137</v>
      </c>
      <c r="U138" t="s">
        <v>577</v>
      </c>
      <c r="V138" t="s">
        <v>735</v>
      </c>
    </row>
    <row r="139" spans="1:22" x14ac:dyDescent="0.25">
      <c r="A139" s="17" t="s">
        <v>31</v>
      </c>
      <c r="B139" s="17" t="s">
        <v>93</v>
      </c>
      <c r="C139" s="17" t="s">
        <v>136</v>
      </c>
      <c r="D139" s="17" t="s">
        <v>114</v>
      </c>
      <c r="E139" s="24">
        <f>IF(U139="SC",SUMIFS(SC!F:F,SC!A:A,MAIN!D139,SC!B:B,MAIN!A139),SUMIFS(Allocations!$H:$H,Allocations!$A:$A,MAIN!$A139,Allocations!$B:$B,MAIN!$D139))</f>
        <v>0</v>
      </c>
      <c r="F139" s="24">
        <f>IF(U139="SC",SUMIFS(SC!J:J,SC!A:A,MAIN!D139,SC!B:B,MAIN!A139),SUMIFS(Allocations!M:M,Allocations!A:A,MAIN!A139,Allocations!B:B,MAIN!D139))</f>
        <v>0</v>
      </c>
      <c r="G139" s="24">
        <f t="shared" si="29"/>
        <v>0</v>
      </c>
      <c r="H139" s="24">
        <f>IFERROR(VLOOKUP(S139,Swaps_wk!$A$2:$AP$151,HLOOKUP(MAIN!D139,Swaps_wk!$B$2:$AP$151,150,FALSE),FALSE),0)</f>
        <v>0</v>
      </c>
      <c r="I139" s="24">
        <f>SUMIFS(PASTE_DQS_TRACKER!$D:$D,PASTE_DQS_TRACKER!$C:$C,MAIN!$S139,PASTE_DQS_TRACKER!$B:$B,MAIN!$D139)-SUMIFS(PASTE_DQS_TRACKER!$D:$D,PASTE_DQS_TRACKER!$C:$C,MAIN!$S139,PASTE_DQS_TRACKER!$E:$E,MAIN!$D139)</f>
        <v>0</v>
      </c>
      <c r="J139" s="25">
        <f t="shared" si="30"/>
        <v>0</v>
      </c>
      <c r="K139" s="24">
        <f>IFERROR(IF(V139="Flex",0,IF(D139=$D$30,VLOOKUP(A139,MMO_o10M_lease!$A$1:$F$51,5,FALSE),IF(D139=$D$26,VLOOKUP(D139,LANDINGS!$A$3:$BR$40,HLOOKUP(A139,LANDINGS!$B$1:$CF$42,42,FALSE),FALSE)-IFERROR(VLOOKUP(A139,MMO_o10M_lease!$A$1:$F$38,5,FALSE),0),VLOOKUP(D139,LANDINGS!$A$3:$CF$40,HLOOKUP(A139,LANDINGS!$B$1:$CF$42,42,FALSE),FALSE)))),0)</f>
        <v>0</v>
      </c>
      <c r="L139" s="24">
        <f>SUMIFS(PASTE_FLEX_TRACKER!$D:$D,PASTE_FLEX_TRACKER!$E:$E,MAIN!$A139,PASTE_FLEX_TRACKER!$B:$B,MAIN!$D139)</f>
        <v>0</v>
      </c>
      <c r="M139" s="35" t="s">
        <v>133</v>
      </c>
      <c r="N139" s="46" t="s">
        <v>563</v>
      </c>
      <c r="O139" s="46">
        <f>SUMIFS(MAN_ADJ!$L:$L,MAN_ADJ!$K:$K,MAIN!$D139,MAN_ADJ!$J:$J,MAIN!$S139)</f>
        <v>0</v>
      </c>
      <c r="P139" s="25">
        <f t="shared" si="35"/>
        <v>0</v>
      </c>
      <c r="Q139" s="28" t="str">
        <f t="shared" si="17"/>
        <v>n/a</v>
      </c>
      <c r="R139" s="38">
        <f t="shared" si="36"/>
        <v>0</v>
      </c>
      <c r="S139" t="s">
        <v>137</v>
      </c>
      <c r="U139" t="s">
        <v>577</v>
      </c>
      <c r="V139" t="s">
        <v>735</v>
      </c>
    </row>
    <row r="140" spans="1:22" x14ac:dyDescent="0.25">
      <c r="A140" s="17" t="s">
        <v>31</v>
      </c>
      <c r="B140" s="17" t="s">
        <v>93</v>
      </c>
      <c r="C140" s="17" t="s">
        <v>136</v>
      </c>
      <c r="D140" s="17" t="s">
        <v>115</v>
      </c>
      <c r="E140" s="24">
        <f>IF(U140="SC",SUMIFS(SC!F:F,SC!A:A,MAIN!D140,SC!B:B,MAIN!A140),SUMIFS(Allocations!$H:$H,Allocations!$A:$A,MAIN!$A140,Allocations!$B:$B,MAIN!$D140))</f>
        <v>4.7905000000000006</v>
      </c>
      <c r="F140" s="24">
        <f>IF(U140="SC",SUMIFS(SC!J:J,SC!A:A,MAIN!D140,SC!B:B,MAIN!A140),SUMIFS(Allocations!M:M,Allocations!A:A,MAIN!A140,Allocations!B:B,MAIN!D140))</f>
        <v>0</v>
      </c>
      <c r="G140" s="24">
        <f t="shared" si="29"/>
        <v>4.7905000000000006</v>
      </c>
      <c r="H140" s="24">
        <f>IFERROR(VLOOKUP(S140,Swaps_wk!$A$2:$AP$151,HLOOKUP(MAIN!D140,Swaps_wk!$B$2:$AP$151,150,FALSE),FALSE),0)</f>
        <v>0</v>
      </c>
      <c r="I140" s="24">
        <f>SUMIFS(PASTE_DQS_TRACKER!$D:$D,PASTE_DQS_TRACKER!$C:$C,MAIN!$S140,PASTE_DQS_TRACKER!$B:$B,MAIN!$D140)-SUMIFS(PASTE_DQS_TRACKER!$D:$D,PASTE_DQS_TRACKER!$C:$C,MAIN!$S140,PASTE_DQS_TRACKER!$E:$E,MAIN!$D140)</f>
        <v>0</v>
      </c>
      <c r="J140" s="25">
        <f t="shared" si="30"/>
        <v>4.7905000000000006</v>
      </c>
      <c r="K140" s="24">
        <f>IFERROR(IF(V140="Flex",0,IF(D140=$D$30,VLOOKUP(A140,MMO_o10M_lease!$A$1:$F$51,5,FALSE),IF(D140=$D$26,VLOOKUP(D140,LANDINGS!$A$3:$BR$40,HLOOKUP(A140,LANDINGS!$B$1:$CF$42,42,FALSE),FALSE)-IFERROR(VLOOKUP(A140,MMO_o10M_lease!$A$1:$F$38,5,FALSE),0),VLOOKUP(D140,LANDINGS!$A$3:$CF$40,HLOOKUP(A140,LANDINGS!$B$1:$CF$42,42,FALSE),FALSE)))),0)</f>
        <v>0</v>
      </c>
      <c r="L140" s="24">
        <f>SUMIFS(PASTE_FLEX_TRACKER!$D:$D,PASTE_FLEX_TRACKER!$E:$E,MAIN!$A140,PASTE_FLEX_TRACKER!$B:$B,MAIN!$D140)</f>
        <v>0</v>
      </c>
      <c r="M140" s="35" t="s">
        <v>133</v>
      </c>
      <c r="N140" s="46" t="s">
        <v>563</v>
      </c>
      <c r="O140" s="46">
        <f>SUMIFS(MAN_ADJ!$L:$L,MAN_ADJ!$K:$K,MAIN!$D140,MAN_ADJ!$J:$J,MAIN!$S140)</f>
        <v>0</v>
      </c>
      <c r="P140" s="25">
        <f t="shared" si="35"/>
        <v>0</v>
      </c>
      <c r="Q140" s="28">
        <f t="shared" si="17"/>
        <v>0</v>
      </c>
      <c r="R140" s="38">
        <f t="shared" si="36"/>
        <v>4.7905000000000006</v>
      </c>
      <c r="S140" t="s">
        <v>137</v>
      </c>
      <c r="U140" t="s">
        <v>577</v>
      </c>
      <c r="V140" t="s">
        <v>735</v>
      </c>
    </row>
    <row r="141" spans="1:22" x14ac:dyDescent="0.25">
      <c r="A141" s="17" t="s">
        <v>31</v>
      </c>
      <c r="B141" s="17" t="s">
        <v>93</v>
      </c>
      <c r="C141" s="17" t="s">
        <v>136</v>
      </c>
      <c r="D141" s="17" t="s">
        <v>116</v>
      </c>
      <c r="E141" s="24">
        <f>IF(U141="SC",SUMIFS(SC!F:F,SC!A:A,MAIN!D141,SC!B:B,MAIN!A141),SUMIFS(Allocations!$H:$H,Allocations!$A:$A,MAIN!$A141,Allocations!$B:$B,MAIN!$D141))</f>
        <v>8.8753000000000011</v>
      </c>
      <c r="F141" s="24">
        <f>IF(U141="SC",SUMIFS(SC!J:J,SC!A:A,MAIN!D141,SC!B:B,MAIN!A141),SUMIFS(Allocations!M:M,Allocations!A:A,MAIN!A141,Allocations!B:B,MAIN!D141))</f>
        <v>0</v>
      </c>
      <c r="G141" s="24">
        <f t="shared" si="29"/>
        <v>8.8753000000000011</v>
      </c>
      <c r="H141" s="24">
        <f>IFERROR(VLOOKUP(S141,Swaps_wk!$A$2:$AP$151,HLOOKUP(MAIN!D141,Swaps_wk!$B$2:$AP$151,150,FALSE),FALSE),0)</f>
        <v>0</v>
      </c>
      <c r="I141" s="24">
        <f>SUMIFS(PASTE_DQS_TRACKER!$D:$D,PASTE_DQS_TRACKER!$C:$C,MAIN!$S141,PASTE_DQS_TRACKER!$B:$B,MAIN!$D141)-SUMIFS(PASTE_DQS_TRACKER!$D:$D,PASTE_DQS_TRACKER!$C:$C,MAIN!$S141,PASTE_DQS_TRACKER!$E:$E,MAIN!$D141)</f>
        <v>-6.5</v>
      </c>
      <c r="J141" s="25">
        <f t="shared" si="30"/>
        <v>2.3753000000000011</v>
      </c>
      <c r="K141" s="24">
        <f>IFERROR(IF(V141="Flex",0,IF(D141=$D$30,VLOOKUP(A141,MMO_o10M_lease!$A$1:$F$51,5,FALSE),IF(D141=$D$26,VLOOKUP(D141,LANDINGS!$A$3:$BR$40,HLOOKUP(A141,LANDINGS!$B$1:$CF$42,42,FALSE),FALSE)-IFERROR(VLOOKUP(A141,MMO_o10M_lease!$A$1:$F$38,5,FALSE),0),VLOOKUP(D141,LANDINGS!$A$3:$CF$40,HLOOKUP(A141,LANDINGS!$B$1:$CF$42,42,FALSE),FALSE)))),0)</f>
        <v>0</v>
      </c>
      <c r="L141" s="24">
        <f>SUMIFS(PASTE_FLEX_TRACKER!$D:$D,PASTE_FLEX_TRACKER!$E:$E,MAIN!$A141,PASTE_FLEX_TRACKER!$B:$B,MAIN!$D141)</f>
        <v>0</v>
      </c>
      <c r="M141" s="35" t="s">
        <v>133</v>
      </c>
      <c r="N141" s="46" t="s">
        <v>563</v>
      </c>
      <c r="O141" s="46">
        <f>SUMIFS(MAN_ADJ!$L:$L,MAN_ADJ!$K:$K,MAIN!$D141,MAN_ADJ!$J:$J,MAIN!$S141)</f>
        <v>0</v>
      </c>
      <c r="P141" s="25">
        <f t="shared" si="35"/>
        <v>0</v>
      </c>
      <c r="Q141" s="28">
        <f t="shared" ref="Q141:Q210" si="37">IFERROR(P141/J141,"n/a")</f>
        <v>0</v>
      </c>
      <c r="R141" s="38">
        <f t="shared" si="36"/>
        <v>2.3753000000000011</v>
      </c>
      <c r="S141" t="s">
        <v>137</v>
      </c>
      <c r="U141" t="s">
        <v>577</v>
      </c>
      <c r="V141" t="s">
        <v>735</v>
      </c>
    </row>
    <row r="142" spans="1:22" x14ac:dyDescent="0.25">
      <c r="A142" s="17" t="s">
        <v>31</v>
      </c>
      <c r="B142" s="17" t="s">
        <v>93</v>
      </c>
      <c r="C142" s="17" t="s">
        <v>136</v>
      </c>
      <c r="D142" s="17" t="s">
        <v>117</v>
      </c>
      <c r="E142" s="24">
        <f>IF(U142="SC",SUMIFS(SC!F:F,SC!A:A,MAIN!D142,SC!B:B,MAIN!A142),SUMIFS(Allocations!$H:$H,Allocations!$A:$A,MAIN!$A142,Allocations!$B:$B,MAIN!$D142))</f>
        <v>0.1323</v>
      </c>
      <c r="F142" s="24">
        <f>IF(U142="SC",SUMIFS(SC!J:J,SC!A:A,MAIN!D142,SC!B:B,MAIN!A142),SUMIFS(Allocations!M:M,Allocations!A:A,MAIN!A142,Allocations!B:B,MAIN!D142))</f>
        <v>0</v>
      </c>
      <c r="G142" s="24">
        <f t="shared" si="29"/>
        <v>0.1323</v>
      </c>
      <c r="H142" s="24">
        <f>IFERROR(VLOOKUP(S142,Swaps_wk!$A$2:$AP$151,HLOOKUP(MAIN!D142,Swaps_wk!$B$2:$AP$151,150,FALSE),FALSE),0)</f>
        <v>0</v>
      </c>
      <c r="I142" s="24">
        <f>SUMIFS(PASTE_DQS_TRACKER!$D:$D,PASTE_DQS_TRACKER!$C:$C,MAIN!$S142,PASTE_DQS_TRACKER!$B:$B,MAIN!$D142)-SUMIFS(PASTE_DQS_TRACKER!$D:$D,PASTE_DQS_TRACKER!$C:$C,MAIN!$S142,PASTE_DQS_TRACKER!$E:$E,MAIN!$D142)</f>
        <v>0</v>
      </c>
      <c r="J142" s="25">
        <f t="shared" si="30"/>
        <v>0.1323</v>
      </c>
      <c r="K142" s="24">
        <f>IFERROR(IF(V142="Flex",0,IF(D142=$D$30,VLOOKUP(A142,MMO_o10M_lease!$A$1:$F$51,5,FALSE),IF(D142=$D$26,VLOOKUP(D142,LANDINGS!$A$3:$BR$40,HLOOKUP(A142,LANDINGS!$B$1:$CF$42,42,FALSE),FALSE)-IFERROR(VLOOKUP(A142,MMO_o10M_lease!$A$1:$F$38,5,FALSE),0),VLOOKUP(D142,LANDINGS!$A$3:$CF$40,HLOOKUP(A142,LANDINGS!$B$1:$CF$42,42,FALSE),FALSE)))),0)</f>
        <v>0</v>
      </c>
      <c r="L142" s="24">
        <f>SUMIFS(PASTE_FLEX_TRACKER!$D:$D,PASTE_FLEX_TRACKER!$E:$E,MAIN!$A142,PASTE_FLEX_TRACKER!$B:$B,MAIN!$D142)</f>
        <v>0</v>
      </c>
      <c r="M142" s="35" t="s">
        <v>133</v>
      </c>
      <c r="N142" s="46" t="s">
        <v>563</v>
      </c>
      <c r="O142" s="46">
        <f>SUMIFS(MAN_ADJ!$L:$L,MAN_ADJ!$K:$K,MAIN!$D142,MAN_ADJ!$J:$J,MAIN!$S142)</f>
        <v>0</v>
      </c>
      <c r="P142" s="25">
        <f t="shared" si="35"/>
        <v>0</v>
      </c>
      <c r="Q142" s="28">
        <f t="shared" si="37"/>
        <v>0</v>
      </c>
      <c r="R142" s="38">
        <f t="shared" si="36"/>
        <v>0.1323</v>
      </c>
      <c r="S142" t="s">
        <v>137</v>
      </c>
      <c r="U142" t="s">
        <v>577</v>
      </c>
      <c r="V142" t="s">
        <v>735</v>
      </c>
    </row>
    <row r="143" spans="1:22" x14ac:dyDescent="0.25">
      <c r="A143" s="17" t="s">
        <v>31</v>
      </c>
      <c r="B143" s="17" t="s">
        <v>93</v>
      </c>
      <c r="C143" s="17" t="s">
        <v>136</v>
      </c>
      <c r="D143" s="17" t="s">
        <v>118</v>
      </c>
      <c r="E143" s="24">
        <f>IF(U143="SC",SUMIFS(SC!F:F,SC!A:A,MAIN!D143,SC!B:B,MAIN!A143),SUMIFS(Allocations!$H:$H,Allocations!$A:$A,MAIN!$A143,Allocations!$B:$B,MAIN!$D143))</f>
        <v>2.2899000000000003</v>
      </c>
      <c r="F143" s="24">
        <f>IF(U143="SC",SUMIFS(SC!J:J,SC!A:A,MAIN!D143,SC!B:B,MAIN!A143),SUMIFS(Allocations!M:M,Allocations!A:A,MAIN!A143,Allocations!B:B,MAIN!D143))</f>
        <v>0</v>
      </c>
      <c r="G143" s="24">
        <f t="shared" si="29"/>
        <v>2.2899000000000003</v>
      </c>
      <c r="H143" s="24">
        <f>IFERROR(VLOOKUP(S143,Swaps_wk!$A$2:$AP$151,HLOOKUP(MAIN!D143,Swaps_wk!$B$2:$AP$151,150,FALSE),FALSE),0)</f>
        <v>0</v>
      </c>
      <c r="I143" s="24">
        <f>SUMIFS(PASTE_DQS_TRACKER!$D:$D,PASTE_DQS_TRACKER!$C:$C,MAIN!$S143,PASTE_DQS_TRACKER!$B:$B,MAIN!$D143)-SUMIFS(PASTE_DQS_TRACKER!$D:$D,PASTE_DQS_TRACKER!$C:$C,MAIN!$S143,PASTE_DQS_TRACKER!$E:$E,MAIN!$D143)</f>
        <v>0</v>
      </c>
      <c r="J143" s="25">
        <f t="shared" si="30"/>
        <v>2.2899000000000003</v>
      </c>
      <c r="K143" s="24">
        <f>IFERROR(IF(V143="Flex",0,IF(D143=$D$30,VLOOKUP(A143,MMO_o10M_lease!$A$1:$F$51,5,FALSE),IF(D143=$D$26,VLOOKUP(D143,LANDINGS!$A$3:$BR$40,HLOOKUP(A143,LANDINGS!$B$1:$CF$42,42,FALSE),FALSE)-IFERROR(VLOOKUP(A143,MMO_o10M_lease!$A$1:$F$38,5,FALSE),0),VLOOKUP(D143,LANDINGS!$A$3:$CF$40,HLOOKUP(A143,LANDINGS!$B$1:$CF$42,42,FALSE),FALSE)))),0)</f>
        <v>0</v>
      </c>
      <c r="L143" s="24">
        <f>SUMIFS(PASTE_FLEX_TRACKER!$D:$D,PASTE_FLEX_TRACKER!$E:$E,MAIN!$A143,PASTE_FLEX_TRACKER!$B:$B,MAIN!$D143)</f>
        <v>0</v>
      </c>
      <c r="M143" s="35" t="s">
        <v>133</v>
      </c>
      <c r="N143" s="46" t="s">
        <v>563</v>
      </c>
      <c r="O143" s="46">
        <f>SUMIFS(MAN_ADJ!$L:$L,MAN_ADJ!$K:$K,MAIN!$D143,MAN_ADJ!$J:$J,MAIN!$S143)</f>
        <v>0</v>
      </c>
      <c r="P143" s="25">
        <f t="shared" si="35"/>
        <v>0</v>
      </c>
      <c r="Q143" s="28">
        <f t="shared" si="37"/>
        <v>0</v>
      </c>
      <c r="R143" s="38">
        <f t="shared" si="36"/>
        <v>2.2899000000000003</v>
      </c>
      <c r="S143" t="s">
        <v>137</v>
      </c>
      <c r="U143" t="s">
        <v>577</v>
      </c>
      <c r="V143" t="s">
        <v>735</v>
      </c>
    </row>
    <row r="144" spans="1:22" x14ac:dyDescent="0.25">
      <c r="A144" s="17" t="s">
        <v>31</v>
      </c>
      <c r="B144" s="17" t="s">
        <v>93</v>
      </c>
      <c r="C144" s="17" t="s">
        <v>136</v>
      </c>
      <c r="D144" s="17" t="s">
        <v>119</v>
      </c>
      <c r="E144" s="24">
        <f>IF(U144="SC",SUMIFS(SC!F:F,SC!A:A,MAIN!D144,SC!B:B,MAIN!A144),SUMIFS(Allocations!$H:$H,Allocations!$A:$A,MAIN!$A144,Allocations!$B:$B,MAIN!$D144))</f>
        <v>0</v>
      </c>
      <c r="F144" s="24">
        <f>IF(U144="SC",SUMIFS(SC!J:J,SC!A:A,MAIN!D144,SC!B:B,MAIN!A144),SUMIFS(Allocations!M:M,Allocations!A:A,MAIN!A144,Allocations!B:B,MAIN!D144))</f>
        <v>0</v>
      </c>
      <c r="G144" s="24">
        <f t="shared" si="29"/>
        <v>0</v>
      </c>
      <c r="H144" s="24">
        <f>IFERROR(VLOOKUP(S144,Swaps_wk!$A$2:$AP$151,HLOOKUP(MAIN!D144,Swaps_wk!$B$2:$AP$151,150,FALSE),FALSE),0)</f>
        <v>0</v>
      </c>
      <c r="I144" s="24">
        <f>SUMIFS(PASTE_DQS_TRACKER!$D:$D,PASTE_DQS_TRACKER!$C:$C,MAIN!$S144,PASTE_DQS_TRACKER!$B:$B,MAIN!$D144)-SUMIFS(PASTE_DQS_TRACKER!$D:$D,PASTE_DQS_TRACKER!$C:$C,MAIN!$S144,PASTE_DQS_TRACKER!$E:$E,MAIN!$D144)</f>
        <v>0</v>
      </c>
      <c r="J144" s="25">
        <f t="shared" si="30"/>
        <v>0</v>
      </c>
      <c r="K144" s="24">
        <f>IFERROR(IF(V144="Flex",0,IF(D144=$D$30,VLOOKUP(A144,MMO_o10M_lease!$A$1:$F$51,5,FALSE),IF(D144=$D$26,VLOOKUP(D144,LANDINGS!$A$3:$BR$40,HLOOKUP(A144,LANDINGS!$B$1:$CF$42,42,FALSE),FALSE)-IFERROR(VLOOKUP(A144,MMO_o10M_lease!$A$1:$F$38,5,FALSE),0),VLOOKUP(D144,LANDINGS!$A$3:$CF$40,HLOOKUP(A144,LANDINGS!$B$1:$CF$42,42,FALSE),FALSE)))),0)</f>
        <v>0</v>
      </c>
      <c r="L144" s="24">
        <f>SUMIFS(PASTE_FLEX_TRACKER!$D:$D,PASTE_FLEX_TRACKER!$E:$E,MAIN!$A144,PASTE_FLEX_TRACKER!$B:$B,MAIN!$D144)</f>
        <v>0</v>
      </c>
      <c r="M144" s="35" t="s">
        <v>133</v>
      </c>
      <c r="N144" s="46" t="s">
        <v>563</v>
      </c>
      <c r="O144" s="46">
        <f>SUMIFS(MAN_ADJ!$L:$L,MAN_ADJ!$K:$K,MAIN!$D144,MAN_ADJ!$J:$J,MAIN!$S144)</f>
        <v>0</v>
      </c>
      <c r="P144" s="25">
        <f t="shared" si="35"/>
        <v>0</v>
      </c>
      <c r="Q144" s="28" t="str">
        <f t="shared" si="37"/>
        <v>n/a</v>
      </c>
      <c r="R144" s="38">
        <f t="shared" si="36"/>
        <v>0</v>
      </c>
      <c r="S144" t="s">
        <v>137</v>
      </c>
      <c r="U144" t="s">
        <v>577</v>
      </c>
      <c r="V144" t="s">
        <v>735</v>
      </c>
    </row>
    <row r="145" spans="1:22" x14ac:dyDescent="0.25">
      <c r="A145" s="17" t="s">
        <v>31</v>
      </c>
      <c r="B145" s="17" t="s">
        <v>93</v>
      </c>
      <c r="C145" s="17" t="s">
        <v>136</v>
      </c>
      <c r="D145" s="17" t="s">
        <v>120</v>
      </c>
      <c r="E145" s="24">
        <f>IF(U145="SC",SUMIFS(SC!F:F,SC!A:A,MAIN!D145,SC!B:B,MAIN!A145),SUMIFS(Allocations!$H:$H,Allocations!$A:$A,MAIN!$A145,Allocations!$B:$B,MAIN!$D145))</f>
        <v>0.16000000000000003</v>
      </c>
      <c r="F145" s="24">
        <f>IF(U145="SC",SUMIFS(SC!J:J,SC!A:A,MAIN!D145,SC!B:B,MAIN!A145),SUMIFS(Allocations!M:M,Allocations!A:A,MAIN!A145,Allocations!B:B,MAIN!D145))</f>
        <v>0</v>
      </c>
      <c r="G145" s="24">
        <f t="shared" si="29"/>
        <v>0.16000000000000003</v>
      </c>
      <c r="H145" s="24">
        <f>IFERROR(VLOOKUP(S145,Swaps_wk!$A$2:$AP$151,HLOOKUP(MAIN!D145,Swaps_wk!$B$2:$AP$151,150,FALSE),FALSE),0)</f>
        <v>0</v>
      </c>
      <c r="I145" s="24">
        <f>SUMIFS(PASTE_DQS_TRACKER!$D:$D,PASTE_DQS_TRACKER!$C:$C,MAIN!$S145,PASTE_DQS_TRACKER!$B:$B,MAIN!$D145)-SUMIFS(PASTE_DQS_TRACKER!$D:$D,PASTE_DQS_TRACKER!$C:$C,MAIN!$S145,PASTE_DQS_TRACKER!$E:$E,MAIN!$D145)</f>
        <v>0</v>
      </c>
      <c r="J145" s="25">
        <f t="shared" si="30"/>
        <v>0.16000000000000003</v>
      </c>
      <c r="K145" s="24">
        <f>IFERROR(IF(V145="Flex",0,IF(D145=$D$30,VLOOKUP(A145,MMO_o10M_lease!$A$1:$F$51,5,FALSE),IF(D145=$D$26,VLOOKUP(D145,LANDINGS!$A$3:$BR$40,HLOOKUP(A145,LANDINGS!$B$1:$CF$42,42,FALSE),FALSE)-IFERROR(VLOOKUP(A145,MMO_o10M_lease!$A$1:$F$38,5,FALSE),0),VLOOKUP(D145,LANDINGS!$A$3:$CF$40,HLOOKUP(A145,LANDINGS!$B$1:$CF$42,42,FALSE),FALSE)))),0)</f>
        <v>0</v>
      </c>
      <c r="L145" s="24">
        <f>SUMIFS(PASTE_FLEX_TRACKER!$D:$D,PASTE_FLEX_TRACKER!$E:$E,MAIN!$A145,PASTE_FLEX_TRACKER!$B:$B,MAIN!$D145)</f>
        <v>0</v>
      </c>
      <c r="M145" s="35" t="s">
        <v>133</v>
      </c>
      <c r="N145" s="46" t="s">
        <v>563</v>
      </c>
      <c r="O145" s="46">
        <f>SUMIFS(MAN_ADJ!$L:$L,MAN_ADJ!$K:$K,MAIN!$D145,MAN_ADJ!$J:$J,MAIN!$S145)</f>
        <v>0</v>
      </c>
      <c r="P145" s="25">
        <f t="shared" si="35"/>
        <v>0</v>
      </c>
      <c r="Q145" s="28">
        <f t="shared" si="37"/>
        <v>0</v>
      </c>
      <c r="R145" s="38">
        <f t="shared" si="36"/>
        <v>0.16000000000000003</v>
      </c>
      <c r="S145" t="s">
        <v>137</v>
      </c>
      <c r="U145" t="s">
        <v>577</v>
      </c>
      <c r="V145" t="s">
        <v>735</v>
      </c>
    </row>
    <row r="146" spans="1:22" x14ac:dyDescent="0.25">
      <c r="A146" s="17" t="s">
        <v>31</v>
      </c>
      <c r="B146" s="17" t="s">
        <v>93</v>
      </c>
      <c r="C146" s="17" t="s">
        <v>136</v>
      </c>
      <c r="D146" s="17" t="s">
        <v>121</v>
      </c>
      <c r="E146" s="24">
        <f>IF(U146="SC",SUMIFS(SC!F:F,SC!A:A,MAIN!D146,SC!B:B,MAIN!A146),SUMIFS(Allocations!$H:$H,Allocations!$A:$A,MAIN!$A146,Allocations!$B:$B,MAIN!$D146))</f>
        <v>0</v>
      </c>
      <c r="F146" s="24">
        <f>IF(U146="SC",SUMIFS(SC!J:J,SC!A:A,MAIN!D146,SC!B:B,MAIN!A146),SUMIFS(Allocations!M:M,Allocations!A:A,MAIN!A146,Allocations!B:B,MAIN!D146))</f>
        <v>0</v>
      </c>
      <c r="G146" s="24">
        <f t="shared" si="29"/>
        <v>0</v>
      </c>
      <c r="H146" s="24">
        <f>IFERROR(VLOOKUP(S146,Swaps_wk!$A$2:$AP$151,HLOOKUP(MAIN!D146,Swaps_wk!$B$2:$AP$151,150,FALSE),FALSE),0)</f>
        <v>0</v>
      </c>
      <c r="I146" s="24">
        <f>SUMIFS(PASTE_DQS_TRACKER!$D:$D,PASTE_DQS_TRACKER!$C:$C,MAIN!$S146,PASTE_DQS_TRACKER!$B:$B,MAIN!$D146)-SUMIFS(PASTE_DQS_TRACKER!$D:$D,PASTE_DQS_TRACKER!$C:$C,MAIN!$S146,PASTE_DQS_TRACKER!$E:$E,MAIN!$D146)</f>
        <v>0</v>
      </c>
      <c r="J146" s="25">
        <f t="shared" si="30"/>
        <v>0</v>
      </c>
      <c r="K146" s="24">
        <f>IFERROR(IF(V146="Flex",0,IF(D146=$D$30,VLOOKUP(A146,MMO_o10M_lease!$A$1:$F$51,5,FALSE),IF(D146=$D$26,VLOOKUP(D146,LANDINGS!$A$3:$BR$40,HLOOKUP(A146,LANDINGS!$B$1:$CF$42,42,FALSE),FALSE)-IFERROR(VLOOKUP(A146,MMO_o10M_lease!$A$1:$F$38,5,FALSE),0),VLOOKUP(D146,LANDINGS!$A$3:$CF$40,HLOOKUP(A146,LANDINGS!$B$1:$CF$42,42,FALSE),FALSE)))),0)</f>
        <v>0</v>
      </c>
      <c r="L146" s="24">
        <f>SUMIFS(PASTE_FLEX_TRACKER!$D:$D,PASTE_FLEX_TRACKER!$E:$E,MAIN!$A146,PASTE_FLEX_TRACKER!$B:$B,MAIN!$D146)</f>
        <v>0</v>
      </c>
      <c r="M146" s="35" t="s">
        <v>133</v>
      </c>
      <c r="N146" s="46" t="s">
        <v>563</v>
      </c>
      <c r="O146" s="46">
        <f>SUMIFS(MAN_ADJ!$L:$L,MAN_ADJ!$K:$K,MAIN!$D146,MAN_ADJ!$J:$J,MAIN!$S146)</f>
        <v>0</v>
      </c>
      <c r="P146" s="25">
        <f t="shared" si="35"/>
        <v>0</v>
      </c>
      <c r="Q146" s="28" t="str">
        <f t="shared" si="37"/>
        <v>n/a</v>
      </c>
      <c r="R146" s="38">
        <f t="shared" si="36"/>
        <v>0</v>
      </c>
      <c r="S146" t="s">
        <v>137</v>
      </c>
      <c r="U146" t="s">
        <v>577</v>
      </c>
      <c r="V146" t="s">
        <v>735</v>
      </c>
    </row>
    <row r="147" spans="1:22" x14ac:dyDescent="0.25">
      <c r="A147" s="17" t="s">
        <v>31</v>
      </c>
      <c r="B147" s="17" t="s">
        <v>93</v>
      </c>
      <c r="C147" s="17" t="s">
        <v>136</v>
      </c>
      <c r="D147" s="17" t="s">
        <v>122</v>
      </c>
      <c r="E147" s="24">
        <f>IF(U147="SC",SUMIFS(SC!F:F,SC!A:A,MAIN!D147,SC!B:B,MAIN!A147),SUMIFS(Allocations!$H:$H,Allocations!$A:$A,MAIN!$A147,Allocations!$B:$B,MAIN!$D147))</f>
        <v>0</v>
      </c>
      <c r="F147" s="24">
        <f>IF(U147="SC",SUMIFS(SC!J:J,SC!A:A,MAIN!D147,SC!B:B,MAIN!A147),SUMIFS(Allocations!M:M,Allocations!A:A,MAIN!A147,Allocations!B:B,MAIN!D147))</f>
        <v>0</v>
      </c>
      <c r="G147" s="24">
        <f t="shared" si="29"/>
        <v>0</v>
      </c>
      <c r="H147" s="24">
        <f>IFERROR(VLOOKUP(S147,Swaps_wk!$A$2:$AP$151,HLOOKUP(MAIN!D147,Swaps_wk!$B$2:$AP$151,150,FALSE),FALSE),0)</f>
        <v>0</v>
      </c>
      <c r="I147" s="24">
        <f>SUMIFS(PASTE_DQS_TRACKER!$D:$D,PASTE_DQS_TRACKER!$C:$C,MAIN!$S147,PASTE_DQS_TRACKER!$B:$B,MAIN!$D147)-SUMIFS(PASTE_DQS_TRACKER!$D:$D,PASTE_DQS_TRACKER!$C:$C,MAIN!$S147,PASTE_DQS_TRACKER!$E:$E,MAIN!$D147)</f>
        <v>0</v>
      </c>
      <c r="J147" s="25">
        <f t="shared" si="30"/>
        <v>0</v>
      </c>
      <c r="K147" s="24">
        <f>IFERROR(IF(V147="Flex",0,IF(D147=$D$30,VLOOKUP(A147,MMO_o10M_lease!$A$1:$F$51,5,FALSE),IF(D147=$D$26,VLOOKUP(D147,LANDINGS!$A$3:$BR$40,HLOOKUP(A147,LANDINGS!$B$1:$CF$42,42,FALSE),FALSE)-IFERROR(VLOOKUP(A147,MMO_o10M_lease!$A$1:$F$38,5,FALSE),0),VLOOKUP(D147,LANDINGS!$A$3:$CF$40,HLOOKUP(A147,LANDINGS!$B$1:$CF$42,42,FALSE),FALSE)))),0)</f>
        <v>0</v>
      </c>
      <c r="L147" s="24">
        <f>SUMIFS(PASTE_FLEX_TRACKER!$D:$D,PASTE_FLEX_TRACKER!$E:$E,MAIN!$A147,PASTE_FLEX_TRACKER!$B:$B,MAIN!$D147)</f>
        <v>0</v>
      </c>
      <c r="M147" s="35" t="s">
        <v>133</v>
      </c>
      <c r="N147" s="46" t="s">
        <v>563</v>
      </c>
      <c r="O147" s="46">
        <f>SUMIFS(MAN_ADJ!$L:$L,MAN_ADJ!$K:$K,MAIN!$D147,MAN_ADJ!$J:$J,MAIN!$S147)</f>
        <v>0</v>
      </c>
      <c r="P147" s="25">
        <f t="shared" si="35"/>
        <v>0</v>
      </c>
      <c r="Q147" s="28" t="str">
        <f t="shared" si="37"/>
        <v>n/a</v>
      </c>
      <c r="R147" s="38">
        <f t="shared" si="36"/>
        <v>0</v>
      </c>
      <c r="S147" t="s">
        <v>137</v>
      </c>
      <c r="U147" t="s">
        <v>577</v>
      </c>
      <c r="V147" t="s">
        <v>735</v>
      </c>
    </row>
    <row r="148" spans="1:22" x14ac:dyDescent="0.25">
      <c r="A148" s="17" t="s">
        <v>31</v>
      </c>
      <c r="B148" s="17" t="s">
        <v>93</v>
      </c>
      <c r="C148" s="17" t="s">
        <v>136</v>
      </c>
      <c r="D148" s="17" t="s">
        <v>123</v>
      </c>
      <c r="E148" s="24">
        <f>IF(U148="SC",SUMIFS(SC!F:F,SC!A:A,MAIN!D148,SC!B:B,MAIN!A148),SUMIFS(Allocations!$H:$H,Allocations!$A:$A,MAIN!$A148,Allocations!$B:$B,MAIN!$D148))</f>
        <v>10.2483</v>
      </c>
      <c r="F148" s="24">
        <f>IF(U148="SC",SUMIFS(SC!J:J,SC!A:A,MAIN!D148,SC!B:B,MAIN!A148),SUMIFS(Allocations!M:M,Allocations!A:A,MAIN!A148,Allocations!B:B,MAIN!D148))</f>
        <v>0</v>
      </c>
      <c r="G148" s="24">
        <f t="shared" si="29"/>
        <v>10.2483</v>
      </c>
      <c r="H148" s="24">
        <f>IFERROR(VLOOKUP(S148,Swaps_wk!$A$2:$AP$151,HLOOKUP(MAIN!D148,Swaps_wk!$B$2:$AP$151,150,FALSE),FALSE),0)</f>
        <v>0</v>
      </c>
      <c r="I148" s="24">
        <f>SUMIFS(PASTE_DQS_TRACKER!$D:$D,PASTE_DQS_TRACKER!$C:$C,MAIN!$S148,PASTE_DQS_TRACKER!$B:$B,MAIN!$D148)-SUMIFS(PASTE_DQS_TRACKER!$D:$D,PASTE_DQS_TRACKER!$C:$C,MAIN!$S148,PASTE_DQS_TRACKER!$E:$E,MAIN!$D148)</f>
        <v>0</v>
      </c>
      <c r="J148" s="25">
        <f t="shared" si="30"/>
        <v>10.2483</v>
      </c>
      <c r="K148" s="24">
        <f>IFERROR(IF(V148="Flex",0,IF(D148=$D$30,VLOOKUP(A148,MMO_o10M_lease!$A$1:$F$51,5,FALSE),IF(D148=$D$26,VLOOKUP(D148,LANDINGS!$A$3:$BR$40,HLOOKUP(A148,LANDINGS!$B$1:$CF$42,42,FALSE),FALSE)-IFERROR(VLOOKUP(A148,MMO_o10M_lease!$A$1:$F$38,5,FALSE),0),VLOOKUP(D148,LANDINGS!$A$3:$CF$40,HLOOKUP(A148,LANDINGS!$B$1:$CF$42,42,FALSE),FALSE)))),0)</f>
        <v>0</v>
      </c>
      <c r="L148" s="24">
        <f>SUMIFS(PASTE_FLEX_TRACKER!$D:$D,PASTE_FLEX_TRACKER!$E:$E,MAIN!$A148,PASTE_FLEX_TRACKER!$B:$B,MAIN!$D148)</f>
        <v>0</v>
      </c>
      <c r="M148" s="35" t="s">
        <v>133</v>
      </c>
      <c r="N148" s="46" t="s">
        <v>563</v>
      </c>
      <c r="O148" s="46">
        <f>SUMIFS(MAN_ADJ!$L:$L,MAN_ADJ!$K:$K,MAIN!$D148,MAN_ADJ!$J:$J,MAIN!$S148)</f>
        <v>0</v>
      </c>
      <c r="P148" s="25">
        <f t="shared" si="35"/>
        <v>0</v>
      </c>
      <c r="Q148" s="28">
        <f t="shared" si="37"/>
        <v>0</v>
      </c>
      <c r="R148" s="38">
        <f t="shared" si="36"/>
        <v>10.2483</v>
      </c>
      <c r="S148" t="s">
        <v>137</v>
      </c>
      <c r="U148" t="s">
        <v>577</v>
      </c>
      <c r="V148" t="s">
        <v>735</v>
      </c>
    </row>
    <row r="149" spans="1:22" x14ac:dyDescent="0.25">
      <c r="A149" s="17" t="s">
        <v>31</v>
      </c>
      <c r="B149" s="17" t="s">
        <v>93</v>
      </c>
      <c r="C149" s="17" t="s">
        <v>136</v>
      </c>
      <c r="D149" s="17" t="s">
        <v>124</v>
      </c>
      <c r="E149" s="24">
        <f>IF(U149="SC",SUMIFS(SC!F:F,SC!A:A,MAIN!D149,SC!B:B,MAIN!A149),SUMIFS(Allocations!$H:$H,Allocations!$A:$A,MAIN!$A149,Allocations!$B:$B,MAIN!$D149))</f>
        <v>1.1900000000000001E-2</v>
      </c>
      <c r="F149" s="24">
        <f>IF(U149="SC",SUMIFS(SC!J:J,SC!A:A,MAIN!D149,SC!B:B,MAIN!A149),SUMIFS(Allocations!M:M,Allocations!A:A,MAIN!A149,Allocations!B:B,MAIN!D149))</f>
        <v>0</v>
      </c>
      <c r="G149" s="24">
        <f t="shared" ref="G149:G157" si="38">E149+F149</f>
        <v>1.1900000000000001E-2</v>
      </c>
      <c r="H149" s="24">
        <f>IFERROR(VLOOKUP(S149,Swaps_wk!$A$2:$AP$151,HLOOKUP(MAIN!D149,Swaps_wk!$B$2:$AP$151,150,FALSE),FALSE),0)</f>
        <v>0</v>
      </c>
      <c r="I149" s="24">
        <f>SUMIFS(PASTE_DQS_TRACKER!$D:$D,PASTE_DQS_TRACKER!$C:$C,MAIN!$S149,PASTE_DQS_TRACKER!$B:$B,MAIN!$D149)-SUMIFS(PASTE_DQS_TRACKER!$D:$D,PASTE_DQS_TRACKER!$C:$C,MAIN!$S149,PASTE_DQS_TRACKER!$E:$E,MAIN!$D149)</f>
        <v>0</v>
      </c>
      <c r="J149" s="25">
        <f t="shared" ref="J149:J184" si="39">G149+I149</f>
        <v>1.1900000000000001E-2</v>
      </c>
      <c r="K149" s="24">
        <f>IFERROR(IF(V149="Flex",0,IF(D149=$D$30,VLOOKUP(A149,MMO_o10M_lease!$A$1:$F$51,5,FALSE),IF(D149=$D$26,VLOOKUP(D149,LANDINGS!$A$3:$BR$40,HLOOKUP(A149,LANDINGS!$B$1:$CF$42,42,FALSE),FALSE)-IFERROR(VLOOKUP(A149,MMO_o10M_lease!$A$1:$F$38,5,FALSE),0),VLOOKUP(D149,LANDINGS!$A$3:$CF$40,HLOOKUP(A149,LANDINGS!$B$1:$CF$42,42,FALSE),FALSE)))),0)</f>
        <v>0</v>
      </c>
      <c r="L149" s="24">
        <f>SUMIFS(PASTE_FLEX_TRACKER!$D:$D,PASTE_FLEX_TRACKER!$E:$E,MAIN!$A149,PASTE_FLEX_TRACKER!$B:$B,MAIN!$D149)</f>
        <v>0</v>
      </c>
      <c r="M149" s="35" t="s">
        <v>133</v>
      </c>
      <c r="N149" s="46" t="s">
        <v>563</v>
      </c>
      <c r="O149" s="46">
        <f>SUMIFS(MAN_ADJ!$L:$L,MAN_ADJ!$K:$K,MAIN!$D149,MAN_ADJ!$J:$J,MAIN!$S149)</f>
        <v>0</v>
      </c>
      <c r="P149" s="25">
        <f t="shared" si="35"/>
        <v>0</v>
      </c>
      <c r="Q149" s="28">
        <f t="shared" si="37"/>
        <v>0</v>
      </c>
      <c r="R149" s="38">
        <f t="shared" si="36"/>
        <v>1.1900000000000001E-2</v>
      </c>
      <c r="S149" t="s">
        <v>137</v>
      </c>
      <c r="U149" t="s">
        <v>577</v>
      </c>
      <c r="V149" t="s">
        <v>735</v>
      </c>
    </row>
    <row r="150" spans="1:22" x14ac:dyDescent="0.25">
      <c r="A150" s="17" t="s">
        <v>31</v>
      </c>
      <c r="B150" s="17" t="s">
        <v>93</v>
      </c>
      <c r="C150" s="17" t="s">
        <v>136</v>
      </c>
      <c r="D150" s="17" t="s">
        <v>125</v>
      </c>
      <c r="E150" s="24">
        <f>IF(U150="SC",SUMIFS(SC!F:F,SC!A:A,MAIN!D150,SC!B:B,MAIN!A150),SUMIFS(Allocations!$H:$H,Allocations!$A:$A,MAIN!$A150,Allocations!$B:$B,MAIN!$D150))</f>
        <v>3</v>
      </c>
      <c r="F150" s="24">
        <f>IF(U150="SC",SUMIFS(SC!J:J,SC!A:A,MAIN!D150,SC!B:B,MAIN!A150),SUMIFS(Allocations!M:M,Allocations!A:A,MAIN!A150,Allocations!B:B,MAIN!D150))</f>
        <v>0</v>
      </c>
      <c r="G150" s="24">
        <f t="shared" si="38"/>
        <v>3</v>
      </c>
      <c r="H150" s="24">
        <f>IFERROR(VLOOKUP(S150,Swaps_wk!$A$2:$AP$151,HLOOKUP(MAIN!D150,Swaps_wk!$B$2:$AP$151,150,FALSE),FALSE),0)</f>
        <v>0</v>
      </c>
      <c r="I150" s="24">
        <f>SUMIFS(PASTE_DQS_TRACKER!$D:$D,PASTE_DQS_TRACKER!$C:$C,MAIN!$S150,PASTE_DQS_TRACKER!$B:$B,MAIN!$D150)-SUMIFS(PASTE_DQS_TRACKER!$D:$D,PASTE_DQS_TRACKER!$C:$C,MAIN!$S150,PASTE_DQS_TRACKER!$E:$E,MAIN!$D150)</f>
        <v>0</v>
      </c>
      <c r="J150" s="25">
        <f t="shared" si="39"/>
        <v>3</v>
      </c>
      <c r="K150" s="24">
        <f>IFERROR(IF(V150="Flex",0,IF(D150=$D$30,VLOOKUP(A150,MMO_o10M_lease!$A$1:$F$51,5,FALSE),IF(D150=$D$26,VLOOKUP(D150,LANDINGS!$A$3:$BR$40,HLOOKUP(A150,LANDINGS!$B$1:$CF$42,42,FALSE),FALSE)-IFERROR(VLOOKUP(A150,MMO_o10M_lease!$A$1:$F$38,5,FALSE),0),VLOOKUP(D150,LANDINGS!$A$3:$CF$40,HLOOKUP(A150,LANDINGS!$B$1:$CF$42,42,FALSE),FALSE)))),0)</f>
        <v>0</v>
      </c>
      <c r="L150" s="24">
        <f>SUMIFS(PASTE_FLEX_TRACKER!$D:$D,PASTE_FLEX_TRACKER!$E:$E,MAIN!$A150,PASTE_FLEX_TRACKER!$B:$B,MAIN!$D150)</f>
        <v>0</v>
      </c>
      <c r="M150" s="35" t="s">
        <v>133</v>
      </c>
      <c r="N150" s="46" t="s">
        <v>563</v>
      </c>
      <c r="O150" s="46">
        <f>SUMIFS(MAN_ADJ!$L:$L,MAN_ADJ!$K:$K,MAIN!$D150,MAN_ADJ!$J:$J,MAIN!$S150)</f>
        <v>0</v>
      </c>
      <c r="P150" s="25">
        <f t="shared" si="35"/>
        <v>0</v>
      </c>
      <c r="Q150" s="28">
        <f t="shared" si="37"/>
        <v>0</v>
      </c>
      <c r="R150" s="38">
        <f t="shared" si="36"/>
        <v>3</v>
      </c>
      <c r="S150" t="s">
        <v>137</v>
      </c>
      <c r="U150" t="s">
        <v>577</v>
      </c>
      <c r="V150" t="s">
        <v>735</v>
      </c>
    </row>
    <row r="151" spans="1:22" x14ac:dyDescent="0.25">
      <c r="A151" s="17" t="s">
        <v>31</v>
      </c>
      <c r="B151" s="17" t="s">
        <v>93</v>
      </c>
      <c r="C151" s="17" t="s">
        <v>136</v>
      </c>
      <c r="D151" s="17" t="s">
        <v>126</v>
      </c>
      <c r="E151" s="24">
        <f>IF(U151="SC",SUMIFS(SC!F:F,SC!A:A,MAIN!D151,SC!B:B,MAIN!A151),SUMIFS(Allocations!$H:$H,Allocations!$A:$A,MAIN!$A151,Allocations!$B:$B,MAIN!$D151))</f>
        <v>0</v>
      </c>
      <c r="F151" s="24">
        <f>IF(U151="SC",SUMIFS(SC!J:J,SC!A:A,MAIN!D151,SC!B:B,MAIN!A151),SUMIFS(Allocations!M:M,Allocations!A:A,MAIN!A151,Allocations!B:B,MAIN!D151))</f>
        <v>0</v>
      </c>
      <c r="G151" s="24">
        <f t="shared" si="38"/>
        <v>0</v>
      </c>
      <c r="H151" s="24">
        <f>IFERROR(VLOOKUP(S151,Swaps_wk!$A$2:$AP$151,HLOOKUP(MAIN!D151,Swaps_wk!$B$2:$AP$151,150,FALSE),FALSE),0)</f>
        <v>0</v>
      </c>
      <c r="I151" s="24">
        <f>SUMIFS(PASTE_DQS_TRACKER!$D:$D,PASTE_DQS_TRACKER!$C:$C,MAIN!$S151,PASTE_DQS_TRACKER!$B:$B,MAIN!$D151)-SUMIFS(PASTE_DQS_TRACKER!$D:$D,PASTE_DQS_TRACKER!$C:$C,MAIN!$S151,PASTE_DQS_TRACKER!$E:$E,MAIN!$D151)</f>
        <v>0</v>
      </c>
      <c r="J151" s="25">
        <f t="shared" si="39"/>
        <v>0</v>
      </c>
      <c r="K151" s="24">
        <f>IFERROR(IF(V151="Flex",0,IF(D151=$D$30,VLOOKUP(A151,MMO_o10M_lease!$A$1:$F$51,5,FALSE),IF(D151=$D$26,VLOOKUP(D151,LANDINGS!$A$3:$BR$40,HLOOKUP(A151,LANDINGS!$B$1:$CF$42,42,FALSE),FALSE)-IFERROR(VLOOKUP(A151,MMO_o10M_lease!$A$1:$F$38,5,FALSE),0),VLOOKUP(D151,LANDINGS!$A$3:$CF$40,HLOOKUP(A151,LANDINGS!$B$1:$CF$42,42,FALSE),FALSE)))),0)</f>
        <v>0</v>
      </c>
      <c r="L151" s="24">
        <f>SUMIFS(PASTE_FLEX_TRACKER!$D:$D,PASTE_FLEX_TRACKER!$E:$E,MAIN!$A151,PASTE_FLEX_TRACKER!$B:$B,MAIN!$D151)</f>
        <v>0</v>
      </c>
      <c r="M151" s="35" t="s">
        <v>133</v>
      </c>
      <c r="N151" s="46" t="s">
        <v>563</v>
      </c>
      <c r="O151" s="46">
        <f>SUMIFS(MAN_ADJ!$L:$L,MAN_ADJ!$K:$K,MAIN!$D151,MAN_ADJ!$J:$J,MAIN!$S151)</f>
        <v>0</v>
      </c>
      <c r="P151" s="25">
        <f t="shared" si="35"/>
        <v>0</v>
      </c>
      <c r="Q151" s="28" t="str">
        <f t="shared" si="37"/>
        <v>n/a</v>
      </c>
      <c r="R151" s="38">
        <f t="shared" si="36"/>
        <v>0</v>
      </c>
      <c r="S151" t="s">
        <v>137</v>
      </c>
      <c r="U151" t="s">
        <v>577</v>
      </c>
      <c r="V151" t="s">
        <v>735</v>
      </c>
    </row>
    <row r="152" spans="1:22" x14ac:dyDescent="0.25">
      <c r="A152" s="17" t="s">
        <v>31</v>
      </c>
      <c r="B152" s="17" t="s">
        <v>93</v>
      </c>
      <c r="C152" s="17" t="s">
        <v>136</v>
      </c>
      <c r="D152" s="17" t="s">
        <v>127</v>
      </c>
      <c r="E152" s="24">
        <f>IF(U152="SC",SUMIFS(SC!F:F,SC!A:A,MAIN!D152,SC!B:B,MAIN!A152),SUMIFS(Allocations!$H:$H,Allocations!$A:$A,MAIN!$A152,Allocations!$B:$B,MAIN!$D152))</f>
        <v>0</v>
      </c>
      <c r="F152" s="24">
        <f>IF(U152="SC",SUMIFS(SC!J:J,SC!A:A,MAIN!D152,SC!B:B,MAIN!A152),SUMIFS(Allocations!M:M,Allocations!A:A,MAIN!A152,Allocations!B:B,MAIN!D152))</f>
        <v>0</v>
      </c>
      <c r="G152" s="24">
        <f t="shared" si="38"/>
        <v>0</v>
      </c>
      <c r="H152" s="24">
        <f>IFERROR(VLOOKUP(S152,Swaps_wk!$A$2:$AP$151,HLOOKUP(MAIN!D152,Swaps_wk!$B$2:$AP$151,150,FALSE),FALSE),0)</f>
        <v>0</v>
      </c>
      <c r="I152" s="24">
        <f>SUMIFS(PASTE_DQS_TRACKER!$D:$D,PASTE_DQS_TRACKER!$C:$C,MAIN!$S152,PASTE_DQS_TRACKER!$B:$B,MAIN!$D152)-SUMIFS(PASTE_DQS_TRACKER!$D:$D,PASTE_DQS_TRACKER!$C:$C,MAIN!$S152,PASTE_DQS_TRACKER!$E:$E,MAIN!$D152)</f>
        <v>0</v>
      </c>
      <c r="J152" s="25">
        <f t="shared" si="39"/>
        <v>0</v>
      </c>
      <c r="K152" s="24">
        <f>IFERROR(IF(V152="Flex",0,IF(D152=$D$30,VLOOKUP(A152,MMO_o10M_lease!$A$1:$F$51,5,FALSE),IF(D152=$D$26,VLOOKUP(D152,LANDINGS!$A$3:$BR$40,HLOOKUP(A152,LANDINGS!$B$1:$CF$42,42,FALSE),FALSE)-IFERROR(VLOOKUP(A152,MMO_o10M_lease!$A$1:$F$38,5,FALSE),0),VLOOKUP(D152,LANDINGS!$A$3:$CF$40,HLOOKUP(A152,LANDINGS!$B$1:$CF$42,42,FALSE),FALSE)))),0)</f>
        <v>0</v>
      </c>
      <c r="L152" s="24">
        <f>SUMIFS(PASTE_FLEX_TRACKER!$D:$D,PASTE_FLEX_TRACKER!$E:$E,MAIN!$A152,PASTE_FLEX_TRACKER!$B:$B,MAIN!$D152)</f>
        <v>0</v>
      </c>
      <c r="M152" s="35" t="s">
        <v>133</v>
      </c>
      <c r="N152" s="46" t="s">
        <v>563</v>
      </c>
      <c r="O152" s="46">
        <f>SUMIFS(MAN_ADJ!$L:$L,MAN_ADJ!$K:$K,MAIN!$D152,MAN_ADJ!$J:$J,MAIN!$S152)</f>
        <v>0</v>
      </c>
      <c r="P152" s="25">
        <f t="shared" si="35"/>
        <v>0</v>
      </c>
      <c r="Q152" s="28" t="str">
        <f t="shared" si="37"/>
        <v>n/a</v>
      </c>
      <c r="R152" s="38">
        <f t="shared" si="36"/>
        <v>0</v>
      </c>
      <c r="S152" t="s">
        <v>137</v>
      </c>
      <c r="U152" t="s">
        <v>577</v>
      </c>
      <c r="V152" t="s">
        <v>735</v>
      </c>
    </row>
    <row r="153" spans="1:22" x14ac:dyDescent="0.25">
      <c r="A153" s="17" t="s">
        <v>31</v>
      </c>
      <c r="B153" s="17" t="s">
        <v>93</v>
      </c>
      <c r="C153" s="17" t="s">
        <v>136</v>
      </c>
      <c r="D153" s="17" t="s">
        <v>184</v>
      </c>
      <c r="E153" s="24">
        <f>IF(U153="SC",SUMIFS(SC!F:F,SC!A:A,MAIN!D153,SC!B:B,MAIN!A153),SUMIFS(Allocations!$H:$H,Allocations!$A:$A,MAIN!$A153,Allocations!$B:$B,MAIN!$D153))</f>
        <v>0</v>
      </c>
      <c r="F153" s="24">
        <f>IF(U153="SC",SUMIFS(SC!J:J,SC!A:A,MAIN!D153,SC!B:B,MAIN!A153),SUMIFS(Allocations!M:M,Allocations!A:A,MAIN!A153,Allocations!B:B,MAIN!D153))</f>
        <v>0</v>
      </c>
      <c r="G153" s="24">
        <f t="shared" ref="G153:G156" si="40">E153+F153</f>
        <v>0</v>
      </c>
      <c r="H153" s="24">
        <f>IFERROR(VLOOKUP(S153,Swaps_wk!$A$2:$AP$151,HLOOKUP(MAIN!D153,Swaps_wk!$B$2:$AP$151,150,FALSE),FALSE),0)</f>
        <v>0</v>
      </c>
      <c r="I153" s="24">
        <f>SUMIFS(PASTE_DQS_TRACKER!$D:$D,PASTE_DQS_TRACKER!$C:$C,MAIN!$S153,PASTE_DQS_TRACKER!$B:$B,MAIN!$D153)-SUMIFS(PASTE_DQS_TRACKER!$D:$D,PASTE_DQS_TRACKER!$C:$C,MAIN!$S153,PASTE_DQS_TRACKER!$E:$E,MAIN!$D153)</f>
        <v>0</v>
      </c>
      <c r="J153" s="25">
        <f t="shared" ref="J153:J156" si="41">G153+I153</f>
        <v>0</v>
      </c>
      <c r="K153" s="24">
        <f>IFERROR(IF(V153="Flex",0,IF(D153=$D$30,VLOOKUP(A153,MMO_o10M_lease!$A$1:$F$51,5,FALSE),IF(D153=$D$26,VLOOKUP(D153,LANDINGS!$A$3:$BR$40,HLOOKUP(A153,LANDINGS!$B$1:$CF$42,42,FALSE),FALSE)-IFERROR(VLOOKUP(A153,MMO_o10M_lease!$A$1:$F$38,5,FALSE),0),VLOOKUP(D153,LANDINGS!$A$3:$CF$40,HLOOKUP(A153,LANDINGS!$B$1:$CF$42,42,FALSE),FALSE)))),0)</f>
        <v>0</v>
      </c>
      <c r="L153" s="24">
        <f>SUMIFS(PASTE_FLEX_TRACKER!$D:$D,PASTE_FLEX_TRACKER!$E:$E,MAIN!$A153,PASTE_FLEX_TRACKER!$B:$B,MAIN!$D153)</f>
        <v>0</v>
      </c>
      <c r="M153" s="35" t="s">
        <v>133</v>
      </c>
      <c r="N153" s="46" t="s">
        <v>563</v>
      </c>
      <c r="O153" s="46">
        <f>SUMIFS(MAN_ADJ!$L:$L,MAN_ADJ!$K:$K,MAIN!$D153,MAN_ADJ!$J:$J,MAIN!$S153)</f>
        <v>0</v>
      </c>
      <c r="P153" s="25">
        <f t="shared" si="35"/>
        <v>0</v>
      </c>
      <c r="Q153" s="28" t="str">
        <f t="shared" ref="Q153:Q156" si="42">IFERROR(P153/J153,"n/a")</f>
        <v>n/a</v>
      </c>
      <c r="R153" s="38">
        <f t="shared" ref="R153:R156" si="43">J153-P153</f>
        <v>0</v>
      </c>
      <c r="S153" t="s">
        <v>137</v>
      </c>
      <c r="U153" t="s">
        <v>577</v>
      </c>
      <c r="V153" t="s">
        <v>735</v>
      </c>
    </row>
    <row r="154" spans="1:22" x14ac:dyDescent="0.25">
      <c r="A154" s="17" t="s">
        <v>31</v>
      </c>
      <c r="B154" s="17" t="s">
        <v>93</v>
      </c>
      <c r="C154" s="17" t="s">
        <v>136</v>
      </c>
      <c r="D154" s="17" t="s">
        <v>128</v>
      </c>
      <c r="E154" s="24">
        <f>IF(U154="SC",SUMIFS(SC!F:F,SC!A:A,MAIN!D154,SC!B:B,MAIN!A154),SUMIFS(Allocations!$H:$H,Allocations!$A:$A,MAIN!$A154,Allocations!$B:$B,MAIN!$D154))</f>
        <v>0</v>
      </c>
      <c r="F154" s="24">
        <f>IF(U154="SC",SUMIFS(SC!J:J,SC!A:A,MAIN!D154,SC!B:B,MAIN!A154),SUMIFS(Allocations!M:M,Allocations!A:A,MAIN!A154,Allocations!B:B,MAIN!D154))</f>
        <v>0</v>
      </c>
      <c r="G154" s="24">
        <f t="shared" si="40"/>
        <v>0</v>
      </c>
      <c r="H154" s="24">
        <f>IFERROR(VLOOKUP(S154,Swaps_wk!$A$2:$AP$151,HLOOKUP(MAIN!D154,Swaps_wk!$B$2:$AP$151,150,FALSE),FALSE),0)</f>
        <v>0</v>
      </c>
      <c r="I154" s="24">
        <f>SUMIFS(PASTE_DQS_TRACKER!$D:$D,PASTE_DQS_TRACKER!$C:$C,MAIN!$S154,PASTE_DQS_TRACKER!$B:$B,MAIN!$D154)-SUMIFS(PASTE_DQS_TRACKER!$D:$D,PASTE_DQS_TRACKER!$C:$C,MAIN!$S154,PASTE_DQS_TRACKER!$E:$E,MAIN!$D154)</f>
        <v>0</v>
      </c>
      <c r="J154" s="25">
        <f t="shared" si="41"/>
        <v>0</v>
      </c>
      <c r="K154" s="24">
        <f>IFERROR(IF(V154="Flex",0,IF(D154=$D$30,VLOOKUP(A154,MMO_o10M_lease!$A$1:$F$51,5,FALSE),IF(D154=$D$26,VLOOKUP(D154,LANDINGS!$A$3:$BR$40,HLOOKUP(A154,LANDINGS!$B$1:$CF$42,42,FALSE),FALSE)-IFERROR(VLOOKUP(A154,MMO_o10M_lease!$A$1:$F$38,5,FALSE),0),VLOOKUP(D154,LANDINGS!$A$3:$CF$40,HLOOKUP(A154,LANDINGS!$B$1:$CF$42,42,FALSE),FALSE)))),0)</f>
        <v>0</v>
      </c>
      <c r="L154" s="24">
        <f>SUMIFS(PASTE_FLEX_TRACKER!$D:$D,PASTE_FLEX_TRACKER!$E:$E,MAIN!$A154,PASTE_FLEX_TRACKER!$B:$B,MAIN!$D154)</f>
        <v>0</v>
      </c>
      <c r="M154" s="35" t="s">
        <v>133</v>
      </c>
      <c r="N154" s="46" t="s">
        <v>563</v>
      </c>
      <c r="O154" s="46">
        <f>SUMIFS(MAN_ADJ!$L:$L,MAN_ADJ!$K:$K,MAIN!$D154,MAN_ADJ!$J:$J,MAIN!$S154)</f>
        <v>0</v>
      </c>
      <c r="P154" s="25">
        <f t="shared" si="35"/>
        <v>0</v>
      </c>
      <c r="Q154" s="28" t="str">
        <f t="shared" si="42"/>
        <v>n/a</v>
      </c>
      <c r="R154" s="38">
        <f t="shared" si="43"/>
        <v>0</v>
      </c>
      <c r="S154" t="s">
        <v>137</v>
      </c>
      <c r="U154" t="s">
        <v>577</v>
      </c>
      <c r="V154" t="s">
        <v>735</v>
      </c>
    </row>
    <row r="155" spans="1:22" x14ac:dyDescent="0.25">
      <c r="A155" s="17" t="s">
        <v>31</v>
      </c>
      <c r="B155" s="17" t="s">
        <v>93</v>
      </c>
      <c r="C155" s="17" t="s">
        <v>136</v>
      </c>
      <c r="D155" s="17" t="s">
        <v>129</v>
      </c>
      <c r="E155" s="24">
        <f>IF(U155="SC",SUMIFS(SC!F:F,SC!A:A,MAIN!D155,SC!B:B,MAIN!A155),SUMIFS(Allocations!$H:$H,Allocations!$A:$A,MAIN!$A155,Allocations!$B:$B,MAIN!$D155))</f>
        <v>4.0199999999999996</v>
      </c>
      <c r="F155" s="24">
        <f>IF(U155="SC",SUMIFS(SC!J:J,SC!A:A,MAIN!D155,SC!B:B,MAIN!A155),SUMIFS(Allocations!M:M,Allocations!A:A,MAIN!A155,Allocations!B:B,MAIN!D155))</f>
        <v>0</v>
      </c>
      <c r="G155" s="24">
        <f t="shared" si="40"/>
        <v>4.0199999999999996</v>
      </c>
      <c r="H155" s="24">
        <f>IFERROR(VLOOKUP(S155,Swaps_wk!$A$2:$AP$151,HLOOKUP(MAIN!D155,Swaps_wk!$B$2:$AP$151,150,FALSE),FALSE),0)</f>
        <v>0</v>
      </c>
      <c r="I155" s="24">
        <f>SUMIFS(PASTE_DQS_TRACKER!$D:$D,PASTE_DQS_TRACKER!$C:$C,MAIN!$S155,PASTE_DQS_TRACKER!$B:$B,MAIN!$D155)-SUMIFS(PASTE_DQS_TRACKER!$D:$D,PASTE_DQS_TRACKER!$C:$C,MAIN!$S155,PASTE_DQS_TRACKER!$E:$E,MAIN!$D155)</f>
        <v>0</v>
      </c>
      <c r="J155" s="25">
        <f t="shared" si="41"/>
        <v>4.0199999999999996</v>
      </c>
      <c r="K155" s="24">
        <f>IFERROR(IF(V155="Flex",0,IF(D155=$D$30,VLOOKUP(A155,MMO_o10M_lease!$A$1:$F$51,5,FALSE),IF(D155=$D$26,VLOOKUP(D155,LANDINGS!$A$3:$BR$40,HLOOKUP(A155,LANDINGS!$B$1:$CF$42,42,FALSE),FALSE)-IFERROR(VLOOKUP(A155,MMO_o10M_lease!$A$1:$F$38,5,FALSE),0),VLOOKUP(D155,LANDINGS!$A$3:$CF$40,HLOOKUP(A155,LANDINGS!$B$1:$CF$42,42,FALSE),FALSE)))),0)</f>
        <v>0</v>
      </c>
      <c r="L155" s="24">
        <f>SUMIFS(PASTE_FLEX_TRACKER!$D:$D,PASTE_FLEX_TRACKER!$E:$E,MAIN!$A155,PASTE_FLEX_TRACKER!$B:$B,MAIN!$D155)</f>
        <v>0</v>
      </c>
      <c r="M155" s="35" t="s">
        <v>133</v>
      </c>
      <c r="N155" s="46" t="s">
        <v>563</v>
      </c>
      <c r="O155" s="46">
        <f>SUMIFS(MAN_ADJ!$L:$L,MAN_ADJ!$K:$K,MAIN!$D155,MAN_ADJ!$J:$J,MAIN!$S155)</f>
        <v>0</v>
      </c>
      <c r="P155" s="25">
        <f t="shared" si="35"/>
        <v>0</v>
      </c>
      <c r="Q155" s="28">
        <f t="shared" si="42"/>
        <v>0</v>
      </c>
      <c r="R155" s="38">
        <f t="shared" si="43"/>
        <v>4.0199999999999996</v>
      </c>
      <c r="S155" t="s">
        <v>137</v>
      </c>
      <c r="U155" t="s">
        <v>577</v>
      </c>
      <c r="V155" t="s">
        <v>735</v>
      </c>
    </row>
    <row r="156" spans="1:22" x14ac:dyDescent="0.25">
      <c r="A156" s="17" t="s">
        <v>31</v>
      </c>
      <c r="B156" s="17" t="s">
        <v>93</v>
      </c>
      <c r="C156" s="17" t="s">
        <v>136</v>
      </c>
      <c r="D156" s="17" t="s">
        <v>155</v>
      </c>
      <c r="E156" s="24">
        <f>IF(U156="SC",SUMIFS(SC!F:F,SC!A:A,MAIN!D156,SC!B:B,MAIN!A156),SUMIFS(Allocations!$H:$H,Allocations!$A:$A,MAIN!$A156,Allocations!$B:$B,MAIN!$D156))</f>
        <v>0</v>
      </c>
      <c r="F156" s="24">
        <f>IF(U156="SC",SUMIFS(SC!J:J,SC!A:A,MAIN!D156,SC!B:B,MAIN!A156),SUMIFS(Allocations!M:M,Allocations!A:A,MAIN!A156,Allocations!B:B,MAIN!D156))</f>
        <v>0</v>
      </c>
      <c r="G156" s="24">
        <f t="shared" si="40"/>
        <v>0</v>
      </c>
      <c r="H156" s="24">
        <f>IFERROR(VLOOKUP(S156,Swaps_wk!$A$2:$AP$151,HLOOKUP(MAIN!D156,Swaps_wk!$B$2:$AP$151,150,FALSE),FALSE),0)</f>
        <v>0</v>
      </c>
      <c r="I156" s="24">
        <f>SUMIFS(PASTE_DQS_TRACKER!$D:$D,PASTE_DQS_TRACKER!$C:$C,MAIN!$S156,PASTE_DQS_TRACKER!$B:$B,MAIN!$D156)-SUMIFS(PASTE_DQS_TRACKER!$D:$D,PASTE_DQS_TRACKER!$C:$C,MAIN!$S156,PASTE_DQS_TRACKER!$E:$E,MAIN!$D156)</f>
        <v>0</v>
      </c>
      <c r="J156" s="25">
        <f t="shared" si="41"/>
        <v>0</v>
      </c>
      <c r="K156" s="24">
        <f>IFERROR(IF(V156="Flex",0,IF(D156=$D$30,VLOOKUP(A156,MMO_o10M_lease!$A$1:$F$51,5,FALSE),IF(D156=$D$26,VLOOKUP(D156,LANDINGS!$A$3:$BR$40,HLOOKUP(A156,LANDINGS!$B$1:$CF$42,42,FALSE),FALSE)-IFERROR(VLOOKUP(A156,MMO_o10M_lease!$A$1:$F$38,5,FALSE),0),VLOOKUP(D156,LANDINGS!$A$3:$CF$40,HLOOKUP(A156,LANDINGS!$B$1:$CF$42,42,FALSE),FALSE)))),0)</f>
        <v>0</v>
      </c>
      <c r="L156" s="24">
        <f>SUMIFS(PASTE_FLEX_TRACKER!$D:$D,PASTE_FLEX_TRACKER!$E:$E,MAIN!$A156,PASTE_FLEX_TRACKER!$B:$B,MAIN!$D156)</f>
        <v>0</v>
      </c>
      <c r="M156" s="35" t="s">
        <v>133</v>
      </c>
      <c r="N156" s="46" t="s">
        <v>563</v>
      </c>
      <c r="O156" s="46">
        <f>SUMIFS(MAN_ADJ!$L:$L,MAN_ADJ!$K:$K,MAIN!$D156,MAN_ADJ!$J:$J,MAIN!$S156)</f>
        <v>0</v>
      </c>
      <c r="P156" s="25">
        <f t="shared" si="35"/>
        <v>0</v>
      </c>
      <c r="Q156" s="28" t="str">
        <f t="shared" si="42"/>
        <v>n/a</v>
      </c>
      <c r="R156" s="38">
        <f t="shared" si="43"/>
        <v>0</v>
      </c>
      <c r="S156" t="s">
        <v>137</v>
      </c>
      <c r="U156" t="s">
        <v>577</v>
      </c>
      <c r="V156" t="s">
        <v>735</v>
      </c>
    </row>
    <row r="157" spans="1:22" x14ac:dyDescent="0.25">
      <c r="A157" s="17" t="s">
        <v>31</v>
      </c>
      <c r="B157" s="17" t="s">
        <v>93</v>
      </c>
      <c r="C157" s="17" t="s">
        <v>136</v>
      </c>
      <c r="D157" s="17" t="s">
        <v>130</v>
      </c>
      <c r="E157" s="24">
        <f>IF(U157="SC",SUMIFS(SC!F:F,SC!A:A,MAIN!D157,SC!B:B,MAIN!A157),SUMIFS(Allocations!$H:$H,Allocations!$A:$A,MAIN!$A157,Allocations!$B:$B,MAIN!$D157))</f>
        <v>0</v>
      </c>
      <c r="F157" s="24">
        <f>IF(U157="SC",SUMIFS(SC!J:J,SC!A:A,MAIN!D157,SC!B:B,MAIN!A157),SUMIFS(Allocations!M:M,Allocations!A:A,MAIN!A157,Allocations!B:B,MAIN!D157))</f>
        <v>0</v>
      </c>
      <c r="G157" s="24">
        <f t="shared" si="38"/>
        <v>0</v>
      </c>
      <c r="H157" s="24">
        <f>IFERROR(VLOOKUP(S157,Swaps_wk!$A$2:$AP$151,HLOOKUP(MAIN!D157,Swaps_wk!$B$2:$AP$151,150,FALSE),FALSE),0)</f>
        <v>0</v>
      </c>
      <c r="I157" s="24">
        <f>SUMIFS(PASTE_DQS_TRACKER!$D:$D,PASTE_DQS_TRACKER!$C:$C,MAIN!$S157,PASTE_DQS_TRACKER!$B:$B,MAIN!$D157)-SUMIFS(PASTE_DQS_TRACKER!$D:$D,PASTE_DQS_TRACKER!$C:$C,MAIN!$S157,PASTE_DQS_TRACKER!$E:$E,MAIN!$D157)</f>
        <v>0</v>
      </c>
      <c r="J157" s="25">
        <f t="shared" si="39"/>
        <v>0</v>
      </c>
      <c r="K157" s="24">
        <f>IFERROR(IF(V157="Flex",0,IF(D157=$D$30,VLOOKUP(A157,MMO_o10M_lease!$A$1:$F$51,5,FALSE),IF(D157=$D$26,VLOOKUP(D157,LANDINGS!$A$3:$BR$40,HLOOKUP(A157,LANDINGS!$B$1:$CF$42,42,FALSE),FALSE)-IFERROR(VLOOKUP(A157,MMO_o10M_lease!$A$1:$F$38,5,FALSE),0),VLOOKUP(D157,LANDINGS!$A$3:$CF$40,HLOOKUP(A157,LANDINGS!$B$1:$CF$42,42,FALSE),FALSE)))),0)</f>
        <v>0</v>
      </c>
      <c r="L157" s="24">
        <f>SUMIFS(PASTE_FLEX_TRACKER!$D:$D,PASTE_FLEX_TRACKER!$E:$E,MAIN!$A157,PASTE_FLEX_TRACKER!$B:$B,MAIN!$D157)</f>
        <v>0</v>
      </c>
      <c r="M157" s="35" t="s">
        <v>133</v>
      </c>
      <c r="N157" s="46" t="s">
        <v>563</v>
      </c>
      <c r="O157" s="46">
        <f>SUMIFS(MAN_ADJ!$L:$L,MAN_ADJ!$K:$K,MAIN!$D157,MAN_ADJ!$J:$J,MAIN!$S157)</f>
        <v>0</v>
      </c>
      <c r="P157" s="25">
        <f t="shared" si="35"/>
        <v>0</v>
      </c>
      <c r="Q157" s="28" t="str">
        <f t="shared" si="37"/>
        <v>n/a</v>
      </c>
      <c r="R157" s="38">
        <f t="shared" si="36"/>
        <v>0</v>
      </c>
      <c r="S157" t="s">
        <v>137</v>
      </c>
      <c r="U157" t="s">
        <v>577</v>
      </c>
      <c r="V157" t="s">
        <v>735</v>
      </c>
    </row>
    <row r="158" spans="1:22" x14ac:dyDescent="0.25">
      <c r="A158" s="26" t="s">
        <v>31</v>
      </c>
      <c r="B158" s="26" t="s">
        <v>93</v>
      </c>
      <c r="C158" s="26" t="s">
        <v>136</v>
      </c>
      <c r="D158" s="26" t="s">
        <v>131</v>
      </c>
      <c r="E158" s="27">
        <f t="shared" ref="E158:L158" si="44">SUM(E120:E157)</f>
        <v>1756.6065000000001</v>
      </c>
      <c r="F158" s="27">
        <f t="shared" si="44"/>
        <v>0</v>
      </c>
      <c r="G158" s="27">
        <f t="shared" si="44"/>
        <v>1756.6065000000001</v>
      </c>
      <c r="H158" s="27">
        <f>IFERROR(VLOOKUP(S158,Swaps_wk!$A$2:$AP$151,HLOOKUP(MAIN!D158,Swaps_wk!$B$2:$AP$151,150,FALSE),FALSE),0)</f>
        <v>0</v>
      </c>
      <c r="I158" s="27">
        <f t="shared" si="44"/>
        <v>0</v>
      </c>
      <c r="J158" s="38">
        <f t="shared" si="44"/>
        <v>1756.6065000000001</v>
      </c>
      <c r="K158" s="27">
        <f t="shared" si="44"/>
        <v>0</v>
      </c>
      <c r="L158" s="27">
        <f t="shared" si="44"/>
        <v>0</v>
      </c>
      <c r="M158" s="41" t="s">
        <v>133</v>
      </c>
      <c r="N158" s="46" t="s">
        <v>563</v>
      </c>
      <c r="O158" s="27">
        <f>SUM(O120:O157)</f>
        <v>0</v>
      </c>
      <c r="P158" s="38">
        <f t="shared" ref="P158" si="45">SUM(P120:P157)</f>
        <v>0</v>
      </c>
      <c r="Q158" s="28">
        <f t="shared" si="37"/>
        <v>0</v>
      </c>
      <c r="R158" s="38">
        <f>SUM(R120:R157)</f>
        <v>1756.6065000000001</v>
      </c>
      <c r="S158" t="s">
        <v>137</v>
      </c>
    </row>
    <row r="159" spans="1:22" x14ac:dyDescent="0.25">
      <c r="A159" s="17" t="s">
        <v>33</v>
      </c>
      <c r="B159" s="17" t="s">
        <v>93</v>
      </c>
      <c r="C159" s="17" t="s">
        <v>138</v>
      </c>
      <c r="D159" s="17" t="s">
        <v>95</v>
      </c>
      <c r="E159" s="24">
        <f>IF(U159="SC",SUMIFS(SC!F:F,SC!A:A,MAIN!D159,SC!B:B,MAIN!A159),SUMIFS(Allocations!$H:$H,Allocations!$A:$A,MAIN!$A159,Allocations!$B:$B,MAIN!$D159))</f>
        <v>2573.2289999999998</v>
      </c>
      <c r="F159" s="24">
        <f>IF(U159="SC",SUMIFS(SC!J:J,SC!A:A,MAIN!D159,SC!B:B,MAIN!A159),SUMIFS(Allocations!M:M,Allocations!A:A,MAIN!A159,Allocations!B:B,MAIN!D159))</f>
        <v>186.12</v>
      </c>
      <c r="G159" s="24">
        <f t="shared" ref="G159:G196" si="46">E159+F159</f>
        <v>2759.3489999999997</v>
      </c>
      <c r="H159" s="24">
        <f>IFERROR(VLOOKUP(S159,Swaps_wk!$A$2:$AP$151,HLOOKUP(MAIN!D159,Swaps_wk!$B$2:$AP$151,150,FALSE),FALSE),0)</f>
        <v>-50</v>
      </c>
      <c r="I159" s="24">
        <f>SUMIFS(PASTE_DQS_TRACKER!$D:$D,PASTE_DQS_TRACKER!$C:$C,MAIN!$A159,PASTE_DQS_TRACKER!$B:$B,MAIN!$D159)-SUMIFS(PASTE_DQS_TRACKER!$D:$D,PASTE_DQS_TRACKER!$C:$C,MAIN!A159,PASTE_DQS_TRACKER!$E:$E,MAIN!$D159)</f>
        <v>57.599999999999987</v>
      </c>
      <c r="J159" s="25">
        <f t="shared" si="39"/>
        <v>2816.9489999999996</v>
      </c>
      <c r="K159" s="24">
        <f>IFERROR(IF(V159="Flex",0,IF(D159=$D$30,VLOOKUP(A159,MMO_o10M_lease!$A$1:$F$51,5,FALSE),IF(D159=$D$26,VLOOKUP(D159,LANDINGS!$A$3:$BR$40,HLOOKUP(A159,LANDINGS!$B$1:$CF$42,42,FALSE),FALSE)-IFERROR(VLOOKUP(A159,MMO_o10M_lease!$A$1:$F$38,5,FALSE),0),VLOOKUP(D159,LANDINGS!$A$3:$CF$40,HLOOKUP(A159,LANDINGS!$B$1:$CF$42,42,FALSE),FALSE)))),0)</f>
        <v>1687.1030000000001</v>
      </c>
      <c r="L159" s="24">
        <f>SUMIFS(PASTE_FLEX_TRACKER!$D:$D,PASTE_FLEX_TRACKER!$F:$F,MAIN!$A159,PASTE_FLEX_TRACKER!$B:$B,MAIN!$D159)-SUMIFS(PASTE_FLEX_TRACKER!$D:$D,PASTE_FLEX_TRACKER!$C:$C,MAIN!$A159,PASTE_FLEX_TRACKER!$B:$B,MAIN!$D159)</f>
        <v>0</v>
      </c>
      <c r="M159" s="24">
        <f>IFERROR(-VLOOKUP(D159,SQ!$A$19:$CC$52,HLOOKUP(MAIN!A159,SQ!$B$18:$CC$56,39,FALSE),FALSE),"n/a")</f>
        <v>0</v>
      </c>
      <c r="N159" s="46" t="s">
        <v>563</v>
      </c>
      <c r="O159" s="46">
        <f>SUMIFS(MAN_ADJ!$L:$L,MAN_ADJ!$K:$K,MAIN!$D159,MAN_ADJ!$J:$J,MAIN!$S159)</f>
        <v>0</v>
      </c>
      <c r="P159" s="25">
        <f t="shared" ref="P159:P196" si="47">SUM(K159:O159)</f>
        <v>1687.1030000000001</v>
      </c>
      <c r="Q159" s="28">
        <f t="shared" si="37"/>
        <v>0.59891144639111338</v>
      </c>
      <c r="R159" s="38">
        <f t="shared" ref="R159:R224" si="48">J159-P159</f>
        <v>1129.8459999999995</v>
      </c>
      <c r="S159" s="17" t="s">
        <v>33</v>
      </c>
    </row>
    <row r="160" spans="1:22" x14ac:dyDescent="0.25">
      <c r="A160" s="17" t="s">
        <v>33</v>
      </c>
      <c r="B160" s="17" t="s">
        <v>93</v>
      </c>
      <c r="C160" s="17" t="s">
        <v>138</v>
      </c>
      <c r="D160" s="17" t="s">
        <v>96</v>
      </c>
      <c r="E160" s="24">
        <f>IF(U160="SC",SUMIFS(SC!F:F,SC!A:A,MAIN!D160,SC!B:B,MAIN!A160),SUMIFS(Allocations!$H:$H,Allocations!$A:$A,MAIN!$A160,Allocations!$B:$B,MAIN!$D160))</f>
        <v>434.29899999999998</v>
      </c>
      <c r="F160" s="24">
        <f>IF(U160="SC",SUMIFS(SC!J:J,SC!A:A,MAIN!D160,SC!B:B,MAIN!A160),SUMIFS(Allocations!M:M,Allocations!A:A,MAIN!A160,Allocations!B:B,MAIN!D160))</f>
        <v>41.484000000000002</v>
      </c>
      <c r="G160" s="24">
        <f t="shared" si="46"/>
        <v>475.78299999999996</v>
      </c>
      <c r="H160" s="24">
        <f>IFERROR(VLOOKUP(S160,Swaps_wk!$A$2:$AP$151,HLOOKUP(MAIN!D160,Swaps_wk!$B$2:$AP$151,150,FALSE),FALSE),0)</f>
        <v>0</v>
      </c>
      <c r="I160" s="24">
        <f>SUMIFS(PASTE_DQS_TRACKER!$D:$D,PASTE_DQS_TRACKER!$C:$C,MAIN!$A160,PASTE_DQS_TRACKER!$B:$B,MAIN!$D160)-SUMIFS(PASTE_DQS_TRACKER!$D:$D,PASTE_DQS_TRACKER!$C:$C,MAIN!A160,PASTE_DQS_TRACKER!$E:$E,MAIN!$D160)</f>
        <v>355.40000000000003</v>
      </c>
      <c r="J160" s="25">
        <f t="shared" si="39"/>
        <v>831.18299999999999</v>
      </c>
      <c r="K160" s="24">
        <f>IFERROR(IF(V160="Flex",0,IF(D160=$D$30,VLOOKUP(A160,MMO_o10M_lease!$A$1:$F$51,5,FALSE),IF(D160=$D$26,VLOOKUP(D160,LANDINGS!$A$3:$BR$40,HLOOKUP(A160,LANDINGS!$B$1:$CF$42,42,FALSE),FALSE)-IFERROR(VLOOKUP(A160,MMO_o10M_lease!$A$1:$F$38,5,FALSE),0),VLOOKUP(D160,LANDINGS!$A$3:$CF$40,HLOOKUP(A160,LANDINGS!$B$1:$CF$42,42,FALSE),FALSE)))),0)</f>
        <v>637.68200000000002</v>
      </c>
      <c r="L160" s="24">
        <f>SUMIFS(PASTE_FLEX_TRACKER!$D:$D,PASTE_FLEX_TRACKER!$F:$F,MAIN!$A160,PASTE_FLEX_TRACKER!$B:$B,MAIN!$D160)-SUMIFS(PASTE_FLEX_TRACKER!$D:$D,PASTE_FLEX_TRACKER!$C:$C,MAIN!$A160,PASTE_FLEX_TRACKER!$B:$B,MAIN!$D160)</f>
        <v>0</v>
      </c>
      <c r="M160" s="24">
        <f>IFERROR(-VLOOKUP(D160,SQ!$A$19:$CC$52,HLOOKUP(MAIN!A160,SQ!$B$18:$CC$56,39,FALSE),FALSE),"n/a")</f>
        <v>-15</v>
      </c>
      <c r="N160" s="46" t="s">
        <v>563</v>
      </c>
      <c r="O160" s="46">
        <f>SUMIFS(MAN_ADJ!$L:$L,MAN_ADJ!$K:$K,MAIN!$D160,MAN_ADJ!$J:$J,MAIN!$S160)</f>
        <v>0</v>
      </c>
      <c r="P160" s="25">
        <f t="shared" si="47"/>
        <v>622.68200000000002</v>
      </c>
      <c r="Q160" s="28">
        <f t="shared" si="37"/>
        <v>0.74915151055784346</v>
      </c>
      <c r="R160" s="38">
        <f t="shared" si="48"/>
        <v>208.50099999999998</v>
      </c>
      <c r="S160" s="17" t="s">
        <v>33</v>
      </c>
    </row>
    <row r="161" spans="1:19" x14ac:dyDescent="0.25">
      <c r="A161" s="17" t="s">
        <v>33</v>
      </c>
      <c r="B161" s="17" t="s">
        <v>93</v>
      </c>
      <c r="C161" s="17" t="s">
        <v>138</v>
      </c>
      <c r="D161" s="17" t="s">
        <v>97</v>
      </c>
      <c r="E161" s="24">
        <f>IF(U161="SC",SUMIFS(SC!F:F,SC!A:A,MAIN!D161,SC!B:B,MAIN!A161),SUMIFS(Allocations!$H:$H,Allocations!$A:$A,MAIN!$A161,Allocations!$B:$B,MAIN!$D161))</f>
        <v>89.4</v>
      </c>
      <c r="F161" s="24">
        <f>IF(U161="SC",SUMIFS(SC!J:J,SC!A:A,MAIN!D161,SC!B:B,MAIN!A161),SUMIFS(Allocations!M:M,Allocations!A:A,MAIN!A161,Allocations!B:B,MAIN!D161))</f>
        <v>6.6269999999999998</v>
      </c>
      <c r="G161" s="24">
        <f t="shared" si="46"/>
        <v>96.027000000000001</v>
      </c>
      <c r="H161" s="24">
        <f>IFERROR(VLOOKUP(S161,Swaps_wk!$A$2:$AP$151,HLOOKUP(MAIN!D161,Swaps_wk!$B$2:$AP$151,150,FALSE),FALSE),0)</f>
        <v>0</v>
      </c>
      <c r="I161" s="24">
        <f>SUMIFS(PASTE_DQS_TRACKER!$D:$D,PASTE_DQS_TRACKER!$C:$C,MAIN!$A161,PASTE_DQS_TRACKER!$B:$B,MAIN!$D161)-SUMIFS(PASTE_DQS_TRACKER!$D:$D,PASTE_DQS_TRACKER!$C:$C,MAIN!A161,PASTE_DQS_TRACKER!$E:$E,MAIN!$D161)</f>
        <v>-17.8</v>
      </c>
      <c r="J161" s="25">
        <f t="shared" si="39"/>
        <v>78.227000000000004</v>
      </c>
      <c r="K161" s="24">
        <f>IFERROR(IF(V161="Flex",0,IF(D161=$D$30,VLOOKUP(A161,MMO_o10M_lease!$A$1:$F$51,5,FALSE),IF(D161=$D$26,VLOOKUP(D161,LANDINGS!$A$3:$BR$40,HLOOKUP(A161,LANDINGS!$B$1:$CF$42,42,FALSE),FALSE)-IFERROR(VLOOKUP(A161,MMO_o10M_lease!$A$1:$F$38,5,FALSE),0),VLOOKUP(D161,LANDINGS!$A$3:$CF$40,HLOOKUP(A161,LANDINGS!$B$1:$CF$42,42,FALSE),FALSE)))),0)</f>
        <v>30.457000000000001</v>
      </c>
      <c r="L161" s="24">
        <f>SUMIFS(PASTE_FLEX_TRACKER!$D:$D,PASTE_FLEX_TRACKER!$F:$F,MAIN!$A161,PASTE_FLEX_TRACKER!$B:$B,MAIN!$D161)-SUMIFS(PASTE_FLEX_TRACKER!$D:$D,PASTE_FLEX_TRACKER!$C:$C,MAIN!$A161,PASTE_FLEX_TRACKER!$B:$B,MAIN!$D161)</f>
        <v>0</v>
      </c>
      <c r="M161" s="24">
        <f>IFERROR(-VLOOKUP(D161,SQ!$A$19:$CC$52,HLOOKUP(MAIN!A161,SQ!$B$18:$CC$56,39,FALSE),FALSE),"n/a")</f>
        <v>0</v>
      </c>
      <c r="N161" s="46" t="s">
        <v>563</v>
      </c>
      <c r="O161" s="46">
        <f>SUMIFS(MAN_ADJ!$L:$L,MAN_ADJ!$K:$K,MAIN!$D161,MAN_ADJ!$J:$J,MAIN!$S161)</f>
        <v>0</v>
      </c>
      <c r="P161" s="25">
        <f t="shared" si="47"/>
        <v>30.457000000000001</v>
      </c>
      <c r="Q161" s="28">
        <f t="shared" si="37"/>
        <v>0.38934127603001523</v>
      </c>
      <c r="R161" s="38">
        <f t="shared" si="48"/>
        <v>47.77</v>
      </c>
      <c r="S161" s="17" t="s">
        <v>33</v>
      </c>
    </row>
    <row r="162" spans="1:19" x14ac:dyDescent="0.25">
      <c r="A162" s="17" t="s">
        <v>33</v>
      </c>
      <c r="B162" s="17" t="s">
        <v>93</v>
      </c>
      <c r="C162" s="17" t="s">
        <v>138</v>
      </c>
      <c r="D162" s="17" t="s">
        <v>98</v>
      </c>
      <c r="E162" s="24">
        <f>IF(U162="SC",SUMIFS(SC!F:F,SC!A:A,MAIN!D162,SC!B:B,MAIN!A162),SUMIFS(Allocations!$H:$H,Allocations!$A:$A,MAIN!$A162,Allocations!$B:$B,MAIN!$D162))</f>
        <v>357.5</v>
      </c>
      <c r="F162" s="24">
        <f>IF(U162="SC",SUMIFS(SC!J:J,SC!A:A,MAIN!D162,SC!B:B,MAIN!A162),SUMIFS(Allocations!M:M,Allocations!A:A,MAIN!A162,Allocations!B:B,MAIN!D162))</f>
        <v>5.4379999999999997</v>
      </c>
      <c r="G162" s="24">
        <f t="shared" si="46"/>
        <v>362.93799999999999</v>
      </c>
      <c r="H162" s="24">
        <f>IFERROR(VLOOKUP(S162,Swaps_wk!$A$2:$AP$151,HLOOKUP(MAIN!D162,Swaps_wk!$B$2:$AP$151,150,FALSE),FALSE),0)</f>
        <v>0</v>
      </c>
      <c r="I162" s="24">
        <f>SUMIFS(PASTE_DQS_TRACKER!$D:$D,PASTE_DQS_TRACKER!$C:$C,MAIN!$A162,PASTE_DQS_TRACKER!$B:$B,MAIN!$D162)-SUMIFS(PASTE_DQS_TRACKER!$D:$D,PASTE_DQS_TRACKER!$C:$C,MAIN!A162,PASTE_DQS_TRACKER!$E:$E,MAIN!$D162)</f>
        <v>25.799999999999997</v>
      </c>
      <c r="J162" s="25">
        <f t="shared" si="39"/>
        <v>388.738</v>
      </c>
      <c r="K162" s="24">
        <f>IFERROR(IF(V162="Flex",0,IF(D162=$D$30,VLOOKUP(A162,MMO_o10M_lease!$A$1:$F$51,5,FALSE),IF(D162=$D$26,VLOOKUP(D162,LANDINGS!$A$3:$BR$40,HLOOKUP(A162,LANDINGS!$B$1:$CF$42,42,FALSE),FALSE)-IFERROR(VLOOKUP(A162,MMO_o10M_lease!$A$1:$F$38,5,FALSE),0),VLOOKUP(D162,LANDINGS!$A$3:$CF$40,HLOOKUP(A162,LANDINGS!$B$1:$CF$42,42,FALSE),FALSE)))),0)</f>
        <v>154.37700000000001</v>
      </c>
      <c r="L162" s="24">
        <f>SUMIFS(PASTE_FLEX_TRACKER!$D:$D,PASTE_FLEX_TRACKER!$F:$F,MAIN!$A162,PASTE_FLEX_TRACKER!$B:$B,MAIN!$D162)-SUMIFS(PASTE_FLEX_TRACKER!$D:$D,PASTE_FLEX_TRACKER!$C:$C,MAIN!$A162,PASTE_FLEX_TRACKER!$B:$B,MAIN!$D162)</f>
        <v>0</v>
      </c>
      <c r="M162" s="24">
        <f>IFERROR(-VLOOKUP(D162,SQ!$A$19:$CC$52,HLOOKUP(MAIN!A162,SQ!$B$18:$CC$56,39,FALSE),FALSE),"n/a")</f>
        <v>0</v>
      </c>
      <c r="N162" s="46" t="s">
        <v>563</v>
      </c>
      <c r="O162" s="46">
        <f>SUMIFS(MAN_ADJ!$L:$L,MAN_ADJ!$K:$K,MAIN!$D162,MAN_ADJ!$J:$J,MAIN!$S162)</f>
        <v>0</v>
      </c>
      <c r="P162" s="25">
        <f t="shared" si="47"/>
        <v>154.37700000000001</v>
      </c>
      <c r="Q162" s="28">
        <f t="shared" si="37"/>
        <v>0.39712351249427635</v>
      </c>
      <c r="R162" s="38">
        <f t="shared" si="48"/>
        <v>234.36099999999999</v>
      </c>
      <c r="S162" s="17" t="s">
        <v>33</v>
      </c>
    </row>
    <row r="163" spans="1:19" x14ac:dyDescent="0.25">
      <c r="A163" s="17" t="s">
        <v>33</v>
      </c>
      <c r="B163" s="17" t="s">
        <v>93</v>
      </c>
      <c r="C163" s="17" t="s">
        <v>138</v>
      </c>
      <c r="D163" s="17" t="s">
        <v>99</v>
      </c>
      <c r="E163" s="24">
        <f>IF(U163="SC",SUMIFS(SC!F:F,SC!A:A,MAIN!D163,SC!B:B,MAIN!A163),SUMIFS(Allocations!$H:$H,Allocations!$A:$A,MAIN!$A163,Allocations!$B:$B,MAIN!$D163))</f>
        <v>5.7960000000000003</v>
      </c>
      <c r="F163" s="24">
        <f>IF(U163="SC",SUMIFS(SC!J:J,SC!A:A,MAIN!D163,SC!B:B,MAIN!A163),SUMIFS(Allocations!M:M,Allocations!A:A,MAIN!A163,Allocations!B:B,MAIN!D163))</f>
        <v>0.27400000000000002</v>
      </c>
      <c r="G163" s="24">
        <f t="shared" si="46"/>
        <v>6.07</v>
      </c>
      <c r="H163" s="24">
        <f>IFERROR(VLOOKUP(S163,Swaps_wk!$A$2:$AP$151,HLOOKUP(MAIN!D163,Swaps_wk!$B$2:$AP$151,150,FALSE),FALSE),0)</f>
        <v>0</v>
      </c>
      <c r="I163" s="24">
        <f>SUMIFS(PASTE_DQS_TRACKER!$D:$D,PASTE_DQS_TRACKER!$C:$C,MAIN!$A163,PASTE_DQS_TRACKER!$B:$B,MAIN!$D163)-SUMIFS(PASTE_DQS_TRACKER!$D:$D,PASTE_DQS_TRACKER!$C:$C,MAIN!A163,PASTE_DQS_TRACKER!$E:$E,MAIN!$D163)</f>
        <v>-0.1</v>
      </c>
      <c r="J163" s="25">
        <f t="shared" si="39"/>
        <v>5.9700000000000006</v>
      </c>
      <c r="K163" s="24">
        <f>IFERROR(IF(V163="Flex",0,IF(D163=$D$30,VLOOKUP(A163,MMO_o10M_lease!$A$1:$F$51,5,FALSE),IF(D163=$D$26,VLOOKUP(D163,LANDINGS!$A$3:$BR$40,HLOOKUP(A163,LANDINGS!$B$1:$CF$42,42,FALSE),FALSE)-IFERROR(VLOOKUP(A163,MMO_o10M_lease!$A$1:$F$38,5,FALSE),0),VLOOKUP(D163,LANDINGS!$A$3:$CF$40,HLOOKUP(A163,LANDINGS!$B$1:$CF$42,42,FALSE),FALSE)))),0)</f>
        <v>0.73399999999999999</v>
      </c>
      <c r="L163" s="24">
        <f>SUMIFS(PASTE_FLEX_TRACKER!$D:$D,PASTE_FLEX_TRACKER!$F:$F,MAIN!$A163,PASTE_FLEX_TRACKER!$B:$B,MAIN!$D163)-SUMIFS(PASTE_FLEX_TRACKER!$D:$D,PASTE_FLEX_TRACKER!$C:$C,MAIN!$A163,PASTE_FLEX_TRACKER!$B:$B,MAIN!$D163)</f>
        <v>0</v>
      </c>
      <c r="M163" s="24">
        <f>IFERROR(-VLOOKUP(D163,SQ!$A$19:$CC$52,HLOOKUP(MAIN!A163,SQ!$B$18:$CC$56,39,FALSE),FALSE),"n/a")</f>
        <v>0</v>
      </c>
      <c r="N163" s="46" t="s">
        <v>563</v>
      </c>
      <c r="O163" s="46">
        <f>SUMIFS(MAN_ADJ!$L:$L,MAN_ADJ!$K:$K,MAIN!$D163,MAN_ADJ!$J:$J,MAIN!$S163)</f>
        <v>0</v>
      </c>
      <c r="P163" s="25">
        <f t="shared" si="47"/>
        <v>0.73399999999999999</v>
      </c>
      <c r="Q163" s="28">
        <f t="shared" si="37"/>
        <v>0.12294807370184253</v>
      </c>
      <c r="R163" s="38">
        <f t="shared" si="48"/>
        <v>5.2360000000000007</v>
      </c>
      <c r="S163" s="17" t="s">
        <v>33</v>
      </c>
    </row>
    <row r="164" spans="1:19" x14ac:dyDescent="0.25">
      <c r="A164" s="17" t="s">
        <v>33</v>
      </c>
      <c r="B164" s="17" t="s">
        <v>93</v>
      </c>
      <c r="C164" s="17" t="s">
        <v>138</v>
      </c>
      <c r="D164" s="17" t="s">
        <v>100</v>
      </c>
      <c r="E164" s="24">
        <f>IF(U164="SC",SUMIFS(SC!F:F,SC!A:A,MAIN!D164,SC!B:B,MAIN!A164),SUMIFS(Allocations!$H:$H,Allocations!$A:$A,MAIN!$A164,Allocations!$B:$B,MAIN!$D164))</f>
        <v>63.073999999999998</v>
      </c>
      <c r="F164" s="24">
        <f>IF(U164="SC",SUMIFS(SC!J:J,SC!A:A,MAIN!D164,SC!B:B,MAIN!A164),SUMIFS(Allocations!M:M,Allocations!A:A,MAIN!A164,Allocations!B:B,MAIN!D164))</f>
        <v>7.0000000000000001E-3</v>
      </c>
      <c r="G164" s="24">
        <f t="shared" si="46"/>
        <v>63.080999999999996</v>
      </c>
      <c r="H164" s="24">
        <f>IFERROR(VLOOKUP(S164,Swaps_wk!$A$2:$AP$151,HLOOKUP(MAIN!D164,Swaps_wk!$B$2:$AP$151,150,FALSE),FALSE),0)</f>
        <v>0</v>
      </c>
      <c r="I164" s="24">
        <f>SUMIFS(PASTE_DQS_TRACKER!$D:$D,PASTE_DQS_TRACKER!$C:$C,MAIN!$A164,PASTE_DQS_TRACKER!$B:$B,MAIN!$D164)-SUMIFS(PASTE_DQS_TRACKER!$D:$D,PASTE_DQS_TRACKER!$C:$C,MAIN!A164,PASTE_DQS_TRACKER!$E:$E,MAIN!$D164)</f>
        <v>0.30000000000000004</v>
      </c>
      <c r="J164" s="25">
        <f t="shared" si="39"/>
        <v>63.380999999999993</v>
      </c>
      <c r="K164" s="24">
        <f>IFERROR(IF(V164="Flex",0,IF(D164=$D$30,VLOOKUP(A164,MMO_o10M_lease!$A$1:$F$51,5,FALSE),IF(D164=$D$26,VLOOKUP(D164,LANDINGS!$A$3:$BR$40,HLOOKUP(A164,LANDINGS!$B$1:$CF$42,42,FALSE),FALSE)-IFERROR(VLOOKUP(A164,MMO_o10M_lease!$A$1:$F$38,5,FALSE),0),VLOOKUP(D164,LANDINGS!$A$3:$CF$40,HLOOKUP(A164,LANDINGS!$B$1:$CF$42,42,FALSE),FALSE)))),0)</f>
        <v>1.2689999999999999</v>
      </c>
      <c r="L164" s="24">
        <f>SUMIFS(PASTE_FLEX_TRACKER!$D:$D,PASTE_FLEX_TRACKER!$F:$F,MAIN!$A164,PASTE_FLEX_TRACKER!$B:$B,MAIN!$D164)-SUMIFS(PASTE_FLEX_TRACKER!$D:$D,PASTE_FLEX_TRACKER!$C:$C,MAIN!$A164,PASTE_FLEX_TRACKER!$B:$B,MAIN!$D164)</f>
        <v>0</v>
      </c>
      <c r="M164" s="24">
        <f>IFERROR(-VLOOKUP(D164,SQ!$A$19:$CC$52,HLOOKUP(MAIN!A164,SQ!$B$18:$CC$56,39,FALSE),FALSE),"n/a")</f>
        <v>0</v>
      </c>
      <c r="N164" s="46" t="s">
        <v>563</v>
      </c>
      <c r="O164" s="46">
        <f>SUMIFS(MAN_ADJ!$L:$L,MAN_ADJ!$K:$K,MAIN!$D164,MAN_ADJ!$J:$J,MAIN!$S164)</f>
        <v>0</v>
      </c>
      <c r="P164" s="25">
        <f t="shared" si="47"/>
        <v>1.2689999999999999</v>
      </c>
      <c r="Q164" s="28">
        <f t="shared" si="37"/>
        <v>2.0021773086571687E-2</v>
      </c>
      <c r="R164" s="38">
        <f t="shared" si="48"/>
        <v>62.111999999999995</v>
      </c>
      <c r="S164" s="17" t="s">
        <v>33</v>
      </c>
    </row>
    <row r="165" spans="1:19" x14ac:dyDescent="0.25">
      <c r="A165" s="17" t="s">
        <v>33</v>
      </c>
      <c r="B165" s="17" t="s">
        <v>93</v>
      </c>
      <c r="C165" s="17" t="s">
        <v>138</v>
      </c>
      <c r="D165" s="17" t="s">
        <v>101</v>
      </c>
      <c r="E165" s="24">
        <f>IF(U165="SC",SUMIFS(SC!F:F,SC!A:A,MAIN!D165,SC!B:B,MAIN!A165),SUMIFS(Allocations!$H:$H,Allocations!$A:$A,MAIN!$A165,Allocations!$B:$B,MAIN!$D165))</f>
        <v>12.3</v>
      </c>
      <c r="F165" s="24">
        <f>IF(U165="SC",SUMIFS(SC!J:J,SC!A:A,MAIN!D165,SC!B:B,MAIN!A165),SUMIFS(Allocations!M:M,Allocations!A:A,MAIN!A165,Allocations!B:B,MAIN!D165))</f>
        <v>1E-3</v>
      </c>
      <c r="G165" s="24">
        <f t="shared" si="46"/>
        <v>12.301</v>
      </c>
      <c r="H165" s="24">
        <f>IFERROR(VLOOKUP(S165,Swaps_wk!$A$2:$AP$151,HLOOKUP(MAIN!D165,Swaps_wk!$B$2:$AP$151,150,FALSE),FALSE),0)</f>
        <v>0</v>
      </c>
      <c r="I165" s="24">
        <f>SUMIFS(PASTE_DQS_TRACKER!$D:$D,PASTE_DQS_TRACKER!$C:$C,MAIN!$A165,PASTE_DQS_TRACKER!$B:$B,MAIN!$D165)-SUMIFS(PASTE_DQS_TRACKER!$D:$D,PASTE_DQS_TRACKER!$C:$C,MAIN!A165,PASTE_DQS_TRACKER!$E:$E,MAIN!$D165)</f>
        <v>-0.6</v>
      </c>
      <c r="J165" s="25">
        <f t="shared" si="39"/>
        <v>11.701000000000001</v>
      </c>
      <c r="K165" s="24">
        <f>IFERROR(IF(V165="Flex",0,IF(D165=$D$30,VLOOKUP(A165,MMO_o10M_lease!$A$1:$F$51,5,FALSE),IF(D165=$D$26,VLOOKUP(D165,LANDINGS!$A$3:$BR$40,HLOOKUP(A165,LANDINGS!$B$1:$CF$42,42,FALSE),FALSE)-IFERROR(VLOOKUP(A165,MMO_o10M_lease!$A$1:$F$38,5,FALSE),0),VLOOKUP(D165,LANDINGS!$A$3:$CF$40,HLOOKUP(A165,LANDINGS!$B$1:$CF$42,42,FALSE),FALSE)))),0)</f>
        <v>0.32800000000000001</v>
      </c>
      <c r="L165" s="24">
        <f>SUMIFS(PASTE_FLEX_TRACKER!$D:$D,PASTE_FLEX_TRACKER!$F:$F,MAIN!$A165,PASTE_FLEX_TRACKER!$B:$B,MAIN!$D165)-SUMIFS(PASTE_FLEX_TRACKER!$D:$D,PASTE_FLEX_TRACKER!$C:$C,MAIN!$A165,PASTE_FLEX_TRACKER!$B:$B,MAIN!$D165)</f>
        <v>0</v>
      </c>
      <c r="M165" s="24">
        <f>IFERROR(-VLOOKUP(D165,SQ!$A$19:$CC$52,HLOOKUP(MAIN!A165,SQ!$B$18:$CC$56,39,FALSE),FALSE),"n/a")</f>
        <v>0</v>
      </c>
      <c r="N165" s="46" t="s">
        <v>563</v>
      </c>
      <c r="O165" s="46">
        <f>SUMIFS(MAN_ADJ!$L:$L,MAN_ADJ!$K:$K,MAIN!$D165,MAN_ADJ!$J:$J,MAIN!$S165)</f>
        <v>0</v>
      </c>
      <c r="P165" s="25">
        <f t="shared" si="47"/>
        <v>0.32800000000000001</v>
      </c>
      <c r="Q165" s="28">
        <f t="shared" si="37"/>
        <v>2.8031792154516708E-2</v>
      </c>
      <c r="R165" s="38">
        <f t="shared" si="48"/>
        <v>11.373000000000001</v>
      </c>
      <c r="S165" s="17" t="s">
        <v>33</v>
      </c>
    </row>
    <row r="166" spans="1:19" x14ac:dyDescent="0.25">
      <c r="A166" s="17" t="s">
        <v>33</v>
      </c>
      <c r="B166" s="17" t="s">
        <v>93</v>
      </c>
      <c r="C166" s="17" t="s">
        <v>138</v>
      </c>
      <c r="D166" s="17" t="s">
        <v>102</v>
      </c>
      <c r="E166" s="24">
        <f>IF(U166="SC",SUMIFS(SC!F:F,SC!A:A,MAIN!D166,SC!B:B,MAIN!A166),SUMIFS(Allocations!$H:$H,Allocations!$A:$A,MAIN!$A166,Allocations!$B:$B,MAIN!$D166))</f>
        <v>7.5</v>
      </c>
      <c r="F166" s="24">
        <f>IF(U166="SC",SUMIFS(SC!J:J,SC!A:A,MAIN!D166,SC!B:B,MAIN!A166),SUMIFS(Allocations!M:M,Allocations!A:A,MAIN!A166,Allocations!B:B,MAIN!D166))</f>
        <v>2.3170000000000002</v>
      </c>
      <c r="G166" s="24">
        <f t="shared" si="46"/>
        <v>9.8170000000000002</v>
      </c>
      <c r="H166" s="24">
        <f>IFERROR(VLOOKUP(S166,Swaps_wk!$A$2:$AP$151,HLOOKUP(MAIN!D166,Swaps_wk!$B$2:$AP$151,150,FALSE),FALSE),0)</f>
        <v>0</v>
      </c>
      <c r="I166" s="24">
        <f>SUMIFS(PASTE_DQS_TRACKER!$D:$D,PASTE_DQS_TRACKER!$C:$C,MAIN!$A166,PASTE_DQS_TRACKER!$B:$B,MAIN!$D166)-SUMIFS(PASTE_DQS_TRACKER!$D:$D,PASTE_DQS_TRACKER!$C:$C,MAIN!A166,PASTE_DQS_TRACKER!$E:$E,MAIN!$D166)</f>
        <v>-9.8000000000000007</v>
      </c>
      <c r="J166" s="25">
        <f t="shared" si="39"/>
        <v>1.699999999999946E-2</v>
      </c>
      <c r="K166" s="24">
        <f>IFERROR(IF(V166="Flex",0,IF(D166=$D$30,VLOOKUP(A166,MMO_o10M_lease!$A$1:$F$51,5,FALSE),IF(D166=$D$26,VLOOKUP(D166,LANDINGS!$A$3:$BR$40,HLOOKUP(A166,LANDINGS!$B$1:$CF$42,42,FALSE),FALSE)-IFERROR(VLOOKUP(A166,MMO_o10M_lease!$A$1:$F$38,5,FALSE),0),VLOOKUP(D166,LANDINGS!$A$3:$CF$40,HLOOKUP(A166,LANDINGS!$B$1:$CF$42,42,FALSE),FALSE)))),0)</f>
        <v>0</v>
      </c>
      <c r="L166" s="24">
        <f>SUMIFS(PASTE_FLEX_TRACKER!$D:$D,PASTE_FLEX_TRACKER!$F:$F,MAIN!$A166,PASTE_FLEX_TRACKER!$B:$B,MAIN!$D166)-SUMIFS(PASTE_FLEX_TRACKER!$D:$D,PASTE_FLEX_TRACKER!$C:$C,MAIN!$A166,PASTE_FLEX_TRACKER!$B:$B,MAIN!$D166)</f>
        <v>0</v>
      </c>
      <c r="M166" s="24">
        <f>IFERROR(-VLOOKUP(D166,SQ!$A$19:$CC$52,HLOOKUP(MAIN!A166,SQ!$B$18:$CC$56,39,FALSE),FALSE),"n/a")</f>
        <v>0</v>
      </c>
      <c r="N166" s="46" t="s">
        <v>563</v>
      </c>
      <c r="O166" s="46">
        <f>SUMIFS(MAN_ADJ!$L:$L,MAN_ADJ!$K:$K,MAIN!$D166,MAN_ADJ!$J:$J,MAIN!$S166)</f>
        <v>0</v>
      </c>
      <c r="P166" s="25">
        <f t="shared" si="47"/>
        <v>0</v>
      </c>
      <c r="Q166" s="28">
        <f t="shared" si="37"/>
        <v>0</v>
      </c>
      <c r="R166" s="38">
        <f t="shared" si="48"/>
        <v>1.699999999999946E-2</v>
      </c>
      <c r="S166" s="17" t="s">
        <v>33</v>
      </c>
    </row>
    <row r="167" spans="1:19" x14ac:dyDescent="0.25">
      <c r="A167" s="17" t="s">
        <v>33</v>
      </c>
      <c r="B167" s="17" t="s">
        <v>93</v>
      </c>
      <c r="C167" s="17" t="s">
        <v>138</v>
      </c>
      <c r="D167" s="17" t="s">
        <v>103</v>
      </c>
      <c r="E167" s="24">
        <f>IF(U167="SC",SUMIFS(SC!F:F,SC!A:A,MAIN!D167,SC!B:B,MAIN!A167),SUMIFS(Allocations!$H:$H,Allocations!$A:$A,MAIN!$A167,Allocations!$B:$B,MAIN!$D167))</f>
        <v>1.3</v>
      </c>
      <c r="F167" s="24">
        <f>IF(U167="SC",SUMIFS(SC!J:J,SC!A:A,MAIN!D167,SC!B:B,MAIN!A167),SUMIFS(Allocations!M:M,Allocations!A:A,MAIN!A167,Allocations!B:B,MAIN!D167))</f>
        <v>0</v>
      </c>
      <c r="G167" s="24">
        <f t="shared" si="46"/>
        <v>1.3</v>
      </c>
      <c r="H167" s="24">
        <f>IFERROR(VLOOKUP(S167,Swaps_wk!$A$2:$AP$151,HLOOKUP(MAIN!D167,Swaps_wk!$B$2:$AP$151,150,FALSE),FALSE),0)</f>
        <v>0</v>
      </c>
      <c r="I167" s="24">
        <f>SUMIFS(PASTE_DQS_TRACKER!$D:$D,PASTE_DQS_TRACKER!$C:$C,MAIN!$A167,PASTE_DQS_TRACKER!$B:$B,MAIN!$D167)-SUMIFS(PASTE_DQS_TRACKER!$D:$D,PASTE_DQS_TRACKER!$C:$C,MAIN!A167,PASTE_DQS_TRACKER!$E:$E,MAIN!$D167)</f>
        <v>-1.3</v>
      </c>
      <c r="J167" s="25">
        <f t="shared" si="39"/>
        <v>0</v>
      </c>
      <c r="K167" s="24">
        <f>IFERROR(IF(V167="Flex",0,IF(D167=$D$30,VLOOKUP(A167,MMO_o10M_lease!$A$1:$F$51,5,FALSE),IF(D167=$D$26,VLOOKUP(D167,LANDINGS!$A$3:$BR$40,HLOOKUP(A167,LANDINGS!$B$1:$CF$42,42,FALSE),FALSE)-IFERROR(VLOOKUP(A167,MMO_o10M_lease!$A$1:$F$38,5,FALSE),0),VLOOKUP(D167,LANDINGS!$A$3:$CF$40,HLOOKUP(A167,LANDINGS!$B$1:$CF$42,42,FALSE),FALSE)))),0)</f>
        <v>0</v>
      </c>
      <c r="L167" s="24">
        <f>SUMIFS(PASTE_FLEX_TRACKER!$D:$D,PASTE_FLEX_TRACKER!$F:$F,MAIN!$A167,PASTE_FLEX_TRACKER!$B:$B,MAIN!$D167)-SUMIFS(PASTE_FLEX_TRACKER!$D:$D,PASTE_FLEX_TRACKER!$C:$C,MAIN!$A167,PASTE_FLEX_TRACKER!$B:$B,MAIN!$D167)</f>
        <v>0</v>
      </c>
      <c r="M167" s="24">
        <f>IFERROR(-VLOOKUP(D167,SQ!$A$19:$CC$52,HLOOKUP(MAIN!A167,SQ!$B$18:$CC$56,39,FALSE),FALSE),"n/a")</f>
        <v>0</v>
      </c>
      <c r="N167" s="46" t="s">
        <v>563</v>
      </c>
      <c r="O167" s="46">
        <f>SUMIFS(MAN_ADJ!$L:$L,MAN_ADJ!$K:$K,MAIN!$D167,MAN_ADJ!$J:$J,MAIN!$S167)</f>
        <v>0</v>
      </c>
      <c r="P167" s="25">
        <f t="shared" si="47"/>
        <v>0</v>
      </c>
      <c r="Q167" s="28" t="str">
        <f t="shared" si="37"/>
        <v>n/a</v>
      </c>
      <c r="R167" s="38">
        <f t="shared" si="48"/>
        <v>0</v>
      </c>
      <c r="S167" s="17" t="s">
        <v>33</v>
      </c>
    </row>
    <row r="168" spans="1:19" x14ac:dyDescent="0.25">
      <c r="A168" s="17" t="s">
        <v>33</v>
      </c>
      <c r="B168" s="17" t="s">
        <v>93</v>
      </c>
      <c r="C168" s="17" t="s">
        <v>138</v>
      </c>
      <c r="D168" s="17" t="s">
        <v>104</v>
      </c>
      <c r="E168" s="24">
        <f>IF(U168="SC",SUMIFS(SC!F:F,SC!A:A,MAIN!D168,SC!B:B,MAIN!A168),SUMIFS(Allocations!$H:$H,Allocations!$A:$A,MAIN!$A168,Allocations!$B:$B,MAIN!$D168))</f>
        <v>45.9</v>
      </c>
      <c r="F168" s="24">
        <f>IF(U168="SC",SUMIFS(SC!J:J,SC!A:A,MAIN!D168,SC!B:B,MAIN!A168),SUMIFS(Allocations!M:M,Allocations!A:A,MAIN!A168,Allocations!B:B,MAIN!D168))</f>
        <v>2.1000000000000001E-2</v>
      </c>
      <c r="G168" s="24">
        <f t="shared" si="46"/>
        <v>45.920999999999999</v>
      </c>
      <c r="H168" s="24">
        <f>IFERROR(VLOOKUP(S168,Swaps_wk!$A$2:$AP$151,HLOOKUP(MAIN!D168,Swaps_wk!$B$2:$AP$151,150,FALSE),FALSE),0)</f>
        <v>0</v>
      </c>
      <c r="I168" s="24">
        <f>SUMIFS(PASTE_DQS_TRACKER!$D:$D,PASTE_DQS_TRACKER!$C:$C,MAIN!$A168,PASTE_DQS_TRACKER!$B:$B,MAIN!$D168)-SUMIFS(PASTE_DQS_TRACKER!$D:$D,PASTE_DQS_TRACKER!$C:$C,MAIN!A168,PASTE_DQS_TRACKER!$E:$E,MAIN!$D168)</f>
        <v>63</v>
      </c>
      <c r="J168" s="25">
        <f t="shared" si="39"/>
        <v>108.92099999999999</v>
      </c>
      <c r="K168" s="24">
        <f>IFERROR(IF(V168="Flex",0,IF(D168=$D$30,VLOOKUP(A168,MMO_o10M_lease!$A$1:$F$51,5,FALSE),IF(D168=$D$26,VLOOKUP(D168,LANDINGS!$A$3:$BR$40,HLOOKUP(A168,LANDINGS!$B$1:$CF$42,42,FALSE),FALSE)-IFERROR(VLOOKUP(A168,MMO_o10M_lease!$A$1:$F$38,5,FALSE),0),VLOOKUP(D168,LANDINGS!$A$3:$CF$40,HLOOKUP(A168,LANDINGS!$B$1:$CF$42,42,FALSE),FALSE)))),0)</f>
        <v>5.3999999999999999E-2</v>
      </c>
      <c r="L168" s="24">
        <f>SUMIFS(PASTE_FLEX_TRACKER!$D:$D,PASTE_FLEX_TRACKER!$F:$F,MAIN!$A168,PASTE_FLEX_TRACKER!$B:$B,MAIN!$D168)-SUMIFS(PASTE_FLEX_TRACKER!$D:$D,PASTE_FLEX_TRACKER!$C:$C,MAIN!$A168,PASTE_FLEX_TRACKER!$B:$B,MAIN!$D168)</f>
        <v>0</v>
      </c>
      <c r="M168" s="24">
        <f>IFERROR(-VLOOKUP(D168,SQ!$A$19:$CC$52,HLOOKUP(MAIN!A168,SQ!$B$18:$CC$56,39,FALSE),FALSE),"n/a")</f>
        <v>0</v>
      </c>
      <c r="N168" s="46" t="s">
        <v>563</v>
      </c>
      <c r="O168" s="46">
        <f>SUMIFS(MAN_ADJ!$L:$L,MAN_ADJ!$K:$K,MAIN!$D168,MAN_ADJ!$J:$J,MAIN!$S168)</f>
        <v>0</v>
      </c>
      <c r="P168" s="25">
        <f t="shared" si="47"/>
        <v>5.3999999999999999E-2</v>
      </c>
      <c r="Q168" s="28">
        <f t="shared" si="37"/>
        <v>4.9577216514721677E-4</v>
      </c>
      <c r="R168" s="38">
        <f t="shared" si="48"/>
        <v>108.86699999999999</v>
      </c>
      <c r="S168" s="17" t="s">
        <v>33</v>
      </c>
    </row>
    <row r="169" spans="1:19" x14ac:dyDescent="0.25">
      <c r="A169" s="17" t="s">
        <v>33</v>
      </c>
      <c r="B169" s="17" t="s">
        <v>93</v>
      </c>
      <c r="C169" s="17" t="s">
        <v>138</v>
      </c>
      <c r="D169" s="17" t="s">
        <v>105</v>
      </c>
      <c r="E169" s="24">
        <f>IF(U169="SC",SUMIFS(SC!F:F,SC!A:A,MAIN!D169,SC!B:B,MAIN!A169),SUMIFS(Allocations!$H:$H,Allocations!$A:$A,MAIN!$A169,Allocations!$B:$B,MAIN!$D169))</f>
        <v>136.096</v>
      </c>
      <c r="F169" s="24">
        <f>IF(U169="SC",SUMIFS(SC!J:J,SC!A:A,MAIN!D169,SC!B:B,MAIN!A169),SUMIFS(Allocations!M:M,Allocations!A:A,MAIN!A169,Allocations!B:B,MAIN!D169))</f>
        <v>2.129</v>
      </c>
      <c r="G169" s="24">
        <f t="shared" si="46"/>
        <v>138.22499999999999</v>
      </c>
      <c r="H169" s="24">
        <f>IFERROR(VLOOKUP(S169,Swaps_wk!$A$2:$AP$151,HLOOKUP(MAIN!D169,Swaps_wk!$B$2:$AP$151,150,FALSE),FALSE),0)</f>
        <v>0</v>
      </c>
      <c r="I169" s="24">
        <f>SUMIFS(PASTE_DQS_TRACKER!$D:$D,PASTE_DQS_TRACKER!$C:$C,MAIN!$A169,PASTE_DQS_TRACKER!$B:$B,MAIN!$D169)-SUMIFS(PASTE_DQS_TRACKER!$D:$D,PASTE_DQS_TRACKER!$C:$C,MAIN!A169,PASTE_DQS_TRACKER!$E:$E,MAIN!$D169)</f>
        <v>-66.099999999999994</v>
      </c>
      <c r="J169" s="25">
        <f t="shared" si="39"/>
        <v>72.125</v>
      </c>
      <c r="K169" s="24">
        <f>IFERROR(IF(V169="Flex",0,IF(D169=$D$30,VLOOKUP(A169,MMO_o10M_lease!$A$1:$F$51,5,FALSE),IF(D169=$D$26,VLOOKUP(D169,LANDINGS!$A$3:$BR$40,HLOOKUP(A169,LANDINGS!$B$1:$CF$42,42,FALSE),FALSE)-IFERROR(VLOOKUP(A169,MMO_o10M_lease!$A$1:$F$38,5,FALSE),0),VLOOKUP(D169,LANDINGS!$A$3:$CF$40,HLOOKUP(A169,LANDINGS!$B$1:$CF$42,42,FALSE),FALSE)))),0)</f>
        <v>24.010999999999999</v>
      </c>
      <c r="L169" s="24">
        <f>SUMIFS(PASTE_FLEX_TRACKER!$D:$D,PASTE_FLEX_TRACKER!$F:$F,MAIN!$A169,PASTE_FLEX_TRACKER!$B:$B,MAIN!$D169)-SUMIFS(PASTE_FLEX_TRACKER!$D:$D,PASTE_FLEX_TRACKER!$C:$C,MAIN!$A169,PASTE_FLEX_TRACKER!$B:$B,MAIN!$D169)</f>
        <v>0</v>
      </c>
      <c r="M169" s="24">
        <f>IFERROR(-VLOOKUP(D169,SQ!$A$19:$CC$52,HLOOKUP(MAIN!A169,SQ!$B$18:$CC$56,39,FALSE),FALSE),"n/a")</f>
        <v>0</v>
      </c>
      <c r="N169" s="46" t="s">
        <v>563</v>
      </c>
      <c r="O169" s="46">
        <f>SUMIFS(MAN_ADJ!$L:$L,MAN_ADJ!$K:$K,MAIN!$D169,MAN_ADJ!$J:$J,MAIN!$S169)</f>
        <v>0</v>
      </c>
      <c r="P169" s="25">
        <f t="shared" si="47"/>
        <v>24.010999999999999</v>
      </c>
      <c r="Q169" s="28">
        <f t="shared" si="37"/>
        <v>0.33290814558058923</v>
      </c>
      <c r="R169" s="38">
        <f t="shared" si="48"/>
        <v>48.114000000000004</v>
      </c>
      <c r="S169" s="17" t="s">
        <v>33</v>
      </c>
    </row>
    <row r="170" spans="1:19" x14ac:dyDescent="0.25">
      <c r="A170" s="17" t="s">
        <v>33</v>
      </c>
      <c r="B170" s="17" t="s">
        <v>93</v>
      </c>
      <c r="C170" s="17" t="s">
        <v>138</v>
      </c>
      <c r="D170" s="17" t="s">
        <v>106</v>
      </c>
      <c r="E170" s="24">
        <f>IF(U170="SC",SUMIFS(SC!F:F,SC!A:A,MAIN!D170,SC!B:B,MAIN!A170),SUMIFS(Allocations!$H:$H,Allocations!$A:$A,MAIN!$A170,Allocations!$B:$B,MAIN!$D170))</f>
        <v>546.53899999999999</v>
      </c>
      <c r="F170" s="24">
        <f>IF(U170="SC",SUMIFS(SC!J:J,SC!A:A,MAIN!D170,SC!B:B,MAIN!A170),SUMIFS(Allocations!M:M,Allocations!A:A,MAIN!A170,Allocations!B:B,MAIN!D170))</f>
        <v>16.327000000000002</v>
      </c>
      <c r="G170" s="24">
        <f t="shared" si="46"/>
        <v>562.86599999999999</v>
      </c>
      <c r="H170" s="24">
        <f>IFERROR(VLOOKUP(S170,Swaps_wk!$A$2:$AP$151,HLOOKUP(MAIN!D170,Swaps_wk!$B$2:$AP$151,150,FALSE),FALSE),0)</f>
        <v>0</v>
      </c>
      <c r="I170" s="24">
        <f>SUMIFS(PASTE_DQS_TRACKER!$D:$D,PASTE_DQS_TRACKER!$C:$C,MAIN!$A170,PASTE_DQS_TRACKER!$B:$B,MAIN!$D170)-SUMIFS(PASTE_DQS_TRACKER!$D:$D,PASTE_DQS_TRACKER!$C:$C,MAIN!A170,PASTE_DQS_TRACKER!$E:$E,MAIN!$D170)</f>
        <v>-87.500000000000014</v>
      </c>
      <c r="J170" s="25">
        <f t="shared" si="39"/>
        <v>475.36599999999999</v>
      </c>
      <c r="K170" s="24">
        <f>IFERROR(IF(V170="Flex",0,IF(D170=$D$30,VLOOKUP(A170,MMO_o10M_lease!$A$1:$F$51,5,FALSE),IF(D170=$D$26,VLOOKUP(D170,LANDINGS!$A$3:$BR$40,HLOOKUP(A170,LANDINGS!$B$1:$CF$42,42,FALSE),FALSE)-IFERROR(VLOOKUP(A170,MMO_o10M_lease!$A$1:$F$38,5,FALSE),0),VLOOKUP(D170,LANDINGS!$A$3:$CF$40,HLOOKUP(A170,LANDINGS!$B$1:$CF$42,42,FALSE),FALSE)))),0)</f>
        <v>63.628</v>
      </c>
      <c r="L170" s="24">
        <f>SUMIFS(PASTE_FLEX_TRACKER!$D:$D,PASTE_FLEX_TRACKER!$F:$F,MAIN!$A170,PASTE_FLEX_TRACKER!$B:$B,MAIN!$D170)-SUMIFS(PASTE_FLEX_TRACKER!$D:$D,PASTE_FLEX_TRACKER!$C:$C,MAIN!$A170,PASTE_FLEX_TRACKER!$B:$B,MAIN!$D170)</f>
        <v>0</v>
      </c>
      <c r="M170" s="24">
        <f>IFERROR(-VLOOKUP(D170,SQ!$A$19:$CC$52,HLOOKUP(MAIN!A170,SQ!$B$18:$CC$56,39,FALSE),FALSE),"n/a")</f>
        <v>0</v>
      </c>
      <c r="N170" s="46" t="s">
        <v>563</v>
      </c>
      <c r="O170" s="46">
        <f>SUMIFS(MAN_ADJ!$L:$L,MAN_ADJ!$K:$K,MAIN!$D170,MAN_ADJ!$J:$J,MAIN!$S170)</f>
        <v>0</v>
      </c>
      <c r="P170" s="25">
        <f t="shared" si="47"/>
        <v>63.628</v>
      </c>
      <c r="Q170" s="28">
        <f t="shared" si="37"/>
        <v>0.13385054884026204</v>
      </c>
      <c r="R170" s="38">
        <f t="shared" si="48"/>
        <v>411.738</v>
      </c>
      <c r="S170" s="17" t="s">
        <v>33</v>
      </c>
    </row>
    <row r="171" spans="1:19" x14ac:dyDescent="0.25">
      <c r="A171" s="17" t="s">
        <v>33</v>
      </c>
      <c r="B171" s="17" t="s">
        <v>93</v>
      </c>
      <c r="C171" s="17" t="s">
        <v>138</v>
      </c>
      <c r="D171" s="17" t="s">
        <v>107</v>
      </c>
      <c r="E171" s="24">
        <f>IF(U171="SC",SUMIFS(SC!F:F,SC!A:A,MAIN!D171,SC!B:B,MAIN!A171),SUMIFS(Allocations!$H:$H,Allocations!$A:$A,MAIN!$A171,Allocations!$B:$B,MAIN!$D171))</f>
        <v>38.258000000000003</v>
      </c>
      <c r="F171" s="24">
        <f>IF(U171="SC",SUMIFS(SC!J:J,SC!A:A,MAIN!D171,SC!B:B,MAIN!A171),SUMIFS(Allocations!M:M,Allocations!A:A,MAIN!A171,Allocations!B:B,MAIN!D171))</f>
        <v>0</v>
      </c>
      <c r="G171" s="24">
        <f t="shared" si="46"/>
        <v>38.258000000000003</v>
      </c>
      <c r="H171" s="24">
        <f>IFERROR(VLOOKUP(S171,Swaps_wk!$A$2:$AP$151,HLOOKUP(MAIN!D171,Swaps_wk!$B$2:$AP$151,150,FALSE),FALSE),0)</f>
        <v>0</v>
      </c>
      <c r="I171" s="24">
        <f>SUMIFS(PASTE_DQS_TRACKER!$D:$D,PASTE_DQS_TRACKER!$C:$C,MAIN!$A171,PASTE_DQS_TRACKER!$B:$B,MAIN!$D171)-SUMIFS(PASTE_DQS_TRACKER!$D:$D,PASTE_DQS_TRACKER!$C:$C,MAIN!A171,PASTE_DQS_TRACKER!$E:$E,MAIN!$D171)</f>
        <v>-34.4</v>
      </c>
      <c r="J171" s="25">
        <f t="shared" si="39"/>
        <v>3.8580000000000041</v>
      </c>
      <c r="K171" s="24">
        <f>IFERROR(IF(V171="Flex",0,IF(D171=$D$30,VLOOKUP(A171,MMO_o10M_lease!$A$1:$F$51,5,FALSE),IF(D171=$D$26,VLOOKUP(D171,LANDINGS!$A$3:$BR$40,HLOOKUP(A171,LANDINGS!$B$1:$CF$42,42,FALSE),FALSE)-IFERROR(VLOOKUP(A171,MMO_o10M_lease!$A$1:$F$38,5,FALSE),0),VLOOKUP(D171,LANDINGS!$A$3:$CF$40,HLOOKUP(A171,LANDINGS!$B$1:$CF$42,42,FALSE),FALSE)))),0)</f>
        <v>0</v>
      </c>
      <c r="L171" s="24">
        <f>SUMIFS(PASTE_FLEX_TRACKER!$D:$D,PASTE_FLEX_TRACKER!$F:$F,MAIN!$A171,PASTE_FLEX_TRACKER!$B:$B,MAIN!$D171)-SUMIFS(PASTE_FLEX_TRACKER!$D:$D,PASTE_FLEX_TRACKER!$C:$C,MAIN!$A171,PASTE_FLEX_TRACKER!$B:$B,MAIN!$D171)</f>
        <v>0</v>
      </c>
      <c r="M171" s="24">
        <f>IFERROR(-VLOOKUP(D171,SQ!$A$19:$CC$52,HLOOKUP(MAIN!A171,SQ!$B$18:$CC$56,39,FALSE),FALSE),"n/a")</f>
        <v>0</v>
      </c>
      <c r="N171" s="46" t="s">
        <v>563</v>
      </c>
      <c r="O171" s="46">
        <f>SUMIFS(MAN_ADJ!$L:$L,MAN_ADJ!$K:$K,MAIN!$D171,MAN_ADJ!$J:$J,MAIN!$S171)</f>
        <v>0</v>
      </c>
      <c r="P171" s="25">
        <f t="shared" si="47"/>
        <v>0</v>
      </c>
      <c r="Q171" s="28">
        <f t="shared" si="37"/>
        <v>0</v>
      </c>
      <c r="R171" s="38">
        <f t="shared" si="48"/>
        <v>3.8580000000000041</v>
      </c>
      <c r="S171" s="17" t="s">
        <v>33</v>
      </c>
    </row>
    <row r="172" spans="1:19" x14ac:dyDescent="0.25">
      <c r="A172" s="17" t="s">
        <v>33</v>
      </c>
      <c r="B172" s="17" t="s">
        <v>93</v>
      </c>
      <c r="C172" s="17" t="s">
        <v>138</v>
      </c>
      <c r="D172" s="17" t="s">
        <v>108</v>
      </c>
      <c r="E172" s="24">
        <f>IF(U172="SC",SUMIFS(SC!F:F,SC!A:A,MAIN!D172,SC!B:B,MAIN!A172),SUMIFS(Allocations!$H:$H,Allocations!$A:$A,MAIN!$A172,Allocations!$B:$B,MAIN!$D172))</f>
        <v>28.091000000000001</v>
      </c>
      <c r="F172" s="24">
        <f>IF(U172="SC",SUMIFS(SC!J:J,SC!A:A,MAIN!D172,SC!B:B,MAIN!A172),SUMIFS(Allocations!M:M,Allocations!A:A,MAIN!A172,Allocations!B:B,MAIN!D172))</f>
        <v>0</v>
      </c>
      <c r="G172" s="24">
        <f t="shared" si="46"/>
        <v>28.091000000000001</v>
      </c>
      <c r="H172" s="24">
        <f>IFERROR(VLOOKUP(S172,Swaps_wk!$A$2:$AP$151,HLOOKUP(MAIN!D172,Swaps_wk!$B$2:$AP$151,150,FALSE),FALSE),0)</f>
        <v>0</v>
      </c>
      <c r="I172" s="24">
        <f>SUMIFS(PASTE_DQS_TRACKER!$D:$D,PASTE_DQS_TRACKER!$C:$C,MAIN!$A172,PASTE_DQS_TRACKER!$B:$B,MAIN!$D172)-SUMIFS(PASTE_DQS_TRACKER!$D:$D,PASTE_DQS_TRACKER!$C:$C,MAIN!A172,PASTE_DQS_TRACKER!$E:$E,MAIN!$D172)</f>
        <v>5</v>
      </c>
      <c r="J172" s="25">
        <f t="shared" si="39"/>
        <v>33.091000000000001</v>
      </c>
      <c r="K172" s="24">
        <f>IFERROR(IF(V172="Flex",0,IF(D172=$D$30,VLOOKUP(A172,MMO_o10M_lease!$A$1:$F$51,5,FALSE),IF(D172=$D$26,VLOOKUP(D172,LANDINGS!$A$3:$BR$40,HLOOKUP(A172,LANDINGS!$B$1:$CF$42,42,FALSE),FALSE)-IFERROR(VLOOKUP(A172,MMO_o10M_lease!$A$1:$F$38,5,FALSE),0),VLOOKUP(D172,LANDINGS!$A$3:$CF$40,HLOOKUP(A172,LANDINGS!$B$1:$CF$42,42,FALSE),FALSE)))),0)</f>
        <v>0</v>
      </c>
      <c r="L172" s="24">
        <f>SUMIFS(PASTE_FLEX_TRACKER!$D:$D,PASTE_FLEX_TRACKER!$F:$F,MAIN!$A172,PASTE_FLEX_TRACKER!$B:$B,MAIN!$D172)-SUMIFS(PASTE_FLEX_TRACKER!$D:$D,PASTE_FLEX_TRACKER!$C:$C,MAIN!$A172,PASTE_FLEX_TRACKER!$B:$B,MAIN!$D172)</f>
        <v>0</v>
      </c>
      <c r="M172" s="24">
        <f>IFERROR(-VLOOKUP(D172,SQ!$A$19:$CC$52,HLOOKUP(MAIN!A172,SQ!$B$18:$CC$56,39,FALSE),FALSE),"n/a")</f>
        <v>0</v>
      </c>
      <c r="N172" s="46" t="s">
        <v>563</v>
      </c>
      <c r="O172" s="46">
        <f>SUMIFS(MAN_ADJ!$L:$L,MAN_ADJ!$K:$K,MAIN!$D172,MAN_ADJ!$J:$J,MAIN!$S172)</f>
        <v>0</v>
      </c>
      <c r="P172" s="25">
        <f t="shared" si="47"/>
        <v>0</v>
      </c>
      <c r="Q172" s="28">
        <f t="shared" si="37"/>
        <v>0</v>
      </c>
      <c r="R172" s="38">
        <f t="shared" si="48"/>
        <v>33.091000000000001</v>
      </c>
      <c r="S172" s="17" t="s">
        <v>33</v>
      </c>
    </row>
    <row r="173" spans="1:19" x14ac:dyDescent="0.25">
      <c r="A173" s="17" t="s">
        <v>33</v>
      </c>
      <c r="B173" s="17" t="s">
        <v>93</v>
      </c>
      <c r="C173" s="17" t="s">
        <v>138</v>
      </c>
      <c r="D173" s="17" t="s">
        <v>109</v>
      </c>
      <c r="E173" s="24">
        <f>IF(U173="SC",SUMIFS(SC!F:F,SC!A:A,MAIN!D173,SC!B:B,MAIN!A173),SUMIFS(Allocations!$H:$H,Allocations!$A:$A,MAIN!$A173,Allocations!$B:$B,MAIN!$D173))</f>
        <v>176.13200000000001</v>
      </c>
      <c r="F173" s="24">
        <f>IF(U173="SC",SUMIFS(SC!J:J,SC!A:A,MAIN!D173,SC!B:B,MAIN!A173),SUMIFS(Allocations!M:M,Allocations!A:A,MAIN!A173,Allocations!B:B,MAIN!D173))</f>
        <v>3.2650000000000001</v>
      </c>
      <c r="G173" s="24">
        <f t="shared" si="46"/>
        <v>179.39699999999999</v>
      </c>
      <c r="H173" s="24">
        <f>IFERROR(VLOOKUP(S173,Swaps_wk!$A$2:$AP$151,HLOOKUP(MAIN!D173,Swaps_wk!$B$2:$AP$151,150,FALSE),FALSE),0)</f>
        <v>50</v>
      </c>
      <c r="I173" s="24">
        <f>SUMIFS(PASTE_DQS_TRACKER!$D:$D,PASTE_DQS_TRACKER!$C:$C,MAIN!$A173,PASTE_DQS_TRACKER!$B:$B,MAIN!$D173)-SUMIFS(PASTE_DQS_TRACKER!$D:$D,PASTE_DQS_TRACKER!$C:$C,MAIN!A173,PASTE_DQS_TRACKER!$E:$E,MAIN!$D173)</f>
        <v>148.5</v>
      </c>
      <c r="J173" s="25">
        <f t="shared" si="39"/>
        <v>327.89699999999999</v>
      </c>
      <c r="K173" s="24">
        <f>IFERROR(IF(V173="Flex",0,IF(D173=$D$30,VLOOKUP(A173,MMO_o10M_lease!$A$1:$F$51,5,FALSE),IF(D173=$D$26,VLOOKUP(D173,LANDINGS!$A$3:$BR$40,HLOOKUP(A173,LANDINGS!$B$1:$CF$42,42,FALSE),FALSE)-IFERROR(VLOOKUP(A173,MMO_o10M_lease!$A$1:$F$38,5,FALSE),0),VLOOKUP(D173,LANDINGS!$A$3:$CF$40,HLOOKUP(A173,LANDINGS!$B$1:$CF$42,42,FALSE),FALSE)))),0)</f>
        <v>70.902000000000001</v>
      </c>
      <c r="L173" s="24">
        <f>SUMIFS(PASTE_FLEX_TRACKER!$D:$D,PASTE_FLEX_TRACKER!$F:$F,MAIN!$A173,PASTE_FLEX_TRACKER!$B:$B,MAIN!$D173)-SUMIFS(PASTE_FLEX_TRACKER!$D:$D,PASTE_FLEX_TRACKER!$C:$C,MAIN!$A173,PASTE_FLEX_TRACKER!$B:$B,MAIN!$D173)</f>
        <v>0</v>
      </c>
      <c r="M173" s="24">
        <f>IFERROR(-VLOOKUP(D173,SQ!$A$19:$CC$52,HLOOKUP(MAIN!A173,SQ!$B$18:$CC$56,39,FALSE),FALSE),"n/a")</f>
        <v>0</v>
      </c>
      <c r="N173" s="46" t="s">
        <v>563</v>
      </c>
      <c r="O173" s="46">
        <f>SUMIFS(MAN_ADJ!$L:$L,MAN_ADJ!$K:$K,MAIN!$D173,MAN_ADJ!$J:$J,MAIN!$S173)</f>
        <v>0</v>
      </c>
      <c r="P173" s="25">
        <f t="shared" si="47"/>
        <v>70.902000000000001</v>
      </c>
      <c r="Q173" s="28">
        <f t="shared" si="37"/>
        <v>0.21623253643674692</v>
      </c>
      <c r="R173" s="38">
        <f t="shared" si="48"/>
        <v>256.995</v>
      </c>
      <c r="S173" s="17" t="s">
        <v>33</v>
      </c>
    </row>
    <row r="174" spans="1:19" x14ac:dyDescent="0.25">
      <c r="A174" s="17" t="s">
        <v>33</v>
      </c>
      <c r="B174" s="17" t="s">
        <v>93</v>
      </c>
      <c r="C174" s="17" t="s">
        <v>138</v>
      </c>
      <c r="D174" s="17" t="s">
        <v>110</v>
      </c>
      <c r="E174" s="24">
        <f>IF(U174="SC",SUMIFS(SC!F:F,SC!A:A,MAIN!D174,SC!B:B,MAIN!A174),SUMIFS(Allocations!$H:$H,Allocations!$A:$A,MAIN!$A174,Allocations!$B:$B,MAIN!$D174))</f>
        <v>66.179000000000002</v>
      </c>
      <c r="F174" s="24">
        <f>IF(U174="SC",SUMIFS(SC!J:J,SC!A:A,MAIN!D174,SC!B:B,MAIN!A174),SUMIFS(Allocations!M:M,Allocations!A:A,MAIN!A174,Allocations!B:B,MAIN!D174))</f>
        <v>9.0999999999999998E-2</v>
      </c>
      <c r="G174" s="24">
        <f t="shared" si="46"/>
        <v>66.27</v>
      </c>
      <c r="H174" s="24">
        <f>IFERROR(VLOOKUP(S174,Swaps_wk!$A$2:$AP$151,HLOOKUP(MAIN!D174,Swaps_wk!$B$2:$AP$151,150,FALSE),FALSE),0)</f>
        <v>0</v>
      </c>
      <c r="I174" s="24">
        <f>SUMIFS(PASTE_DQS_TRACKER!$D:$D,PASTE_DQS_TRACKER!$C:$C,MAIN!$A174,PASTE_DQS_TRACKER!$B:$B,MAIN!$D174)-SUMIFS(PASTE_DQS_TRACKER!$D:$D,PASTE_DQS_TRACKER!$C:$C,MAIN!A174,PASTE_DQS_TRACKER!$E:$E,MAIN!$D174)</f>
        <v>-26.2</v>
      </c>
      <c r="J174" s="25">
        <f t="shared" si="39"/>
        <v>40.069999999999993</v>
      </c>
      <c r="K174" s="24">
        <f>IFERROR(IF(V174="Flex",0,IF(D174=$D$30,VLOOKUP(A174,MMO_o10M_lease!$A$1:$F$51,5,FALSE),IF(D174=$D$26,VLOOKUP(D174,LANDINGS!$A$3:$BR$40,HLOOKUP(A174,LANDINGS!$B$1:$CF$42,42,FALSE),FALSE)-IFERROR(VLOOKUP(A174,MMO_o10M_lease!$A$1:$F$38,5,FALSE),0),VLOOKUP(D174,LANDINGS!$A$3:$CF$40,HLOOKUP(A174,LANDINGS!$B$1:$CF$42,42,FALSE),FALSE)))),0)</f>
        <v>3.532</v>
      </c>
      <c r="L174" s="24">
        <f>SUMIFS(PASTE_FLEX_TRACKER!$D:$D,PASTE_FLEX_TRACKER!$F:$F,MAIN!$A174,PASTE_FLEX_TRACKER!$B:$B,MAIN!$D174)-SUMIFS(PASTE_FLEX_TRACKER!$D:$D,PASTE_FLEX_TRACKER!$C:$C,MAIN!$A174,PASTE_FLEX_TRACKER!$B:$B,MAIN!$D174)</f>
        <v>0</v>
      </c>
      <c r="M174" s="24">
        <f>IFERROR(-VLOOKUP(D174,SQ!$A$19:$CC$52,HLOOKUP(MAIN!A174,SQ!$B$18:$CC$56,39,FALSE),FALSE),"n/a")</f>
        <v>0</v>
      </c>
      <c r="N174" s="46" t="s">
        <v>563</v>
      </c>
      <c r="O174" s="46">
        <f>SUMIFS(MAN_ADJ!$L:$L,MAN_ADJ!$K:$K,MAIN!$D174,MAN_ADJ!$J:$J,MAIN!$S174)</f>
        <v>0</v>
      </c>
      <c r="P174" s="25">
        <f t="shared" si="47"/>
        <v>3.532</v>
      </c>
      <c r="Q174" s="28">
        <f t="shared" si="37"/>
        <v>8.8145744946343918E-2</v>
      </c>
      <c r="R174" s="38">
        <f t="shared" si="48"/>
        <v>36.537999999999997</v>
      </c>
      <c r="S174" s="17" t="s">
        <v>33</v>
      </c>
    </row>
    <row r="175" spans="1:19" x14ac:dyDescent="0.25">
      <c r="A175" s="17" t="s">
        <v>33</v>
      </c>
      <c r="B175" s="17" t="s">
        <v>93</v>
      </c>
      <c r="C175" s="17" t="s">
        <v>138</v>
      </c>
      <c r="D175" s="17" t="s">
        <v>111</v>
      </c>
      <c r="E175" s="24">
        <f>IF(U175="SC",SUMIFS(SC!F:F,SC!A:A,MAIN!D175,SC!B:B,MAIN!A175),SUMIFS(Allocations!$H:$H,Allocations!$A:$A,MAIN!$A175,Allocations!$B:$B,MAIN!$D175))</f>
        <v>166.16</v>
      </c>
      <c r="F175" s="24">
        <f>IF(U175="SC",SUMIFS(SC!J:J,SC!A:A,MAIN!D175,SC!B:B,MAIN!A175),SUMIFS(Allocations!M:M,Allocations!A:A,MAIN!A175,Allocations!B:B,MAIN!D175))</f>
        <v>0</v>
      </c>
      <c r="G175" s="24">
        <f t="shared" si="46"/>
        <v>166.16</v>
      </c>
      <c r="H175" s="24">
        <f>IFERROR(VLOOKUP(S175,Swaps_wk!$A$2:$AP$151,HLOOKUP(MAIN!D175,Swaps_wk!$B$2:$AP$151,150,FALSE),FALSE),0)</f>
        <v>0</v>
      </c>
      <c r="I175" s="24">
        <f>SUMIFS(PASTE_DQS_TRACKER!$D:$D,PASTE_DQS_TRACKER!$C:$C,MAIN!$A175,PASTE_DQS_TRACKER!$B:$B,MAIN!$D175)-SUMIFS(PASTE_DQS_TRACKER!$D:$D,PASTE_DQS_TRACKER!$C:$C,MAIN!A175,PASTE_DQS_TRACKER!$E:$E,MAIN!$D175)</f>
        <v>-154.6</v>
      </c>
      <c r="J175" s="25">
        <f t="shared" si="39"/>
        <v>11.560000000000002</v>
      </c>
      <c r="K175" s="24">
        <f>IFERROR(IF(V175="Flex",0,IF(D175=$D$30,VLOOKUP(A175,MMO_o10M_lease!$A$1:$F$51,5,FALSE),IF(D175=$D$26,VLOOKUP(D175,LANDINGS!$A$3:$BR$40,HLOOKUP(A175,LANDINGS!$B$1:$CF$42,42,FALSE),FALSE)-IFERROR(VLOOKUP(A175,MMO_o10M_lease!$A$1:$F$38,5,FALSE),0),VLOOKUP(D175,LANDINGS!$A$3:$CF$40,HLOOKUP(A175,LANDINGS!$B$1:$CF$42,42,FALSE),FALSE)))),0)</f>
        <v>0</v>
      </c>
      <c r="L175" s="24">
        <f>SUMIFS(PASTE_FLEX_TRACKER!$D:$D,PASTE_FLEX_TRACKER!$F:$F,MAIN!$A175,PASTE_FLEX_TRACKER!$B:$B,MAIN!$D175)-SUMIFS(PASTE_FLEX_TRACKER!$D:$D,PASTE_FLEX_TRACKER!$C:$C,MAIN!$A175,PASTE_FLEX_TRACKER!$B:$B,MAIN!$D175)</f>
        <v>0</v>
      </c>
      <c r="M175" s="24">
        <f>IFERROR(-VLOOKUP(D175,SQ!$A$19:$CC$52,HLOOKUP(MAIN!A175,SQ!$B$18:$CC$56,39,FALSE),FALSE),"n/a")</f>
        <v>0</v>
      </c>
      <c r="N175" s="46" t="s">
        <v>563</v>
      </c>
      <c r="O175" s="46">
        <f>SUMIFS(MAN_ADJ!$L:$L,MAN_ADJ!$K:$K,MAIN!$D175,MAN_ADJ!$J:$J,MAIN!$S175)</f>
        <v>0</v>
      </c>
      <c r="P175" s="25">
        <f t="shared" si="47"/>
        <v>0</v>
      </c>
      <c r="Q175" s="28">
        <f t="shared" si="37"/>
        <v>0</v>
      </c>
      <c r="R175" s="38">
        <f t="shared" si="48"/>
        <v>11.560000000000002</v>
      </c>
      <c r="S175" s="17" t="s">
        <v>33</v>
      </c>
    </row>
    <row r="176" spans="1:19" x14ac:dyDescent="0.25">
      <c r="A176" s="17" t="s">
        <v>33</v>
      </c>
      <c r="B176" s="17" t="s">
        <v>93</v>
      </c>
      <c r="C176" s="17" t="s">
        <v>138</v>
      </c>
      <c r="D176" s="17" t="s">
        <v>112</v>
      </c>
      <c r="E176" s="24">
        <f>IF(U176="SC",SUMIFS(SC!F:F,SC!A:A,MAIN!D176,SC!B:B,MAIN!A176),SUMIFS(Allocations!$H:$H,Allocations!$A:$A,MAIN!$A176,Allocations!$B:$B,MAIN!$D176))</f>
        <v>4.7629999999999999</v>
      </c>
      <c r="F176" s="24">
        <f>IF(U176="SC",SUMIFS(SC!J:J,SC!A:A,MAIN!D176,SC!B:B,MAIN!A176),SUMIFS(Allocations!M:M,Allocations!A:A,MAIN!A176,Allocations!B:B,MAIN!D176))</f>
        <v>0</v>
      </c>
      <c r="G176" s="24">
        <f t="shared" si="46"/>
        <v>4.7629999999999999</v>
      </c>
      <c r="H176" s="24">
        <f>IFERROR(VLOOKUP(S176,Swaps_wk!$A$2:$AP$151,HLOOKUP(MAIN!D176,Swaps_wk!$B$2:$AP$151,150,FALSE),FALSE),0)</f>
        <v>0</v>
      </c>
      <c r="I176" s="24">
        <f>SUMIFS(PASTE_DQS_TRACKER!$D:$D,PASTE_DQS_TRACKER!$C:$C,MAIN!$A176,PASTE_DQS_TRACKER!$B:$B,MAIN!$D176)-SUMIFS(PASTE_DQS_TRACKER!$D:$D,PASTE_DQS_TRACKER!$C:$C,MAIN!A176,PASTE_DQS_TRACKER!$E:$E,MAIN!$D176)</f>
        <v>-3.4</v>
      </c>
      <c r="J176" s="25">
        <f t="shared" si="39"/>
        <v>1.363</v>
      </c>
      <c r="K176" s="24">
        <f>IFERROR(IF(V176="Flex",0,IF(D176=$D$30,VLOOKUP(A176,MMO_o10M_lease!$A$1:$F$51,5,FALSE),IF(D176=$D$26,VLOOKUP(D176,LANDINGS!$A$3:$BR$40,HLOOKUP(A176,LANDINGS!$B$1:$CF$42,42,FALSE),FALSE)-IFERROR(VLOOKUP(A176,MMO_o10M_lease!$A$1:$F$38,5,FALSE),0),VLOOKUP(D176,LANDINGS!$A$3:$CF$40,HLOOKUP(A176,LANDINGS!$B$1:$CF$42,42,FALSE),FALSE)))),0)</f>
        <v>0</v>
      </c>
      <c r="L176" s="24">
        <f>SUMIFS(PASTE_FLEX_TRACKER!$D:$D,PASTE_FLEX_TRACKER!$F:$F,MAIN!$A176,PASTE_FLEX_TRACKER!$B:$B,MAIN!$D176)-SUMIFS(PASTE_FLEX_TRACKER!$D:$D,PASTE_FLEX_TRACKER!$C:$C,MAIN!$A176,PASTE_FLEX_TRACKER!$B:$B,MAIN!$D176)</f>
        <v>0</v>
      </c>
      <c r="M176" s="24">
        <f>IFERROR(-VLOOKUP(D176,SQ!$A$19:$CC$52,HLOOKUP(MAIN!A176,SQ!$B$18:$CC$56,39,FALSE),FALSE),"n/a")</f>
        <v>0</v>
      </c>
      <c r="N176" s="46" t="s">
        <v>563</v>
      </c>
      <c r="O176" s="46">
        <f>SUMIFS(MAN_ADJ!$L:$L,MAN_ADJ!$K:$K,MAIN!$D176,MAN_ADJ!$J:$J,MAIN!$S176)</f>
        <v>0</v>
      </c>
      <c r="P176" s="25">
        <f t="shared" si="47"/>
        <v>0</v>
      </c>
      <c r="Q176" s="28">
        <f t="shared" si="37"/>
        <v>0</v>
      </c>
      <c r="R176" s="38">
        <f t="shared" si="48"/>
        <v>1.363</v>
      </c>
      <c r="S176" s="17" t="s">
        <v>33</v>
      </c>
    </row>
    <row r="177" spans="1:19" x14ac:dyDescent="0.25">
      <c r="A177" s="17" t="s">
        <v>33</v>
      </c>
      <c r="B177" s="17" t="s">
        <v>93</v>
      </c>
      <c r="C177" s="17" t="s">
        <v>138</v>
      </c>
      <c r="D177" s="17" t="s">
        <v>113</v>
      </c>
      <c r="E177" s="24">
        <f>IF(U177="SC",SUMIFS(SC!F:F,SC!A:A,MAIN!D177,SC!B:B,MAIN!A177),SUMIFS(Allocations!$H:$H,Allocations!$A:$A,MAIN!$A177,Allocations!$B:$B,MAIN!$D177))</f>
        <v>7.2700000000000005</v>
      </c>
      <c r="F177" s="24">
        <f>IF(U177="SC",SUMIFS(SC!J:J,SC!A:A,MAIN!D177,SC!B:B,MAIN!A177),SUMIFS(Allocations!M:M,Allocations!A:A,MAIN!A177,Allocations!B:B,MAIN!D177))</f>
        <v>0</v>
      </c>
      <c r="G177" s="24">
        <f t="shared" si="46"/>
        <v>7.2700000000000005</v>
      </c>
      <c r="H177" s="24">
        <f>IFERROR(VLOOKUP(S177,Swaps_wk!$A$2:$AP$151,HLOOKUP(MAIN!D177,Swaps_wk!$B$2:$AP$151,150,FALSE),FALSE),0)</f>
        <v>0</v>
      </c>
      <c r="I177" s="24">
        <f>SUMIFS(PASTE_DQS_TRACKER!$D:$D,PASTE_DQS_TRACKER!$C:$C,MAIN!$A177,PASTE_DQS_TRACKER!$B:$B,MAIN!$D177)-SUMIFS(PASTE_DQS_TRACKER!$D:$D,PASTE_DQS_TRACKER!$C:$C,MAIN!A177,PASTE_DQS_TRACKER!$E:$E,MAIN!$D177)</f>
        <v>8.9000000000000057</v>
      </c>
      <c r="J177" s="25">
        <f t="shared" si="39"/>
        <v>16.170000000000005</v>
      </c>
      <c r="K177" s="24">
        <f>IFERROR(IF(V177="Flex",0,IF(D177=$D$30,VLOOKUP(A177,MMO_o10M_lease!$A$1:$F$51,5,FALSE),IF(D177=$D$26,VLOOKUP(D177,LANDINGS!$A$3:$BR$40,HLOOKUP(A177,LANDINGS!$B$1:$CF$42,42,FALSE),FALSE)-IFERROR(VLOOKUP(A177,MMO_o10M_lease!$A$1:$F$38,5,FALSE),0),VLOOKUP(D177,LANDINGS!$A$3:$CF$40,HLOOKUP(A177,LANDINGS!$B$1:$CF$42,42,FALSE),FALSE)))),0)</f>
        <v>0</v>
      </c>
      <c r="L177" s="24">
        <f>SUMIFS(PASTE_FLEX_TRACKER!$D:$D,PASTE_FLEX_TRACKER!$F:$F,MAIN!$A177,PASTE_FLEX_TRACKER!$B:$B,MAIN!$D177)-SUMIFS(PASTE_FLEX_TRACKER!$D:$D,PASTE_FLEX_TRACKER!$C:$C,MAIN!$A177,PASTE_FLEX_TRACKER!$B:$B,MAIN!$D177)</f>
        <v>0</v>
      </c>
      <c r="M177" s="24">
        <f>IFERROR(-VLOOKUP(D177,SQ!$A$19:$CC$52,HLOOKUP(MAIN!A177,SQ!$B$18:$CC$56,39,FALSE),FALSE),"n/a")</f>
        <v>0</v>
      </c>
      <c r="N177" s="46" t="s">
        <v>563</v>
      </c>
      <c r="O177" s="46">
        <f>SUMIFS(MAN_ADJ!$L:$L,MAN_ADJ!$K:$K,MAIN!$D177,MAN_ADJ!$J:$J,MAIN!$S177)</f>
        <v>0</v>
      </c>
      <c r="P177" s="25">
        <f t="shared" si="47"/>
        <v>0</v>
      </c>
      <c r="Q177" s="28">
        <f t="shared" si="37"/>
        <v>0</v>
      </c>
      <c r="R177" s="38">
        <f t="shared" si="48"/>
        <v>16.170000000000005</v>
      </c>
      <c r="S177" s="17" t="s">
        <v>33</v>
      </c>
    </row>
    <row r="178" spans="1:19" x14ac:dyDescent="0.25">
      <c r="A178" s="17" t="s">
        <v>33</v>
      </c>
      <c r="B178" s="17" t="s">
        <v>93</v>
      </c>
      <c r="C178" s="17" t="s">
        <v>138</v>
      </c>
      <c r="D178" s="17" t="s">
        <v>114</v>
      </c>
      <c r="E178" s="24">
        <f>IF(U178="SC",SUMIFS(SC!F:F,SC!A:A,MAIN!D178,SC!B:B,MAIN!A178),SUMIFS(Allocations!$H:$H,Allocations!$A:$A,MAIN!$A178,Allocations!$B:$B,MAIN!$D178))</f>
        <v>114.55800000000001</v>
      </c>
      <c r="F178" s="24">
        <f>IF(U178="SC",SUMIFS(SC!J:J,SC!A:A,MAIN!D178,SC!B:B,MAIN!A178),SUMIFS(Allocations!M:M,Allocations!A:A,MAIN!A178,Allocations!B:B,MAIN!D178))</f>
        <v>0</v>
      </c>
      <c r="G178" s="24">
        <f t="shared" si="46"/>
        <v>114.55800000000001</v>
      </c>
      <c r="H178" s="24">
        <f>IFERROR(VLOOKUP(S178,Swaps_wk!$A$2:$AP$151,HLOOKUP(MAIN!D178,Swaps_wk!$B$2:$AP$151,150,FALSE),FALSE),0)</f>
        <v>0</v>
      </c>
      <c r="I178" s="24">
        <f>SUMIFS(PASTE_DQS_TRACKER!$D:$D,PASTE_DQS_TRACKER!$C:$C,MAIN!$A178,PASTE_DQS_TRACKER!$B:$B,MAIN!$D178)-SUMIFS(PASTE_DQS_TRACKER!$D:$D,PASTE_DQS_TRACKER!$C:$C,MAIN!A178,PASTE_DQS_TRACKER!$E:$E,MAIN!$D178)</f>
        <v>38</v>
      </c>
      <c r="J178" s="25">
        <f t="shared" si="39"/>
        <v>152.55799999999999</v>
      </c>
      <c r="K178" s="24">
        <f>IFERROR(IF(V178="Flex",0,IF(D178=$D$30,VLOOKUP(A178,MMO_o10M_lease!$A$1:$F$51,5,FALSE),IF(D178=$D$26,VLOOKUP(D178,LANDINGS!$A$3:$BR$40,HLOOKUP(A178,LANDINGS!$B$1:$CF$42,42,FALSE),FALSE)-IFERROR(VLOOKUP(A178,MMO_o10M_lease!$A$1:$F$38,5,FALSE),0),VLOOKUP(D178,LANDINGS!$A$3:$CF$40,HLOOKUP(A178,LANDINGS!$B$1:$CF$42,42,FALSE),FALSE)))),0)</f>
        <v>0</v>
      </c>
      <c r="L178" s="24">
        <f>SUMIFS(PASTE_FLEX_TRACKER!$D:$D,PASTE_FLEX_TRACKER!$F:$F,MAIN!$A178,PASTE_FLEX_TRACKER!$B:$B,MAIN!$D178)-SUMIFS(PASTE_FLEX_TRACKER!$D:$D,PASTE_FLEX_TRACKER!$C:$C,MAIN!$A178,PASTE_FLEX_TRACKER!$B:$B,MAIN!$D178)</f>
        <v>0</v>
      </c>
      <c r="M178" s="24">
        <f>IFERROR(-VLOOKUP(D178,SQ!$A$19:$CC$52,HLOOKUP(MAIN!A178,SQ!$B$18:$CC$56,39,FALSE),FALSE),"n/a")</f>
        <v>0</v>
      </c>
      <c r="N178" s="46" t="s">
        <v>563</v>
      </c>
      <c r="O178" s="46">
        <f>SUMIFS(MAN_ADJ!$L:$L,MAN_ADJ!$K:$K,MAIN!$D178,MAN_ADJ!$J:$J,MAIN!$S178)</f>
        <v>0</v>
      </c>
      <c r="P178" s="25">
        <f t="shared" si="47"/>
        <v>0</v>
      </c>
      <c r="Q178" s="28">
        <f t="shared" si="37"/>
        <v>0</v>
      </c>
      <c r="R178" s="38">
        <f t="shared" si="48"/>
        <v>152.55799999999999</v>
      </c>
      <c r="S178" s="17" t="s">
        <v>33</v>
      </c>
    </row>
    <row r="179" spans="1:19" x14ac:dyDescent="0.25">
      <c r="A179" s="17" t="s">
        <v>33</v>
      </c>
      <c r="B179" s="17" t="s">
        <v>93</v>
      </c>
      <c r="C179" s="17" t="s">
        <v>138</v>
      </c>
      <c r="D179" s="17" t="s">
        <v>115</v>
      </c>
      <c r="E179" s="24">
        <f>IF(U179="SC",SUMIFS(SC!F:F,SC!A:A,MAIN!D179,SC!B:B,MAIN!A179),SUMIFS(Allocations!$H:$H,Allocations!$A:$A,MAIN!$A179,Allocations!$B:$B,MAIN!$D179))</f>
        <v>1.37</v>
      </c>
      <c r="F179" s="24">
        <f>IF(U179="SC",SUMIFS(SC!J:J,SC!A:A,MAIN!D179,SC!B:B,MAIN!A179),SUMIFS(Allocations!M:M,Allocations!A:A,MAIN!A179,Allocations!B:B,MAIN!D179))</f>
        <v>0</v>
      </c>
      <c r="G179" s="24">
        <f t="shared" si="46"/>
        <v>1.37</v>
      </c>
      <c r="H179" s="24">
        <f>IFERROR(VLOOKUP(S179,Swaps_wk!$A$2:$AP$151,HLOOKUP(MAIN!D179,Swaps_wk!$B$2:$AP$151,150,FALSE),FALSE),0)</f>
        <v>0</v>
      </c>
      <c r="I179" s="24">
        <f>SUMIFS(PASTE_DQS_TRACKER!$D:$D,PASTE_DQS_TRACKER!$C:$C,MAIN!$A179,PASTE_DQS_TRACKER!$B:$B,MAIN!$D179)-SUMIFS(PASTE_DQS_TRACKER!$D:$D,PASTE_DQS_TRACKER!$C:$C,MAIN!A179,PASTE_DQS_TRACKER!$E:$E,MAIN!$D179)</f>
        <v>0</v>
      </c>
      <c r="J179" s="25">
        <f t="shared" si="39"/>
        <v>1.37</v>
      </c>
      <c r="K179" s="24">
        <f>IFERROR(IF(V179="Flex",0,IF(D179=$D$30,VLOOKUP(A179,MMO_o10M_lease!$A$1:$F$51,5,FALSE),IF(D179=$D$26,VLOOKUP(D179,LANDINGS!$A$3:$BR$40,HLOOKUP(A179,LANDINGS!$B$1:$CF$42,42,FALSE),FALSE)-IFERROR(VLOOKUP(A179,MMO_o10M_lease!$A$1:$F$38,5,FALSE),0),VLOOKUP(D179,LANDINGS!$A$3:$CF$40,HLOOKUP(A179,LANDINGS!$B$1:$CF$42,42,FALSE),FALSE)))),0)</f>
        <v>0</v>
      </c>
      <c r="L179" s="24">
        <f>SUMIFS(PASTE_FLEX_TRACKER!$D:$D,PASTE_FLEX_TRACKER!$F:$F,MAIN!$A179,PASTE_FLEX_TRACKER!$B:$B,MAIN!$D179)-SUMIFS(PASTE_FLEX_TRACKER!$D:$D,PASTE_FLEX_TRACKER!$C:$C,MAIN!$A179,PASTE_FLEX_TRACKER!$B:$B,MAIN!$D179)</f>
        <v>0</v>
      </c>
      <c r="M179" s="24">
        <f>IFERROR(-VLOOKUP(D179,SQ!$A$19:$CC$52,HLOOKUP(MAIN!A179,SQ!$B$18:$CC$56,39,FALSE),FALSE),"n/a")</f>
        <v>0</v>
      </c>
      <c r="N179" s="46" t="s">
        <v>563</v>
      </c>
      <c r="O179" s="46">
        <f>SUMIFS(MAN_ADJ!$L:$L,MAN_ADJ!$K:$K,MAIN!$D179,MAN_ADJ!$J:$J,MAIN!$S179)</f>
        <v>0</v>
      </c>
      <c r="P179" s="25">
        <f t="shared" si="47"/>
        <v>0</v>
      </c>
      <c r="Q179" s="28">
        <f t="shared" si="37"/>
        <v>0</v>
      </c>
      <c r="R179" s="38">
        <f t="shared" si="48"/>
        <v>1.37</v>
      </c>
      <c r="S179" s="17" t="s">
        <v>33</v>
      </c>
    </row>
    <row r="180" spans="1:19" x14ac:dyDescent="0.25">
      <c r="A180" s="17" t="s">
        <v>33</v>
      </c>
      <c r="B180" s="17" t="s">
        <v>93</v>
      </c>
      <c r="C180" s="17" t="s">
        <v>138</v>
      </c>
      <c r="D180" s="17" t="s">
        <v>116</v>
      </c>
      <c r="E180" s="24">
        <f>IF(U180="SC",SUMIFS(SC!F:F,SC!A:A,MAIN!D180,SC!B:B,MAIN!A180),SUMIFS(Allocations!$H:$H,Allocations!$A:$A,MAIN!$A180,Allocations!$B:$B,MAIN!$D180))</f>
        <v>0.82199999999999995</v>
      </c>
      <c r="F180" s="24">
        <f>IF(U180="SC",SUMIFS(SC!J:J,SC!A:A,MAIN!D180,SC!B:B,MAIN!A180),SUMIFS(Allocations!M:M,Allocations!A:A,MAIN!A180,Allocations!B:B,MAIN!D180))</f>
        <v>0</v>
      </c>
      <c r="G180" s="24">
        <f t="shared" si="46"/>
        <v>0.82199999999999995</v>
      </c>
      <c r="H180" s="24">
        <f>IFERROR(VLOOKUP(S180,Swaps_wk!$A$2:$AP$151,HLOOKUP(MAIN!D180,Swaps_wk!$B$2:$AP$151,150,FALSE),FALSE),0)</f>
        <v>0</v>
      </c>
      <c r="I180" s="24">
        <f>SUMIFS(PASTE_DQS_TRACKER!$D:$D,PASTE_DQS_TRACKER!$C:$C,MAIN!$A180,PASTE_DQS_TRACKER!$B:$B,MAIN!$D180)-SUMIFS(PASTE_DQS_TRACKER!$D:$D,PASTE_DQS_TRACKER!$C:$C,MAIN!A180,PASTE_DQS_TRACKER!$E:$E,MAIN!$D180)</f>
        <v>-0.5</v>
      </c>
      <c r="J180" s="25">
        <f t="shared" si="39"/>
        <v>0.32199999999999995</v>
      </c>
      <c r="K180" s="24">
        <f>IFERROR(IF(V180="Flex",0,IF(D180=$D$30,VLOOKUP(A180,MMO_o10M_lease!$A$1:$F$51,5,FALSE),IF(D180=$D$26,VLOOKUP(D180,LANDINGS!$A$3:$BR$40,HLOOKUP(A180,LANDINGS!$B$1:$CF$42,42,FALSE),FALSE)-IFERROR(VLOOKUP(A180,MMO_o10M_lease!$A$1:$F$38,5,FALSE),0),VLOOKUP(D180,LANDINGS!$A$3:$CF$40,HLOOKUP(A180,LANDINGS!$B$1:$CF$42,42,FALSE),FALSE)))),0)</f>
        <v>0</v>
      </c>
      <c r="L180" s="24">
        <f>SUMIFS(PASTE_FLEX_TRACKER!$D:$D,PASTE_FLEX_TRACKER!$F:$F,MAIN!$A180,PASTE_FLEX_TRACKER!$B:$B,MAIN!$D180)-SUMIFS(PASTE_FLEX_TRACKER!$D:$D,PASTE_FLEX_TRACKER!$C:$C,MAIN!$A180,PASTE_FLEX_TRACKER!$B:$B,MAIN!$D180)</f>
        <v>0</v>
      </c>
      <c r="M180" s="24">
        <f>IFERROR(-VLOOKUP(D180,SQ!$A$19:$CC$52,HLOOKUP(MAIN!A180,SQ!$B$18:$CC$56,39,FALSE),FALSE),"n/a")</f>
        <v>0</v>
      </c>
      <c r="N180" s="46" t="s">
        <v>563</v>
      </c>
      <c r="O180" s="46">
        <f>SUMIFS(MAN_ADJ!$L:$L,MAN_ADJ!$K:$K,MAIN!$D180,MAN_ADJ!$J:$J,MAIN!$S180)</f>
        <v>0</v>
      </c>
      <c r="P180" s="25">
        <f t="shared" si="47"/>
        <v>0</v>
      </c>
      <c r="Q180" s="28">
        <f t="shared" si="37"/>
        <v>0</v>
      </c>
      <c r="R180" s="38">
        <f t="shared" si="48"/>
        <v>0.32199999999999995</v>
      </c>
      <c r="S180" s="17" t="s">
        <v>33</v>
      </c>
    </row>
    <row r="181" spans="1:19" x14ac:dyDescent="0.25">
      <c r="A181" s="17" t="s">
        <v>33</v>
      </c>
      <c r="B181" s="17" t="s">
        <v>93</v>
      </c>
      <c r="C181" s="17" t="s">
        <v>138</v>
      </c>
      <c r="D181" s="17" t="s">
        <v>117</v>
      </c>
      <c r="E181" s="24">
        <f>IF(U181="SC",SUMIFS(SC!F:F,SC!A:A,MAIN!D181,SC!B:B,MAIN!A181),SUMIFS(Allocations!$H:$H,Allocations!$A:$A,MAIN!$A181,Allocations!$B:$B,MAIN!$D181))</f>
        <v>2.4670000000000001</v>
      </c>
      <c r="F181" s="24">
        <f>IF(U181="SC",SUMIFS(SC!J:J,SC!A:A,MAIN!D181,SC!B:B,MAIN!A181),SUMIFS(Allocations!M:M,Allocations!A:A,MAIN!A181,Allocations!B:B,MAIN!D181))</f>
        <v>0</v>
      </c>
      <c r="G181" s="24">
        <f t="shared" si="46"/>
        <v>2.4670000000000001</v>
      </c>
      <c r="H181" s="24">
        <f>IFERROR(VLOOKUP(S181,Swaps_wk!$A$2:$AP$151,HLOOKUP(MAIN!D181,Swaps_wk!$B$2:$AP$151,150,FALSE),FALSE),0)</f>
        <v>0</v>
      </c>
      <c r="I181" s="24">
        <f>SUMIFS(PASTE_DQS_TRACKER!$D:$D,PASTE_DQS_TRACKER!$C:$C,MAIN!$A181,PASTE_DQS_TRACKER!$B:$B,MAIN!$D181)-SUMIFS(PASTE_DQS_TRACKER!$D:$D,PASTE_DQS_TRACKER!$C:$C,MAIN!A181,PASTE_DQS_TRACKER!$E:$E,MAIN!$D181)</f>
        <v>-2.4</v>
      </c>
      <c r="J181" s="25">
        <f t="shared" si="39"/>
        <v>6.7000000000000171E-2</v>
      </c>
      <c r="K181" s="24">
        <f>IFERROR(IF(V181="Flex",0,IF(D181=$D$30,VLOOKUP(A181,MMO_o10M_lease!$A$1:$F$51,5,FALSE),IF(D181=$D$26,VLOOKUP(D181,LANDINGS!$A$3:$BR$40,HLOOKUP(A181,LANDINGS!$B$1:$CF$42,42,FALSE),FALSE)-IFERROR(VLOOKUP(A181,MMO_o10M_lease!$A$1:$F$38,5,FALSE),0),VLOOKUP(D181,LANDINGS!$A$3:$CF$40,HLOOKUP(A181,LANDINGS!$B$1:$CF$42,42,FALSE),FALSE)))),0)</f>
        <v>0</v>
      </c>
      <c r="L181" s="24">
        <f>SUMIFS(PASTE_FLEX_TRACKER!$D:$D,PASTE_FLEX_TRACKER!$F:$F,MAIN!$A181,PASTE_FLEX_TRACKER!$B:$B,MAIN!$D181)-SUMIFS(PASTE_FLEX_TRACKER!$D:$D,PASTE_FLEX_TRACKER!$C:$C,MAIN!$A181,PASTE_FLEX_TRACKER!$B:$B,MAIN!$D181)</f>
        <v>0</v>
      </c>
      <c r="M181" s="24">
        <f>IFERROR(-VLOOKUP(D181,SQ!$A$19:$CC$52,HLOOKUP(MAIN!A181,SQ!$B$18:$CC$56,39,FALSE),FALSE),"n/a")</f>
        <v>0</v>
      </c>
      <c r="N181" s="46" t="s">
        <v>563</v>
      </c>
      <c r="O181" s="46">
        <f>SUMIFS(MAN_ADJ!$L:$L,MAN_ADJ!$K:$K,MAIN!$D181,MAN_ADJ!$J:$J,MAIN!$S181)</f>
        <v>0</v>
      </c>
      <c r="P181" s="25">
        <f t="shared" si="47"/>
        <v>0</v>
      </c>
      <c r="Q181" s="28">
        <f t="shared" si="37"/>
        <v>0</v>
      </c>
      <c r="R181" s="38">
        <f t="shared" si="48"/>
        <v>6.7000000000000171E-2</v>
      </c>
      <c r="S181" s="17" t="s">
        <v>33</v>
      </c>
    </row>
    <row r="182" spans="1:19" x14ac:dyDescent="0.25">
      <c r="A182" s="17" t="s">
        <v>33</v>
      </c>
      <c r="B182" s="17" t="s">
        <v>93</v>
      </c>
      <c r="C182" s="17" t="s">
        <v>138</v>
      </c>
      <c r="D182" s="17" t="s">
        <v>118</v>
      </c>
      <c r="E182" s="24">
        <f>IF(U182="SC",SUMIFS(SC!F:F,SC!A:A,MAIN!D182,SC!B:B,MAIN!A182),SUMIFS(Allocations!$H:$H,Allocations!$A:$A,MAIN!$A182,Allocations!$B:$B,MAIN!$D182))</f>
        <v>18.670999999999999</v>
      </c>
      <c r="F182" s="24">
        <f>IF(U182="SC",SUMIFS(SC!J:J,SC!A:A,MAIN!D182,SC!B:B,MAIN!A182),SUMIFS(Allocations!M:M,Allocations!A:A,MAIN!A182,Allocations!B:B,MAIN!D182))</f>
        <v>0</v>
      </c>
      <c r="G182" s="24">
        <f t="shared" si="46"/>
        <v>18.670999999999999</v>
      </c>
      <c r="H182" s="24">
        <f>IFERROR(VLOOKUP(S182,Swaps_wk!$A$2:$AP$151,HLOOKUP(MAIN!D182,Swaps_wk!$B$2:$AP$151,150,FALSE),FALSE),0)</f>
        <v>0</v>
      </c>
      <c r="I182" s="24">
        <f>SUMIFS(PASTE_DQS_TRACKER!$D:$D,PASTE_DQS_TRACKER!$C:$C,MAIN!$A182,PASTE_DQS_TRACKER!$B:$B,MAIN!$D182)-SUMIFS(PASTE_DQS_TRACKER!$D:$D,PASTE_DQS_TRACKER!$C:$C,MAIN!A182,PASTE_DQS_TRACKER!$E:$E,MAIN!$D182)</f>
        <v>0</v>
      </c>
      <c r="J182" s="25">
        <f t="shared" si="39"/>
        <v>18.670999999999999</v>
      </c>
      <c r="K182" s="24">
        <f>IFERROR(IF(V182="Flex",0,IF(D182=$D$30,VLOOKUP(A182,MMO_o10M_lease!$A$1:$F$51,5,FALSE),IF(D182=$D$26,VLOOKUP(D182,LANDINGS!$A$3:$BR$40,HLOOKUP(A182,LANDINGS!$B$1:$CF$42,42,FALSE),FALSE)-IFERROR(VLOOKUP(A182,MMO_o10M_lease!$A$1:$F$38,5,FALSE),0),VLOOKUP(D182,LANDINGS!$A$3:$CF$40,HLOOKUP(A182,LANDINGS!$B$1:$CF$42,42,FALSE),FALSE)))),0)</f>
        <v>0</v>
      </c>
      <c r="L182" s="24">
        <f>SUMIFS(PASTE_FLEX_TRACKER!$D:$D,PASTE_FLEX_TRACKER!$F:$F,MAIN!$A182,PASTE_FLEX_TRACKER!$B:$B,MAIN!$D182)-SUMIFS(PASTE_FLEX_TRACKER!$D:$D,PASTE_FLEX_TRACKER!$C:$C,MAIN!$A182,PASTE_FLEX_TRACKER!$B:$B,MAIN!$D182)</f>
        <v>0</v>
      </c>
      <c r="M182" s="24">
        <f>IFERROR(-VLOOKUP(D182,SQ!$A$19:$CC$52,HLOOKUP(MAIN!A182,SQ!$B$18:$CC$56,39,FALSE),FALSE),"n/a")</f>
        <v>0</v>
      </c>
      <c r="N182" s="46" t="s">
        <v>563</v>
      </c>
      <c r="O182" s="46">
        <f>SUMIFS(MAN_ADJ!$L:$L,MAN_ADJ!$K:$K,MAIN!$D182,MAN_ADJ!$J:$J,MAIN!$S182)</f>
        <v>0</v>
      </c>
      <c r="P182" s="25">
        <f t="shared" si="47"/>
        <v>0</v>
      </c>
      <c r="Q182" s="28">
        <f t="shared" si="37"/>
        <v>0</v>
      </c>
      <c r="R182" s="38">
        <f t="shared" si="48"/>
        <v>18.670999999999999</v>
      </c>
      <c r="S182" s="17" t="s">
        <v>33</v>
      </c>
    </row>
    <row r="183" spans="1:19" x14ac:dyDescent="0.25">
      <c r="A183" s="17" t="s">
        <v>33</v>
      </c>
      <c r="B183" s="17" t="s">
        <v>93</v>
      </c>
      <c r="C183" s="17" t="s">
        <v>138</v>
      </c>
      <c r="D183" s="17" t="s">
        <v>119</v>
      </c>
      <c r="E183" s="24">
        <f>IF(U183="SC",SUMIFS(SC!F:F,SC!A:A,MAIN!D183,SC!B:B,MAIN!A183),SUMIFS(Allocations!$H:$H,Allocations!$A:$A,MAIN!$A183,Allocations!$B:$B,MAIN!$D183))</f>
        <v>0</v>
      </c>
      <c r="F183" s="24">
        <f>IF(U183="SC",SUMIFS(SC!J:J,SC!A:A,MAIN!D183,SC!B:B,MAIN!A183),SUMIFS(Allocations!M:M,Allocations!A:A,MAIN!A183,Allocations!B:B,MAIN!D183))</f>
        <v>0</v>
      </c>
      <c r="G183" s="24">
        <f t="shared" si="46"/>
        <v>0</v>
      </c>
      <c r="H183" s="24">
        <f>IFERROR(VLOOKUP(S183,Swaps_wk!$A$2:$AP$151,HLOOKUP(MAIN!D183,Swaps_wk!$B$2:$AP$151,150,FALSE),FALSE),0)</f>
        <v>0</v>
      </c>
      <c r="I183" s="24">
        <f>SUMIFS(PASTE_DQS_TRACKER!$D:$D,PASTE_DQS_TRACKER!$C:$C,MAIN!$A183,PASTE_DQS_TRACKER!$B:$B,MAIN!$D183)-SUMIFS(PASTE_DQS_TRACKER!$D:$D,PASTE_DQS_TRACKER!$C:$C,MAIN!A183,PASTE_DQS_TRACKER!$E:$E,MAIN!$D183)</f>
        <v>0</v>
      </c>
      <c r="J183" s="25">
        <f t="shared" si="39"/>
        <v>0</v>
      </c>
      <c r="K183" s="24">
        <f>IFERROR(IF(V183="Flex",0,IF(D183=$D$30,VLOOKUP(A183,MMO_o10M_lease!$A$1:$F$51,5,FALSE),IF(D183=$D$26,VLOOKUP(D183,LANDINGS!$A$3:$BR$40,HLOOKUP(A183,LANDINGS!$B$1:$CF$42,42,FALSE),FALSE)-IFERROR(VLOOKUP(A183,MMO_o10M_lease!$A$1:$F$38,5,FALSE),0),VLOOKUP(D183,LANDINGS!$A$3:$CF$40,HLOOKUP(A183,LANDINGS!$B$1:$CF$42,42,FALSE),FALSE)))),0)</f>
        <v>0.14499999999999999</v>
      </c>
      <c r="L183" s="24">
        <f>SUMIFS(PASTE_FLEX_TRACKER!$D:$D,PASTE_FLEX_TRACKER!$F:$F,MAIN!$A183,PASTE_FLEX_TRACKER!$B:$B,MAIN!$D183)-SUMIFS(PASTE_FLEX_TRACKER!$D:$D,PASTE_FLEX_TRACKER!$C:$C,MAIN!$A183,PASTE_FLEX_TRACKER!$B:$B,MAIN!$D183)</f>
        <v>0</v>
      </c>
      <c r="M183" s="24">
        <f>IFERROR(-VLOOKUP(D183,SQ!$A$19:$CC$52,HLOOKUP(MAIN!A183,SQ!$B$18:$CC$56,39,FALSE),FALSE),"n/a")</f>
        <v>0</v>
      </c>
      <c r="N183" s="46" t="s">
        <v>563</v>
      </c>
      <c r="O183" s="46">
        <f>SUMIFS(MAN_ADJ!$L:$L,MAN_ADJ!$K:$K,MAIN!$D183,MAN_ADJ!$J:$J,MAIN!$S183)</f>
        <v>0</v>
      </c>
      <c r="P183" s="25">
        <f t="shared" si="47"/>
        <v>0.14499999999999999</v>
      </c>
      <c r="Q183" s="28" t="str">
        <f t="shared" si="37"/>
        <v>n/a</v>
      </c>
      <c r="R183" s="38">
        <f t="shared" si="48"/>
        <v>-0.14499999999999999</v>
      </c>
      <c r="S183" s="17" t="s">
        <v>33</v>
      </c>
    </row>
    <row r="184" spans="1:19" x14ac:dyDescent="0.25">
      <c r="A184" s="17" t="s">
        <v>33</v>
      </c>
      <c r="B184" s="17" t="s">
        <v>93</v>
      </c>
      <c r="C184" s="17" t="s">
        <v>138</v>
      </c>
      <c r="D184" s="17" t="s">
        <v>120</v>
      </c>
      <c r="E184" s="24">
        <f>IF(U184="SC",SUMIFS(SC!F:F,SC!A:A,MAIN!D184,SC!B:B,MAIN!A184),SUMIFS(Allocations!$H:$H,Allocations!$A:$A,MAIN!$A184,Allocations!$B:$B,MAIN!$D184))</f>
        <v>1</v>
      </c>
      <c r="F184" s="24">
        <f>IF(U184="SC",SUMIFS(SC!J:J,SC!A:A,MAIN!D184,SC!B:B,MAIN!A184),SUMIFS(Allocations!M:M,Allocations!A:A,MAIN!A184,Allocations!B:B,MAIN!D184))</f>
        <v>0</v>
      </c>
      <c r="G184" s="24">
        <f t="shared" si="46"/>
        <v>1</v>
      </c>
      <c r="H184" s="24">
        <f>IFERROR(VLOOKUP(S184,Swaps_wk!$A$2:$AP$151,HLOOKUP(MAIN!D184,Swaps_wk!$B$2:$AP$151,150,FALSE),FALSE),0)</f>
        <v>0</v>
      </c>
      <c r="I184" s="24">
        <f>SUMIFS(PASTE_DQS_TRACKER!$D:$D,PASTE_DQS_TRACKER!$C:$C,MAIN!$A184,PASTE_DQS_TRACKER!$B:$B,MAIN!$D184)-SUMIFS(PASTE_DQS_TRACKER!$D:$D,PASTE_DQS_TRACKER!$C:$C,MAIN!A184,PASTE_DQS_TRACKER!$E:$E,MAIN!$D184)</f>
        <v>0</v>
      </c>
      <c r="J184" s="25">
        <f t="shared" si="39"/>
        <v>1</v>
      </c>
      <c r="K184" s="24">
        <f>IFERROR(IF(V184="Flex",0,IF(D184=$D$30,VLOOKUP(A184,MMO_o10M_lease!$A$1:$F$51,5,FALSE),IF(D184=$D$26,VLOOKUP(D184,LANDINGS!$A$3:$BR$40,HLOOKUP(A184,LANDINGS!$B$1:$CF$42,42,FALSE),FALSE)-IFERROR(VLOOKUP(A184,MMO_o10M_lease!$A$1:$F$38,5,FALSE),0),VLOOKUP(D184,LANDINGS!$A$3:$CF$40,HLOOKUP(A184,LANDINGS!$B$1:$CF$42,42,FALSE),FALSE)))),0)</f>
        <v>0</v>
      </c>
      <c r="L184" s="24">
        <f>SUMIFS(PASTE_FLEX_TRACKER!$D:$D,PASTE_FLEX_TRACKER!$F:$F,MAIN!$A184,PASTE_FLEX_TRACKER!$B:$B,MAIN!$D184)-SUMIFS(PASTE_FLEX_TRACKER!$D:$D,PASTE_FLEX_TRACKER!$C:$C,MAIN!$A184,PASTE_FLEX_TRACKER!$B:$B,MAIN!$D184)</f>
        <v>0</v>
      </c>
      <c r="M184" s="24">
        <f>IFERROR(-VLOOKUP(D184,SQ!$A$19:$CC$52,HLOOKUP(MAIN!A184,SQ!$B$18:$CC$56,39,FALSE),FALSE),"n/a")</f>
        <v>0</v>
      </c>
      <c r="N184" s="46" t="s">
        <v>563</v>
      </c>
      <c r="O184" s="46">
        <f>SUMIFS(MAN_ADJ!$L:$L,MAN_ADJ!$K:$K,MAIN!$D184,MAN_ADJ!$J:$J,MAIN!$S184)</f>
        <v>0</v>
      </c>
      <c r="P184" s="25">
        <f t="shared" si="47"/>
        <v>0</v>
      </c>
      <c r="Q184" s="28">
        <f t="shared" si="37"/>
        <v>0</v>
      </c>
      <c r="R184" s="38">
        <f t="shared" si="48"/>
        <v>1</v>
      </c>
      <c r="S184" s="17" t="s">
        <v>33</v>
      </c>
    </row>
    <row r="185" spans="1:19" x14ac:dyDescent="0.25">
      <c r="A185" s="17" t="s">
        <v>33</v>
      </c>
      <c r="B185" s="17" t="s">
        <v>93</v>
      </c>
      <c r="C185" s="17" t="s">
        <v>138</v>
      </c>
      <c r="D185" s="17" t="s">
        <v>121</v>
      </c>
      <c r="E185" s="24">
        <f>IF(U185="SC",SUMIFS(SC!F:F,SC!A:A,MAIN!D185,SC!B:B,MAIN!A185),SUMIFS(Allocations!$H:$H,Allocations!$A:$A,MAIN!$A185,Allocations!$B:$B,MAIN!$D185))</f>
        <v>0.3</v>
      </c>
      <c r="F185" s="24">
        <f>IF(U185="SC",SUMIFS(SC!J:J,SC!A:A,MAIN!D185,SC!B:B,MAIN!A185),SUMIFS(Allocations!M:M,Allocations!A:A,MAIN!A185,Allocations!B:B,MAIN!D185))</f>
        <v>0</v>
      </c>
      <c r="G185" s="24">
        <f t="shared" si="46"/>
        <v>0.3</v>
      </c>
      <c r="H185" s="24">
        <f>IFERROR(VLOOKUP(S185,Swaps_wk!$A$2:$AP$151,HLOOKUP(MAIN!D185,Swaps_wk!$B$2:$AP$151,150,FALSE),FALSE),0)</f>
        <v>0</v>
      </c>
      <c r="I185" s="24">
        <f>SUMIFS(PASTE_DQS_TRACKER!$D:$D,PASTE_DQS_TRACKER!$C:$C,MAIN!$A185,PASTE_DQS_TRACKER!$B:$B,MAIN!$D185)-SUMIFS(PASTE_DQS_TRACKER!$D:$D,PASTE_DQS_TRACKER!$C:$C,MAIN!A185,PASTE_DQS_TRACKER!$E:$E,MAIN!$D185)</f>
        <v>0</v>
      </c>
      <c r="J185" s="25">
        <f t="shared" ref="J185:J196" si="49">G185+I185</f>
        <v>0.3</v>
      </c>
      <c r="K185" s="24">
        <f>IFERROR(IF(V185="Flex",0,IF(D185=$D$30,VLOOKUP(A185,MMO_o10M_lease!$A$1:$F$51,5,FALSE),IF(D185=$D$26,VLOOKUP(D185,LANDINGS!$A$3:$BR$40,HLOOKUP(A185,LANDINGS!$B$1:$CF$42,42,FALSE),FALSE)-IFERROR(VLOOKUP(A185,MMO_o10M_lease!$A$1:$F$38,5,FALSE),0),VLOOKUP(D185,LANDINGS!$A$3:$CF$40,HLOOKUP(A185,LANDINGS!$B$1:$CF$42,42,FALSE),FALSE)))),0)</f>
        <v>0</v>
      </c>
      <c r="L185" s="24">
        <f>SUMIFS(PASTE_FLEX_TRACKER!$D:$D,PASTE_FLEX_TRACKER!$F:$F,MAIN!$A185,PASTE_FLEX_TRACKER!$B:$B,MAIN!$D185)-SUMIFS(PASTE_FLEX_TRACKER!$D:$D,PASTE_FLEX_TRACKER!$C:$C,MAIN!$A185,PASTE_FLEX_TRACKER!$B:$B,MAIN!$D185)</f>
        <v>0</v>
      </c>
      <c r="M185" s="24">
        <f>IFERROR(-VLOOKUP(D185,SQ!$A$19:$CC$52,HLOOKUP(MAIN!A185,SQ!$B$18:$CC$56,39,FALSE),FALSE),"n/a")</f>
        <v>0</v>
      </c>
      <c r="N185" s="46" t="s">
        <v>563</v>
      </c>
      <c r="O185" s="46">
        <f>SUMIFS(MAN_ADJ!$L:$L,MAN_ADJ!$K:$K,MAIN!$D185,MAN_ADJ!$J:$J,MAIN!$S185)</f>
        <v>0</v>
      </c>
      <c r="P185" s="25">
        <f t="shared" si="47"/>
        <v>0</v>
      </c>
      <c r="Q185" s="28">
        <f t="shared" si="37"/>
        <v>0</v>
      </c>
      <c r="R185" s="38">
        <f t="shared" si="48"/>
        <v>0.3</v>
      </c>
      <c r="S185" s="17" t="s">
        <v>33</v>
      </c>
    </row>
    <row r="186" spans="1:19" x14ac:dyDescent="0.25">
      <c r="A186" s="17" t="s">
        <v>33</v>
      </c>
      <c r="B186" s="17" t="s">
        <v>93</v>
      </c>
      <c r="C186" s="17" t="s">
        <v>138</v>
      </c>
      <c r="D186" s="17" t="s">
        <v>122</v>
      </c>
      <c r="E186" s="24">
        <f>IF(U186="SC",SUMIFS(SC!F:F,SC!A:A,MAIN!D186,SC!B:B,MAIN!A186),SUMIFS(Allocations!$H:$H,Allocations!$A:$A,MAIN!$A186,Allocations!$B:$B,MAIN!$D186))</f>
        <v>0</v>
      </c>
      <c r="F186" s="24">
        <f>IF(U186="SC",SUMIFS(SC!J:J,SC!A:A,MAIN!D186,SC!B:B,MAIN!A186),SUMIFS(Allocations!M:M,Allocations!A:A,MAIN!A186,Allocations!B:B,MAIN!D186))</f>
        <v>0</v>
      </c>
      <c r="G186" s="24">
        <f t="shared" si="46"/>
        <v>0</v>
      </c>
      <c r="H186" s="24">
        <f>IFERROR(VLOOKUP(S186,Swaps_wk!$A$2:$AP$151,HLOOKUP(MAIN!D186,Swaps_wk!$B$2:$AP$151,150,FALSE),FALSE),0)</f>
        <v>0</v>
      </c>
      <c r="I186" s="24">
        <f>SUMIFS(PASTE_DQS_TRACKER!$D:$D,PASTE_DQS_TRACKER!$C:$C,MAIN!$A186,PASTE_DQS_TRACKER!$B:$B,MAIN!$D186)-SUMIFS(PASTE_DQS_TRACKER!$D:$D,PASTE_DQS_TRACKER!$C:$C,MAIN!A186,PASTE_DQS_TRACKER!$E:$E,MAIN!$D186)</f>
        <v>0</v>
      </c>
      <c r="J186" s="25">
        <f t="shared" si="49"/>
        <v>0</v>
      </c>
      <c r="K186" s="24">
        <f>IFERROR(IF(V186="Flex",0,IF(D186=$D$30,VLOOKUP(A186,MMO_o10M_lease!$A$1:$F$51,5,FALSE),IF(D186=$D$26,VLOOKUP(D186,LANDINGS!$A$3:$BR$40,HLOOKUP(A186,LANDINGS!$B$1:$CF$42,42,FALSE),FALSE)-IFERROR(VLOOKUP(A186,MMO_o10M_lease!$A$1:$F$38,5,FALSE),0),VLOOKUP(D186,LANDINGS!$A$3:$CF$40,HLOOKUP(A186,LANDINGS!$B$1:$CF$42,42,FALSE),FALSE)))),0)</f>
        <v>0</v>
      </c>
      <c r="L186" s="24">
        <f>SUMIFS(PASTE_FLEX_TRACKER!$D:$D,PASTE_FLEX_TRACKER!$F:$F,MAIN!$A186,PASTE_FLEX_TRACKER!$B:$B,MAIN!$D186)-SUMIFS(PASTE_FLEX_TRACKER!$D:$D,PASTE_FLEX_TRACKER!$C:$C,MAIN!$A186,PASTE_FLEX_TRACKER!$B:$B,MAIN!$D186)</f>
        <v>0</v>
      </c>
      <c r="M186" s="24">
        <f>IFERROR(-VLOOKUP(D186,SQ!$A$19:$CC$52,HLOOKUP(MAIN!A186,SQ!$B$18:$CC$56,39,FALSE),FALSE),"n/a")</f>
        <v>0</v>
      </c>
      <c r="N186" s="46" t="s">
        <v>563</v>
      </c>
      <c r="O186" s="46">
        <f>SUMIFS(MAN_ADJ!$L:$L,MAN_ADJ!$K:$K,MAIN!$D186,MAN_ADJ!$J:$J,MAIN!$S186)</f>
        <v>0</v>
      </c>
      <c r="P186" s="25">
        <f t="shared" si="47"/>
        <v>0</v>
      </c>
      <c r="Q186" s="28" t="str">
        <f t="shared" si="37"/>
        <v>n/a</v>
      </c>
      <c r="R186" s="38">
        <f t="shared" si="48"/>
        <v>0</v>
      </c>
      <c r="S186" s="17" t="s">
        <v>33</v>
      </c>
    </row>
    <row r="187" spans="1:19" x14ac:dyDescent="0.25">
      <c r="A187" s="17" t="s">
        <v>33</v>
      </c>
      <c r="B187" s="17" t="s">
        <v>93</v>
      </c>
      <c r="C187" s="17" t="s">
        <v>138</v>
      </c>
      <c r="D187" s="17" t="s">
        <v>123</v>
      </c>
      <c r="E187" s="24">
        <f>IF(U187="SC",SUMIFS(SC!F:F,SC!A:A,MAIN!D187,SC!B:B,MAIN!A187),SUMIFS(Allocations!$H:$H,Allocations!$A:$A,MAIN!$A187,Allocations!$B:$B,MAIN!$D187))</f>
        <v>2.6320000000000001</v>
      </c>
      <c r="F187" s="24">
        <f>IF(U187="SC",SUMIFS(SC!J:J,SC!A:A,MAIN!D187,SC!B:B,MAIN!A187),SUMIFS(Allocations!M:M,Allocations!A:A,MAIN!A187,Allocations!B:B,MAIN!D187))</f>
        <v>0</v>
      </c>
      <c r="G187" s="24">
        <f t="shared" si="46"/>
        <v>2.6320000000000001</v>
      </c>
      <c r="H187" s="24">
        <f>IFERROR(VLOOKUP(S187,Swaps_wk!$A$2:$AP$151,HLOOKUP(MAIN!D187,Swaps_wk!$B$2:$AP$151,150,FALSE),FALSE),0)</f>
        <v>0</v>
      </c>
      <c r="I187" s="24">
        <f>SUMIFS(PASTE_DQS_TRACKER!$D:$D,PASTE_DQS_TRACKER!$C:$C,MAIN!$A187,PASTE_DQS_TRACKER!$B:$B,MAIN!$D187)-SUMIFS(PASTE_DQS_TRACKER!$D:$D,PASTE_DQS_TRACKER!$C:$C,MAIN!A187,PASTE_DQS_TRACKER!$E:$E,MAIN!$D187)</f>
        <v>0.5</v>
      </c>
      <c r="J187" s="25">
        <f t="shared" si="49"/>
        <v>3.1320000000000001</v>
      </c>
      <c r="K187" s="24">
        <f>IFERROR(IF(V187="Flex",0,IF(D187=$D$30,VLOOKUP(A187,MMO_o10M_lease!$A$1:$F$51,5,FALSE),IF(D187=$D$26,VLOOKUP(D187,LANDINGS!$A$3:$BR$40,HLOOKUP(A187,LANDINGS!$B$1:$CF$42,42,FALSE),FALSE)-IFERROR(VLOOKUP(A187,MMO_o10M_lease!$A$1:$F$38,5,FALSE),0),VLOOKUP(D187,LANDINGS!$A$3:$CF$40,HLOOKUP(A187,LANDINGS!$B$1:$CF$42,42,FALSE),FALSE)))),0)</f>
        <v>1E-3</v>
      </c>
      <c r="L187" s="24">
        <f>SUMIFS(PASTE_FLEX_TRACKER!$D:$D,PASTE_FLEX_TRACKER!$F:$F,MAIN!$A187,PASTE_FLEX_TRACKER!$B:$B,MAIN!$D187)-SUMIFS(PASTE_FLEX_TRACKER!$D:$D,PASTE_FLEX_TRACKER!$C:$C,MAIN!$A187,PASTE_FLEX_TRACKER!$B:$B,MAIN!$D187)</f>
        <v>0</v>
      </c>
      <c r="M187" s="24">
        <f>IFERROR(-VLOOKUP(D187,SQ!$A$19:$CC$52,HLOOKUP(MAIN!A187,SQ!$B$18:$CC$56,39,FALSE),FALSE),"n/a")</f>
        <v>0</v>
      </c>
      <c r="N187" s="46" t="s">
        <v>563</v>
      </c>
      <c r="O187" s="46">
        <f>SUMIFS(MAN_ADJ!$L:$L,MAN_ADJ!$K:$K,MAIN!$D187,MAN_ADJ!$J:$J,MAIN!$S187)</f>
        <v>0</v>
      </c>
      <c r="P187" s="25">
        <f t="shared" si="47"/>
        <v>1E-3</v>
      </c>
      <c r="Q187" s="28">
        <f t="shared" si="37"/>
        <v>3.1928480204342275E-4</v>
      </c>
      <c r="R187" s="38">
        <f t="shared" si="48"/>
        <v>3.1310000000000002</v>
      </c>
      <c r="S187" s="17" t="s">
        <v>33</v>
      </c>
    </row>
    <row r="188" spans="1:19" x14ac:dyDescent="0.25">
      <c r="A188" s="17" t="s">
        <v>33</v>
      </c>
      <c r="B188" s="17" t="s">
        <v>93</v>
      </c>
      <c r="C188" s="17" t="s">
        <v>138</v>
      </c>
      <c r="D188" s="17" t="s">
        <v>124</v>
      </c>
      <c r="E188" s="24">
        <f>IF(U188="SC",SUMIFS(SC!F:F,SC!A:A,MAIN!D188,SC!B:B,MAIN!A188),SUMIFS(Allocations!$H:$H,Allocations!$A:$A,MAIN!$A188,Allocations!$B:$B,MAIN!$D188))</f>
        <v>0.33300000000000002</v>
      </c>
      <c r="F188" s="24">
        <f>IF(U188="SC",SUMIFS(SC!J:J,SC!A:A,MAIN!D188,SC!B:B,MAIN!A188),SUMIFS(Allocations!M:M,Allocations!A:A,MAIN!A188,Allocations!B:B,MAIN!D188))</f>
        <v>0</v>
      </c>
      <c r="G188" s="24">
        <f t="shared" si="46"/>
        <v>0.33300000000000002</v>
      </c>
      <c r="H188" s="24">
        <f>IFERROR(VLOOKUP(S188,Swaps_wk!$A$2:$AP$151,HLOOKUP(MAIN!D188,Swaps_wk!$B$2:$AP$151,150,FALSE),FALSE),0)</f>
        <v>0</v>
      </c>
      <c r="I188" s="24">
        <f>SUMIFS(PASTE_DQS_TRACKER!$D:$D,PASTE_DQS_TRACKER!$C:$C,MAIN!$A188,PASTE_DQS_TRACKER!$B:$B,MAIN!$D188)-SUMIFS(PASTE_DQS_TRACKER!$D:$D,PASTE_DQS_TRACKER!$C:$C,MAIN!A188,PASTE_DQS_TRACKER!$E:$E,MAIN!$D188)</f>
        <v>0</v>
      </c>
      <c r="J188" s="25">
        <f t="shared" si="49"/>
        <v>0.33300000000000002</v>
      </c>
      <c r="K188" s="24">
        <f>IFERROR(IF(V188="Flex",0,IF(D188=$D$30,VLOOKUP(A188,MMO_o10M_lease!$A$1:$F$51,5,FALSE),IF(D188=$D$26,VLOOKUP(D188,LANDINGS!$A$3:$BR$40,HLOOKUP(A188,LANDINGS!$B$1:$CF$42,42,FALSE),FALSE)-IFERROR(VLOOKUP(A188,MMO_o10M_lease!$A$1:$F$38,5,FALSE),0),VLOOKUP(D188,LANDINGS!$A$3:$CF$40,HLOOKUP(A188,LANDINGS!$B$1:$CF$42,42,FALSE),FALSE)))),0)</f>
        <v>0</v>
      </c>
      <c r="L188" s="24">
        <f>SUMIFS(PASTE_FLEX_TRACKER!$D:$D,PASTE_FLEX_TRACKER!$F:$F,MAIN!$A188,PASTE_FLEX_TRACKER!$B:$B,MAIN!$D188)-SUMIFS(PASTE_FLEX_TRACKER!$D:$D,PASTE_FLEX_TRACKER!$C:$C,MAIN!$A188,PASTE_FLEX_TRACKER!$B:$B,MAIN!$D188)</f>
        <v>0</v>
      </c>
      <c r="M188" s="24">
        <f>IFERROR(-VLOOKUP(D188,SQ!$A$19:$CC$52,HLOOKUP(MAIN!A188,SQ!$B$18:$CC$56,39,FALSE),FALSE),"n/a")</f>
        <v>0</v>
      </c>
      <c r="N188" s="46" t="s">
        <v>563</v>
      </c>
      <c r="O188" s="46">
        <f>SUMIFS(MAN_ADJ!$L:$L,MAN_ADJ!$K:$K,MAIN!$D188,MAN_ADJ!$J:$J,MAIN!$S188)</f>
        <v>0</v>
      </c>
      <c r="P188" s="25">
        <f t="shared" si="47"/>
        <v>0</v>
      </c>
      <c r="Q188" s="28">
        <f t="shared" si="37"/>
        <v>0</v>
      </c>
      <c r="R188" s="38">
        <f t="shared" si="48"/>
        <v>0.33300000000000002</v>
      </c>
      <c r="S188" s="17" t="s">
        <v>33</v>
      </c>
    </row>
    <row r="189" spans="1:19" x14ac:dyDescent="0.25">
      <c r="A189" s="17" t="s">
        <v>33</v>
      </c>
      <c r="B189" s="17" t="s">
        <v>93</v>
      </c>
      <c r="C189" s="17" t="s">
        <v>138</v>
      </c>
      <c r="D189" s="17" t="s">
        <v>125</v>
      </c>
      <c r="E189" s="24">
        <f>IF(U189="SC",SUMIFS(SC!F:F,SC!A:A,MAIN!D189,SC!B:B,MAIN!A189),SUMIFS(Allocations!$H:$H,Allocations!$A:$A,MAIN!$A189,Allocations!$B:$B,MAIN!$D189))</f>
        <v>1.6</v>
      </c>
      <c r="F189" s="24">
        <f>IF(U189="SC",SUMIFS(SC!J:J,SC!A:A,MAIN!D189,SC!B:B,MAIN!A189),SUMIFS(Allocations!M:M,Allocations!A:A,MAIN!A189,Allocations!B:B,MAIN!D189))</f>
        <v>0</v>
      </c>
      <c r="G189" s="24">
        <f t="shared" si="46"/>
        <v>1.6</v>
      </c>
      <c r="H189" s="24">
        <f>IFERROR(VLOOKUP(S189,Swaps_wk!$A$2:$AP$151,HLOOKUP(MAIN!D189,Swaps_wk!$B$2:$AP$151,150,FALSE),FALSE),0)</f>
        <v>0</v>
      </c>
      <c r="I189" s="24">
        <f>SUMIFS(PASTE_DQS_TRACKER!$D:$D,PASTE_DQS_TRACKER!$C:$C,MAIN!$A189,PASTE_DQS_TRACKER!$B:$B,MAIN!$D189)-SUMIFS(PASTE_DQS_TRACKER!$D:$D,PASTE_DQS_TRACKER!$C:$C,MAIN!A189,PASTE_DQS_TRACKER!$E:$E,MAIN!$D189)</f>
        <v>0</v>
      </c>
      <c r="J189" s="25">
        <f t="shared" si="49"/>
        <v>1.6</v>
      </c>
      <c r="K189" s="24">
        <f>IFERROR(IF(V189="Flex",0,IF(D189=$D$30,VLOOKUP(A189,MMO_o10M_lease!$A$1:$F$51,5,FALSE),IF(D189=$D$26,VLOOKUP(D189,LANDINGS!$A$3:$BR$40,HLOOKUP(A189,LANDINGS!$B$1:$CF$42,42,FALSE),FALSE)-IFERROR(VLOOKUP(A189,MMO_o10M_lease!$A$1:$F$38,5,FALSE),0),VLOOKUP(D189,LANDINGS!$A$3:$CF$40,HLOOKUP(A189,LANDINGS!$B$1:$CF$42,42,FALSE),FALSE)))),0)</f>
        <v>0.90300000000000002</v>
      </c>
      <c r="L189" s="24">
        <f>SUMIFS(PASTE_FLEX_TRACKER!$D:$D,PASTE_FLEX_TRACKER!$F:$F,MAIN!$A189,PASTE_FLEX_TRACKER!$B:$B,MAIN!$D189)-SUMIFS(PASTE_FLEX_TRACKER!$D:$D,PASTE_FLEX_TRACKER!$C:$C,MAIN!$A189,PASTE_FLEX_TRACKER!$B:$B,MAIN!$D189)</f>
        <v>0</v>
      </c>
      <c r="M189" s="24">
        <f>IFERROR(-VLOOKUP(D189,SQ!$A$19:$CC$52,HLOOKUP(MAIN!A189,SQ!$B$18:$CC$56,39,FALSE),FALSE),"n/a")</f>
        <v>0</v>
      </c>
      <c r="N189" s="46" t="s">
        <v>563</v>
      </c>
      <c r="O189" s="46">
        <f>SUMIFS(MAN_ADJ!$L:$L,MAN_ADJ!$K:$K,MAIN!$D189,MAN_ADJ!$J:$J,MAIN!$S189)</f>
        <v>0</v>
      </c>
      <c r="P189" s="25">
        <f t="shared" si="47"/>
        <v>0.90300000000000002</v>
      </c>
      <c r="Q189" s="28">
        <f t="shared" si="37"/>
        <v>0.56437499999999996</v>
      </c>
      <c r="R189" s="38">
        <f t="shared" si="48"/>
        <v>0.69700000000000006</v>
      </c>
      <c r="S189" s="17" t="s">
        <v>33</v>
      </c>
    </row>
    <row r="190" spans="1:19" x14ac:dyDescent="0.25">
      <c r="A190" s="17" t="s">
        <v>33</v>
      </c>
      <c r="B190" s="17" t="s">
        <v>93</v>
      </c>
      <c r="C190" s="17" t="s">
        <v>138</v>
      </c>
      <c r="D190" s="17" t="s">
        <v>126</v>
      </c>
      <c r="E190" s="24">
        <f>IF(U190="SC",SUMIFS(SC!F:F,SC!A:A,MAIN!D190,SC!B:B,MAIN!A190),SUMIFS(Allocations!$H:$H,Allocations!$A:$A,MAIN!$A190,Allocations!$B:$B,MAIN!$D190))</f>
        <v>3</v>
      </c>
      <c r="F190" s="24">
        <f>IF(U190="SC",SUMIFS(SC!J:J,SC!A:A,MAIN!D190,SC!B:B,MAIN!A190),SUMIFS(Allocations!M:M,Allocations!A:A,MAIN!A190,Allocations!B:B,MAIN!D190))</f>
        <v>0</v>
      </c>
      <c r="G190" s="24">
        <f t="shared" si="46"/>
        <v>3</v>
      </c>
      <c r="H190" s="24">
        <f>IFERROR(VLOOKUP(S190,Swaps_wk!$A$2:$AP$151,HLOOKUP(MAIN!D190,Swaps_wk!$B$2:$AP$151,150,FALSE),FALSE),0)</f>
        <v>0</v>
      </c>
      <c r="I190" s="24">
        <f>SUMIFS(PASTE_DQS_TRACKER!$D:$D,PASTE_DQS_TRACKER!$C:$C,MAIN!$A190,PASTE_DQS_TRACKER!$B:$B,MAIN!$D190)-SUMIFS(PASTE_DQS_TRACKER!$D:$D,PASTE_DQS_TRACKER!$C:$C,MAIN!A190,PASTE_DQS_TRACKER!$E:$E,MAIN!$D190)</f>
        <v>0</v>
      </c>
      <c r="J190" s="25">
        <f t="shared" si="49"/>
        <v>3</v>
      </c>
      <c r="K190" s="24">
        <f>IFERROR(IF(V190="Flex",0,IF(D190=$D$30,VLOOKUP(A190,MMO_o10M_lease!$A$1:$F$51,5,FALSE),IF(D190=$D$26,VLOOKUP(D190,LANDINGS!$A$3:$BR$40,HLOOKUP(A190,LANDINGS!$B$1:$CF$42,42,FALSE),FALSE)-IFERROR(VLOOKUP(A190,MMO_o10M_lease!$A$1:$F$38,5,FALSE),0),VLOOKUP(D190,LANDINGS!$A$3:$CF$40,HLOOKUP(A190,LANDINGS!$B$1:$CF$42,42,FALSE),FALSE)))),0)</f>
        <v>0</v>
      </c>
      <c r="L190" s="24">
        <f>SUMIFS(PASTE_FLEX_TRACKER!$D:$D,PASTE_FLEX_TRACKER!$F:$F,MAIN!$A190,PASTE_FLEX_TRACKER!$B:$B,MAIN!$D190)-SUMIFS(PASTE_FLEX_TRACKER!$D:$D,PASTE_FLEX_TRACKER!$C:$C,MAIN!$A190,PASTE_FLEX_TRACKER!$B:$B,MAIN!$D190)</f>
        <v>0</v>
      </c>
      <c r="M190" s="24">
        <f>IFERROR(-VLOOKUP(D190,SQ!$A$19:$CC$52,HLOOKUP(MAIN!A190,SQ!$B$18:$CC$56,39,FALSE),FALSE),"n/a")</f>
        <v>0</v>
      </c>
      <c r="N190" s="46" t="s">
        <v>563</v>
      </c>
      <c r="O190" s="46">
        <f>SUMIFS(MAN_ADJ!$L:$L,MAN_ADJ!$K:$K,MAIN!$D190,MAN_ADJ!$J:$J,MAIN!$S190)</f>
        <v>0</v>
      </c>
      <c r="P190" s="25">
        <f t="shared" si="47"/>
        <v>0</v>
      </c>
      <c r="Q190" s="28">
        <f t="shared" si="37"/>
        <v>0</v>
      </c>
      <c r="R190" s="38">
        <f t="shared" si="48"/>
        <v>3</v>
      </c>
      <c r="S190" s="17" t="s">
        <v>33</v>
      </c>
    </row>
    <row r="191" spans="1:19" x14ac:dyDescent="0.25">
      <c r="A191" s="17" t="s">
        <v>33</v>
      </c>
      <c r="B191" s="17" t="s">
        <v>93</v>
      </c>
      <c r="C191" s="17" t="s">
        <v>138</v>
      </c>
      <c r="D191" s="17" t="s">
        <v>127</v>
      </c>
      <c r="E191" s="24">
        <f>IF(U191="SC",SUMIFS(SC!F:F,SC!A:A,MAIN!D191,SC!B:B,MAIN!A191),SUMIFS(Allocations!$H:$H,Allocations!$A:$A,MAIN!$A191,Allocations!$B:$B,MAIN!$D191))</f>
        <v>0</v>
      </c>
      <c r="F191" s="24">
        <f>IF(U191="SC",SUMIFS(SC!J:J,SC!A:A,MAIN!D191,SC!B:B,MAIN!A191),SUMIFS(Allocations!M:M,Allocations!A:A,MAIN!A191,Allocations!B:B,MAIN!D191))</f>
        <v>0</v>
      </c>
      <c r="G191" s="24">
        <f t="shared" si="46"/>
        <v>0</v>
      </c>
      <c r="H191" s="24">
        <f>IFERROR(VLOOKUP(S191,Swaps_wk!$A$2:$AP$151,HLOOKUP(MAIN!D191,Swaps_wk!$B$2:$AP$151,150,FALSE),FALSE),0)</f>
        <v>0</v>
      </c>
      <c r="I191" s="24">
        <f>SUMIFS(PASTE_DQS_TRACKER!$D:$D,PASTE_DQS_TRACKER!$C:$C,MAIN!$A191,PASTE_DQS_TRACKER!$B:$B,MAIN!$D191)-SUMIFS(PASTE_DQS_TRACKER!$D:$D,PASTE_DQS_TRACKER!$C:$C,MAIN!A191,PASTE_DQS_TRACKER!$E:$E,MAIN!$D191)</f>
        <v>0</v>
      </c>
      <c r="J191" s="25">
        <f t="shared" si="49"/>
        <v>0</v>
      </c>
      <c r="K191" s="24">
        <f>IFERROR(IF(V191="Flex",0,IF(D191=$D$30,VLOOKUP(A191,MMO_o10M_lease!$A$1:$F$51,5,FALSE),IF(D191=$D$26,VLOOKUP(D191,LANDINGS!$A$3:$BR$40,HLOOKUP(A191,LANDINGS!$B$1:$CF$42,42,FALSE),FALSE)-IFERROR(VLOOKUP(A191,MMO_o10M_lease!$A$1:$F$38,5,FALSE),0),VLOOKUP(D191,LANDINGS!$A$3:$CF$40,HLOOKUP(A191,LANDINGS!$B$1:$CF$42,42,FALSE),FALSE)))),0)</f>
        <v>0</v>
      </c>
      <c r="L191" s="24">
        <f>SUMIFS(PASTE_FLEX_TRACKER!$D:$D,PASTE_FLEX_TRACKER!$F:$F,MAIN!$A191,PASTE_FLEX_TRACKER!$B:$B,MAIN!$D191)-SUMIFS(PASTE_FLEX_TRACKER!$D:$D,PASTE_FLEX_TRACKER!$C:$C,MAIN!$A191,PASTE_FLEX_TRACKER!$B:$B,MAIN!$D191)</f>
        <v>0</v>
      </c>
      <c r="M191" s="24">
        <f>IFERROR(-VLOOKUP(D191,SQ!$A$19:$CC$52,HLOOKUP(MAIN!A191,SQ!$B$18:$CC$56,39,FALSE),FALSE),"n/a")</f>
        <v>0</v>
      </c>
      <c r="N191" s="46" t="s">
        <v>563</v>
      </c>
      <c r="O191" s="46">
        <f>SUMIFS(MAN_ADJ!$L:$L,MAN_ADJ!$K:$K,MAIN!$D191,MAN_ADJ!$J:$J,MAIN!$S191)</f>
        <v>0</v>
      </c>
      <c r="P191" s="25">
        <f t="shared" si="47"/>
        <v>0</v>
      </c>
      <c r="Q191" s="28" t="str">
        <f t="shared" si="37"/>
        <v>n/a</v>
      </c>
      <c r="R191" s="38">
        <f t="shared" si="48"/>
        <v>0</v>
      </c>
      <c r="S191" s="17" t="s">
        <v>33</v>
      </c>
    </row>
    <row r="192" spans="1:19" x14ac:dyDescent="0.25">
      <c r="A192" s="17" t="s">
        <v>33</v>
      </c>
      <c r="B192" s="17" t="s">
        <v>93</v>
      </c>
      <c r="C192" s="17" t="s">
        <v>138</v>
      </c>
      <c r="D192" s="17" t="s">
        <v>184</v>
      </c>
      <c r="E192" s="24">
        <f>IF(U192="SC",SUMIFS(SC!F:F,SC!A:A,MAIN!D192,SC!B:B,MAIN!A192),SUMIFS(Allocations!$H:$H,Allocations!$A:$A,MAIN!$A192,Allocations!$B:$B,MAIN!$D192))</f>
        <v>0</v>
      </c>
      <c r="F192" s="24">
        <f>IF(U192="SC",SUMIFS(SC!J:J,SC!A:A,MAIN!D192,SC!B:B,MAIN!A192),SUMIFS(Allocations!M:M,Allocations!A:A,MAIN!A192,Allocations!B:B,MAIN!D192))</f>
        <v>0</v>
      </c>
      <c r="G192" s="24">
        <f t="shared" ref="G192:G193" si="50">E192+F192</f>
        <v>0</v>
      </c>
      <c r="H192" s="24">
        <f>IFERROR(VLOOKUP(S192,Swaps_wk!$A$2:$AP$151,HLOOKUP(MAIN!D192,Swaps_wk!$B$2:$AP$151,150,FALSE),FALSE),0)</f>
        <v>0</v>
      </c>
      <c r="I192" s="24">
        <f>SUMIFS(PASTE_DQS_TRACKER!$D:$D,PASTE_DQS_TRACKER!$C:$C,MAIN!$A192,PASTE_DQS_TRACKER!$B:$B,MAIN!$D192)-SUMIFS(PASTE_DQS_TRACKER!$D:$D,PASTE_DQS_TRACKER!$C:$C,MAIN!A192,PASTE_DQS_TRACKER!$E:$E,MAIN!$D192)</f>
        <v>0</v>
      </c>
      <c r="J192" s="25">
        <f t="shared" ref="J192:J193" si="51">G192+I192</f>
        <v>0</v>
      </c>
      <c r="K192" s="24">
        <f>IFERROR(IF(V192="Flex",0,IF(D192=$D$30,VLOOKUP(A192,MMO_o10M_lease!$A$1:$F$51,5,FALSE),IF(D192=$D$26,VLOOKUP(D192,LANDINGS!$A$3:$BR$40,HLOOKUP(A192,LANDINGS!$B$1:$CF$42,42,FALSE),FALSE)-IFERROR(VLOOKUP(A192,MMO_o10M_lease!$A$1:$F$38,5,FALSE),0),VLOOKUP(D192,LANDINGS!$A$3:$CF$40,HLOOKUP(A192,LANDINGS!$B$1:$CF$42,42,FALSE),FALSE)))),0)</f>
        <v>0</v>
      </c>
      <c r="L192" s="24">
        <f>SUMIFS(PASTE_FLEX_TRACKER!$D:$D,PASTE_FLEX_TRACKER!$F:$F,MAIN!$A192,PASTE_FLEX_TRACKER!$B:$B,MAIN!$D192)-SUMIFS(PASTE_FLEX_TRACKER!$D:$D,PASTE_FLEX_TRACKER!$C:$C,MAIN!$A192,PASTE_FLEX_TRACKER!$B:$B,MAIN!$D192)</f>
        <v>0</v>
      </c>
      <c r="M192" s="24" t="str">
        <f>IFERROR(-VLOOKUP(D192,SQ!$A$19:$CC$52,HLOOKUP(MAIN!A192,SQ!$B$18:$CC$56,39,FALSE),FALSE),"n/a")</f>
        <v>n/a</v>
      </c>
      <c r="N192" s="46" t="s">
        <v>563</v>
      </c>
      <c r="O192" s="46">
        <f>SUMIFS(MAN_ADJ!$L:$L,MAN_ADJ!$K:$K,MAIN!$D192,MAN_ADJ!$J:$J,MAIN!$S192)</f>
        <v>0</v>
      </c>
      <c r="P192" s="25">
        <f t="shared" si="47"/>
        <v>0</v>
      </c>
      <c r="Q192" s="28" t="str">
        <f t="shared" ref="Q192:Q193" si="52">IFERROR(P192/J192,"n/a")</f>
        <v>n/a</v>
      </c>
      <c r="R192" s="38">
        <f t="shared" ref="R192:R193" si="53">J192-P192</f>
        <v>0</v>
      </c>
      <c r="S192" s="17" t="s">
        <v>33</v>
      </c>
    </row>
    <row r="193" spans="1:19" x14ac:dyDescent="0.25">
      <c r="A193" s="17" t="s">
        <v>33</v>
      </c>
      <c r="B193" s="17" t="s">
        <v>93</v>
      </c>
      <c r="C193" s="17" t="s">
        <v>138</v>
      </c>
      <c r="D193" s="17" t="s">
        <v>128</v>
      </c>
      <c r="E193" s="24">
        <f>IF(U193="SC",SUMIFS(SC!F:F,SC!A:A,MAIN!D193,SC!B:B,MAIN!A193),SUMIFS(Allocations!$H:$H,Allocations!$A:$A,MAIN!$A193,Allocations!$B:$B,MAIN!$D193))</f>
        <v>0</v>
      </c>
      <c r="F193" s="24">
        <f>IF(U193="SC",SUMIFS(SC!J:J,SC!A:A,MAIN!D193,SC!B:B,MAIN!A193),SUMIFS(Allocations!M:M,Allocations!A:A,MAIN!A193,Allocations!B:B,MAIN!D193))</f>
        <v>0</v>
      </c>
      <c r="G193" s="24">
        <f t="shared" si="50"/>
        <v>0</v>
      </c>
      <c r="H193" s="24">
        <f>IFERROR(VLOOKUP(S193,Swaps_wk!$A$2:$AP$151,HLOOKUP(MAIN!D193,Swaps_wk!$B$2:$AP$151,150,FALSE),FALSE),0)</f>
        <v>0</v>
      </c>
      <c r="I193" s="24">
        <f>SUMIFS(PASTE_DQS_TRACKER!$D:$D,PASTE_DQS_TRACKER!$C:$C,MAIN!$A193,PASTE_DQS_TRACKER!$B:$B,MAIN!$D193)-SUMIFS(PASTE_DQS_TRACKER!$D:$D,PASTE_DQS_TRACKER!$C:$C,MAIN!A193,PASTE_DQS_TRACKER!$E:$E,MAIN!$D193)</f>
        <v>0</v>
      </c>
      <c r="J193" s="25">
        <f t="shared" si="51"/>
        <v>0</v>
      </c>
      <c r="K193" s="24">
        <f>IFERROR(IF(V193="Flex",0,IF(D193=$D$30,VLOOKUP(A193,MMO_o10M_lease!$A$1:$F$51,5,FALSE),IF(D193=$D$26,VLOOKUP(D193,LANDINGS!$A$3:$BR$40,HLOOKUP(A193,LANDINGS!$B$1:$CF$42,42,FALSE),FALSE)-IFERROR(VLOOKUP(A193,MMO_o10M_lease!$A$1:$F$38,5,FALSE),0),VLOOKUP(D193,LANDINGS!$A$3:$CF$40,HLOOKUP(A193,LANDINGS!$B$1:$CF$42,42,FALSE),FALSE)))),0)</f>
        <v>0</v>
      </c>
      <c r="L193" s="24">
        <f>SUMIFS(PASTE_FLEX_TRACKER!$D:$D,PASTE_FLEX_TRACKER!$F:$F,MAIN!$A193,PASTE_FLEX_TRACKER!$B:$B,MAIN!$D193)-SUMIFS(PASTE_FLEX_TRACKER!$D:$D,PASTE_FLEX_TRACKER!$C:$C,MAIN!$A193,PASTE_FLEX_TRACKER!$B:$B,MAIN!$D193)</f>
        <v>0</v>
      </c>
      <c r="M193" s="24" t="str">
        <f>IFERROR(-VLOOKUP(D193,SQ!$A$19:$CC$52,HLOOKUP(MAIN!A193,SQ!$B$18:$CC$56,39,FALSE),FALSE),"n/a")</f>
        <v>n/a</v>
      </c>
      <c r="N193" s="46" t="s">
        <v>563</v>
      </c>
      <c r="O193" s="46">
        <f>SUMIFS(MAN_ADJ!$L:$L,MAN_ADJ!$K:$K,MAIN!$D193,MAN_ADJ!$J:$J,MAIN!$S193)</f>
        <v>0</v>
      </c>
      <c r="P193" s="25">
        <f t="shared" si="47"/>
        <v>0</v>
      </c>
      <c r="Q193" s="28" t="str">
        <f t="shared" si="52"/>
        <v>n/a</v>
      </c>
      <c r="R193" s="38">
        <f t="shared" si="53"/>
        <v>0</v>
      </c>
      <c r="S193" s="17" t="s">
        <v>33</v>
      </c>
    </row>
    <row r="194" spans="1:19" x14ac:dyDescent="0.25">
      <c r="A194" s="17" t="s">
        <v>33</v>
      </c>
      <c r="B194" s="17" t="s">
        <v>93</v>
      </c>
      <c r="C194" s="17" t="s">
        <v>138</v>
      </c>
      <c r="D194" s="17" t="s">
        <v>129</v>
      </c>
      <c r="E194" s="24">
        <f>IF(U194="SC",SUMIFS(SC!F:F,SC!A:A,MAIN!D194,SC!B:B,MAIN!A194),SUMIFS(Allocations!$H:$H,Allocations!$A:$A,MAIN!$A194,Allocations!$B:$B,MAIN!$D194))</f>
        <v>34.5</v>
      </c>
      <c r="F194" s="24">
        <f>IF(U194="SC",SUMIFS(SC!J:J,SC!A:A,MAIN!D194,SC!B:B,MAIN!A194),SUMIFS(Allocations!M:M,Allocations!A:A,MAIN!A194,Allocations!B:B,MAIN!D194))</f>
        <v>0</v>
      </c>
      <c r="G194" s="24">
        <f t="shared" si="46"/>
        <v>34.5</v>
      </c>
      <c r="H194" s="24">
        <f>IFERROR(VLOOKUP(S194,Swaps_wk!$A$2:$AP$151,HLOOKUP(MAIN!D194,Swaps_wk!$B$2:$AP$151,150,FALSE),FALSE),0)</f>
        <v>0</v>
      </c>
      <c r="I194" s="24">
        <f>SUMIFS(PASTE_DQS_TRACKER!$D:$D,PASTE_DQS_TRACKER!$C:$C,MAIN!$A194,PASTE_DQS_TRACKER!$B:$B,MAIN!$D194)-SUMIFS(PASTE_DQS_TRACKER!$D:$D,PASTE_DQS_TRACKER!$C:$C,MAIN!A194,PASTE_DQS_TRACKER!$E:$E,MAIN!$D194)</f>
        <v>-35.300000000000004</v>
      </c>
      <c r="J194" s="25">
        <f t="shared" si="49"/>
        <v>-0.80000000000000426</v>
      </c>
      <c r="K194" s="24">
        <f>IFERROR(IF(V194="Flex",0,IF(D194=$D$30,VLOOKUP(A194,MMO_o10M_lease!$A$1:$F$51,5,FALSE),IF(D194=$D$26,VLOOKUP(D194,LANDINGS!$A$3:$BR$40,HLOOKUP(A194,LANDINGS!$B$1:$CF$42,42,FALSE),FALSE)-IFERROR(VLOOKUP(A194,MMO_o10M_lease!$A$1:$F$38,5,FALSE),0),VLOOKUP(D194,LANDINGS!$A$3:$CF$40,HLOOKUP(A194,LANDINGS!$B$1:$CF$42,42,FALSE),FALSE)))),0)</f>
        <v>0</v>
      </c>
      <c r="L194" s="24">
        <f>SUMIFS(PASTE_FLEX_TRACKER!$D:$D,PASTE_FLEX_TRACKER!$F:$F,MAIN!$A194,PASTE_FLEX_TRACKER!$B:$B,MAIN!$D194)-SUMIFS(PASTE_FLEX_TRACKER!$D:$D,PASTE_FLEX_TRACKER!$C:$C,MAIN!$A194,PASTE_FLEX_TRACKER!$B:$B,MAIN!$D194)</f>
        <v>0</v>
      </c>
      <c r="M194" s="24" t="str">
        <f>IFERROR(-VLOOKUP(D194,SQ!$A$19:$CC$52,HLOOKUP(MAIN!A194,SQ!$B$18:$CC$56,39,FALSE),FALSE),"n/a")</f>
        <v>n/a</v>
      </c>
      <c r="N194" s="46" t="s">
        <v>563</v>
      </c>
      <c r="O194" s="46">
        <f>SUMIFS(MAN_ADJ!$L:$L,MAN_ADJ!$K:$K,MAIN!$D194,MAN_ADJ!$J:$J,MAIN!$S194)</f>
        <v>0</v>
      </c>
      <c r="P194" s="25">
        <f t="shared" si="47"/>
        <v>0</v>
      </c>
      <c r="Q194" s="28">
        <f t="shared" si="37"/>
        <v>0</v>
      </c>
      <c r="R194" s="38">
        <f t="shared" si="48"/>
        <v>-0.80000000000000426</v>
      </c>
      <c r="S194" s="17" t="s">
        <v>33</v>
      </c>
    </row>
    <row r="195" spans="1:19" x14ac:dyDescent="0.25">
      <c r="A195" s="17" t="s">
        <v>33</v>
      </c>
      <c r="B195" s="17" t="s">
        <v>93</v>
      </c>
      <c r="C195" s="17" t="s">
        <v>138</v>
      </c>
      <c r="D195" s="17" t="s">
        <v>155</v>
      </c>
      <c r="E195" s="24">
        <f>IF(U195="SC",SUMIFS(SC!F:F,SC!A:A,MAIN!D195,SC!B:B,MAIN!A195),SUMIFS(Allocations!$H:$H,Allocations!$A:$A,MAIN!$A195,Allocations!$B:$B,MAIN!$D195))</f>
        <v>0</v>
      </c>
      <c r="F195" s="24">
        <f>IF(U195="SC",SUMIFS(SC!J:J,SC!A:A,MAIN!D195,SC!B:B,MAIN!A195),SUMIFS(Allocations!M:M,Allocations!A:A,MAIN!A195,Allocations!B:B,MAIN!D195))</f>
        <v>0</v>
      </c>
      <c r="G195" s="24">
        <f t="shared" ref="G195" si="54">E195+F195</f>
        <v>0</v>
      </c>
      <c r="H195" s="24">
        <f>IFERROR(VLOOKUP(S195,Swaps_wk!$A$2:$AP$151,HLOOKUP(MAIN!D195,Swaps_wk!$B$2:$AP$151,150,FALSE),FALSE),0)</f>
        <v>0</v>
      </c>
      <c r="I195" s="24">
        <f>SUMIFS(PASTE_DQS_TRACKER!$D:$D,PASTE_DQS_TRACKER!$C:$C,MAIN!$A195,PASTE_DQS_TRACKER!$B:$B,MAIN!$D195)-SUMIFS(PASTE_DQS_TRACKER!$D:$D,PASTE_DQS_TRACKER!$C:$C,MAIN!A195,PASTE_DQS_TRACKER!$E:$E,MAIN!$D195)</f>
        <v>0</v>
      </c>
      <c r="J195" s="25">
        <f t="shared" ref="J195" si="55">G195+I195</f>
        <v>0</v>
      </c>
      <c r="K195" s="24">
        <f>IFERROR(IF(V195="Flex",0,IF(D195=$D$30,VLOOKUP(A195,MMO_o10M_lease!$A$1:$F$51,5,FALSE),IF(D195=$D$26,VLOOKUP(D195,LANDINGS!$A$3:$BR$40,HLOOKUP(A195,LANDINGS!$B$1:$CF$42,42,FALSE),FALSE)-IFERROR(VLOOKUP(A195,MMO_o10M_lease!$A$1:$F$38,5,FALSE),0),VLOOKUP(D195,LANDINGS!$A$3:$CF$40,HLOOKUP(A195,LANDINGS!$B$1:$CF$42,42,FALSE),FALSE)))),0)</f>
        <v>0</v>
      </c>
      <c r="L195" s="24">
        <f>SUMIFS(PASTE_FLEX_TRACKER!$D:$D,PASTE_FLEX_TRACKER!$F:$F,MAIN!$A195,PASTE_FLEX_TRACKER!$B:$B,MAIN!$D195)-SUMIFS(PASTE_FLEX_TRACKER!$D:$D,PASTE_FLEX_TRACKER!$C:$C,MAIN!$A195,PASTE_FLEX_TRACKER!$B:$B,MAIN!$D195)</f>
        <v>0</v>
      </c>
      <c r="M195" s="24" t="str">
        <f>IFERROR(-VLOOKUP(D195,SQ!$A$19:$CC$52,HLOOKUP(MAIN!A195,SQ!$B$18:$CC$56,39,FALSE),FALSE),"n/a")</f>
        <v>n/a</v>
      </c>
      <c r="N195" s="46" t="s">
        <v>563</v>
      </c>
      <c r="O195" s="46">
        <f>SUMIFS(MAN_ADJ!$L:$L,MAN_ADJ!$K:$K,MAIN!$D195,MAN_ADJ!$J:$J,MAIN!$S195)</f>
        <v>0</v>
      </c>
      <c r="P195" s="25">
        <f t="shared" si="47"/>
        <v>0</v>
      </c>
      <c r="Q195" s="28" t="str">
        <f t="shared" ref="Q195" si="56">IFERROR(P195/J195,"n/a")</f>
        <v>n/a</v>
      </c>
      <c r="R195" s="38">
        <f t="shared" ref="R195" si="57">J195-P195</f>
        <v>0</v>
      </c>
      <c r="S195" s="17" t="s">
        <v>33</v>
      </c>
    </row>
    <row r="196" spans="1:19" x14ac:dyDescent="0.25">
      <c r="A196" s="17" t="s">
        <v>33</v>
      </c>
      <c r="B196" s="17" t="s">
        <v>93</v>
      </c>
      <c r="C196" s="17" t="s">
        <v>138</v>
      </c>
      <c r="D196" s="17" t="s">
        <v>130</v>
      </c>
      <c r="E196" s="24">
        <f>IF(U196="SC",SUMIFS(SC!F:F,SC!A:A,MAIN!D196,SC!B:B,MAIN!A196),SUMIFS(Allocations!$H:$H,Allocations!$A:$A,MAIN!$A196,Allocations!$B:$B,MAIN!$D196))</f>
        <v>0</v>
      </c>
      <c r="F196" s="24">
        <f>IF(U196="SC",SUMIFS(SC!J:J,SC!A:A,MAIN!D196,SC!B:B,MAIN!A196),SUMIFS(Allocations!M:M,Allocations!A:A,MAIN!A196,Allocations!B:B,MAIN!D196))</f>
        <v>0</v>
      </c>
      <c r="G196" s="24">
        <f t="shared" si="46"/>
        <v>0</v>
      </c>
      <c r="H196" s="24">
        <f>IFERROR(VLOOKUP(S196,Swaps_wk!$A$2:$AP$151,HLOOKUP(MAIN!D196,Swaps_wk!$B$2:$AP$151,150,FALSE),FALSE),0)</f>
        <v>0</v>
      </c>
      <c r="I196" s="24">
        <f>SUMIFS(PASTE_DQS_TRACKER!$D:$D,PASTE_DQS_TRACKER!$C:$C,MAIN!$A196,PASTE_DQS_TRACKER!$B:$B,MAIN!$D196)-SUMIFS(PASTE_DQS_TRACKER!$D:$D,PASTE_DQS_TRACKER!$C:$C,MAIN!A196,PASTE_DQS_TRACKER!$E:$E,MAIN!$D196)</f>
        <v>0</v>
      </c>
      <c r="J196" s="25">
        <f t="shared" si="49"/>
        <v>0</v>
      </c>
      <c r="K196" s="24">
        <f>IFERROR(IF(V196="Flex",0,IF(D196=$D$30,VLOOKUP(A196,MMO_o10M_lease!$A$1:$F$51,5,FALSE),IF(D196=$D$26,VLOOKUP(D196,LANDINGS!$A$3:$BR$40,HLOOKUP(A196,LANDINGS!$B$1:$CF$42,42,FALSE),FALSE)-IFERROR(VLOOKUP(A196,MMO_o10M_lease!$A$1:$F$38,5,FALSE),0),VLOOKUP(D196,LANDINGS!$A$3:$CF$40,HLOOKUP(A196,LANDINGS!$B$1:$CF$42,42,FALSE),FALSE)))),0)</f>
        <v>0</v>
      </c>
      <c r="L196" s="24">
        <f>SUMIFS(PASTE_FLEX_TRACKER!$D:$D,PASTE_FLEX_TRACKER!$F:$F,MAIN!$A196,PASTE_FLEX_TRACKER!$B:$B,MAIN!$D196)-SUMIFS(PASTE_FLEX_TRACKER!$D:$D,PASTE_FLEX_TRACKER!$C:$C,MAIN!$A196,PASTE_FLEX_TRACKER!$B:$B,MAIN!$D196)</f>
        <v>0</v>
      </c>
      <c r="M196" s="24" t="str">
        <f>IFERROR(-VLOOKUP(D196,SQ!$A$19:$CC$52,HLOOKUP(MAIN!A196,SQ!$B$18:$CC$56,39,FALSE),FALSE),"n/a")</f>
        <v>n/a</v>
      </c>
      <c r="N196" s="46" t="s">
        <v>563</v>
      </c>
      <c r="O196" s="46">
        <f>SUMIFS(MAN_ADJ!$L:$L,MAN_ADJ!$K:$K,MAIN!$D196,MAN_ADJ!$J:$J,MAIN!$S196)</f>
        <v>0</v>
      </c>
      <c r="P196" s="25">
        <f t="shared" si="47"/>
        <v>0</v>
      </c>
      <c r="Q196" s="28" t="str">
        <f t="shared" si="37"/>
        <v>n/a</v>
      </c>
      <c r="R196" s="38">
        <f t="shared" si="48"/>
        <v>0</v>
      </c>
      <c r="S196" s="17" t="s">
        <v>33</v>
      </c>
    </row>
    <row r="197" spans="1:19" x14ac:dyDescent="0.25">
      <c r="A197" s="26" t="s">
        <v>33</v>
      </c>
      <c r="B197" s="26" t="s">
        <v>93</v>
      </c>
      <c r="C197" s="26" t="s">
        <v>138</v>
      </c>
      <c r="D197" s="26" t="s">
        <v>131</v>
      </c>
      <c r="E197" s="27">
        <f>SUM(E159:E196)</f>
        <v>4941.0389999999998</v>
      </c>
      <c r="F197" s="27">
        <f>SUM(F159:F196)</f>
        <v>264.101</v>
      </c>
      <c r="G197" s="27">
        <f>SUM(G159:G196)</f>
        <v>5205.1400000000003</v>
      </c>
      <c r="H197" s="27">
        <f>IFERROR(VLOOKUP(S197,Swaps_wk!$A$2:$AP$151,HLOOKUP(MAIN!D197,Swaps_wk!$B$2:$AP$151,150,FALSE),FALSE),0)</f>
        <v>0</v>
      </c>
      <c r="I197" s="27">
        <f>SUM(I159:I196)</f>
        <v>263.00000000000006</v>
      </c>
      <c r="J197" s="25">
        <f>SUM(J159:J196)</f>
        <v>5468.1400000000012</v>
      </c>
      <c r="K197" s="27">
        <f>SUM(K159:K196)</f>
        <v>2675.1259999999997</v>
      </c>
      <c r="L197" s="27">
        <f>SUM(L159:L196)</f>
        <v>0</v>
      </c>
      <c r="M197" s="27">
        <f>SUM(M159:M196)</f>
        <v>-15</v>
      </c>
      <c r="N197" s="46" t="s">
        <v>563</v>
      </c>
      <c r="O197" s="27">
        <f>SUM(O159:O196)</f>
        <v>0</v>
      </c>
      <c r="P197" s="25">
        <f>SUM(P159:P196)</f>
        <v>2660.1259999999997</v>
      </c>
      <c r="Q197" s="28">
        <f t="shared" si="37"/>
        <v>0.48647730306831921</v>
      </c>
      <c r="R197" s="38">
        <f t="shared" si="48"/>
        <v>2808.0140000000015</v>
      </c>
      <c r="S197" s="17" t="s">
        <v>33</v>
      </c>
    </row>
    <row r="198" spans="1:19" x14ac:dyDescent="0.25">
      <c r="A198" s="17" t="s">
        <v>140</v>
      </c>
      <c r="B198" s="17" t="s">
        <v>93</v>
      </c>
      <c r="C198" s="17" t="s">
        <v>141</v>
      </c>
      <c r="D198" s="17" t="s">
        <v>95</v>
      </c>
      <c r="E198" s="24">
        <f>IF(U198="SC",SUMIFS(SC!F:F,SC!A:A,MAIN!D198,SC!B:B,MAIN!A198),SUMIFS(Allocations!$H:$H,Allocations!$A:$A,MAIN!$A198,Allocations!$B:$B,MAIN!$D198))</f>
        <v>27.006</v>
      </c>
      <c r="F198" s="24">
        <f>IF(U198="SC",SUMIFS(SC!J:J,SC!A:A,MAIN!D198,SC!B:B,MAIN!A198),SUMIFS(Allocations!M:M,Allocations!A:A,MAIN!A198,Allocations!B:B,MAIN!D198))</f>
        <v>0</v>
      </c>
      <c r="G198" s="24">
        <f t="shared" ref="G198:G235" si="58">E198+F198</f>
        <v>27.006</v>
      </c>
      <c r="H198" s="24">
        <f>IFERROR(VLOOKUP(S198,Swaps_wk!$A$2:$AP$151,HLOOKUP(MAIN!D198,Swaps_wk!$B$2:$AP$151,150,FALSE),FALSE),0)</f>
        <v>0</v>
      </c>
      <c r="I198" s="24">
        <f>SUMIFS(PASTE_DQS_TRACKER!$D:$D,PASTE_DQS_TRACKER!$C:$C,MAIN!$A198,PASTE_DQS_TRACKER!$B:$B,MAIN!$D198)-SUMIFS(PASTE_DQS_TRACKER!$D:$D,PASTE_DQS_TRACKER!$C:$C,MAIN!A198,PASTE_DQS_TRACKER!$E:$E,MAIN!$D198)</f>
        <v>0</v>
      </c>
      <c r="J198" s="25">
        <f t="shared" ref="J198:J235" si="59">G198+I198</f>
        <v>27.006</v>
      </c>
      <c r="K198" s="24">
        <f>IFERROR(IF(V198="Flex",0,IF(D198=$D$30,VLOOKUP(A198,MMO_o10M_lease!$A$1:$F$51,5,FALSE),IF(D198=$D$26,VLOOKUP(D198,LANDINGS!$A$3:$BR$40,HLOOKUP(A198,LANDINGS!$B$1:$CF$42,42,FALSE),FALSE)-IFERROR(VLOOKUP(A198,MMO_o10M_lease!$A$1:$F$38,5,FALSE),0),VLOOKUP(D198,LANDINGS!$A$3:$CF$40,HLOOKUP(A198,LANDINGS!$B$1:$CF$42,42,FALSE),FALSE)))),0)</f>
        <v>0</v>
      </c>
      <c r="L198" s="24">
        <f>SUMIFS(PASTE_FLEX_TRACKER!$D:$D,PASTE_FLEX_TRACKER!$F:$F,MAIN!$A198,PASTE_FLEX_TRACKER!$B:$B,MAIN!$D198)-SUMIFS(PASTE_FLEX_TRACKER!$D:$D,PASTE_FLEX_TRACKER!$C:$C,MAIN!$A198,PASTE_FLEX_TRACKER!$B:$B,MAIN!$D198)</f>
        <v>0</v>
      </c>
      <c r="M198" s="24">
        <f>IFERROR(-VLOOKUP(D198,SQ!$A$19:$CC$52,HLOOKUP(MAIN!A198,SQ!$B$18:$CC$56,39,FALSE),FALSE),"n/a")</f>
        <v>0</v>
      </c>
      <c r="N198" s="46" t="s">
        <v>563</v>
      </c>
      <c r="O198" s="46">
        <f>SUMIFS(MAN_ADJ!$L:$L,MAN_ADJ!$K:$K,MAIN!$D198,MAN_ADJ!$J:$J,MAIN!$S198)</f>
        <v>0</v>
      </c>
      <c r="P198" s="25">
        <f t="shared" ref="P198:P235" si="60">SUM(K198:O198)</f>
        <v>0</v>
      </c>
      <c r="Q198" s="28">
        <f t="shared" si="37"/>
        <v>0</v>
      </c>
      <c r="R198" s="38">
        <f t="shared" si="48"/>
        <v>27.006</v>
      </c>
      <c r="S198" s="17" t="s">
        <v>140</v>
      </c>
    </row>
    <row r="199" spans="1:19" x14ac:dyDescent="0.25">
      <c r="A199" s="17" t="s">
        <v>140</v>
      </c>
      <c r="B199" s="17" t="s">
        <v>93</v>
      </c>
      <c r="C199" s="17" t="s">
        <v>141</v>
      </c>
      <c r="D199" s="17" t="s">
        <v>96</v>
      </c>
      <c r="E199" s="24">
        <f>IF(U199="SC",SUMIFS(SC!F:F,SC!A:A,MAIN!D199,SC!B:B,MAIN!A199),SUMIFS(Allocations!$H:$H,Allocations!$A:$A,MAIN!$A199,Allocations!$B:$B,MAIN!$D199))</f>
        <v>2.89</v>
      </c>
      <c r="F199" s="24">
        <f>IF(U199="SC",SUMIFS(SC!J:J,SC!A:A,MAIN!D199,SC!B:B,MAIN!A199),SUMIFS(Allocations!M:M,Allocations!A:A,MAIN!A199,Allocations!B:B,MAIN!D199))</f>
        <v>0</v>
      </c>
      <c r="G199" s="24">
        <f t="shared" si="58"/>
        <v>2.89</v>
      </c>
      <c r="H199" s="24">
        <f>IFERROR(VLOOKUP(S199,Swaps_wk!$A$2:$AP$151,HLOOKUP(MAIN!D199,Swaps_wk!$B$2:$AP$151,150,FALSE),FALSE),0)</f>
        <v>0</v>
      </c>
      <c r="I199" s="24">
        <f>SUMIFS(PASTE_DQS_TRACKER!$D:$D,PASTE_DQS_TRACKER!$C:$C,MAIN!$A199,PASTE_DQS_TRACKER!$B:$B,MAIN!$D199)-SUMIFS(PASTE_DQS_TRACKER!$D:$D,PASTE_DQS_TRACKER!$C:$C,MAIN!A199,PASTE_DQS_TRACKER!$E:$E,MAIN!$D199)</f>
        <v>0</v>
      </c>
      <c r="J199" s="25">
        <f t="shared" si="59"/>
        <v>2.89</v>
      </c>
      <c r="K199" s="24">
        <f>IFERROR(IF(V199="Flex",0,IF(D199=$D$30,VLOOKUP(A199,MMO_o10M_lease!$A$1:$F$51,5,FALSE),IF(D199=$D$26,VLOOKUP(D199,LANDINGS!$A$3:$BR$40,HLOOKUP(A199,LANDINGS!$B$1:$CF$42,42,FALSE),FALSE)-IFERROR(VLOOKUP(A199,MMO_o10M_lease!$A$1:$F$38,5,FALSE),0),VLOOKUP(D199,LANDINGS!$A$3:$CF$40,HLOOKUP(A199,LANDINGS!$B$1:$CF$42,42,FALSE),FALSE)))),0)</f>
        <v>0</v>
      </c>
      <c r="L199" s="24">
        <f>SUMIFS(PASTE_FLEX_TRACKER!$D:$D,PASTE_FLEX_TRACKER!$F:$F,MAIN!$A199,PASTE_FLEX_TRACKER!$B:$B,MAIN!$D199)-SUMIFS(PASTE_FLEX_TRACKER!$D:$D,PASTE_FLEX_TRACKER!$C:$C,MAIN!$A199,PASTE_FLEX_TRACKER!$B:$B,MAIN!$D199)</f>
        <v>0</v>
      </c>
      <c r="M199" s="24">
        <f>IFERROR(-VLOOKUP(D199,SQ!$A$19:$CC$52,HLOOKUP(MAIN!A199,SQ!$B$18:$CC$56,39,FALSE),FALSE),"n/a")</f>
        <v>0</v>
      </c>
      <c r="N199" s="46" t="s">
        <v>563</v>
      </c>
      <c r="O199" s="46">
        <f>SUMIFS(MAN_ADJ!$L:$L,MAN_ADJ!$K:$K,MAIN!$D199,MAN_ADJ!$J:$J,MAIN!$S199)</f>
        <v>0</v>
      </c>
      <c r="P199" s="25">
        <f t="shared" si="60"/>
        <v>0</v>
      </c>
      <c r="Q199" s="28">
        <f t="shared" si="37"/>
        <v>0</v>
      </c>
      <c r="R199" s="38">
        <f t="shared" si="48"/>
        <v>2.89</v>
      </c>
      <c r="S199" s="17" t="s">
        <v>140</v>
      </c>
    </row>
    <row r="200" spans="1:19" x14ac:dyDescent="0.25">
      <c r="A200" s="17" t="s">
        <v>140</v>
      </c>
      <c r="B200" s="17" t="s">
        <v>93</v>
      </c>
      <c r="C200" s="17" t="s">
        <v>141</v>
      </c>
      <c r="D200" s="17" t="s">
        <v>97</v>
      </c>
      <c r="E200" s="24">
        <f>IF(U200="SC",SUMIFS(SC!F:F,SC!A:A,MAIN!D200,SC!B:B,MAIN!A200),SUMIFS(Allocations!$H:$H,Allocations!$A:$A,MAIN!$A200,Allocations!$B:$B,MAIN!$D200))</f>
        <v>0</v>
      </c>
      <c r="F200" s="24">
        <f>IF(U200="SC",SUMIFS(SC!J:J,SC!A:A,MAIN!D200,SC!B:B,MAIN!A200),SUMIFS(Allocations!M:M,Allocations!A:A,MAIN!A200,Allocations!B:B,MAIN!D200))</f>
        <v>0</v>
      </c>
      <c r="G200" s="24">
        <f t="shared" si="58"/>
        <v>0</v>
      </c>
      <c r="H200" s="24">
        <f>IFERROR(VLOOKUP(S200,Swaps_wk!$A$2:$AP$151,HLOOKUP(MAIN!D200,Swaps_wk!$B$2:$AP$151,150,FALSE),FALSE),0)</f>
        <v>0</v>
      </c>
      <c r="I200" s="24">
        <f>SUMIFS(PASTE_DQS_TRACKER!$D:$D,PASTE_DQS_TRACKER!$C:$C,MAIN!$A200,PASTE_DQS_TRACKER!$B:$B,MAIN!$D200)-SUMIFS(PASTE_DQS_TRACKER!$D:$D,PASTE_DQS_TRACKER!$C:$C,MAIN!A200,PASTE_DQS_TRACKER!$E:$E,MAIN!$D200)</f>
        <v>0</v>
      </c>
      <c r="J200" s="25">
        <f t="shared" si="59"/>
        <v>0</v>
      </c>
      <c r="K200" s="24">
        <f>IFERROR(IF(V200="Flex",0,IF(D200=$D$30,VLOOKUP(A200,MMO_o10M_lease!$A$1:$F$51,5,FALSE),IF(D200=$D$26,VLOOKUP(D200,LANDINGS!$A$3:$BR$40,HLOOKUP(A200,LANDINGS!$B$1:$CF$42,42,FALSE),FALSE)-IFERROR(VLOOKUP(A200,MMO_o10M_lease!$A$1:$F$38,5,FALSE),0),VLOOKUP(D200,LANDINGS!$A$3:$CF$40,HLOOKUP(A200,LANDINGS!$B$1:$CF$42,42,FALSE),FALSE)))),0)</f>
        <v>0</v>
      </c>
      <c r="L200" s="24">
        <f>SUMIFS(PASTE_FLEX_TRACKER!$D:$D,PASTE_FLEX_TRACKER!$F:$F,MAIN!$A200,PASTE_FLEX_TRACKER!$B:$B,MAIN!$D200)-SUMIFS(PASTE_FLEX_TRACKER!$D:$D,PASTE_FLEX_TRACKER!$C:$C,MAIN!$A200,PASTE_FLEX_TRACKER!$B:$B,MAIN!$D200)</f>
        <v>0</v>
      </c>
      <c r="M200" s="24">
        <f>IFERROR(-VLOOKUP(D200,SQ!$A$19:$CC$52,HLOOKUP(MAIN!A200,SQ!$B$18:$CC$56,39,FALSE),FALSE),"n/a")</f>
        <v>0</v>
      </c>
      <c r="N200" s="46" t="s">
        <v>563</v>
      </c>
      <c r="O200" s="46">
        <f>SUMIFS(MAN_ADJ!$L:$L,MAN_ADJ!$K:$K,MAIN!$D200,MAN_ADJ!$J:$J,MAIN!$S200)</f>
        <v>0</v>
      </c>
      <c r="P200" s="25">
        <f t="shared" si="60"/>
        <v>0</v>
      </c>
      <c r="Q200" s="28" t="str">
        <f t="shared" si="37"/>
        <v>n/a</v>
      </c>
      <c r="R200" s="38">
        <f t="shared" si="48"/>
        <v>0</v>
      </c>
      <c r="S200" s="17" t="s">
        <v>140</v>
      </c>
    </row>
    <row r="201" spans="1:19" x14ac:dyDescent="0.25">
      <c r="A201" s="17" t="s">
        <v>140</v>
      </c>
      <c r="B201" s="17" t="s">
        <v>93</v>
      </c>
      <c r="C201" s="17" t="s">
        <v>141</v>
      </c>
      <c r="D201" s="17" t="s">
        <v>98</v>
      </c>
      <c r="E201" s="24">
        <f>IF(U201="SC",SUMIFS(SC!F:F,SC!A:A,MAIN!D201,SC!B:B,MAIN!A201),SUMIFS(Allocations!$H:$H,Allocations!$A:$A,MAIN!$A201,Allocations!$B:$B,MAIN!$D201))</f>
        <v>0.2</v>
      </c>
      <c r="F201" s="24">
        <f>IF(U201="SC",SUMIFS(SC!J:J,SC!A:A,MAIN!D201,SC!B:B,MAIN!A201),SUMIFS(Allocations!M:M,Allocations!A:A,MAIN!A201,Allocations!B:B,MAIN!D201))</f>
        <v>0</v>
      </c>
      <c r="G201" s="24">
        <f t="shared" si="58"/>
        <v>0.2</v>
      </c>
      <c r="H201" s="24">
        <f>IFERROR(VLOOKUP(S201,Swaps_wk!$A$2:$AP$151,HLOOKUP(MAIN!D201,Swaps_wk!$B$2:$AP$151,150,FALSE),FALSE),0)</f>
        <v>0</v>
      </c>
      <c r="I201" s="24">
        <f>SUMIFS(PASTE_DQS_TRACKER!$D:$D,PASTE_DQS_TRACKER!$C:$C,MAIN!$A201,PASTE_DQS_TRACKER!$B:$B,MAIN!$D201)-SUMIFS(PASTE_DQS_TRACKER!$D:$D,PASTE_DQS_TRACKER!$C:$C,MAIN!A201,PASTE_DQS_TRACKER!$E:$E,MAIN!$D201)</f>
        <v>0</v>
      </c>
      <c r="J201" s="25">
        <f t="shared" si="59"/>
        <v>0.2</v>
      </c>
      <c r="K201" s="24">
        <f>IFERROR(IF(V201="Flex",0,IF(D201=$D$30,VLOOKUP(A201,MMO_o10M_lease!$A$1:$F$51,5,FALSE),IF(D201=$D$26,VLOOKUP(D201,LANDINGS!$A$3:$BR$40,HLOOKUP(A201,LANDINGS!$B$1:$CF$42,42,FALSE),FALSE)-IFERROR(VLOOKUP(A201,MMO_o10M_lease!$A$1:$F$38,5,FALSE),0),VLOOKUP(D201,LANDINGS!$A$3:$CF$40,HLOOKUP(A201,LANDINGS!$B$1:$CF$42,42,FALSE),FALSE)))),0)</f>
        <v>0</v>
      </c>
      <c r="L201" s="24">
        <f>SUMIFS(PASTE_FLEX_TRACKER!$D:$D,PASTE_FLEX_TRACKER!$F:$F,MAIN!$A201,PASTE_FLEX_TRACKER!$B:$B,MAIN!$D201)-SUMIFS(PASTE_FLEX_TRACKER!$D:$D,PASTE_FLEX_TRACKER!$C:$C,MAIN!$A201,PASTE_FLEX_TRACKER!$B:$B,MAIN!$D201)</f>
        <v>0</v>
      </c>
      <c r="M201" s="24">
        <f>IFERROR(-VLOOKUP(D201,SQ!$A$19:$CC$52,HLOOKUP(MAIN!A201,SQ!$B$18:$CC$56,39,FALSE),FALSE),"n/a")</f>
        <v>0</v>
      </c>
      <c r="N201" s="46" t="s">
        <v>563</v>
      </c>
      <c r="O201" s="46">
        <f>SUMIFS(MAN_ADJ!$L:$L,MAN_ADJ!$K:$K,MAIN!$D201,MAN_ADJ!$J:$J,MAIN!$S201)</f>
        <v>0</v>
      </c>
      <c r="P201" s="25">
        <f t="shared" si="60"/>
        <v>0</v>
      </c>
      <c r="Q201" s="28">
        <f t="shared" si="37"/>
        <v>0</v>
      </c>
      <c r="R201" s="38">
        <f t="shared" si="48"/>
        <v>0.2</v>
      </c>
      <c r="S201" s="17" t="s">
        <v>140</v>
      </c>
    </row>
    <row r="202" spans="1:19" x14ac:dyDescent="0.25">
      <c r="A202" s="17" t="s">
        <v>140</v>
      </c>
      <c r="B202" s="17" t="s">
        <v>93</v>
      </c>
      <c r="C202" s="17" t="s">
        <v>141</v>
      </c>
      <c r="D202" s="17" t="s">
        <v>99</v>
      </c>
      <c r="E202" s="24">
        <f>IF(U202="SC",SUMIFS(SC!F:F,SC!A:A,MAIN!D202,SC!B:B,MAIN!A202),SUMIFS(Allocations!$H:$H,Allocations!$A:$A,MAIN!$A202,Allocations!$B:$B,MAIN!$D202))</f>
        <v>0</v>
      </c>
      <c r="F202" s="24">
        <f>IF(U202="SC",SUMIFS(SC!J:J,SC!A:A,MAIN!D202,SC!B:B,MAIN!A202),SUMIFS(Allocations!M:M,Allocations!A:A,MAIN!A202,Allocations!B:B,MAIN!D202))</f>
        <v>0</v>
      </c>
      <c r="G202" s="24">
        <f t="shared" si="58"/>
        <v>0</v>
      </c>
      <c r="H202" s="24">
        <f>IFERROR(VLOOKUP(S202,Swaps_wk!$A$2:$AP$151,HLOOKUP(MAIN!D202,Swaps_wk!$B$2:$AP$151,150,FALSE),FALSE),0)</f>
        <v>0</v>
      </c>
      <c r="I202" s="24">
        <f>SUMIFS(PASTE_DQS_TRACKER!$D:$D,PASTE_DQS_TRACKER!$C:$C,MAIN!$A202,PASTE_DQS_TRACKER!$B:$B,MAIN!$D202)-SUMIFS(PASTE_DQS_TRACKER!$D:$D,PASTE_DQS_TRACKER!$C:$C,MAIN!A202,PASTE_DQS_TRACKER!$E:$E,MAIN!$D202)</f>
        <v>0</v>
      </c>
      <c r="J202" s="25">
        <f t="shared" si="59"/>
        <v>0</v>
      </c>
      <c r="K202" s="24">
        <f>IFERROR(IF(V202="Flex",0,IF(D202=$D$30,VLOOKUP(A202,MMO_o10M_lease!$A$1:$F$51,5,FALSE),IF(D202=$D$26,VLOOKUP(D202,LANDINGS!$A$3:$BR$40,HLOOKUP(A202,LANDINGS!$B$1:$CF$42,42,FALSE),FALSE)-IFERROR(VLOOKUP(A202,MMO_o10M_lease!$A$1:$F$38,5,FALSE),0),VLOOKUP(D202,LANDINGS!$A$3:$CF$40,HLOOKUP(A202,LANDINGS!$B$1:$CF$42,42,FALSE),FALSE)))),0)</f>
        <v>0</v>
      </c>
      <c r="L202" s="24">
        <f>SUMIFS(PASTE_FLEX_TRACKER!$D:$D,PASTE_FLEX_TRACKER!$F:$F,MAIN!$A202,PASTE_FLEX_TRACKER!$B:$B,MAIN!$D202)-SUMIFS(PASTE_FLEX_TRACKER!$D:$D,PASTE_FLEX_TRACKER!$C:$C,MAIN!$A202,PASTE_FLEX_TRACKER!$B:$B,MAIN!$D202)</f>
        <v>0</v>
      </c>
      <c r="M202" s="24">
        <f>IFERROR(-VLOOKUP(D202,SQ!$A$19:$CC$52,HLOOKUP(MAIN!A202,SQ!$B$18:$CC$56,39,FALSE),FALSE),"n/a")</f>
        <v>0</v>
      </c>
      <c r="N202" s="46" t="s">
        <v>563</v>
      </c>
      <c r="O202" s="46">
        <f>SUMIFS(MAN_ADJ!$L:$L,MAN_ADJ!$K:$K,MAIN!$D202,MAN_ADJ!$J:$J,MAIN!$S202)</f>
        <v>0</v>
      </c>
      <c r="P202" s="25">
        <f t="shared" si="60"/>
        <v>0</v>
      </c>
      <c r="Q202" s="28" t="str">
        <f t="shared" si="37"/>
        <v>n/a</v>
      </c>
      <c r="R202" s="38">
        <f t="shared" si="48"/>
        <v>0</v>
      </c>
      <c r="S202" s="17" t="s">
        <v>140</v>
      </c>
    </row>
    <row r="203" spans="1:19" x14ac:dyDescent="0.25">
      <c r="A203" s="17" t="s">
        <v>140</v>
      </c>
      <c r="B203" s="17" t="s">
        <v>93</v>
      </c>
      <c r="C203" s="17" t="s">
        <v>141</v>
      </c>
      <c r="D203" s="17" t="s">
        <v>100</v>
      </c>
      <c r="E203" s="24">
        <f>IF(U203="SC",SUMIFS(SC!F:F,SC!A:A,MAIN!D203,SC!B:B,MAIN!A203),SUMIFS(Allocations!$H:$H,Allocations!$A:$A,MAIN!$A203,Allocations!$B:$B,MAIN!$D203))</f>
        <v>0</v>
      </c>
      <c r="F203" s="24">
        <f>IF(U203="SC",SUMIFS(SC!J:J,SC!A:A,MAIN!D203,SC!B:B,MAIN!A203),SUMIFS(Allocations!M:M,Allocations!A:A,MAIN!A203,Allocations!B:B,MAIN!D203))</f>
        <v>0</v>
      </c>
      <c r="G203" s="24">
        <f t="shared" si="58"/>
        <v>0</v>
      </c>
      <c r="H203" s="24">
        <f>IFERROR(VLOOKUP(S203,Swaps_wk!$A$2:$AP$151,HLOOKUP(MAIN!D203,Swaps_wk!$B$2:$AP$151,150,FALSE),FALSE),0)</f>
        <v>0</v>
      </c>
      <c r="I203" s="24">
        <f>SUMIFS(PASTE_DQS_TRACKER!$D:$D,PASTE_DQS_TRACKER!$C:$C,MAIN!$A203,PASTE_DQS_TRACKER!$B:$B,MAIN!$D203)-SUMIFS(PASTE_DQS_TRACKER!$D:$D,PASTE_DQS_TRACKER!$C:$C,MAIN!A203,PASTE_DQS_TRACKER!$E:$E,MAIN!$D203)</f>
        <v>0</v>
      </c>
      <c r="J203" s="25">
        <f t="shared" si="59"/>
        <v>0</v>
      </c>
      <c r="K203" s="24">
        <f>IFERROR(IF(V203="Flex",0,IF(D203=$D$30,VLOOKUP(A203,MMO_o10M_lease!$A$1:$F$51,5,FALSE),IF(D203=$D$26,VLOOKUP(D203,LANDINGS!$A$3:$BR$40,HLOOKUP(A203,LANDINGS!$B$1:$CF$42,42,FALSE),FALSE)-IFERROR(VLOOKUP(A203,MMO_o10M_lease!$A$1:$F$38,5,FALSE),0),VLOOKUP(D203,LANDINGS!$A$3:$CF$40,HLOOKUP(A203,LANDINGS!$B$1:$CF$42,42,FALSE),FALSE)))),0)</f>
        <v>0</v>
      </c>
      <c r="L203" s="24">
        <f>SUMIFS(PASTE_FLEX_TRACKER!$D:$D,PASTE_FLEX_TRACKER!$F:$F,MAIN!$A203,PASTE_FLEX_TRACKER!$B:$B,MAIN!$D203)-SUMIFS(PASTE_FLEX_TRACKER!$D:$D,PASTE_FLEX_TRACKER!$C:$C,MAIN!$A203,PASTE_FLEX_TRACKER!$B:$B,MAIN!$D203)</f>
        <v>0</v>
      </c>
      <c r="M203" s="24">
        <f>IFERROR(-VLOOKUP(D203,SQ!$A$19:$CC$52,HLOOKUP(MAIN!A203,SQ!$B$18:$CC$56,39,FALSE),FALSE),"n/a")</f>
        <v>0</v>
      </c>
      <c r="N203" s="46" t="s">
        <v>563</v>
      </c>
      <c r="O203" s="46">
        <f>SUMIFS(MAN_ADJ!$L:$L,MAN_ADJ!$K:$K,MAIN!$D203,MAN_ADJ!$J:$J,MAIN!$S203)</f>
        <v>0</v>
      </c>
      <c r="P203" s="25">
        <f t="shared" si="60"/>
        <v>0</v>
      </c>
      <c r="Q203" s="28" t="str">
        <f t="shared" si="37"/>
        <v>n/a</v>
      </c>
      <c r="R203" s="38">
        <f t="shared" si="48"/>
        <v>0</v>
      </c>
      <c r="S203" s="17" t="s">
        <v>140</v>
      </c>
    </row>
    <row r="204" spans="1:19" x14ac:dyDescent="0.25">
      <c r="A204" s="17" t="s">
        <v>140</v>
      </c>
      <c r="B204" s="17" t="s">
        <v>93</v>
      </c>
      <c r="C204" s="17" t="s">
        <v>141</v>
      </c>
      <c r="D204" s="17" t="s">
        <v>101</v>
      </c>
      <c r="E204" s="24">
        <f>IF(U204="SC",SUMIFS(SC!F:F,SC!A:A,MAIN!D204,SC!B:B,MAIN!A204),SUMIFS(Allocations!$H:$H,Allocations!$A:$A,MAIN!$A204,Allocations!$B:$B,MAIN!$D204))</f>
        <v>278</v>
      </c>
      <c r="F204" s="24">
        <f>IF(U204="SC",SUMIFS(SC!J:J,SC!A:A,MAIN!D204,SC!B:B,MAIN!A204),SUMIFS(Allocations!M:M,Allocations!A:A,MAIN!A204,Allocations!B:B,MAIN!D204))</f>
        <v>0</v>
      </c>
      <c r="G204" s="24">
        <f t="shared" si="58"/>
        <v>278</v>
      </c>
      <c r="H204" s="24">
        <f>IFERROR(VLOOKUP(S204,Swaps_wk!$A$2:$AP$151,HLOOKUP(MAIN!D204,Swaps_wk!$B$2:$AP$151,150,FALSE),FALSE),0)</f>
        <v>0</v>
      </c>
      <c r="I204" s="24">
        <f>SUMIFS(PASTE_DQS_TRACKER!$D:$D,PASTE_DQS_TRACKER!$C:$C,MAIN!$A204,PASTE_DQS_TRACKER!$B:$B,MAIN!$D204)-SUMIFS(PASTE_DQS_TRACKER!$D:$D,PASTE_DQS_TRACKER!$C:$C,MAIN!A204,PASTE_DQS_TRACKER!$E:$E,MAIN!$D204)</f>
        <v>0</v>
      </c>
      <c r="J204" s="25">
        <f t="shared" si="59"/>
        <v>278</v>
      </c>
      <c r="K204" s="24">
        <f>IFERROR(IF(V204="Flex",0,IF(D204=$D$30,VLOOKUP(A204,MMO_o10M_lease!$A$1:$F$51,5,FALSE),IF(D204=$D$26,VLOOKUP(D204,LANDINGS!$A$3:$BR$40,HLOOKUP(A204,LANDINGS!$B$1:$CF$42,42,FALSE),FALSE)-IFERROR(VLOOKUP(A204,MMO_o10M_lease!$A$1:$F$38,5,FALSE),0),VLOOKUP(D204,LANDINGS!$A$3:$CF$40,HLOOKUP(A204,LANDINGS!$B$1:$CF$42,42,FALSE),FALSE)))),0)</f>
        <v>0</v>
      </c>
      <c r="L204" s="24">
        <f>SUMIFS(PASTE_FLEX_TRACKER!$D:$D,PASTE_FLEX_TRACKER!$F:$F,MAIN!$A204,PASTE_FLEX_TRACKER!$B:$B,MAIN!$D204)-SUMIFS(PASTE_FLEX_TRACKER!$D:$D,PASTE_FLEX_TRACKER!$C:$C,MAIN!$A204,PASTE_FLEX_TRACKER!$B:$B,MAIN!$D204)</f>
        <v>0</v>
      </c>
      <c r="M204" s="24">
        <f>IFERROR(-VLOOKUP(D204,SQ!$A$19:$CC$52,HLOOKUP(MAIN!A204,SQ!$B$18:$CC$56,39,FALSE),FALSE),"n/a")</f>
        <v>0</v>
      </c>
      <c r="N204" s="46" t="s">
        <v>563</v>
      </c>
      <c r="O204" s="46">
        <f>SUMIFS(MAN_ADJ!$L:$L,MAN_ADJ!$K:$K,MAIN!$D204,MAN_ADJ!$J:$J,MAIN!$S204)</f>
        <v>0</v>
      </c>
      <c r="P204" s="25">
        <f t="shared" si="60"/>
        <v>0</v>
      </c>
      <c r="Q204" s="28">
        <f t="shared" si="37"/>
        <v>0</v>
      </c>
      <c r="R204" s="38">
        <f t="shared" si="48"/>
        <v>278</v>
      </c>
      <c r="S204" s="17" t="s">
        <v>140</v>
      </c>
    </row>
    <row r="205" spans="1:19" x14ac:dyDescent="0.25">
      <c r="A205" s="17" t="s">
        <v>140</v>
      </c>
      <c r="B205" s="17" t="s">
        <v>93</v>
      </c>
      <c r="C205" s="17" t="s">
        <v>141</v>
      </c>
      <c r="D205" s="17" t="s">
        <v>102</v>
      </c>
      <c r="E205" s="24">
        <f>IF(U205="SC",SUMIFS(SC!F:F,SC!A:A,MAIN!D205,SC!B:B,MAIN!A205),SUMIFS(Allocations!$H:$H,Allocations!$A:$A,MAIN!$A205,Allocations!$B:$B,MAIN!$D205))</f>
        <v>0</v>
      </c>
      <c r="F205" s="24">
        <f>IF(U205="SC",SUMIFS(SC!J:J,SC!A:A,MAIN!D205,SC!B:B,MAIN!A205),SUMIFS(Allocations!M:M,Allocations!A:A,MAIN!A205,Allocations!B:B,MAIN!D205))</f>
        <v>0</v>
      </c>
      <c r="G205" s="24">
        <f t="shared" si="58"/>
        <v>0</v>
      </c>
      <c r="H205" s="24">
        <f>IFERROR(VLOOKUP(S205,Swaps_wk!$A$2:$AP$151,HLOOKUP(MAIN!D205,Swaps_wk!$B$2:$AP$151,150,FALSE),FALSE),0)</f>
        <v>0</v>
      </c>
      <c r="I205" s="24">
        <f>SUMIFS(PASTE_DQS_TRACKER!$D:$D,PASTE_DQS_TRACKER!$C:$C,MAIN!$A205,PASTE_DQS_TRACKER!$B:$B,MAIN!$D205)-SUMIFS(PASTE_DQS_TRACKER!$D:$D,PASTE_DQS_TRACKER!$C:$C,MAIN!A205,PASTE_DQS_TRACKER!$E:$E,MAIN!$D205)</f>
        <v>0</v>
      </c>
      <c r="J205" s="25">
        <f t="shared" si="59"/>
        <v>0</v>
      </c>
      <c r="K205" s="24">
        <f>IFERROR(IF(V205="Flex",0,IF(D205=$D$30,VLOOKUP(A205,MMO_o10M_lease!$A$1:$F$51,5,FALSE),IF(D205=$D$26,VLOOKUP(D205,LANDINGS!$A$3:$BR$40,HLOOKUP(A205,LANDINGS!$B$1:$CF$42,42,FALSE),FALSE)-IFERROR(VLOOKUP(A205,MMO_o10M_lease!$A$1:$F$38,5,FALSE),0),VLOOKUP(D205,LANDINGS!$A$3:$CF$40,HLOOKUP(A205,LANDINGS!$B$1:$CF$42,42,FALSE),FALSE)))),0)</f>
        <v>0</v>
      </c>
      <c r="L205" s="24">
        <f>SUMIFS(PASTE_FLEX_TRACKER!$D:$D,PASTE_FLEX_TRACKER!$F:$F,MAIN!$A205,PASTE_FLEX_TRACKER!$B:$B,MAIN!$D205)-SUMIFS(PASTE_FLEX_TRACKER!$D:$D,PASTE_FLEX_TRACKER!$C:$C,MAIN!$A205,PASTE_FLEX_TRACKER!$B:$B,MAIN!$D205)</f>
        <v>0</v>
      </c>
      <c r="M205" s="24">
        <f>IFERROR(-VLOOKUP(D205,SQ!$A$19:$CC$52,HLOOKUP(MAIN!A205,SQ!$B$18:$CC$56,39,FALSE),FALSE),"n/a")</f>
        <v>0</v>
      </c>
      <c r="N205" s="46" t="s">
        <v>563</v>
      </c>
      <c r="O205" s="46">
        <f>SUMIFS(MAN_ADJ!$L:$L,MAN_ADJ!$K:$K,MAIN!$D205,MAN_ADJ!$J:$J,MAIN!$S205)</f>
        <v>0</v>
      </c>
      <c r="P205" s="25">
        <f t="shared" si="60"/>
        <v>0</v>
      </c>
      <c r="Q205" s="28" t="str">
        <f t="shared" si="37"/>
        <v>n/a</v>
      </c>
      <c r="R205" s="38">
        <f t="shared" si="48"/>
        <v>0</v>
      </c>
      <c r="S205" s="17" t="s">
        <v>140</v>
      </c>
    </row>
    <row r="206" spans="1:19" x14ac:dyDescent="0.25">
      <c r="A206" s="17" t="s">
        <v>140</v>
      </c>
      <c r="B206" s="17" t="s">
        <v>93</v>
      </c>
      <c r="C206" s="17" t="s">
        <v>141</v>
      </c>
      <c r="D206" s="17" t="s">
        <v>103</v>
      </c>
      <c r="E206" s="24">
        <f>IF(U206="SC",SUMIFS(SC!F:F,SC!A:A,MAIN!D206,SC!B:B,MAIN!A206),SUMIFS(Allocations!$H:$H,Allocations!$A:$A,MAIN!$A206,Allocations!$B:$B,MAIN!$D206))</f>
        <v>0</v>
      </c>
      <c r="F206" s="24">
        <f>IF(U206="SC",SUMIFS(SC!J:J,SC!A:A,MAIN!D206,SC!B:B,MAIN!A206),SUMIFS(Allocations!M:M,Allocations!A:A,MAIN!A206,Allocations!B:B,MAIN!D206))</f>
        <v>0</v>
      </c>
      <c r="G206" s="24">
        <f t="shared" si="58"/>
        <v>0</v>
      </c>
      <c r="H206" s="24">
        <f>IFERROR(VLOOKUP(S206,Swaps_wk!$A$2:$AP$151,HLOOKUP(MAIN!D206,Swaps_wk!$B$2:$AP$151,150,FALSE),FALSE),0)</f>
        <v>0</v>
      </c>
      <c r="I206" s="24">
        <f>SUMIFS(PASTE_DQS_TRACKER!$D:$D,PASTE_DQS_TRACKER!$C:$C,MAIN!$A206,PASTE_DQS_TRACKER!$B:$B,MAIN!$D206)-SUMIFS(PASTE_DQS_TRACKER!$D:$D,PASTE_DQS_TRACKER!$C:$C,MAIN!A206,PASTE_DQS_TRACKER!$E:$E,MAIN!$D206)</f>
        <v>0</v>
      </c>
      <c r="J206" s="25">
        <f t="shared" si="59"/>
        <v>0</v>
      </c>
      <c r="K206" s="24">
        <f>IFERROR(IF(V206="Flex",0,IF(D206=$D$30,VLOOKUP(A206,MMO_o10M_lease!$A$1:$F$51,5,FALSE),IF(D206=$D$26,VLOOKUP(D206,LANDINGS!$A$3:$BR$40,HLOOKUP(A206,LANDINGS!$B$1:$CF$42,42,FALSE),FALSE)-IFERROR(VLOOKUP(A206,MMO_o10M_lease!$A$1:$F$38,5,FALSE),0),VLOOKUP(D206,LANDINGS!$A$3:$CF$40,HLOOKUP(A206,LANDINGS!$B$1:$CF$42,42,FALSE),FALSE)))),0)</f>
        <v>0</v>
      </c>
      <c r="L206" s="24">
        <f>SUMIFS(PASTE_FLEX_TRACKER!$D:$D,PASTE_FLEX_TRACKER!$F:$F,MAIN!$A206,PASTE_FLEX_TRACKER!$B:$B,MAIN!$D206)-SUMIFS(PASTE_FLEX_TRACKER!$D:$D,PASTE_FLEX_TRACKER!$C:$C,MAIN!$A206,PASTE_FLEX_TRACKER!$B:$B,MAIN!$D206)</f>
        <v>0</v>
      </c>
      <c r="M206" s="24">
        <f>IFERROR(-VLOOKUP(D206,SQ!$A$19:$CC$52,HLOOKUP(MAIN!A206,SQ!$B$18:$CC$56,39,FALSE),FALSE),"n/a")</f>
        <v>0</v>
      </c>
      <c r="N206" s="46" t="s">
        <v>563</v>
      </c>
      <c r="O206" s="46">
        <f>SUMIFS(MAN_ADJ!$L:$L,MAN_ADJ!$K:$K,MAIN!$D206,MAN_ADJ!$J:$J,MAIN!$S206)</f>
        <v>0</v>
      </c>
      <c r="P206" s="25">
        <f t="shared" si="60"/>
        <v>0</v>
      </c>
      <c r="Q206" s="28" t="str">
        <f t="shared" si="37"/>
        <v>n/a</v>
      </c>
      <c r="R206" s="38">
        <f t="shared" si="48"/>
        <v>0</v>
      </c>
      <c r="S206" s="17" t="s">
        <v>140</v>
      </c>
    </row>
    <row r="207" spans="1:19" x14ac:dyDescent="0.25">
      <c r="A207" s="17" t="s">
        <v>140</v>
      </c>
      <c r="B207" s="17" t="s">
        <v>93</v>
      </c>
      <c r="C207" s="17" t="s">
        <v>141</v>
      </c>
      <c r="D207" s="17" t="s">
        <v>104</v>
      </c>
      <c r="E207" s="24">
        <f>IF(U207="SC",SUMIFS(SC!F:F,SC!A:A,MAIN!D207,SC!B:B,MAIN!A207),SUMIFS(Allocations!$H:$H,Allocations!$A:$A,MAIN!$A207,Allocations!$B:$B,MAIN!$D207))</f>
        <v>186.1</v>
      </c>
      <c r="F207" s="24">
        <f>IF(U207="SC",SUMIFS(SC!J:J,SC!A:A,MAIN!D207,SC!B:B,MAIN!A207),SUMIFS(Allocations!M:M,Allocations!A:A,MAIN!A207,Allocations!B:B,MAIN!D207))</f>
        <v>0</v>
      </c>
      <c r="G207" s="24">
        <f t="shared" si="58"/>
        <v>186.1</v>
      </c>
      <c r="H207" s="24">
        <f>IFERROR(VLOOKUP(S207,Swaps_wk!$A$2:$AP$151,HLOOKUP(MAIN!D207,Swaps_wk!$B$2:$AP$151,150,FALSE),FALSE),0)</f>
        <v>0</v>
      </c>
      <c r="I207" s="24">
        <f>SUMIFS(PASTE_DQS_TRACKER!$D:$D,PASTE_DQS_TRACKER!$C:$C,MAIN!$A207,PASTE_DQS_TRACKER!$B:$B,MAIN!$D207)-SUMIFS(PASTE_DQS_TRACKER!$D:$D,PASTE_DQS_TRACKER!$C:$C,MAIN!A207,PASTE_DQS_TRACKER!$E:$E,MAIN!$D207)</f>
        <v>0.1</v>
      </c>
      <c r="J207" s="25">
        <f t="shared" si="59"/>
        <v>186.2</v>
      </c>
      <c r="K207" s="24">
        <f>IFERROR(IF(V207="Flex",0,IF(D207=$D$30,VLOOKUP(A207,MMO_o10M_lease!$A$1:$F$51,5,FALSE),IF(D207=$D$26,VLOOKUP(D207,LANDINGS!$A$3:$BR$40,HLOOKUP(A207,LANDINGS!$B$1:$CF$42,42,FALSE),FALSE)-IFERROR(VLOOKUP(A207,MMO_o10M_lease!$A$1:$F$38,5,FALSE),0),VLOOKUP(D207,LANDINGS!$A$3:$CF$40,HLOOKUP(A207,LANDINGS!$B$1:$CF$42,42,FALSE),FALSE)))),0)</f>
        <v>0</v>
      </c>
      <c r="L207" s="24">
        <f>SUMIFS(PASTE_FLEX_TRACKER!$D:$D,PASTE_FLEX_TRACKER!$F:$F,MAIN!$A207,PASTE_FLEX_TRACKER!$B:$B,MAIN!$D207)-SUMIFS(PASTE_FLEX_TRACKER!$D:$D,PASTE_FLEX_TRACKER!$C:$C,MAIN!$A207,PASTE_FLEX_TRACKER!$B:$B,MAIN!$D207)</f>
        <v>0</v>
      </c>
      <c r="M207" s="24">
        <f>IFERROR(-VLOOKUP(D207,SQ!$A$19:$CC$52,HLOOKUP(MAIN!A207,SQ!$B$18:$CC$56,39,FALSE),FALSE),"n/a")</f>
        <v>0</v>
      </c>
      <c r="N207" s="46" t="s">
        <v>563</v>
      </c>
      <c r="O207" s="46">
        <f>SUMIFS(MAN_ADJ!$L:$L,MAN_ADJ!$K:$K,MAIN!$D207,MAN_ADJ!$J:$J,MAIN!$S207)</f>
        <v>0</v>
      </c>
      <c r="P207" s="25">
        <f t="shared" si="60"/>
        <v>0</v>
      </c>
      <c r="Q207" s="28">
        <f t="shared" si="37"/>
        <v>0</v>
      </c>
      <c r="R207" s="38">
        <f t="shared" si="48"/>
        <v>186.2</v>
      </c>
      <c r="S207" s="17" t="s">
        <v>140</v>
      </c>
    </row>
    <row r="208" spans="1:19" x14ac:dyDescent="0.25">
      <c r="A208" s="17" t="s">
        <v>140</v>
      </c>
      <c r="B208" s="17" t="s">
        <v>93</v>
      </c>
      <c r="C208" s="17" t="s">
        <v>141</v>
      </c>
      <c r="D208" s="17" t="s">
        <v>105</v>
      </c>
      <c r="E208" s="24">
        <f>IF(U208="SC",SUMIFS(SC!F:F,SC!A:A,MAIN!D208,SC!B:B,MAIN!A208),SUMIFS(Allocations!$H:$H,Allocations!$A:$A,MAIN!$A208,Allocations!$B:$B,MAIN!$D208))</f>
        <v>0.113</v>
      </c>
      <c r="F208" s="24">
        <f>IF(U208="SC",SUMIFS(SC!J:J,SC!A:A,MAIN!D208,SC!B:B,MAIN!A208),SUMIFS(Allocations!M:M,Allocations!A:A,MAIN!A208,Allocations!B:B,MAIN!D208))</f>
        <v>0</v>
      </c>
      <c r="G208" s="24">
        <f t="shared" si="58"/>
        <v>0.113</v>
      </c>
      <c r="H208" s="24">
        <f>IFERROR(VLOOKUP(S208,Swaps_wk!$A$2:$AP$151,HLOOKUP(MAIN!D208,Swaps_wk!$B$2:$AP$151,150,FALSE),FALSE),0)</f>
        <v>0</v>
      </c>
      <c r="I208" s="24">
        <f>SUMIFS(PASTE_DQS_TRACKER!$D:$D,PASTE_DQS_TRACKER!$C:$C,MAIN!$A208,PASTE_DQS_TRACKER!$B:$B,MAIN!$D208)-SUMIFS(PASTE_DQS_TRACKER!$D:$D,PASTE_DQS_TRACKER!$C:$C,MAIN!A208,PASTE_DQS_TRACKER!$E:$E,MAIN!$D208)</f>
        <v>-0.1</v>
      </c>
      <c r="J208" s="25">
        <f t="shared" si="59"/>
        <v>1.2999999999999998E-2</v>
      </c>
      <c r="K208" s="24">
        <f>IFERROR(IF(V208="Flex",0,IF(D208=$D$30,VLOOKUP(A208,MMO_o10M_lease!$A$1:$F$51,5,FALSE),IF(D208=$D$26,VLOOKUP(D208,LANDINGS!$A$3:$BR$40,HLOOKUP(A208,LANDINGS!$B$1:$CF$42,42,FALSE),FALSE)-IFERROR(VLOOKUP(A208,MMO_o10M_lease!$A$1:$F$38,5,FALSE),0),VLOOKUP(D208,LANDINGS!$A$3:$CF$40,HLOOKUP(A208,LANDINGS!$B$1:$CF$42,42,FALSE),FALSE)))),0)</f>
        <v>0</v>
      </c>
      <c r="L208" s="24">
        <f>SUMIFS(PASTE_FLEX_TRACKER!$D:$D,PASTE_FLEX_TRACKER!$F:$F,MAIN!$A208,PASTE_FLEX_TRACKER!$B:$B,MAIN!$D208)-SUMIFS(PASTE_FLEX_TRACKER!$D:$D,PASTE_FLEX_TRACKER!$C:$C,MAIN!$A208,PASTE_FLEX_TRACKER!$B:$B,MAIN!$D208)</f>
        <v>0</v>
      </c>
      <c r="M208" s="24">
        <f>IFERROR(-VLOOKUP(D208,SQ!$A$19:$CC$52,HLOOKUP(MAIN!A208,SQ!$B$18:$CC$56,39,FALSE),FALSE),"n/a")</f>
        <v>0</v>
      </c>
      <c r="N208" s="46" t="s">
        <v>563</v>
      </c>
      <c r="O208" s="46">
        <f>SUMIFS(MAN_ADJ!$L:$L,MAN_ADJ!$K:$K,MAIN!$D208,MAN_ADJ!$J:$J,MAIN!$S208)</f>
        <v>0</v>
      </c>
      <c r="P208" s="25">
        <f t="shared" si="60"/>
        <v>0</v>
      </c>
      <c r="Q208" s="28">
        <f t="shared" si="37"/>
        <v>0</v>
      </c>
      <c r="R208" s="38">
        <f t="shared" si="48"/>
        <v>1.2999999999999998E-2</v>
      </c>
      <c r="S208" s="17" t="s">
        <v>140</v>
      </c>
    </row>
    <row r="209" spans="1:19" x14ac:dyDescent="0.25">
      <c r="A209" s="17" t="s">
        <v>140</v>
      </c>
      <c r="B209" s="17" t="s">
        <v>93</v>
      </c>
      <c r="C209" s="17" t="s">
        <v>141</v>
      </c>
      <c r="D209" s="17" t="s">
        <v>106</v>
      </c>
      <c r="E209" s="24">
        <f>IF(U209="SC",SUMIFS(SC!F:F,SC!A:A,MAIN!D209,SC!B:B,MAIN!A209),SUMIFS(Allocations!$H:$H,Allocations!$A:$A,MAIN!$A209,Allocations!$B:$B,MAIN!$D209))</f>
        <v>8.67</v>
      </c>
      <c r="F209" s="24">
        <f>IF(U209="SC",SUMIFS(SC!J:J,SC!A:A,MAIN!D209,SC!B:B,MAIN!A209),SUMIFS(Allocations!M:M,Allocations!A:A,MAIN!A209,Allocations!B:B,MAIN!D209))</f>
        <v>0</v>
      </c>
      <c r="G209" s="24">
        <f t="shared" si="58"/>
        <v>8.67</v>
      </c>
      <c r="H209" s="24">
        <f>IFERROR(VLOOKUP(S209,Swaps_wk!$A$2:$AP$151,HLOOKUP(MAIN!D209,Swaps_wk!$B$2:$AP$151,150,FALSE),FALSE),0)</f>
        <v>0</v>
      </c>
      <c r="I209" s="24">
        <f>SUMIFS(PASTE_DQS_TRACKER!$D:$D,PASTE_DQS_TRACKER!$C:$C,MAIN!$A209,PASTE_DQS_TRACKER!$B:$B,MAIN!$D209)-SUMIFS(PASTE_DQS_TRACKER!$D:$D,PASTE_DQS_TRACKER!$C:$C,MAIN!A209,PASTE_DQS_TRACKER!$E:$E,MAIN!$D209)</f>
        <v>0</v>
      </c>
      <c r="J209" s="25">
        <f t="shared" si="59"/>
        <v>8.67</v>
      </c>
      <c r="K209" s="24">
        <f>IFERROR(IF(V209="Flex",0,IF(D209=$D$30,VLOOKUP(A209,MMO_o10M_lease!$A$1:$F$51,5,FALSE),IF(D209=$D$26,VLOOKUP(D209,LANDINGS!$A$3:$BR$40,HLOOKUP(A209,LANDINGS!$B$1:$CF$42,42,FALSE),FALSE)-IFERROR(VLOOKUP(A209,MMO_o10M_lease!$A$1:$F$38,5,FALSE),0),VLOOKUP(D209,LANDINGS!$A$3:$CF$40,HLOOKUP(A209,LANDINGS!$B$1:$CF$42,42,FALSE),FALSE)))),0)</f>
        <v>0</v>
      </c>
      <c r="L209" s="24">
        <f>SUMIFS(PASTE_FLEX_TRACKER!$D:$D,PASTE_FLEX_TRACKER!$F:$F,MAIN!$A209,PASTE_FLEX_TRACKER!$B:$B,MAIN!$D209)-SUMIFS(PASTE_FLEX_TRACKER!$D:$D,PASTE_FLEX_TRACKER!$C:$C,MAIN!$A209,PASTE_FLEX_TRACKER!$B:$B,MAIN!$D209)</f>
        <v>0</v>
      </c>
      <c r="M209" s="24">
        <f>IFERROR(-VLOOKUP(D209,SQ!$A$19:$CC$52,HLOOKUP(MAIN!A209,SQ!$B$18:$CC$56,39,FALSE),FALSE),"n/a")</f>
        <v>0</v>
      </c>
      <c r="N209" s="46" t="s">
        <v>563</v>
      </c>
      <c r="O209" s="46">
        <f>SUMIFS(MAN_ADJ!$L:$L,MAN_ADJ!$K:$K,MAIN!$D209,MAN_ADJ!$J:$J,MAIN!$S209)</f>
        <v>0</v>
      </c>
      <c r="P209" s="25">
        <f t="shared" si="60"/>
        <v>0</v>
      </c>
      <c r="Q209" s="28">
        <f t="shared" si="37"/>
        <v>0</v>
      </c>
      <c r="R209" s="38">
        <f t="shared" si="48"/>
        <v>8.67</v>
      </c>
      <c r="S209" s="17" t="s">
        <v>140</v>
      </c>
    </row>
    <row r="210" spans="1:19" x14ac:dyDescent="0.25">
      <c r="A210" s="17" t="s">
        <v>140</v>
      </c>
      <c r="B210" s="17" t="s">
        <v>93</v>
      </c>
      <c r="C210" s="17" t="s">
        <v>141</v>
      </c>
      <c r="D210" s="17" t="s">
        <v>107</v>
      </c>
      <c r="E210" s="24">
        <f>IF(U210="SC",SUMIFS(SC!F:F,SC!A:A,MAIN!D210,SC!B:B,MAIN!A210),SUMIFS(Allocations!$H:$H,Allocations!$A:$A,MAIN!$A210,Allocations!$B:$B,MAIN!$D210))</f>
        <v>0</v>
      </c>
      <c r="F210" s="24">
        <f>IF(U210="SC",SUMIFS(SC!J:J,SC!A:A,MAIN!D210,SC!B:B,MAIN!A210),SUMIFS(Allocations!M:M,Allocations!A:A,MAIN!A210,Allocations!B:B,MAIN!D210))</f>
        <v>0</v>
      </c>
      <c r="G210" s="24">
        <f t="shared" si="58"/>
        <v>0</v>
      </c>
      <c r="H210" s="24">
        <f>IFERROR(VLOOKUP(S210,Swaps_wk!$A$2:$AP$151,HLOOKUP(MAIN!D210,Swaps_wk!$B$2:$AP$151,150,FALSE),FALSE),0)</f>
        <v>0</v>
      </c>
      <c r="I210" s="24">
        <f>SUMIFS(PASTE_DQS_TRACKER!$D:$D,PASTE_DQS_TRACKER!$C:$C,MAIN!$A210,PASTE_DQS_TRACKER!$B:$B,MAIN!$D210)-SUMIFS(PASTE_DQS_TRACKER!$D:$D,PASTE_DQS_TRACKER!$C:$C,MAIN!A210,PASTE_DQS_TRACKER!$E:$E,MAIN!$D210)</f>
        <v>0</v>
      </c>
      <c r="J210" s="25">
        <f t="shared" si="59"/>
        <v>0</v>
      </c>
      <c r="K210" s="24">
        <f>IFERROR(IF(V210="Flex",0,IF(D210=$D$30,VLOOKUP(A210,MMO_o10M_lease!$A$1:$F$51,5,FALSE),IF(D210=$D$26,VLOOKUP(D210,LANDINGS!$A$3:$BR$40,HLOOKUP(A210,LANDINGS!$B$1:$CF$42,42,FALSE),FALSE)-IFERROR(VLOOKUP(A210,MMO_o10M_lease!$A$1:$F$38,5,FALSE),0),VLOOKUP(D210,LANDINGS!$A$3:$CF$40,HLOOKUP(A210,LANDINGS!$B$1:$CF$42,42,FALSE),FALSE)))),0)</f>
        <v>0</v>
      </c>
      <c r="L210" s="24">
        <f>SUMIFS(PASTE_FLEX_TRACKER!$D:$D,PASTE_FLEX_TRACKER!$F:$F,MAIN!$A210,PASTE_FLEX_TRACKER!$B:$B,MAIN!$D210)-SUMIFS(PASTE_FLEX_TRACKER!$D:$D,PASTE_FLEX_TRACKER!$C:$C,MAIN!$A210,PASTE_FLEX_TRACKER!$B:$B,MAIN!$D210)</f>
        <v>0</v>
      </c>
      <c r="M210" s="24">
        <f>IFERROR(-VLOOKUP(D210,SQ!$A$19:$CC$52,HLOOKUP(MAIN!A210,SQ!$B$18:$CC$56,39,FALSE),FALSE),"n/a")</f>
        <v>0</v>
      </c>
      <c r="N210" s="46" t="s">
        <v>563</v>
      </c>
      <c r="O210" s="46">
        <f>SUMIFS(MAN_ADJ!$L:$L,MAN_ADJ!$K:$K,MAIN!$D210,MAN_ADJ!$J:$J,MAIN!$S210)</f>
        <v>0</v>
      </c>
      <c r="P210" s="25">
        <f t="shared" si="60"/>
        <v>0</v>
      </c>
      <c r="Q210" s="28" t="str">
        <f t="shared" si="37"/>
        <v>n/a</v>
      </c>
      <c r="R210" s="38">
        <f t="shared" si="48"/>
        <v>0</v>
      </c>
      <c r="S210" s="17" t="s">
        <v>140</v>
      </c>
    </row>
    <row r="211" spans="1:19" x14ac:dyDescent="0.25">
      <c r="A211" s="17" t="s">
        <v>140</v>
      </c>
      <c r="B211" s="17" t="s">
        <v>93</v>
      </c>
      <c r="C211" s="17" t="s">
        <v>141</v>
      </c>
      <c r="D211" s="17" t="s">
        <v>108</v>
      </c>
      <c r="E211" s="24">
        <f>IF(U211="SC",SUMIFS(SC!F:F,SC!A:A,MAIN!D211,SC!B:B,MAIN!A211),SUMIFS(Allocations!$H:$H,Allocations!$A:$A,MAIN!$A211,Allocations!$B:$B,MAIN!$D211))</f>
        <v>1.0999999999999999E-2</v>
      </c>
      <c r="F211" s="24">
        <f>IF(U211="SC",SUMIFS(SC!J:J,SC!A:A,MAIN!D211,SC!B:B,MAIN!A211),SUMIFS(Allocations!M:M,Allocations!A:A,MAIN!A211,Allocations!B:B,MAIN!D211))</f>
        <v>0</v>
      </c>
      <c r="G211" s="24">
        <f t="shared" si="58"/>
        <v>1.0999999999999999E-2</v>
      </c>
      <c r="H211" s="24">
        <f>IFERROR(VLOOKUP(S211,Swaps_wk!$A$2:$AP$151,HLOOKUP(MAIN!D211,Swaps_wk!$B$2:$AP$151,150,FALSE),FALSE),0)</f>
        <v>0</v>
      </c>
      <c r="I211" s="24">
        <f>SUMIFS(PASTE_DQS_TRACKER!$D:$D,PASTE_DQS_TRACKER!$C:$C,MAIN!$A211,PASTE_DQS_TRACKER!$B:$B,MAIN!$D211)-SUMIFS(PASTE_DQS_TRACKER!$D:$D,PASTE_DQS_TRACKER!$C:$C,MAIN!A211,PASTE_DQS_TRACKER!$E:$E,MAIN!$D211)</f>
        <v>0</v>
      </c>
      <c r="J211" s="25">
        <f t="shared" si="59"/>
        <v>1.0999999999999999E-2</v>
      </c>
      <c r="K211" s="24">
        <f>IFERROR(IF(V211="Flex",0,IF(D211=$D$30,VLOOKUP(A211,MMO_o10M_lease!$A$1:$F$51,5,FALSE),IF(D211=$D$26,VLOOKUP(D211,LANDINGS!$A$3:$BR$40,HLOOKUP(A211,LANDINGS!$B$1:$CF$42,42,FALSE),FALSE)-IFERROR(VLOOKUP(A211,MMO_o10M_lease!$A$1:$F$38,5,FALSE),0),VLOOKUP(D211,LANDINGS!$A$3:$CF$40,HLOOKUP(A211,LANDINGS!$B$1:$CF$42,42,FALSE),FALSE)))),0)</f>
        <v>0</v>
      </c>
      <c r="L211" s="24">
        <f>SUMIFS(PASTE_FLEX_TRACKER!$D:$D,PASTE_FLEX_TRACKER!$F:$F,MAIN!$A211,PASTE_FLEX_TRACKER!$B:$B,MAIN!$D211)-SUMIFS(PASTE_FLEX_TRACKER!$D:$D,PASTE_FLEX_TRACKER!$C:$C,MAIN!$A211,PASTE_FLEX_TRACKER!$B:$B,MAIN!$D211)</f>
        <v>0</v>
      </c>
      <c r="M211" s="24">
        <f>IFERROR(-VLOOKUP(D211,SQ!$A$19:$CC$52,HLOOKUP(MAIN!A211,SQ!$B$18:$CC$56,39,FALSE),FALSE),"n/a")</f>
        <v>0</v>
      </c>
      <c r="N211" s="46" t="s">
        <v>563</v>
      </c>
      <c r="O211" s="46">
        <f>SUMIFS(MAN_ADJ!$L:$L,MAN_ADJ!$K:$K,MAIN!$D211,MAN_ADJ!$J:$J,MAIN!$S211)</f>
        <v>0</v>
      </c>
      <c r="P211" s="25">
        <f t="shared" si="60"/>
        <v>0</v>
      </c>
      <c r="Q211" s="28">
        <f t="shared" ref="Q211:Q281" si="61">IFERROR(P211/J211,"n/a")</f>
        <v>0</v>
      </c>
      <c r="R211" s="38">
        <f t="shared" si="48"/>
        <v>1.0999999999999999E-2</v>
      </c>
      <c r="S211" s="17" t="s">
        <v>140</v>
      </c>
    </row>
    <row r="212" spans="1:19" x14ac:dyDescent="0.25">
      <c r="A212" s="17" t="s">
        <v>140</v>
      </c>
      <c r="B212" s="17" t="s">
        <v>93</v>
      </c>
      <c r="C212" s="17" t="s">
        <v>141</v>
      </c>
      <c r="D212" s="17" t="s">
        <v>109</v>
      </c>
      <c r="E212" s="24">
        <f>IF(U212="SC",SUMIFS(SC!F:F,SC!A:A,MAIN!D212,SC!B:B,MAIN!A212),SUMIFS(Allocations!$H:$H,Allocations!$A:$A,MAIN!$A212,Allocations!$B:$B,MAIN!$D212))</f>
        <v>0</v>
      </c>
      <c r="F212" s="24">
        <f>IF(U212="SC",SUMIFS(SC!J:J,SC!A:A,MAIN!D212,SC!B:B,MAIN!A212),SUMIFS(Allocations!M:M,Allocations!A:A,MAIN!A212,Allocations!B:B,MAIN!D212))</f>
        <v>0</v>
      </c>
      <c r="G212" s="24">
        <f t="shared" si="58"/>
        <v>0</v>
      </c>
      <c r="H212" s="24">
        <f>IFERROR(VLOOKUP(S212,Swaps_wk!$A$2:$AP$151,HLOOKUP(MAIN!D212,Swaps_wk!$B$2:$AP$151,150,FALSE),FALSE),0)</f>
        <v>0</v>
      </c>
      <c r="I212" s="24">
        <f>SUMIFS(PASTE_DQS_TRACKER!$D:$D,PASTE_DQS_TRACKER!$C:$C,MAIN!$A212,PASTE_DQS_TRACKER!$B:$B,MAIN!$D212)-SUMIFS(PASTE_DQS_TRACKER!$D:$D,PASTE_DQS_TRACKER!$C:$C,MAIN!A212,PASTE_DQS_TRACKER!$E:$E,MAIN!$D212)</f>
        <v>0</v>
      </c>
      <c r="J212" s="25">
        <f t="shared" si="59"/>
        <v>0</v>
      </c>
      <c r="K212" s="24">
        <f>IFERROR(IF(V212="Flex",0,IF(D212=$D$30,VLOOKUP(A212,MMO_o10M_lease!$A$1:$F$51,5,FALSE),IF(D212=$D$26,VLOOKUP(D212,LANDINGS!$A$3:$BR$40,HLOOKUP(A212,LANDINGS!$B$1:$CF$42,42,FALSE),FALSE)-IFERROR(VLOOKUP(A212,MMO_o10M_lease!$A$1:$F$38,5,FALSE),0),VLOOKUP(D212,LANDINGS!$A$3:$CF$40,HLOOKUP(A212,LANDINGS!$B$1:$CF$42,42,FALSE),FALSE)))),0)</f>
        <v>0</v>
      </c>
      <c r="L212" s="24">
        <f>SUMIFS(PASTE_FLEX_TRACKER!$D:$D,PASTE_FLEX_TRACKER!$F:$F,MAIN!$A212,PASTE_FLEX_TRACKER!$B:$B,MAIN!$D212)-SUMIFS(PASTE_FLEX_TRACKER!$D:$D,PASTE_FLEX_TRACKER!$C:$C,MAIN!$A212,PASTE_FLEX_TRACKER!$B:$B,MAIN!$D212)</f>
        <v>0</v>
      </c>
      <c r="M212" s="24">
        <f>IFERROR(-VLOOKUP(D212,SQ!$A$19:$CC$52,HLOOKUP(MAIN!A212,SQ!$B$18:$CC$56,39,FALSE),FALSE),"n/a")</f>
        <v>0</v>
      </c>
      <c r="N212" s="46" t="s">
        <v>563</v>
      </c>
      <c r="O212" s="46">
        <f>SUMIFS(MAN_ADJ!$L:$L,MAN_ADJ!$K:$K,MAIN!$D212,MAN_ADJ!$J:$J,MAIN!$S212)</f>
        <v>0</v>
      </c>
      <c r="P212" s="25">
        <f t="shared" si="60"/>
        <v>0</v>
      </c>
      <c r="Q212" s="28" t="str">
        <f t="shared" si="61"/>
        <v>n/a</v>
      </c>
      <c r="R212" s="38">
        <f t="shared" si="48"/>
        <v>0</v>
      </c>
      <c r="S212" s="17" t="s">
        <v>140</v>
      </c>
    </row>
    <row r="213" spans="1:19" x14ac:dyDescent="0.25">
      <c r="A213" s="17" t="s">
        <v>140</v>
      </c>
      <c r="B213" s="17" t="s">
        <v>93</v>
      </c>
      <c r="C213" s="17" t="s">
        <v>141</v>
      </c>
      <c r="D213" s="17" t="s">
        <v>110</v>
      </c>
      <c r="E213" s="24">
        <f>IF(U213="SC",SUMIFS(SC!F:F,SC!A:A,MAIN!D213,SC!B:B,MAIN!A213),SUMIFS(Allocations!$H:$H,Allocations!$A:$A,MAIN!$A213,Allocations!$B:$B,MAIN!$D213))</f>
        <v>0</v>
      </c>
      <c r="F213" s="24">
        <f>IF(U213="SC",SUMIFS(SC!J:J,SC!A:A,MAIN!D213,SC!B:B,MAIN!A213),SUMIFS(Allocations!M:M,Allocations!A:A,MAIN!A213,Allocations!B:B,MAIN!D213))</f>
        <v>0</v>
      </c>
      <c r="G213" s="24">
        <f t="shared" si="58"/>
        <v>0</v>
      </c>
      <c r="H213" s="24">
        <f>IFERROR(VLOOKUP(S213,Swaps_wk!$A$2:$AP$151,HLOOKUP(MAIN!D213,Swaps_wk!$B$2:$AP$151,150,FALSE),FALSE),0)</f>
        <v>0</v>
      </c>
      <c r="I213" s="24">
        <f>SUMIFS(PASTE_DQS_TRACKER!$D:$D,PASTE_DQS_TRACKER!$C:$C,MAIN!$A213,PASTE_DQS_TRACKER!$B:$B,MAIN!$D213)-SUMIFS(PASTE_DQS_TRACKER!$D:$D,PASTE_DQS_TRACKER!$C:$C,MAIN!A213,PASTE_DQS_TRACKER!$E:$E,MAIN!$D213)</f>
        <v>0</v>
      </c>
      <c r="J213" s="25">
        <f t="shared" si="59"/>
        <v>0</v>
      </c>
      <c r="K213" s="24">
        <f>IFERROR(IF(V213="Flex",0,IF(D213=$D$30,VLOOKUP(A213,MMO_o10M_lease!$A$1:$F$51,5,FALSE),IF(D213=$D$26,VLOOKUP(D213,LANDINGS!$A$3:$BR$40,HLOOKUP(A213,LANDINGS!$B$1:$CF$42,42,FALSE),FALSE)-IFERROR(VLOOKUP(A213,MMO_o10M_lease!$A$1:$F$38,5,FALSE),0),VLOOKUP(D213,LANDINGS!$A$3:$CF$40,HLOOKUP(A213,LANDINGS!$B$1:$CF$42,42,FALSE),FALSE)))),0)</f>
        <v>0</v>
      </c>
      <c r="L213" s="24">
        <f>SUMIFS(PASTE_FLEX_TRACKER!$D:$D,PASTE_FLEX_TRACKER!$F:$F,MAIN!$A213,PASTE_FLEX_TRACKER!$B:$B,MAIN!$D213)-SUMIFS(PASTE_FLEX_TRACKER!$D:$D,PASTE_FLEX_TRACKER!$C:$C,MAIN!$A213,PASTE_FLEX_TRACKER!$B:$B,MAIN!$D213)</f>
        <v>0</v>
      </c>
      <c r="M213" s="24">
        <f>IFERROR(-VLOOKUP(D213,SQ!$A$19:$CC$52,HLOOKUP(MAIN!A213,SQ!$B$18:$CC$56,39,FALSE),FALSE),"n/a")</f>
        <v>0</v>
      </c>
      <c r="N213" s="46" t="s">
        <v>563</v>
      </c>
      <c r="O213" s="46">
        <f>SUMIFS(MAN_ADJ!$L:$L,MAN_ADJ!$K:$K,MAIN!$D213,MAN_ADJ!$J:$J,MAIN!$S213)</f>
        <v>0</v>
      </c>
      <c r="P213" s="25">
        <f t="shared" si="60"/>
        <v>0</v>
      </c>
      <c r="Q213" s="28" t="str">
        <f t="shared" si="61"/>
        <v>n/a</v>
      </c>
      <c r="R213" s="38">
        <f t="shared" si="48"/>
        <v>0</v>
      </c>
      <c r="S213" s="17" t="s">
        <v>140</v>
      </c>
    </row>
    <row r="214" spans="1:19" x14ac:dyDescent="0.25">
      <c r="A214" s="17" t="s">
        <v>140</v>
      </c>
      <c r="B214" s="17" t="s">
        <v>93</v>
      </c>
      <c r="C214" s="17" t="s">
        <v>141</v>
      </c>
      <c r="D214" s="17" t="s">
        <v>111</v>
      </c>
      <c r="E214" s="24">
        <f>IF(U214="SC",SUMIFS(SC!F:F,SC!A:A,MAIN!D214,SC!B:B,MAIN!A214),SUMIFS(Allocations!$H:$H,Allocations!$A:$A,MAIN!$A214,Allocations!$B:$B,MAIN!$D214))</f>
        <v>3.4000000000000002E-2</v>
      </c>
      <c r="F214" s="24">
        <f>IF(U214="SC",SUMIFS(SC!J:J,SC!A:A,MAIN!D214,SC!B:B,MAIN!A214),SUMIFS(Allocations!M:M,Allocations!A:A,MAIN!A214,Allocations!B:B,MAIN!D214))</f>
        <v>0</v>
      </c>
      <c r="G214" s="24">
        <f t="shared" si="58"/>
        <v>3.4000000000000002E-2</v>
      </c>
      <c r="H214" s="24">
        <f>IFERROR(VLOOKUP(S214,Swaps_wk!$A$2:$AP$151,HLOOKUP(MAIN!D214,Swaps_wk!$B$2:$AP$151,150,FALSE),FALSE),0)</f>
        <v>0</v>
      </c>
      <c r="I214" s="24">
        <f>SUMIFS(PASTE_DQS_TRACKER!$D:$D,PASTE_DQS_TRACKER!$C:$C,MAIN!$A214,PASTE_DQS_TRACKER!$B:$B,MAIN!$D214)-SUMIFS(PASTE_DQS_TRACKER!$D:$D,PASTE_DQS_TRACKER!$C:$C,MAIN!A214,PASTE_DQS_TRACKER!$E:$E,MAIN!$D214)</f>
        <v>0</v>
      </c>
      <c r="J214" s="25">
        <f t="shared" si="59"/>
        <v>3.4000000000000002E-2</v>
      </c>
      <c r="K214" s="24">
        <f>IFERROR(IF(V214="Flex",0,IF(D214=$D$30,VLOOKUP(A214,MMO_o10M_lease!$A$1:$F$51,5,FALSE),IF(D214=$D$26,VLOOKUP(D214,LANDINGS!$A$3:$BR$40,HLOOKUP(A214,LANDINGS!$B$1:$CF$42,42,FALSE),FALSE)-IFERROR(VLOOKUP(A214,MMO_o10M_lease!$A$1:$F$38,5,FALSE),0),VLOOKUP(D214,LANDINGS!$A$3:$CF$40,HLOOKUP(A214,LANDINGS!$B$1:$CF$42,42,FALSE),FALSE)))),0)</f>
        <v>0</v>
      </c>
      <c r="L214" s="24">
        <f>SUMIFS(PASTE_FLEX_TRACKER!$D:$D,PASTE_FLEX_TRACKER!$F:$F,MAIN!$A214,PASTE_FLEX_TRACKER!$B:$B,MAIN!$D214)-SUMIFS(PASTE_FLEX_TRACKER!$D:$D,PASTE_FLEX_TRACKER!$C:$C,MAIN!$A214,PASTE_FLEX_TRACKER!$B:$B,MAIN!$D214)</f>
        <v>0</v>
      </c>
      <c r="M214" s="24">
        <f>IFERROR(-VLOOKUP(D214,SQ!$A$19:$CC$52,HLOOKUP(MAIN!A214,SQ!$B$18:$CC$56,39,FALSE),FALSE),"n/a")</f>
        <v>0</v>
      </c>
      <c r="N214" s="46" t="s">
        <v>563</v>
      </c>
      <c r="O214" s="46">
        <f>SUMIFS(MAN_ADJ!$L:$L,MAN_ADJ!$K:$K,MAIN!$D214,MAN_ADJ!$J:$J,MAIN!$S214)</f>
        <v>0</v>
      </c>
      <c r="P214" s="25">
        <f t="shared" si="60"/>
        <v>0</v>
      </c>
      <c r="Q214" s="28">
        <f t="shared" si="61"/>
        <v>0</v>
      </c>
      <c r="R214" s="38">
        <f t="shared" si="48"/>
        <v>3.4000000000000002E-2</v>
      </c>
      <c r="S214" s="17" t="s">
        <v>140</v>
      </c>
    </row>
    <row r="215" spans="1:19" x14ac:dyDescent="0.25">
      <c r="A215" s="17" t="s">
        <v>140</v>
      </c>
      <c r="B215" s="17" t="s">
        <v>93</v>
      </c>
      <c r="C215" s="17" t="s">
        <v>141</v>
      </c>
      <c r="D215" s="17" t="s">
        <v>112</v>
      </c>
      <c r="E215" s="24">
        <f>IF(U215="SC",SUMIFS(SC!F:F,SC!A:A,MAIN!D215,SC!B:B,MAIN!A215),SUMIFS(Allocations!$H:$H,Allocations!$A:$A,MAIN!$A215,Allocations!$B:$B,MAIN!$D215))</f>
        <v>0</v>
      </c>
      <c r="F215" s="24">
        <f>IF(U215="SC",SUMIFS(SC!J:J,SC!A:A,MAIN!D215,SC!B:B,MAIN!A215),SUMIFS(Allocations!M:M,Allocations!A:A,MAIN!A215,Allocations!B:B,MAIN!D215))</f>
        <v>0</v>
      </c>
      <c r="G215" s="24">
        <f t="shared" si="58"/>
        <v>0</v>
      </c>
      <c r="H215" s="24">
        <f>IFERROR(VLOOKUP(S215,Swaps_wk!$A$2:$AP$151,HLOOKUP(MAIN!D215,Swaps_wk!$B$2:$AP$151,150,FALSE),FALSE),0)</f>
        <v>0</v>
      </c>
      <c r="I215" s="24">
        <f>SUMIFS(PASTE_DQS_TRACKER!$D:$D,PASTE_DQS_TRACKER!$C:$C,MAIN!$A215,PASTE_DQS_TRACKER!$B:$B,MAIN!$D215)-SUMIFS(PASTE_DQS_TRACKER!$D:$D,PASTE_DQS_TRACKER!$C:$C,MAIN!A215,PASTE_DQS_TRACKER!$E:$E,MAIN!$D215)</f>
        <v>0</v>
      </c>
      <c r="J215" s="25">
        <f t="shared" si="59"/>
        <v>0</v>
      </c>
      <c r="K215" s="24">
        <f>IFERROR(IF(V215="Flex",0,IF(D215=$D$30,VLOOKUP(A215,MMO_o10M_lease!$A$1:$F$51,5,FALSE),IF(D215=$D$26,VLOOKUP(D215,LANDINGS!$A$3:$BR$40,HLOOKUP(A215,LANDINGS!$B$1:$CF$42,42,FALSE),FALSE)-IFERROR(VLOOKUP(A215,MMO_o10M_lease!$A$1:$F$38,5,FALSE),0),VLOOKUP(D215,LANDINGS!$A$3:$CF$40,HLOOKUP(A215,LANDINGS!$B$1:$CF$42,42,FALSE),FALSE)))),0)</f>
        <v>0</v>
      </c>
      <c r="L215" s="24">
        <f>SUMIFS(PASTE_FLEX_TRACKER!$D:$D,PASTE_FLEX_TRACKER!$F:$F,MAIN!$A215,PASTE_FLEX_TRACKER!$B:$B,MAIN!$D215)-SUMIFS(PASTE_FLEX_TRACKER!$D:$D,PASTE_FLEX_TRACKER!$C:$C,MAIN!$A215,PASTE_FLEX_TRACKER!$B:$B,MAIN!$D215)</f>
        <v>0</v>
      </c>
      <c r="M215" s="24">
        <f>IFERROR(-VLOOKUP(D215,SQ!$A$19:$CC$52,HLOOKUP(MAIN!A215,SQ!$B$18:$CC$56,39,FALSE),FALSE),"n/a")</f>
        <v>0</v>
      </c>
      <c r="N215" s="46" t="s">
        <v>563</v>
      </c>
      <c r="O215" s="46">
        <f>SUMIFS(MAN_ADJ!$L:$L,MAN_ADJ!$K:$K,MAIN!$D215,MAN_ADJ!$J:$J,MAIN!$S215)</f>
        <v>0</v>
      </c>
      <c r="P215" s="25">
        <f t="shared" si="60"/>
        <v>0</v>
      </c>
      <c r="Q215" s="28" t="str">
        <f t="shared" si="61"/>
        <v>n/a</v>
      </c>
      <c r="R215" s="38">
        <f t="shared" si="48"/>
        <v>0</v>
      </c>
      <c r="S215" s="17" t="s">
        <v>140</v>
      </c>
    </row>
    <row r="216" spans="1:19" x14ac:dyDescent="0.25">
      <c r="A216" s="17" t="s">
        <v>140</v>
      </c>
      <c r="B216" s="17" t="s">
        <v>93</v>
      </c>
      <c r="C216" s="17" t="s">
        <v>141</v>
      </c>
      <c r="D216" s="17" t="s">
        <v>113</v>
      </c>
      <c r="E216" s="24">
        <f>IF(U216="SC",SUMIFS(SC!F:F,SC!A:A,MAIN!D216,SC!B:B,MAIN!A216),SUMIFS(Allocations!$H:$H,Allocations!$A:$A,MAIN!$A216,Allocations!$B:$B,MAIN!$D216))</f>
        <v>0</v>
      </c>
      <c r="F216" s="24">
        <f>IF(U216="SC",SUMIFS(SC!J:J,SC!A:A,MAIN!D216,SC!B:B,MAIN!A216),SUMIFS(Allocations!M:M,Allocations!A:A,MAIN!A216,Allocations!B:B,MAIN!D216))</f>
        <v>0</v>
      </c>
      <c r="G216" s="24">
        <f t="shared" si="58"/>
        <v>0</v>
      </c>
      <c r="H216" s="24">
        <f>IFERROR(VLOOKUP(S216,Swaps_wk!$A$2:$AP$151,HLOOKUP(MAIN!D216,Swaps_wk!$B$2:$AP$151,150,FALSE),FALSE),0)</f>
        <v>0</v>
      </c>
      <c r="I216" s="24">
        <f>SUMIFS(PASTE_DQS_TRACKER!$D:$D,PASTE_DQS_TRACKER!$C:$C,MAIN!$A216,PASTE_DQS_TRACKER!$B:$B,MAIN!$D216)-SUMIFS(PASTE_DQS_TRACKER!$D:$D,PASTE_DQS_TRACKER!$C:$C,MAIN!A216,PASTE_DQS_TRACKER!$E:$E,MAIN!$D216)</f>
        <v>0</v>
      </c>
      <c r="J216" s="25">
        <f t="shared" si="59"/>
        <v>0</v>
      </c>
      <c r="K216" s="24">
        <f>IFERROR(IF(V216="Flex",0,IF(D216=$D$30,VLOOKUP(A216,MMO_o10M_lease!$A$1:$F$51,5,FALSE),IF(D216=$D$26,VLOOKUP(D216,LANDINGS!$A$3:$BR$40,HLOOKUP(A216,LANDINGS!$B$1:$CF$42,42,FALSE),FALSE)-IFERROR(VLOOKUP(A216,MMO_o10M_lease!$A$1:$F$38,5,FALSE),0),VLOOKUP(D216,LANDINGS!$A$3:$CF$40,HLOOKUP(A216,LANDINGS!$B$1:$CF$42,42,FALSE),FALSE)))),0)</f>
        <v>0</v>
      </c>
      <c r="L216" s="24">
        <f>SUMIFS(PASTE_FLEX_TRACKER!$D:$D,PASTE_FLEX_TRACKER!$F:$F,MAIN!$A216,PASTE_FLEX_TRACKER!$B:$B,MAIN!$D216)-SUMIFS(PASTE_FLEX_TRACKER!$D:$D,PASTE_FLEX_TRACKER!$C:$C,MAIN!$A216,PASTE_FLEX_TRACKER!$B:$B,MAIN!$D216)</f>
        <v>0</v>
      </c>
      <c r="M216" s="24">
        <f>IFERROR(-VLOOKUP(D216,SQ!$A$19:$CC$52,HLOOKUP(MAIN!A216,SQ!$B$18:$CC$56,39,FALSE),FALSE),"n/a")</f>
        <v>0</v>
      </c>
      <c r="N216" s="46" t="s">
        <v>563</v>
      </c>
      <c r="O216" s="46">
        <f>SUMIFS(MAN_ADJ!$L:$L,MAN_ADJ!$K:$K,MAIN!$D216,MAN_ADJ!$J:$J,MAIN!$S216)</f>
        <v>0</v>
      </c>
      <c r="P216" s="25">
        <f t="shared" si="60"/>
        <v>0</v>
      </c>
      <c r="Q216" s="28" t="str">
        <f t="shared" si="61"/>
        <v>n/a</v>
      </c>
      <c r="R216" s="38">
        <f t="shared" si="48"/>
        <v>0</v>
      </c>
      <c r="S216" s="17" t="s">
        <v>140</v>
      </c>
    </row>
    <row r="217" spans="1:19" x14ac:dyDescent="0.25">
      <c r="A217" s="17" t="s">
        <v>140</v>
      </c>
      <c r="B217" s="17" t="s">
        <v>93</v>
      </c>
      <c r="C217" s="17" t="s">
        <v>141</v>
      </c>
      <c r="D217" s="17" t="s">
        <v>114</v>
      </c>
      <c r="E217" s="24">
        <f>IF(U217="SC",SUMIFS(SC!F:F,SC!A:A,MAIN!D217,SC!B:B,MAIN!A217),SUMIFS(Allocations!$H:$H,Allocations!$A:$A,MAIN!$A217,Allocations!$B:$B,MAIN!$D217))</f>
        <v>1.0999999999999999E-2</v>
      </c>
      <c r="F217" s="24">
        <f>IF(U217="SC",SUMIFS(SC!J:J,SC!A:A,MAIN!D217,SC!B:B,MAIN!A217),SUMIFS(Allocations!M:M,Allocations!A:A,MAIN!A217,Allocations!B:B,MAIN!D217))</f>
        <v>0</v>
      </c>
      <c r="G217" s="24">
        <f t="shared" si="58"/>
        <v>1.0999999999999999E-2</v>
      </c>
      <c r="H217" s="24">
        <f>IFERROR(VLOOKUP(S217,Swaps_wk!$A$2:$AP$151,HLOOKUP(MAIN!D217,Swaps_wk!$B$2:$AP$151,150,FALSE),FALSE),0)</f>
        <v>0</v>
      </c>
      <c r="I217" s="24">
        <f>SUMIFS(PASTE_DQS_TRACKER!$D:$D,PASTE_DQS_TRACKER!$C:$C,MAIN!$A217,PASTE_DQS_TRACKER!$B:$B,MAIN!$D217)-SUMIFS(PASTE_DQS_TRACKER!$D:$D,PASTE_DQS_TRACKER!$C:$C,MAIN!A217,PASTE_DQS_TRACKER!$E:$E,MAIN!$D217)</f>
        <v>0</v>
      </c>
      <c r="J217" s="25">
        <f t="shared" si="59"/>
        <v>1.0999999999999999E-2</v>
      </c>
      <c r="K217" s="24">
        <f>IFERROR(IF(V217="Flex",0,IF(D217=$D$30,VLOOKUP(A217,MMO_o10M_lease!$A$1:$F$51,5,FALSE),IF(D217=$D$26,VLOOKUP(D217,LANDINGS!$A$3:$BR$40,HLOOKUP(A217,LANDINGS!$B$1:$CF$42,42,FALSE),FALSE)-IFERROR(VLOOKUP(A217,MMO_o10M_lease!$A$1:$F$38,5,FALSE),0),VLOOKUP(D217,LANDINGS!$A$3:$CF$40,HLOOKUP(A217,LANDINGS!$B$1:$CF$42,42,FALSE),FALSE)))),0)</f>
        <v>0</v>
      </c>
      <c r="L217" s="24">
        <f>SUMIFS(PASTE_FLEX_TRACKER!$D:$D,PASTE_FLEX_TRACKER!$F:$F,MAIN!$A217,PASTE_FLEX_TRACKER!$B:$B,MAIN!$D217)-SUMIFS(PASTE_FLEX_TRACKER!$D:$D,PASTE_FLEX_TRACKER!$C:$C,MAIN!$A217,PASTE_FLEX_TRACKER!$B:$B,MAIN!$D217)</f>
        <v>0</v>
      </c>
      <c r="M217" s="24">
        <f>IFERROR(-VLOOKUP(D217,SQ!$A$19:$CC$52,HLOOKUP(MAIN!A217,SQ!$B$18:$CC$56,39,FALSE),FALSE),"n/a")</f>
        <v>0</v>
      </c>
      <c r="N217" s="46" t="s">
        <v>563</v>
      </c>
      <c r="O217" s="46">
        <f>SUMIFS(MAN_ADJ!$L:$L,MAN_ADJ!$K:$K,MAIN!$D217,MAN_ADJ!$J:$J,MAIN!$S217)</f>
        <v>0</v>
      </c>
      <c r="P217" s="25">
        <f t="shared" si="60"/>
        <v>0</v>
      </c>
      <c r="Q217" s="28">
        <f t="shared" si="61"/>
        <v>0</v>
      </c>
      <c r="R217" s="38">
        <f t="shared" si="48"/>
        <v>1.0999999999999999E-2</v>
      </c>
      <c r="S217" s="17" t="s">
        <v>140</v>
      </c>
    </row>
    <row r="218" spans="1:19" x14ac:dyDescent="0.25">
      <c r="A218" s="17" t="s">
        <v>140</v>
      </c>
      <c r="B218" s="17" t="s">
        <v>93</v>
      </c>
      <c r="C218" s="17" t="s">
        <v>141</v>
      </c>
      <c r="D218" s="17" t="s">
        <v>115</v>
      </c>
      <c r="E218" s="24">
        <f>IF(U218="SC",SUMIFS(SC!F:F,SC!A:A,MAIN!D218,SC!B:B,MAIN!A218),SUMIFS(Allocations!$H:$H,Allocations!$A:$A,MAIN!$A218,Allocations!$B:$B,MAIN!$D218))</f>
        <v>0</v>
      </c>
      <c r="F218" s="24">
        <f>IF(U218="SC",SUMIFS(SC!J:J,SC!A:A,MAIN!D218,SC!B:B,MAIN!A218),SUMIFS(Allocations!M:M,Allocations!A:A,MAIN!A218,Allocations!B:B,MAIN!D218))</f>
        <v>0</v>
      </c>
      <c r="G218" s="24">
        <f t="shared" si="58"/>
        <v>0</v>
      </c>
      <c r="H218" s="24">
        <f>IFERROR(VLOOKUP(S218,Swaps_wk!$A$2:$AP$151,HLOOKUP(MAIN!D218,Swaps_wk!$B$2:$AP$151,150,FALSE),FALSE),0)</f>
        <v>0</v>
      </c>
      <c r="I218" s="24">
        <f>SUMIFS(PASTE_DQS_TRACKER!$D:$D,PASTE_DQS_TRACKER!$C:$C,MAIN!$A218,PASTE_DQS_TRACKER!$B:$B,MAIN!$D218)-SUMIFS(PASTE_DQS_TRACKER!$D:$D,PASTE_DQS_TRACKER!$C:$C,MAIN!A218,PASTE_DQS_TRACKER!$E:$E,MAIN!$D218)</f>
        <v>0</v>
      </c>
      <c r="J218" s="25">
        <f t="shared" si="59"/>
        <v>0</v>
      </c>
      <c r="K218" s="24">
        <f>IFERROR(IF(V218="Flex",0,IF(D218=$D$30,VLOOKUP(A218,MMO_o10M_lease!$A$1:$F$51,5,FALSE),IF(D218=$D$26,VLOOKUP(D218,LANDINGS!$A$3:$BR$40,HLOOKUP(A218,LANDINGS!$B$1:$CF$42,42,FALSE),FALSE)-IFERROR(VLOOKUP(A218,MMO_o10M_lease!$A$1:$F$38,5,FALSE),0),VLOOKUP(D218,LANDINGS!$A$3:$CF$40,HLOOKUP(A218,LANDINGS!$B$1:$CF$42,42,FALSE),FALSE)))),0)</f>
        <v>0</v>
      </c>
      <c r="L218" s="24">
        <f>SUMIFS(PASTE_FLEX_TRACKER!$D:$D,PASTE_FLEX_TRACKER!$F:$F,MAIN!$A218,PASTE_FLEX_TRACKER!$B:$B,MAIN!$D218)-SUMIFS(PASTE_FLEX_TRACKER!$D:$D,PASTE_FLEX_TRACKER!$C:$C,MAIN!$A218,PASTE_FLEX_TRACKER!$B:$B,MAIN!$D218)</f>
        <v>0</v>
      </c>
      <c r="M218" s="24">
        <f>IFERROR(-VLOOKUP(D218,SQ!$A$19:$CC$52,HLOOKUP(MAIN!A218,SQ!$B$18:$CC$56,39,FALSE),FALSE),"n/a")</f>
        <v>0</v>
      </c>
      <c r="N218" s="46" t="s">
        <v>563</v>
      </c>
      <c r="O218" s="46">
        <f>SUMIFS(MAN_ADJ!$L:$L,MAN_ADJ!$K:$K,MAIN!$D218,MAN_ADJ!$J:$J,MAIN!$S218)</f>
        <v>0</v>
      </c>
      <c r="P218" s="25">
        <f t="shared" si="60"/>
        <v>0</v>
      </c>
      <c r="Q218" s="28" t="str">
        <f t="shared" si="61"/>
        <v>n/a</v>
      </c>
      <c r="R218" s="38">
        <f t="shared" si="48"/>
        <v>0</v>
      </c>
      <c r="S218" s="17" t="s">
        <v>140</v>
      </c>
    </row>
    <row r="219" spans="1:19" x14ac:dyDescent="0.25">
      <c r="A219" s="17" t="s">
        <v>140</v>
      </c>
      <c r="B219" s="17" t="s">
        <v>93</v>
      </c>
      <c r="C219" s="17" t="s">
        <v>141</v>
      </c>
      <c r="D219" s="17" t="s">
        <v>116</v>
      </c>
      <c r="E219" s="24">
        <f>IF(U219="SC",SUMIFS(SC!F:F,SC!A:A,MAIN!D219,SC!B:B,MAIN!A219),SUMIFS(Allocations!$H:$H,Allocations!$A:$A,MAIN!$A219,Allocations!$B:$B,MAIN!$D219))</f>
        <v>0</v>
      </c>
      <c r="F219" s="24">
        <f>IF(U219="SC",SUMIFS(SC!J:J,SC!A:A,MAIN!D219,SC!B:B,MAIN!A219),SUMIFS(Allocations!M:M,Allocations!A:A,MAIN!A219,Allocations!B:B,MAIN!D219))</f>
        <v>0</v>
      </c>
      <c r="G219" s="24">
        <f t="shared" si="58"/>
        <v>0</v>
      </c>
      <c r="H219" s="24">
        <f>IFERROR(VLOOKUP(S219,Swaps_wk!$A$2:$AP$151,HLOOKUP(MAIN!D219,Swaps_wk!$B$2:$AP$151,150,FALSE),FALSE),0)</f>
        <v>0</v>
      </c>
      <c r="I219" s="24">
        <f>SUMIFS(PASTE_DQS_TRACKER!$D:$D,PASTE_DQS_TRACKER!$C:$C,MAIN!$A219,PASTE_DQS_TRACKER!$B:$B,MAIN!$D219)-SUMIFS(PASTE_DQS_TRACKER!$D:$D,PASTE_DQS_TRACKER!$C:$C,MAIN!A219,PASTE_DQS_TRACKER!$E:$E,MAIN!$D219)</f>
        <v>0</v>
      </c>
      <c r="J219" s="25">
        <f t="shared" si="59"/>
        <v>0</v>
      </c>
      <c r="K219" s="24">
        <f>IFERROR(IF(V219="Flex",0,IF(D219=$D$30,VLOOKUP(A219,MMO_o10M_lease!$A$1:$F$51,5,FALSE),IF(D219=$D$26,VLOOKUP(D219,LANDINGS!$A$3:$BR$40,HLOOKUP(A219,LANDINGS!$B$1:$CF$42,42,FALSE),FALSE)-IFERROR(VLOOKUP(A219,MMO_o10M_lease!$A$1:$F$38,5,FALSE),0),VLOOKUP(D219,LANDINGS!$A$3:$CF$40,HLOOKUP(A219,LANDINGS!$B$1:$CF$42,42,FALSE),FALSE)))),0)</f>
        <v>0</v>
      </c>
      <c r="L219" s="24">
        <f>SUMIFS(PASTE_FLEX_TRACKER!$D:$D,PASTE_FLEX_TRACKER!$F:$F,MAIN!$A219,PASTE_FLEX_TRACKER!$B:$B,MAIN!$D219)-SUMIFS(PASTE_FLEX_TRACKER!$D:$D,PASTE_FLEX_TRACKER!$C:$C,MAIN!$A219,PASTE_FLEX_TRACKER!$B:$B,MAIN!$D219)</f>
        <v>0</v>
      </c>
      <c r="M219" s="24">
        <f>IFERROR(-VLOOKUP(D219,SQ!$A$19:$CC$52,HLOOKUP(MAIN!A219,SQ!$B$18:$CC$56,39,FALSE),FALSE),"n/a")</f>
        <v>0</v>
      </c>
      <c r="N219" s="46" t="s">
        <v>563</v>
      </c>
      <c r="O219" s="46">
        <f>SUMIFS(MAN_ADJ!$L:$L,MAN_ADJ!$K:$K,MAIN!$D219,MAN_ADJ!$J:$J,MAIN!$S219)</f>
        <v>0</v>
      </c>
      <c r="P219" s="25">
        <f t="shared" si="60"/>
        <v>0</v>
      </c>
      <c r="Q219" s="28" t="str">
        <f t="shared" si="61"/>
        <v>n/a</v>
      </c>
      <c r="R219" s="38">
        <f t="shared" si="48"/>
        <v>0</v>
      </c>
      <c r="S219" s="17" t="s">
        <v>140</v>
      </c>
    </row>
    <row r="220" spans="1:19" x14ac:dyDescent="0.25">
      <c r="A220" s="17" t="s">
        <v>140</v>
      </c>
      <c r="B220" s="17" t="s">
        <v>93</v>
      </c>
      <c r="C220" s="17" t="s">
        <v>141</v>
      </c>
      <c r="D220" s="17" t="s">
        <v>117</v>
      </c>
      <c r="E220" s="24">
        <f>IF(U220="SC",SUMIFS(SC!F:F,SC!A:A,MAIN!D220,SC!B:B,MAIN!A220),SUMIFS(Allocations!$H:$H,Allocations!$A:$A,MAIN!$A220,Allocations!$B:$B,MAIN!$D220))</f>
        <v>0</v>
      </c>
      <c r="F220" s="24">
        <f>IF(U220="SC",SUMIFS(SC!J:J,SC!A:A,MAIN!D220,SC!B:B,MAIN!A220),SUMIFS(Allocations!M:M,Allocations!A:A,MAIN!A220,Allocations!B:B,MAIN!D220))</f>
        <v>0</v>
      </c>
      <c r="G220" s="24">
        <f t="shared" si="58"/>
        <v>0</v>
      </c>
      <c r="H220" s="24">
        <f>IFERROR(VLOOKUP(S220,Swaps_wk!$A$2:$AP$151,HLOOKUP(MAIN!D220,Swaps_wk!$B$2:$AP$151,150,FALSE),FALSE),0)</f>
        <v>0</v>
      </c>
      <c r="I220" s="24">
        <f>SUMIFS(PASTE_DQS_TRACKER!$D:$D,PASTE_DQS_TRACKER!$C:$C,MAIN!$A220,PASTE_DQS_TRACKER!$B:$B,MAIN!$D220)-SUMIFS(PASTE_DQS_TRACKER!$D:$D,PASTE_DQS_TRACKER!$C:$C,MAIN!A220,PASTE_DQS_TRACKER!$E:$E,MAIN!$D220)</f>
        <v>0</v>
      </c>
      <c r="J220" s="25">
        <f t="shared" si="59"/>
        <v>0</v>
      </c>
      <c r="K220" s="24">
        <f>IFERROR(IF(V220="Flex",0,IF(D220=$D$30,VLOOKUP(A220,MMO_o10M_lease!$A$1:$F$51,5,FALSE),IF(D220=$D$26,VLOOKUP(D220,LANDINGS!$A$3:$BR$40,HLOOKUP(A220,LANDINGS!$B$1:$CF$42,42,FALSE),FALSE)-IFERROR(VLOOKUP(A220,MMO_o10M_lease!$A$1:$F$38,5,FALSE),0),VLOOKUP(D220,LANDINGS!$A$3:$CF$40,HLOOKUP(A220,LANDINGS!$B$1:$CF$42,42,FALSE),FALSE)))),0)</f>
        <v>0</v>
      </c>
      <c r="L220" s="24">
        <f>SUMIFS(PASTE_FLEX_TRACKER!$D:$D,PASTE_FLEX_TRACKER!$F:$F,MAIN!$A220,PASTE_FLEX_TRACKER!$B:$B,MAIN!$D220)-SUMIFS(PASTE_FLEX_TRACKER!$D:$D,PASTE_FLEX_TRACKER!$C:$C,MAIN!$A220,PASTE_FLEX_TRACKER!$B:$B,MAIN!$D220)</f>
        <v>0</v>
      </c>
      <c r="M220" s="24">
        <f>IFERROR(-VLOOKUP(D220,SQ!$A$19:$CC$52,HLOOKUP(MAIN!A220,SQ!$B$18:$CC$56,39,FALSE),FALSE),"n/a")</f>
        <v>0</v>
      </c>
      <c r="N220" s="46" t="s">
        <v>563</v>
      </c>
      <c r="O220" s="46">
        <f>SUMIFS(MAN_ADJ!$L:$L,MAN_ADJ!$K:$K,MAIN!$D220,MAN_ADJ!$J:$J,MAIN!$S220)</f>
        <v>0</v>
      </c>
      <c r="P220" s="25">
        <f t="shared" si="60"/>
        <v>0</v>
      </c>
      <c r="Q220" s="28" t="str">
        <f t="shared" si="61"/>
        <v>n/a</v>
      </c>
      <c r="R220" s="38">
        <f t="shared" si="48"/>
        <v>0</v>
      </c>
      <c r="S220" s="17" t="s">
        <v>140</v>
      </c>
    </row>
    <row r="221" spans="1:19" x14ac:dyDescent="0.25">
      <c r="A221" s="17" t="s">
        <v>140</v>
      </c>
      <c r="B221" s="17" t="s">
        <v>93</v>
      </c>
      <c r="C221" s="17" t="s">
        <v>141</v>
      </c>
      <c r="D221" s="17" t="s">
        <v>118</v>
      </c>
      <c r="E221" s="24">
        <f>IF(U221="SC",SUMIFS(SC!F:F,SC!A:A,MAIN!D221,SC!B:B,MAIN!A221),SUMIFS(Allocations!$H:$H,Allocations!$A:$A,MAIN!$A221,Allocations!$B:$B,MAIN!$D221))</f>
        <v>0</v>
      </c>
      <c r="F221" s="24">
        <f>IF(U221="SC",SUMIFS(SC!J:J,SC!A:A,MAIN!D221,SC!B:B,MAIN!A221),SUMIFS(Allocations!M:M,Allocations!A:A,MAIN!A221,Allocations!B:B,MAIN!D221))</f>
        <v>0</v>
      </c>
      <c r="G221" s="24">
        <f t="shared" si="58"/>
        <v>0</v>
      </c>
      <c r="H221" s="24">
        <f>IFERROR(VLOOKUP(S221,Swaps_wk!$A$2:$AP$151,HLOOKUP(MAIN!D221,Swaps_wk!$B$2:$AP$151,150,FALSE),FALSE),0)</f>
        <v>0</v>
      </c>
      <c r="I221" s="24">
        <f>SUMIFS(PASTE_DQS_TRACKER!$D:$D,PASTE_DQS_TRACKER!$C:$C,MAIN!$A221,PASTE_DQS_TRACKER!$B:$B,MAIN!$D221)-SUMIFS(PASTE_DQS_TRACKER!$D:$D,PASTE_DQS_TRACKER!$C:$C,MAIN!A221,PASTE_DQS_TRACKER!$E:$E,MAIN!$D221)</f>
        <v>0</v>
      </c>
      <c r="J221" s="25">
        <f t="shared" si="59"/>
        <v>0</v>
      </c>
      <c r="K221" s="24">
        <f>IFERROR(IF(V221="Flex",0,IF(D221=$D$30,VLOOKUP(A221,MMO_o10M_lease!$A$1:$F$51,5,FALSE),IF(D221=$D$26,VLOOKUP(D221,LANDINGS!$A$3:$BR$40,HLOOKUP(A221,LANDINGS!$B$1:$CF$42,42,FALSE),FALSE)-IFERROR(VLOOKUP(A221,MMO_o10M_lease!$A$1:$F$38,5,FALSE),0),VLOOKUP(D221,LANDINGS!$A$3:$CF$40,HLOOKUP(A221,LANDINGS!$B$1:$CF$42,42,FALSE),FALSE)))),0)</f>
        <v>0</v>
      </c>
      <c r="L221" s="24">
        <f>SUMIFS(PASTE_FLEX_TRACKER!$D:$D,PASTE_FLEX_TRACKER!$F:$F,MAIN!$A221,PASTE_FLEX_TRACKER!$B:$B,MAIN!$D221)-SUMIFS(PASTE_FLEX_TRACKER!$D:$D,PASTE_FLEX_TRACKER!$C:$C,MAIN!$A221,PASTE_FLEX_TRACKER!$B:$B,MAIN!$D221)</f>
        <v>0</v>
      </c>
      <c r="M221" s="24">
        <f>IFERROR(-VLOOKUP(D221,SQ!$A$19:$CC$52,HLOOKUP(MAIN!A221,SQ!$B$18:$CC$56,39,FALSE),FALSE),"n/a")</f>
        <v>0</v>
      </c>
      <c r="N221" s="46" t="s">
        <v>563</v>
      </c>
      <c r="O221" s="46">
        <f>SUMIFS(MAN_ADJ!$L:$L,MAN_ADJ!$K:$K,MAIN!$D221,MAN_ADJ!$J:$J,MAIN!$S221)</f>
        <v>0</v>
      </c>
      <c r="P221" s="25">
        <f t="shared" si="60"/>
        <v>0</v>
      </c>
      <c r="Q221" s="28" t="str">
        <f t="shared" si="61"/>
        <v>n/a</v>
      </c>
      <c r="R221" s="38">
        <f t="shared" si="48"/>
        <v>0</v>
      </c>
      <c r="S221" s="17" t="s">
        <v>140</v>
      </c>
    </row>
    <row r="222" spans="1:19" x14ac:dyDescent="0.25">
      <c r="A222" s="17" t="s">
        <v>140</v>
      </c>
      <c r="B222" s="17" t="s">
        <v>93</v>
      </c>
      <c r="C222" s="17" t="s">
        <v>141</v>
      </c>
      <c r="D222" s="17" t="s">
        <v>119</v>
      </c>
      <c r="E222" s="24">
        <f>IF(U222="SC",SUMIFS(SC!F:F,SC!A:A,MAIN!D222,SC!B:B,MAIN!A222),SUMIFS(Allocations!$H:$H,Allocations!$A:$A,MAIN!$A222,Allocations!$B:$B,MAIN!$D222))</f>
        <v>0</v>
      </c>
      <c r="F222" s="24">
        <f>IF(U222="SC",SUMIFS(SC!J:J,SC!A:A,MAIN!D222,SC!B:B,MAIN!A222),SUMIFS(Allocations!M:M,Allocations!A:A,MAIN!A222,Allocations!B:B,MAIN!D222))</f>
        <v>0</v>
      </c>
      <c r="G222" s="24">
        <f t="shared" si="58"/>
        <v>0</v>
      </c>
      <c r="H222" s="24">
        <f>IFERROR(VLOOKUP(S222,Swaps_wk!$A$2:$AP$151,HLOOKUP(MAIN!D222,Swaps_wk!$B$2:$AP$151,150,FALSE),FALSE),0)</f>
        <v>0</v>
      </c>
      <c r="I222" s="24">
        <f>SUMIFS(PASTE_DQS_TRACKER!$D:$D,PASTE_DQS_TRACKER!$C:$C,MAIN!$A222,PASTE_DQS_TRACKER!$B:$B,MAIN!$D222)-SUMIFS(PASTE_DQS_TRACKER!$D:$D,PASTE_DQS_TRACKER!$C:$C,MAIN!A222,PASTE_DQS_TRACKER!$E:$E,MAIN!$D222)</f>
        <v>0</v>
      </c>
      <c r="J222" s="25">
        <f t="shared" si="59"/>
        <v>0</v>
      </c>
      <c r="K222" s="24">
        <f>IFERROR(IF(V222="Flex",0,IF(D222=$D$30,VLOOKUP(A222,MMO_o10M_lease!$A$1:$F$51,5,FALSE),IF(D222=$D$26,VLOOKUP(D222,LANDINGS!$A$3:$BR$40,HLOOKUP(A222,LANDINGS!$B$1:$CF$42,42,FALSE),FALSE)-IFERROR(VLOOKUP(A222,MMO_o10M_lease!$A$1:$F$38,5,FALSE),0),VLOOKUP(D222,LANDINGS!$A$3:$CF$40,HLOOKUP(A222,LANDINGS!$B$1:$CF$42,42,FALSE),FALSE)))),0)</f>
        <v>0</v>
      </c>
      <c r="L222" s="24">
        <f>SUMIFS(PASTE_FLEX_TRACKER!$D:$D,PASTE_FLEX_TRACKER!$F:$F,MAIN!$A222,PASTE_FLEX_TRACKER!$B:$B,MAIN!$D222)-SUMIFS(PASTE_FLEX_TRACKER!$D:$D,PASTE_FLEX_TRACKER!$C:$C,MAIN!$A222,PASTE_FLEX_TRACKER!$B:$B,MAIN!$D222)</f>
        <v>0</v>
      </c>
      <c r="M222" s="24">
        <f>IFERROR(-VLOOKUP(D222,SQ!$A$19:$CC$52,HLOOKUP(MAIN!A222,SQ!$B$18:$CC$56,39,FALSE),FALSE),"n/a")</f>
        <v>0</v>
      </c>
      <c r="N222" s="46" t="s">
        <v>563</v>
      </c>
      <c r="O222" s="46">
        <f>SUMIFS(MAN_ADJ!$L:$L,MAN_ADJ!$K:$K,MAIN!$D222,MAN_ADJ!$J:$J,MAIN!$S222)</f>
        <v>0</v>
      </c>
      <c r="P222" s="25">
        <f t="shared" si="60"/>
        <v>0</v>
      </c>
      <c r="Q222" s="28" t="str">
        <f t="shared" si="61"/>
        <v>n/a</v>
      </c>
      <c r="R222" s="38">
        <f t="shared" si="48"/>
        <v>0</v>
      </c>
      <c r="S222" s="17" t="s">
        <v>140</v>
      </c>
    </row>
    <row r="223" spans="1:19" x14ac:dyDescent="0.25">
      <c r="A223" s="17" t="s">
        <v>140</v>
      </c>
      <c r="B223" s="17" t="s">
        <v>93</v>
      </c>
      <c r="C223" s="17" t="s">
        <v>141</v>
      </c>
      <c r="D223" s="17" t="s">
        <v>120</v>
      </c>
      <c r="E223" s="24">
        <f>IF(U223="SC",SUMIFS(SC!F:F,SC!A:A,MAIN!D223,SC!B:B,MAIN!A223),SUMIFS(Allocations!$H:$H,Allocations!$A:$A,MAIN!$A223,Allocations!$B:$B,MAIN!$D223))</f>
        <v>0</v>
      </c>
      <c r="F223" s="24">
        <f>IF(U223="SC",SUMIFS(SC!J:J,SC!A:A,MAIN!D223,SC!B:B,MAIN!A223),SUMIFS(Allocations!M:M,Allocations!A:A,MAIN!A223,Allocations!B:B,MAIN!D223))</f>
        <v>0</v>
      </c>
      <c r="G223" s="24">
        <f t="shared" si="58"/>
        <v>0</v>
      </c>
      <c r="H223" s="24">
        <f>IFERROR(VLOOKUP(S223,Swaps_wk!$A$2:$AP$151,HLOOKUP(MAIN!D223,Swaps_wk!$B$2:$AP$151,150,FALSE),FALSE),0)</f>
        <v>0</v>
      </c>
      <c r="I223" s="24">
        <f>SUMIFS(PASTE_DQS_TRACKER!$D:$D,PASTE_DQS_TRACKER!$C:$C,MAIN!$A223,PASTE_DQS_TRACKER!$B:$B,MAIN!$D223)-SUMIFS(PASTE_DQS_TRACKER!$D:$D,PASTE_DQS_TRACKER!$C:$C,MAIN!A223,PASTE_DQS_TRACKER!$E:$E,MAIN!$D223)</f>
        <v>0</v>
      </c>
      <c r="J223" s="25">
        <f t="shared" si="59"/>
        <v>0</v>
      </c>
      <c r="K223" s="24">
        <f>IFERROR(IF(V223="Flex",0,IF(D223=$D$30,VLOOKUP(A223,MMO_o10M_lease!$A$1:$F$51,5,FALSE),IF(D223=$D$26,VLOOKUP(D223,LANDINGS!$A$3:$BR$40,HLOOKUP(A223,LANDINGS!$B$1:$CF$42,42,FALSE),FALSE)-IFERROR(VLOOKUP(A223,MMO_o10M_lease!$A$1:$F$38,5,FALSE),0),VLOOKUP(D223,LANDINGS!$A$3:$CF$40,HLOOKUP(A223,LANDINGS!$B$1:$CF$42,42,FALSE),FALSE)))),0)</f>
        <v>0</v>
      </c>
      <c r="L223" s="24">
        <f>SUMIFS(PASTE_FLEX_TRACKER!$D:$D,PASTE_FLEX_TRACKER!$F:$F,MAIN!$A223,PASTE_FLEX_TRACKER!$B:$B,MAIN!$D223)-SUMIFS(PASTE_FLEX_TRACKER!$D:$D,PASTE_FLEX_TRACKER!$C:$C,MAIN!$A223,PASTE_FLEX_TRACKER!$B:$B,MAIN!$D223)</f>
        <v>0</v>
      </c>
      <c r="M223" s="24">
        <f>IFERROR(-VLOOKUP(D223,SQ!$A$19:$CC$52,HLOOKUP(MAIN!A223,SQ!$B$18:$CC$56,39,FALSE),FALSE),"n/a")</f>
        <v>0</v>
      </c>
      <c r="N223" s="46" t="s">
        <v>563</v>
      </c>
      <c r="O223" s="46">
        <f>SUMIFS(MAN_ADJ!$L:$L,MAN_ADJ!$K:$K,MAIN!$D223,MAN_ADJ!$J:$J,MAIN!$S223)</f>
        <v>0</v>
      </c>
      <c r="P223" s="25">
        <f t="shared" si="60"/>
        <v>0</v>
      </c>
      <c r="Q223" s="28" t="str">
        <f t="shared" si="61"/>
        <v>n/a</v>
      </c>
      <c r="R223" s="38">
        <f t="shared" si="48"/>
        <v>0</v>
      </c>
      <c r="S223" s="17" t="s">
        <v>140</v>
      </c>
    </row>
    <row r="224" spans="1:19" x14ac:dyDescent="0.25">
      <c r="A224" s="17" t="s">
        <v>140</v>
      </c>
      <c r="B224" s="17" t="s">
        <v>93</v>
      </c>
      <c r="C224" s="17" t="s">
        <v>141</v>
      </c>
      <c r="D224" s="17" t="s">
        <v>121</v>
      </c>
      <c r="E224" s="24">
        <f>IF(U224="SC",SUMIFS(SC!F:F,SC!A:A,MAIN!D224,SC!B:B,MAIN!A224),SUMIFS(Allocations!$H:$H,Allocations!$A:$A,MAIN!$A224,Allocations!$B:$B,MAIN!$D224))</f>
        <v>0</v>
      </c>
      <c r="F224" s="24">
        <f>IF(U224="SC",SUMIFS(SC!J:J,SC!A:A,MAIN!D224,SC!B:B,MAIN!A224),SUMIFS(Allocations!M:M,Allocations!A:A,MAIN!A224,Allocations!B:B,MAIN!D224))</f>
        <v>0</v>
      </c>
      <c r="G224" s="24">
        <f t="shared" si="58"/>
        <v>0</v>
      </c>
      <c r="H224" s="24">
        <f>IFERROR(VLOOKUP(S224,Swaps_wk!$A$2:$AP$151,HLOOKUP(MAIN!D224,Swaps_wk!$B$2:$AP$151,150,FALSE),FALSE),0)</f>
        <v>0</v>
      </c>
      <c r="I224" s="24">
        <f>SUMIFS(PASTE_DQS_TRACKER!$D:$D,PASTE_DQS_TRACKER!$C:$C,MAIN!$A224,PASTE_DQS_TRACKER!$B:$B,MAIN!$D224)-SUMIFS(PASTE_DQS_TRACKER!$D:$D,PASTE_DQS_TRACKER!$C:$C,MAIN!A224,PASTE_DQS_TRACKER!$E:$E,MAIN!$D224)</f>
        <v>0</v>
      </c>
      <c r="J224" s="25">
        <f t="shared" si="59"/>
        <v>0</v>
      </c>
      <c r="K224" s="24">
        <f>IFERROR(IF(V224="Flex",0,IF(D224=$D$30,VLOOKUP(A224,MMO_o10M_lease!$A$1:$F$51,5,FALSE),IF(D224=$D$26,VLOOKUP(D224,LANDINGS!$A$3:$BR$40,HLOOKUP(A224,LANDINGS!$B$1:$CF$42,42,FALSE),FALSE)-IFERROR(VLOOKUP(A224,MMO_o10M_lease!$A$1:$F$38,5,FALSE),0),VLOOKUP(D224,LANDINGS!$A$3:$CF$40,HLOOKUP(A224,LANDINGS!$B$1:$CF$42,42,FALSE),FALSE)))),0)</f>
        <v>0</v>
      </c>
      <c r="L224" s="24">
        <f>SUMIFS(PASTE_FLEX_TRACKER!$D:$D,PASTE_FLEX_TRACKER!$F:$F,MAIN!$A224,PASTE_FLEX_TRACKER!$B:$B,MAIN!$D224)-SUMIFS(PASTE_FLEX_TRACKER!$D:$D,PASTE_FLEX_TRACKER!$C:$C,MAIN!$A224,PASTE_FLEX_TRACKER!$B:$B,MAIN!$D224)</f>
        <v>0</v>
      </c>
      <c r="M224" s="24">
        <f>IFERROR(-VLOOKUP(D224,SQ!$A$19:$CC$52,HLOOKUP(MAIN!A224,SQ!$B$18:$CC$56,39,FALSE),FALSE),"n/a")</f>
        <v>0</v>
      </c>
      <c r="N224" s="46" t="s">
        <v>563</v>
      </c>
      <c r="O224" s="46">
        <f>SUMIFS(MAN_ADJ!$L:$L,MAN_ADJ!$K:$K,MAIN!$D224,MAN_ADJ!$J:$J,MAIN!$S224)</f>
        <v>0</v>
      </c>
      <c r="P224" s="25">
        <f t="shared" si="60"/>
        <v>0</v>
      </c>
      <c r="Q224" s="28" t="str">
        <f t="shared" si="61"/>
        <v>n/a</v>
      </c>
      <c r="R224" s="38">
        <f t="shared" si="48"/>
        <v>0</v>
      </c>
      <c r="S224" s="17" t="s">
        <v>140</v>
      </c>
    </row>
    <row r="225" spans="1:19" x14ac:dyDescent="0.25">
      <c r="A225" s="17" t="s">
        <v>140</v>
      </c>
      <c r="B225" s="17" t="s">
        <v>93</v>
      </c>
      <c r="C225" s="17" t="s">
        <v>141</v>
      </c>
      <c r="D225" s="17" t="s">
        <v>122</v>
      </c>
      <c r="E225" s="24">
        <f>IF(U225="SC",SUMIFS(SC!F:F,SC!A:A,MAIN!D225,SC!B:B,MAIN!A225),SUMIFS(Allocations!$H:$H,Allocations!$A:$A,MAIN!$A225,Allocations!$B:$B,MAIN!$D225))</f>
        <v>0</v>
      </c>
      <c r="F225" s="24">
        <f>IF(U225="SC",SUMIFS(SC!J:J,SC!A:A,MAIN!D225,SC!B:B,MAIN!A225),SUMIFS(Allocations!M:M,Allocations!A:A,MAIN!A225,Allocations!B:B,MAIN!D225))</f>
        <v>0</v>
      </c>
      <c r="G225" s="24">
        <f t="shared" si="58"/>
        <v>0</v>
      </c>
      <c r="H225" s="24">
        <f>IFERROR(VLOOKUP(S225,Swaps_wk!$A$2:$AP$151,HLOOKUP(MAIN!D225,Swaps_wk!$B$2:$AP$151,150,FALSE),FALSE),0)</f>
        <v>0</v>
      </c>
      <c r="I225" s="24">
        <f>SUMIFS(PASTE_DQS_TRACKER!$D:$D,PASTE_DQS_TRACKER!$C:$C,MAIN!$A225,PASTE_DQS_TRACKER!$B:$B,MAIN!$D225)-SUMIFS(PASTE_DQS_TRACKER!$D:$D,PASTE_DQS_TRACKER!$C:$C,MAIN!A225,PASTE_DQS_TRACKER!$E:$E,MAIN!$D225)</f>
        <v>0</v>
      </c>
      <c r="J225" s="25">
        <f t="shared" si="59"/>
        <v>0</v>
      </c>
      <c r="K225" s="24">
        <f>IFERROR(IF(V225="Flex",0,IF(D225=$D$30,VLOOKUP(A225,MMO_o10M_lease!$A$1:$F$51,5,FALSE),IF(D225=$D$26,VLOOKUP(D225,LANDINGS!$A$3:$BR$40,HLOOKUP(A225,LANDINGS!$B$1:$CF$42,42,FALSE),FALSE)-IFERROR(VLOOKUP(A225,MMO_o10M_lease!$A$1:$F$38,5,FALSE),0),VLOOKUP(D225,LANDINGS!$A$3:$CF$40,HLOOKUP(A225,LANDINGS!$B$1:$CF$42,42,FALSE),FALSE)))),0)</f>
        <v>0</v>
      </c>
      <c r="L225" s="24">
        <f>SUMIFS(PASTE_FLEX_TRACKER!$D:$D,PASTE_FLEX_TRACKER!$F:$F,MAIN!$A225,PASTE_FLEX_TRACKER!$B:$B,MAIN!$D225)-SUMIFS(PASTE_FLEX_TRACKER!$D:$D,PASTE_FLEX_TRACKER!$C:$C,MAIN!$A225,PASTE_FLEX_TRACKER!$B:$B,MAIN!$D225)</f>
        <v>0</v>
      </c>
      <c r="M225" s="24">
        <f>IFERROR(-VLOOKUP(D225,SQ!$A$19:$CC$52,HLOOKUP(MAIN!A225,SQ!$B$18:$CC$56,39,FALSE),FALSE),"n/a")</f>
        <v>0</v>
      </c>
      <c r="N225" s="46" t="s">
        <v>563</v>
      </c>
      <c r="O225" s="46">
        <f>SUMIFS(MAN_ADJ!$L:$L,MAN_ADJ!$K:$K,MAIN!$D225,MAN_ADJ!$J:$J,MAIN!$S225)</f>
        <v>0</v>
      </c>
      <c r="P225" s="25">
        <f t="shared" si="60"/>
        <v>0</v>
      </c>
      <c r="Q225" s="28" t="str">
        <f t="shared" si="61"/>
        <v>n/a</v>
      </c>
      <c r="R225" s="38">
        <f t="shared" ref="R225:R295" si="62">J225-P225</f>
        <v>0</v>
      </c>
      <c r="S225" s="17" t="s">
        <v>140</v>
      </c>
    </row>
    <row r="226" spans="1:19" x14ac:dyDescent="0.25">
      <c r="A226" s="17" t="s">
        <v>140</v>
      </c>
      <c r="B226" s="17" t="s">
        <v>93</v>
      </c>
      <c r="C226" s="17" t="s">
        <v>141</v>
      </c>
      <c r="D226" s="17" t="s">
        <v>123</v>
      </c>
      <c r="E226" s="24">
        <f>IF(U226="SC",SUMIFS(SC!F:F,SC!A:A,MAIN!D226,SC!B:B,MAIN!A226),SUMIFS(Allocations!$H:$H,Allocations!$A:$A,MAIN!$A226,Allocations!$B:$B,MAIN!$D226))</f>
        <v>0</v>
      </c>
      <c r="F226" s="24">
        <f>IF(U226="SC",SUMIFS(SC!J:J,SC!A:A,MAIN!D226,SC!B:B,MAIN!A226),SUMIFS(Allocations!M:M,Allocations!A:A,MAIN!A226,Allocations!B:B,MAIN!D226))</f>
        <v>0</v>
      </c>
      <c r="G226" s="24">
        <f t="shared" si="58"/>
        <v>0</v>
      </c>
      <c r="H226" s="24">
        <f>IFERROR(VLOOKUP(S226,Swaps_wk!$A$2:$AP$151,HLOOKUP(MAIN!D226,Swaps_wk!$B$2:$AP$151,150,FALSE),FALSE),0)</f>
        <v>0</v>
      </c>
      <c r="I226" s="24">
        <f>SUMIFS(PASTE_DQS_TRACKER!$D:$D,PASTE_DQS_TRACKER!$C:$C,MAIN!$A226,PASTE_DQS_TRACKER!$B:$B,MAIN!$D226)-SUMIFS(PASTE_DQS_TRACKER!$D:$D,PASTE_DQS_TRACKER!$C:$C,MAIN!A226,PASTE_DQS_TRACKER!$E:$E,MAIN!$D226)</f>
        <v>0</v>
      </c>
      <c r="J226" s="25">
        <f t="shared" si="59"/>
        <v>0</v>
      </c>
      <c r="K226" s="24">
        <f>IFERROR(IF(V226="Flex",0,IF(D226=$D$30,VLOOKUP(A226,MMO_o10M_lease!$A$1:$F$51,5,FALSE),IF(D226=$D$26,VLOOKUP(D226,LANDINGS!$A$3:$BR$40,HLOOKUP(A226,LANDINGS!$B$1:$CF$42,42,FALSE),FALSE)-IFERROR(VLOOKUP(A226,MMO_o10M_lease!$A$1:$F$38,5,FALSE),0),VLOOKUP(D226,LANDINGS!$A$3:$CF$40,HLOOKUP(A226,LANDINGS!$B$1:$CF$42,42,FALSE),FALSE)))),0)</f>
        <v>0</v>
      </c>
      <c r="L226" s="24">
        <f>SUMIFS(PASTE_FLEX_TRACKER!$D:$D,PASTE_FLEX_TRACKER!$F:$F,MAIN!$A226,PASTE_FLEX_TRACKER!$B:$B,MAIN!$D226)-SUMIFS(PASTE_FLEX_TRACKER!$D:$D,PASTE_FLEX_TRACKER!$C:$C,MAIN!$A226,PASTE_FLEX_TRACKER!$B:$B,MAIN!$D226)</f>
        <v>0</v>
      </c>
      <c r="M226" s="24">
        <f>IFERROR(-VLOOKUP(D226,SQ!$A$19:$CC$52,HLOOKUP(MAIN!A226,SQ!$B$18:$CC$56,39,FALSE),FALSE),"n/a")</f>
        <v>0</v>
      </c>
      <c r="N226" s="46" t="s">
        <v>563</v>
      </c>
      <c r="O226" s="46">
        <f>SUMIFS(MAN_ADJ!$L:$L,MAN_ADJ!$K:$K,MAIN!$D226,MAN_ADJ!$J:$J,MAIN!$S226)</f>
        <v>0</v>
      </c>
      <c r="P226" s="25">
        <f t="shared" si="60"/>
        <v>0</v>
      </c>
      <c r="Q226" s="28" t="str">
        <f t="shared" si="61"/>
        <v>n/a</v>
      </c>
      <c r="R226" s="38">
        <f t="shared" si="62"/>
        <v>0</v>
      </c>
      <c r="S226" s="17" t="s">
        <v>140</v>
      </c>
    </row>
    <row r="227" spans="1:19" x14ac:dyDescent="0.25">
      <c r="A227" s="17" t="s">
        <v>140</v>
      </c>
      <c r="B227" s="17" t="s">
        <v>93</v>
      </c>
      <c r="C227" s="17" t="s">
        <v>141</v>
      </c>
      <c r="D227" s="17" t="s">
        <v>124</v>
      </c>
      <c r="E227" s="24">
        <f>IF(U227="SC",SUMIFS(SC!F:F,SC!A:A,MAIN!D227,SC!B:B,MAIN!A227),SUMIFS(Allocations!$H:$H,Allocations!$A:$A,MAIN!$A227,Allocations!$B:$B,MAIN!$D227))</f>
        <v>0</v>
      </c>
      <c r="F227" s="24">
        <f>IF(U227="SC",SUMIFS(SC!J:J,SC!A:A,MAIN!D227,SC!B:B,MAIN!A227),SUMIFS(Allocations!M:M,Allocations!A:A,MAIN!A227,Allocations!B:B,MAIN!D227))</f>
        <v>0</v>
      </c>
      <c r="G227" s="24">
        <f t="shared" si="58"/>
        <v>0</v>
      </c>
      <c r="H227" s="24">
        <f>IFERROR(VLOOKUP(S227,Swaps_wk!$A$2:$AP$151,HLOOKUP(MAIN!D227,Swaps_wk!$B$2:$AP$151,150,FALSE),FALSE),0)</f>
        <v>0</v>
      </c>
      <c r="I227" s="24">
        <f>SUMIFS(PASTE_DQS_TRACKER!$D:$D,PASTE_DQS_TRACKER!$C:$C,MAIN!$A227,PASTE_DQS_TRACKER!$B:$B,MAIN!$D227)-SUMIFS(PASTE_DQS_TRACKER!$D:$D,PASTE_DQS_TRACKER!$C:$C,MAIN!A227,PASTE_DQS_TRACKER!$E:$E,MAIN!$D227)</f>
        <v>0</v>
      </c>
      <c r="J227" s="25">
        <f t="shared" si="59"/>
        <v>0</v>
      </c>
      <c r="K227" s="24">
        <f>IFERROR(IF(V227="Flex",0,IF(D227=$D$30,VLOOKUP(A227,MMO_o10M_lease!$A$1:$F$51,5,FALSE),IF(D227=$D$26,VLOOKUP(D227,LANDINGS!$A$3:$BR$40,HLOOKUP(A227,LANDINGS!$B$1:$CF$42,42,FALSE),FALSE)-IFERROR(VLOOKUP(A227,MMO_o10M_lease!$A$1:$F$38,5,FALSE),0),VLOOKUP(D227,LANDINGS!$A$3:$CF$40,HLOOKUP(A227,LANDINGS!$B$1:$CF$42,42,FALSE),FALSE)))),0)</f>
        <v>0</v>
      </c>
      <c r="L227" s="24">
        <f>SUMIFS(PASTE_FLEX_TRACKER!$D:$D,PASTE_FLEX_TRACKER!$F:$F,MAIN!$A227,PASTE_FLEX_TRACKER!$B:$B,MAIN!$D227)-SUMIFS(PASTE_FLEX_TRACKER!$D:$D,PASTE_FLEX_TRACKER!$C:$C,MAIN!$A227,PASTE_FLEX_TRACKER!$B:$B,MAIN!$D227)</f>
        <v>0</v>
      </c>
      <c r="M227" s="24">
        <f>IFERROR(-VLOOKUP(D227,SQ!$A$19:$CC$52,HLOOKUP(MAIN!A227,SQ!$B$18:$CC$56,39,FALSE),FALSE),"n/a")</f>
        <v>0</v>
      </c>
      <c r="N227" s="46" t="s">
        <v>563</v>
      </c>
      <c r="O227" s="46">
        <f>SUMIFS(MAN_ADJ!$L:$L,MAN_ADJ!$K:$K,MAIN!$D227,MAN_ADJ!$J:$J,MAIN!$S227)</f>
        <v>0</v>
      </c>
      <c r="P227" s="25">
        <f t="shared" si="60"/>
        <v>0</v>
      </c>
      <c r="Q227" s="28" t="str">
        <f t="shared" si="61"/>
        <v>n/a</v>
      </c>
      <c r="R227" s="38">
        <f t="shared" si="62"/>
        <v>0</v>
      </c>
      <c r="S227" s="17" t="s">
        <v>140</v>
      </c>
    </row>
    <row r="228" spans="1:19" x14ac:dyDescent="0.25">
      <c r="A228" s="17" t="s">
        <v>140</v>
      </c>
      <c r="B228" s="17" t="s">
        <v>93</v>
      </c>
      <c r="C228" s="17" t="s">
        <v>141</v>
      </c>
      <c r="D228" s="17" t="s">
        <v>125</v>
      </c>
      <c r="E228" s="24">
        <f>IF(U228="SC",SUMIFS(SC!F:F,SC!A:A,MAIN!D228,SC!B:B,MAIN!A228),SUMIFS(Allocations!$H:$H,Allocations!$A:$A,MAIN!$A228,Allocations!$B:$B,MAIN!$D228))</f>
        <v>0</v>
      </c>
      <c r="F228" s="24">
        <f>IF(U228="SC",SUMIFS(SC!J:J,SC!A:A,MAIN!D228,SC!B:B,MAIN!A228),SUMIFS(Allocations!M:M,Allocations!A:A,MAIN!A228,Allocations!B:B,MAIN!D228))</f>
        <v>0</v>
      </c>
      <c r="G228" s="24">
        <f t="shared" si="58"/>
        <v>0</v>
      </c>
      <c r="H228" s="24">
        <f>IFERROR(VLOOKUP(S228,Swaps_wk!$A$2:$AP$151,HLOOKUP(MAIN!D228,Swaps_wk!$B$2:$AP$151,150,FALSE),FALSE),0)</f>
        <v>0</v>
      </c>
      <c r="I228" s="24">
        <f>SUMIFS(PASTE_DQS_TRACKER!$D:$D,PASTE_DQS_TRACKER!$C:$C,MAIN!$A228,PASTE_DQS_TRACKER!$B:$B,MAIN!$D228)-SUMIFS(PASTE_DQS_TRACKER!$D:$D,PASTE_DQS_TRACKER!$C:$C,MAIN!A228,PASTE_DQS_TRACKER!$E:$E,MAIN!$D228)</f>
        <v>0</v>
      </c>
      <c r="J228" s="25">
        <f t="shared" si="59"/>
        <v>0</v>
      </c>
      <c r="K228" s="24">
        <f>IFERROR(IF(V228="Flex",0,IF(D228=$D$30,VLOOKUP(A228,MMO_o10M_lease!$A$1:$F$51,5,FALSE),IF(D228=$D$26,VLOOKUP(D228,LANDINGS!$A$3:$BR$40,HLOOKUP(A228,LANDINGS!$B$1:$CF$42,42,FALSE),FALSE)-IFERROR(VLOOKUP(A228,MMO_o10M_lease!$A$1:$F$38,5,FALSE),0),VLOOKUP(D228,LANDINGS!$A$3:$CF$40,HLOOKUP(A228,LANDINGS!$B$1:$CF$42,42,FALSE),FALSE)))),0)</f>
        <v>0</v>
      </c>
      <c r="L228" s="24">
        <f>SUMIFS(PASTE_FLEX_TRACKER!$D:$D,PASTE_FLEX_TRACKER!$F:$F,MAIN!$A228,PASTE_FLEX_TRACKER!$B:$B,MAIN!$D228)-SUMIFS(PASTE_FLEX_TRACKER!$D:$D,PASTE_FLEX_TRACKER!$C:$C,MAIN!$A228,PASTE_FLEX_TRACKER!$B:$B,MAIN!$D228)</f>
        <v>0</v>
      </c>
      <c r="M228" s="24">
        <f>IFERROR(-VLOOKUP(D228,SQ!$A$19:$CC$52,HLOOKUP(MAIN!A228,SQ!$B$18:$CC$56,39,FALSE),FALSE),"n/a")</f>
        <v>0</v>
      </c>
      <c r="N228" s="46" t="s">
        <v>563</v>
      </c>
      <c r="O228" s="46">
        <f>SUMIFS(MAN_ADJ!$L:$L,MAN_ADJ!$K:$K,MAIN!$D228,MAN_ADJ!$J:$J,MAIN!$S228)</f>
        <v>0</v>
      </c>
      <c r="P228" s="25">
        <f t="shared" si="60"/>
        <v>0</v>
      </c>
      <c r="Q228" s="28" t="str">
        <f t="shared" si="61"/>
        <v>n/a</v>
      </c>
      <c r="R228" s="38">
        <f t="shared" si="62"/>
        <v>0</v>
      </c>
      <c r="S228" s="17" t="s">
        <v>140</v>
      </c>
    </row>
    <row r="229" spans="1:19" x14ac:dyDescent="0.25">
      <c r="A229" s="17" t="s">
        <v>140</v>
      </c>
      <c r="B229" s="17" t="s">
        <v>93</v>
      </c>
      <c r="C229" s="17" t="s">
        <v>141</v>
      </c>
      <c r="D229" s="17" t="s">
        <v>126</v>
      </c>
      <c r="E229" s="24">
        <f>IF(U229="SC",SUMIFS(SC!F:F,SC!A:A,MAIN!D229,SC!B:B,MAIN!A229),SUMIFS(Allocations!$H:$H,Allocations!$A:$A,MAIN!$A229,Allocations!$B:$B,MAIN!$D229))</f>
        <v>0</v>
      </c>
      <c r="F229" s="24">
        <f>IF(U229="SC",SUMIFS(SC!J:J,SC!A:A,MAIN!D229,SC!B:B,MAIN!A229),SUMIFS(Allocations!M:M,Allocations!A:A,MAIN!A229,Allocations!B:B,MAIN!D229))</f>
        <v>0</v>
      </c>
      <c r="G229" s="24">
        <f t="shared" si="58"/>
        <v>0</v>
      </c>
      <c r="H229" s="24">
        <f>IFERROR(VLOOKUP(S229,Swaps_wk!$A$2:$AP$151,HLOOKUP(MAIN!D229,Swaps_wk!$B$2:$AP$151,150,FALSE),FALSE),0)</f>
        <v>0</v>
      </c>
      <c r="I229" s="24">
        <f>SUMIFS(PASTE_DQS_TRACKER!$D:$D,PASTE_DQS_TRACKER!$C:$C,MAIN!$A229,PASTE_DQS_TRACKER!$B:$B,MAIN!$D229)-SUMIFS(PASTE_DQS_TRACKER!$D:$D,PASTE_DQS_TRACKER!$C:$C,MAIN!A229,PASTE_DQS_TRACKER!$E:$E,MAIN!$D229)</f>
        <v>0</v>
      </c>
      <c r="J229" s="25">
        <f t="shared" si="59"/>
        <v>0</v>
      </c>
      <c r="K229" s="24">
        <f>IFERROR(IF(V229="Flex",0,IF(D229=$D$30,VLOOKUP(A229,MMO_o10M_lease!$A$1:$F$51,5,FALSE),IF(D229=$D$26,VLOOKUP(D229,LANDINGS!$A$3:$BR$40,HLOOKUP(A229,LANDINGS!$B$1:$CF$42,42,FALSE),FALSE)-IFERROR(VLOOKUP(A229,MMO_o10M_lease!$A$1:$F$38,5,FALSE),0),VLOOKUP(D229,LANDINGS!$A$3:$CF$40,HLOOKUP(A229,LANDINGS!$B$1:$CF$42,42,FALSE),FALSE)))),0)</f>
        <v>0</v>
      </c>
      <c r="L229" s="24">
        <f>SUMIFS(PASTE_FLEX_TRACKER!$D:$D,PASTE_FLEX_TRACKER!$F:$F,MAIN!$A229,PASTE_FLEX_TRACKER!$B:$B,MAIN!$D229)-SUMIFS(PASTE_FLEX_TRACKER!$D:$D,PASTE_FLEX_TRACKER!$C:$C,MAIN!$A229,PASTE_FLEX_TRACKER!$B:$B,MAIN!$D229)</f>
        <v>0</v>
      </c>
      <c r="M229" s="24">
        <f>IFERROR(-VLOOKUP(D229,SQ!$A$19:$CC$52,HLOOKUP(MAIN!A229,SQ!$B$18:$CC$56,39,FALSE),FALSE),"n/a")</f>
        <v>0</v>
      </c>
      <c r="N229" s="46" t="s">
        <v>563</v>
      </c>
      <c r="O229" s="46">
        <f>SUMIFS(MAN_ADJ!$L:$L,MAN_ADJ!$K:$K,MAIN!$D229,MAN_ADJ!$J:$J,MAIN!$S229)</f>
        <v>0</v>
      </c>
      <c r="P229" s="25">
        <f t="shared" si="60"/>
        <v>0</v>
      </c>
      <c r="Q229" s="28" t="str">
        <f t="shared" si="61"/>
        <v>n/a</v>
      </c>
      <c r="R229" s="38">
        <f t="shared" si="62"/>
        <v>0</v>
      </c>
      <c r="S229" s="17" t="s">
        <v>140</v>
      </c>
    </row>
    <row r="230" spans="1:19" x14ac:dyDescent="0.25">
      <c r="A230" s="17" t="s">
        <v>140</v>
      </c>
      <c r="B230" s="17" t="s">
        <v>93</v>
      </c>
      <c r="C230" s="17" t="s">
        <v>141</v>
      </c>
      <c r="D230" s="17" t="s">
        <v>127</v>
      </c>
      <c r="E230" s="24">
        <f>IF(U230="SC",SUMIFS(SC!F:F,SC!A:A,MAIN!D230,SC!B:B,MAIN!A230),SUMIFS(Allocations!$H:$H,Allocations!$A:$A,MAIN!$A230,Allocations!$B:$B,MAIN!$D230))</f>
        <v>0</v>
      </c>
      <c r="F230" s="24">
        <f>IF(U230="SC",SUMIFS(SC!J:J,SC!A:A,MAIN!D230,SC!B:B,MAIN!A230),SUMIFS(Allocations!M:M,Allocations!A:A,MAIN!A230,Allocations!B:B,MAIN!D230))</f>
        <v>0</v>
      </c>
      <c r="G230" s="24">
        <f t="shared" si="58"/>
        <v>0</v>
      </c>
      <c r="H230" s="24">
        <f>IFERROR(VLOOKUP(S230,Swaps_wk!$A$2:$AP$151,HLOOKUP(MAIN!D230,Swaps_wk!$B$2:$AP$151,150,FALSE),FALSE),0)</f>
        <v>0</v>
      </c>
      <c r="I230" s="24">
        <f>SUMIFS(PASTE_DQS_TRACKER!$D:$D,PASTE_DQS_TRACKER!$C:$C,MAIN!$A230,PASTE_DQS_TRACKER!$B:$B,MAIN!$D230)-SUMIFS(PASTE_DQS_TRACKER!$D:$D,PASTE_DQS_TRACKER!$C:$C,MAIN!A230,PASTE_DQS_TRACKER!$E:$E,MAIN!$D230)</f>
        <v>0</v>
      </c>
      <c r="J230" s="25">
        <f t="shared" si="59"/>
        <v>0</v>
      </c>
      <c r="K230" s="24">
        <f>IFERROR(IF(V230="Flex",0,IF(D230=$D$30,VLOOKUP(A230,MMO_o10M_lease!$A$1:$F$51,5,FALSE),IF(D230=$D$26,VLOOKUP(D230,LANDINGS!$A$3:$BR$40,HLOOKUP(A230,LANDINGS!$B$1:$CF$42,42,FALSE),FALSE)-IFERROR(VLOOKUP(A230,MMO_o10M_lease!$A$1:$F$38,5,FALSE),0),VLOOKUP(D230,LANDINGS!$A$3:$CF$40,HLOOKUP(A230,LANDINGS!$B$1:$CF$42,42,FALSE),FALSE)))),0)</f>
        <v>0</v>
      </c>
      <c r="L230" s="24">
        <f>SUMIFS(PASTE_FLEX_TRACKER!$D:$D,PASTE_FLEX_TRACKER!$F:$F,MAIN!$A230,PASTE_FLEX_TRACKER!$B:$B,MAIN!$D230)-SUMIFS(PASTE_FLEX_TRACKER!$D:$D,PASTE_FLEX_TRACKER!$C:$C,MAIN!$A230,PASTE_FLEX_TRACKER!$B:$B,MAIN!$D230)</f>
        <v>0</v>
      </c>
      <c r="M230" s="24">
        <f>IFERROR(-VLOOKUP(D230,SQ!$A$19:$CC$52,HLOOKUP(MAIN!A230,SQ!$B$18:$CC$56,39,FALSE),FALSE),"n/a")</f>
        <v>0</v>
      </c>
      <c r="N230" s="46" t="s">
        <v>563</v>
      </c>
      <c r="O230" s="46">
        <f>SUMIFS(MAN_ADJ!$L:$L,MAN_ADJ!$K:$K,MAIN!$D230,MAN_ADJ!$J:$J,MAIN!$S230)</f>
        <v>0</v>
      </c>
      <c r="P230" s="25">
        <f t="shared" si="60"/>
        <v>0</v>
      </c>
      <c r="Q230" s="28" t="str">
        <f t="shared" si="61"/>
        <v>n/a</v>
      </c>
      <c r="R230" s="38">
        <f t="shared" si="62"/>
        <v>0</v>
      </c>
      <c r="S230" s="17" t="s">
        <v>140</v>
      </c>
    </row>
    <row r="231" spans="1:19" x14ac:dyDescent="0.25">
      <c r="A231" s="17" t="s">
        <v>140</v>
      </c>
      <c r="B231" s="17" t="s">
        <v>93</v>
      </c>
      <c r="C231" s="17" t="s">
        <v>141</v>
      </c>
      <c r="D231" s="17" t="s">
        <v>184</v>
      </c>
      <c r="E231" s="24">
        <f>IF(U231="SC",SUMIFS(SC!F:F,SC!A:A,MAIN!D231,SC!B:B,MAIN!A231),SUMIFS(Allocations!$H:$H,Allocations!$A:$A,MAIN!$A231,Allocations!$B:$B,MAIN!$D231))</f>
        <v>0</v>
      </c>
      <c r="F231" s="24">
        <f>IF(U231="SC",SUMIFS(SC!J:J,SC!A:A,MAIN!D231,SC!B:B,MAIN!A231),SUMIFS(Allocations!M:M,Allocations!A:A,MAIN!A231,Allocations!B:B,MAIN!D231))</f>
        <v>0</v>
      </c>
      <c r="G231" s="24">
        <f t="shared" ref="G231:G234" si="63">E231+F231</f>
        <v>0</v>
      </c>
      <c r="H231" s="24">
        <f>IFERROR(VLOOKUP(S231,Swaps_wk!$A$2:$AP$151,HLOOKUP(MAIN!D231,Swaps_wk!$B$2:$AP$151,150,FALSE),FALSE),0)</f>
        <v>0</v>
      </c>
      <c r="I231" s="24">
        <f>SUMIFS(PASTE_DQS_TRACKER!$D:$D,PASTE_DQS_TRACKER!$C:$C,MAIN!$A231,PASTE_DQS_TRACKER!$B:$B,MAIN!$D231)-SUMIFS(PASTE_DQS_TRACKER!$D:$D,PASTE_DQS_TRACKER!$C:$C,MAIN!A231,PASTE_DQS_TRACKER!$E:$E,MAIN!$D231)</f>
        <v>0</v>
      </c>
      <c r="J231" s="25">
        <f t="shared" ref="J231:J234" si="64">G231+I231</f>
        <v>0</v>
      </c>
      <c r="K231" s="24">
        <f>IFERROR(IF(V231="Flex",0,IF(D231=$D$30,VLOOKUP(A231,MMO_o10M_lease!$A$1:$F$51,5,FALSE),IF(D231=$D$26,VLOOKUP(D231,LANDINGS!$A$3:$BR$40,HLOOKUP(A231,LANDINGS!$B$1:$CF$42,42,FALSE),FALSE)-IFERROR(VLOOKUP(A231,MMO_o10M_lease!$A$1:$F$38,5,FALSE),0),VLOOKUP(D231,LANDINGS!$A$3:$CF$40,HLOOKUP(A231,LANDINGS!$B$1:$CF$42,42,FALSE),FALSE)))),0)</f>
        <v>0</v>
      </c>
      <c r="L231" s="24">
        <f>SUMIFS(PASTE_FLEX_TRACKER!$D:$D,PASTE_FLEX_TRACKER!$F:$F,MAIN!$A231,PASTE_FLEX_TRACKER!$B:$B,MAIN!$D231)-SUMIFS(PASTE_FLEX_TRACKER!$D:$D,PASTE_FLEX_TRACKER!$C:$C,MAIN!$A231,PASTE_FLEX_TRACKER!$B:$B,MAIN!$D231)</f>
        <v>0</v>
      </c>
      <c r="M231" s="24" t="str">
        <f>IFERROR(-VLOOKUP(D231,SQ!$A$19:$CC$52,HLOOKUP(MAIN!A231,SQ!$B$18:$CC$56,39,FALSE),FALSE),"n/a")</f>
        <v>n/a</v>
      </c>
      <c r="N231" s="46" t="s">
        <v>563</v>
      </c>
      <c r="O231" s="46">
        <f>SUMIFS(MAN_ADJ!$L:$L,MAN_ADJ!$K:$K,MAIN!$D231,MAN_ADJ!$J:$J,MAIN!$S231)</f>
        <v>0</v>
      </c>
      <c r="P231" s="25">
        <f t="shared" si="60"/>
        <v>0</v>
      </c>
      <c r="Q231" s="28" t="str">
        <f t="shared" ref="Q231:Q234" si="65">IFERROR(P231/J231,"n/a")</f>
        <v>n/a</v>
      </c>
      <c r="R231" s="38">
        <f t="shared" ref="R231:R234" si="66">J231-P231</f>
        <v>0</v>
      </c>
      <c r="S231" s="17" t="s">
        <v>140</v>
      </c>
    </row>
    <row r="232" spans="1:19" x14ac:dyDescent="0.25">
      <c r="A232" s="17" t="s">
        <v>140</v>
      </c>
      <c r="B232" s="17" t="s">
        <v>93</v>
      </c>
      <c r="C232" s="17" t="s">
        <v>141</v>
      </c>
      <c r="D232" s="17" t="s">
        <v>128</v>
      </c>
      <c r="E232" s="24">
        <f>IF(U232="SC",SUMIFS(SC!F:F,SC!A:A,MAIN!D232,SC!B:B,MAIN!A232),SUMIFS(Allocations!$H:$H,Allocations!$A:$A,MAIN!$A232,Allocations!$B:$B,MAIN!$D232))</f>
        <v>0</v>
      </c>
      <c r="F232" s="24">
        <f>IF(U232="SC",SUMIFS(SC!J:J,SC!A:A,MAIN!D232,SC!B:B,MAIN!A232),SUMIFS(Allocations!M:M,Allocations!A:A,MAIN!A232,Allocations!B:B,MAIN!D232))</f>
        <v>0</v>
      </c>
      <c r="G232" s="24">
        <f t="shared" si="63"/>
        <v>0</v>
      </c>
      <c r="H232" s="24">
        <f>IFERROR(VLOOKUP(S232,Swaps_wk!$A$2:$AP$151,HLOOKUP(MAIN!D232,Swaps_wk!$B$2:$AP$151,150,FALSE),FALSE),0)</f>
        <v>0</v>
      </c>
      <c r="I232" s="24">
        <f>SUMIFS(PASTE_DQS_TRACKER!$D:$D,PASTE_DQS_TRACKER!$C:$C,MAIN!$A232,PASTE_DQS_TRACKER!$B:$B,MAIN!$D232)-SUMIFS(PASTE_DQS_TRACKER!$D:$D,PASTE_DQS_TRACKER!$C:$C,MAIN!A232,PASTE_DQS_TRACKER!$E:$E,MAIN!$D232)</f>
        <v>0</v>
      </c>
      <c r="J232" s="25">
        <f t="shared" si="64"/>
        <v>0</v>
      </c>
      <c r="K232" s="24">
        <f>IFERROR(IF(V232="Flex",0,IF(D232=$D$30,VLOOKUP(A232,MMO_o10M_lease!$A$1:$F$51,5,FALSE),IF(D232=$D$26,VLOOKUP(D232,LANDINGS!$A$3:$BR$40,HLOOKUP(A232,LANDINGS!$B$1:$CF$42,42,FALSE),FALSE)-IFERROR(VLOOKUP(A232,MMO_o10M_lease!$A$1:$F$38,5,FALSE),0),VLOOKUP(D232,LANDINGS!$A$3:$CF$40,HLOOKUP(A232,LANDINGS!$B$1:$CF$42,42,FALSE),FALSE)))),0)</f>
        <v>0</v>
      </c>
      <c r="L232" s="24">
        <f>SUMIFS(PASTE_FLEX_TRACKER!$D:$D,PASTE_FLEX_TRACKER!$F:$F,MAIN!$A232,PASTE_FLEX_TRACKER!$B:$B,MAIN!$D232)-SUMIFS(PASTE_FLEX_TRACKER!$D:$D,PASTE_FLEX_TRACKER!$C:$C,MAIN!$A232,PASTE_FLEX_TRACKER!$B:$B,MAIN!$D232)</f>
        <v>0</v>
      </c>
      <c r="M232" s="24" t="str">
        <f>IFERROR(-VLOOKUP(D232,SQ!$A$19:$CC$52,HLOOKUP(MAIN!A232,SQ!$B$18:$CC$56,39,FALSE),FALSE),"n/a")</f>
        <v>n/a</v>
      </c>
      <c r="N232" s="46" t="s">
        <v>563</v>
      </c>
      <c r="O232" s="46">
        <f>SUMIFS(MAN_ADJ!$L:$L,MAN_ADJ!$K:$K,MAIN!$D232,MAN_ADJ!$J:$J,MAIN!$S232)</f>
        <v>0</v>
      </c>
      <c r="P232" s="25">
        <f t="shared" si="60"/>
        <v>0</v>
      </c>
      <c r="Q232" s="28" t="str">
        <f t="shared" si="65"/>
        <v>n/a</v>
      </c>
      <c r="R232" s="38">
        <f t="shared" si="66"/>
        <v>0</v>
      </c>
      <c r="S232" s="17" t="s">
        <v>140</v>
      </c>
    </row>
    <row r="233" spans="1:19" x14ac:dyDescent="0.25">
      <c r="A233" s="17" t="s">
        <v>140</v>
      </c>
      <c r="B233" s="17" t="s">
        <v>93</v>
      </c>
      <c r="C233" s="17" t="s">
        <v>141</v>
      </c>
      <c r="D233" s="17" t="s">
        <v>129</v>
      </c>
      <c r="E233" s="24">
        <f>IF(U233="SC",SUMIFS(SC!F:F,SC!A:A,MAIN!D233,SC!B:B,MAIN!A233),SUMIFS(Allocations!$H:$H,Allocations!$A:$A,MAIN!$A233,Allocations!$B:$B,MAIN!$D233))</f>
        <v>0</v>
      </c>
      <c r="F233" s="24">
        <f>IF(U233="SC",SUMIFS(SC!J:J,SC!A:A,MAIN!D233,SC!B:B,MAIN!A233),SUMIFS(Allocations!M:M,Allocations!A:A,MAIN!A233,Allocations!B:B,MAIN!D233))</f>
        <v>0</v>
      </c>
      <c r="G233" s="24">
        <f t="shared" si="63"/>
        <v>0</v>
      </c>
      <c r="H233" s="24">
        <f>IFERROR(VLOOKUP(S233,Swaps_wk!$A$2:$AP$151,HLOOKUP(MAIN!D233,Swaps_wk!$B$2:$AP$151,150,FALSE),FALSE),0)</f>
        <v>0</v>
      </c>
      <c r="I233" s="24">
        <f>SUMIFS(PASTE_DQS_TRACKER!$D:$D,PASTE_DQS_TRACKER!$C:$C,MAIN!$A233,PASTE_DQS_TRACKER!$B:$B,MAIN!$D233)-SUMIFS(PASTE_DQS_TRACKER!$D:$D,PASTE_DQS_TRACKER!$C:$C,MAIN!A233,PASTE_DQS_TRACKER!$E:$E,MAIN!$D233)</f>
        <v>0</v>
      </c>
      <c r="J233" s="25">
        <f t="shared" si="64"/>
        <v>0</v>
      </c>
      <c r="K233" s="24">
        <f>IFERROR(IF(V233="Flex",0,IF(D233=$D$30,VLOOKUP(A233,MMO_o10M_lease!$A$1:$F$51,5,FALSE),IF(D233=$D$26,VLOOKUP(D233,LANDINGS!$A$3:$BR$40,HLOOKUP(A233,LANDINGS!$B$1:$CF$42,42,FALSE),FALSE)-IFERROR(VLOOKUP(A233,MMO_o10M_lease!$A$1:$F$38,5,FALSE),0),VLOOKUP(D233,LANDINGS!$A$3:$CF$40,HLOOKUP(A233,LANDINGS!$B$1:$CF$42,42,FALSE),FALSE)))),0)</f>
        <v>0</v>
      </c>
      <c r="L233" s="24">
        <f>SUMIFS(PASTE_FLEX_TRACKER!$D:$D,PASTE_FLEX_TRACKER!$F:$F,MAIN!$A233,PASTE_FLEX_TRACKER!$B:$B,MAIN!$D233)-SUMIFS(PASTE_FLEX_TRACKER!$D:$D,PASTE_FLEX_TRACKER!$C:$C,MAIN!$A233,PASTE_FLEX_TRACKER!$B:$B,MAIN!$D233)</f>
        <v>0</v>
      </c>
      <c r="M233" s="24" t="str">
        <f>IFERROR(-VLOOKUP(D233,SQ!$A$19:$CC$52,HLOOKUP(MAIN!A233,SQ!$B$18:$CC$56,39,FALSE),FALSE),"n/a")</f>
        <v>n/a</v>
      </c>
      <c r="N233" s="46" t="s">
        <v>563</v>
      </c>
      <c r="O233" s="46">
        <f>SUMIFS(MAN_ADJ!$L:$L,MAN_ADJ!$K:$K,MAIN!$D233,MAN_ADJ!$J:$J,MAIN!$S233)</f>
        <v>0</v>
      </c>
      <c r="P233" s="25">
        <f t="shared" si="60"/>
        <v>0</v>
      </c>
      <c r="Q233" s="28" t="str">
        <f t="shared" si="65"/>
        <v>n/a</v>
      </c>
      <c r="R233" s="38">
        <f t="shared" si="66"/>
        <v>0</v>
      </c>
      <c r="S233" s="17" t="s">
        <v>140</v>
      </c>
    </row>
    <row r="234" spans="1:19" x14ac:dyDescent="0.25">
      <c r="A234" s="17" t="s">
        <v>140</v>
      </c>
      <c r="B234" s="17" t="s">
        <v>93</v>
      </c>
      <c r="C234" s="17" t="s">
        <v>141</v>
      </c>
      <c r="D234" s="17" t="s">
        <v>155</v>
      </c>
      <c r="E234" s="24">
        <f>IF(U234="SC",SUMIFS(SC!F:F,SC!A:A,MAIN!D234,SC!B:B,MAIN!A234),SUMIFS(Allocations!$H:$H,Allocations!$A:$A,MAIN!$A234,Allocations!$B:$B,MAIN!$D234))</f>
        <v>0</v>
      </c>
      <c r="F234" s="24">
        <f>IF(U234="SC",SUMIFS(SC!J:J,SC!A:A,MAIN!D234,SC!B:B,MAIN!A234),SUMIFS(Allocations!M:M,Allocations!A:A,MAIN!A234,Allocations!B:B,MAIN!D234))</f>
        <v>0</v>
      </c>
      <c r="G234" s="24">
        <f t="shared" si="63"/>
        <v>0</v>
      </c>
      <c r="H234" s="24">
        <f>IFERROR(VLOOKUP(S234,Swaps_wk!$A$2:$AP$151,HLOOKUP(MAIN!D234,Swaps_wk!$B$2:$AP$151,150,FALSE),FALSE),0)</f>
        <v>0</v>
      </c>
      <c r="I234" s="24">
        <f>SUMIFS(PASTE_DQS_TRACKER!$D:$D,PASTE_DQS_TRACKER!$C:$C,MAIN!$A234,PASTE_DQS_TRACKER!$B:$B,MAIN!$D234)-SUMIFS(PASTE_DQS_TRACKER!$D:$D,PASTE_DQS_TRACKER!$C:$C,MAIN!A234,PASTE_DQS_TRACKER!$E:$E,MAIN!$D234)</f>
        <v>0</v>
      </c>
      <c r="J234" s="25">
        <f t="shared" si="64"/>
        <v>0</v>
      </c>
      <c r="K234" s="24">
        <f>IFERROR(IF(V234="Flex",0,IF(D234=$D$30,VLOOKUP(A234,MMO_o10M_lease!$A$1:$F$51,5,FALSE),IF(D234=$D$26,VLOOKUP(D234,LANDINGS!$A$3:$BR$40,HLOOKUP(A234,LANDINGS!$B$1:$CF$42,42,FALSE),FALSE)-IFERROR(VLOOKUP(A234,MMO_o10M_lease!$A$1:$F$38,5,FALSE),0),VLOOKUP(D234,LANDINGS!$A$3:$CF$40,HLOOKUP(A234,LANDINGS!$B$1:$CF$42,42,FALSE),FALSE)))),0)</f>
        <v>0</v>
      </c>
      <c r="L234" s="24">
        <f>SUMIFS(PASTE_FLEX_TRACKER!$D:$D,PASTE_FLEX_TRACKER!$F:$F,MAIN!$A234,PASTE_FLEX_TRACKER!$B:$B,MAIN!$D234)-SUMIFS(PASTE_FLEX_TRACKER!$D:$D,PASTE_FLEX_TRACKER!$C:$C,MAIN!$A234,PASTE_FLEX_TRACKER!$B:$B,MAIN!$D234)</f>
        <v>0</v>
      </c>
      <c r="M234" s="24" t="str">
        <f>IFERROR(-VLOOKUP(D234,SQ!$A$19:$CC$52,HLOOKUP(MAIN!A234,SQ!$B$18:$CC$56,39,FALSE),FALSE),"n/a")</f>
        <v>n/a</v>
      </c>
      <c r="N234" s="46" t="s">
        <v>563</v>
      </c>
      <c r="O234" s="46">
        <f>SUMIFS(MAN_ADJ!$L:$L,MAN_ADJ!$K:$K,MAIN!$D234,MAN_ADJ!$J:$J,MAIN!$S234)</f>
        <v>0</v>
      </c>
      <c r="P234" s="25">
        <f t="shared" si="60"/>
        <v>0</v>
      </c>
      <c r="Q234" s="28" t="str">
        <f t="shared" si="65"/>
        <v>n/a</v>
      </c>
      <c r="R234" s="38">
        <f t="shared" si="66"/>
        <v>0</v>
      </c>
      <c r="S234" s="17" t="s">
        <v>140</v>
      </c>
    </row>
    <row r="235" spans="1:19" x14ac:dyDescent="0.25">
      <c r="A235" s="17" t="s">
        <v>140</v>
      </c>
      <c r="B235" s="17" t="s">
        <v>93</v>
      </c>
      <c r="C235" s="17" t="s">
        <v>141</v>
      </c>
      <c r="D235" s="17" t="s">
        <v>130</v>
      </c>
      <c r="E235" s="24">
        <f>IF(U235="SC",SUMIFS(SC!F:F,SC!A:A,MAIN!D235,SC!B:B,MAIN!A235),SUMIFS(Allocations!$H:$H,Allocations!$A:$A,MAIN!$A235,Allocations!$B:$B,MAIN!$D235))</f>
        <v>0</v>
      </c>
      <c r="F235" s="24">
        <f>IF(U235="SC",SUMIFS(SC!J:J,SC!A:A,MAIN!D235,SC!B:B,MAIN!A235),SUMIFS(Allocations!M:M,Allocations!A:A,MAIN!A235,Allocations!B:B,MAIN!D235))</f>
        <v>0</v>
      </c>
      <c r="G235" s="24">
        <f t="shared" si="58"/>
        <v>0</v>
      </c>
      <c r="H235" s="24">
        <f>IFERROR(VLOOKUP(S235,Swaps_wk!$A$2:$AP$151,HLOOKUP(MAIN!D235,Swaps_wk!$B$2:$AP$151,150,FALSE),FALSE),0)</f>
        <v>0</v>
      </c>
      <c r="I235" s="24">
        <f>SUMIFS(PASTE_DQS_TRACKER!$D:$D,PASTE_DQS_TRACKER!$C:$C,MAIN!$A235,PASTE_DQS_TRACKER!$B:$B,MAIN!$D235)-SUMIFS(PASTE_DQS_TRACKER!$D:$D,PASTE_DQS_TRACKER!$C:$C,MAIN!A235,PASTE_DQS_TRACKER!$E:$E,MAIN!$D235)</f>
        <v>0</v>
      </c>
      <c r="J235" s="25">
        <f t="shared" si="59"/>
        <v>0</v>
      </c>
      <c r="K235" s="24">
        <f>IFERROR(IF(V235="Flex",0,IF(D235=$D$30,VLOOKUP(A235,MMO_o10M_lease!$A$1:$F$51,5,FALSE),IF(D235=$D$26,VLOOKUP(D235,LANDINGS!$A$3:$BR$40,HLOOKUP(A235,LANDINGS!$B$1:$CF$42,42,FALSE),FALSE)-IFERROR(VLOOKUP(A235,MMO_o10M_lease!$A$1:$F$38,5,FALSE),0),VLOOKUP(D235,LANDINGS!$A$3:$CF$40,HLOOKUP(A235,LANDINGS!$B$1:$CF$42,42,FALSE),FALSE)))),0)</f>
        <v>0</v>
      </c>
      <c r="L235" s="24">
        <f>SUMIFS(PASTE_FLEX_TRACKER!$D:$D,PASTE_FLEX_TRACKER!$F:$F,MAIN!$A235,PASTE_FLEX_TRACKER!$B:$B,MAIN!$D235)-SUMIFS(PASTE_FLEX_TRACKER!$D:$D,PASTE_FLEX_TRACKER!$C:$C,MAIN!$A235,PASTE_FLEX_TRACKER!$B:$B,MAIN!$D235)</f>
        <v>0</v>
      </c>
      <c r="M235" s="24" t="str">
        <f>IFERROR(-VLOOKUP(D235,SQ!$A$19:$CC$52,HLOOKUP(MAIN!A235,SQ!$B$18:$CC$56,39,FALSE),FALSE),"n/a")</f>
        <v>n/a</v>
      </c>
      <c r="N235" s="46" t="s">
        <v>563</v>
      </c>
      <c r="O235" s="46">
        <f>SUMIFS(MAN_ADJ!$L:$L,MAN_ADJ!$K:$K,MAIN!$D235,MAN_ADJ!$J:$J,MAIN!$S235)</f>
        <v>0</v>
      </c>
      <c r="P235" s="25">
        <f t="shared" si="60"/>
        <v>0</v>
      </c>
      <c r="Q235" s="28" t="str">
        <f t="shared" si="61"/>
        <v>n/a</v>
      </c>
      <c r="R235" s="38">
        <f t="shared" si="62"/>
        <v>0</v>
      </c>
      <c r="S235" s="17" t="s">
        <v>140</v>
      </c>
    </row>
    <row r="236" spans="1:19" x14ac:dyDescent="0.25">
      <c r="A236" s="26" t="s">
        <v>140</v>
      </c>
      <c r="B236" s="26" t="s">
        <v>93</v>
      </c>
      <c r="C236" s="26" t="s">
        <v>141</v>
      </c>
      <c r="D236" s="26" t="s">
        <v>131</v>
      </c>
      <c r="E236" s="27">
        <f>SUM(E198:E235)</f>
        <v>503.03500000000008</v>
      </c>
      <c r="F236" s="27">
        <f>SUM(F198:F235)</f>
        <v>0</v>
      </c>
      <c r="G236" s="27">
        <f>SUM(G198:G235)</f>
        <v>503.03500000000008</v>
      </c>
      <c r="H236" s="27">
        <f>IFERROR(VLOOKUP(S236,Swaps_wk!$A$2:$AP$151,HLOOKUP(MAIN!D236,Swaps_wk!$B$2:$AP$151,150,FALSE),FALSE),0)</f>
        <v>0</v>
      </c>
      <c r="I236" s="27">
        <f>SUM(I198:I235)</f>
        <v>0</v>
      </c>
      <c r="J236" s="25">
        <f>SUM(J198:J235)</f>
        <v>503.03500000000003</v>
      </c>
      <c r="K236" s="27">
        <f>SUM(K198:K235)</f>
        <v>0</v>
      </c>
      <c r="L236" s="27">
        <f>SUM(L198:L235)</f>
        <v>0</v>
      </c>
      <c r="M236" s="27">
        <f>SUM(M198:M235)</f>
        <v>0</v>
      </c>
      <c r="N236" s="46" t="s">
        <v>563</v>
      </c>
      <c r="O236" s="27">
        <f>SUM(O198:O235)</f>
        <v>0</v>
      </c>
      <c r="P236" s="25">
        <f>SUM(P198:P235)</f>
        <v>0</v>
      </c>
      <c r="Q236" s="28">
        <f t="shared" si="61"/>
        <v>0</v>
      </c>
      <c r="R236" s="38">
        <f t="shared" si="62"/>
        <v>503.03500000000003</v>
      </c>
      <c r="S236" s="17" t="s">
        <v>140</v>
      </c>
    </row>
    <row r="237" spans="1:19" x14ac:dyDescent="0.25">
      <c r="A237" s="17" t="s">
        <v>142</v>
      </c>
      <c r="B237" s="17" t="s">
        <v>93</v>
      </c>
      <c r="C237" s="17" t="s">
        <v>143</v>
      </c>
      <c r="D237" s="17" t="s">
        <v>95</v>
      </c>
      <c r="E237" s="24">
        <f>IF(U237="SC",SUMIFS(SC!F:F,SC!A:A,MAIN!D237,SC!B:B,MAIN!A237),SUMIFS(Allocations!$H:$H,Allocations!$A:$A,MAIN!$A237,Allocations!$B:$B,MAIN!$D237))</f>
        <v>106.30000000000001</v>
      </c>
      <c r="F237" s="24">
        <f>IF(U237="SC",SUMIFS(SC!J:J,SC!A:A,MAIN!D237,SC!B:B,MAIN!A237),SUMIFS(Allocations!M:M,Allocations!A:A,MAIN!A237,Allocations!B:B,MAIN!D237))</f>
        <v>0</v>
      </c>
      <c r="G237" s="24">
        <f t="shared" ref="G237:G274" si="67">E237+F237</f>
        <v>106.30000000000001</v>
      </c>
      <c r="H237" s="24">
        <f>IFERROR(VLOOKUP(S237,Swaps_wk!$A$2:$AP$151,HLOOKUP(MAIN!D237,Swaps_wk!$B$2:$AP$151,150,FALSE),FALSE),0)</f>
        <v>0</v>
      </c>
      <c r="I237" s="24">
        <f>SUMIFS(PASTE_DQS_TRACKER!$D:$D,PASTE_DQS_TRACKER!$C:$C,MAIN!$A237,PASTE_DQS_TRACKER!$B:$B,MAIN!$D237)-SUMIFS(PASTE_DQS_TRACKER!$D:$D,PASTE_DQS_TRACKER!$C:$C,MAIN!A237,PASTE_DQS_TRACKER!$E:$E,MAIN!$D237)</f>
        <v>30.5</v>
      </c>
      <c r="J237" s="25">
        <f t="shared" ref="J237:J274" si="68">G237+I237</f>
        <v>136.80000000000001</v>
      </c>
      <c r="K237" s="24">
        <f>IFERROR(IF(V237="Flex",0,IF(D237=$D$30,VLOOKUP(A237,MMO_o10M_lease!$A$1:$F$51,5,FALSE),IF(D237=$D$26,VLOOKUP(D237,LANDINGS!$A$3:$BR$40,HLOOKUP(A237,LANDINGS!$B$1:$CF$42,42,FALSE),FALSE)-IFERROR(VLOOKUP(A237,MMO_o10M_lease!$A$1:$F$38,5,FALSE),0),VLOOKUP(D237,LANDINGS!$A$3:$CF$40,HLOOKUP(A237,LANDINGS!$B$1:$CF$42,42,FALSE),FALSE)))),0)</f>
        <v>86.4</v>
      </c>
      <c r="L237" s="24">
        <f>SUMIFS(PASTE_FLEX_TRACKER!$D:$D,PASTE_FLEX_TRACKER!$F:$F,MAIN!$A237,PASTE_FLEX_TRACKER!$B:$B,MAIN!$D237)-SUMIFS(PASTE_FLEX_TRACKER!$D:$D,PASTE_FLEX_TRACKER!$C:$C,MAIN!$A237,PASTE_FLEX_TRACKER!$B:$B,MAIN!$D237)</f>
        <v>0</v>
      </c>
      <c r="M237" s="24" t="str">
        <f>IFERROR(-VLOOKUP(D237,SQ!$A$19:$CC$52,HLOOKUP(MAIN!A237,SQ!$B$18:$CC$56,39,FALSE),FALSE),"n/a")</f>
        <v>n/a</v>
      </c>
      <c r="N237" s="46" t="s">
        <v>563</v>
      </c>
      <c r="O237" s="46">
        <f>SUMIFS(MAN_ADJ!$L:$L,MAN_ADJ!$K:$K,MAIN!$D237,MAN_ADJ!$J:$J,MAIN!$S237)</f>
        <v>0</v>
      </c>
      <c r="P237" s="25">
        <f t="shared" ref="P237:P274" si="69">SUM(K237:O237)</f>
        <v>86.4</v>
      </c>
      <c r="Q237" s="28">
        <f t="shared" si="61"/>
        <v>0.63157894736842102</v>
      </c>
      <c r="R237" s="38">
        <f t="shared" si="62"/>
        <v>50.400000000000006</v>
      </c>
      <c r="S237" s="17" t="s">
        <v>142</v>
      </c>
    </row>
    <row r="238" spans="1:19" x14ac:dyDescent="0.25">
      <c r="A238" s="17" t="s">
        <v>142</v>
      </c>
      <c r="B238" s="17" t="s">
        <v>93</v>
      </c>
      <c r="C238" s="17" t="s">
        <v>143</v>
      </c>
      <c r="D238" s="17" t="s">
        <v>96</v>
      </c>
      <c r="E238" s="24">
        <f>IF(U238="SC",SUMIFS(SC!F:F,SC!A:A,MAIN!D238,SC!B:B,MAIN!A238),SUMIFS(Allocations!$H:$H,Allocations!$A:$A,MAIN!$A238,Allocations!$B:$B,MAIN!$D238))</f>
        <v>0.1</v>
      </c>
      <c r="F238" s="24">
        <f>IF(U238="SC",SUMIFS(SC!J:J,SC!A:A,MAIN!D238,SC!B:B,MAIN!A238),SUMIFS(Allocations!M:M,Allocations!A:A,MAIN!A238,Allocations!B:B,MAIN!D238))</f>
        <v>0</v>
      </c>
      <c r="G238" s="24">
        <f t="shared" si="67"/>
        <v>0.1</v>
      </c>
      <c r="H238" s="24">
        <f>IFERROR(VLOOKUP(S238,Swaps_wk!$A$2:$AP$151,HLOOKUP(MAIN!D238,Swaps_wk!$B$2:$AP$151,150,FALSE),FALSE),0)</f>
        <v>0</v>
      </c>
      <c r="I238" s="24">
        <f>SUMIFS(PASTE_DQS_TRACKER!$D:$D,PASTE_DQS_TRACKER!$C:$C,MAIN!$A238,PASTE_DQS_TRACKER!$B:$B,MAIN!$D238)-SUMIFS(PASTE_DQS_TRACKER!$D:$D,PASTE_DQS_TRACKER!$C:$C,MAIN!A238,PASTE_DQS_TRACKER!$E:$E,MAIN!$D238)</f>
        <v>0</v>
      </c>
      <c r="J238" s="25">
        <f t="shared" si="68"/>
        <v>0.1</v>
      </c>
      <c r="K238" s="24">
        <f>IFERROR(IF(V238="Flex",0,IF(D238=$D$30,VLOOKUP(A238,MMO_o10M_lease!$A$1:$F$51,5,FALSE),IF(D238=$D$26,VLOOKUP(D238,LANDINGS!$A$3:$BR$40,HLOOKUP(A238,LANDINGS!$B$1:$CF$42,42,FALSE),FALSE)-IFERROR(VLOOKUP(A238,MMO_o10M_lease!$A$1:$F$38,5,FALSE),0),VLOOKUP(D238,LANDINGS!$A$3:$CF$40,HLOOKUP(A238,LANDINGS!$B$1:$CF$42,42,FALSE),FALSE)))),0)</f>
        <v>0</v>
      </c>
      <c r="L238" s="24">
        <f>SUMIFS(PASTE_FLEX_TRACKER!$D:$D,PASTE_FLEX_TRACKER!$F:$F,MAIN!$A238,PASTE_FLEX_TRACKER!$B:$B,MAIN!$D238)-SUMIFS(PASTE_FLEX_TRACKER!$D:$D,PASTE_FLEX_TRACKER!$C:$C,MAIN!$A238,PASTE_FLEX_TRACKER!$B:$B,MAIN!$D238)</f>
        <v>0</v>
      </c>
      <c r="M238" s="24" t="str">
        <f>IFERROR(-VLOOKUP(D238,SQ!$A$19:$CC$52,HLOOKUP(MAIN!A238,SQ!$B$18:$CC$56,39,FALSE),FALSE),"n/a")</f>
        <v>n/a</v>
      </c>
      <c r="N238" s="46" t="s">
        <v>563</v>
      </c>
      <c r="O238" s="46">
        <f>SUMIFS(MAN_ADJ!$L:$L,MAN_ADJ!$K:$K,MAIN!$D238,MAN_ADJ!$J:$J,MAIN!$S238)</f>
        <v>0</v>
      </c>
      <c r="P238" s="25">
        <f t="shared" si="69"/>
        <v>0</v>
      </c>
      <c r="Q238" s="28">
        <f t="shared" si="61"/>
        <v>0</v>
      </c>
      <c r="R238" s="38">
        <f t="shared" si="62"/>
        <v>0.1</v>
      </c>
      <c r="S238" s="17" t="s">
        <v>142</v>
      </c>
    </row>
    <row r="239" spans="1:19" x14ac:dyDescent="0.25">
      <c r="A239" s="17" t="s">
        <v>142</v>
      </c>
      <c r="B239" s="17" t="s">
        <v>93</v>
      </c>
      <c r="C239" s="17" t="s">
        <v>143</v>
      </c>
      <c r="D239" s="17" t="s">
        <v>97</v>
      </c>
      <c r="E239" s="24">
        <f>IF(U239="SC",SUMIFS(SC!F:F,SC!A:A,MAIN!D239,SC!B:B,MAIN!A239),SUMIFS(Allocations!$H:$H,Allocations!$A:$A,MAIN!$A239,Allocations!$B:$B,MAIN!$D239))</f>
        <v>0</v>
      </c>
      <c r="F239" s="24">
        <f>IF(U239="SC",SUMIFS(SC!J:J,SC!A:A,MAIN!D239,SC!B:B,MAIN!A239),SUMIFS(Allocations!M:M,Allocations!A:A,MAIN!A239,Allocations!B:B,MAIN!D239))</f>
        <v>0</v>
      </c>
      <c r="G239" s="24">
        <f t="shared" si="67"/>
        <v>0</v>
      </c>
      <c r="H239" s="24">
        <f>IFERROR(VLOOKUP(S239,Swaps_wk!$A$2:$AP$151,HLOOKUP(MAIN!D239,Swaps_wk!$B$2:$AP$151,150,FALSE),FALSE),0)</f>
        <v>0</v>
      </c>
      <c r="I239" s="24">
        <f>SUMIFS(PASTE_DQS_TRACKER!$D:$D,PASTE_DQS_TRACKER!$C:$C,MAIN!$A239,PASTE_DQS_TRACKER!$B:$B,MAIN!$D239)-SUMIFS(PASTE_DQS_TRACKER!$D:$D,PASTE_DQS_TRACKER!$C:$C,MAIN!A239,PASTE_DQS_TRACKER!$E:$E,MAIN!$D239)</f>
        <v>0</v>
      </c>
      <c r="J239" s="25">
        <f t="shared" si="68"/>
        <v>0</v>
      </c>
      <c r="K239" s="24">
        <f>IFERROR(IF(V239="Flex",0,IF(D239=$D$30,VLOOKUP(A239,MMO_o10M_lease!$A$1:$F$51,5,FALSE),IF(D239=$D$26,VLOOKUP(D239,LANDINGS!$A$3:$BR$40,HLOOKUP(A239,LANDINGS!$B$1:$CF$42,42,FALSE),FALSE)-IFERROR(VLOOKUP(A239,MMO_o10M_lease!$A$1:$F$38,5,FALSE),0),VLOOKUP(D239,LANDINGS!$A$3:$CF$40,HLOOKUP(A239,LANDINGS!$B$1:$CF$42,42,FALSE),FALSE)))),0)</f>
        <v>0</v>
      </c>
      <c r="L239" s="24">
        <f>SUMIFS(PASTE_FLEX_TRACKER!$D:$D,PASTE_FLEX_TRACKER!$F:$F,MAIN!$A239,PASTE_FLEX_TRACKER!$B:$B,MAIN!$D239)-SUMIFS(PASTE_FLEX_TRACKER!$D:$D,PASTE_FLEX_TRACKER!$C:$C,MAIN!$A239,PASTE_FLEX_TRACKER!$B:$B,MAIN!$D239)</f>
        <v>0</v>
      </c>
      <c r="M239" s="24" t="str">
        <f>IFERROR(-VLOOKUP(D239,SQ!$A$19:$CC$52,HLOOKUP(MAIN!A239,SQ!$B$18:$CC$56,39,FALSE),FALSE),"n/a")</f>
        <v>n/a</v>
      </c>
      <c r="N239" s="46" t="s">
        <v>563</v>
      </c>
      <c r="O239" s="46">
        <f>SUMIFS(MAN_ADJ!$L:$L,MAN_ADJ!$K:$K,MAIN!$D239,MAN_ADJ!$J:$J,MAIN!$S239)</f>
        <v>0</v>
      </c>
      <c r="P239" s="25">
        <f t="shared" si="69"/>
        <v>0</v>
      </c>
      <c r="Q239" s="28" t="str">
        <f t="shared" si="61"/>
        <v>n/a</v>
      </c>
      <c r="R239" s="38">
        <f t="shared" si="62"/>
        <v>0</v>
      </c>
      <c r="S239" s="17" t="s">
        <v>142</v>
      </c>
    </row>
    <row r="240" spans="1:19" x14ac:dyDescent="0.25">
      <c r="A240" s="17" t="s">
        <v>142</v>
      </c>
      <c r="B240" s="17" t="s">
        <v>93</v>
      </c>
      <c r="C240" s="17" t="s">
        <v>143</v>
      </c>
      <c r="D240" s="17" t="s">
        <v>98</v>
      </c>
      <c r="E240" s="24">
        <f>IF(U240="SC",SUMIFS(SC!F:F,SC!A:A,MAIN!D240,SC!B:B,MAIN!A240),SUMIFS(Allocations!$H:$H,Allocations!$A:$A,MAIN!$A240,Allocations!$B:$B,MAIN!$D240))</f>
        <v>27.8</v>
      </c>
      <c r="F240" s="24">
        <f>IF(U240="SC",SUMIFS(SC!J:J,SC!A:A,MAIN!D240,SC!B:B,MAIN!A240),SUMIFS(Allocations!M:M,Allocations!A:A,MAIN!A240,Allocations!B:B,MAIN!D240))</f>
        <v>0</v>
      </c>
      <c r="G240" s="24">
        <f t="shared" si="67"/>
        <v>27.8</v>
      </c>
      <c r="H240" s="24">
        <f>IFERROR(VLOOKUP(S240,Swaps_wk!$A$2:$AP$151,HLOOKUP(MAIN!D240,Swaps_wk!$B$2:$AP$151,150,FALSE),FALSE),0)</f>
        <v>0</v>
      </c>
      <c r="I240" s="24">
        <f>SUMIFS(PASTE_DQS_TRACKER!$D:$D,PASTE_DQS_TRACKER!$C:$C,MAIN!$A240,PASTE_DQS_TRACKER!$B:$B,MAIN!$D240)-SUMIFS(PASTE_DQS_TRACKER!$D:$D,PASTE_DQS_TRACKER!$C:$C,MAIN!A240,PASTE_DQS_TRACKER!$E:$E,MAIN!$D240)</f>
        <v>-15.200000000000001</v>
      </c>
      <c r="J240" s="25">
        <f t="shared" si="68"/>
        <v>12.6</v>
      </c>
      <c r="K240" s="24">
        <f>IFERROR(IF(V240="Flex",0,IF(D240=$D$30,VLOOKUP(A240,MMO_o10M_lease!$A$1:$F$51,5,FALSE),IF(D240=$D$26,VLOOKUP(D240,LANDINGS!$A$3:$BR$40,HLOOKUP(A240,LANDINGS!$B$1:$CF$42,42,FALSE),FALSE)-IFERROR(VLOOKUP(A240,MMO_o10M_lease!$A$1:$F$38,5,FALSE),0),VLOOKUP(D240,LANDINGS!$A$3:$CF$40,HLOOKUP(A240,LANDINGS!$B$1:$CF$42,42,FALSE),FALSE)))),0)</f>
        <v>12.506</v>
      </c>
      <c r="L240" s="24">
        <f>SUMIFS(PASTE_FLEX_TRACKER!$D:$D,PASTE_FLEX_TRACKER!$F:$F,MAIN!$A240,PASTE_FLEX_TRACKER!$B:$B,MAIN!$D240)-SUMIFS(PASTE_FLEX_TRACKER!$D:$D,PASTE_FLEX_TRACKER!$C:$C,MAIN!$A240,PASTE_FLEX_TRACKER!$B:$B,MAIN!$D240)</f>
        <v>0</v>
      </c>
      <c r="M240" s="24" t="str">
        <f>IFERROR(-VLOOKUP(D240,SQ!$A$19:$CC$52,HLOOKUP(MAIN!A240,SQ!$B$18:$CC$56,39,FALSE),FALSE),"n/a")</f>
        <v>n/a</v>
      </c>
      <c r="N240" s="46" t="s">
        <v>563</v>
      </c>
      <c r="O240" s="46">
        <f>SUMIFS(MAN_ADJ!$L:$L,MAN_ADJ!$K:$K,MAIN!$D240,MAN_ADJ!$J:$J,MAIN!$S240)</f>
        <v>0</v>
      </c>
      <c r="P240" s="25">
        <f t="shared" si="69"/>
        <v>12.506</v>
      </c>
      <c r="Q240" s="28">
        <f t="shared" si="61"/>
        <v>0.99253968253968261</v>
      </c>
      <c r="R240" s="38">
        <f t="shared" si="62"/>
        <v>9.3999999999999417E-2</v>
      </c>
      <c r="S240" s="17" t="s">
        <v>142</v>
      </c>
    </row>
    <row r="241" spans="1:19" x14ac:dyDescent="0.25">
      <c r="A241" s="17" t="s">
        <v>142</v>
      </c>
      <c r="B241" s="17" t="s">
        <v>93</v>
      </c>
      <c r="C241" s="17" t="s">
        <v>143</v>
      </c>
      <c r="D241" s="17" t="s">
        <v>99</v>
      </c>
      <c r="E241" s="24">
        <f>IF(U241="SC",SUMIFS(SC!F:F,SC!A:A,MAIN!D241,SC!B:B,MAIN!A241),SUMIFS(Allocations!$H:$H,Allocations!$A:$A,MAIN!$A241,Allocations!$B:$B,MAIN!$D241))</f>
        <v>0</v>
      </c>
      <c r="F241" s="24">
        <f>IF(U241="SC",SUMIFS(SC!J:J,SC!A:A,MAIN!D241,SC!B:B,MAIN!A241),SUMIFS(Allocations!M:M,Allocations!A:A,MAIN!A241,Allocations!B:B,MAIN!D241))</f>
        <v>0</v>
      </c>
      <c r="G241" s="24">
        <f t="shared" si="67"/>
        <v>0</v>
      </c>
      <c r="H241" s="24">
        <f>IFERROR(VLOOKUP(S241,Swaps_wk!$A$2:$AP$151,HLOOKUP(MAIN!D241,Swaps_wk!$B$2:$AP$151,150,FALSE),FALSE),0)</f>
        <v>0</v>
      </c>
      <c r="I241" s="24">
        <f>SUMIFS(PASTE_DQS_TRACKER!$D:$D,PASTE_DQS_TRACKER!$C:$C,MAIN!$A241,PASTE_DQS_TRACKER!$B:$B,MAIN!$D241)-SUMIFS(PASTE_DQS_TRACKER!$D:$D,PASTE_DQS_TRACKER!$C:$C,MAIN!A241,PASTE_DQS_TRACKER!$E:$E,MAIN!$D241)</f>
        <v>0</v>
      </c>
      <c r="J241" s="25">
        <f t="shared" si="68"/>
        <v>0</v>
      </c>
      <c r="K241" s="24">
        <f>IFERROR(IF(V241="Flex",0,IF(D241=$D$30,VLOOKUP(A241,MMO_o10M_lease!$A$1:$F$51,5,FALSE),IF(D241=$D$26,VLOOKUP(D241,LANDINGS!$A$3:$BR$40,HLOOKUP(A241,LANDINGS!$B$1:$CF$42,42,FALSE),FALSE)-IFERROR(VLOOKUP(A241,MMO_o10M_lease!$A$1:$F$38,5,FALSE),0),VLOOKUP(D241,LANDINGS!$A$3:$CF$40,HLOOKUP(A241,LANDINGS!$B$1:$CF$42,42,FALSE),FALSE)))),0)</f>
        <v>0</v>
      </c>
      <c r="L241" s="24">
        <f>SUMIFS(PASTE_FLEX_TRACKER!$D:$D,PASTE_FLEX_TRACKER!$F:$F,MAIN!$A241,PASTE_FLEX_TRACKER!$B:$B,MAIN!$D241)-SUMIFS(PASTE_FLEX_TRACKER!$D:$D,PASTE_FLEX_TRACKER!$C:$C,MAIN!$A241,PASTE_FLEX_TRACKER!$B:$B,MAIN!$D241)</f>
        <v>0</v>
      </c>
      <c r="M241" s="24" t="str">
        <f>IFERROR(-VLOOKUP(D241,SQ!$A$19:$CC$52,HLOOKUP(MAIN!A241,SQ!$B$18:$CC$56,39,FALSE),FALSE),"n/a")</f>
        <v>n/a</v>
      </c>
      <c r="N241" s="46" t="s">
        <v>563</v>
      </c>
      <c r="O241" s="46">
        <f>SUMIFS(MAN_ADJ!$L:$L,MAN_ADJ!$K:$K,MAIN!$D241,MAN_ADJ!$J:$J,MAIN!$S241)</f>
        <v>0</v>
      </c>
      <c r="P241" s="25">
        <f t="shared" si="69"/>
        <v>0</v>
      </c>
      <c r="Q241" s="28" t="str">
        <f t="shared" si="61"/>
        <v>n/a</v>
      </c>
      <c r="R241" s="38">
        <f t="shared" si="62"/>
        <v>0</v>
      </c>
      <c r="S241" s="17" t="s">
        <v>142</v>
      </c>
    </row>
    <row r="242" spans="1:19" x14ac:dyDescent="0.25">
      <c r="A242" s="17" t="s">
        <v>142</v>
      </c>
      <c r="B242" s="17" t="s">
        <v>93</v>
      </c>
      <c r="C242" s="17" t="s">
        <v>143</v>
      </c>
      <c r="D242" s="17" t="s">
        <v>100</v>
      </c>
      <c r="E242" s="24">
        <f>IF(U242="SC",SUMIFS(SC!F:F,SC!A:A,MAIN!D242,SC!B:B,MAIN!A242),SUMIFS(Allocations!$H:$H,Allocations!$A:$A,MAIN!$A242,Allocations!$B:$B,MAIN!$D242))</f>
        <v>0</v>
      </c>
      <c r="F242" s="24">
        <f>IF(U242="SC",SUMIFS(SC!J:J,SC!A:A,MAIN!D242,SC!B:B,MAIN!A242),SUMIFS(Allocations!M:M,Allocations!A:A,MAIN!A242,Allocations!B:B,MAIN!D242))</f>
        <v>0</v>
      </c>
      <c r="G242" s="24">
        <f t="shared" si="67"/>
        <v>0</v>
      </c>
      <c r="H242" s="24">
        <f>IFERROR(VLOOKUP(S242,Swaps_wk!$A$2:$AP$151,HLOOKUP(MAIN!D242,Swaps_wk!$B$2:$AP$151,150,FALSE),FALSE),0)</f>
        <v>0</v>
      </c>
      <c r="I242" s="24">
        <f>SUMIFS(PASTE_DQS_TRACKER!$D:$D,PASTE_DQS_TRACKER!$C:$C,MAIN!$A242,PASTE_DQS_TRACKER!$B:$B,MAIN!$D242)-SUMIFS(PASTE_DQS_TRACKER!$D:$D,PASTE_DQS_TRACKER!$C:$C,MAIN!A242,PASTE_DQS_TRACKER!$E:$E,MAIN!$D242)</f>
        <v>0</v>
      </c>
      <c r="J242" s="25">
        <f t="shared" si="68"/>
        <v>0</v>
      </c>
      <c r="K242" s="24">
        <f>IFERROR(IF(V242="Flex",0,IF(D242=$D$30,VLOOKUP(A242,MMO_o10M_lease!$A$1:$F$51,5,FALSE),IF(D242=$D$26,VLOOKUP(D242,LANDINGS!$A$3:$BR$40,HLOOKUP(A242,LANDINGS!$B$1:$CF$42,42,FALSE),FALSE)-IFERROR(VLOOKUP(A242,MMO_o10M_lease!$A$1:$F$38,5,FALSE),0),VLOOKUP(D242,LANDINGS!$A$3:$CF$40,HLOOKUP(A242,LANDINGS!$B$1:$CF$42,42,FALSE),FALSE)))),0)</f>
        <v>0</v>
      </c>
      <c r="L242" s="24">
        <f>SUMIFS(PASTE_FLEX_TRACKER!$D:$D,PASTE_FLEX_TRACKER!$F:$F,MAIN!$A242,PASTE_FLEX_TRACKER!$B:$B,MAIN!$D242)-SUMIFS(PASTE_FLEX_TRACKER!$D:$D,PASTE_FLEX_TRACKER!$C:$C,MAIN!$A242,PASTE_FLEX_TRACKER!$B:$B,MAIN!$D242)</f>
        <v>0</v>
      </c>
      <c r="M242" s="24" t="str">
        <f>IFERROR(-VLOOKUP(D242,SQ!$A$19:$CC$52,HLOOKUP(MAIN!A242,SQ!$B$18:$CC$56,39,FALSE),FALSE),"n/a")</f>
        <v>n/a</v>
      </c>
      <c r="N242" s="46" t="s">
        <v>563</v>
      </c>
      <c r="O242" s="46">
        <f>SUMIFS(MAN_ADJ!$L:$L,MAN_ADJ!$K:$K,MAIN!$D242,MAN_ADJ!$J:$J,MAIN!$S242)</f>
        <v>0</v>
      </c>
      <c r="P242" s="25">
        <f t="shared" si="69"/>
        <v>0</v>
      </c>
      <c r="Q242" s="28" t="str">
        <f t="shared" si="61"/>
        <v>n/a</v>
      </c>
      <c r="R242" s="38">
        <f t="shared" si="62"/>
        <v>0</v>
      </c>
      <c r="S242" s="17" t="s">
        <v>142</v>
      </c>
    </row>
    <row r="243" spans="1:19" x14ac:dyDescent="0.25">
      <c r="A243" s="17" t="s">
        <v>142</v>
      </c>
      <c r="B243" s="17" t="s">
        <v>93</v>
      </c>
      <c r="C243" s="17" t="s">
        <v>143</v>
      </c>
      <c r="D243" s="17" t="s">
        <v>101</v>
      </c>
      <c r="E243" s="24">
        <f>IF(U243="SC",SUMIFS(SC!F:F,SC!A:A,MAIN!D243,SC!B:B,MAIN!A243),SUMIFS(Allocations!$H:$H,Allocations!$A:$A,MAIN!$A243,Allocations!$B:$B,MAIN!$D243))</f>
        <v>0</v>
      </c>
      <c r="F243" s="24">
        <f>IF(U243="SC",SUMIFS(SC!J:J,SC!A:A,MAIN!D243,SC!B:B,MAIN!A243),SUMIFS(Allocations!M:M,Allocations!A:A,MAIN!A243,Allocations!B:B,MAIN!D243))</f>
        <v>0</v>
      </c>
      <c r="G243" s="24">
        <f t="shared" si="67"/>
        <v>0</v>
      </c>
      <c r="H243" s="24">
        <f>IFERROR(VLOOKUP(S243,Swaps_wk!$A$2:$AP$151,HLOOKUP(MAIN!D243,Swaps_wk!$B$2:$AP$151,150,FALSE),FALSE),0)</f>
        <v>0</v>
      </c>
      <c r="I243" s="24">
        <f>SUMIFS(PASTE_DQS_TRACKER!$D:$D,PASTE_DQS_TRACKER!$C:$C,MAIN!$A243,PASTE_DQS_TRACKER!$B:$B,MAIN!$D243)-SUMIFS(PASTE_DQS_TRACKER!$D:$D,PASTE_DQS_TRACKER!$C:$C,MAIN!A243,PASTE_DQS_TRACKER!$E:$E,MAIN!$D243)</f>
        <v>0</v>
      </c>
      <c r="J243" s="25">
        <f t="shared" si="68"/>
        <v>0</v>
      </c>
      <c r="K243" s="24">
        <f>IFERROR(IF(V243="Flex",0,IF(D243=$D$30,VLOOKUP(A243,MMO_o10M_lease!$A$1:$F$51,5,FALSE),IF(D243=$D$26,VLOOKUP(D243,LANDINGS!$A$3:$BR$40,HLOOKUP(A243,LANDINGS!$B$1:$CF$42,42,FALSE),FALSE)-IFERROR(VLOOKUP(A243,MMO_o10M_lease!$A$1:$F$38,5,FALSE),0),VLOOKUP(D243,LANDINGS!$A$3:$CF$40,HLOOKUP(A243,LANDINGS!$B$1:$CF$42,42,FALSE),FALSE)))),0)</f>
        <v>0</v>
      </c>
      <c r="L243" s="24">
        <f>SUMIFS(PASTE_FLEX_TRACKER!$D:$D,PASTE_FLEX_TRACKER!$F:$F,MAIN!$A243,PASTE_FLEX_TRACKER!$B:$B,MAIN!$D243)-SUMIFS(PASTE_FLEX_TRACKER!$D:$D,PASTE_FLEX_TRACKER!$C:$C,MAIN!$A243,PASTE_FLEX_TRACKER!$B:$B,MAIN!$D243)</f>
        <v>0</v>
      </c>
      <c r="M243" s="24" t="str">
        <f>IFERROR(-VLOOKUP(D243,SQ!$A$19:$CC$52,HLOOKUP(MAIN!A243,SQ!$B$18:$CC$56,39,FALSE),FALSE),"n/a")</f>
        <v>n/a</v>
      </c>
      <c r="N243" s="46" t="s">
        <v>563</v>
      </c>
      <c r="O243" s="46">
        <f>SUMIFS(MAN_ADJ!$L:$L,MAN_ADJ!$K:$K,MAIN!$D243,MAN_ADJ!$J:$J,MAIN!$S243)</f>
        <v>0</v>
      </c>
      <c r="P243" s="25">
        <f t="shared" si="69"/>
        <v>0</v>
      </c>
      <c r="Q243" s="28" t="str">
        <f t="shared" si="61"/>
        <v>n/a</v>
      </c>
      <c r="R243" s="38">
        <f t="shared" si="62"/>
        <v>0</v>
      </c>
      <c r="S243" s="17" t="s">
        <v>142</v>
      </c>
    </row>
    <row r="244" spans="1:19" x14ac:dyDescent="0.25">
      <c r="A244" s="17" t="s">
        <v>142</v>
      </c>
      <c r="B244" s="17" t="s">
        <v>93</v>
      </c>
      <c r="C244" s="17" t="s">
        <v>143</v>
      </c>
      <c r="D244" s="17" t="s">
        <v>102</v>
      </c>
      <c r="E244" s="24">
        <f>IF(U244="SC",SUMIFS(SC!F:F,SC!A:A,MAIN!D244,SC!B:B,MAIN!A244),SUMIFS(Allocations!$H:$H,Allocations!$A:$A,MAIN!$A244,Allocations!$B:$B,MAIN!$D244))</f>
        <v>0</v>
      </c>
      <c r="F244" s="24">
        <f>IF(U244="SC",SUMIFS(SC!J:J,SC!A:A,MAIN!D244,SC!B:B,MAIN!A244),SUMIFS(Allocations!M:M,Allocations!A:A,MAIN!A244,Allocations!B:B,MAIN!D244))</f>
        <v>0</v>
      </c>
      <c r="G244" s="24">
        <f t="shared" si="67"/>
        <v>0</v>
      </c>
      <c r="H244" s="24">
        <f>IFERROR(VLOOKUP(S244,Swaps_wk!$A$2:$AP$151,HLOOKUP(MAIN!D244,Swaps_wk!$B$2:$AP$151,150,FALSE),FALSE),0)</f>
        <v>0</v>
      </c>
      <c r="I244" s="24">
        <f>SUMIFS(PASTE_DQS_TRACKER!$D:$D,PASTE_DQS_TRACKER!$C:$C,MAIN!$A244,PASTE_DQS_TRACKER!$B:$B,MAIN!$D244)-SUMIFS(PASTE_DQS_TRACKER!$D:$D,PASTE_DQS_TRACKER!$C:$C,MAIN!A244,PASTE_DQS_TRACKER!$E:$E,MAIN!$D244)</f>
        <v>0</v>
      </c>
      <c r="J244" s="25">
        <f t="shared" si="68"/>
        <v>0</v>
      </c>
      <c r="K244" s="24">
        <f>IFERROR(IF(V244="Flex",0,IF(D244=$D$30,VLOOKUP(A244,MMO_o10M_lease!$A$1:$F$51,5,FALSE),IF(D244=$D$26,VLOOKUP(D244,LANDINGS!$A$3:$BR$40,HLOOKUP(A244,LANDINGS!$B$1:$CF$42,42,FALSE),FALSE)-IFERROR(VLOOKUP(A244,MMO_o10M_lease!$A$1:$F$38,5,FALSE),0),VLOOKUP(D244,LANDINGS!$A$3:$CF$40,HLOOKUP(A244,LANDINGS!$B$1:$CF$42,42,FALSE),FALSE)))),0)</f>
        <v>0</v>
      </c>
      <c r="L244" s="24">
        <f>SUMIFS(PASTE_FLEX_TRACKER!$D:$D,PASTE_FLEX_TRACKER!$F:$F,MAIN!$A244,PASTE_FLEX_TRACKER!$B:$B,MAIN!$D244)-SUMIFS(PASTE_FLEX_TRACKER!$D:$D,PASTE_FLEX_TRACKER!$C:$C,MAIN!$A244,PASTE_FLEX_TRACKER!$B:$B,MAIN!$D244)</f>
        <v>0</v>
      </c>
      <c r="M244" s="24" t="str">
        <f>IFERROR(-VLOOKUP(D244,SQ!$A$19:$CC$52,HLOOKUP(MAIN!A244,SQ!$B$18:$CC$56,39,FALSE),FALSE),"n/a")</f>
        <v>n/a</v>
      </c>
      <c r="N244" s="46" t="s">
        <v>563</v>
      </c>
      <c r="O244" s="46">
        <f>SUMIFS(MAN_ADJ!$L:$L,MAN_ADJ!$K:$K,MAIN!$D244,MAN_ADJ!$J:$J,MAIN!$S244)</f>
        <v>0</v>
      </c>
      <c r="P244" s="25">
        <f t="shared" si="69"/>
        <v>0</v>
      </c>
      <c r="Q244" s="28" t="str">
        <f t="shared" si="61"/>
        <v>n/a</v>
      </c>
      <c r="R244" s="38">
        <f t="shared" si="62"/>
        <v>0</v>
      </c>
      <c r="S244" s="17" t="s">
        <v>142</v>
      </c>
    </row>
    <row r="245" spans="1:19" x14ac:dyDescent="0.25">
      <c r="A245" s="17" t="s">
        <v>142</v>
      </c>
      <c r="B245" s="17" t="s">
        <v>93</v>
      </c>
      <c r="C245" s="17" t="s">
        <v>143</v>
      </c>
      <c r="D245" s="17" t="s">
        <v>103</v>
      </c>
      <c r="E245" s="24">
        <f>IF(U245="SC",SUMIFS(SC!F:F,SC!A:A,MAIN!D245,SC!B:B,MAIN!A245),SUMIFS(Allocations!$H:$H,Allocations!$A:$A,MAIN!$A245,Allocations!$B:$B,MAIN!$D245))</f>
        <v>0</v>
      </c>
      <c r="F245" s="24">
        <f>IF(U245="SC",SUMIFS(SC!J:J,SC!A:A,MAIN!D245,SC!B:B,MAIN!A245),SUMIFS(Allocations!M:M,Allocations!A:A,MAIN!A245,Allocations!B:B,MAIN!D245))</f>
        <v>0</v>
      </c>
      <c r="G245" s="24">
        <f t="shared" si="67"/>
        <v>0</v>
      </c>
      <c r="H245" s="24">
        <f>IFERROR(VLOOKUP(S245,Swaps_wk!$A$2:$AP$151,HLOOKUP(MAIN!D245,Swaps_wk!$B$2:$AP$151,150,FALSE),FALSE),0)</f>
        <v>0</v>
      </c>
      <c r="I245" s="24">
        <f>SUMIFS(PASTE_DQS_TRACKER!$D:$D,PASTE_DQS_TRACKER!$C:$C,MAIN!$A245,PASTE_DQS_TRACKER!$B:$B,MAIN!$D245)-SUMIFS(PASTE_DQS_TRACKER!$D:$D,PASTE_DQS_TRACKER!$C:$C,MAIN!A245,PASTE_DQS_TRACKER!$E:$E,MAIN!$D245)</f>
        <v>0</v>
      </c>
      <c r="J245" s="25">
        <f t="shared" si="68"/>
        <v>0</v>
      </c>
      <c r="K245" s="24">
        <f>IFERROR(IF(V245="Flex",0,IF(D245=$D$30,VLOOKUP(A245,MMO_o10M_lease!$A$1:$F$51,5,FALSE),IF(D245=$D$26,VLOOKUP(D245,LANDINGS!$A$3:$BR$40,HLOOKUP(A245,LANDINGS!$B$1:$CF$42,42,FALSE),FALSE)-IFERROR(VLOOKUP(A245,MMO_o10M_lease!$A$1:$F$38,5,FALSE),0),VLOOKUP(D245,LANDINGS!$A$3:$CF$40,HLOOKUP(A245,LANDINGS!$B$1:$CF$42,42,FALSE),FALSE)))),0)</f>
        <v>0</v>
      </c>
      <c r="L245" s="24">
        <f>SUMIFS(PASTE_FLEX_TRACKER!$D:$D,PASTE_FLEX_TRACKER!$F:$F,MAIN!$A245,PASTE_FLEX_TRACKER!$B:$B,MAIN!$D245)-SUMIFS(PASTE_FLEX_TRACKER!$D:$D,PASTE_FLEX_TRACKER!$C:$C,MAIN!$A245,PASTE_FLEX_TRACKER!$B:$B,MAIN!$D245)</f>
        <v>0</v>
      </c>
      <c r="M245" s="24" t="str">
        <f>IFERROR(-VLOOKUP(D245,SQ!$A$19:$CC$52,HLOOKUP(MAIN!A245,SQ!$B$18:$CC$56,39,FALSE),FALSE),"n/a")</f>
        <v>n/a</v>
      </c>
      <c r="N245" s="46" t="s">
        <v>563</v>
      </c>
      <c r="O245" s="46">
        <f>SUMIFS(MAN_ADJ!$L:$L,MAN_ADJ!$K:$K,MAIN!$D245,MAN_ADJ!$J:$J,MAIN!$S245)</f>
        <v>0</v>
      </c>
      <c r="P245" s="25">
        <f t="shared" si="69"/>
        <v>0</v>
      </c>
      <c r="Q245" s="28" t="str">
        <f t="shared" si="61"/>
        <v>n/a</v>
      </c>
      <c r="R245" s="38">
        <f t="shared" si="62"/>
        <v>0</v>
      </c>
      <c r="S245" s="17" t="s">
        <v>142</v>
      </c>
    </row>
    <row r="246" spans="1:19" x14ac:dyDescent="0.25">
      <c r="A246" s="17" t="s">
        <v>142</v>
      </c>
      <c r="B246" s="17" t="s">
        <v>93</v>
      </c>
      <c r="C246" s="17" t="s">
        <v>143</v>
      </c>
      <c r="D246" s="17" t="s">
        <v>104</v>
      </c>
      <c r="E246" s="24">
        <f>IF(U246="SC",SUMIFS(SC!F:F,SC!A:A,MAIN!D246,SC!B:B,MAIN!A246),SUMIFS(Allocations!$H:$H,Allocations!$A:$A,MAIN!$A246,Allocations!$B:$B,MAIN!$D246))</f>
        <v>0</v>
      </c>
      <c r="F246" s="24">
        <f>IF(U246="SC",SUMIFS(SC!J:J,SC!A:A,MAIN!D246,SC!B:B,MAIN!A246),SUMIFS(Allocations!M:M,Allocations!A:A,MAIN!A246,Allocations!B:B,MAIN!D246))</f>
        <v>0</v>
      </c>
      <c r="G246" s="24">
        <f t="shared" si="67"/>
        <v>0</v>
      </c>
      <c r="H246" s="24">
        <f>IFERROR(VLOOKUP(S246,Swaps_wk!$A$2:$AP$151,HLOOKUP(MAIN!D246,Swaps_wk!$B$2:$AP$151,150,FALSE),FALSE),0)</f>
        <v>0</v>
      </c>
      <c r="I246" s="24">
        <f>SUMIFS(PASTE_DQS_TRACKER!$D:$D,PASTE_DQS_TRACKER!$C:$C,MAIN!$A246,PASTE_DQS_TRACKER!$B:$B,MAIN!$D246)-SUMIFS(PASTE_DQS_TRACKER!$D:$D,PASTE_DQS_TRACKER!$C:$C,MAIN!A246,PASTE_DQS_TRACKER!$E:$E,MAIN!$D246)</f>
        <v>0</v>
      </c>
      <c r="J246" s="25">
        <f t="shared" si="68"/>
        <v>0</v>
      </c>
      <c r="K246" s="24">
        <f>IFERROR(IF(V246="Flex",0,IF(D246=$D$30,VLOOKUP(A246,MMO_o10M_lease!$A$1:$F$51,5,FALSE),IF(D246=$D$26,VLOOKUP(D246,LANDINGS!$A$3:$BR$40,HLOOKUP(A246,LANDINGS!$B$1:$CF$42,42,FALSE),FALSE)-IFERROR(VLOOKUP(A246,MMO_o10M_lease!$A$1:$F$38,5,FALSE),0),VLOOKUP(D246,LANDINGS!$A$3:$CF$40,HLOOKUP(A246,LANDINGS!$B$1:$CF$42,42,FALSE),FALSE)))),0)</f>
        <v>0</v>
      </c>
      <c r="L246" s="24">
        <f>SUMIFS(PASTE_FLEX_TRACKER!$D:$D,PASTE_FLEX_TRACKER!$F:$F,MAIN!$A246,PASTE_FLEX_TRACKER!$B:$B,MAIN!$D246)-SUMIFS(PASTE_FLEX_TRACKER!$D:$D,PASTE_FLEX_TRACKER!$C:$C,MAIN!$A246,PASTE_FLEX_TRACKER!$B:$B,MAIN!$D246)</f>
        <v>0</v>
      </c>
      <c r="M246" s="24" t="str">
        <f>IFERROR(-VLOOKUP(D246,SQ!$A$19:$CC$52,HLOOKUP(MAIN!A246,SQ!$B$18:$CC$56,39,FALSE),FALSE),"n/a")</f>
        <v>n/a</v>
      </c>
      <c r="N246" s="46" t="s">
        <v>563</v>
      </c>
      <c r="O246" s="46">
        <f>SUMIFS(MAN_ADJ!$L:$L,MAN_ADJ!$K:$K,MAIN!$D246,MAN_ADJ!$J:$J,MAIN!$S246)</f>
        <v>0</v>
      </c>
      <c r="P246" s="25">
        <f t="shared" si="69"/>
        <v>0</v>
      </c>
      <c r="Q246" s="28" t="str">
        <f t="shared" si="61"/>
        <v>n/a</v>
      </c>
      <c r="R246" s="38">
        <f t="shared" si="62"/>
        <v>0</v>
      </c>
      <c r="S246" s="17" t="s">
        <v>142</v>
      </c>
    </row>
    <row r="247" spans="1:19" x14ac:dyDescent="0.25">
      <c r="A247" s="17" t="s">
        <v>142</v>
      </c>
      <c r="B247" s="17" t="s">
        <v>93</v>
      </c>
      <c r="C247" s="17" t="s">
        <v>143</v>
      </c>
      <c r="D247" s="17" t="s">
        <v>105</v>
      </c>
      <c r="E247" s="24">
        <f>IF(U247="SC",SUMIFS(SC!F:F,SC!A:A,MAIN!D247,SC!B:B,MAIN!A247),SUMIFS(Allocations!$H:$H,Allocations!$A:$A,MAIN!$A247,Allocations!$B:$B,MAIN!$D247))</f>
        <v>16.869</v>
      </c>
      <c r="F247" s="24">
        <f>IF(U247="SC",SUMIFS(SC!J:J,SC!A:A,MAIN!D247,SC!B:B,MAIN!A247),SUMIFS(Allocations!M:M,Allocations!A:A,MAIN!A247,Allocations!B:B,MAIN!D247))</f>
        <v>0</v>
      </c>
      <c r="G247" s="24">
        <f t="shared" si="67"/>
        <v>16.869</v>
      </c>
      <c r="H247" s="24">
        <f>IFERROR(VLOOKUP(S247,Swaps_wk!$A$2:$AP$151,HLOOKUP(MAIN!D247,Swaps_wk!$B$2:$AP$151,150,FALSE),FALSE),0)</f>
        <v>0</v>
      </c>
      <c r="I247" s="24">
        <f>SUMIFS(PASTE_DQS_TRACKER!$D:$D,PASTE_DQS_TRACKER!$C:$C,MAIN!$A247,PASTE_DQS_TRACKER!$B:$B,MAIN!$D247)-SUMIFS(PASTE_DQS_TRACKER!$D:$D,PASTE_DQS_TRACKER!$C:$C,MAIN!A247,PASTE_DQS_TRACKER!$E:$E,MAIN!$D247)</f>
        <v>-6.5</v>
      </c>
      <c r="J247" s="25">
        <f t="shared" si="68"/>
        <v>10.369</v>
      </c>
      <c r="K247" s="24">
        <f>IFERROR(IF(V247="Flex",0,IF(D247=$D$30,VLOOKUP(A247,MMO_o10M_lease!$A$1:$F$51,5,FALSE),IF(D247=$D$26,VLOOKUP(D247,LANDINGS!$A$3:$BR$40,HLOOKUP(A247,LANDINGS!$B$1:$CF$42,42,FALSE),FALSE)-IFERROR(VLOOKUP(A247,MMO_o10M_lease!$A$1:$F$38,5,FALSE),0),VLOOKUP(D247,LANDINGS!$A$3:$CF$40,HLOOKUP(A247,LANDINGS!$B$1:$CF$42,42,FALSE),FALSE)))),0)</f>
        <v>1.4870000000000001</v>
      </c>
      <c r="L247" s="24">
        <f>SUMIFS(PASTE_FLEX_TRACKER!$D:$D,PASTE_FLEX_TRACKER!$F:$F,MAIN!$A247,PASTE_FLEX_TRACKER!$B:$B,MAIN!$D247)-SUMIFS(PASTE_FLEX_TRACKER!$D:$D,PASTE_FLEX_TRACKER!$C:$C,MAIN!$A247,PASTE_FLEX_TRACKER!$B:$B,MAIN!$D247)</f>
        <v>0</v>
      </c>
      <c r="M247" s="24" t="str">
        <f>IFERROR(-VLOOKUP(D247,SQ!$A$19:$CC$52,HLOOKUP(MAIN!A247,SQ!$B$18:$CC$56,39,FALSE),FALSE),"n/a")</f>
        <v>n/a</v>
      </c>
      <c r="N247" s="46" t="s">
        <v>563</v>
      </c>
      <c r="O247" s="46">
        <f>SUMIFS(MAN_ADJ!$L:$L,MAN_ADJ!$K:$K,MAIN!$D247,MAN_ADJ!$J:$J,MAIN!$S247)</f>
        <v>0</v>
      </c>
      <c r="P247" s="25">
        <f t="shared" si="69"/>
        <v>1.4870000000000001</v>
      </c>
      <c r="Q247" s="28">
        <f t="shared" si="61"/>
        <v>0.14340823608834025</v>
      </c>
      <c r="R247" s="38">
        <f t="shared" si="62"/>
        <v>8.8819999999999997</v>
      </c>
      <c r="S247" s="17" t="s">
        <v>142</v>
      </c>
    </row>
    <row r="248" spans="1:19" x14ac:dyDescent="0.25">
      <c r="A248" s="17" t="s">
        <v>142</v>
      </c>
      <c r="B248" s="17" t="s">
        <v>93</v>
      </c>
      <c r="C248" s="17" t="s">
        <v>143</v>
      </c>
      <c r="D248" s="17" t="s">
        <v>106</v>
      </c>
      <c r="E248" s="24">
        <f>IF(U248="SC",SUMIFS(SC!F:F,SC!A:A,MAIN!D248,SC!B:B,MAIN!A248),SUMIFS(Allocations!$H:$H,Allocations!$A:$A,MAIN!$A248,Allocations!$B:$B,MAIN!$D248))</f>
        <v>8.5999999999999993E-2</v>
      </c>
      <c r="F248" s="24">
        <f>IF(U248="SC",SUMIFS(SC!J:J,SC!A:A,MAIN!D248,SC!B:B,MAIN!A248),SUMIFS(Allocations!M:M,Allocations!A:A,MAIN!A248,Allocations!B:B,MAIN!D248))</f>
        <v>0</v>
      </c>
      <c r="G248" s="24">
        <f t="shared" si="67"/>
        <v>8.5999999999999993E-2</v>
      </c>
      <c r="H248" s="24">
        <f>IFERROR(VLOOKUP(S248,Swaps_wk!$A$2:$AP$151,HLOOKUP(MAIN!D248,Swaps_wk!$B$2:$AP$151,150,FALSE),FALSE),0)</f>
        <v>0</v>
      </c>
      <c r="I248" s="24">
        <f>SUMIFS(PASTE_DQS_TRACKER!$D:$D,PASTE_DQS_TRACKER!$C:$C,MAIN!$A248,PASTE_DQS_TRACKER!$B:$B,MAIN!$D248)-SUMIFS(PASTE_DQS_TRACKER!$D:$D,PASTE_DQS_TRACKER!$C:$C,MAIN!A248,PASTE_DQS_TRACKER!$E:$E,MAIN!$D248)</f>
        <v>0</v>
      </c>
      <c r="J248" s="25">
        <f t="shared" si="68"/>
        <v>8.5999999999999993E-2</v>
      </c>
      <c r="K248" s="24">
        <f>IFERROR(IF(V248="Flex",0,IF(D248=$D$30,VLOOKUP(A248,MMO_o10M_lease!$A$1:$F$51,5,FALSE),IF(D248=$D$26,VLOOKUP(D248,LANDINGS!$A$3:$BR$40,HLOOKUP(A248,LANDINGS!$B$1:$CF$42,42,FALSE),FALSE)-IFERROR(VLOOKUP(A248,MMO_o10M_lease!$A$1:$F$38,5,FALSE),0),VLOOKUP(D248,LANDINGS!$A$3:$CF$40,HLOOKUP(A248,LANDINGS!$B$1:$CF$42,42,FALSE),FALSE)))),0)</f>
        <v>0</v>
      </c>
      <c r="L248" s="24">
        <f>SUMIFS(PASTE_FLEX_TRACKER!$D:$D,PASTE_FLEX_TRACKER!$F:$F,MAIN!$A248,PASTE_FLEX_TRACKER!$B:$B,MAIN!$D248)-SUMIFS(PASTE_FLEX_TRACKER!$D:$D,PASTE_FLEX_TRACKER!$C:$C,MAIN!$A248,PASTE_FLEX_TRACKER!$B:$B,MAIN!$D248)</f>
        <v>0</v>
      </c>
      <c r="M248" s="24" t="str">
        <f>IFERROR(-VLOOKUP(D248,SQ!$A$19:$CC$52,HLOOKUP(MAIN!A248,SQ!$B$18:$CC$56,39,FALSE),FALSE),"n/a")</f>
        <v>n/a</v>
      </c>
      <c r="N248" s="46" t="s">
        <v>563</v>
      </c>
      <c r="O248" s="46">
        <f>SUMIFS(MAN_ADJ!$L:$L,MAN_ADJ!$K:$K,MAIN!$D248,MAN_ADJ!$J:$J,MAIN!$S248)</f>
        <v>0</v>
      </c>
      <c r="P248" s="25">
        <f t="shared" si="69"/>
        <v>0</v>
      </c>
      <c r="Q248" s="28">
        <f t="shared" si="61"/>
        <v>0</v>
      </c>
      <c r="R248" s="38">
        <f t="shared" si="62"/>
        <v>8.5999999999999993E-2</v>
      </c>
      <c r="S248" s="17" t="s">
        <v>142</v>
      </c>
    </row>
    <row r="249" spans="1:19" x14ac:dyDescent="0.25">
      <c r="A249" s="17" t="s">
        <v>142</v>
      </c>
      <c r="B249" s="17" t="s">
        <v>93</v>
      </c>
      <c r="C249" s="17" t="s">
        <v>143</v>
      </c>
      <c r="D249" s="17" t="s">
        <v>107</v>
      </c>
      <c r="E249" s="24">
        <f>IF(U249="SC",SUMIFS(SC!F:F,SC!A:A,MAIN!D249,SC!B:B,MAIN!A249),SUMIFS(Allocations!$H:$H,Allocations!$A:$A,MAIN!$A249,Allocations!$B:$B,MAIN!$D249))</f>
        <v>0</v>
      </c>
      <c r="F249" s="24">
        <f>IF(U249="SC",SUMIFS(SC!J:J,SC!A:A,MAIN!D249,SC!B:B,MAIN!A249),SUMIFS(Allocations!M:M,Allocations!A:A,MAIN!A249,Allocations!B:B,MAIN!D249))</f>
        <v>0</v>
      </c>
      <c r="G249" s="24">
        <f t="shared" si="67"/>
        <v>0</v>
      </c>
      <c r="H249" s="24">
        <f>IFERROR(VLOOKUP(S249,Swaps_wk!$A$2:$AP$151,HLOOKUP(MAIN!D249,Swaps_wk!$B$2:$AP$151,150,FALSE),FALSE),0)</f>
        <v>0</v>
      </c>
      <c r="I249" s="24">
        <f>SUMIFS(PASTE_DQS_TRACKER!$D:$D,PASTE_DQS_TRACKER!$C:$C,MAIN!$A249,PASTE_DQS_TRACKER!$B:$B,MAIN!$D249)-SUMIFS(PASTE_DQS_TRACKER!$D:$D,PASTE_DQS_TRACKER!$C:$C,MAIN!A249,PASTE_DQS_TRACKER!$E:$E,MAIN!$D249)</f>
        <v>0</v>
      </c>
      <c r="J249" s="25">
        <f t="shared" si="68"/>
        <v>0</v>
      </c>
      <c r="K249" s="24">
        <f>IFERROR(IF(V249="Flex",0,IF(D249=$D$30,VLOOKUP(A249,MMO_o10M_lease!$A$1:$F$51,5,FALSE),IF(D249=$D$26,VLOOKUP(D249,LANDINGS!$A$3:$BR$40,HLOOKUP(A249,LANDINGS!$B$1:$CF$42,42,FALSE),FALSE)-IFERROR(VLOOKUP(A249,MMO_o10M_lease!$A$1:$F$38,5,FALSE),0),VLOOKUP(D249,LANDINGS!$A$3:$CF$40,HLOOKUP(A249,LANDINGS!$B$1:$CF$42,42,FALSE),FALSE)))),0)</f>
        <v>0</v>
      </c>
      <c r="L249" s="24">
        <f>SUMIFS(PASTE_FLEX_TRACKER!$D:$D,PASTE_FLEX_TRACKER!$F:$F,MAIN!$A249,PASTE_FLEX_TRACKER!$B:$B,MAIN!$D249)-SUMIFS(PASTE_FLEX_TRACKER!$D:$D,PASTE_FLEX_TRACKER!$C:$C,MAIN!$A249,PASTE_FLEX_TRACKER!$B:$B,MAIN!$D249)</f>
        <v>0</v>
      </c>
      <c r="M249" s="24" t="str">
        <f>IFERROR(-VLOOKUP(D249,SQ!$A$19:$CC$52,HLOOKUP(MAIN!A249,SQ!$B$18:$CC$56,39,FALSE),FALSE),"n/a")</f>
        <v>n/a</v>
      </c>
      <c r="N249" s="46" t="s">
        <v>563</v>
      </c>
      <c r="O249" s="46">
        <f>SUMIFS(MAN_ADJ!$L:$L,MAN_ADJ!$K:$K,MAIN!$D249,MAN_ADJ!$J:$J,MAIN!$S249)</f>
        <v>0</v>
      </c>
      <c r="P249" s="25">
        <f t="shared" si="69"/>
        <v>0</v>
      </c>
      <c r="Q249" s="28" t="str">
        <f t="shared" si="61"/>
        <v>n/a</v>
      </c>
      <c r="R249" s="38">
        <f t="shared" si="62"/>
        <v>0</v>
      </c>
      <c r="S249" s="17" t="s">
        <v>142</v>
      </c>
    </row>
    <row r="250" spans="1:19" x14ac:dyDescent="0.25">
      <c r="A250" s="17" t="s">
        <v>142</v>
      </c>
      <c r="B250" s="17" t="s">
        <v>93</v>
      </c>
      <c r="C250" s="17" t="s">
        <v>143</v>
      </c>
      <c r="D250" s="17" t="s">
        <v>108</v>
      </c>
      <c r="E250" s="24">
        <f>IF(U250="SC",SUMIFS(SC!F:F,SC!A:A,MAIN!D250,SC!B:B,MAIN!A250),SUMIFS(Allocations!$H:$H,Allocations!$A:$A,MAIN!$A250,Allocations!$B:$B,MAIN!$D250))</f>
        <v>8.64</v>
      </c>
      <c r="F250" s="24">
        <f>IF(U250="SC",SUMIFS(SC!J:J,SC!A:A,MAIN!D250,SC!B:B,MAIN!A250),SUMIFS(Allocations!M:M,Allocations!A:A,MAIN!A250,Allocations!B:B,MAIN!D250))</f>
        <v>0</v>
      </c>
      <c r="G250" s="24">
        <f t="shared" si="67"/>
        <v>8.64</v>
      </c>
      <c r="H250" s="24">
        <f>IFERROR(VLOOKUP(S250,Swaps_wk!$A$2:$AP$151,HLOOKUP(MAIN!D250,Swaps_wk!$B$2:$AP$151,150,FALSE),FALSE),0)</f>
        <v>0</v>
      </c>
      <c r="I250" s="24">
        <f>SUMIFS(PASTE_DQS_TRACKER!$D:$D,PASTE_DQS_TRACKER!$C:$C,MAIN!$A250,PASTE_DQS_TRACKER!$B:$B,MAIN!$D250)-SUMIFS(PASTE_DQS_TRACKER!$D:$D,PASTE_DQS_TRACKER!$C:$C,MAIN!A250,PASTE_DQS_TRACKER!$E:$E,MAIN!$D250)</f>
        <v>-8.6</v>
      </c>
      <c r="J250" s="25">
        <f t="shared" si="68"/>
        <v>4.0000000000000924E-2</v>
      </c>
      <c r="K250" s="24">
        <f>IFERROR(IF(V250="Flex",0,IF(D250=$D$30,VLOOKUP(A250,MMO_o10M_lease!$A$1:$F$51,5,FALSE),IF(D250=$D$26,VLOOKUP(D250,LANDINGS!$A$3:$BR$40,HLOOKUP(A250,LANDINGS!$B$1:$CF$42,42,FALSE),FALSE)-IFERROR(VLOOKUP(A250,MMO_o10M_lease!$A$1:$F$38,5,FALSE),0),VLOOKUP(D250,LANDINGS!$A$3:$CF$40,HLOOKUP(A250,LANDINGS!$B$1:$CF$42,42,FALSE),FALSE)))),0)</f>
        <v>0</v>
      </c>
      <c r="L250" s="24">
        <f>SUMIFS(PASTE_FLEX_TRACKER!$D:$D,PASTE_FLEX_TRACKER!$F:$F,MAIN!$A250,PASTE_FLEX_TRACKER!$B:$B,MAIN!$D250)-SUMIFS(PASTE_FLEX_TRACKER!$D:$D,PASTE_FLEX_TRACKER!$C:$C,MAIN!$A250,PASTE_FLEX_TRACKER!$B:$B,MAIN!$D250)</f>
        <v>0</v>
      </c>
      <c r="M250" s="24" t="str">
        <f>IFERROR(-VLOOKUP(D250,SQ!$A$19:$CC$52,HLOOKUP(MAIN!A250,SQ!$B$18:$CC$56,39,FALSE),FALSE),"n/a")</f>
        <v>n/a</v>
      </c>
      <c r="N250" s="46" t="s">
        <v>563</v>
      </c>
      <c r="O250" s="46">
        <f>SUMIFS(MAN_ADJ!$L:$L,MAN_ADJ!$K:$K,MAIN!$D250,MAN_ADJ!$J:$J,MAIN!$S250)</f>
        <v>0</v>
      </c>
      <c r="P250" s="25">
        <f t="shared" si="69"/>
        <v>0</v>
      </c>
      <c r="Q250" s="28">
        <f t="shared" si="61"/>
        <v>0</v>
      </c>
      <c r="R250" s="38">
        <f t="shared" si="62"/>
        <v>4.0000000000000924E-2</v>
      </c>
      <c r="S250" s="17" t="s">
        <v>142</v>
      </c>
    </row>
    <row r="251" spans="1:19" x14ac:dyDescent="0.25">
      <c r="A251" s="17" t="s">
        <v>142</v>
      </c>
      <c r="B251" s="17" t="s">
        <v>93</v>
      </c>
      <c r="C251" s="17" t="s">
        <v>143</v>
      </c>
      <c r="D251" s="17" t="s">
        <v>109</v>
      </c>
      <c r="E251" s="24">
        <f>IF(U251="SC",SUMIFS(SC!F:F,SC!A:A,MAIN!D251,SC!B:B,MAIN!A251),SUMIFS(Allocations!$H:$H,Allocations!$A:$A,MAIN!$A251,Allocations!$B:$B,MAIN!$D251))</f>
        <v>0.2</v>
      </c>
      <c r="F251" s="24">
        <f>IF(U251="SC",SUMIFS(SC!J:J,SC!A:A,MAIN!D251,SC!B:B,MAIN!A251),SUMIFS(Allocations!M:M,Allocations!A:A,MAIN!A251,Allocations!B:B,MAIN!D251))</f>
        <v>0</v>
      </c>
      <c r="G251" s="24">
        <f t="shared" si="67"/>
        <v>0.2</v>
      </c>
      <c r="H251" s="24">
        <f>IFERROR(VLOOKUP(S251,Swaps_wk!$A$2:$AP$151,HLOOKUP(MAIN!D251,Swaps_wk!$B$2:$AP$151,150,FALSE),FALSE),0)</f>
        <v>0</v>
      </c>
      <c r="I251" s="24">
        <f>SUMIFS(PASTE_DQS_TRACKER!$D:$D,PASTE_DQS_TRACKER!$C:$C,MAIN!$A251,PASTE_DQS_TRACKER!$B:$B,MAIN!$D251)-SUMIFS(PASTE_DQS_TRACKER!$D:$D,PASTE_DQS_TRACKER!$C:$C,MAIN!A251,PASTE_DQS_TRACKER!$E:$E,MAIN!$D251)</f>
        <v>-0.2</v>
      </c>
      <c r="J251" s="25">
        <f t="shared" si="68"/>
        <v>0</v>
      </c>
      <c r="K251" s="24">
        <f>IFERROR(IF(V251="Flex",0,IF(D251=$D$30,VLOOKUP(A251,MMO_o10M_lease!$A$1:$F$51,5,FALSE),IF(D251=$D$26,VLOOKUP(D251,LANDINGS!$A$3:$BR$40,HLOOKUP(A251,LANDINGS!$B$1:$CF$42,42,FALSE),FALSE)-IFERROR(VLOOKUP(A251,MMO_o10M_lease!$A$1:$F$38,5,FALSE),0),VLOOKUP(D251,LANDINGS!$A$3:$CF$40,HLOOKUP(A251,LANDINGS!$B$1:$CF$42,42,FALSE),FALSE)))),0)</f>
        <v>0</v>
      </c>
      <c r="L251" s="24">
        <f>SUMIFS(PASTE_FLEX_TRACKER!$D:$D,PASTE_FLEX_TRACKER!$F:$F,MAIN!$A251,PASTE_FLEX_TRACKER!$B:$B,MAIN!$D251)-SUMIFS(PASTE_FLEX_TRACKER!$D:$D,PASTE_FLEX_TRACKER!$C:$C,MAIN!$A251,PASTE_FLEX_TRACKER!$B:$B,MAIN!$D251)</f>
        <v>0</v>
      </c>
      <c r="M251" s="24" t="str">
        <f>IFERROR(-VLOOKUP(D251,SQ!$A$19:$CC$52,HLOOKUP(MAIN!A251,SQ!$B$18:$CC$56,39,FALSE),FALSE),"n/a")</f>
        <v>n/a</v>
      </c>
      <c r="N251" s="46" t="s">
        <v>563</v>
      </c>
      <c r="O251" s="46">
        <f>SUMIFS(MAN_ADJ!$L:$L,MAN_ADJ!$K:$K,MAIN!$D251,MAN_ADJ!$J:$J,MAIN!$S251)</f>
        <v>0</v>
      </c>
      <c r="P251" s="25">
        <f t="shared" si="69"/>
        <v>0</v>
      </c>
      <c r="Q251" s="28" t="str">
        <f t="shared" si="61"/>
        <v>n/a</v>
      </c>
      <c r="R251" s="38">
        <f t="shared" si="62"/>
        <v>0</v>
      </c>
      <c r="S251" s="17" t="s">
        <v>142</v>
      </c>
    </row>
    <row r="252" spans="1:19" x14ac:dyDescent="0.25">
      <c r="A252" s="17" t="s">
        <v>142</v>
      </c>
      <c r="B252" s="17" t="s">
        <v>93</v>
      </c>
      <c r="C252" s="17" t="s">
        <v>143</v>
      </c>
      <c r="D252" s="17" t="s">
        <v>110</v>
      </c>
      <c r="E252" s="24">
        <f>IF(U252="SC",SUMIFS(SC!F:F,SC!A:A,MAIN!D252,SC!B:B,MAIN!A252),SUMIFS(Allocations!$H:$H,Allocations!$A:$A,MAIN!$A252,Allocations!$B:$B,MAIN!$D252))</f>
        <v>0</v>
      </c>
      <c r="F252" s="24">
        <f>IF(U252="SC",SUMIFS(SC!J:J,SC!A:A,MAIN!D252,SC!B:B,MAIN!A252),SUMIFS(Allocations!M:M,Allocations!A:A,MAIN!A252,Allocations!B:B,MAIN!D252))</f>
        <v>0</v>
      </c>
      <c r="G252" s="24">
        <f t="shared" si="67"/>
        <v>0</v>
      </c>
      <c r="H252" s="24">
        <f>IFERROR(VLOOKUP(S252,Swaps_wk!$A$2:$AP$151,HLOOKUP(MAIN!D252,Swaps_wk!$B$2:$AP$151,150,FALSE),FALSE),0)</f>
        <v>0</v>
      </c>
      <c r="I252" s="24">
        <f>SUMIFS(PASTE_DQS_TRACKER!$D:$D,PASTE_DQS_TRACKER!$C:$C,MAIN!$A252,PASTE_DQS_TRACKER!$B:$B,MAIN!$D252)-SUMIFS(PASTE_DQS_TRACKER!$D:$D,PASTE_DQS_TRACKER!$C:$C,MAIN!A252,PASTE_DQS_TRACKER!$E:$E,MAIN!$D252)</f>
        <v>0</v>
      </c>
      <c r="J252" s="25">
        <f t="shared" si="68"/>
        <v>0</v>
      </c>
      <c r="K252" s="24">
        <f>IFERROR(IF(V252="Flex",0,IF(D252=$D$30,VLOOKUP(A252,MMO_o10M_lease!$A$1:$F$51,5,FALSE),IF(D252=$D$26,VLOOKUP(D252,LANDINGS!$A$3:$BR$40,HLOOKUP(A252,LANDINGS!$B$1:$CF$42,42,FALSE),FALSE)-IFERROR(VLOOKUP(A252,MMO_o10M_lease!$A$1:$F$38,5,FALSE),0),VLOOKUP(D252,LANDINGS!$A$3:$CF$40,HLOOKUP(A252,LANDINGS!$B$1:$CF$42,42,FALSE),FALSE)))),0)</f>
        <v>0</v>
      </c>
      <c r="L252" s="24">
        <f>SUMIFS(PASTE_FLEX_TRACKER!$D:$D,PASTE_FLEX_TRACKER!$F:$F,MAIN!$A252,PASTE_FLEX_TRACKER!$B:$B,MAIN!$D252)-SUMIFS(PASTE_FLEX_TRACKER!$D:$D,PASTE_FLEX_TRACKER!$C:$C,MAIN!$A252,PASTE_FLEX_TRACKER!$B:$B,MAIN!$D252)</f>
        <v>0</v>
      </c>
      <c r="M252" s="24" t="str">
        <f>IFERROR(-VLOOKUP(D252,SQ!$A$19:$CC$52,HLOOKUP(MAIN!A252,SQ!$B$18:$CC$56,39,FALSE),FALSE),"n/a")</f>
        <v>n/a</v>
      </c>
      <c r="N252" s="46" t="s">
        <v>563</v>
      </c>
      <c r="O252" s="46">
        <f>SUMIFS(MAN_ADJ!$L:$L,MAN_ADJ!$K:$K,MAIN!$D252,MAN_ADJ!$J:$J,MAIN!$S252)</f>
        <v>0</v>
      </c>
      <c r="P252" s="25">
        <f t="shared" si="69"/>
        <v>0</v>
      </c>
      <c r="Q252" s="28" t="str">
        <f t="shared" si="61"/>
        <v>n/a</v>
      </c>
      <c r="R252" s="38">
        <f t="shared" si="62"/>
        <v>0</v>
      </c>
      <c r="S252" s="17" t="s">
        <v>142</v>
      </c>
    </row>
    <row r="253" spans="1:19" x14ac:dyDescent="0.25">
      <c r="A253" s="17" t="s">
        <v>142</v>
      </c>
      <c r="B253" s="17" t="s">
        <v>93</v>
      </c>
      <c r="C253" s="17" t="s">
        <v>143</v>
      </c>
      <c r="D253" s="17" t="s">
        <v>111</v>
      </c>
      <c r="E253" s="24">
        <f>IF(U253="SC",SUMIFS(SC!F:F,SC!A:A,MAIN!D253,SC!B:B,MAIN!A253),SUMIFS(Allocations!$H:$H,Allocations!$A:$A,MAIN!$A253,Allocations!$B:$B,MAIN!$D253))</f>
        <v>0</v>
      </c>
      <c r="F253" s="24">
        <f>IF(U253="SC",SUMIFS(SC!J:J,SC!A:A,MAIN!D253,SC!B:B,MAIN!A253),SUMIFS(Allocations!M:M,Allocations!A:A,MAIN!A253,Allocations!B:B,MAIN!D253))</f>
        <v>0</v>
      </c>
      <c r="G253" s="24">
        <f t="shared" si="67"/>
        <v>0</v>
      </c>
      <c r="H253" s="24">
        <f>IFERROR(VLOOKUP(S253,Swaps_wk!$A$2:$AP$151,HLOOKUP(MAIN!D253,Swaps_wk!$B$2:$AP$151,150,FALSE),FALSE),0)</f>
        <v>0</v>
      </c>
      <c r="I253" s="24">
        <f>SUMIFS(PASTE_DQS_TRACKER!$D:$D,PASTE_DQS_TRACKER!$C:$C,MAIN!$A253,PASTE_DQS_TRACKER!$B:$B,MAIN!$D253)-SUMIFS(PASTE_DQS_TRACKER!$D:$D,PASTE_DQS_TRACKER!$C:$C,MAIN!A253,PASTE_DQS_TRACKER!$E:$E,MAIN!$D253)</f>
        <v>0</v>
      </c>
      <c r="J253" s="25">
        <f t="shared" si="68"/>
        <v>0</v>
      </c>
      <c r="K253" s="24">
        <f>IFERROR(IF(V253="Flex",0,IF(D253=$D$30,VLOOKUP(A253,MMO_o10M_lease!$A$1:$F$51,5,FALSE),IF(D253=$D$26,VLOOKUP(D253,LANDINGS!$A$3:$BR$40,HLOOKUP(A253,LANDINGS!$B$1:$CF$42,42,FALSE),FALSE)-IFERROR(VLOOKUP(A253,MMO_o10M_lease!$A$1:$F$38,5,FALSE),0),VLOOKUP(D253,LANDINGS!$A$3:$CF$40,HLOOKUP(A253,LANDINGS!$B$1:$CF$42,42,FALSE),FALSE)))),0)</f>
        <v>0</v>
      </c>
      <c r="L253" s="24">
        <f>SUMIFS(PASTE_FLEX_TRACKER!$D:$D,PASTE_FLEX_TRACKER!$F:$F,MAIN!$A253,PASTE_FLEX_TRACKER!$B:$B,MAIN!$D253)-SUMIFS(PASTE_FLEX_TRACKER!$D:$D,PASTE_FLEX_TRACKER!$C:$C,MAIN!$A253,PASTE_FLEX_TRACKER!$B:$B,MAIN!$D253)</f>
        <v>0</v>
      </c>
      <c r="M253" s="24" t="str">
        <f>IFERROR(-VLOOKUP(D253,SQ!$A$19:$CC$52,HLOOKUP(MAIN!A253,SQ!$B$18:$CC$56,39,FALSE),FALSE),"n/a")</f>
        <v>n/a</v>
      </c>
      <c r="N253" s="46" t="s">
        <v>563</v>
      </c>
      <c r="O253" s="46">
        <f>SUMIFS(MAN_ADJ!$L:$L,MAN_ADJ!$K:$K,MAIN!$D253,MAN_ADJ!$J:$J,MAIN!$S253)</f>
        <v>0</v>
      </c>
      <c r="P253" s="25">
        <f t="shared" si="69"/>
        <v>0</v>
      </c>
      <c r="Q253" s="28" t="str">
        <f t="shared" si="61"/>
        <v>n/a</v>
      </c>
      <c r="R253" s="38">
        <f t="shared" si="62"/>
        <v>0</v>
      </c>
      <c r="S253" s="17" t="s">
        <v>142</v>
      </c>
    </row>
    <row r="254" spans="1:19" x14ac:dyDescent="0.25">
      <c r="A254" s="17" t="s">
        <v>142</v>
      </c>
      <c r="B254" s="17" t="s">
        <v>93</v>
      </c>
      <c r="C254" s="17" t="s">
        <v>143</v>
      </c>
      <c r="D254" s="17" t="s">
        <v>112</v>
      </c>
      <c r="E254" s="24">
        <f>IF(U254="SC",SUMIFS(SC!F:F,SC!A:A,MAIN!D254,SC!B:B,MAIN!A254),SUMIFS(Allocations!$H:$H,Allocations!$A:$A,MAIN!$A254,Allocations!$B:$B,MAIN!$D254))</f>
        <v>0</v>
      </c>
      <c r="F254" s="24">
        <f>IF(U254="SC",SUMIFS(SC!J:J,SC!A:A,MAIN!D254,SC!B:B,MAIN!A254),SUMIFS(Allocations!M:M,Allocations!A:A,MAIN!A254,Allocations!B:B,MAIN!D254))</f>
        <v>0</v>
      </c>
      <c r="G254" s="24">
        <f t="shared" si="67"/>
        <v>0</v>
      </c>
      <c r="H254" s="24">
        <f>IFERROR(VLOOKUP(S254,Swaps_wk!$A$2:$AP$151,HLOOKUP(MAIN!D254,Swaps_wk!$B$2:$AP$151,150,FALSE),FALSE),0)</f>
        <v>0</v>
      </c>
      <c r="I254" s="24">
        <f>SUMIFS(PASTE_DQS_TRACKER!$D:$D,PASTE_DQS_TRACKER!$C:$C,MAIN!$A254,PASTE_DQS_TRACKER!$B:$B,MAIN!$D254)-SUMIFS(PASTE_DQS_TRACKER!$D:$D,PASTE_DQS_TRACKER!$C:$C,MAIN!A254,PASTE_DQS_TRACKER!$E:$E,MAIN!$D254)</f>
        <v>0</v>
      </c>
      <c r="J254" s="25">
        <f t="shared" si="68"/>
        <v>0</v>
      </c>
      <c r="K254" s="24">
        <f>IFERROR(IF(V254="Flex",0,IF(D254=$D$30,VLOOKUP(A254,MMO_o10M_lease!$A$1:$F$51,5,FALSE),IF(D254=$D$26,VLOOKUP(D254,LANDINGS!$A$3:$BR$40,HLOOKUP(A254,LANDINGS!$B$1:$CF$42,42,FALSE),FALSE)-IFERROR(VLOOKUP(A254,MMO_o10M_lease!$A$1:$F$38,5,FALSE),0),VLOOKUP(D254,LANDINGS!$A$3:$CF$40,HLOOKUP(A254,LANDINGS!$B$1:$CF$42,42,FALSE),FALSE)))),0)</f>
        <v>0</v>
      </c>
      <c r="L254" s="24">
        <f>SUMIFS(PASTE_FLEX_TRACKER!$D:$D,PASTE_FLEX_TRACKER!$F:$F,MAIN!$A254,PASTE_FLEX_TRACKER!$B:$B,MAIN!$D254)-SUMIFS(PASTE_FLEX_TRACKER!$D:$D,PASTE_FLEX_TRACKER!$C:$C,MAIN!$A254,PASTE_FLEX_TRACKER!$B:$B,MAIN!$D254)</f>
        <v>0</v>
      </c>
      <c r="M254" s="24" t="str">
        <f>IFERROR(-VLOOKUP(D254,SQ!$A$19:$CC$52,HLOOKUP(MAIN!A254,SQ!$B$18:$CC$56,39,FALSE),FALSE),"n/a")</f>
        <v>n/a</v>
      </c>
      <c r="N254" s="46" t="s">
        <v>563</v>
      </c>
      <c r="O254" s="46">
        <f>SUMIFS(MAN_ADJ!$L:$L,MAN_ADJ!$K:$K,MAIN!$D254,MAN_ADJ!$J:$J,MAIN!$S254)</f>
        <v>0</v>
      </c>
      <c r="P254" s="25">
        <f t="shared" si="69"/>
        <v>0</v>
      </c>
      <c r="Q254" s="28" t="str">
        <f t="shared" si="61"/>
        <v>n/a</v>
      </c>
      <c r="R254" s="38">
        <f t="shared" si="62"/>
        <v>0</v>
      </c>
      <c r="S254" s="17" t="s">
        <v>142</v>
      </c>
    </row>
    <row r="255" spans="1:19" x14ac:dyDescent="0.25">
      <c r="A255" s="17" t="s">
        <v>142</v>
      </c>
      <c r="B255" s="17" t="s">
        <v>93</v>
      </c>
      <c r="C255" s="17" t="s">
        <v>143</v>
      </c>
      <c r="D255" s="17" t="s">
        <v>113</v>
      </c>
      <c r="E255" s="24">
        <f>IF(U255="SC",SUMIFS(SC!F:F,SC!A:A,MAIN!D255,SC!B:B,MAIN!A255),SUMIFS(Allocations!$H:$H,Allocations!$A:$A,MAIN!$A255,Allocations!$B:$B,MAIN!$D255))</f>
        <v>0</v>
      </c>
      <c r="F255" s="24">
        <f>IF(U255="SC",SUMIFS(SC!J:J,SC!A:A,MAIN!D255,SC!B:B,MAIN!A255),SUMIFS(Allocations!M:M,Allocations!A:A,MAIN!A255,Allocations!B:B,MAIN!D255))</f>
        <v>0</v>
      </c>
      <c r="G255" s="24">
        <f t="shared" si="67"/>
        <v>0</v>
      </c>
      <c r="H255" s="24">
        <f>IFERROR(VLOOKUP(S255,Swaps_wk!$A$2:$AP$151,HLOOKUP(MAIN!D255,Swaps_wk!$B$2:$AP$151,150,FALSE),FALSE),0)</f>
        <v>0</v>
      </c>
      <c r="I255" s="24">
        <f>SUMIFS(PASTE_DQS_TRACKER!$D:$D,PASTE_DQS_TRACKER!$C:$C,MAIN!$A255,PASTE_DQS_TRACKER!$B:$B,MAIN!$D255)-SUMIFS(PASTE_DQS_TRACKER!$D:$D,PASTE_DQS_TRACKER!$C:$C,MAIN!A255,PASTE_DQS_TRACKER!$E:$E,MAIN!$D255)</f>
        <v>0</v>
      </c>
      <c r="J255" s="25">
        <f t="shared" si="68"/>
        <v>0</v>
      </c>
      <c r="K255" s="24">
        <f>IFERROR(IF(V255="Flex",0,IF(D255=$D$30,VLOOKUP(A255,MMO_o10M_lease!$A$1:$F$51,5,FALSE),IF(D255=$D$26,VLOOKUP(D255,LANDINGS!$A$3:$BR$40,HLOOKUP(A255,LANDINGS!$B$1:$CF$42,42,FALSE),FALSE)-IFERROR(VLOOKUP(A255,MMO_o10M_lease!$A$1:$F$38,5,FALSE),0),VLOOKUP(D255,LANDINGS!$A$3:$CF$40,HLOOKUP(A255,LANDINGS!$B$1:$CF$42,42,FALSE),FALSE)))),0)</f>
        <v>0</v>
      </c>
      <c r="L255" s="24">
        <f>SUMIFS(PASTE_FLEX_TRACKER!$D:$D,PASTE_FLEX_TRACKER!$F:$F,MAIN!$A255,PASTE_FLEX_TRACKER!$B:$B,MAIN!$D255)-SUMIFS(PASTE_FLEX_TRACKER!$D:$D,PASTE_FLEX_TRACKER!$C:$C,MAIN!$A255,PASTE_FLEX_TRACKER!$B:$B,MAIN!$D255)</f>
        <v>0</v>
      </c>
      <c r="M255" s="24" t="str">
        <f>IFERROR(-VLOOKUP(D255,SQ!$A$19:$CC$52,HLOOKUP(MAIN!A255,SQ!$B$18:$CC$56,39,FALSE),FALSE),"n/a")</f>
        <v>n/a</v>
      </c>
      <c r="N255" s="46" t="s">
        <v>563</v>
      </c>
      <c r="O255" s="46">
        <f>SUMIFS(MAN_ADJ!$L:$L,MAN_ADJ!$K:$K,MAIN!$D255,MAN_ADJ!$J:$J,MAIN!$S255)</f>
        <v>0</v>
      </c>
      <c r="P255" s="25">
        <f t="shared" si="69"/>
        <v>0</v>
      </c>
      <c r="Q255" s="28" t="str">
        <f t="shared" si="61"/>
        <v>n/a</v>
      </c>
      <c r="R255" s="38">
        <f t="shared" si="62"/>
        <v>0</v>
      </c>
      <c r="S255" s="17" t="s">
        <v>142</v>
      </c>
    </row>
    <row r="256" spans="1:19" x14ac:dyDescent="0.25">
      <c r="A256" s="17" t="s">
        <v>142</v>
      </c>
      <c r="B256" s="17" t="s">
        <v>93</v>
      </c>
      <c r="C256" s="17" t="s">
        <v>143</v>
      </c>
      <c r="D256" s="17" t="s">
        <v>114</v>
      </c>
      <c r="E256" s="24">
        <f>IF(U256="SC",SUMIFS(SC!F:F,SC!A:A,MAIN!D256,SC!B:B,MAIN!A256),SUMIFS(Allocations!$H:$H,Allocations!$A:$A,MAIN!$A256,Allocations!$B:$B,MAIN!$D256))</f>
        <v>0</v>
      </c>
      <c r="F256" s="24">
        <f>IF(U256="SC",SUMIFS(SC!J:J,SC!A:A,MAIN!D256,SC!B:B,MAIN!A256),SUMIFS(Allocations!M:M,Allocations!A:A,MAIN!A256,Allocations!B:B,MAIN!D256))</f>
        <v>0</v>
      </c>
      <c r="G256" s="24">
        <f t="shared" si="67"/>
        <v>0</v>
      </c>
      <c r="H256" s="24">
        <f>IFERROR(VLOOKUP(S256,Swaps_wk!$A$2:$AP$151,HLOOKUP(MAIN!D256,Swaps_wk!$B$2:$AP$151,150,FALSE),FALSE),0)</f>
        <v>0</v>
      </c>
      <c r="I256" s="24">
        <f>SUMIFS(PASTE_DQS_TRACKER!$D:$D,PASTE_DQS_TRACKER!$C:$C,MAIN!$A256,PASTE_DQS_TRACKER!$B:$B,MAIN!$D256)-SUMIFS(PASTE_DQS_TRACKER!$D:$D,PASTE_DQS_TRACKER!$C:$C,MAIN!A256,PASTE_DQS_TRACKER!$E:$E,MAIN!$D256)</f>
        <v>0</v>
      </c>
      <c r="J256" s="25">
        <f t="shared" si="68"/>
        <v>0</v>
      </c>
      <c r="K256" s="24">
        <f>IFERROR(IF(V256="Flex",0,IF(D256=$D$30,VLOOKUP(A256,MMO_o10M_lease!$A$1:$F$51,5,FALSE),IF(D256=$D$26,VLOOKUP(D256,LANDINGS!$A$3:$BR$40,HLOOKUP(A256,LANDINGS!$B$1:$CF$42,42,FALSE),FALSE)-IFERROR(VLOOKUP(A256,MMO_o10M_lease!$A$1:$F$38,5,FALSE),0),VLOOKUP(D256,LANDINGS!$A$3:$CF$40,HLOOKUP(A256,LANDINGS!$B$1:$CF$42,42,FALSE),FALSE)))),0)</f>
        <v>0</v>
      </c>
      <c r="L256" s="24">
        <f>SUMIFS(PASTE_FLEX_TRACKER!$D:$D,PASTE_FLEX_TRACKER!$F:$F,MAIN!$A256,PASTE_FLEX_TRACKER!$B:$B,MAIN!$D256)-SUMIFS(PASTE_FLEX_TRACKER!$D:$D,PASTE_FLEX_TRACKER!$C:$C,MAIN!$A256,PASTE_FLEX_TRACKER!$B:$B,MAIN!$D256)</f>
        <v>0</v>
      </c>
      <c r="M256" s="24" t="str">
        <f>IFERROR(-VLOOKUP(D256,SQ!$A$19:$CC$52,HLOOKUP(MAIN!A256,SQ!$B$18:$CC$56,39,FALSE),FALSE),"n/a")</f>
        <v>n/a</v>
      </c>
      <c r="N256" s="46" t="s">
        <v>563</v>
      </c>
      <c r="O256" s="46">
        <f>SUMIFS(MAN_ADJ!$L:$L,MAN_ADJ!$K:$K,MAIN!$D256,MAN_ADJ!$J:$J,MAIN!$S256)</f>
        <v>0</v>
      </c>
      <c r="P256" s="25">
        <f t="shared" si="69"/>
        <v>0</v>
      </c>
      <c r="Q256" s="28" t="str">
        <f t="shared" si="61"/>
        <v>n/a</v>
      </c>
      <c r="R256" s="38">
        <f t="shared" si="62"/>
        <v>0</v>
      </c>
      <c r="S256" s="17" t="s">
        <v>142</v>
      </c>
    </row>
    <row r="257" spans="1:19" x14ac:dyDescent="0.25">
      <c r="A257" s="17" t="s">
        <v>142</v>
      </c>
      <c r="B257" s="17" t="s">
        <v>93</v>
      </c>
      <c r="C257" s="17" t="s">
        <v>143</v>
      </c>
      <c r="D257" s="17" t="s">
        <v>115</v>
      </c>
      <c r="E257" s="24">
        <f>IF(U257="SC",SUMIFS(SC!F:F,SC!A:A,MAIN!D257,SC!B:B,MAIN!A257),SUMIFS(Allocations!$H:$H,Allocations!$A:$A,MAIN!$A257,Allocations!$B:$B,MAIN!$D257))</f>
        <v>0</v>
      </c>
      <c r="F257" s="24">
        <f>IF(U257="SC",SUMIFS(SC!J:J,SC!A:A,MAIN!D257,SC!B:B,MAIN!A257),SUMIFS(Allocations!M:M,Allocations!A:A,MAIN!A257,Allocations!B:B,MAIN!D257))</f>
        <v>0</v>
      </c>
      <c r="G257" s="24">
        <f t="shared" si="67"/>
        <v>0</v>
      </c>
      <c r="H257" s="24">
        <f>IFERROR(VLOOKUP(S257,Swaps_wk!$A$2:$AP$151,HLOOKUP(MAIN!D257,Swaps_wk!$B$2:$AP$151,150,FALSE),FALSE),0)</f>
        <v>0</v>
      </c>
      <c r="I257" s="24">
        <f>SUMIFS(PASTE_DQS_TRACKER!$D:$D,PASTE_DQS_TRACKER!$C:$C,MAIN!$A257,PASTE_DQS_TRACKER!$B:$B,MAIN!$D257)-SUMIFS(PASTE_DQS_TRACKER!$D:$D,PASTE_DQS_TRACKER!$C:$C,MAIN!A257,PASTE_DQS_TRACKER!$E:$E,MAIN!$D257)</f>
        <v>0</v>
      </c>
      <c r="J257" s="25">
        <f t="shared" si="68"/>
        <v>0</v>
      </c>
      <c r="K257" s="24">
        <f>IFERROR(IF(V257="Flex",0,IF(D257=$D$30,VLOOKUP(A257,MMO_o10M_lease!$A$1:$F$51,5,FALSE),IF(D257=$D$26,VLOOKUP(D257,LANDINGS!$A$3:$BR$40,HLOOKUP(A257,LANDINGS!$B$1:$CF$42,42,FALSE),FALSE)-IFERROR(VLOOKUP(A257,MMO_o10M_lease!$A$1:$F$38,5,FALSE),0),VLOOKUP(D257,LANDINGS!$A$3:$CF$40,HLOOKUP(A257,LANDINGS!$B$1:$CF$42,42,FALSE),FALSE)))),0)</f>
        <v>0</v>
      </c>
      <c r="L257" s="24">
        <f>SUMIFS(PASTE_FLEX_TRACKER!$D:$D,PASTE_FLEX_TRACKER!$F:$F,MAIN!$A257,PASTE_FLEX_TRACKER!$B:$B,MAIN!$D257)-SUMIFS(PASTE_FLEX_TRACKER!$D:$D,PASTE_FLEX_TRACKER!$C:$C,MAIN!$A257,PASTE_FLEX_TRACKER!$B:$B,MAIN!$D257)</f>
        <v>0</v>
      </c>
      <c r="M257" s="24" t="str">
        <f>IFERROR(-VLOOKUP(D257,SQ!$A$19:$CC$52,HLOOKUP(MAIN!A257,SQ!$B$18:$CC$56,39,FALSE),FALSE),"n/a")</f>
        <v>n/a</v>
      </c>
      <c r="N257" s="46" t="s">
        <v>563</v>
      </c>
      <c r="O257" s="46">
        <f>SUMIFS(MAN_ADJ!$L:$L,MAN_ADJ!$K:$K,MAIN!$D257,MAN_ADJ!$J:$J,MAIN!$S257)</f>
        <v>0</v>
      </c>
      <c r="P257" s="25">
        <f t="shared" si="69"/>
        <v>0</v>
      </c>
      <c r="Q257" s="28" t="str">
        <f t="shared" si="61"/>
        <v>n/a</v>
      </c>
      <c r="R257" s="38">
        <f t="shared" si="62"/>
        <v>0</v>
      </c>
      <c r="S257" s="17" t="s">
        <v>142</v>
      </c>
    </row>
    <row r="258" spans="1:19" x14ac:dyDescent="0.25">
      <c r="A258" s="17" t="s">
        <v>142</v>
      </c>
      <c r="B258" s="17" t="s">
        <v>93</v>
      </c>
      <c r="C258" s="17" t="s">
        <v>143</v>
      </c>
      <c r="D258" s="17" t="s">
        <v>116</v>
      </c>
      <c r="E258" s="24">
        <f>IF(U258="SC",SUMIFS(SC!F:F,SC!A:A,MAIN!D258,SC!B:B,MAIN!A258),SUMIFS(Allocations!$H:$H,Allocations!$A:$A,MAIN!$A258,Allocations!$B:$B,MAIN!$D258))</f>
        <v>0</v>
      </c>
      <c r="F258" s="24">
        <f>IF(U258="SC",SUMIFS(SC!J:J,SC!A:A,MAIN!D258,SC!B:B,MAIN!A258),SUMIFS(Allocations!M:M,Allocations!A:A,MAIN!A258,Allocations!B:B,MAIN!D258))</f>
        <v>0</v>
      </c>
      <c r="G258" s="24">
        <f t="shared" si="67"/>
        <v>0</v>
      </c>
      <c r="H258" s="24">
        <f>IFERROR(VLOOKUP(S258,Swaps_wk!$A$2:$AP$151,HLOOKUP(MAIN!D258,Swaps_wk!$B$2:$AP$151,150,FALSE),FALSE),0)</f>
        <v>0</v>
      </c>
      <c r="I258" s="24">
        <f>SUMIFS(PASTE_DQS_TRACKER!$D:$D,PASTE_DQS_TRACKER!$C:$C,MAIN!$A258,PASTE_DQS_TRACKER!$B:$B,MAIN!$D258)-SUMIFS(PASTE_DQS_TRACKER!$D:$D,PASTE_DQS_TRACKER!$C:$C,MAIN!A258,PASTE_DQS_TRACKER!$E:$E,MAIN!$D258)</f>
        <v>0</v>
      </c>
      <c r="J258" s="25">
        <f t="shared" si="68"/>
        <v>0</v>
      </c>
      <c r="K258" s="24">
        <f>IFERROR(IF(V258="Flex",0,IF(D258=$D$30,VLOOKUP(A258,MMO_o10M_lease!$A$1:$F$51,5,FALSE),IF(D258=$D$26,VLOOKUP(D258,LANDINGS!$A$3:$BR$40,HLOOKUP(A258,LANDINGS!$B$1:$CF$42,42,FALSE),FALSE)-IFERROR(VLOOKUP(A258,MMO_o10M_lease!$A$1:$F$38,5,FALSE),0),VLOOKUP(D258,LANDINGS!$A$3:$CF$40,HLOOKUP(A258,LANDINGS!$B$1:$CF$42,42,FALSE),FALSE)))),0)</f>
        <v>0</v>
      </c>
      <c r="L258" s="24">
        <f>SUMIFS(PASTE_FLEX_TRACKER!$D:$D,PASTE_FLEX_TRACKER!$F:$F,MAIN!$A258,PASTE_FLEX_TRACKER!$B:$B,MAIN!$D258)-SUMIFS(PASTE_FLEX_TRACKER!$D:$D,PASTE_FLEX_TRACKER!$C:$C,MAIN!$A258,PASTE_FLEX_TRACKER!$B:$B,MAIN!$D258)</f>
        <v>0</v>
      </c>
      <c r="M258" s="24" t="str">
        <f>IFERROR(-VLOOKUP(D258,SQ!$A$19:$CC$52,HLOOKUP(MAIN!A258,SQ!$B$18:$CC$56,39,FALSE),FALSE),"n/a")</f>
        <v>n/a</v>
      </c>
      <c r="N258" s="46" t="s">
        <v>563</v>
      </c>
      <c r="O258" s="46">
        <f>SUMIFS(MAN_ADJ!$L:$L,MAN_ADJ!$K:$K,MAIN!$D258,MAN_ADJ!$J:$J,MAIN!$S258)</f>
        <v>0</v>
      </c>
      <c r="P258" s="25">
        <f t="shared" si="69"/>
        <v>0</v>
      </c>
      <c r="Q258" s="28" t="str">
        <f t="shared" si="61"/>
        <v>n/a</v>
      </c>
      <c r="R258" s="38">
        <f t="shared" si="62"/>
        <v>0</v>
      </c>
      <c r="S258" s="17" t="s">
        <v>142</v>
      </c>
    </row>
    <row r="259" spans="1:19" x14ac:dyDescent="0.25">
      <c r="A259" s="17" t="s">
        <v>142</v>
      </c>
      <c r="B259" s="17" t="s">
        <v>93</v>
      </c>
      <c r="C259" s="17" t="s">
        <v>143</v>
      </c>
      <c r="D259" s="17" t="s">
        <v>117</v>
      </c>
      <c r="E259" s="24">
        <f>IF(U259="SC",SUMIFS(SC!F:F,SC!A:A,MAIN!D259,SC!B:B,MAIN!A259),SUMIFS(Allocations!$H:$H,Allocations!$A:$A,MAIN!$A259,Allocations!$B:$B,MAIN!$D259))</f>
        <v>0</v>
      </c>
      <c r="F259" s="24">
        <f>IF(U259="SC",SUMIFS(SC!J:J,SC!A:A,MAIN!D259,SC!B:B,MAIN!A259),SUMIFS(Allocations!M:M,Allocations!A:A,MAIN!A259,Allocations!B:B,MAIN!D259))</f>
        <v>0</v>
      </c>
      <c r="G259" s="24">
        <f t="shared" si="67"/>
        <v>0</v>
      </c>
      <c r="H259" s="24">
        <f>IFERROR(VLOOKUP(S259,Swaps_wk!$A$2:$AP$151,HLOOKUP(MAIN!D259,Swaps_wk!$B$2:$AP$151,150,FALSE),FALSE),0)</f>
        <v>0</v>
      </c>
      <c r="I259" s="24">
        <f>SUMIFS(PASTE_DQS_TRACKER!$D:$D,PASTE_DQS_TRACKER!$C:$C,MAIN!$A259,PASTE_DQS_TRACKER!$B:$B,MAIN!$D259)-SUMIFS(PASTE_DQS_TRACKER!$D:$D,PASTE_DQS_TRACKER!$C:$C,MAIN!A259,PASTE_DQS_TRACKER!$E:$E,MAIN!$D259)</f>
        <v>0</v>
      </c>
      <c r="J259" s="25">
        <f t="shared" si="68"/>
        <v>0</v>
      </c>
      <c r="K259" s="24">
        <f>IFERROR(IF(V259="Flex",0,IF(D259=$D$30,VLOOKUP(A259,MMO_o10M_lease!$A$1:$F$51,5,FALSE),IF(D259=$D$26,VLOOKUP(D259,LANDINGS!$A$3:$BR$40,HLOOKUP(A259,LANDINGS!$B$1:$CF$42,42,FALSE),FALSE)-IFERROR(VLOOKUP(A259,MMO_o10M_lease!$A$1:$F$38,5,FALSE),0),VLOOKUP(D259,LANDINGS!$A$3:$CF$40,HLOOKUP(A259,LANDINGS!$B$1:$CF$42,42,FALSE),FALSE)))),0)</f>
        <v>0</v>
      </c>
      <c r="L259" s="24">
        <f>SUMIFS(PASTE_FLEX_TRACKER!$D:$D,PASTE_FLEX_TRACKER!$F:$F,MAIN!$A259,PASTE_FLEX_TRACKER!$B:$B,MAIN!$D259)-SUMIFS(PASTE_FLEX_TRACKER!$D:$D,PASTE_FLEX_TRACKER!$C:$C,MAIN!$A259,PASTE_FLEX_TRACKER!$B:$B,MAIN!$D259)</f>
        <v>0</v>
      </c>
      <c r="M259" s="24" t="str">
        <f>IFERROR(-VLOOKUP(D259,SQ!$A$19:$CC$52,HLOOKUP(MAIN!A259,SQ!$B$18:$CC$56,39,FALSE),FALSE),"n/a")</f>
        <v>n/a</v>
      </c>
      <c r="N259" s="46" t="s">
        <v>563</v>
      </c>
      <c r="O259" s="46">
        <f>SUMIFS(MAN_ADJ!$L:$L,MAN_ADJ!$K:$K,MAIN!$D259,MAN_ADJ!$J:$J,MAIN!$S259)</f>
        <v>0</v>
      </c>
      <c r="P259" s="25">
        <f t="shared" si="69"/>
        <v>0</v>
      </c>
      <c r="Q259" s="28" t="str">
        <f t="shared" si="61"/>
        <v>n/a</v>
      </c>
      <c r="R259" s="38">
        <f t="shared" si="62"/>
        <v>0</v>
      </c>
      <c r="S259" s="17" t="s">
        <v>142</v>
      </c>
    </row>
    <row r="260" spans="1:19" x14ac:dyDescent="0.25">
      <c r="A260" s="17" t="s">
        <v>142</v>
      </c>
      <c r="B260" s="17" t="s">
        <v>93</v>
      </c>
      <c r="C260" s="17" t="s">
        <v>143</v>
      </c>
      <c r="D260" s="17" t="s">
        <v>118</v>
      </c>
      <c r="E260" s="24">
        <f>IF(U260="SC",SUMIFS(SC!F:F,SC!A:A,MAIN!D260,SC!B:B,MAIN!A260),SUMIFS(Allocations!$H:$H,Allocations!$A:$A,MAIN!$A260,Allocations!$B:$B,MAIN!$D260))</f>
        <v>0</v>
      </c>
      <c r="F260" s="24">
        <f>IF(U260="SC",SUMIFS(SC!J:J,SC!A:A,MAIN!D260,SC!B:B,MAIN!A260),SUMIFS(Allocations!M:M,Allocations!A:A,MAIN!A260,Allocations!B:B,MAIN!D260))</f>
        <v>0</v>
      </c>
      <c r="G260" s="24">
        <f t="shared" si="67"/>
        <v>0</v>
      </c>
      <c r="H260" s="24">
        <f>IFERROR(VLOOKUP(S260,Swaps_wk!$A$2:$AP$151,HLOOKUP(MAIN!D260,Swaps_wk!$B$2:$AP$151,150,FALSE),FALSE),0)</f>
        <v>0</v>
      </c>
      <c r="I260" s="24">
        <f>SUMIFS(PASTE_DQS_TRACKER!$D:$D,PASTE_DQS_TRACKER!$C:$C,MAIN!$A260,PASTE_DQS_TRACKER!$B:$B,MAIN!$D260)-SUMIFS(PASTE_DQS_TRACKER!$D:$D,PASTE_DQS_TRACKER!$C:$C,MAIN!A260,PASTE_DQS_TRACKER!$E:$E,MAIN!$D260)</f>
        <v>0</v>
      </c>
      <c r="J260" s="25">
        <f t="shared" si="68"/>
        <v>0</v>
      </c>
      <c r="K260" s="24">
        <f>IFERROR(IF(V260="Flex",0,IF(D260=$D$30,VLOOKUP(A260,MMO_o10M_lease!$A$1:$F$51,5,FALSE),IF(D260=$D$26,VLOOKUP(D260,LANDINGS!$A$3:$BR$40,HLOOKUP(A260,LANDINGS!$B$1:$CF$42,42,FALSE),FALSE)-IFERROR(VLOOKUP(A260,MMO_o10M_lease!$A$1:$F$38,5,FALSE),0),VLOOKUP(D260,LANDINGS!$A$3:$CF$40,HLOOKUP(A260,LANDINGS!$B$1:$CF$42,42,FALSE),FALSE)))),0)</f>
        <v>0</v>
      </c>
      <c r="L260" s="24">
        <f>SUMIFS(PASTE_FLEX_TRACKER!$D:$D,PASTE_FLEX_TRACKER!$F:$F,MAIN!$A260,PASTE_FLEX_TRACKER!$B:$B,MAIN!$D260)-SUMIFS(PASTE_FLEX_TRACKER!$D:$D,PASTE_FLEX_TRACKER!$C:$C,MAIN!$A260,PASTE_FLEX_TRACKER!$B:$B,MAIN!$D260)</f>
        <v>0</v>
      </c>
      <c r="M260" s="24" t="str">
        <f>IFERROR(-VLOOKUP(D260,SQ!$A$19:$CC$52,HLOOKUP(MAIN!A260,SQ!$B$18:$CC$56,39,FALSE),FALSE),"n/a")</f>
        <v>n/a</v>
      </c>
      <c r="N260" s="46" t="s">
        <v>563</v>
      </c>
      <c r="O260" s="46">
        <f>SUMIFS(MAN_ADJ!$L:$L,MAN_ADJ!$K:$K,MAIN!$D260,MAN_ADJ!$J:$J,MAIN!$S260)</f>
        <v>0</v>
      </c>
      <c r="P260" s="25">
        <f t="shared" si="69"/>
        <v>0</v>
      </c>
      <c r="Q260" s="28" t="str">
        <f t="shared" si="61"/>
        <v>n/a</v>
      </c>
      <c r="R260" s="38">
        <f t="shared" si="62"/>
        <v>0</v>
      </c>
      <c r="S260" s="17" t="s">
        <v>142</v>
      </c>
    </row>
    <row r="261" spans="1:19" x14ac:dyDescent="0.25">
      <c r="A261" s="17" t="s">
        <v>142</v>
      </c>
      <c r="B261" s="17" t="s">
        <v>93</v>
      </c>
      <c r="C261" s="17" t="s">
        <v>143</v>
      </c>
      <c r="D261" s="17" t="s">
        <v>119</v>
      </c>
      <c r="E261" s="24">
        <f>IF(U261="SC",SUMIFS(SC!F:F,SC!A:A,MAIN!D261,SC!B:B,MAIN!A261),SUMIFS(Allocations!$H:$H,Allocations!$A:$A,MAIN!$A261,Allocations!$B:$B,MAIN!$D261))</f>
        <v>0</v>
      </c>
      <c r="F261" s="24">
        <f>IF(U261="SC",SUMIFS(SC!J:J,SC!A:A,MAIN!D261,SC!B:B,MAIN!A261),SUMIFS(Allocations!M:M,Allocations!A:A,MAIN!A261,Allocations!B:B,MAIN!D261))</f>
        <v>0</v>
      </c>
      <c r="G261" s="24">
        <f t="shared" si="67"/>
        <v>0</v>
      </c>
      <c r="H261" s="24">
        <f>IFERROR(VLOOKUP(S261,Swaps_wk!$A$2:$AP$151,HLOOKUP(MAIN!D261,Swaps_wk!$B$2:$AP$151,150,FALSE),FALSE),0)</f>
        <v>0</v>
      </c>
      <c r="I261" s="24">
        <f>SUMIFS(PASTE_DQS_TRACKER!$D:$D,PASTE_DQS_TRACKER!$C:$C,MAIN!$A261,PASTE_DQS_TRACKER!$B:$B,MAIN!$D261)-SUMIFS(PASTE_DQS_TRACKER!$D:$D,PASTE_DQS_TRACKER!$C:$C,MAIN!A261,PASTE_DQS_TRACKER!$E:$E,MAIN!$D261)</f>
        <v>0</v>
      </c>
      <c r="J261" s="25">
        <f t="shared" si="68"/>
        <v>0</v>
      </c>
      <c r="K261" s="24">
        <f>IFERROR(IF(V261="Flex",0,IF(D261=$D$30,VLOOKUP(A261,MMO_o10M_lease!$A$1:$F$51,5,FALSE),IF(D261=$D$26,VLOOKUP(D261,LANDINGS!$A$3:$BR$40,HLOOKUP(A261,LANDINGS!$B$1:$CF$42,42,FALSE),FALSE)-IFERROR(VLOOKUP(A261,MMO_o10M_lease!$A$1:$F$38,5,FALSE),0),VLOOKUP(D261,LANDINGS!$A$3:$CF$40,HLOOKUP(A261,LANDINGS!$B$1:$CF$42,42,FALSE),FALSE)))),0)</f>
        <v>0</v>
      </c>
      <c r="L261" s="24">
        <f>SUMIFS(PASTE_FLEX_TRACKER!$D:$D,PASTE_FLEX_TRACKER!$F:$F,MAIN!$A261,PASTE_FLEX_TRACKER!$B:$B,MAIN!$D261)-SUMIFS(PASTE_FLEX_TRACKER!$D:$D,PASTE_FLEX_TRACKER!$C:$C,MAIN!$A261,PASTE_FLEX_TRACKER!$B:$B,MAIN!$D261)</f>
        <v>0</v>
      </c>
      <c r="M261" s="24" t="str">
        <f>IFERROR(-VLOOKUP(D261,SQ!$A$19:$CC$52,HLOOKUP(MAIN!A261,SQ!$B$18:$CC$56,39,FALSE),FALSE),"n/a")</f>
        <v>n/a</v>
      </c>
      <c r="N261" s="46" t="s">
        <v>563</v>
      </c>
      <c r="O261" s="46">
        <f>SUMIFS(MAN_ADJ!$L:$L,MAN_ADJ!$K:$K,MAIN!$D261,MAN_ADJ!$J:$J,MAIN!$S261)</f>
        <v>0</v>
      </c>
      <c r="P261" s="25">
        <f t="shared" si="69"/>
        <v>0</v>
      </c>
      <c r="Q261" s="28" t="str">
        <f t="shared" si="61"/>
        <v>n/a</v>
      </c>
      <c r="R261" s="38">
        <f t="shared" si="62"/>
        <v>0</v>
      </c>
      <c r="S261" s="17" t="s">
        <v>142</v>
      </c>
    </row>
    <row r="262" spans="1:19" x14ac:dyDescent="0.25">
      <c r="A262" s="17" t="s">
        <v>142</v>
      </c>
      <c r="B262" s="17" t="s">
        <v>93</v>
      </c>
      <c r="C262" s="17" t="s">
        <v>143</v>
      </c>
      <c r="D262" s="17" t="s">
        <v>120</v>
      </c>
      <c r="E262" s="24">
        <f>IF(U262="SC",SUMIFS(SC!F:F,SC!A:A,MAIN!D262,SC!B:B,MAIN!A262),SUMIFS(Allocations!$H:$H,Allocations!$A:$A,MAIN!$A262,Allocations!$B:$B,MAIN!$D262))</f>
        <v>0</v>
      </c>
      <c r="F262" s="24">
        <f>IF(U262="SC",SUMIFS(SC!J:J,SC!A:A,MAIN!D262,SC!B:B,MAIN!A262),SUMIFS(Allocations!M:M,Allocations!A:A,MAIN!A262,Allocations!B:B,MAIN!D262))</f>
        <v>0</v>
      </c>
      <c r="G262" s="24">
        <f t="shared" si="67"/>
        <v>0</v>
      </c>
      <c r="H262" s="24">
        <f>IFERROR(VLOOKUP(S262,Swaps_wk!$A$2:$AP$151,HLOOKUP(MAIN!D262,Swaps_wk!$B$2:$AP$151,150,FALSE),FALSE),0)</f>
        <v>0</v>
      </c>
      <c r="I262" s="24">
        <f>SUMIFS(PASTE_DQS_TRACKER!$D:$D,PASTE_DQS_TRACKER!$C:$C,MAIN!$A262,PASTE_DQS_TRACKER!$B:$B,MAIN!$D262)-SUMIFS(PASTE_DQS_TRACKER!$D:$D,PASTE_DQS_TRACKER!$C:$C,MAIN!A262,PASTE_DQS_TRACKER!$E:$E,MAIN!$D262)</f>
        <v>0</v>
      </c>
      <c r="J262" s="25">
        <f t="shared" si="68"/>
        <v>0</v>
      </c>
      <c r="K262" s="24">
        <f>IFERROR(IF(V262="Flex",0,IF(D262=$D$30,VLOOKUP(A262,MMO_o10M_lease!$A$1:$F$51,5,FALSE),IF(D262=$D$26,VLOOKUP(D262,LANDINGS!$A$3:$BR$40,HLOOKUP(A262,LANDINGS!$B$1:$CF$42,42,FALSE),FALSE)-IFERROR(VLOOKUP(A262,MMO_o10M_lease!$A$1:$F$38,5,FALSE),0),VLOOKUP(D262,LANDINGS!$A$3:$CF$40,HLOOKUP(A262,LANDINGS!$B$1:$CF$42,42,FALSE),FALSE)))),0)</f>
        <v>0</v>
      </c>
      <c r="L262" s="24">
        <f>SUMIFS(PASTE_FLEX_TRACKER!$D:$D,PASTE_FLEX_TRACKER!$F:$F,MAIN!$A262,PASTE_FLEX_TRACKER!$B:$B,MAIN!$D262)-SUMIFS(PASTE_FLEX_TRACKER!$D:$D,PASTE_FLEX_TRACKER!$C:$C,MAIN!$A262,PASTE_FLEX_TRACKER!$B:$B,MAIN!$D262)</f>
        <v>0</v>
      </c>
      <c r="M262" s="24" t="str">
        <f>IFERROR(-VLOOKUP(D262,SQ!$A$19:$CC$52,HLOOKUP(MAIN!A262,SQ!$B$18:$CC$56,39,FALSE),FALSE),"n/a")</f>
        <v>n/a</v>
      </c>
      <c r="N262" s="46" t="s">
        <v>563</v>
      </c>
      <c r="O262" s="46">
        <f>SUMIFS(MAN_ADJ!$L:$L,MAN_ADJ!$K:$K,MAIN!$D262,MAN_ADJ!$J:$J,MAIN!$S262)</f>
        <v>0</v>
      </c>
      <c r="P262" s="25">
        <f t="shared" si="69"/>
        <v>0</v>
      </c>
      <c r="Q262" s="28" t="str">
        <f t="shared" si="61"/>
        <v>n/a</v>
      </c>
      <c r="R262" s="38">
        <f t="shared" si="62"/>
        <v>0</v>
      </c>
      <c r="S262" s="17" t="s">
        <v>142</v>
      </c>
    </row>
    <row r="263" spans="1:19" x14ac:dyDescent="0.25">
      <c r="A263" s="17" t="s">
        <v>142</v>
      </c>
      <c r="B263" s="17" t="s">
        <v>93</v>
      </c>
      <c r="C263" s="17" t="s">
        <v>143</v>
      </c>
      <c r="D263" s="17" t="s">
        <v>121</v>
      </c>
      <c r="E263" s="24">
        <f>IF(U263="SC",SUMIFS(SC!F:F,SC!A:A,MAIN!D263,SC!B:B,MAIN!A263),SUMIFS(Allocations!$H:$H,Allocations!$A:$A,MAIN!$A263,Allocations!$B:$B,MAIN!$D263))</f>
        <v>0</v>
      </c>
      <c r="F263" s="24">
        <f>IF(U263="SC",SUMIFS(SC!J:J,SC!A:A,MAIN!D263,SC!B:B,MAIN!A263),SUMIFS(Allocations!M:M,Allocations!A:A,MAIN!A263,Allocations!B:B,MAIN!D263))</f>
        <v>0</v>
      </c>
      <c r="G263" s="24">
        <f t="shared" si="67"/>
        <v>0</v>
      </c>
      <c r="H263" s="24">
        <f>IFERROR(VLOOKUP(S263,Swaps_wk!$A$2:$AP$151,HLOOKUP(MAIN!D263,Swaps_wk!$B$2:$AP$151,150,FALSE),FALSE),0)</f>
        <v>0</v>
      </c>
      <c r="I263" s="24">
        <f>SUMIFS(PASTE_DQS_TRACKER!$D:$D,PASTE_DQS_TRACKER!$C:$C,MAIN!$A263,PASTE_DQS_TRACKER!$B:$B,MAIN!$D263)-SUMIFS(PASTE_DQS_TRACKER!$D:$D,PASTE_DQS_TRACKER!$C:$C,MAIN!A263,PASTE_DQS_TRACKER!$E:$E,MAIN!$D263)</f>
        <v>0</v>
      </c>
      <c r="J263" s="25">
        <f t="shared" si="68"/>
        <v>0</v>
      </c>
      <c r="K263" s="24">
        <f>IFERROR(IF(V263="Flex",0,IF(D263=$D$30,VLOOKUP(A263,MMO_o10M_lease!$A$1:$F$51,5,FALSE),IF(D263=$D$26,VLOOKUP(D263,LANDINGS!$A$3:$BR$40,HLOOKUP(A263,LANDINGS!$B$1:$CF$42,42,FALSE),FALSE)-IFERROR(VLOOKUP(A263,MMO_o10M_lease!$A$1:$F$38,5,FALSE),0),VLOOKUP(D263,LANDINGS!$A$3:$CF$40,HLOOKUP(A263,LANDINGS!$B$1:$CF$42,42,FALSE),FALSE)))),0)</f>
        <v>0</v>
      </c>
      <c r="L263" s="24">
        <f>SUMIFS(PASTE_FLEX_TRACKER!$D:$D,PASTE_FLEX_TRACKER!$F:$F,MAIN!$A263,PASTE_FLEX_TRACKER!$B:$B,MAIN!$D263)-SUMIFS(PASTE_FLEX_TRACKER!$D:$D,PASTE_FLEX_TRACKER!$C:$C,MAIN!$A263,PASTE_FLEX_TRACKER!$B:$B,MAIN!$D263)</f>
        <v>0</v>
      </c>
      <c r="M263" s="24" t="str">
        <f>IFERROR(-VLOOKUP(D263,SQ!$A$19:$CC$52,HLOOKUP(MAIN!A263,SQ!$B$18:$CC$56,39,FALSE),FALSE),"n/a")</f>
        <v>n/a</v>
      </c>
      <c r="N263" s="46" t="s">
        <v>563</v>
      </c>
      <c r="O263" s="46">
        <f>SUMIFS(MAN_ADJ!$L:$L,MAN_ADJ!$K:$K,MAIN!$D263,MAN_ADJ!$J:$J,MAIN!$S263)</f>
        <v>0</v>
      </c>
      <c r="P263" s="25">
        <f t="shared" si="69"/>
        <v>0</v>
      </c>
      <c r="Q263" s="28" t="str">
        <f t="shared" si="61"/>
        <v>n/a</v>
      </c>
      <c r="R263" s="38">
        <f t="shared" si="62"/>
        <v>0</v>
      </c>
      <c r="S263" s="17" t="s">
        <v>142</v>
      </c>
    </row>
    <row r="264" spans="1:19" x14ac:dyDescent="0.25">
      <c r="A264" s="17" t="s">
        <v>142</v>
      </c>
      <c r="B264" s="17" t="s">
        <v>93</v>
      </c>
      <c r="C264" s="17" t="s">
        <v>143</v>
      </c>
      <c r="D264" s="17" t="s">
        <v>122</v>
      </c>
      <c r="E264" s="24">
        <f>IF(U264="SC",SUMIFS(SC!F:F,SC!A:A,MAIN!D264,SC!B:B,MAIN!A264),SUMIFS(Allocations!$H:$H,Allocations!$A:$A,MAIN!$A264,Allocations!$B:$B,MAIN!$D264))</f>
        <v>0</v>
      </c>
      <c r="F264" s="24">
        <f>IF(U264="SC",SUMIFS(SC!J:J,SC!A:A,MAIN!D264,SC!B:B,MAIN!A264),SUMIFS(Allocations!M:M,Allocations!A:A,MAIN!A264,Allocations!B:B,MAIN!D264))</f>
        <v>0</v>
      </c>
      <c r="G264" s="24">
        <f t="shared" si="67"/>
        <v>0</v>
      </c>
      <c r="H264" s="24">
        <f>IFERROR(VLOOKUP(S264,Swaps_wk!$A$2:$AP$151,HLOOKUP(MAIN!D264,Swaps_wk!$B$2:$AP$151,150,FALSE),FALSE),0)</f>
        <v>0</v>
      </c>
      <c r="I264" s="24">
        <f>SUMIFS(PASTE_DQS_TRACKER!$D:$D,PASTE_DQS_TRACKER!$C:$C,MAIN!$A264,PASTE_DQS_TRACKER!$B:$B,MAIN!$D264)-SUMIFS(PASTE_DQS_TRACKER!$D:$D,PASTE_DQS_TRACKER!$C:$C,MAIN!A264,PASTE_DQS_TRACKER!$E:$E,MAIN!$D264)</f>
        <v>0</v>
      </c>
      <c r="J264" s="25">
        <f t="shared" si="68"/>
        <v>0</v>
      </c>
      <c r="K264" s="24">
        <f>IFERROR(IF(V264="Flex",0,IF(D264=$D$30,VLOOKUP(A264,MMO_o10M_lease!$A$1:$F$51,5,FALSE),IF(D264=$D$26,VLOOKUP(D264,LANDINGS!$A$3:$BR$40,HLOOKUP(A264,LANDINGS!$B$1:$CF$42,42,FALSE),FALSE)-IFERROR(VLOOKUP(A264,MMO_o10M_lease!$A$1:$F$38,5,FALSE),0),VLOOKUP(D264,LANDINGS!$A$3:$CF$40,HLOOKUP(A264,LANDINGS!$B$1:$CF$42,42,FALSE),FALSE)))),0)</f>
        <v>0</v>
      </c>
      <c r="L264" s="24">
        <f>SUMIFS(PASTE_FLEX_TRACKER!$D:$D,PASTE_FLEX_TRACKER!$F:$F,MAIN!$A264,PASTE_FLEX_TRACKER!$B:$B,MAIN!$D264)-SUMIFS(PASTE_FLEX_TRACKER!$D:$D,PASTE_FLEX_TRACKER!$C:$C,MAIN!$A264,PASTE_FLEX_TRACKER!$B:$B,MAIN!$D264)</f>
        <v>0</v>
      </c>
      <c r="M264" s="24" t="str">
        <f>IFERROR(-VLOOKUP(D264,SQ!$A$19:$CC$52,HLOOKUP(MAIN!A264,SQ!$B$18:$CC$56,39,FALSE),FALSE),"n/a")</f>
        <v>n/a</v>
      </c>
      <c r="N264" s="46" t="s">
        <v>563</v>
      </c>
      <c r="O264" s="46">
        <f>SUMIFS(MAN_ADJ!$L:$L,MAN_ADJ!$K:$K,MAIN!$D264,MAN_ADJ!$J:$J,MAIN!$S264)</f>
        <v>0</v>
      </c>
      <c r="P264" s="25">
        <f t="shared" si="69"/>
        <v>0</v>
      </c>
      <c r="Q264" s="28" t="str">
        <f t="shared" si="61"/>
        <v>n/a</v>
      </c>
      <c r="R264" s="38">
        <f t="shared" si="62"/>
        <v>0</v>
      </c>
      <c r="S264" s="17" t="s">
        <v>142</v>
      </c>
    </row>
    <row r="265" spans="1:19" x14ac:dyDescent="0.25">
      <c r="A265" s="17" t="s">
        <v>142</v>
      </c>
      <c r="B265" s="17" t="s">
        <v>93</v>
      </c>
      <c r="C265" s="17" t="s">
        <v>143</v>
      </c>
      <c r="D265" s="17" t="s">
        <v>123</v>
      </c>
      <c r="E265" s="24">
        <f>IF(U265="SC",SUMIFS(SC!F:F,SC!A:A,MAIN!D265,SC!B:B,MAIN!A265),SUMIFS(Allocations!$H:$H,Allocations!$A:$A,MAIN!$A265,Allocations!$B:$B,MAIN!$D265))</f>
        <v>0</v>
      </c>
      <c r="F265" s="24">
        <f>IF(U265="SC",SUMIFS(SC!J:J,SC!A:A,MAIN!D265,SC!B:B,MAIN!A265),SUMIFS(Allocations!M:M,Allocations!A:A,MAIN!A265,Allocations!B:B,MAIN!D265))</f>
        <v>0</v>
      </c>
      <c r="G265" s="24">
        <f t="shared" si="67"/>
        <v>0</v>
      </c>
      <c r="H265" s="24">
        <f>IFERROR(VLOOKUP(S265,Swaps_wk!$A$2:$AP$151,HLOOKUP(MAIN!D265,Swaps_wk!$B$2:$AP$151,150,FALSE),FALSE),0)</f>
        <v>0</v>
      </c>
      <c r="I265" s="24">
        <f>SUMIFS(PASTE_DQS_TRACKER!$D:$D,PASTE_DQS_TRACKER!$C:$C,MAIN!$A265,PASTE_DQS_TRACKER!$B:$B,MAIN!$D265)-SUMIFS(PASTE_DQS_TRACKER!$D:$D,PASTE_DQS_TRACKER!$C:$C,MAIN!A265,PASTE_DQS_TRACKER!$E:$E,MAIN!$D265)</f>
        <v>0</v>
      </c>
      <c r="J265" s="25">
        <f t="shared" si="68"/>
        <v>0</v>
      </c>
      <c r="K265" s="24">
        <f>IFERROR(IF(V265="Flex",0,IF(D265=$D$30,VLOOKUP(A265,MMO_o10M_lease!$A$1:$F$51,5,FALSE),IF(D265=$D$26,VLOOKUP(D265,LANDINGS!$A$3:$BR$40,HLOOKUP(A265,LANDINGS!$B$1:$CF$42,42,FALSE),FALSE)-IFERROR(VLOOKUP(A265,MMO_o10M_lease!$A$1:$F$38,5,FALSE),0),VLOOKUP(D265,LANDINGS!$A$3:$CF$40,HLOOKUP(A265,LANDINGS!$B$1:$CF$42,42,FALSE),FALSE)))),0)</f>
        <v>0</v>
      </c>
      <c r="L265" s="24">
        <f>SUMIFS(PASTE_FLEX_TRACKER!$D:$D,PASTE_FLEX_TRACKER!$F:$F,MAIN!$A265,PASTE_FLEX_TRACKER!$B:$B,MAIN!$D265)-SUMIFS(PASTE_FLEX_TRACKER!$D:$D,PASTE_FLEX_TRACKER!$C:$C,MAIN!$A265,PASTE_FLEX_TRACKER!$B:$B,MAIN!$D265)</f>
        <v>0</v>
      </c>
      <c r="M265" s="24" t="str">
        <f>IFERROR(-VLOOKUP(D265,SQ!$A$19:$CC$52,HLOOKUP(MAIN!A265,SQ!$B$18:$CC$56,39,FALSE),FALSE),"n/a")</f>
        <v>n/a</v>
      </c>
      <c r="N265" s="46" t="s">
        <v>563</v>
      </c>
      <c r="O265" s="46">
        <f>SUMIFS(MAN_ADJ!$L:$L,MAN_ADJ!$K:$K,MAIN!$D265,MAN_ADJ!$J:$J,MAIN!$S265)</f>
        <v>0</v>
      </c>
      <c r="P265" s="25">
        <f t="shared" si="69"/>
        <v>0</v>
      </c>
      <c r="Q265" s="28" t="str">
        <f t="shared" si="61"/>
        <v>n/a</v>
      </c>
      <c r="R265" s="38">
        <f t="shared" si="62"/>
        <v>0</v>
      </c>
      <c r="S265" s="17" t="s">
        <v>142</v>
      </c>
    </row>
    <row r="266" spans="1:19" x14ac:dyDescent="0.25">
      <c r="A266" s="17" t="s">
        <v>142</v>
      </c>
      <c r="B266" s="17" t="s">
        <v>93</v>
      </c>
      <c r="C266" s="17" t="s">
        <v>143</v>
      </c>
      <c r="D266" s="17" t="s">
        <v>124</v>
      </c>
      <c r="E266" s="24">
        <f>IF(U266="SC",SUMIFS(SC!F:F,SC!A:A,MAIN!D266,SC!B:B,MAIN!A266),SUMIFS(Allocations!$H:$H,Allocations!$A:$A,MAIN!$A266,Allocations!$B:$B,MAIN!$D266))</f>
        <v>0</v>
      </c>
      <c r="F266" s="24">
        <f>IF(U266="SC",SUMIFS(SC!J:J,SC!A:A,MAIN!D266,SC!B:B,MAIN!A266),SUMIFS(Allocations!M:M,Allocations!A:A,MAIN!A266,Allocations!B:B,MAIN!D266))</f>
        <v>0</v>
      </c>
      <c r="G266" s="24">
        <f t="shared" si="67"/>
        <v>0</v>
      </c>
      <c r="H266" s="24">
        <f>IFERROR(VLOOKUP(S266,Swaps_wk!$A$2:$AP$151,HLOOKUP(MAIN!D266,Swaps_wk!$B$2:$AP$151,150,FALSE),FALSE),0)</f>
        <v>0</v>
      </c>
      <c r="I266" s="24">
        <f>SUMIFS(PASTE_DQS_TRACKER!$D:$D,PASTE_DQS_TRACKER!$C:$C,MAIN!$A266,PASTE_DQS_TRACKER!$B:$B,MAIN!$D266)-SUMIFS(PASTE_DQS_TRACKER!$D:$D,PASTE_DQS_TRACKER!$C:$C,MAIN!A266,PASTE_DQS_TRACKER!$E:$E,MAIN!$D266)</f>
        <v>0</v>
      </c>
      <c r="J266" s="25">
        <f t="shared" si="68"/>
        <v>0</v>
      </c>
      <c r="K266" s="24">
        <f>IFERROR(IF(V266="Flex",0,IF(D266=$D$30,VLOOKUP(A266,MMO_o10M_lease!$A$1:$F$51,5,FALSE),IF(D266=$D$26,VLOOKUP(D266,LANDINGS!$A$3:$BR$40,HLOOKUP(A266,LANDINGS!$B$1:$CF$42,42,FALSE),FALSE)-IFERROR(VLOOKUP(A266,MMO_o10M_lease!$A$1:$F$38,5,FALSE),0),VLOOKUP(D266,LANDINGS!$A$3:$CF$40,HLOOKUP(A266,LANDINGS!$B$1:$CF$42,42,FALSE),FALSE)))),0)</f>
        <v>0</v>
      </c>
      <c r="L266" s="24">
        <f>SUMIFS(PASTE_FLEX_TRACKER!$D:$D,PASTE_FLEX_TRACKER!$F:$F,MAIN!$A266,PASTE_FLEX_TRACKER!$B:$B,MAIN!$D266)-SUMIFS(PASTE_FLEX_TRACKER!$D:$D,PASTE_FLEX_TRACKER!$C:$C,MAIN!$A266,PASTE_FLEX_TRACKER!$B:$B,MAIN!$D266)</f>
        <v>0</v>
      </c>
      <c r="M266" s="24" t="str">
        <f>IFERROR(-VLOOKUP(D266,SQ!$A$19:$CC$52,HLOOKUP(MAIN!A266,SQ!$B$18:$CC$56,39,FALSE),FALSE),"n/a")</f>
        <v>n/a</v>
      </c>
      <c r="N266" s="46" t="s">
        <v>563</v>
      </c>
      <c r="O266" s="46">
        <f>SUMIFS(MAN_ADJ!$L:$L,MAN_ADJ!$K:$K,MAIN!$D266,MAN_ADJ!$J:$J,MAIN!$S266)</f>
        <v>0</v>
      </c>
      <c r="P266" s="25">
        <f t="shared" si="69"/>
        <v>0</v>
      </c>
      <c r="Q266" s="28" t="str">
        <f t="shared" si="61"/>
        <v>n/a</v>
      </c>
      <c r="R266" s="38">
        <f t="shared" si="62"/>
        <v>0</v>
      </c>
      <c r="S266" s="17" t="s">
        <v>142</v>
      </c>
    </row>
    <row r="267" spans="1:19" x14ac:dyDescent="0.25">
      <c r="A267" s="17" t="s">
        <v>142</v>
      </c>
      <c r="B267" s="17" t="s">
        <v>93</v>
      </c>
      <c r="C267" s="17" t="s">
        <v>143</v>
      </c>
      <c r="D267" s="17" t="s">
        <v>125</v>
      </c>
      <c r="E267" s="24">
        <f>IF(U267="SC",SUMIFS(SC!F:F,SC!A:A,MAIN!D267,SC!B:B,MAIN!A267),SUMIFS(Allocations!$H:$H,Allocations!$A:$A,MAIN!$A267,Allocations!$B:$B,MAIN!$D267))</f>
        <v>0</v>
      </c>
      <c r="F267" s="24">
        <f>IF(U267="SC",SUMIFS(SC!J:J,SC!A:A,MAIN!D267,SC!B:B,MAIN!A267),SUMIFS(Allocations!M:M,Allocations!A:A,MAIN!A267,Allocations!B:B,MAIN!D267))</f>
        <v>0</v>
      </c>
      <c r="G267" s="24">
        <f t="shared" si="67"/>
        <v>0</v>
      </c>
      <c r="H267" s="24">
        <f>IFERROR(VLOOKUP(S267,Swaps_wk!$A$2:$AP$151,HLOOKUP(MAIN!D267,Swaps_wk!$B$2:$AP$151,150,FALSE),FALSE),0)</f>
        <v>0</v>
      </c>
      <c r="I267" s="24">
        <f>SUMIFS(PASTE_DQS_TRACKER!$D:$D,PASTE_DQS_TRACKER!$C:$C,MAIN!$A267,PASTE_DQS_TRACKER!$B:$B,MAIN!$D267)-SUMIFS(PASTE_DQS_TRACKER!$D:$D,PASTE_DQS_TRACKER!$C:$C,MAIN!A267,PASTE_DQS_TRACKER!$E:$E,MAIN!$D267)</f>
        <v>0</v>
      </c>
      <c r="J267" s="25">
        <f t="shared" si="68"/>
        <v>0</v>
      </c>
      <c r="K267" s="24">
        <f>IFERROR(IF(V267="Flex",0,IF(D267=$D$30,VLOOKUP(A267,MMO_o10M_lease!$A$1:$F$51,5,FALSE),IF(D267=$D$26,VLOOKUP(D267,LANDINGS!$A$3:$BR$40,HLOOKUP(A267,LANDINGS!$B$1:$CF$42,42,FALSE),FALSE)-IFERROR(VLOOKUP(A267,MMO_o10M_lease!$A$1:$F$38,5,FALSE),0),VLOOKUP(D267,LANDINGS!$A$3:$CF$40,HLOOKUP(A267,LANDINGS!$B$1:$CF$42,42,FALSE),FALSE)))),0)</f>
        <v>0</v>
      </c>
      <c r="L267" s="24">
        <f>SUMIFS(PASTE_FLEX_TRACKER!$D:$D,PASTE_FLEX_TRACKER!$F:$F,MAIN!$A267,PASTE_FLEX_TRACKER!$B:$B,MAIN!$D267)-SUMIFS(PASTE_FLEX_TRACKER!$D:$D,PASTE_FLEX_TRACKER!$C:$C,MAIN!$A267,PASTE_FLEX_TRACKER!$B:$B,MAIN!$D267)</f>
        <v>0</v>
      </c>
      <c r="M267" s="24" t="str">
        <f>IFERROR(-VLOOKUP(D267,SQ!$A$19:$CC$52,HLOOKUP(MAIN!A267,SQ!$B$18:$CC$56,39,FALSE),FALSE),"n/a")</f>
        <v>n/a</v>
      </c>
      <c r="N267" s="46" t="s">
        <v>563</v>
      </c>
      <c r="O267" s="46">
        <f>SUMIFS(MAN_ADJ!$L:$L,MAN_ADJ!$K:$K,MAIN!$D267,MAN_ADJ!$J:$J,MAIN!$S267)</f>
        <v>0</v>
      </c>
      <c r="P267" s="25">
        <f t="shared" si="69"/>
        <v>0</v>
      </c>
      <c r="Q267" s="28" t="str">
        <f t="shared" si="61"/>
        <v>n/a</v>
      </c>
      <c r="R267" s="38">
        <f t="shared" si="62"/>
        <v>0</v>
      </c>
      <c r="S267" s="17" t="s">
        <v>142</v>
      </c>
    </row>
    <row r="268" spans="1:19" x14ac:dyDescent="0.25">
      <c r="A268" s="17" t="s">
        <v>142</v>
      </c>
      <c r="B268" s="17" t="s">
        <v>93</v>
      </c>
      <c r="C268" s="17" t="s">
        <v>143</v>
      </c>
      <c r="D268" s="17" t="s">
        <v>126</v>
      </c>
      <c r="E268" s="24">
        <f>IF(U268="SC",SUMIFS(SC!F:F,SC!A:A,MAIN!D268,SC!B:B,MAIN!A268),SUMIFS(Allocations!$H:$H,Allocations!$A:$A,MAIN!$A268,Allocations!$B:$B,MAIN!$D268))</f>
        <v>0</v>
      </c>
      <c r="F268" s="24">
        <f>IF(U268="SC",SUMIFS(SC!J:J,SC!A:A,MAIN!D268,SC!B:B,MAIN!A268),SUMIFS(Allocations!M:M,Allocations!A:A,MAIN!A268,Allocations!B:B,MAIN!D268))</f>
        <v>0</v>
      </c>
      <c r="G268" s="24">
        <f t="shared" si="67"/>
        <v>0</v>
      </c>
      <c r="H268" s="24">
        <f>IFERROR(VLOOKUP(S268,Swaps_wk!$A$2:$AP$151,HLOOKUP(MAIN!D268,Swaps_wk!$B$2:$AP$151,150,FALSE),FALSE),0)</f>
        <v>0</v>
      </c>
      <c r="I268" s="24">
        <f>SUMIFS(PASTE_DQS_TRACKER!$D:$D,PASTE_DQS_TRACKER!$C:$C,MAIN!$A268,PASTE_DQS_TRACKER!$B:$B,MAIN!$D268)-SUMIFS(PASTE_DQS_TRACKER!$D:$D,PASTE_DQS_TRACKER!$C:$C,MAIN!A268,PASTE_DQS_TRACKER!$E:$E,MAIN!$D268)</f>
        <v>0</v>
      </c>
      <c r="J268" s="25">
        <f t="shared" si="68"/>
        <v>0</v>
      </c>
      <c r="K268" s="24">
        <f>IFERROR(IF(V268="Flex",0,IF(D268=$D$30,VLOOKUP(A268,MMO_o10M_lease!$A$1:$F$51,5,FALSE),IF(D268=$D$26,VLOOKUP(D268,LANDINGS!$A$3:$BR$40,HLOOKUP(A268,LANDINGS!$B$1:$CF$42,42,FALSE),FALSE)-IFERROR(VLOOKUP(A268,MMO_o10M_lease!$A$1:$F$38,5,FALSE),0),VLOOKUP(D268,LANDINGS!$A$3:$CF$40,HLOOKUP(A268,LANDINGS!$B$1:$CF$42,42,FALSE),FALSE)))),0)</f>
        <v>0</v>
      </c>
      <c r="L268" s="24">
        <f>SUMIFS(PASTE_FLEX_TRACKER!$D:$D,PASTE_FLEX_TRACKER!$F:$F,MAIN!$A268,PASTE_FLEX_TRACKER!$B:$B,MAIN!$D268)-SUMIFS(PASTE_FLEX_TRACKER!$D:$D,PASTE_FLEX_TRACKER!$C:$C,MAIN!$A268,PASTE_FLEX_TRACKER!$B:$B,MAIN!$D268)</f>
        <v>0</v>
      </c>
      <c r="M268" s="24" t="str">
        <f>IFERROR(-VLOOKUP(D268,SQ!$A$19:$CC$52,HLOOKUP(MAIN!A268,SQ!$B$18:$CC$56,39,FALSE),FALSE),"n/a")</f>
        <v>n/a</v>
      </c>
      <c r="N268" s="46" t="s">
        <v>563</v>
      </c>
      <c r="O268" s="46">
        <f>SUMIFS(MAN_ADJ!$L:$L,MAN_ADJ!$K:$K,MAIN!$D268,MAN_ADJ!$J:$J,MAIN!$S268)</f>
        <v>0</v>
      </c>
      <c r="P268" s="25">
        <f t="shared" si="69"/>
        <v>0</v>
      </c>
      <c r="Q268" s="28" t="str">
        <f t="shared" si="61"/>
        <v>n/a</v>
      </c>
      <c r="R268" s="38">
        <f t="shared" si="62"/>
        <v>0</v>
      </c>
      <c r="S268" s="17" t="s">
        <v>142</v>
      </c>
    </row>
    <row r="269" spans="1:19" x14ac:dyDescent="0.25">
      <c r="A269" s="17" t="s">
        <v>142</v>
      </c>
      <c r="B269" s="17" t="s">
        <v>93</v>
      </c>
      <c r="C269" s="17" t="s">
        <v>143</v>
      </c>
      <c r="D269" s="17" t="s">
        <v>127</v>
      </c>
      <c r="E269" s="24">
        <f>IF(U269="SC",SUMIFS(SC!F:F,SC!A:A,MAIN!D269,SC!B:B,MAIN!A269),SUMIFS(Allocations!$H:$H,Allocations!$A:$A,MAIN!$A269,Allocations!$B:$B,MAIN!$D269))</f>
        <v>0</v>
      </c>
      <c r="F269" s="24">
        <f>IF(U269="SC",SUMIFS(SC!J:J,SC!A:A,MAIN!D269,SC!B:B,MAIN!A269),SUMIFS(Allocations!M:M,Allocations!A:A,MAIN!A269,Allocations!B:B,MAIN!D269))</f>
        <v>0</v>
      </c>
      <c r="G269" s="24">
        <f t="shared" si="67"/>
        <v>0</v>
      </c>
      <c r="H269" s="24">
        <f>IFERROR(VLOOKUP(S269,Swaps_wk!$A$2:$AP$151,HLOOKUP(MAIN!D269,Swaps_wk!$B$2:$AP$151,150,FALSE),FALSE),0)</f>
        <v>0</v>
      </c>
      <c r="I269" s="24">
        <f>SUMIFS(PASTE_DQS_TRACKER!$D:$D,PASTE_DQS_TRACKER!$C:$C,MAIN!$A269,PASTE_DQS_TRACKER!$B:$B,MAIN!$D269)-SUMIFS(PASTE_DQS_TRACKER!$D:$D,PASTE_DQS_TRACKER!$C:$C,MAIN!A269,PASTE_DQS_TRACKER!$E:$E,MAIN!$D269)</f>
        <v>0</v>
      </c>
      <c r="J269" s="25">
        <f t="shared" si="68"/>
        <v>0</v>
      </c>
      <c r="K269" s="24">
        <f>IFERROR(IF(V269="Flex",0,IF(D269=$D$30,VLOOKUP(A269,MMO_o10M_lease!$A$1:$F$51,5,FALSE),IF(D269=$D$26,VLOOKUP(D269,LANDINGS!$A$3:$BR$40,HLOOKUP(A269,LANDINGS!$B$1:$CF$42,42,FALSE),FALSE)-IFERROR(VLOOKUP(A269,MMO_o10M_lease!$A$1:$F$38,5,FALSE),0),VLOOKUP(D269,LANDINGS!$A$3:$CF$40,HLOOKUP(A269,LANDINGS!$B$1:$CF$42,42,FALSE),FALSE)))),0)</f>
        <v>0</v>
      </c>
      <c r="L269" s="24">
        <f>SUMIFS(PASTE_FLEX_TRACKER!$D:$D,PASTE_FLEX_TRACKER!$F:$F,MAIN!$A269,PASTE_FLEX_TRACKER!$B:$B,MAIN!$D269)-SUMIFS(PASTE_FLEX_TRACKER!$D:$D,PASTE_FLEX_TRACKER!$C:$C,MAIN!$A269,PASTE_FLEX_TRACKER!$B:$B,MAIN!$D269)</f>
        <v>0</v>
      </c>
      <c r="M269" s="24" t="str">
        <f>IFERROR(-VLOOKUP(D269,SQ!$A$19:$CC$52,HLOOKUP(MAIN!A269,SQ!$B$18:$CC$56,39,FALSE),FALSE),"n/a")</f>
        <v>n/a</v>
      </c>
      <c r="N269" s="46" t="s">
        <v>563</v>
      </c>
      <c r="O269" s="46">
        <f>SUMIFS(MAN_ADJ!$L:$L,MAN_ADJ!$K:$K,MAIN!$D269,MAN_ADJ!$J:$J,MAIN!$S269)</f>
        <v>0</v>
      </c>
      <c r="P269" s="25">
        <f t="shared" si="69"/>
        <v>0</v>
      </c>
      <c r="Q269" s="28" t="str">
        <f t="shared" si="61"/>
        <v>n/a</v>
      </c>
      <c r="R269" s="38">
        <f t="shared" si="62"/>
        <v>0</v>
      </c>
      <c r="S269" s="17" t="s">
        <v>142</v>
      </c>
    </row>
    <row r="270" spans="1:19" x14ac:dyDescent="0.25">
      <c r="A270" s="17" t="s">
        <v>142</v>
      </c>
      <c r="B270" s="17" t="s">
        <v>93</v>
      </c>
      <c r="C270" s="17" t="s">
        <v>143</v>
      </c>
      <c r="D270" s="17" t="s">
        <v>184</v>
      </c>
      <c r="E270" s="24">
        <f>IF(U270="SC",SUMIFS(SC!F:F,SC!A:A,MAIN!D270,SC!B:B,MAIN!A270),SUMIFS(Allocations!$H:$H,Allocations!$A:$A,MAIN!$A270,Allocations!$B:$B,MAIN!$D270))</f>
        <v>0</v>
      </c>
      <c r="F270" s="24">
        <f>IF(U270="SC",SUMIFS(SC!J:J,SC!A:A,MAIN!D270,SC!B:B,MAIN!A270),SUMIFS(Allocations!M:M,Allocations!A:A,MAIN!A270,Allocations!B:B,MAIN!D270))</f>
        <v>0</v>
      </c>
      <c r="G270" s="24">
        <f t="shared" ref="G270:G273" si="70">E270+F270</f>
        <v>0</v>
      </c>
      <c r="H270" s="24">
        <f>IFERROR(VLOOKUP(S270,Swaps_wk!$A$2:$AP$151,HLOOKUP(MAIN!D270,Swaps_wk!$B$2:$AP$151,150,FALSE),FALSE),0)</f>
        <v>0</v>
      </c>
      <c r="I270" s="24">
        <f>SUMIFS(PASTE_DQS_TRACKER!$D:$D,PASTE_DQS_TRACKER!$C:$C,MAIN!$A270,PASTE_DQS_TRACKER!$B:$B,MAIN!$D270)-SUMIFS(PASTE_DQS_TRACKER!$D:$D,PASTE_DQS_TRACKER!$C:$C,MAIN!A270,PASTE_DQS_TRACKER!$E:$E,MAIN!$D270)</f>
        <v>0</v>
      </c>
      <c r="J270" s="25">
        <f t="shared" ref="J270:J273" si="71">G270+I270</f>
        <v>0</v>
      </c>
      <c r="K270" s="24">
        <f>IFERROR(IF(V270="Flex",0,IF(D270=$D$30,VLOOKUP(A270,MMO_o10M_lease!$A$1:$F$51,5,FALSE),IF(D270=$D$26,VLOOKUP(D270,LANDINGS!$A$3:$BR$40,HLOOKUP(A270,LANDINGS!$B$1:$CF$42,42,FALSE),FALSE)-IFERROR(VLOOKUP(A270,MMO_o10M_lease!$A$1:$F$38,5,FALSE),0),VLOOKUP(D270,LANDINGS!$A$3:$CF$40,HLOOKUP(A270,LANDINGS!$B$1:$CF$42,42,FALSE),FALSE)))),0)</f>
        <v>0</v>
      </c>
      <c r="L270" s="24">
        <f>SUMIFS(PASTE_FLEX_TRACKER!$D:$D,PASTE_FLEX_TRACKER!$F:$F,MAIN!$A270,PASTE_FLEX_TRACKER!$B:$B,MAIN!$D270)-SUMIFS(PASTE_FLEX_TRACKER!$D:$D,PASTE_FLEX_TRACKER!$C:$C,MAIN!$A270,PASTE_FLEX_TRACKER!$B:$B,MAIN!$D270)</f>
        <v>0</v>
      </c>
      <c r="M270" s="24" t="str">
        <f>IFERROR(-VLOOKUP(D270,SQ!$A$19:$CC$52,HLOOKUP(MAIN!A270,SQ!$B$18:$CC$56,39,FALSE),FALSE),"n/a")</f>
        <v>n/a</v>
      </c>
      <c r="N270" s="46" t="s">
        <v>563</v>
      </c>
      <c r="O270" s="46">
        <f>SUMIFS(MAN_ADJ!$L:$L,MAN_ADJ!$K:$K,MAIN!$D270,MAN_ADJ!$J:$J,MAIN!$S270)</f>
        <v>0</v>
      </c>
      <c r="P270" s="25">
        <f t="shared" si="69"/>
        <v>0</v>
      </c>
      <c r="Q270" s="28" t="str">
        <f t="shared" ref="Q270:Q273" si="72">IFERROR(P270/J270,"n/a")</f>
        <v>n/a</v>
      </c>
      <c r="R270" s="38">
        <f t="shared" ref="R270:R273" si="73">J270-P270</f>
        <v>0</v>
      </c>
      <c r="S270" s="17" t="s">
        <v>142</v>
      </c>
    </row>
    <row r="271" spans="1:19" x14ac:dyDescent="0.25">
      <c r="A271" s="17" t="s">
        <v>142</v>
      </c>
      <c r="B271" s="17" t="s">
        <v>93</v>
      </c>
      <c r="C271" s="17" t="s">
        <v>143</v>
      </c>
      <c r="D271" s="17" t="s">
        <v>128</v>
      </c>
      <c r="E271" s="24">
        <f>IF(U271="SC",SUMIFS(SC!F:F,SC!A:A,MAIN!D271,SC!B:B,MAIN!A271),SUMIFS(Allocations!$H:$H,Allocations!$A:$A,MAIN!$A271,Allocations!$B:$B,MAIN!$D271))</f>
        <v>0</v>
      </c>
      <c r="F271" s="24">
        <f>IF(U271="SC",SUMIFS(SC!J:J,SC!A:A,MAIN!D271,SC!B:B,MAIN!A271),SUMIFS(Allocations!M:M,Allocations!A:A,MAIN!A271,Allocations!B:B,MAIN!D271))</f>
        <v>0</v>
      </c>
      <c r="G271" s="24">
        <f t="shared" si="70"/>
        <v>0</v>
      </c>
      <c r="H271" s="24">
        <f>IFERROR(VLOOKUP(S271,Swaps_wk!$A$2:$AP$151,HLOOKUP(MAIN!D271,Swaps_wk!$B$2:$AP$151,150,FALSE),FALSE),0)</f>
        <v>0</v>
      </c>
      <c r="I271" s="24">
        <f>SUMIFS(PASTE_DQS_TRACKER!$D:$D,PASTE_DQS_TRACKER!$C:$C,MAIN!$A271,PASTE_DQS_TRACKER!$B:$B,MAIN!$D271)-SUMIFS(PASTE_DQS_TRACKER!$D:$D,PASTE_DQS_TRACKER!$C:$C,MAIN!A271,PASTE_DQS_TRACKER!$E:$E,MAIN!$D271)</f>
        <v>0</v>
      </c>
      <c r="J271" s="25">
        <f t="shared" si="71"/>
        <v>0</v>
      </c>
      <c r="K271" s="24">
        <f>IFERROR(IF(V271="Flex",0,IF(D271=$D$30,VLOOKUP(A271,MMO_o10M_lease!$A$1:$F$51,5,FALSE),IF(D271=$D$26,VLOOKUP(D271,LANDINGS!$A$3:$BR$40,HLOOKUP(A271,LANDINGS!$B$1:$CF$42,42,FALSE),FALSE)-IFERROR(VLOOKUP(A271,MMO_o10M_lease!$A$1:$F$38,5,FALSE),0),VLOOKUP(D271,LANDINGS!$A$3:$CF$40,HLOOKUP(A271,LANDINGS!$B$1:$CF$42,42,FALSE),FALSE)))),0)</f>
        <v>0</v>
      </c>
      <c r="L271" s="24">
        <f>SUMIFS(PASTE_FLEX_TRACKER!$D:$D,PASTE_FLEX_TRACKER!$F:$F,MAIN!$A271,PASTE_FLEX_TRACKER!$B:$B,MAIN!$D271)-SUMIFS(PASTE_FLEX_TRACKER!$D:$D,PASTE_FLEX_TRACKER!$C:$C,MAIN!$A271,PASTE_FLEX_TRACKER!$B:$B,MAIN!$D271)</f>
        <v>0</v>
      </c>
      <c r="M271" s="24" t="str">
        <f>IFERROR(-VLOOKUP(D271,SQ!$A$19:$CC$52,HLOOKUP(MAIN!A271,SQ!$B$18:$CC$56,39,FALSE),FALSE),"n/a")</f>
        <v>n/a</v>
      </c>
      <c r="N271" s="46" t="s">
        <v>563</v>
      </c>
      <c r="O271" s="46">
        <f>SUMIFS(MAN_ADJ!$L:$L,MAN_ADJ!$K:$K,MAIN!$D271,MAN_ADJ!$J:$J,MAIN!$S271)</f>
        <v>0</v>
      </c>
      <c r="P271" s="25">
        <f t="shared" si="69"/>
        <v>0</v>
      </c>
      <c r="Q271" s="28" t="str">
        <f t="shared" si="72"/>
        <v>n/a</v>
      </c>
      <c r="R271" s="38">
        <f t="shared" si="73"/>
        <v>0</v>
      </c>
      <c r="S271" s="17" t="s">
        <v>142</v>
      </c>
    </row>
    <row r="272" spans="1:19" x14ac:dyDescent="0.25">
      <c r="A272" s="17" t="s">
        <v>142</v>
      </c>
      <c r="B272" s="17" t="s">
        <v>93</v>
      </c>
      <c r="C272" s="17" t="s">
        <v>143</v>
      </c>
      <c r="D272" s="17" t="s">
        <v>129</v>
      </c>
      <c r="E272" s="24">
        <f>IF(U272="SC",SUMIFS(SC!F:F,SC!A:A,MAIN!D272,SC!B:B,MAIN!A272),SUMIFS(Allocations!$H:$H,Allocations!$A:$A,MAIN!$A272,Allocations!$B:$B,MAIN!$D272))</f>
        <v>0</v>
      </c>
      <c r="F272" s="24">
        <f>IF(U272="SC",SUMIFS(SC!J:J,SC!A:A,MAIN!D272,SC!B:B,MAIN!A272),SUMIFS(Allocations!M:M,Allocations!A:A,MAIN!A272,Allocations!B:B,MAIN!D272))</f>
        <v>0</v>
      </c>
      <c r="G272" s="24">
        <f t="shared" si="70"/>
        <v>0</v>
      </c>
      <c r="H272" s="24">
        <f>IFERROR(VLOOKUP(S272,Swaps_wk!$A$2:$AP$151,HLOOKUP(MAIN!D272,Swaps_wk!$B$2:$AP$151,150,FALSE),FALSE),0)</f>
        <v>0</v>
      </c>
      <c r="I272" s="24">
        <f>SUMIFS(PASTE_DQS_TRACKER!$D:$D,PASTE_DQS_TRACKER!$C:$C,MAIN!$A272,PASTE_DQS_TRACKER!$B:$B,MAIN!$D272)-SUMIFS(PASTE_DQS_TRACKER!$D:$D,PASTE_DQS_TRACKER!$C:$C,MAIN!A272,PASTE_DQS_TRACKER!$E:$E,MAIN!$D272)</f>
        <v>0</v>
      </c>
      <c r="J272" s="25">
        <f t="shared" si="71"/>
        <v>0</v>
      </c>
      <c r="K272" s="24">
        <f>IFERROR(IF(V272="Flex",0,IF(D272=$D$30,VLOOKUP(A272,MMO_o10M_lease!$A$1:$F$51,5,FALSE),IF(D272=$D$26,VLOOKUP(D272,LANDINGS!$A$3:$BR$40,HLOOKUP(A272,LANDINGS!$B$1:$CF$42,42,FALSE),FALSE)-IFERROR(VLOOKUP(A272,MMO_o10M_lease!$A$1:$F$38,5,FALSE),0),VLOOKUP(D272,LANDINGS!$A$3:$CF$40,HLOOKUP(A272,LANDINGS!$B$1:$CF$42,42,FALSE),FALSE)))),0)</f>
        <v>0</v>
      </c>
      <c r="L272" s="24">
        <f>SUMIFS(PASTE_FLEX_TRACKER!$D:$D,PASTE_FLEX_TRACKER!$F:$F,MAIN!$A272,PASTE_FLEX_TRACKER!$B:$B,MAIN!$D272)-SUMIFS(PASTE_FLEX_TRACKER!$D:$D,PASTE_FLEX_TRACKER!$C:$C,MAIN!$A272,PASTE_FLEX_TRACKER!$B:$B,MAIN!$D272)</f>
        <v>0</v>
      </c>
      <c r="M272" s="24" t="str">
        <f>IFERROR(-VLOOKUP(D272,SQ!$A$19:$CC$52,HLOOKUP(MAIN!A272,SQ!$B$18:$CC$56,39,FALSE),FALSE),"n/a")</f>
        <v>n/a</v>
      </c>
      <c r="N272" s="46" t="s">
        <v>563</v>
      </c>
      <c r="O272" s="46">
        <f>SUMIFS(MAN_ADJ!$L:$L,MAN_ADJ!$K:$K,MAIN!$D272,MAN_ADJ!$J:$J,MAIN!$S272)</f>
        <v>0</v>
      </c>
      <c r="P272" s="25">
        <f t="shared" si="69"/>
        <v>0</v>
      </c>
      <c r="Q272" s="28" t="str">
        <f t="shared" si="72"/>
        <v>n/a</v>
      </c>
      <c r="R272" s="38">
        <f t="shared" si="73"/>
        <v>0</v>
      </c>
      <c r="S272" s="17" t="s">
        <v>142</v>
      </c>
    </row>
    <row r="273" spans="1:19" x14ac:dyDescent="0.25">
      <c r="A273" s="17" t="s">
        <v>142</v>
      </c>
      <c r="B273" s="17" t="s">
        <v>93</v>
      </c>
      <c r="C273" s="17" t="s">
        <v>143</v>
      </c>
      <c r="D273" s="17" t="s">
        <v>155</v>
      </c>
      <c r="E273" s="24">
        <f>IF(U273="SC",SUMIFS(SC!F:F,SC!A:A,MAIN!D273,SC!B:B,MAIN!A273),SUMIFS(Allocations!$H:$H,Allocations!$A:$A,MAIN!$A273,Allocations!$B:$B,MAIN!$D273))</f>
        <v>0</v>
      </c>
      <c r="F273" s="24">
        <f>IF(U273="SC",SUMIFS(SC!J:J,SC!A:A,MAIN!D273,SC!B:B,MAIN!A273),SUMIFS(Allocations!M:M,Allocations!A:A,MAIN!A273,Allocations!B:B,MAIN!D273))</f>
        <v>0</v>
      </c>
      <c r="G273" s="24">
        <f t="shared" si="70"/>
        <v>0</v>
      </c>
      <c r="H273" s="24">
        <f>IFERROR(VLOOKUP(S273,Swaps_wk!$A$2:$AP$151,HLOOKUP(MAIN!D273,Swaps_wk!$B$2:$AP$151,150,FALSE),FALSE),0)</f>
        <v>0</v>
      </c>
      <c r="I273" s="24">
        <f>SUMIFS(PASTE_DQS_TRACKER!$D:$D,PASTE_DQS_TRACKER!$C:$C,MAIN!$A273,PASTE_DQS_TRACKER!$B:$B,MAIN!$D273)-SUMIFS(PASTE_DQS_TRACKER!$D:$D,PASTE_DQS_TRACKER!$C:$C,MAIN!A273,PASTE_DQS_TRACKER!$E:$E,MAIN!$D273)</f>
        <v>0</v>
      </c>
      <c r="J273" s="25">
        <f t="shared" si="71"/>
        <v>0</v>
      </c>
      <c r="K273" s="24">
        <f>IFERROR(IF(V273="Flex",0,IF(D273=$D$30,VLOOKUP(A273,MMO_o10M_lease!$A$1:$F$51,5,FALSE),IF(D273=$D$26,VLOOKUP(D273,LANDINGS!$A$3:$BR$40,HLOOKUP(A273,LANDINGS!$B$1:$CF$42,42,FALSE),FALSE)-IFERROR(VLOOKUP(A273,MMO_o10M_lease!$A$1:$F$38,5,FALSE),0),VLOOKUP(D273,LANDINGS!$A$3:$CF$40,HLOOKUP(A273,LANDINGS!$B$1:$CF$42,42,FALSE),FALSE)))),0)</f>
        <v>0</v>
      </c>
      <c r="L273" s="24">
        <f>SUMIFS(PASTE_FLEX_TRACKER!$D:$D,PASTE_FLEX_TRACKER!$F:$F,MAIN!$A273,PASTE_FLEX_TRACKER!$B:$B,MAIN!$D273)-SUMIFS(PASTE_FLEX_TRACKER!$D:$D,PASTE_FLEX_TRACKER!$C:$C,MAIN!$A273,PASTE_FLEX_TRACKER!$B:$B,MAIN!$D273)</f>
        <v>0</v>
      </c>
      <c r="M273" s="24" t="str">
        <f>IFERROR(-VLOOKUP(D273,SQ!$A$19:$CC$52,HLOOKUP(MAIN!A273,SQ!$B$18:$CC$56,39,FALSE),FALSE),"n/a")</f>
        <v>n/a</v>
      </c>
      <c r="N273" s="46" t="s">
        <v>563</v>
      </c>
      <c r="O273" s="46">
        <f>SUMIFS(MAN_ADJ!$L:$L,MAN_ADJ!$K:$K,MAIN!$D273,MAN_ADJ!$J:$J,MAIN!$S273)</f>
        <v>0</v>
      </c>
      <c r="P273" s="25">
        <f t="shared" si="69"/>
        <v>0</v>
      </c>
      <c r="Q273" s="28" t="str">
        <f t="shared" si="72"/>
        <v>n/a</v>
      </c>
      <c r="R273" s="38">
        <f t="shared" si="73"/>
        <v>0</v>
      </c>
      <c r="S273" s="17" t="s">
        <v>142</v>
      </c>
    </row>
    <row r="274" spans="1:19" x14ac:dyDescent="0.25">
      <c r="A274" s="17" t="s">
        <v>142</v>
      </c>
      <c r="B274" s="17" t="s">
        <v>93</v>
      </c>
      <c r="C274" s="17" t="s">
        <v>143</v>
      </c>
      <c r="D274" s="17" t="s">
        <v>130</v>
      </c>
      <c r="E274" s="24">
        <f>IF(U274="SC",SUMIFS(SC!F:F,SC!A:A,MAIN!D274,SC!B:B,MAIN!A274),SUMIFS(Allocations!$H:$H,Allocations!$A:$A,MAIN!$A274,Allocations!$B:$B,MAIN!$D274))</f>
        <v>0</v>
      </c>
      <c r="F274" s="24">
        <f>IF(U274="SC",SUMIFS(SC!J:J,SC!A:A,MAIN!D274,SC!B:B,MAIN!A274),SUMIFS(Allocations!M:M,Allocations!A:A,MAIN!A274,Allocations!B:B,MAIN!D274))</f>
        <v>0</v>
      </c>
      <c r="G274" s="24">
        <f t="shared" si="67"/>
        <v>0</v>
      </c>
      <c r="H274" s="24">
        <f>IFERROR(VLOOKUP(S274,Swaps_wk!$A$2:$AP$151,HLOOKUP(MAIN!D274,Swaps_wk!$B$2:$AP$151,150,FALSE),FALSE),0)</f>
        <v>0</v>
      </c>
      <c r="I274" s="24">
        <f>SUMIFS(PASTE_DQS_TRACKER!$D:$D,PASTE_DQS_TRACKER!$C:$C,MAIN!$A274,PASTE_DQS_TRACKER!$B:$B,MAIN!$D274)-SUMIFS(PASTE_DQS_TRACKER!$D:$D,PASTE_DQS_TRACKER!$C:$C,MAIN!A274,PASTE_DQS_TRACKER!$E:$E,MAIN!$D274)</f>
        <v>0</v>
      </c>
      <c r="J274" s="25">
        <f t="shared" si="68"/>
        <v>0</v>
      </c>
      <c r="K274" s="24">
        <f>IFERROR(IF(V274="Flex",0,IF(D274=$D$30,VLOOKUP(A274,MMO_o10M_lease!$A$1:$F$51,5,FALSE),IF(D274=$D$26,VLOOKUP(D274,LANDINGS!$A$3:$BR$40,HLOOKUP(A274,LANDINGS!$B$1:$CF$42,42,FALSE),FALSE)-IFERROR(VLOOKUP(A274,MMO_o10M_lease!$A$1:$F$38,5,FALSE),0),VLOOKUP(D274,LANDINGS!$A$3:$CF$40,HLOOKUP(A274,LANDINGS!$B$1:$CF$42,42,FALSE),FALSE)))),0)</f>
        <v>0</v>
      </c>
      <c r="L274" s="24">
        <f>SUMIFS(PASTE_FLEX_TRACKER!$D:$D,PASTE_FLEX_TRACKER!$F:$F,MAIN!$A274,PASTE_FLEX_TRACKER!$B:$B,MAIN!$D274)-SUMIFS(PASTE_FLEX_TRACKER!$D:$D,PASTE_FLEX_TRACKER!$C:$C,MAIN!$A274,PASTE_FLEX_TRACKER!$B:$B,MAIN!$D274)</f>
        <v>0</v>
      </c>
      <c r="M274" s="24" t="str">
        <f>IFERROR(-VLOOKUP(D274,SQ!$A$19:$CC$52,HLOOKUP(MAIN!A274,SQ!$B$18:$CC$56,39,FALSE),FALSE),"n/a")</f>
        <v>n/a</v>
      </c>
      <c r="N274" s="46" t="s">
        <v>563</v>
      </c>
      <c r="O274" s="46">
        <f>SUMIFS(MAN_ADJ!$L:$L,MAN_ADJ!$K:$K,MAIN!$D274,MAN_ADJ!$J:$J,MAIN!$S274)</f>
        <v>0</v>
      </c>
      <c r="P274" s="25">
        <f t="shared" si="69"/>
        <v>0</v>
      </c>
      <c r="Q274" s="28" t="str">
        <f t="shared" si="61"/>
        <v>n/a</v>
      </c>
      <c r="R274" s="38">
        <f t="shared" si="62"/>
        <v>0</v>
      </c>
      <c r="S274" s="17" t="s">
        <v>142</v>
      </c>
    </row>
    <row r="275" spans="1:19" x14ac:dyDescent="0.25">
      <c r="A275" s="26" t="s">
        <v>142</v>
      </c>
      <c r="B275" s="26" t="s">
        <v>93</v>
      </c>
      <c r="C275" s="26" t="s">
        <v>143</v>
      </c>
      <c r="D275" s="26" t="s">
        <v>131</v>
      </c>
      <c r="E275" s="27">
        <f>SUM(E237:E274)</f>
        <v>159.995</v>
      </c>
      <c r="F275" s="27">
        <f>SUM(F237:F274)</f>
        <v>0</v>
      </c>
      <c r="G275" s="27">
        <f>SUM(G237:G274)</f>
        <v>159.995</v>
      </c>
      <c r="H275" s="27">
        <f>IFERROR(VLOOKUP(S275,Swaps_wk!$A$2:$AP$151,HLOOKUP(MAIN!D275,Swaps_wk!$B$2:$AP$151,150,FALSE),FALSE),0)</f>
        <v>0</v>
      </c>
      <c r="I275" s="27">
        <f>SUM(I237:I274)</f>
        <v>-7.2164496600635175E-16</v>
      </c>
      <c r="J275" s="25">
        <f>SUM(J237:J274)</f>
        <v>159.995</v>
      </c>
      <c r="K275" s="27">
        <f>SUM(K237:K274)</f>
        <v>100.393</v>
      </c>
      <c r="L275" s="27">
        <f>SUM(L237:L274)</f>
        <v>0</v>
      </c>
      <c r="M275" s="27">
        <f>SUM(M237:M274)</f>
        <v>0</v>
      </c>
      <c r="N275" s="46" t="s">
        <v>563</v>
      </c>
      <c r="O275" s="27">
        <f>SUM(O237:O274)</f>
        <v>0</v>
      </c>
      <c r="P275" s="25">
        <f>SUM(P237:P274)</f>
        <v>100.393</v>
      </c>
      <c r="Q275" s="28">
        <f t="shared" si="61"/>
        <v>0.62747585862058186</v>
      </c>
      <c r="R275" s="38">
        <f t="shared" si="62"/>
        <v>59.602000000000004</v>
      </c>
      <c r="S275" s="17" t="s">
        <v>142</v>
      </c>
    </row>
    <row r="276" spans="1:19" x14ac:dyDescent="0.25">
      <c r="A276" s="17" t="s">
        <v>144</v>
      </c>
      <c r="B276" s="17" t="s">
        <v>93</v>
      </c>
      <c r="C276" s="17" t="s">
        <v>145</v>
      </c>
      <c r="D276" s="17" t="s">
        <v>95</v>
      </c>
      <c r="E276" s="24">
        <f>IF(U276="SC",SUMIFS(SC!F:F,SC!A:A,MAIN!D276,SC!B:B,MAIN!A276),SUMIFS(Allocations!$H:$H,Allocations!$A:$A,MAIN!$A276,Allocations!$B:$B,MAIN!$D276))</f>
        <v>1517.4889999999998</v>
      </c>
      <c r="F276" s="24">
        <f>IF(U276="SC",SUMIFS(SC!J:J,SC!A:A,MAIN!D276,SC!B:B,MAIN!A276),SUMIFS(Allocations!M:M,Allocations!A:A,MAIN!A276,Allocations!B:B,MAIN!D276))</f>
        <v>215.571</v>
      </c>
      <c r="G276" s="24">
        <f t="shared" ref="G276:G313" si="74">E276+F276</f>
        <v>1733.0599999999997</v>
      </c>
      <c r="H276" s="24">
        <f>IFERROR(VLOOKUP(S276,Swaps_wk!$A$2:$AP$151,HLOOKUP(MAIN!D276,Swaps_wk!$B$2:$AP$151,150,FALSE),FALSE),0)</f>
        <v>-100</v>
      </c>
      <c r="I276" s="24">
        <f>SUMIFS(PASTE_DQS_TRACKER!$D:$D,PASTE_DQS_TRACKER!$C:$C,MAIN!$A276,PASTE_DQS_TRACKER!$B:$B,MAIN!$D276)-SUMIFS(PASTE_DQS_TRACKER!$D:$D,PASTE_DQS_TRACKER!$C:$C,MAIN!A276,PASTE_DQS_TRACKER!$E:$E,MAIN!$D276)</f>
        <v>899.09999999999991</v>
      </c>
      <c r="J276" s="25">
        <f t="shared" ref="J276:J313" si="75">G276+I276</f>
        <v>2632.16</v>
      </c>
      <c r="K276" s="24">
        <f>IFERROR(IF(V276="Flex",0,IF(D276=$D$30,VLOOKUP(A276,MMO_o10M_lease!$A$1:$F$51,5,FALSE),IF(D276=$D$26,VLOOKUP(D276,LANDINGS!$A$3:$BR$40,HLOOKUP(A276,LANDINGS!$B$1:$CF$42,42,FALSE),FALSE)-IFERROR(VLOOKUP(A276,MMO_o10M_lease!$A$1:$F$38,5,FALSE),0),VLOOKUP(D276,LANDINGS!$A$3:$CF$40,HLOOKUP(A276,LANDINGS!$B$1:$CF$42,42,FALSE),FALSE)))),0)</f>
        <v>2374.3470000000002</v>
      </c>
      <c r="L276" s="24">
        <f>SUMIFS(PASTE_FLEX_TRACKER!$D:$D,PASTE_FLEX_TRACKER!$F:$F,MAIN!$A276,PASTE_FLEX_TRACKER!$B:$B,MAIN!$D276)-SUMIFS(PASTE_FLEX_TRACKER!$D:$D,PASTE_FLEX_TRACKER!$C:$C,MAIN!$A276,PASTE_FLEX_TRACKER!$B:$B,MAIN!$D276)</f>
        <v>0</v>
      </c>
      <c r="M276" s="24">
        <f>IFERROR(-VLOOKUP(D276,SQ!$A$19:$CC$52,HLOOKUP(MAIN!A276,SQ!$B$18:$CC$56,39,FALSE),FALSE),"n/a")</f>
        <v>0</v>
      </c>
      <c r="N276" s="46" t="s">
        <v>563</v>
      </c>
      <c r="O276" s="46">
        <f>SUMIFS(MAN_ADJ!$L:$L,MAN_ADJ!$K:$K,MAIN!$D276,MAN_ADJ!$J:$J,MAIN!$S276)</f>
        <v>0</v>
      </c>
      <c r="P276" s="25">
        <f t="shared" ref="P276:P313" si="76">SUM(K276:O276)</f>
        <v>2374.3470000000002</v>
      </c>
      <c r="Q276" s="28">
        <f t="shared" si="61"/>
        <v>0.90205268676676198</v>
      </c>
      <c r="R276" s="38">
        <f t="shared" si="62"/>
        <v>257.81299999999965</v>
      </c>
      <c r="S276" s="17" t="s">
        <v>144</v>
      </c>
    </row>
    <row r="277" spans="1:19" x14ac:dyDescent="0.25">
      <c r="A277" s="17" t="s">
        <v>144</v>
      </c>
      <c r="B277" s="17" t="s">
        <v>93</v>
      </c>
      <c r="C277" s="17" t="s">
        <v>145</v>
      </c>
      <c r="D277" s="17" t="s">
        <v>96</v>
      </c>
      <c r="E277" s="24">
        <f>IF(U277="SC",SUMIFS(SC!F:F,SC!A:A,MAIN!D277,SC!B:B,MAIN!A277),SUMIFS(Allocations!$H:$H,Allocations!$A:$A,MAIN!$A277,Allocations!$B:$B,MAIN!$D277))</f>
        <v>47.692999999999998</v>
      </c>
      <c r="F277" s="24">
        <f>IF(U277="SC",SUMIFS(SC!J:J,SC!A:A,MAIN!D277,SC!B:B,MAIN!A277),SUMIFS(Allocations!M:M,Allocations!A:A,MAIN!A277,Allocations!B:B,MAIN!D277))</f>
        <v>16.788</v>
      </c>
      <c r="G277" s="24">
        <f t="shared" si="74"/>
        <v>64.480999999999995</v>
      </c>
      <c r="H277" s="24">
        <f>IFERROR(VLOOKUP(S277,Swaps_wk!$A$2:$AP$151,HLOOKUP(MAIN!D277,Swaps_wk!$B$2:$AP$151,150,FALSE),FALSE),0)</f>
        <v>100</v>
      </c>
      <c r="I277" s="24">
        <f>SUMIFS(PASTE_DQS_TRACKER!$D:$D,PASTE_DQS_TRACKER!$C:$C,MAIN!$A277,PASTE_DQS_TRACKER!$B:$B,MAIN!$D277)-SUMIFS(PASTE_DQS_TRACKER!$D:$D,PASTE_DQS_TRACKER!$C:$C,MAIN!A277,PASTE_DQS_TRACKER!$E:$E,MAIN!$D277)</f>
        <v>175.7</v>
      </c>
      <c r="J277" s="25">
        <f t="shared" si="75"/>
        <v>240.18099999999998</v>
      </c>
      <c r="K277" s="24">
        <f>IFERROR(IF(V277="Flex",0,IF(D277=$D$30,VLOOKUP(A277,MMO_o10M_lease!$A$1:$F$51,5,FALSE),IF(D277=$D$26,VLOOKUP(D277,LANDINGS!$A$3:$BR$40,HLOOKUP(A277,LANDINGS!$B$1:$CF$42,42,FALSE),FALSE)-IFERROR(VLOOKUP(A277,MMO_o10M_lease!$A$1:$F$38,5,FALSE),0),VLOOKUP(D277,LANDINGS!$A$3:$CF$40,HLOOKUP(A277,LANDINGS!$B$1:$CF$42,42,FALSE),FALSE)))),0)</f>
        <v>201.15800000000002</v>
      </c>
      <c r="L277" s="24">
        <f>SUMIFS(PASTE_FLEX_TRACKER!$D:$D,PASTE_FLEX_TRACKER!$F:$F,MAIN!$A277,PASTE_FLEX_TRACKER!$B:$B,MAIN!$D277)-SUMIFS(PASTE_FLEX_TRACKER!$D:$D,PASTE_FLEX_TRACKER!$C:$C,MAIN!$A277,PASTE_FLEX_TRACKER!$B:$B,MAIN!$D277)</f>
        <v>0</v>
      </c>
      <c r="M277" s="24">
        <f>IFERROR(-VLOOKUP(D277,SQ!$A$19:$CC$52,HLOOKUP(MAIN!A277,SQ!$B$18:$CC$56,39,FALSE),FALSE),"n/a")</f>
        <v>-10</v>
      </c>
      <c r="N277" s="46" t="s">
        <v>563</v>
      </c>
      <c r="O277" s="46">
        <f>SUMIFS(MAN_ADJ!$L:$L,MAN_ADJ!$K:$K,MAIN!$D277,MAN_ADJ!$J:$J,MAIN!$S277)</f>
        <v>0</v>
      </c>
      <c r="P277" s="25">
        <f t="shared" si="76"/>
        <v>191.15800000000002</v>
      </c>
      <c r="Q277" s="28">
        <f t="shared" si="61"/>
        <v>0.79589143187845846</v>
      </c>
      <c r="R277" s="38">
        <f t="shared" si="62"/>
        <v>49.022999999999968</v>
      </c>
      <c r="S277" s="17" t="s">
        <v>144</v>
      </c>
    </row>
    <row r="278" spans="1:19" x14ac:dyDescent="0.25">
      <c r="A278" s="17" t="s">
        <v>144</v>
      </c>
      <c r="B278" s="17" t="s">
        <v>93</v>
      </c>
      <c r="C278" s="17" t="s">
        <v>145</v>
      </c>
      <c r="D278" s="17" t="s">
        <v>97</v>
      </c>
      <c r="E278" s="24">
        <f>IF(U278="SC",SUMIFS(SC!F:F,SC!A:A,MAIN!D278,SC!B:B,MAIN!A278),SUMIFS(Allocations!$H:$H,Allocations!$A:$A,MAIN!$A278,Allocations!$B:$B,MAIN!$D278))</f>
        <v>8.6999999999999993</v>
      </c>
      <c r="F278" s="24">
        <f>IF(U278="SC",SUMIFS(SC!J:J,SC!A:A,MAIN!D278,SC!B:B,MAIN!A278),SUMIFS(Allocations!M:M,Allocations!A:A,MAIN!A278,Allocations!B:B,MAIN!D278))</f>
        <v>0</v>
      </c>
      <c r="G278" s="24">
        <f t="shared" si="74"/>
        <v>8.6999999999999993</v>
      </c>
      <c r="H278" s="24">
        <f>IFERROR(VLOOKUP(S278,Swaps_wk!$A$2:$AP$151,HLOOKUP(MAIN!D278,Swaps_wk!$B$2:$AP$151,150,FALSE),FALSE),0)</f>
        <v>0</v>
      </c>
      <c r="I278" s="24">
        <f>SUMIFS(PASTE_DQS_TRACKER!$D:$D,PASTE_DQS_TRACKER!$C:$C,MAIN!$A278,PASTE_DQS_TRACKER!$B:$B,MAIN!$D278)-SUMIFS(PASTE_DQS_TRACKER!$D:$D,PASTE_DQS_TRACKER!$C:$C,MAIN!A278,PASTE_DQS_TRACKER!$E:$E,MAIN!$D278)</f>
        <v>-7.0000000000000009</v>
      </c>
      <c r="J278" s="25">
        <f t="shared" si="75"/>
        <v>1.6999999999999984</v>
      </c>
      <c r="K278" s="24">
        <f>IFERROR(IF(V278="Flex",0,IF(D278=$D$30,VLOOKUP(A278,MMO_o10M_lease!$A$1:$F$51,5,FALSE),IF(D278=$D$26,VLOOKUP(D278,LANDINGS!$A$3:$BR$40,HLOOKUP(A278,LANDINGS!$B$1:$CF$42,42,FALSE),FALSE)-IFERROR(VLOOKUP(A278,MMO_o10M_lease!$A$1:$F$38,5,FALSE),0),VLOOKUP(D278,LANDINGS!$A$3:$CF$40,HLOOKUP(A278,LANDINGS!$B$1:$CF$42,42,FALSE),FALSE)))),0)</f>
        <v>0</v>
      </c>
      <c r="L278" s="24">
        <f>SUMIFS(PASTE_FLEX_TRACKER!$D:$D,PASTE_FLEX_TRACKER!$F:$F,MAIN!$A278,PASTE_FLEX_TRACKER!$B:$B,MAIN!$D278)-SUMIFS(PASTE_FLEX_TRACKER!$D:$D,PASTE_FLEX_TRACKER!$C:$C,MAIN!$A278,PASTE_FLEX_TRACKER!$B:$B,MAIN!$D278)</f>
        <v>0</v>
      </c>
      <c r="M278" s="24">
        <f>IFERROR(-VLOOKUP(D278,SQ!$A$19:$CC$52,HLOOKUP(MAIN!A278,SQ!$B$18:$CC$56,39,FALSE),FALSE),"n/a")</f>
        <v>0</v>
      </c>
      <c r="N278" s="46" t="s">
        <v>563</v>
      </c>
      <c r="O278" s="46">
        <f>SUMIFS(MAN_ADJ!$L:$L,MAN_ADJ!$K:$K,MAIN!$D278,MAN_ADJ!$J:$J,MAIN!$S278)</f>
        <v>0</v>
      </c>
      <c r="P278" s="25">
        <f t="shared" si="76"/>
        <v>0</v>
      </c>
      <c r="Q278" s="28">
        <f t="shared" si="61"/>
        <v>0</v>
      </c>
      <c r="R278" s="38">
        <f t="shared" si="62"/>
        <v>1.6999999999999984</v>
      </c>
      <c r="S278" s="17" t="s">
        <v>144</v>
      </c>
    </row>
    <row r="279" spans="1:19" x14ac:dyDescent="0.25">
      <c r="A279" s="17" t="s">
        <v>144</v>
      </c>
      <c r="B279" s="17" t="s">
        <v>93</v>
      </c>
      <c r="C279" s="17" t="s">
        <v>145</v>
      </c>
      <c r="D279" s="17" t="s">
        <v>98</v>
      </c>
      <c r="E279" s="24">
        <f>IF(U279="SC",SUMIFS(SC!F:F,SC!A:A,MAIN!D279,SC!B:B,MAIN!A279),SUMIFS(Allocations!$H:$H,Allocations!$A:$A,MAIN!$A279,Allocations!$B:$B,MAIN!$D279))</f>
        <v>137.6</v>
      </c>
      <c r="F279" s="24">
        <f>IF(U279="SC",SUMIFS(SC!J:J,SC!A:A,MAIN!D279,SC!B:B,MAIN!A279),SUMIFS(Allocations!M:M,Allocations!A:A,MAIN!A279,Allocations!B:B,MAIN!D279))</f>
        <v>0</v>
      </c>
      <c r="G279" s="24">
        <f t="shared" si="74"/>
        <v>137.6</v>
      </c>
      <c r="H279" s="24">
        <f>IFERROR(VLOOKUP(S279,Swaps_wk!$A$2:$AP$151,HLOOKUP(MAIN!D279,Swaps_wk!$B$2:$AP$151,150,FALSE),FALSE),0)</f>
        <v>0</v>
      </c>
      <c r="I279" s="24">
        <f>SUMIFS(PASTE_DQS_TRACKER!$D:$D,PASTE_DQS_TRACKER!$C:$C,MAIN!$A279,PASTE_DQS_TRACKER!$B:$B,MAIN!$D279)-SUMIFS(PASTE_DQS_TRACKER!$D:$D,PASTE_DQS_TRACKER!$C:$C,MAIN!A279,PASTE_DQS_TRACKER!$E:$E,MAIN!$D279)</f>
        <v>-137.5</v>
      </c>
      <c r="J279" s="25">
        <f t="shared" si="75"/>
        <v>9.9999999999994316E-2</v>
      </c>
      <c r="K279" s="24">
        <f>IFERROR(IF(V279="Flex",0,IF(D279=$D$30,VLOOKUP(A279,MMO_o10M_lease!$A$1:$F$51,5,FALSE),IF(D279=$D$26,VLOOKUP(D279,LANDINGS!$A$3:$BR$40,HLOOKUP(A279,LANDINGS!$B$1:$CF$42,42,FALSE),FALSE)-IFERROR(VLOOKUP(A279,MMO_o10M_lease!$A$1:$F$38,5,FALSE),0),VLOOKUP(D279,LANDINGS!$A$3:$CF$40,HLOOKUP(A279,LANDINGS!$B$1:$CF$42,42,FALSE),FALSE)))),0)</f>
        <v>0</v>
      </c>
      <c r="L279" s="24">
        <f>SUMIFS(PASTE_FLEX_TRACKER!$D:$D,PASTE_FLEX_TRACKER!$F:$F,MAIN!$A279,PASTE_FLEX_TRACKER!$B:$B,MAIN!$D279)-SUMIFS(PASTE_FLEX_TRACKER!$D:$D,PASTE_FLEX_TRACKER!$C:$C,MAIN!$A279,PASTE_FLEX_TRACKER!$B:$B,MAIN!$D279)</f>
        <v>0</v>
      </c>
      <c r="M279" s="24">
        <f>IFERROR(-VLOOKUP(D279,SQ!$A$19:$CC$52,HLOOKUP(MAIN!A279,SQ!$B$18:$CC$56,39,FALSE),FALSE),"n/a")</f>
        <v>0</v>
      </c>
      <c r="N279" s="46" t="s">
        <v>563</v>
      </c>
      <c r="O279" s="46">
        <f>SUMIFS(MAN_ADJ!$L:$L,MAN_ADJ!$K:$K,MAIN!$D279,MAN_ADJ!$J:$J,MAIN!$S279)</f>
        <v>0</v>
      </c>
      <c r="P279" s="25">
        <f t="shared" si="76"/>
        <v>0</v>
      </c>
      <c r="Q279" s="28">
        <f t="shared" si="61"/>
        <v>0</v>
      </c>
      <c r="R279" s="38">
        <f t="shared" si="62"/>
        <v>9.9999999999994316E-2</v>
      </c>
      <c r="S279" s="17" t="s">
        <v>144</v>
      </c>
    </row>
    <row r="280" spans="1:19" x14ac:dyDescent="0.25">
      <c r="A280" s="17" t="s">
        <v>144</v>
      </c>
      <c r="B280" s="17" t="s">
        <v>93</v>
      </c>
      <c r="C280" s="17" t="s">
        <v>145</v>
      </c>
      <c r="D280" s="17" t="s">
        <v>99</v>
      </c>
      <c r="E280" s="24">
        <f>IF(U280="SC",SUMIFS(SC!F:F,SC!A:A,MAIN!D280,SC!B:B,MAIN!A280),SUMIFS(Allocations!$H:$H,Allocations!$A:$A,MAIN!$A280,Allocations!$B:$B,MAIN!$D280))</f>
        <v>0</v>
      </c>
      <c r="F280" s="24">
        <f>IF(U280="SC",SUMIFS(SC!J:J,SC!A:A,MAIN!D280,SC!B:B,MAIN!A280),SUMIFS(Allocations!M:M,Allocations!A:A,MAIN!A280,Allocations!B:B,MAIN!D280))</f>
        <v>0</v>
      </c>
      <c r="G280" s="24">
        <f t="shared" si="74"/>
        <v>0</v>
      </c>
      <c r="H280" s="24">
        <f>IFERROR(VLOOKUP(S280,Swaps_wk!$A$2:$AP$151,HLOOKUP(MAIN!D280,Swaps_wk!$B$2:$AP$151,150,FALSE),FALSE),0)</f>
        <v>0</v>
      </c>
      <c r="I280" s="24">
        <f>SUMIFS(PASTE_DQS_TRACKER!$D:$D,PASTE_DQS_TRACKER!$C:$C,MAIN!$A280,PASTE_DQS_TRACKER!$B:$B,MAIN!$D280)-SUMIFS(PASTE_DQS_TRACKER!$D:$D,PASTE_DQS_TRACKER!$C:$C,MAIN!A280,PASTE_DQS_TRACKER!$E:$E,MAIN!$D280)</f>
        <v>0</v>
      </c>
      <c r="J280" s="25">
        <f t="shared" si="75"/>
        <v>0</v>
      </c>
      <c r="K280" s="24">
        <f>IFERROR(IF(V280="Flex",0,IF(D280=$D$30,VLOOKUP(A280,MMO_o10M_lease!$A$1:$F$51,5,FALSE),IF(D280=$D$26,VLOOKUP(D280,LANDINGS!$A$3:$BR$40,HLOOKUP(A280,LANDINGS!$B$1:$CF$42,42,FALSE),FALSE)-IFERROR(VLOOKUP(A280,MMO_o10M_lease!$A$1:$F$38,5,FALSE),0),VLOOKUP(D280,LANDINGS!$A$3:$CF$40,HLOOKUP(A280,LANDINGS!$B$1:$CF$42,42,FALSE),FALSE)))),0)</f>
        <v>0</v>
      </c>
      <c r="L280" s="24">
        <f>SUMIFS(PASTE_FLEX_TRACKER!$D:$D,PASTE_FLEX_TRACKER!$F:$F,MAIN!$A280,PASTE_FLEX_TRACKER!$B:$B,MAIN!$D280)-SUMIFS(PASTE_FLEX_TRACKER!$D:$D,PASTE_FLEX_TRACKER!$C:$C,MAIN!$A280,PASTE_FLEX_TRACKER!$B:$B,MAIN!$D280)</f>
        <v>0</v>
      </c>
      <c r="M280" s="24">
        <f>IFERROR(-VLOOKUP(D280,SQ!$A$19:$CC$52,HLOOKUP(MAIN!A280,SQ!$B$18:$CC$56,39,FALSE),FALSE),"n/a")</f>
        <v>0</v>
      </c>
      <c r="N280" s="46" t="s">
        <v>563</v>
      </c>
      <c r="O280" s="46">
        <f>SUMIFS(MAN_ADJ!$L:$L,MAN_ADJ!$K:$K,MAIN!$D280,MAN_ADJ!$J:$J,MAIN!$S280)</f>
        <v>0</v>
      </c>
      <c r="P280" s="25">
        <f t="shared" si="76"/>
        <v>0</v>
      </c>
      <c r="Q280" s="28" t="str">
        <f t="shared" si="61"/>
        <v>n/a</v>
      </c>
      <c r="R280" s="38">
        <f t="shared" si="62"/>
        <v>0</v>
      </c>
      <c r="S280" s="17" t="s">
        <v>144</v>
      </c>
    </row>
    <row r="281" spans="1:19" x14ac:dyDescent="0.25">
      <c r="A281" s="17" t="s">
        <v>144</v>
      </c>
      <c r="B281" s="17" t="s">
        <v>93</v>
      </c>
      <c r="C281" s="17" t="s">
        <v>145</v>
      </c>
      <c r="D281" s="17" t="s">
        <v>100</v>
      </c>
      <c r="E281" s="24">
        <f>IF(U281="SC",SUMIFS(SC!F:F,SC!A:A,MAIN!D281,SC!B:B,MAIN!A281),SUMIFS(Allocations!$H:$H,Allocations!$A:$A,MAIN!$A281,Allocations!$B:$B,MAIN!$D281))</f>
        <v>0</v>
      </c>
      <c r="F281" s="24">
        <f>IF(U281="SC",SUMIFS(SC!J:J,SC!A:A,MAIN!D281,SC!B:B,MAIN!A281),SUMIFS(Allocations!M:M,Allocations!A:A,MAIN!A281,Allocations!B:B,MAIN!D281))</f>
        <v>0</v>
      </c>
      <c r="G281" s="24">
        <f t="shared" si="74"/>
        <v>0</v>
      </c>
      <c r="H281" s="24">
        <f>IFERROR(VLOOKUP(S281,Swaps_wk!$A$2:$AP$151,HLOOKUP(MAIN!D281,Swaps_wk!$B$2:$AP$151,150,FALSE),FALSE),0)</f>
        <v>0</v>
      </c>
      <c r="I281" s="24">
        <f>SUMIFS(PASTE_DQS_TRACKER!$D:$D,PASTE_DQS_TRACKER!$C:$C,MAIN!$A281,PASTE_DQS_TRACKER!$B:$B,MAIN!$D281)-SUMIFS(PASTE_DQS_TRACKER!$D:$D,PASTE_DQS_TRACKER!$C:$C,MAIN!A281,PASTE_DQS_TRACKER!$E:$E,MAIN!$D281)</f>
        <v>0</v>
      </c>
      <c r="J281" s="25">
        <f t="shared" si="75"/>
        <v>0</v>
      </c>
      <c r="K281" s="24">
        <f>IFERROR(IF(V281="Flex",0,IF(D281=$D$30,VLOOKUP(A281,MMO_o10M_lease!$A$1:$F$51,5,FALSE),IF(D281=$D$26,VLOOKUP(D281,LANDINGS!$A$3:$BR$40,HLOOKUP(A281,LANDINGS!$B$1:$CF$42,42,FALSE),FALSE)-IFERROR(VLOOKUP(A281,MMO_o10M_lease!$A$1:$F$38,5,FALSE),0),VLOOKUP(D281,LANDINGS!$A$3:$CF$40,HLOOKUP(A281,LANDINGS!$B$1:$CF$42,42,FALSE),FALSE)))),0)</f>
        <v>0</v>
      </c>
      <c r="L281" s="24">
        <f>SUMIFS(PASTE_FLEX_TRACKER!$D:$D,PASTE_FLEX_TRACKER!$F:$F,MAIN!$A281,PASTE_FLEX_TRACKER!$B:$B,MAIN!$D281)-SUMIFS(PASTE_FLEX_TRACKER!$D:$D,PASTE_FLEX_TRACKER!$C:$C,MAIN!$A281,PASTE_FLEX_TRACKER!$B:$B,MAIN!$D281)</f>
        <v>0</v>
      </c>
      <c r="M281" s="24">
        <f>IFERROR(-VLOOKUP(D281,SQ!$A$19:$CC$52,HLOOKUP(MAIN!A281,SQ!$B$18:$CC$56,39,FALSE),FALSE),"n/a")</f>
        <v>0</v>
      </c>
      <c r="N281" s="46" t="s">
        <v>563</v>
      </c>
      <c r="O281" s="46">
        <f>SUMIFS(MAN_ADJ!$L:$L,MAN_ADJ!$K:$K,MAIN!$D281,MAN_ADJ!$J:$J,MAIN!$S281)</f>
        <v>0</v>
      </c>
      <c r="P281" s="25">
        <f t="shared" si="76"/>
        <v>0</v>
      </c>
      <c r="Q281" s="28" t="str">
        <f t="shared" si="61"/>
        <v>n/a</v>
      </c>
      <c r="R281" s="38">
        <f t="shared" si="62"/>
        <v>0</v>
      </c>
      <c r="S281" s="17" t="s">
        <v>144</v>
      </c>
    </row>
    <row r="282" spans="1:19" x14ac:dyDescent="0.25">
      <c r="A282" s="17" t="s">
        <v>144</v>
      </c>
      <c r="B282" s="17" t="s">
        <v>93</v>
      </c>
      <c r="C282" s="17" t="s">
        <v>145</v>
      </c>
      <c r="D282" s="17" t="s">
        <v>101</v>
      </c>
      <c r="E282" s="24">
        <f>IF(U282="SC",SUMIFS(SC!F:F,SC!A:A,MAIN!D282,SC!B:B,MAIN!A282),SUMIFS(Allocations!$H:$H,Allocations!$A:$A,MAIN!$A282,Allocations!$B:$B,MAIN!$D282))</f>
        <v>0</v>
      </c>
      <c r="F282" s="24">
        <f>IF(U282="SC",SUMIFS(SC!J:J,SC!A:A,MAIN!D282,SC!B:B,MAIN!A282),SUMIFS(Allocations!M:M,Allocations!A:A,MAIN!A282,Allocations!B:B,MAIN!D282))</f>
        <v>0</v>
      </c>
      <c r="G282" s="24">
        <f t="shared" si="74"/>
        <v>0</v>
      </c>
      <c r="H282" s="24">
        <f>IFERROR(VLOOKUP(S282,Swaps_wk!$A$2:$AP$151,HLOOKUP(MAIN!D282,Swaps_wk!$B$2:$AP$151,150,FALSE),FALSE),0)</f>
        <v>0</v>
      </c>
      <c r="I282" s="24">
        <f>SUMIFS(PASTE_DQS_TRACKER!$D:$D,PASTE_DQS_TRACKER!$C:$C,MAIN!$A282,PASTE_DQS_TRACKER!$B:$B,MAIN!$D282)-SUMIFS(PASTE_DQS_TRACKER!$D:$D,PASTE_DQS_TRACKER!$C:$C,MAIN!A282,PASTE_DQS_TRACKER!$E:$E,MAIN!$D282)</f>
        <v>0</v>
      </c>
      <c r="J282" s="25">
        <f t="shared" si="75"/>
        <v>0</v>
      </c>
      <c r="K282" s="24">
        <f>IFERROR(IF(V282="Flex",0,IF(D282=$D$30,VLOOKUP(A282,MMO_o10M_lease!$A$1:$F$51,5,FALSE),IF(D282=$D$26,VLOOKUP(D282,LANDINGS!$A$3:$BR$40,HLOOKUP(A282,LANDINGS!$B$1:$CF$42,42,FALSE),FALSE)-IFERROR(VLOOKUP(A282,MMO_o10M_lease!$A$1:$F$38,5,FALSE),0),VLOOKUP(D282,LANDINGS!$A$3:$CF$40,HLOOKUP(A282,LANDINGS!$B$1:$CF$42,42,FALSE),FALSE)))),0)</f>
        <v>0</v>
      </c>
      <c r="L282" s="24">
        <f>SUMIFS(PASTE_FLEX_TRACKER!$D:$D,PASTE_FLEX_TRACKER!$F:$F,MAIN!$A282,PASTE_FLEX_TRACKER!$B:$B,MAIN!$D282)-SUMIFS(PASTE_FLEX_TRACKER!$D:$D,PASTE_FLEX_TRACKER!$C:$C,MAIN!$A282,PASTE_FLEX_TRACKER!$B:$B,MAIN!$D282)</f>
        <v>0</v>
      </c>
      <c r="M282" s="24">
        <f>IFERROR(-VLOOKUP(D282,SQ!$A$19:$CC$52,HLOOKUP(MAIN!A282,SQ!$B$18:$CC$56,39,FALSE),FALSE),"n/a")</f>
        <v>0</v>
      </c>
      <c r="N282" s="46" t="s">
        <v>563</v>
      </c>
      <c r="O282" s="46">
        <f>SUMIFS(MAN_ADJ!$L:$L,MAN_ADJ!$K:$K,MAIN!$D282,MAN_ADJ!$J:$J,MAIN!$S282)</f>
        <v>0</v>
      </c>
      <c r="P282" s="25">
        <f t="shared" si="76"/>
        <v>0</v>
      </c>
      <c r="Q282" s="28" t="str">
        <f t="shared" ref="Q282:Q352" si="77">IFERROR(P282/J282,"n/a")</f>
        <v>n/a</v>
      </c>
      <c r="R282" s="38">
        <f t="shared" si="62"/>
        <v>0</v>
      </c>
      <c r="S282" s="17" t="s">
        <v>144</v>
      </c>
    </row>
    <row r="283" spans="1:19" x14ac:dyDescent="0.25">
      <c r="A283" s="17" t="s">
        <v>144</v>
      </c>
      <c r="B283" s="17" t="s">
        <v>93</v>
      </c>
      <c r="C283" s="17" t="s">
        <v>145</v>
      </c>
      <c r="D283" s="17" t="s">
        <v>102</v>
      </c>
      <c r="E283" s="24">
        <f>IF(U283="SC",SUMIFS(SC!F:F,SC!A:A,MAIN!D283,SC!B:B,MAIN!A283),SUMIFS(Allocations!$H:$H,Allocations!$A:$A,MAIN!$A283,Allocations!$B:$B,MAIN!$D283))</f>
        <v>1.6</v>
      </c>
      <c r="F283" s="24">
        <f>IF(U283="SC",SUMIFS(SC!J:J,SC!A:A,MAIN!D283,SC!B:B,MAIN!A283),SUMIFS(Allocations!M:M,Allocations!A:A,MAIN!A283,Allocations!B:B,MAIN!D283))</f>
        <v>0.11</v>
      </c>
      <c r="G283" s="24">
        <f t="shared" si="74"/>
        <v>1.7100000000000002</v>
      </c>
      <c r="H283" s="24">
        <f>IFERROR(VLOOKUP(S283,Swaps_wk!$A$2:$AP$151,HLOOKUP(MAIN!D283,Swaps_wk!$B$2:$AP$151,150,FALSE),FALSE),0)</f>
        <v>0</v>
      </c>
      <c r="I283" s="24">
        <f>SUMIFS(PASTE_DQS_TRACKER!$D:$D,PASTE_DQS_TRACKER!$C:$C,MAIN!$A283,PASTE_DQS_TRACKER!$B:$B,MAIN!$D283)-SUMIFS(PASTE_DQS_TRACKER!$D:$D,PASTE_DQS_TRACKER!$C:$C,MAIN!A283,PASTE_DQS_TRACKER!$E:$E,MAIN!$D283)</f>
        <v>-1.7</v>
      </c>
      <c r="J283" s="25">
        <f t="shared" si="75"/>
        <v>1.0000000000000231E-2</v>
      </c>
      <c r="K283" s="24">
        <f>IFERROR(IF(V283="Flex",0,IF(D283=$D$30,VLOOKUP(A283,MMO_o10M_lease!$A$1:$F$51,5,FALSE),IF(D283=$D$26,VLOOKUP(D283,LANDINGS!$A$3:$BR$40,HLOOKUP(A283,LANDINGS!$B$1:$CF$42,42,FALSE),FALSE)-IFERROR(VLOOKUP(A283,MMO_o10M_lease!$A$1:$F$38,5,FALSE),0),VLOOKUP(D283,LANDINGS!$A$3:$CF$40,HLOOKUP(A283,LANDINGS!$B$1:$CF$42,42,FALSE),FALSE)))),0)</f>
        <v>0</v>
      </c>
      <c r="L283" s="24">
        <f>SUMIFS(PASTE_FLEX_TRACKER!$D:$D,PASTE_FLEX_TRACKER!$F:$F,MAIN!$A283,PASTE_FLEX_TRACKER!$B:$B,MAIN!$D283)-SUMIFS(PASTE_FLEX_TRACKER!$D:$D,PASTE_FLEX_TRACKER!$C:$C,MAIN!$A283,PASTE_FLEX_TRACKER!$B:$B,MAIN!$D283)</f>
        <v>0</v>
      </c>
      <c r="M283" s="24">
        <f>IFERROR(-VLOOKUP(D283,SQ!$A$19:$CC$52,HLOOKUP(MAIN!A283,SQ!$B$18:$CC$56,39,FALSE),FALSE),"n/a")</f>
        <v>0</v>
      </c>
      <c r="N283" s="46" t="s">
        <v>563</v>
      </c>
      <c r="O283" s="46">
        <f>SUMIFS(MAN_ADJ!$L:$L,MAN_ADJ!$K:$K,MAIN!$D283,MAN_ADJ!$J:$J,MAIN!$S283)</f>
        <v>0</v>
      </c>
      <c r="P283" s="25">
        <f t="shared" si="76"/>
        <v>0</v>
      </c>
      <c r="Q283" s="28">
        <f t="shared" si="77"/>
        <v>0</v>
      </c>
      <c r="R283" s="38">
        <f t="shared" si="62"/>
        <v>1.0000000000000231E-2</v>
      </c>
      <c r="S283" s="17" t="s">
        <v>144</v>
      </c>
    </row>
    <row r="284" spans="1:19" x14ac:dyDescent="0.25">
      <c r="A284" s="17" t="s">
        <v>144</v>
      </c>
      <c r="B284" s="17" t="s">
        <v>93</v>
      </c>
      <c r="C284" s="17" t="s">
        <v>145</v>
      </c>
      <c r="D284" s="17" t="s">
        <v>103</v>
      </c>
      <c r="E284" s="24">
        <f>IF(U284="SC",SUMIFS(SC!F:F,SC!A:A,MAIN!D284,SC!B:B,MAIN!A284),SUMIFS(Allocations!$H:$H,Allocations!$A:$A,MAIN!$A284,Allocations!$B:$B,MAIN!$D284))</f>
        <v>1.4</v>
      </c>
      <c r="F284" s="24">
        <f>IF(U284="SC",SUMIFS(SC!J:J,SC!A:A,MAIN!D284,SC!B:B,MAIN!A284),SUMIFS(Allocations!M:M,Allocations!A:A,MAIN!A284,Allocations!B:B,MAIN!D284))</f>
        <v>0</v>
      </c>
      <c r="G284" s="24">
        <f t="shared" si="74"/>
        <v>1.4</v>
      </c>
      <c r="H284" s="24">
        <f>IFERROR(VLOOKUP(S284,Swaps_wk!$A$2:$AP$151,HLOOKUP(MAIN!D284,Swaps_wk!$B$2:$AP$151,150,FALSE),FALSE),0)</f>
        <v>0</v>
      </c>
      <c r="I284" s="24">
        <f>SUMIFS(PASTE_DQS_TRACKER!$D:$D,PASTE_DQS_TRACKER!$C:$C,MAIN!$A284,PASTE_DQS_TRACKER!$B:$B,MAIN!$D284)-SUMIFS(PASTE_DQS_TRACKER!$D:$D,PASTE_DQS_TRACKER!$C:$C,MAIN!A284,PASTE_DQS_TRACKER!$E:$E,MAIN!$D284)</f>
        <v>-1.4</v>
      </c>
      <c r="J284" s="25">
        <f t="shared" si="75"/>
        <v>0</v>
      </c>
      <c r="K284" s="24">
        <f>IFERROR(IF(V284="Flex",0,IF(D284=$D$30,VLOOKUP(A284,MMO_o10M_lease!$A$1:$F$51,5,FALSE),IF(D284=$D$26,VLOOKUP(D284,LANDINGS!$A$3:$BR$40,HLOOKUP(A284,LANDINGS!$B$1:$CF$42,42,FALSE),FALSE)-IFERROR(VLOOKUP(A284,MMO_o10M_lease!$A$1:$F$38,5,FALSE),0),VLOOKUP(D284,LANDINGS!$A$3:$CF$40,HLOOKUP(A284,LANDINGS!$B$1:$CF$42,42,FALSE),FALSE)))),0)</f>
        <v>0</v>
      </c>
      <c r="L284" s="24">
        <f>SUMIFS(PASTE_FLEX_TRACKER!$D:$D,PASTE_FLEX_TRACKER!$F:$F,MAIN!$A284,PASTE_FLEX_TRACKER!$B:$B,MAIN!$D284)-SUMIFS(PASTE_FLEX_TRACKER!$D:$D,PASTE_FLEX_TRACKER!$C:$C,MAIN!$A284,PASTE_FLEX_TRACKER!$B:$B,MAIN!$D284)</f>
        <v>0</v>
      </c>
      <c r="M284" s="24">
        <f>IFERROR(-VLOOKUP(D284,SQ!$A$19:$CC$52,HLOOKUP(MAIN!A284,SQ!$B$18:$CC$56,39,FALSE),FALSE),"n/a")</f>
        <v>0</v>
      </c>
      <c r="N284" s="46" t="s">
        <v>563</v>
      </c>
      <c r="O284" s="46">
        <f>SUMIFS(MAN_ADJ!$L:$L,MAN_ADJ!$K:$K,MAIN!$D284,MAN_ADJ!$J:$J,MAIN!$S284)</f>
        <v>0</v>
      </c>
      <c r="P284" s="25">
        <f t="shared" si="76"/>
        <v>0</v>
      </c>
      <c r="Q284" s="28" t="str">
        <f t="shared" si="77"/>
        <v>n/a</v>
      </c>
      <c r="R284" s="38">
        <f t="shared" si="62"/>
        <v>0</v>
      </c>
      <c r="S284" s="17" t="s">
        <v>144</v>
      </c>
    </row>
    <row r="285" spans="1:19" x14ac:dyDescent="0.25">
      <c r="A285" s="17" t="s">
        <v>144</v>
      </c>
      <c r="B285" s="17" t="s">
        <v>93</v>
      </c>
      <c r="C285" s="17" t="s">
        <v>145</v>
      </c>
      <c r="D285" s="17" t="s">
        <v>104</v>
      </c>
      <c r="E285" s="24">
        <f>IF(U285="SC",SUMIFS(SC!F:F,SC!A:A,MAIN!D285,SC!B:B,MAIN!A285),SUMIFS(Allocations!$H:$H,Allocations!$A:$A,MAIN!$A285,Allocations!$B:$B,MAIN!$D285))</f>
        <v>0</v>
      </c>
      <c r="F285" s="24">
        <f>IF(U285="SC",SUMIFS(SC!J:J,SC!A:A,MAIN!D285,SC!B:B,MAIN!A285),SUMIFS(Allocations!M:M,Allocations!A:A,MAIN!A285,Allocations!B:B,MAIN!D285))</f>
        <v>0</v>
      </c>
      <c r="G285" s="24">
        <f t="shared" si="74"/>
        <v>0</v>
      </c>
      <c r="H285" s="24">
        <f>IFERROR(VLOOKUP(S285,Swaps_wk!$A$2:$AP$151,HLOOKUP(MAIN!D285,Swaps_wk!$B$2:$AP$151,150,FALSE),FALSE),0)</f>
        <v>0</v>
      </c>
      <c r="I285" s="24">
        <f>SUMIFS(PASTE_DQS_TRACKER!$D:$D,PASTE_DQS_TRACKER!$C:$C,MAIN!$A285,PASTE_DQS_TRACKER!$B:$B,MAIN!$D285)-SUMIFS(PASTE_DQS_TRACKER!$D:$D,PASTE_DQS_TRACKER!$C:$C,MAIN!A285,PASTE_DQS_TRACKER!$E:$E,MAIN!$D285)</f>
        <v>0</v>
      </c>
      <c r="J285" s="25">
        <f t="shared" si="75"/>
        <v>0</v>
      </c>
      <c r="K285" s="24">
        <f>IFERROR(IF(V285="Flex",0,IF(D285=$D$30,VLOOKUP(A285,MMO_o10M_lease!$A$1:$F$51,5,FALSE),IF(D285=$D$26,VLOOKUP(D285,LANDINGS!$A$3:$BR$40,HLOOKUP(A285,LANDINGS!$B$1:$CF$42,42,FALSE),FALSE)-IFERROR(VLOOKUP(A285,MMO_o10M_lease!$A$1:$F$38,5,FALSE),0),VLOOKUP(D285,LANDINGS!$A$3:$CF$40,HLOOKUP(A285,LANDINGS!$B$1:$CF$42,42,FALSE),FALSE)))),0)</f>
        <v>0</v>
      </c>
      <c r="L285" s="24">
        <f>SUMIFS(PASTE_FLEX_TRACKER!$D:$D,PASTE_FLEX_TRACKER!$F:$F,MAIN!$A285,PASTE_FLEX_TRACKER!$B:$B,MAIN!$D285)-SUMIFS(PASTE_FLEX_TRACKER!$D:$D,PASTE_FLEX_TRACKER!$C:$C,MAIN!$A285,PASTE_FLEX_TRACKER!$B:$B,MAIN!$D285)</f>
        <v>0</v>
      </c>
      <c r="M285" s="24">
        <f>IFERROR(-VLOOKUP(D285,SQ!$A$19:$CC$52,HLOOKUP(MAIN!A285,SQ!$B$18:$CC$56,39,FALSE),FALSE),"n/a")</f>
        <v>0</v>
      </c>
      <c r="N285" s="46" t="s">
        <v>563</v>
      </c>
      <c r="O285" s="46">
        <f>SUMIFS(MAN_ADJ!$L:$L,MAN_ADJ!$K:$K,MAIN!$D285,MAN_ADJ!$J:$J,MAIN!$S285)</f>
        <v>0</v>
      </c>
      <c r="P285" s="25">
        <f t="shared" si="76"/>
        <v>0</v>
      </c>
      <c r="Q285" s="28" t="str">
        <f t="shared" si="77"/>
        <v>n/a</v>
      </c>
      <c r="R285" s="38">
        <f t="shared" si="62"/>
        <v>0</v>
      </c>
      <c r="S285" s="17" t="s">
        <v>144</v>
      </c>
    </row>
    <row r="286" spans="1:19" x14ac:dyDescent="0.25">
      <c r="A286" s="17" t="s">
        <v>144</v>
      </c>
      <c r="B286" s="17" t="s">
        <v>93</v>
      </c>
      <c r="C286" s="17" t="s">
        <v>145</v>
      </c>
      <c r="D286" s="17" t="s">
        <v>105</v>
      </c>
      <c r="E286" s="24">
        <f>IF(U286="SC",SUMIFS(SC!F:F,SC!A:A,MAIN!D286,SC!B:B,MAIN!A286),SUMIFS(Allocations!$H:$H,Allocations!$A:$A,MAIN!$A286,Allocations!$B:$B,MAIN!$D286))</f>
        <v>78.936999999999998</v>
      </c>
      <c r="F286" s="24">
        <f>IF(U286="SC",SUMIFS(SC!J:J,SC!A:A,MAIN!D286,SC!B:B,MAIN!A286),SUMIFS(Allocations!M:M,Allocations!A:A,MAIN!A286,Allocations!B:B,MAIN!D286))</f>
        <v>0</v>
      </c>
      <c r="G286" s="24">
        <f t="shared" si="74"/>
        <v>78.936999999999998</v>
      </c>
      <c r="H286" s="24">
        <f>IFERROR(VLOOKUP(S286,Swaps_wk!$A$2:$AP$151,HLOOKUP(MAIN!D286,Swaps_wk!$B$2:$AP$151,150,FALSE),FALSE),0)</f>
        <v>0</v>
      </c>
      <c r="I286" s="24">
        <f>SUMIFS(PASTE_DQS_TRACKER!$D:$D,PASTE_DQS_TRACKER!$C:$C,MAIN!$A286,PASTE_DQS_TRACKER!$B:$B,MAIN!$D286)-SUMIFS(PASTE_DQS_TRACKER!$D:$D,PASTE_DQS_TRACKER!$C:$C,MAIN!A286,PASTE_DQS_TRACKER!$E:$E,MAIN!$D286)</f>
        <v>-78.099999999999994</v>
      </c>
      <c r="J286" s="25">
        <f t="shared" si="75"/>
        <v>0.8370000000000033</v>
      </c>
      <c r="K286" s="24">
        <f>IFERROR(IF(V286="Flex",0,IF(D286=$D$30,VLOOKUP(A286,MMO_o10M_lease!$A$1:$F$51,5,FALSE),IF(D286=$D$26,VLOOKUP(D286,LANDINGS!$A$3:$BR$40,HLOOKUP(A286,LANDINGS!$B$1:$CF$42,42,FALSE),FALSE)-IFERROR(VLOOKUP(A286,MMO_o10M_lease!$A$1:$F$38,5,FALSE),0),VLOOKUP(D286,LANDINGS!$A$3:$CF$40,HLOOKUP(A286,LANDINGS!$B$1:$CF$42,42,FALSE),FALSE)))),0)</f>
        <v>0</v>
      </c>
      <c r="L286" s="24">
        <f>SUMIFS(PASTE_FLEX_TRACKER!$D:$D,PASTE_FLEX_TRACKER!$F:$F,MAIN!$A286,PASTE_FLEX_TRACKER!$B:$B,MAIN!$D286)-SUMIFS(PASTE_FLEX_TRACKER!$D:$D,PASTE_FLEX_TRACKER!$C:$C,MAIN!$A286,PASTE_FLEX_TRACKER!$B:$B,MAIN!$D286)</f>
        <v>0</v>
      </c>
      <c r="M286" s="24">
        <f>IFERROR(-VLOOKUP(D286,SQ!$A$19:$CC$52,HLOOKUP(MAIN!A286,SQ!$B$18:$CC$56,39,FALSE),FALSE),"n/a")</f>
        <v>0</v>
      </c>
      <c r="N286" s="46" t="s">
        <v>563</v>
      </c>
      <c r="O286" s="46">
        <f>SUMIFS(MAN_ADJ!$L:$L,MAN_ADJ!$K:$K,MAIN!$D286,MAN_ADJ!$J:$J,MAIN!$S286)</f>
        <v>0</v>
      </c>
      <c r="P286" s="25">
        <f t="shared" si="76"/>
        <v>0</v>
      </c>
      <c r="Q286" s="28">
        <f t="shared" si="77"/>
        <v>0</v>
      </c>
      <c r="R286" s="38">
        <f t="shared" si="62"/>
        <v>0.8370000000000033</v>
      </c>
      <c r="S286" s="17" t="s">
        <v>144</v>
      </c>
    </row>
    <row r="287" spans="1:19" x14ac:dyDescent="0.25">
      <c r="A287" s="17" t="s">
        <v>144</v>
      </c>
      <c r="B287" s="17" t="s">
        <v>93</v>
      </c>
      <c r="C287" s="17" t="s">
        <v>145</v>
      </c>
      <c r="D287" s="17" t="s">
        <v>106</v>
      </c>
      <c r="E287" s="24">
        <f>IF(U287="SC",SUMIFS(SC!F:F,SC!A:A,MAIN!D287,SC!B:B,MAIN!A287),SUMIFS(Allocations!$H:$H,Allocations!$A:$A,MAIN!$A287,Allocations!$B:$B,MAIN!$D287))</f>
        <v>379.55399999999997</v>
      </c>
      <c r="F287" s="24">
        <f>IF(U287="SC",SUMIFS(SC!J:J,SC!A:A,MAIN!D287,SC!B:B,MAIN!A287),SUMIFS(Allocations!M:M,Allocations!A:A,MAIN!A287,Allocations!B:B,MAIN!D287))</f>
        <v>0</v>
      </c>
      <c r="G287" s="24">
        <f t="shared" si="74"/>
        <v>379.55399999999997</v>
      </c>
      <c r="H287" s="24">
        <f>IFERROR(VLOOKUP(S287,Swaps_wk!$A$2:$AP$151,HLOOKUP(MAIN!D287,Swaps_wk!$B$2:$AP$151,150,FALSE),FALSE),0)</f>
        <v>0</v>
      </c>
      <c r="I287" s="24">
        <f>SUMIFS(PASTE_DQS_TRACKER!$D:$D,PASTE_DQS_TRACKER!$C:$C,MAIN!$A287,PASTE_DQS_TRACKER!$B:$B,MAIN!$D287)-SUMIFS(PASTE_DQS_TRACKER!$D:$D,PASTE_DQS_TRACKER!$C:$C,MAIN!A287,PASTE_DQS_TRACKER!$E:$E,MAIN!$D287)</f>
        <v>-369.2</v>
      </c>
      <c r="J287" s="25">
        <f t="shared" si="75"/>
        <v>10.353999999999985</v>
      </c>
      <c r="K287" s="24">
        <f>IFERROR(IF(V287="Flex",0,IF(D287=$D$30,VLOOKUP(A287,MMO_o10M_lease!$A$1:$F$51,5,FALSE),IF(D287=$D$26,VLOOKUP(D287,LANDINGS!$A$3:$BR$40,HLOOKUP(A287,LANDINGS!$B$1:$CF$42,42,FALSE),FALSE)-IFERROR(VLOOKUP(A287,MMO_o10M_lease!$A$1:$F$38,5,FALSE),0),VLOOKUP(D287,LANDINGS!$A$3:$CF$40,HLOOKUP(A287,LANDINGS!$B$1:$CF$42,42,FALSE),FALSE)))),0)</f>
        <v>1.956</v>
      </c>
      <c r="L287" s="24">
        <f>SUMIFS(PASTE_FLEX_TRACKER!$D:$D,PASTE_FLEX_TRACKER!$F:$F,MAIN!$A287,PASTE_FLEX_TRACKER!$B:$B,MAIN!$D287)-SUMIFS(PASTE_FLEX_TRACKER!$D:$D,PASTE_FLEX_TRACKER!$C:$C,MAIN!$A287,PASTE_FLEX_TRACKER!$B:$B,MAIN!$D287)</f>
        <v>0</v>
      </c>
      <c r="M287" s="24">
        <f>IFERROR(-VLOOKUP(D287,SQ!$A$19:$CC$52,HLOOKUP(MAIN!A287,SQ!$B$18:$CC$56,39,FALSE),FALSE),"n/a")</f>
        <v>0</v>
      </c>
      <c r="N287" s="46" t="s">
        <v>563</v>
      </c>
      <c r="O287" s="46">
        <f>SUMIFS(MAN_ADJ!$L:$L,MAN_ADJ!$K:$K,MAIN!$D287,MAN_ADJ!$J:$J,MAIN!$S287)</f>
        <v>0</v>
      </c>
      <c r="P287" s="25">
        <f t="shared" si="76"/>
        <v>1.956</v>
      </c>
      <c r="Q287" s="28">
        <f t="shared" si="77"/>
        <v>0.18891249758547449</v>
      </c>
      <c r="R287" s="38">
        <f t="shared" si="62"/>
        <v>8.3979999999999855</v>
      </c>
      <c r="S287" s="17" t="s">
        <v>144</v>
      </c>
    </row>
    <row r="288" spans="1:19" x14ac:dyDescent="0.25">
      <c r="A288" s="17" t="s">
        <v>144</v>
      </c>
      <c r="B288" s="17" t="s">
        <v>93</v>
      </c>
      <c r="C288" s="17" t="s">
        <v>145</v>
      </c>
      <c r="D288" s="17" t="s">
        <v>107</v>
      </c>
      <c r="E288" s="24">
        <f>IF(U288="SC",SUMIFS(SC!F:F,SC!A:A,MAIN!D288,SC!B:B,MAIN!A288),SUMIFS(Allocations!$H:$H,Allocations!$A:$A,MAIN!$A288,Allocations!$B:$B,MAIN!$D288))</f>
        <v>0</v>
      </c>
      <c r="F288" s="24">
        <f>IF(U288="SC",SUMIFS(SC!J:J,SC!A:A,MAIN!D288,SC!B:B,MAIN!A288),SUMIFS(Allocations!M:M,Allocations!A:A,MAIN!A288,Allocations!B:B,MAIN!D288))</f>
        <v>-0.1</v>
      </c>
      <c r="G288" s="24">
        <f t="shared" si="74"/>
        <v>-0.1</v>
      </c>
      <c r="H288" s="24">
        <f>IFERROR(VLOOKUP(S288,Swaps_wk!$A$2:$AP$151,HLOOKUP(MAIN!D288,Swaps_wk!$B$2:$AP$151,150,FALSE),FALSE),0)</f>
        <v>0</v>
      </c>
      <c r="I288" s="24">
        <f>SUMIFS(PASTE_DQS_TRACKER!$D:$D,PASTE_DQS_TRACKER!$C:$C,MAIN!$A288,PASTE_DQS_TRACKER!$B:$B,MAIN!$D288)-SUMIFS(PASTE_DQS_TRACKER!$D:$D,PASTE_DQS_TRACKER!$C:$C,MAIN!A288,PASTE_DQS_TRACKER!$E:$E,MAIN!$D288)</f>
        <v>0</v>
      </c>
      <c r="J288" s="25">
        <f t="shared" si="75"/>
        <v>-0.1</v>
      </c>
      <c r="K288" s="24">
        <f>IFERROR(IF(V288="Flex",0,IF(D288=$D$30,VLOOKUP(A288,MMO_o10M_lease!$A$1:$F$51,5,FALSE),IF(D288=$D$26,VLOOKUP(D288,LANDINGS!$A$3:$BR$40,HLOOKUP(A288,LANDINGS!$B$1:$CF$42,42,FALSE),FALSE)-IFERROR(VLOOKUP(A288,MMO_o10M_lease!$A$1:$F$38,5,FALSE),0),VLOOKUP(D288,LANDINGS!$A$3:$CF$40,HLOOKUP(A288,LANDINGS!$B$1:$CF$42,42,FALSE),FALSE)))),0)</f>
        <v>0</v>
      </c>
      <c r="L288" s="24">
        <f>SUMIFS(PASTE_FLEX_TRACKER!$D:$D,PASTE_FLEX_TRACKER!$F:$F,MAIN!$A288,PASTE_FLEX_TRACKER!$B:$B,MAIN!$D288)-SUMIFS(PASTE_FLEX_TRACKER!$D:$D,PASTE_FLEX_TRACKER!$C:$C,MAIN!$A288,PASTE_FLEX_TRACKER!$B:$B,MAIN!$D288)</f>
        <v>0</v>
      </c>
      <c r="M288" s="24">
        <f>IFERROR(-VLOOKUP(D288,SQ!$A$19:$CC$52,HLOOKUP(MAIN!A288,SQ!$B$18:$CC$56,39,FALSE),FALSE),"n/a")</f>
        <v>0</v>
      </c>
      <c r="N288" s="46" t="s">
        <v>563</v>
      </c>
      <c r="O288" s="46">
        <f>SUMIFS(MAN_ADJ!$L:$L,MAN_ADJ!$K:$K,MAIN!$D288,MAN_ADJ!$J:$J,MAIN!$S288)</f>
        <v>0</v>
      </c>
      <c r="P288" s="25">
        <f t="shared" si="76"/>
        <v>0</v>
      </c>
      <c r="Q288" s="28">
        <f t="shared" si="77"/>
        <v>0</v>
      </c>
      <c r="R288" s="38">
        <f t="shared" si="62"/>
        <v>-0.1</v>
      </c>
      <c r="S288" s="17" t="s">
        <v>144</v>
      </c>
    </row>
    <row r="289" spans="1:19" x14ac:dyDescent="0.25">
      <c r="A289" s="17" t="s">
        <v>144</v>
      </c>
      <c r="B289" s="17" t="s">
        <v>93</v>
      </c>
      <c r="C289" s="17" t="s">
        <v>145</v>
      </c>
      <c r="D289" s="17" t="s">
        <v>108</v>
      </c>
      <c r="E289" s="24">
        <f>IF(U289="SC",SUMIFS(SC!F:F,SC!A:A,MAIN!D289,SC!B:B,MAIN!A289),SUMIFS(Allocations!$H:$H,Allocations!$A:$A,MAIN!$A289,Allocations!$B:$B,MAIN!$D289))</f>
        <v>185.55</v>
      </c>
      <c r="F289" s="24">
        <f>IF(U289="SC",SUMIFS(SC!J:J,SC!A:A,MAIN!D289,SC!B:B,MAIN!A289),SUMIFS(Allocations!M:M,Allocations!A:A,MAIN!A289,Allocations!B:B,MAIN!D289))</f>
        <v>0</v>
      </c>
      <c r="G289" s="24">
        <f t="shared" si="74"/>
        <v>185.55</v>
      </c>
      <c r="H289" s="24">
        <f>IFERROR(VLOOKUP(S289,Swaps_wk!$A$2:$AP$151,HLOOKUP(MAIN!D289,Swaps_wk!$B$2:$AP$151,150,FALSE),FALSE),0)</f>
        <v>0</v>
      </c>
      <c r="I289" s="24">
        <f>SUMIFS(PASTE_DQS_TRACKER!$D:$D,PASTE_DQS_TRACKER!$C:$C,MAIN!$A289,PASTE_DQS_TRACKER!$B:$B,MAIN!$D289)-SUMIFS(PASTE_DQS_TRACKER!$D:$D,PASTE_DQS_TRACKER!$C:$C,MAIN!A289,PASTE_DQS_TRACKER!$E:$E,MAIN!$D289)</f>
        <v>-178.6</v>
      </c>
      <c r="J289" s="25">
        <f t="shared" si="75"/>
        <v>6.9500000000000171</v>
      </c>
      <c r="K289" s="24">
        <f>IFERROR(IF(V289="Flex",0,IF(D289=$D$30,VLOOKUP(A289,MMO_o10M_lease!$A$1:$F$51,5,FALSE),IF(D289=$D$26,VLOOKUP(D289,LANDINGS!$A$3:$BR$40,HLOOKUP(A289,LANDINGS!$B$1:$CF$42,42,FALSE),FALSE)-IFERROR(VLOOKUP(A289,MMO_o10M_lease!$A$1:$F$38,5,FALSE),0),VLOOKUP(D289,LANDINGS!$A$3:$CF$40,HLOOKUP(A289,LANDINGS!$B$1:$CF$42,42,FALSE),FALSE)))),0)</f>
        <v>0</v>
      </c>
      <c r="L289" s="24">
        <f>SUMIFS(PASTE_FLEX_TRACKER!$D:$D,PASTE_FLEX_TRACKER!$F:$F,MAIN!$A289,PASTE_FLEX_TRACKER!$B:$B,MAIN!$D289)-SUMIFS(PASTE_FLEX_TRACKER!$D:$D,PASTE_FLEX_TRACKER!$C:$C,MAIN!$A289,PASTE_FLEX_TRACKER!$B:$B,MAIN!$D289)</f>
        <v>0</v>
      </c>
      <c r="M289" s="24">
        <f>IFERROR(-VLOOKUP(D289,SQ!$A$19:$CC$52,HLOOKUP(MAIN!A289,SQ!$B$18:$CC$56,39,FALSE),FALSE),"n/a")</f>
        <v>0</v>
      </c>
      <c r="N289" s="46" t="s">
        <v>563</v>
      </c>
      <c r="O289" s="46">
        <f>SUMIFS(MAN_ADJ!$L:$L,MAN_ADJ!$K:$K,MAIN!$D289,MAN_ADJ!$J:$J,MAIN!$S289)</f>
        <v>0</v>
      </c>
      <c r="P289" s="25">
        <f t="shared" si="76"/>
        <v>0</v>
      </c>
      <c r="Q289" s="28">
        <f t="shared" si="77"/>
        <v>0</v>
      </c>
      <c r="R289" s="38">
        <f t="shared" si="62"/>
        <v>6.9500000000000171</v>
      </c>
      <c r="S289" s="17" t="s">
        <v>144</v>
      </c>
    </row>
    <row r="290" spans="1:19" x14ac:dyDescent="0.25">
      <c r="A290" s="17" t="s">
        <v>144</v>
      </c>
      <c r="B290" s="17" t="s">
        <v>93</v>
      </c>
      <c r="C290" s="17" t="s">
        <v>145</v>
      </c>
      <c r="D290" s="17" t="s">
        <v>109</v>
      </c>
      <c r="E290" s="24">
        <f>IF(U290="SC",SUMIFS(SC!F:F,SC!A:A,MAIN!D290,SC!B:B,MAIN!A290),SUMIFS(Allocations!$H:$H,Allocations!$A:$A,MAIN!$A290,Allocations!$B:$B,MAIN!$D290))</f>
        <v>69.784000000000006</v>
      </c>
      <c r="F290" s="24">
        <f>IF(U290="SC",SUMIFS(SC!J:J,SC!A:A,MAIN!D290,SC!B:B,MAIN!A290),SUMIFS(Allocations!M:M,Allocations!A:A,MAIN!A290,Allocations!B:B,MAIN!D290))</f>
        <v>1.7000000000000001E-2</v>
      </c>
      <c r="G290" s="24">
        <f t="shared" si="74"/>
        <v>69.801000000000002</v>
      </c>
      <c r="H290" s="24">
        <f>IFERROR(VLOOKUP(S290,Swaps_wk!$A$2:$AP$151,HLOOKUP(MAIN!D290,Swaps_wk!$B$2:$AP$151,150,FALSE),FALSE),0)</f>
        <v>0</v>
      </c>
      <c r="I290" s="24">
        <f>SUMIFS(PASTE_DQS_TRACKER!$D:$D,PASTE_DQS_TRACKER!$C:$C,MAIN!$A290,PASTE_DQS_TRACKER!$B:$B,MAIN!$D290)-SUMIFS(PASTE_DQS_TRACKER!$D:$D,PASTE_DQS_TRACKER!$C:$C,MAIN!A290,PASTE_DQS_TRACKER!$E:$E,MAIN!$D290)</f>
        <v>0.39999999999999991</v>
      </c>
      <c r="J290" s="25">
        <f t="shared" si="75"/>
        <v>70.201000000000008</v>
      </c>
      <c r="K290" s="24">
        <f>IFERROR(IF(V290="Flex",0,IF(D290=$D$30,VLOOKUP(A290,MMO_o10M_lease!$A$1:$F$51,5,FALSE),IF(D290=$D$26,VLOOKUP(D290,LANDINGS!$A$3:$BR$40,HLOOKUP(A290,LANDINGS!$B$1:$CF$42,42,FALSE),FALSE)-IFERROR(VLOOKUP(A290,MMO_o10M_lease!$A$1:$F$38,5,FALSE),0),VLOOKUP(D290,LANDINGS!$A$3:$CF$40,HLOOKUP(A290,LANDINGS!$B$1:$CF$42,42,FALSE),FALSE)))),0)</f>
        <v>26.452000000000002</v>
      </c>
      <c r="L290" s="24">
        <f>SUMIFS(PASTE_FLEX_TRACKER!$D:$D,PASTE_FLEX_TRACKER!$F:$F,MAIN!$A290,PASTE_FLEX_TRACKER!$B:$B,MAIN!$D290)-SUMIFS(PASTE_FLEX_TRACKER!$D:$D,PASTE_FLEX_TRACKER!$C:$C,MAIN!$A290,PASTE_FLEX_TRACKER!$B:$B,MAIN!$D290)</f>
        <v>0</v>
      </c>
      <c r="M290" s="24">
        <f>IFERROR(-VLOOKUP(D290,SQ!$A$19:$CC$52,HLOOKUP(MAIN!A290,SQ!$B$18:$CC$56,39,FALSE),FALSE),"n/a")</f>
        <v>0</v>
      </c>
      <c r="N290" s="46" t="s">
        <v>563</v>
      </c>
      <c r="O290" s="46">
        <f>SUMIFS(MAN_ADJ!$L:$L,MAN_ADJ!$K:$K,MAIN!$D290,MAN_ADJ!$J:$J,MAIN!$S290)</f>
        <v>0</v>
      </c>
      <c r="P290" s="25">
        <f t="shared" si="76"/>
        <v>26.452000000000002</v>
      </c>
      <c r="Q290" s="28">
        <f t="shared" si="77"/>
        <v>0.3768037492343414</v>
      </c>
      <c r="R290" s="38">
        <f t="shared" si="62"/>
        <v>43.749000000000009</v>
      </c>
      <c r="S290" s="17" t="s">
        <v>144</v>
      </c>
    </row>
    <row r="291" spans="1:19" x14ac:dyDescent="0.25">
      <c r="A291" s="17" t="s">
        <v>144</v>
      </c>
      <c r="B291" s="17" t="s">
        <v>93</v>
      </c>
      <c r="C291" s="17" t="s">
        <v>145</v>
      </c>
      <c r="D291" s="17" t="s">
        <v>110</v>
      </c>
      <c r="E291" s="24">
        <f>IF(U291="SC",SUMIFS(SC!F:F,SC!A:A,MAIN!D291,SC!B:B,MAIN!A291),SUMIFS(Allocations!$H:$H,Allocations!$A:$A,MAIN!$A291,Allocations!$B:$B,MAIN!$D291))</f>
        <v>0.11600000000000001</v>
      </c>
      <c r="F291" s="24">
        <f>IF(U291="SC",SUMIFS(SC!J:J,SC!A:A,MAIN!D291,SC!B:B,MAIN!A291),SUMIFS(Allocations!M:M,Allocations!A:A,MAIN!A291,Allocations!B:B,MAIN!D291))</f>
        <v>0</v>
      </c>
      <c r="G291" s="24">
        <f t="shared" si="74"/>
        <v>0.11600000000000001</v>
      </c>
      <c r="H291" s="24">
        <f>IFERROR(VLOOKUP(S291,Swaps_wk!$A$2:$AP$151,HLOOKUP(MAIN!D291,Swaps_wk!$B$2:$AP$151,150,FALSE),FALSE),0)</f>
        <v>0</v>
      </c>
      <c r="I291" s="24">
        <f>SUMIFS(PASTE_DQS_TRACKER!$D:$D,PASTE_DQS_TRACKER!$C:$C,MAIN!$A291,PASTE_DQS_TRACKER!$B:$B,MAIN!$D291)-SUMIFS(PASTE_DQS_TRACKER!$D:$D,PASTE_DQS_TRACKER!$C:$C,MAIN!A291,PASTE_DQS_TRACKER!$E:$E,MAIN!$D291)</f>
        <v>0</v>
      </c>
      <c r="J291" s="25">
        <f t="shared" si="75"/>
        <v>0.11600000000000001</v>
      </c>
      <c r="K291" s="24">
        <f>IFERROR(IF(V291="Flex",0,IF(D291=$D$30,VLOOKUP(A291,MMO_o10M_lease!$A$1:$F$51,5,FALSE),IF(D291=$D$26,VLOOKUP(D291,LANDINGS!$A$3:$BR$40,HLOOKUP(A291,LANDINGS!$B$1:$CF$42,42,FALSE),FALSE)-IFERROR(VLOOKUP(A291,MMO_o10M_lease!$A$1:$F$38,5,FALSE),0),VLOOKUP(D291,LANDINGS!$A$3:$CF$40,HLOOKUP(A291,LANDINGS!$B$1:$CF$42,42,FALSE),FALSE)))),0)</f>
        <v>0</v>
      </c>
      <c r="L291" s="24">
        <f>SUMIFS(PASTE_FLEX_TRACKER!$D:$D,PASTE_FLEX_TRACKER!$F:$F,MAIN!$A291,PASTE_FLEX_TRACKER!$B:$B,MAIN!$D291)-SUMIFS(PASTE_FLEX_TRACKER!$D:$D,PASTE_FLEX_TRACKER!$C:$C,MAIN!$A291,PASTE_FLEX_TRACKER!$B:$B,MAIN!$D291)</f>
        <v>0</v>
      </c>
      <c r="M291" s="24">
        <f>IFERROR(-VLOOKUP(D291,SQ!$A$19:$CC$52,HLOOKUP(MAIN!A291,SQ!$B$18:$CC$56,39,FALSE),FALSE),"n/a")</f>
        <v>0</v>
      </c>
      <c r="N291" s="46" t="s">
        <v>563</v>
      </c>
      <c r="O291" s="46">
        <f>SUMIFS(MAN_ADJ!$L:$L,MAN_ADJ!$K:$K,MAIN!$D291,MAN_ADJ!$J:$J,MAIN!$S291)</f>
        <v>0</v>
      </c>
      <c r="P291" s="25">
        <f t="shared" si="76"/>
        <v>0</v>
      </c>
      <c r="Q291" s="28">
        <f t="shared" si="77"/>
        <v>0</v>
      </c>
      <c r="R291" s="38">
        <f t="shared" si="62"/>
        <v>0.11600000000000001</v>
      </c>
      <c r="S291" s="17" t="s">
        <v>144</v>
      </c>
    </row>
    <row r="292" spans="1:19" x14ac:dyDescent="0.25">
      <c r="A292" s="17" t="s">
        <v>144</v>
      </c>
      <c r="B292" s="17" t="s">
        <v>93</v>
      </c>
      <c r="C292" s="17" t="s">
        <v>145</v>
      </c>
      <c r="D292" s="17" t="s">
        <v>111</v>
      </c>
      <c r="E292" s="24">
        <f>IF(U292="SC",SUMIFS(SC!F:F,SC!A:A,MAIN!D292,SC!B:B,MAIN!A292),SUMIFS(Allocations!$H:$H,Allocations!$A:$A,MAIN!$A292,Allocations!$B:$B,MAIN!$D292))</f>
        <v>6.7030000000000003</v>
      </c>
      <c r="F292" s="24">
        <f>IF(U292="SC",SUMIFS(SC!J:J,SC!A:A,MAIN!D292,SC!B:B,MAIN!A292),SUMIFS(Allocations!M:M,Allocations!A:A,MAIN!A292,Allocations!B:B,MAIN!D292))</f>
        <v>0</v>
      </c>
      <c r="G292" s="24">
        <f t="shared" si="74"/>
        <v>6.7030000000000003</v>
      </c>
      <c r="H292" s="24">
        <f>IFERROR(VLOOKUP(S292,Swaps_wk!$A$2:$AP$151,HLOOKUP(MAIN!D292,Swaps_wk!$B$2:$AP$151,150,FALSE),FALSE),0)</f>
        <v>0</v>
      </c>
      <c r="I292" s="24">
        <f>SUMIFS(PASTE_DQS_TRACKER!$D:$D,PASTE_DQS_TRACKER!$C:$C,MAIN!$A292,PASTE_DQS_TRACKER!$B:$B,MAIN!$D292)-SUMIFS(PASTE_DQS_TRACKER!$D:$D,PASTE_DQS_TRACKER!$C:$C,MAIN!A292,PASTE_DQS_TRACKER!$E:$E,MAIN!$D292)</f>
        <v>-6.7</v>
      </c>
      <c r="J292" s="25">
        <f t="shared" si="75"/>
        <v>3.0000000000001137E-3</v>
      </c>
      <c r="K292" s="24">
        <f>IFERROR(IF(V292="Flex",0,IF(D292=$D$30,VLOOKUP(A292,MMO_o10M_lease!$A$1:$F$51,5,FALSE),IF(D292=$D$26,VLOOKUP(D292,LANDINGS!$A$3:$BR$40,HLOOKUP(A292,LANDINGS!$B$1:$CF$42,42,FALSE),FALSE)-IFERROR(VLOOKUP(A292,MMO_o10M_lease!$A$1:$F$38,5,FALSE),0),VLOOKUP(D292,LANDINGS!$A$3:$CF$40,HLOOKUP(A292,LANDINGS!$B$1:$CF$42,42,FALSE),FALSE)))),0)</f>
        <v>0</v>
      </c>
      <c r="L292" s="24">
        <f>SUMIFS(PASTE_FLEX_TRACKER!$D:$D,PASTE_FLEX_TRACKER!$F:$F,MAIN!$A292,PASTE_FLEX_TRACKER!$B:$B,MAIN!$D292)-SUMIFS(PASTE_FLEX_TRACKER!$D:$D,PASTE_FLEX_TRACKER!$C:$C,MAIN!$A292,PASTE_FLEX_TRACKER!$B:$B,MAIN!$D292)</f>
        <v>0</v>
      </c>
      <c r="M292" s="24">
        <f>IFERROR(-VLOOKUP(D292,SQ!$A$19:$CC$52,HLOOKUP(MAIN!A292,SQ!$B$18:$CC$56,39,FALSE),FALSE),"n/a")</f>
        <v>0</v>
      </c>
      <c r="N292" s="46" t="s">
        <v>563</v>
      </c>
      <c r="O292" s="46">
        <f>SUMIFS(MAN_ADJ!$L:$L,MAN_ADJ!$K:$K,MAIN!$D292,MAN_ADJ!$J:$J,MAIN!$S292)</f>
        <v>0</v>
      </c>
      <c r="P292" s="25">
        <f t="shared" si="76"/>
        <v>0</v>
      </c>
      <c r="Q292" s="28">
        <f t="shared" si="77"/>
        <v>0</v>
      </c>
      <c r="R292" s="38">
        <f t="shared" si="62"/>
        <v>3.0000000000001137E-3</v>
      </c>
      <c r="S292" s="17" t="s">
        <v>144</v>
      </c>
    </row>
    <row r="293" spans="1:19" x14ac:dyDescent="0.25">
      <c r="A293" s="17" t="s">
        <v>144</v>
      </c>
      <c r="B293" s="17" t="s">
        <v>93</v>
      </c>
      <c r="C293" s="17" t="s">
        <v>145</v>
      </c>
      <c r="D293" s="17" t="s">
        <v>112</v>
      </c>
      <c r="E293" s="24">
        <f>IF(U293="SC",SUMIFS(SC!F:F,SC!A:A,MAIN!D293,SC!B:B,MAIN!A293),SUMIFS(Allocations!$H:$H,Allocations!$A:$A,MAIN!$A293,Allocations!$B:$B,MAIN!$D293))</f>
        <v>0</v>
      </c>
      <c r="F293" s="24">
        <f>IF(U293="SC",SUMIFS(SC!J:J,SC!A:A,MAIN!D293,SC!B:B,MAIN!A293),SUMIFS(Allocations!M:M,Allocations!A:A,MAIN!A293,Allocations!B:B,MAIN!D293))</f>
        <v>0</v>
      </c>
      <c r="G293" s="24">
        <f t="shared" si="74"/>
        <v>0</v>
      </c>
      <c r="H293" s="24">
        <f>IFERROR(VLOOKUP(S293,Swaps_wk!$A$2:$AP$151,HLOOKUP(MAIN!D293,Swaps_wk!$B$2:$AP$151,150,FALSE),FALSE),0)</f>
        <v>0</v>
      </c>
      <c r="I293" s="24">
        <f>SUMIFS(PASTE_DQS_TRACKER!$D:$D,PASTE_DQS_TRACKER!$C:$C,MAIN!$A293,PASTE_DQS_TRACKER!$B:$B,MAIN!$D293)-SUMIFS(PASTE_DQS_TRACKER!$D:$D,PASTE_DQS_TRACKER!$C:$C,MAIN!A293,PASTE_DQS_TRACKER!$E:$E,MAIN!$D293)</f>
        <v>0</v>
      </c>
      <c r="J293" s="25">
        <f t="shared" si="75"/>
        <v>0</v>
      </c>
      <c r="K293" s="24">
        <f>IFERROR(IF(V293="Flex",0,IF(D293=$D$30,VLOOKUP(A293,MMO_o10M_lease!$A$1:$F$51,5,FALSE),IF(D293=$D$26,VLOOKUP(D293,LANDINGS!$A$3:$BR$40,HLOOKUP(A293,LANDINGS!$B$1:$CF$42,42,FALSE),FALSE)-IFERROR(VLOOKUP(A293,MMO_o10M_lease!$A$1:$F$38,5,FALSE),0),VLOOKUP(D293,LANDINGS!$A$3:$CF$40,HLOOKUP(A293,LANDINGS!$B$1:$CF$42,42,FALSE),FALSE)))),0)</f>
        <v>0</v>
      </c>
      <c r="L293" s="24">
        <f>SUMIFS(PASTE_FLEX_TRACKER!$D:$D,PASTE_FLEX_TRACKER!$F:$F,MAIN!$A293,PASTE_FLEX_TRACKER!$B:$B,MAIN!$D293)-SUMIFS(PASTE_FLEX_TRACKER!$D:$D,PASTE_FLEX_TRACKER!$C:$C,MAIN!$A293,PASTE_FLEX_TRACKER!$B:$B,MAIN!$D293)</f>
        <v>0</v>
      </c>
      <c r="M293" s="24">
        <f>IFERROR(-VLOOKUP(D293,SQ!$A$19:$CC$52,HLOOKUP(MAIN!A293,SQ!$B$18:$CC$56,39,FALSE),FALSE),"n/a")</f>
        <v>0</v>
      </c>
      <c r="N293" s="46" t="s">
        <v>563</v>
      </c>
      <c r="O293" s="46">
        <f>SUMIFS(MAN_ADJ!$L:$L,MAN_ADJ!$K:$K,MAIN!$D293,MAN_ADJ!$J:$J,MAIN!$S293)</f>
        <v>0</v>
      </c>
      <c r="P293" s="25">
        <f t="shared" si="76"/>
        <v>0</v>
      </c>
      <c r="Q293" s="28" t="str">
        <f t="shared" si="77"/>
        <v>n/a</v>
      </c>
      <c r="R293" s="38">
        <f t="shared" si="62"/>
        <v>0</v>
      </c>
      <c r="S293" s="17" t="s">
        <v>144</v>
      </c>
    </row>
    <row r="294" spans="1:19" x14ac:dyDescent="0.25">
      <c r="A294" s="17" t="s">
        <v>144</v>
      </c>
      <c r="B294" s="17" t="s">
        <v>93</v>
      </c>
      <c r="C294" s="17" t="s">
        <v>145</v>
      </c>
      <c r="D294" s="17" t="s">
        <v>113</v>
      </c>
      <c r="E294" s="24">
        <f>IF(U294="SC",SUMIFS(SC!F:F,SC!A:A,MAIN!D294,SC!B:B,MAIN!A294),SUMIFS(Allocations!$H:$H,Allocations!$A:$A,MAIN!$A294,Allocations!$B:$B,MAIN!$D294))</f>
        <v>0</v>
      </c>
      <c r="F294" s="24">
        <f>IF(U294="SC",SUMIFS(SC!J:J,SC!A:A,MAIN!D294,SC!B:B,MAIN!A294),SUMIFS(Allocations!M:M,Allocations!A:A,MAIN!A294,Allocations!B:B,MAIN!D294))</f>
        <v>0</v>
      </c>
      <c r="G294" s="24">
        <f t="shared" si="74"/>
        <v>0</v>
      </c>
      <c r="H294" s="24">
        <f>IFERROR(VLOOKUP(S294,Swaps_wk!$A$2:$AP$151,HLOOKUP(MAIN!D294,Swaps_wk!$B$2:$AP$151,150,FALSE),FALSE),0)</f>
        <v>0</v>
      </c>
      <c r="I294" s="24">
        <f>SUMIFS(PASTE_DQS_TRACKER!$D:$D,PASTE_DQS_TRACKER!$C:$C,MAIN!$A294,PASTE_DQS_TRACKER!$B:$B,MAIN!$D294)-SUMIFS(PASTE_DQS_TRACKER!$D:$D,PASTE_DQS_TRACKER!$C:$C,MAIN!A294,PASTE_DQS_TRACKER!$E:$E,MAIN!$D294)</f>
        <v>0</v>
      </c>
      <c r="J294" s="25">
        <f t="shared" si="75"/>
        <v>0</v>
      </c>
      <c r="K294" s="24">
        <f>IFERROR(IF(V294="Flex",0,IF(D294=$D$30,VLOOKUP(A294,MMO_o10M_lease!$A$1:$F$51,5,FALSE),IF(D294=$D$26,VLOOKUP(D294,LANDINGS!$A$3:$BR$40,HLOOKUP(A294,LANDINGS!$B$1:$CF$42,42,FALSE),FALSE)-IFERROR(VLOOKUP(A294,MMO_o10M_lease!$A$1:$F$38,5,FALSE),0),VLOOKUP(D294,LANDINGS!$A$3:$CF$40,HLOOKUP(A294,LANDINGS!$B$1:$CF$42,42,FALSE),FALSE)))),0)</f>
        <v>0</v>
      </c>
      <c r="L294" s="24">
        <f>SUMIFS(PASTE_FLEX_TRACKER!$D:$D,PASTE_FLEX_TRACKER!$F:$F,MAIN!$A294,PASTE_FLEX_TRACKER!$B:$B,MAIN!$D294)-SUMIFS(PASTE_FLEX_TRACKER!$D:$D,PASTE_FLEX_TRACKER!$C:$C,MAIN!$A294,PASTE_FLEX_TRACKER!$B:$B,MAIN!$D294)</f>
        <v>0</v>
      </c>
      <c r="M294" s="24">
        <f>IFERROR(-VLOOKUP(D294,SQ!$A$19:$CC$52,HLOOKUP(MAIN!A294,SQ!$B$18:$CC$56,39,FALSE),FALSE),"n/a")</f>
        <v>0</v>
      </c>
      <c r="N294" s="46" t="s">
        <v>563</v>
      </c>
      <c r="O294" s="46">
        <f>SUMIFS(MAN_ADJ!$L:$L,MAN_ADJ!$K:$K,MAIN!$D294,MAN_ADJ!$J:$J,MAIN!$S294)</f>
        <v>0</v>
      </c>
      <c r="P294" s="25">
        <f t="shared" si="76"/>
        <v>0</v>
      </c>
      <c r="Q294" s="28" t="str">
        <f t="shared" si="77"/>
        <v>n/a</v>
      </c>
      <c r="R294" s="38">
        <f t="shared" si="62"/>
        <v>0</v>
      </c>
      <c r="S294" s="17" t="s">
        <v>144</v>
      </c>
    </row>
    <row r="295" spans="1:19" x14ac:dyDescent="0.25">
      <c r="A295" s="17" t="s">
        <v>144</v>
      </c>
      <c r="B295" s="17" t="s">
        <v>93</v>
      </c>
      <c r="C295" s="17" t="s">
        <v>145</v>
      </c>
      <c r="D295" s="17" t="s">
        <v>114</v>
      </c>
      <c r="E295" s="24">
        <f>IF(U295="SC",SUMIFS(SC!F:F,SC!A:A,MAIN!D295,SC!B:B,MAIN!A295),SUMIFS(Allocations!$H:$H,Allocations!$A:$A,MAIN!$A295,Allocations!$B:$B,MAIN!$D295))</f>
        <v>52.601999999999997</v>
      </c>
      <c r="F295" s="24">
        <f>IF(U295="SC",SUMIFS(SC!J:J,SC!A:A,MAIN!D295,SC!B:B,MAIN!A295),SUMIFS(Allocations!M:M,Allocations!A:A,MAIN!A295,Allocations!B:B,MAIN!D295))</f>
        <v>3.6880000000000002</v>
      </c>
      <c r="G295" s="24">
        <f t="shared" si="74"/>
        <v>56.29</v>
      </c>
      <c r="H295" s="24">
        <f>IFERROR(VLOOKUP(S295,Swaps_wk!$A$2:$AP$151,HLOOKUP(MAIN!D295,Swaps_wk!$B$2:$AP$151,150,FALSE),FALSE),0)</f>
        <v>0</v>
      </c>
      <c r="I295" s="24">
        <f>SUMIFS(PASTE_DQS_TRACKER!$D:$D,PASTE_DQS_TRACKER!$C:$C,MAIN!$A295,PASTE_DQS_TRACKER!$B:$B,MAIN!$D295)-SUMIFS(PASTE_DQS_TRACKER!$D:$D,PASTE_DQS_TRACKER!$C:$C,MAIN!A295,PASTE_DQS_TRACKER!$E:$E,MAIN!$D295)</f>
        <v>60</v>
      </c>
      <c r="J295" s="25">
        <f t="shared" si="75"/>
        <v>116.28999999999999</v>
      </c>
      <c r="K295" s="24">
        <f>IFERROR(IF(V295="Flex",0,IF(D295=$D$30,VLOOKUP(A295,MMO_o10M_lease!$A$1:$F$51,5,FALSE),IF(D295=$D$26,VLOOKUP(D295,LANDINGS!$A$3:$BR$40,HLOOKUP(A295,LANDINGS!$B$1:$CF$42,42,FALSE),FALSE)-IFERROR(VLOOKUP(A295,MMO_o10M_lease!$A$1:$F$38,5,FALSE),0),VLOOKUP(D295,LANDINGS!$A$3:$CF$40,HLOOKUP(A295,LANDINGS!$B$1:$CF$42,42,FALSE),FALSE)))),0)</f>
        <v>92.033000000000001</v>
      </c>
      <c r="L295" s="24">
        <f>SUMIFS(PASTE_FLEX_TRACKER!$D:$D,PASTE_FLEX_TRACKER!$F:$F,MAIN!$A295,PASTE_FLEX_TRACKER!$B:$B,MAIN!$D295)-SUMIFS(PASTE_FLEX_TRACKER!$D:$D,PASTE_FLEX_TRACKER!$C:$C,MAIN!$A295,PASTE_FLEX_TRACKER!$B:$B,MAIN!$D295)</f>
        <v>0</v>
      </c>
      <c r="M295" s="24">
        <f>IFERROR(-VLOOKUP(D295,SQ!$A$19:$CC$52,HLOOKUP(MAIN!A295,SQ!$B$18:$CC$56,39,FALSE),FALSE),"n/a")</f>
        <v>0</v>
      </c>
      <c r="N295" s="46" t="s">
        <v>563</v>
      </c>
      <c r="O295" s="46">
        <f>SUMIFS(MAN_ADJ!$L:$L,MAN_ADJ!$K:$K,MAIN!$D295,MAN_ADJ!$J:$J,MAIN!$S295)</f>
        <v>0</v>
      </c>
      <c r="P295" s="25">
        <f t="shared" si="76"/>
        <v>92.033000000000001</v>
      </c>
      <c r="Q295" s="28">
        <f t="shared" si="77"/>
        <v>0.79140940751569355</v>
      </c>
      <c r="R295" s="38">
        <f t="shared" si="62"/>
        <v>24.256999999999991</v>
      </c>
      <c r="S295" s="17" t="s">
        <v>144</v>
      </c>
    </row>
    <row r="296" spans="1:19" x14ac:dyDescent="0.25">
      <c r="A296" s="17" t="s">
        <v>144</v>
      </c>
      <c r="B296" s="17" t="s">
        <v>93</v>
      </c>
      <c r="C296" s="17" t="s">
        <v>145</v>
      </c>
      <c r="D296" s="17" t="s">
        <v>115</v>
      </c>
      <c r="E296" s="24">
        <f>IF(U296="SC",SUMIFS(SC!F:F,SC!A:A,MAIN!D296,SC!B:B,MAIN!A296),SUMIFS(Allocations!$H:$H,Allocations!$A:$A,MAIN!$A296,Allocations!$B:$B,MAIN!$D296))</f>
        <v>0</v>
      </c>
      <c r="F296" s="24">
        <f>IF(U296="SC",SUMIFS(SC!J:J,SC!A:A,MAIN!D296,SC!B:B,MAIN!A296),SUMIFS(Allocations!M:M,Allocations!A:A,MAIN!A296,Allocations!B:B,MAIN!D296))</f>
        <v>0</v>
      </c>
      <c r="G296" s="24">
        <f t="shared" si="74"/>
        <v>0</v>
      </c>
      <c r="H296" s="24">
        <f>IFERROR(VLOOKUP(S296,Swaps_wk!$A$2:$AP$151,HLOOKUP(MAIN!D296,Swaps_wk!$B$2:$AP$151,150,FALSE),FALSE),0)</f>
        <v>0</v>
      </c>
      <c r="I296" s="24">
        <f>SUMIFS(PASTE_DQS_TRACKER!$D:$D,PASTE_DQS_TRACKER!$C:$C,MAIN!$A296,PASTE_DQS_TRACKER!$B:$B,MAIN!$D296)-SUMIFS(PASTE_DQS_TRACKER!$D:$D,PASTE_DQS_TRACKER!$C:$C,MAIN!A296,PASTE_DQS_TRACKER!$E:$E,MAIN!$D296)</f>
        <v>0</v>
      </c>
      <c r="J296" s="25">
        <f t="shared" si="75"/>
        <v>0</v>
      </c>
      <c r="K296" s="24">
        <f>IFERROR(IF(V296="Flex",0,IF(D296=$D$30,VLOOKUP(A296,MMO_o10M_lease!$A$1:$F$51,5,FALSE),IF(D296=$D$26,VLOOKUP(D296,LANDINGS!$A$3:$BR$40,HLOOKUP(A296,LANDINGS!$B$1:$CF$42,42,FALSE),FALSE)-IFERROR(VLOOKUP(A296,MMO_o10M_lease!$A$1:$F$38,5,FALSE),0),VLOOKUP(D296,LANDINGS!$A$3:$CF$40,HLOOKUP(A296,LANDINGS!$B$1:$CF$42,42,FALSE),FALSE)))),0)</f>
        <v>0</v>
      </c>
      <c r="L296" s="24">
        <f>SUMIFS(PASTE_FLEX_TRACKER!$D:$D,PASTE_FLEX_TRACKER!$F:$F,MAIN!$A296,PASTE_FLEX_TRACKER!$B:$B,MAIN!$D296)-SUMIFS(PASTE_FLEX_TRACKER!$D:$D,PASTE_FLEX_TRACKER!$C:$C,MAIN!$A296,PASTE_FLEX_TRACKER!$B:$B,MAIN!$D296)</f>
        <v>0</v>
      </c>
      <c r="M296" s="24">
        <f>IFERROR(-VLOOKUP(D296,SQ!$A$19:$CC$52,HLOOKUP(MAIN!A296,SQ!$B$18:$CC$56,39,FALSE),FALSE),"n/a")</f>
        <v>0</v>
      </c>
      <c r="N296" s="46" t="s">
        <v>563</v>
      </c>
      <c r="O296" s="46">
        <f>SUMIFS(MAN_ADJ!$L:$L,MAN_ADJ!$K:$K,MAIN!$D296,MAN_ADJ!$J:$J,MAIN!$S296)</f>
        <v>0</v>
      </c>
      <c r="P296" s="25">
        <f t="shared" si="76"/>
        <v>0</v>
      </c>
      <c r="Q296" s="28" t="str">
        <f t="shared" si="77"/>
        <v>n/a</v>
      </c>
      <c r="R296" s="38">
        <f t="shared" ref="R296:R366" si="78">J296-P296</f>
        <v>0</v>
      </c>
      <c r="S296" s="17" t="s">
        <v>144</v>
      </c>
    </row>
    <row r="297" spans="1:19" x14ac:dyDescent="0.25">
      <c r="A297" s="17" t="s">
        <v>144</v>
      </c>
      <c r="B297" s="17" t="s">
        <v>93</v>
      </c>
      <c r="C297" s="17" t="s">
        <v>145</v>
      </c>
      <c r="D297" s="17" t="s">
        <v>116</v>
      </c>
      <c r="E297" s="24">
        <f>IF(U297="SC",SUMIFS(SC!F:F,SC!A:A,MAIN!D297,SC!B:B,MAIN!A297),SUMIFS(Allocations!$H:$H,Allocations!$A:$A,MAIN!$A297,Allocations!$B:$B,MAIN!$D297))</f>
        <v>0</v>
      </c>
      <c r="F297" s="24">
        <f>IF(U297="SC",SUMIFS(SC!J:J,SC!A:A,MAIN!D297,SC!B:B,MAIN!A297),SUMIFS(Allocations!M:M,Allocations!A:A,MAIN!A297,Allocations!B:B,MAIN!D297))</f>
        <v>0</v>
      </c>
      <c r="G297" s="24">
        <f t="shared" si="74"/>
        <v>0</v>
      </c>
      <c r="H297" s="24">
        <f>IFERROR(VLOOKUP(S297,Swaps_wk!$A$2:$AP$151,HLOOKUP(MAIN!D297,Swaps_wk!$B$2:$AP$151,150,FALSE),FALSE),0)</f>
        <v>0</v>
      </c>
      <c r="I297" s="24">
        <f>SUMIFS(PASTE_DQS_TRACKER!$D:$D,PASTE_DQS_TRACKER!$C:$C,MAIN!$A297,PASTE_DQS_TRACKER!$B:$B,MAIN!$D297)-SUMIFS(PASTE_DQS_TRACKER!$D:$D,PASTE_DQS_TRACKER!$C:$C,MAIN!A297,PASTE_DQS_TRACKER!$E:$E,MAIN!$D297)</f>
        <v>0</v>
      </c>
      <c r="J297" s="25">
        <f t="shared" si="75"/>
        <v>0</v>
      </c>
      <c r="K297" s="24">
        <f>IFERROR(IF(V297="Flex",0,IF(D297=$D$30,VLOOKUP(A297,MMO_o10M_lease!$A$1:$F$51,5,FALSE),IF(D297=$D$26,VLOOKUP(D297,LANDINGS!$A$3:$BR$40,HLOOKUP(A297,LANDINGS!$B$1:$CF$42,42,FALSE),FALSE)-IFERROR(VLOOKUP(A297,MMO_o10M_lease!$A$1:$F$38,5,FALSE),0),VLOOKUP(D297,LANDINGS!$A$3:$CF$40,HLOOKUP(A297,LANDINGS!$B$1:$CF$42,42,FALSE),FALSE)))),0)</f>
        <v>0</v>
      </c>
      <c r="L297" s="24">
        <f>SUMIFS(PASTE_FLEX_TRACKER!$D:$D,PASTE_FLEX_TRACKER!$F:$F,MAIN!$A297,PASTE_FLEX_TRACKER!$B:$B,MAIN!$D297)-SUMIFS(PASTE_FLEX_TRACKER!$D:$D,PASTE_FLEX_TRACKER!$C:$C,MAIN!$A297,PASTE_FLEX_TRACKER!$B:$B,MAIN!$D297)</f>
        <v>0</v>
      </c>
      <c r="M297" s="24">
        <f>IFERROR(-VLOOKUP(D297,SQ!$A$19:$CC$52,HLOOKUP(MAIN!A297,SQ!$B$18:$CC$56,39,FALSE),FALSE),"n/a")</f>
        <v>0</v>
      </c>
      <c r="N297" s="46" t="s">
        <v>563</v>
      </c>
      <c r="O297" s="46">
        <f>SUMIFS(MAN_ADJ!$L:$L,MAN_ADJ!$K:$K,MAIN!$D297,MAN_ADJ!$J:$J,MAIN!$S297)</f>
        <v>0</v>
      </c>
      <c r="P297" s="25">
        <f t="shared" si="76"/>
        <v>0</v>
      </c>
      <c r="Q297" s="28" t="str">
        <f t="shared" si="77"/>
        <v>n/a</v>
      </c>
      <c r="R297" s="38">
        <f t="shared" si="78"/>
        <v>0</v>
      </c>
      <c r="S297" s="17" t="s">
        <v>144</v>
      </c>
    </row>
    <row r="298" spans="1:19" x14ac:dyDescent="0.25">
      <c r="A298" s="17" t="s">
        <v>144</v>
      </c>
      <c r="B298" s="17" t="s">
        <v>93</v>
      </c>
      <c r="C298" s="17" t="s">
        <v>145</v>
      </c>
      <c r="D298" s="17" t="s">
        <v>117</v>
      </c>
      <c r="E298" s="24">
        <f>IF(U298="SC",SUMIFS(SC!F:F,SC!A:A,MAIN!D298,SC!B:B,MAIN!A298),SUMIFS(Allocations!$H:$H,Allocations!$A:$A,MAIN!$A298,Allocations!$B:$B,MAIN!$D298))</f>
        <v>0</v>
      </c>
      <c r="F298" s="24">
        <f>IF(U298="SC",SUMIFS(SC!J:J,SC!A:A,MAIN!D298,SC!B:B,MAIN!A298),SUMIFS(Allocations!M:M,Allocations!A:A,MAIN!A298,Allocations!B:B,MAIN!D298))</f>
        <v>0</v>
      </c>
      <c r="G298" s="24">
        <f t="shared" si="74"/>
        <v>0</v>
      </c>
      <c r="H298" s="24">
        <f>IFERROR(VLOOKUP(S298,Swaps_wk!$A$2:$AP$151,HLOOKUP(MAIN!D298,Swaps_wk!$B$2:$AP$151,150,FALSE),FALSE),0)</f>
        <v>0</v>
      </c>
      <c r="I298" s="24">
        <f>SUMIFS(PASTE_DQS_TRACKER!$D:$D,PASTE_DQS_TRACKER!$C:$C,MAIN!$A298,PASTE_DQS_TRACKER!$B:$B,MAIN!$D298)-SUMIFS(PASTE_DQS_TRACKER!$D:$D,PASTE_DQS_TRACKER!$C:$C,MAIN!A298,PASTE_DQS_TRACKER!$E:$E,MAIN!$D298)</f>
        <v>0</v>
      </c>
      <c r="J298" s="25">
        <f t="shared" si="75"/>
        <v>0</v>
      </c>
      <c r="K298" s="24">
        <f>IFERROR(IF(V298="Flex",0,IF(D298=$D$30,VLOOKUP(A298,MMO_o10M_lease!$A$1:$F$51,5,FALSE),IF(D298=$D$26,VLOOKUP(D298,LANDINGS!$A$3:$BR$40,HLOOKUP(A298,LANDINGS!$B$1:$CF$42,42,FALSE),FALSE)-IFERROR(VLOOKUP(A298,MMO_o10M_lease!$A$1:$F$38,5,FALSE),0),VLOOKUP(D298,LANDINGS!$A$3:$CF$40,HLOOKUP(A298,LANDINGS!$B$1:$CF$42,42,FALSE),FALSE)))),0)</f>
        <v>0</v>
      </c>
      <c r="L298" s="24">
        <f>SUMIFS(PASTE_FLEX_TRACKER!$D:$D,PASTE_FLEX_TRACKER!$F:$F,MAIN!$A298,PASTE_FLEX_TRACKER!$B:$B,MAIN!$D298)-SUMIFS(PASTE_FLEX_TRACKER!$D:$D,PASTE_FLEX_TRACKER!$C:$C,MAIN!$A298,PASTE_FLEX_TRACKER!$B:$B,MAIN!$D298)</f>
        <v>0</v>
      </c>
      <c r="M298" s="24">
        <f>IFERROR(-VLOOKUP(D298,SQ!$A$19:$CC$52,HLOOKUP(MAIN!A298,SQ!$B$18:$CC$56,39,FALSE),FALSE),"n/a")</f>
        <v>0</v>
      </c>
      <c r="N298" s="46" t="s">
        <v>563</v>
      </c>
      <c r="O298" s="46">
        <f>SUMIFS(MAN_ADJ!$L:$L,MAN_ADJ!$K:$K,MAIN!$D298,MAN_ADJ!$J:$J,MAIN!$S298)</f>
        <v>0</v>
      </c>
      <c r="P298" s="25">
        <f t="shared" si="76"/>
        <v>0</v>
      </c>
      <c r="Q298" s="28" t="str">
        <f t="shared" si="77"/>
        <v>n/a</v>
      </c>
      <c r="R298" s="38">
        <f t="shared" si="78"/>
        <v>0</v>
      </c>
      <c r="S298" s="17" t="s">
        <v>144</v>
      </c>
    </row>
    <row r="299" spans="1:19" x14ac:dyDescent="0.25">
      <c r="A299" s="17" t="s">
        <v>144</v>
      </c>
      <c r="B299" s="17" t="s">
        <v>93</v>
      </c>
      <c r="C299" s="17" t="s">
        <v>145</v>
      </c>
      <c r="D299" s="17" t="s">
        <v>118</v>
      </c>
      <c r="E299" s="24">
        <f>IF(U299="SC",SUMIFS(SC!F:F,SC!A:A,MAIN!D299,SC!B:B,MAIN!A299),SUMIFS(Allocations!$H:$H,Allocations!$A:$A,MAIN!$A299,Allocations!$B:$B,MAIN!$D299))</f>
        <v>2.0179999999999998</v>
      </c>
      <c r="F299" s="24">
        <f>IF(U299="SC",SUMIFS(SC!J:J,SC!A:A,MAIN!D299,SC!B:B,MAIN!A299),SUMIFS(Allocations!M:M,Allocations!A:A,MAIN!A299,Allocations!B:B,MAIN!D299))</f>
        <v>0</v>
      </c>
      <c r="G299" s="24">
        <f t="shared" si="74"/>
        <v>2.0179999999999998</v>
      </c>
      <c r="H299" s="24">
        <f>IFERROR(VLOOKUP(S299,Swaps_wk!$A$2:$AP$151,HLOOKUP(MAIN!D299,Swaps_wk!$B$2:$AP$151,150,FALSE),FALSE),0)</f>
        <v>0</v>
      </c>
      <c r="I299" s="24">
        <f>SUMIFS(PASTE_DQS_TRACKER!$D:$D,PASTE_DQS_TRACKER!$C:$C,MAIN!$A299,PASTE_DQS_TRACKER!$B:$B,MAIN!$D299)-SUMIFS(PASTE_DQS_TRACKER!$D:$D,PASTE_DQS_TRACKER!$C:$C,MAIN!A299,PASTE_DQS_TRACKER!$E:$E,MAIN!$D299)</f>
        <v>0</v>
      </c>
      <c r="J299" s="25">
        <f t="shared" si="75"/>
        <v>2.0179999999999998</v>
      </c>
      <c r="K299" s="24">
        <f>IFERROR(IF(V299="Flex",0,IF(D299=$D$30,VLOOKUP(A299,MMO_o10M_lease!$A$1:$F$51,5,FALSE),IF(D299=$D$26,VLOOKUP(D299,LANDINGS!$A$3:$BR$40,HLOOKUP(A299,LANDINGS!$B$1:$CF$42,42,FALSE),FALSE)-IFERROR(VLOOKUP(A299,MMO_o10M_lease!$A$1:$F$38,5,FALSE),0),VLOOKUP(D299,LANDINGS!$A$3:$CF$40,HLOOKUP(A299,LANDINGS!$B$1:$CF$42,42,FALSE),FALSE)))),0)</f>
        <v>0</v>
      </c>
      <c r="L299" s="24">
        <f>SUMIFS(PASTE_FLEX_TRACKER!$D:$D,PASTE_FLEX_TRACKER!$F:$F,MAIN!$A299,PASTE_FLEX_TRACKER!$B:$B,MAIN!$D299)-SUMIFS(PASTE_FLEX_TRACKER!$D:$D,PASTE_FLEX_TRACKER!$C:$C,MAIN!$A299,PASTE_FLEX_TRACKER!$B:$B,MAIN!$D299)</f>
        <v>0</v>
      </c>
      <c r="M299" s="24">
        <f>IFERROR(-VLOOKUP(D299,SQ!$A$19:$CC$52,HLOOKUP(MAIN!A299,SQ!$B$18:$CC$56,39,FALSE),FALSE),"n/a")</f>
        <v>0</v>
      </c>
      <c r="N299" s="46" t="s">
        <v>563</v>
      </c>
      <c r="O299" s="46">
        <f>SUMIFS(MAN_ADJ!$L:$L,MAN_ADJ!$K:$K,MAIN!$D299,MAN_ADJ!$J:$J,MAIN!$S299)</f>
        <v>0</v>
      </c>
      <c r="P299" s="25">
        <f t="shared" si="76"/>
        <v>0</v>
      </c>
      <c r="Q299" s="28">
        <f t="shared" si="77"/>
        <v>0</v>
      </c>
      <c r="R299" s="38">
        <f t="shared" si="78"/>
        <v>2.0179999999999998</v>
      </c>
      <c r="S299" s="17" t="s">
        <v>144</v>
      </c>
    </row>
    <row r="300" spans="1:19" x14ac:dyDescent="0.25">
      <c r="A300" s="17" t="s">
        <v>144</v>
      </c>
      <c r="B300" s="17" t="s">
        <v>93</v>
      </c>
      <c r="C300" s="17" t="s">
        <v>145</v>
      </c>
      <c r="D300" s="17" t="s">
        <v>119</v>
      </c>
      <c r="E300" s="24">
        <f>IF(U300="SC",SUMIFS(SC!F:F,SC!A:A,MAIN!D300,SC!B:B,MAIN!A300),SUMIFS(Allocations!$H:$H,Allocations!$A:$A,MAIN!$A300,Allocations!$B:$B,MAIN!$D300))</f>
        <v>0</v>
      </c>
      <c r="F300" s="24">
        <f>IF(U300="SC",SUMIFS(SC!J:J,SC!A:A,MAIN!D300,SC!B:B,MAIN!A300),SUMIFS(Allocations!M:M,Allocations!A:A,MAIN!A300,Allocations!B:B,MAIN!D300))</f>
        <v>0</v>
      </c>
      <c r="G300" s="24">
        <f t="shared" si="74"/>
        <v>0</v>
      </c>
      <c r="H300" s="24">
        <f>IFERROR(VLOOKUP(S300,Swaps_wk!$A$2:$AP$151,HLOOKUP(MAIN!D300,Swaps_wk!$B$2:$AP$151,150,FALSE),FALSE),0)</f>
        <v>0</v>
      </c>
      <c r="I300" s="24">
        <f>SUMIFS(PASTE_DQS_TRACKER!$D:$D,PASTE_DQS_TRACKER!$C:$C,MAIN!$A300,PASTE_DQS_TRACKER!$B:$B,MAIN!$D300)-SUMIFS(PASTE_DQS_TRACKER!$D:$D,PASTE_DQS_TRACKER!$C:$C,MAIN!A300,PASTE_DQS_TRACKER!$E:$E,MAIN!$D300)</f>
        <v>0</v>
      </c>
      <c r="J300" s="25">
        <f t="shared" si="75"/>
        <v>0</v>
      </c>
      <c r="K300" s="24">
        <f>IFERROR(IF(V300="Flex",0,IF(D300=$D$30,VLOOKUP(A300,MMO_o10M_lease!$A$1:$F$51,5,FALSE),IF(D300=$D$26,VLOOKUP(D300,LANDINGS!$A$3:$BR$40,HLOOKUP(A300,LANDINGS!$B$1:$CF$42,42,FALSE),FALSE)-IFERROR(VLOOKUP(A300,MMO_o10M_lease!$A$1:$F$38,5,FALSE),0),VLOOKUP(D300,LANDINGS!$A$3:$CF$40,HLOOKUP(A300,LANDINGS!$B$1:$CF$42,42,FALSE),FALSE)))),0)</f>
        <v>0</v>
      </c>
      <c r="L300" s="24">
        <f>SUMIFS(PASTE_FLEX_TRACKER!$D:$D,PASTE_FLEX_TRACKER!$F:$F,MAIN!$A300,PASTE_FLEX_TRACKER!$B:$B,MAIN!$D300)-SUMIFS(PASTE_FLEX_TRACKER!$D:$D,PASTE_FLEX_TRACKER!$C:$C,MAIN!$A300,PASTE_FLEX_TRACKER!$B:$B,MAIN!$D300)</f>
        <v>0</v>
      </c>
      <c r="M300" s="24">
        <f>IFERROR(-VLOOKUP(D300,SQ!$A$19:$CC$52,HLOOKUP(MAIN!A300,SQ!$B$18:$CC$56,39,FALSE),FALSE),"n/a")</f>
        <v>0</v>
      </c>
      <c r="N300" s="46" t="s">
        <v>563</v>
      </c>
      <c r="O300" s="46">
        <f>SUMIFS(MAN_ADJ!$L:$L,MAN_ADJ!$K:$K,MAIN!$D300,MAN_ADJ!$J:$J,MAIN!$S300)</f>
        <v>0</v>
      </c>
      <c r="P300" s="25">
        <f t="shared" si="76"/>
        <v>0</v>
      </c>
      <c r="Q300" s="28" t="str">
        <f t="shared" si="77"/>
        <v>n/a</v>
      </c>
      <c r="R300" s="38">
        <f t="shared" si="78"/>
        <v>0</v>
      </c>
      <c r="S300" s="17" t="s">
        <v>144</v>
      </c>
    </row>
    <row r="301" spans="1:19" x14ac:dyDescent="0.25">
      <c r="A301" s="17" t="s">
        <v>144</v>
      </c>
      <c r="B301" s="17" t="s">
        <v>93</v>
      </c>
      <c r="C301" s="17" t="s">
        <v>145</v>
      </c>
      <c r="D301" s="17" t="s">
        <v>120</v>
      </c>
      <c r="E301" s="24">
        <f>IF(U301="SC",SUMIFS(SC!F:F,SC!A:A,MAIN!D301,SC!B:B,MAIN!A301),SUMIFS(Allocations!$H:$H,Allocations!$A:$A,MAIN!$A301,Allocations!$B:$B,MAIN!$D301))</f>
        <v>0</v>
      </c>
      <c r="F301" s="24">
        <f>IF(U301="SC",SUMIFS(SC!J:J,SC!A:A,MAIN!D301,SC!B:B,MAIN!A301),SUMIFS(Allocations!M:M,Allocations!A:A,MAIN!A301,Allocations!B:B,MAIN!D301))</f>
        <v>0</v>
      </c>
      <c r="G301" s="24">
        <f t="shared" si="74"/>
        <v>0</v>
      </c>
      <c r="H301" s="24">
        <f>IFERROR(VLOOKUP(S301,Swaps_wk!$A$2:$AP$151,HLOOKUP(MAIN!D301,Swaps_wk!$B$2:$AP$151,150,FALSE),FALSE),0)</f>
        <v>0</v>
      </c>
      <c r="I301" s="24">
        <f>SUMIFS(PASTE_DQS_TRACKER!$D:$D,PASTE_DQS_TRACKER!$C:$C,MAIN!$A301,PASTE_DQS_TRACKER!$B:$B,MAIN!$D301)-SUMIFS(PASTE_DQS_TRACKER!$D:$D,PASTE_DQS_TRACKER!$C:$C,MAIN!A301,PASTE_DQS_TRACKER!$E:$E,MAIN!$D301)</f>
        <v>0</v>
      </c>
      <c r="J301" s="25">
        <f t="shared" si="75"/>
        <v>0</v>
      </c>
      <c r="K301" s="24">
        <f>IFERROR(IF(V301="Flex",0,IF(D301=$D$30,VLOOKUP(A301,MMO_o10M_lease!$A$1:$F$51,5,FALSE),IF(D301=$D$26,VLOOKUP(D301,LANDINGS!$A$3:$BR$40,HLOOKUP(A301,LANDINGS!$B$1:$CF$42,42,FALSE),FALSE)-IFERROR(VLOOKUP(A301,MMO_o10M_lease!$A$1:$F$38,5,FALSE),0),VLOOKUP(D301,LANDINGS!$A$3:$CF$40,HLOOKUP(A301,LANDINGS!$B$1:$CF$42,42,FALSE),FALSE)))),0)</f>
        <v>0</v>
      </c>
      <c r="L301" s="24">
        <f>SUMIFS(PASTE_FLEX_TRACKER!$D:$D,PASTE_FLEX_TRACKER!$F:$F,MAIN!$A301,PASTE_FLEX_TRACKER!$B:$B,MAIN!$D301)-SUMIFS(PASTE_FLEX_TRACKER!$D:$D,PASTE_FLEX_TRACKER!$C:$C,MAIN!$A301,PASTE_FLEX_TRACKER!$B:$B,MAIN!$D301)</f>
        <v>0</v>
      </c>
      <c r="M301" s="24">
        <f>IFERROR(-VLOOKUP(D301,SQ!$A$19:$CC$52,HLOOKUP(MAIN!A301,SQ!$B$18:$CC$56,39,FALSE),FALSE),"n/a")</f>
        <v>0</v>
      </c>
      <c r="N301" s="46" t="s">
        <v>563</v>
      </c>
      <c r="O301" s="46">
        <f>SUMIFS(MAN_ADJ!$L:$L,MAN_ADJ!$K:$K,MAIN!$D301,MAN_ADJ!$J:$J,MAIN!$S301)</f>
        <v>0</v>
      </c>
      <c r="P301" s="25">
        <f t="shared" si="76"/>
        <v>0</v>
      </c>
      <c r="Q301" s="28" t="str">
        <f t="shared" si="77"/>
        <v>n/a</v>
      </c>
      <c r="R301" s="38">
        <f t="shared" si="78"/>
        <v>0</v>
      </c>
      <c r="S301" s="17" t="s">
        <v>144</v>
      </c>
    </row>
    <row r="302" spans="1:19" x14ac:dyDescent="0.25">
      <c r="A302" s="17" t="s">
        <v>144</v>
      </c>
      <c r="B302" s="17" t="s">
        <v>93</v>
      </c>
      <c r="C302" s="17" t="s">
        <v>145</v>
      </c>
      <c r="D302" s="17" t="s">
        <v>121</v>
      </c>
      <c r="E302" s="24">
        <f>IF(U302="SC",SUMIFS(SC!F:F,SC!A:A,MAIN!D302,SC!B:B,MAIN!A302),SUMIFS(Allocations!$H:$H,Allocations!$A:$A,MAIN!$A302,Allocations!$B:$B,MAIN!$D302))</f>
        <v>0</v>
      </c>
      <c r="F302" s="24">
        <f>IF(U302="SC",SUMIFS(SC!J:J,SC!A:A,MAIN!D302,SC!B:B,MAIN!A302),SUMIFS(Allocations!M:M,Allocations!A:A,MAIN!A302,Allocations!B:B,MAIN!D302))</f>
        <v>0</v>
      </c>
      <c r="G302" s="24">
        <f t="shared" si="74"/>
        <v>0</v>
      </c>
      <c r="H302" s="24">
        <f>IFERROR(VLOOKUP(S302,Swaps_wk!$A$2:$AP$151,HLOOKUP(MAIN!D302,Swaps_wk!$B$2:$AP$151,150,FALSE),FALSE),0)</f>
        <v>0</v>
      </c>
      <c r="I302" s="24">
        <f>SUMIFS(PASTE_DQS_TRACKER!$D:$D,PASTE_DQS_TRACKER!$C:$C,MAIN!$A302,PASTE_DQS_TRACKER!$B:$B,MAIN!$D302)-SUMIFS(PASTE_DQS_TRACKER!$D:$D,PASTE_DQS_TRACKER!$C:$C,MAIN!A302,PASTE_DQS_TRACKER!$E:$E,MAIN!$D302)</f>
        <v>0</v>
      </c>
      <c r="J302" s="25">
        <f t="shared" si="75"/>
        <v>0</v>
      </c>
      <c r="K302" s="24">
        <f>IFERROR(IF(V302="Flex",0,IF(D302=$D$30,VLOOKUP(A302,MMO_o10M_lease!$A$1:$F$51,5,FALSE),IF(D302=$D$26,VLOOKUP(D302,LANDINGS!$A$3:$BR$40,HLOOKUP(A302,LANDINGS!$B$1:$CF$42,42,FALSE),FALSE)-IFERROR(VLOOKUP(A302,MMO_o10M_lease!$A$1:$F$38,5,FALSE),0),VLOOKUP(D302,LANDINGS!$A$3:$CF$40,HLOOKUP(A302,LANDINGS!$B$1:$CF$42,42,FALSE),FALSE)))),0)</f>
        <v>0</v>
      </c>
      <c r="L302" s="24">
        <f>SUMIFS(PASTE_FLEX_TRACKER!$D:$D,PASTE_FLEX_TRACKER!$F:$F,MAIN!$A302,PASTE_FLEX_TRACKER!$B:$B,MAIN!$D302)-SUMIFS(PASTE_FLEX_TRACKER!$D:$D,PASTE_FLEX_TRACKER!$C:$C,MAIN!$A302,PASTE_FLEX_TRACKER!$B:$B,MAIN!$D302)</f>
        <v>0</v>
      </c>
      <c r="M302" s="24">
        <f>IFERROR(-VLOOKUP(D302,SQ!$A$19:$CC$52,HLOOKUP(MAIN!A302,SQ!$B$18:$CC$56,39,FALSE),FALSE),"n/a")</f>
        <v>0</v>
      </c>
      <c r="N302" s="46" t="s">
        <v>563</v>
      </c>
      <c r="O302" s="46">
        <f>SUMIFS(MAN_ADJ!$L:$L,MAN_ADJ!$K:$K,MAIN!$D302,MAN_ADJ!$J:$J,MAIN!$S302)</f>
        <v>0</v>
      </c>
      <c r="P302" s="25">
        <f t="shared" si="76"/>
        <v>0</v>
      </c>
      <c r="Q302" s="28" t="str">
        <f t="shared" si="77"/>
        <v>n/a</v>
      </c>
      <c r="R302" s="38">
        <f t="shared" si="78"/>
        <v>0</v>
      </c>
      <c r="S302" s="17" t="s">
        <v>144</v>
      </c>
    </row>
    <row r="303" spans="1:19" x14ac:dyDescent="0.25">
      <c r="A303" s="17" t="s">
        <v>144</v>
      </c>
      <c r="B303" s="17" t="s">
        <v>93</v>
      </c>
      <c r="C303" s="17" t="s">
        <v>145</v>
      </c>
      <c r="D303" s="17" t="s">
        <v>122</v>
      </c>
      <c r="E303" s="24">
        <f>IF(U303="SC",SUMIFS(SC!F:F,SC!A:A,MAIN!D303,SC!B:B,MAIN!A303),SUMIFS(Allocations!$H:$H,Allocations!$A:$A,MAIN!$A303,Allocations!$B:$B,MAIN!$D303))</f>
        <v>0</v>
      </c>
      <c r="F303" s="24">
        <f>IF(U303="SC",SUMIFS(SC!J:J,SC!A:A,MAIN!D303,SC!B:B,MAIN!A303),SUMIFS(Allocations!M:M,Allocations!A:A,MAIN!A303,Allocations!B:B,MAIN!D303))</f>
        <v>0</v>
      </c>
      <c r="G303" s="24">
        <f t="shared" si="74"/>
        <v>0</v>
      </c>
      <c r="H303" s="24">
        <f>IFERROR(VLOOKUP(S303,Swaps_wk!$A$2:$AP$151,HLOOKUP(MAIN!D303,Swaps_wk!$B$2:$AP$151,150,FALSE),FALSE),0)</f>
        <v>0</v>
      </c>
      <c r="I303" s="24">
        <f>SUMIFS(PASTE_DQS_TRACKER!$D:$D,PASTE_DQS_TRACKER!$C:$C,MAIN!$A303,PASTE_DQS_TRACKER!$B:$B,MAIN!$D303)-SUMIFS(PASTE_DQS_TRACKER!$D:$D,PASTE_DQS_TRACKER!$C:$C,MAIN!A303,PASTE_DQS_TRACKER!$E:$E,MAIN!$D303)</f>
        <v>0</v>
      </c>
      <c r="J303" s="25">
        <f t="shared" si="75"/>
        <v>0</v>
      </c>
      <c r="K303" s="24">
        <f>IFERROR(IF(V303="Flex",0,IF(D303=$D$30,VLOOKUP(A303,MMO_o10M_lease!$A$1:$F$51,5,FALSE),IF(D303=$D$26,VLOOKUP(D303,LANDINGS!$A$3:$BR$40,HLOOKUP(A303,LANDINGS!$B$1:$CF$42,42,FALSE),FALSE)-IFERROR(VLOOKUP(A303,MMO_o10M_lease!$A$1:$F$38,5,FALSE),0),VLOOKUP(D303,LANDINGS!$A$3:$CF$40,HLOOKUP(A303,LANDINGS!$B$1:$CF$42,42,FALSE),FALSE)))),0)</f>
        <v>0</v>
      </c>
      <c r="L303" s="24">
        <f>SUMIFS(PASTE_FLEX_TRACKER!$D:$D,PASTE_FLEX_TRACKER!$F:$F,MAIN!$A303,PASTE_FLEX_TRACKER!$B:$B,MAIN!$D303)-SUMIFS(PASTE_FLEX_TRACKER!$D:$D,PASTE_FLEX_TRACKER!$C:$C,MAIN!$A303,PASTE_FLEX_TRACKER!$B:$B,MAIN!$D303)</f>
        <v>0</v>
      </c>
      <c r="M303" s="24">
        <f>IFERROR(-VLOOKUP(D303,SQ!$A$19:$CC$52,HLOOKUP(MAIN!A303,SQ!$B$18:$CC$56,39,FALSE),FALSE),"n/a")</f>
        <v>0</v>
      </c>
      <c r="N303" s="46" t="s">
        <v>563</v>
      </c>
      <c r="O303" s="46">
        <f>SUMIFS(MAN_ADJ!$L:$L,MAN_ADJ!$K:$K,MAIN!$D303,MAN_ADJ!$J:$J,MAIN!$S303)</f>
        <v>0</v>
      </c>
      <c r="P303" s="25">
        <f t="shared" si="76"/>
        <v>0</v>
      </c>
      <c r="Q303" s="28" t="str">
        <f t="shared" si="77"/>
        <v>n/a</v>
      </c>
      <c r="R303" s="38">
        <f t="shared" si="78"/>
        <v>0</v>
      </c>
      <c r="S303" s="17" t="s">
        <v>144</v>
      </c>
    </row>
    <row r="304" spans="1:19" x14ac:dyDescent="0.25">
      <c r="A304" s="17" t="s">
        <v>144</v>
      </c>
      <c r="B304" s="17" t="s">
        <v>93</v>
      </c>
      <c r="C304" s="17" t="s">
        <v>145</v>
      </c>
      <c r="D304" s="17" t="s">
        <v>123</v>
      </c>
      <c r="E304" s="24">
        <f>IF(U304="SC",SUMIFS(SC!F:F,SC!A:A,MAIN!D304,SC!B:B,MAIN!A304),SUMIFS(Allocations!$H:$H,Allocations!$A:$A,MAIN!$A304,Allocations!$B:$B,MAIN!$D304))</f>
        <v>4.2999999999999997E-2</v>
      </c>
      <c r="F304" s="24">
        <f>IF(U304="SC",SUMIFS(SC!J:J,SC!A:A,MAIN!D304,SC!B:B,MAIN!A304),SUMIFS(Allocations!M:M,Allocations!A:A,MAIN!A304,Allocations!B:B,MAIN!D304))</f>
        <v>0</v>
      </c>
      <c r="G304" s="24">
        <f t="shared" si="74"/>
        <v>4.2999999999999997E-2</v>
      </c>
      <c r="H304" s="24">
        <f>IFERROR(VLOOKUP(S304,Swaps_wk!$A$2:$AP$151,HLOOKUP(MAIN!D304,Swaps_wk!$B$2:$AP$151,150,FALSE),FALSE),0)</f>
        <v>0</v>
      </c>
      <c r="I304" s="24">
        <f>SUMIFS(PASTE_DQS_TRACKER!$D:$D,PASTE_DQS_TRACKER!$C:$C,MAIN!$A304,PASTE_DQS_TRACKER!$B:$B,MAIN!$D304)-SUMIFS(PASTE_DQS_TRACKER!$D:$D,PASTE_DQS_TRACKER!$C:$C,MAIN!A304,PASTE_DQS_TRACKER!$E:$E,MAIN!$D304)</f>
        <v>0</v>
      </c>
      <c r="J304" s="25">
        <f t="shared" si="75"/>
        <v>4.2999999999999997E-2</v>
      </c>
      <c r="K304" s="24">
        <f>IFERROR(IF(V304="Flex",0,IF(D304=$D$30,VLOOKUP(A304,MMO_o10M_lease!$A$1:$F$51,5,FALSE),IF(D304=$D$26,VLOOKUP(D304,LANDINGS!$A$3:$BR$40,HLOOKUP(A304,LANDINGS!$B$1:$CF$42,42,FALSE),FALSE)-IFERROR(VLOOKUP(A304,MMO_o10M_lease!$A$1:$F$38,5,FALSE),0),VLOOKUP(D304,LANDINGS!$A$3:$CF$40,HLOOKUP(A304,LANDINGS!$B$1:$CF$42,42,FALSE),FALSE)))),0)</f>
        <v>0</v>
      </c>
      <c r="L304" s="24">
        <f>SUMIFS(PASTE_FLEX_TRACKER!$D:$D,PASTE_FLEX_TRACKER!$F:$F,MAIN!$A304,PASTE_FLEX_TRACKER!$B:$B,MAIN!$D304)-SUMIFS(PASTE_FLEX_TRACKER!$D:$D,PASTE_FLEX_TRACKER!$C:$C,MAIN!$A304,PASTE_FLEX_TRACKER!$B:$B,MAIN!$D304)</f>
        <v>0</v>
      </c>
      <c r="M304" s="24">
        <f>IFERROR(-VLOOKUP(D304,SQ!$A$19:$CC$52,HLOOKUP(MAIN!A304,SQ!$B$18:$CC$56,39,FALSE),FALSE),"n/a")</f>
        <v>0</v>
      </c>
      <c r="N304" s="46" t="s">
        <v>563</v>
      </c>
      <c r="O304" s="46">
        <f>SUMIFS(MAN_ADJ!$L:$L,MAN_ADJ!$K:$K,MAIN!$D304,MAN_ADJ!$J:$J,MAIN!$S304)</f>
        <v>0</v>
      </c>
      <c r="P304" s="25">
        <f t="shared" si="76"/>
        <v>0</v>
      </c>
      <c r="Q304" s="28">
        <f t="shared" si="77"/>
        <v>0</v>
      </c>
      <c r="R304" s="38">
        <f t="shared" si="78"/>
        <v>4.2999999999999997E-2</v>
      </c>
      <c r="S304" s="17" t="s">
        <v>144</v>
      </c>
    </row>
    <row r="305" spans="1:19" x14ac:dyDescent="0.25">
      <c r="A305" s="17" t="s">
        <v>144</v>
      </c>
      <c r="B305" s="17" t="s">
        <v>93</v>
      </c>
      <c r="C305" s="17" t="s">
        <v>145</v>
      </c>
      <c r="D305" s="17" t="s">
        <v>124</v>
      </c>
      <c r="E305" s="24">
        <f>IF(U305="SC",SUMIFS(SC!F:F,SC!A:A,MAIN!D305,SC!B:B,MAIN!A305),SUMIFS(Allocations!$H:$H,Allocations!$A:$A,MAIN!$A305,Allocations!$B:$B,MAIN!$D305))</f>
        <v>4.2999999999999997E-2</v>
      </c>
      <c r="F305" s="24">
        <f>IF(U305="SC",SUMIFS(SC!J:J,SC!A:A,MAIN!D305,SC!B:B,MAIN!A305),SUMIFS(Allocations!M:M,Allocations!A:A,MAIN!A305,Allocations!B:B,MAIN!D305))</f>
        <v>0</v>
      </c>
      <c r="G305" s="24">
        <f t="shared" si="74"/>
        <v>4.2999999999999997E-2</v>
      </c>
      <c r="H305" s="24">
        <f>IFERROR(VLOOKUP(S305,Swaps_wk!$A$2:$AP$151,HLOOKUP(MAIN!D305,Swaps_wk!$B$2:$AP$151,150,FALSE),FALSE),0)</f>
        <v>0</v>
      </c>
      <c r="I305" s="24">
        <f>SUMIFS(PASTE_DQS_TRACKER!$D:$D,PASTE_DQS_TRACKER!$C:$C,MAIN!$A305,PASTE_DQS_TRACKER!$B:$B,MAIN!$D305)-SUMIFS(PASTE_DQS_TRACKER!$D:$D,PASTE_DQS_TRACKER!$C:$C,MAIN!A305,PASTE_DQS_TRACKER!$E:$E,MAIN!$D305)</f>
        <v>0</v>
      </c>
      <c r="J305" s="25">
        <f t="shared" si="75"/>
        <v>4.2999999999999997E-2</v>
      </c>
      <c r="K305" s="24">
        <f>IFERROR(IF(V305="Flex",0,IF(D305=$D$30,VLOOKUP(A305,MMO_o10M_lease!$A$1:$F$51,5,FALSE),IF(D305=$D$26,VLOOKUP(D305,LANDINGS!$A$3:$BR$40,HLOOKUP(A305,LANDINGS!$B$1:$CF$42,42,FALSE),FALSE)-IFERROR(VLOOKUP(A305,MMO_o10M_lease!$A$1:$F$38,5,FALSE),0),VLOOKUP(D305,LANDINGS!$A$3:$CF$40,HLOOKUP(A305,LANDINGS!$B$1:$CF$42,42,FALSE),FALSE)))),0)</f>
        <v>0</v>
      </c>
      <c r="L305" s="24">
        <f>SUMIFS(PASTE_FLEX_TRACKER!$D:$D,PASTE_FLEX_TRACKER!$F:$F,MAIN!$A305,PASTE_FLEX_TRACKER!$B:$B,MAIN!$D305)-SUMIFS(PASTE_FLEX_TRACKER!$D:$D,PASTE_FLEX_TRACKER!$C:$C,MAIN!$A305,PASTE_FLEX_TRACKER!$B:$B,MAIN!$D305)</f>
        <v>0</v>
      </c>
      <c r="M305" s="24">
        <f>IFERROR(-VLOOKUP(D305,SQ!$A$19:$CC$52,HLOOKUP(MAIN!A305,SQ!$B$18:$CC$56,39,FALSE),FALSE),"n/a")</f>
        <v>0</v>
      </c>
      <c r="N305" s="46" t="s">
        <v>563</v>
      </c>
      <c r="O305" s="46">
        <f>SUMIFS(MAN_ADJ!$L:$L,MAN_ADJ!$K:$K,MAIN!$D305,MAN_ADJ!$J:$J,MAIN!$S305)</f>
        <v>0</v>
      </c>
      <c r="P305" s="25">
        <f t="shared" si="76"/>
        <v>0</v>
      </c>
      <c r="Q305" s="28">
        <f t="shared" si="77"/>
        <v>0</v>
      </c>
      <c r="R305" s="38">
        <f t="shared" si="78"/>
        <v>4.2999999999999997E-2</v>
      </c>
      <c r="S305" s="17" t="s">
        <v>144</v>
      </c>
    </row>
    <row r="306" spans="1:19" x14ac:dyDescent="0.25">
      <c r="A306" s="17" t="s">
        <v>144</v>
      </c>
      <c r="B306" s="17" t="s">
        <v>93</v>
      </c>
      <c r="C306" s="17" t="s">
        <v>145</v>
      </c>
      <c r="D306" s="17" t="s">
        <v>125</v>
      </c>
      <c r="E306" s="24">
        <f>IF(U306="SC",SUMIFS(SC!F:F,SC!A:A,MAIN!D306,SC!B:B,MAIN!A306),SUMIFS(Allocations!$H:$H,Allocations!$A:$A,MAIN!$A306,Allocations!$B:$B,MAIN!$D306))</f>
        <v>0.1</v>
      </c>
      <c r="F306" s="24">
        <f>IF(U306="SC",SUMIFS(SC!J:J,SC!A:A,MAIN!D306,SC!B:B,MAIN!A306),SUMIFS(Allocations!M:M,Allocations!A:A,MAIN!A306,Allocations!B:B,MAIN!D306))</f>
        <v>0</v>
      </c>
      <c r="G306" s="24">
        <f t="shared" si="74"/>
        <v>0.1</v>
      </c>
      <c r="H306" s="24">
        <f>IFERROR(VLOOKUP(S306,Swaps_wk!$A$2:$AP$151,HLOOKUP(MAIN!D306,Swaps_wk!$B$2:$AP$151,150,FALSE),FALSE),0)</f>
        <v>0</v>
      </c>
      <c r="I306" s="24">
        <f>SUMIFS(PASTE_DQS_TRACKER!$D:$D,PASTE_DQS_TRACKER!$C:$C,MAIN!$A306,PASTE_DQS_TRACKER!$B:$B,MAIN!$D306)-SUMIFS(PASTE_DQS_TRACKER!$D:$D,PASTE_DQS_TRACKER!$C:$C,MAIN!A306,PASTE_DQS_TRACKER!$E:$E,MAIN!$D306)</f>
        <v>0</v>
      </c>
      <c r="J306" s="25">
        <f t="shared" si="75"/>
        <v>0.1</v>
      </c>
      <c r="K306" s="24">
        <f>IFERROR(IF(V306="Flex",0,IF(D306=$D$30,VLOOKUP(A306,MMO_o10M_lease!$A$1:$F$51,5,FALSE),IF(D306=$D$26,VLOOKUP(D306,LANDINGS!$A$3:$BR$40,HLOOKUP(A306,LANDINGS!$B$1:$CF$42,42,FALSE),FALSE)-IFERROR(VLOOKUP(A306,MMO_o10M_lease!$A$1:$F$38,5,FALSE),0),VLOOKUP(D306,LANDINGS!$A$3:$CF$40,HLOOKUP(A306,LANDINGS!$B$1:$CF$42,42,FALSE),FALSE)))),0)</f>
        <v>0</v>
      </c>
      <c r="L306" s="24">
        <f>SUMIFS(PASTE_FLEX_TRACKER!$D:$D,PASTE_FLEX_TRACKER!$F:$F,MAIN!$A306,PASTE_FLEX_TRACKER!$B:$B,MAIN!$D306)-SUMIFS(PASTE_FLEX_TRACKER!$D:$D,PASTE_FLEX_TRACKER!$C:$C,MAIN!$A306,PASTE_FLEX_TRACKER!$B:$B,MAIN!$D306)</f>
        <v>0</v>
      </c>
      <c r="M306" s="24">
        <f>IFERROR(-VLOOKUP(D306,SQ!$A$19:$CC$52,HLOOKUP(MAIN!A306,SQ!$B$18:$CC$56,39,FALSE),FALSE),"n/a")</f>
        <v>0</v>
      </c>
      <c r="N306" s="46" t="s">
        <v>563</v>
      </c>
      <c r="O306" s="46">
        <f>SUMIFS(MAN_ADJ!$L:$L,MAN_ADJ!$K:$K,MAIN!$D306,MAN_ADJ!$J:$J,MAIN!$S306)</f>
        <v>0</v>
      </c>
      <c r="P306" s="25">
        <f t="shared" si="76"/>
        <v>0</v>
      </c>
      <c r="Q306" s="28">
        <f t="shared" si="77"/>
        <v>0</v>
      </c>
      <c r="R306" s="38">
        <f t="shared" si="78"/>
        <v>0.1</v>
      </c>
      <c r="S306" s="17" t="s">
        <v>144</v>
      </c>
    </row>
    <row r="307" spans="1:19" x14ac:dyDescent="0.25">
      <c r="A307" s="17" t="s">
        <v>144</v>
      </c>
      <c r="B307" s="17" t="s">
        <v>93</v>
      </c>
      <c r="C307" s="17" t="s">
        <v>145</v>
      </c>
      <c r="D307" s="17" t="s">
        <v>126</v>
      </c>
      <c r="E307" s="24">
        <f>IF(U307="SC",SUMIFS(SC!F:F,SC!A:A,MAIN!D307,SC!B:B,MAIN!A307),SUMIFS(Allocations!$H:$H,Allocations!$A:$A,MAIN!$A307,Allocations!$B:$B,MAIN!$D307))</f>
        <v>0.1</v>
      </c>
      <c r="F307" s="24">
        <f>IF(U307="SC",SUMIFS(SC!J:J,SC!A:A,MAIN!D307,SC!B:B,MAIN!A307),SUMIFS(Allocations!M:M,Allocations!A:A,MAIN!A307,Allocations!B:B,MAIN!D307))</f>
        <v>0</v>
      </c>
      <c r="G307" s="24">
        <f t="shared" si="74"/>
        <v>0.1</v>
      </c>
      <c r="H307" s="24">
        <f>IFERROR(VLOOKUP(S307,Swaps_wk!$A$2:$AP$151,HLOOKUP(MAIN!D307,Swaps_wk!$B$2:$AP$151,150,FALSE),FALSE),0)</f>
        <v>0</v>
      </c>
      <c r="I307" s="24">
        <f>SUMIFS(PASTE_DQS_TRACKER!$D:$D,PASTE_DQS_TRACKER!$C:$C,MAIN!$A307,PASTE_DQS_TRACKER!$B:$B,MAIN!$D307)-SUMIFS(PASTE_DQS_TRACKER!$D:$D,PASTE_DQS_TRACKER!$C:$C,MAIN!A307,PASTE_DQS_TRACKER!$E:$E,MAIN!$D307)</f>
        <v>0</v>
      </c>
      <c r="J307" s="25">
        <f t="shared" si="75"/>
        <v>0.1</v>
      </c>
      <c r="K307" s="24">
        <f>IFERROR(IF(V307="Flex",0,IF(D307=$D$30,VLOOKUP(A307,MMO_o10M_lease!$A$1:$F$51,5,FALSE),IF(D307=$D$26,VLOOKUP(D307,LANDINGS!$A$3:$BR$40,HLOOKUP(A307,LANDINGS!$B$1:$CF$42,42,FALSE),FALSE)-IFERROR(VLOOKUP(A307,MMO_o10M_lease!$A$1:$F$38,5,FALSE),0),VLOOKUP(D307,LANDINGS!$A$3:$CF$40,HLOOKUP(A307,LANDINGS!$B$1:$CF$42,42,FALSE),FALSE)))),0)</f>
        <v>0</v>
      </c>
      <c r="L307" s="24">
        <f>SUMIFS(PASTE_FLEX_TRACKER!$D:$D,PASTE_FLEX_TRACKER!$F:$F,MAIN!$A307,PASTE_FLEX_TRACKER!$B:$B,MAIN!$D307)-SUMIFS(PASTE_FLEX_TRACKER!$D:$D,PASTE_FLEX_TRACKER!$C:$C,MAIN!$A307,PASTE_FLEX_TRACKER!$B:$B,MAIN!$D307)</f>
        <v>0</v>
      </c>
      <c r="M307" s="24">
        <f>IFERROR(-VLOOKUP(D307,SQ!$A$19:$CC$52,HLOOKUP(MAIN!A307,SQ!$B$18:$CC$56,39,FALSE),FALSE),"n/a")</f>
        <v>0</v>
      </c>
      <c r="N307" s="46" t="s">
        <v>563</v>
      </c>
      <c r="O307" s="46">
        <f>SUMIFS(MAN_ADJ!$L:$L,MAN_ADJ!$K:$K,MAIN!$D307,MAN_ADJ!$J:$J,MAIN!$S307)</f>
        <v>0</v>
      </c>
      <c r="P307" s="25">
        <f t="shared" si="76"/>
        <v>0</v>
      </c>
      <c r="Q307" s="28">
        <f t="shared" si="77"/>
        <v>0</v>
      </c>
      <c r="R307" s="38">
        <f t="shared" si="78"/>
        <v>0.1</v>
      </c>
      <c r="S307" s="17" t="s">
        <v>144</v>
      </c>
    </row>
    <row r="308" spans="1:19" x14ac:dyDescent="0.25">
      <c r="A308" s="17" t="s">
        <v>144</v>
      </c>
      <c r="B308" s="17" t="s">
        <v>93</v>
      </c>
      <c r="C308" s="17" t="s">
        <v>145</v>
      </c>
      <c r="D308" s="17" t="s">
        <v>127</v>
      </c>
      <c r="E308" s="24">
        <f>IF(U308="SC",SUMIFS(SC!F:F,SC!A:A,MAIN!D308,SC!B:B,MAIN!A308),SUMIFS(Allocations!$H:$H,Allocations!$A:$A,MAIN!$A308,Allocations!$B:$B,MAIN!$D308))</f>
        <v>0</v>
      </c>
      <c r="F308" s="24">
        <f>IF(U308="SC",SUMIFS(SC!J:J,SC!A:A,MAIN!D308,SC!B:B,MAIN!A308),SUMIFS(Allocations!M:M,Allocations!A:A,MAIN!A308,Allocations!B:B,MAIN!D308))</f>
        <v>0</v>
      </c>
      <c r="G308" s="24">
        <f t="shared" si="74"/>
        <v>0</v>
      </c>
      <c r="H308" s="24">
        <f>IFERROR(VLOOKUP(S308,Swaps_wk!$A$2:$AP$151,HLOOKUP(MAIN!D308,Swaps_wk!$B$2:$AP$151,150,FALSE),FALSE),0)</f>
        <v>0</v>
      </c>
      <c r="I308" s="24">
        <f>SUMIFS(PASTE_DQS_TRACKER!$D:$D,PASTE_DQS_TRACKER!$C:$C,MAIN!$A308,PASTE_DQS_TRACKER!$B:$B,MAIN!$D308)-SUMIFS(PASTE_DQS_TRACKER!$D:$D,PASTE_DQS_TRACKER!$C:$C,MAIN!A308,PASTE_DQS_TRACKER!$E:$E,MAIN!$D308)</f>
        <v>0</v>
      </c>
      <c r="J308" s="25">
        <f t="shared" si="75"/>
        <v>0</v>
      </c>
      <c r="K308" s="24">
        <f>IFERROR(IF(V308="Flex",0,IF(D308=$D$30,VLOOKUP(A308,MMO_o10M_lease!$A$1:$F$51,5,FALSE),IF(D308=$D$26,VLOOKUP(D308,LANDINGS!$A$3:$BR$40,HLOOKUP(A308,LANDINGS!$B$1:$CF$42,42,FALSE),FALSE)-IFERROR(VLOOKUP(A308,MMO_o10M_lease!$A$1:$F$38,5,FALSE),0),VLOOKUP(D308,LANDINGS!$A$3:$CF$40,HLOOKUP(A308,LANDINGS!$B$1:$CF$42,42,FALSE),FALSE)))),0)</f>
        <v>0</v>
      </c>
      <c r="L308" s="24">
        <f>SUMIFS(PASTE_FLEX_TRACKER!$D:$D,PASTE_FLEX_TRACKER!$F:$F,MAIN!$A308,PASTE_FLEX_TRACKER!$B:$B,MAIN!$D308)-SUMIFS(PASTE_FLEX_TRACKER!$D:$D,PASTE_FLEX_TRACKER!$C:$C,MAIN!$A308,PASTE_FLEX_TRACKER!$B:$B,MAIN!$D308)</f>
        <v>0</v>
      </c>
      <c r="M308" s="24">
        <f>IFERROR(-VLOOKUP(D308,SQ!$A$19:$CC$52,HLOOKUP(MAIN!A308,SQ!$B$18:$CC$56,39,FALSE),FALSE),"n/a")</f>
        <v>0</v>
      </c>
      <c r="N308" s="46" t="s">
        <v>563</v>
      </c>
      <c r="O308" s="46">
        <f>SUMIFS(MAN_ADJ!$L:$L,MAN_ADJ!$K:$K,MAIN!$D308,MAN_ADJ!$J:$J,MAIN!$S308)</f>
        <v>0</v>
      </c>
      <c r="P308" s="25">
        <f t="shared" si="76"/>
        <v>0</v>
      </c>
      <c r="Q308" s="28" t="str">
        <f t="shared" si="77"/>
        <v>n/a</v>
      </c>
      <c r="R308" s="38">
        <f t="shared" si="78"/>
        <v>0</v>
      </c>
      <c r="S308" s="17" t="s">
        <v>144</v>
      </c>
    </row>
    <row r="309" spans="1:19" x14ac:dyDescent="0.25">
      <c r="A309" s="17" t="s">
        <v>144</v>
      </c>
      <c r="B309" s="17" t="s">
        <v>93</v>
      </c>
      <c r="C309" s="17" t="s">
        <v>145</v>
      </c>
      <c r="D309" s="17" t="s">
        <v>184</v>
      </c>
      <c r="E309" s="24">
        <f>IF(U309="SC",SUMIFS(SC!F:F,SC!A:A,MAIN!D309,SC!B:B,MAIN!A309),SUMIFS(Allocations!$H:$H,Allocations!$A:$A,MAIN!$A309,Allocations!$B:$B,MAIN!$D309))</f>
        <v>0</v>
      </c>
      <c r="F309" s="24">
        <f>IF(U309="SC",SUMIFS(SC!J:J,SC!A:A,MAIN!D309,SC!B:B,MAIN!A309),SUMIFS(Allocations!M:M,Allocations!A:A,MAIN!A309,Allocations!B:B,MAIN!D309))</f>
        <v>0</v>
      </c>
      <c r="G309" s="24">
        <f t="shared" ref="G309:G312" si="79">E309+F309</f>
        <v>0</v>
      </c>
      <c r="H309" s="24">
        <f>IFERROR(VLOOKUP(S309,Swaps_wk!$A$2:$AP$151,HLOOKUP(MAIN!D309,Swaps_wk!$B$2:$AP$151,150,FALSE),FALSE),0)</f>
        <v>0</v>
      </c>
      <c r="I309" s="24">
        <f>SUMIFS(PASTE_DQS_TRACKER!$D:$D,PASTE_DQS_TRACKER!$C:$C,MAIN!$A309,PASTE_DQS_TRACKER!$B:$B,MAIN!$D309)-SUMIFS(PASTE_DQS_TRACKER!$D:$D,PASTE_DQS_TRACKER!$C:$C,MAIN!A309,PASTE_DQS_TRACKER!$E:$E,MAIN!$D309)</f>
        <v>0</v>
      </c>
      <c r="J309" s="25">
        <f t="shared" ref="J309:J312" si="80">G309+I309</f>
        <v>0</v>
      </c>
      <c r="K309" s="24">
        <f>IFERROR(IF(V309="Flex",0,IF(D309=$D$30,VLOOKUP(A309,MMO_o10M_lease!$A$1:$F$51,5,FALSE),IF(D309=$D$26,VLOOKUP(D309,LANDINGS!$A$3:$BR$40,HLOOKUP(A309,LANDINGS!$B$1:$CF$42,42,FALSE),FALSE)-IFERROR(VLOOKUP(A309,MMO_o10M_lease!$A$1:$F$38,5,FALSE),0),VLOOKUP(D309,LANDINGS!$A$3:$CF$40,HLOOKUP(A309,LANDINGS!$B$1:$CF$42,42,FALSE),FALSE)))),0)</f>
        <v>0</v>
      </c>
      <c r="L309" s="24">
        <f>SUMIFS(PASTE_FLEX_TRACKER!$D:$D,PASTE_FLEX_TRACKER!$F:$F,MAIN!$A309,PASTE_FLEX_TRACKER!$B:$B,MAIN!$D309)-SUMIFS(PASTE_FLEX_TRACKER!$D:$D,PASTE_FLEX_TRACKER!$C:$C,MAIN!$A309,PASTE_FLEX_TRACKER!$B:$B,MAIN!$D309)</f>
        <v>0</v>
      </c>
      <c r="M309" s="24" t="str">
        <f>IFERROR(-VLOOKUP(D309,SQ!$A$19:$CC$52,HLOOKUP(MAIN!A309,SQ!$B$18:$CC$56,39,FALSE),FALSE),"n/a")</f>
        <v>n/a</v>
      </c>
      <c r="N309" s="46" t="s">
        <v>563</v>
      </c>
      <c r="O309" s="46">
        <f>SUMIFS(MAN_ADJ!$L:$L,MAN_ADJ!$K:$K,MAIN!$D309,MAN_ADJ!$J:$J,MAIN!$S309)</f>
        <v>0</v>
      </c>
      <c r="P309" s="25">
        <f t="shared" si="76"/>
        <v>0</v>
      </c>
      <c r="Q309" s="28" t="str">
        <f t="shared" ref="Q309:Q312" si="81">IFERROR(P309/J309,"n/a")</f>
        <v>n/a</v>
      </c>
      <c r="R309" s="38">
        <f t="shared" ref="R309:R312" si="82">J309-P309</f>
        <v>0</v>
      </c>
      <c r="S309" s="17" t="s">
        <v>144</v>
      </c>
    </row>
    <row r="310" spans="1:19" x14ac:dyDescent="0.25">
      <c r="A310" s="17" t="s">
        <v>144</v>
      </c>
      <c r="B310" s="17" t="s">
        <v>93</v>
      </c>
      <c r="C310" s="17" t="s">
        <v>145</v>
      </c>
      <c r="D310" s="17" t="s">
        <v>128</v>
      </c>
      <c r="E310" s="24">
        <f>IF(U310="SC",SUMIFS(SC!F:F,SC!A:A,MAIN!D310,SC!B:B,MAIN!A310),SUMIFS(Allocations!$H:$H,Allocations!$A:$A,MAIN!$A310,Allocations!$B:$B,MAIN!$D310))</f>
        <v>0</v>
      </c>
      <c r="F310" s="24">
        <f>IF(U310="SC",SUMIFS(SC!J:J,SC!A:A,MAIN!D310,SC!B:B,MAIN!A310),SUMIFS(Allocations!M:M,Allocations!A:A,MAIN!A310,Allocations!B:B,MAIN!D310))</f>
        <v>0</v>
      </c>
      <c r="G310" s="24">
        <f t="shared" si="79"/>
        <v>0</v>
      </c>
      <c r="H310" s="24">
        <f>IFERROR(VLOOKUP(S310,Swaps_wk!$A$2:$AP$151,HLOOKUP(MAIN!D310,Swaps_wk!$B$2:$AP$151,150,FALSE),FALSE),0)</f>
        <v>0</v>
      </c>
      <c r="I310" s="24">
        <f>SUMIFS(PASTE_DQS_TRACKER!$D:$D,PASTE_DQS_TRACKER!$C:$C,MAIN!$A310,PASTE_DQS_TRACKER!$B:$B,MAIN!$D310)-SUMIFS(PASTE_DQS_TRACKER!$D:$D,PASTE_DQS_TRACKER!$C:$C,MAIN!A310,PASTE_DQS_TRACKER!$E:$E,MAIN!$D310)</f>
        <v>0</v>
      </c>
      <c r="J310" s="25">
        <f t="shared" si="80"/>
        <v>0</v>
      </c>
      <c r="K310" s="24">
        <f>IFERROR(IF(V310="Flex",0,IF(D310=$D$30,VLOOKUP(A310,MMO_o10M_lease!$A$1:$F$51,5,FALSE),IF(D310=$D$26,VLOOKUP(D310,LANDINGS!$A$3:$BR$40,HLOOKUP(A310,LANDINGS!$B$1:$CF$42,42,FALSE),FALSE)-IFERROR(VLOOKUP(A310,MMO_o10M_lease!$A$1:$F$38,5,FALSE),0),VLOOKUP(D310,LANDINGS!$A$3:$CF$40,HLOOKUP(A310,LANDINGS!$B$1:$CF$42,42,FALSE),FALSE)))),0)</f>
        <v>0</v>
      </c>
      <c r="L310" s="24">
        <f>SUMIFS(PASTE_FLEX_TRACKER!$D:$D,PASTE_FLEX_TRACKER!$F:$F,MAIN!$A310,PASTE_FLEX_TRACKER!$B:$B,MAIN!$D310)-SUMIFS(PASTE_FLEX_TRACKER!$D:$D,PASTE_FLEX_TRACKER!$C:$C,MAIN!$A310,PASTE_FLEX_TRACKER!$B:$B,MAIN!$D310)</f>
        <v>0</v>
      </c>
      <c r="M310" s="24" t="str">
        <f>IFERROR(-VLOOKUP(D310,SQ!$A$19:$CC$52,HLOOKUP(MAIN!A310,SQ!$B$18:$CC$56,39,FALSE),FALSE),"n/a")</f>
        <v>n/a</v>
      </c>
      <c r="N310" s="46" t="s">
        <v>563</v>
      </c>
      <c r="O310" s="46">
        <f>SUMIFS(MAN_ADJ!$L:$L,MAN_ADJ!$K:$K,MAIN!$D310,MAN_ADJ!$J:$J,MAIN!$S310)</f>
        <v>0</v>
      </c>
      <c r="P310" s="25">
        <f t="shared" si="76"/>
        <v>0</v>
      </c>
      <c r="Q310" s="28" t="str">
        <f t="shared" si="81"/>
        <v>n/a</v>
      </c>
      <c r="R310" s="38">
        <f t="shared" si="82"/>
        <v>0</v>
      </c>
      <c r="S310" s="17" t="s">
        <v>144</v>
      </c>
    </row>
    <row r="311" spans="1:19" x14ac:dyDescent="0.25">
      <c r="A311" s="17" t="s">
        <v>144</v>
      </c>
      <c r="B311" s="17" t="s">
        <v>93</v>
      </c>
      <c r="C311" s="17" t="s">
        <v>145</v>
      </c>
      <c r="D311" s="17" t="s">
        <v>129</v>
      </c>
      <c r="E311" s="24">
        <f>IF(U311="SC",SUMIFS(SC!F:F,SC!A:A,MAIN!D311,SC!B:B,MAIN!A311),SUMIFS(Allocations!$H:$H,Allocations!$A:$A,MAIN!$A311,Allocations!$B:$B,MAIN!$D311))</f>
        <v>0</v>
      </c>
      <c r="F311" s="24">
        <f>IF(U311="SC",SUMIFS(SC!J:J,SC!A:A,MAIN!D311,SC!B:B,MAIN!A311),SUMIFS(Allocations!M:M,Allocations!A:A,MAIN!A311,Allocations!B:B,MAIN!D311))</f>
        <v>0</v>
      </c>
      <c r="G311" s="24">
        <f t="shared" si="79"/>
        <v>0</v>
      </c>
      <c r="H311" s="24">
        <f>IFERROR(VLOOKUP(S311,Swaps_wk!$A$2:$AP$151,HLOOKUP(MAIN!D311,Swaps_wk!$B$2:$AP$151,150,FALSE),FALSE),0)</f>
        <v>0</v>
      </c>
      <c r="I311" s="24">
        <f>SUMIFS(PASTE_DQS_TRACKER!$D:$D,PASTE_DQS_TRACKER!$C:$C,MAIN!$A311,PASTE_DQS_TRACKER!$B:$B,MAIN!$D311)-SUMIFS(PASTE_DQS_TRACKER!$D:$D,PASTE_DQS_TRACKER!$C:$C,MAIN!A311,PASTE_DQS_TRACKER!$E:$E,MAIN!$D311)</f>
        <v>0</v>
      </c>
      <c r="J311" s="25">
        <f t="shared" si="80"/>
        <v>0</v>
      </c>
      <c r="K311" s="24">
        <f>IFERROR(IF(V311="Flex",0,IF(D311=$D$30,VLOOKUP(A311,MMO_o10M_lease!$A$1:$F$51,5,FALSE),IF(D311=$D$26,VLOOKUP(D311,LANDINGS!$A$3:$BR$40,HLOOKUP(A311,LANDINGS!$B$1:$CF$42,42,FALSE),FALSE)-IFERROR(VLOOKUP(A311,MMO_o10M_lease!$A$1:$F$38,5,FALSE),0),VLOOKUP(D311,LANDINGS!$A$3:$CF$40,HLOOKUP(A311,LANDINGS!$B$1:$CF$42,42,FALSE),FALSE)))),0)</f>
        <v>0</v>
      </c>
      <c r="L311" s="24">
        <f>SUMIFS(PASTE_FLEX_TRACKER!$D:$D,PASTE_FLEX_TRACKER!$F:$F,MAIN!$A311,PASTE_FLEX_TRACKER!$B:$B,MAIN!$D311)-SUMIFS(PASTE_FLEX_TRACKER!$D:$D,PASTE_FLEX_TRACKER!$C:$C,MAIN!$A311,PASTE_FLEX_TRACKER!$B:$B,MAIN!$D311)</f>
        <v>0</v>
      </c>
      <c r="M311" s="24" t="str">
        <f>IFERROR(-VLOOKUP(D311,SQ!$A$19:$CC$52,HLOOKUP(MAIN!A311,SQ!$B$18:$CC$56,39,FALSE),FALSE),"n/a")</f>
        <v>n/a</v>
      </c>
      <c r="N311" s="46" t="s">
        <v>563</v>
      </c>
      <c r="O311" s="46">
        <f>SUMIFS(MAN_ADJ!$L:$L,MAN_ADJ!$K:$K,MAIN!$D311,MAN_ADJ!$J:$J,MAIN!$S311)</f>
        <v>0</v>
      </c>
      <c r="P311" s="25">
        <f t="shared" si="76"/>
        <v>0</v>
      </c>
      <c r="Q311" s="28" t="str">
        <f t="shared" si="81"/>
        <v>n/a</v>
      </c>
      <c r="R311" s="38">
        <f t="shared" si="82"/>
        <v>0</v>
      </c>
      <c r="S311" s="17" t="s">
        <v>144</v>
      </c>
    </row>
    <row r="312" spans="1:19" x14ac:dyDescent="0.25">
      <c r="A312" s="17" t="s">
        <v>144</v>
      </c>
      <c r="B312" s="17" t="s">
        <v>93</v>
      </c>
      <c r="C312" s="17" t="s">
        <v>145</v>
      </c>
      <c r="D312" s="17" t="s">
        <v>155</v>
      </c>
      <c r="E312" s="24">
        <f>IF(U312="SC",SUMIFS(SC!F:F,SC!A:A,MAIN!D312,SC!B:B,MAIN!A312),SUMIFS(Allocations!$H:$H,Allocations!$A:$A,MAIN!$A312,Allocations!$B:$B,MAIN!$D312))</f>
        <v>0</v>
      </c>
      <c r="F312" s="24">
        <f>IF(U312="SC",SUMIFS(SC!J:J,SC!A:A,MAIN!D312,SC!B:B,MAIN!A312),SUMIFS(Allocations!M:M,Allocations!A:A,MAIN!A312,Allocations!B:B,MAIN!D312))</f>
        <v>0</v>
      </c>
      <c r="G312" s="24">
        <f t="shared" si="79"/>
        <v>0</v>
      </c>
      <c r="H312" s="24">
        <f>IFERROR(VLOOKUP(S312,Swaps_wk!$A$2:$AP$151,HLOOKUP(MAIN!D312,Swaps_wk!$B$2:$AP$151,150,FALSE),FALSE),0)</f>
        <v>0</v>
      </c>
      <c r="I312" s="24">
        <f>SUMIFS(PASTE_DQS_TRACKER!$D:$D,PASTE_DQS_TRACKER!$C:$C,MAIN!$A312,PASTE_DQS_TRACKER!$B:$B,MAIN!$D312)-SUMIFS(PASTE_DQS_TRACKER!$D:$D,PASTE_DQS_TRACKER!$C:$C,MAIN!A312,PASTE_DQS_TRACKER!$E:$E,MAIN!$D312)</f>
        <v>0</v>
      </c>
      <c r="J312" s="25">
        <f t="shared" si="80"/>
        <v>0</v>
      </c>
      <c r="K312" s="24">
        <f>IFERROR(IF(V312="Flex",0,IF(D312=$D$30,VLOOKUP(A312,MMO_o10M_lease!$A$1:$F$51,5,FALSE),IF(D312=$D$26,VLOOKUP(D312,LANDINGS!$A$3:$BR$40,HLOOKUP(A312,LANDINGS!$B$1:$CF$42,42,FALSE),FALSE)-IFERROR(VLOOKUP(A312,MMO_o10M_lease!$A$1:$F$38,5,FALSE),0),VLOOKUP(D312,LANDINGS!$A$3:$CF$40,HLOOKUP(A312,LANDINGS!$B$1:$CF$42,42,FALSE),FALSE)))),0)</f>
        <v>0</v>
      </c>
      <c r="L312" s="24">
        <f>SUMIFS(PASTE_FLEX_TRACKER!$D:$D,PASTE_FLEX_TRACKER!$F:$F,MAIN!$A312,PASTE_FLEX_TRACKER!$B:$B,MAIN!$D312)-SUMIFS(PASTE_FLEX_TRACKER!$D:$D,PASTE_FLEX_TRACKER!$C:$C,MAIN!$A312,PASTE_FLEX_TRACKER!$B:$B,MAIN!$D312)</f>
        <v>0</v>
      </c>
      <c r="M312" s="24" t="str">
        <f>IFERROR(-VLOOKUP(D312,SQ!$A$19:$CC$52,HLOOKUP(MAIN!A312,SQ!$B$18:$CC$56,39,FALSE),FALSE),"n/a")</f>
        <v>n/a</v>
      </c>
      <c r="N312" s="46" t="s">
        <v>563</v>
      </c>
      <c r="O312" s="46">
        <f>SUMIFS(MAN_ADJ!$L:$L,MAN_ADJ!$K:$K,MAIN!$D312,MAN_ADJ!$J:$J,MAIN!$S312)</f>
        <v>0</v>
      </c>
      <c r="P312" s="25">
        <f t="shared" si="76"/>
        <v>0</v>
      </c>
      <c r="Q312" s="28" t="str">
        <f t="shared" si="81"/>
        <v>n/a</v>
      </c>
      <c r="R312" s="38">
        <f t="shared" si="82"/>
        <v>0</v>
      </c>
      <c r="S312" s="17" t="s">
        <v>144</v>
      </c>
    </row>
    <row r="313" spans="1:19" x14ac:dyDescent="0.25">
      <c r="A313" s="17" t="s">
        <v>144</v>
      </c>
      <c r="B313" s="17" t="s">
        <v>93</v>
      </c>
      <c r="C313" s="17" t="s">
        <v>145</v>
      </c>
      <c r="D313" s="17" t="s">
        <v>130</v>
      </c>
      <c r="E313" s="24">
        <f>IF(U313="SC",SUMIFS(SC!F:F,SC!A:A,MAIN!D313,SC!B:B,MAIN!A313),SUMIFS(Allocations!$H:$H,Allocations!$A:$A,MAIN!$A313,Allocations!$B:$B,MAIN!$D313))</f>
        <v>0</v>
      </c>
      <c r="F313" s="24">
        <f>IF(U313="SC",SUMIFS(SC!J:J,SC!A:A,MAIN!D313,SC!B:B,MAIN!A313),SUMIFS(Allocations!M:M,Allocations!A:A,MAIN!A313,Allocations!B:B,MAIN!D313))</f>
        <v>0</v>
      </c>
      <c r="G313" s="24">
        <f t="shared" si="74"/>
        <v>0</v>
      </c>
      <c r="H313" s="24">
        <f>IFERROR(VLOOKUP(S313,Swaps_wk!$A$2:$AP$151,HLOOKUP(MAIN!D313,Swaps_wk!$B$2:$AP$151,150,FALSE),FALSE),0)</f>
        <v>0</v>
      </c>
      <c r="I313" s="24">
        <f>SUMIFS(PASTE_DQS_TRACKER!$D:$D,PASTE_DQS_TRACKER!$C:$C,MAIN!$A313,PASTE_DQS_TRACKER!$B:$B,MAIN!$D313)-SUMIFS(PASTE_DQS_TRACKER!$D:$D,PASTE_DQS_TRACKER!$C:$C,MAIN!A313,PASTE_DQS_TRACKER!$E:$E,MAIN!$D313)</f>
        <v>0</v>
      </c>
      <c r="J313" s="25">
        <f t="shared" si="75"/>
        <v>0</v>
      </c>
      <c r="K313" s="24">
        <f>IFERROR(IF(V313="Flex",0,IF(D313=$D$30,VLOOKUP(A313,MMO_o10M_lease!$A$1:$F$51,5,FALSE),IF(D313=$D$26,VLOOKUP(D313,LANDINGS!$A$3:$BR$40,HLOOKUP(A313,LANDINGS!$B$1:$CF$42,42,FALSE),FALSE)-IFERROR(VLOOKUP(A313,MMO_o10M_lease!$A$1:$F$38,5,FALSE),0),VLOOKUP(D313,LANDINGS!$A$3:$CF$40,HLOOKUP(A313,LANDINGS!$B$1:$CF$42,42,FALSE),FALSE)))),0)</f>
        <v>0</v>
      </c>
      <c r="L313" s="24">
        <f>SUMIFS(PASTE_FLEX_TRACKER!$D:$D,PASTE_FLEX_TRACKER!$F:$F,MAIN!$A313,PASTE_FLEX_TRACKER!$B:$B,MAIN!$D313)-SUMIFS(PASTE_FLEX_TRACKER!$D:$D,PASTE_FLEX_TRACKER!$C:$C,MAIN!$A313,PASTE_FLEX_TRACKER!$B:$B,MAIN!$D313)</f>
        <v>0</v>
      </c>
      <c r="M313" s="24" t="str">
        <f>IFERROR(-VLOOKUP(D313,SQ!$A$19:$CC$52,HLOOKUP(MAIN!A313,SQ!$B$18:$CC$56,39,FALSE),FALSE),"n/a")</f>
        <v>n/a</v>
      </c>
      <c r="N313" s="46" t="s">
        <v>563</v>
      </c>
      <c r="O313" s="46">
        <f>SUMIFS(MAN_ADJ!$L:$L,MAN_ADJ!$K:$K,MAIN!$D313,MAN_ADJ!$J:$J,MAIN!$S313)</f>
        <v>0</v>
      </c>
      <c r="P313" s="25">
        <f t="shared" si="76"/>
        <v>0</v>
      </c>
      <c r="Q313" s="28" t="str">
        <f t="shared" si="77"/>
        <v>n/a</v>
      </c>
      <c r="R313" s="38">
        <f t="shared" si="78"/>
        <v>0</v>
      </c>
      <c r="S313" s="17" t="s">
        <v>144</v>
      </c>
    </row>
    <row r="314" spans="1:19" x14ac:dyDescent="0.25">
      <c r="A314" s="26" t="s">
        <v>144</v>
      </c>
      <c r="B314" s="26" t="s">
        <v>93</v>
      </c>
      <c r="C314" s="26" t="s">
        <v>145</v>
      </c>
      <c r="D314" s="26" t="s">
        <v>131</v>
      </c>
      <c r="E314" s="27">
        <f>SUM(E276:E313)</f>
        <v>2490.0319999999997</v>
      </c>
      <c r="F314" s="27">
        <f>SUM(F276:F313)</f>
        <v>236.07400000000001</v>
      </c>
      <c r="G314" s="27">
        <f>SUM(G276:G313)</f>
        <v>2726.1059999999998</v>
      </c>
      <c r="H314" s="27">
        <f>IFERROR(VLOOKUP(S314,Swaps_wk!$A$2:$AP$151,HLOOKUP(MAIN!D314,Swaps_wk!$B$2:$AP$151,150,FALSE),FALSE),0)</f>
        <v>0</v>
      </c>
      <c r="I314" s="27">
        <f>SUM(I276:I313)</f>
        <v>354.99999999999994</v>
      </c>
      <c r="J314" s="25">
        <f>SUM(J276:J313)</f>
        <v>3081.1059999999998</v>
      </c>
      <c r="K314" s="27">
        <f>SUM(K276:K313)</f>
        <v>2695.9460000000004</v>
      </c>
      <c r="L314" s="27">
        <f>SUM(L276:L313)</f>
        <v>0</v>
      </c>
      <c r="M314" s="27">
        <f>SUM(M276:M313)</f>
        <v>-10</v>
      </c>
      <c r="N314" s="46" t="s">
        <v>563</v>
      </c>
      <c r="O314" s="27">
        <f>SUM(O276:O313)</f>
        <v>0</v>
      </c>
      <c r="P314" s="25">
        <f>SUM(P276:P313)</f>
        <v>2685.9460000000004</v>
      </c>
      <c r="Q314" s="28">
        <f t="shared" si="77"/>
        <v>0.87174735306088158</v>
      </c>
      <c r="R314" s="38">
        <f t="shared" si="78"/>
        <v>395.1599999999994</v>
      </c>
      <c r="S314" s="17" t="s">
        <v>144</v>
      </c>
    </row>
    <row r="315" spans="1:19" x14ac:dyDescent="0.25">
      <c r="A315" s="17" t="s">
        <v>146</v>
      </c>
      <c r="B315" s="17" t="s">
        <v>93</v>
      </c>
      <c r="C315" s="17" t="s">
        <v>147</v>
      </c>
      <c r="D315" s="17" t="s">
        <v>95</v>
      </c>
      <c r="E315" s="24">
        <f>IF(U315="SC",SUMIFS(SC!F:F,SC!A:A,MAIN!D315,SC!B:B,MAIN!A315),SUMIFS(Allocations!$H:$H,Allocations!$A:$A,MAIN!$A315,Allocations!$B:$B,MAIN!$D315))</f>
        <v>46.4</v>
      </c>
      <c r="F315" s="24">
        <f>IF(U315="SC",SUMIFS(SC!J:J,SC!A:A,MAIN!D315,SC!B:B,MAIN!A315),SUMIFS(Allocations!M:M,Allocations!A:A,MAIN!A315,Allocations!B:B,MAIN!D315))</f>
        <v>8.7159999999999993</v>
      </c>
      <c r="G315" s="24">
        <f t="shared" ref="G315:G352" si="83">E315+F315</f>
        <v>55.116</v>
      </c>
      <c r="H315" s="24">
        <f>IFERROR(VLOOKUP(S315,Swaps_wk!$A$2:$AP$151,HLOOKUP(MAIN!D315,Swaps_wk!$B$2:$AP$151,150,FALSE),FALSE),0)</f>
        <v>0</v>
      </c>
      <c r="I315" s="24">
        <f>SUMIFS(PASTE_DQS_TRACKER!$D:$D,PASTE_DQS_TRACKER!$C:$C,MAIN!$A315,PASTE_DQS_TRACKER!$B:$B,MAIN!$D315)-SUMIFS(PASTE_DQS_TRACKER!$D:$D,PASTE_DQS_TRACKER!$C:$C,MAIN!A315,PASTE_DQS_TRACKER!$E:$E,MAIN!$D315)</f>
        <v>6.6</v>
      </c>
      <c r="J315" s="25">
        <f t="shared" ref="J315:J352" si="84">G315+I315</f>
        <v>61.716000000000001</v>
      </c>
      <c r="K315" s="24">
        <f>IFERROR(IF(V315="Flex",0,IF(D315=$D$30,VLOOKUP(A315,MMO_o10M_lease!$A$1:$F$51,5,FALSE),IF(D315=$D$26,VLOOKUP(D315,LANDINGS!$A$3:$BR$40,HLOOKUP(A315,LANDINGS!$B$1:$CF$42,42,FALSE),FALSE)-IFERROR(VLOOKUP(A315,MMO_o10M_lease!$A$1:$F$38,5,FALSE),0),VLOOKUP(D315,LANDINGS!$A$3:$CF$40,HLOOKUP(A315,LANDINGS!$B$1:$CF$42,42,FALSE),FALSE)))),0)</f>
        <v>47.113999999999997</v>
      </c>
      <c r="L315" s="24">
        <f>SUMIFS(PASTE_FLEX_TRACKER!$D:$D,PASTE_FLEX_TRACKER!$F:$F,MAIN!$A315,PASTE_FLEX_TRACKER!$B:$B,MAIN!$D315)-SUMIFS(PASTE_FLEX_TRACKER!$D:$D,PASTE_FLEX_TRACKER!$C:$C,MAIN!$A315,PASTE_FLEX_TRACKER!$B:$B,MAIN!$D315)</f>
        <v>0</v>
      </c>
      <c r="M315" s="24">
        <f>IFERROR(-VLOOKUP(D315,SQ!$A$19:$CC$52,HLOOKUP(MAIN!A315,SQ!$B$18:$CC$56,39,FALSE),FALSE),"n/a")</f>
        <v>0</v>
      </c>
      <c r="N315" s="46" t="s">
        <v>563</v>
      </c>
      <c r="O315" s="46">
        <f>SUMIFS(MAN_ADJ!$L:$L,MAN_ADJ!$K:$K,MAIN!$D315,MAN_ADJ!$J:$J,MAIN!$S315)</f>
        <v>0</v>
      </c>
      <c r="P315" s="25">
        <f t="shared" ref="P315:P352" si="85">SUM(K315:O315)</f>
        <v>47.113999999999997</v>
      </c>
      <c r="Q315" s="28">
        <f t="shared" si="77"/>
        <v>0.76340009073822013</v>
      </c>
      <c r="R315" s="38">
        <f t="shared" si="78"/>
        <v>14.602000000000004</v>
      </c>
      <c r="S315" s="17" t="s">
        <v>146</v>
      </c>
    </row>
    <row r="316" spans="1:19" x14ac:dyDescent="0.25">
      <c r="A316" s="17" t="s">
        <v>146</v>
      </c>
      <c r="B316" s="17" t="s">
        <v>93</v>
      </c>
      <c r="C316" s="17" t="s">
        <v>147</v>
      </c>
      <c r="D316" s="17" t="s">
        <v>96</v>
      </c>
      <c r="E316" s="24">
        <f>IF(U316="SC",SUMIFS(SC!F:F,SC!A:A,MAIN!D316,SC!B:B,MAIN!A316),SUMIFS(Allocations!$H:$H,Allocations!$A:$A,MAIN!$A316,Allocations!$B:$B,MAIN!$D316))</f>
        <v>2.7130000000000001</v>
      </c>
      <c r="F316" s="24">
        <f>IF(U316="SC",SUMIFS(SC!J:J,SC!A:A,MAIN!D316,SC!B:B,MAIN!A316),SUMIFS(Allocations!M:M,Allocations!A:A,MAIN!A316,Allocations!B:B,MAIN!D316))</f>
        <v>0.28399999999999997</v>
      </c>
      <c r="G316" s="24">
        <f t="shared" si="83"/>
        <v>2.9969999999999999</v>
      </c>
      <c r="H316" s="24">
        <f>IFERROR(VLOOKUP(S316,Swaps_wk!$A$2:$AP$151,HLOOKUP(MAIN!D316,Swaps_wk!$B$2:$AP$151,150,FALSE),FALSE),0)</f>
        <v>0</v>
      </c>
      <c r="I316" s="24">
        <f>SUMIFS(PASTE_DQS_TRACKER!$D:$D,PASTE_DQS_TRACKER!$C:$C,MAIN!$A316,PASTE_DQS_TRACKER!$B:$B,MAIN!$D316)-SUMIFS(PASTE_DQS_TRACKER!$D:$D,PASTE_DQS_TRACKER!$C:$C,MAIN!A316,PASTE_DQS_TRACKER!$E:$E,MAIN!$D316)</f>
        <v>-2</v>
      </c>
      <c r="J316" s="25">
        <f t="shared" si="84"/>
        <v>0.99699999999999989</v>
      </c>
      <c r="K316" s="24">
        <f>IFERROR(IF(V316="Flex",0,IF(D316=$D$30,VLOOKUP(A316,MMO_o10M_lease!$A$1:$F$51,5,FALSE),IF(D316=$D$26,VLOOKUP(D316,LANDINGS!$A$3:$BR$40,HLOOKUP(A316,LANDINGS!$B$1:$CF$42,42,FALSE),FALSE)-IFERROR(VLOOKUP(A316,MMO_o10M_lease!$A$1:$F$38,5,FALSE),0),VLOOKUP(D316,LANDINGS!$A$3:$CF$40,HLOOKUP(A316,LANDINGS!$B$1:$CF$42,42,FALSE),FALSE)))),0)</f>
        <v>0.12</v>
      </c>
      <c r="L316" s="24">
        <f>SUMIFS(PASTE_FLEX_TRACKER!$D:$D,PASTE_FLEX_TRACKER!$F:$F,MAIN!$A316,PASTE_FLEX_TRACKER!$B:$B,MAIN!$D316)-SUMIFS(PASTE_FLEX_TRACKER!$D:$D,PASTE_FLEX_TRACKER!$C:$C,MAIN!$A316,PASTE_FLEX_TRACKER!$B:$B,MAIN!$D316)</f>
        <v>0</v>
      </c>
      <c r="M316" s="24">
        <f>IFERROR(-VLOOKUP(D316,SQ!$A$19:$CC$52,HLOOKUP(MAIN!A316,SQ!$B$18:$CC$56,39,FALSE),FALSE),"n/a")</f>
        <v>0</v>
      </c>
      <c r="N316" s="46" t="s">
        <v>563</v>
      </c>
      <c r="O316" s="46">
        <f>SUMIFS(MAN_ADJ!$L:$L,MAN_ADJ!$K:$K,MAIN!$D316,MAN_ADJ!$J:$J,MAIN!$S316)</f>
        <v>0</v>
      </c>
      <c r="P316" s="25">
        <f t="shared" si="85"/>
        <v>0.12</v>
      </c>
      <c r="Q316" s="28">
        <f t="shared" si="77"/>
        <v>0.12036108324974926</v>
      </c>
      <c r="R316" s="38">
        <f t="shared" si="78"/>
        <v>0.87699999999999989</v>
      </c>
      <c r="S316" s="17" t="s">
        <v>146</v>
      </c>
    </row>
    <row r="317" spans="1:19" x14ac:dyDescent="0.25">
      <c r="A317" s="17" t="s">
        <v>146</v>
      </c>
      <c r="B317" s="17" t="s">
        <v>93</v>
      </c>
      <c r="C317" s="17" t="s">
        <v>147</v>
      </c>
      <c r="D317" s="17" t="s">
        <v>97</v>
      </c>
      <c r="E317" s="24">
        <f>IF(U317="SC",SUMIFS(SC!F:F,SC!A:A,MAIN!D317,SC!B:B,MAIN!A317),SUMIFS(Allocations!$H:$H,Allocations!$A:$A,MAIN!$A317,Allocations!$B:$B,MAIN!$D317))</f>
        <v>0</v>
      </c>
      <c r="F317" s="24">
        <f>IF(U317="SC",SUMIFS(SC!J:J,SC!A:A,MAIN!D317,SC!B:B,MAIN!A317),SUMIFS(Allocations!M:M,Allocations!A:A,MAIN!A317,Allocations!B:B,MAIN!D317))</f>
        <v>0</v>
      </c>
      <c r="G317" s="24">
        <f t="shared" si="83"/>
        <v>0</v>
      </c>
      <c r="H317" s="24">
        <f>IFERROR(VLOOKUP(S317,Swaps_wk!$A$2:$AP$151,HLOOKUP(MAIN!D317,Swaps_wk!$B$2:$AP$151,150,FALSE),FALSE),0)</f>
        <v>0</v>
      </c>
      <c r="I317" s="24">
        <f>SUMIFS(PASTE_DQS_TRACKER!$D:$D,PASTE_DQS_TRACKER!$C:$C,MAIN!$A317,PASTE_DQS_TRACKER!$B:$B,MAIN!$D317)-SUMIFS(PASTE_DQS_TRACKER!$D:$D,PASTE_DQS_TRACKER!$C:$C,MAIN!A317,PASTE_DQS_TRACKER!$E:$E,MAIN!$D317)</f>
        <v>0</v>
      </c>
      <c r="J317" s="25">
        <f t="shared" si="84"/>
        <v>0</v>
      </c>
      <c r="K317" s="24">
        <f>IFERROR(IF(V317="Flex",0,IF(D317=$D$30,VLOOKUP(A317,MMO_o10M_lease!$A$1:$F$51,5,FALSE),IF(D317=$D$26,VLOOKUP(D317,LANDINGS!$A$3:$BR$40,HLOOKUP(A317,LANDINGS!$B$1:$CF$42,42,FALSE),FALSE)-IFERROR(VLOOKUP(A317,MMO_o10M_lease!$A$1:$F$38,5,FALSE),0),VLOOKUP(D317,LANDINGS!$A$3:$CF$40,HLOOKUP(A317,LANDINGS!$B$1:$CF$42,42,FALSE),FALSE)))),0)</f>
        <v>0</v>
      </c>
      <c r="L317" s="24">
        <f>SUMIFS(PASTE_FLEX_TRACKER!$D:$D,PASTE_FLEX_TRACKER!$F:$F,MAIN!$A317,PASTE_FLEX_TRACKER!$B:$B,MAIN!$D317)-SUMIFS(PASTE_FLEX_TRACKER!$D:$D,PASTE_FLEX_TRACKER!$C:$C,MAIN!$A317,PASTE_FLEX_TRACKER!$B:$B,MAIN!$D317)</f>
        <v>0</v>
      </c>
      <c r="M317" s="24">
        <f>IFERROR(-VLOOKUP(D317,SQ!$A$19:$CC$52,HLOOKUP(MAIN!A317,SQ!$B$18:$CC$56,39,FALSE),FALSE),"n/a")</f>
        <v>0</v>
      </c>
      <c r="N317" s="46" t="s">
        <v>563</v>
      </c>
      <c r="O317" s="46">
        <f>SUMIFS(MAN_ADJ!$L:$L,MAN_ADJ!$K:$K,MAIN!$D317,MAN_ADJ!$J:$J,MAIN!$S317)</f>
        <v>0</v>
      </c>
      <c r="P317" s="25">
        <f t="shared" si="85"/>
        <v>0</v>
      </c>
      <c r="Q317" s="28" t="str">
        <f t="shared" si="77"/>
        <v>n/a</v>
      </c>
      <c r="R317" s="38">
        <f t="shared" si="78"/>
        <v>0</v>
      </c>
      <c r="S317" s="17" t="s">
        <v>146</v>
      </c>
    </row>
    <row r="318" spans="1:19" x14ac:dyDescent="0.25">
      <c r="A318" s="17" t="s">
        <v>146</v>
      </c>
      <c r="B318" s="17" t="s">
        <v>93</v>
      </c>
      <c r="C318" s="17" t="s">
        <v>147</v>
      </c>
      <c r="D318" s="17" t="s">
        <v>98</v>
      </c>
      <c r="E318" s="24">
        <f>IF(U318="SC",SUMIFS(SC!F:F,SC!A:A,MAIN!D318,SC!B:B,MAIN!A318),SUMIFS(Allocations!$H:$H,Allocations!$A:$A,MAIN!$A318,Allocations!$B:$B,MAIN!$D318))</f>
        <v>5.0999999999999996</v>
      </c>
      <c r="F318" s="24">
        <f>IF(U318="SC",SUMIFS(SC!J:J,SC!A:A,MAIN!D318,SC!B:B,MAIN!A318),SUMIFS(Allocations!M:M,Allocations!A:A,MAIN!A318,Allocations!B:B,MAIN!D318))</f>
        <v>0</v>
      </c>
      <c r="G318" s="24">
        <f t="shared" si="83"/>
        <v>5.0999999999999996</v>
      </c>
      <c r="H318" s="24">
        <f>IFERROR(VLOOKUP(S318,Swaps_wk!$A$2:$AP$151,HLOOKUP(MAIN!D318,Swaps_wk!$B$2:$AP$151,150,FALSE),FALSE),0)</f>
        <v>0</v>
      </c>
      <c r="I318" s="24">
        <f>SUMIFS(PASTE_DQS_TRACKER!$D:$D,PASTE_DQS_TRACKER!$C:$C,MAIN!$A318,PASTE_DQS_TRACKER!$B:$B,MAIN!$D318)-SUMIFS(PASTE_DQS_TRACKER!$D:$D,PASTE_DQS_TRACKER!$C:$C,MAIN!A318,PASTE_DQS_TRACKER!$E:$E,MAIN!$D318)</f>
        <v>0.6</v>
      </c>
      <c r="J318" s="25">
        <f t="shared" si="84"/>
        <v>5.6999999999999993</v>
      </c>
      <c r="K318" s="24">
        <f>IFERROR(IF(V318="Flex",0,IF(D318=$D$30,VLOOKUP(A318,MMO_o10M_lease!$A$1:$F$51,5,FALSE),IF(D318=$D$26,VLOOKUP(D318,LANDINGS!$A$3:$BR$40,HLOOKUP(A318,LANDINGS!$B$1:$CF$42,42,FALSE),FALSE)-IFERROR(VLOOKUP(A318,MMO_o10M_lease!$A$1:$F$38,5,FALSE),0),VLOOKUP(D318,LANDINGS!$A$3:$CF$40,HLOOKUP(A318,LANDINGS!$B$1:$CF$42,42,FALSE),FALSE)))),0)</f>
        <v>0</v>
      </c>
      <c r="L318" s="24">
        <f>SUMIFS(PASTE_FLEX_TRACKER!$D:$D,PASTE_FLEX_TRACKER!$F:$F,MAIN!$A318,PASTE_FLEX_TRACKER!$B:$B,MAIN!$D318)-SUMIFS(PASTE_FLEX_TRACKER!$D:$D,PASTE_FLEX_TRACKER!$C:$C,MAIN!$A318,PASTE_FLEX_TRACKER!$B:$B,MAIN!$D318)</f>
        <v>0</v>
      </c>
      <c r="M318" s="24">
        <f>IFERROR(-VLOOKUP(D318,SQ!$A$19:$CC$52,HLOOKUP(MAIN!A318,SQ!$B$18:$CC$56,39,FALSE),FALSE),"n/a")</f>
        <v>0</v>
      </c>
      <c r="N318" s="46" t="s">
        <v>563</v>
      </c>
      <c r="O318" s="46">
        <f>SUMIFS(MAN_ADJ!$L:$L,MAN_ADJ!$K:$K,MAIN!$D318,MAN_ADJ!$J:$J,MAIN!$S318)</f>
        <v>0</v>
      </c>
      <c r="P318" s="25">
        <f t="shared" si="85"/>
        <v>0</v>
      </c>
      <c r="Q318" s="28">
        <f t="shared" si="77"/>
        <v>0</v>
      </c>
      <c r="R318" s="38">
        <f t="shared" si="78"/>
        <v>5.6999999999999993</v>
      </c>
      <c r="S318" s="17" t="s">
        <v>146</v>
      </c>
    </row>
    <row r="319" spans="1:19" x14ac:dyDescent="0.25">
      <c r="A319" s="17" t="s">
        <v>146</v>
      </c>
      <c r="B319" s="17" t="s">
        <v>93</v>
      </c>
      <c r="C319" s="17" t="s">
        <v>147</v>
      </c>
      <c r="D319" s="17" t="s">
        <v>99</v>
      </c>
      <c r="E319" s="24">
        <f>IF(U319="SC",SUMIFS(SC!F:F,SC!A:A,MAIN!D319,SC!B:B,MAIN!A319),SUMIFS(Allocations!$H:$H,Allocations!$A:$A,MAIN!$A319,Allocations!$B:$B,MAIN!$D319))</f>
        <v>0</v>
      </c>
      <c r="F319" s="24">
        <f>IF(U319="SC",SUMIFS(SC!J:J,SC!A:A,MAIN!D319,SC!B:B,MAIN!A319),SUMIFS(Allocations!M:M,Allocations!A:A,MAIN!A319,Allocations!B:B,MAIN!D319))</f>
        <v>0</v>
      </c>
      <c r="G319" s="24">
        <f t="shared" si="83"/>
        <v>0</v>
      </c>
      <c r="H319" s="24">
        <f>IFERROR(VLOOKUP(S319,Swaps_wk!$A$2:$AP$151,HLOOKUP(MAIN!D319,Swaps_wk!$B$2:$AP$151,150,FALSE),FALSE),0)</f>
        <v>0</v>
      </c>
      <c r="I319" s="24">
        <f>SUMIFS(PASTE_DQS_TRACKER!$D:$D,PASTE_DQS_TRACKER!$C:$C,MAIN!$A319,PASTE_DQS_TRACKER!$B:$B,MAIN!$D319)-SUMIFS(PASTE_DQS_TRACKER!$D:$D,PASTE_DQS_TRACKER!$C:$C,MAIN!A319,PASTE_DQS_TRACKER!$E:$E,MAIN!$D319)</f>
        <v>0</v>
      </c>
      <c r="J319" s="25">
        <f t="shared" si="84"/>
        <v>0</v>
      </c>
      <c r="K319" s="24">
        <f>IFERROR(IF(V319="Flex",0,IF(D319=$D$30,VLOOKUP(A319,MMO_o10M_lease!$A$1:$F$51,5,FALSE),IF(D319=$D$26,VLOOKUP(D319,LANDINGS!$A$3:$BR$40,HLOOKUP(A319,LANDINGS!$B$1:$CF$42,42,FALSE),FALSE)-IFERROR(VLOOKUP(A319,MMO_o10M_lease!$A$1:$F$38,5,FALSE),0),VLOOKUP(D319,LANDINGS!$A$3:$CF$40,HLOOKUP(A319,LANDINGS!$B$1:$CF$42,42,FALSE),FALSE)))),0)</f>
        <v>0</v>
      </c>
      <c r="L319" s="24">
        <f>SUMIFS(PASTE_FLEX_TRACKER!$D:$D,PASTE_FLEX_TRACKER!$F:$F,MAIN!$A319,PASTE_FLEX_TRACKER!$B:$B,MAIN!$D319)-SUMIFS(PASTE_FLEX_TRACKER!$D:$D,PASTE_FLEX_TRACKER!$C:$C,MAIN!$A319,PASTE_FLEX_TRACKER!$B:$B,MAIN!$D319)</f>
        <v>0</v>
      </c>
      <c r="M319" s="24">
        <f>IFERROR(-VLOOKUP(D319,SQ!$A$19:$CC$52,HLOOKUP(MAIN!A319,SQ!$B$18:$CC$56,39,FALSE),FALSE),"n/a")</f>
        <v>0</v>
      </c>
      <c r="N319" s="46" t="s">
        <v>563</v>
      </c>
      <c r="O319" s="46">
        <f>SUMIFS(MAN_ADJ!$L:$L,MAN_ADJ!$K:$K,MAIN!$D319,MAN_ADJ!$J:$J,MAIN!$S319)</f>
        <v>0</v>
      </c>
      <c r="P319" s="25">
        <f t="shared" si="85"/>
        <v>0</v>
      </c>
      <c r="Q319" s="28" t="str">
        <f t="shared" si="77"/>
        <v>n/a</v>
      </c>
      <c r="R319" s="38">
        <f t="shared" si="78"/>
        <v>0</v>
      </c>
      <c r="S319" s="17" t="s">
        <v>146</v>
      </c>
    </row>
    <row r="320" spans="1:19" x14ac:dyDescent="0.25">
      <c r="A320" s="17" t="s">
        <v>146</v>
      </c>
      <c r="B320" s="17" t="s">
        <v>93</v>
      </c>
      <c r="C320" s="17" t="s">
        <v>147</v>
      </c>
      <c r="D320" s="17" t="s">
        <v>100</v>
      </c>
      <c r="E320" s="24">
        <f>IF(U320="SC",SUMIFS(SC!F:F,SC!A:A,MAIN!D320,SC!B:B,MAIN!A320),SUMIFS(Allocations!$H:$H,Allocations!$A:$A,MAIN!$A320,Allocations!$B:$B,MAIN!$D320))</f>
        <v>0</v>
      </c>
      <c r="F320" s="24">
        <f>IF(U320="SC",SUMIFS(SC!J:J,SC!A:A,MAIN!D320,SC!B:B,MAIN!A320),SUMIFS(Allocations!M:M,Allocations!A:A,MAIN!A320,Allocations!B:B,MAIN!D320))</f>
        <v>0</v>
      </c>
      <c r="G320" s="24">
        <f t="shared" si="83"/>
        <v>0</v>
      </c>
      <c r="H320" s="24">
        <f>IFERROR(VLOOKUP(S320,Swaps_wk!$A$2:$AP$151,HLOOKUP(MAIN!D320,Swaps_wk!$B$2:$AP$151,150,FALSE),FALSE),0)</f>
        <v>0</v>
      </c>
      <c r="I320" s="24">
        <f>SUMIFS(PASTE_DQS_TRACKER!$D:$D,PASTE_DQS_TRACKER!$C:$C,MAIN!$A320,PASTE_DQS_TRACKER!$B:$B,MAIN!$D320)-SUMIFS(PASTE_DQS_TRACKER!$D:$D,PASTE_DQS_TRACKER!$C:$C,MAIN!A320,PASTE_DQS_TRACKER!$E:$E,MAIN!$D320)</f>
        <v>0</v>
      </c>
      <c r="J320" s="25">
        <f t="shared" si="84"/>
        <v>0</v>
      </c>
      <c r="K320" s="24">
        <f>IFERROR(IF(V320="Flex",0,IF(D320=$D$30,VLOOKUP(A320,MMO_o10M_lease!$A$1:$F$51,5,FALSE),IF(D320=$D$26,VLOOKUP(D320,LANDINGS!$A$3:$BR$40,HLOOKUP(A320,LANDINGS!$B$1:$CF$42,42,FALSE),FALSE)-IFERROR(VLOOKUP(A320,MMO_o10M_lease!$A$1:$F$38,5,FALSE),0),VLOOKUP(D320,LANDINGS!$A$3:$CF$40,HLOOKUP(A320,LANDINGS!$B$1:$CF$42,42,FALSE),FALSE)))),0)</f>
        <v>0</v>
      </c>
      <c r="L320" s="24">
        <f>SUMIFS(PASTE_FLEX_TRACKER!$D:$D,PASTE_FLEX_TRACKER!$F:$F,MAIN!$A320,PASTE_FLEX_TRACKER!$B:$B,MAIN!$D320)-SUMIFS(PASTE_FLEX_TRACKER!$D:$D,PASTE_FLEX_TRACKER!$C:$C,MAIN!$A320,PASTE_FLEX_TRACKER!$B:$B,MAIN!$D320)</f>
        <v>0</v>
      </c>
      <c r="M320" s="24">
        <f>IFERROR(-VLOOKUP(D320,SQ!$A$19:$CC$52,HLOOKUP(MAIN!A320,SQ!$B$18:$CC$56,39,FALSE),FALSE),"n/a")</f>
        <v>0</v>
      </c>
      <c r="N320" s="46" t="s">
        <v>563</v>
      </c>
      <c r="O320" s="46">
        <f>SUMIFS(MAN_ADJ!$L:$L,MAN_ADJ!$K:$K,MAIN!$D320,MAN_ADJ!$J:$J,MAIN!$S320)</f>
        <v>0</v>
      </c>
      <c r="P320" s="25">
        <f t="shared" si="85"/>
        <v>0</v>
      </c>
      <c r="Q320" s="28" t="str">
        <f t="shared" si="77"/>
        <v>n/a</v>
      </c>
      <c r="R320" s="38">
        <f t="shared" si="78"/>
        <v>0</v>
      </c>
      <c r="S320" s="17" t="s">
        <v>146</v>
      </c>
    </row>
    <row r="321" spans="1:19" x14ac:dyDescent="0.25">
      <c r="A321" s="17" t="s">
        <v>146</v>
      </c>
      <c r="B321" s="17" t="s">
        <v>93</v>
      </c>
      <c r="C321" s="17" t="s">
        <v>147</v>
      </c>
      <c r="D321" s="17" t="s">
        <v>101</v>
      </c>
      <c r="E321" s="24">
        <f>IF(U321="SC",SUMIFS(SC!F:F,SC!A:A,MAIN!D321,SC!B:B,MAIN!A321),SUMIFS(Allocations!$H:$H,Allocations!$A:$A,MAIN!$A321,Allocations!$B:$B,MAIN!$D321))</f>
        <v>0</v>
      </c>
      <c r="F321" s="24">
        <f>IF(U321="SC",SUMIFS(SC!J:J,SC!A:A,MAIN!D321,SC!B:B,MAIN!A321),SUMIFS(Allocations!M:M,Allocations!A:A,MAIN!A321,Allocations!B:B,MAIN!D321))</f>
        <v>0</v>
      </c>
      <c r="G321" s="24">
        <f t="shared" si="83"/>
        <v>0</v>
      </c>
      <c r="H321" s="24">
        <f>IFERROR(VLOOKUP(S321,Swaps_wk!$A$2:$AP$151,HLOOKUP(MAIN!D321,Swaps_wk!$B$2:$AP$151,150,FALSE),FALSE),0)</f>
        <v>0</v>
      </c>
      <c r="I321" s="24">
        <f>SUMIFS(PASTE_DQS_TRACKER!$D:$D,PASTE_DQS_TRACKER!$C:$C,MAIN!$A321,PASTE_DQS_TRACKER!$B:$B,MAIN!$D321)-SUMIFS(PASTE_DQS_TRACKER!$D:$D,PASTE_DQS_TRACKER!$C:$C,MAIN!A321,PASTE_DQS_TRACKER!$E:$E,MAIN!$D321)</f>
        <v>0</v>
      </c>
      <c r="J321" s="25">
        <f t="shared" si="84"/>
        <v>0</v>
      </c>
      <c r="K321" s="24">
        <f>IFERROR(IF(V321="Flex",0,IF(D321=$D$30,VLOOKUP(A321,MMO_o10M_lease!$A$1:$F$51,5,FALSE),IF(D321=$D$26,VLOOKUP(D321,LANDINGS!$A$3:$BR$40,HLOOKUP(A321,LANDINGS!$B$1:$CF$42,42,FALSE),FALSE)-IFERROR(VLOOKUP(A321,MMO_o10M_lease!$A$1:$F$38,5,FALSE),0),VLOOKUP(D321,LANDINGS!$A$3:$CF$40,HLOOKUP(A321,LANDINGS!$B$1:$CF$42,42,FALSE),FALSE)))),0)</f>
        <v>0</v>
      </c>
      <c r="L321" s="24">
        <f>SUMIFS(PASTE_FLEX_TRACKER!$D:$D,PASTE_FLEX_TRACKER!$F:$F,MAIN!$A321,PASTE_FLEX_TRACKER!$B:$B,MAIN!$D321)-SUMIFS(PASTE_FLEX_TRACKER!$D:$D,PASTE_FLEX_TRACKER!$C:$C,MAIN!$A321,PASTE_FLEX_TRACKER!$B:$B,MAIN!$D321)</f>
        <v>0</v>
      </c>
      <c r="M321" s="24">
        <f>IFERROR(-VLOOKUP(D321,SQ!$A$19:$CC$52,HLOOKUP(MAIN!A321,SQ!$B$18:$CC$56,39,FALSE),FALSE),"n/a")</f>
        <v>0</v>
      </c>
      <c r="N321" s="46" t="s">
        <v>563</v>
      </c>
      <c r="O321" s="46">
        <f>SUMIFS(MAN_ADJ!$L:$L,MAN_ADJ!$K:$K,MAIN!$D321,MAN_ADJ!$J:$J,MAIN!$S321)</f>
        <v>0</v>
      </c>
      <c r="P321" s="25">
        <f t="shared" si="85"/>
        <v>0</v>
      </c>
      <c r="Q321" s="28" t="str">
        <f t="shared" si="77"/>
        <v>n/a</v>
      </c>
      <c r="R321" s="38">
        <f t="shared" si="78"/>
        <v>0</v>
      </c>
      <c r="S321" s="17" t="s">
        <v>146</v>
      </c>
    </row>
    <row r="322" spans="1:19" x14ac:dyDescent="0.25">
      <c r="A322" s="17" t="s">
        <v>146</v>
      </c>
      <c r="B322" s="17" t="s">
        <v>93</v>
      </c>
      <c r="C322" s="17" t="s">
        <v>147</v>
      </c>
      <c r="D322" s="17" t="s">
        <v>102</v>
      </c>
      <c r="E322" s="24">
        <f>IF(U322="SC",SUMIFS(SC!F:F,SC!A:A,MAIN!D322,SC!B:B,MAIN!A322),SUMIFS(Allocations!$H:$H,Allocations!$A:$A,MAIN!$A322,Allocations!$B:$B,MAIN!$D322))</f>
        <v>0</v>
      </c>
      <c r="F322" s="24">
        <f>IF(U322="SC",SUMIFS(SC!J:J,SC!A:A,MAIN!D322,SC!B:B,MAIN!A322),SUMIFS(Allocations!M:M,Allocations!A:A,MAIN!A322,Allocations!B:B,MAIN!D322))</f>
        <v>0</v>
      </c>
      <c r="G322" s="24">
        <f t="shared" si="83"/>
        <v>0</v>
      </c>
      <c r="H322" s="24">
        <f>IFERROR(VLOOKUP(S322,Swaps_wk!$A$2:$AP$151,HLOOKUP(MAIN!D322,Swaps_wk!$B$2:$AP$151,150,FALSE),FALSE),0)</f>
        <v>0</v>
      </c>
      <c r="I322" s="24">
        <f>SUMIFS(PASTE_DQS_TRACKER!$D:$D,PASTE_DQS_TRACKER!$C:$C,MAIN!$A322,PASTE_DQS_TRACKER!$B:$B,MAIN!$D322)-SUMIFS(PASTE_DQS_TRACKER!$D:$D,PASTE_DQS_TRACKER!$C:$C,MAIN!A322,PASTE_DQS_TRACKER!$E:$E,MAIN!$D322)</f>
        <v>0</v>
      </c>
      <c r="J322" s="25">
        <f t="shared" si="84"/>
        <v>0</v>
      </c>
      <c r="K322" s="24">
        <f>IFERROR(IF(V322="Flex",0,IF(D322=$D$30,VLOOKUP(A322,MMO_o10M_lease!$A$1:$F$51,5,FALSE),IF(D322=$D$26,VLOOKUP(D322,LANDINGS!$A$3:$BR$40,HLOOKUP(A322,LANDINGS!$B$1:$CF$42,42,FALSE),FALSE)-IFERROR(VLOOKUP(A322,MMO_o10M_lease!$A$1:$F$38,5,FALSE),0),VLOOKUP(D322,LANDINGS!$A$3:$CF$40,HLOOKUP(A322,LANDINGS!$B$1:$CF$42,42,FALSE),FALSE)))),0)</f>
        <v>0</v>
      </c>
      <c r="L322" s="24">
        <f>SUMIFS(PASTE_FLEX_TRACKER!$D:$D,PASTE_FLEX_TRACKER!$F:$F,MAIN!$A322,PASTE_FLEX_TRACKER!$B:$B,MAIN!$D322)-SUMIFS(PASTE_FLEX_TRACKER!$D:$D,PASTE_FLEX_TRACKER!$C:$C,MAIN!$A322,PASTE_FLEX_TRACKER!$B:$B,MAIN!$D322)</f>
        <v>0</v>
      </c>
      <c r="M322" s="24">
        <f>IFERROR(-VLOOKUP(D322,SQ!$A$19:$CC$52,HLOOKUP(MAIN!A322,SQ!$B$18:$CC$56,39,FALSE),FALSE),"n/a")</f>
        <v>0</v>
      </c>
      <c r="N322" s="46" t="s">
        <v>563</v>
      </c>
      <c r="O322" s="46">
        <f>SUMIFS(MAN_ADJ!$L:$L,MAN_ADJ!$K:$K,MAIN!$D322,MAN_ADJ!$J:$J,MAIN!$S322)</f>
        <v>0</v>
      </c>
      <c r="P322" s="25">
        <f t="shared" si="85"/>
        <v>0</v>
      </c>
      <c r="Q322" s="28" t="str">
        <f t="shared" si="77"/>
        <v>n/a</v>
      </c>
      <c r="R322" s="38">
        <f t="shared" si="78"/>
        <v>0</v>
      </c>
      <c r="S322" s="17" t="s">
        <v>146</v>
      </c>
    </row>
    <row r="323" spans="1:19" x14ac:dyDescent="0.25">
      <c r="A323" s="17" t="s">
        <v>146</v>
      </c>
      <c r="B323" s="17" t="s">
        <v>93</v>
      </c>
      <c r="C323" s="17" t="s">
        <v>147</v>
      </c>
      <c r="D323" s="17" t="s">
        <v>103</v>
      </c>
      <c r="E323" s="24">
        <f>IF(U323="SC",SUMIFS(SC!F:F,SC!A:A,MAIN!D323,SC!B:B,MAIN!A323),SUMIFS(Allocations!$H:$H,Allocations!$A:$A,MAIN!$A323,Allocations!$B:$B,MAIN!$D323))</f>
        <v>0</v>
      </c>
      <c r="F323" s="24">
        <f>IF(U323="SC",SUMIFS(SC!J:J,SC!A:A,MAIN!D323,SC!B:B,MAIN!A323),SUMIFS(Allocations!M:M,Allocations!A:A,MAIN!A323,Allocations!B:B,MAIN!D323))</f>
        <v>0</v>
      </c>
      <c r="G323" s="24">
        <f t="shared" si="83"/>
        <v>0</v>
      </c>
      <c r="H323" s="24">
        <f>IFERROR(VLOOKUP(S323,Swaps_wk!$A$2:$AP$151,HLOOKUP(MAIN!D323,Swaps_wk!$B$2:$AP$151,150,FALSE),FALSE),0)</f>
        <v>0</v>
      </c>
      <c r="I323" s="24">
        <f>SUMIFS(PASTE_DQS_TRACKER!$D:$D,PASTE_DQS_TRACKER!$C:$C,MAIN!$A323,PASTE_DQS_TRACKER!$B:$B,MAIN!$D323)-SUMIFS(PASTE_DQS_TRACKER!$D:$D,PASTE_DQS_TRACKER!$C:$C,MAIN!A323,PASTE_DQS_TRACKER!$E:$E,MAIN!$D323)</f>
        <v>0</v>
      </c>
      <c r="J323" s="25">
        <f t="shared" si="84"/>
        <v>0</v>
      </c>
      <c r="K323" s="24">
        <f>IFERROR(IF(V323="Flex",0,IF(D323=$D$30,VLOOKUP(A323,MMO_o10M_lease!$A$1:$F$51,5,FALSE),IF(D323=$D$26,VLOOKUP(D323,LANDINGS!$A$3:$BR$40,HLOOKUP(A323,LANDINGS!$B$1:$CF$42,42,FALSE),FALSE)-IFERROR(VLOOKUP(A323,MMO_o10M_lease!$A$1:$F$38,5,FALSE),0),VLOOKUP(D323,LANDINGS!$A$3:$CF$40,HLOOKUP(A323,LANDINGS!$B$1:$CF$42,42,FALSE),FALSE)))),0)</f>
        <v>0</v>
      </c>
      <c r="L323" s="24">
        <f>SUMIFS(PASTE_FLEX_TRACKER!$D:$D,PASTE_FLEX_TRACKER!$F:$F,MAIN!$A323,PASTE_FLEX_TRACKER!$B:$B,MAIN!$D323)-SUMIFS(PASTE_FLEX_TRACKER!$D:$D,PASTE_FLEX_TRACKER!$C:$C,MAIN!$A323,PASTE_FLEX_TRACKER!$B:$B,MAIN!$D323)</f>
        <v>0</v>
      </c>
      <c r="M323" s="24">
        <f>IFERROR(-VLOOKUP(D323,SQ!$A$19:$CC$52,HLOOKUP(MAIN!A323,SQ!$B$18:$CC$56,39,FALSE),FALSE),"n/a")</f>
        <v>0</v>
      </c>
      <c r="N323" s="46" t="s">
        <v>563</v>
      </c>
      <c r="O323" s="46">
        <f>SUMIFS(MAN_ADJ!$L:$L,MAN_ADJ!$K:$K,MAIN!$D323,MAN_ADJ!$J:$J,MAIN!$S323)</f>
        <v>0</v>
      </c>
      <c r="P323" s="25">
        <f t="shared" si="85"/>
        <v>0</v>
      </c>
      <c r="Q323" s="28" t="str">
        <f t="shared" si="77"/>
        <v>n/a</v>
      </c>
      <c r="R323" s="38">
        <f t="shared" si="78"/>
        <v>0</v>
      </c>
      <c r="S323" s="17" t="s">
        <v>146</v>
      </c>
    </row>
    <row r="324" spans="1:19" x14ac:dyDescent="0.25">
      <c r="A324" s="17" t="s">
        <v>146</v>
      </c>
      <c r="B324" s="17" t="s">
        <v>93</v>
      </c>
      <c r="C324" s="17" t="s">
        <v>147</v>
      </c>
      <c r="D324" s="17" t="s">
        <v>104</v>
      </c>
      <c r="E324" s="24">
        <f>IF(U324="SC",SUMIFS(SC!F:F,SC!A:A,MAIN!D324,SC!B:B,MAIN!A324),SUMIFS(Allocations!$H:$H,Allocations!$A:$A,MAIN!$A324,Allocations!$B:$B,MAIN!$D324))</f>
        <v>1.8</v>
      </c>
      <c r="F324" s="24">
        <f>IF(U324="SC",SUMIFS(SC!J:J,SC!A:A,MAIN!D324,SC!B:B,MAIN!A324),SUMIFS(Allocations!M:M,Allocations!A:A,MAIN!A324,Allocations!B:B,MAIN!D324))</f>
        <v>0</v>
      </c>
      <c r="G324" s="24">
        <f t="shared" si="83"/>
        <v>1.8</v>
      </c>
      <c r="H324" s="24">
        <f>IFERROR(VLOOKUP(S324,Swaps_wk!$A$2:$AP$151,HLOOKUP(MAIN!D324,Swaps_wk!$B$2:$AP$151,150,FALSE),FALSE),0)</f>
        <v>0</v>
      </c>
      <c r="I324" s="24">
        <f>SUMIFS(PASTE_DQS_TRACKER!$D:$D,PASTE_DQS_TRACKER!$C:$C,MAIN!$A324,PASTE_DQS_TRACKER!$B:$B,MAIN!$D324)-SUMIFS(PASTE_DQS_TRACKER!$D:$D,PASTE_DQS_TRACKER!$C:$C,MAIN!A324,PASTE_DQS_TRACKER!$E:$E,MAIN!$D324)</f>
        <v>3.5</v>
      </c>
      <c r="J324" s="25">
        <f t="shared" si="84"/>
        <v>5.3</v>
      </c>
      <c r="K324" s="24">
        <f>IFERROR(IF(V324="Flex",0,IF(D324=$D$30,VLOOKUP(A324,MMO_o10M_lease!$A$1:$F$51,5,FALSE),IF(D324=$D$26,VLOOKUP(D324,LANDINGS!$A$3:$BR$40,HLOOKUP(A324,LANDINGS!$B$1:$CF$42,42,FALSE),FALSE)-IFERROR(VLOOKUP(A324,MMO_o10M_lease!$A$1:$F$38,5,FALSE),0),VLOOKUP(D324,LANDINGS!$A$3:$CF$40,HLOOKUP(A324,LANDINGS!$B$1:$CF$42,42,FALSE),FALSE)))),0)</f>
        <v>0</v>
      </c>
      <c r="L324" s="24">
        <f>SUMIFS(PASTE_FLEX_TRACKER!$D:$D,PASTE_FLEX_TRACKER!$F:$F,MAIN!$A324,PASTE_FLEX_TRACKER!$B:$B,MAIN!$D324)-SUMIFS(PASTE_FLEX_TRACKER!$D:$D,PASTE_FLEX_TRACKER!$C:$C,MAIN!$A324,PASTE_FLEX_TRACKER!$B:$B,MAIN!$D324)</f>
        <v>0</v>
      </c>
      <c r="M324" s="24">
        <f>IFERROR(-VLOOKUP(D324,SQ!$A$19:$CC$52,HLOOKUP(MAIN!A324,SQ!$B$18:$CC$56,39,FALSE),FALSE),"n/a")</f>
        <v>0</v>
      </c>
      <c r="N324" s="46" t="s">
        <v>563</v>
      </c>
      <c r="O324" s="46">
        <f>SUMIFS(MAN_ADJ!$L:$L,MAN_ADJ!$K:$K,MAIN!$D324,MAN_ADJ!$J:$J,MAIN!$S324)</f>
        <v>0</v>
      </c>
      <c r="P324" s="25">
        <f t="shared" si="85"/>
        <v>0</v>
      </c>
      <c r="Q324" s="28">
        <f t="shared" si="77"/>
        <v>0</v>
      </c>
      <c r="R324" s="38">
        <f t="shared" si="78"/>
        <v>5.3</v>
      </c>
      <c r="S324" s="17" t="s">
        <v>146</v>
      </c>
    </row>
    <row r="325" spans="1:19" x14ac:dyDescent="0.25">
      <c r="A325" s="17" t="s">
        <v>146</v>
      </c>
      <c r="B325" s="17" t="s">
        <v>93</v>
      </c>
      <c r="C325" s="17" t="s">
        <v>147</v>
      </c>
      <c r="D325" s="17" t="s">
        <v>105</v>
      </c>
      <c r="E325" s="24">
        <f>IF(U325="SC",SUMIFS(SC!F:F,SC!A:A,MAIN!D325,SC!B:B,MAIN!A325),SUMIFS(Allocations!$H:$H,Allocations!$A:$A,MAIN!$A325,Allocations!$B:$B,MAIN!$D325))</f>
        <v>3.5539999999999998</v>
      </c>
      <c r="F325" s="24">
        <f>IF(U325="SC",SUMIFS(SC!J:J,SC!A:A,MAIN!D325,SC!B:B,MAIN!A325),SUMIFS(Allocations!M:M,Allocations!A:A,MAIN!A325,Allocations!B:B,MAIN!D325))</f>
        <v>0</v>
      </c>
      <c r="G325" s="24">
        <f t="shared" si="83"/>
        <v>3.5539999999999998</v>
      </c>
      <c r="H325" s="24">
        <f>IFERROR(VLOOKUP(S325,Swaps_wk!$A$2:$AP$151,HLOOKUP(MAIN!D325,Swaps_wk!$B$2:$AP$151,150,FALSE),FALSE),0)</f>
        <v>0</v>
      </c>
      <c r="I325" s="24">
        <f>SUMIFS(PASTE_DQS_TRACKER!$D:$D,PASTE_DQS_TRACKER!$C:$C,MAIN!$A325,PASTE_DQS_TRACKER!$B:$B,MAIN!$D325)-SUMIFS(PASTE_DQS_TRACKER!$D:$D,PASTE_DQS_TRACKER!$C:$C,MAIN!A325,PASTE_DQS_TRACKER!$E:$E,MAIN!$D325)</f>
        <v>-3.5</v>
      </c>
      <c r="J325" s="25">
        <f t="shared" si="84"/>
        <v>5.3999999999999826E-2</v>
      </c>
      <c r="K325" s="24">
        <f>IFERROR(IF(V325="Flex",0,IF(D325=$D$30,VLOOKUP(A325,MMO_o10M_lease!$A$1:$F$51,5,FALSE),IF(D325=$D$26,VLOOKUP(D325,LANDINGS!$A$3:$BR$40,HLOOKUP(A325,LANDINGS!$B$1:$CF$42,42,FALSE),FALSE)-IFERROR(VLOOKUP(A325,MMO_o10M_lease!$A$1:$F$38,5,FALSE),0),VLOOKUP(D325,LANDINGS!$A$3:$CF$40,HLOOKUP(A325,LANDINGS!$B$1:$CF$42,42,FALSE),FALSE)))),0)</f>
        <v>0</v>
      </c>
      <c r="L325" s="24">
        <f>SUMIFS(PASTE_FLEX_TRACKER!$D:$D,PASTE_FLEX_TRACKER!$F:$F,MAIN!$A325,PASTE_FLEX_TRACKER!$B:$B,MAIN!$D325)-SUMIFS(PASTE_FLEX_TRACKER!$D:$D,PASTE_FLEX_TRACKER!$C:$C,MAIN!$A325,PASTE_FLEX_TRACKER!$B:$B,MAIN!$D325)</f>
        <v>0</v>
      </c>
      <c r="M325" s="24">
        <f>IFERROR(-VLOOKUP(D325,SQ!$A$19:$CC$52,HLOOKUP(MAIN!A325,SQ!$B$18:$CC$56,39,FALSE),FALSE),"n/a")</f>
        <v>0</v>
      </c>
      <c r="N325" s="46" t="s">
        <v>563</v>
      </c>
      <c r="O325" s="46">
        <f>SUMIFS(MAN_ADJ!$L:$L,MAN_ADJ!$K:$K,MAIN!$D325,MAN_ADJ!$J:$J,MAIN!$S325)</f>
        <v>0</v>
      </c>
      <c r="P325" s="25">
        <f t="shared" si="85"/>
        <v>0</v>
      </c>
      <c r="Q325" s="28">
        <f t="shared" si="77"/>
        <v>0</v>
      </c>
      <c r="R325" s="38">
        <f t="shared" si="78"/>
        <v>5.3999999999999826E-2</v>
      </c>
      <c r="S325" s="17" t="s">
        <v>146</v>
      </c>
    </row>
    <row r="326" spans="1:19" x14ac:dyDescent="0.25">
      <c r="A326" s="17" t="s">
        <v>146</v>
      </c>
      <c r="B326" s="17" t="s">
        <v>93</v>
      </c>
      <c r="C326" s="17" t="s">
        <v>147</v>
      </c>
      <c r="D326" s="17" t="s">
        <v>106</v>
      </c>
      <c r="E326" s="24">
        <f>IF(U326="SC",SUMIFS(SC!F:F,SC!A:A,MAIN!D326,SC!B:B,MAIN!A326),SUMIFS(Allocations!$H:$H,Allocations!$A:$A,MAIN!$A326,Allocations!$B:$B,MAIN!$D326))</f>
        <v>14.53</v>
      </c>
      <c r="F326" s="24">
        <f>IF(U326="SC",SUMIFS(SC!J:J,SC!A:A,MAIN!D326,SC!B:B,MAIN!A326),SUMIFS(Allocations!M:M,Allocations!A:A,MAIN!A326,Allocations!B:B,MAIN!D326))</f>
        <v>0</v>
      </c>
      <c r="G326" s="24">
        <f t="shared" si="83"/>
        <v>14.53</v>
      </c>
      <c r="H326" s="24">
        <f>IFERROR(VLOOKUP(S326,Swaps_wk!$A$2:$AP$151,HLOOKUP(MAIN!D326,Swaps_wk!$B$2:$AP$151,150,FALSE),FALSE),0)</f>
        <v>0</v>
      </c>
      <c r="I326" s="24">
        <f>SUMIFS(PASTE_DQS_TRACKER!$D:$D,PASTE_DQS_TRACKER!$C:$C,MAIN!$A326,PASTE_DQS_TRACKER!$B:$B,MAIN!$D326)-SUMIFS(PASTE_DQS_TRACKER!$D:$D,PASTE_DQS_TRACKER!$C:$C,MAIN!A326,PASTE_DQS_TRACKER!$E:$E,MAIN!$D326)</f>
        <v>-14.2</v>
      </c>
      <c r="J326" s="25">
        <f t="shared" si="84"/>
        <v>0.33000000000000007</v>
      </c>
      <c r="K326" s="24">
        <f>IFERROR(IF(V326="Flex",0,IF(D326=$D$30,VLOOKUP(A326,MMO_o10M_lease!$A$1:$F$51,5,FALSE),IF(D326=$D$26,VLOOKUP(D326,LANDINGS!$A$3:$BR$40,HLOOKUP(A326,LANDINGS!$B$1:$CF$42,42,FALSE),FALSE)-IFERROR(VLOOKUP(A326,MMO_o10M_lease!$A$1:$F$38,5,FALSE),0),VLOOKUP(D326,LANDINGS!$A$3:$CF$40,HLOOKUP(A326,LANDINGS!$B$1:$CF$42,42,FALSE),FALSE)))),0)</f>
        <v>0</v>
      </c>
      <c r="L326" s="24">
        <f>SUMIFS(PASTE_FLEX_TRACKER!$D:$D,PASTE_FLEX_TRACKER!$F:$F,MAIN!$A326,PASTE_FLEX_TRACKER!$B:$B,MAIN!$D326)-SUMIFS(PASTE_FLEX_TRACKER!$D:$D,PASTE_FLEX_TRACKER!$C:$C,MAIN!$A326,PASTE_FLEX_TRACKER!$B:$B,MAIN!$D326)</f>
        <v>0</v>
      </c>
      <c r="M326" s="24">
        <f>IFERROR(-VLOOKUP(D326,SQ!$A$19:$CC$52,HLOOKUP(MAIN!A326,SQ!$B$18:$CC$56,39,FALSE),FALSE),"n/a")</f>
        <v>0</v>
      </c>
      <c r="N326" s="46" t="s">
        <v>563</v>
      </c>
      <c r="O326" s="46">
        <f>SUMIFS(MAN_ADJ!$L:$L,MAN_ADJ!$K:$K,MAIN!$D326,MAN_ADJ!$J:$J,MAIN!$S326)</f>
        <v>0</v>
      </c>
      <c r="P326" s="25">
        <f t="shared" si="85"/>
        <v>0</v>
      </c>
      <c r="Q326" s="28">
        <f t="shared" si="77"/>
        <v>0</v>
      </c>
      <c r="R326" s="38">
        <f t="shared" si="78"/>
        <v>0.33000000000000007</v>
      </c>
      <c r="S326" s="17" t="s">
        <v>146</v>
      </c>
    </row>
    <row r="327" spans="1:19" x14ac:dyDescent="0.25">
      <c r="A327" s="17" t="s">
        <v>146</v>
      </c>
      <c r="B327" s="17" t="s">
        <v>93</v>
      </c>
      <c r="C327" s="17" t="s">
        <v>147</v>
      </c>
      <c r="D327" s="17" t="s">
        <v>107</v>
      </c>
      <c r="E327" s="24">
        <f>IF(U327="SC",SUMIFS(SC!F:F,SC!A:A,MAIN!D327,SC!B:B,MAIN!A327),SUMIFS(Allocations!$H:$H,Allocations!$A:$A,MAIN!$A327,Allocations!$B:$B,MAIN!$D327))</f>
        <v>0</v>
      </c>
      <c r="F327" s="24">
        <f>IF(U327="SC",SUMIFS(SC!J:J,SC!A:A,MAIN!D327,SC!B:B,MAIN!A327),SUMIFS(Allocations!M:M,Allocations!A:A,MAIN!A327,Allocations!B:B,MAIN!D327))</f>
        <v>0</v>
      </c>
      <c r="G327" s="24">
        <f t="shared" si="83"/>
        <v>0</v>
      </c>
      <c r="H327" s="24">
        <f>IFERROR(VLOOKUP(S327,Swaps_wk!$A$2:$AP$151,HLOOKUP(MAIN!D327,Swaps_wk!$B$2:$AP$151,150,FALSE),FALSE),0)</f>
        <v>0</v>
      </c>
      <c r="I327" s="24">
        <f>SUMIFS(PASTE_DQS_TRACKER!$D:$D,PASTE_DQS_TRACKER!$C:$C,MAIN!$A327,PASTE_DQS_TRACKER!$B:$B,MAIN!$D327)-SUMIFS(PASTE_DQS_TRACKER!$D:$D,PASTE_DQS_TRACKER!$C:$C,MAIN!A327,PASTE_DQS_TRACKER!$E:$E,MAIN!$D327)</f>
        <v>0</v>
      </c>
      <c r="J327" s="25">
        <f t="shared" si="84"/>
        <v>0</v>
      </c>
      <c r="K327" s="24">
        <f>IFERROR(IF(V327="Flex",0,IF(D327=$D$30,VLOOKUP(A327,MMO_o10M_lease!$A$1:$F$51,5,FALSE),IF(D327=$D$26,VLOOKUP(D327,LANDINGS!$A$3:$BR$40,HLOOKUP(A327,LANDINGS!$B$1:$CF$42,42,FALSE),FALSE)-IFERROR(VLOOKUP(A327,MMO_o10M_lease!$A$1:$F$38,5,FALSE),0),VLOOKUP(D327,LANDINGS!$A$3:$CF$40,HLOOKUP(A327,LANDINGS!$B$1:$CF$42,42,FALSE),FALSE)))),0)</f>
        <v>0</v>
      </c>
      <c r="L327" s="24">
        <f>SUMIFS(PASTE_FLEX_TRACKER!$D:$D,PASTE_FLEX_TRACKER!$F:$F,MAIN!$A327,PASTE_FLEX_TRACKER!$B:$B,MAIN!$D327)-SUMIFS(PASTE_FLEX_TRACKER!$D:$D,PASTE_FLEX_TRACKER!$C:$C,MAIN!$A327,PASTE_FLEX_TRACKER!$B:$B,MAIN!$D327)</f>
        <v>0</v>
      </c>
      <c r="M327" s="24">
        <f>IFERROR(-VLOOKUP(D327,SQ!$A$19:$CC$52,HLOOKUP(MAIN!A327,SQ!$B$18:$CC$56,39,FALSE),FALSE),"n/a")</f>
        <v>0</v>
      </c>
      <c r="N327" s="46" t="s">
        <v>563</v>
      </c>
      <c r="O327" s="46">
        <f>SUMIFS(MAN_ADJ!$L:$L,MAN_ADJ!$K:$K,MAIN!$D327,MAN_ADJ!$J:$J,MAIN!$S327)</f>
        <v>0</v>
      </c>
      <c r="P327" s="25">
        <f t="shared" si="85"/>
        <v>0</v>
      </c>
      <c r="Q327" s="28" t="str">
        <f t="shared" si="77"/>
        <v>n/a</v>
      </c>
      <c r="R327" s="38">
        <f t="shared" si="78"/>
        <v>0</v>
      </c>
      <c r="S327" s="17" t="s">
        <v>146</v>
      </c>
    </row>
    <row r="328" spans="1:19" x14ac:dyDescent="0.25">
      <c r="A328" s="17" t="s">
        <v>146</v>
      </c>
      <c r="B328" s="17" t="s">
        <v>93</v>
      </c>
      <c r="C328" s="17" t="s">
        <v>147</v>
      </c>
      <c r="D328" s="17" t="s">
        <v>108</v>
      </c>
      <c r="E328" s="24">
        <f>IF(U328="SC",SUMIFS(SC!F:F,SC!A:A,MAIN!D328,SC!B:B,MAIN!A328),SUMIFS(Allocations!$H:$H,Allocations!$A:$A,MAIN!$A328,Allocations!$B:$B,MAIN!$D328))</f>
        <v>0.99299999999999999</v>
      </c>
      <c r="F328" s="24">
        <f>IF(U328="SC",SUMIFS(SC!J:J,SC!A:A,MAIN!D328,SC!B:B,MAIN!A328),SUMIFS(Allocations!M:M,Allocations!A:A,MAIN!A328,Allocations!B:B,MAIN!D328))</f>
        <v>0</v>
      </c>
      <c r="G328" s="24">
        <f t="shared" si="83"/>
        <v>0.99299999999999999</v>
      </c>
      <c r="H328" s="24">
        <f>IFERROR(VLOOKUP(S328,Swaps_wk!$A$2:$AP$151,HLOOKUP(MAIN!D328,Swaps_wk!$B$2:$AP$151,150,FALSE),FALSE),0)</f>
        <v>0</v>
      </c>
      <c r="I328" s="24">
        <f>SUMIFS(PASTE_DQS_TRACKER!$D:$D,PASTE_DQS_TRACKER!$C:$C,MAIN!$A328,PASTE_DQS_TRACKER!$B:$B,MAIN!$D328)-SUMIFS(PASTE_DQS_TRACKER!$D:$D,PASTE_DQS_TRACKER!$C:$C,MAIN!A328,PASTE_DQS_TRACKER!$E:$E,MAIN!$D328)</f>
        <v>0</v>
      </c>
      <c r="J328" s="25">
        <f t="shared" si="84"/>
        <v>0.99299999999999999</v>
      </c>
      <c r="K328" s="24">
        <f>IFERROR(IF(V328="Flex",0,IF(D328=$D$30,VLOOKUP(A328,MMO_o10M_lease!$A$1:$F$51,5,FALSE),IF(D328=$D$26,VLOOKUP(D328,LANDINGS!$A$3:$BR$40,HLOOKUP(A328,LANDINGS!$B$1:$CF$42,42,FALSE),FALSE)-IFERROR(VLOOKUP(A328,MMO_o10M_lease!$A$1:$F$38,5,FALSE),0),VLOOKUP(D328,LANDINGS!$A$3:$CF$40,HLOOKUP(A328,LANDINGS!$B$1:$CF$42,42,FALSE),FALSE)))),0)</f>
        <v>0</v>
      </c>
      <c r="L328" s="24">
        <f>SUMIFS(PASTE_FLEX_TRACKER!$D:$D,PASTE_FLEX_TRACKER!$F:$F,MAIN!$A328,PASTE_FLEX_TRACKER!$B:$B,MAIN!$D328)-SUMIFS(PASTE_FLEX_TRACKER!$D:$D,PASTE_FLEX_TRACKER!$C:$C,MAIN!$A328,PASTE_FLEX_TRACKER!$B:$B,MAIN!$D328)</f>
        <v>0</v>
      </c>
      <c r="M328" s="24">
        <f>IFERROR(-VLOOKUP(D328,SQ!$A$19:$CC$52,HLOOKUP(MAIN!A328,SQ!$B$18:$CC$56,39,FALSE),FALSE),"n/a")</f>
        <v>0</v>
      </c>
      <c r="N328" s="46" t="s">
        <v>563</v>
      </c>
      <c r="O328" s="46">
        <f>SUMIFS(MAN_ADJ!$L:$L,MAN_ADJ!$K:$K,MAIN!$D328,MAN_ADJ!$J:$J,MAIN!$S328)</f>
        <v>0</v>
      </c>
      <c r="P328" s="25">
        <f t="shared" si="85"/>
        <v>0</v>
      </c>
      <c r="Q328" s="28">
        <f t="shared" si="77"/>
        <v>0</v>
      </c>
      <c r="R328" s="38">
        <f t="shared" si="78"/>
        <v>0.99299999999999999</v>
      </c>
      <c r="S328" s="17" t="s">
        <v>146</v>
      </c>
    </row>
    <row r="329" spans="1:19" x14ac:dyDescent="0.25">
      <c r="A329" s="17" t="s">
        <v>146</v>
      </c>
      <c r="B329" s="17" t="s">
        <v>93</v>
      </c>
      <c r="C329" s="17" t="s">
        <v>147</v>
      </c>
      <c r="D329" s="17" t="s">
        <v>109</v>
      </c>
      <c r="E329" s="24">
        <f>IF(U329="SC",SUMIFS(SC!F:F,SC!A:A,MAIN!D329,SC!B:B,MAIN!A329),SUMIFS(Allocations!$H:$H,Allocations!$A:$A,MAIN!$A329,Allocations!$B:$B,MAIN!$D329))</f>
        <v>1.8</v>
      </c>
      <c r="F329" s="24">
        <f>IF(U329="SC",SUMIFS(SC!J:J,SC!A:A,MAIN!D329,SC!B:B,MAIN!A329),SUMIFS(Allocations!M:M,Allocations!A:A,MAIN!A329,Allocations!B:B,MAIN!D329))</f>
        <v>0</v>
      </c>
      <c r="G329" s="24">
        <f t="shared" si="83"/>
        <v>1.8</v>
      </c>
      <c r="H329" s="24">
        <f>IFERROR(VLOOKUP(S329,Swaps_wk!$A$2:$AP$151,HLOOKUP(MAIN!D329,Swaps_wk!$B$2:$AP$151,150,FALSE),FALSE),0)</f>
        <v>0</v>
      </c>
      <c r="I329" s="24">
        <f>SUMIFS(PASTE_DQS_TRACKER!$D:$D,PASTE_DQS_TRACKER!$C:$C,MAIN!$A329,PASTE_DQS_TRACKER!$B:$B,MAIN!$D329)-SUMIFS(PASTE_DQS_TRACKER!$D:$D,PASTE_DQS_TRACKER!$C:$C,MAIN!A329,PASTE_DQS_TRACKER!$E:$E,MAIN!$D329)</f>
        <v>0</v>
      </c>
      <c r="J329" s="25">
        <f t="shared" si="84"/>
        <v>1.8</v>
      </c>
      <c r="K329" s="24">
        <f>IFERROR(IF(V329="Flex",0,IF(D329=$D$30,VLOOKUP(A329,MMO_o10M_lease!$A$1:$F$51,5,FALSE),IF(D329=$D$26,VLOOKUP(D329,LANDINGS!$A$3:$BR$40,HLOOKUP(A329,LANDINGS!$B$1:$CF$42,42,FALSE),FALSE)-IFERROR(VLOOKUP(A329,MMO_o10M_lease!$A$1:$F$38,5,FALSE),0),VLOOKUP(D329,LANDINGS!$A$3:$CF$40,HLOOKUP(A329,LANDINGS!$B$1:$CF$42,42,FALSE),FALSE)))),0)</f>
        <v>0</v>
      </c>
      <c r="L329" s="24">
        <f>SUMIFS(PASTE_FLEX_TRACKER!$D:$D,PASTE_FLEX_TRACKER!$F:$F,MAIN!$A329,PASTE_FLEX_TRACKER!$B:$B,MAIN!$D329)-SUMIFS(PASTE_FLEX_TRACKER!$D:$D,PASTE_FLEX_TRACKER!$C:$C,MAIN!$A329,PASTE_FLEX_TRACKER!$B:$B,MAIN!$D329)</f>
        <v>0</v>
      </c>
      <c r="M329" s="24">
        <f>IFERROR(-VLOOKUP(D329,SQ!$A$19:$CC$52,HLOOKUP(MAIN!A329,SQ!$B$18:$CC$56,39,FALSE),FALSE),"n/a")</f>
        <v>0</v>
      </c>
      <c r="N329" s="46" t="s">
        <v>563</v>
      </c>
      <c r="O329" s="46">
        <f>SUMIFS(MAN_ADJ!$L:$L,MAN_ADJ!$K:$K,MAIN!$D329,MAN_ADJ!$J:$J,MAIN!$S329)</f>
        <v>0</v>
      </c>
      <c r="P329" s="25">
        <f t="shared" si="85"/>
        <v>0</v>
      </c>
      <c r="Q329" s="28">
        <f t="shared" si="77"/>
        <v>0</v>
      </c>
      <c r="R329" s="38">
        <f t="shared" si="78"/>
        <v>1.8</v>
      </c>
      <c r="S329" s="17" t="s">
        <v>146</v>
      </c>
    </row>
    <row r="330" spans="1:19" x14ac:dyDescent="0.25">
      <c r="A330" s="17" t="s">
        <v>146</v>
      </c>
      <c r="B330" s="17" t="s">
        <v>93</v>
      </c>
      <c r="C330" s="17" t="s">
        <v>147</v>
      </c>
      <c r="D330" s="17" t="s">
        <v>110</v>
      </c>
      <c r="E330" s="24">
        <f>IF(U330="SC",SUMIFS(SC!F:F,SC!A:A,MAIN!D330,SC!B:B,MAIN!A330),SUMIFS(Allocations!$H:$H,Allocations!$A:$A,MAIN!$A330,Allocations!$B:$B,MAIN!$D330))</f>
        <v>0</v>
      </c>
      <c r="F330" s="24">
        <f>IF(U330="SC",SUMIFS(SC!J:J,SC!A:A,MAIN!D330,SC!B:B,MAIN!A330),SUMIFS(Allocations!M:M,Allocations!A:A,MAIN!A330,Allocations!B:B,MAIN!D330))</f>
        <v>0</v>
      </c>
      <c r="G330" s="24">
        <f t="shared" si="83"/>
        <v>0</v>
      </c>
      <c r="H330" s="24">
        <f>IFERROR(VLOOKUP(S330,Swaps_wk!$A$2:$AP$151,HLOOKUP(MAIN!D330,Swaps_wk!$B$2:$AP$151,150,FALSE),FALSE),0)</f>
        <v>0</v>
      </c>
      <c r="I330" s="24">
        <f>SUMIFS(PASTE_DQS_TRACKER!$D:$D,PASTE_DQS_TRACKER!$C:$C,MAIN!$A330,PASTE_DQS_TRACKER!$B:$B,MAIN!$D330)-SUMIFS(PASTE_DQS_TRACKER!$D:$D,PASTE_DQS_TRACKER!$C:$C,MAIN!A330,PASTE_DQS_TRACKER!$E:$E,MAIN!$D330)</f>
        <v>0</v>
      </c>
      <c r="J330" s="25">
        <f t="shared" si="84"/>
        <v>0</v>
      </c>
      <c r="K330" s="24">
        <f>IFERROR(IF(V330="Flex",0,IF(D330=$D$30,VLOOKUP(A330,MMO_o10M_lease!$A$1:$F$51,5,FALSE),IF(D330=$D$26,VLOOKUP(D330,LANDINGS!$A$3:$BR$40,HLOOKUP(A330,LANDINGS!$B$1:$CF$42,42,FALSE),FALSE)-IFERROR(VLOOKUP(A330,MMO_o10M_lease!$A$1:$F$38,5,FALSE),0),VLOOKUP(D330,LANDINGS!$A$3:$CF$40,HLOOKUP(A330,LANDINGS!$B$1:$CF$42,42,FALSE),FALSE)))),0)</f>
        <v>0</v>
      </c>
      <c r="L330" s="24">
        <f>SUMIFS(PASTE_FLEX_TRACKER!$D:$D,PASTE_FLEX_TRACKER!$F:$F,MAIN!$A330,PASTE_FLEX_TRACKER!$B:$B,MAIN!$D330)-SUMIFS(PASTE_FLEX_TRACKER!$D:$D,PASTE_FLEX_TRACKER!$C:$C,MAIN!$A330,PASTE_FLEX_TRACKER!$B:$B,MAIN!$D330)</f>
        <v>0</v>
      </c>
      <c r="M330" s="24">
        <f>IFERROR(-VLOOKUP(D330,SQ!$A$19:$CC$52,HLOOKUP(MAIN!A330,SQ!$B$18:$CC$56,39,FALSE),FALSE),"n/a")</f>
        <v>0</v>
      </c>
      <c r="N330" s="46" t="s">
        <v>563</v>
      </c>
      <c r="O330" s="46">
        <f>SUMIFS(MAN_ADJ!$L:$L,MAN_ADJ!$K:$K,MAIN!$D330,MAN_ADJ!$J:$J,MAIN!$S330)</f>
        <v>0</v>
      </c>
      <c r="P330" s="25">
        <f t="shared" si="85"/>
        <v>0</v>
      </c>
      <c r="Q330" s="28" t="str">
        <f t="shared" si="77"/>
        <v>n/a</v>
      </c>
      <c r="R330" s="38">
        <f t="shared" si="78"/>
        <v>0</v>
      </c>
      <c r="S330" s="17" t="s">
        <v>146</v>
      </c>
    </row>
    <row r="331" spans="1:19" x14ac:dyDescent="0.25">
      <c r="A331" s="17" t="s">
        <v>146</v>
      </c>
      <c r="B331" s="17" t="s">
        <v>93</v>
      </c>
      <c r="C331" s="17" t="s">
        <v>147</v>
      </c>
      <c r="D331" s="17" t="s">
        <v>111</v>
      </c>
      <c r="E331" s="24">
        <f>IF(U331="SC",SUMIFS(SC!F:F,SC!A:A,MAIN!D331,SC!B:B,MAIN!A331),SUMIFS(Allocations!$H:$H,Allocations!$A:$A,MAIN!$A331,Allocations!$B:$B,MAIN!$D331))</f>
        <v>0</v>
      </c>
      <c r="F331" s="24">
        <f>IF(U331="SC",SUMIFS(SC!J:J,SC!A:A,MAIN!D331,SC!B:B,MAIN!A331),SUMIFS(Allocations!M:M,Allocations!A:A,MAIN!A331,Allocations!B:B,MAIN!D331))</f>
        <v>0</v>
      </c>
      <c r="G331" s="24">
        <f t="shared" si="83"/>
        <v>0</v>
      </c>
      <c r="H331" s="24">
        <f>IFERROR(VLOOKUP(S331,Swaps_wk!$A$2:$AP$151,HLOOKUP(MAIN!D331,Swaps_wk!$B$2:$AP$151,150,FALSE),FALSE),0)</f>
        <v>0</v>
      </c>
      <c r="I331" s="24">
        <f>SUMIFS(PASTE_DQS_TRACKER!$D:$D,PASTE_DQS_TRACKER!$C:$C,MAIN!$A331,PASTE_DQS_TRACKER!$B:$B,MAIN!$D331)-SUMIFS(PASTE_DQS_TRACKER!$D:$D,PASTE_DQS_TRACKER!$C:$C,MAIN!A331,PASTE_DQS_TRACKER!$E:$E,MAIN!$D331)</f>
        <v>0</v>
      </c>
      <c r="J331" s="25">
        <f t="shared" si="84"/>
        <v>0</v>
      </c>
      <c r="K331" s="24">
        <f>IFERROR(IF(V331="Flex",0,IF(D331=$D$30,VLOOKUP(A331,MMO_o10M_lease!$A$1:$F$51,5,FALSE),IF(D331=$D$26,VLOOKUP(D331,LANDINGS!$A$3:$BR$40,HLOOKUP(A331,LANDINGS!$B$1:$CF$42,42,FALSE),FALSE)-IFERROR(VLOOKUP(A331,MMO_o10M_lease!$A$1:$F$38,5,FALSE),0),VLOOKUP(D331,LANDINGS!$A$3:$CF$40,HLOOKUP(A331,LANDINGS!$B$1:$CF$42,42,FALSE),FALSE)))),0)</f>
        <v>0</v>
      </c>
      <c r="L331" s="24">
        <f>SUMIFS(PASTE_FLEX_TRACKER!$D:$D,PASTE_FLEX_TRACKER!$F:$F,MAIN!$A331,PASTE_FLEX_TRACKER!$B:$B,MAIN!$D331)-SUMIFS(PASTE_FLEX_TRACKER!$D:$D,PASTE_FLEX_TRACKER!$C:$C,MAIN!$A331,PASTE_FLEX_TRACKER!$B:$B,MAIN!$D331)</f>
        <v>0</v>
      </c>
      <c r="M331" s="24">
        <f>IFERROR(-VLOOKUP(D331,SQ!$A$19:$CC$52,HLOOKUP(MAIN!A331,SQ!$B$18:$CC$56,39,FALSE),FALSE),"n/a")</f>
        <v>0</v>
      </c>
      <c r="N331" s="46" t="s">
        <v>563</v>
      </c>
      <c r="O331" s="46">
        <f>SUMIFS(MAN_ADJ!$L:$L,MAN_ADJ!$K:$K,MAIN!$D331,MAN_ADJ!$J:$J,MAIN!$S331)</f>
        <v>0</v>
      </c>
      <c r="P331" s="25">
        <f t="shared" si="85"/>
        <v>0</v>
      </c>
      <c r="Q331" s="28" t="str">
        <f t="shared" si="77"/>
        <v>n/a</v>
      </c>
      <c r="R331" s="38">
        <f t="shared" si="78"/>
        <v>0</v>
      </c>
      <c r="S331" s="17" t="s">
        <v>146</v>
      </c>
    </row>
    <row r="332" spans="1:19" x14ac:dyDescent="0.25">
      <c r="A332" s="17" t="s">
        <v>146</v>
      </c>
      <c r="B332" s="17" t="s">
        <v>93</v>
      </c>
      <c r="C332" s="17" t="s">
        <v>147</v>
      </c>
      <c r="D332" s="17" t="s">
        <v>112</v>
      </c>
      <c r="E332" s="24">
        <f>IF(U332="SC",SUMIFS(SC!F:F,SC!A:A,MAIN!D332,SC!B:B,MAIN!A332),SUMIFS(Allocations!$H:$H,Allocations!$A:$A,MAIN!$A332,Allocations!$B:$B,MAIN!$D332))</f>
        <v>0</v>
      </c>
      <c r="F332" s="24">
        <f>IF(U332="SC",SUMIFS(SC!J:J,SC!A:A,MAIN!D332,SC!B:B,MAIN!A332),SUMIFS(Allocations!M:M,Allocations!A:A,MAIN!A332,Allocations!B:B,MAIN!D332))</f>
        <v>0</v>
      </c>
      <c r="G332" s="24">
        <f t="shared" si="83"/>
        <v>0</v>
      </c>
      <c r="H332" s="24">
        <f>IFERROR(VLOOKUP(S332,Swaps_wk!$A$2:$AP$151,HLOOKUP(MAIN!D332,Swaps_wk!$B$2:$AP$151,150,FALSE),FALSE),0)</f>
        <v>0</v>
      </c>
      <c r="I332" s="24">
        <f>SUMIFS(PASTE_DQS_TRACKER!$D:$D,PASTE_DQS_TRACKER!$C:$C,MAIN!$A332,PASTE_DQS_TRACKER!$B:$B,MAIN!$D332)-SUMIFS(PASTE_DQS_TRACKER!$D:$D,PASTE_DQS_TRACKER!$C:$C,MAIN!A332,PASTE_DQS_TRACKER!$E:$E,MAIN!$D332)</f>
        <v>0</v>
      </c>
      <c r="J332" s="25">
        <f t="shared" si="84"/>
        <v>0</v>
      </c>
      <c r="K332" s="24">
        <f>IFERROR(IF(V332="Flex",0,IF(D332=$D$30,VLOOKUP(A332,MMO_o10M_lease!$A$1:$F$51,5,FALSE),IF(D332=$D$26,VLOOKUP(D332,LANDINGS!$A$3:$BR$40,HLOOKUP(A332,LANDINGS!$B$1:$CF$42,42,FALSE),FALSE)-IFERROR(VLOOKUP(A332,MMO_o10M_lease!$A$1:$F$38,5,FALSE),0),VLOOKUP(D332,LANDINGS!$A$3:$CF$40,HLOOKUP(A332,LANDINGS!$B$1:$CF$42,42,FALSE),FALSE)))),0)</f>
        <v>0</v>
      </c>
      <c r="L332" s="24">
        <f>SUMIFS(PASTE_FLEX_TRACKER!$D:$D,PASTE_FLEX_TRACKER!$F:$F,MAIN!$A332,PASTE_FLEX_TRACKER!$B:$B,MAIN!$D332)-SUMIFS(PASTE_FLEX_TRACKER!$D:$D,PASTE_FLEX_TRACKER!$C:$C,MAIN!$A332,PASTE_FLEX_TRACKER!$B:$B,MAIN!$D332)</f>
        <v>0</v>
      </c>
      <c r="M332" s="24">
        <f>IFERROR(-VLOOKUP(D332,SQ!$A$19:$CC$52,HLOOKUP(MAIN!A332,SQ!$B$18:$CC$56,39,FALSE),FALSE),"n/a")</f>
        <v>0</v>
      </c>
      <c r="N332" s="46" t="s">
        <v>563</v>
      </c>
      <c r="O332" s="46">
        <f>SUMIFS(MAN_ADJ!$L:$L,MAN_ADJ!$K:$K,MAIN!$D332,MAN_ADJ!$J:$J,MAIN!$S332)</f>
        <v>0</v>
      </c>
      <c r="P332" s="25">
        <f t="shared" si="85"/>
        <v>0</v>
      </c>
      <c r="Q332" s="28" t="str">
        <f t="shared" si="77"/>
        <v>n/a</v>
      </c>
      <c r="R332" s="38">
        <f t="shared" si="78"/>
        <v>0</v>
      </c>
      <c r="S332" s="17" t="s">
        <v>146</v>
      </c>
    </row>
    <row r="333" spans="1:19" x14ac:dyDescent="0.25">
      <c r="A333" s="17" t="s">
        <v>146</v>
      </c>
      <c r="B333" s="17" t="s">
        <v>93</v>
      </c>
      <c r="C333" s="17" t="s">
        <v>147</v>
      </c>
      <c r="D333" s="17" t="s">
        <v>113</v>
      </c>
      <c r="E333" s="24">
        <f>IF(U333="SC",SUMIFS(SC!F:F,SC!A:A,MAIN!D333,SC!B:B,MAIN!A333),SUMIFS(Allocations!$H:$H,Allocations!$A:$A,MAIN!$A333,Allocations!$B:$B,MAIN!$D333))</f>
        <v>0</v>
      </c>
      <c r="F333" s="24">
        <f>IF(U333="SC",SUMIFS(SC!J:J,SC!A:A,MAIN!D333,SC!B:B,MAIN!A333),SUMIFS(Allocations!M:M,Allocations!A:A,MAIN!A333,Allocations!B:B,MAIN!D333))</f>
        <v>0</v>
      </c>
      <c r="G333" s="24">
        <f t="shared" si="83"/>
        <v>0</v>
      </c>
      <c r="H333" s="24">
        <f>IFERROR(VLOOKUP(S333,Swaps_wk!$A$2:$AP$151,HLOOKUP(MAIN!D333,Swaps_wk!$B$2:$AP$151,150,FALSE),FALSE),0)</f>
        <v>0</v>
      </c>
      <c r="I333" s="24">
        <f>SUMIFS(PASTE_DQS_TRACKER!$D:$D,PASTE_DQS_TRACKER!$C:$C,MAIN!$A333,PASTE_DQS_TRACKER!$B:$B,MAIN!$D333)-SUMIFS(PASTE_DQS_TRACKER!$D:$D,PASTE_DQS_TRACKER!$C:$C,MAIN!A333,PASTE_DQS_TRACKER!$E:$E,MAIN!$D333)</f>
        <v>0</v>
      </c>
      <c r="J333" s="25">
        <f t="shared" si="84"/>
        <v>0</v>
      </c>
      <c r="K333" s="24">
        <f>IFERROR(IF(V333="Flex",0,IF(D333=$D$30,VLOOKUP(A333,MMO_o10M_lease!$A$1:$F$51,5,FALSE),IF(D333=$D$26,VLOOKUP(D333,LANDINGS!$A$3:$BR$40,HLOOKUP(A333,LANDINGS!$B$1:$CF$42,42,FALSE),FALSE)-IFERROR(VLOOKUP(A333,MMO_o10M_lease!$A$1:$F$38,5,FALSE),0),VLOOKUP(D333,LANDINGS!$A$3:$CF$40,HLOOKUP(A333,LANDINGS!$B$1:$CF$42,42,FALSE),FALSE)))),0)</f>
        <v>0</v>
      </c>
      <c r="L333" s="24">
        <f>SUMIFS(PASTE_FLEX_TRACKER!$D:$D,PASTE_FLEX_TRACKER!$F:$F,MAIN!$A333,PASTE_FLEX_TRACKER!$B:$B,MAIN!$D333)-SUMIFS(PASTE_FLEX_TRACKER!$D:$D,PASTE_FLEX_TRACKER!$C:$C,MAIN!$A333,PASTE_FLEX_TRACKER!$B:$B,MAIN!$D333)</f>
        <v>0</v>
      </c>
      <c r="M333" s="24">
        <f>IFERROR(-VLOOKUP(D333,SQ!$A$19:$CC$52,HLOOKUP(MAIN!A333,SQ!$B$18:$CC$56,39,FALSE),FALSE),"n/a")</f>
        <v>0</v>
      </c>
      <c r="N333" s="46" t="s">
        <v>563</v>
      </c>
      <c r="O333" s="46">
        <f>SUMIFS(MAN_ADJ!$L:$L,MAN_ADJ!$K:$K,MAIN!$D333,MAN_ADJ!$J:$J,MAIN!$S333)</f>
        <v>0</v>
      </c>
      <c r="P333" s="25">
        <f t="shared" si="85"/>
        <v>0</v>
      </c>
      <c r="Q333" s="28" t="str">
        <f t="shared" si="77"/>
        <v>n/a</v>
      </c>
      <c r="R333" s="38">
        <f t="shared" si="78"/>
        <v>0</v>
      </c>
      <c r="S333" s="17" t="s">
        <v>146</v>
      </c>
    </row>
    <row r="334" spans="1:19" x14ac:dyDescent="0.25">
      <c r="A334" s="17" t="s">
        <v>146</v>
      </c>
      <c r="B334" s="17" t="s">
        <v>93</v>
      </c>
      <c r="C334" s="17" t="s">
        <v>147</v>
      </c>
      <c r="D334" s="17" t="s">
        <v>114</v>
      </c>
      <c r="E334" s="24">
        <f>IF(U334="SC",SUMIFS(SC!F:F,SC!A:A,MAIN!D334,SC!B:B,MAIN!A334),SUMIFS(Allocations!$H:$H,Allocations!$A:$A,MAIN!$A334,Allocations!$B:$B,MAIN!$D334))</f>
        <v>1.127</v>
      </c>
      <c r="F334" s="24">
        <f>IF(U334="SC",SUMIFS(SC!J:J,SC!A:A,MAIN!D334,SC!B:B,MAIN!A334),SUMIFS(Allocations!M:M,Allocations!A:A,MAIN!A334,Allocations!B:B,MAIN!D334))</f>
        <v>0</v>
      </c>
      <c r="G334" s="24">
        <f t="shared" si="83"/>
        <v>1.127</v>
      </c>
      <c r="H334" s="24">
        <f>IFERROR(VLOOKUP(S334,Swaps_wk!$A$2:$AP$151,HLOOKUP(MAIN!D334,Swaps_wk!$B$2:$AP$151,150,FALSE),FALSE),0)</f>
        <v>0</v>
      </c>
      <c r="I334" s="24">
        <f>SUMIFS(PASTE_DQS_TRACKER!$D:$D,PASTE_DQS_TRACKER!$C:$C,MAIN!$A334,PASTE_DQS_TRACKER!$B:$B,MAIN!$D334)-SUMIFS(PASTE_DQS_TRACKER!$D:$D,PASTE_DQS_TRACKER!$C:$C,MAIN!A334,PASTE_DQS_TRACKER!$E:$E,MAIN!$D334)</f>
        <v>9</v>
      </c>
      <c r="J334" s="25">
        <f t="shared" si="84"/>
        <v>10.127000000000001</v>
      </c>
      <c r="K334" s="24">
        <f>IFERROR(IF(V334="Flex",0,IF(D334=$D$30,VLOOKUP(A334,MMO_o10M_lease!$A$1:$F$51,5,FALSE),IF(D334=$D$26,VLOOKUP(D334,LANDINGS!$A$3:$BR$40,HLOOKUP(A334,LANDINGS!$B$1:$CF$42,42,FALSE),FALSE)-IFERROR(VLOOKUP(A334,MMO_o10M_lease!$A$1:$F$38,5,FALSE),0),VLOOKUP(D334,LANDINGS!$A$3:$CF$40,HLOOKUP(A334,LANDINGS!$B$1:$CF$42,42,FALSE),FALSE)))),0)</f>
        <v>0</v>
      </c>
      <c r="L334" s="24">
        <f>SUMIFS(PASTE_FLEX_TRACKER!$D:$D,PASTE_FLEX_TRACKER!$F:$F,MAIN!$A334,PASTE_FLEX_TRACKER!$B:$B,MAIN!$D334)-SUMIFS(PASTE_FLEX_TRACKER!$D:$D,PASTE_FLEX_TRACKER!$C:$C,MAIN!$A334,PASTE_FLEX_TRACKER!$B:$B,MAIN!$D334)</f>
        <v>0</v>
      </c>
      <c r="M334" s="24">
        <f>IFERROR(-VLOOKUP(D334,SQ!$A$19:$CC$52,HLOOKUP(MAIN!A334,SQ!$B$18:$CC$56,39,FALSE),FALSE),"n/a")</f>
        <v>0</v>
      </c>
      <c r="N334" s="46" t="s">
        <v>563</v>
      </c>
      <c r="O334" s="46">
        <f>SUMIFS(MAN_ADJ!$L:$L,MAN_ADJ!$K:$K,MAIN!$D334,MAN_ADJ!$J:$J,MAIN!$S334)</f>
        <v>0</v>
      </c>
      <c r="P334" s="25">
        <f t="shared" si="85"/>
        <v>0</v>
      </c>
      <c r="Q334" s="28">
        <f t="shared" si="77"/>
        <v>0</v>
      </c>
      <c r="R334" s="38">
        <f t="shared" si="78"/>
        <v>10.127000000000001</v>
      </c>
      <c r="S334" s="17" t="s">
        <v>146</v>
      </c>
    </row>
    <row r="335" spans="1:19" x14ac:dyDescent="0.25">
      <c r="A335" s="17" t="s">
        <v>146</v>
      </c>
      <c r="B335" s="17" t="s">
        <v>93</v>
      </c>
      <c r="C335" s="17" t="s">
        <v>147</v>
      </c>
      <c r="D335" s="17" t="s">
        <v>115</v>
      </c>
      <c r="E335" s="24">
        <f>IF(U335="SC",SUMIFS(SC!F:F,SC!A:A,MAIN!D335,SC!B:B,MAIN!A335),SUMIFS(Allocations!$H:$H,Allocations!$A:$A,MAIN!$A335,Allocations!$B:$B,MAIN!$D335))</f>
        <v>0</v>
      </c>
      <c r="F335" s="24">
        <f>IF(U335="SC",SUMIFS(SC!J:J,SC!A:A,MAIN!D335,SC!B:B,MAIN!A335),SUMIFS(Allocations!M:M,Allocations!A:A,MAIN!A335,Allocations!B:B,MAIN!D335))</f>
        <v>0</v>
      </c>
      <c r="G335" s="24">
        <f t="shared" si="83"/>
        <v>0</v>
      </c>
      <c r="H335" s="24">
        <f>IFERROR(VLOOKUP(S335,Swaps_wk!$A$2:$AP$151,HLOOKUP(MAIN!D335,Swaps_wk!$B$2:$AP$151,150,FALSE),FALSE),0)</f>
        <v>0</v>
      </c>
      <c r="I335" s="24">
        <f>SUMIFS(PASTE_DQS_TRACKER!$D:$D,PASTE_DQS_TRACKER!$C:$C,MAIN!$A335,PASTE_DQS_TRACKER!$B:$B,MAIN!$D335)-SUMIFS(PASTE_DQS_TRACKER!$D:$D,PASTE_DQS_TRACKER!$C:$C,MAIN!A335,PASTE_DQS_TRACKER!$E:$E,MAIN!$D335)</f>
        <v>0</v>
      </c>
      <c r="J335" s="25">
        <f t="shared" si="84"/>
        <v>0</v>
      </c>
      <c r="K335" s="24">
        <f>IFERROR(IF(V335="Flex",0,IF(D335=$D$30,VLOOKUP(A335,MMO_o10M_lease!$A$1:$F$51,5,FALSE),IF(D335=$D$26,VLOOKUP(D335,LANDINGS!$A$3:$BR$40,HLOOKUP(A335,LANDINGS!$B$1:$CF$42,42,FALSE),FALSE)-IFERROR(VLOOKUP(A335,MMO_o10M_lease!$A$1:$F$38,5,FALSE),0),VLOOKUP(D335,LANDINGS!$A$3:$CF$40,HLOOKUP(A335,LANDINGS!$B$1:$CF$42,42,FALSE),FALSE)))),0)</f>
        <v>0</v>
      </c>
      <c r="L335" s="24">
        <f>SUMIFS(PASTE_FLEX_TRACKER!$D:$D,PASTE_FLEX_TRACKER!$F:$F,MAIN!$A335,PASTE_FLEX_TRACKER!$B:$B,MAIN!$D335)-SUMIFS(PASTE_FLEX_TRACKER!$D:$D,PASTE_FLEX_TRACKER!$C:$C,MAIN!$A335,PASTE_FLEX_TRACKER!$B:$B,MAIN!$D335)</f>
        <v>0</v>
      </c>
      <c r="M335" s="24">
        <f>IFERROR(-VLOOKUP(D335,SQ!$A$19:$CC$52,HLOOKUP(MAIN!A335,SQ!$B$18:$CC$56,39,FALSE),FALSE),"n/a")</f>
        <v>0</v>
      </c>
      <c r="N335" s="46" t="s">
        <v>563</v>
      </c>
      <c r="O335" s="46">
        <f>SUMIFS(MAN_ADJ!$L:$L,MAN_ADJ!$K:$K,MAIN!$D335,MAN_ADJ!$J:$J,MAIN!$S335)</f>
        <v>0</v>
      </c>
      <c r="P335" s="25">
        <f t="shared" si="85"/>
        <v>0</v>
      </c>
      <c r="Q335" s="28" t="str">
        <f t="shared" si="77"/>
        <v>n/a</v>
      </c>
      <c r="R335" s="38">
        <f t="shared" si="78"/>
        <v>0</v>
      </c>
      <c r="S335" s="17" t="s">
        <v>146</v>
      </c>
    </row>
    <row r="336" spans="1:19" x14ac:dyDescent="0.25">
      <c r="A336" s="17" t="s">
        <v>146</v>
      </c>
      <c r="B336" s="17" t="s">
        <v>93</v>
      </c>
      <c r="C336" s="17" t="s">
        <v>147</v>
      </c>
      <c r="D336" s="17" t="s">
        <v>116</v>
      </c>
      <c r="E336" s="24">
        <f>IF(U336="SC",SUMIFS(SC!F:F,SC!A:A,MAIN!D336,SC!B:B,MAIN!A336),SUMIFS(Allocations!$H:$H,Allocations!$A:$A,MAIN!$A336,Allocations!$B:$B,MAIN!$D336))</f>
        <v>0</v>
      </c>
      <c r="F336" s="24">
        <f>IF(U336="SC",SUMIFS(SC!J:J,SC!A:A,MAIN!D336,SC!B:B,MAIN!A336),SUMIFS(Allocations!M:M,Allocations!A:A,MAIN!A336,Allocations!B:B,MAIN!D336))</f>
        <v>0</v>
      </c>
      <c r="G336" s="24">
        <f t="shared" si="83"/>
        <v>0</v>
      </c>
      <c r="H336" s="24">
        <f>IFERROR(VLOOKUP(S336,Swaps_wk!$A$2:$AP$151,HLOOKUP(MAIN!D336,Swaps_wk!$B$2:$AP$151,150,FALSE),FALSE),0)</f>
        <v>0</v>
      </c>
      <c r="I336" s="24">
        <f>SUMIFS(PASTE_DQS_TRACKER!$D:$D,PASTE_DQS_TRACKER!$C:$C,MAIN!$A336,PASTE_DQS_TRACKER!$B:$B,MAIN!$D336)-SUMIFS(PASTE_DQS_TRACKER!$D:$D,PASTE_DQS_TRACKER!$C:$C,MAIN!A336,PASTE_DQS_TRACKER!$E:$E,MAIN!$D336)</f>
        <v>0</v>
      </c>
      <c r="J336" s="25">
        <f t="shared" si="84"/>
        <v>0</v>
      </c>
      <c r="K336" s="24">
        <f>IFERROR(IF(V336="Flex",0,IF(D336=$D$30,VLOOKUP(A336,MMO_o10M_lease!$A$1:$F$51,5,FALSE),IF(D336=$D$26,VLOOKUP(D336,LANDINGS!$A$3:$BR$40,HLOOKUP(A336,LANDINGS!$B$1:$CF$42,42,FALSE),FALSE)-IFERROR(VLOOKUP(A336,MMO_o10M_lease!$A$1:$F$38,5,FALSE),0),VLOOKUP(D336,LANDINGS!$A$3:$CF$40,HLOOKUP(A336,LANDINGS!$B$1:$CF$42,42,FALSE),FALSE)))),0)</f>
        <v>0</v>
      </c>
      <c r="L336" s="24">
        <f>SUMIFS(PASTE_FLEX_TRACKER!$D:$D,PASTE_FLEX_TRACKER!$F:$F,MAIN!$A336,PASTE_FLEX_TRACKER!$B:$B,MAIN!$D336)-SUMIFS(PASTE_FLEX_TRACKER!$D:$D,PASTE_FLEX_TRACKER!$C:$C,MAIN!$A336,PASTE_FLEX_TRACKER!$B:$B,MAIN!$D336)</f>
        <v>0</v>
      </c>
      <c r="M336" s="24">
        <f>IFERROR(-VLOOKUP(D336,SQ!$A$19:$CC$52,HLOOKUP(MAIN!A336,SQ!$B$18:$CC$56,39,FALSE),FALSE),"n/a")</f>
        <v>0</v>
      </c>
      <c r="N336" s="46" t="s">
        <v>563</v>
      </c>
      <c r="O336" s="46">
        <f>SUMIFS(MAN_ADJ!$L:$L,MAN_ADJ!$K:$K,MAIN!$D336,MAN_ADJ!$J:$J,MAIN!$S336)</f>
        <v>0</v>
      </c>
      <c r="P336" s="25">
        <f t="shared" si="85"/>
        <v>0</v>
      </c>
      <c r="Q336" s="28" t="str">
        <f t="shared" si="77"/>
        <v>n/a</v>
      </c>
      <c r="R336" s="38">
        <f t="shared" si="78"/>
        <v>0</v>
      </c>
      <c r="S336" s="17" t="s">
        <v>146</v>
      </c>
    </row>
    <row r="337" spans="1:19" x14ac:dyDescent="0.25">
      <c r="A337" s="17" t="s">
        <v>146</v>
      </c>
      <c r="B337" s="17" t="s">
        <v>93</v>
      </c>
      <c r="C337" s="17" t="s">
        <v>147</v>
      </c>
      <c r="D337" s="17" t="s">
        <v>117</v>
      </c>
      <c r="E337" s="24">
        <f>IF(U337="SC",SUMIFS(SC!F:F,SC!A:A,MAIN!D337,SC!B:B,MAIN!A337),SUMIFS(Allocations!$H:$H,Allocations!$A:$A,MAIN!$A337,Allocations!$B:$B,MAIN!$D337))</f>
        <v>0</v>
      </c>
      <c r="F337" s="24">
        <f>IF(U337="SC",SUMIFS(SC!J:J,SC!A:A,MAIN!D337,SC!B:B,MAIN!A337),SUMIFS(Allocations!M:M,Allocations!A:A,MAIN!A337,Allocations!B:B,MAIN!D337))</f>
        <v>0</v>
      </c>
      <c r="G337" s="24">
        <f t="shared" si="83"/>
        <v>0</v>
      </c>
      <c r="H337" s="24">
        <f>IFERROR(VLOOKUP(S337,Swaps_wk!$A$2:$AP$151,HLOOKUP(MAIN!D337,Swaps_wk!$B$2:$AP$151,150,FALSE),FALSE),0)</f>
        <v>0</v>
      </c>
      <c r="I337" s="24">
        <f>SUMIFS(PASTE_DQS_TRACKER!$D:$D,PASTE_DQS_TRACKER!$C:$C,MAIN!$A337,PASTE_DQS_TRACKER!$B:$B,MAIN!$D337)-SUMIFS(PASTE_DQS_TRACKER!$D:$D,PASTE_DQS_TRACKER!$C:$C,MAIN!A337,PASTE_DQS_TRACKER!$E:$E,MAIN!$D337)</f>
        <v>0</v>
      </c>
      <c r="J337" s="25">
        <f t="shared" si="84"/>
        <v>0</v>
      </c>
      <c r="K337" s="24">
        <f>IFERROR(IF(V337="Flex",0,IF(D337=$D$30,VLOOKUP(A337,MMO_o10M_lease!$A$1:$F$51,5,FALSE),IF(D337=$D$26,VLOOKUP(D337,LANDINGS!$A$3:$BR$40,HLOOKUP(A337,LANDINGS!$B$1:$CF$42,42,FALSE),FALSE)-IFERROR(VLOOKUP(A337,MMO_o10M_lease!$A$1:$F$38,5,FALSE),0),VLOOKUP(D337,LANDINGS!$A$3:$CF$40,HLOOKUP(A337,LANDINGS!$B$1:$CF$42,42,FALSE),FALSE)))),0)</f>
        <v>0</v>
      </c>
      <c r="L337" s="24">
        <f>SUMIFS(PASTE_FLEX_TRACKER!$D:$D,PASTE_FLEX_TRACKER!$F:$F,MAIN!$A337,PASTE_FLEX_TRACKER!$B:$B,MAIN!$D337)-SUMIFS(PASTE_FLEX_TRACKER!$D:$D,PASTE_FLEX_TRACKER!$C:$C,MAIN!$A337,PASTE_FLEX_TRACKER!$B:$B,MAIN!$D337)</f>
        <v>0</v>
      </c>
      <c r="M337" s="24">
        <f>IFERROR(-VLOOKUP(D337,SQ!$A$19:$CC$52,HLOOKUP(MAIN!A337,SQ!$B$18:$CC$56,39,FALSE),FALSE),"n/a")</f>
        <v>0</v>
      </c>
      <c r="N337" s="46" t="s">
        <v>563</v>
      </c>
      <c r="O337" s="46">
        <f>SUMIFS(MAN_ADJ!$L:$L,MAN_ADJ!$K:$K,MAIN!$D337,MAN_ADJ!$J:$J,MAIN!$S337)</f>
        <v>0</v>
      </c>
      <c r="P337" s="25">
        <f t="shared" si="85"/>
        <v>0</v>
      </c>
      <c r="Q337" s="28" t="str">
        <f t="shared" si="77"/>
        <v>n/a</v>
      </c>
      <c r="R337" s="38">
        <f t="shared" si="78"/>
        <v>0</v>
      </c>
      <c r="S337" s="17" t="s">
        <v>146</v>
      </c>
    </row>
    <row r="338" spans="1:19" x14ac:dyDescent="0.25">
      <c r="A338" s="17" t="s">
        <v>146</v>
      </c>
      <c r="B338" s="17" t="s">
        <v>93</v>
      </c>
      <c r="C338" s="17" t="s">
        <v>147</v>
      </c>
      <c r="D338" s="17" t="s">
        <v>118</v>
      </c>
      <c r="E338" s="24">
        <f>IF(U338="SC",SUMIFS(SC!F:F,SC!A:A,MAIN!D338,SC!B:B,MAIN!A338),SUMIFS(Allocations!$H:$H,Allocations!$A:$A,MAIN!$A338,Allocations!$B:$B,MAIN!$D338))</f>
        <v>0</v>
      </c>
      <c r="F338" s="24">
        <f>IF(U338="SC",SUMIFS(SC!J:J,SC!A:A,MAIN!D338,SC!B:B,MAIN!A338),SUMIFS(Allocations!M:M,Allocations!A:A,MAIN!A338,Allocations!B:B,MAIN!D338))</f>
        <v>0</v>
      </c>
      <c r="G338" s="24">
        <f t="shared" si="83"/>
        <v>0</v>
      </c>
      <c r="H338" s="24">
        <f>IFERROR(VLOOKUP(S338,Swaps_wk!$A$2:$AP$151,HLOOKUP(MAIN!D338,Swaps_wk!$B$2:$AP$151,150,FALSE),FALSE),0)</f>
        <v>0</v>
      </c>
      <c r="I338" s="24">
        <f>SUMIFS(PASTE_DQS_TRACKER!$D:$D,PASTE_DQS_TRACKER!$C:$C,MAIN!$A338,PASTE_DQS_TRACKER!$B:$B,MAIN!$D338)-SUMIFS(PASTE_DQS_TRACKER!$D:$D,PASTE_DQS_TRACKER!$C:$C,MAIN!A338,PASTE_DQS_TRACKER!$E:$E,MAIN!$D338)</f>
        <v>0</v>
      </c>
      <c r="J338" s="25">
        <f t="shared" si="84"/>
        <v>0</v>
      </c>
      <c r="K338" s="24">
        <f>IFERROR(IF(V338="Flex",0,IF(D338=$D$30,VLOOKUP(A338,MMO_o10M_lease!$A$1:$F$51,5,FALSE),IF(D338=$D$26,VLOOKUP(D338,LANDINGS!$A$3:$BR$40,HLOOKUP(A338,LANDINGS!$B$1:$CF$42,42,FALSE),FALSE)-IFERROR(VLOOKUP(A338,MMO_o10M_lease!$A$1:$F$38,5,FALSE),0),VLOOKUP(D338,LANDINGS!$A$3:$CF$40,HLOOKUP(A338,LANDINGS!$B$1:$CF$42,42,FALSE),FALSE)))),0)</f>
        <v>0</v>
      </c>
      <c r="L338" s="24">
        <f>SUMIFS(PASTE_FLEX_TRACKER!$D:$D,PASTE_FLEX_TRACKER!$F:$F,MAIN!$A338,PASTE_FLEX_TRACKER!$B:$B,MAIN!$D338)-SUMIFS(PASTE_FLEX_TRACKER!$D:$D,PASTE_FLEX_TRACKER!$C:$C,MAIN!$A338,PASTE_FLEX_TRACKER!$B:$B,MAIN!$D338)</f>
        <v>0</v>
      </c>
      <c r="M338" s="24">
        <f>IFERROR(-VLOOKUP(D338,SQ!$A$19:$CC$52,HLOOKUP(MAIN!A338,SQ!$B$18:$CC$56,39,FALSE),FALSE),"n/a")</f>
        <v>0</v>
      </c>
      <c r="N338" s="46" t="s">
        <v>563</v>
      </c>
      <c r="O338" s="46">
        <f>SUMIFS(MAN_ADJ!$L:$L,MAN_ADJ!$K:$K,MAIN!$D338,MAN_ADJ!$J:$J,MAIN!$S338)</f>
        <v>0</v>
      </c>
      <c r="P338" s="25">
        <f t="shared" si="85"/>
        <v>0</v>
      </c>
      <c r="Q338" s="28" t="str">
        <f t="shared" si="77"/>
        <v>n/a</v>
      </c>
      <c r="R338" s="38">
        <f t="shared" si="78"/>
        <v>0</v>
      </c>
      <c r="S338" s="17" t="s">
        <v>146</v>
      </c>
    </row>
    <row r="339" spans="1:19" x14ac:dyDescent="0.25">
      <c r="A339" s="17" t="s">
        <v>146</v>
      </c>
      <c r="B339" s="17" t="s">
        <v>93</v>
      </c>
      <c r="C339" s="17" t="s">
        <v>147</v>
      </c>
      <c r="D339" s="17" t="s">
        <v>119</v>
      </c>
      <c r="E339" s="24">
        <f>IF(U339="SC",SUMIFS(SC!F:F,SC!A:A,MAIN!D339,SC!B:B,MAIN!A339),SUMIFS(Allocations!$H:$H,Allocations!$A:$A,MAIN!$A339,Allocations!$B:$B,MAIN!$D339))</f>
        <v>0</v>
      </c>
      <c r="F339" s="24">
        <f>IF(U339="SC",SUMIFS(SC!J:J,SC!A:A,MAIN!D339,SC!B:B,MAIN!A339),SUMIFS(Allocations!M:M,Allocations!A:A,MAIN!A339,Allocations!B:B,MAIN!D339))</f>
        <v>0</v>
      </c>
      <c r="G339" s="24">
        <f t="shared" si="83"/>
        <v>0</v>
      </c>
      <c r="H339" s="24">
        <f>IFERROR(VLOOKUP(S339,Swaps_wk!$A$2:$AP$151,HLOOKUP(MAIN!D339,Swaps_wk!$B$2:$AP$151,150,FALSE),FALSE),0)</f>
        <v>0</v>
      </c>
      <c r="I339" s="24">
        <f>SUMIFS(PASTE_DQS_TRACKER!$D:$D,PASTE_DQS_TRACKER!$C:$C,MAIN!$A339,PASTE_DQS_TRACKER!$B:$B,MAIN!$D339)-SUMIFS(PASTE_DQS_TRACKER!$D:$D,PASTE_DQS_TRACKER!$C:$C,MAIN!A339,PASTE_DQS_TRACKER!$E:$E,MAIN!$D339)</f>
        <v>0</v>
      </c>
      <c r="J339" s="25">
        <f t="shared" si="84"/>
        <v>0</v>
      </c>
      <c r="K339" s="24">
        <f>IFERROR(IF(V339="Flex",0,IF(D339=$D$30,VLOOKUP(A339,MMO_o10M_lease!$A$1:$F$51,5,FALSE),IF(D339=$D$26,VLOOKUP(D339,LANDINGS!$A$3:$BR$40,HLOOKUP(A339,LANDINGS!$B$1:$CF$42,42,FALSE),FALSE)-IFERROR(VLOOKUP(A339,MMO_o10M_lease!$A$1:$F$38,5,FALSE),0),VLOOKUP(D339,LANDINGS!$A$3:$CF$40,HLOOKUP(A339,LANDINGS!$B$1:$CF$42,42,FALSE),FALSE)))),0)</f>
        <v>0</v>
      </c>
      <c r="L339" s="24">
        <f>SUMIFS(PASTE_FLEX_TRACKER!$D:$D,PASTE_FLEX_TRACKER!$F:$F,MAIN!$A339,PASTE_FLEX_TRACKER!$B:$B,MAIN!$D339)-SUMIFS(PASTE_FLEX_TRACKER!$D:$D,PASTE_FLEX_TRACKER!$C:$C,MAIN!$A339,PASTE_FLEX_TRACKER!$B:$B,MAIN!$D339)</f>
        <v>0</v>
      </c>
      <c r="M339" s="24">
        <f>IFERROR(-VLOOKUP(D339,SQ!$A$19:$CC$52,HLOOKUP(MAIN!A339,SQ!$B$18:$CC$56,39,FALSE),FALSE),"n/a")</f>
        <v>0</v>
      </c>
      <c r="N339" s="46" t="s">
        <v>563</v>
      </c>
      <c r="O339" s="46">
        <f>SUMIFS(MAN_ADJ!$L:$L,MAN_ADJ!$K:$K,MAIN!$D339,MAN_ADJ!$J:$J,MAIN!$S339)</f>
        <v>0</v>
      </c>
      <c r="P339" s="25">
        <f t="shared" si="85"/>
        <v>0</v>
      </c>
      <c r="Q339" s="28" t="str">
        <f t="shared" si="77"/>
        <v>n/a</v>
      </c>
      <c r="R339" s="38">
        <f t="shared" si="78"/>
        <v>0</v>
      </c>
      <c r="S339" s="17" t="s">
        <v>146</v>
      </c>
    </row>
    <row r="340" spans="1:19" x14ac:dyDescent="0.25">
      <c r="A340" s="17" t="s">
        <v>146</v>
      </c>
      <c r="B340" s="17" t="s">
        <v>93</v>
      </c>
      <c r="C340" s="17" t="s">
        <v>147</v>
      </c>
      <c r="D340" s="17" t="s">
        <v>120</v>
      </c>
      <c r="E340" s="24">
        <f>IF(U340="SC",SUMIFS(SC!F:F,SC!A:A,MAIN!D340,SC!B:B,MAIN!A340),SUMIFS(Allocations!$H:$H,Allocations!$A:$A,MAIN!$A340,Allocations!$B:$B,MAIN!$D340))</f>
        <v>0</v>
      </c>
      <c r="F340" s="24">
        <f>IF(U340="SC",SUMIFS(SC!J:J,SC!A:A,MAIN!D340,SC!B:B,MAIN!A340),SUMIFS(Allocations!M:M,Allocations!A:A,MAIN!A340,Allocations!B:B,MAIN!D340))</f>
        <v>0</v>
      </c>
      <c r="G340" s="24">
        <f t="shared" si="83"/>
        <v>0</v>
      </c>
      <c r="H340" s="24">
        <f>IFERROR(VLOOKUP(S340,Swaps_wk!$A$2:$AP$151,HLOOKUP(MAIN!D340,Swaps_wk!$B$2:$AP$151,150,FALSE),FALSE),0)</f>
        <v>0</v>
      </c>
      <c r="I340" s="24">
        <f>SUMIFS(PASTE_DQS_TRACKER!$D:$D,PASTE_DQS_TRACKER!$C:$C,MAIN!$A340,PASTE_DQS_TRACKER!$B:$B,MAIN!$D340)-SUMIFS(PASTE_DQS_TRACKER!$D:$D,PASTE_DQS_TRACKER!$C:$C,MAIN!A340,PASTE_DQS_TRACKER!$E:$E,MAIN!$D340)</f>
        <v>0</v>
      </c>
      <c r="J340" s="25">
        <f t="shared" si="84"/>
        <v>0</v>
      </c>
      <c r="K340" s="24">
        <f>IFERROR(IF(V340="Flex",0,IF(D340=$D$30,VLOOKUP(A340,MMO_o10M_lease!$A$1:$F$51,5,FALSE),IF(D340=$D$26,VLOOKUP(D340,LANDINGS!$A$3:$BR$40,HLOOKUP(A340,LANDINGS!$B$1:$CF$42,42,FALSE),FALSE)-IFERROR(VLOOKUP(A340,MMO_o10M_lease!$A$1:$F$38,5,FALSE),0),VLOOKUP(D340,LANDINGS!$A$3:$CF$40,HLOOKUP(A340,LANDINGS!$B$1:$CF$42,42,FALSE),FALSE)))),0)</f>
        <v>0</v>
      </c>
      <c r="L340" s="24">
        <f>SUMIFS(PASTE_FLEX_TRACKER!$D:$D,PASTE_FLEX_TRACKER!$F:$F,MAIN!$A340,PASTE_FLEX_TRACKER!$B:$B,MAIN!$D340)-SUMIFS(PASTE_FLEX_TRACKER!$D:$D,PASTE_FLEX_TRACKER!$C:$C,MAIN!$A340,PASTE_FLEX_TRACKER!$B:$B,MAIN!$D340)</f>
        <v>0</v>
      </c>
      <c r="M340" s="24">
        <f>IFERROR(-VLOOKUP(D340,SQ!$A$19:$CC$52,HLOOKUP(MAIN!A340,SQ!$B$18:$CC$56,39,FALSE),FALSE),"n/a")</f>
        <v>0</v>
      </c>
      <c r="N340" s="46" t="s">
        <v>563</v>
      </c>
      <c r="O340" s="46">
        <f>SUMIFS(MAN_ADJ!$L:$L,MAN_ADJ!$K:$K,MAIN!$D340,MAN_ADJ!$J:$J,MAIN!$S340)</f>
        <v>0</v>
      </c>
      <c r="P340" s="25">
        <f t="shared" si="85"/>
        <v>0</v>
      </c>
      <c r="Q340" s="28" t="str">
        <f t="shared" si="77"/>
        <v>n/a</v>
      </c>
      <c r="R340" s="38">
        <f t="shared" si="78"/>
        <v>0</v>
      </c>
      <c r="S340" s="17" t="s">
        <v>146</v>
      </c>
    </row>
    <row r="341" spans="1:19" x14ac:dyDescent="0.25">
      <c r="A341" s="17" t="s">
        <v>146</v>
      </c>
      <c r="B341" s="17" t="s">
        <v>93</v>
      </c>
      <c r="C341" s="17" t="s">
        <v>147</v>
      </c>
      <c r="D341" s="17" t="s">
        <v>121</v>
      </c>
      <c r="E341" s="24">
        <f>IF(U341="SC",SUMIFS(SC!F:F,SC!A:A,MAIN!D341,SC!B:B,MAIN!A341),SUMIFS(Allocations!$H:$H,Allocations!$A:$A,MAIN!$A341,Allocations!$B:$B,MAIN!$D341))</f>
        <v>0</v>
      </c>
      <c r="F341" s="24">
        <f>IF(U341="SC",SUMIFS(SC!J:J,SC!A:A,MAIN!D341,SC!B:B,MAIN!A341),SUMIFS(Allocations!M:M,Allocations!A:A,MAIN!A341,Allocations!B:B,MAIN!D341))</f>
        <v>0</v>
      </c>
      <c r="G341" s="24">
        <f t="shared" si="83"/>
        <v>0</v>
      </c>
      <c r="H341" s="24">
        <f>IFERROR(VLOOKUP(S341,Swaps_wk!$A$2:$AP$151,HLOOKUP(MAIN!D341,Swaps_wk!$B$2:$AP$151,150,FALSE),FALSE),0)</f>
        <v>0</v>
      </c>
      <c r="I341" s="24">
        <f>SUMIFS(PASTE_DQS_TRACKER!$D:$D,PASTE_DQS_TRACKER!$C:$C,MAIN!$A341,PASTE_DQS_TRACKER!$B:$B,MAIN!$D341)-SUMIFS(PASTE_DQS_TRACKER!$D:$D,PASTE_DQS_TRACKER!$C:$C,MAIN!A341,PASTE_DQS_TRACKER!$E:$E,MAIN!$D341)</f>
        <v>0</v>
      </c>
      <c r="J341" s="25">
        <f t="shared" si="84"/>
        <v>0</v>
      </c>
      <c r="K341" s="24">
        <f>IFERROR(IF(V341="Flex",0,IF(D341=$D$30,VLOOKUP(A341,MMO_o10M_lease!$A$1:$F$51,5,FALSE),IF(D341=$D$26,VLOOKUP(D341,LANDINGS!$A$3:$BR$40,HLOOKUP(A341,LANDINGS!$B$1:$CF$42,42,FALSE),FALSE)-IFERROR(VLOOKUP(A341,MMO_o10M_lease!$A$1:$F$38,5,FALSE),0),VLOOKUP(D341,LANDINGS!$A$3:$CF$40,HLOOKUP(A341,LANDINGS!$B$1:$CF$42,42,FALSE),FALSE)))),0)</f>
        <v>0</v>
      </c>
      <c r="L341" s="24">
        <f>SUMIFS(PASTE_FLEX_TRACKER!$D:$D,PASTE_FLEX_TRACKER!$F:$F,MAIN!$A341,PASTE_FLEX_TRACKER!$B:$B,MAIN!$D341)-SUMIFS(PASTE_FLEX_TRACKER!$D:$D,PASTE_FLEX_TRACKER!$C:$C,MAIN!$A341,PASTE_FLEX_TRACKER!$B:$B,MAIN!$D341)</f>
        <v>0</v>
      </c>
      <c r="M341" s="24">
        <f>IFERROR(-VLOOKUP(D341,SQ!$A$19:$CC$52,HLOOKUP(MAIN!A341,SQ!$B$18:$CC$56,39,FALSE),FALSE),"n/a")</f>
        <v>0</v>
      </c>
      <c r="N341" s="46" t="s">
        <v>563</v>
      </c>
      <c r="O341" s="46">
        <f>SUMIFS(MAN_ADJ!$L:$L,MAN_ADJ!$K:$K,MAIN!$D341,MAN_ADJ!$J:$J,MAIN!$S341)</f>
        <v>0</v>
      </c>
      <c r="P341" s="25">
        <f t="shared" si="85"/>
        <v>0</v>
      </c>
      <c r="Q341" s="28" t="str">
        <f t="shared" si="77"/>
        <v>n/a</v>
      </c>
      <c r="R341" s="38">
        <f t="shared" si="78"/>
        <v>0</v>
      </c>
      <c r="S341" s="17" t="s">
        <v>146</v>
      </c>
    </row>
    <row r="342" spans="1:19" x14ac:dyDescent="0.25">
      <c r="A342" s="17" t="s">
        <v>146</v>
      </c>
      <c r="B342" s="17" t="s">
        <v>93</v>
      </c>
      <c r="C342" s="17" t="s">
        <v>147</v>
      </c>
      <c r="D342" s="17" t="s">
        <v>122</v>
      </c>
      <c r="E342" s="24">
        <f>IF(U342="SC",SUMIFS(SC!F:F,SC!A:A,MAIN!D342,SC!B:B,MAIN!A342),SUMIFS(Allocations!$H:$H,Allocations!$A:$A,MAIN!$A342,Allocations!$B:$B,MAIN!$D342))</f>
        <v>0</v>
      </c>
      <c r="F342" s="24">
        <f>IF(U342="SC",SUMIFS(SC!J:J,SC!A:A,MAIN!D342,SC!B:B,MAIN!A342),SUMIFS(Allocations!M:M,Allocations!A:A,MAIN!A342,Allocations!B:B,MAIN!D342))</f>
        <v>0</v>
      </c>
      <c r="G342" s="24">
        <f t="shared" si="83"/>
        <v>0</v>
      </c>
      <c r="H342" s="24">
        <f>IFERROR(VLOOKUP(S342,Swaps_wk!$A$2:$AP$151,HLOOKUP(MAIN!D342,Swaps_wk!$B$2:$AP$151,150,FALSE),FALSE),0)</f>
        <v>0</v>
      </c>
      <c r="I342" s="24">
        <f>SUMIFS(PASTE_DQS_TRACKER!$D:$D,PASTE_DQS_TRACKER!$C:$C,MAIN!$A342,PASTE_DQS_TRACKER!$B:$B,MAIN!$D342)-SUMIFS(PASTE_DQS_TRACKER!$D:$D,PASTE_DQS_TRACKER!$C:$C,MAIN!A342,PASTE_DQS_TRACKER!$E:$E,MAIN!$D342)</f>
        <v>0</v>
      </c>
      <c r="J342" s="25">
        <f t="shared" si="84"/>
        <v>0</v>
      </c>
      <c r="K342" s="24">
        <f>IFERROR(IF(V342="Flex",0,IF(D342=$D$30,VLOOKUP(A342,MMO_o10M_lease!$A$1:$F$51,5,FALSE),IF(D342=$D$26,VLOOKUP(D342,LANDINGS!$A$3:$BR$40,HLOOKUP(A342,LANDINGS!$B$1:$CF$42,42,FALSE),FALSE)-IFERROR(VLOOKUP(A342,MMO_o10M_lease!$A$1:$F$38,5,FALSE),0),VLOOKUP(D342,LANDINGS!$A$3:$CF$40,HLOOKUP(A342,LANDINGS!$B$1:$CF$42,42,FALSE),FALSE)))),0)</f>
        <v>0</v>
      </c>
      <c r="L342" s="24">
        <f>SUMIFS(PASTE_FLEX_TRACKER!$D:$D,PASTE_FLEX_TRACKER!$F:$F,MAIN!$A342,PASTE_FLEX_TRACKER!$B:$B,MAIN!$D342)-SUMIFS(PASTE_FLEX_TRACKER!$D:$D,PASTE_FLEX_TRACKER!$C:$C,MAIN!$A342,PASTE_FLEX_TRACKER!$B:$B,MAIN!$D342)</f>
        <v>0</v>
      </c>
      <c r="M342" s="24">
        <f>IFERROR(-VLOOKUP(D342,SQ!$A$19:$CC$52,HLOOKUP(MAIN!A342,SQ!$B$18:$CC$56,39,FALSE),FALSE),"n/a")</f>
        <v>0</v>
      </c>
      <c r="N342" s="46" t="s">
        <v>563</v>
      </c>
      <c r="O342" s="46">
        <f>SUMIFS(MAN_ADJ!$L:$L,MAN_ADJ!$K:$K,MAIN!$D342,MAN_ADJ!$J:$J,MAIN!$S342)</f>
        <v>0</v>
      </c>
      <c r="P342" s="25">
        <f t="shared" si="85"/>
        <v>0</v>
      </c>
      <c r="Q342" s="28" t="str">
        <f t="shared" si="77"/>
        <v>n/a</v>
      </c>
      <c r="R342" s="38">
        <f t="shared" si="78"/>
        <v>0</v>
      </c>
      <c r="S342" s="17" t="s">
        <v>146</v>
      </c>
    </row>
    <row r="343" spans="1:19" x14ac:dyDescent="0.25">
      <c r="A343" s="17" t="s">
        <v>146</v>
      </c>
      <c r="B343" s="17" t="s">
        <v>93</v>
      </c>
      <c r="C343" s="17" t="s">
        <v>147</v>
      </c>
      <c r="D343" s="17" t="s">
        <v>123</v>
      </c>
      <c r="E343" s="24">
        <f>IF(U343="SC",SUMIFS(SC!F:F,SC!A:A,MAIN!D343,SC!B:B,MAIN!A343),SUMIFS(Allocations!$H:$H,Allocations!$A:$A,MAIN!$A343,Allocations!$B:$B,MAIN!$D343))</f>
        <v>0</v>
      </c>
      <c r="F343" s="24">
        <f>IF(U343="SC",SUMIFS(SC!J:J,SC!A:A,MAIN!D343,SC!B:B,MAIN!A343),SUMIFS(Allocations!M:M,Allocations!A:A,MAIN!A343,Allocations!B:B,MAIN!D343))</f>
        <v>0</v>
      </c>
      <c r="G343" s="24">
        <f t="shared" si="83"/>
        <v>0</v>
      </c>
      <c r="H343" s="24">
        <f>IFERROR(VLOOKUP(S343,Swaps_wk!$A$2:$AP$151,HLOOKUP(MAIN!D343,Swaps_wk!$B$2:$AP$151,150,FALSE),FALSE),0)</f>
        <v>0</v>
      </c>
      <c r="I343" s="24">
        <f>SUMIFS(PASTE_DQS_TRACKER!$D:$D,PASTE_DQS_TRACKER!$C:$C,MAIN!$A343,PASTE_DQS_TRACKER!$B:$B,MAIN!$D343)-SUMIFS(PASTE_DQS_TRACKER!$D:$D,PASTE_DQS_TRACKER!$C:$C,MAIN!A343,PASTE_DQS_TRACKER!$E:$E,MAIN!$D343)</f>
        <v>0</v>
      </c>
      <c r="J343" s="25">
        <f t="shared" si="84"/>
        <v>0</v>
      </c>
      <c r="K343" s="24">
        <f>IFERROR(IF(V343="Flex",0,IF(D343=$D$30,VLOOKUP(A343,MMO_o10M_lease!$A$1:$F$51,5,FALSE),IF(D343=$D$26,VLOOKUP(D343,LANDINGS!$A$3:$BR$40,HLOOKUP(A343,LANDINGS!$B$1:$CF$42,42,FALSE),FALSE)-IFERROR(VLOOKUP(A343,MMO_o10M_lease!$A$1:$F$38,5,FALSE),0),VLOOKUP(D343,LANDINGS!$A$3:$CF$40,HLOOKUP(A343,LANDINGS!$B$1:$CF$42,42,FALSE),FALSE)))),0)</f>
        <v>0</v>
      </c>
      <c r="L343" s="24">
        <f>SUMIFS(PASTE_FLEX_TRACKER!$D:$D,PASTE_FLEX_TRACKER!$F:$F,MAIN!$A343,PASTE_FLEX_TRACKER!$B:$B,MAIN!$D343)-SUMIFS(PASTE_FLEX_TRACKER!$D:$D,PASTE_FLEX_TRACKER!$C:$C,MAIN!$A343,PASTE_FLEX_TRACKER!$B:$B,MAIN!$D343)</f>
        <v>0</v>
      </c>
      <c r="M343" s="24">
        <f>IFERROR(-VLOOKUP(D343,SQ!$A$19:$CC$52,HLOOKUP(MAIN!A343,SQ!$B$18:$CC$56,39,FALSE),FALSE),"n/a")</f>
        <v>0</v>
      </c>
      <c r="N343" s="46" t="s">
        <v>563</v>
      </c>
      <c r="O343" s="46">
        <f>SUMIFS(MAN_ADJ!$L:$L,MAN_ADJ!$K:$K,MAIN!$D343,MAN_ADJ!$J:$J,MAIN!$S343)</f>
        <v>0</v>
      </c>
      <c r="P343" s="25">
        <f t="shared" si="85"/>
        <v>0</v>
      </c>
      <c r="Q343" s="28" t="str">
        <f t="shared" si="77"/>
        <v>n/a</v>
      </c>
      <c r="R343" s="38">
        <f t="shared" si="78"/>
        <v>0</v>
      </c>
      <c r="S343" s="17" t="s">
        <v>146</v>
      </c>
    </row>
    <row r="344" spans="1:19" x14ac:dyDescent="0.25">
      <c r="A344" s="17" t="s">
        <v>146</v>
      </c>
      <c r="B344" s="17" t="s">
        <v>93</v>
      </c>
      <c r="C344" s="17" t="s">
        <v>147</v>
      </c>
      <c r="D344" s="17" t="s">
        <v>124</v>
      </c>
      <c r="E344" s="24">
        <f>IF(U344="SC",SUMIFS(SC!F:F,SC!A:A,MAIN!D344,SC!B:B,MAIN!A344),SUMIFS(Allocations!$H:$H,Allocations!$A:$A,MAIN!$A344,Allocations!$B:$B,MAIN!$D344))</f>
        <v>0</v>
      </c>
      <c r="F344" s="24">
        <f>IF(U344="SC",SUMIFS(SC!J:J,SC!A:A,MAIN!D344,SC!B:B,MAIN!A344),SUMIFS(Allocations!M:M,Allocations!A:A,MAIN!A344,Allocations!B:B,MAIN!D344))</f>
        <v>0</v>
      </c>
      <c r="G344" s="24">
        <f t="shared" si="83"/>
        <v>0</v>
      </c>
      <c r="H344" s="24">
        <f>IFERROR(VLOOKUP(S344,Swaps_wk!$A$2:$AP$151,HLOOKUP(MAIN!D344,Swaps_wk!$B$2:$AP$151,150,FALSE),FALSE),0)</f>
        <v>0</v>
      </c>
      <c r="I344" s="24">
        <f>SUMIFS(PASTE_DQS_TRACKER!$D:$D,PASTE_DQS_TRACKER!$C:$C,MAIN!$A344,PASTE_DQS_TRACKER!$B:$B,MAIN!$D344)-SUMIFS(PASTE_DQS_TRACKER!$D:$D,PASTE_DQS_TRACKER!$C:$C,MAIN!A344,PASTE_DQS_TRACKER!$E:$E,MAIN!$D344)</f>
        <v>0</v>
      </c>
      <c r="J344" s="25">
        <f t="shared" si="84"/>
        <v>0</v>
      </c>
      <c r="K344" s="24">
        <f>IFERROR(IF(V344="Flex",0,IF(D344=$D$30,VLOOKUP(A344,MMO_o10M_lease!$A$1:$F$51,5,FALSE),IF(D344=$D$26,VLOOKUP(D344,LANDINGS!$A$3:$BR$40,HLOOKUP(A344,LANDINGS!$B$1:$CF$42,42,FALSE),FALSE)-IFERROR(VLOOKUP(A344,MMO_o10M_lease!$A$1:$F$38,5,FALSE),0),VLOOKUP(D344,LANDINGS!$A$3:$CF$40,HLOOKUP(A344,LANDINGS!$B$1:$CF$42,42,FALSE),FALSE)))),0)</f>
        <v>0</v>
      </c>
      <c r="L344" s="24">
        <f>SUMIFS(PASTE_FLEX_TRACKER!$D:$D,PASTE_FLEX_TRACKER!$F:$F,MAIN!$A344,PASTE_FLEX_TRACKER!$B:$B,MAIN!$D344)-SUMIFS(PASTE_FLEX_TRACKER!$D:$D,PASTE_FLEX_TRACKER!$C:$C,MAIN!$A344,PASTE_FLEX_TRACKER!$B:$B,MAIN!$D344)</f>
        <v>0</v>
      </c>
      <c r="M344" s="24">
        <f>IFERROR(-VLOOKUP(D344,SQ!$A$19:$CC$52,HLOOKUP(MAIN!A344,SQ!$B$18:$CC$56,39,FALSE),FALSE),"n/a")</f>
        <v>0</v>
      </c>
      <c r="N344" s="46" t="s">
        <v>563</v>
      </c>
      <c r="O344" s="46">
        <f>SUMIFS(MAN_ADJ!$L:$L,MAN_ADJ!$K:$K,MAIN!$D344,MAN_ADJ!$J:$J,MAIN!$S344)</f>
        <v>0</v>
      </c>
      <c r="P344" s="25">
        <f t="shared" si="85"/>
        <v>0</v>
      </c>
      <c r="Q344" s="28" t="str">
        <f t="shared" si="77"/>
        <v>n/a</v>
      </c>
      <c r="R344" s="38">
        <f t="shared" si="78"/>
        <v>0</v>
      </c>
      <c r="S344" s="17" t="s">
        <v>146</v>
      </c>
    </row>
    <row r="345" spans="1:19" x14ac:dyDescent="0.25">
      <c r="A345" s="17" t="s">
        <v>146</v>
      </c>
      <c r="B345" s="17" t="s">
        <v>93</v>
      </c>
      <c r="C345" s="17" t="s">
        <v>147</v>
      </c>
      <c r="D345" s="17" t="s">
        <v>125</v>
      </c>
      <c r="E345" s="24">
        <f>IF(U345="SC",SUMIFS(SC!F:F,SC!A:A,MAIN!D345,SC!B:B,MAIN!A345),SUMIFS(Allocations!$H:$H,Allocations!$A:$A,MAIN!$A345,Allocations!$B:$B,MAIN!$D345))</f>
        <v>0</v>
      </c>
      <c r="F345" s="24">
        <f>IF(U345="SC",SUMIFS(SC!J:J,SC!A:A,MAIN!D345,SC!B:B,MAIN!A345),SUMIFS(Allocations!M:M,Allocations!A:A,MAIN!A345,Allocations!B:B,MAIN!D345))</f>
        <v>0</v>
      </c>
      <c r="G345" s="24">
        <f t="shared" si="83"/>
        <v>0</v>
      </c>
      <c r="H345" s="24">
        <f>IFERROR(VLOOKUP(S345,Swaps_wk!$A$2:$AP$151,HLOOKUP(MAIN!D345,Swaps_wk!$B$2:$AP$151,150,FALSE),FALSE),0)</f>
        <v>0</v>
      </c>
      <c r="I345" s="24">
        <f>SUMIFS(PASTE_DQS_TRACKER!$D:$D,PASTE_DQS_TRACKER!$C:$C,MAIN!$A345,PASTE_DQS_TRACKER!$B:$B,MAIN!$D345)-SUMIFS(PASTE_DQS_TRACKER!$D:$D,PASTE_DQS_TRACKER!$C:$C,MAIN!A345,PASTE_DQS_TRACKER!$E:$E,MAIN!$D345)</f>
        <v>0</v>
      </c>
      <c r="J345" s="25">
        <f t="shared" si="84"/>
        <v>0</v>
      </c>
      <c r="K345" s="24">
        <f>IFERROR(IF(V345="Flex",0,IF(D345=$D$30,VLOOKUP(A345,MMO_o10M_lease!$A$1:$F$51,5,FALSE),IF(D345=$D$26,VLOOKUP(D345,LANDINGS!$A$3:$BR$40,HLOOKUP(A345,LANDINGS!$B$1:$CF$42,42,FALSE),FALSE)-IFERROR(VLOOKUP(A345,MMO_o10M_lease!$A$1:$F$38,5,FALSE),0),VLOOKUP(D345,LANDINGS!$A$3:$CF$40,HLOOKUP(A345,LANDINGS!$B$1:$CF$42,42,FALSE),FALSE)))),0)</f>
        <v>0</v>
      </c>
      <c r="L345" s="24">
        <f>SUMIFS(PASTE_FLEX_TRACKER!$D:$D,PASTE_FLEX_TRACKER!$F:$F,MAIN!$A345,PASTE_FLEX_TRACKER!$B:$B,MAIN!$D345)-SUMIFS(PASTE_FLEX_TRACKER!$D:$D,PASTE_FLEX_TRACKER!$C:$C,MAIN!$A345,PASTE_FLEX_TRACKER!$B:$B,MAIN!$D345)</f>
        <v>0</v>
      </c>
      <c r="M345" s="24">
        <f>IFERROR(-VLOOKUP(D345,SQ!$A$19:$CC$52,HLOOKUP(MAIN!A345,SQ!$B$18:$CC$56,39,FALSE),FALSE),"n/a")</f>
        <v>0</v>
      </c>
      <c r="N345" s="46" t="s">
        <v>563</v>
      </c>
      <c r="O345" s="46">
        <f>SUMIFS(MAN_ADJ!$L:$L,MAN_ADJ!$K:$K,MAIN!$D345,MAN_ADJ!$J:$J,MAIN!$S345)</f>
        <v>0</v>
      </c>
      <c r="P345" s="25">
        <f t="shared" si="85"/>
        <v>0</v>
      </c>
      <c r="Q345" s="28" t="str">
        <f t="shared" si="77"/>
        <v>n/a</v>
      </c>
      <c r="R345" s="38">
        <f t="shared" si="78"/>
        <v>0</v>
      </c>
      <c r="S345" s="17" t="s">
        <v>146</v>
      </c>
    </row>
    <row r="346" spans="1:19" x14ac:dyDescent="0.25">
      <c r="A346" s="17" t="s">
        <v>146</v>
      </c>
      <c r="B346" s="17" t="s">
        <v>93</v>
      </c>
      <c r="C346" s="17" t="s">
        <v>147</v>
      </c>
      <c r="D346" s="17" t="s">
        <v>126</v>
      </c>
      <c r="E346" s="24">
        <f>IF(U346="SC",SUMIFS(SC!F:F,SC!A:A,MAIN!D346,SC!B:B,MAIN!A346),SUMIFS(Allocations!$H:$H,Allocations!$A:$A,MAIN!$A346,Allocations!$B:$B,MAIN!$D346))</f>
        <v>0</v>
      </c>
      <c r="F346" s="24">
        <f>IF(U346="SC",SUMIFS(SC!J:J,SC!A:A,MAIN!D346,SC!B:B,MAIN!A346),SUMIFS(Allocations!M:M,Allocations!A:A,MAIN!A346,Allocations!B:B,MAIN!D346))</f>
        <v>0</v>
      </c>
      <c r="G346" s="24">
        <f t="shared" si="83"/>
        <v>0</v>
      </c>
      <c r="H346" s="24">
        <f>IFERROR(VLOOKUP(S346,Swaps_wk!$A$2:$AP$151,HLOOKUP(MAIN!D346,Swaps_wk!$B$2:$AP$151,150,FALSE),FALSE),0)</f>
        <v>0</v>
      </c>
      <c r="I346" s="24">
        <f>SUMIFS(PASTE_DQS_TRACKER!$D:$D,PASTE_DQS_TRACKER!$C:$C,MAIN!$A346,PASTE_DQS_TRACKER!$B:$B,MAIN!$D346)-SUMIFS(PASTE_DQS_TRACKER!$D:$D,PASTE_DQS_TRACKER!$C:$C,MAIN!A346,PASTE_DQS_TRACKER!$E:$E,MAIN!$D346)</f>
        <v>0</v>
      </c>
      <c r="J346" s="25">
        <f t="shared" si="84"/>
        <v>0</v>
      </c>
      <c r="K346" s="24">
        <f>IFERROR(IF(V346="Flex",0,IF(D346=$D$30,VLOOKUP(A346,MMO_o10M_lease!$A$1:$F$51,5,FALSE),IF(D346=$D$26,VLOOKUP(D346,LANDINGS!$A$3:$BR$40,HLOOKUP(A346,LANDINGS!$B$1:$CF$42,42,FALSE),FALSE)-IFERROR(VLOOKUP(A346,MMO_o10M_lease!$A$1:$F$38,5,FALSE),0),VLOOKUP(D346,LANDINGS!$A$3:$CF$40,HLOOKUP(A346,LANDINGS!$B$1:$CF$42,42,FALSE),FALSE)))),0)</f>
        <v>0</v>
      </c>
      <c r="L346" s="24">
        <f>SUMIFS(PASTE_FLEX_TRACKER!$D:$D,PASTE_FLEX_TRACKER!$F:$F,MAIN!$A346,PASTE_FLEX_TRACKER!$B:$B,MAIN!$D346)-SUMIFS(PASTE_FLEX_TRACKER!$D:$D,PASTE_FLEX_TRACKER!$C:$C,MAIN!$A346,PASTE_FLEX_TRACKER!$B:$B,MAIN!$D346)</f>
        <v>0</v>
      </c>
      <c r="M346" s="24">
        <f>IFERROR(-VLOOKUP(D346,SQ!$A$19:$CC$52,HLOOKUP(MAIN!A346,SQ!$B$18:$CC$56,39,FALSE),FALSE),"n/a")</f>
        <v>0</v>
      </c>
      <c r="N346" s="46" t="s">
        <v>563</v>
      </c>
      <c r="O346" s="46">
        <f>SUMIFS(MAN_ADJ!$L:$L,MAN_ADJ!$K:$K,MAIN!$D346,MAN_ADJ!$J:$J,MAIN!$S346)</f>
        <v>0</v>
      </c>
      <c r="P346" s="25">
        <f t="shared" si="85"/>
        <v>0</v>
      </c>
      <c r="Q346" s="28" t="str">
        <f t="shared" si="77"/>
        <v>n/a</v>
      </c>
      <c r="R346" s="38">
        <f t="shared" si="78"/>
        <v>0</v>
      </c>
      <c r="S346" s="17" t="s">
        <v>146</v>
      </c>
    </row>
    <row r="347" spans="1:19" x14ac:dyDescent="0.25">
      <c r="A347" s="17" t="s">
        <v>146</v>
      </c>
      <c r="B347" s="17" t="s">
        <v>93</v>
      </c>
      <c r="C347" s="17" t="s">
        <v>147</v>
      </c>
      <c r="D347" s="17" t="s">
        <v>127</v>
      </c>
      <c r="E347" s="24">
        <f>IF(U347="SC",SUMIFS(SC!F:F,SC!A:A,MAIN!D347,SC!B:B,MAIN!A347),SUMIFS(Allocations!$H:$H,Allocations!$A:$A,MAIN!$A347,Allocations!$B:$B,MAIN!$D347))</f>
        <v>0</v>
      </c>
      <c r="F347" s="24">
        <f>IF(U347="SC",SUMIFS(SC!J:J,SC!A:A,MAIN!D347,SC!B:B,MAIN!A347),SUMIFS(Allocations!M:M,Allocations!A:A,MAIN!A347,Allocations!B:B,MAIN!D347))</f>
        <v>0</v>
      </c>
      <c r="G347" s="24">
        <f t="shared" si="83"/>
        <v>0</v>
      </c>
      <c r="H347" s="24">
        <f>IFERROR(VLOOKUP(S347,Swaps_wk!$A$2:$AP$151,HLOOKUP(MAIN!D347,Swaps_wk!$B$2:$AP$151,150,FALSE),FALSE),0)</f>
        <v>0</v>
      </c>
      <c r="I347" s="24">
        <f>SUMIFS(PASTE_DQS_TRACKER!$D:$D,PASTE_DQS_TRACKER!$C:$C,MAIN!$A347,PASTE_DQS_TRACKER!$B:$B,MAIN!$D347)-SUMIFS(PASTE_DQS_TRACKER!$D:$D,PASTE_DQS_TRACKER!$C:$C,MAIN!A347,PASTE_DQS_TRACKER!$E:$E,MAIN!$D347)</f>
        <v>0</v>
      </c>
      <c r="J347" s="25">
        <f t="shared" si="84"/>
        <v>0</v>
      </c>
      <c r="K347" s="24">
        <f>IFERROR(IF(V347="Flex",0,IF(D347=$D$30,VLOOKUP(A347,MMO_o10M_lease!$A$1:$F$51,5,FALSE),IF(D347=$D$26,VLOOKUP(D347,LANDINGS!$A$3:$BR$40,HLOOKUP(A347,LANDINGS!$B$1:$CF$42,42,FALSE),FALSE)-IFERROR(VLOOKUP(A347,MMO_o10M_lease!$A$1:$F$38,5,FALSE),0),VLOOKUP(D347,LANDINGS!$A$3:$CF$40,HLOOKUP(A347,LANDINGS!$B$1:$CF$42,42,FALSE),FALSE)))),0)</f>
        <v>0</v>
      </c>
      <c r="L347" s="24">
        <f>SUMIFS(PASTE_FLEX_TRACKER!$D:$D,PASTE_FLEX_TRACKER!$F:$F,MAIN!$A347,PASTE_FLEX_TRACKER!$B:$B,MAIN!$D347)-SUMIFS(PASTE_FLEX_TRACKER!$D:$D,PASTE_FLEX_TRACKER!$C:$C,MAIN!$A347,PASTE_FLEX_TRACKER!$B:$B,MAIN!$D347)</f>
        <v>0</v>
      </c>
      <c r="M347" s="24">
        <f>IFERROR(-VLOOKUP(D347,SQ!$A$19:$CC$52,HLOOKUP(MAIN!A347,SQ!$B$18:$CC$56,39,FALSE),FALSE),"n/a")</f>
        <v>0</v>
      </c>
      <c r="N347" s="46" t="s">
        <v>563</v>
      </c>
      <c r="O347" s="46">
        <f>SUMIFS(MAN_ADJ!$L:$L,MAN_ADJ!$K:$K,MAIN!$D347,MAN_ADJ!$J:$J,MAIN!$S347)</f>
        <v>0</v>
      </c>
      <c r="P347" s="25">
        <f t="shared" si="85"/>
        <v>0</v>
      </c>
      <c r="Q347" s="28" t="str">
        <f t="shared" si="77"/>
        <v>n/a</v>
      </c>
      <c r="R347" s="38">
        <f t="shared" si="78"/>
        <v>0</v>
      </c>
      <c r="S347" s="17" t="s">
        <v>146</v>
      </c>
    </row>
    <row r="348" spans="1:19" x14ac:dyDescent="0.25">
      <c r="A348" s="17" t="s">
        <v>146</v>
      </c>
      <c r="B348" s="17" t="s">
        <v>93</v>
      </c>
      <c r="C348" s="17" t="s">
        <v>147</v>
      </c>
      <c r="D348" s="17" t="s">
        <v>184</v>
      </c>
      <c r="E348" s="24">
        <f>IF(U348="SC",SUMIFS(SC!F:F,SC!A:A,MAIN!D348,SC!B:B,MAIN!A348),SUMIFS(Allocations!$H:$H,Allocations!$A:$A,MAIN!$A348,Allocations!$B:$B,MAIN!$D348))</f>
        <v>0</v>
      </c>
      <c r="F348" s="24">
        <f>IF(U348="SC",SUMIFS(SC!J:J,SC!A:A,MAIN!D348,SC!B:B,MAIN!A348),SUMIFS(Allocations!M:M,Allocations!A:A,MAIN!A348,Allocations!B:B,MAIN!D348))</f>
        <v>0</v>
      </c>
      <c r="G348" s="24">
        <f t="shared" ref="G348:G351" si="86">E348+F348</f>
        <v>0</v>
      </c>
      <c r="H348" s="24">
        <f>IFERROR(VLOOKUP(S348,Swaps_wk!$A$2:$AP$151,HLOOKUP(MAIN!D348,Swaps_wk!$B$2:$AP$151,150,FALSE),FALSE),0)</f>
        <v>0</v>
      </c>
      <c r="I348" s="24">
        <f>SUMIFS(PASTE_DQS_TRACKER!$D:$D,PASTE_DQS_TRACKER!$C:$C,MAIN!$A348,PASTE_DQS_TRACKER!$B:$B,MAIN!$D348)-SUMIFS(PASTE_DQS_TRACKER!$D:$D,PASTE_DQS_TRACKER!$C:$C,MAIN!A348,PASTE_DQS_TRACKER!$E:$E,MAIN!$D348)</f>
        <v>0</v>
      </c>
      <c r="J348" s="25">
        <f t="shared" ref="J348:J351" si="87">G348+I348</f>
        <v>0</v>
      </c>
      <c r="K348" s="24">
        <f>IFERROR(IF(V348="Flex",0,IF(D348=$D$30,VLOOKUP(A348,MMO_o10M_lease!$A$1:$F$51,5,FALSE),IF(D348=$D$26,VLOOKUP(D348,LANDINGS!$A$3:$BR$40,HLOOKUP(A348,LANDINGS!$B$1:$CF$42,42,FALSE),FALSE)-IFERROR(VLOOKUP(A348,MMO_o10M_lease!$A$1:$F$38,5,FALSE),0),VLOOKUP(D348,LANDINGS!$A$3:$CF$40,HLOOKUP(A348,LANDINGS!$B$1:$CF$42,42,FALSE),FALSE)))),0)</f>
        <v>0</v>
      </c>
      <c r="L348" s="24">
        <f>SUMIFS(PASTE_FLEX_TRACKER!$D:$D,PASTE_FLEX_TRACKER!$F:$F,MAIN!$A348,PASTE_FLEX_TRACKER!$B:$B,MAIN!$D348)-SUMIFS(PASTE_FLEX_TRACKER!$D:$D,PASTE_FLEX_TRACKER!$C:$C,MAIN!$A348,PASTE_FLEX_TRACKER!$B:$B,MAIN!$D348)</f>
        <v>0</v>
      </c>
      <c r="M348" s="24" t="str">
        <f>IFERROR(-VLOOKUP(D348,SQ!$A$19:$CC$52,HLOOKUP(MAIN!A348,SQ!$B$18:$CC$56,39,FALSE),FALSE),"n/a")</f>
        <v>n/a</v>
      </c>
      <c r="N348" s="46" t="s">
        <v>563</v>
      </c>
      <c r="O348" s="46">
        <f>SUMIFS(MAN_ADJ!$L:$L,MAN_ADJ!$K:$K,MAIN!$D348,MAN_ADJ!$J:$J,MAIN!$S348)</f>
        <v>0</v>
      </c>
      <c r="P348" s="25">
        <f t="shared" si="85"/>
        <v>0</v>
      </c>
      <c r="Q348" s="28" t="str">
        <f t="shared" ref="Q348:Q351" si="88">IFERROR(P348/J348,"n/a")</f>
        <v>n/a</v>
      </c>
      <c r="R348" s="38">
        <f t="shared" ref="R348:R351" si="89">J348-P348</f>
        <v>0</v>
      </c>
      <c r="S348" s="17" t="s">
        <v>146</v>
      </c>
    </row>
    <row r="349" spans="1:19" x14ac:dyDescent="0.25">
      <c r="A349" s="17" t="s">
        <v>146</v>
      </c>
      <c r="B349" s="17" t="s">
        <v>93</v>
      </c>
      <c r="C349" s="17" t="s">
        <v>147</v>
      </c>
      <c r="D349" s="17" t="s">
        <v>128</v>
      </c>
      <c r="E349" s="24">
        <f>IF(U349="SC",SUMIFS(SC!F:F,SC!A:A,MAIN!D349,SC!B:B,MAIN!A349),SUMIFS(Allocations!$H:$H,Allocations!$A:$A,MAIN!$A349,Allocations!$B:$B,MAIN!$D349))</f>
        <v>0</v>
      </c>
      <c r="F349" s="24">
        <f>IF(U349="SC",SUMIFS(SC!J:J,SC!A:A,MAIN!D349,SC!B:B,MAIN!A349),SUMIFS(Allocations!M:M,Allocations!A:A,MAIN!A349,Allocations!B:B,MAIN!D349))</f>
        <v>0</v>
      </c>
      <c r="G349" s="24">
        <f t="shared" si="86"/>
        <v>0</v>
      </c>
      <c r="H349" s="24">
        <f>IFERROR(VLOOKUP(S349,Swaps_wk!$A$2:$AP$151,HLOOKUP(MAIN!D349,Swaps_wk!$B$2:$AP$151,150,FALSE),FALSE),0)</f>
        <v>0</v>
      </c>
      <c r="I349" s="24">
        <f>SUMIFS(PASTE_DQS_TRACKER!$D:$D,PASTE_DQS_TRACKER!$C:$C,MAIN!$A349,PASTE_DQS_TRACKER!$B:$B,MAIN!$D349)-SUMIFS(PASTE_DQS_TRACKER!$D:$D,PASTE_DQS_TRACKER!$C:$C,MAIN!A349,PASTE_DQS_TRACKER!$E:$E,MAIN!$D349)</f>
        <v>0</v>
      </c>
      <c r="J349" s="25">
        <f t="shared" si="87"/>
        <v>0</v>
      </c>
      <c r="K349" s="24">
        <f>IFERROR(IF(V349="Flex",0,IF(D349=$D$30,VLOOKUP(A349,MMO_o10M_lease!$A$1:$F$51,5,FALSE),IF(D349=$D$26,VLOOKUP(D349,LANDINGS!$A$3:$BR$40,HLOOKUP(A349,LANDINGS!$B$1:$CF$42,42,FALSE),FALSE)-IFERROR(VLOOKUP(A349,MMO_o10M_lease!$A$1:$F$38,5,FALSE),0),VLOOKUP(D349,LANDINGS!$A$3:$CF$40,HLOOKUP(A349,LANDINGS!$B$1:$CF$42,42,FALSE),FALSE)))),0)</f>
        <v>0</v>
      </c>
      <c r="L349" s="24">
        <f>SUMIFS(PASTE_FLEX_TRACKER!$D:$D,PASTE_FLEX_TRACKER!$F:$F,MAIN!$A349,PASTE_FLEX_TRACKER!$B:$B,MAIN!$D349)-SUMIFS(PASTE_FLEX_TRACKER!$D:$D,PASTE_FLEX_TRACKER!$C:$C,MAIN!$A349,PASTE_FLEX_TRACKER!$B:$B,MAIN!$D349)</f>
        <v>0</v>
      </c>
      <c r="M349" s="24" t="str">
        <f>IFERROR(-VLOOKUP(D349,SQ!$A$19:$CC$52,HLOOKUP(MAIN!A349,SQ!$B$18:$CC$56,39,FALSE),FALSE),"n/a")</f>
        <v>n/a</v>
      </c>
      <c r="N349" s="46" t="s">
        <v>563</v>
      </c>
      <c r="O349" s="46">
        <f>SUMIFS(MAN_ADJ!$L:$L,MAN_ADJ!$K:$K,MAIN!$D349,MAN_ADJ!$J:$J,MAIN!$S349)</f>
        <v>0</v>
      </c>
      <c r="P349" s="25">
        <f t="shared" si="85"/>
        <v>0</v>
      </c>
      <c r="Q349" s="28" t="str">
        <f t="shared" si="88"/>
        <v>n/a</v>
      </c>
      <c r="R349" s="38">
        <f t="shared" si="89"/>
        <v>0</v>
      </c>
      <c r="S349" s="17" t="s">
        <v>146</v>
      </c>
    </row>
    <row r="350" spans="1:19" x14ac:dyDescent="0.25">
      <c r="A350" s="17" t="s">
        <v>146</v>
      </c>
      <c r="B350" s="17" t="s">
        <v>93</v>
      </c>
      <c r="C350" s="17" t="s">
        <v>147</v>
      </c>
      <c r="D350" s="17" t="s">
        <v>129</v>
      </c>
      <c r="E350" s="24">
        <f>IF(U350="SC",SUMIFS(SC!F:F,SC!A:A,MAIN!D350,SC!B:B,MAIN!A350),SUMIFS(Allocations!$H:$H,Allocations!$A:$A,MAIN!$A350,Allocations!$B:$B,MAIN!$D350))</f>
        <v>0</v>
      </c>
      <c r="F350" s="24">
        <f>IF(U350="SC",SUMIFS(SC!J:J,SC!A:A,MAIN!D350,SC!B:B,MAIN!A350),SUMIFS(Allocations!M:M,Allocations!A:A,MAIN!A350,Allocations!B:B,MAIN!D350))</f>
        <v>0</v>
      </c>
      <c r="G350" s="24">
        <f t="shared" si="86"/>
        <v>0</v>
      </c>
      <c r="H350" s="24">
        <f>IFERROR(VLOOKUP(S350,Swaps_wk!$A$2:$AP$151,HLOOKUP(MAIN!D350,Swaps_wk!$B$2:$AP$151,150,FALSE),FALSE),0)</f>
        <v>0</v>
      </c>
      <c r="I350" s="24">
        <f>SUMIFS(PASTE_DQS_TRACKER!$D:$D,PASTE_DQS_TRACKER!$C:$C,MAIN!$A350,PASTE_DQS_TRACKER!$B:$B,MAIN!$D350)-SUMIFS(PASTE_DQS_TRACKER!$D:$D,PASTE_DQS_TRACKER!$C:$C,MAIN!A350,PASTE_DQS_TRACKER!$E:$E,MAIN!$D350)</f>
        <v>0</v>
      </c>
      <c r="J350" s="25">
        <f t="shared" si="87"/>
        <v>0</v>
      </c>
      <c r="K350" s="24">
        <f>IFERROR(IF(V350="Flex",0,IF(D350=$D$30,VLOOKUP(A350,MMO_o10M_lease!$A$1:$F$51,5,FALSE),IF(D350=$D$26,VLOOKUP(D350,LANDINGS!$A$3:$BR$40,HLOOKUP(A350,LANDINGS!$B$1:$CF$42,42,FALSE),FALSE)-IFERROR(VLOOKUP(A350,MMO_o10M_lease!$A$1:$F$38,5,FALSE),0),VLOOKUP(D350,LANDINGS!$A$3:$CF$40,HLOOKUP(A350,LANDINGS!$B$1:$CF$42,42,FALSE),FALSE)))),0)</f>
        <v>0</v>
      </c>
      <c r="L350" s="24">
        <f>SUMIFS(PASTE_FLEX_TRACKER!$D:$D,PASTE_FLEX_TRACKER!$F:$F,MAIN!$A350,PASTE_FLEX_TRACKER!$B:$B,MAIN!$D350)-SUMIFS(PASTE_FLEX_TRACKER!$D:$D,PASTE_FLEX_TRACKER!$C:$C,MAIN!$A350,PASTE_FLEX_TRACKER!$B:$B,MAIN!$D350)</f>
        <v>0</v>
      </c>
      <c r="M350" s="24" t="str">
        <f>IFERROR(-VLOOKUP(D350,SQ!$A$19:$CC$52,HLOOKUP(MAIN!A350,SQ!$B$18:$CC$56,39,FALSE),FALSE),"n/a")</f>
        <v>n/a</v>
      </c>
      <c r="N350" s="46" t="s">
        <v>563</v>
      </c>
      <c r="O350" s="46">
        <f>SUMIFS(MAN_ADJ!$L:$L,MAN_ADJ!$K:$K,MAIN!$D350,MAN_ADJ!$J:$J,MAIN!$S350)</f>
        <v>0</v>
      </c>
      <c r="P350" s="25">
        <f t="shared" si="85"/>
        <v>0</v>
      </c>
      <c r="Q350" s="28" t="str">
        <f t="shared" si="88"/>
        <v>n/a</v>
      </c>
      <c r="R350" s="38">
        <f t="shared" si="89"/>
        <v>0</v>
      </c>
      <c r="S350" s="17" t="s">
        <v>146</v>
      </c>
    </row>
    <row r="351" spans="1:19" x14ac:dyDescent="0.25">
      <c r="A351" s="17" t="s">
        <v>146</v>
      </c>
      <c r="B351" s="17" t="s">
        <v>93</v>
      </c>
      <c r="C351" s="17" t="s">
        <v>147</v>
      </c>
      <c r="D351" s="17" t="s">
        <v>155</v>
      </c>
      <c r="E351" s="24">
        <f>IF(U351="SC",SUMIFS(SC!F:F,SC!A:A,MAIN!D351,SC!B:B,MAIN!A351),SUMIFS(Allocations!$H:$H,Allocations!$A:$A,MAIN!$A351,Allocations!$B:$B,MAIN!$D351))</f>
        <v>0</v>
      </c>
      <c r="F351" s="24">
        <f>IF(U351="SC",SUMIFS(SC!J:J,SC!A:A,MAIN!D351,SC!B:B,MAIN!A351),SUMIFS(Allocations!M:M,Allocations!A:A,MAIN!A351,Allocations!B:B,MAIN!D351))</f>
        <v>0</v>
      </c>
      <c r="G351" s="24">
        <f t="shared" si="86"/>
        <v>0</v>
      </c>
      <c r="H351" s="24">
        <f>IFERROR(VLOOKUP(S351,Swaps_wk!$A$2:$AP$151,HLOOKUP(MAIN!D351,Swaps_wk!$B$2:$AP$151,150,FALSE),FALSE),0)</f>
        <v>0</v>
      </c>
      <c r="I351" s="24">
        <f>SUMIFS(PASTE_DQS_TRACKER!$D:$D,PASTE_DQS_TRACKER!$C:$C,MAIN!$A351,PASTE_DQS_TRACKER!$B:$B,MAIN!$D351)-SUMIFS(PASTE_DQS_TRACKER!$D:$D,PASTE_DQS_TRACKER!$C:$C,MAIN!A351,PASTE_DQS_TRACKER!$E:$E,MAIN!$D351)</f>
        <v>0</v>
      </c>
      <c r="J351" s="25">
        <f t="shared" si="87"/>
        <v>0</v>
      </c>
      <c r="K351" s="24">
        <f>IFERROR(IF(V351="Flex",0,IF(D351=$D$30,VLOOKUP(A351,MMO_o10M_lease!$A$1:$F$51,5,FALSE),IF(D351=$D$26,VLOOKUP(D351,LANDINGS!$A$3:$BR$40,HLOOKUP(A351,LANDINGS!$B$1:$CF$42,42,FALSE),FALSE)-IFERROR(VLOOKUP(A351,MMO_o10M_lease!$A$1:$F$38,5,FALSE),0),VLOOKUP(D351,LANDINGS!$A$3:$CF$40,HLOOKUP(A351,LANDINGS!$B$1:$CF$42,42,FALSE),FALSE)))),0)</f>
        <v>0</v>
      </c>
      <c r="L351" s="24">
        <f>SUMIFS(PASTE_FLEX_TRACKER!$D:$D,PASTE_FLEX_TRACKER!$F:$F,MAIN!$A351,PASTE_FLEX_TRACKER!$B:$B,MAIN!$D351)-SUMIFS(PASTE_FLEX_TRACKER!$D:$D,PASTE_FLEX_TRACKER!$C:$C,MAIN!$A351,PASTE_FLEX_TRACKER!$B:$B,MAIN!$D351)</f>
        <v>0</v>
      </c>
      <c r="M351" s="24" t="str">
        <f>IFERROR(-VLOOKUP(D351,SQ!$A$19:$CC$52,HLOOKUP(MAIN!A351,SQ!$B$18:$CC$56,39,FALSE),FALSE),"n/a")</f>
        <v>n/a</v>
      </c>
      <c r="N351" s="46" t="s">
        <v>563</v>
      </c>
      <c r="O351" s="46">
        <f>SUMIFS(MAN_ADJ!$L:$L,MAN_ADJ!$K:$K,MAIN!$D351,MAN_ADJ!$J:$J,MAIN!$S351)</f>
        <v>0</v>
      </c>
      <c r="P351" s="25">
        <f t="shared" si="85"/>
        <v>0</v>
      </c>
      <c r="Q351" s="28" t="str">
        <f t="shared" si="88"/>
        <v>n/a</v>
      </c>
      <c r="R351" s="38">
        <f t="shared" si="89"/>
        <v>0</v>
      </c>
      <c r="S351" s="17" t="s">
        <v>146</v>
      </c>
    </row>
    <row r="352" spans="1:19" x14ac:dyDescent="0.25">
      <c r="A352" s="17" t="s">
        <v>146</v>
      </c>
      <c r="B352" s="17" t="s">
        <v>93</v>
      </c>
      <c r="C352" s="17" t="s">
        <v>147</v>
      </c>
      <c r="D352" s="17" t="s">
        <v>130</v>
      </c>
      <c r="E352" s="24">
        <f>IF(U352="SC",SUMIFS(SC!F:F,SC!A:A,MAIN!D352,SC!B:B,MAIN!A352),SUMIFS(Allocations!$H:$H,Allocations!$A:$A,MAIN!$A352,Allocations!$B:$B,MAIN!$D352))</f>
        <v>0</v>
      </c>
      <c r="F352" s="24">
        <f>IF(U352="SC",SUMIFS(SC!J:J,SC!A:A,MAIN!D352,SC!B:B,MAIN!A352),SUMIFS(Allocations!M:M,Allocations!A:A,MAIN!A352,Allocations!B:B,MAIN!D352))</f>
        <v>0</v>
      </c>
      <c r="G352" s="24">
        <f t="shared" si="83"/>
        <v>0</v>
      </c>
      <c r="H352" s="24">
        <f>IFERROR(VLOOKUP(S352,Swaps_wk!$A$2:$AP$151,HLOOKUP(MAIN!D352,Swaps_wk!$B$2:$AP$151,150,FALSE),FALSE),0)</f>
        <v>0</v>
      </c>
      <c r="I352" s="24">
        <f>SUMIFS(PASTE_DQS_TRACKER!$D:$D,PASTE_DQS_TRACKER!$C:$C,MAIN!$A352,PASTE_DQS_TRACKER!$B:$B,MAIN!$D352)-SUMIFS(PASTE_DQS_TRACKER!$D:$D,PASTE_DQS_TRACKER!$C:$C,MAIN!A352,PASTE_DQS_TRACKER!$E:$E,MAIN!$D352)</f>
        <v>0</v>
      </c>
      <c r="J352" s="25">
        <f t="shared" si="84"/>
        <v>0</v>
      </c>
      <c r="K352" s="24">
        <f>IFERROR(IF(V352="Flex",0,IF(D352=$D$30,VLOOKUP(A352,MMO_o10M_lease!$A$1:$F$51,5,FALSE),IF(D352=$D$26,VLOOKUP(D352,LANDINGS!$A$3:$BR$40,HLOOKUP(A352,LANDINGS!$B$1:$CF$42,42,FALSE),FALSE)-IFERROR(VLOOKUP(A352,MMO_o10M_lease!$A$1:$F$38,5,FALSE),0),VLOOKUP(D352,LANDINGS!$A$3:$CF$40,HLOOKUP(A352,LANDINGS!$B$1:$CF$42,42,FALSE),FALSE)))),0)</f>
        <v>0</v>
      </c>
      <c r="L352" s="24">
        <f>SUMIFS(PASTE_FLEX_TRACKER!$D:$D,PASTE_FLEX_TRACKER!$F:$F,MAIN!$A352,PASTE_FLEX_TRACKER!$B:$B,MAIN!$D352)-SUMIFS(PASTE_FLEX_TRACKER!$D:$D,PASTE_FLEX_TRACKER!$C:$C,MAIN!$A352,PASTE_FLEX_TRACKER!$B:$B,MAIN!$D352)</f>
        <v>0</v>
      </c>
      <c r="M352" s="24" t="str">
        <f>IFERROR(-VLOOKUP(D352,SQ!$A$19:$CC$52,HLOOKUP(MAIN!A352,SQ!$B$18:$CC$56,39,FALSE),FALSE),"n/a")</f>
        <v>n/a</v>
      </c>
      <c r="N352" s="46" t="s">
        <v>563</v>
      </c>
      <c r="O352" s="46">
        <f>SUMIFS(MAN_ADJ!$L:$L,MAN_ADJ!$K:$K,MAIN!$D352,MAN_ADJ!$J:$J,MAIN!$S352)</f>
        <v>0</v>
      </c>
      <c r="P352" s="25">
        <f t="shared" si="85"/>
        <v>0</v>
      </c>
      <c r="Q352" s="28" t="str">
        <f t="shared" si="77"/>
        <v>n/a</v>
      </c>
      <c r="R352" s="38">
        <f t="shared" si="78"/>
        <v>0</v>
      </c>
      <c r="S352" s="17" t="s">
        <v>146</v>
      </c>
    </row>
    <row r="353" spans="1:19" x14ac:dyDescent="0.25">
      <c r="A353" s="26" t="s">
        <v>146</v>
      </c>
      <c r="B353" s="26" t="s">
        <v>93</v>
      </c>
      <c r="C353" s="26" t="s">
        <v>147</v>
      </c>
      <c r="D353" s="26" t="s">
        <v>131</v>
      </c>
      <c r="E353" s="27">
        <f>SUM(E315:E352)</f>
        <v>78.016999999999982</v>
      </c>
      <c r="F353" s="27">
        <f>SUM(F315:F352)</f>
        <v>9</v>
      </c>
      <c r="G353" s="27">
        <f>SUM(G315:G352)</f>
        <v>87.016999999999996</v>
      </c>
      <c r="H353" s="27">
        <f>IFERROR(VLOOKUP(S353,Swaps_wk!$A$2:$AP$151,HLOOKUP(MAIN!D353,Swaps_wk!$B$2:$AP$151,150,FALSE),FALSE),0)</f>
        <v>0</v>
      </c>
      <c r="I353" s="27">
        <f>SUM(I315:I352)</f>
        <v>0</v>
      </c>
      <c r="J353" s="25">
        <f>SUM(J315:J352)</f>
        <v>87.016999999999982</v>
      </c>
      <c r="K353" s="27">
        <f>SUM(K315:K352)</f>
        <v>47.233999999999995</v>
      </c>
      <c r="L353" s="27">
        <f>SUM(L315:L352)</f>
        <v>0</v>
      </c>
      <c r="M353" s="27">
        <f>SUM(M315:M352)</f>
        <v>0</v>
      </c>
      <c r="N353" s="46" t="s">
        <v>563</v>
      </c>
      <c r="O353" s="27">
        <f>SUM(O315:O352)</f>
        <v>0</v>
      </c>
      <c r="P353" s="25">
        <f>SUM(P315:P352)</f>
        <v>47.233999999999995</v>
      </c>
      <c r="Q353" s="28">
        <f t="shared" ref="Q353:Q419" si="90">IFERROR(P353/J353,"n/a")</f>
        <v>0.54281347322936901</v>
      </c>
      <c r="R353" s="38">
        <f t="shared" si="78"/>
        <v>39.782999999999987</v>
      </c>
      <c r="S353" s="17" t="s">
        <v>146</v>
      </c>
    </row>
    <row r="354" spans="1:19" x14ac:dyDescent="0.25">
      <c r="A354" s="17" t="s">
        <v>148</v>
      </c>
      <c r="B354" s="17" t="s">
        <v>93</v>
      </c>
      <c r="C354" s="17" t="s">
        <v>149</v>
      </c>
      <c r="D354" s="17" t="s">
        <v>95</v>
      </c>
      <c r="E354" s="24">
        <f>IF(U354="SC",SUMIFS(SC!F:F,SC!A:A,MAIN!D354,SC!B:B,MAIN!A354),SUMIFS(Allocations!$H:$H,Allocations!$A:$A,MAIN!$A354,Allocations!$B:$B,MAIN!$D354))</f>
        <v>373.30500000000001</v>
      </c>
      <c r="F354" s="24">
        <f>IF(U354="SC",SUMIFS(SC!J:J,SC!A:A,MAIN!D354,SC!B:B,MAIN!A354),SUMIFS(Allocations!M:M,Allocations!A:A,MAIN!A354,Allocations!B:B,MAIN!D354))</f>
        <v>0</v>
      </c>
      <c r="G354" s="24">
        <f t="shared" ref="G354:G391" si="91">E354+F354</f>
        <v>373.30500000000001</v>
      </c>
      <c r="H354" s="24">
        <f>IFERROR(VLOOKUP(S354,Swaps_wk!$A$2:$AP$151,HLOOKUP(MAIN!D354,Swaps_wk!$B$2:$AP$151,150,FALSE),FALSE),0)</f>
        <v>0</v>
      </c>
      <c r="I354" s="24">
        <f>SUMIFS(PASTE_DQS_TRACKER!$D:$D,PASTE_DQS_TRACKER!$C:$C,MAIN!$A354,PASTE_DQS_TRACKER!$B:$B,MAIN!$D354)-SUMIFS(PASTE_DQS_TRACKER!$D:$D,PASTE_DQS_TRACKER!$C:$C,MAIN!A354,PASTE_DQS_TRACKER!$E:$E,MAIN!$D354)</f>
        <v>379.1</v>
      </c>
      <c r="J354" s="25">
        <f t="shared" ref="J354:J391" si="92">G354+I354</f>
        <v>752.40499999999997</v>
      </c>
      <c r="K354" s="24">
        <f>IFERROR(IF(V354="Flex",0,IF(D354=$D$30,VLOOKUP(A354,MMO_o10M_lease!$A$1:$F$51,5,FALSE),IF(D354=$D$26,VLOOKUP(D354,LANDINGS!$A$3:$BR$40,HLOOKUP(A354,LANDINGS!$B$1:$CF$42,42,FALSE),FALSE)-IFERROR(VLOOKUP(A354,MMO_o10M_lease!$A$1:$F$38,5,FALSE),0),VLOOKUP(D354,LANDINGS!$A$3:$CF$40,HLOOKUP(A354,LANDINGS!$B$1:$CF$42,42,FALSE),FALSE)))),0)</f>
        <v>625.94399999999996</v>
      </c>
      <c r="L354" s="24">
        <f>SUMIFS(PASTE_FLEX_TRACKER!$D:$D,PASTE_FLEX_TRACKER!$F:$F,MAIN!$A354,PASTE_FLEX_TRACKER!$B:$B,MAIN!$D354)-SUMIFS(PASTE_FLEX_TRACKER!$D:$D,PASTE_FLEX_TRACKER!$C:$C,MAIN!$A354,PASTE_FLEX_TRACKER!$B:$B,MAIN!$D354)</f>
        <v>0</v>
      </c>
      <c r="M354" s="24" t="str">
        <f>IFERROR(-VLOOKUP(D354,SQ!$A$19:$CC$52,HLOOKUP(MAIN!A354,SQ!$B$18:$CC$56,39,FALSE),FALSE),"n/a")</f>
        <v>n/a</v>
      </c>
      <c r="N354" s="46" t="s">
        <v>563</v>
      </c>
      <c r="O354" s="46">
        <f>SUMIFS(MAN_ADJ!$L:$L,MAN_ADJ!$K:$K,MAIN!$D354,MAN_ADJ!$J:$J,MAIN!$S354)</f>
        <v>0</v>
      </c>
      <c r="P354" s="25">
        <f t="shared" ref="P354:P391" si="93">SUM(K354:O354)</f>
        <v>625.94399999999996</v>
      </c>
      <c r="Q354" s="28">
        <f t="shared" si="90"/>
        <v>0.83192429609053631</v>
      </c>
      <c r="R354" s="38">
        <f t="shared" si="78"/>
        <v>126.46100000000001</v>
      </c>
      <c r="S354" s="17" t="s">
        <v>148</v>
      </c>
    </row>
    <row r="355" spans="1:19" x14ac:dyDescent="0.25">
      <c r="A355" s="17" t="s">
        <v>148</v>
      </c>
      <c r="B355" s="17" t="s">
        <v>93</v>
      </c>
      <c r="C355" s="17" t="s">
        <v>149</v>
      </c>
      <c r="D355" s="17" t="s">
        <v>96</v>
      </c>
      <c r="E355" s="24">
        <f>IF(U355="SC",SUMIFS(SC!F:F,SC!A:A,MAIN!D355,SC!B:B,MAIN!A355),SUMIFS(Allocations!$H:$H,Allocations!$A:$A,MAIN!$A355,Allocations!$B:$B,MAIN!$D355))</f>
        <v>0</v>
      </c>
      <c r="F355" s="24">
        <f>IF(U355="SC",SUMIFS(SC!J:J,SC!A:A,MAIN!D355,SC!B:B,MAIN!A355),SUMIFS(Allocations!M:M,Allocations!A:A,MAIN!A355,Allocations!B:B,MAIN!D355))</f>
        <v>0</v>
      </c>
      <c r="G355" s="24">
        <f t="shared" si="91"/>
        <v>0</v>
      </c>
      <c r="H355" s="24">
        <f>IFERROR(VLOOKUP(S355,Swaps_wk!$A$2:$AP$151,HLOOKUP(MAIN!D355,Swaps_wk!$B$2:$AP$151,150,FALSE),FALSE),0)</f>
        <v>0</v>
      </c>
      <c r="I355" s="24">
        <f>SUMIFS(PASTE_DQS_TRACKER!$D:$D,PASTE_DQS_TRACKER!$C:$C,MAIN!$A355,PASTE_DQS_TRACKER!$B:$B,MAIN!$D355)-SUMIFS(PASTE_DQS_TRACKER!$D:$D,PASTE_DQS_TRACKER!$C:$C,MAIN!A355,PASTE_DQS_TRACKER!$E:$E,MAIN!$D355)</f>
        <v>0</v>
      </c>
      <c r="J355" s="25">
        <f t="shared" si="92"/>
        <v>0</v>
      </c>
      <c r="K355" s="24">
        <f>IFERROR(IF(V355="Flex",0,IF(D355=$D$30,VLOOKUP(A355,MMO_o10M_lease!$A$1:$F$51,5,FALSE),IF(D355=$D$26,VLOOKUP(D355,LANDINGS!$A$3:$BR$40,HLOOKUP(A355,LANDINGS!$B$1:$CF$42,42,FALSE),FALSE)-IFERROR(VLOOKUP(A355,MMO_o10M_lease!$A$1:$F$38,5,FALSE),0),VLOOKUP(D355,LANDINGS!$A$3:$CF$40,HLOOKUP(A355,LANDINGS!$B$1:$CF$42,42,FALSE),FALSE)))),0)</f>
        <v>0</v>
      </c>
      <c r="L355" s="24">
        <f>SUMIFS(PASTE_FLEX_TRACKER!$D:$D,PASTE_FLEX_TRACKER!$F:$F,MAIN!$A355,PASTE_FLEX_TRACKER!$B:$B,MAIN!$D355)-SUMIFS(PASTE_FLEX_TRACKER!$D:$D,PASTE_FLEX_TRACKER!$C:$C,MAIN!$A355,PASTE_FLEX_TRACKER!$B:$B,MAIN!$D355)</f>
        <v>0</v>
      </c>
      <c r="M355" s="24" t="str">
        <f>IFERROR(-VLOOKUP(D355,SQ!$A$19:$CC$52,HLOOKUP(MAIN!A355,SQ!$B$18:$CC$56,39,FALSE),FALSE),"n/a")</f>
        <v>n/a</v>
      </c>
      <c r="N355" s="46" t="s">
        <v>563</v>
      </c>
      <c r="O355" s="46">
        <f>SUMIFS(MAN_ADJ!$L:$L,MAN_ADJ!$K:$K,MAIN!$D355,MAN_ADJ!$J:$J,MAIN!$S355)</f>
        <v>0</v>
      </c>
      <c r="P355" s="25">
        <f t="shared" si="93"/>
        <v>0</v>
      </c>
      <c r="Q355" s="28" t="str">
        <f t="shared" si="90"/>
        <v>n/a</v>
      </c>
      <c r="R355" s="38">
        <f t="shared" si="78"/>
        <v>0</v>
      </c>
      <c r="S355" s="17" t="s">
        <v>148</v>
      </c>
    </row>
    <row r="356" spans="1:19" x14ac:dyDescent="0.25">
      <c r="A356" s="17" t="s">
        <v>148</v>
      </c>
      <c r="B356" s="17" t="s">
        <v>93</v>
      </c>
      <c r="C356" s="17" t="s">
        <v>149</v>
      </c>
      <c r="D356" s="17" t="s">
        <v>97</v>
      </c>
      <c r="E356" s="24">
        <f>IF(U356="SC",SUMIFS(SC!F:F,SC!A:A,MAIN!D356,SC!B:B,MAIN!A356),SUMIFS(Allocations!$H:$H,Allocations!$A:$A,MAIN!$A356,Allocations!$B:$B,MAIN!$D356))</f>
        <v>0</v>
      </c>
      <c r="F356" s="24">
        <f>IF(U356="SC",SUMIFS(SC!J:J,SC!A:A,MAIN!D356,SC!B:B,MAIN!A356),SUMIFS(Allocations!M:M,Allocations!A:A,MAIN!A356,Allocations!B:B,MAIN!D356))</f>
        <v>0</v>
      </c>
      <c r="G356" s="24">
        <f t="shared" si="91"/>
        <v>0</v>
      </c>
      <c r="H356" s="24">
        <f>IFERROR(VLOOKUP(S356,Swaps_wk!$A$2:$AP$151,HLOOKUP(MAIN!D356,Swaps_wk!$B$2:$AP$151,150,FALSE),FALSE),0)</f>
        <v>0</v>
      </c>
      <c r="I356" s="24">
        <f>SUMIFS(PASTE_DQS_TRACKER!$D:$D,PASTE_DQS_TRACKER!$C:$C,MAIN!$A356,PASTE_DQS_TRACKER!$B:$B,MAIN!$D356)-SUMIFS(PASTE_DQS_TRACKER!$D:$D,PASTE_DQS_TRACKER!$C:$C,MAIN!A356,PASTE_DQS_TRACKER!$E:$E,MAIN!$D356)</f>
        <v>0</v>
      </c>
      <c r="J356" s="25">
        <f t="shared" si="92"/>
        <v>0</v>
      </c>
      <c r="K356" s="24">
        <f>IFERROR(IF(V356="Flex",0,IF(D356=$D$30,VLOOKUP(A356,MMO_o10M_lease!$A$1:$F$51,5,FALSE),IF(D356=$D$26,VLOOKUP(D356,LANDINGS!$A$3:$BR$40,HLOOKUP(A356,LANDINGS!$B$1:$CF$42,42,FALSE),FALSE)-IFERROR(VLOOKUP(A356,MMO_o10M_lease!$A$1:$F$38,5,FALSE),0),VLOOKUP(D356,LANDINGS!$A$3:$CF$40,HLOOKUP(A356,LANDINGS!$B$1:$CF$42,42,FALSE),FALSE)))),0)</f>
        <v>0</v>
      </c>
      <c r="L356" s="24">
        <f>SUMIFS(PASTE_FLEX_TRACKER!$D:$D,PASTE_FLEX_TRACKER!$F:$F,MAIN!$A356,PASTE_FLEX_TRACKER!$B:$B,MAIN!$D356)-SUMIFS(PASTE_FLEX_TRACKER!$D:$D,PASTE_FLEX_TRACKER!$C:$C,MAIN!$A356,PASTE_FLEX_TRACKER!$B:$B,MAIN!$D356)</f>
        <v>0</v>
      </c>
      <c r="M356" s="24" t="str">
        <f>IFERROR(-VLOOKUP(D356,SQ!$A$19:$CC$52,HLOOKUP(MAIN!A356,SQ!$B$18:$CC$56,39,FALSE),FALSE),"n/a")</f>
        <v>n/a</v>
      </c>
      <c r="N356" s="46" t="s">
        <v>563</v>
      </c>
      <c r="O356" s="46">
        <f>SUMIFS(MAN_ADJ!$L:$L,MAN_ADJ!$K:$K,MAIN!$D356,MAN_ADJ!$J:$J,MAIN!$S356)</f>
        <v>0</v>
      </c>
      <c r="P356" s="25">
        <f t="shared" si="93"/>
        <v>0</v>
      </c>
      <c r="Q356" s="28" t="str">
        <f t="shared" si="90"/>
        <v>n/a</v>
      </c>
      <c r="R356" s="38">
        <f t="shared" si="78"/>
        <v>0</v>
      </c>
      <c r="S356" s="17" t="s">
        <v>148</v>
      </c>
    </row>
    <row r="357" spans="1:19" x14ac:dyDescent="0.25">
      <c r="A357" s="17" t="s">
        <v>148</v>
      </c>
      <c r="B357" s="17" t="s">
        <v>93</v>
      </c>
      <c r="C357" s="17" t="s">
        <v>149</v>
      </c>
      <c r="D357" s="17" t="s">
        <v>98</v>
      </c>
      <c r="E357" s="24">
        <f>IF(U357="SC",SUMIFS(SC!F:F,SC!A:A,MAIN!D357,SC!B:B,MAIN!A357),SUMIFS(Allocations!$H:$H,Allocations!$A:$A,MAIN!$A357,Allocations!$B:$B,MAIN!$D357))</f>
        <v>184.4</v>
      </c>
      <c r="F357" s="24">
        <f>IF(U357="SC",SUMIFS(SC!J:J,SC!A:A,MAIN!D357,SC!B:B,MAIN!A357),SUMIFS(Allocations!M:M,Allocations!A:A,MAIN!A357,Allocations!B:B,MAIN!D357))</f>
        <v>0</v>
      </c>
      <c r="G357" s="24">
        <f t="shared" si="91"/>
        <v>184.4</v>
      </c>
      <c r="H357" s="24">
        <f>IFERROR(VLOOKUP(S357,Swaps_wk!$A$2:$AP$151,HLOOKUP(MAIN!D357,Swaps_wk!$B$2:$AP$151,150,FALSE),FALSE),0)</f>
        <v>0</v>
      </c>
      <c r="I357" s="24">
        <f>SUMIFS(PASTE_DQS_TRACKER!$D:$D,PASTE_DQS_TRACKER!$C:$C,MAIN!$A357,PASTE_DQS_TRACKER!$B:$B,MAIN!$D357)-SUMIFS(PASTE_DQS_TRACKER!$D:$D,PASTE_DQS_TRACKER!$C:$C,MAIN!A357,PASTE_DQS_TRACKER!$E:$E,MAIN!$D357)</f>
        <v>-129.19999999999999</v>
      </c>
      <c r="J357" s="25">
        <f t="shared" si="92"/>
        <v>55.200000000000017</v>
      </c>
      <c r="K357" s="24">
        <f>IFERROR(IF(V357="Flex",0,IF(D357=$D$30,VLOOKUP(A357,MMO_o10M_lease!$A$1:$F$51,5,FALSE),IF(D357=$D$26,VLOOKUP(D357,LANDINGS!$A$3:$BR$40,HLOOKUP(A357,LANDINGS!$B$1:$CF$42,42,FALSE),FALSE)-IFERROR(VLOOKUP(A357,MMO_o10M_lease!$A$1:$F$38,5,FALSE),0),VLOOKUP(D357,LANDINGS!$A$3:$CF$40,HLOOKUP(A357,LANDINGS!$B$1:$CF$42,42,FALSE),FALSE)))),0)</f>
        <v>54.732999999999997</v>
      </c>
      <c r="L357" s="24">
        <f>SUMIFS(PASTE_FLEX_TRACKER!$D:$D,PASTE_FLEX_TRACKER!$F:$F,MAIN!$A357,PASTE_FLEX_TRACKER!$B:$B,MAIN!$D357)-SUMIFS(PASTE_FLEX_TRACKER!$D:$D,PASTE_FLEX_TRACKER!$C:$C,MAIN!$A357,PASTE_FLEX_TRACKER!$B:$B,MAIN!$D357)</f>
        <v>0</v>
      </c>
      <c r="M357" s="24" t="str">
        <f>IFERROR(-VLOOKUP(D357,SQ!$A$19:$CC$52,HLOOKUP(MAIN!A357,SQ!$B$18:$CC$56,39,FALSE),FALSE),"n/a")</f>
        <v>n/a</v>
      </c>
      <c r="N357" s="46" t="s">
        <v>563</v>
      </c>
      <c r="O357" s="46">
        <f>SUMIFS(MAN_ADJ!$L:$L,MAN_ADJ!$K:$K,MAIN!$D357,MAN_ADJ!$J:$J,MAIN!$S357)</f>
        <v>0</v>
      </c>
      <c r="P357" s="25">
        <f t="shared" si="93"/>
        <v>54.732999999999997</v>
      </c>
      <c r="Q357" s="28">
        <f t="shared" si="90"/>
        <v>0.99153985507246345</v>
      </c>
      <c r="R357" s="38">
        <f t="shared" si="78"/>
        <v>0.46700000000002007</v>
      </c>
      <c r="S357" s="17" t="s">
        <v>148</v>
      </c>
    </row>
    <row r="358" spans="1:19" x14ac:dyDescent="0.25">
      <c r="A358" s="17" t="s">
        <v>148</v>
      </c>
      <c r="B358" s="17" t="s">
        <v>93</v>
      </c>
      <c r="C358" s="17" t="s">
        <v>149</v>
      </c>
      <c r="D358" s="17" t="s">
        <v>99</v>
      </c>
      <c r="E358" s="24">
        <f>IF(U358="SC",SUMIFS(SC!F:F,SC!A:A,MAIN!D358,SC!B:B,MAIN!A358),SUMIFS(Allocations!$H:$H,Allocations!$A:$A,MAIN!$A358,Allocations!$B:$B,MAIN!$D358))</f>
        <v>0</v>
      </c>
      <c r="F358" s="24">
        <f>IF(U358="SC",SUMIFS(SC!J:J,SC!A:A,MAIN!D358,SC!B:B,MAIN!A358),SUMIFS(Allocations!M:M,Allocations!A:A,MAIN!A358,Allocations!B:B,MAIN!D358))</f>
        <v>0</v>
      </c>
      <c r="G358" s="24">
        <f t="shared" si="91"/>
        <v>0</v>
      </c>
      <c r="H358" s="24">
        <f>IFERROR(VLOOKUP(S358,Swaps_wk!$A$2:$AP$151,HLOOKUP(MAIN!D358,Swaps_wk!$B$2:$AP$151,150,FALSE),FALSE),0)</f>
        <v>0</v>
      </c>
      <c r="I358" s="24">
        <f>SUMIFS(PASTE_DQS_TRACKER!$D:$D,PASTE_DQS_TRACKER!$C:$C,MAIN!$A358,PASTE_DQS_TRACKER!$B:$B,MAIN!$D358)-SUMIFS(PASTE_DQS_TRACKER!$D:$D,PASTE_DQS_TRACKER!$C:$C,MAIN!A358,PASTE_DQS_TRACKER!$E:$E,MAIN!$D358)</f>
        <v>0</v>
      </c>
      <c r="J358" s="25">
        <f t="shared" si="92"/>
        <v>0</v>
      </c>
      <c r="K358" s="24">
        <f>IFERROR(IF(V358="Flex",0,IF(D358=$D$30,VLOOKUP(A358,MMO_o10M_lease!$A$1:$F$51,5,FALSE),IF(D358=$D$26,VLOOKUP(D358,LANDINGS!$A$3:$BR$40,HLOOKUP(A358,LANDINGS!$B$1:$CF$42,42,FALSE),FALSE)-IFERROR(VLOOKUP(A358,MMO_o10M_lease!$A$1:$F$38,5,FALSE),0),VLOOKUP(D358,LANDINGS!$A$3:$CF$40,HLOOKUP(A358,LANDINGS!$B$1:$CF$42,42,FALSE),FALSE)))),0)</f>
        <v>0</v>
      </c>
      <c r="L358" s="24">
        <f>SUMIFS(PASTE_FLEX_TRACKER!$D:$D,PASTE_FLEX_TRACKER!$F:$F,MAIN!$A358,PASTE_FLEX_TRACKER!$B:$B,MAIN!$D358)-SUMIFS(PASTE_FLEX_TRACKER!$D:$D,PASTE_FLEX_TRACKER!$C:$C,MAIN!$A358,PASTE_FLEX_TRACKER!$B:$B,MAIN!$D358)</f>
        <v>0</v>
      </c>
      <c r="M358" s="24" t="str">
        <f>IFERROR(-VLOOKUP(D358,SQ!$A$19:$CC$52,HLOOKUP(MAIN!A358,SQ!$B$18:$CC$56,39,FALSE),FALSE),"n/a")</f>
        <v>n/a</v>
      </c>
      <c r="N358" s="46" t="s">
        <v>563</v>
      </c>
      <c r="O358" s="46">
        <f>SUMIFS(MAN_ADJ!$L:$L,MAN_ADJ!$K:$K,MAIN!$D358,MAN_ADJ!$J:$J,MAIN!$S358)</f>
        <v>0</v>
      </c>
      <c r="P358" s="25">
        <f t="shared" si="93"/>
        <v>0</v>
      </c>
      <c r="Q358" s="28" t="str">
        <f t="shared" si="90"/>
        <v>n/a</v>
      </c>
      <c r="R358" s="38">
        <f t="shared" si="78"/>
        <v>0</v>
      </c>
      <c r="S358" s="17" t="s">
        <v>148</v>
      </c>
    </row>
    <row r="359" spans="1:19" x14ac:dyDescent="0.25">
      <c r="A359" s="17" t="s">
        <v>148</v>
      </c>
      <c r="B359" s="17" t="s">
        <v>93</v>
      </c>
      <c r="C359" s="17" t="s">
        <v>149</v>
      </c>
      <c r="D359" s="17" t="s">
        <v>100</v>
      </c>
      <c r="E359" s="24">
        <f>IF(U359="SC",SUMIFS(SC!F:F,SC!A:A,MAIN!D359,SC!B:B,MAIN!A359),SUMIFS(Allocations!$H:$H,Allocations!$A:$A,MAIN!$A359,Allocations!$B:$B,MAIN!$D359))</f>
        <v>0</v>
      </c>
      <c r="F359" s="24">
        <f>IF(U359="SC",SUMIFS(SC!J:J,SC!A:A,MAIN!D359,SC!B:B,MAIN!A359),SUMIFS(Allocations!M:M,Allocations!A:A,MAIN!A359,Allocations!B:B,MAIN!D359))</f>
        <v>0</v>
      </c>
      <c r="G359" s="24">
        <f t="shared" si="91"/>
        <v>0</v>
      </c>
      <c r="H359" s="24">
        <f>IFERROR(VLOOKUP(S359,Swaps_wk!$A$2:$AP$151,HLOOKUP(MAIN!D359,Swaps_wk!$B$2:$AP$151,150,FALSE),FALSE),0)</f>
        <v>0</v>
      </c>
      <c r="I359" s="24">
        <f>SUMIFS(PASTE_DQS_TRACKER!$D:$D,PASTE_DQS_TRACKER!$C:$C,MAIN!$A359,PASTE_DQS_TRACKER!$B:$B,MAIN!$D359)-SUMIFS(PASTE_DQS_TRACKER!$D:$D,PASTE_DQS_TRACKER!$C:$C,MAIN!A359,PASTE_DQS_TRACKER!$E:$E,MAIN!$D359)</f>
        <v>0</v>
      </c>
      <c r="J359" s="25">
        <f t="shared" si="92"/>
        <v>0</v>
      </c>
      <c r="K359" s="24">
        <f>IFERROR(IF(V359="Flex",0,IF(D359=$D$30,VLOOKUP(A359,MMO_o10M_lease!$A$1:$F$51,5,FALSE),IF(D359=$D$26,VLOOKUP(D359,LANDINGS!$A$3:$BR$40,HLOOKUP(A359,LANDINGS!$B$1:$CF$42,42,FALSE),FALSE)-IFERROR(VLOOKUP(A359,MMO_o10M_lease!$A$1:$F$38,5,FALSE),0),VLOOKUP(D359,LANDINGS!$A$3:$CF$40,HLOOKUP(A359,LANDINGS!$B$1:$CF$42,42,FALSE),FALSE)))),0)</f>
        <v>0</v>
      </c>
      <c r="L359" s="24">
        <f>SUMIFS(PASTE_FLEX_TRACKER!$D:$D,PASTE_FLEX_TRACKER!$F:$F,MAIN!$A359,PASTE_FLEX_TRACKER!$B:$B,MAIN!$D359)-SUMIFS(PASTE_FLEX_TRACKER!$D:$D,PASTE_FLEX_TRACKER!$C:$C,MAIN!$A359,PASTE_FLEX_TRACKER!$B:$B,MAIN!$D359)</f>
        <v>0</v>
      </c>
      <c r="M359" s="24" t="str">
        <f>IFERROR(-VLOOKUP(D359,SQ!$A$19:$CC$52,HLOOKUP(MAIN!A359,SQ!$B$18:$CC$56,39,FALSE),FALSE),"n/a")</f>
        <v>n/a</v>
      </c>
      <c r="N359" s="46" t="s">
        <v>563</v>
      </c>
      <c r="O359" s="46">
        <f>SUMIFS(MAN_ADJ!$L:$L,MAN_ADJ!$K:$K,MAIN!$D359,MAN_ADJ!$J:$J,MAIN!$S359)</f>
        <v>0</v>
      </c>
      <c r="P359" s="25">
        <f t="shared" si="93"/>
        <v>0</v>
      </c>
      <c r="Q359" s="28" t="str">
        <f t="shared" si="90"/>
        <v>n/a</v>
      </c>
      <c r="R359" s="38">
        <f t="shared" si="78"/>
        <v>0</v>
      </c>
      <c r="S359" s="17" t="s">
        <v>148</v>
      </c>
    </row>
    <row r="360" spans="1:19" x14ac:dyDescent="0.25">
      <c r="A360" s="17" t="s">
        <v>148</v>
      </c>
      <c r="B360" s="17" t="s">
        <v>93</v>
      </c>
      <c r="C360" s="17" t="s">
        <v>149</v>
      </c>
      <c r="D360" s="17" t="s">
        <v>101</v>
      </c>
      <c r="E360" s="24">
        <f>IF(U360="SC",SUMIFS(SC!F:F,SC!A:A,MAIN!D360,SC!B:B,MAIN!A360),SUMIFS(Allocations!$H:$H,Allocations!$A:$A,MAIN!$A360,Allocations!$B:$B,MAIN!$D360))</f>
        <v>0</v>
      </c>
      <c r="F360" s="24">
        <f>IF(U360="SC",SUMIFS(SC!J:J,SC!A:A,MAIN!D360,SC!B:B,MAIN!A360),SUMIFS(Allocations!M:M,Allocations!A:A,MAIN!A360,Allocations!B:B,MAIN!D360))</f>
        <v>0</v>
      </c>
      <c r="G360" s="24">
        <f t="shared" si="91"/>
        <v>0</v>
      </c>
      <c r="H360" s="24">
        <f>IFERROR(VLOOKUP(S360,Swaps_wk!$A$2:$AP$151,HLOOKUP(MAIN!D360,Swaps_wk!$B$2:$AP$151,150,FALSE),FALSE),0)</f>
        <v>0</v>
      </c>
      <c r="I360" s="24">
        <f>SUMIFS(PASTE_DQS_TRACKER!$D:$D,PASTE_DQS_TRACKER!$C:$C,MAIN!$A360,PASTE_DQS_TRACKER!$B:$B,MAIN!$D360)-SUMIFS(PASTE_DQS_TRACKER!$D:$D,PASTE_DQS_TRACKER!$C:$C,MAIN!A360,PASTE_DQS_TRACKER!$E:$E,MAIN!$D360)</f>
        <v>0</v>
      </c>
      <c r="J360" s="25">
        <f t="shared" si="92"/>
        <v>0</v>
      </c>
      <c r="K360" s="24">
        <f>IFERROR(IF(V360="Flex",0,IF(D360=$D$30,VLOOKUP(A360,MMO_o10M_lease!$A$1:$F$51,5,FALSE),IF(D360=$D$26,VLOOKUP(D360,LANDINGS!$A$3:$BR$40,HLOOKUP(A360,LANDINGS!$B$1:$CF$42,42,FALSE),FALSE)-IFERROR(VLOOKUP(A360,MMO_o10M_lease!$A$1:$F$38,5,FALSE),0),VLOOKUP(D360,LANDINGS!$A$3:$CF$40,HLOOKUP(A360,LANDINGS!$B$1:$CF$42,42,FALSE),FALSE)))),0)</f>
        <v>0</v>
      </c>
      <c r="L360" s="24">
        <f>SUMIFS(PASTE_FLEX_TRACKER!$D:$D,PASTE_FLEX_TRACKER!$F:$F,MAIN!$A360,PASTE_FLEX_TRACKER!$B:$B,MAIN!$D360)-SUMIFS(PASTE_FLEX_TRACKER!$D:$D,PASTE_FLEX_TRACKER!$C:$C,MAIN!$A360,PASTE_FLEX_TRACKER!$B:$B,MAIN!$D360)</f>
        <v>0</v>
      </c>
      <c r="M360" s="24" t="str">
        <f>IFERROR(-VLOOKUP(D360,SQ!$A$19:$CC$52,HLOOKUP(MAIN!A360,SQ!$B$18:$CC$56,39,FALSE),FALSE),"n/a")</f>
        <v>n/a</v>
      </c>
      <c r="N360" s="46" t="s">
        <v>563</v>
      </c>
      <c r="O360" s="46">
        <f>SUMIFS(MAN_ADJ!$L:$L,MAN_ADJ!$K:$K,MAIN!$D360,MAN_ADJ!$J:$J,MAIN!$S360)</f>
        <v>0</v>
      </c>
      <c r="P360" s="25">
        <f t="shared" si="93"/>
        <v>0</v>
      </c>
      <c r="Q360" s="28" t="str">
        <f t="shared" si="90"/>
        <v>n/a</v>
      </c>
      <c r="R360" s="38">
        <f t="shared" si="78"/>
        <v>0</v>
      </c>
      <c r="S360" s="17" t="s">
        <v>148</v>
      </c>
    </row>
    <row r="361" spans="1:19" x14ac:dyDescent="0.25">
      <c r="A361" s="17" t="s">
        <v>148</v>
      </c>
      <c r="B361" s="17" t="s">
        <v>93</v>
      </c>
      <c r="C361" s="17" t="s">
        <v>149</v>
      </c>
      <c r="D361" s="17" t="s">
        <v>102</v>
      </c>
      <c r="E361" s="24">
        <f>IF(U361="SC",SUMIFS(SC!F:F,SC!A:A,MAIN!D361,SC!B:B,MAIN!A361),SUMIFS(Allocations!$H:$H,Allocations!$A:$A,MAIN!$A361,Allocations!$B:$B,MAIN!$D361))</f>
        <v>0</v>
      </c>
      <c r="F361" s="24">
        <f>IF(U361="SC",SUMIFS(SC!J:J,SC!A:A,MAIN!D361,SC!B:B,MAIN!A361),SUMIFS(Allocations!M:M,Allocations!A:A,MAIN!A361,Allocations!B:B,MAIN!D361))</f>
        <v>0</v>
      </c>
      <c r="G361" s="24">
        <f t="shared" si="91"/>
        <v>0</v>
      </c>
      <c r="H361" s="24">
        <f>IFERROR(VLOOKUP(S361,Swaps_wk!$A$2:$AP$151,HLOOKUP(MAIN!D361,Swaps_wk!$B$2:$AP$151,150,FALSE),FALSE),0)</f>
        <v>0</v>
      </c>
      <c r="I361" s="24">
        <f>SUMIFS(PASTE_DQS_TRACKER!$D:$D,PASTE_DQS_TRACKER!$C:$C,MAIN!$A361,PASTE_DQS_TRACKER!$B:$B,MAIN!$D361)-SUMIFS(PASTE_DQS_TRACKER!$D:$D,PASTE_DQS_TRACKER!$C:$C,MAIN!A361,PASTE_DQS_TRACKER!$E:$E,MAIN!$D361)</f>
        <v>0</v>
      </c>
      <c r="J361" s="25">
        <f t="shared" si="92"/>
        <v>0</v>
      </c>
      <c r="K361" s="24">
        <f>IFERROR(IF(V361="Flex",0,IF(D361=$D$30,VLOOKUP(A361,MMO_o10M_lease!$A$1:$F$51,5,FALSE),IF(D361=$D$26,VLOOKUP(D361,LANDINGS!$A$3:$BR$40,HLOOKUP(A361,LANDINGS!$B$1:$CF$42,42,FALSE),FALSE)-IFERROR(VLOOKUP(A361,MMO_o10M_lease!$A$1:$F$38,5,FALSE),0),VLOOKUP(D361,LANDINGS!$A$3:$CF$40,HLOOKUP(A361,LANDINGS!$B$1:$CF$42,42,FALSE),FALSE)))),0)</f>
        <v>0</v>
      </c>
      <c r="L361" s="24">
        <f>SUMIFS(PASTE_FLEX_TRACKER!$D:$D,PASTE_FLEX_TRACKER!$F:$F,MAIN!$A361,PASTE_FLEX_TRACKER!$B:$B,MAIN!$D361)-SUMIFS(PASTE_FLEX_TRACKER!$D:$D,PASTE_FLEX_TRACKER!$C:$C,MAIN!$A361,PASTE_FLEX_TRACKER!$B:$B,MAIN!$D361)</f>
        <v>0</v>
      </c>
      <c r="M361" s="24" t="str">
        <f>IFERROR(-VLOOKUP(D361,SQ!$A$19:$CC$52,HLOOKUP(MAIN!A361,SQ!$B$18:$CC$56,39,FALSE),FALSE),"n/a")</f>
        <v>n/a</v>
      </c>
      <c r="N361" s="46" t="s">
        <v>563</v>
      </c>
      <c r="O361" s="46">
        <f>SUMIFS(MAN_ADJ!$L:$L,MAN_ADJ!$K:$K,MAIN!$D361,MAN_ADJ!$J:$J,MAIN!$S361)</f>
        <v>0</v>
      </c>
      <c r="P361" s="25">
        <f t="shared" si="93"/>
        <v>0</v>
      </c>
      <c r="Q361" s="28" t="str">
        <f t="shared" si="90"/>
        <v>n/a</v>
      </c>
      <c r="R361" s="38">
        <f t="shared" si="78"/>
        <v>0</v>
      </c>
      <c r="S361" s="17" t="s">
        <v>148</v>
      </c>
    </row>
    <row r="362" spans="1:19" x14ac:dyDescent="0.25">
      <c r="A362" s="17" t="s">
        <v>148</v>
      </c>
      <c r="B362" s="17" t="s">
        <v>93</v>
      </c>
      <c r="C362" s="17" t="s">
        <v>149</v>
      </c>
      <c r="D362" s="17" t="s">
        <v>103</v>
      </c>
      <c r="E362" s="24">
        <f>IF(U362="SC",SUMIFS(SC!F:F,SC!A:A,MAIN!D362,SC!B:B,MAIN!A362),SUMIFS(Allocations!$H:$H,Allocations!$A:$A,MAIN!$A362,Allocations!$B:$B,MAIN!$D362))</f>
        <v>0</v>
      </c>
      <c r="F362" s="24">
        <f>IF(U362="SC",SUMIFS(SC!J:J,SC!A:A,MAIN!D362,SC!B:B,MAIN!A362),SUMIFS(Allocations!M:M,Allocations!A:A,MAIN!A362,Allocations!B:B,MAIN!D362))</f>
        <v>0</v>
      </c>
      <c r="G362" s="24">
        <f t="shared" si="91"/>
        <v>0</v>
      </c>
      <c r="H362" s="24">
        <f>IFERROR(VLOOKUP(S362,Swaps_wk!$A$2:$AP$151,HLOOKUP(MAIN!D362,Swaps_wk!$B$2:$AP$151,150,FALSE),FALSE),0)</f>
        <v>0</v>
      </c>
      <c r="I362" s="24">
        <f>SUMIFS(PASTE_DQS_TRACKER!$D:$D,PASTE_DQS_TRACKER!$C:$C,MAIN!$A362,PASTE_DQS_TRACKER!$B:$B,MAIN!$D362)-SUMIFS(PASTE_DQS_TRACKER!$D:$D,PASTE_DQS_TRACKER!$C:$C,MAIN!A362,PASTE_DQS_TRACKER!$E:$E,MAIN!$D362)</f>
        <v>0</v>
      </c>
      <c r="J362" s="25">
        <f t="shared" si="92"/>
        <v>0</v>
      </c>
      <c r="K362" s="24">
        <f>IFERROR(IF(V362="Flex",0,IF(D362=$D$30,VLOOKUP(A362,MMO_o10M_lease!$A$1:$F$51,5,FALSE),IF(D362=$D$26,VLOOKUP(D362,LANDINGS!$A$3:$BR$40,HLOOKUP(A362,LANDINGS!$B$1:$CF$42,42,FALSE),FALSE)-IFERROR(VLOOKUP(A362,MMO_o10M_lease!$A$1:$F$38,5,FALSE),0),VLOOKUP(D362,LANDINGS!$A$3:$CF$40,HLOOKUP(A362,LANDINGS!$B$1:$CF$42,42,FALSE),FALSE)))),0)</f>
        <v>0</v>
      </c>
      <c r="L362" s="24">
        <f>SUMIFS(PASTE_FLEX_TRACKER!$D:$D,PASTE_FLEX_TRACKER!$F:$F,MAIN!$A362,PASTE_FLEX_TRACKER!$B:$B,MAIN!$D362)-SUMIFS(PASTE_FLEX_TRACKER!$D:$D,PASTE_FLEX_TRACKER!$C:$C,MAIN!$A362,PASTE_FLEX_TRACKER!$B:$B,MAIN!$D362)</f>
        <v>0</v>
      </c>
      <c r="M362" s="24" t="str">
        <f>IFERROR(-VLOOKUP(D362,SQ!$A$19:$CC$52,HLOOKUP(MAIN!A362,SQ!$B$18:$CC$56,39,FALSE),FALSE),"n/a")</f>
        <v>n/a</v>
      </c>
      <c r="N362" s="46" t="s">
        <v>563</v>
      </c>
      <c r="O362" s="46">
        <f>SUMIFS(MAN_ADJ!$L:$L,MAN_ADJ!$K:$K,MAIN!$D362,MAN_ADJ!$J:$J,MAIN!$S362)</f>
        <v>0</v>
      </c>
      <c r="P362" s="25">
        <f t="shared" si="93"/>
        <v>0</v>
      </c>
      <c r="Q362" s="28" t="str">
        <f t="shared" si="90"/>
        <v>n/a</v>
      </c>
      <c r="R362" s="38">
        <f t="shared" si="78"/>
        <v>0</v>
      </c>
      <c r="S362" s="17" t="s">
        <v>148</v>
      </c>
    </row>
    <row r="363" spans="1:19" x14ac:dyDescent="0.25">
      <c r="A363" s="17" t="s">
        <v>148</v>
      </c>
      <c r="B363" s="17" t="s">
        <v>93</v>
      </c>
      <c r="C363" s="17" t="s">
        <v>149</v>
      </c>
      <c r="D363" s="17" t="s">
        <v>104</v>
      </c>
      <c r="E363" s="24">
        <f>IF(U363="SC",SUMIFS(SC!F:F,SC!A:A,MAIN!D363,SC!B:B,MAIN!A363),SUMIFS(Allocations!$H:$H,Allocations!$A:$A,MAIN!$A363,Allocations!$B:$B,MAIN!$D363))</f>
        <v>0</v>
      </c>
      <c r="F363" s="24">
        <f>IF(U363="SC",SUMIFS(SC!J:J,SC!A:A,MAIN!D363,SC!B:B,MAIN!A363),SUMIFS(Allocations!M:M,Allocations!A:A,MAIN!A363,Allocations!B:B,MAIN!D363))</f>
        <v>0</v>
      </c>
      <c r="G363" s="24">
        <f t="shared" si="91"/>
        <v>0</v>
      </c>
      <c r="H363" s="24">
        <f>IFERROR(VLOOKUP(S363,Swaps_wk!$A$2:$AP$151,HLOOKUP(MAIN!D363,Swaps_wk!$B$2:$AP$151,150,FALSE),FALSE),0)</f>
        <v>0</v>
      </c>
      <c r="I363" s="24">
        <f>SUMIFS(PASTE_DQS_TRACKER!$D:$D,PASTE_DQS_TRACKER!$C:$C,MAIN!$A363,PASTE_DQS_TRACKER!$B:$B,MAIN!$D363)-SUMIFS(PASTE_DQS_TRACKER!$D:$D,PASTE_DQS_TRACKER!$C:$C,MAIN!A363,PASTE_DQS_TRACKER!$E:$E,MAIN!$D363)</f>
        <v>0</v>
      </c>
      <c r="J363" s="25">
        <f t="shared" si="92"/>
        <v>0</v>
      </c>
      <c r="K363" s="24">
        <f>IFERROR(IF(V363="Flex",0,IF(D363=$D$30,VLOOKUP(A363,MMO_o10M_lease!$A$1:$F$51,5,FALSE),IF(D363=$D$26,VLOOKUP(D363,LANDINGS!$A$3:$BR$40,HLOOKUP(A363,LANDINGS!$B$1:$CF$42,42,FALSE),FALSE)-IFERROR(VLOOKUP(A363,MMO_o10M_lease!$A$1:$F$38,5,FALSE),0),VLOOKUP(D363,LANDINGS!$A$3:$CF$40,HLOOKUP(A363,LANDINGS!$B$1:$CF$42,42,FALSE),FALSE)))),0)</f>
        <v>0</v>
      </c>
      <c r="L363" s="24">
        <f>SUMIFS(PASTE_FLEX_TRACKER!$D:$D,PASTE_FLEX_TRACKER!$F:$F,MAIN!$A363,PASTE_FLEX_TRACKER!$B:$B,MAIN!$D363)-SUMIFS(PASTE_FLEX_TRACKER!$D:$D,PASTE_FLEX_TRACKER!$C:$C,MAIN!$A363,PASTE_FLEX_TRACKER!$B:$B,MAIN!$D363)</f>
        <v>0</v>
      </c>
      <c r="M363" s="24" t="str">
        <f>IFERROR(-VLOOKUP(D363,SQ!$A$19:$CC$52,HLOOKUP(MAIN!A363,SQ!$B$18:$CC$56,39,FALSE),FALSE),"n/a")</f>
        <v>n/a</v>
      </c>
      <c r="N363" s="46" t="s">
        <v>563</v>
      </c>
      <c r="O363" s="46">
        <f>SUMIFS(MAN_ADJ!$L:$L,MAN_ADJ!$K:$K,MAIN!$D363,MAN_ADJ!$J:$J,MAIN!$S363)</f>
        <v>0</v>
      </c>
      <c r="P363" s="25">
        <f t="shared" si="93"/>
        <v>0</v>
      </c>
      <c r="Q363" s="28" t="str">
        <f t="shared" si="90"/>
        <v>n/a</v>
      </c>
      <c r="R363" s="38">
        <f t="shared" si="78"/>
        <v>0</v>
      </c>
      <c r="S363" s="17" t="s">
        <v>148</v>
      </c>
    </row>
    <row r="364" spans="1:19" x14ac:dyDescent="0.25">
      <c r="A364" s="17" t="s">
        <v>148</v>
      </c>
      <c r="B364" s="17" t="s">
        <v>93</v>
      </c>
      <c r="C364" s="17" t="s">
        <v>149</v>
      </c>
      <c r="D364" s="17" t="s">
        <v>105</v>
      </c>
      <c r="E364" s="24">
        <f>IF(U364="SC",SUMIFS(SC!F:F,SC!A:A,MAIN!D364,SC!B:B,MAIN!A364),SUMIFS(Allocations!$H:$H,Allocations!$A:$A,MAIN!$A364,Allocations!$B:$B,MAIN!$D364))</f>
        <v>100.488</v>
      </c>
      <c r="F364" s="24">
        <f>IF(U364="SC",SUMIFS(SC!J:J,SC!A:A,MAIN!D364,SC!B:B,MAIN!A364),SUMIFS(Allocations!M:M,Allocations!A:A,MAIN!A364,Allocations!B:B,MAIN!D364))</f>
        <v>0</v>
      </c>
      <c r="G364" s="24">
        <f t="shared" si="91"/>
        <v>100.488</v>
      </c>
      <c r="H364" s="24">
        <f>IFERROR(VLOOKUP(S364,Swaps_wk!$A$2:$AP$151,HLOOKUP(MAIN!D364,Swaps_wk!$B$2:$AP$151,150,FALSE),FALSE),0)</f>
        <v>0</v>
      </c>
      <c r="I364" s="24">
        <f>SUMIFS(PASTE_DQS_TRACKER!$D:$D,PASTE_DQS_TRACKER!$C:$C,MAIN!$A364,PASTE_DQS_TRACKER!$B:$B,MAIN!$D364)-SUMIFS(PASTE_DQS_TRACKER!$D:$D,PASTE_DQS_TRACKER!$C:$C,MAIN!A364,PASTE_DQS_TRACKER!$E:$E,MAIN!$D364)</f>
        <v>-28.599999999999998</v>
      </c>
      <c r="J364" s="25">
        <f t="shared" si="92"/>
        <v>71.888000000000005</v>
      </c>
      <c r="K364" s="24">
        <f>IFERROR(IF(V364="Flex",0,IF(D364=$D$30,VLOOKUP(A364,MMO_o10M_lease!$A$1:$F$51,5,FALSE),IF(D364=$D$26,VLOOKUP(D364,LANDINGS!$A$3:$BR$40,HLOOKUP(A364,LANDINGS!$B$1:$CF$42,42,FALSE),FALSE)-IFERROR(VLOOKUP(A364,MMO_o10M_lease!$A$1:$F$38,5,FALSE),0),VLOOKUP(D364,LANDINGS!$A$3:$CF$40,HLOOKUP(A364,LANDINGS!$B$1:$CF$42,42,FALSE),FALSE)))),0)</f>
        <v>27.533000000000001</v>
      </c>
      <c r="L364" s="24">
        <f>SUMIFS(PASTE_FLEX_TRACKER!$D:$D,PASTE_FLEX_TRACKER!$F:$F,MAIN!$A364,PASTE_FLEX_TRACKER!$B:$B,MAIN!$D364)-SUMIFS(PASTE_FLEX_TRACKER!$D:$D,PASTE_FLEX_TRACKER!$C:$C,MAIN!$A364,PASTE_FLEX_TRACKER!$B:$B,MAIN!$D364)</f>
        <v>0</v>
      </c>
      <c r="M364" s="24" t="str">
        <f>IFERROR(-VLOOKUP(D364,SQ!$A$19:$CC$52,HLOOKUP(MAIN!A364,SQ!$B$18:$CC$56,39,FALSE),FALSE),"n/a")</f>
        <v>n/a</v>
      </c>
      <c r="N364" s="46" t="s">
        <v>563</v>
      </c>
      <c r="O364" s="46">
        <f>SUMIFS(MAN_ADJ!$L:$L,MAN_ADJ!$K:$K,MAIN!$D364,MAN_ADJ!$J:$J,MAIN!$S364)</f>
        <v>0</v>
      </c>
      <c r="P364" s="25">
        <f t="shared" si="93"/>
        <v>27.533000000000001</v>
      </c>
      <c r="Q364" s="28">
        <f t="shared" si="90"/>
        <v>0.38299855330514132</v>
      </c>
      <c r="R364" s="38">
        <f t="shared" si="78"/>
        <v>44.355000000000004</v>
      </c>
      <c r="S364" s="17" t="s">
        <v>148</v>
      </c>
    </row>
    <row r="365" spans="1:19" x14ac:dyDescent="0.25">
      <c r="A365" s="17" t="s">
        <v>148</v>
      </c>
      <c r="B365" s="17" t="s">
        <v>93</v>
      </c>
      <c r="C365" s="17" t="s">
        <v>149</v>
      </c>
      <c r="D365" s="17" t="s">
        <v>106</v>
      </c>
      <c r="E365" s="24">
        <f>IF(U365="SC",SUMIFS(SC!F:F,SC!A:A,MAIN!D365,SC!B:B,MAIN!A365),SUMIFS(Allocations!$H:$H,Allocations!$A:$A,MAIN!$A365,Allocations!$B:$B,MAIN!$D365))</f>
        <v>4.0490000000000004</v>
      </c>
      <c r="F365" s="24">
        <f>IF(U365="SC",SUMIFS(SC!J:J,SC!A:A,MAIN!D365,SC!B:B,MAIN!A365),SUMIFS(Allocations!M:M,Allocations!A:A,MAIN!A365,Allocations!B:B,MAIN!D365))</f>
        <v>0</v>
      </c>
      <c r="G365" s="24">
        <f t="shared" si="91"/>
        <v>4.0490000000000004</v>
      </c>
      <c r="H365" s="24">
        <f>IFERROR(VLOOKUP(S365,Swaps_wk!$A$2:$AP$151,HLOOKUP(MAIN!D365,Swaps_wk!$B$2:$AP$151,150,FALSE),FALSE),0)</f>
        <v>0</v>
      </c>
      <c r="I365" s="24">
        <f>SUMIFS(PASTE_DQS_TRACKER!$D:$D,PASTE_DQS_TRACKER!$C:$C,MAIN!$A365,PASTE_DQS_TRACKER!$B:$B,MAIN!$D365)-SUMIFS(PASTE_DQS_TRACKER!$D:$D,PASTE_DQS_TRACKER!$C:$C,MAIN!A365,PASTE_DQS_TRACKER!$E:$E,MAIN!$D365)</f>
        <v>-4</v>
      </c>
      <c r="J365" s="25">
        <f t="shared" si="92"/>
        <v>4.9000000000000377E-2</v>
      </c>
      <c r="K365" s="24">
        <f>IFERROR(IF(V365="Flex",0,IF(D365=$D$30,VLOOKUP(A365,MMO_o10M_lease!$A$1:$F$51,5,FALSE),IF(D365=$D$26,VLOOKUP(D365,LANDINGS!$A$3:$BR$40,HLOOKUP(A365,LANDINGS!$B$1:$CF$42,42,FALSE),FALSE)-IFERROR(VLOOKUP(A365,MMO_o10M_lease!$A$1:$F$38,5,FALSE),0),VLOOKUP(D365,LANDINGS!$A$3:$CF$40,HLOOKUP(A365,LANDINGS!$B$1:$CF$42,42,FALSE),FALSE)))),0)</f>
        <v>0</v>
      </c>
      <c r="L365" s="24">
        <f>SUMIFS(PASTE_FLEX_TRACKER!$D:$D,PASTE_FLEX_TRACKER!$F:$F,MAIN!$A365,PASTE_FLEX_TRACKER!$B:$B,MAIN!$D365)-SUMIFS(PASTE_FLEX_TRACKER!$D:$D,PASTE_FLEX_TRACKER!$C:$C,MAIN!$A365,PASTE_FLEX_TRACKER!$B:$B,MAIN!$D365)</f>
        <v>0</v>
      </c>
      <c r="M365" s="24" t="str">
        <f>IFERROR(-VLOOKUP(D365,SQ!$A$19:$CC$52,HLOOKUP(MAIN!A365,SQ!$B$18:$CC$56,39,FALSE),FALSE),"n/a")</f>
        <v>n/a</v>
      </c>
      <c r="N365" s="46" t="s">
        <v>563</v>
      </c>
      <c r="O365" s="46">
        <f>SUMIFS(MAN_ADJ!$L:$L,MAN_ADJ!$K:$K,MAIN!$D365,MAN_ADJ!$J:$J,MAIN!$S365)</f>
        <v>0</v>
      </c>
      <c r="P365" s="25">
        <f t="shared" si="93"/>
        <v>0</v>
      </c>
      <c r="Q365" s="28">
        <f t="shared" si="90"/>
        <v>0</v>
      </c>
      <c r="R365" s="38">
        <f t="shared" si="78"/>
        <v>4.9000000000000377E-2</v>
      </c>
      <c r="S365" s="17" t="s">
        <v>148</v>
      </c>
    </row>
    <row r="366" spans="1:19" x14ac:dyDescent="0.25">
      <c r="A366" s="17" t="s">
        <v>148</v>
      </c>
      <c r="B366" s="17" t="s">
        <v>93</v>
      </c>
      <c r="C366" s="17" t="s">
        <v>149</v>
      </c>
      <c r="D366" s="17" t="s">
        <v>107</v>
      </c>
      <c r="E366" s="24">
        <f>IF(U366="SC",SUMIFS(SC!F:F,SC!A:A,MAIN!D366,SC!B:B,MAIN!A366),SUMIFS(Allocations!$H:$H,Allocations!$A:$A,MAIN!$A366,Allocations!$B:$B,MAIN!$D366))</f>
        <v>3.4</v>
      </c>
      <c r="F366" s="24">
        <f>IF(U366="SC",SUMIFS(SC!J:J,SC!A:A,MAIN!D366,SC!B:B,MAIN!A366),SUMIFS(Allocations!M:M,Allocations!A:A,MAIN!A366,Allocations!B:B,MAIN!D366))</f>
        <v>0</v>
      </c>
      <c r="G366" s="24">
        <f t="shared" si="91"/>
        <v>3.4</v>
      </c>
      <c r="H366" s="24">
        <f>IFERROR(VLOOKUP(S366,Swaps_wk!$A$2:$AP$151,HLOOKUP(MAIN!D366,Swaps_wk!$B$2:$AP$151,150,FALSE),FALSE),0)</f>
        <v>0</v>
      </c>
      <c r="I366" s="24">
        <f>SUMIFS(PASTE_DQS_TRACKER!$D:$D,PASTE_DQS_TRACKER!$C:$C,MAIN!$A366,PASTE_DQS_TRACKER!$B:$B,MAIN!$D366)-SUMIFS(PASTE_DQS_TRACKER!$D:$D,PASTE_DQS_TRACKER!$C:$C,MAIN!A366,PASTE_DQS_TRACKER!$E:$E,MAIN!$D366)</f>
        <v>-3.4</v>
      </c>
      <c r="J366" s="25">
        <f t="shared" si="92"/>
        <v>0</v>
      </c>
      <c r="K366" s="24">
        <f>IFERROR(IF(V366="Flex",0,IF(D366=$D$30,VLOOKUP(A366,MMO_o10M_lease!$A$1:$F$51,5,FALSE),IF(D366=$D$26,VLOOKUP(D366,LANDINGS!$A$3:$BR$40,HLOOKUP(A366,LANDINGS!$B$1:$CF$42,42,FALSE),FALSE)-IFERROR(VLOOKUP(A366,MMO_o10M_lease!$A$1:$F$38,5,FALSE),0),VLOOKUP(D366,LANDINGS!$A$3:$CF$40,HLOOKUP(A366,LANDINGS!$B$1:$CF$42,42,FALSE),FALSE)))),0)</f>
        <v>0</v>
      </c>
      <c r="L366" s="24">
        <f>SUMIFS(PASTE_FLEX_TRACKER!$D:$D,PASTE_FLEX_TRACKER!$F:$F,MAIN!$A366,PASTE_FLEX_TRACKER!$B:$B,MAIN!$D366)-SUMIFS(PASTE_FLEX_TRACKER!$D:$D,PASTE_FLEX_TRACKER!$C:$C,MAIN!$A366,PASTE_FLEX_TRACKER!$B:$B,MAIN!$D366)</f>
        <v>0</v>
      </c>
      <c r="M366" s="24" t="str">
        <f>IFERROR(-VLOOKUP(D366,SQ!$A$19:$CC$52,HLOOKUP(MAIN!A366,SQ!$B$18:$CC$56,39,FALSE),FALSE),"n/a")</f>
        <v>n/a</v>
      </c>
      <c r="N366" s="46" t="s">
        <v>563</v>
      </c>
      <c r="O366" s="46">
        <f>SUMIFS(MAN_ADJ!$L:$L,MAN_ADJ!$K:$K,MAIN!$D366,MAN_ADJ!$J:$J,MAIN!$S366)</f>
        <v>0</v>
      </c>
      <c r="P366" s="25">
        <f t="shared" si="93"/>
        <v>0</v>
      </c>
      <c r="Q366" s="28" t="str">
        <f t="shared" si="90"/>
        <v>n/a</v>
      </c>
      <c r="R366" s="38">
        <f t="shared" si="78"/>
        <v>0</v>
      </c>
      <c r="S366" s="17" t="s">
        <v>148</v>
      </c>
    </row>
    <row r="367" spans="1:19" x14ac:dyDescent="0.25">
      <c r="A367" s="17" t="s">
        <v>148</v>
      </c>
      <c r="B367" s="17" t="s">
        <v>93</v>
      </c>
      <c r="C367" s="17" t="s">
        <v>149</v>
      </c>
      <c r="D367" s="17" t="s">
        <v>108</v>
      </c>
      <c r="E367" s="24">
        <f>IF(U367="SC",SUMIFS(SC!F:F,SC!A:A,MAIN!D367,SC!B:B,MAIN!A367),SUMIFS(Allocations!$H:$H,Allocations!$A:$A,MAIN!$A367,Allocations!$B:$B,MAIN!$D367))</f>
        <v>208.505</v>
      </c>
      <c r="F367" s="24">
        <f>IF(U367="SC",SUMIFS(SC!J:J,SC!A:A,MAIN!D367,SC!B:B,MAIN!A367),SUMIFS(Allocations!M:M,Allocations!A:A,MAIN!A367,Allocations!B:B,MAIN!D367))</f>
        <v>0</v>
      </c>
      <c r="G367" s="24">
        <f t="shared" si="91"/>
        <v>208.505</v>
      </c>
      <c r="H367" s="24">
        <f>IFERROR(VLOOKUP(S367,Swaps_wk!$A$2:$AP$151,HLOOKUP(MAIN!D367,Swaps_wk!$B$2:$AP$151,150,FALSE),FALSE),0)</f>
        <v>0</v>
      </c>
      <c r="I367" s="24">
        <f>SUMIFS(PASTE_DQS_TRACKER!$D:$D,PASTE_DQS_TRACKER!$C:$C,MAIN!$A367,PASTE_DQS_TRACKER!$B:$B,MAIN!$D367)-SUMIFS(PASTE_DQS_TRACKER!$D:$D,PASTE_DQS_TRACKER!$C:$C,MAIN!A367,PASTE_DQS_TRACKER!$E:$E,MAIN!$D367)</f>
        <v>-208</v>
      </c>
      <c r="J367" s="25">
        <f t="shared" si="92"/>
        <v>0.50499999999999545</v>
      </c>
      <c r="K367" s="24">
        <f>IFERROR(IF(V367="Flex",0,IF(D367=$D$30,VLOOKUP(A367,MMO_o10M_lease!$A$1:$F$51,5,FALSE),IF(D367=$D$26,VLOOKUP(D367,LANDINGS!$A$3:$BR$40,HLOOKUP(A367,LANDINGS!$B$1:$CF$42,42,FALSE),FALSE)-IFERROR(VLOOKUP(A367,MMO_o10M_lease!$A$1:$F$38,5,FALSE),0),VLOOKUP(D367,LANDINGS!$A$3:$CF$40,HLOOKUP(A367,LANDINGS!$B$1:$CF$42,42,FALSE),FALSE)))),0)</f>
        <v>0</v>
      </c>
      <c r="L367" s="24">
        <f>SUMIFS(PASTE_FLEX_TRACKER!$D:$D,PASTE_FLEX_TRACKER!$F:$F,MAIN!$A367,PASTE_FLEX_TRACKER!$B:$B,MAIN!$D367)-SUMIFS(PASTE_FLEX_TRACKER!$D:$D,PASTE_FLEX_TRACKER!$C:$C,MAIN!$A367,PASTE_FLEX_TRACKER!$B:$B,MAIN!$D367)</f>
        <v>0</v>
      </c>
      <c r="M367" s="24" t="str">
        <f>IFERROR(-VLOOKUP(D367,SQ!$A$19:$CC$52,HLOOKUP(MAIN!A367,SQ!$B$18:$CC$56,39,FALSE),FALSE),"n/a")</f>
        <v>n/a</v>
      </c>
      <c r="N367" s="46" t="s">
        <v>563</v>
      </c>
      <c r="O367" s="46">
        <f>SUMIFS(MAN_ADJ!$L:$L,MAN_ADJ!$K:$K,MAIN!$D367,MAN_ADJ!$J:$J,MAIN!$S367)</f>
        <v>0</v>
      </c>
      <c r="P367" s="25">
        <f t="shared" si="93"/>
        <v>0</v>
      </c>
      <c r="Q367" s="28">
        <f t="shared" si="90"/>
        <v>0</v>
      </c>
      <c r="R367" s="38">
        <f t="shared" ref="R367:R430" si="94">J367-P367</f>
        <v>0.50499999999999545</v>
      </c>
      <c r="S367" s="17" t="s">
        <v>148</v>
      </c>
    </row>
    <row r="368" spans="1:19" x14ac:dyDescent="0.25">
      <c r="A368" s="17" t="s">
        <v>148</v>
      </c>
      <c r="B368" s="17" t="s">
        <v>93</v>
      </c>
      <c r="C368" s="17" t="s">
        <v>149</v>
      </c>
      <c r="D368" s="17" t="s">
        <v>109</v>
      </c>
      <c r="E368" s="24">
        <f>IF(U368="SC",SUMIFS(SC!F:F,SC!A:A,MAIN!D368,SC!B:B,MAIN!A368),SUMIFS(Allocations!$H:$H,Allocations!$A:$A,MAIN!$A368,Allocations!$B:$B,MAIN!$D368))</f>
        <v>5.9</v>
      </c>
      <c r="F368" s="24">
        <f>IF(U368="SC",SUMIFS(SC!J:J,SC!A:A,MAIN!D368,SC!B:B,MAIN!A368),SUMIFS(Allocations!M:M,Allocations!A:A,MAIN!A368,Allocations!B:B,MAIN!D368))</f>
        <v>0</v>
      </c>
      <c r="G368" s="24">
        <f t="shared" si="91"/>
        <v>5.9</v>
      </c>
      <c r="H368" s="24">
        <f>IFERROR(VLOOKUP(S368,Swaps_wk!$A$2:$AP$151,HLOOKUP(MAIN!D368,Swaps_wk!$B$2:$AP$151,150,FALSE),FALSE),0)</f>
        <v>0</v>
      </c>
      <c r="I368" s="24">
        <f>SUMIFS(PASTE_DQS_TRACKER!$D:$D,PASTE_DQS_TRACKER!$C:$C,MAIN!$A368,PASTE_DQS_TRACKER!$B:$B,MAIN!$D368)-SUMIFS(PASTE_DQS_TRACKER!$D:$D,PASTE_DQS_TRACKER!$C:$C,MAIN!A368,PASTE_DQS_TRACKER!$E:$E,MAIN!$D368)</f>
        <v>-5.9</v>
      </c>
      <c r="J368" s="25">
        <f t="shared" si="92"/>
        <v>0</v>
      </c>
      <c r="K368" s="24">
        <f>IFERROR(IF(V368="Flex",0,IF(D368=$D$30,VLOOKUP(A368,MMO_o10M_lease!$A$1:$F$51,5,FALSE),IF(D368=$D$26,VLOOKUP(D368,LANDINGS!$A$3:$BR$40,HLOOKUP(A368,LANDINGS!$B$1:$CF$42,42,FALSE),FALSE)-IFERROR(VLOOKUP(A368,MMO_o10M_lease!$A$1:$F$38,5,FALSE),0),VLOOKUP(D368,LANDINGS!$A$3:$CF$40,HLOOKUP(A368,LANDINGS!$B$1:$CF$42,42,FALSE),FALSE)))),0)</f>
        <v>0</v>
      </c>
      <c r="L368" s="24">
        <f>SUMIFS(PASTE_FLEX_TRACKER!$D:$D,PASTE_FLEX_TRACKER!$F:$F,MAIN!$A368,PASTE_FLEX_TRACKER!$B:$B,MAIN!$D368)-SUMIFS(PASTE_FLEX_TRACKER!$D:$D,PASTE_FLEX_TRACKER!$C:$C,MAIN!$A368,PASTE_FLEX_TRACKER!$B:$B,MAIN!$D368)</f>
        <v>0</v>
      </c>
      <c r="M368" s="24" t="str">
        <f>IFERROR(-VLOOKUP(D368,SQ!$A$19:$CC$52,HLOOKUP(MAIN!A368,SQ!$B$18:$CC$56,39,FALSE),FALSE),"n/a")</f>
        <v>n/a</v>
      </c>
      <c r="N368" s="46" t="s">
        <v>563</v>
      </c>
      <c r="O368" s="46">
        <f>SUMIFS(MAN_ADJ!$L:$L,MAN_ADJ!$K:$K,MAIN!$D368,MAN_ADJ!$J:$J,MAIN!$S368)</f>
        <v>0</v>
      </c>
      <c r="P368" s="25">
        <f t="shared" si="93"/>
        <v>0</v>
      </c>
      <c r="Q368" s="28" t="str">
        <f t="shared" si="90"/>
        <v>n/a</v>
      </c>
      <c r="R368" s="38">
        <f t="shared" si="94"/>
        <v>0</v>
      </c>
      <c r="S368" s="17" t="s">
        <v>148</v>
      </c>
    </row>
    <row r="369" spans="1:19" x14ac:dyDescent="0.25">
      <c r="A369" s="17" t="s">
        <v>148</v>
      </c>
      <c r="B369" s="17" t="s">
        <v>93</v>
      </c>
      <c r="C369" s="17" t="s">
        <v>149</v>
      </c>
      <c r="D369" s="17" t="s">
        <v>110</v>
      </c>
      <c r="E369" s="24">
        <f>IF(U369="SC",SUMIFS(SC!F:F,SC!A:A,MAIN!D369,SC!B:B,MAIN!A369),SUMIFS(Allocations!$H:$H,Allocations!$A:$A,MAIN!$A369,Allocations!$B:$B,MAIN!$D369))</f>
        <v>0</v>
      </c>
      <c r="F369" s="24">
        <f>IF(U369="SC",SUMIFS(SC!J:J,SC!A:A,MAIN!D369,SC!B:B,MAIN!A369),SUMIFS(Allocations!M:M,Allocations!A:A,MAIN!A369,Allocations!B:B,MAIN!D369))</f>
        <v>0</v>
      </c>
      <c r="G369" s="24">
        <f t="shared" si="91"/>
        <v>0</v>
      </c>
      <c r="H369" s="24">
        <f>IFERROR(VLOOKUP(S369,Swaps_wk!$A$2:$AP$151,HLOOKUP(MAIN!D369,Swaps_wk!$B$2:$AP$151,150,FALSE),FALSE),0)</f>
        <v>0</v>
      </c>
      <c r="I369" s="24">
        <f>SUMIFS(PASTE_DQS_TRACKER!$D:$D,PASTE_DQS_TRACKER!$C:$C,MAIN!$A369,PASTE_DQS_TRACKER!$B:$B,MAIN!$D369)-SUMIFS(PASTE_DQS_TRACKER!$D:$D,PASTE_DQS_TRACKER!$C:$C,MAIN!A369,PASTE_DQS_TRACKER!$E:$E,MAIN!$D369)</f>
        <v>0</v>
      </c>
      <c r="J369" s="25">
        <f t="shared" si="92"/>
        <v>0</v>
      </c>
      <c r="K369" s="24">
        <f>IFERROR(IF(V369="Flex",0,IF(D369=$D$30,VLOOKUP(A369,MMO_o10M_lease!$A$1:$F$51,5,FALSE),IF(D369=$D$26,VLOOKUP(D369,LANDINGS!$A$3:$BR$40,HLOOKUP(A369,LANDINGS!$B$1:$CF$42,42,FALSE),FALSE)-IFERROR(VLOOKUP(A369,MMO_o10M_lease!$A$1:$F$38,5,FALSE),0),VLOOKUP(D369,LANDINGS!$A$3:$CF$40,HLOOKUP(A369,LANDINGS!$B$1:$CF$42,42,FALSE),FALSE)))),0)</f>
        <v>0</v>
      </c>
      <c r="L369" s="24">
        <f>SUMIFS(PASTE_FLEX_TRACKER!$D:$D,PASTE_FLEX_TRACKER!$F:$F,MAIN!$A369,PASTE_FLEX_TRACKER!$B:$B,MAIN!$D369)-SUMIFS(PASTE_FLEX_TRACKER!$D:$D,PASTE_FLEX_TRACKER!$C:$C,MAIN!$A369,PASTE_FLEX_TRACKER!$B:$B,MAIN!$D369)</f>
        <v>0</v>
      </c>
      <c r="M369" s="24" t="str">
        <f>IFERROR(-VLOOKUP(D369,SQ!$A$19:$CC$52,HLOOKUP(MAIN!A369,SQ!$B$18:$CC$56,39,FALSE),FALSE),"n/a")</f>
        <v>n/a</v>
      </c>
      <c r="N369" s="46" t="s">
        <v>563</v>
      </c>
      <c r="O369" s="46">
        <f>SUMIFS(MAN_ADJ!$L:$L,MAN_ADJ!$K:$K,MAIN!$D369,MAN_ADJ!$J:$J,MAIN!$S369)</f>
        <v>0</v>
      </c>
      <c r="P369" s="25">
        <f t="shared" si="93"/>
        <v>0</v>
      </c>
      <c r="Q369" s="28" t="str">
        <f t="shared" si="90"/>
        <v>n/a</v>
      </c>
      <c r="R369" s="38">
        <f t="shared" si="94"/>
        <v>0</v>
      </c>
      <c r="S369" s="17" t="s">
        <v>148</v>
      </c>
    </row>
    <row r="370" spans="1:19" x14ac:dyDescent="0.25">
      <c r="A370" s="17" t="s">
        <v>148</v>
      </c>
      <c r="B370" s="17" t="s">
        <v>93</v>
      </c>
      <c r="C370" s="17" t="s">
        <v>149</v>
      </c>
      <c r="D370" s="17" t="s">
        <v>111</v>
      </c>
      <c r="E370" s="24">
        <f>IF(U370="SC",SUMIFS(SC!F:F,SC!A:A,MAIN!D370,SC!B:B,MAIN!A370),SUMIFS(Allocations!$H:$H,Allocations!$A:$A,MAIN!$A370,Allocations!$B:$B,MAIN!$D370))</f>
        <v>0</v>
      </c>
      <c r="F370" s="24">
        <f>IF(U370="SC",SUMIFS(SC!J:J,SC!A:A,MAIN!D370,SC!B:B,MAIN!A370),SUMIFS(Allocations!M:M,Allocations!A:A,MAIN!A370,Allocations!B:B,MAIN!D370))</f>
        <v>0</v>
      </c>
      <c r="G370" s="24">
        <f t="shared" si="91"/>
        <v>0</v>
      </c>
      <c r="H370" s="24">
        <f>IFERROR(VLOOKUP(S370,Swaps_wk!$A$2:$AP$151,HLOOKUP(MAIN!D370,Swaps_wk!$B$2:$AP$151,150,FALSE),FALSE),0)</f>
        <v>0</v>
      </c>
      <c r="I370" s="24">
        <f>SUMIFS(PASTE_DQS_TRACKER!$D:$D,PASTE_DQS_TRACKER!$C:$C,MAIN!$A370,PASTE_DQS_TRACKER!$B:$B,MAIN!$D370)-SUMIFS(PASTE_DQS_TRACKER!$D:$D,PASTE_DQS_TRACKER!$C:$C,MAIN!A370,PASTE_DQS_TRACKER!$E:$E,MAIN!$D370)</f>
        <v>0</v>
      </c>
      <c r="J370" s="25">
        <f t="shared" si="92"/>
        <v>0</v>
      </c>
      <c r="K370" s="24">
        <f>IFERROR(IF(V370="Flex",0,IF(D370=$D$30,VLOOKUP(A370,MMO_o10M_lease!$A$1:$F$51,5,FALSE),IF(D370=$D$26,VLOOKUP(D370,LANDINGS!$A$3:$BR$40,HLOOKUP(A370,LANDINGS!$B$1:$CF$42,42,FALSE),FALSE)-IFERROR(VLOOKUP(A370,MMO_o10M_lease!$A$1:$F$38,5,FALSE),0),VLOOKUP(D370,LANDINGS!$A$3:$CF$40,HLOOKUP(A370,LANDINGS!$B$1:$CF$42,42,FALSE),FALSE)))),0)</f>
        <v>0</v>
      </c>
      <c r="L370" s="24">
        <f>SUMIFS(PASTE_FLEX_TRACKER!$D:$D,PASTE_FLEX_TRACKER!$F:$F,MAIN!$A370,PASTE_FLEX_TRACKER!$B:$B,MAIN!$D370)-SUMIFS(PASTE_FLEX_TRACKER!$D:$D,PASTE_FLEX_TRACKER!$C:$C,MAIN!$A370,PASTE_FLEX_TRACKER!$B:$B,MAIN!$D370)</f>
        <v>0</v>
      </c>
      <c r="M370" s="24" t="str">
        <f>IFERROR(-VLOOKUP(D370,SQ!$A$19:$CC$52,HLOOKUP(MAIN!A370,SQ!$B$18:$CC$56,39,FALSE),FALSE),"n/a")</f>
        <v>n/a</v>
      </c>
      <c r="N370" s="46" t="s">
        <v>563</v>
      </c>
      <c r="O370" s="46">
        <f>SUMIFS(MAN_ADJ!$L:$L,MAN_ADJ!$K:$K,MAIN!$D370,MAN_ADJ!$J:$J,MAIN!$S370)</f>
        <v>0</v>
      </c>
      <c r="P370" s="25">
        <f t="shared" si="93"/>
        <v>0</v>
      </c>
      <c r="Q370" s="28" t="str">
        <f t="shared" si="90"/>
        <v>n/a</v>
      </c>
      <c r="R370" s="38">
        <f t="shared" si="94"/>
        <v>0</v>
      </c>
      <c r="S370" s="17" t="s">
        <v>148</v>
      </c>
    </row>
    <row r="371" spans="1:19" x14ac:dyDescent="0.25">
      <c r="A371" s="17" t="s">
        <v>148</v>
      </c>
      <c r="B371" s="17" t="s">
        <v>93</v>
      </c>
      <c r="C371" s="17" t="s">
        <v>149</v>
      </c>
      <c r="D371" s="17" t="s">
        <v>112</v>
      </c>
      <c r="E371" s="24">
        <f>IF(U371="SC",SUMIFS(SC!F:F,SC!A:A,MAIN!D371,SC!B:B,MAIN!A371),SUMIFS(Allocations!$H:$H,Allocations!$A:$A,MAIN!$A371,Allocations!$B:$B,MAIN!$D371))</f>
        <v>0</v>
      </c>
      <c r="F371" s="24">
        <f>IF(U371="SC",SUMIFS(SC!J:J,SC!A:A,MAIN!D371,SC!B:B,MAIN!A371),SUMIFS(Allocations!M:M,Allocations!A:A,MAIN!A371,Allocations!B:B,MAIN!D371))</f>
        <v>0</v>
      </c>
      <c r="G371" s="24">
        <f t="shared" si="91"/>
        <v>0</v>
      </c>
      <c r="H371" s="24">
        <f>IFERROR(VLOOKUP(S371,Swaps_wk!$A$2:$AP$151,HLOOKUP(MAIN!D371,Swaps_wk!$B$2:$AP$151,150,FALSE),FALSE),0)</f>
        <v>0</v>
      </c>
      <c r="I371" s="24">
        <f>SUMIFS(PASTE_DQS_TRACKER!$D:$D,PASTE_DQS_TRACKER!$C:$C,MAIN!$A371,PASTE_DQS_TRACKER!$B:$B,MAIN!$D371)-SUMIFS(PASTE_DQS_TRACKER!$D:$D,PASTE_DQS_TRACKER!$C:$C,MAIN!A371,PASTE_DQS_TRACKER!$E:$E,MAIN!$D371)</f>
        <v>0</v>
      </c>
      <c r="J371" s="25">
        <f t="shared" si="92"/>
        <v>0</v>
      </c>
      <c r="K371" s="24">
        <f>IFERROR(IF(V371="Flex",0,IF(D371=$D$30,VLOOKUP(A371,MMO_o10M_lease!$A$1:$F$51,5,FALSE),IF(D371=$D$26,VLOOKUP(D371,LANDINGS!$A$3:$BR$40,HLOOKUP(A371,LANDINGS!$B$1:$CF$42,42,FALSE),FALSE)-IFERROR(VLOOKUP(A371,MMO_o10M_lease!$A$1:$F$38,5,FALSE),0),VLOOKUP(D371,LANDINGS!$A$3:$CF$40,HLOOKUP(A371,LANDINGS!$B$1:$CF$42,42,FALSE),FALSE)))),0)</f>
        <v>0</v>
      </c>
      <c r="L371" s="24">
        <f>SUMIFS(PASTE_FLEX_TRACKER!$D:$D,PASTE_FLEX_TRACKER!$F:$F,MAIN!$A371,PASTE_FLEX_TRACKER!$B:$B,MAIN!$D371)-SUMIFS(PASTE_FLEX_TRACKER!$D:$D,PASTE_FLEX_TRACKER!$C:$C,MAIN!$A371,PASTE_FLEX_TRACKER!$B:$B,MAIN!$D371)</f>
        <v>0</v>
      </c>
      <c r="M371" s="24" t="str">
        <f>IFERROR(-VLOOKUP(D371,SQ!$A$19:$CC$52,HLOOKUP(MAIN!A371,SQ!$B$18:$CC$56,39,FALSE),FALSE),"n/a")</f>
        <v>n/a</v>
      </c>
      <c r="N371" s="46" t="s">
        <v>563</v>
      </c>
      <c r="O371" s="46">
        <f>SUMIFS(MAN_ADJ!$L:$L,MAN_ADJ!$K:$K,MAIN!$D371,MAN_ADJ!$J:$J,MAIN!$S371)</f>
        <v>0</v>
      </c>
      <c r="P371" s="25">
        <f t="shared" si="93"/>
        <v>0</v>
      </c>
      <c r="Q371" s="28" t="str">
        <f t="shared" si="90"/>
        <v>n/a</v>
      </c>
      <c r="R371" s="38">
        <f t="shared" si="94"/>
        <v>0</v>
      </c>
      <c r="S371" s="17" t="s">
        <v>148</v>
      </c>
    </row>
    <row r="372" spans="1:19" x14ac:dyDescent="0.25">
      <c r="A372" s="17" t="s">
        <v>148</v>
      </c>
      <c r="B372" s="17" t="s">
        <v>93</v>
      </c>
      <c r="C372" s="17" t="s">
        <v>149</v>
      </c>
      <c r="D372" s="17" t="s">
        <v>113</v>
      </c>
      <c r="E372" s="24">
        <f>IF(U372="SC",SUMIFS(SC!F:F,SC!A:A,MAIN!D372,SC!B:B,MAIN!A372),SUMIFS(Allocations!$H:$H,Allocations!$A:$A,MAIN!$A372,Allocations!$B:$B,MAIN!$D372))</f>
        <v>0</v>
      </c>
      <c r="F372" s="24">
        <f>IF(U372="SC",SUMIFS(SC!J:J,SC!A:A,MAIN!D372,SC!B:B,MAIN!A372),SUMIFS(Allocations!M:M,Allocations!A:A,MAIN!A372,Allocations!B:B,MAIN!D372))</f>
        <v>0</v>
      </c>
      <c r="G372" s="24">
        <f t="shared" si="91"/>
        <v>0</v>
      </c>
      <c r="H372" s="24">
        <f>IFERROR(VLOOKUP(S372,Swaps_wk!$A$2:$AP$151,HLOOKUP(MAIN!D372,Swaps_wk!$B$2:$AP$151,150,FALSE),FALSE),0)</f>
        <v>0</v>
      </c>
      <c r="I372" s="24">
        <f>SUMIFS(PASTE_DQS_TRACKER!$D:$D,PASTE_DQS_TRACKER!$C:$C,MAIN!$A372,PASTE_DQS_TRACKER!$B:$B,MAIN!$D372)-SUMIFS(PASTE_DQS_TRACKER!$D:$D,PASTE_DQS_TRACKER!$C:$C,MAIN!A372,PASTE_DQS_TRACKER!$E:$E,MAIN!$D372)</f>
        <v>0</v>
      </c>
      <c r="J372" s="25">
        <f t="shared" si="92"/>
        <v>0</v>
      </c>
      <c r="K372" s="24">
        <f>IFERROR(IF(V372="Flex",0,IF(D372=$D$30,VLOOKUP(A372,MMO_o10M_lease!$A$1:$F$51,5,FALSE),IF(D372=$D$26,VLOOKUP(D372,LANDINGS!$A$3:$BR$40,HLOOKUP(A372,LANDINGS!$B$1:$CF$42,42,FALSE),FALSE)-IFERROR(VLOOKUP(A372,MMO_o10M_lease!$A$1:$F$38,5,FALSE),0),VLOOKUP(D372,LANDINGS!$A$3:$CF$40,HLOOKUP(A372,LANDINGS!$B$1:$CF$42,42,FALSE),FALSE)))),0)</f>
        <v>0</v>
      </c>
      <c r="L372" s="24">
        <f>SUMIFS(PASTE_FLEX_TRACKER!$D:$D,PASTE_FLEX_TRACKER!$F:$F,MAIN!$A372,PASTE_FLEX_TRACKER!$B:$B,MAIN!$D372)-SUMIFS(PASTE_FLEX_TRACKER!$D:$D,PASTE_FLEX_TRACKER!$C:$C,MAIN!$A372,PASTE_FLEX_TRACKER!$B:$B,MAIN!$D372)</f>
        <v>0</v>
      </c>
      <c r="M372" s="24" t="str">
        <f>IFERROR(-VLOOKUP(D372,SQ!$A$19:$CC$52,HLOOKUP(MAIN!A372,SQ!$B$18:$CC$56,39,FALSE),FALSE),"n/a")</f>
        <v>n/a</v>
      </c>
      <c r="N372" s="46" t="s">
        <v>563</v>
      </c>
      <c r="O372" s="46">
        <f>SUMIFS(MAN_ADJ!$L:$L,MAN_ADJ!$K:$K,MAIN!$D372,MAN_ADJ!$J:$J,MAIN!$S372)</f>
        <v>0</v>
      </c>
      <c r="P372" s="25">
        <f t="shared" si="93"/>
        <v>0</v>
      </c>
      <c r="Q372" s="28" t="str">
        <f t="shared" si="90"/>
        <v>n/a</v>
      </c>
      <c r="R372" s="38">
        <f t="shared" si="94"/>
        <v>0</v>
      </c>
      <c r="S372" s="17" t="s">
        <v>148</v>
      </c>
    </row>
    <row r="373" spans="1:19" x14ac:dyDescent="0.25">
      <c r="A373" s="17" t="s">
        <v>148</v>
      </c>
      <c r="B373" s="17" t="s">
        <v>93</v>
      </c>
      <c r="C373" s="17" t="s">
        <v>149</v>
      </c>
      <c r="D373" s="17" t="s">
        <v>114</v>
      </c>
      <c r="E373" s="24">
        <f>IF(U373="SC",SUMIFS(SC!F:F,SC!A:A,MAIN!D373,SC!B:B,MAIN!A373),SUMIFS(Allocations!$H:$H,Allocations!$A:$A,MAIN!$A373,Allocations!$B:$B,MAIN!$D373))</f>
        <v>0</v>
      </c>
      <c r="F373" s="24">
        <f>IF(U373="SC",SUMIFS(SC!J:J,SC!A:A,MAIN!D373,SC!B:B,MAIN!A373),SUMIFS(Allocations!M:M,Allocations!A:A,MAIN!A373,Allocations!B:B,MAIN!D373))</f>
        <v>0</v>
      </c>
      <c r="G373" s="24">
        <f t="shared" si="91"/>
        <v>0</v>
      </c>
      <c r="H373" s="24">
        <f>IFERROR(VLOOKUP(S373,Swaps_wk!$A$2:$AP$151,HLOOKUP(MAIN!D373,Swaps_wk!$B$2:$AP$151,150,FALSE),FALSE),0)</f>
        <v>0</v>
      </c>
      <c r="I373" s="24">
        <f>SUMIFS(PASTE_DQS_TRACKER!$D:$D,PASTE_DQS_TRACKER!$C:$C,MAIN!$A373,PASTE_DQS_TRACKER!$B:$B,MAIN!$D373)-SUMIFS(PASTE_DQS_TRACKER!$D:$D,PASTE_DQS_TRACKER!$C:$C,MAIN!A373,PASTE_DQS_TRACKER!$E:$E,MAIN!$D373)</f>
        <v>0</v>
      </c>
      <c r="J373" s="25">
        <f t="shared" si="92"/>
        <v>0</v>
      </c>
      <c r="K373" s="24">
        <f>IFERROR(IF(V373="Flex",0,IF(D373=$D$30,VLOOKUP(A373,MMO_o10M_lease!$A$1:$F$51,5,FALSE),IF(D373=$D$26,VLOOKUP(D373,LANDINGS!$A$3:$BR$40,HLOOKUP(A373,LANDINGS!$B$1:$CF$42,42,FALSE),FALSE)-IFERROR(VLOOKUP(A373,MMO_o10M_lease!$A$1:$F$38,5,FALSE),0),VLOOKUP(D373,LANDINGS!$A$3:$CF$40,HLOOKUP(A373,LANDINGS!$B$1:$CF$42,42,FALSE),FALSE)))),0)</f>
        <v>0</v>
      </c>
      <c r="L373" s="24">
        <f>SUMIFS(PASTE_FLEX_TRACKER!$D:$D,PASTE_FLEX_TRACKER!$F:$F,MAIN!$A373,PASTE_FLEX_TRACKER!$B:$B,MAIN!$D373)-SUMIFS(PASTE_FLEX_TRACKER!$D:$D,PASTE_FLEX_TRACKER!$C:$C,MAIN!$A373,PASTE_FLEX_TRACKER!$B:$B,MAIN!$D373)</f>
        <v>0</v>
      </c>
      <c r="M373" s="24" t="str">
        <f>IFERROR(-VLOOKUP(D373,SQ!$A$19:$CC$52,HLOOKUP(MAIN!A373,SQ!$B$18:$CC$56,39,FALSE),FALSE),"n/a")</f>
        <v>n/a</v>
      </c>
      <c r="N373" s="46" t="s">
        <v>563</v>
      </c>
      <c r="O373" s="46">
        <f>SUMIFS(MAN_ADJ!$L:$L,MAN_ADJ!$K:$K,MAIN!$D373,MAN_ADJ!$J:$J,MAIN!$S373)</f>
        <v>0</v>
      </c>
      <c r="P373" s="25">
        <f t="shared" si="93"/>
        <v>0</v>
      </c>
      <c r="Q373" s="28" t="str">
        <f t="shared" si="90"/>
        <v>n/a</v>
      </c>
      <c r="R373" s="38">
        <f t="shared" si="94"/>
        <v>0</v>
      </c>
      <c r="S373" s="17" t="s">
        <v>148</v>
      </c>
    </row>
    <row r="374" spans="1:19" x14ac:dyDescent="0.25">
      <c r="A374" s="17" t="s">
        <v>148</v>
      </c>
      <c r="B374" s="17" t="s">
        <v>93</v>
      </c>
      <c r="C374" s="17" t="s">
        <v>149</v>
      </c>
      <c r="D374" s="17" t="s">
        <v>115</v>
      </c>
      <c r="E374" s="24">
        <f>IF(U374="SC",SUMIFS(SC!F:F,SC!A:A,MAIN!D374,SC!B:B,MAIN!A374),SUMIFS(Allocations!$H:$H,Allocations!$A:$A,MAIN!$A374,Allocations!$B:$B,MAIN!$D374))</f>
        <v>0</v>
      </c>
      <c r="F374" s="24">
        <f>IF(U374="SC",SUMIFS(SC!J:J,SC!A:A,MAIN!D374,SC!B:B,MAIN!A374),SUMIFS(Allocations!M:M,Allocations!A:A,MAIN!A374,Allocations!B:B,MAIN!D374))</f>
        <v>0</v>
      </c>
      <c r="G374" s="24">
        <f t="shared" si="91"/>
        <v>0</v>
      </c>
      <c r="H374" s="24">
        <f>IFERROR(VLOOKUP(S374,Swaps_wk!$A$2:$AP$151,HLOOKUP(MAIN!D374,Swaps_wk!$B$2:$AP$151,150,FALSE),FALSE),0)</f>
        <v>0</v>
      </c>
      <c r="I374" s="24">
        <f>SUMIFS(PASTE_DQS_TRACKER!$D:$D,PASTE_DQS_TRACKER!$C:$C,MAIN!$A374,PASTE_DQS_TRACKER!$B:$B,MAIN!$D374)-SUMIFS(PASTE_DQS_TRACKER!$D:$D,PASTE_DQS_TRACKER!$C:$C,MAIN!A374,PASTE_DQS_TRACKER!$E:$E,MAIN!$D374)</f>
        <v>0</v>
      </c>
      <c r="J374" s="25">
        <f t="shared" si="92"/>
        <v>0</v>
      </c>
      <c r="K374" s="24">
        <f>IFERROR(IF(V374="Flex",0,IF(D374=$D$30,VLOOKUP(A374,MMO_o10M_lease!$A$1:$F$51,5,FALSE),IF(D374=$D$26,VLOOKUP(D374,LANDINGS!$A$3:$BR$40,HLOOKUP(A374,LANDINGS!$B$1:$CF$42,42,FALSE),FALSE)-IFERROR(VLOOKUP(A374,MMO_o10M_lease!$A$1:$F$38,5,FALSE),0),VLOOKUP(D374,LANDINGS!$A$3:$CF$40,HLOOKUP(A374,LANDINGS!$B$1:$CF$42,42,FALSE),FALSE)))),0)</f>
        <v>0</v>
      </c>
      <c r="L374" s="24">
        <f>SUMIFS(PASTE_FLEX_TRACKER!$D:$D,PASTE_FLEX_TRACKER!$F:$F,MAIN!$A374,PASTE_FLEX_TRACKER!$B:$B,MAIN!$D374)-SUMIFS(PASTE_FLEX_TRACKER!$D:$D,PASTE_FLEX_TRACKER!$C:$C,MAIN!$A374,PASTE_FLEX_TRACKER!$B:$B,MAIN!$D374)</f>
        <v>0</v>
      </c>
      <c r="M374" s="24" t="str">
        <f>IFERROR(-VLOOKUP(D374,SQ!$A$19:$CC$52,HLOOKUP(MAIN!A374,SQ!$B$18:$CC$56,39,FALSE),FALSE),"n/a")</f>
        <v>n/a</v>
      </c>
      <c r="N374" s="46" t="s">
        <v>563</v>
      </c>
      <c r="O374" s="46">
        <f>SUMIFS(MAN_ADJ!$L:$L,MAN_ADJ!$K:$K,MAIN!$D374,MAN_ADJ!$J:$J,MAIN!$S374)</f>
        <v>0</v>
      </c>
      <c r="P374" s="25">
        <f t="shared" si="93"/>
        <v>0</v>
      </c>
      <c r="Q374" s="28" t="str">
        <f t="shared" si="90"/>
        <v>n/a</v>
      </c>
      <c r="R374" s="38">
        <f t="shared" si="94"/>
        <v>0</v>
      </c>
      <c r="S374" s="17" t="s">
        <v>148</v>
      </c>
    </row>
    <row r="375" spans="1:19" x14ac:dyDescent="0.25">
      <c r="A375" s="17" t="s">
        <v>148</v>
      </c>
      <c r="B375" s="17" t="s">
        <v>93</v>
      </c>
      <c r="C375" s="17" t="s">
        <v>149</v>
      </c>
      <c r="D375" s="17" t="s">
        <v>116</v>
      </c>
      <c r="E375" s="24">
        <f>IF(U375="SC",SUMIFS(SC!F:F,SC!A:A,MAIN!D375,SC!B:B,MAIN!A375),SUMIFS(Allocations!$H:$H,Allocations!$A:$A,MAIN!$A375,Allocations!$B:$B,MAIN!$D375))</f>
        <v>0</v>
      </c>
      <c r="F375" s="24">
        <f>IF(U375="SC",SUMIFS(SC!J:J,SC!A:A,MAIN!D375,SC!B:B,MAIN!A375),SUMIFS(Allocations!M:M,Allocations!A:A,MAIN!A375,Allocations!B:B,MAIN!D375))</f>
        <v>0</v>
      </c>
      <c r="G375" s="24">
        <f t="shared" si="91"/>
        <v>0</v>
      </c>
      <c r="H375" s="24">
        <f>IFERROR(VLOOKUP(S375,Swaps_wk!$A$2:$AP$151,HLOOKUP(MAIN!D375,Swaps_wk!$B$2:$AP$151,150,FALSE),FALSE),0)</f>
        <v>0</v>
      </c>
      <c r="I375" s="24">
        <f>SUMIFS(PASTE_DQS_TRACKER!$D:$D,PASTE_DQS_TRACKER!$C:$C,MAIN!$A375,PASTE_DQS_TRACKER!$B:$B,MAIN!$D375)-SUMIFS(PASTE_DQS_TRACKER!$D:$D,PASTE_DQS_TRACKER!$C:$C,MAIN!A375,PASTE_DQS_TRACKER!$E:$E,MAIN!$D375)</f>
        <v>0</v>
      </c>
      <c r="J375" s="25">
        <f t="shared" si="92"/>
        <v>0</v>
      </c>
      <c r="K375" s="24">
        <f>IFERROR(IF(V375="Flex",0,IF(D375=$D$30,VLOOKUP(A375,MMO_o10M_lease!$A$1:$F$51,5,FALSE),IF(D375=$D$26,VLOOKUP(D375,LANDINGS!$A$3:$BR$40,HLOOKUP(A375,LANDINGS!$B$1:$CF$42,42,FALSE),FALSE)-IFERROR(VLOOKUP(A375,MMO_o10M_lease!$A$1:$F$38,5,FALSE),0),VLOOKUP(D375,LANDINGS!$A$3:$CF$40,HLOOKUP(A375,LANDINGS!$B$1:$CF$42,42,FALSE),FALSE)))),0)</f>
        <v>0</v>
      </c>
      <c r="L375" s="24">
        <f>SUMIFS(PASTE_FLEX_TRACKER!$D:$D,PASTE_FLEX_TRACKER!$F:$F,MAIN!$A375,PASTE_FLEX_TRACKER!$B:$B,MAIN!$D375)-SUMIFS(PASTE_FLEX_TRACKER!$D:$D,PASTE_FLEX_TRACKER!$C:$C,MAIN!$A375,PASTE_FLEX_TRACKER!$B:$B,MAIN!$D375)</f>
        <v>0</v>
      </c>
      <c r="M375" s="24" t="str">
        <f>IFERROR(-VLOOKUP(D375,SQ!$A$19:$CC$52,HLOOKUP(MAIN!A375,SQ!$B$18:$CC$56,39,FALSE),FALSE),"n/a")</f>
        <v>n/a</v>
      </c>
      <c r="N375" s="46" t="s">
        <v>563</v>
      </c>
      <c r="O375" s="46">
        <f>SUMIFS(MAN_ADJ!$L:$L,MAN_ADJ!$K:$K,MAIN!$D375,MAN_ADJ!$J:$J,MAIN!$S375)</f>
        <v>0</v>
      </c>
      <c r="P375" s="25">
        <f t="shared" si="93"/>
        <v>0</v>
      </c>
      <c r="Q375" s="28" t="str">
        <f t="shared" si="90"/>
        <v>n/a</v>
      </c>
      <c r="R375" s="38">
        <f t="shared" si="94"/>
        <v>0</v>
      </c>
      <c r="S375" s="17" t="s">
        <v>148</v>
      </c>
    </row>
    <row r="376" spans="1:19" x14ac:dyDescent="0.25">
      <c r="A376" s="17" t="s">
        <v>148</v>
      </c>
      <c r="B376" s="17" t="s">
        <v>93</v>
      </c>
      <c r="C376" s="17" t="s">
        <v>149</v>
      </c>
      <c r="D376" s="17" t="s">
        <v>117</v>
      </c>
      <c r="E376" s="24">
        <f>IF(U376="SC",SUMIFS(SC!F:F,SC!A:A,MAIN!D376,SC!B:B,MAIN!A376),SUMIFS(Allocations!$H:$H,Allocations!$A:$A,MAIN!$A376,Allocations!$B:$B,MAIN!$D376))</f>
        <v>0</v>
      </c>
      <c r="F376" s="24">
        <f>IF(U376="SC",SUMIFS(SC!J:J,SC!A:A,MAIN!D376,SC!B:B,MAIN!A376),SUMIFS(Allocations!M:M,Allocations!A:A,MAIN!A376,Allocations!B:B,MAIN!D376))</f>
        <v>0</v>
      </c>
      <c r="G376" s="24">
        <f t="shared" si="91"/>
        <v>0</v>
      </c>
      <c r="H376" s="24">
        <f>IFERROR(VLOOKUP(S376,Swaps_wk!$A$2:$AP$151,HLOOKUP(MAIN!D376,Swaps_wk!$B$2:$AP$151,150,FALSE),FALSE),0)</f>
        <v>0</v>
      </c>
      <c r="I376" s="24">
        <f>SUMIFS(PASTE_DQS_TRACKER!$D:$D,PASTE_DQS_TRACKER!$C:$C,MAIN!$A376,PASTE_DQS_TRACKER!$B:$B,MAIN!$D376)-SUMIFS(PASTE_DQS_TRACKER!$D:$D,PASTE_DQS_TRACKER!$C:$C,MAIN!A376,PASTE_DQS_TRACKER!$E:$E,MAIN!$D376)</f>
        <v>0</v>
      </c>
      <c r="J376" s="25">
        <f t="shared" si="92"/>
        <v>0</v>
      </c>
      <c r="K376" s="24">
        <f>IFERROR(IF(V376="Flex",0,IF(D376=$D$30,VLOOKUP(A376,MMO_o10M_lease!$A$1:$F$51,5,FALSE),IF(D376=$D$26,VLOOKUP(D376,LANDINGS!$A$3:$BR$40,HLOOKUP(A376,LANDINGS!$B$1:$CF$42,42,FALSE),FALSE)-IFERROR(VLOOKUP(A376,MMO_o10M_lease!$A$1:$F$38,5,FALSE),0),VLOOKUP(D376,LANDINGS!$A$3:$CF$40,HLOOKUP(A376,LANDINGS!$B$1:$CF$42,42,FALSE),FALSE)))),0)</f>
        <v>0</v>
      </c>
      <c r="L376" s="24">
        <f>SUMIFS(PASTE_FLEX_TRACKER!$D:$D,PASTE_FLEX_TRACKER!$F:$F,MAIN!$A376,PASTE_FLEX_TRACKER!$B:$B,MAIN!$D376)-SUMIFS(PASTE_FLEX_TRACKER!$D:$D,PASTE_FLEX_TRACKER!$C:$C,MAIN!$A376,PASTE_FLEX_TRACKER!$B:$B,MAIN!$D376)</f>
        <v>0</v>
      </c>
      <c r="M376" s="24" t="str">
        <f>IFERROR(-VLOOKUP(D376,SQ!$A$19:$CC$52,HLOOKUP(MAIN!A376,SQ!$B$18:$CC$56,39,FALSE),FALSE),"n/a")</f>
        <v>n/a</v>
      </c>
      <c r="N376" s="46" t="s">
        <v>563</v>
      </c>
      <c r="O376" s="46">
        <f>SUMIFS(MAN_ADJ!$L:$L,MAN_ADJ!$K:$K,MAIN!$D376,MAN_ADJ!$J:$J,MAIN!$S376)</f>
        <v>0</v>
      </c>
      <c r="P376" s="25">
        <f t="shared" si="93"/>
        <v>0</v>
      </c>
      <c r="Q376" s="28" t="str">
        <f t="shared" si="90"/>
        <v>n/a</v>
      </c>
      <c r="R376" s="38">
        <f t="shared" si="94"/>
        <v>0</v>
      </c>
      <c r="S376" s="17" t="s">
        <v>148</v>
      </c>
    </row>
    <row r="377" spans="1:19" x14ac:dyDescent="0.25">
      <c r="A377" s="17" t="s">
        <v>148</v>
      </c>
      <c r="B377" s="17" t="s">
        <v>93</v>
      </c>
      <c r="C377" s="17" t="s">
        <v>149</v>
      </c>
      <c r="D377" s="17" t="s">
        <v>118</v>
      </c>
      <c r="E377" s="24">
        <f>IF(U377="SC",SUMIFS(SC!F:F,SC!A:A,MAIN!D377,SC!B:B,MAIN!A377),SUMIFS(Allocations!$H:$H,Allocations!$A:$A,MAIN!$A377,Allocations!$B:$B,MAIN!$D377))</f>
        <v>0</v>
      </c>
      <c r="F377" s="24">
        <f>IF(U377="SC",SUMIFS(SC!J:J,SC!A:A,MAIN!D377,SC!B:B,MAIN!A377),SUMIFS(Allocations!M:M,Allocations!A:A,MAIN!A377,Allocations!B:B,MAIN!D377))</f>
        <v>0</v>
      </c>
      <c r="G377" s="24">
        <f t="shared" si="91"/>
        <v>0</v>
      </c>
      <c r="H377" s="24">
        <f>IFERROR(VLOOKUP(S377,Swaps_wk!$A$2:$AP$151,HLOOKUP(MAIN!D377,Swaps_wk!$B$2:$AP$151,150,FALSE),FALSE),0)</f>
        <v>0</v>
      </c>
      <c r="I377" s="24">
        <f>SUMIFS(PASTE_DQS_TRACKER!$D:$D,PASTE_DQS_TRACKER!$C:$C,MAIN!$A377,PASTE_DQS_TRACKER!$B:$B,MAIN!$D377)-SUMIFS(PASTE_DQS_TRACKER!$D:$D,PASTE_DQS_TRACKER!$C:$C,MAIN!A377,PASTE_DQS_TRACKER!$E:$E,MAIN!$D377)</f>
        <v>0</v>
      </c>
      <c r="J377" s="25">
        <f t="shared" si="92"/>
        <v>0</v>
      </c>
      <c r="K377" s="24">
        <f>IFERROR(IF(V377="Flex",0,IF(D377=$D$30,VLOOKUP(A377,MMO_o10M_lease!$A$1:$F$51,5,FALSE),IF(D377=$D$26,VLOOKUP(D377,LANDINGS!$A$3:$BR$40,HLOOKUP(A377,LANDINGS!$B$1:$CF$42,42,FALSE),FALSE)-IFERROR(VLOOKUP(A377,MMO_o10M_lease!$A$1:$F$38,5,FALSE),0),VLOOKUP(D377,LANDINGS!$A$3:$CF$40,HLOOKUP(A377,LANDINGS!$B$1:$CF$42,42,FALSE),FALSE)))),0)</f>
        <v>0</v>
      </c>
      <c r="L377" s="24">
        <f>SUMIFS(PASTE_FLEX_TRACKER!$D:$D,PASTE_FLEX_TRACKER!$F:$F,MAIN!$A377,PASTE_FLEX_TRACKER!$B:$B,MAIN!$D377)-SUMIFS(PASTE_FLEX_TRACKER!$D:$D,PASTE_FLEX_TRACKER!$C:$C,MAIN!$A377,PASTE_FLEX_TRACKER!$B:$B,MAIN!$D377)</f>
        <v>0</v>
      </c>
      <c r="M377" s="24" t="str">
        <f>IFERROR(-VLOOKUP(D377,SQ!$A$19:$CC$52,HLOOKUP(MAIN!A377,SQ!$B$18:$CC$56,39,FALSE),FALSE),"n/a")</f>
        <v>n/a</v>
      </c>
      <c r="N377" s="46" t="s">
        <v>563</v>
      </c>
      <c r="O377" s="46">
        <f>SUMIFS(MAN_ADJ!$L:$L,MAN_ADJ!$K:$K,MAIN!$D377,MAN_ADJ!$J:$J,MAIN!$S377)</f>
        <v>0</v>
      </c>
      <c r="P377" s="25">
        <f t="shared" si="93"/>
        <v>0</v>
      </c>
      <c r="Q377" s="28" t="str">
        <f t="shared" si="90"/>
        <v>n/a</v>
      </c>
      <c r="R377" s="38">
        <f t="shared" si="94"/>
        <v>0</v>
      </c>
      <c r="S377" s="17" t="s">
        <v>148</v>
      </c>
    </row>
    <row r="378" spans="1:19" x14ac:dyDescent="0.25">
      <c r="A378" s="17" t="s">
        <v>148</v>
      </c>
      <c r="B378" s="17" t="s">
        <v>93</v>
      </c>
      <c r="C378" s="17" t="s">
        <v>149</v>
      </c>
      <c r="D378" s="17" t="s">
        <v>119</v>
      </c>
      <c r="E378" s="24">
        <f>IF(U378="SC",SUMIFS(SC!F:F,SC!A:A,MAIN!D378,SC!B:B,MAIN!A378),SUMIFS(Allocations!$H:$H,Allocations!$A:$A,MAIN!$A378,Allocations!$B:$B,MAIN!$D378))</f>
        <v>0</v>
      </c>
      <c r="F378" s="24">
        <f>IF(U378="SC",SUMIFS(SC!J:J,SC!A:A,MAIN!D378,SC!B:B,MAIN!A378),SUMIFS(Allocations!M:M,Allocations!A:A,MAIN!A378,Allocations!B:B,MAIN!D378))</f>
        <v>0</v>
      </c>
      <c r="G378" s="24">
        <f t="shared" si="91"/>
        <v>0</v>
      </c>
      <c r="H378" s="24">
        <f>IFERROR(VLOOKUP(S378,Swaps_wk!$A$2:$AP$151,HLOOKUP(MAIN!D378,Swaps_wk!$B$2:$AP$151,150,FALSE),FALSE),0)</f>
        <v>0</v>
      </c>
      <c r="I378" s="24">
        <f>SUMIFS(PASTE_DQS_TRACKER!$D:$D,PASTE_DQS_TRACKER!$C:$C,MAIN!$A378,PASTE_DQS_TRACKER!$B:$B,MAIN!$D378)-SUMIFS(PASTE_DQS_TRACKER!$D:$D,PASTE_DQS_TRACKER!$C:$C,MAIN!A378,PASTE_DQS_TRACKER!$E:$E,MAIN!$D378)</f>
        <v>0</v>
      </c>
      <c r="J378" s="25">
        <f t="shared" si="92"/>
        <v>0</v>
      </c>
      <c r="K378" s="24">
        <f>IFERROR(IF(V378="Flex",0,IF(D378=$D$30,VLOOKUP(A378,MMO_o10M_lease!$A$1:$F$51,5,FALSE),IF(D378=$D$26,VLOOKUP(D378,LANDINGS!$A$3:$BR$40,HLOOKUP(A378,LANDINGS!$B$1:$CF$42,42,FALSE),FALSE)-IFERROR(VLOOKUP(A378,MMO_o10M_lease!$A$1:$F$38,5,FALSE),0),VLOOKUP(D378,LANDINGS!$A$3:$CF$40,HLOOKUP(A378,LANDINGS!$B$1:$CF$42,42,FALSE),FALSE)))),0)</f>
        <v>0</v>
      </c>
      <c r="L378" s="24">
        <f>SUMIFS(PASTE_FLEX_TRACKER!$D:$D,PASTE_FLEX_TRACKER!$F:$F,MAIN!$A378,PASTE_FLEX_TRACKER!$B:$B,MAIN!$D378)-SUMIFS(PASTE_FLEX_TRACKER!$D:$D,PASTE_FLEX_TRACKER!$C:$C,MAIN!$A378,PASTE_FLEX_TRACKER!$B:$B,MAIN!$D378)</f>
        <v>0</v>
      </c>
      <c r="M378" s="24" t="str">
        <f>IFERROR(-VLOOKUP(D378,SQ!$A$19:$CC$52,HLOOKUP(MAIN!A378,SQ!$B$18:$CC$56,39,FALSE),FALSE),"n/a")</f>
        <v>n/a</v>
      </c>
      <c r="N378" s="46" t="s">
        <v>563</v>
      </c>
      <c r="O378" s="46">
        <f>SUMIFS(MAN_ADJ!$L:$L,MAN_ADJ!$K:$K,MAIN!$D378,MAN_ADJ!$J:$J,MAIN!$S378)</f>
        <v>0</v>
      </c>
      <c r="P378" s="25">
        <f t="shared" si="93"/>
        <v>0</v>
      </c>
      <c r="Q378" s="28" t="str">
        <f t="shared" si="90"/>
        <v>n/a</v>
      </c>
      <c r="R378" s="38">
        <f t="shared" si="94"/>
        <v>0</v>
      </c>
      <c r="S378" s="17" t="s">
        <v>148</v>
      </c>
    </row>
    <row r="379" spans="1:19" x14ac:dyDescent="0.25">
      <c r="A379" s="17" t="s">
        <v>148</v>
      </c>
      <c r="B379" s="17" t="s">
        <v>93</v>
      </c>
      <c r="C379" s="17" t="s">
        <v>149</v>
      </c>
      <c r="D379" s="17" t="s">
        <v>120</v>
      </c>
      <c r="E379" s="24">
        <f>IF(U379="SC",SUMIFS(SC!F:F,SC!A:A,MAIN!D379,SC!B:B,MAIN!A379),SUMIFS(Allocations!$H:$H,Allocations!$A:$A,MAIN!$A379,Allocations!$B:$B,MAIN!$D379))</f>
        <v>0</v>
      </c>
      <c r="F379" s="24">
        <f>IF(U379="SC",SUMIFS(SC!J:J,SC!A:A,MAIN!D379,SC!B:B,MAIN!A379),SUMIFS(Allocations!M:M,Allocations!A:A,MAIN!A379,Allocations!B:B,MAIN!D379))</f>
        <v>0</v>
      </c>
      <c r="G379" s="24">
        <f t="shared" si="91"/>
        <v>0</v>
      </c>
      <c r="H379" s="24">
        <f>IFERROR(VLOOKUP(S379,Swaps_wk!$A$2:$AP$151,HLOOKUP(MAIN!D379,Swaps_wk!$B$2:$AP$151,150,FALSE),FALSE),0)</f>
        <v>0</v>
      </c>
      <c r="I379" s="24">
        <f>SUMIFS(PASTE_DQS_TRACKER!$D:$D,PASTE_DQS_TRACKER!$C:$C,MAIN!$A379,PASTE_DQS_TRACKER!$B:$B,MAIN!$D379)-SUMIFS(PASTE_DQS_TRACKER!$D:$D,PASTE_DQS_TRACKER!$C:$C,MAIN!A379,PASTE_DQS_TRACKER!$E:$E,MAIN!$D379)</f>
        <v>0</v>
      </c>
      <c r="J379" s="25">
        <f t="shared" si="92"/>
        <v>0</v>
      </c>
      <c r="K379" s="24">
        <f>IFERROR(IF(V379="Flex",0,IF(D379=$D$30,VLOOKUP(A379,MMO_o10M_lease!$A$1:$F$51,5,FALSE),IF(D379=$D$26,VLOOKUP(D379,LANDINGS!$A$3:$BR$40,HLOOKUP(A379,LANDINGS!$B$1:$CF$42,42,FALSE),FALSE)-IFERROR(VLOOKUP(A379,MMO_o10M_lease!$A$1:$F$38,5,FALSE),0),VLOOKUP(D379,LANDINGS!$A$3:$CF$40,HLOOKUP(A379,LANDINGS!$B$1:$CF$42,42,FALSE),FALSE)))),0)</f>
        <v>0</v>
      </c>
      <c r="L379" s="24">
        <f>SUMIFS(PASTE_FLEX_TRACKER!$D:$D,PASTE_FLEX_TRACKER!$F:$F,MAIN!$A379,PASTE_FLEX_TRACKER!$B:$B,MAIN!$D379)-SUMIFS(PASTE_FLEX_TRACKER!$D:$D,PASTE_FLEX_TRACKER!$C:$C,MAIN!$A379,PASTE_FLEX_TRACKER!$B:$B,MAIN!$D379)</f>
        <v>0</v>
      </c>
      <c r="M379" s="24" t="str">
        <f>IFERROR(-VLOOKUP(D379,SQ!$A$19:$CC$52,HLOOKUP(MAIN!A379,SQ!$B$18:$CC$56,39,FALSE),FALSE),"n/a")</f>
        <v>n/a</v>
      </c>
      <c r="N379" s="46" t="s">
        <v>563</v>
      </c>
      <c r="O379" s="46">
        <f>SUMIFS(MAN_ADJ!$L:$L,MAN_ADJ!$K:$K,MAIN!$D379,MAN_ADJ!$J:$J,MAIN!$S379)</f>
        <v>0</v>
      </c>
      <c r="P379" s="25">
        <f t="shared" si="93"/>
        <v>0</v>
      </c>
      <c r="Q379" s="28" t="str">
        <f t="shared" si="90"/>
        <v>n/a</v>
      </c>
      <c r="R379" s="38">
        <f t="shared" si="94"/>
        <v>0</v>
      </c>
      <c r="S379" s="17" t="s">
        <v>148</v>
      </c>
    </row>
    <row r="380" spans="1:19" x14ac:dyDescent="0.25">
      <c r="A380" s="17" t="s">
        <v>148</v>
      </c>
      <c r="B380" s="17" t="s">
        <v>93</v>
      </c>
      <c r="C380" s="17" t="s">
        <v>149</v>
      </c>
      <c r="D380" s="17" t="s">
        <v>121</v>
      </c>
      <c r="E380" s="24">
        <f>IF(U380="SC",SUMIFS(SC!F:F,SC!A:A,MAIN!D380,SC!B:B,MAIN!A380),SUMIFS(Allocations!$H:$H,Allocations!$A:$A,MAIN!$A380,Allocations!$B:$B,MAIN!$D380))</f>
        <v>0</v>
      </c>
      <c r="F380" s="24">
        <f>IF(U380="SC",SUMIFS(SC!J:J,SC!A:A,MAIN!D380,SC!B:B,MAIN!A380),SUMIFS(Allocations!M:M,Allocations!A:A,MAIN!A380,Allocations!B:B,MAIN!D380))</f>
        <v>0</v>
      </c>
      <c r="G380" s="24">
        <f t="shared" si="91"/>
        <v>0</v>
      </c>
      <c r="H380" s="24">
        <f>IFERROR(VLOOKUP(S380,Swaps_wk!$A$2:$AP$151,HLOOKUP(MAIN!D380,Swaps_wk!$B$2:$AP$151,150,FALSE),FALSE),0)</f>
        <v>0</v>
      </c>
      <c r="I380" s="24">
        <f>SUMIFS(PASTE_DQS_TRACKER!$D:$D,PASTE_DQS_TRACKER!$C:$C,MAIN!$A380,PASTE_DQS_TRACKER!$B:$B,MAIN!$D380)-SUMIFS(PASTE_DQS_TRACKER!$D:$D,PASTE_DQS_TRACKER!$C:$C,MAIN!A380,PASTE_DQS_TRACKER!$E:$E,MAIN!$D380)</f>
        <v>0</v>
      </c>
      <c r="J380" s="25">
        <f t="shared" si="92"/>
        <v>0</v>
      </c>
      <c r="K380" s="24">
        <f>IFERROR(IF(V380="Flex",0,IF(D380=$D$30,VLOOKUP(A380,MMO_o10M_lease!$A$1:$F$51,5,FALSE),IF(D380=$D$26,VLOOKUP(D380,LANDINGS!$A$3:$BR$40,HLOOKUP(A380,LANDINGS!$B$1:$CF$42,42,FALSE),FALSE)-IFERROR(VLOOKUP(A380,MMO_o10M_lease!$A$1:$F$38,5,FALSE),0),VLOOKUP(D380,LANDINGS!$A$3:$CF$40,HLOOKUP(A380,LANDINGS!$B$1:$CF$42,42,FALSE),FALSE)))),0)</f>
        <v>0</v>
      </c>
      <c r="L380" s="24">
        <f>SUMIFS(PASTE_FLEX_TRACKER!$D:$D,PASTE_FLEX_TRACKER!$F:$F,MAIN!$A380,PASTE_FLEX_TRACKER!$B:$B,MAIN!$D380)-SUMIFS(PASTE_FLEX_TRACKER!$D:$D,PASTE_FLEX_TRACKER!$C:$C,MAIN!$A380,PASTE_FLEX_TRACKER!$B:$B,MAIN!$D380)</f>
        <v>0</v>
      </c>
      <c r="M380" s="24" t="str">
        <f>IFERROR(-VLOOKUP(D380,SQ!$A$19:$CC$52,HLOOKUP(MAIN!A380,SQ!$B$18:$CC$56,39,FALSE),FALSE),"n/a")</f>
        <v>n/a</v>
      </c>
      <c r="N380" s="46" t="s">
        <v>563</v>
      </c>
      <c r="O380" s="46">
        <f>SUMIFS(MAN_ADJ!$L:$L,MAN_ADJ!$K:$K,MAIN!$D380,MAN_ADJ!$J:$J,MAIN!$S380)</f>
        <v>0</v>
      </c>
      <c r="P380" s="25">
        <f t="shared" si="93"/>
        <v>0</v>
      </c>
      <c r="Q380" s="28" t="str">
        <f t="shared" si="90"/>
        <v>n/a</v>
      </c>
      <c r="R380" s="38">
        <f t="shared" si="94"/>
        <v>0</v>
      </c>
      <c r="S380" s="17" t="s">
        <v>148</v>
      </c>
    </row>
    <row r="381" spans="1:19" x14ac:dyDescent="0.25">
      <c r="A381" s="17" t="s">
        <v>148</v>
      </c>
      <c r="B381" s="17" t="s">
        <v>93</v>
      </c>
      <c r="C381" s="17" t="s">
        <v>149</v>
      </c>
      <c r="D381" s="17" t="s">
        <v>122</v>
      </c>
      <c r="E381" s="24">
        <f>IF(U381="SC",SUMIFS(SC!F:F,SC!A:A,MAIN!D381,SC!B:B,MAIN!A381),SUMIFS(Allocations!$H:$H,Allocations!$A:$A,MAIN!$A381,Allocations!$B:$B,MAIN!$D381))</f>
        <v>0</v>
      </c>
      <c r="F381" s="24">
        <f>IF(U381="SC",SUMIFS(SC!J:J,SC!A:A,MAIN!D381,SC!B:B,MAIN!A381),SUMIFS(Allocations!M:M,Allocations!A:A,MAIN!A381,Allocations!B:B,MAIN!D381))</f>
        <v>0</v>
      </c>
      <c r="G381" s="24">
        <f t="shared" si="91"/>
        <v>0</v>
      </c>
      <c r="H381" s="24">
        <f>IFERROR(VLOOKUP(S381,Swaps_wk!$A$2:$AP$151,HLOOKUP(MAIN!D381,Swaps_wk!$B$2:$AP$151,150,FALSE),FALSE),0)</f>
        <v>0</v>
      </c>
      <c r="I381" s="24">
        <f>SUMIFS(PASTE_DQS_TRACKER!$D:$D,PASTE_DQS_TRACKER!$C:$C,MAIN!$A381,PASTE_DQS_TRACKER!$B:$B,MAIN!$D381)-SUMIFS(PASTE_DQS_TRACKER!$D:$D,PASTE_DQS_TRACKER!$C:$C,MAIN!A381,PASTE_DQS_TRACKER!$E:$E,MAIN!$D381)</f>
        <v>0</v>
      </c>
      <c r="J381" s="25">
        <f t="shared" si="92"/>
        <v>0</v>
      </c>
      <c r="K381" s="24">
        <f>IFERROR(IF(V381="Flex",0,IF(D381=$D$30,VLOOKUP(A381,MMO_o10M_lease!$A$1:$F$51,5,FALSE),IF(D381=$D$26,VLOOKUP(D381,LANDINGS!$A$3:$BR$40,HLOOKUP(A381,LANDINGS!$B$1:$CF$42,42,FALSE),FALSE)-IFERROR(VLOOKUP(A381,MMO_o10M_lease!$A$1:$F$38,5,FALSE),0),VLOOKUP(D381,LANDINGS!$A$3:$CF$40,HLOOKUP(A381,LANDINGS!$B$1:$CF$42,42,FALSE),FALSE)))),0)</f>
        <v>0</v>
      </c>
      <c r="L381" s="24">
        <f>SUMIFS(PASTE_FLEX_TRACKER!$D:$D,PASTE_FLEX_TRACKER!$F:$F,MAIN!$A381,PASTE_FLEX_TRACKER!$B:$B,MAIN!$D381)-SUMIFS(PASTE_FLEX_TRACKER!$D:$D,PASTE_FLEX_TRACKER!$C:$C,MAIN!$A381,PASTE_FLEX_TRACKER!$B:$B,MAIN!$D381)</f>
        <v>0</v>
      </c>
      <c r="M381" s="24" t="str">
        <f>IFERROR(-VLOOKUP(D381,SQ!$A$19:$CC$52,HLOOKUP(MAIN!A381,SQ!$B$18:$CC$56,39,FALSE),FALSE),"n/a")</f>
        <v>n/a</v>
      </c>
      <c r="N381" s="46" t="s">
        <v>563</v>
      </c>
      <c r="O381" s="46">
        <f>SUMIFS(MAN_ADJ!$L:$L,MAN_ADJ!$K:$K,MAIN!$D381,MAN_ADJ!$J:$J,MAIN!$S381)</f>
        <v>0</v>
      </c>
      <c r="P381" s="25">
        <f t="shared" si="93"/>
        <v>0</v>
      </c>
      <c r="Q381" s="28" t="str">
        <f t="shared" si="90"/>
        <v>n/a</v>
      </c>
      <c r="R381" s="38">
        <f t="shared" si="94"/>
        <v>0</v>
      </c>
      <c r="S381" s="17" t="s">
        <v>148</v>
      </c>
    </row>
    <row r="382" spans="1:19" x14ac:dyDescent="0.25">
      <c r="A382" s="17" t="s">
        <v>148</v>
      </c>
      <c r="B382" s="17" t="s">
        <v>93</v>
      </c>
      <c r="C382" s="17" t="s">
        <v>149</v>
      </c>
      <c r="D382" s="17" t="s">
        <v>123</v>
      </c>
      <c r="E382" s="24">
        <f>IF(U382="SC",SUMIFS(SC!F:F,SC!A:A,MAIN!D382,SC!B:B,MAIN!A382),SUMIFS(Allocations!$H:$H,Allocations!$A:$A,MAIN!$A382,Allocations!$B:$B,MAIN!$D382))</f>
        <v>0</v>
      </c>
      <c r="F382" s="24">
        <f>IF(U382="SC",SUMIFS(SC!J:J,SC!A:A,MAIN!D382,SC!B:B,MAIN!A382),SUMIFS(Allocations!M:M,Allocations!A:A,MAIN!A382,Allocations!B:B,MAIN!D382))</f>
        <v>0</v>
      </c>
      <c r="G382" s="24">
        <f t="shared" si="91"/>
        <v>0</v>
      </c>
      <c r="H382" s="24">
        <f>IFERROR(VLOOKUP(S382,Swaps_wk!$A$2:$AP$151,HLOOKUP(MAIN!D382,Swaps_wk!$B$2:$AP$151,150,FALSE),FALSE),0)</f>
        <v>0</v>
      </c>
      <c r="I382" s="24">
        <f>SUMIFS(PASTE_DQS_TRACKER!$D:$D,PASTE_DQS_TRACKER!$C:$C,MAIN!$A382,PASTE_DQS_TRACKER!$B:$B,MAIN!$D382)-SUMIFS(PASTE_DQS_TRACKER!$D:$D,PASTE_DQS_TRACKER!$C:$C,MAIN!A382,PASTE_DQS_TRACKER!$E:$E,MAIN!$D382)</f>
        <v>0</v>
      </c>
      <c r="J382" s="25">
        <f t="shared" si="92"/>
        <v>0</v>
      </c>
      <c r="K382" s="24">
        <f>IFERROR(IF(V382="Flex",0,IF(D382=$D$30,VLOOKUP(A382,MMO_o10M_lease!$A$1:$F$51,5,FALSE),IF(D382=$D$26,VLOOKUP(D382,LANDINGS!$A$3:$BR$40,HLOOKUP(A382,LANDINGS!$B$1:$CF$42,42,FALSE),FALSE)-IFERROR(VLOOKUP(A382,MMO_o10M_lease!$A$1:$F$38,5,FALSE),0),VLOOKUP(D382,LANDINGS!$A$3:$CF$40,HLOOKUP(A382,LANDINGS!$B$1:$CF$42,42,FALSE),FALSE)))),0)</f>
        <v>0</v>
      </c>
      <c r="L382" s="24">
        <f>SUMIFS(PASTE_FLEX_TRACKER!$D:$D,PASTE_FLEX_TRACKER!$F:$F,MAIN!$A382,PASTE_FLEX_TRACKER!$B:$B,MAIN!$D382)-SUMIFS(PASTE_FLEX_TRACKER!$D:$D,PASTE_FLEX_TRACKER!$C:$C,MAIN!$A382,PASTE_FLEX_TRACKER!$B:$B,MAIN!$D382)</f>
        <v>0</v>
      </c>
      <c r="M382" s="24" t="str">
        <f>IFERROR(-VLOOKUP(D382,SQ!$A$19:$CC$52,HLOOKUP(MAIN!A382,SQ!$B$18:$CC$56,39,FALSE),FALSE),"n/a")</f>
        <v>n/a</v>
      </c>
      <c r="N382" s="46" t="s">
        <v>563</v>
      </c>
      <c r="O382" s="46">
        <f>SUMIFS(MAN_ADJ!$L:$L,MAN_ADJ!$K:$K,MAIN!$D382,MAN_ADJ!$J:$J,MAIN!$S382)</f>
        <v>0</v>
      </c>
      <c r="P382" s="25">
        <f t="shared" si="93"/>
        <v>0</v>
      </c>
      <c r="Q382" s="28" t="str">
        <f t="shared" si="90"/>
        <v>n/a</v>
      </c>
      <c r="R382" s="38">
        <f t="shared" si="94"/>
        <v>0</v>
      </c>
      <c r="S382" s="17" t="s">
        <v>148</v>
      </c>
    </row>
    <row r="383" spans="1:19" x14ac:dyDescent="0.25">
      <c r="A383" s="17" t="s">
        <v>148</v>
      </c>
      <c r="B383" s="17" t="s">
        <v>93</v>
      </c>
      <c r="C383" s="17" t="s">
        <v>149</v>
      </c>
      <c r="D383" s="17" t="s">
        <v>124</v>
      </c>
      <c r="E383" s="24">
        <f>IF(U383="SC",SUMIFS(SC!F:F,SC!A:A,MAIN!D383,SC!B:B,MAIN!A383),SUMIFS(Allocations!$H:$H,Allocations!$A:$A,MAIN!$A383,Allocations!$B:$B,MAIN!$D383))</f>
        <v>0</v>
      </c>
      <c r="F383" s="24">
        <f>IF(U383="SC",SUMIFS(SC!J:J,SC!A:A,MAIN!D383,SC!B:B,MAIN!A383),SUMIFS(Allocations!M:M,Allocations!A:A,MAIN!A383,Allocations!B:B,MAIN!D383))</f>
        <v>0</v>
      </c>
      <c r="G383" s="24">
        <f t="shared" si="91"/>
        <v>0</v>
      </c>
      <c r="H383" s="24">
        <f>IFERROR(VLOOKUP(S383,Swaps_wk!$A$2:$AP$151,HLOOKUP(MAIN!D383,Swaps_wk!$B$2:$AP$151,150,FALSE),FALSE),0)</f>
        <v>0</v>
      </c>
      <c r="I383" s="24">
        <f>SUMIFS(PASTE_DQS_TRACKER!$D:$D,PASTE_DQS_TRACKER!$C:$C,MAIN!$A383,PASTE_DQS_TRACKER!$B:$B,MAIN!$D383)-SUMIFS(PASTE_DQS_TRACKER!$D:$D,PASTE_DQS_TRACKER!$C:$C,MAIN!A383,PASTE_DQS_TRACKER!$E:$E,MAIN!$D383)</f>
        <v>0</v>
      </c>
      <c r="J383" s="25">
        <f t="shared" si="92"/>
        <v>0</v>
      </c>
      <c r="K383" s="24">
        <f>IFERROR(IF(V383="Flex",0,IF(D383=$D$30,VLOOKUP(A383,MMO_o10M_lease!$A$1:$F$51,5,FALSE),IF(D383=$D$26,VLOOKUP(D383,LANDINGS!$A$3:$BR$40,HLOOKUP(A383,LANDINGS!$B$1:$CF$42,42,FALSE),FALSE)-IFERROR(VLOOKUP(A383,MMO_o10M_lease!$A$1:$F$38,5,FALSE),0),VLOOKUP(D383,LANDINGS!$A$3:$CF$40,HLOOKUP(A383,LANDINGS!$B$1:$CF$42,42,FALSE),FALSE)))),0)</f>
        <v>0</v>
      </c>
      <c r="L383" s="24">
        <f>SUMIFS(PASTE_FLEX_TRACKER!$D:$D,PASTE_FLEX_TRACKER!$F:$F,MAIN!$A383,PASTE_FLEX_TRACKER!$B:$B,MAIN!$D383)-SUMIFS(PASTE_FLEX_TRACKER!$D:$D,PASTE_FLEX_TRACKER!$C:$C,MAIN!$A383,PASTE_FLEX_TRACKER!$B:$B,MAIN!$D383)</f>
        <v>0</v>
      </c>
      <c r="M383" s="24" t="str">
        <f>IFERROR(-VLOOKUP(D383,SQ!$A$19:$CC$52,HLOOKUP(MAIN!A383,SQ!$B$18:$CC$56,39,FALSE),FALSE),"n/a")</f>
        <v>n/a</v>
      </c>
      <c r="N383" s="46" t="s">
        <v>563</v>
      </c>
      <c r="O383" s="46">
        <f>SUMIFS(MAN_ADJ!$L:$L,MAN_ADJ!$K:$K,MAIN!$D383,MAN_ADJ!$J:$J,MAIN!$S383)</f>
        <v>0</v>
      </c>
      <c r="P383" s="25">
        <f t="shared" si="93"/>
        <v>0</v>
      </c>
      <c r="Q383" s="28" t="str">
        <f t="shared" si="90"/>
        <v>n/a</v>
      </c>
      <c r="R383" s="38">
        <f t="shared" si="94"/>
        <v>0</v>
      </c>
      <c r="S383" s="17" t="s">
        <v>148</v>
      </c>
    </row>
    <row r="384" spans="1:19" x14ac:dyDescent="0.25">
      <c r="A384" s="17" t="s">
        <v>148</v>
      </c>
      <c r="B384" s="17" t="s">
        <v>93</v>
      </c>
      <c r="C384" s="17" t="s">
        <v>149</v>
      </c>
      <c r="D384" s="17" t="s">
        <v>125</v>
      </c>
      <c r="E384" s="24">
        <f>IF(U384="SC",SUMIFS(SC!F:F,SC!A:A,MAIN!D384,SC!B:B,MAIN!A384),SUMIFS(Allocations!$H:$H,Allocations!$A:$A,MAIN!$A384,Allocations!$B:$B,MAIN!$D384))</f>
        <v>0</v>
      </c>
      <c r="F384" s="24">
        <f>IF(U384="SC",SUMIFS(SC!J:J,SC!A:A,MAIN!D384,SC!B:B,MAIN!A384),SUMIFS(Allocations!M:M,Allocations!A:A,MAIN!A384,Allocations!B:B,MAIN!D384))</f>
        <v>0</v>
      </c>
      <c r="G384" s="24">
        <f t="shared" si="91"/>
        <v>0</v>
      </c>
      <c r="H384" s="24">
        <f>IFERROR(VLOOKUP(S384,Swaps_wk!$A$2:$AP$151,HLOOKUP(MAIN!D384,Swaps_wk!$B$2:$AP$151,150,FALSE),FALSE),0)</f>
        <v>0</v>
      </c>
      <c r="I384" s="24">
        <f>SUMIFS(PASTE_DQS_TRACKER!$D:$D,PASTE_DQS_TRACKER!$C:$C,MAIN!$A384,PASTE_DQS_TRACKER!$B:$B,MAIN!$D384)-SUMIFS(PASTE_DQS_TRACKER!$D:$D,PASTE_DQS_TRACKER!$C:$C,MAIN!A384,PASTE_DQS_TRACKER!$E:$E,MAIN!$D384)</f>
        <v>0</v>
      </c>
      <c r="J384" s="25">
        <f t="shared" si="92"/>
        <v>0</v>
      </c>
      <c r="K384" s="24">
        <f>IFERROR(IF(V384="Flex",0,IF(D384=$D$30,VLOOKUP(A384,MMO_o10M_lease!$A$1:$F$51,5,FALSE),IF(D384=$D$26,VLOOKUP(D384,LANDINGS!$A$3:$BR$40,HLOOKUP(A384,LANDINGS!$B$1:$CF$42,42,FALSE),FALSE)-IFERROR(VLOOKUP(A384,MMO_o10M_lease!$A$1:$F$38,5,FALSE),0),VLOOKUP(D384,LANDINGS!$A$3:$CF$40,HLOOKUP(A384,LANDINGS!$B$1:$CF$42,42,FALSE),FALSE)))),0)</f>
        <v>0</v>
      </c>
      <c r="L384" s="24">
        <f>SUMIFS(PASTE_FLEX_TRACKER!$D:$D,PASTE_FLEX_TRACKER!$F:$F,MAIN!$A384,PASTE_FLEX_TRACKER!$B:$B,MAIN!$D384)-SUMIFS(PASTE_FLEX_TRACKER!$D:$D,PASTE_FLEX_TRACKER!$C:$C,MAIN!$A384,PASTE_FLEX_TRACKER!$B:$B,MAIN!$D384)</f>
        <v>0</v>
      </c>
      <c r="M384" s="24" t="str">
        <f>IFERROR(-VLOOKUP(D384,SQ!$A$19:$CC$52,HLOOKUP(MAIN!A384,SQ!$B$18:$CC$56,39,FALSE),FALSE),"n/a")</f>
        <v>n/a</v>
      </c>
      <c r="N384" s="46" t="s">
        <v>563</v>
      </c>
      <c r="O384" s="46">
        <f>SUMIFS(MAN_ADJ!$L:$L,MAN_ADJ!$K:$K,MAIN!$D384,MAN_ADJ!$J:$J,MAIN!$S384)</f>
        <v>0</v>
      </c>
      <c r="P384" s="25">
        <f t="shared" si="93"/>
        <v>0</v>
      </c>
      <c r="Q384" s="28" t="str">
        <f t="shared" si="90"/>
        <v>n/a</v>
      </c>
      <c r="R384" s="38">
        <f t="shared" si="94"/>
        <v>0</v>
      </c>
      <c r="S384" s="17" t="s">
        <v>148</v>
      </c>
    </row>
    <row r="385" spans="1:22" x14ac:dyDescent="0.25">
      <c r="A385" s="17" t="s">
        <v>148</v>
      </c>
      <c r="B385" s="17" t="s">
        <v>93</v>
      </c>
      <c r="C385" s="17" t="s">
        <v>149</v>
      </c>
      <c r="D385" s="17" t="s">
        <v>126</v>
      </c>
      <c r="E385" s="24">
        <f>IF(U385="SC",SUMIFS(SC!F:F,SC!A:A,MAIN!D385,SC!B:B,MAIN!A385),SUMIFS(Allocations!$H:$H,Allocations!$A:$A,MAIN!$A385,Allocations!$B:$B,MAIN!$D385))</f>
        <v>0</v>
      </c>
      <c r="F385" s="24">
        <f>IF(U385="SC",SUMIFS(SC!J:J,SC!A:A,MAIN!D385,SC!B:B,MAIN!A385),SUMIFS(Allocations!M:M,Allocations!A:A,MAIN!A385,Allocations!B:B,MAIN!D385))</f>
        <v>0</v>
      </c>
      <c r="G385" s="24">
        <f t="shared" si="91"/>
        <v>0</v>
      </c>
      <c r="H385" s="24">
        <f>IFERROR(VLOOKUP(S385,Swaps_wk!$A$2:$AP$151,HLOOKUP(MAIN!D385,Swaps_wk!$B$2:$AP$151,150,FALSE),FALSE),0)</f>
        <v>0</v>
      </c>
      <c r="I385" s="24">
        <f>SUMIFS(PASTE_DQS_TRACKER!$D:$D,PASTE_DQS_TRACKER!$C:$C,MAIN!$A385,PASTE_DQS_TRACKER!$B:$B,MAIN!$D385)-SUMIFS(PASTE_DQS_TRACKER!$D:$D,PASTE_DQS_TRACKER!$C:$C,MAIN!A385,PASTE_DQS_TRACKER!$E:$E,MAIN!$D385)</f>
        <v>0</v>
      </c>
      <c r="J385" s="25">
        <f t="shared" si="92"/>
        <v>0</v>
      </c>
      <c r="K385" s="24">
        <f>IFERROR(IF(V385="Flex",0,IF(D385=$D$30,VLOOKUP(A385,MMO_o10M_lease!$A$1:$F$51,5,FALSE),IF(D385=$D$26,VLOOKUP(D385,LANDINGS!$A$3:$BR$40,HLOOKUP(A385,LANDINGS!$B$1:$CF$42,42,FALSE),FALSE)-IFERROR(VLOOKUP(A385,MMO_o10M_lease!$A$1:$F$38,5,FALSE),0),VLOOKUP(D385,LANDINGS!$A$3:$CF$40,HLOOKUP(A385,LANDINGS!$B$1:$CF$42,42,FALSE),FALSE)))),0)</f>
        <v>0</v>
      </c>
      <c r="L385" s="24">
        <f>SUMIFS(PASTE_FLEX_TRACKER!$D:$D,PASTE_FLEX_TRACKER!$F:$F,MAIN!$A385,PASTE_FLEX_TRACKER!$B:$B,MAIN!$D385)-SUMIFS(PASTE_FLEX_TRACKER!$D:$D,PASTE_FLEX_TRACKER!$C:$C,MAIN!$A385,PASTE_FLEX_TRACKER!$B:$B,MAIN!$D385)</f>
        <v>0</v>
      </c>
      <c r="M385" s="24" t="str">
        <f>IFERROR(-VLOOKUP(D385,SQ!$A$19:$CC$52,HLOOKUP(MAIN!A385,SQ!$B$18:$CC$56,39,FALSE),FALSE),"n/a")</f>
        <v>n/a</v>
      </c>
      <c r="N385" s="46" t="s">
        <v>563</v>
      </c>
      <c r="O385" s="46">
        <f>SUMIFS(MAN_ADJ!$L:$L,MAN_ADJ!$K:$K,MAIN!$D385,MAN_ADJ!$J:$J,MAIN!$S385)</f>
        <v>0</v>
      </c>
      <c r="P385" s="25">
        <f t="shared" si="93"/>
        <v>0</v>
      </c>
      <c r="Q385" s="28" t="str">
        <f t="shared" si="90"/>
        <v>n/a</v>
      </c>
      <c r="R385" s="38">
        <f t="shared" si="94"/>
        <v>0</v>
      </c>
      <c r="S385" s="17" t="s">
        <v>148</v>
      </c>
    </row>
    <row r="386" spans="1:22" x14ac:dyDescent="0.25">
      <c r="A386" s="17" t="s">
        <v>148</v>
      </c>
      <c r="B386" s="17" t="s">
        <v>93</v>
      </c>
      <c r="C386" s="17" t="s">
        <v>149</v>
      </c>
      <c r="D386" s="17" t="s">
        <v>127</v>
      </c>
      <c r="E386" s="24">
        <f>IF(U386="SC",SUMIFS(SC!F:F,SC!A:A,MAIN!D386,SC!B:B,MAIN!A386),SUMIFS(Allocations!$H:$H,Allocations!$A:$A,MAIN!$A386,Allocations!$B:$B,MAIN!$D386))</f>
        <v>0</v>
      </c>
      <c r="F386" s="24">
        <f>IF(U386="SC",SUMIFS(SC!J:J,SC!A:A,MAIN!D386,SC!B:B,MAIN!A386),SUMIFS(Allocations!M:M,Allocations!A:A,MAIN!A386,Allocations!B:B,MAIN!D386))</f>
        <v>0</v>
      </c>
      <c r="G386" s="24">
        <f t="shared" si="91"/>
        <v>0</v>
      </c>
      <c r="H386" s="24">
        <f>IFERROR(VLOOKUP(S386,Swaps_wk!$A$2:$AP$151,HLOOKUP(MAIN!D386,Swaps_wk!$B$2:$AP$151,150,FALSE),FALSE),0)</f>
        <v>0</v>
      </c>
      <c r="I386" s="24">
        <f>SUMIFS(PASTE_DQS_TRACKER!$D:$D,PASTE_DQS_TRACKER!$C:$C,MAIN!$A386,PASTE_DQS_TRACKER!$B:$B,MAIN!$D386)-SUMIFS(PASTE_DQS_TRACKER!$D:$D,PASTE_DQS_TRACKER!$C:$C,MAIN!A386,PASTE_DQS_TRACKER!$E:$E,MAIN!$D386)</f>
        <v>0</v>
      </c>
      <c r="J386" s="25">
        <f t="shared" si="92"/>
        <v>0</v>
      </c>
      <c r="K386" s="24">
        <f>IFERROR(IF(V386="Flex",0,IF(D386=$D$30,VLOOKUP(A386,MMO_o10M_lease!$A$1:$F$51,5,FALSE),IF(D386=$D$26,VLOOKUP(D386,LANDINGS!$A$3:$BR$40,HLOOKUP(A386,LANDINGS!$B$1:$CF$42,42,FALSE),FALSE)-IFERROR(VLOOKUP(A386,MMO_o10M_lease!$A$1:$F$38,5,FALSE),0),VLOOKUP(D386,LANDINGS!$A$3:$CF$40,HLOOKUP(A386,LANDINGS!$B$1:$CF$42,42,FALSE),FALSE)))),0)</f>
        <v>0</v>
      </c>
      <c r="L386" s="24">
        <f>SUMIFS(PASTE_FLEX_TRACKER!$D:$D,PASTE_FLEX_TRACKER!$F:$F,MAIN!$A386,PASTE_FLEX_TRACKER!$B:$B,MAIN!$D386)-SUMIFS(PASTE_FLEX_TRACKER!$D:$D,PASTE_FLEX_TRACKER!$C:$C,MAIN!$A386,PASTE_FLEX_TRACKER!$B:$B,MAIN!$D386)</f>
        <v>0</v>
      </c>
      <c r="M386" s="24" t="str">
        <f>IFERROR(-VLOOKUP(D386,SQ!$A$19:$CC$52,HLOOKUP(MAIN!A386,SQ!$B$18:$CC$56,39,FALSE),FALSE),"n/a")</f>
        <v>n/a</v>
      </c>
      <c r="N386" s="46" t="s">
        <v>563</v>
      </c>
      <c r="O386" s="46">
        <f>SUMIFS(MAN_ADJ!$L:$L,MAN_ADJ!$K:$K,MAIN!$D386,MAN_ADJ!$J:$J,MAIN!$S386)</f>
        <v>0</v>
      </c>
      <c r="P386" s="25">
        <f t="shared" si="93"/>
        <v>0</v>
      </c>
      <c r="Q386" s="28" t="str">
        <f t="shared" si="90"/>
        <v>n/a</v>
      </c>
      <c r="R386" s="38">
        <f t="shared" si="94"/>
        <v>0</v>
      </c>
      <c r="S386" s="17" t="s">
        <v>148</v>
      </c>
    </row>
    <row r="387" spans="1:22" x14ac:dyDescent="0.25">
      <c r="A387" s="17" t="s">
        <v>148</v>
      </c>
      <c r="B387" s="17" t="s">
        <v>93</v>
      </c>
      <c r="C387" s="17" t="s">
        <v>149</v>
      </c>
      <c r="D387" s="17" t="s">
        <v>184</v>
      </c>
      <c r="E387" s="24">
        <f>IF(U387="SC",SUMIFS(SC!F:F,SC!A:A,MAIN!D387,SC!B:B,MAIN!A387),SUMIFS(Allocations!$H:$H,Allocations!$A:$A,MAIN!$A387,Allocations!$B:$B,MAIN!$D387))</f>
        <v>0</v>
      </c>
      <c r="F387" s="24">
        <f>IF(U387="SC",SUMIFS(SC!J:J,SC!A:A,MAIN!D387,SC!B:B,MAIN!A387),SUMIFS(Allocations!M:M,Allocations!A:A,MAIN!A387,Allocations!B:B,MAIN!D387))</f>
        <v>0</v>
      </c>
      <c r="G387" s="24">
        <f t="shared" ref="G387:G390" si="95">E387+F387</f>
        <v>0</v>
      </c>
      <c r="H387" s="24">
        <f>IFERROR(VLOOKUP(S387,Swaps_wk!$A$2:$AP$151,HLOOKUP(MAIN!D387,Swaps_wk!$B$2:$AP$151,150,FALSE),FALSE),0)</f>
        <v>0</v>
      </c>
      <c r="I387" s="24">
        <f>SUMIFS(PASTE_DQS_TRACKER!$D:$D,PASTE_DQS_TRACKER!$C:$C,MAIN!$A387,PASTE_DQS_TRACKER!$B:$B,MAIN!$D387)-SUMIFS(PASTE_DQS_TRACKER!$D:$D,PASTE_DQS_TRACKER!$C:$C,MAIN!A387,PASTE_DQS_TRACKER!$E:$E,MAIN!$D387)</f>
        <v>0</v>
      </c>
      <c r="J387" s="25">
        <f t="shared" ref="J387:J390" si="96">G387+I387</f>
        <v>0</v>
      </c>
      <c r="K387" s="24">
        <f>IFERROR(IF(V387="Flex",0,IF(D387=$D$30,VLOOKUP(A387,MMO_o10M_lease!$A$1:$F$51,5,FALSE),IF(D387=$D$26,VLOOKUP(D387,LANDINGS!$A$3:$BR$40,HLOOKUP(A387,LANDINGS!$B$1:$CF$42,42,FALSE),FALSE)-IFERROR(VLOOKUP(A387,MMO_o10M_lease!$A$1:$F$38,5,FALSE),0),VLOOKUP(D387,LANDINGS!$A$3:$CF$40,HLOOKUP(A387,LANDINGS!$B$1:$CF$42,42,FALSE),FALSE)))),0)</f>
        <v>0</v>
      </c>
      <c r="L387" s="24">
        <f>SUMIFS(PASTE_FLEX_TRACKER!$D:$D,PASTE_FLEX_TRACKER!$F:$F,MAIN!$A387,PASTE_FLEX_TRACKER!$B:$B,MAIN!$D387)-SUMIFS(PASTE_FLEX_TRACKER!$D:$D,PASTE_FLEX_TRACKER!$C:$C,MAIN!$A387,PASTE_FLEX_TRACKER!$B:$B,MAIN!$D387)</f>
        <v>0</v>
      </c>
      <c r="M387" s="24" t="str">
        <f>IFERROR(-VLOOKUP(D387,SQ!$A$19:$CC$52,HLOOKUP(MAIN!A387,SQ!$B$18:$CC$56,39,FALSE),FALSE),"n/a")</f>
        <v>n/a</v>
      </c>
      <c r="N387" s="46" t="s">
        <v>563</v>
      </c>
      <c r="O387" s="46">
        <f>SUMIFS(MAN_ADJ!$L:$L,MAN_ADJ!$K:$K,MAIN!$D387,MAN_ADJ!$J:$J,MAIN!$S387)</f>
        <v>0</v>
      </c>
      <c r="P387" s="25">
        <f t="shared" si="93"/>
        <v>0</v>
      </c>
      <c r="Q387" s="28" t="str">
        <f t="shared" ref="Q387:Q390" si="97">IFERROR(P387/J387,"n/a")</f>
        <v>n/a</v>
      </c>
      <c r="R387" s="38">
        <f t="shared" ref="R387:R390" si="98">J387-P387</f>
        <v>0</v>
      </c>
      <c r="S387" s="17" t="s">
        <v>148</v>
      </c>
    </row>
    <row r="388" spans="1:22" x14ac:dyDescent="0.25">
      <c r="A388" s="17" t="s">
        <v>148</v>
      </c>
      <c r="B388" s="17" t="s">
        <v>93</v>
      </c>
      <c r="C388" s="17" t="s">
        <v>149</v>
      </c>
      <c r="D388" s="17" t="s">
        <v>128</v>
      </c>
      <c r="E388" s="24">
        <f>IF(U388="SC",SUMIFS(SC!F:F,SC!A:A,MAIN!D388,SC!B:B,MAIN!A388),SUMIFS(Allocations!$H:$H,Allocations!$A:$A,MAIN!$A388,Allocations!$B:$B,MAIN!$D388))</f>
        <v>0</v>
      </c>
      <c r="F388" s="24">
        <f>IF(U388="SC",SUMIFS(SC!J:J,SC!A:A,MAIN!D388,SC!B:B,MAIN!A388),SUMIFS(Allocations!M:M,Allocations!A:A,MAIN!A388,Allocations!B:B,MAIN!D388))</f>
        <v>0</v>
      </c>
      <c r="G388" s="24">
        <f t="shared" si="95"/>
        <v>0</v>
      </c>
      <c r="H388" s="24">
        <f>IFERROR(VLOOKUP(S388,Swaps_wk!$A$2:$AP$151,HLOOKUP(MAIN!D388,Swaps_wk!$B$2:$AP$151,150,FALSE),FALSE),0)</f>
        <v>0</v>
      </c>
      <c r="I388" s="24">
        <f>SUMIFS(PASTE_DQS_TRACKER!$D:$D,PASTE_DQS_TRACKER!$C:$C,MAIN!$A388,PASTE_DQS_TRACKER!$B:$B,MAIN!$D388)-SUMIFS(PASTE_DQS_TRACKER!$D:$D,PASTE_DQS_TRACKER!$C:$C,MAIN!A388,PASTE_DQS_TRACKER!$E:$E,MAIN!$D388)</f>
        <v>0</v>
      </c>
      <c r="J388" s="25">
        <f t="shared" si="96"/>
        <v>0</v>
      </c>
      <c r="K388" s="24">
        <f>IFERROR(IF(V388="Flex",0,IF(D388=$D$30,VLOOKUP(A388,MMO_o10M_lease!$A$1:$F$51,5,FALSE),IF(D388=$D$26,VLOOKUP(D388,LANDINGS!$A$3:$BR$40,HLOOKUP(A388,LANDINGS!$B$1:$CF$42,42,FALSE),FALSE)-IFERROR(VLOOKUP(A388,MMO_o10M_lease!$A$1:$F$38,5,FALSE),0),VLOOKUP(D388,LANDINGS!$A$3:$CF$40,HLOOKUP(A388,LANDINGS!$B$1:$CF$42,42,FALSE),FALSE)))),0)</f>
        <v>0</v>
      </c>
      <c r="L388" s="24">
        <f>SUMIFS(PASTE_FLEX_TRACKER!$D:$D,PASTE_FLEX_TRACKER!$F:$F,MAIN!$A388,PASTE_FLEX_TRACKER!$B:$B,MAIN!$D388)-SUMIFS(PASTE_FLEX_TRACKER!$D:$D,PASTE_FLEX_TRACKER!$C:$C,MAIN!$A388,PASTE_FLEX_TRACKER!$B:$B,MAIN!$D388)</f>
        <v>0</v>
      </c>
      <c r="M388" s="24" t="str">
        <f>IFERROR(-VLOOKUP(D388,SQ!$A$19:$CC$52,HLOOKUP(MAIN!A388,SQ!$B$18:$CC$56,39,FALSE),FALSE),"n/a")</f>
        <v>n/a</v>
      </c>
      <c r="N388" s="46" t="s">
        <v>563</v>
      </c>
      <c r="O388" s="46">
        <f>SUMIFS(MAN_ADJ!$L:$L,MAN_ADJ!$K:$K,MAIN!$D388,MAN_ADJ!$J:$J,MAIN!$S388)</f>
        <v>0</v>
      </c>
      <c r="P388" s="25">
        <f t="shared" si="93"/>
        <v>0</v>
      </c>
      <c r="Q388" s="28" t="str">
        <f t="shared" si="97"/>
        <v>n/a</v>
      </c>
      <c r="R388" s="38">
        <f t="shared" si="98"/>
        <v>0</v>
      </c>
      <c r="S388" s="17" t="s">
        <v>148</v>
      </c>
    </row>
    <row r="389" spans="1:22" x14ac:dyDescent="0.25">
      <c r="A389" s="17" t="s">
        <v>148</v>
      </c>
      <c r="B389" s="17" t="s">
        <v>93</v>
      </c>
      <c r="C389" s="17" t="s">
        <v>149</v>
      </c>
      <c r="D389" s="17" t="s">
        <v>129</v>
      </c>
      <c r="E389" s="24">
        <f>IF(U389="SC",SUMIFS(SC!F:F,SC!A:A,MAIN!D389,SC!B:B,MAIN!A389),SUMIFS(Allocations!$H:$H,Allocations!$A:$A,MAIN!$A389,Allocations!$B:$B,MAIN!$D389))</f>
        <v>0</v>
      </c>
      <c r="F389" s="24">
        <f>IF(U389="SC",SUMIFS(SC!J:J,SC!A:A,MAIN!D389,SC!B:B,MAIN!A389),SUMIFS(Allocations!M:M,Allocations!A:A,MAIN!A389,Allocations!B:B,MAIN!D389))</f>
        <v>0</v>
      </c>
      <c r="G389" s="24">
        <f t="shared" si="95"/>
        <v>0</v>
      </c>
      <c r="H389" s="24">
        <f>IFERROR(VLOOKUP(S389,Swaps_wk!$A$2:$AP$151,HLOOKUP(MAIN!D389,Swaps_wk!$B$2:$AP$151,150,FALSE),FALSE),0)</f>
        <v>0</v>
      </c>
      <c r="I389" s="24">
        <f>SUMIFS(PASTE_DQS_TRACKER!$D:$D,PASTE_DQS_TRACKER!$C:$C,MAIN!$A389,PASTE_DQS_TRACKER!$B:$B,MAIN!$D389)-SUMIFS(PASTE_DQS_TRACKER!$D:$D,PASTE_DQS_TRACKER!$C:$C,MAIN!A389,PASTE_DQS_TRACKER!$E:$E,MAIN!$D389)</f>
        <v>0</v>
      </c>
      <c r="J389" s="25">
        <f t="shared" si="96"/>
        <v>0</v>
      </c>
      <c r="K389" s="24">
        <f>IFERROR(IF(V389="Flex",0,IF(D389=$D$30,VLOOKUP(A389,MMO_o10M_lease!$A$1:$F$51,5,FALSE),IF(D389=$D$26,VLOOKUP(D389,LANDINGS!$A$3:$BR$40,HLOOKUP(A389,LANDINGS!$B$1:$CF$42,42,FALSE),FALSE)-IFERROR(VLOOKUP(A389,MMO_o10M_lease!$A$1:$F$38,5,FALSE),0),VLOOKUP(D389,LANDINGS!$A$3:$CF$40,HLOOKUP(A389,LANDINGS!$B$1:$CF$42,42,FALSE),FALSE)))),0)</f>
        <v>0</v>
      </c>
      <c r="L389" s="24">
        <f>SUMIFS(PASTE_FLEX_TRACKER!$D:$D,PASTE_FLEX_TRACKER!$F:$F,MAIN!$A389,PASTE_FLEX_TRACKER!$B:$B,MAIN!$D389)-SUMIFS(PASTE_FLEX_TRACKER!$D:$D,PASTE_FLEX_TRACKER!$C:$C,MAIN!$A389,PASTE_FLEX_TRACKER!$B:$B,MAIN!$D389)</f>
        <v>0</v>
      </c>
      <c r="M389" s="24" t="str">
        <f>IFERROR(-VLOOKUP(D389,SQ!$A$19:$CC$52,HLOOKUP(MAIN!A389,SQ!$B$18:$CC$56,39,FALSE),FALSE),"n/a")</f>
        <v>n/a</v>
      </c>
      <c r="N389" s="46" t="s">
        <v>563</v>
      </c>
      <c r="O389" s="46">
        <f>SUMIFS(MAN_ADJ!$L:$L,MAN_ADJ!$K:$K,MAIN!$D389,MAN_ADJ!$J:$J,MAIN!$S389)</f>
        <v>0</v>
      </c>
      <c r="P389" s="25">
        <f t="shared" si="93"/>
        <v>0</v>
      </c>
      <c r="Q389" s="28" t="str">
        <f t="shared" si="97"/>
        <v>n/a</v>
      </c>
      <c r="R389" s="38">
        <f t="shared" si="98"/>
        <v>0</v>
      </c>
      <c r="S389" s="17" t="s">
        <v>148</v>
      </c>
    </row>
    <row r="390" spans="1:22" x14ac:dyDescent="0.25">
      <c r="A390" s="17" t="s">
        <v>148</v>
      </c>
      <c r="B390" s="17" t="s">
        <v>93</v>
      </c>
      <c r="C390" s="17" t="s">
        <v>149</v>
      </c>
      <c r="D390" s="17" t="s">
        <v>155</v>
      </c>
      <c r="E390" s="24">
        <f>IF(U390="SC",SUMIFS(SC!F:F,SC!A:A,MAIN!D390,SC!B:B,MAIN!A390),SUMIFS(Allocations!$H:$H,Allocations!$A:$A,MAIN!$A390,Allocations!$B:$B,MAIN!$D390))</f>
        <v>0</v>
      </c>
      <c r="F390" s="24">
        <f>IF(U390="SC",SUMIFS(SC!J:J,SC!A:A,MAIN!D390,SC!B:B,MAIN!A390),SUMIFS(Allocations!M:M,Allocations!A:A,MAIN!A390,Allocations!B:B,MAIN!D390))</f>
        <v>0</v>
      </c>
      <c r="G390" s="24">
        <f t="shared" si="95"/>
        <v>0</v>
      </c>
      <c r="H390" s="24">
        <f>IFERROR(VLOOKUP(S390,Swaps_wk!$A$2:$AP$151,HLOOKUP(MAIN!D390,Swaps_wk!$B$2:$AP$151,150,FALSE),FALSE),0)</f>
        <v>0</v>
      </c>
      <c r="I390" s="24">
        <f>SUMIFS(PASTE_DQS_TRACKER!$D:$D,PASTE_DQS_TRACKER!$C:$C,MAIN!$A390,PASTE_DQS_TRACKER!$B:$B,MAIN!$D390)-SUMIFS(PASTE_DQS_TRACKER!$D:$D,PASTE_DQS_TRACKER!$C:$C,MAIN!A390,PASTE_DQS_TRACKER!$E:$E,MAIN!$D390)</f>
        <v>0</v>
      </c>
      <c r="J390" s="25">
        <f t="shared" si="96"/>
        <v>0</v>
      </c>
      <c r="K390" s="24">
        <f>IFERROR(IF(V390="Flex",0,IF(D390=$D$30,VLOOKUP(A390,MMO_o10M_lease!$A$1:$F$51,5,FALSE),IF(D390=$D$26,VLOOKUP(D390,LANDINGS!$A$3:$BR$40,HLOOKUP(A390,LANDINGS!$B$1:$CF$42,42,FALSE),FALSE)-IFERROR(VLOOKUP(A390,MMO_o10M_lease!$A$1:$F$38,5,FALSE),0),VLOOKUP(D390,LANDINGS!$A$3:$CF$40,HLOOKUP(A390,LANDINGS!$B$1:$CF$42,42,FALSE),FALSE)))),0)</f>
        <v>0</v>
      </c>
      <c r="L390" s="24">
        <f>SUMIFS(PASTE_FLEX_TRACKER!$D:$D,PASTE_FLEX_TRACKER!$F:$F,MAIN!$A390,PASTE_FLEX_TRACKER!$B:$B,MAIN!$D390)-SUMIFS(PASTE_FLEX_TRACKER!$D:$D,PASTE_FLEX_TRACKER!$C:$C,MAIN!$A390,PASTE_FLEX_TRACKER!$B:$B,MAIN!$D390)</f>
        <v>0</v>
      </c>
      <c r="M390" s="24" t="str">
        <f>IFERROR(-VLOOKUP(D390,SQ!$A$19:$CC$52,HLOOKUP(MAIN!A390,SQ!$B$18:$CC$56,39,FALSE),FALSE),"n/a")</f>
        <v>n/a</v>
      </c>
      <c r="N390" s="46" t="s">
        <v>563</v>
      </c>
      <c r="O390" s="46">
        <f>SUMIFS(MAN_ADJ!$L:$L,MAN_ADJ!$K:$K,MAIN!$D390,MAN_ADJ!$J:$J,MAIN!$S390)</f>
        <v>0</v>
      </c>
      <c r="P390" s="25">
        <f t="shared" si="93"/>
        <v>0</v>
      </c>
      <c r="Q390" s="28" t="str">
        <f t="shared" si="97"/>
        <v>n/a</v>
      </c>
      <c r="R390" s="38">
        <f t="shared" si="98"/>
        <v>0</v>
      </c>
      <c r="S390" s="17" t="s">
        <v>148</v>
      </c>
    </row>
    <row r="391" spans="1:22" x14ac:dyDescent="0.25">
      <c r="A391" s="17" t="s">
        <v>148</v>
      </c>
      <c r="B391" s="17" t="s">
        <v>93</v>
      </c>
      <c r="C391" s="17" t="s">
        <v>149</v>
      </c>
      <c r="D391" s="17" t="s">
        <v>130</v>
      </c>
      <c r="E391" s="24">
        <f>IF(U391="SC",SUMIFS(SC!F:F,SC!A:A,MAIN!D391,SC!B:B,MAIN!A391),SUMIFS(Allocations!$H:$H,Allocations!$A:$A,MAIN!$A391,Allocations!$B:$B,MAIN!$D391))</f>
        <v>0</v>
      </c>
      <c r="F391" s="24">
        <f>IF(U391="SC",SUMIFS(SC!J:J,SC!A:A,MAIN!D391,SC!B:B,MAIN!A391),SUMIFS(Allocations!M:M,Allocations!A:A,MAIN!A391,Allocations!B:B,MAIN!D391))</f>
        <v>0</v>
      </c>
      <c r="G391" s="24">
        <f t="shared" si="91"/>
        <v>0</v>
      </c>
      <c r="H391" s="24">
        <f>IFERROR(VLOOKUP(S391,Swaps_wk!$A$2:$AP$151,HLOOKUP(MAIN!D391,Swaps_wk!$B$2:$AP$151,150,FALSE),FALSE),0)</f>
        <v>0</v>
      </c>
      <c r="I391" s="24">
        <f>SUMIFS(PASTE_DQS_TRACKER!$D:$D,PASTE_DQS_TRACKER!$C:$C,MAIN!$A391,PASTE_DQS_TRACKER!$B:$B,MAIN!$D391)-SUMIFS(PASTE_DQS_TRACKER!$D:$D,PASTE_DQS_TRACKER!$C:$C,MAIN!A391,PASTE_DQS_TRACKER!$E:$E,MAIN!$D391)</f>
        <v>0</v>
      </c>
      <c r="J391" s="25">
        <f t="shared" si="92"/>
        <v>0</v>
      </c>
      <c r="K391" s="24">
        <f>IFERROR(IF(V391="Flex",0,IF(D391=$D$30,VLOOKUP(A391,MMO_o10M_lease!$A$1:$F$51,5,FALSE),IF(D391=$D$26,VLOOKUP(D391,LANDINGS!$A$3:$BR$40,HLOOKUP(A391,LANDINGS!$B$1:$CF$42,42,FALSE),FALSE)-IFERROR(VLOOKUP(A391,MMO_o10M_lease!$A$1:$F$38,5,FALSE),0),VLOOKUP(D391,LANDINGS!$A$3:$CF$40,HLOOKUP(A391,LANDINGS!$B$1:$CF$42,42,FALSE),FALSE)))),0)</f>
        <v>0</v>
      </c>
      <c r="L391" s="24">
        <f>SUMIFS(PASTE_FLEX_TRACKER!$D:$D,PASTE_FLEX_TRACKER!$F:$F,MAIN!$A391,PASTE_FLEX_TRACKER!$B:$B,MAIN!$D391)-SUMIFS(PASTE_FLEX_TRACKER!$D:$D,PASTE_FLEX_TRACKER!$C:$C,MAIN!$A391,PASTE_FLEX_TRACKER!$B:$B,MAIN!$D391)</f>
        <v>0</v>
      </c>
      <c r="M391" s="24" t="str">
        <f>IFERROR(-VLOOKUP(D391,SQ!$A$19:$CC$52,HLOOKUP(MAIN!A391,SQ!$B$18:$CC$56,39,FALSE),FALSE),"n/a")</f>
        <v>n/a</v>
      </c>
      <c r="N391" s="46" t="s">
        <v>563</v>
      </c>
      <c r="O391" s="46">
        <f>SUMIFS(MAN_ADJ!$L:$L,MAN_ADJ!$K:$K,MAIN!$D391,MAN_ADJ!$J:$J,MAIN!$S391)</f>
        <v>0</v>
      </c>
      <c r="P391" s="25">
        <f t="shared" si="93"/>
        <v>0</v>
      </c>
      <c r="Q391" s="28" t="str">
        <f t="shared" si="90"/>
        <v>n/a</v>
      </c>
      <c r="R391" s="38">
        <f t="shared" si="94"/>
        <v>0</v>
      </c>
      <c r="S391" s="17" t="s">
        <v>148</v>
      </c>
    </row>
    <row r="392" spans="1:22" x14ac:dyDescent="0.25">
      <c r="A392" s="26" t="s">
        <v>148</v>
      </c>
      <c r="B392" s="26" t="s">
        <v>93</v>
      </c>
      <c r="C392" s="26" t="s">
        <v>149</v>
      </c>
      <c r="D392" s="26" t="s">
        <v>131</v>
      </c>
      <c r="E392" s="27">
        <f>SUM(E354:E391)</f>
        <v>880.04699999999991</v>
      </c>
      <c r="F392" s="27">
        <f>SUM(F354:F391)</f>
        <v>0</v>
      </c>
      <c r="G392" s="27">
        <f>SUM(G354:G391)</f>
        <v>880.04699999999991</v>
      </c>
      <c r="H392" s="27">
        <f>IFERROR(VLOOKUP(S392,Swaps_wk!$A$2:$AP$151,HLOOKUP(MAIN!D392,Swaps_wk!$B$2:$AP$151,150,FALSE),FALSE),0)</f>
        <v>0</v>
      </c>
      <c r="I392" s="27">
        <f>SUM(I354:I391)</f>
        <v>3.3750779948604759E-14</v>
      </c>
      <c r="J392" s="25">
        <f>SUM(J354:J391)</f>
        <v>880.04700000000003</v>
      </c>
      <c r="K392" s="27">
        <f>SUM(K354:K391)</f>
        <v>708.20999999999992</v>
      </c>
      <c r="L392" s="27">
        <f>SUM(L354:L391)</f>
        <v>0</v>
      </c>
      <c r="M392" s="27">
        <f>SUM(M354:M391)</f>
        <v>0</v>
      </c>
      <c r="N392" s="46" t="s">
        <v>563</v>
      </c>
      <c r="O392" s="27">
        <f>SUM(O354:O391)</f>
        <v>0</v>
      </c>
      <c r="P392" s="25">
        <f>SUM(P354:P391)</f>
        <v>708.20999999999992</v>
      </c>
      <c r="Q392" s="28">
        <f t="shared" si="90"/>
        <v>0.80474111041796625</v>
      </c>
      <c r="R392" s="38">
        <f t="shared" si="94"/>
        <v>171.8370000000001</v>
      </c>
      <c r="S392" s="17" t="s">
        <v>148</v>
      </c>
    </row>
    <row r="393" spans="1:22" x14ac:dyDescent="0.25">
      <c r="A393" s="17" t="s">
        <v>150</v>
      </c>
      <c r="B393" s="17" t="s">
        <v>93</v>
      </c>
      <c r="C393" s="17" t="s">
        <v>151</v>
      </c>
      <c r="D393" s="17" t="s">
        <v>95</v>
      </c>
      <c r="E393" s="24">
        <f>IF(U393="SC",SUMIFS(SC!F:F,SC!A:A,MAIN!D393,SC!B:B,MAIN!A393),SUMIFS(Allocations!$H:$H,Allocations!$A:$A,MAIN!$A393,Allocations!$B:$B,MAIN!$D393))</f>
        <v>111.9915</v>
      </c>
      <c r="F393" s="24">
        <f>IF(U393="SC",SUMIFS(SC!J:J,SC!A:A,MAIN!D393,SC!B:B,MAIN!A393),SUMIFS(Allocations!M:M,Allocations!A:A,MAIN!A393,Allocations!B:B,MAIN!D393))</f>
        <v>0</v>
      </c>
      <c r="G393" s="24">
        <f t="shared" ref="G393:G430" si="99">E393+F393</f>
        <v>111.9915</v>
      </c>
      <c r="H393" s="24">
        <f>IFERROR(VLOOKUP(S393,Swaps_wk!$A$2:$AP$151,HLOOKUP(MAIN!D393,Swaps_wk!$B$2:$AP$151,150,FALSE),FALSE),0)</f>
        <v>0</v>
      </c>
      <c r="I393" s="24">
        <f>SUMIFS(PASTE_DQS_TRACKER!$D:$D,PASTE_DQS_TRACKER!$C:$C,MAIN!$A393,PASTE_DQS_TRACKER!$B:$B,MAIN!$D393)-SUMIFS(PASTE_DQS_TRACKER!$D:$D,PASTE_DQS_TRACKER!$C:$C,MAIN!A393,PASTE_DQS_TRACKER!$E:$E,MAIN!$D393)</f>
        <v>107.20000000000002</v>
      </c>
      <c r="J393" s="25">
        <f t="shared" ref="J393:J430" si="100">G393+I393</f>
        <v>219.19150000000002</v>
      </c>
      <c r="K393" s="44">
        <v>93.359000000000009</v>
      </c>
      <c r="L393" s="24" t="str">
        <f>IFERROR(-VLOOKUP(C393,SQ!$A$19:$CC$52,HLOOKUP(MAIN!#REF!,SQ!$B$18:$CC$56,39,FALSE),FALSE),"n/a")</f>
        <v>n/a</v>
      </c>
      <c r="M393" s="24" t="str">
        <f>IFERROR(-VLOOKUP(D393,SQ!$A$19:$CC$52,HLOOKUP(MAIN!A393,SQ!$B$18:$CC$56,39,FALSE),FALSE),"n/a")</f>
        <v>n/a</v>
      </c>
      <c r="N393" s="46" t="s">
        <v>563</v>
      </c>
      <c r="O393" s="46">
        <f>SUMIFS(MAN_ADJ!$L:$L,MAN_ADJ!$K:$K,MAIN!$D393,MAN_ADJ!$J:$J,MAIN!$S393)</f>
        <v>0</v>
      </c>
      <c r="P393" s="25">
        <f t="shared" ref="P393:P430" si="101">SUM(K393:O393)</f>
        <v>93.359000000000009</v>
      </c>
      <c r="Q393" s="28">
        <f t="shared" si="90"/>
        <v>0.42592436294290609</v>
      </c>
      <c r="R393" s="38">
        <f t="shared" si="94"/>
        <v>125.83250000000001</v>
      </c>
      <c r="S393" s="17" t="s">
        <v>150</v>
      </c>
      <c r="U393" t="s">
        <v>577</v>
      </c>
      <c r="V393" t="s">
        <v>735</v>
      </c>
    </row>
    <row r="394" spans="1:22" x14ac:dyDescent="0.25">
      <c r="A394" s="17" t="s">
        <v>150</v>
      </c>
      <c r="B394" s="17" t="s">
        <v>93</v>
      </c>
      <c r="C394" s="17" t="s">
        <v>151</v>
      </c>
      <c r="D394" s="17" t="s">
        <v>96</v>
      </c>
      <c r="E394" s="24">
        <f>IF(U394="SC",SUMIFS(SC!F:F,SC!A:A,MAIN!D394,SC!B:B,MAIN!A394),SUMIFS(Allocations!$H:$H,Allocations!$A:$A,MAIN!$A394,Allocations!$B:$B,MAIN!$D394))</f>
        <v>0</v>
      </c>
      <c r="F394" s="24">
        <f>IF(U394="SC",SUMIFS(SC!J:J,SC!A:A,MAIN!D394,SC!B:B,MAIN!A394),SUMIFS(Allocations!M:M,Allocations!A:A,MAIN!A394,Allocations!B:B,MAIN!D394))</f>
        <v>0</v>
      </c>
      <c r="G394" s="24">
        <f t="shared" si="99"/>
        <v>0</v>
      </c>
      <c r="H394" s="24">
        <f>IFERROR(VLOOKUP(S394,Swaps_wk!$A$2:$AP$151,HLOOKUP(MAIN!D394,Swaps_wk!$B$2:$AP$151,150,FALSE),FALSE),0)</f>
        <v>0</v>
      </c>
      <c r="I394" s="24">
        <f>SUMIFS(PASTE_DQS_TRACKER!$D:$D,PASTE_DQS_TRACKER!$C:$C,MAIN!$A394,PASTE_DQS_TRACKER!$B:$B,MAIN!$D394)-SUMIFS(PASTE_DQS_TRACKER!$D:$D,PASTE_DQS_TRACKER!$C:$C,MAIN!A394,PASTE_DQS_TRACKER!$E:$E,MAIN!$D394)</f>
        <v>0</v>
      </c>
      <c r="J394" s="25">
        <f t="shared" si="100"/>
        <v>0</v>
      </c>
      <c r="K394" s="24">
        <f>IFERROR(IF(V394="Flex",0,IF(D394=$D$30,VLOOKUP(A394,MMO_o10M_lease!$A$1:$F$51,5,FALSE),IF(D394=$D$26,VLOOKUP(D394,LANDINGS!$A$3:$BR$40,HLOOKUP(A394,LANDINGS!$B$1:$CF$42,42,FALSE),FALSE)-IFERROR(VLOOKUP(A394,MMO_o10M_lease!$A$1:$F$38,5,FALSE),0),VLOOKUP(D394,LANDINGS!$A$3:$CF$40,HLOOKUP(A394,LANDINGS!$B$1:$CF$42,42,FALSE),FALSE)))),0)</f>
        <v>0</v>
      </c>
      <c r="L394" s="24" t="str">
        <f>IFERROR(-VLOOKUP(C394,SQ!$A$19:$CC$52,HLOOKUP(MAIN!#REF!,SQ!$B$18:$CC$56,39,FALSE),FALSE),"n/a")</f>
        <v>n/a</v>
      </c>
      <c r="M394" s="24" t="str">
        <f>IFERROR(-VLOOKUP(D394,SQ!$A$19:$CC$52,HLOOKUP(MAIN!A394,SQ!$B$18:$CC$56,39,FALSE),FALSE),"n/a")</f>
        <v>n/a</v>
      </c>
      <c r="N394" s="46" t="s">
        <v>563</v>
      </c>
      <c r="O394" s="46">
        <f>SUMIFS(MAN_ADJ!$L:$L,MAN_ADJ!$K:$K,MAIN!$D394,MAN_ADJ!$J:$J,MAIN!$S394)</f>
        <v>0</v>
      </c>
      <c r="P394" s="25">
        <f t="shared" si="101"/>
        <v>0</v>
      </c>
      <c r="Q394" s="28" t="str">
        <f t="shared" si="90"/>
        <v>n/a</v>
      </c>
      <c r="R394" s="38">
        <f t="shared" si="94"/>
        <v>0</v>
      </c>
      <c r="S394" s="17" t="s">
        <v>150</v>
      </c>
      <c r="U394" t="s">
        <v>577</v>
      </c>
      <c r="V394" t="s">
        <v>735</v>
      </c>
    </row>
    <row r="395" spans="1:22" x14ac:dyDescent="0.25">
      <c r="A395" s="17" t="s">
        <v>150</v>
      </c>
      <c r="B395" s="17" t="s">
        <v>93</v>
      </c>
      <c r="C395" s="17" t="s">
        <v>151</v>
      </c>
      <c r="D395" s="17" t="s">
        <v>97</v>
      </c>
      <c r="E395" s="24">
        <f>IF(U395="SC",SUMIFS(SC!F:F,SC!A:A,MAIN!D395,SC!B:B,MAIN!A395),SUMIFS(Allocations!$H:$H,Allocations!$A:$A,MAIN!$A395,Allocations!$B:$B,MAIN!$D395))</f>
        <v>0</v>
      </c>
      <c r="F395" s="24">
        <f>IF(U395="SC",SUMIFS(SC!J:J,SC!A:A,MAIN!D395,SC!B:B,MAIN!A395),SUMIFS(Allocations!M:M,Allocations!A:A,MAIN!A395,Allocations!B:B,MAIN!D395))</f>
        <v>0</v>
      </c>
      <c r="G395" s="24">
        <f t="shared" si="99"/>
        <v>0</v>
      </c>
      <c r="H395" s="24">
        <f>IFERROR(VLOOKUP(S395,Swaps_wk!$A$2:$AP$151,HLOOKUP(MAIN!D395,Swaps_wk!$B$2:$AP$151,150,FALSE),FALSE),0)</f>
        <v>0</v>
      </c>
      <c r="I395" s="24">
        <f>SUMIFS(PASTE_DQS_TRACKER!$D:$D,PASTE_DQS_TRACKER!$C:$C,MAIN!$A395,PASTE_DQS_TRACKER!$B:$B,MAIN!$D395)-SUMIFS(PASTE_DQS_TRACKER!$D:$D,PASTE_DQS_TRACKER!$C:$C,MAIN!A395,PASTE_DQS_TRACKER!$E:$E,MAIN!$D395)</f>
        <v>0</v>
      </c>
      <c r="J395" s="25">
        <f t="shared" si="100"/>
        <v>0</v>
      </c>
      <c r="K395" s="24">
        <f>IFERROR(IF(V395="Flex",0,IF(D395=$D$30,VLOOKUP(A395,MMO_o10M_lease!$A$1:$F$51,5,FALSE),IF(D395=$D$26,VLOOKUP(D395,LANDINGS!$A$3:$BR$40,HLOOKUP(A395,LANDINGS!$B$1:$CF$42,42,FALSE),FALSE)-IFERROR(VLOOKUP(A395,MMO_o10M_lease!$A$1:$F$38,5,FALSE),0),VLOOKUP(D395,LANDINGS!$A$3:$CF$40,HLOOKUP(A395,LANDINGS!$B$1:$CF$42,42,FALSE),FALSE)))),0)</f>
        <v>0</v>
      </c>
      <c r="L395" s="24" t="str">
        <f>IFERROR(-VLOOKUP(C395,SQ!$A$19:$CC$52,HLOOKUP(MAIN!#REF!,SQ!$B$18:$CC$56,39,FALSE),FALSE),"n/a")</f>
        <v>n/a</v>
      </c>
      <c r="M395" s="24" t="str">
        <f>IFERROR(-VLOOKUP(D395,SQ!$A$19:$CC$52,HLOOKUP(MAIN!A395,SQ!$B$18:$CC$56,39,FALSE),FALSE),"n/a")</f>
        <v>n/a</v>
      </c>
      <c r="N395" s="46" t="s">
        <v>563</v>
      </c>
      <c r="O395" s="46">
        <f>SUMIFS(MAN_ADJ!$L:$L,MAN_ADJ!$K:$K,MAIN!$D395,MAN_ADJ!$J:$J,MAIN!$S395)</f>
        <v>0</v>
      </c>
      <c r="P395" s="25">
        <f t="shared" si="101"/>
        <v>0</v>
      </c>
      <c r="Q395" s="28" t="str">
        <f t="shared" si="90"/>
        <v>n/a</v>
      </c>
      <c r="R395" s="38">
        <f t="shared" si="94"/>
        <v>0</v>
      </c>
      <c r="S395" s="17" t="s">
        <v>150</v>
      </c>
      <c r="U395" t="s">
        <v>577</v>
      </c>
      <c r="V395" t="s">
        <v>735</v>
      </c>
    </row>
    <row r="396" spans="1:22" x14ac:dyDescent="0.25">
      <c r="A396" s="17" t="s">
        <v>150</v>
      </c>
      <c r="B396" s="17" t="s">
        <v>93</v>
      </c>
      <c r="C396" s="17" t="s">
        <v>151</v>
      </c>
      <c r="D396" s="17" t="s">
        <v>98</v>
      </c>
      <c r="E396" s="24">
        <f>IF(U396="SC",SUMIFS(SC!F:F,SC!A:A,MAIN!D396,SC!B:B,MAIN!A396),SUMIFS(Allocations!$H:$H,Allocations!$A:$A,MAIN!$A396,Allocations!$B:$B,MAIN!$D396))</f>
        <v>55.32</v>
      </c>
      <c r="F396" s="24">
        <f>IF(U396="SC",SUMIFS(SC!J:J,SC!A:A,MAIN!D396,SC!B:B,MAIN!A396),SUMIFS(Allocations!M:M,Allocations!A:A,MAIN!A396,Allocations!B:B,MAIN!D396))</f>
        <v>0</v>
      </c>
      <c r="G396" s="24">
        <f t="shared" si="99"/>
        <v>55.32</v>
      </c>
      <c r="H396" s="24">
        <f>IFERROR(VLOOKUP(S396,Swaps_wk!$A$2:$AP$151,HLOOKUP(MAIN!D396,Swaps_wk!$B$2:$AP$151,150,FALSE),FALSE),0)</f>
        <v>0</v>
      </c>
      <c r="I396" s="24">
        <f>SUMIFS(PASTE_DQS_TRACKER!$D:$D,PASTE_DQS_TRACKER!$C:$C,MAIN!$A396,PASTE_DQS_TRACKER!$B:$B,MAIN!$D396)-SUMIFS(PASTE_DQS_TRACKER!$D:$D,PASTE_DQS_TRACKER!$C:$C,MAIN!A396,PASTE_DQS_TRACKER!$E:$E,MAIN!$D396)</f>
        <v>-30.400000000000002</v>
      </c>
      <c r="J396" s="25">
        <f t="shared" si="100"/>
        <v>24.919999999999998</v>
      </c>
      <c r="K396" s="44">
        <v>23.434000000000001</v>
      </c>
      <c r="L396" s="24" t="str">
        <f>IFERROR(-VLOOKUP(C396,SQ!$A$19:$CC$52,HLOOKUP(MAIN!#REF!,SQ!$B$18:$CC$56,39,FALSE),FALSE),"n/a")</f>
        <v>n/a</v>
      </c>
      <c r="M396" s="24" t="str">
        <f>IFERROR(-VLOOKUP(D396,SQ!$A$19:$CC$52,HLOOKUP(MAIN!A396,SQ!$B$18:$CC$56,39,FALSE),FALSE),"n/a")</f>
        <v>n/a</v>
      </c>
      <c r="N396" s="46" t="s">
        <v>563</v>
      </c>
      <c r="O396" s="46">
        <f>SUMIFS(MAN_ADJ!$L:$L,MAN_ADJ!$K:$K,MAIN!$D396,MAN_ADJ!$J:$J,MAIN!$S396)</f>
        <v>0</v>
      </c>
      <c r="P396" s="25">
        <f t="shared" si="101"/>
        <v>23.434000000000001</v>
      </c>
      <c r="Q396" s="28">
        <f t="shared" si="90"/>
        <v>0.94036918138041747</v>
      </c>
      <c r="R396" s="38">
        <f t="shared" si="94"/>
        <v>1.4859999999999971</v>
      </c>
      <c r="S396" s="17" t="s">
        <v>150</v>
      </c>
      <c r="U396" t="s">
        <v>577</v>
      </c>
      <c r="V396" t="s">
        <v>735</v>
      </c>
    </row>
    <row r="397" spans="1:22" x14ac:dyDescent="0.25">
      <c r="A397" s="17" t="s">
        <v>150</v>
      </c>
      <c r="B397" s="17" t="s">
        <v>93</v>
      </c>
      <c r="C397" s="17" t="s">
        <v>151</v>
      </c>
      <c r="D397" s="17" t="s">
        <v>99</v>
      </c>
      <c r="E397" s="24">
        <f>IF(U397="SC",SUMIFS(SC!F:F,SC!A:A,MAIN!D397,SC!B:B,MAIN!A397),SUMIFS(Allocations!$H:$H,Allocations!$A:$A,MAIN!$A397,Allocations!$B:$B,MAIN!$D397))</f>
        <v>0</v>
      </c>
      <c r="F397" s="24">
        <f>IF(U397="SC",SUMIFS(SC!J:J,SC!A:A,MAIN!D397,SC!B:B,MAIN!A397),SUMIFS(Allocations!M:M,Allocations!A:A,MAIN!A397,Allocations!B:B,MAIN!D397))</f>
        <v>0</v>
      </c>
      <c r="G397" s="24">
        <f t="shared" si="99"/>
        <v>0</v>
      </c>
      <c r="H397" s="24">
        <f>IFERROR(VLOOKUP(S397,Swaps_wk!$A$2:$AP$151,HLOOKUP(MAIN!D397,Swaps_wk!$B$2:$AP$151,150,FALSE),FALSE),0)</f>
        <v>0</v>
      </c>
      <c r="I397" s="24">
        <f>SUMIFS(PASTE_DQS_TRACKER!$D:$D,PASTE_DQS_TRACKER!$C:$C,MAIN!$A397,PASTE_DQS_TRACKER!$B:$B,MAIN!$D397)-SUMIFS(PASTE_DQS_TRACKER!$D:$D,PASTE_DQS_TRACKER!$C:$C,MAIN!A397,PASTE_DQS_TRACKER!$E:$E,MAIN!$D397)</f>
        <v>0</v>
      </c>
      <c r="J397" s="25">
        <f t="shared" si="100"/>
        <v>0</v>
      </c>
      <c r="K397" s="24">
        <f>IFERROR(IF(V397="Flex",0,IF(D397=$D$30,VLOOKUP(A397,MMO_o10M_lease!$A$1:$F$51,5,FALSE),IF(D397=$D$26,VLOOKUP(D397,LANDINGS!$A$3:$BR$40,HLOOKUP(A397,LANDINGS!$B$1:$CF$42,42,FALSE),FALSE)-IFERROR(VLOOKUP(A397,MMO_o10M_lease!$A$1:$F$38,5,FALSE),0),VLOOKUP(D397,LANDINGS!$A$3:$CF$40,HLOOKUP(A397,LANDINGS!$B$1:$CF$42,42,FALSE),FALSE)))),0)</f>
        <v>0</v>
      </c>
      <c r="L397" s="24" t="str">
        <f>IFERROR(-VLOOKUP(C397,SQ!$A$19:$CC$52,HLOOKUP(MAIN!#REF!,SQ!$B$18:$CC$56,39,FALSE),FALSE),"n/a")</f>
        <v>n/a</v>
      </c>
      <c r="M397" s="24" t="str">
        <f>IFERROR(-VLOOKUP(D397,SQ!$A$19:$CC$52,HLOOKUP(MAIN!A397,SQ!$B$18:$CC$56,39,FALSE),FALSE),"n/a")</f>
        <v>n/a</v>
      </c>
      <c r="N397" s="46" t="s">
        <v>563</v>
      </c>
      <c r="O397" s="46">
        <f>SUMIFS(MAN_ADJ!$L:$L,MAN_ADJ!$K:$K,MAIN!$D397,MAN_ADJ!$J:$J,MAIN!$S397)</f>
        <v>0</v>
      </c>
      <c r="P397" s="25">
        <f t="shared" si="101"/>
        <v>0</v>
      </c>
      <c r="Q397" s="28" t="str">
        <f t="shared" si="90"/>
        <v>n/a</v>
      </c>
      <c r="R397" s="38">
        <f t="shared" si="94"/>
        <v>0</v>
      </c>
      <c r="S397" s="17" t="s">
        <v>150</v>
      </c>
      <c r="U397" t="s">
        <v>577</v>
      </c>
      <c r="V397" t="s">
        <v>735</v>
      </c>
    </row>
    <row r="398" spans="1:22" x14ac:dyDescent="0.25">
      <c r="A398" s="17" t="s">
        <v>150</v>
      </c>
      <c r="B398" s="17" t="s">
        <v>93</v>
      </c>
      <c r="C398" s="17" t="s">
        <v>151</v>
      </c>
      <c r="D398" s="17" t="s">
        <v>100</v>
      </c>
      <c r="E398" s="24">
        <f>IF(U398="SC",SUMIFS(SC!F:F,SC!A:A,MAIN!D398,SC!B:B,MAIN!A398),SUMIFS(Allocations!$H:$H,Allocations!$A:$A,MAIN!$A398,Allocations!$B:$B,MAIN!$D398))</f>
        <v>0</v>
      </c>
      <c r="F398" s="24">
        <f>IF(U398="SC",SUMIFS(SC!J:J,SC!A:A,MAIN!D398,SC!B:B,MAIN!A398),SUMIFS(Allocations!M:M,Allocations!A:A,MAIN!A398,Allocations!B:B,MAIN!D398))</f>
        <v>0</v>
      </c>
      <c r="G398" s="24">
        <f t="shared" si="99"/>
        <v>0</v>
      </c>
      <c r="H398" s="24">
        <f>IFERROR(VLOOKUP(S398,Swaps_wk!$A$2:$AP$151,HLOOKUP(MAIN!D398,Swaps_wk!$B$2:$AP$151,150,FALSE),FALSE),0)</f>
        <v>0</v>
      </c>
      <c r="I398" s="24">
        <f>SUMIFS(PASTE_DQS_TRACKER!$D:$D,PASTE_DQS_TRACKER!$C:$C,MAIN!$A398,PASTE_DQS_TRACKER!$B:$B,MAIN!$D398)-SUMIFS(PASTE_DQS_TRACKER!$D:$D,PASTE_DQS_TRACKER!$C:$C,MAIN!A398,PASTE_DQS_TRACKER!$E:$E,MAIN!$D398)</f>
        <v>0</v>
      </c>
      <c r="J398" s="25">
        <f t="shared" si="100"/>
        <v>0</v>
      </c>
      <c r="K398" s="24">
        <f>IFERROR(IF(V398="Flex",0,IF(D398=$D$30,VLOOKUP(A398,MMO_o10M_lease!$A$1:$F$51,5,FALSE),IF(D398=$D$26,VLOOKUP(D398,LANDINGS!$A$3:$BR$40,HLOOKUP(A398,LANDINGS!$B$1:$CF$42,42,FALSE),FALSE)-IFERROR(VLOOKUP(A398,MMO_o10M_lease!$A$1:$F$38,5,FALSE),0),VLOOKUP(D398,LANDINGS!$A$3:$CF$40,HLOOKUP(A398,LANDINGS!$B$1:$CF$42,42,FALSE),FALSE)))),0)</f>
        <v>0</v>
      </c>
      <c r="L398" s="24" t="str">
        <f>IFERROR(-VLOOKUP(C398,SQ!$A$19:$CC$52,HLOOKUP(MAIN!#REF!,SQ!$B$18:$CC$56,39,FALSE),FALSE),"n/a")</f>
        <v>n/a</v>
      </c>
      <c r="M398" s="24" t="str">
        <f>IFERROR(-VLOOKUP(D398,SQ!$A$19:$CC$52,HLOOKUP(MAIN!A398,SQ!$B$18:$CC$56,39,FALSE),FALSE),"n/a")</f>
        <v>n/a</v>
      </c>
      <c r="N398" s="46" t="s">
        <v>563</v>
      </c>
      <c r="O398" s="46">
        <f>SUMIFS(MAN_ADJ!$L:$L,MAN_ADJ!$K:$K,MAIN!$D398,MAN_ADJ!$J:$J,MAIN!$S398)</f>
        <v>0</v>
      </c>
      <c r="P398" s="25">
        <f t="shared" si="101"/>
        <v>0</v>
      </c>
      <c r="Q398" s="28" t="str">
        <f t="shared" si="90"/>
        <v>n/a</v>
      </c>
      <c r="R398" s="38">
        <f t="shared" si="94"/>
        <v>0</v>
      </c>
      <c r="S398" s="17" t="s">
        <v>150</v>
      </c>
      <c r="U398" t="s">
        <v>577</v>
      </c>
      <c r="V398" t="s">
        <v>735</v>
      </c>
    </row>
    <row r="399" spans="1:22" x14ac:dyDescent="0.25">
      <c r="A399" s="17" t="s">
        <v>150</v>
      </c>
      <c r="B399" s="17" t="s">
        <v>93</v>
      </c>
      <c r="C399" s="17" t="s">
        <v>151</v>
      </c>
      <c r="D399" s="17" t="s">
        <v>101</v>
      </c>
      <c r="E399" s="24">
        <f>IF(U399="SC",SUMIFS(SC!F:F,SC!A:A,MAIN!D399,SC!B:B,MAIN!A399),SUMIFS(Allocations!$H:$H,Allocations!$A:$A,MAIN!$A399,Allocations!$B:$B,MAIN!$D399))</f>
        <v>0</v>
      </c>
      <c r="F399" s="24">
        <f>IF(U399="SC",SUMIFS(SC!J:J,SC!A:A,MAIN!D399,SC!B:B,MAIN!A399),SUMIFS(Allocations!M:M,Allocations!A:A,MAIN!A399,Allocations!B:B,MAIN!D399))</f>
        <v>0</v>
      </c>
      <c r="G399" s="24">
        <f t="shared" si="99"/>
        <v>0</v>
      </c>
      <c r="H399" s="24">
        <f>IFERROR(VLOOKUP(S399,Swaps_wk!$A$2:$AP$151,HLOOKUP(MAIN!D399,Swaps_wk!$B$2:$AP$151,150,FALSE),FALSE),0)</f>
        <v>0</v>
      </c>
      <c r="I399" s="24">
        <f>SUMIFS(PASTE_DQS_TRACKER!$D:$D,PASTE_DQS_TRACKER!$C:$C,MAIN!$A399,PASTE_DQS_TRACKER!$B:$B,MAIN!$D399)-SUMIFS(PASTE_DQS_TRACKER!$D:$D,PASTE_DQS_TRACKER!$C:$C,MAIN!A399,PASTE_DQS_TRACKER!$E:$E,MAIN!$D399)</f>
        <v>0</v>
      </c>
      <c r="J399" s="25">
        <f t="shared" si="100"/>
        <v>0</v>
      </c>
      <c r="K399" s="24">
        <f>IFERROR(IF(V399="Flex",0,IF(D399=$D$30,VLOOKUP(A399,MMO_o10M_lease!$A$1:$F$51,5,FALSE),IF(D399=$D$26,VLOOKUP(D399,LANDINGS!$A$3:$BR$40,HLOOKUP(A399,LANDINGS!$B$1:$CF$42,42,FALSE),FALSE)-IFERROR(VLOOKUP(A399,MMO_o10M_lease!$A$1:$F$38,5,FALSE),0),VLOOKUP(D399,LANDINGS!$A$3:$CF$40,HLOOKUP(A399,LANDINGS!$B$1:$CF$42,42,FALSE),FALSE)))),0)</f>
        <v>0</v>
      </c>
      <c r="L399" s="24" t="str">
        <f>IFERROR(-VLOOKUP(C399,SQ!$A$19:$CC$52,HLOOKUP(MAIN!#REF!,SQ!$B$18:$CC$56,39,FALSE),FALSE),"n/a")</f>
        <v>n/a</v>
      </c>
      <c r="M399" s="24" t="str">
        <f>IFERROR(-VLOOKUP(D399,SQ!$A$19:$CC$52,HLOOKUP(MAIN!A399,SQ!$B$18:$CC$56,39,FALSE),FALSE),"n/a")</f>
        <v>n/a</v>
      </c>
      <c r="N399" s="46" t="s">
        <v>563</v>
      </c>
      <c r="O399" s="46">
        <f>SUMIFS(MAN_ADJ!$L:$L,MAN_ADJ!$K:$K,MAIN!$D399,MAN_ADJ!$J:$J,MAIN!$S399)</f>
        <v>0</v>
      </c>
      <c r="P399" s="25">
        <f t="shared" si="101"/>
        <v>0</v>
      </c>
      <c r="Q399" s="28" t="str">
        <f t="shared" si="90"/>
        <v>n/a</v>
      </c>
      <c r="R399" s="38">
        <f t="shared" si="94"/>
        <v>0</v>
      </c>
      <c r="S399" s="17" t="s">
        <v>150</v>
      </c>
      <c r="U399" t="s">
        <v>577</v>
      </c>
      <c r="V399" t="s">
        <v>735</v>
      </c>
    </row>
    <row r="400" spans="1:22" x14ac:dyDescent="0.25">
      <c r="A400" s="17" t="s">
        <v>150</v>
      </c>
      <c r="B400" s="17" t="s">
        <v>93</v>
      </c>
      <c r="C400" s="17" t="s">
        <v>151</v>
      </c>
      <c r="D400" s="17" t="s">
        <v>102</v>
      </c>
      <c r="E400" s="24">
        <f>IF(U400="SC",SUMIFS(SC!F:F,SC!A:A,MAIN!D400,SC!B:B,MAIN!A400),SUMIFS(Allocations!$H:$H,Allocations!$A:$A,MAIN!$A400,Allocations!$B:$B,MAIN!$D400))</f>
        <v>0</v>
      </c>
      <c r="F400" s="24">
        <f>IF(U400="SC",SUMIFS(SC!J:J,SC!A:A,MAIN!D400,SC!B:B,MAIN!A400),SUMIFS(Allocations!M:M,Allocations!A:A,MAIN!A400,Allocations!B:B,MAIN!D400))</f>
        <v>0</v>
      </c>
      <c r="G400" s="24">
        <f t="shared" si="99"/>
        <v>0</v>
      </c>
      <c r="H400" s="24">
        <f>IFERROR(VLOOKUP(S400,Swaps_wk!$A$2:$AP$151,HLOOKUP(MAIN!D400,Swaps_wk!$B$2:$AP$151,150,FALSE),FALSE),0)</f>
        <v>0</v>
      </c>
      <c r="I400" s="24">
        <f>SUMIFS(PASTE_DQS_TRACKER!$D:$D,PASTE_DQS_TRACKER!$C:$C,MAIN!$A400,PASTE_DQS_TRACKER!$B:$B,MAIN!$D400)-SUMIFS(PASTE_DQS_TRACKER!$D:$D,PASTE_DQS_TRACKER!$C:$C,MAIN!A400,PASTE_DQS_TRACKER!$E:$E,MAIN!$D400)</f>
        <v>0</v>
      </c>
      <c r="J400" s="25">
        <f t="shared" si="100"/>
        <v>0</v>
      </c>
      <c r="K400" s="24">
        <f>IFERROR(IF(V400="Flex",0,IF(D400=$D$30,VLOOKUP(A400,MMO_o10M_lease!$A$1:$F$51,5,FALSE),IF(D400=$D$26,VLOOKUP(D400,LANDINGS!$A$3:$BR$40,HLOOKUP(A400,LANDINGS!$B$1:$CF$42,42,FALSE),FALSE)-IFERROR(VLOOKUP(A400,MMO_o10M_lease!$A$1:$F$38,5,FALSE),0),VLOOKUP(D400,LANDINGS!$A$3:$CF$40,HLOOKUP(A400,LANDINGS!$B$1:$CF$42,42,FALSE),FALSE)))),0)</f>
        <v>0</v>
      </c>
      <c r="L400" s="24" t="str">
        <f>IFERROR(-VLOOKUP(C400,SQ!$A$19:$CC$52,HLOOKUP(MAIN!#REF!,SQ!$B$18:$CC$56,39,FALSE),FALSE),"n/a")</f>
        <v>n/a</v>
      </c>
      <c r="M400" s="24" t="str">
        <f>IFERROR(-VLOOKUP(D400,SQ!$A$19:$CC$52,HLOOKUP(MAIN!A400,SQ!$B$18:$CC$56,39,FALSE),FALSE),"n/a")</f>
        <v>n/a</v>
      </c>
      <c r="N400" s="46" t="s">
        <v>563</v>
      </c>
      <c r="O400" s="46">
        <f>SUMIFS(MAN_ADJ!$L:$L,MAN_ADJ!$K:$K,MAIN!$D400,MAN_ADJ!$J:$J,MAIN!$S400)</f>
        <v>0</v>
      </c>
      <c r="P400" s="25">
        <f t="shared" si="101"/>
        <v>0</v>
      </c>
      <c r="Q400" s="28" t="str">
        <f t="shared" si="90"/>
        <v>n/a</v>
      </c>
      <c r="R400" s="38">
        <f t="shared" si="94"/>
        <v>0</v>
      </c>
      <c r="S400" s="17" t="s">
        <v>150</v>
      </c>
      <c r="U400" t="s">
        <v>577</v>
      </c>
      <c r="V400" t="s">
        <v>735</v>
      </c>
    </row>
    <row r="401" spans="1:22" x14ac:dyDescent="0.25">
      <c r="A401" s="17" t="s">
        <v>150</v>
      </c>
      <c r="B401" s="17" t="s">
        <v>93</v>
      </c>
      <c r="C401" s="17" t="s">
        <v>151</v>
      </c>
      <c r="D401" s="17" t="s">
        <v>103</v>
      </c>
      <c r="E401" s="24">
        <f>IF(U401="SC",SUMIFS(SC!F:F,SC!A:A,MAIN!D401,SC!B:B,MAIN!A401),SUMIFS(Allocations!$H:$H,Allocations!$A:$A,MAIN!$A401,Allocations!$B:$B,MAIN!$D401))</f>
        <v>0</v>
      </c>
      <c r="F401" s="24">
        <f>IF(U401="SC",SUMIFS(SC!J:J,SC!A:A,MAIN!D401,SC!B:B,MAIN!A401),SUMIFS(Allocations!M:M,Allocations!A:A,MAIN!A401,Allocations!B:B,MAIN!D401))</f>
        <v>0</v>
      </c>
      <c r="G401" s="24">
        <f t="shared" si="99"/>
        <v>0</v>
      </c>
      <c r="H401" s="24">
        <f>IFERROR(VLOOKUP(S401,Swaps_wk!$A$2:$AP$151,HLOOKUP(MAIN!D401,Swaps_wk!$B$2:$AP$151,150,FALSE),FALSE),0)</f>
        <v>0</v>
      </c>
      <c r="I401" s="24">
        <f>SUMIFS(PASTE_DQS_TRACKER!$D:$D,PASTE_DQS_TRACKER!$C:$C,MAIN!$A401,PASTE_DQS_TRACKER!$B:$B,MAIN!$D401)-SUMIFS(PASTE_DQS_TRACKER!$D:$D,PASTE_DQS_TRACKER!$C:$C,MAIN!A401,PASTE_DQS_TRACKER!$E:$E,MAIN!$D401)</f>
        <v>0</v>
      </c>
      <c r="J401" s="25">
        <f t="shared" si="100"/>
        <v>0</v>
      </c>
      <c r="K401" s="24">
        <f>IFERROR(IF(V401="Flex",0,IF(D401=$D$30,VLOOKUP(A401,MMO_o10M_lease!$A$1:$F$51,5,FALSE),IF(D401=$D$26,VLOOKUP(D401,LANDINGS!$A$3:$BR$40,HLOOKUP(A401,LANDINGS!$B$1:$CF$42,42,FALSE),FALSE)-IFERROR(VLOOKUP(A401,MMO_o10M_lease!$A$1:$F$38,5,FALSE),0),VLOOKUP(D401,LANDINGS!$A$3:$CF$40,HLOOKUP(A401,LANDINGS!$B$1:$CF$42,42,FALSE),FALSE)))),0)</f>
        <v>0</v>
      </c>
      <c r="L401" s="24" t="str">
        <f>IFERROR(-VLOOKUP(C401,SQ!$A$19:$CC$52,HLOOKUP(MAIN!#REF!,SQ!$B$18:$CC$56,39,FALSE),FALSE),"n/a")</f>
        <v>n/a</v>
      </c>
      <c r="M401" s="24" t="str">
        <f>IFERROR(-VLOOKUP(D401,SQ!$A$19:$CC$52,HLOOKUP(MAIN!A401,SQ!$B$18:$CC$56,39,FALSE),FALSE),"n/a")</f>
        <v>n/a</v>
      </c>
      <c r="N401" s="46" t="s">
        <v>563</v>
      </c>
      <c r="O401" s="46">
        <f>SUMIFS(MAN_ADJ!$L:$L,MAN_ADJ!$K:$K,MAIN!$D401,MAN_ADJ!$J:$J,MAIN!$S401)</f>
        <v>0</v>
      </c>
      <c r="P401" s="25">
        <f t="shared" si="101"/>
        <v>0</v>
      </c>
      <c r="Q401" s="28" t="str">
        <f t="shared" si="90"/>
        <v>n/a</v>
      </c>
      <c r="R401" s="38">
        <f t="shared" si="94"/>
        <v>0</v>
      </c>
      <c r="S401" s="17" t="s">
        <v>150</v>
      </c>
      <c r="U401" t="s">
        <v>577</v>
      </c>
      <c r="V401" t="s">
        <v>735</v>
      </c>
    </row>
    <row r="402" spans="1:22" x14ac:dyDescent="0.25">
      <c r="A402" s="17" t="s">
        <v>150</v>
      </c>
      <c r="B402" s="17" t="s">
        <v>93</v>
      </c>
      <c r="C402" s="17" t="s">
        <v>151</v>
      </c>
      <c r="D402" s="17" t="s">
        <v>104</v>
      </c>
      <c r="E402" s="24">
        <f>IF(U402="SC",SUMIFS(SC!F:F,SC!A:A,MAIN!D402,SC!B:B,MAIN!A402),SUMIFS(Allocations!$H:$H,Allocations!$A:$A,MAIN!$A402,Allocations!$B:$B,MAIN!$D402))</f>
        <v>0</v>
      </c>
      <c r="F402" s="24">
        <f>IF(U402="SC",SUMIFS(SC!J:J,SC!A:A,MAIN!D402,SC!B:B,MAIN!A402),SUMIFS(Allocations!M:M,Allocations!A:A,MAIN!A402,Allocations!B:B,MAIN!D402))</f>
        <v>0</v>
      </c>
      <c r="G402" s="24">
        <f t="shared" si="99"/>
        <v>0</v>
      </c>
      <c r="H402" s="24">
        <f>IFERROR(VLOOKUP(S402,Swaps_wk!$A$2:$AP$151,HLOOKUP(MAIN!D402,Swaps_wk!$B$2:$AP$151,150,FALSE),FALSE),0)</f>
        <v>0</v>
      </c>
      <c r="I402" s="24">
        <f>SUMIFS(PASTE_DQS_TRACKER!$D:$D,PASTE_DQS_TRACKER!$C:$C,MAIN!$A402,PASTE_DQS_TRACKER!$B:$B,MAIN!$D402)-SUMIFS(PASTE_DQS_TRACKER!$D:$D,PASTE_DQS_TRACKER!$C:$C,MAIN!A402,PASTE_DQS_TRACKER!$E:$E,MAIN!$D402)</f>
        <v>0</v>
      </c>
      <c r="J402" s="25">
        <f t="shared" si="100"/>
        <v>0</v>
      </c>
      <c r="K402" s="24">
        <f>IFERROR(IF(V402="Flex",0,IF(D402=$D$30,VLOOKUP(A402,MMO_o10M_lease!$A$1:$F$51,5,FALSE),IF(D402=$D$26,VLOOKUP(D402,LANDINGS!$A$3:$BR$40,HLOOKUP(A402,LANDINGS!$B$1:$CF$42,42,FALSE),FALSE)-IFERROR(VLOOKUP(A402,MMO_o10M_lease!$A$1:$F$38,5,FALSE),0),VLOOKUP(D402,LANDINGS!$A$3:$CF$40,HLOOKUP(A402,LANDINGS!$B$1:$CF$42,42,FALSE),FALSE)))),0)</f>
        <v>0</v>
      </c>
      <c r="L402" s="24" t="str">
        <f>IFERROR(-VLOOKUP(C402,SQ!$A$19:$CC$52,HLOOKUP(MAIN!#REF!,SQ!$B$18:$CC$56,39,FALSE),FALSE),"n/a")</f>
        <v>n/a</v>
      </c>
      <c r="M402" s="24" t="str">
        <f>IFERROR(-VLOOKUP(D402,SQ!$A$19:$CC$52,HLOOKUP(MAIN!A402,SQ!$B$18:$CC$56,39,FALSE),FALSE),"n/a")</f>
        <v>n/a</v>
      </c>
      <c r="N402" s="46" t="s">
        <v>563</v>
      </c>
      <c r="O402" s="46">
        <f>SUMIFS(MAN_ADJ!$L:$L,MAN_ADJ!$K:$K,MAIN!$D402,MAN_ADJ!$J:$J,MAIN!$S402)</f>
        <v>0</v>
      </c>
      <c r="P402" s="25">
        <f t="shared" si="101"/>
        <v>0</v>
      </c>
      <c r="Q402" s="28" t="str">
        <f t="shared" si="90"/>
        <v>n/a</v>
      </c>
      <c r="R402" s="38">
        <f t="shared" si="94"/>
        <v>0</v>
      </c>
      <c r="S402" s="17" t="s">
        <v>150</v>
      </c>
      <c r="U402" t="s">
        <v>577</v>
      </c>
      <c r="V402" t="s">
        <v>735</v>
      </c>
    </row>
    <row r="403" spans="1:22" x14ac:dyDescent="0.25">
      <c r="A403" s="17" t="s">
        <v>150</v>
      </c>
      <c r="B403" s="17" t="s">
        <v>93</v>
      </c>
      <c r="C403" s="17" t="s">
        <v>151</v>
      </c>
      <c r="D403" s="17" t="s">
        <v>105</v>
      </c>
      <c r="E403" s="24">
        <f>IF(U403="SC",SUMIFS(SC!F:F,SC!A:A,MAIN!D403,SC!B:B,MAIN!A403),SUMIFS(Allocations!$H:$H,Allocations!$A:$A,MAIN!$A403,Allocations!$B:$B,MAIN!$D403))</f>
        <v>30.1464</v>
      </c>
      <c r="F403" s="24">
        <f>IF(U403="SC",SUMIFS(SC!J:J,SC!A:A,MAIN!D403,SC!B:B,MAIN!A403),SUMIFS(Allocations!M:M,Allocations!A:A,MAIN!A403,Allocations!B:B,MAIN!D403))</f>
        <v>0</v>
      </c>
      <c r="G403" s="24">
        <f t="shared" si="99"/>
        <v>30.1464</v>
      </c>
      <c r="H403" s="24">
        <f>IFERROR(VLOOKUP(S403,Swaps_wk!$A$2:$AP$151,HLOOKUP(MAIN!D403,Swaps_wk!$B$2:$AP$151,150,FALSE),FALSE),0)</f>
        <v>0</v>
      </c>
      <c r="I403" s="24">
        <f>SUMIFS(PASTE_DQS_TRACKER!$D:$D,PASTE_DQS_TRACKER!$C:$C,MAIN!$A403,PASTE_DQS_TRACKER!$B:$B,MAIN!$D403)-SUMIFS(PASTE_DQS_TRACKER!$D:$D,PASTE_DQS_TRACKER!$C:$C,MAIN!A403,PASTE_DQS_TRACKER!$E:$E,MAIN!$D403)</f>
        <v>-10.4</v>
      </c>
      <c r="J403" s="25">
        <f t="shared" si="100"/>
        <v>19.746400000000001</v>
      </c>
      <c r="K403" s="44">
        <v>8.2000000000000003E-2</v>
      </c>
      <c r="L403" s="24" t="str">
        <f>IFERROR(-VLOOKUP(C403,SQ!$A$19:$CC$52,HLOOKUP(MAIN!#REF!,SQ!$B$18:$CC$56,39,FALSE),FALSE),"n/a")</f>
        <v>n/a</v>
      </c>
      <c r="M403" s="24" t="str">
        <f>IFERROR(-VLOOKUP(D403,SQ!$A$19:$CC$52,HLOOKUP(MAIN!A403,SQ!$B$18:$CC$56,39,FALSE),FALSE),"n/a")</f>
        <v>n/a</v>
      </c>
      <c r="N403" s="46" t="s">
        <v>563</v>
      </c>
      <c r="O403" s="46">
        <f>SUMIFS(MAN_ADJ!$L:$L,MAN_ADJ!$K:$K,MAIN!$D403,MAN_ADJ!$J:$J,MAIN!$S403)</f>
        <v>0</v>
      </c>
      <c r="P403" s="25">
        <f t="shared" si="101"/>
        <v>8.2000000000000003E-2</v>
      </c>
      <c r="Q403" s="28">
        <f t="shared" si="90"/>
        <v>4.1526556739456301E-3</v>
      </c>
      <c r="R403" s="38">
        <f t="shared" si="94"/>
        <v>19.664400000000001</v>
      </c>
      <c r="S403" s="17" t="s">
        <v>150</v>
      </c>
      <c r="U403" t="s">
        <v>577</v>
      </c>
      <c r="V403" t="s">
        <v>735</v>
      </c>
    </row>
    <row r="404" spans="1:22" x14ac:dyDescent="0.25">
      <c r="A404" s="17" t="s">
        <v>150</v>
      </c>
      <c r="B404" s="17" t="s">
        <v>93</v>
      </c>
      <c r="C404" s="17" t="s">
        <v>151</v>
      </c>
      <c r="D404" s="17" t="s">
        <v>106</v>
      </c>
      <c r="E404" s="24">
        <f>IF(U404="SC",SUMIFS(SC!F:F,SC!A:A,MAIN!D404,SC!B:B,MAIN!A404),SUMIFS(Allocations!$H:$H,Allocations!$A:$A,MAIN!$A404,Allocations!$B:$B,MAIN!$D404))</f>
        <v>1.2147000000000001</v>
      </c>
      <c r="F404" s="24">
        <f>IF(U404="SC",SUMIFS(SC!J:J,SC!A:A,MAIN!D404,SC!B:B,MAIN!A404),SUMIFS(Allocations!M:M,Allocations!A:A,MAIN!A404,Allocations!B:B,MAIN!D404))</f>
        <v>0</v>
      </c>
      <c r="G404" s="24">
        <f t="shared" si="99"/>
        <v>1.2147000000000001</v>
      </c>
      <c r="H404" s="24">
        <f>IFERROR(VLOOKUP(S404,Swaps_wk!$A$2:$AP$151,HLOOKUP(MAIN!D404,Swaps_wk!$B$2:$AP$151,150,FALSE),FALSE),0)</f>
        <v>0</v>
      </c>
      <c r="I404" s="24">
        <f>SUMIFS(PASTE_DQS_TRACKER!$D:$D,PASTE_DQS_TRACKER!$C:$C,MAIN!$A404,PASTE_DQS_TRACKER!$B:$B,MAIN!$D404)-SUMIFS(PASTE_DQS_TRACKER!$D:$D,PASTE_DQS_TRACKER!$C:$C,MAIN!A404,PASTE_DQS_TRACKER!$E:$E,MAIN!$D404)</f>
        <v>-1.2</v>
      </c>
      <c r="J404" s="25">
        <f t="shared" si="100"/>
        <v>1.4700000000000157E-2</v>
      </c>
      <c r="K404" s="24">
        <f>IFERROR(IF(V404="Flex",0,IF(D404=$D$30,VLOOKUP(A404,MMO_o10M_lease!$A$1:$F$51,5,FALSE),IF(D404=$D$26,VLOOKUP(D404,LANDINGS!$A$3:$BR$40,HLOOKUP(A404,LANDINGS!$B$1:$CF$42,42,FALSE),FALSE)-IFERROR(VLOOKUP(A404,MMO_o10M_lease!$A$1:$F$38,5,FALSE),0),VLOOKUP(D404,LANDINGS!$A$3:$CF$40,HLOOKUP(A404,LANDINGS!$B$1:$CF$42,42,FALSE),FALSE)))),0)</f>
        <v>0</v>
      </c>
      <c r="L404" s="24" t="str">
        <f>IFERROR(-VLOOKUP(C404,SQ!$A$19:$CC$52,HLOOKUP(MAIN!#REF!,SQ!$B$18:$CC$56,39,FALSE),FALSE),"n/a")</f>
        <v>n/a</v>
      </c>
      <c r="M404" s="24" t="str">
        <f>IFERROR(-VLOOKUP(D404,SQ!$A$19:$CC$52,HLOOKUP(MAIN!A404,SQ!$B$18:$CC$56,39,FALSE),FALSE),"n/a")</f>
        <v>n/a</v>
      </c>
      <c r="N404" s="46" t="s">
        <v>563</v>
      </c>
      <c r="O404" s="46">
        <f>SUMIFS(MAN_ADJ!$L:$L,MAN_ADJ!$K:$K,MAIN!$D404,MAN_ADJ!$J:$J,MAIN!$S404)</f>
        <v>0</v>
      </c>
      <c r="P404" s="25">
        <f t="shared" si="101"/>
        <v>0</v>
      </c>
      <c r="Q404" s="28">
        <f t="shared" si="90"/>
        <v>0</v>
      </c>
      <c r="R404" s="38">
        <f t="shared" si="94"/>
        <v>1.4700000000000157E-2</v>
      </c>
      <c r="S404" s="17" t="s">
        <v>150</v>
      </c>
      <c r="U404" t="s">
        <v>577</v>
      </c>
      <c r="V404" t="s">
        <v>735</v>
      </c>
    </row>
    <row r="405" spans="1:22" x14ac:dyDescent="0.25">
      <c r="A405" s="17" t="s">
        <v>150</v>
      </c>
      <c r="B405" s="17" t="s">
        <v>93</v>
      </c>
      <c r="C405" s="17" t="s">
        <v>151</v>
      </c>
      <c r="D405" s="17" t="s">
        <v>107</v>
      </c>
      <c r="E405" s="24">
        <f>IF(U405="SC",SUMIFS(SC!F:F,SC!A:A,MAIN!D405,SC!B:B,MAIN!A405),SUMIFS(Allocations!$H:$H,Allocations!$A:$A,MAIN!$A405,Allocations!$B:$B,MAIN!$D405))</f>
        <v>1.02</v>
      </c>
      <c r="F405" s="24">
        <f>IF(U405="SC",SUMIFS(SC!J:J,SC!A:A,MAIN!D405,SC!B:B,MAIN!A405),SUMIFS(Allocations!M:M,Allocations!A:A,MAIN!A405,Allocations!B:B,MAIN!D405))</f>
        <v>0</v>
      </c>
      <c r="G405" s="24">
        <f t="shared" si="99"/>
        <v>1.02</v>
      </c>
      <c r="H405" s="24">
        <f>IFERROR(VLOOKUP(S405,Swaps_wk!$A$2:$AP$151,HLOOKUP(MAIN!D405,Swaps_wk!$B$2:$AP$151,150,FALSE),FALSE),0)</f>
        <v>0</v>
      </c>
      <c r="I405" s="24">
        <f>SUMIFS(PASTE_DQS_TRACKER!$D:$D,PASTE_DQS_TRACKER!$C:$C,MAIN!$A405,PASTE_DQS_TRACKER!$B:$B,MAIN!$D405)-SUMIFS(PASTE_DQS_TRACKER!$D:$D,PASTE_DQS_TRACKER!$C:$C,MAIN!A405,PASTE_DQS_TRACKER!$E:$E,MAIN!$D405)</f>
        <v>-1</v>
      </c>
      <c r="J405" s="25">
        <f t="shared" si="100"/>
        <v>2.0000000000000018E-2</v>
      </c>
      <c r="K405" s="24">
        <f>IFERROR(IF(V405="Flex",0,IF(D405=$D$30,VLOOKUP(A405,MMO_o10M_lease!$A$1:$F$51,5,FALSE),IF(D405=$D$26,VLOOKUP(D405,LANDINGS!$A$3:$BR$40,HLOOKUP(A405,LANDINGS!$B$1:$CF$42,42,FALSE),FALSE)-IFERROR(VLOOKUP(A405,MMO_o10M_lease!$A$1:$F$38,5,FALSE),0),VLOOKUP(D405,LANDINGS!$A$3:$CF$40,HLOOKUP(A405,LANDINGS!$B$1:$CF$42,42,FALSE),FALSE)))),0)</f>
        <v>0</v>
      </c>
      <c r="L405" s="24" t="str">
        <f>IFERROR(-VLOOKUP(C405,SQ!$A$19:$CC$52,HLOOKUP(MAIN!#REF!,SQ!$B$18:$CC$56,39,FALSE),FALSE),"n/a")</f>
        <v>n/a</v>
      </c>
      <c r="M405" s="24" t="str">
        <f>IFERROR(-VLOOKUP(D405,SQ!$A$19:$CC$52,HLOOKUP(MAIN!A405,SQ!$B$18:$CC$56,39,FALSE),FALSE),"n/a")</f>
        <v>n/a</v>
      </c>
      <c r="N405" s="46" t="s">
        <v>563</v>
      </c>
      <c r="O405" s="46">
        <f>SUMIFS(MAN_ADJ!$L:$L,MAN_ADJ!$K:$K,MAIN!$D405,MAN_ADJ!$J:$J,MAIN!$S405)</f>
        <v>0</v>
      </c>
      <c r="P405" s="25">
        <f t="shared" si="101"/>
        <v>0</v>
      </c>
      <c r="Q405" s="28">
        <f t="shared" si="90"/>
        <v>0</v>
      </c>
      <c r="R405" s="38">
        <f t="shared" si="94"/>
        <v>2.0000000000000018E-2</v>
      </c>
      <c r="S405" s="17" t="s">
        <v>150</v>
      </c>
      <c r="U405" t="s">
        <v>577</v>
      </c>
      <c r="V405" t="s">
        <v>735</v>
      </c>
    </row>
    <row r="406" spans="1:22" x14ac:dyDescent="0.25">
      <c r="A406" s="17" t="s">
        <v>150</v>
      </c>
      <c r="B406" s="17" t="s">
        <v>93</v>
      </c>
      <c r="C406" s="17" t="s">
        <v>151</v>
      </c>
      <c r="D406" s="17" t="s">
        <v>108</v>
      </c>
      <c r="E406" s="24">
        <f>IF(U406="SC",SUMIFS(SC!F:F,SC!A:A,MAIN!D406,SC!B:B,MAIN!A406),SUMIFS(Allocations!$H:$H,Allocations!$A:$A,MAIN!$A406,Allocations!$B:$B,MAIN!$D406))</f>
        <v>62.551499999999997</v>
      </c>
      <c r="F406" s="24">
        <f>IF(U406="SC",SUMIFS(SC!J:J,SC!A:A,MAIN!D406,SC!B:B,MAIN!A406),SUMIFS(Allocations!M:M,Allocations!A:A,MAIN!A406,Allocations!B:B,MAIN!D406))</f>
        <v>0</v>
      </c>
      <c r="G406" s="24">
        <f t="shared" si="99"/>
        <v>62.551499999999997</v>
      </c>
      <c r="H406" s="24">
        <f>IFERROR(VLOOKUP(S406,Swaps_wk!$A$2:$AP$151,HLOOKUP(MAIN!D406,Swaps_wk!$B$2:$AP$151,150,FALSE),FALSE),0)</f>
        <v>0</v>
      </c>
      <c r="I406" s="24">
        <f>SUMIFS(PASTE_DQS_TRACKER!$D:$D,PASTE_DQS_TRACKER!$C:$C,MAIN!$A406,PASTE_DQS_TRACKER!$B:$B,MAIN!$D406)-SUMIFS(PASTE_DQS_TRACKER!$D:$D,PASTE_DQS_TRACKER!$C:$C,MAIN!A406,PASTE_DQS_TRACKER!$E:$E,MAIN!$D406)</f>
        <v>-62.5</v>
      </c>
      <c r="J406" s="25">
        <f t="shared" si="100"/>
        <v>5.1499999999997215E-2</v>
      </c>
      <c r="K406" s="24">
        <f>IFERROR(IF(V406="Flex",0,IF(D406=$D$30,VLOOKUP(A406,MMO_o10M_lease!$A$1:$F$51,5,FALSE),IF(D406=$D$26,VLOOKUP(D406,LANDINGS!$A$3:$BR$40,HLOOKUP(A406,LANDINGS!$B$1:$CF$42,42,FALSE),FALSE)-IFERROR(VLOOKUP(A406,MMO_o10M_lease!$A$1:$F$38,5,FALSE),0),VLOOKUP(D406,LANDINGS!$A$3:$CF$40,HLOOKUP(A406,LANDINGS!$B$1:$CF$42,42,FALSE),FALSE)))),0)</f>
        <v>0</v>
      </c>
      <c r="L406" s="24" t="str">
        <f>IFERROR(-VLOOKUP(C406,SQ!$A$19:$CC$52,HLOOKUP(MAIN!#REF!,SQ!$B$18:$CC$56,39,FALSE),FALSE),"n/a")</f>
        <v>n/a</v>
      </c>
      <c r="M406" s="24" t="str">
        <f>IFERROR(-VLOOKUP(D406,SQ!$A$19:$CC$52,HLOOKUP(MAIN!A406,SQ!$B$18:$CC$56,39,FALSE),FALSE),"n/a")</f>
        <v>n/a</v>
      </c>
      <c r="N406" s="46" t="s">
        <v>563</v>
      </c>
      <c r="O406" s="46">
        <f>SUMIFS(MAN_ADJ!$L:$L,MAN_ADJ!$K:$K,MAIN!$D406,MAN_ADJ!$J:$J,MAIN!$S406)</f>
        <v>0</v>
      </c>
      <c r="P406" s="25">
        <f t="shared" si="101"/>
        <v>0</v>
      </c>
      <c r="Q406" s="28">
        <f t="shared" si="90"/>
        <v>0</v>
      </c>
      <c r="R406" s="38">
        <f t="shared" si="94"/>
        <v>5.1499999999997215E-2</v>
      </c>
      <c r="S406" s="17" t="s">
        <v>150</v>
      </c>
      <c r="U406" t="s">
        <v>577</v>
      </c>
      <c r="V406" t="s">
        <v>735</v>
      </c>
    </row>
    <row r="407" spans="1:22" x14ac:dyDescent="0.25">
      <c r="A407" s="17" t="s">
        <v>150</v>
      </c>
      <c r="B407" s="17" t="s">
        <v>93</v>
      </c>
      <c r="C407" s="17" t="s">
        <v>151</v>
      </c>
      <c r="D407" s="17" t="s">
        <v>109</v>
      </c>
      <c r="E407" s="24">
        <f>IF(U407="SC",SUMIFS(SC!F:F,SC!A:A,MAIN!D407,SC!B:B,MAIN!A407),SUMIFS(Allocations!$H:$H,Allocations!$A:$A,MAIN!$A407,Allocations!$B:$B,MAIN!$D407))</f>
        <v>1.77</v>
      </c>
      <c r="F407" s="24">
        <f>IF(U407="SC",SUMIFS(SC!J:J,SC!A:A,MAIN!D407,SC!B:B,MAIN!A407),SUMIFS(Allocations!M:M,Allocations!A:A,MAIN!A407,Allocations!B:B,MAIN!D407))</f>
        <v>0</v>
      </c>
      <c r="G407" s="24">
        <f t="shared" si="99"/>
        <v>1.77</v>
      </c>
      <c r="H407" s="24">
        <f>IFERROR(VLOOKUP(S407,Swaps_wk!$A$2:$AP$151,HLOOKUP(MAIN!D407,Swaps_wk!$B$2:$AP$151,150,FALSE),FALSE),0)</f>
        <v>0</v>
      </c>
      <c r="I407" s="24">
        <f>SUMIFS(PASTE_DQS_TRACKER!$D:$D,PASTE_DQS_TRACKER!$C:$C,MAIN!$A407,PASTE_DQS_TRACKER!$B:$B,MAIN!$D407)-SUMIFS(PASTE_DQS_TRACKER!$D:$D,PASTE_DQS_TRACKER!$C:$C,MAIN!A407,PASTE_DQS_TRACKER!$E:$E,MAIN!$D407)</f>
        <v>-1.7</v>
      </c>
      <c r="J407" s="25">
        <f t="shared" si="100"/>
        <v>7.0000000000000062E-2</v>
      </c>
      <c r="K407" s="24">
        <f>IFERROR(IF(V407="Flex",0,IF(D407=$D$30,VLOOKUP(A407,MMO_o10M_lease!$A$1:$F$51,5,FALSE),IF(D407=$D$26,VLOOKUP(D407,LANDINGS!$A$3:$BR$40,HLOOKUP(A407,LANDINGS!$B$1:$CF$42,42,FALSE),FALSE)-IFERROR(VLOOKUP(A407,MMO_o10M_lease!$A$1:$F$38,5,FALSE),0),VLOOKUP(D407,LANDINGS!$A$3:$CF$40,HLOOKUP(A407,LANDINGS!$B$1:$CF$42,42,FALSE),FALSE)))),0)</f>
        <v>0</v>
      </c>
      <c r="L407" s="24" t="str">
        <f>IFERROR(-VLOOKUP(C407,SQ!$A$19:$CC$52,HLOOKUP(MAIN!#REF!,SQ!$B$18:$CC$56,39,FALSE),FALSE),"n/a")</f>
        <v>n/a</v>
      </c>
      <c r="M407" s="24" t="str">
        <f>IFERROR(-VLOOKUP(D407,SQ!$A$19:$CC$52,HLOOKUP(MAIN!A407,SQ!$B$18:$CC$56,39,FALSE),FALSE),"n/a")</f>
        <v>n/a</v>
      </c>
      <c r="N407" s="46" t="s">
        <v>563</v>
      </c>
      <c r="O407" s="46">
        <f>SUMIFS(MAN_ADJ!$L:$L,MAN_ADJ!$K:$K,MAIN!$D407,MAN_ADJ!$J:$J,MAIN!$S407)</f>
        <v>0</v>
      </c>
      <c r="P407" s="25">
        <f t="shared" si="101"/>
        <v>0</v>
      </c>
      <c r="Q407" s="28">
        <f t="shared" si="90"/>
        <v>0</v>
      </c>
      <c r="R407" s="38">
        <f t="shared" si="94"/>
        <v>7.0000000000000062E-2</v>
      </c>
      <c r="S407" s="17" t="s">
        <v>150</v>
      </c>
      <c r="U407" t="s">
        <v>577</v>
      </c>
      <c r="V407" t="s">
        <v>735</v>
      </c>
    </row>
    <row r="408" spans="1:22" x14ac:dyDescent="0.25">
      <c r="A408" s="17" t="s">
        <v>150</v>
      </c>
      <c r="B408" s="17" t="s">
        <v>93</v>
      </c>
      <c r="C408" s="17" t="s">
        <v>151</v>
      </c>
      <c r="D408" s="17" t="s">
        <v>110</v>
      </c>
      <c r="E408" s="24">
        <f>IF(U408="SC",SUMIFS(SC!F:F,SC!A:A,MAIN!D408,SC!B:B,MAIN!A408),SUMIFS(Allocations!$H:$H,Allocations!$A:$A,MAIN!$A408,Allocations!$B:$B,MAIN!$D408))</f>
        <v>0</v>
      </c>
      <c r="F408" s="24">
        <f>IF(U408="SC",SUMIFS(SC!J:J,SC!A:A,MAIN!D408,SC!B:B,MAIN!A408),SUMIFS(Allocations!M:M,Allocations!A:A,MAIN!A408,Allocations!B:B,MAIN!D408))</f>
        <v>0</v>
      </c>
      <c r="G408" s="24">
        <f t="shared" si="99"/>
        <v>0</v>
      </c>
      <c r="H408" s="24">
        <f>IFERROR(VLOOKUP(S408,Swaps_wk!$A$2:$AP$151,HLOOKUP(MAIN!D408,Swaps_wk!$B$2:$AP$151,150,FALSE),FALSE),0)</f>
        <v>0</v>
      </c>
      <c r="I408" s="24">
        <f>SUMIFS(PASTE_DQS_TRACKER!$D:$D,PASTE_DQS_TRACKER!$C:$C,MAIN!$A408,PASTE_DQS_TRACKER!$B:$B,MAIN!$D408)-SUMIFS(PASTE_DQS_TRACKER!$D:$D,PASTE_DQS_TRACKER!$C:$C,MAIN!A408,PASTE_DQS_TRACKER!$E:$E,MAIN!$D408)</f>
        <v>0</v>
      </c>
      <c r="J408" s="25">
        <f t="shared" si="100"/>
        <v>0</v>
      </c>
      <c r="K408" s="24">
        <f>IFERROR(IF(V408="Flex",0,IF(D408=$D$30,VLOOKUP(A408,MMO_o10M_lease!$A$1:$F$51,5,FALSE),IF(D408=$D$26,VLOOKUP(D408,LANDINGS!$A$3:$BR$40,HLOOKUP(A408,LANDINGS!$B$1:$CF$42,42,FALSE),FALSE)-IFERROR(VLOOKUP(A408,MMO_o10M_lease!$A$1:$F$38,5,FALSE),0),VLOOKUP(D408,LANDINGS!$A$3:$CF$40,HLOOKUP(A408,LANDINGS!$B$1:$CF$42,42,FALSE),FALSE)))),0)</f>
        <v>0</v>
      </c>
      <c r="L408" s="24" t="str">
        <f>IFERROR(-VLOOKUP(C408,SQ!$A$19:$CC$52,HLOOKUP(MAIN!#REF!,SQ!$B$18:$CC$56,39,FALSE),FALSE),"n/a")</f>
        <v>n/a</v>
      </c>
      <c r="M408" s="24" t="str">
        <f>IFERROR(-VLOOKUP(D408,SQ!$A$19:$CC$52,HLOOKUP(MAIN!A408,SQ!$B$18:$CC$56,39,FALSE),FALSE),"n/a")</f>
        <v>n/a</v>
      </c>
      <c r="N408" s="46" t="s">
        <v>563</v>
      </c>
      <c r="O408" s="46">
        <f>SUMIFS(MAN_ADJ!$L:$L,MAN_ADJ!$K:$K,MAIN!$D408,MAN_ADJ!$J:$J,MAIN!$S408)</f>
        <v>0</v>
      </c>
      <c r="P408" s="25">
        <f t="shared" si="101"/>
        <v>0</v>
      </c>
      <c r="Q408" s="28" t="str">
        <f t="shared" si="90"/>
        <v>n/a</v>
      </c>
      <c r="R408" s="38">
        <f t="shared" si="94"/>
        <v>0</v>
      </c>
      <c r="S408" s="17" t="s">
        <v>150</v>
      </c>
      <c r="U408" t="s">
        <v>577</v>
      </c>
      <c r="V408" t="s">
        <v>735</v>
      </c>
    </row>
    <row r="409" spans="1:22" x14ac:dyDescent="0.25">
      <c r="A409" s="17" t="s">
        <v>150</v>
      </c>
      <c r="B409" s="17" t="s">
        <v>93</v>
      </c>
      <c r="C409" s="17" t="s">
        <v>151</v>
      </c>
      <c r="D409" s="17" t="s">
        <v>111</v>
      </c>
      <c r="E409" s="24">
        <f>IF(U409="SC",SUMIFS(SC!F:F,SC!A:A,MAIN!D409,SC!B:B,MAIN!A409),SUMIFS(Allocations!$H:$H,Allocations!$A:$A,MAIN!$A409,Allocations!$B:$B,MAIN!$D409))</f>
        <v>0</v>
      </c>
      <c r="F409" s="24">
        <f>IF(U409="SC",SUMIFS(SC!J:J,SC!A:A,MAIN!D409,SC!B:B,MAIN!A409),SUMIFS(Allocations!M:M,Allocations!A:A,MAIN!A409,Allocations!B:B,MAIN!D409))</f>
        <v>0</v>
      </c>
      <c r="G409" s="24">
        <f t="shared" si="99"/>
        <v>0</v>
      </c>
      <c r="H409" s="24">
        <f>IFERROR(VLOOKUP(S409,Swaps_wk!$A$2:$AP$151,HLOOKUP(MAIN!D409,Swaps_wk!$B$2:$AP$151,150,FALSE),FALSE),0)</f>
        <v>0</v>
      </c>
      <c r="I409" s="24">
        <f>SUMIFS(PASTE_DQS_TRACKER!$D:$D,PASTE_DQS_TRACKER!$C:$C,MAIN!$A409,PASTE_DQS_TRACKER!$B:$B,MAIN!$D409)-SUMIFS(PASTE_DQS_TRACKER!$D:$D,PASTE_DQS_TRACKER!$C:$C,MAIN!A409,PASTE_DQS_TRACKER!$E:$E,MAIN!$D409)</f>
        <v>0</v>
      </c>
      <c r="J409" s="25">
        <f t="shared" si="100"/>
        <v>0</v>
      </c>
      <c r="K409" s="24">
        <f>IFERROR(IF(V409="Flex",0,IF(D409=$D$30,VLOOKUP(A409,MMO_o10M_lease!$A$1:$F$51,5,FALSE),IF(D409=$D$26,VLOOKUP(D409,LANDINGS!$A$3:$BR$40,HLOOKUP(A409,LANDINGS!$B$1:$CF$42,42,FALSE),FALSE)-IFERROR(VLOOKUP(A409,MMO_o10M_lease!$A$1:$F$38,5,FALSE),0),VLOOKUP(D409,LANDINGS!$A$3:$CF$40,HLOOKUP(A409,LANDINGS!$B$1:$CF$42,42,FALSE),FALSE)))),0)</f>
        <v>0</v>
      </c>
      <c r="L409" s="24" t="str">
        <f>IFERROR(-VLOOKUP(C409,SQ!$A$19:$CC$52,HLOOKUP(MAIN!#REF!,SQ!$B$18:$CC$56,39,FALSE),FALSE),"n/a")</f>
        <v>n/a</v>
      </c>
      <c r="M409" s="24" t="str">
        <f>IFERROR(-VLOOKUP(D409,SQ!$A$19:$CC$52,HLOOKUP(MAIN!A409,SQ!$B$18:$CC$56,39,FALSE),FALSE),"n/a")</f>
        <v>n/a</v>
      </c>
      <c r="N409" s="46" t="s">
        <v>563</v>
      </c>
      <c r="O409" s="46">
        <f>SUMIFS(MAN_ADJ!$L:$L,MAN_ADJ!$K:$K,MAIN!$D409,MAN_ADJ!$J:$J,MAIN!$S409)</f>
        <v>0</v>
      </c>
      <c r="P409" s="25">
        <f t="shared" si="101"/>
        <v>0</v>
      </c>
      <c r="Q409" s="28" t="str">
        <f t="shared" si="90"/>
        <v>n/a</v>
      </c>
      <c r="R409" s="38">
        <f t="shared" si="94"/>
        <v>0</v>
      </c>
      <c r="S409" s="17" t="s">
        <v>150</v>
      </c>
      <c r="U409" t="s">
        <v>577</v>
      </c>
      <c r="V409" t="s">
        <v>735</v>
      </c>
    </row>
    <row r="410" spans="1:22" x14ac:dyDescent="0.25">
      <c r="A410" s="17" t="s">
        <v>150</v>
      </c>
      <c r="B410" s="17" t="s">
        <v>93</v>
      </c>
      <c r="C410" s="17" t="s">
        <v>151</v>
      </c>
      <c r="D410" s="17" t="s">
        <v>112</v>
      </c>
      <c r="E410" s="24">
        <f>IF(U410="SC",SUMIFS(SC!F:F,SC!A:A,MAIN!D410,SC!B:B,MAIN!A410),SUMIFS(Allocations!$H:$H,Allocations!$A:$A,MAIN!$A410,Allocations!$B:$B,MAIN!$D410))</f>
        <v>0</v>
      </c>
      <c r="F410" s="24">
        <f>IF(U410="SC",SUMIFS(SC!J:J,SC!A:A,MAIN!D410,SC!B:B,MAIN!A410),SUMIFS(Allocations!M:M,Allocations!A:A,MAIN!A410,Allocations!B:B,MAIN!D410))</f>
        <v>0</v>
      </c>
      <c r="G410" s="24">
        <f t="shared" si="99"/>
        <v>0</v>
      </c>
      <c r="H410" s="24">
        <f>IFERROR(VLOOKUP(S410,Swaps_wk!$A$2:$AP$151,HLOOKUP(MAIN!D410,Swaps_wk!$B$2:$AP$151,150,FALSE),FALSE),0)</f>
        <v>0</v>
      </c>
      <c r="I410" s="24">
        <f>SUMIFS(PASTE_DQS_TRACKER!$D:$D,PASTE_DQS_TRACKER!$C:$C,MAIN!$A410,PASTE_DQS_TRACKER!$B:$B,MAIN!$D410)-SUMIFS(PASTE_DQS_TRACKER!$D:$D,PASTE_DQS_TRACKER!$C:$C,MAIN!A410,PASTE_DQS_TRACKER!$E:$E,MAIN!$D410)</f>
        <v>0</v>
      </c>
      <c r="J410" s="25">
        <f t="shared" si="100"/>
        <v>0</v>
      </c>
      <c r="K410" s="24">
        <f>IFERROR(IF(V410="Flex",0,IF(D410=$D$30,VLOOKUP(A410,MMO_o10M_lease!$A$1:$F$51,5,FALSE),IF(D410=$D$26,VLOOKUP(D410,LANDINGS!$A$3:$BR$40,HLOOKUP(A410,LANDINGS!$B$1:$CF$42,42,FALSE),FALSE)-IFERROR(VLOOKUP(A410,MMO_o10M_lease!$A$1:$F$38,5,FALSE),0),VLOOKUP(D410,LANDINGS!$A$3:$CF$40,HLOOKUP(A410,LANDINGS!$B$1:$CF$42,42,FALSE),FALSE)))),0)</f>
        <v>0</v>
      </c>
      <c r="L410" s="24" t="str">
        <f>IFERROR(-VLOOKUP(C410,SQ!$A$19:$CC$52,HLOOKUP(MAIN!#REF!,SQ!$B$18:$CC$56,39,FALSE),FALSE),"n/a")</f>
        <v>n/a</v>
      </c>
      <c r="M410" s="24" t="str">
        <f>IFERROR(-VLOOKUP(D410,SQ!$A$19:$CC$52,HLOOKUP(MAIN!A410,SQ!$B$18:$CC$56,39,FALSE),FALSE),"n/a")</f>
        <v>n/a</v>
      </c>
      <c r="N410" s="46" t="s">
        <v>563</v>
      </c>
      <c r="O410" s="46">
        <f>SUMIFS(MAN_ADJ!$L:$L,MAN_ADJ!$K:$K,MAIN!$D410,MAN_ADJ!$J:$J,MAIN!$S410)</f>
        <v>0</v>
      </c>
      <c r="P410" s="25">
        <f t="shared" si="101"/>
        <v>0</v>
      </c>
      <c r="Q410" s="28" t="str">
        <f t="shared" si="90"/>
        <v>n/a</v>
      </c>
      <c r="R410" s="38">
        <f t="shared" si="94"/>
        <v>0</v>
      </c>
      <c r="S410" s="17" t="s">
        <v>150</v>
      </c>
      <c r="U410" t="s">
        <v>577</v>
      </c>
      <c r="V410" t="s">
        <v>735</v>
      </c>
    </row>
    <row r="411" spans="1:22" x14ac:dyDescent="0.25">
      <c r="A411" s="17" t="s">
        <v>150</v>
      </c>
      <c r="B411" s="17" t="s">
        <v>93</v>
      </c>
      <c r="C411" s="17" t="s">
        <v>151</v>
      </c>
      <c r="D411" s="17" t="s">
        <v>113</v>
      </c>
      <c r="E411" s="24">
        <f>IF(U411="SC",SUMIFS(SC!F:F,SC!A:A,MAIN!D411,SC!B:B,MAIN!A411),SUMIFS(Allocations!$H:$H,Allocations!$A:$A,MAIN!$A411,Allocations!$B:$B,MAIN!$D411))</f>
        <v>0</v>
      </c>
      <c r="F411" s="24">
        <f>IF(U411="SC",SUMIFS(SC!J:J,SC!A:A,MAIN!D411,SC!B:B,MAIN!A411),SUMIFS(Allocations!M:M,Allocations!A:A,MAIN!A411,Allocations!B:B,MAIN!D411))</f>
        <v>0</v>
      </c>
      <c r="G411" s="24">
        <f t="shared" si="99"/>
        <v>0</v>
      </c>
      <c r="H411" s="24">
        <f>IFERROR(VLOOKUP(S411,Swaps_wk!$A$2:$AP$151,HLOOKUP(MAIN!D411,Swaps_wk!$B$2:$AP$151,150,FALSE),FALSE),0)</f>
        <v>0</v>
      </c>
      <c r="I411" s="24">
        <f>SUMIFS(PASTE_DQS_TRACKER!$D:$D,PASTE_DQS_TRACKER!$C:$C,MAIN!$A411,PASTE_DQS_TRACKER!$B:$B,MAIN!$D411)-SUMIFS(PASTE_DQS_TRACKER!$D:$D,PASTE_DQS_TRACKER!$C:$C,MAIN!A411,PASTE_DQS_TRACKER!$E:$E,MAIN!$D411)</f>
        <v>0</v>
      </c>
      <c r="J411" s="25">
        <f t="shared" si="100"/>
        <v>0</v>
      </c>
      <c r="K411" s="24">
        <f>IFERROR(IF(V411="Flex",0,IF(D411=$D$30,VLOOKUP(A411,MMO_o10M_lease!$A$1:$F$51,5,FALSE),IF(D411=$D$26,VLOOKUP(D411,LANDINGS!$A$3:$BR$40,HLOOKUP(A411,LANDINGS!$B$1:$CF$42,42,FALSE),FALSE)-IFERROR(VLOOKUP(A411,MMO_o10M_lease!$A$1:$F$38,5,FALSE),0),VLOOKUP(D411,LANDINGS!$A$3:$CF$40,HLOOKUP(A411,LANDINGS!$B$1:$CF$42,42,FALSE),FALSE)))),0)</f>
        <v>0</v>
      </c>
      <c r="L411" s="24" t="str">
        <f>IFERROR(-VLOOKUP(C411,SQ!$A$19:$CC$52,HLOOKUP(MAIN!#REF!,SQ!$B$18:$CC$56,39,FALSE),FALSE),"n/a")</f>
        <v>n/a</v>
      </c>
      <c r="M411" s="24" t="str">
        <f>IFERROR(-VLOOKUP(D411,SQ!$A$19:$CC$52,HLOOKUP(MAIN!A411,SQ!$B$18:$CC$56,39,FALSE),FALSE),"n/a")</f>
        <v>n/a</v>
      </c>
      <c r="N411" s="46" t="s">
        <v>563</v>
      </c>
      <c r="O411" s="46">
        <f>SUMIFS(MAN_ADJ!$L:$L,MAN_ADJ!$K:$K,MAIN!$D411,MAN_ADJ!$J:$J,MAIN!$S411)</f>
        <v>0</v>
      </c>
      <c r="P411" s="25">
        <f t="shared" si="101"/>
        <v>0</v>
      </c>
      <c r="Q411" s="28" t="str">
        <f t="shared" si="90"/>
        <v>n/a</v>
      </c>
      <c r="R411" s="38">
        <f t="shared" si="94"/>
        <v>0</v>
      </c>
      <c r="S411" s="17" t="s">
        <v>150</v>
      </c>
      <c r="U411" t="s">
        <v>577</v>
      </c>
      <c r="V411" t="s">
        <v>735</v>
      </c>
    </row>
    <row r="412" spans="1:22" x14ac:dyDescent="0.25">
      <c r="A412" s="17" t="s">
        <v>150</v>
      </c>
      <c r="B412" s="17" t="s">
        <v>93</v>
      </c>
      <c r="C412" s="17" t="s">
        <v>151</v>
      </c>
      <c r="D412" s="17" t="s">
        <v>114</v>
      </c>
      <c r="E412" s="24">
        <f>IF(U412="SC",SUMIFS(SC!F:F,SC!A:A,MAIN!D412,SC!B:B,MAIN!A412),SUMIFS(Allocations!$H:$H,Allocations!$A:$A,MAIN!$A412,Allocations!$B:$B,MAIN!$D412))</f>
        <v>0</v>
      </c>
      <c r="F412" s="24">
        <f>IF(U412="SC",SUMIFS(SC!J:J,SC!A:A,MAIN!D412,SC!B:B,MAIN!A412),SUMIFS(Allocations!M:M,Allocations!A:A,MAIN!A412,Allocations!B:B,MAIN!D412))</f>
        <v>0</v>
      </c>
      <c r="G412" s="24">
        <f t="shared" si="99"/>
        <v>0</v>
      </c>
      <c r="H412" s="24">
        <f>IFERROR(VLOOKUP(S412,Swaps_wk!$A$2:$AP$151,HLOOKUP(MAIN!D412,Swaps_wk!$B$2:$AP$151,150,FALSE),FALSE),0)</f>
        <v>0</v>
      </c>
      <c r="I412" s="24">
        <f>SUMIFS(PASTE_DQS_TRACKER!$D:$D,PASTE_DQS_TRACKER!$C:$C,MAIN!$A412,PASTE_DQS_TRACKER!$B:$B,MAIN!$D412)-SUMIFS(PASTE_DQS_TRACKER!$D:$D,PASTE_DQS_TRACKER!$C:$C,MAIN!A412,PASTE_DQS_TRACKER!$E:$E,MAIN!$D412)</f>
        <v>0</v>
      </c>
      <c r="J412" s="25">
        <f t="shared" si="100"/>
        <v>0</v>
      </c>
      <c r="K412" s="24">
        <f>IFERROR(IF(V412="Flex",0,IF(D412=$D$30,VLOOKUP(A412,MMO_o10M_lease!$A$1:$F$51,5,FALSE),IF(D412=$D$26,VLOOKUP(D412,LANDINGS!$A$3:$BR$40,HLOOKUP(A412,LANDINGS!$B$1:$CF$42,42,FALSE),FALSE)-IFERROR(VLOOKUP(A412,MMO_o10M_lease!$A$1:$F$38,5,FALSE),0),VLOOKUP(D412,LANDINGS!$A$3:$CF$40,HLOOKUP(A412,LANDINGS!$B$1:$CF$42,42,FALSE),FALSE)))),0)</f>
        <v>0</v>
      </c>
      <c r="L412" s="24" t="str">
        <f>IFERROR(-VLOOKUP(C412,SQ!$A$19:$CC$52,HLOOKUP(MAIN!#REF!,SQ!$B$18:$CC$56,39,FALSE),FALSE),"n/a")</f>
        <v>n/a</v>
      </c>
      <c r="M412" s="24" t="str">
        <f>IFERROR(-VLOOKUP(D412,SQ!$A$19:$CC$52,HLOOKUP(MAIN!A412,SQ!$B$18:$CC$56,39,FALSE),FALSE),"n/a")</f>
        <v>n/a</v>
      </c>
      <c r="N412" s="46" t="s">
        <v>563</v>
      </c>
      <c r="O412" s="46">
        <f>SUMIFS(MAN_ADJ!$L:$L,MAN_ADJ!$K:$K,MAIN!$D412,MAN_ADJ!$J:$J,MAIN!$S412)</f>
        <v>0</v>
      </c>
      <c r="P412" s="25">
        <f t="shared" si="101"/>
        <v>0</v>
      </c>
      <c r="Q412" s="28" t="str">
        <f t="shared" si="90"/>
        <v>n/a</v>
      </c>
      <c r="R412" s="38">
        <f t="shared" si="94"/>
        <v>0</v>
      </c>
      <c r="S412" s="17" t="s">
        <v>150</v>
      </c>
      <c r="U412" t="s">
        <v>577</v>
      </c>
      <c r="V412" t="s">
        <v>735</v>
      </c>
    </row>
    <row r="413" spans="1:22" x14ac:dyDescent="0.25">
      <c r="A413" s="17" t="s">
        <v>150</v>
      </c>
      <c r="B413" s="17" t="s">
        <v>93</v>
      </c>
      <c r="C413" s="17" t="s">
        <v>151</v>
      </c>
      <c r="D413" s="17" t="s">
        <v>115</v>
      </c>
      <c r="E413" s="24">
        <f>IF(U413="SC",SUMIFS(SC!F:F,SC!A:A,MAIN!D413,SC!B:B,MAIN!A413),SUMIFS(Allocations!$H:$H,Allocations!$A:$A,MAIN!$A413,Allocations!$B:$B,MAIN!$D413))</f>
        <v>0</v>
      </c>
      <c r="F413" s="24">
        <f>IF(U413="SC",SUMIFS(SC!J:J,SC!A:A,MAIN!D413,SC!B:B,MAIN!A413),SUMIFS(Allocations!M:M,Allocations!A:A,MAIN!A413,Allocations!B:B,MAIN!D413))</f>
        <v>0</v>
      </c>
      <c r="G413" s="24">
        <f t="shared" si="99"/>
        <v>0</v>
      </c>
      <c r="H413" s="24">
        <f>IFERROR(VLOOKUP(S413,Swaps_wk!$A$2:$AP$151,HLOOKUP(MAIN!D413,Swaps_wk!$B$2:$AP$151,150,FALSE),FALSE),0)</f>
        <v>0</v>
      </c>
      <c r="I413" s="24">
        <f>SUMIFS(PASTE_DQS_TRACKER!$D:$D,PASTE_DQS_TRACKER!$C:$C,MAIN!$A413,PASTE_DQS_TRACKER!$B:$B,MAIN!$D413)-SUMIFS(PASTE_DQS_TRACKER!$D:$D,PASTE_DQS_TRACKER!$C:$C,MAIN!A413,PASTE_DQS_TRACKER!$E:$E,MAIN!$D413)</f>
        <v>0</v>
      </c>
      <c r="J413" s="25">
        <f t="shared" si="100"/>
        <v>0</v>
      </c>
      <c r="K413" s="24">
        <f>IFERROR(IF(V413="Flex",0,IF(D413=$D$30,VLOOKUP(A413,MMO_o10M_lease!$A$1:$F$51,5,FALSE),IF(D413=$D$26,VLOOKUP(D413,LANDINGS!$A$3:$BR$40,HLOOKUP(A413,LANDINGS!$B$1:$CF$42,42,FALSE),FALSE)-IFERROR(VLOOKUP(A413,MMO_o10M_lease!$A$1:$F$38,5,FALSE),0),VLOOKUP(D413,LANDINGS!$A$3:$CF$40,HLOOKUP(A413,LANDINGS!$B$1:$CF$42,42,FALSE),FALSE)))),0)</f>
        <v>0</v>
      </c>
      <c r="L413" s="24" t="str">
        <f>IFERROR(-VLOOKUP(C413,SQ!$A$19:$CC$52,HLOOKUP(MAIN!#REF!,SQ!$B$18:$CC$56,39,FALSE),FALSE),"n/a")</f>
        <v>n/a</v>
      </c>
      <c r="M413" s="24" t="str">
        <f>IFERROR(-VLOOKUP(D413,SQ!$A$19:$CC$52,HLOOKUP(MAIN!A413,SQ!$B$18:$CC$56,39,FALSE),FALSE),"n/a")</f>
        <v>n/a</v>
      </c>
      <c r="N413" s="46" t="s">
        <v>563</v>
      </c>
      <c r="O413" s="46">
        <f>SUMIFS(MAN_ADJ!$L:$L,MAN_ADJ!$K:$K,MAIN!$D413,MAN_ADJ!$J:$J,MAIN!$S413)</f>
        <v>0</v>
      </c>
      <c r="P413" s="25">
        <f t="shared" si="101"/>
        <v>0</v>
      </c>
      <c r="Q413" s="28" t="str">
        <f t="shared" si="90"/>
        <v>n/a</v>
      </c>
      <c r="R413" s="38">
        <f t="shared" si="94"/>
        <v>0</v>
      </c>
      <c r="S413" s="17" t="s">
        <v>150</v>
      </c>
      <c r="U413" t="s">
        <v>577</v>
      </c>
      <c r="V413" t="s">
        <v>735</v>
      </c>
    </row>
    <row r="414" spans="1:22" x14ac:dyDescent="0.25">
      <c r="A414" s="17" t="s">
        <v>150</v>
      </c>
      <c r="B414" s="17" t="s">
        <v>93</v>
      </c>
      <c r="C414" s="17" t="s">
        <v>151</v>
      </c>
      <c r="D414" s="17" t="s">
        <v>116</v>
      </c>
      <c r="E414" s="24">
        <f>IF(U414="SC",SUMIFS(SC!F:F,SC!A:A,MAIN!D414,SC!B:B,MAIN!A414),SUMIFS(Allocations!$H:$H,Allocations!$A:$A,MAIN!$A414,Allocations!$B:$B,MAIN!$D414))</f>
        <v>0</v>
      </c>
      <c r="F414" s="24">
        <f>IF(U414="SC",SUMIFS(SC!J:J,SC!A:A,MAIN!D414,SC!B:B,MAIN!A414),SUMIFS(Allocations!M:M,Allocations!A:A,MAIN!A414,Allocations!B:B,MAIN!D414))</f>
        <v>0</v>
      </c>
      <c r="G414" s="24">
        <f t="shared" si="99"/>
        <v>0</v>
      </c>
      <c r="H414" s="24">
        <f>IFERROR(VLOOKUP(S414,Swaps_wk!$A$2:$AP$151,HLOOKUP(MAIN!D414,Swaps_wk!$B$2:$AP$151,150,FALSE),FALSE),0)</f>
        <v>0</v>
      </c>
      <c r="I414" s="24">
        <f>SUMIFS(PASTE_DQS_TRACKER!$D:$D,PASTE_DQS_TRACKER!$C:$C,MAIN!$A414,PASTE_DQS_TRACKER!$B:$B,MAIN!$D414)-SUMIFS(PASTE_DQS_TRACKER!$D:$D,PASTE_DQS_TRACKER!$C:$C,MAIN!A414,PASTE_DQS_TRACKER!$E:$E,MAIN!$D414)</f>
        <v>0</v>
      </c>
      <c r="J414" s="25">
        <f t="shared" si="100"/>
        <v>0</v>
      </c>
      <c r="K414" s="24">
        <f>IFERROR(IF(V414="Flex",0,IF(D414=$D$30,VLOOKUP(A414,MMO_o10M_lease!$A$1:$F$51,5,FALSE),IF(D414=$D$26,VLOOKUP(D414,LANDINGS!$A$3:$BR$40,HLOOKUP(A414,LANDINGS!$B$1:$CF$42,42,FALSE),FALSE)-IFERROR(VLOOKUP(A414,MMO_o10M_lease!$A$1:$F$38,5,FALSE),0),VLOOKUP(D414,LANDINGS!$A$3:$CF$40,HLOOKUP(A414,LANDINGS!$B$1:$CF$42,42,FALSE),FALSE)))),0)</f>
        <v>0</v>
      </c>
      <c r="L414" s="24" t="str">
        <f>IFERROR(-VLOOKUP(C414,SQ!$A$19:$CC$52,HLOOKUP(MAIN!#REF!,SQ!$B$18:$CC$56,39,FALSE),FALSE),"n/a")</f>
        <v>n/a</v>
      </c>
      <c r="M414" s="24" t="str">
        <f>IFERROR(-VLOOKUP(D414,SQ!$A$19:$CC$52,HLOOKUP(MAIN!A414,SQ!$B$18:$CC$56,39,FALSE),FALSE),"n/a")</f>
        <v>n/a</v>
      </c>
      <c r="N414" s="46" t="s">
        <v>563</v>
      </c>
      <c r="O414" s="46">
        <f>SUMIFS(MAN_ADJ!$L:$L,MAN_ADJ!$K:$K,MAIN!$D414,MAN_ADJ!$J:$J,MAIN!$S414)</f>
        <v>0</v>
      </c>
      <c r="P414" s="25">
        <f t="shared" si="101"/>
        <v>0</v>
      </c>
      <c r="Q414" s="28" t="str">
        <f t="shared" si="90"/>
        <v>n/a</v>
      </c>
      <c r="R414" s="38">
        <f t="shared" si="94"/>
        <v>0</v>
      </c>
      <c r="S414" s="17" t="s">
        <v>150</v>
      </c>
      <c r="U414" t="s">
        <v>577</v>
      </c>
      <c r="V414" t="s">
        <v>735</v>
      </c>
    </row>
    <row r="415" spans="1:22" x14ac:dyDescent="0.25">
      <c r="A415" s="17" t="s">
        <v>150</v>
      </c>
      <c r="B415" s="17" t="s">
        <v>93</v>
      </c>
      <c r="C415" s="17" t="s">
        <v>151</v>
      </c>
      <c r="D415" s="17" t="s">
        <v>117</v>
      </c>
      <c r="E415" s="24">
        <f>IF(U415="SC",SUMIFS(SC!F:F,SC!A:A,MAIN!D415,SC!B:B,MAIN!A415),SUMIFS(Allocations!$H:$H,Allocations!$A:$A,MAIN!$A415,Allocations!$B:$B,MAIN!$D415))</f>
        <v>0</v>
      </c>
      <c r="F415" s="24">
        <f>IF(U415="SC",SUMIFS(SC!J:J,SC!A:A,MAIN!D415,SC!B:B,MAIN!A415),SUMIFS(Allocations!M:M,Allocations!A:A,MAIN!A415,Allocations!B:B,MAIN!D415))</f>
        <v>0</v>
      </c>
      <c r="G415" s="24">
        <f t="shared" si="99"/>
        <v>0</v>
      </c>
      <c r="H415" s="24">
        <f>IFERROR(VLOOKUP(S415,Swaps_wk!$A$2:$AP$151,HLOOKUP(MAIN!D415,Swaps_wk!$B$2:$AP$151,150,FALSE),FALSE),0)</f>
        <v>0</v>
      </c>
      <c r="I415" s="24">
        <f>SUMIFS(PASTE_DQS_TRACKER!$D:$D,PASTE_DQS_TRACKER!$C:$C,MAIN!$A415,PASTE_DQS_TRACKER!$B:$B,MAIN!$D415)-SUMIFS(PASTE_DQS_TRACKER!$D:$D,PASTE_DQS_TRACKER!$C:$C,MAIN!A415,PASTE_DQS_TRACKER!$E:$E,MAIN!$D415)</f>
        <v>0</v>
      </c>
      <c r="J415" s="25">
        <f t="shared" si="100"/>
        <v>0</v>
      </c>
      <c r="K415" s="24">
        <f>IFERROR(IF(V415="Flex",0,IF(D415=$D$30,VLOOKUP(A415,MMO_o10M_lease!$A$1:$F$51,5,FALSE),IF(D415=$D$26,VLOOKUP(D415,LANDINGS!$A$3:$BR$40,HLOOKUP(A415,LANDINGS!$B$1:$CF$42,42,FALSE),FALSE)-IFERROR(VLOOKUP(A415,MMO_o10M_lease!$A$1:$F$38,5,FALSE),0),VLOOKUP(D415,LANDINGS!$A$3:$CF$40,HLOOKUP(A415,LANDINGS!$B$1:$CF$42,42,FALSE),FALSE)))),0)</f>
        <v>0</v>
      </c>
      <c r="L415" s="24" t="str">
        <f>IFERROR(-VLOOKUP(C415,SQ!$A$19:$CC$52,HLOOKUP(MAIN!#REF!,SQ!$B$18:$CC$56,39,FALSE),FALSE),"n/a")</f>
        <v>n/a</v>
      </c>
      <c r="M415" s="24" t="str">
        <f>IFERROR(-VLOOKUP(D415,SQ!$A$19:$CC$52,HLOOKUP(MAIN!A415,SQ!$B$18:$CC$56,39,FALSE),FALSE),"n/a")</f>
        <v>n/a</v>
      </c>
      <c r="N415" s="46" t="s">
        <v>563</v>
      </c>
      <c r="O415" s="46">
        <f>SUMIFS(MAN_ADJ!$L:$L,MAN_ADJ!$K:$K,MAIN!$D415,MAN_ADJ!$J:$J,MAIN!$S415)</f>
        <v>0</v>
      </c>
      <c r="P415" s="25">
        <f t="shared" si="101"/>
        <v>0</v>
      </c>
      <c r="Q415" s="28" t="str">
        <f t="shared" si="90"/>
        <v>n/a</v>
      </c>
      <c r="R415" s="38">
        <f t="shared" si="94"/>
        <v>0</v>
      </c>
      <c r="S415" s="17" t="s">
        <v>150</v>
      </c>
      <c r="U415" t="s">
        <v>577</v>
      </c>
      <c r="V415" t="s">
        <v>735</v>
      </c>
    </row>
    <row r="416" spans="1:22" x14ac:dyDescent="0.25">
      <c r="A416" s="17" t="s">
        <v>150</v>
      </c>
      <c r="B416" s="17" t="s">
        <v>93</v>
      </c>
      <c r="C416" s="17" t="s">
        <v>151</v>
      </c>
      <c r="D416" s="17" t="s">
        <v>118</v>
      </c>
      <c r="E416" s="24">
        <f>IF(U416="SC",SUMIFS(SC!F:F,SC!A:A,MAIN!D416,SC!B:B,MAIN!A416),SUMIFS(Allocations!$H:$H,Allocations!$A:$A,MAIN!$A416,Allocations!$B:$B,MAIN!$D416))</f>
        <v>0</v>
      </c>
      <c r="F416" s="24">
        <f>IF(U416="SC",SUMIFS(SC!J:J,SC!A:A,MAIN!D416,SC!B:B,MAIN!A416),SUMIFS(Allocations!M:M,Allocations!A:A,MAIN!A416,Allocations!B:B,MAIN!D416))</f>
        <v>0</v>
      </c>
      <c r="G416" s="24">
        <f t="shared" si="99"/>
        <v>0</v>
      </c>
      <c r="H416" s="24">
        <f>IFERROR(VLOOKUP(S416,Swaps_wk!$A$2:$AP$151,HLOOKUP(MAIN!D416,Swaps_wk!$B$2:$AP$151,150,FALSE),FALSE),0)</f>
        <v>0</v>
      </c>
      <c r="I416" s="24">
        <f>SUMIFS(PASTE_DQS_TRACKER!$D:$D,PASTE_DQS_TRACKER!$C:$C,MAIN!$A416,PASTE_DQS_TRACKER!$B:$B,MAIN!$D416)-SUMIFS(PASTE_DQS_TRACKER!$D:$D,PASTE_DQS_TRACKER!$C:$C,MAIN!A416,PASTE_DQS_TRACKER!$E:$E,MAIN!$D416)</f>
        <v>0</v>
      </c>
      <c r="J416" s="25">
        <f t="shared" si="100"/>
        <v>0</v>
      </c>
      <c r="K416" s="24">
        <f>IFERROR(IF(V416="Flex",0,IF(D416=$D$30,VLOOKUP(A416,MMO_o10M_lease!$A$1:$F$51,5,FALSE),IF(D416=$D$26,VLOOKUP(D416,LANDINGS!$A$3:$BR$40,HLOOKUP(A416,LANDINGS!$B$1:$CF$42,42,FALSE),FALSE)-IFERROR(VLOOKUP(A416,MMO_o10M_lease!$A$1:$F$38,5,FALSE),0),VLOOKUP(D416,LANDINGS!$A$3:$CF$40,HLOOKUP(A416,LANDINGS!$B$1:$CF$42,42,FALSE),FALSE)))),0)</f>
        <v>0</v>
      </c>
      <c r="L416" s="24" t="str">
        <f>IFERROR(-VLOOKUP(C416,SQ!$A$19:$CC$52,HLOOKUP(MAIN!#REF!,SQ!$B$18:$CC$56,39,FALSE),FALSE),"n/a")</f>
        <v>n/a</v>
      </c>
      <c r="M416" s="24" t="str">
        <f>IFERROR(-VLOOKUP(D416,SQ!$A$19:$CC$52,HLOOKUP(MAIN!A416,SQ!$B$18:$CC$56,39,FALSE),FALSE),"n/a")</f>
        <v>n/a</v>
      </c>
      <c r="N416" s="46" t="s">
        <v>563</v>
      </c>
      <c r="O416" s="46">
        <f>SUMIFS(MAN_ADJ!$L:$L,MAN_ADJ!$K:$K,MAIN!$D416,MAN_ADJ!$J:$J,MAIN!$S416)</f>
        <v>0</v>
      </c>
      <c r="P416" s="25">
        <f t="shared" si="101"/>
        <v>0</v>
      </c>
      <c r="Q416" s="28" t="str">
        <f t="shared" si="90"/>
        <v>n/a</v>
      </c>
      <c r="R416" s="38">
        <f t="shared" si="94"/>
        <v>0</v>
      </c>
      <c r="S416" s="17" t="s">
        <v>150</v>
      </c>
      <c r="U416" t="s">
        <v>577</v>
      </c>
      <c r="V416" t="s">
        <v>735</v>
      </c>
    </row>
    <row r="417" spans="1:22" x14ac:dyDescent="0.25">
      <c r="A417" s="17" t="s">
        <v>150</v>
      </c>
      <c r="B417" s="17" t="s">
        <v>93</v>
      </c>
      <c r="C417" s="17" t="s">
        <v>151</v>
      </c>
      <c r="D417" s="17" t="s">
        <v>119</v>
      </c>
      <c r="E417" s="24">
        <f>IF(U417="SC",SUMIFS(SC!F:F,SC!A:A,MAIN!D417,SC!B:B,MAIN!A417),SUMIFS(Allocations!$H:$H,Allocations!$A:$A,MAIN!$A417,Allocations!$B:$B,MAIN!$D417))</f>
        <v>0</v>
      </c>
      <c r="F417" s="24">
        <f>IF(U417="SC",SUMIFS(SC!J:J,SC!A:A,MAIN!D417,SC!B:B,MAIN!A417),SUMIFS(Allocations!M:M,Allocations!A:A,MAIN!A417,Allocations!B:B,MAIN!D417))</f>
        <v>0</v>
      </c>
      <c r="G417" s="24">
        <f t="shared" si="99"/>
        <v>0</v>
      </c>
      <c r="H417" s="24">
        <f>IFERROR(VLOOKUP(S417,Swaps_wk!$A$2:$AP$151,HLOOKUP(MAIN!D417,Swaps_wk!$B$2:$AP$151,150,FALSE),FALSE),0)</f>
        <v>0</v>
      </c>
      <c r="I417" s="24">
        <f>SUMIFS(PASTE_DQS_TRACKER!$D:$D,PASTE_DQS_TRACKER!$C:$C,MAIN!$A417,PASTE_DQS_TRACKER!$B:$B,MAIN!$D417)-SUMIFS(PASTE_DQS_TRACKER!$D:$D,PASTE_DQS_TRACKER!$C:$C,MAIN!A417,PASTE_DQS_TRACKER!$E:$E,MAIN!$D417)</f>
        <v>0</v>
      </c>
      <c r="J417" s="25">
        <f t="shared" si="100"/>
        <v>0</v>
      </c>
      <c r="K417" s="24">
        <f>IFERROR(IF(V417="Flex",0,IF(D417=$D$30,VLOOKUP(A417,MMO_o10M_lease!$A$1:$F$51,5,FALSE),IF(D417=$D$26,VLOOKUP(D417,LANDINGS!$A$3:$BR$40,HLOOKUP(A417,LANDINGS!$B$1:$CF$42,42,FALSE),FALSE)-IFERROR(VLOOKUP(A417,MMO_o10M_lease!$A$1:$F$38,5,FALSE),0),VLOOKUP(D417,LANDINGS!$A$3:$CF$40,HLOOKUP(A417,LANDINGS!$B$1:$CF$42,42,FALSE),FALSE)))),0)</f>
        <v>0</v>
      </c>
      <c r="L417" s="24" t="str">
        <f>IFERROR(-VLOOKUP(C417,SQ!$A$19:$CC$52,HLOOKUP(MAIN!#REF!,SQ!$B$18:$CC$56,39,FALSE),FALSE),"n/a")</f>
        <v>n/a</v>
      </c>
      <c r="M417" s="24" t="str">
        <f>IFERROR(-VLOOKUP(D417,SQ!$A$19:$CC$52,HLOOKUP(MAIN!A417,SQ!$B$18:$CC$56,39,FALSE),FALSE),"n/a")</f>
        <v>n/a</v>
      </c>
      <c r="N417" s="46" t="s">
        <v>563</v>
      </c>
      <c r="O417" s="46">
        <f>SUMIFS(MAN_ADJ!$L:$L,MAN_ADJ!$K:$K,MAIN!$D417,MAN_ADJ!$J:$J,MAIN!$S417)</f>
        <v>0</v>
      </c>
      <c r="P417" s="25">
        <f t="shared" si="101"/>
        <v>0</v>
      </c>
      <c r="Q417" s="28" t="str">
        <f t="shared" si="90"/>
        <v>n/a</v>
      </c>
      <c r="R417" s="38">
        <f t="shared" si="94"/>
        <v>0</v>
      </c>
      <c r="S417" s="17" t="s">
        <v>150</v>
      </c>
      <c r="U417" t="s">
        <v>577</v>
      </c>
      <c r="V417" t="s">
        <v>735</v>
      </c>
    </row>
    <row r="418" spans="1:22" x14ac:dyDescent="0.25">
      <c r="A418" s="17" t="s">
        <v>150</v>
      </c>
      <c r="B418" s="17" t="s">
        <v>93</v>
      </c>
      <c r="C418" s="17" t="s">
        <v>151</v>
      </c>
      <c r="D418" s="17" t="s">
        <v>120</v>
      </c>
      <c r="E418" s="24">
        <f>IF(U418="SC",SUMIFS(SC!F:F,SC!A:A,MAIN!D418,SC!B:B,MAIN!A418),SUMIFS(Allocations!$H:$H,Allocations!$A:$A,MAIN!$A418,Allocations!$B:$B,MAIN!$D418))</f>
        <v>0</v>
      </c>
      <c r="F418" s="24">
        <f>IF(U418="SC",SUMIFS(SC!J:J,SC!A:A,MAIN!D418,SC!B:B,MAIN!A418),SUMIFS(Allocations!M:M,Allocations!A:A,MAIN!A418,Allocations!B:B,MAIN!D418))</f>
        <v>0</v>
      </c>
      <c r="G418" s="24">
        <f t="shared" si="99"/>
        <v>0</v>
      </c>
      <c r="H418" s="24">
        <f>IFERROR(VLOOKUP(S418,Swaps_wk!$A$2:$AP$151,HLOOKUP(MAIN!D418,Swaps_wk!$B$2:$AP$151,150,FALSE),FALSE),0)</f>
        <v>0</v>
      </c>
      <c r="I418" s="24">
        <f>SUMIFS(PASTE_DQS_TRACKER!$D:$D,PASTE_DQS_TRACKER!$C:$C,MAIN!$A418,PASTE_DQS_TRACKER!$B:$B,MAIN!$D418)-SUMIFS(PASTE_DQS_TRACKER!$D:$D,PASTE_DQS_TRACKER!$C:$C,MAIN!A418,PASTE_DQS_TRACKER!$E:$E,MAIN!$D418)</f>
        <v>0</v>
      </c>
      <c r="J418" s="25">
        <f t="shared" si="100"/>
        <v>0</v>
      </c>
      <c r="K418" s="24">
        <f>IFERROR(IF(V418="Flex",0,IF(D418=$D$30,VLOOKUP(A418,MMO_o10M_lease!$A$1:$F$51,5,FALSE),IF(D418=$D$26,VLOOKUP(D418,LANDINGS!$A$3:$BR$40,HLOOKUP(A418,LANDINGS!$B$1:$CF$42,42,FALSE),FALSE)-IFERROR(VLOOKUP(A418,MMO_o10M_lease!$A$1:$F$38,5,FALSE),0),VLOOKUP(D418,LANDINGS!$A$3:$CF$40,HLOOKUP(A418,LANDINGS!$B$1:$CF$42,42,FALSE),FALSE)))),0)</f>
        <v>0</v>
      </c>
      <c r="L418" s="24" t="str">
        <f>IFERROR(-VLOOKUP(C418,SQ!$A$19:$CC$52,HLOOKUP(MAIN!#REF!,SQ!$B$18:$CC$56,39,FALSE),FALSE),"n/a")</f>
        <v>n/a</v>
      </c>
      <c r="M418" s="24" t="str">
        <f>IFERROR(-VLOOKUP(D418,SQ!$A$19:$CC$52,HLOOKUP(MAIN!A418,SQ!$B$18:$CC$56,39,FALSE),FALSE),"n/a")</f>
        <v>n/a</v>
      </c>
      <c r="N418" s="46" t="s">
        <v>563</v>
      </c>
      <c r="O418" s="46">
        <f>SUMIFS(MAN_ADJ!$L:$L,MAN_ADJ!$K:$K,MAIN!$D418,MAN_ADJ!$J:$J,MAIN!$S418)</f>
        <v>0</v>
      </c>
      <c r="P418" s="25">
        <f t="shared" si="101"/>
        <v>0</v>
      </c>
      <c r="Q418" s="28" t="str">
        <f t="shared" si="90"/>
        <v>n/a</v>
      </c>
      <c r="R418" s="38">
        <f t="shared" si="94"/>
        <v>0</v>
      </c>
      <c r="S418" s="17" t="s">
        <v>150</v>
      </c>
      <c r="U418" t="s">
        <v>577</v>
      </c>
      <c r="V418" t="s">
        <v>735</v>
      </c>
    </row>
    <row r="419" spans="1:22" x14ac:dyDescent="0.25">
      <c r="A419" s="17" t="s">
        <v>150</v>
      </c>
      <c r="B419" s="17" t="s">
        <v>93</v>
      </c>
      <c r="C419" s="17" t="s">
        <v>151</v>
      </c>
      <c r="D419" s="17" t="s">
        <v>121</v>
      </c>
      <c r="E419" s="24">
        <f>IF(U419="SC",SUMIFS(SC!F:F,SC!A:A,MAIN!D419,SC!B:B,MAIN!A419),SUMIFS(Allocations!$H:$H,Allocations!$A:$A,MAIN!$A419,Allocations!$B:$B,MAIN!$D419))</f>
        <v>0</v>
      </c>
      <c r="F419" s="24">
        <f>IF(U419="SC",SUMIFS(SC!J:J,SC!A:A,MAIN!D419,SC!B:B,MAIN!A419),SUMIFS(Allocations!M:M,Allocations!A:A,MAIN!A419,Allocations!B:B,MAIN!D419))</f>
        <v>0</v>
      </c>
      <c r="G419" s="24">
        <f t="shared" si="99"/>
        <v>0</v>
      </c>
      <c r="H419" s="24">
        <f>IFERROR(VLOOKUP(S419,Swaps_wk!$A$2:$AP$151,HLOOKUP(MAIN!D419,Swaps_wk!$B$2:$AP$151,150,FALSE),FALSE),0)</f>
        <v>0</v>
      </c>
      <c r="I419" s="24">
        <f>SUMIFS(PASTE_DQS_TRACKER!$D:$D,PASTE_DQS_TRACKER!$C:$C,MAIN!$A419,PASTE_DQS_TRACKER!$B:$B,MAIN!$D419)-SUMIFS(PASTE_DQS_TRACKER!$D:$D,PASTE_DQS_TRACKER!$C:$C,MAIN!A419,PASTE_DQS_TRACKER!$E:$E,MAIN!$D419)</f>
        <v>0</v>
      </c>
      <c r="J419" s="25">
        <f t="shared" si="100"/>
        <v>0</v>
      </c>
      <c r="K419" s="24">
        <f>IFERROR(IF(V419="Flex",0,IF(D419=$D$30,VLOOKUP(A419,MMO_o10M_lease!$A$1:$F$51,5,FALSE),IF(D419=$D$26,VLOOKUP(D419,LANDINGS!$A$3:$BR$40,HLOOKUP(A419,LANDINGS!$B$1:$CF$42,42,FALSE),FALSE)-IFERROR(VLOOKUP(A419,MMO_o10M_lease!$A$1:$F$38,5,FALSE),0),VLOOKUP(D419,LANDINGS!$A$3:$CF$40,HLOOKUP(A419,LANDINGS!$B$1:$CF$42,42,FALSE),FALSE)))),0)</f>
        <v>0</v>
      </c>
      <c r="L419" s="24" t="str">
        <f>IFERROR(-VLOOKUP(C419,SQ!$A$19:$CC$52,HLOOKUP(MAIN!#REF!,SQ!$B$18:$CC$56,39,FALSE),FALSE),"n/a")</f>
        <v>n/a</v>
      </c>
      <c r="M419" s="24" t="str">
        <f>IFERROR(-VLOOKUP(D419,SQ!$A$19:$CC$52,HLOOKUP(MAIN!A419,SQ!$B$18:$CC$56,39,FALSE),FALSE),"n/a")</f>
        <v>n/a</v>
      </c>
      <c r="N419" s="46" t="s">
        <v>563</v>
      </c>
      <c r="O419" s="46">
        <f>SUMIFS(MAN_ADJ!$L:$L,MAN_ADJ!$K:$K,MAIN!$D419,MAN_ADJ!$J:$J,MAIN!$S419)</f>
        <v>0</v>
      </c>
      <c r="P419" s="25">
        <f t="shared" si="101"/>
        <v>0</v>
      </c>
      <c r="Q419" s="28" t="str">
        <f t="shared" si="90"/>
        <v>n/a</v>
      </c>
      <c r="R419" s="38">
        <f t="shared" si="94"/>
        <v>0</v>
      </c>
      <c r="S419" s="17" t="s">
        <v>150</v>
      </c>
      <c r="U419" t="s">
        <v>577</v>
      </c>
      <c r="V419" t="s">
        <v>735</v>
      </c>
    </row>
    <row r="420" spans="1:22" x14ac:dyDescent="0.25">
      <c r="A420" s="17" t="s">
        <v>150</v>
      </c>
      <c r="B420" s="17" t="s">
        <v>93</v>
      </c>
      <c r="C420" s="17" t="s">
        <v>151</v>
      </c>
      <c r="D420" s="17" t="s">
        <v>122</v>
      </c>
      <c r="E420" s="24">
        <f>IF(U420="SC",SUMIFS(SC!F:F,SC!A:A,MAIN!D420,SC!B:B,MAIN!A420),SUMIFS(Allocations!$H:$H,Allocations!$A:$A,MAIN!$A420,Allocations!$B:$B,MAIN!$D420))</f>
        <v>0</v>
      </c>
      <c r="F420" s="24">
        <f>IF(U420="SC",SUMIFS(SC!J:J,SC!A:A,MAIN!D420,SC!B:B,MAIN!A420),SUMIFS(Allocations!M:M,Allocations!A:A,MAIN!A420,Allocations!B:B,MAIN!D420))</f>
        <v>0</v>
      </c>
      <c r="G420" s="24">
        <f t="shared" si="99"/>
        <v>0</v>
      </c>
      <c r="H420" s="24">
        <f>IFERROR(VLOOKUP(S420,Swaps_wk!$A$2:$AP$151,HLOOKUP(MAIN!D420,Swaps_wk!$B$2:$AP$151,150,FALSE),FALSE),0)</f>
        <v>0</v>
      </c>
      <c r="I420" s="24">
        <f>SUMIFS(PASTE_DQS_TRACKER!$D:$D,PASTE_DQS_TRACKER!$C:$C,MAIN!$A420,PASTE_DQS_TRACKER!$B:$B,MAIN!$D420)-SUMIFS(PASTE_DQS_TRACKER!$D:$D,PASTE_DQS_TRACKER!$C:$C,MAIN!A420,PASTE_DQS_TRACKER!$E:$E,MAIN!$D420)</f>
        <v>0</v>
      </c>
      <c r="J420" s="25">
        <f t="shared" si="100"/>
        <v>0</v>
      </c>
      <c r="K420" s="24">
        <f>IFERROR(IF(V420="Flex",0,IF(D420=$D$30,VLOOKUP(A420,MMO_o10M_lease!$A$1:$F$51,5,FALSE),IF(D420=$D$26,VLOOKUP(D420,LANDINGS!$A$3:$BR$40,HLOOKUP(A420,LANDINGS!$B$1:$CF$42,42,FALSE),FALSE)-IFERROR(VLOOKUP(A420,MMO_o10M_lease!$A$1:$F$38,5,FALSE),0),VLOOKUP(D420,LANDINGS!$A$3:$CF$40,HLOOKUP(A420,LANDINGS!$B$1:$CF$42,42,FALSE),FALSE)))),0)</f>
        <v>0</v>
      </c>
      <c r="L420" s="24" t="str">
        <f>IFERROR(-VLOOKUP(C420,SQ!$A$19:$CC$52,HLOOKUP(MAIN!#REF!,SQ!$B$18:$CC$56,39,FALSE),FALSE),"n/a")</f>
        <v>n/a</v>
      </c>
      <c r="M420" s="24" t="str">
        <f>IFERROR(-VLOOKUP(D420,SQ!$A$19:$CC$52,HLOOKUP(MAIN!A420,SQ!$B$18:$CC$56,39,FALSE),FALSE),"n/a")</f>
        <v>n/a</v>
      </c>
      <c r="N420" s="46" t="s">
        <v>563</v>
      </c>
      <c r="O420" s="46">
        <f>SUMIFS(MAN_ADJ!$L:$L,MAN_ADJ!$K:$K,MAIN!$D420,MAN_ADJ!$J:$J,MAIN!$S420)</f>
        <v>0</v>
      </c>
      <c r="P420" s="25">
        <f t="shared" si="101"/>
        <v>0</v>
      </c>
      <c r="Q420" s="28" t="str">
        <f t="shared" ref="Q420:Q489" si="102">IFERROR(P420/J420,"n/a")</f>
        <v>n/a</v>
      </c>
      <c r="R420" s="38">
        <f t="shared" si="94"/>
        <v>0</v>
      </c>
      <c r="S420" s="17" t="s">
        <v>150</v>
      </c>
      <c r="U420" t="s">
        <v>577</v>
      </c>
      <c r="V420" t="s">
        <v>735</v>
      </c>
    </row>
    <row r="421" spans="1:22" x14ac:dyDescent="0.25">
      <c r="A421" s="17" t="s">
        <v>150</v>
      </c>
      <c r="B421" s="17" t="s">
        <v>93</v>
      </c>
      <c r="C421" s="17" t="s">
        <v>151</v>
      </c>
      <c r="D421" s="17" t="s">
        <v>123</v>
      </c>
      <c r="E421" s="24">
        <f>IF(U421="SC",SUMIFS(SC!F:F,SC!A:A,MAIN!D421,SC!B:B,MAIN!A421),SUMIFS(Allocations!$H:$H,Allocations!$A:$A,MAIN!$A421,Allocations!$B:$B,MAIN!$D421))</f>
        <v>0</v>
      </c>
      <c r="F421" s="24">
        <f>IF(U421="SC",SUMIFS(SC!J:J,SC!A:A,MAIN!D421,SC!B:B,MAIN!A421),SUMIFS(Allocations!M:M,Allocations!A:A,MAIN!A421,Allocations!B:B,MAIN!D421))</f>
        <v>0</v>
      </c>
      <c r="G421" s="24">
        <f t="shared" si="99"/>
        <v>0</v>
      </c>
      <c r="H421" s="24">
        <f>IFERROR(VLOOKUP(S421,Swaps_wk!$A$2:$AP$151,HLOOKUP(MAIN!D421,Swaps_wk!$B$2:$AP$151,150,FALSE),FALSE),0)</f>
        <v>0</v>
      </c>
      <c r="I421" s="24">
        <f>SUMIFS(PASTE_DQS_TRACKER!$D:$D,PASTE_DQS_TRACKER!$C:$C,MAIN!$A421,PASTE_DQS_TRACKER!$B:$B,MAIN!$D421)-SUMIFS(PASTE_DQS_TRACKER!$D:$D,PASTE_DQS_TRACKER!$C:$C,MAIN!A421,PASTE_DQS_TRACKER!$E:$E,MAIN!$D421)</f>
        <v>0</v>
      </c>
      <c r="J421" s="25">
        <f t="shared" si="100"/>
        <v>0</v>
      </c>
      <c r="K421" s="24">
        <f>IFERROR(IF(V421="Flex",0,IF(D421=$D$30,VLOOKUP(A421,MMO_o10M_lease!$A$1:$F$51,5,FALSE),IF(D421=$D$26,VLOOKUP(D421,LANDINGS!$A$3:$BR$40,HLOOKUP(A421,LANDINGS!$B$1:$CF$42,42,FALSE),FALSE)-IFERROR(VLOOKUP(A421,MMO_o10M_lease!$A$1:$F$38,5,FALSE),0),VLOOKUP(D421,LANDINGS!$A$3:$CF$40,HLOOKUP(A421,LANDINGS!$B$1:$CF$42,42,FALSE),FALSE)))),0)</f>
        <v>0</v>
      </c>
      <c r="L421" s="24" t="str">
        <f>IFERROR(-VLOOKUP(C421,SQ!$A$19:$CC$52,HLOOKUP(MAIN!#REF!,SQ!$B$18:$CC$56,39,FALSE),FALSE),"n/a")</f>
        <v>n/a</v>
      </c>
      <c r="M421" s="24" t="str">
        <f>IFERROR(-VLOOKUP(D421,SQ!$A$19:$CC$52,HLOOKUP(MAIN!A421,SQ!$B$18:$CC$56,39,FALSE),FALSE),"n/a")</f>
        <v>n/a</v>
      </c>
      <c r="N421" s="46" t="s">
        <v>563</v>
      </c>
      <c r="O421" s="46">
        <f>SUMIFS(MAN_ADJ!$L:$L,MAN_ADJ!$K:$K,MAIN!$D421,MAN_ADJ!$J:$J,MAIN!$S421)</f>
        <v>0</v>
      </c>
      <c r="P421" s="25">
        <f t="shared" si="101"/>
        <v>0</v>
      </c>
      <c r="Q421" s="28" t="str">
        <f t="shared" si="102"/>
        <v>n/a</v>
      </c>
      <c r="R421" s="38">
        <f t="shared" si="94"/>
        <v>0</v>
      </c>
      <c r="S421" s="17" t="s">
        <v>150</v>
      </c>
      <c r="U421" t="s">
        <v>577</v>
      </c>
      <c r="V421" t="s">
        <v>735</v>
      </c>
    </row>
    <row r="422" spans="1:22" x14ac:dyDescent="0.25">
      <c r="A422" s="17" t="s">
        <v>150</v>
      </c>
      <c r="B422" s="17" t="s">
        <v>93</v>
      </c>
      <c r="C422" s="17" t="s">
        <v>151</v>
      </c>
      <c r="D422" s="17" t="s">
        <v>124</v>
      </c>
      <c r="E422" s="24">
        <f>IF(U422="SC",SUMIFS(SC!F:F,SC!A:A,MAIN!D422,SC!B:B,MAIN!A422),SUMIFS(Allocations!$H:$H,Allocations!$A:$A,MAIN!$A422,Allocations!$B:$B,MAIN!$D422))</f>
        <v>0</v>
      </c>
      <c r="F422" s="24">
        <f>IF(U422="SC",SUMIFS(SC!J:J,SC!A:A,MAIN!D422,SC!B:B,MAIN!A422),SUMIFS(Allocations!M:M,Allocations!A:A,MAIN!A422,Allocations!B:B,MAIN!D422))</f>
        <v>0</v>
      </c>
      <c r="G422" s="24">
        <f t="shared" si="99"/>
        <v>0</v>
      </c>
      <c r="H422" s="24">
        <f>IFERROR(VLOOKUP(S422,Swaps_wk!$A$2:$AP$151,HLOOKUP(MAIN!D422,Swaps_wk!$B$2:$AP$151,150,FALSE),FALSE),0)</f>
        <v>0</v>
      </c>
      <c r="I422" s="24">
        <f>SUMIFS(PASTE_DQS_TRACKER!$D:$D,PASTE_DQS_TRACKER!$C:$C,MAIN!$A422,PASTE_DQS_TRACKER!$B:$B,MAIN!$D422)-SUMIFS(PASTE_DQS_TRACKER!$D:$D,PASTE_DQS_TRACKER!$C:$C,MAIN!A422,PASTE_DQS_TRACKER!$E:$E,MAIN!$D422)</f>
        <v>0</v>
      </c>
      <c r="J422" s="25">
        <f t="shared" si="100"/>
        <v>0</v>
      </c>
      <c r="K422" s="24">
        <f>IFERROR(IF(V422="Flex",0,IF(D422=$D$30,VLOOKUP(A422,MMO_o10M_lease!$A$1:$F$51,5,FALSE),IF(D422=$D$26,VLOOKUP(D422,LANDINGS!$A$3:$BR$40,HLOOKUP(A422,LANDINGS!$B$1:$CF$42,42,FALSE),FALSE)-IFERROR(VLOOKUP(A422,MMO_o10M_lease!$A$1:$F$38,5,FALSE),0),VLOOKUP(D422,LANDINGS!$A$3:$CF$40,HLOOKUP(A422,LANDINGS!$B$1:$CF$42,42,FALSE),FALSE)))),0)</f>
        <v>0</v>
      </c>
      <c r="L422" s="24" t="str">
        <f>IFERROR(-VLOOKUP(C422,SQ!$A$19:$CC$52,HLOOKUP(MAIN!#REF!,SQ!$B$18:$CC$56,39,FALSE),FALSE),"n/a")</f>
        <v>n/a</v>
      </c>
      <c r="M422" s="24" t="str">
        <f>IFERROR(-VLOOKUP(D422,SQ!$A$19:$CC$52,HLOOKUP(MAIN!A422,SQ!$B$18:$CC$56,39,FALSE),FALSE),"n/a")</f>
        <v>n/a</v>
      </c>
      <c r="N422" s="46" t="s">
        <v>563</v>
      </c>
      <c r="O422" s="46">
        <f>SUMIFS(MAN_ADJ!$L:$L,MAN_ADJ!$K:$K,MAIN!$D422,MAN_ADJ!$J:$J,MAIN!$S422)</f>
        <v>0</v>
      </c>
      <c r="P422" s="25">
        <f t="shared" si="101"/>
        <v>0</v>
      </c>
      <c r="Q422" s="28" t="str">
        <f t="shared" si="102"/>
        <v>n/a</v>
      </c>
      <c r="R422" s="38">
        <f t="shared" si="94"/>
        <v>0</v>
      </c>
      <c r="S422" s="17" t="s">
        <v>150</v>
      </c>
      <c r="U422" t="s">
        <v>577</v>
      </c>
      <c r="V422" t="s">
        <v>735</v>
      </c>
    </row>
    <row r="423" spans="1:22" x14ac:dyDescent="0.25">
      <c r="A423" s="17" t="s">
        <v>150</v>
      </c>
      <c r="B423" s="17" t="s">
        <v>93</v>
      </c>
      <c r="C423" s="17" t="s">
        <v>151</v>
      </c>
      <c r="D423" s="17" t="s">
        <v>125</v>
      </c>
      <c r="E423" s="24">
        <f>IF(U423="SC",SUMIFS(SC!F:F,SC!A:A,MAIN!D423,SC!B:B,MAIN!A423),SUMIFS(Allocations!$H:$H,Allocations!$A:$A,MAIN!$A423,Allocations!$B:$B,MAIN!$D423))</f>
        <v>0</v>
      </c>
      <c r="F423" s="24">
        <f>IF(U423="SC",SUMIFS(SC!J:J,SC!A:A,MAIN!D423,SC!B:B,MAIN!A423),SUMIFS(Allocations!M:M,Allocations!A:A,MAIN!A423,Allocations!B:B,MAIN!D423))</f>
        <v>0</v>
      </c>
      <c r="G423" s="24">
        <f t="shared" si="99"/>
        <v>0</v>
      </c>
      <c r="H423" s="24">
        <f>IFERROR(VLOOKUP(S423,Swaps_wk!$A$2:$AP$151,HLOOKUP(MAIN!D423,Swaps_wk!$B$2:$AP$151,150,FALSE),FALSE),0)</f>
        <v>0</v>
      </c>
      <c r="I423" s="24">
        <f>SUMIFS(PASTE_DQS_TRACKER!$D:$D,PASTE_DQS_TRACKER!$C:$C,MAIN!$A423,PASTE_DQS_TRACKER!$B:$B,MAIN!$D423)-SUMIFS(PASTE_DQS_TRACKER!$D:$D,PASTE_DQS_TRACKER!$C:$C,MAIN!A423,PASTE_DQS_TRACKER!$E:$E,MAIN!$D423)</f>
        <v>0</v>
      </c>
      <c r="J423" s="25">
        <f t="shared" si="100"/>
        <v>0</v>
      </c>
      <c r="K423" s="24">
        <f>IFERROR(IF(V423="Flex",0,IF(D423=$D$30,VLOOKUP(A423,MMO_o10M_lease!$A$1:$F$51,5,FALSE),IF(D423=$D$26,VLOOKUP(D423,LANDINGS!$A$3:$BR$40,HLOOKUP(A423,LANDINGS!$B$1:$CF$42,42,FALSE),FALSE)-IFERROR(VLOOKUP(A423,MMO_o10M_lease!$A$1:$F$38,5,FALSE),0),VLOOKUP(D423,LANDINGS!$A$3:$CF$40,HLOOKUP(A423,LANDINGS!$B$1:$CF$42,42,FALSE),FALSE)))),0)</f>
        <v>0</v>
      </c>
      <c r="L423" s="24" t="str">
        <f>IFERROR(-VLOOKUP(C423,SQ!$A$19:$CC$52,HLOOKUP(MAIN!#REF!,SQ!$B$18:$CC$56,39,FALSE),FALSE),"n/a")</f>
        <v>n/a</v>
      </c>
      <c r="M423" s="24" t="str">
        <f>IFERROR(-VLOOKUP(D423,SQ!$A$19:$CC$52,HLOOKUP(MAIN!A423,SQ!$B$18:$CC$56,39,FALSE),FALSE),"n/a")</f>
        <v>n/a</v>
      </c>
      <c r="N423" s="46" t="s">
        <v>563</v>
      </c>
      <c r="O423" s="46">
        <f>SUMIFS(MAN_ADJ!$L:$L,MAN_ADJ!$K:$K,MAIN!$D423,MAN_ADJ!$J:$J,MAIN!$S423)</f>
        <v>0</v>
      </c>
      <c r="P423" s="25">
        <f t="shared" si="101"/>
        <v>0</v>
      </c>
      <c r="Q423" s="28" t="str">
        <f t="shared" si="102"/>
        <v>n/a</v>
      </c>
      <c r="R423" s="38">
        <f t="shared" si="94"/>
        <v>0</v>
      </c>
      <c r="S423" s="17" t="s">
        <v>150</v>
      </c>
      <c r="U423" t="s">
        <v>577</v>
      </c>
      <c r="V423" t="s">
        <v>735</v>
      </c>
    </row>
    <row r="424" spans="1:22" x14ac:dyDescent="0.25">
      <c r="A424" s="17" t="s">
        <v>150</v>
      </c>
      <c r="B424" s="17" t="s">
        <v>93</v>
      </c>
      <c r="C424" s="17" t="s">
        <v>151</v>
      </c>
      <c r="D424" s="17" t="s">
        <v>126</v>
      </c>
      <c r="E424" s="24">
        <f>IF(U424="SC",SUMIFS(SC!F:F,SC!A:A,MAIN!D424,SC!B:B,MAIN!A424),SUMIFS(Allocations!$H:$H,Allocations!$A:$A,MAIN!$A424,Allocations!$B:$B,MAIN!$D424))</f>
        <v>0</v>
      </c>
      <c r="F424" s="24">
        <f>IF(U424="SC",SUMIFS(SC!J:J,SC!A:A,MAIN!D424,SC!B:B,MAIN!A424),SUMIFS(Allocations!M:M,Allocations!A:A,MAIN!A424,Allocations!B:B,MAIN!D424))</f>
        <v>0</v>
      </c>
      <c r="G424" s="24">
        <f t="shared" si="99"/>
        <v>0</v>
      </c>
      <c r="H424" s="24">
        <f>IFERROR(VLOOKUP(S424,Swaps_wk!$A$2:$AP$151,HLOOKUP(MAIN!D424,Swaps_wk!$B$2:$AP$151,150,FALSE),FALSE),0)</f>
        <v>0</v>
      </c>
      <c r="I424" s="24">
        <f>SUMIFS(PASTE_DQS_TRACKER!$D:$D,PASTE_DQS_TRACKER!$C:$C,MAIN!$A424,PASTE_DQS_TRACKER!$B:$B,MAIN!$D424)-SUMIFS(PASTE_DQS_TRACKER!$D:$D,PASTE_DQS_TRACKER!$C:$C,MAIN!A424,PASTE_DQS_TRACKER!$E:$E,MAIN!$D424)</f>
        <v>0</v>
      </c>
      <c r="J424" s="25">
        <f t="shared" si="100"/>
        <v>0</v>
      </c>
      <c r="K424" s="24">
        <f>IFERROR(IF(V424="Flex",0,IF(D424=$D$30,VLOOKUP(A424,MMO_o10M_lease!$A$1:$F$51,5,FALSE),IF(D424=$D$26,VLOOKUP(D424,LANDINGS!$A$3:$BR$40,HLOOKUP(A424,LANDINGS!$B$1:$CF$42,42,FALSE),FALSE)-IFERROR(VLOOKUP(A424,MMO_o10M_lease!$A$1:$F$38,5,FALSE),0),VLOOKUP(D424,LANDINGS!$A$3:$CF$40,HLOOKUP(A424,LANDINGS!$B$1:$CF$42,42,FALSE),FALSE)))),0)</f>
        <v>0</v>
      </c>
      <c r="L424" s="24" t="str">
        <f>IFERROR(-VLOOKUP(C424,SQ!$A$19:$CC$52,HLOOKUP(MAIN!#REF!,SQ!$B$18:$CC$56,39,FALSE),FALSE),"n/a")</f>
        <v>n/a</v>
      </c>
      <c r="M424" s="24" t="str">
        <f>IFERROR(-VLOOKUP(D424,SQ!$A$19:$CC$52,HLOOKUP(MAIN!A424,SQ!$B$18:$CC$56,39,FALSE),FALSE),"n/a")</f>
        <v>n/a</v>
      </c>
      <c r="N424" s="46" t="s">
        <v>563</v>
      </c>
      <c r="O424" s="46">
        <f>SUMIFS(MAN_ADJ!$L:$L,MAN_ADJ!$K:$K,MAIN!$D424,MAN_ADJ!$J:$J,MAIN!$S424)</f>
        <v>0</v>
      </c>
      <c r="P424" s="25">
        <f t="shared" si="101"/>
        <v>0</v>
      </c>
      <c r="Q424" s="28" t="str">
        <f t="shared" si="102"/>
        <v>n/a</v>
      </c>
      <c r="R424" s="38">
        <f t="shared" si="94"/>
        <v>0</v>
      </c>
      <c r="S424" s="17" t="s">
        <v>150</v>
      </c>
      <c r="U424" t="s">
        <v>577</v>
      </c>
      <c r="V424" t="s">
        <v>735</v>
      </c>
    </row>
    <row r="425" spans="1:22" x14ac:dyDescent="0.25">
      <c r="A425" s="17" t="s">
        <v>150</v>
      </c>
      <c r="B425" s="17" t="s">
        <v>93</v>
      </c>
      <c r="C425" s="17" t="s">
        <v>151</v>
      </c>
      <c r="D425" s="17" t="s">
        <v>127</v>
      </c>
      <c r="E425" s="24">
        <f>IF(U425="SC",SUMIFS(SC!F:F,SC!A:A,MAIN!D425,SC!B:B,MAIN!A425),SUMIFS(Allocations!$H:$H,Allocations!$A:$A,MAIN!$A425,Allocations!$B:$B,MAIN!$D425))</f>
        <v>0</v>
      </c>
      <c r="F425" s="24">
        <f>IF(U425="SC",SUMIFS(SC!J:J,SC!A:A,MAIN!D425,SC!B:B,MAIN!A425),SUMIFS(Allocations!M:M,Allocations!A:A,MAIN!A425,Allocations!B:B,MAIN!D425))</f>
        <v>0</v>
      </c>
      <c r="G425" s="24">
        <f t="shared" si="99"/>
        <v>0</v>
      </c>
      <c r="H425" s="24">
        <f>IFERROR(VLOOKUP(S425,Swaps_wk!$A$2:$AP$151,HLOOKUP(MAIN!D425,Swaps_wk!$B$2:$AP$151,150,FALSE),FALSE),0)</f>
        <v>0</v>
      </c>
      <c r="I425" s="24">
        <f>SUMIFS(PASTE_DQS_TRACKER!$D:$D,PASTE_DQS_TRACKER!$C:$C,MAIN!$A425,PASTE_DQS_TRACKER!$B:$B,MAIN!$D425)-SUMIFS(PASTE_DQS_TRACKER!$D:$D,PASTE_DQS_TRACKER!$C:$C,MAIN!A425,PASTE_DQS_TRACKER!$E:$E,MAIN!$D425)</f>
        <v>0</v>
      </c>
      <c r="J425" s="25">
        <f t="shared" si="100"/>
        <v>0</v>
      </c>
      <c r="K425" s="24">
        <f>IFERROR(IF(V425="Flex",0,IF(D425=$D$30,VLOOKUP(A425,MMO_o10M_lease!$A$1:$F$51,5,FALSE),IF(D425=$D$26,VLOOKUP(D425,LANDINGS!$A$3:$BR$40,HLOOKUP(A425,LANDINGS!$B$1:$CF$42,42,FALSE),FALSE)-IFERROR(VLOOKUP(A425,MMO_o10M_lease!$A$1:$F$38,5,FALSE),0),VLOOKUP(D425,LANDINGS!$A$3:$CF$40,HLOOKUP(A425,LANDINGS!$B$1:$CF$42,42,FALSE),FALSE)))),0)</f>
        <v>0</v>
      </c>
      <c r="L425" s="24" t="str">
        <f>IFERROR(-VLOOKUP(C425,SQ!$A$19:$CC$52,HLOOKUP(MAIN!#REF!,SQ!$B$18:$CC$56,39,FALSE),FALSE),"n/a")</f>
        <v>n/a</v>
      </c>
      <c r="M425" s="24" t="str">
        <f>IFERROR(-VLOOKUP(D425,SQ!$A$19:$CC$52,HLOOKUP(MAIN!A425,SQ!$B$18:$CC$56,39,FALSE),FALSE),"n/a")</f>
        <v>n/a</v>
      </c>
      <c r="N425" s="46" t="s">
        <v>563</v>
      </c>
      <c r="O425" s="46">
        <f>SUMIFS(MAN_ADJ!$L:$L,MAN_ADJ!$K:$K,MAIN!$D425,MAN_ADJ!$J:$J,MAIN!$S425)</f>
        <v>0</v>
      </c>
      <c r="P425" s="25">
        <f t="shared" si="101"/>
        <v>0</v>
      </c>
      <c r="Q425" s="28" t="str">
        <f t="shared" si="102"/>
        <v>n/a</v>
      </c>
      <c r="R425" s="38">
        <f t="shared" si="94"/>
        <v>0</v>
      </c>
      <c r="S425" s="17" t="s">
        <v>150</v>
      </c>
      <c r="U425" t="s">
        <v>577</v>
      </c>
      <c r="V425" t="s">
        <v>735</v>
      </c>
    </row>
    <row r="426" spans="1:22" x14ac:dyDescent="0.25">
      <c r="A426" s="17" t="s">
        <v>150</v>
      </c>
      <c r="B426" s="17" t="s">
        <v>93</v>
      </c>
      <c r="C426" s="17" t="s">
        <v>151</v>
      </c>
      <c r="D426" s="17" t="s">
        <v>184</v>
      </c>
      <c r="E426" s="24">
        <f>IF(U426="SC",SUMIFS(SC!F:F,SC!A:A,MAIN!D426,SC!B:B,MAIN!A426),SUMIFS(Allocations!$H:$H,Allocations!$A:$A,MAIN!$A426,Allocations!$B:$B,MAIN!$D426))</f>
        <v>0</v>
      </c>
      <c r="F426" s="24">
        <f>IF(U426="SC",SUMIFS(SC!J:J,SC!A:A,MAIN!D426,SC!B:B,MAIN!A426),SUMIFS(Allocations!M:M,Allocations!A:A,MAIN!A426,Allocations!B:B,MAIN!D426))</f>
        <v>0</v>
      </c>
      <c r="G426" s="24">
        <f t="shared" ref="G426:G429" si="103">E426+F426</f>
        <v>0</v>
      </c>
      <c r="H426" s="24">
        <f>IFERROR(VLOOKUP(S426,Swaps_wk!$A$2:$AP$151,HLOOKUP(MAIN!D426,Swaps_wk!$B$2:$AP$151,150,FALSE),FALSE),0)</f>
        <v>0</v>
      </c>
      <c r="I426" s="24">
        <f>SUMIFS(PASTE_DQS_TRACKER!$D:$D,PASTE_DQS_TRACKER!$C:$C,MAIN!$A426,PASTE_DQS_TRACKER!$B:$B,MAIN!$D426)-SUMIFS(PASTE_DQS_TRACKER!$D:$D,PASTE_DQS_TRACKER!$C:$C,MAIN!A426,PASTE_DQS_TRACKER!$E:$E,MAIN!$D426)</f>
        <v>0</v>
      </c>
      <c r="J426" s="25">
        <f t="shared" ref="J426:J429" si="104">G426+I426</f>
        <v>0</v>
      </c>
      <c r="K426" s="24">
        <f>IFERROR(IF(V426="Flex",0,IF(D426=$D$30,VLOOKUP(A426,MMO_o10M_lease!$A$1:$F$51,5,FALSE),IF(D426=$D$26,VLOOKUP(D426,LANDINGS!$A$3:$BR$40,HLOOKUP(A426,LANDINGS!$B$1:$CF$42,42,FALSE),FALSE)-IFERROR(VLOOKUP(A426,MMO_o10M_lease!$A$1:$F$38,5,FALSE),0),VLOOKUP(D426,LANDINGS!$A$3:$CF$40,HLOOKUP(A426,LANDINGS!$B$1:$CF$42,42,FALSE),FALSE)))),0)</f>
        <v>0</v>
      </c>
      <c r="L426" s="24" t="str">
        <f>IFERROR(-VLOOKUP(C426,SQ!$A$19:$CC$52,HLOOKUP(MAIN!#REF!,SQ!$B$18:$CC$56,39,FALSE),FALSE),"n/a")</f>
        <v>n/a</v>
      </c>
      <c r="M426" s="24" t="str">
        <f>IFERROR(-VLOOKUP(D426,SQ!$A$19:$CC$52,HLOOKUP(MAIN!A426,SQ!$B$18:$CC$56,39,FALSE),FALSE),"n/a")</f>
        <v>n/a</v>
      </c>
      <c r="N426" s="46" t="s">
        <v>563</v>
      </c>
      <c r="O426" s="46">
        <f>SUMIFS(MAN_ADJ!$L:$L,MAN_ADJ!$K:$K,MAIN!$D426,MAN_ADJ!$J:$J,MAIN!$S426)</f>
        <v>0</v>
      </c>
      <c r="P426" s="25">
        <f t="shared" si="101"/>
        <v>0</v>
      </c>
      <c r="Q426" s="28" t="str">
        <f t="shared" ref="Q426:Q429" si="105">IFERROR(P426/J426,"n/a")</f>
        <v>n/a</v>
      </c>
      <c r="R426" s="38">
        <f t="shared" ref="R426:R429" si="106">J426-P426</f>
        <v>0</v>
      </c>
      <c r="S426" s="17" t="s">
        <v>150</v>
      </c>
      <c r="U426" t="s">
        <v>577</v>
      </c>
      <c r="V426" t="s">
        <v>735</v>
      </c>
    </row>
    <row r="427" spans="1:22" x14ac:dyDescent="0.25">
      <c r="A427" s="17" t="s">
        <v>150</v>
      </c>
      <c r="B427" s="17" t="s">
        <v>93</v>
      </c>
      <c r="C427" s="17" t="s">
        <v>151</v>
      </c>
      <c r="D427" s="17" t="s">
        <v>128</v>
      </c>
      <c r="E427" s="24">
        <f>IF(U427="SC",SUMIFS(SC!F:F,SC!A:A,MAIN!D427,SC!B:B,MAIN!A427),SUMIFS(Allocations!$H:$H,Allocations!$A:$A,MAIN!$A427,Allocations!$B:$B,MAIN!$D427))</f>
        <v>0</v>
      </c>
      <c r="F427" s="24">
        <f>IF(U427="SC",SUMIFS(SC!J:J,SC!A:A,MAIN!D427,SC!B:B,MAIN!A427),SUMIFS(Allocations!M:M,Allocations!A:A,MAIN!A427,Allocations!B:B,MAIN!D427))</f>
        <v>0</v>
      </c>
      <c r="G427" s="24">
        <f t="shared" si="103"/>
        <v>0</v>
      </c>
      <c r="H427" s="24">
        <f>IFERROR(VLOOKUP(S427,Swaps_wk!$A$2:$AP$151,HLOOKUP(MAIN!D427,Swaps_wk!$B$2:$AP$151,150,FALSE),FALSE),0)</f>
        <v>0</v>
      </c>
      <c r="I427" s="24">
        <f>SUMIFS(PASTE_DQS_TRACKER!$D:$D,PASTE_DQS_TRACKER!$C:$C,MAIN!$A427,PASTE_DQS_TRACKER!$B:$B,MAIN!$D427)-SUMIFS(PASTE_DQS_TRACKER!$D:$D,PASTE_DQS_TRACKER!$C:$C,MAIN!A427,PASTE_DQS_TRACKER!$E:$E,MAIN!$D427)</f>
        <v>0</v>
      </c>
      <c r="J427" s="25">
        <f t="shared" si="104"/>
        <v>0</v>
      </c>
      <c r="K427" s="24">
        <f>IFERROR(IF(V427="Flex",0,IF(D427=$D$30,VLOOKUP(A427,MMO_o10M_lease!$A$1:$F$51,5,FALSE),IF(D427=$D$26,VLOOKUP(D427,LANDINGS!$A$3:$BR$40,HLOOKUP(A427,LANDINGS!$B$1:$CF$42,42,FALSE),FALSE)-IFERROR(VLOOKUP(A427,MMO_o10M_lease!$A$1:$F$38,5,FALSE),0),VLOOKUP(D427,LANDINGS!$A$3:$CF$40,HLOOKUP(A427,LANDINGS!$B$1:$CF$42,42,FALSE),FALSE)))),0)</f>
        <v>0</v>
      </c>
      <c r="L427" s="24" t="str">
        <f>IFERROR(-VLOOKUP(C427,SQ!$A$19:$CC$52,HLOOKUP(MAIN!#REF!,SQ!$B$18:$CC$56,39,FALSE),FALSE),"n/a")</f>
        <v>n/a</v>
      </c>
      <c r="M427" s="24" t="str">
        <f>IFERROR(-VLOOKUP(D427,SQ!$A$19:$CC$52,HLOOKUP(MAIN!A427,SQ!$B$18:$CC$56,39,FALSE),FALSE),"n/a")</f>
        <v>n/a</v>
      </c>
      <c r="N427" s="46" t="s">
        <v>563</v>
      </c>
      <c r="O427" s="46">
        <f>SUMIFS(MAN_ADJ!$L:$L,MAN_ADJ!$K:$K,MAIN!$D427,MAN_ADJ!$J:$J,MAIN!$S427)</f>
        <v>0</v>
      </c>
      <c r="P427" s="25">
        <f t="shared" si="101"/>
        <v>0</v>
      </c>
      <c r="Q427" s="28" t="str">
        <f t="shared" si="105"/>
        <v>n/a</v>
      </c>
      <c r="R427" s="38">
        <f t="shared" si="106"/>
        <v>0</v>
      </c>
      <c r="S427" s="17" t="s">
        <v>150</v>
      </c>
      <c r="U427" t="s">
        <v>577</v>
      </c>
      <c r="V427" t="s">
        <v>735</v>
      </c>
    </row>
    <row r="428" spans="1:22" x14ac:dyDescent="0.25">
      <c r="A428" s="17" t="s">
        <v>150</v>
      </c>
      <c r="B428" s="17" t="s">
        <v>93</v>
      </c>
      <c r="C428" s="17" t="s">
        <v>151</v>
      </c>
      <c r="D428" s="17" t="s">
        <v>129</v>
      </c>
      <c r="E428" s="24">
        <f>IF(U428="SC",SUMIFS(SC!F:F,SC!A:A,MAIN!D428,SC!B:B,MAIN!A428),SUMIFS(Allocations!$H:$H,Allocations!$A:$A,MAIN!$A428,Allocations!$B:$B,MAIN!$D428))</f>
        <v>0</v>
      </c>
      <c r="F428" s="24">
        <f>IF(U428="SC",SUMIFS(SC!J:J,SC!A:A,MAIN!D428,SC!B:B,MAIN!A428),SUMIFS(Allocations!M:M,Allocations!A:A,MAIN!A428,Allocations!B:B,MAIN!D428))</f>
        <v>0</v>
      </c>
      <c r="G428" s="24">
        <f t="shared" si="103"/>
        <v>0</v>
      </c>
      <c r="H428" s="24">
        <f>IFERROR(VLOOKUP(S428,Swaps_wk!$A$2:$AP$151,HLOOKUP(MAIN!D428,Swaps_wk!$B$2:$AP$151,150,FALSE),FALSE),0)</f>
        <v>0</v>
      </c>
      <c r="I428" s="24">
        <f>SUMIFS(PASTE_DQS_TRACKER!$D:$D,PASTE_DQS_TRACKER!$C:$C,MAIN!$A428,PASTE_DQS_TRACKER!$B:$B,MAIN!$D428)-SUMIFS(PASTE_DQS_TRACKER!$D:$D,PASTE_DQS_TRACKER!$C:$C,MAIN!A428,PASTE_DQS_TRACKER!$E:$E,MAIN!$D428)</f>
        <v>0</v>
      </c>
      <c r="J428" s="25">
        <f t="shared" si="104"/>
        <v>0</v>
      </c>
      <c r="K428" s="24">
        <f>IFERROR(IF(V428="Flex",0,IF(D428=$D$30,VLOOKUP(A428,MMO_o10M_lease!$A$1:$F$51,5,FALSE),IF(D428=$D$26,VLOOKUP(D428,LANDINGS!$A$3:$BR$40,HLOOKUP(A428,LANDINGS!$B$1:$CF$42,42,FALSE),FALSE)-IFERROR(VLOOKUP(A428,MMO_o10M_lease!$A$1:$F$38,5,FALSE),0),VLOOKUP(D428,LANDINGS!$A$3:$CF$40,HLOOKUP(A428,LANDINGS!$B$1:$CF$42,42,FALSE),FALSE)))),0)</f>
        <v>0</v>
      </c>
      <c r="L428" s="24" t="str">
        <f>IFERROR(-VLOOKUP(C428,SQ!$A$19:$CC$52,HLOOKUP(MAIN!#REF!,SQ!$B$18:$CC$56,39,FALSE),FALSE),"n/a")</f>
        <v>n/a</v>
      </c>
      <c r="M428" s="24" t="str">
        <f>IFERROR(-VLOOKUP(D428,SQ!$A$19:$CC$52,HLOOKUP(MAIN!A428,SQ!$B$18:$CC$56,39,FALSE),FALSE),"n/a")</f>
        <v>n/a</v>
      </c>
      <c r="N428" s="46" t="s">
        <v>563</v>
      </c>
      <c r="O428" s="46">
        <f>SUMIFS(MAN_ADJ!$L:$L,MAN_ADJ!$K:$K,MAIN!$D428,MAN_ADJ!$J:$J,MAIN!$S428)</f>
        <v>0</v>
      </c>
      <c r="P428" s="25">
        <f t="shared" si="101"/>
        <v>0</v>
      </c>
      <c r="Q428" s="28" t="str">
        <f t="shared" si="105"/>
        <v>n/a</v>
      </c>
      <c r="R428" s="38">
        <f t="shared" si="106"/>
        <v>0</v>
      </c>
      <c r="S428" s="17" t="s">
        <v>150</v>
      </c>
      <c r="U428" t="s">
        <v>577</v>
      </c>
      <c r="V428" t="s">
        <v>735</v>
      </c>
    </row>
    <row r="429" spans="1:22" x14ac:dyDescent="0.25">
      <c r="A429" s="17" t="s">
        <v>150</v>
      </c>
      <c r="B429" s="17" t="s">
        <v>93</v>
      </c>
      <c r="C429" s="17" t="s">
        <v>151</v>
      </c>
      <c r="D429" s="17" t="s">
        <v>155</v>
      </c>
      <c r="E429" s="24">
        <f>IF(U429="SC",SUMIFS(SC!F:F,SC!A:A,MAIN!D429,SC!B:B,MAIN!A429),SUMIFS(Allocations!$H:$H,Allocations!$A:$A,MAIN!$A429,Allocations!$B:$B,MAIN!$D429))</f>
        <v>0</v>
      </c>
      <c r="F429" s="24">
        <f>IF(U429="SC",SUMIFS(SC!J:J,SC!A:A,MAIN!D429,SC!B:B,MAIN!A429),SUMIFS(Allocations!M:M,Allocations!A:A,MAIN!A429,Allocations!B:B,MAIN!D429))</f>
        <v>0</v>
      </c>
      <c r="G429" s="24">
        <f t="shared" si="103"/>
        <v>0</v>
      </c>
      <c r="H429" s="24">
        <f>IFERROR(VLOOKUP(S429,Swaps_wk!$A$2:$AP$151,HLOOKUP(MAIN!D429,Swaps_wk!$B$2:$AP$151,150,FALSE),FALSE),0)</f>
        <v>0</v>
      </c>
      <c r="I429" s="24">
        <f>SUMIFS(PASTE_DQS_TRACKER!$D:$D,PASTE_DQS_TRACKER!$C:$C,MAIN!$A429,PASTE_DQS_TRACKER!$B:$B,MAIN!$D429)-SUMIFS(PASTE_DQS_TRACKER!$D:$D,PASTE_DQS_TRACKER!$C:$C,MAIN!A429,PASTE_DQS_TRACKER!$E:$E,MAIN!$D429)</f>
        <v>0</v>
      </c>
      <c r="J429" s="25">
        <f t="shared" si="104"/>
        <v>0</v>
      </c>
      <c r="K429" s="24">
        <f>IFERROR(IF(V429="Flex",0,IF(D429=$D$30,VLOOKUP(A429,MMO_o10M_lease!$A$1:$F$51,5,FALSE),IF(D429=$D$26,VLOOKUP(D429,LANDINGS!$A$3:$BR$40,HLOOKUP(A429,LANDINGS!$B$1:$CF$42,42,FALSE),FALSE)-IFERROR(VLOOKUP(A429,MMO_o10M_lease!$A$1:$F$38,5,FALSE),0),VLOOKUP(D429,LANDINGS!$A$3:$CF$40,HLOOKUP(A429,LANDINGS!$B$1:$CF$42,42,FALSE),FALSE)))),0)</f>
        <v>0</v>
      </c>
      <c r="L429" s="24" t="str">
        <f>IFERROR(-VLOOKUP(C429,SQ!$A$19:$CC$52,HLOOKUP(MAIN!#REF!,SQ!$B$18:$CC$56,39,FALSE),FALSE),"n/a")</f>
        <v>n/a</v>
      </c>
      <c r="M429" s="24" t="str">
        <f>IFERROR(-VLOOKUP(D429,SQ!$A$19:$CC$52,HLOOKUP(MAIN!A429,SQ!$B$18:$CC$56,39,FALSE),FALSE),"n/a")</f>
        <v>n/a</v>
      </c>
      <c r="N429" s="46" t="s">
        <v>563</v>
      </c>
      <c r="O429" s="46">
        <f>SUMIFS(MAN_ADJ!$L:$L,MAN_ADJ!$K:$K,MAIN!$D429,MAN_ADJ!$J:$J,MAIN!$S429)</f>
        <v>0</v>
      </c>
      <c r="P429" s="25">
        <f t="shared" si="101"/>
        <v>0</v>
      </c>
      <c r="Q429" s="28" t="str">
        <f t="shared" si="105"/>
        <v>n/a</v>
      </c>
      <c r="R429" s="38">
        <f t="shared" si="106"/>
        <v>0</v>
      </c>
      <c r="S429" s="17" t="s">
        <v>150</v>
      </c>
      <c r="U429" t="s">
        <v>577</v>
      </c>
      <c r="V429" t="s">
        <v>735</v>
      </c>
    </row>
    <row r="430" spans="1:22" x14ac:dyDescent="0.25">
      <c r="A430" s="17" t="s">
        <v>150</v>
      </c>
      <c r="B430" s="17" t="s">
        <v>93</v>
      </c>
      <c r="C430" s="17" t="s">
        <v>151</v>
      </c>
      <c r="D430" s="17" t="s">
        <v>130</v>
      </c>
      <c r="E430" s="24">
        <f>IF(U430="SC",SUMIFS(SC!F:F,SC!A:A,MAIN!D430,SC!B:B,MAIN!A430),SUMIFS(Allocations!$H:$H,Allocations!$A:$A,MAIN!$A430,Allocations!$B:$B,MAIN!$D430))</f>
        <v>0</v>
      </c>
      <c r="F430" s="24">
        <f>IF(U430="SC",SUMIFS(SC!J:J,SC!A:A,MAIN!D430,SC!B:B,MAIN!A430),SUMIFS(Allocations!M:M,Allocations!A:A,MAIN!A430,Allocations!B:B,MAIN!D430))</f>
        <v>0</v>
      </c>
      <c r="G430" s="24">
        <f t="shared" si="99"/>
        <v>0</v>
      </c>
      <c r="H430" s="24">
        <f>IFERROR(VLOOKUP(S430,Swaps_wk!$A$2:$AP$151,HLOOKUP(MAIN!D430,Swaps_wk!$B$2:$AP$151,150,FALSE),FALSE),0)</f>
        <v>0</v>
      </c>
      <c r="I430" s="24">
        <f>SUMIFS(PASTE_DQS_TRACKER!$D:$D,PASTE_DQS_TRACKER!$C:$C,MAIN!$A430,PASTE_DQS_TRACKER!$B:$B,MAIN!$D430)-SUMIFS(PASTE_DQS_TRACKER!$D:$D,PASTE_DQS_TRACKER!$C:$C,MAIN!A430,PASTE_DQS_TRACKER!$E:$E,MAIN!$D430)</f>
        <v>0</v>
      </c>
      <c r="J430" s="25">
        <f t="shared" si="100"/>
        <v>0</v>
      </c>
      <c r="K430" s="24">
        <f>IFERROR(IF(V430="Flex",0,IF(D430=$D$30,VLOOKUP(A430,MMO_o10M_lease!$A$1:$F$51,5,FALSE),IF(D430=$D$26,VLOOKUP(D430,LANDINGS!$A$3:$BR$40,HLOOKUP(A430,LANDINGS!$B$1:$CF$42,42,FALSE),FALSE)-IFERROR(VLOOKUP(A430,MMO_o10M_lease!$A$1:$F$38,5,FALSE),0),VLOOKUP(D430,LANDINGS!$A$3:$CF$40,HLOOKUP(A430,LANDINGS!$B$1:$CF$42,42,FALSE),FALSE)))),0)</f>
        <v>0</v>
      </c>
      <c r="L430" s="24" t="str">
        <f>IFERROR(-VLOOKUP(C430,SQ!$A$19:$CC$52,HLOOKUP(MAIN!#REF!,SQ!$B$18:$CC$56,39,FALSE),FALSE),"n/a")</f>
        <v>n/a</v>
      </c>
      <c r="M430" s="24" t="str">
        <f>IFERROR(-VLOOKUP(D430,SQ!$A$19:$CC$52,HLOOKUP(MAIN!A430,SQ!$B$18:$CC$56,39,FALSE),FALSE),"n/a")</f>
        <v>n/a</v>
      </c>
      <c r="N430" s="46" t="s">
        <v>563</v>
      </c>
      <c r="O430" s="46">
        <f>SUMIFS(MAN_ADJ!$L:$L,MAN_ADJ!$K:$K,MAIN!$D430,MAN_ADJ!$J:$J,MAIN!$S430)</f>
        <v>0</v>
      </c>
      <c r="P430" s="25">
        <f t="shared" si="101"/>
        <v>0</v>
      </c>
      <c r="Q430" s="28" t="str">
        <f t="shared" si="102"/>
        <v>n/a</v>
      </c>
      <c r="R430" s="38">
        <f t="shared" si="94"/>
        <v>0</v>
      </c>
      <c r="S430" s="17" t="s">
        <v>150</v>
      </c>
      <c r="U430" t="s">
        <v>577</v>
      </c>
      <c r="V430" t="s">
        <v>735</v>
      </c>
    </row>
    <row r="431" spans="1:22" x14ac:dyDescent="0.25">
      <c r="A431" s="26" t="s">
        <v>150</v>
      </c>
      <c r="B431" s="26" t="s">
        <v>93</v>
      </c>
      <c r="C431" s="26" t="s">
        <v>151</v>
      </c>
      <c r="D431" s="26" t="s">
        <v>131</v>
      </c>
      <c r="E431" s="27">
        <f>SUM(E393:E430)</f>
        <v>264.01409999999998</v>
      </c>
      <c r="F431" s="27">
        <f>SUM(F393:F430)</f>
        <v>0</v>
      </c>
      <c r="G431" s="27">
        <f>SUM(G393:G430)</f>
        <v>264.01409999999998</v>
      </c>
      <c r="H431" s="27">
        <f>IFERROR(VLOOKUP(S431,Swaps_wk!$A$2:$AP$151,HLOOKUP(MAIN!D431,Swaps_wk!$B$2:$AP$151,150,FALSE),FALSE),0)</f>
        <v>0</v>
      </c>
      <c r="I431" s="27">
        <f>SUM(I393:I430)</f>
        <v>2.886579864025407E-15</v>
      </c>
      <c r="J431" s="25">
        <f>SUM(J393:J430)</f>
        <v>264.01409999999998</v>
      </c>
      <c r="K431" s="27">
        <f>SUM(K393:K430)</f>
        <v>116.875</v>
      </c>
      <c r="L431" s="27">
        <f>SUM(L393:L430)</f>
        <v>0</v>
      </c>
      <c r="M431" s="27">
        <f>SUM(M393:M430)</f>
        <v>0</v>
      </c>
      <c r="N431" s="46" t="s">
        <v>563</v>
      </c>
      <c r="O431" s="27">
        <f>SUM(O393:O430)</f>
        <v>0</v>
      </c>
      <c r="P431" s="25">
        <f>SUM(P393:P430)</f>
        <v>116.875</v>
      </c>
      <c r="Q431" s="28">
        <f t="shared" si="102"/>
        <v>0.44268468994648397</v>
      </c>
      <c r="R431" s="38">
        <f>SUM(R393:R430)</f>
        <v>147.13910000000001</v>
      </c>
      <c r="S431" s="17" t="s">
        <v>150</v>
      </c>
    </row>
    <row r="432" spans="1:22" x14ac:dyDescent="0.25">
      <c r="A432" s="17" t="s">
        <v>152</v>
      </c>
      <c r="B432" s="17" t="s">
        <v>93</v>
      </c>
      <c r="C432" s="17" t="s">
        <v>153</v>
      </c>
      <c r="D432" s="17" t="s">
        <v>95</v>
      </c>
      <c r="E432" s="24">
        <f>IF(U432="SC",SUMIFS(SC!F:F,SC!A:A,MAIN!D432,SC!B:B,MAIN!A432),SUMIFS(Allocations!$H:$H,Allocations!$A:$A,MAIN!$A432,Allocations!$B:$B,MAIN!$D432))</f>
        <v>2083.1550000000002</v>
      </c>
      <c r="F432" s="24">
        <f>IF(U432="SC",SUMIFS(SC!J:J,SC!A:A,MAIN!D432,SC!B:B,MAIN!A432),SUMIFS(Allocations!M:M,Allocations!A:A,MAIN!A432,Allocations!B:B,MAIN!D432))</f>
        <v>0</v>
      </c>
      <c r="G432" s="24">
        <f t="shared" ref="G432:G472" si="107">E432+F432</f>
        <v>2083.1550000000002</v>
      </c>
      <c r="H432" s="24">
        <f>IFERROR(VLOOKUP(S432,Swaps_wk!$A$2:$AP$151,HLOOKUP(MAIN!D432,Swaps_wk!$B$2:$AP$151,150,FALSE),FALSE),0)</f>
        <v>0</v>
      </c>
      <c r="I432" s="24">
        <f>SUMIFS(PASTE_DQS_TRACKER!$D:$D,PASTE_DQS_TRACKER!$C:$C,MAIN!$A432,PASTE_DQS_TRACKER!$B:$B,MAIN!$D432)-SUMIFS(PASTE_DQS_TRACKER!$D:$D,PASTE_DQS_TRACKER!$C:$C,MAIN!A432,PASTE_DQS_TRACKER!$E:$E,MAIN!$D432)</f>
        <v>1187.7999999999997</v>
      </c>
      <c r="J432" s="25">
        <f t="shared" ref="J432:J472" si="108">G432+I432</f>
        <v>3270.9549999999999</v>
      </c>
      <c r="K432" s="24">
        <f>IFERROR(IF(V432="Flex",0,IF(D432=$D$30,VLOOKUP(A432,MMO_o10M_lease!$A$1:$F$51,5,FALSE),IF(D432=$D$26,VLOOKUP(D432,LANDINGS!$A$3:$BR$40,HLOOKUP(A432,LANDINGS!$B$1:$CF$42,42,FALSE),FALSE)-IFERROR(VLOOKUP(A432,MMO_o10M_lease!$A$1:$F$38,5,FALSE),0),VLOOKUP(D432,LANDINGS!$A$3:$CF$40,HLOOKUP(A432,LANDINGS!$B$1:$CF$42,42,FALSE),FALSE)))),0)</f>
        <v>2274.7460000000001</v>
      </c>
      <c r="L432" s="24">
        <f>SUMIFS(PASTE_FLEX_TRACKER!$D:$D,PASTE_FLEX_TRACKER!$F:$F,MAIN!$A432,PASTE_FLEX_TRACKER!$B:$B,MAIN!$D432)-SUMIFS(PASTE_FLEX_TRACKER!$D:$D,PASTE_FLEX_TRACKER!$C:$C,MAIN!$A432,PASTE_FLEX_TRACKER!$B:$B,MAIN!$D432)</f>
        <v>0</v>
      </c>
      <c r="M432" s="24">
        <f>IFERROR(-VLOOKUP(D432,SQ!$A$19:$CC$52,HLOOKUP(MAIN!A432,SQ!$B$18:$CC$56,39,FALSE),FALSE),"n/a")</f>
        <v>0</v>
      </c>
      <c r="N432" s="24">
        <f>-SUMIFS(QAM_TRACKER!$E:$E,QAM_TRACKER!$B:$B,MAIN!D432,QAM_TRACKER!$D:$D,MAIN!A432)</f>
        <v>0</v>
      </c>
      <c r="O432" s="46">
        <f>SUMIFS(MAN_ADJ!$L:$L,MAN_ADJ!$K:$K,MAIN!$D432,MAN_ADJ!$J:$J,MAIN!$S432)</f>
        <v>0</v>
      </c>
      <c r="P432" s="25">
        <f t="shared" ref="P432:P472" si="109">SUM(K432:O432)</f>
        <v>2274.7460000000001</v>
      </c>
      <c r="Q432" s="28">
        <f t="shared" si="102"/>
        <v>0.69543787670573276</v>
      </c>
      <c r="R432" s="38">
        <f t="shared" ref="R432:R463" si="110">J432-P432</f>
        <v>996.20899999999983</v>
      </c>
      <c r="S432" s="17" t="s">
        <v>152</v>
      </c>
    </row>
    <row r="433" spans="1:19" x14ac:dyDescent="0.25">
      <c r="A433" s="17" t="s">
        <v>152</v>
      </c>
      <c r="B433" s="17" t="s">
        <v>93</v>
      </c>
      <c r="C433" s="17" t="s">
        <v>153</v>
      </c>
      <c r="D433" s="17" t="s">
        <v>96</v>
      </c>
      <c r="E433" s="24">
        <f>IF(U433="SC",SUMIFS(SC!F:F,SC!A:A,MAIN!D433,SC!B:B,MAIN!A433),SUMIFS(Allocations!$H:$H,Allocations!$A:$A,MAIN!$A433,Allocations!$B:$B,MAIN!$D433))</f>
        <v>476.93800000000005</v>
      </c>
      <c r="F433" s="24">
        <f>IF(U433="SC",SUMIFS(SC!J:J,SC!A:A,MAIN!D433,SC!B:B,MAIN!A433),SUMIFS(Allocations!M:M,Allocations!A:A,MAIN!A433,Allocations!B:B,MAIN!D433))</f>
        <v>0</v>
      </c>
      <c r="G433" s="24">
        <f t="shared" si="107"/>
        <v>476.93800000000005</v>
      </c>
      <c r="H433" s="24">
        <f>IFERROR(VLOOKUP(S433,Swaps_wk!$A$2:$AP$151,HLOOKUP(MAIN!D433,Swaps_wk!$B$2:$AP$151,150,FALSE),FALSE),0)</f>
        <v>10</v>
      </c>
      <c r="I433" s="24">
        <f>SUMIFS(PASTE_DQS_TRACKER!$D:$D,PASTE_DQS_TRACKER!$C:$C,MAIN!$A433,PASTE_DQS_TRACKER!$B:$B,MAIN!$D433)-SUMIFS(PASTE_DQS_TRACKER!$D:$D,PASTE_DQS_TRACKER!$C:$C,MAIN!A433,PASTE_DQS_TRACKER!$E:$E,MAIN!$D433)</f>
        <v>269.90000000000003</v>
      </c>
      <c r="J433" s="25">
        <f t="shared" si="108"/>
        <v>746.83800000000008</v>
      </c>
      <c r="K433" s="24">
        <f>IFERROR(IF(V433="Flex",0,IF(D433=$D$30,VLOOKUP(A433,MMO_o10M_lease!$A$1:$F$51,5,FALSE),IF(D433=$D$26,VLOOKUP(D433,LANDINGS!$A$3:$BR$40,HLOOKUP(A433,LANDINGS!$B$1:$CF$42,42,FALSE),FALSE)-IFERROR(VLOOKUP(A433,MMO_o10M_lease!$A$1:$F$38,5,FALSE),0),VLOOKUP(D433,LANDINGS!$A$3:$CF$40,HLOOKUP(A433,LANDINGS!$B$1:$CF$42,42,FALSE),FALSE)))),0)</f>
        <v>720.11300000000006</v>
      </c>
      <c r="L433" s="24">
        <f>SUMIFS(PASTE_FLEX_TRACKER!$D:$D,PASTE_FLEX_TRACKER!$F:$F,MAIN!$A433,PASTE_FLEX_TRACKER!$B:$B,MAIN!$D433)-SUMIFS(PASTE_FLEX_TRACKER!$D:$D,PASTE_FLEX_TRACKER!$C:$C,MAIN!$A433,PASTE_FLEX_TRACKER!$B:$B,MAIN!$D433)</f>
        <v>0</v>
      </c>
      <c r="M433" s="24">
        <f>IFERROR(-VLOOKUP(D433,SQ!$A$19:$CC$52,HLOOKUP(MAIN!A433,SQ!$B$18:$CC$56,39,FALSE),FALSE),"n/a")</f>
        <v>-65</v>
      </c>
      <c r="N433" s="24">
        <f>-SUMIFS(QAM_TRACKER!$E:$E,QAM_TRACKER!$B:$B,MAIN!D433,QAM_TRACKER!$D:$D,MAIN!A433)</f>
        <v>0</v>
      </c>
      <c r="O433" s="46">
        <f>SUMIFS(MAN_ADJ!$L:$L,MAN_ADJ!$K:$K,MAIN!$D433,MAN_ADJ!$J:$J,MAIN!$S433)</f>
        <v>0</v>
      </c>
      <c r="P433" s="25">
        <f t="shared" si="109"/>
        <v>655.11300000000006</v>
      </c>
      <c r="Q433" s="28">
        <f t="shared" si="102"/>
        <v>0.87718220015585713</v>
      </c>
      <c r="R433" s="38">
        <f t="shared" si="110"/>
        <v>91.725000000000023</v>
      </c>
      <c r="S433" s="17" t="s">
        <v>152</v>
      </c>
    </row>
    <row r="434" spans="1:19" x14ac:dyDescent="0.25">
      <c r="A434" s="17" t="s">
        <v>152</v>
      </c>
      <c r="B434" s="17" t="s">
        <v>93</v>
      </c>
      <c r="C434" s="17" t="s">
        <v>153</v>
      </c>
      <c r="D434" s="17" t="s">
        <v>97</v>
      </c>
      <c r="E434" s="24">
        <f>IF(U434="SC",SUMIFS(SC!F:F,SC!A:A,MAIN!D434,SC!B:B,MAIN!A434),SUMIFS(Allocations!$H:$H,Allocations!$A:$A,MAIN!$A434,Allocations!$B:$B,MAIN!$D434))</f>
        <v>887.6</v>
      </c>
      <c r="F434" s="24">
        <f>IF(U434="SC",SUMIFS(SC!J:J,SC!A:A,MAIN!D434,SC!B:B,MAIN!A434),SUMIFS(Allocations!M:M,Allocations!A:A,MAIN!A434,Allocations!B:B,MAIN!D434))</f>
        <v>0</v>
      </c>
      <c r="G434" s="24">
        <f t="shared" si="107"/>
        <v>887.6</v>
      </c>
      <c r="H434" s="24">
        <f>IFERROR(VLOOKUP(S434,Swaps_wk!$A$2:$AP$151,HLOOKUP(MAIN!D434,Swaps_wk!$B$2:$AP$151,150,FALSE),FALSE),0)</f>
        <v>-5</v>
      </c>
      <c r="I434" s="24">
        <f>SUMIFS(PASTE_DQS_TRACKER!$D:$D,PASTE_DQS_TRACKER!$C:$C,MAIN!$A434,PASTE_DQS_TRACKER!$B:$B,MAIN!$D434)-SUMIFS(PASTE_DQS_TRACKER!$D:$D,PASTE_DQS_TRACKER!$C:$C,MAIN!A434,PASTE_DQS_TRACKER!$E:$E,MAIN!$D434)</f>
        <v>592.1</v>
      </c>
      <c r="J434" s="25">
        <f t="shared" si="108"/>
        <v>1479.7</v>
      </c>
      <c r="K434" s="24">
        <f>IFERROR(IF(V434="Flex",0,IF(D434=$D$30,VLOOKUP(A434,MMO_o10M_lease!$A$1:$F$51,5,FALSE),IF(D434=$D$26,VLOOKUP(D434,LANDINGS!$A$3:$BR$40,HLOOKUP(A434,LANDINGS!$B$1:$CF$42,42,FALSE),FALSE)-IFERROR(VLOOKUP(A434,MMO_o10M_lease!$A$1:$F$38,5,FALSE),0),VLOOKUP(D434,LANDINGS!$A$3:$CF$40,HLOOKUP(A434,LANDINGS!$B$1:$CF$42,42,FALSE),FALSE)))),0)</f>
        <v>1223.2909999999999</v>
      </c>
      <c r="L434" s="24">
        <f>SUMIFS(PASTE_FLEX_TRACKER!$D:$D,PASTE_FLEX_TRACKER!$F:$F,MAIN!$A434,PASTE_FLEX_TRACKER!$B:$B,MAIN!$D434)-SUMIFS(PASTE_FLEX_TRACKER!$D:$D,PASTE_FLEX_TRACKER!$C:$C,MAIN!$A434,PASTE_FLEX_TRACKER!$B:$B,MAIN!$D434)</f>
        <v>5.4</v>
      </c>
      <c r="M434" s="24">
        <f>IFERROR(-VLOOKUP(D434,SQ!$A$19:$CC$52,HLOOKUP(MAIN!A434,SQ!$B$18:$CC$56,39,FALSE),FALSE),"n/a")</f>
        <v>0</v>
      </c>
      <c r="N434" s="24">
        <f>-SUMIFS(QAM_TRACKER!$E:$E,QAM_TRACKER!$B:$B,MAIN!D434,QAM_TRACKER!$D:$D,MAIN!A434)</f>
        <v>0</v>
      </c>
      <c r="O434" s="46">
        <f>SUMIFS(MAN_ADJ!$L:$L,MAN_ADJ!$K:$K,MAIN!$D434,MAN_ADJ!$J:$J,MAIN!$S434)</f>
        <v>0</v>
      </c>
      <c r="P434" s="25">
        <f t="shared" si="109"/>
        <v>1228.691</v>
      </c>
      <c r="Q434" s="28">
        <f t="shared" si="102"/>
        <v>0.83036493883895379</v>
      </c>
      <c r="R434" s="38">
        <f t="shared" si="110"/>
        <v>251.00900000000001</v>
      </c>
      <c r="S434" s="17" t="s">
        <v>152</v>
      </c>
    </row>
    <row r="435" spans="1:19" x14ac:dyDescent="0.25">
      <c r="A435" s="17" t="s">
        <v>152</v>
      </c>
      <c r="B435" s="17" t="s">
        <v>93</v>
      </c>
      <c r="C435" s="17" t="s">
        <v>153</v>
      </c>
      <c r="D435" s="17" t="s">
        <v>98</v>
      </c>
      <c r="E435" s="24">
        <f>IF(U435="SC",SUMIFS(SC!F:F,SC!A:A,MAIN!D435,SC!B:B,MAIN!A435),SUMIFS(Allocations!$H:$H,Allocations!$A:$A,MAIN!$A435,Allocations!$B:$B,MAIN!$D435))</f>
        <v>1828.915</v>
      </c>
      <c r="F435" s="24">
        <f>IF(U435="SC",SUMIFS(SC!J:J,SC!A:A,MAIN!D435,SC!B:B,MAIN!A435),SUMIFS(Allocations!M:M,Allocations!A:A,MAIN!A435,Allocations!B:B,MAIN!D435))</f>
        <v>0</v>
      </c>
      <c r="G435" s="24">
        <f t="shared" si="107"/>
        <v>1828.915</v>
      </c>
      <c r="H435" s="24">
        <f>IFERROR(VLOOKUP(S435,Swaps_wk!$A$2:$AP$151,HLOOKUP(MAIN!D435,Swaps_wk!$B$2:$AP$151,150,FALSE),FALSE),0)</f>
        <v>0</v>
      </c>
      <c r="I435" s="24">
        <f>SUMIFS(PASTE_DQS_TRACKER!$D:$D,PASTE_DQS_TRACKER!$C:$C,MAIN!$A435,PASTE_DQS_TRACKER!$B:$B,MAIN!$D435)-SUMIFS(PASTE_DQS_TRACKER!$D:$D,PASTE_DQS_TRACKER!$C:$C,MAIN!A435,PASTE_DQS_TRACKER!$E:$E,MAIN!$D435)</f>
        <v>311.39999999999998</v>
      </c>
      <c r="J435" s="25">
        <f t="shared" si="108"/>
        <v>2140.3150000000001</v>
      </c>
      <c r="K435" s="24">
        <f>IFERROR(IF(V435="Flex",0,IF(D435=$D$30,VLOOKUP(A435,MMO_o10M_lease!$A$1:$F$51,5,FALSE),IF(D435=$D$26,VLOOKUP(D435,LANDINGS!$A$3:$BR$40,HLOOKUP(A435,LANDINGS!$B$1:$CF$42,42,FALSE),FALSE)-IFERROR(VLOOKUP(A435,MMO_o10M_lease!$A$1:$F$38,5,FALSE),0),VLOOKUP(D435,LANDINGS!$A$3:$CF$40,HLOOKUP(A435,LANDINGS!$B$1:$CF$42,42,FALSE),FALSE)))),0)</f>
        <v>1594.223</v>
      </c>
      <c r="L435" s="24">
        <f>SUMIFS(PASTE_FLEX_TRACKER!$D:$D,PASTE_FLEX_TRACKER!$F:$F,MAIN!$A435,PASTE_FLEX_TRACKER!$B:$B,MAIN!$D435)-SUMIFS(PASTE_FLEX_TRACKER!$D:$D,PASTE_FLEX_TRACKER!$C:$C,MAIN!$A435,PASTE_FLEX_TRACKER!$B:$B,MAIN!$D435)</f>
        <v>0</v>
      </c>
      <c r="M435" s="24">
        <f>IFERROR(-VLOOKUP(D435,SQ!$A$19:$CC$52,HLOOKUP(MAIN!A435,SQ!$B$18:$CC$56,39,FALSE),FALSE),"n/a")</f>
        <v>-2.5</v>
      </c>
      <c r="N435" s="24">
        <f>-SUMIFS(QAM_TRACKER!$E:$E,QAM_TRACKER!$B:$B,MAIN!D435,QAM_TRACKER!$D:$D,MAIN!A435)</f>
        <v>0</v>
      </c>
      <c r="O435" s="46">
        <f>SUMIFS(MAN_ADJ!$L:$L,MAN_ADJ!$K:$K,MAIN!$D435,MAN_ADJ!$J:$J,MAIN!$S435)</f>
        <v>0</v>
      </c>
      <c r="P435" s="25">
        <f t="shared" si="109"/>
        <v>1591.723</v>
      </c>
      <c r="Q435" s="28">
        <f t="shared" si="102"/>
        <v>0.74368632654539168</v>
      </c>
      <c r="R435" s="38">
        <f t="shared" si="110"/>
        <v>548.5920000000001</v>
      </c>
      <c r="S435" s="17" t="s">
        <v>152</v>
      </c>
    </row>
    <row r="436" spans="1:19" x14ac:dyDescent="0.25">
      <c r="A436" s="17" t="s">
        <v>152</v>
      </c>
      <c r="B436" s="17" t="s">
        <v>93</v>
      </c>
      <c r="C436" s="17" t="s">
        <v>153</v>
      </c>
      <c r="D436" s="17" t="s">
        <v>99</v>
      </c>
      <c r="E436" s="24">
        <f>IF(U436="SC",SUMIFS(SC!F:F,SC!A:A,MAIN!D436,SC!B:B,MAIN!A436),SUMIFS(Allocations!$H:$H,Allocations!$A:$A,MAIN!$A436,Allocations!$B:$B,MAIN!$D436))</f>
        <v>60.522999999999996</v>
      </c>
      <c r="F436" s="24">
        <f>IF(U436="SC",SUMIFS(SC!J:J,SC!A:A,MAIN!D436,SC!B:B,MAIN!A436),SUMIFS(Allocations!M:M,Allocations!A:A,MAIN!A436,Allocations!B:B,MAIN!D436))</f>
        <v>0</v>
      </c>
      <c r="G436" s="24">
        <f t="shared" si="107"/>
        <v>60.522999999999996</v>
      </c>
      <c r="H436" s="24">
        <f>IFERROR(VLOOKUP(S436,Swaps_wk!$A$2:$AP$151,HLOOKUP(MAIN!D436,Swaps_wk!$B$2:$AP$151,150,FALSE),FALSE),0)</f>
        <v>-5</v>
      </c>
      <c r="I436" s="24">
        <f>SUMIFS(PASTE_DQS_TRACKER!$D:$D,PASTE_DQS_TRACKER!$C:$C,MAIN!$A436,PASTE_DQS_TRACKER!$B:$B,MAIN!$D436)-SUMIFS(PASTE_DQS_TRACKER!$D:$D,PASTE_DQS_TRACKER!$C:$C,MAIN!A436,PASTE_DQS_TRACKER!$E:$E,MAIN!$D436)</f>
        <v>-35.1</v>
      </c>
      <c r="J436" s="25">
        <f t="shared" si="108"/>
        <v>25.422999999999995</v>
      </c>
      <c r="K436" s="24">
        <f>IFERROR(IF(V436="Flex",0,IF(D436=$D$30,VLOOKUP(A436,MMO_o10M_lease!$A$1:$F$51,5,FALSE),IF(D436=$D$26,VLOOKUP(D436,LANDINGS!$A$3:$BR$40,HLOOKUP(A436,LANDINGS!$B$1:$CF$42,42,FALSE),FALSE)-IFERROR(VLOOKUP(A436,MMO_o10M_lease!$A$1:$F$38,5,FALSE),0),VLOOKUP(D436,LANDINGS!$A$3:$CF$40,HLOOKUP(A436,LANDINGS!$B$1:$CF$42,42,FALSE),FALSE)))),0)</f>
        <v>14.03</v>
      </c>
      <c r="L436" s="24">
        <f>SUMIFS(PASTE_FLEX_TRACKER!$D:$D,PASTE_FLEX_TRACKER!$F:$F,MAIN!$A436,PASTE_FLEX_TRACKER!$B:$B,MAIN!$D436)-SUMIFS(PASTE_FLEX_TRACKER!$D:$D,PASTE_FLEX_TRACKER!$C:$C,MAIN!$A436,PASTE_FLEX_TRACKER!$B:$B,MAIN!$D436)</f>
        <v>0</v>
      </c>
      <c r="M436" s="24">
        <f>IFERROR(-VLOOKUP(D436,SQ!$A$19:$CC$52,HLOOKUP(MAIN!A436,SQ!$B$18:$CC$56,39,FALSE),FALSE),"n/a")</f>
        <v>0</v>
      </c>
      <c r="N436" s="24">
        <f>-SUMIFS(QAM_TRACKER!$E:$E,QAM_TRACKER!$B:$B,MAIN!D436,QAM_TRACKER!$D:$D,MAIN!A436)</f>
        <v>0</v>
      </c>
      <c r="O436" s="46">
        <f>SUMIFS(MAN_ADJ!$L:$L,MAN_ADJ!$K:$K,MAIN!$D436,MAN_ADJ!$J:$J,MAIN!$S436)</f>
        <v>0</v>
      </c>
      <c r="P436" s="25">
        <f t="shared" si="109"/>
        <v>14.03</v>
      </c>
      <c r="Q436" s="28">
        <f t="shared" si="102"/>
        <v>0.55186248672461957</v>
      </c>
      <c r="R436" s="38">
        <f t="shared" si="110"/>
        <v>11.392999999999995</v>
      </c>
      <c r="S436" s="17" t="s">
        <v>152</v>
      </c>
    </row>
    <row r="437" spans="1:19" x14ac:dyDescent="0.25">
      <c r="A437" s="17" t="s">
        <v>152</v>
      </c>
      <c r="B437" s="17" t="s">
        <v>93</v>
      </c>
      <c r="C437" s="17" t="s">
        <v>153</v>
      </c>
      <c r="D437" s="17" t="s">
        <v>100</v>
      </c>
      <c r="E437" s="24">
        <f>IF(U437="SC",SUMIFS(SC!F:F,SC!A:A,MAIN!D437,SC!B:B,MAIN!A437),SUMIFS(Allocations!$H:$H,Allocations!$A:$A,MAIN!$A437,Allocations!$B:$B,MAIN!$D437))</f>
        <v>108.048</v>
      </c>
      <c r="F437" s="24">
        <f>IF(U437="SC",SUMIFS(SC!J:J,SC!A:A,MAIN!D437,SC!B:B,MAIN!A437),SUMIFS(Allocations!M:M,Allocations!A:A,MAIN!A437,Allocations!B:B,MAIN!D437))</f>
        <v>0</v>
      </c>
      <c r="G437" s="24">
        <f t="shared" si="107"/>
        <v>108.048</v>
      </c>
      <c r="H437" s="24">
        <f>IFERROR(VLOOKUP(S437,Swaps_wk!$A$2:$AP$151,HLOOKUP(MAIN!D437,Swaps_wk!$B$2:$AP$151,150,FALSE),FALSE),0)</f>
        <v>0</v>
      </c>
      <c r="I437" s="24">
        <f>SUMIFS(PASTE_DQS_TRACKER!$D:$D,PASTE_DQS_TRACKER!$C:$C,MAIN!$A437,PASTE_DQS_TRACKER!$B:$B,MAIN!$D437)-SUMIFS(PASTE_DQS_TRACKER!$D:$D,PASTE_DQS_TRACKER!$C:$C,MAIN!A437,PASTE_DQS_TRACKER!$E:$E,MAIN!$D437)</f>
        <v>-98.700000000000017</v>
      </c>
      <c r="J437" s="25">
        <f t="shared" si="108"/>
        <v>9.3479999999999848</v>
      </c>
      <c r="K437" s="24">
        <f>IFERROR(IF(V437="Flex",0,IF(D437=$D$30,VLOOKUP(A437,MMO_o10M_lease!$A$1:$F$51,5,FALSE),IF(D437=$D$26,VLOOKUP(D437,LANDINGS!$A$3:$BR$40,HLOOKUP(A437,LANDINGS!$B$1:$CF$42,42,FALSE),FALSE)-IFERROR(VLOOKUP(A437,MMO_o10M_lease!$A$1:$F$38,5,FALSE),0),VLOOKUP(D437,LANDINGS!$A$3:$CF$40,HLOOKUP(A437,LANDINGS!$B$1:$CF$42,42,FALSE),FALSE)))),0)</f>
        <v>0.26700000000000002</v>
      </c>
      <c r="L437" s="24">
        <f>SUMIFS(PASTE_FLEX_TRACKER!$D:$D,PASTE_FLEX_TRACKER!$F:$F,MAIN!$A437,PASTE_FLEX_TRACKER!$B:$B,MAIN!$D437)-SUMIFS(PASTE_FLEX_TRACKER!$D:$D,PASTE_FLEX_TRACKER!$C:$C,MAIN!$A437,PASTE_FLEX_TRACKER!$B:$B,MAIN!$D437)</f>
        <v>0</v>
      </c>
      <c r="M437" s="24">
        <f>IFERROR(-VLOOKUP(D437,SQ!$A$19:$CC$52,HLOOKUP(MAIN!A437,SQ!$B$18:$CC$56,39,FALSE),FALSE),"n/a")</f>
        <v>0</v>
      </c>
      <c r="N437" s="24">
        <f>-SUMIFS(QAM_TRACKER!$E:$E,QAM_TRACKER!$B:$B,MAIN!D437,QAM_TRACKER!$D:$D,MAIN!A437)</f>
        <v>0</v>
      </c>
      <c r="O437" s="46">
        <f>SUMIFS(MAN_ADJ!$L:$L,MAN_ADJ!$K:$K,MAIN!$D437,MAN_ADJ!$J:$J,MAIN!$S437)</f>
        <v>0</v>
      </c>
      <c r="P437" s="25">
        <f t="shared" si="109"/>
        <v>0.26700000000000002</v>
      </c>
      <c r="Q437" s="28">
        <f t="shared" si="102"/>
        <v>2.8562259306803641E-2</v>
      </c>
      <c r="R437" s="38">
        <f t="shared" si="110"/>
        <v>9.0809999999999853</v>
      </c>
      <c r="S437" s="17" t="s">
        <v>152</v>
      </c>
    </row>
    <row r="438" spans="1:19" x14ac:dyDescent="0.25">
      <c r="A438" s="17" t="s">
        <v>152</v>
      </c>
      <c r="B438" s="17" t="s">
        <v>93</v>
      </c>
      <c r="C438" s="17" t="s">
        <v>153</v>
      </c>
      <c r="D438" s="17" t="s">
        <v>101</v>
      </c>
      <c r="E438" s="24">
        <f>IF(U438="SC",SUMIFS(SC!F:F,SC!A:A,MAIN!D438,SC!B:B,MAIN!A438),SUMIFS(Allocations!$H:$H,Allocations!$A:$A,MAIN!$A438,Allocations!$B:$B,MAIN!$D438))</f>
        <v>45.2</v>
      </c>
      <c r="F438" s="24">
        <f>IF(U438="SC",SUMIFS(SC!J:J,SC!A:A,MAIN!D438,SC!B:B,MAIN!A438),SUMIFS(Allocations!M:M,Allocations!A:A,MAIN!A438,Allocations!B:B,MAIN!D438))</f>
        <v>0</v>
      </c>
      <c r="G438" s="24">
        <f t="shared" si="107"/>
        <v>45.2</v>
      </c>
      <c r="H438" s="24">
        <f>IFERROR(VLOOKUP(S438,Swaps_wk!$A$2:$AP$151,HLOOKUP(MAIN!D438,Swaps_wk!$B$2:$AP$151,150,FALSE),FALSE),0)</f>
        <v>0</v>
      </c>
      <c r="I438" s="24">
        <f>SUMIFS(PASTE_DQS_TRACKER!$D:$D,PASTE_DQS_TRACKER!$C:$C,MAIN!$A438,PASTE_DQS_TRACKER!$B:$B,MAIN!$D438)-SUMIFS(PASTE_DQS_TRACKER!$D:$D,PASTE_DQS_TRACKER!$C:$C,MAIN!A438,PASTE_DQS_TRACKER!$E:$E,MAIN!$D438)</f>
        <v>-44.800000000000004</v>
      </c>
      <c r="J438" s="25">
        <f t="shared" si="108"/>
        <v>0.39999999999999858</v>
      </c>
      <c r="K438" s="24">
        <f>IFERROR(IF(V438="Flex",0,IF(D438=$D$30,VLOOKUP(A438,MMO_o10M_lease!$A$1:$F$51,5,FALSE),IF(D438=$D$26,VLOOKUP(D438,LANDINGS!$A$3:$BR$40,HLOOKUP(A438,LANDINGS!$B$1:$CF$42,42,FALSE),FALSE)-IFERROR(VLOOKUP(A438,MMO_o10M_lease!$A$1:$F$38,5,FALSE),0),VLOOKUP(D438,LANDINGS!$A$3:$CF$40,HLOOKUP(A438,LANDINGS!$B$1:$CF$42,42,FALSE),FALSE)))),0)</f>
        <v>0</v>
      </c>
      <c r="L438" s="24">
        <f>SUMIFS(PASTE_FLEX_TRACKER!$D:$D,PASTE_FLEX_TRACKER!$F:$F,MAIN!$A438,PASTE_FLEX_TRACKER!$B:$B,MAIN!$D438)-SUMIFS(PASTE_FLEX_TRACKER!$D:$D,PASTE_FLEX_TRACKER!$C:$C,MAIN!$A438,PASTE_FLEX_TRACKER!$B:$B,MAIN!$D438)</f>
        <v>0</v>
      </c>
      <c r="M438" s="24">
        <f>IFERROR(-VLOOKUP(D438,SQ!$A$19:$CC$52,HLOOKUP(MAIN!A438,SQ!$B$18:$CC$56,39,FALSE),FALSE),"n/a")</f>
        <v>0</v>
      </c>
      <c r="N438" s="24">
        <f>-SUMIFS(QAM_TRACKER!$E:$E,QAM_TRACKER!$B:$B,MAIN!D438,QAM_TRACKER!$D:$D,MAIN!A438)</f>
        <v>0</v>
      </c>
      <c r="O438" s="46">
        <f>SUMIFS(MAN_ADJ!$L:$L,MAN_ADJ!$K:$K,MAIN!$D438,MAN_ADJ!$J:$J,MAIN!$S438)</f>
        <v>0</v>
      </c>
      <c r="P438" s="25">
        <f t="shared" si="109"/>
        <v>0</v>
      </c>
      <c r="Q438" s="28">
        <f t="shared" si="102"/>
        <v>0</v>
      </c>
      <c r="R438" s="38">
        <f t="shared" si="110"/>
        <v>0.39999999999999858</v>
      </c>
      <c r="S438" s="17" t="s">
        <v>152</v>
      </c>
    </row>
    <row r="439" spans="1:19" x14ac:dyDescent="0.25">
      <c r="A439" s="17" t="s">
        <v>152</v>
      </c>
      <c r="B439" s="17" t="s">
        <v>93</v>
      </c>
      <c r="C439" s="17" t="s">
        <v>153</v>
      </c>
      <c r="D439" s="17" t="s">
        <v>102</v>
      </c>
      <c r="E439" s="24">
        <f>IF(U439="SC",SUMIFS(SC!F:F,SC!A:A,MAIN!D439,SC!B:B,MAIN!A439),SUMIFS(Allocations!$H:$H,Allocations!$A:$A,MAIN!$A439,Allocations!$B:$B,MAIN!$D439))</f>
        <v>0.1</v>
      </c>
      <c r="F439" s="24">
        <f>IF(U439="SC",SUMIFS(SC!J:J,SC!A:A,MAIN!D439,SC!B:B,MAIN!A439),SUMIFS(Allocations!M:M,Allocations!A:A,MAIN!A439,Allocations!B:B,MAIN!D439))</f>
        <v>0</v>
      </c>
      <c r="G439" s="24">
        <f t="shared" si="107"/>
        <v>0.1</v>
      </c>
      <c r="H439" s="24">
        <f>IFERROR(VLOOKUP(S439,Swaps_wk!$A$2:$AP$151,HLOOKUP(MAIN!D439,Swaps_wk!$B$2:$AP$151,150,FALSE),FALSE),0)</f>
        <v>0</v>
      </c>
      <c r="I439" s="24">
        <f>SUMIFS(PASTE_DQS_TRACKER!$D:$D,PASTE_DQS_TRACKER!$C:$C,MAIN!$A439,PASTE_DQS_TRACKER!$B:$B,MAIN!$D439)-SUMIFS(PASTE_DQS_TRACKER!$D:$D,PASTE_DQS_TRACKER!$C:$C,MAIN!A439,PASTE_DQS_TRACKER!$E:$E,MAIN!$D439)</f>
        <v>0</v>
      </c>
      <c r="J439" s="25">
        <f t="shared" si="108"/>
        <v>0.1</v>
      </c>
      <c r="K439" s="24">
        <f>IFERROR(IF(V439="Flex",0,IF(D439=$D$30,VLOOKUP(A439,MMO_o10M_lease!$A$1:$F$51,5,FALSE),IF(D439=$D$26,VLOOKUP(D439,LANDINGS!$A$3:$BR$40,HLOOKUP(A439,LANDINGS!$B$1:$CF$42,42,FALSE),FALSE)-IFERROR(VLOOKUP(A439,MMO_o10M_lease!$A$1:$F$38,5,FALSE),0),VLOOKUP(D439,LANDINGS!$A$3:$CF$40,HLOOKUP(A439,LANDINGS!$B$1:$CF$42,42,FALSE),FALSE)))),0)</f>
        <v>3.3000000000000002E-2</v>
      </c>
      <c r="L439" s="24">
        <f>SUMIFS(PASTE_FLEX_TRACKER!$D:$D,PASTE_FLEX_TRACKER!$F:$F,MAIN!$A439,PASTE_FLEX_TRACKER!$B:$B,MAIN!$D439)-SUMIFS(PASTE_FLEX_TRACKER!$D:$D,PASTE_FLEX_TRACKER!$C:$C,MAIN!$A439,PASTE_FLEX_TRACKER!$B:$B,MAIN!$D439)</f>
        <v>0</v>
      </c>
      <c r="M439" s="24">
        <f>IFERROR(-VLOOKUP(D439,SQ!$A$19:$CC$52,HLOOKUP(MAIN!A439,SQ!$B$18:$CC$56,39,FALSE),FALSE),"n/a")</f>
        <v>0</v>
      </c>
      <c r="N439" s="24">
        <f>-SUMIFS(QAM_TRACKER!$E:$E,QAM_TRACKER!$B:$B,MAIN!D439,QAM_TRACKER!$D:$D,MAIN!A439)</f>
        <v>0</v>
      </c>
      <c r="O439" s="46">
        <f>SUMIFS(MAN_ADJ!$L:$L,MAN_ADJ!$K:$K,MAIN!$D439,MAN_ADJ!$J:$J,MAIN!$S439)</f>
        <v>0</v>
      </c>
      <c r="P439" s="25">
        <f t="shared" si="109"/>
        <v>3.3000000000000002E-2</v>
      </c>
      <c r="Q439" s="28">
        <f t="shared" si="102"/>
        <v>0.33</v>
      </c>
      <c r="R439" s="38">
        <f t="shared" si="110"/>
        <v>6.7000000000000004E-2</v>
      </c>
      <c r="S439" s="17" t="s">
        <v>152</v>
      </c>
    </row>
    <row r="440" spans="1:19" x14ac:dyDescent="0.25">
      <c r="A440" s="17" t="s">
        <v>152</v>
      </c>
      <c r="B440" s="17" t="s">
        <v>93</v>
      </c>
      <c r="C440" s="17" t="s">
        <v>153</v>
      </c>
      <c r="D440" s="17" t="s">
        <v>103</v>
      </c>
      <c r="E440" s="24">
        <f>IF(U440="SC",SUMIFS(SC!F:F,SC!A:A,MAIN!D440,SC!B:B,MAIN!A440),SUMIFS(Allocations!$H:$H,Allocations!$A:$A,MAIN!$A440,Allocations!$B:$B,MAIN!$D440))</f>
        <v>2</v>
      </c>
      <c r="F440" s="24">
        <f>IF(U440="SC",SUMIFS(SC!J:J,SC!A:A,MAIN!D440,SC!B:B,MAIN!A440),SUMIFS(Allocations!M:M,Allocations!A:A,MAIN!A440,Allocations!B:B,MAIN!D440))</f>
        <v>0</v>
      </c>
      <c r="G440" s="24">
        <f t="shared" si="107"/>
        <v>2</v>
      </c>
      <c r="H440" s="24">
        <f>IFERROR(VLOOKUP(S440,Swaps_wk!$A$2:$AP$151,HLOOKUP(MAIN!D440,Swaps_wk!$B$2:$AP$151,150,FALSE),FALSE),0)</f>
        <v>0</v>
      </c>
      <c r="I440" s="24">
        <f>SUMIFS(PASTE_DQS_TRACKER!$D:$D,PASTE_DQS_TRACKER!$C:$C,MAIN!$A440,PASTE_DQS_TRACKER!$B:$B,MAIN!$D440)-SUMIFS(PASTE_DQS_TRACKER!$D:$D,PASTE_DQS_TRACKER!$C:$C,MAIN!A440,PASTE_DQS_TRACKER!$E:$E,MAIN!$D440)</f>
        <v>-2</v>
      </c>
      <c r="J440" s="25">
        <f t="shared" si="108"/>
        <v>0</v>
      </c>
      <c r="K440" s="24">
        <f>IFERROR(IF(V440="Flex",0,IF(D440=$D$30,VLOOKUP(A440,MMO_o10M_lease!$A$1:$F$51,5,FALSE),IF(D440=$D$26,VLOOKUP(D440,LANDINGS!$A$3:$BR$40,HLOOKUP(A440,LANDINGS!$B$1:$CF$42,42,FALSE),FALSE)-IFERROR(VLOOKUP(A440,MMO_o10M_lease!$A$1:$F$38,5,FALSE),0),VLOOKUP(D440,LANDINGS!$A$3:$CF$40,HLOOKUP(A440,LANDINGS!$B$1:$CF$42,42,FALSE),FALSE)))),0)</f>
        <v>0</v>
      </c>
      <c r="L440" s="24">
        <f>SUMIFS(PASTE_FLEX_TRACKER!$D:$D,PASTE_FLEX_TRACKER!$F:$F,MAIN!$A440,PASTE_FLEX_TRACKER!$B:$B,MAIN!$D440)-SUMIFS(PASTE_FLEX_TRACKER!$D:$D,PASTE_FLEX_TRACKER!$C:$C,MAIN!$A440,PASTE_FLEX_TRACKER!$B:$B,MAIN!$D440)</f>
        <v>0</v>
      </c>
      <c r="M440" s="24">
        <f>IFERROR(-VLOOKUP(D440,SQ!$A$19:$CC$52,HLOOKUP(MAIN!A440,SQ!$B$18:$CC$56,39,FALSE),FALSE),"n/a")</f>
        <v>0</v>
      </c>
      <c r="N440" s="24">
        <f>-SUMIFS(QAM_TRACKER!$E:$E,QAM_TRACKER!$B:$B,MAIN!D440,QAM_TRACKER!$D:$D,MAIN!A440)</f>
        <v>0</v>
      </c>
      <c r="O440" s="46">
        <f>SUMIFS(MAN_ADJ!$L:$L,MAN_ADJ!$K:$K,MAIN!$D440,MAN_ADJ!$J:$J,MAIN!$S440)</f>
        <v>0</v>
      </c>
      <c r="P440" s="25">
        <f t="shared" si="109"/>
        <v>0</v>
      </c>
      <c r="Q440" s="28" t="str">
        <f t="shared" si="102"/>
        <v>n/a</v>
      </c>
      <c r="R440" s="38">
        <f t="shared" si="110"/>
        <v>0</v>
      </c>
      <c r="S440" s="17" t="s">
        <v>152</v>
      </c>
    </row>
    <row r="441" spans="1:19" x14ac:dyDescent="0.25">
      <c r="A441" s="17" t="s">
        <v>152</v>
      </c>
      <c r="B441" s="17" t="s">
        <v>93</v>
      </c>
      <c r="C441" s="17" t="s">
        <v>153</v>
      </c>
      <c r="D441" s="17" t="s">
        <v>104</v>
      </c>
      <c r="E441" s="24">
        <f>IF(U441="SC",SUMIFS(SC!F:F,SC!A:A,MAIN!D441,SC!B:B,MAIN!A441),SUMIFS(Allocations!$H:$H,Allocations!$A:$A,MAIN!$A441,Allocations!$B:$B,MAIN!$D441))</f>
        <v>392.6</v>
      </c>
      <c r="F441" s="24">
        <f>IF(U441="SC",SUMIFS(SC!J:J,SC!A:A,MAIN!D441,SC!B:B,MAIN!A441),SUMIFS(Allocations!M:M,Allocations!A:A,MAIN!A441,Allocations!B:B,MAIN!D441))</f>
        <v>0</v>
      </c>
      <c r="G441" s="24">
        <f t="shared" si="107"/>
        <v>392.6</v>
      </c>
      <c r="H441" s="24">
        <f>IFERROR(VLOOKUP(S441,Swaps_wk!$A$2:$AP$151,HLOOKUP(MAIN!D441,Swaps_wk!$B$2:$AP$151,150,FALSE),FALSE),0)</f>
        <v>0</v>
      </c>
      <c r="I441" s="24">
        <f>SUMIFS(PASTE_DQS_TRACKER!$D:$D,PASTE_DQS_TRACKER!$C:$C,MAIN!$A441,PASTE_DQS_TRACKER!$B:$B,MAIN!$D441)-SUMIFS(PASTE_DQS_TRACKER!$D:$D,PASTE_DQS_TRACKER!$C:$C,MAIN!A441,PASTE_DQS_TRACKER!$E:$E,MAIN!$D441)</f>
        <v>93.6</v>
      </c>
      <c r="J441" s="25">
        <f t="shared" si="108"/>
        <v>486.20000000000005</v>
      </c>
      <c r="K441" s="24">
        <f>IFERROR(IF(V441="Flex",0,IF(D441=$D$30,VLOOKUP(A441,MMO_o10M_lease!$A$1:$F$51,5,FALSE),IF(D441=$D$26,VLOOKUP(D441,LANDINGS!$A$3:$BR$40,HLOOKUP(A441,LANDINGS!$B$1:$CF$42,42,FALSE),FALSE)-IFERROR(VLOOKUP(A441,MMO_o10M_lease!$A$1:$F$38,5,FALSE),0),VLOOKUP(D441,LANDINGS!$A$3:$CF$40,HLOOKUP(A441,LANDINGS!$B$1:$CF$42,42,FALSE),FALSE)))),0)</f>
        <v>378.66699999999997</v>
      </c>
      <c r="L441" s="24">
        <f>SUMIFS(PASTE_FLEX_TRACKER!$D:$D,PASTE_FLEX_TRACKER!$F:$F,MAIN!$A441,PASTE_FLEX_TRACKER!$B:$B,MAIN!$D441)-SUMIFS(PASTE_FLEX_TRACKER!$D:$D,PASTE_FLEX_TRACKER!$C:$C,MAIN!$A441,PASTE_FLEX_TRACKER!$B:$B,MAIN!$D441)</f>
        <v>0</v>
      </c>
      <c r="M441" s="24">
        <f>IFERROR(-VLOOKUP(D441,SQ!$A$19:$CC$52,HLOOKUP(MAIN!A441,SQ!$B$18:$CC$56,39,FALSE),FALSE),"n/a")</f>
        <v>0</v>
      </c>
      <c r="N441" s="24">
        <f>-SUMIFS(QAM_TRACKER!$E:$E,QAM_TRACKER!$B:$B,MAIN!D441,QAM_TRACKER!$D:$D,MAIN!A441)</f>
        <v>0</v>
      </c>
      <c r="O441" s="46">
        <f>SUMIFS(MAN_ADJ!$L:$L,MAN_ADJ!$K:$K,MAIN!$D441,MAN_ADJ!$J:$J,MAIN!$S441)</f>
        <v>0</v>
      </c>
      <c r="P441" s="25">
        <f t="shared" si="109"/>
        <v>378.66699999999997</v>
      </c>
      <c r="Q441" s="28">
        <f t="shared" si="102"/>
        <v>0.77882969971205251</v>
      </c>
      <c r="R441" s="38">
        <f t="shared" si="110"/>
        <v>107.53300000000007</v>
      </c>
      <c r="S441" s="17" t="s">
        <v>152</v>
      </c>
    </row>
    <row r="442" spans="1:19" x14ac:dyDescent="0.25">
      <c r="A442" s="17" t="s">
        <v>152</v>
      </c>
      <c r="B442" s="17" t="s">
        <v>93</v>
      </c>
      <c r="C442" s="17" t="s">
        <v>153</v>
      </c>
      <c r="D442" s="17" t="s">
        <v>105</v>
      </c>
      <c r="E442" s="24">
        <f>IF(U442="SC",SUMIFS(SC!F:F,SC!A:A,MAIN!D442,SC!B:B,MAIN!A442),SUMIFS(Allocations!$H:$H,Allocations!$A:$A,MAIN!$A442,Allocations!$B:$B,MAIN!$D442))</f>
        <v>288.971</v>
      </c>
      <c r="F442" s="24">
        <f>IF(U442="SC",SUMIFS(SC!J:J,SC!A:A,MAIN!D442,SC!B:B,MAIN!A442),SUMIFS(Allocations!M:M,Allocations!A:A,MAIN!A442,Allocations!B:B,MAIN!D442))</f>
        <v>0</v>
      </c>
      <c r="G442" s="24">
        <f t="shared" si="107"/>
        <v>288.971</v>
      </c>
      <c r="H442" s="24">
        <f>IFERROR(VLOOKUP(S442,Swaps_wk!$A$2:$AP$151,HLOOKUP(MAIN!D442,Swaps_wk!$B$2:$AP$151,150,FALSE),FALSE),0)</f>
        <v>5</v>
      </c>
      <c r="I442" s="24">
        <f>SUMIFS(PASTE_DQS_TRACKER!$D:$D,PASTE_DQS_TRACKER!$C:$C,MAIN!$A442,PASTE_DQS_TRACKER!$B:$B,MAIN!$D442)-SUMIFS(PASTE_DQS_TRACKER!$D:$D,PASTE_DQS_TRACKER!$C:$C,MAIN!A442,PASTE_DQS_TRACKER!$E:$E,MAIN!$D442)</f>
        <v>-31</v>
      </c>
      <c r="J442" s="25">
        <f t="shared" si="108"/>
        <v>257.971</v>
      </c>
      <c r="K442" s="24">
        <f>IFERROR(IF(V442="Flex",0,IF(D442=$D$30,VLOOKUP(A442,MMO_o10M_lease!$A$1:$F$51,5,FALSE),IF(D442=$D$26,VLOOKUP(D442,LANDINGS!$A$3:$BR$40,HLOOKUP(A442,LANDINGS!$B$1:$CF$42,42,FALSE),FALSE)-IFERROR(VLOOKUP(A442,MMO_o10M_lease!$A$1:$F$38,5,FALSE),0),VLOOKUP(D442,LANDINGS!$A$3:$CF$40,HLOOKUP(A442,LANDINGS!$B$1:$CF$42,42,FALSE),FALSE)))),0)</f>
        <v>164.18299999999999</v>
      </c>
      <c r="L442" s="24">
        <f>SUMIFS(PASTE_FLEX_TRACKER!$D:$D,PASTE_FLEX_TRACKER!$F:$F,MAIN!$A442,PASTE_FLEX_TRACKER!$B:$B,MAIN!$D442)-SUMIFS(PASTE_FLEX_TRACKER!$D:$D,PASTE_FLEX_TRACKER!$C:$C,MAIN!$A442,PASTE_FLEX_TRACKER!$B:$B,MAIN!$D442)</f>
        <v>0</v>
      </c>
      <c r="M442" s="24">
        <f>IFERROR(-VLOOKUP(D442,SQ!$A$19:$CC$52,HLOOKUP(MAIN!A442,SQ!$B$18:$CC$56,39,FALSE),FALSE),"n/a")</f>
        <v>0</v>
      </c>
      <c r="N442" s="24">
        <f>-SUMIFS(QAM_TRACKER!$E:$E,QAM_TRACKER!$B:$B,MAIN!D442,QAM_TRACKER!$D:$D,MAIN!A442)</f>
        <v>0</v>
      </c>
      <c r="O442" s="46">
        <f>SUMIFS(MAN_ADJ!$L:$L,MAN_ADJ!$K:$K,MAIN!$D442,MAN_ADJ!$J:$J,MAIN!$S442)</f>
        <v>0</v>
      </c>
      <c r="P442" s="25">
        <f t="shared" si="109"/>
        <v>164.18299999999999</v>
      </c>
      <c r="Q442" s="28">
        <f t="shared" si="102"/>
        <v>0.636439754856166</v>
      </c>
      <c r="R442" s="38">
        <f t="shared" si="110"/>
        <v>93.788000000000011</v>
      </c>
      <c r="S442" s="17" t="s">
        <v>152</v>
      </c>
    </row>
    <row r="443" spans="1:19" x14ac:dyDescent="0.25">
      <c r="A443" s="17" t="s">
        <v>152</v>
      </c>
      <c r="B443" s="17" t="s">
        <v>93</v>
      </c>
      <c r="C443" s="17" t="s">
        <v>153</v>
      </c>
      <c r="D443" s="17" t="s">
        <v>106</v>
      </c>
      <c r="E443" s="24">
        <f>IF(U443="SC",SUMIFS(SC!F:F,SC!A:A,MAIN!D443,SC!B:B,MAIN!A443),SUMIFS(Allocations!$H:$H,Allocations!$A:$A,MAIN!$A443,Allocations!$B:$B,MAIN!$D443))</f>
        <v>1250.357</v>
      </c>
      <c r="F443" s="24">
        <f>IF(U443="SC",SUMIFS(SC!J:J,SC!A:A,MAIN!D443,SC!B:B,MAIN!A443),SUMIFS(Allocations!M:M,Allocations!A:A,MAIN!A443,Allocations!B:B,MAIN!D443))</f>
        <v>0</v>
      </c>
      <c r="G443" s="24">
        <f t="shared" si="107"/>
        <v>1250.357</v>
      </c>
      <c r="H443" s="24">
        <f>IFERROR(VLOOKUP(S443,Swaps_wk!$A$2:$AP$151,HLOOKUP(MAIN!D443,Swaps_wk!$B$2:$AP$151,150,FALSE),FALSE),0)</f>
        <v>-6</v>
      </c>
      <c r="I443" s="24">
        <f>SUMIFS(PASTE_DQS_TRACKER!$D:$D,PASTE_DQS_TRACKER!$C:$C,MAIN!$A443,PASTE_DQS_TRACKER!$B:$B,MAIN!$D443)-SUMIFS(PASTE_DQS_TRACKER!$D:$D,PASTE_DQS_TRACKER!$C:$C,MAIN!A443,PASTE_DQS_TRACKER!$E:$E,MAIN!$D443)</f>
        <v>-250.20000000000005</v>
      </c>
      <c r="J443" s="25">
        <f t="shared" si="108"/>
        <v>1000.1569999999999</v>
      </c>
      <c r="K443" s="24">
        <f>IFERROR(IF(V443="Flex",0,IF(D443=$D$30,VLOOKUP(A443,MMO_o10M_lease!$A$1:$F$51,5,FALSE),IF(D443=$D$26,VLOOKUP(D443,LANDINGS!$A$3:$BR$40,HLOOKUP(A443,LANDINGS!$B$1:$CF$42,42,FALSE),FALSE)-IFERROR(VLOOKUP(A443,MMO_o10M_lease!$A$1:$F$38,5,FALSE),0),VLOOKUP(D443,LANDINGS!$A$3:$CF$40,HLOOKUP(A443,LANDINGS!$B$1:$CF$42,42,FALSE),FALSE)))),0)</f>
        <v>1093.4259999999999</v>
      </c>
      <c r="L443" s="24">
        <f>SUMIFS(PASTE_FLEX_TRACKER!$D:$D,PASTE_FLEX_TRACKER!$F:$F,MAIN!$A443,PASTE_FLEX_TRACKER!$B:$B,MAIN!$D443)-SUMIFS(PASTE_FLEX_TRACKER!$D:$D,PASTE_FLEX_TRACKER!$C:$C,MAIN!$A443,PASTE_FLEX_TRACKER!$B:$B,MAIN!$D443)</f>
        <v>0</v>
      </c>
      <c r="M443" s="24">
        <f>IFERROR(-VLOOKUP(D443,SQ!$A$19:$CC$52,HLOOKUP(MAIN!A443,SQ!$B$18:$CC$56,39,FALSE),FALSE),"n/a")</f>
        <v>0</v>
      </c>
      <c r="N443" s="24">
        <f>-SUMIFS(QAM_TRACKER!$E:$E,QAM_TRACKER!$B:$B,MAIN!D443,QAM_TRACKER!$D:$D,MAIN!A443)</f>
        <v>-238.79999999999998</v>
      </c>
      <c r="O443" s="46">
        <f>SUMIFS(MAN_ADJ!$L:$L,MAN_ADJ!$K:$K,MAIN!$D443,MAN_ADJ!$J:$J,MAIN!$S443)</f>
        <v>0</v>
      </c>
      <c r="P443" s="25">
        <f t="shared" si="109"/>
        <v>854.62599999999998</v>
      </c>
      <c r="Q443" s="28">
        <f t="shared" si="102"/>
        <v>0.85449184478036955</v>
      </c>
      <c r="R443" s="38">
        <f t="shared" si="110"/>
        <v>145.53099999999995</v>
      </c>
      <c r="S443" s="17" t="s">
        <v>152</v>
      </c>
    </row>
    <row r="444" spans="1:19" x14ac:dyDescent="0.25">
      <c r="A444" s="17" t="s">
        <v>152</v>
      </c>
      <c r="B444" s="17" t="s">
        <v>93</v>
      </c>
      <c r="C444" s="17" t="s">
        <v>153</v>
      </c>
      <c r="D444" s="17" t="s">
        <v>107</v>
      </c>
      <c r="E444" s="24">
        <f>IF(U444="SC",SUMIFS(SC!F:F,SC!A:A,MAIN!D444,SC!B:B,MAIN!A444),SUMIFS(Allocations!$H:$H,Allocations!$A:$A,MAIN!$A444,Allocations!$B:$B,MAIN!$D444))</f>
        <v>78.841999999999999</v>
      </c>
      <c r="F444" s="24">
        <f>IF(U444="SC",SUMIFS(SC!J:J,SC!A:A,MAIN!D444,SC!B:B,MAIN!A444),SUMIFS(Allocations!M:M,Allocations!A:A,MAIN!A444,Allocations!B:B,MAIN!D444))</f>
        <v>0</v>
      </c>
      <c r="G444" s="24">
        <f t="shared" si="107"/>
        <v>78.841999999999999</v>
      </c>
      <c r="H444" s="24">
        <f>IFERROR(VLOOKUP(S444,Swaps_wk!$A$2:$AP$151,HLOOKUP(MAIN!D444,Swaps_wk!$B$2:$AP$151,150,FALSE),FALSE),0)</f>
        <v>1</v>
      </c>
      <c r="I444" s="24">
        <f>SUMIFS(PASTE_DQS_TRACKER!$D:$D,PASTE_DQS_TRACKER!$C:$C,MAIN!$A444,PASTE_DQS_TRACKER!$B:$B,MAIN!$D444)-SUMIFS(PASTE_DQS_TRACKER!$D:$D,PASTE_DQS_TRACKER!$C:$C,MAIN!A444,PASTE_DQS_TRACKER!$E:$E,MAIN!$D444)</f>
        <v>66.5</v>
      </c>
      <c r="J444" s="25">
        <f t="shared" si="108"/>
        <v>145.34199999999998</v>
      </c>
      <c r="K444" s="24">
        <f>IFERROR(IF(V444="Flex",0,IF(D444=$D$30,VLOOKUP(A444,MMO_o10M_lease!$A$1:$F$51,5,FALSE),IF(D444=$D$26,VLOOKUP(D444,LANDINGS!$A$3:$BR$40,HLOOKUP(A444,LANDINGS!$B$1:$CF$42,42,FALSE),FALSE)-IFERROR(VLOOKUP(A444,MMO_o10M_lease!$A$1:$F$38,5,FALSE),0),VLOOKUP(D444,LANDINGS!$A$3:$CF$40,HLOOKUP(A444,LANDINGS!$B$1:$CF$42,42,FALSE),FALSE)))),0)</f>
        <v>241.82400000000001</v>
      </c>
      <c r="L444" s="24">
        <f>SUMIFS(PASTE_FLEX_TRACKER!$D:$D,PASTE_FLEX_TRACKER!$F:$F,MAIN!$A444,PASTE_FLEX_TRACKER!$B:$B,MAIN!$D444)-SUMIFS(PASTE_FLEX_TRACKER!$D:$D,PASTE_FLEX_TRACKER!$C:$C,MAIN!$A444,PASTE_FLEX_TRACKER!$B:$B,MAIN!$D444)</f>
        <v>0</v>
      </c>
      <c r="M444" s="24">
        <f>IFERROR(-VLOOKUP(D444,SQ!$A$19:$CC$52,HLOOKUP(MAIN!A444,SQ!$B$18:$CC$56,39,FALSE),FALSE),"n/a")</f>
        <v>0</v>
      </c>
      <c r="N444" s="24">
        <f>-SUMIFS(QAM_TRACKER!$E:$E,QAM_TRACKER!$B:$B,MAIN!D444,QAM_TRACKER!$D:$D,MAIN!A444)</f>
        <v>-110.49999999999999</v>
      </c>
      <c r="O444" s="46">
        <f>SUMIFS(MAN_ADJ!$L:$L,MAN_ADJ!$K:$K,MAIN!$D444,MAN_ADJ!$J:$J,MAIN!$S444)</f>
        <v>0</v>
      </c>
      <c r="P444" s="25">
        <f t="shared" si="109"/>
        <v>131.32400000000001</v>
      </c>
      <c r="Q444" s="28">
        <f t="shared" si="102"/>
        <v>0.90355162306834935</v>
      </c>
      <c r="R444" s="38">
        <f t="shared" si="110"/>
        <v>14.017999999999972</v>
      </c>
      <c r="S444" s="17" t="s">
        <v>152</v>
      </c>
    </row>
    <row r="445" spans="1:19" x14ac:dyDescent="0.25">
      <c r="A445" s="17" t="s">
        <v>152</v>
      </c>
      <c r="B445" s="17" t="s">
        <v>93</v>
      </c>
      <c r="C445" s="17" t="s">
        <v>153</v>
      </c>
      <c r="D445" s="17" t="s">
        <v>108</v>
      </c>
      <c r="E445" s="24">
        <f>IF(U445="SC",SUMIFS(SC!F:F,SC!A:A,MAIN!D445,SC!B:B,MAIN!A445),SUMIFS(Allocations!$H:$H,Allocations!$A:$A,MAIN!$A445,Allocations!$B:$B,MAIN!$D445))</f>
        <v>149.78299999999999</v>
      </c>
      <c r="F445" s="24">
        <f>IF(U445="SC",SUMIFS(SC!J:J,SC!A:A,MAIN!D445,SC!B:B,MAIN!A445),SUMIFS(Allocations!M:M,Allocations!A:A,MAIN!A445,Allocations!B:B,MAIN!D445))</f>
        <v>0</v>
      </c>
      <c r="G445" s="24">
        <f t="shared" si="107"/>
        <v>149.78299999999999</v>
      </c>
      <c r="H445" s="24">
        <f>IFERROR(VLOOKUP(S445,Swaps_wk!$A$2:$AP$151,HLOOKUP(MAIN!D445,Swaps_wk!$B$2:$AP$151,150,FALSE),FALSE),0)</f>
        <v>-115</v>
      </c>
      <c r="I445" s="24">
        <f>SUMIFS(PASTE_DQS_TRACKER!$D:$D,PASTE_DQS_TRACKER!$C:$C,MAIN!$A445,PASTE_DQS_TRACKER!$B:$B,MAIN!$D445)-SUMIFS(PASTE_DQS_TRACKER!$D:$D,PASTE_DQS_TRACKER!$C:$C,MAIN!A445,PASTE_DQS_TRACKER!$E:$E,MAIN!$D445)</f>
        <v>-119.69999999999999</v>
      </c>
      <c r="J445" s="25">
        <f t="shared" si="108"/>
        <v>30.082999999999998</v>
      </c>
      <c r="K445" s="24">
        <f>IFERROR(IF(V445="Flex",0,IF(D445=$D$30,VLOOKUP(A445,MMO_o10M_lease!$A$1:$F$51,5,FALSE),IF(D445=$D$26,VLOOKUP(D445,LANDINGS!$A$3:$BR$40,HLOOKUP(A445,LANDINGS!$B$1:$CF$42,42,FALSE),FALSE)-IFERROR(VLOOKUP(A445,MMO_o10M_lease!$A$1:$F$38,5,FALSE),0),VLOOKUP(D445,LANDINGS!$A$3:$CF$40,HLOOKUP(A445,LANDINGS!$B$1:$CF$42,42,FALSE),FALSE)))),0)</f>
        <v>28.510999999999999</v>
      </c>
      <c r="L445" s="24">
        <f>SUMIFS(PASTE_FLEX_TRACKER!$D:$D,PASTE_FLEX_TRACKER!$F:$F,MAIN!$A445,PASTE_FLEX_TRACKER!$B:$B,MAIN!$D445)-SUMIFS(PASTE_FLEX_TRACKER!$D:$D,PASTE_FLEX_TRACKER!$C:$C,MAIN!$A445,PASTE_FLEX_TRACKER!$B:$B,MAIN!$D445)</f>
        <v>0</v>
      </c>
      <c r="M445" s="24">
        <f>IFERROR(-VLOOKUP(D445,SQ!$A$19:$CC$52,HLOOKUP(MAIN!A445,SQ!$B$18:$CC$56,39,FALSE),FALSE),"n/a")</f>
        <v>0</v>
      </c>
      <c r="N445" s="24">
        <f>-SUMIFS(QAM_TRACKER!$E:$E,QAM_TRACKER!$B:$B,MAIN!D445,QAM_TRACKER!$D:$D,MAIN!A445)</f>
        <v>0</v>
      </c>
      <c r="O445" s="46">
        <f>SUMIFS(MAN_ADJ!$L:$L,MAN_ADJ!$K:$K,MAIN!$D445,MAN_ADJ!$J:$J,MAIN!$S445)</f>
        <v>0</v>
      </c>
      <c r="P445" s="25">
        <f t="shared" si="109"/>
        <v>28.510999999999999</v>
      </c>
      <c r="Q445" s="28">
        <f t="shared" si="102"/>
        <v>0.94774457334707307</v>
      </c>
      <c r="R445" s="38">
        <f t="shared" si="110"/>
        <v>1.5719999999999992</v>
      </c>
      <c r="S445" s="17" t="s">
        <v>152</v>
      </c>
    </row>
    <row r="446" spans="1:19" x14ac:dyDescent="0.25">
      <c r="A446" s="17" t="s">
        <v>152</v>
      </c>
      <c r="B446" s="17" t="s">
        <v>93</v>
      </c>
      <c r="C446" s="17" t="s">
        <v>153</v>
      </c>
      <c r="D446" s="17" t="s">
        <v>109</v>
      </c>
      <c r="E446" s="24">
        <f>IF(U446="SC",SUMIFS(SC!F:F,SC!A:A,MAIN!D446,SC!B:B,MAIN!A446),SUMIFS(Allocations!$H:$H,Allocations!$A:$A,MAIN!$A446,Allocations!$B:$B,MAIN!$D446))</f>
        <v>79.14</v>
      </c>
      <c r="F446" s="24">
        <f>IF(U446="SC",SUMIFS(SC!J:J,SC!A:A,MAIN!D446,SC!B:B,MAIN!A446),SUMIFS(Allocations!M:M,Allocations!A:A,MAIN!A446,Allocations!B:B,MAIN!D446))</f>
        <v>0</v>
      </c>
      <c r="G446" s="24">
        <f t="shared" si="107"/>
        <v>79.14</v>
      </c>
      <c r="H446" s="24">
        <f>IFERROR(VLOOKUP(S446,Swaps_wk!$A$2:$AP$151,HLOOKUP(MAIN!D446,Swaps_wk!$B$2:$AP$151,150,FALSE),FALSE),0)</f>
        <v>0</v>
      </c>
      <c r="I446" s="24">
        <f>SUMIFS(PASTE_DQS_TRACKER!$D:$D,PASTE_DQS_TRACKER!$C:$C,MAIN!$A446,PASTE_DQS_TRACKER!$B:$B,MAIN!$D446)-SUMIFS(PASTE_DQS_TRACKER!$D:$D,PASTE_DQS_TRACKER!$C:$C,MAIN!A446,PASTE_DQS_TRACKER!$E:$E,MAIN!$D446)</f>
        <v>30.099999999999994</v>
      </c>
      <c r="J446" s="25">
        <f t="shared" si="108"/>
        <v>109.24</v>
      </c>
      <c r="K446" s="24">
        <f>IFERROR(IF(V446="Flex",0,IF(D446=$D$30,VLOOKUP(A446,MMO_o10M_lease!$A$1:$F$51,5,FALSE),IF(D446=$D$26,VLOOKUP(D446,LANDINGS!$A$3:$BR$40,HLOOKUP(A446,LANDINGS!$B$1:$CF$42,42,FALSE),FALSE)-IFERROR(VLOOKUP(A446,MMO_o10M_lease!$A$1:$F$38,5,FALSE),0),VLOOKUP(D446,LANDINGS!$A$3:$CF$40,HLOOKUP(A446,LANDINGS!$B$1:$CF$42,42,FALSE),FALSE)))),0)</f>
        <v>88.741</v>
      </c>
      <c r="L446" s="24">
        <f>SUMIFS(PASTE_FLEX_TRACKER!$D:$D,PASTE_FLEX_TRACKER!$F:$F,MAIN!$A446,PASTE_FLEX_TRACKER!$B:$B,MAIN!$D446)-SUMIFS(PASTE_FLEX_TRACKER!$D:$D,PASTE_FLEX_TRACKER!$C:$C,MAIN!$A446,PASTE_FLEX_TRACKER!$B:$B,MAIN!$D446)</f>
        <v>0</v>
      </c>
      <c r="M446" s="24">
        <f>IFERROR(-VLOOKUP(D446,SQ!$A$19:$CC$52,HLOOKUP(MAIN!A446,SQ!$B$18:$CC$56,39,FALSE),FALSE),"n/a")</f>
        <v>0</v>
      </c>
      <c r="N446" s="24">
        <f>-SUMIFS(QAM_TRACKER!$E:$E,QAM_TRACKER!$B:$B,MAIN!D446,QAM_TRACKER!$D:$D,MAIN!A446)</f>
        <v>0</v>
      </c>
      <c r="O446" s="46">
        <f>SUMIFS(MAN_ADJ!$L:$L,MAN_ADJ!$K:$K,MAIN!$D446,MAN_ADJ!$J:$J,MAIN!$S446)</f>
        <v>0</v>
      </c>
      <c r="P446" s="25">
        <f t="shared" si="109"/>
        <v>88.741</v>
      </c>
      <c r="Q446" s="28">
        <f t="shared" si="102"/>
        <v>0.81234895642621752</v>
      </c>
      <c r="R446" s="38">
        <f t="shared" si="110"/>
        <v>20.498999999999995</v>
      </c>
      <c r="S446" s="17" t="s">
        <v>152</v>
      </c>
    </row>
    <row r="447" spans="1:19" x14ac:dyDescent="0.25">
      <c r="A447" s="17" t="s">
        <v>152</v>
      </c>
      <c r="B447" s="17" t="s">
        <v>93</v>
      </c>
      <c r="C447" s="17" t="s">
        <v>153</v>
      </c>
      <c r="D447" s="17" t="s">
        <v>110</v>
      </c>
      <c r="E447" s="24">
        <f>IF(U447="SC",SUMIFS(SC!F:F,SC!A:A,MAIN!D447,SC!B:B,MAIN!A447),SUMIFS(Allocations!$H:$H,Allocations!$A:$A,MAIN!$A447,Allocations!$B:$B,MAIN!$D447))</f>
        <v>78.884</v>
      </c>
      <c r="F447" s="24">
        <f>IF(U447="SC",SUMIFS(SC!J:J,SC!A:A,MAIN!D447,SC!B:B,MAIN!A447),SUMIFS(Allocations!M:M,Allocations!A:A,MAIN!A447,Allocations!B:B,MAIN!D447))</f>
        <v>0</v>
      </c>
      <c r="G447" s="24">
        <f t="shared" si="107"/>
        <v>78.884</v>
      </c>
      <c r="H447" s="24">
        <f>IFERROR(VLOOKUP(S447,Swaps_wk!$A$2:$AP$151,HLOOKUP(MAIN!D447,Swaps_wk!$B$2:$AP$151,150,FALSE),FALSE),0)</f>
        <v>0</v>
      </c>
      <c r="I447" s="24">
        <f>SUMIFS(PASTE_DQS_TRACKER!$D:$D,PASTE_DQS_TRACKER!$C:$C,MAIN!$A447,PASTE_DQS_TRACKER!$B:$B,MAIN!$D447)-SUMIFS(PASTE_DQS_TRACKER!$D:$D,PASTE_DQS_TRACKER!$C:$C,MAIN!A447,PASTE_DQS_TRACKER!$E:$E,MAIN!$D447)</f>
        <v>-44.599999999999994</v>
      </c>
      <c r="J447" s="25">
        <f t="shared" si="108"/>
        <v>34.284000000000006</v>
      </c>
      <c r="K447" s="24">
        <f>IFERROR(IF(V447="Flex",0,IF(D447=$D$30,VLOOKUP(A447,MMO_o10M_lease!$A$1:$F$51,5,FALSE),IF(D447=$D$26,VLOOKUP(D447,LANDINGS!$A$3:$BR$40,HLOOKUP(A447,LANDINGS!$B$1:$CF$42,42,FALSE),FALSE)-IFERROR(VLOOKUP(A447,MMO_o10M_lease!$A$1:$F$38,5,FALSE),0),VLOOKUP(D447,LANDINGS!$A$3:$CF$40,HLOOKUP(A447,LANDINGS!$B$1:$CF$42,42,FALSE),FALSE)))),0)</f>
        <v>8.5999999999999993E-2</v>
      </c>
      <c r="L447" s="24">
        <f>SUMIFS(PASTE_FLEX_TRACKER!$D:$D,PASTE_FLEX_TRACKER!$F:$F,MAIN!$A447,PASTE_FLEX_TRACKER!$B:$B,MAIN!$D447)-SUMIFS(PASTE_FLEX_TRACKER!$D:$D,PASTE_FLEX_TRACKER!$C:$C,MAIN!$A447,PASTE_FLEX_TRACKER!$B:$B,MAIN!$D447)</f>
        <v>0</v>
      </c>
      <c r="M447" s="24">
        <f>IFERROR(-VLOOKUP(D447,SQ!$A$19:$CC$52,HLOOKUP(MAIN!A447,SQ!$B$18:$CC$56,39,FALSE),FALSE),"n/a")</f>
        <v>0</v>
      </c>
      <c r="N447" s="24">
        <f>-SUMIFS(QAM_TRACKER!$E:$E,QAM_TRACKER!$B:$B,MAIN!D447,QAM_TRACKER!$D:$D,MAIN!A447)</f>
        <v>0</v>
      </c>
      <c r="O447" s="46">
        <f>SUMIFS(MAN_ADJ!$L:$L,MAN_ADJ!$K:$K,MAIN!$D447,MAN_ADJ!$J:$J,MAIN!$S447)</f>
        <v>0</v>
      </c>
      <c r="P447" s="25">
        <f t="shared" si="109"/>
        <v>8.5999999999999993E-2</v>
      </c>
      <c r="Q447" s="28">
        <f t="shared" si="102"/>
        <v>2.5084587562711463E-3</v>
      </c>
      <c r="R447" s="38">
        <f t="shared" si="110"/>
        <v>34.198000000000008</v>
      </c>
      <c r="S447" s="17" t="s">
        <v>152</v>
      </c>
    </row>
    <row r="448" spans="1:19" x14ac:dyDescent="0.25">
      <c r="A448" s="17" t="s">
        <v>152</v>
      </c>
      <c r="B448" s="17" t="s">
        <v>93</v>
      </c>
      <c r="C448" s="17" t="s">
        <v>153</v>
      </c>
      <c r="D448" s="17" t="s">
        <v>111</v>
      </c>
      <c r="E448" s="24">
        <f>IF(U448="SC",SUMIFS(SC!F:F,SC!A:A,MAIN!D448,SC!B:B,MAIN!A448),SUMIFS(Allocations!$H:$H,Allocations!$A:$A,MAIN!$A448,Allocations!$B:$B,MAIN!$D448))</f>
        <v>386.721</v>
      </c>
      <c r="F448" s="24">
        <f>IF(U448="SC",SUMIFS(SC!J:J,SC!A:A,MAIN!D448,SC!B:B,MAIN!A448),SUMIFS(Allocations!M:M,Allocations!A:A,MAIN!A448,Allocations!B:B,MAIN!D448))</f>
        <v>0</v>
      </c>
      <c r="G448" s="24">
        <f t="shared" si="107"/>
        <v>386.721</v>
      </c>
      <c r="H448" s="24">
        <f>IFERROR(VLOOKUP(S448,Swaps_wk!$A$2:$AP$151,HLOOKUP(MAIN!D448,Swaps_wk!$B$2:$AP$151,150,FALSE),FALSE),0)</f>
        <v>0</v>
      </c>
      <c r="I448" s="24">
        <f>SUMIFS(PASTE_DQS_TRACKER!$D:$D,PASTE_DQS_TRACKER!$C:$C,MAIN!$A448,PASTE_DQS_TRACKER!$B:$B,MAIN!$D448)-SUMIFS(PASTE_DQS_TRACKER!$D:$D,PASTE_DQS_TRACKER!$C:$C,MAIN!A448,PASTE_DQS_TRACKER!$E:$E,MAIN!$D448)</f>
        <v>-297.39999999999998</v>
      </c>
      <c r="J448" s="25">
        <f t="shared" si="108"/>
        <v>89.321000000000026</v>
      </c>
      <c r="K448" s="24">
        <f>IFERROR(IF(V448="Flex",0,IF(D448=$D$30,VLOOKUP(A448,MMO_o10M_lease!$A$1:$F$51,5,FALSE),IF(D448=$D$26,VLOOKUP(D448,LANDINGS!$A$3:$BR$40,HLOOKUP(A448,LANDINGS!$B$1:$CF$42,42,FALSE),FALSE)-IFERROR(VLOOKUP(A448,MMO_o10M_lease!$A$1:$F$38,5,FALSE),0),VLOOKUP(D448,LANDINGS!$A$3:$CF$40,HLOOKUP(A448,LANDINGS!$B$1:$CF$42,42,FALSE),FALSE)))),0)</f>
        <v>82.3</v>
      </c>
      <c r="L448" s="24">
        <f>SUMIFS(PASTE_FLEX_TRACKER!$D:$D,PASTE_FLEX_TRACKER!$F:$F,MAIN!$A448,PASTE_FLEX_TRACKER!$B:$B,MAIN!$D448)-SUMIFS(PASTE_FLEX_TRACKER!$D:$D,PASTE_FLEX_TRACKER!$C:$C,MAIN!$A448,PASTE_FLEX_TRACKER!$B:$B,MAIN!$D448)</f>
        <v>0</v>
      </c>
      <c r="M448" s="24">
        <f>IFERROR(-VLOOKUP(D448,SQ!$A$19:$CC$52,HLOOKUP(MAIN!A448,SQ!$B$18:$CC$56,39,FALSE),FALSE),"n/a")</f>
        <v>0</v>
      </c>
      <c r="N448" s="24">
        <f>-SUMIFS(QAM_TRACKER!$E:$E,QAM_TRACKER!$B:$B,MAIN!D448,QAM_TRACKER!$D:$D,MAIN!A448)</f>
        <v>0</v>
      </c>
      <c r="O448" s="46">
        <f>SUMIFS(MAN_ADJ!$L:$L,MAN_ADJ!$K:$K,MAIN!$D448,MAN_ADJ!$J:$J,MAIN!$S448)</f>
        <v>0</v>
      </c>
      <c r="P448" s="25">
        <f t="shared" si="109"/>
        <v>82.3</v>
      </c>
      <c r="Q448" s="28">
        <f t="shared" si="102"/>
        <v>0.92139586435440679</v>
      </c>
      <c r="R448" s="38">
        <f t="shared" si="110"/>
        <v>7.0210000000000292</v>
      </c>
      <c r="S448" s="17" t="s">
        <v>152</v>
      </c>
    </row>
    <row r="449" spans="1:20" x14ac:dyDescent="0.25">
      <c r="A449" s="17" t="s">
        <v>152</v>
      </c>
      <c r="B449" s="17" t="s">
        <v>93</v>
      </c>
      <c r="C449" s="17" t="s">
        <v>153</v>
      </c>
      <c r="D449" s="17" t="s">
        <v>112</v>
      </c>
      <c r="E449" s="24">
        <f>IF(U449="SC",SUMIFS(SC!F:F,SC!A:A,MAIN!D449,SC!B:B,MAIN!A449),SUMIFS(Allocations!$H:$H,Allocations!$A:$A,MAIN!$A449,Allocations!$B:$B,MAIN!$D449))</f>
        <v>14.53</v>
      </c>
      <c r="F449" s="24">
        <f>IF(U449="SC",SUMIFS(SC!J:J,SC!A:A,MAIN!D449,SC!B:B,MAIN!A449),SUMIFS(Allocations!M:M,Allocations!A:A,MAIN!A449,Allocations!B:B,MAIN!D449))</f>
        <v>0</v>
      </c>
      <c r="G449" s="24">
        <f t="shared" si="107"/>
        <v>14.53</v>
      </c>
      <c r="H449" s="24">
        <f>IFERROR(VLOOKUP(S449,Swaps_wk!$A$2:$AP$151,HLOOKUP(MAIN!D449,Swaps_wk!$B$2:$AP$151,150,FALSE),FALSE),0)</f>
        <v>0</v>
      </c>
      <c r="I449" s="24">
        <f>SUMIFS(PASTE_DQS_TRACKER!$D:$D,PASTE_DQS_TRACKER!$C:$C,MAIN!$A449,PASTE_DQS_TRACKER!$B:$B,MAIN!$D449)-SUMIFS(PASTE_DQS_TRACKER!$D:$D,PASTE_DQS_TRACKER!$C:$C,MAIN!A449,PASTE_DQS_TRACKER!$E:$E,MAIN!$D449)</f>
        <v>-13.6</v>
      </c>
      <c r="J449" s="25">
        <f t="shared" si="108"/>
        <v>0.92999999999999972</v>
      </c>
      <c r="K449" s="24">
        <f>IFERROR(IF(V449="Flex",0,IF(D449=$D$30,VLOOKUP(A449,MMO_o10M_lease!$A$1:$F$51,5,FALSE),IF(D449=$D$26,VLOOKUP(D449,LANDINGS!$A$3:$BR$40,HLOOKUP(A449,LANDINGS!$B$1:$CF$42,42,FALSE),FALSE)-IFERROR(VLOOKUP(A449,MMO_o10M_lease!$A$1:$F$38,5,FALSE),0),VLOOKUP(D449,LANDINGS!$A$3:$CF$40,HLOOKUP(A449,LANDINGS!$B$1:$CF$42,42,FALSE),FALSE)))),0)</f>
        <v>0.53</v>
      </c>
      <c r="L449" s="24">
        <f>SUMIFS(PASTE_FLEX_TRACKER!$D:$D,PASTE_FLEX_TRACKER!$F:$F,MAIN!$A449,PASTE_FLEX_TRACKER!$B:$B,MAIN!$D449)-SUMIFS(PASTE_FLEX_TRACKER!$D:$D,PASTE_FLEX_TRACKER!$C:$C,MAIN!$A449,PASTE_FLEX_TRACKER!$B:$B,MAIN!$D449)</f>
        <v>0</v>
      </c>
      <c r="M449" s="24">
        <f>IFERROR(-VLOOKUP(D449,SQ!$A$19:$CC$52,HLOOKUP(MAIN!A449,SQ!$B$18:$CC$56,39,FALSE),FALSE),"n/a")</f>
        <v>0</v>
      </c>
      <c r="N449" s="24">
        <f>-SUMIFS(QAM_TRACKER!$E:$E,QAM_TRACKER!$B:$B,MAIN!D449,QAM_TRACKER!$D:$D,MAIN!A449)</f>
        <v>0</v>
      </c>
      <c r="O449" s="46">
        <f>SUMIFS(MAN_ADJ!$L:$L,MAN_ADJ!$K:$K,MAIN!$D449,MAN_ADJ!$J:$J,MAIN!$S449)</f>
        <v>0</v>
      </c>
      <c r="P449" s="25">
        <f t="shared" si="109"/>
        <v>0.53</v>
      </c>
      <c r="Q449" s="28">
        <f t="shared" si="102"/>
        <v>0.56989247311827973</v>
      </c>
      <c r="R449" s="38">
        <f t="shared" si="110"/>
        <v>0.39999999999999969</v>
      </c>
      <c r="S449" s="17" t="s">
        <v>152</v>
      </c>
    </row>
    <row r="450" spans="1:20" x14ac:dyDescent="0.25">
      <c r="A450" s="17" t="s">
        <v>152</v>
      </c>
      <c r="B450" s="17" t="s">
        <v>93</v>
      </c>
      <c r="C450" s="17" t="s">
        <v>153</v>
      </c>
      <c r="D450" s="17" t="s">
        <v>113</v>
      </c>
      <c r="E450" s="24">
        <f>IF(U450="SC",SUMIFS(SC!F:F,SC!A:A,MAIN!D450,SC!B:B,MAIN!A450),SUMIFS(Allocations!$H:$H,Allocations!$A:$A,MAIN!$A450,Allocations!$B:$B,MAIN!$D450))</f>
        <v>207.048</v>
      </c>
      <c r="F450" s="24">
        <f>IF(U450="SC",SUMIFS(SC!J:J,SC!A:A,MAIN!D450,SC!B:B,MAIN!A450),SUMIFS(Allocations!M:M,Allocations!A:A,MAIN!A450,Allocations!B:B,MAIN!D450))</f>
        <v>0</v>
      </c>
      <c r="G450" s="24">
        <f t="shared" si="107"/>
        <v>207.048</v>
      </c>
      <c r="H450" s="24">
        <f>IFERROR(VLOOKUP(S450,Swaps_wk!$A$2:$AP$151,HLOOKUP(MAIN!D450,Swaps_wk!$B$2:$AP$151,150,FALSE),FALSE),0)</f>
        <v>0</v>
      </c>
      <c r="I450" s="24">
        <f>SUMIFS(PASTE_DQS_TRACKER!$D:$D,PASTE_DQS_TRACKER!$C:$C,MAIN!$A450,PASTE_DQS_TRACKER!$B:$B,MAIN!$D450)-SUMIFS(PASTE_DQS_TRACKER!$D:$D,PASTE_DQS_TRACKER!$C:$C,MAIN!A450,PASTE_DQS_TRACKER!$E:$E,MAIN!$D450)</f>
        <v>-116.4</v>
      </c>
      <c r="J450" s="25">
        <f t="shared" si="108"/>
        <v>90.647999999999996</v>
      </c>
      <c r="K450" s="24">
        <f>IFERROR(IF(V450="Flex",0,IF(D450=$D$30,VLOOKUP(A450,MMO_o10M_lease!$A$1:$F$51,5,FALSE),IF(D450=$D$26,VLOOKUP(D450,LANDINGS!$A$3:$BR$40,HLOOKUP(A450,LANDINGS!$B$1:$CF$42,42,FALSE),FALSE)-IFERROR(VLOOKUP(A450,MMO_o10M_lease!$A$1:$F$38,5,FALSE),0),VLOOKUP(D450,LANDINGS!$A$3:$CF$40,HLOOKUP(A450,LANDINGS!$B$1:$CF$42,42,FALSE),FALSE)))),0)</f>
        <v>78.024000000000001</v>
      </c>
      <c r="L450" s="24">
        <f>SUMIFS(PASTE_FLEX_TRACKER!$D:$D,PASTE_FLEX_TRACKER!$F:$F,MAIN!$A450,PASTE_FLEX_TRACKER!$B:$B,MAIN!$D450)-SUMIFS(PASTE_FLEX_TRACKER!$D:$D,PASTE_FLEX_TRACKER!$C:$C,MAIN!$A450,PASTE_FLEX_TRACKER!$B:$B,MAIN!$D450)</f>
        <v>0</v>
      </c>
      <c r="M450" s="24">
        <f>IFERROR(-VLOOKUP(D450,SQ!$A$19:$CC$52,HLOOKUP(MAIN!A450,SQ!$B$18:$CC$56,39,FALSE),FALSE),"n/a")</f>
        <v>0</v>
      </c>
      <c r="N450" s="24">
        <f>-SUMIFS(QAM_TRACKER!$E:$E,QAM_TRACKER!$B:$B,MAIN!D450,QAM_TRACKER!$D:$D,MAIN!A450)</f>
        <v>0</v>
      </c>
      <c r="O450" s="46">
        <f>SUMIFS(MAN_ADJ!$L:$L,MAN_ADJ!$K:$K,MAIN!$D450,MAN_ADJ!$J:$J,MAIN!$S450)</f>
        <v>0</v>
      </c>
      <c r="P450" s="25">
        <f t="shared" si="109"/>
        <v>78.024000000000001</v>
      </c>
      <c r="Q450" s="28">
        <f t="shared" si="102"/>
        <v>0.86073603388933018</v>
      </c>
      <c r="R450" s="38">
        <f t="shared" si="110"/>
        <v>12.623999999999995</v>
      </c>
      <c r="S450" s="17" t="s">
        <v>152</v>
      </c>
    </row>
    <row r="451" spans="1:20" x14ac:dyDescent="0.25">
      <c r="A451" s="17" t="s">
        <v>152</v>
      </c>
      <c r="B451" s="17" t="s">
        <v>93</v>
      </c>
      <c r="C451" s="17" t="s">
        <v>153</v>
      </c>
      <c r="D451" s="17" t="s">
        <v>114</v>
      </c>
      <c r="E451" s="24">
        <f>IF(U451="SC",SUMIFS(SC!F:F,SC!A:A,MAIN!D451,SC!B:B,MAIN!A451),SUMIFS(Allocations!$H:$H,Allocations!$A:$A,MAIN!$A451,Allocations!$B:$B,MAIN!$D451))</f>
        <v>0.13700000000000001</v>
      </c>
      <c r="F451" s="24">
        <f>IF(U451="SC",SUMIFS(SC!J:J,SC!A:A,MAIN!D451,SC!B:B,MAIN!A451),SUMIFS(Allocations!M:M,Allocations!A:A,MAIN!A451,Allocations!B:B,MAIN!D451))</f>
        <v>0</v>
      </c>
      <c r="G451" s="24">
        <f t="shared" si="107"/>
        <v>0.13700000000000001</v>
      </c>
      <c r="H451" s="24">
        <f>IFERROR(VLOOKUP(S451,Swaps_wk!$A$2:$AP$151,HLOOKUP(MAIN!D451,Swaps_wk!$B$2:$AP$151,150,FALSE),FALSE),0)</f>
        <v>0</v>
      </c>
      <c r="I451" s="24">
        <f>SUMIFS(PASTE_DQS_TRACKER!$D:$D,PASTE_DQS_TRACKER!$C:$C,MAIN!$A451,PASTE_DQS_TRACKER!$B:$B,MAIN!$D451)-SUMIFS(PASTE_DQS_TRACKER!$D:$D,PASTE_DQS_TRACKER!$C:$C,MAIN!A451,PASTE_DQS_TRACKER!$E:$E,MAIN!$D451)</f>
        <v>14</v>
      </c>
      <c r="J451" s="25">
        <f t="shared" si="108"/>
        <v>14.137</v>
      </c>
      <c r="K451" s="24">
        <f>IFERROR(IF(V451="Flex",0,IF(D451=$D$30,VLOOKUP(A451,MMO_o10M_lease!$A$1:$F$51,5,FALSE),IF(D451=$D$26,VLOOKUP(D451,LANDINGS!$A$3:$BR$40,HLOOKUP(A451,LANDINGS!$B$1:$CF$42,42,FALSE),FALSE)-IFERROR(VLOOKUP(A451,MMO_o10M_lease!$A$1:$F$38,5,FALSE),0),VLOOKUP(D451,LANDINGS!$A$3:$CF$40,HLOOKUP(A451,LANDINGS!$B$1:$CF$42,42,FALSE),FALSE)))),0)</f>
        <v>11.025</v>
      </c>
      <c r="L451" s="24">
        <f>SUMIFS(PASTE_FLEX_TRACKER!$D:$D,PASTE_FLEX_TRACKER!$F:$F,MAIN!$A451,PASTE_FLEX_TRACKER!$B:$B,MAIN!$D451)-SUMIFS(PASTE_FLEX_TRACKER!$D:$D,PASTE_FLEX_TRACKER!$C:$C,MAIN!$A451,PASTE_FLEX_TRACKER!$B:$B,MAIN!$D451)</f>
        <v>0</v>
      </c>
      <c r="M451" s="24">
        <f>IFERROR(-VLOOKUP(D451,SQ!$A$19:$CC$52,HLOOKUP(MAIN!A451,SQ!$B$18:$CC$56,39,FALSE),FALSE),"n/a")</f>
        <v>0</v>
      </c>
      <c r="N451" s="24">
        <f>-SUMIFS(QAM_TRACKER!$E:$E,QAM_TRACKER!$B:$B,MAIN!D451,QAM_TRACKER!$D:$D,MAIN!A451)</f>
        <v>0</v>
      </c>
      <c r="O451" s="46">
        <f>SUMIFS(MAN_ADJ!$L:$L,MAN_ADJ!$K:$K,MAIN!$D451,MAN_ADJ!$J:$J,MAIN!$S451)</f>
        <v>0</v>
      </c>
      <c r="P451" s="25">
        <f t="shared" si="109"/>
        <v>11.025</v>
      </c>
      <c r="Q451" s="28">
        <f t="shared" si="102"/>
        <v>0.77986843036004805</v>
      </c>
      <c r="R451" s="38">
        <f t="shared" si="110"/>
        <v>3.1120000000000001</v>
      </c>
      <c r="S451" s="17" t="s">
        <v>152</v>
      </c>
    </row>
    <row r="452" spans="1:20" x14ac:dyDescent="0.25">
      <c r="A452" s="17" t="s">
        <v>152</v>
      </c>
      <c r="B452" s="17" t="s">
        <v>93</v>
      </c>
      <c r="C452" s="17" t="s">
        <v>153</v>
      </c>
      <c r="D452" s="17" t="s">
        <v>115</v>
      </c>
      <c r="E452" s="24">
        <f>IF(U452="SC",SUMIFS(SC!F:F,SC!A:A,MAIN!D452,SC!B:B,MAIN!A452),SUMIFS(Allocations!$H:$H,Allocations!$A:$A,MAIN!$A452,Allocations!$B:$B,MAIN!$D452))</f>
        <v>19.896999999999998</v>
      </c>
      <c r="F452" s="24">
        <f>IF(U452="SC",SUMIFS(SC!J:J,SC!A:A,MAIN!D452,SC!B:B,MAIN!A452),SUMIFS(Allocations!M:M,Allocations!A:A,MAIN!A452,Allocations!B:B,MAIN!D452))</f>
        <v>0</v>
      </c>
      <c r="G452" s="24">
        <f t="shared" si="107"/>
        <v>19.896999999999998</v>
      </c>
      <c r="H452" s="24">
        <f>IFERROR(VLOOKUP(S452,Swaps_wk!$A$2:$AP$151,HLOOKUP(MAIN!D452,Swaps_wk!$B$2:$AP$151,150,FALSE),FALSE),0)</f>
        <v>0</v>
      </c>
      <c r="I452" s="24">
        <f>SUMIFS(PASTE_DQS_TRACKER!$D:$D,PASTE_DQS_TRACKER!$C:$C,MAIN!$A452,PASTE_DQS_TRACKER!$B:$B,MAIN!$D452)-SUMIFS(PASTE_DQS_TRACKER!$D:$D,PASTE_DQS_TRACKER!$C:$C,MAIN!A452,PASTE_DQS_TRACKER!$E:$E,MAIN!$D452)</f>
        <v>-15</v>
      </c>
      <c r="J452" s="25">
        <f t="shared" si="108"/>
        <v>4.8969999999999985</v>
      </c>
      <c r="K452" s="24">
        <f>IFERROR(IF(V452="Flex",0,IF(D452=$D$30,VLOOKUP(A452,MMO_o10M_lease!$A$1:$F$51,5,FALSE),IF(D452=$D$26,VLOOKUP(D452,LANDINGS!$A$3:$BR$40,HLOOKUP(A452,LANDINGS!$B$1:$CF$42,42,FALSE),FALSE)-IFERROR(VLOOKUP(A452,MMO_o10M_lease!$A$1:$F$38,5,FALSE),0),VLOOKUP(D452,LANDINGS!$A$3:$CF$40,HLOOKUP(A452,LANDINGS!$B$1:$CF$42,42,FALSE),FALSE)))),0)</f>
        <v>0.375</v>
      </c>
      <c r="L452" s="24">
        <f>SUMIFS(PASTE_FLEX_TRACKER!$D:$D,PASTE_FLEX_TRACKER!$F:$F,MAIN!$A452,PASTE_FLEX_TRACKER!$B:$B,MAIN!$D452)-SUMIFS(PASTE_FLEX_TRACKER!$D:$D,PASTE_FLEX_TRACKER!$C:$C,MAIN!$A452,PASTE_FLEX_TRACKER!$B:$B,MAIN!$D452)</f>
        <v>0</v>
      </c>
      <c r="M452" s="24">
        <f>IFERROR(-VLOOKUP(D452,SQ!$A$19:$CC$52,HLOOKUP(MAIN!A452,SQ!$B$18:$CC$56,39,FALSE),FALSE),"n/a")</f>
        <v>0</v>
      </c>
      <c r="N452" s="24">
        <f>-SUMIFS(QAM_TRACKER!$E:$E,QAM_TRACKER!$B:$B,MAIN!D452,QAM_TRACKER!$D:$D,MAIN!A452)</f>
        <v>0</v>
      </c>
      <c r="O452" s="46">
        <f>SUMIFS(MAN_ADJ!$L:$L,MAN_ADJ!$K:$K,MAIN!$D452,MAN_ADJ!$J:$J,MAIN!$S452)</f>
        <v>0</v>
      </c>
      <c r="P452" s="25">
        <f t="shared" si="109"/>
        <v>0.375</v>
      </c>
      <c r="Q452" s="28">
        <f t="shared" si="102"/>
        <v>7.6577496426383521E-2</v>
      </c>
      <c r="R452" s="38">
        <f t="shared" si="110"/>
        <v>4.5219999999999985</v>
      </c>
      <c r="S452" s="17" t="s">
        <v>152</v>
      </c>
    </row>
    <row r="453" spans="1:20" x14ac:dyDescent="0.25">
      <c r="A453" s="17" t="s">
        <v>152</v>
      </c>
      <c r="B453" s="17" t="s">
        <v>93</v>
      </c>
      <c r="C453" s="17" t="s">
        <v>153</v>
      </c>
      <c r="D453" s="17" t="s">
        <v>116</v>
      </c>
      <c r="E453" s="24">
        <f>IF(U453="SC",SUMIFS(SC!F:F,SC!A:A,MAIN!D453,SC!B:B,MAIN!A453),SUMIFS(Allocations!$H:$H,Allocations!$A:$A,MAIN!$A453,Allocations!$B:$B,MAIN!$D453))</f>
        <v>44.893999999999998</v>
      </c>
      <c r="F453" s="24">
        <f>IF(U453="SC",SUMIFS(SC!J:J,SC!A:A,MAIN!D453,SC!B:B,MAIN!A453),SUMIFS(Allocations!M:M,Allocations!A:A,MAIN!A453,Allocations!B:B,MAIN!D453))</f>
        <v>0</v>
      </c>
      <c r="G453" s="24">
        <f t="shared" si="107"/>
        <v>44.893999999999998</v>
      </c>
      <c r="H453" s="24">
        <f>IFERROR(VLOOKUP(S453,Swaps_wk!$A$2:$AP$151,HLOOKUP(MAIN!D453,Swaps_wk!$B$2:$AP$151,150,FALSE),FALSE),0)</f>
        <v>0</v>
      </c>
      <c r="I453" s="24">
        <f>SUMIFS(PASTE_DQS_TRACKER!$D:$D,PASTE_DQS_TRACKER!$C:$C,MAIN!$A453,PASTE_DQS_TRACKER!$B:$B,MAIN!$D453)-SUMIFS(PASTE_DQS_TRACKER!$D:$D,PASTE_DQS_TRACKER!$C:$C,MAIN!A453,PASTE_DQS_TRACKER!$E:$E,MAIN!$D453)</f>
        <v>-38.000000000000007</v>
      </c>
      <c r="J453" s="25">
        <f t="shared" si="108"/>
        <v>6.8939999999999912</v>
      </c>
      <c r="K453" s="24">
        <f>IFERROR(IF(V453="Flex",0,IF(D453=$D$30,VLOOKUP(A453,MMO_o10M_lease!$A$1:$F$51,5,FALSE),IF(D453=$D$26,VLOOKUP(D453,LANDINGS!$A$3:$BR$40,HLOOKUP(A453,LANDINGS!$B$1:$CF$42,42,FALSE),FALSE)-IFERROR(VLOOKUP(A453,MMO_o10M_lease!$A$1:$F$38,5,FALSE),0),VLOOKUP(D453,LANDINGS!$A$3:$CF$40,HLOOKUP(A453,LANDINGS!$B$1:$CF$42,42,FALSE),FALSE)))),0)</f>
        <v>2.786</v>
      </c>
      <c r="L453" s="24">
        <f>SUMIFS(PASTE_FLEX_TRACKER!$D:$D,PASTE_FLEX_TRACKER!$F:$F,MAIN!$A453,PASTE_FLEX_TRACKER!$B:$B,MAIN!$D453)-SUMIFS(PASTE_FLEX_TRACKER!$D:$D,PASTE_FLEX_TRACKER!$C:$C,MAIN!$A453,PASTE_FLEX_TRACKER!$B:$B,MAIN!$D453)</f>
        <v>0</v>
      </c>
      <c r="M453" s="24">
        <f>IFERROR(-VLOOKUP(D453,SQ!$A$19:$CC$52,HLOOKUP(MAIN!A453,SQ!$B$18:$CC$56,39,FALSE),FALSE),"n/a")</f>
        <v>0</v>
      </c>
      <c r="N453" s="24">
        <f>-SUMIFS(QAM_TRACKER!$E:$E,QAM_TRACKER!$B:$B,MAIN!D453,QAM_TRACKER!$D:$D,MAIN!A453)</f>
        <v>0</v>
      </c>
      <c r="O453" s="46">
        <f>SUMIFS(MAN_ADJ!$L:$L,MAN_ADJ!$K:$K,MAIN!$D453,MAN_ADJ!$J:$J,MAIN!$S453)</f>
        <v>0</v>
      </c>
      <c r="P453" s="25">
        <f t="shared" si="109"/>
        <v>2.786</v>
      </c>
      <c r="Q453" s="28">
        <f t="shared" si="102"/>
        <v>0.40411952422396341</v>
      </c>
      <c r="R453" s="38">
        <f t="shared" si="110"/>
        <v>4.1079999999999917</v>
      </c>
      <c r="S453" s="17" t="s">
        <v>152</v>
      </c>
    </row>
    <row r="454" spans="1:20" x14ac:dyDescent="0.25">
      <c r="A454" s="17" t="s">
        <v>152</v>
      </c>
      <c r="B454" s="17" t="s">
        <v>93</v>
      </c>
      <c r="C454" s="17" t="s">
        <v>153</v>
      </c>
      <c r="D454" s="17" t="s">
        <v>117</v>
      </c>
      <c r="E454" s="24">
        <f>IF(U454="SC",SUMIFS(SC!F:F,SC!A:A,MAIN!D454,SC!B:B,MAIN!A454),SUMIFS(Allocations!$H:$H,Allocations!$A:$A,MAIN!$A454,Allocations!$B:$B,MAIN!$D454))</f>
        <v>0.16800000000000001</v>
      </c>
      <c r="F454" s="24">
        <f>IF(U454="SC",SUMIFS(SC!J:J,SC!A:A,MAIN!D454,SC!B:B,MAIN!A454),SUMIFS(Allocations!M:M,Allocations!A:A,MAIN!A454,Allocations!B:B,MAIN!D454))</f>
        <v>0</v>
      </c>
      <c r="G454" s="24">
        <f t="shared" si="107"/>
        <v>0.16800000000000001</v>
      </c>
      <c r="H454" s="24">
        <f>IFERROR(VLOOKUP(S454,Swaps_wk!$A$2:$AP$151,HLOOKUP(MAIN!D454,Swaps_wk!$B$2:$AP$151,150,FALSE),FALSE),0)</f>
        <v>0</v>
      </c>
      <c r="I454" s="24">
        <f>SUMIFS(PASTE_DQS_TRACKER!$D:$D,PASTE_DQS_TRACKER!$C:$C,MAIN!$A454,PASTE_DQS_TRACKER!$B:$B,MAIN!$D454)-SUMIFS(PASTE_DQS_TRACKER!$D:$D,PASTE_DQS_TRACKER!$C:$C,MAIN!A454,PASTE_DQS_TRACKER!$E:$E,MAIN!$D454)</f>
        <v>-0.1</v>
      </c>
      <c r="J454" s="25">
        <f t="shared" si="108"/>
        <v>6.8000000000000005E-2</v>
      </c>
      <c r="K454" s="24">
        <f>IFERROR(IF(V454="Flex",0,IF(D454=$D$30,VLOOKUP(A454,MMO_o10M_lease!$A$1:$F$51,5,FALSE),IF(D454=$D$26,VLOOKUP(D454,LANDINGS!$A$3:$BR$40,HLOOKUP(A454,LANDINGS!$B$1:$CF$42,42,FALSE),FALSE)-IFERROR(VLOOKUP(A454,MMO_o10M_lease!$A$1:$F$38,5,FALSE),0),VLOOKUP(D454,LANDINGS!$A$3:$CF$40,HLOOKUP(A454,LANDINGS!$B$1:$CF$42,42,FALSE),FALSE)))),0)</f>
        <v>0</v>
      </c>
      <c r="L454" s="24">
        <f>SUMIFS(PASTE_FLEX_TRACKER!$D:$D,PASTE_FLEX_TRACKER!$F:$F,MAIN!$A454,PASTE_FLEX_TRACKER!$B:$B,MAIN!$D454)-SUMIFS(PASTE_FLEX_TRACKER!$D:$D,PASTE_FLEX_TRACKER!$C:$C,MAIN!$A454,PASTE_FLEX_TRACKER!$B:$B,MAIN!$D454)</f>
        <v>0</v>
      </c>
      <c r="M454" s="24">
        <f>IFERROR(-VLOOKUP(D454,SQ!$A$19:$CC$52,HLOOKUP(MAIN!A454,SQ!$B$18:$CC$56,39,FALSE),FALSE),"n/a")</f>
        <v>0</v>
      </c>
      <c r="N454" s="24">
        <f>-SUMIFS(QAM_TRACKER!$E:$E,QAM_TRACKER!$B:$B,MAIN!D454,QAM_TRACKER!$D:$D,MAIN!A454)</f>
        <v>0</v>
      </c>
      <c r="O454" s="46">
        <f>SUMIFS(MAN_ADJ!$L:$L,MAN_ADJ!$K:$K,MAIN!$D454,MAN_ADJ!$J:$J,MAIN!$S454)</f>
        <v>0</v>
      </c>
      <c r="P454" s="25">
        <f t="shared" si="109"/>
        <v>0</v>
      </c>
      <c r="Q454" s="28">
        <f t="shared" si="102"/>
        <v>0</v>
      </c>
      <c r="R454" s="38">
        <f t="shared" si="110"/>
        <v>6.8000000000000005E-2</v>
      </c>
      <c r="S454" s="17" t="s">
        <v>152</v>
      </c>
    </row>
    <row r="455" spans="1:20" x14ac:dyDescent="0.25">
      <c r="A455" s="17" t="s">
        <v>152</v>
      </c>
      <c r="B455" s="17" t="s">
        <v>93</v>
      </c>
      <c r="C455" s="17" t="s">
        <v>153</v>
      </c>
      <c r="D455" s="17" t="s">
        <v>118</v>
      </c>
      <c r="E455" s="24">
        <f>IF(U455="SC",SUMIFS(SC!F:F,SC!A:A,MAIN!D455,SC!B:B,MAIN!A455),SUMIFS(Allocations!$H:$H,Allocations!$A:$A,MAIN!$A455,Allocations!$B:$B,MAIN!$D455))</f>
        <v>7.7779999999999996</v>
      </c>
      <c r="F455" s="24">
        <f>IF(U455="SC",SUMIFS(SC!J:J,SC!A:A,MAIN!D455,SC!B:B,MAIN!A455),SUMIFS(Allocations!M:M,Allocations!A:A,MAIN!A455,Allocations!B:B,MAIN!D455))</f>
        <v>0</v>
      </c>
      <c r="G455" s="24">
        <f t="shared" si="107"/>
        <v>7.7779999999999996</v>
      </c>
      <c r="H455" s="24">
        <f>IFERROR(VLOOKUP(S455,Swaps_wk!$A$2:$AP$151,HLOOKUP(MAIN!D455,Swaps_wk!$B$2:$AP$151,150,FALSE),FALSE),0)</f>
        <v>0</v>
      </c>
      <c r="I455" s="24">
        <f>SUMIFS(PASTE_DQS_TRACKER!$D:$D,PASTE_DQS_TRACKER!$C:$C,MAIN!$A455,PASTE_DQS_TRACKER!$B:$B,MAIN!$D455)-SUMIFS(PASTE_DQS_TRACKER!$D:$D,PASTE_DQS_TRACKER!$C:$C,MAIN!A455,PASTE_DQS_TRACKER!$E:$E,MAIN!$D455)</f>
        <v>17.700000000000003</v>
      </c>
      <c r="J455" s="25">
        <f t="shared" si="108"/>
        <v>25.478000000000002</v>
      </c>
      <c r="K455" s="24">
        <f>IFERROR(IF(V455="Flex",0,IF(D455=$D$30,VLOOKUP(A455,MMO_o10M_lease!$A$1:$F$51,5,FALSE),IF(D455=$D$26,VLOOKUP(D455,LANDINGS!$A$3:$BR$40,HLOOKUP(A455,LANDINGS!$B$1:$CF$42,42,FALSE),FALSE)-IFERROR(VLOOKUP(A455,MMO_o10M_lease!$A$1:$F$38,5,FALSE),0),VLOOKUP(D455,LANDINGS!$A$3:$CF$40,HLOOKUP(A455,LANDINGS!$B$1:$CF$42,42,FALSE),FALSE)))),0)</f>
        <v>122.07400000000001</v>
      </c>
      <c r="L455" s="24">
        <f>SUMIFS(PASTE_FLEX_TRACKER!$D:$D,PASTE_FLEX_TRACKER!$F:$F,MAIN!$A455,PASTE_FLEX_TRACKER!$B:$B,MAIN!$D455)-SUMIFS(PASTE_FLEX_TRACKER!$D:$D,PASTE_FLEX_TRACKER!$C:$C,MAIN!$A455,PASTE_FLEX_TRACKER!$B:$B,MAIN!$D455)</f>
        <v>0</v>
      </c>
      <c r="M455" s="24">
        <f>IFERROR(-VLOOKUP(D455,SQ!$A$19:$CC$52,HLOOKUP(MAIN!A455,SQ!$B$18:$CC$56,39,FALSE),FALSE),"n/a")</f>
        <v>0</v>
      </c>
      <c r="N455" s="24">
        <f>-SUMIFS(QAM_TRACKER!$E:$E,QAM_TRACKER!$B:$B,MAIN!D455,QAM_TRACKER!$D:$D,MAIN!A455)</f>
        <v>-83.199999999999989</v>
      </c>
      <c r="O455" s="46">
        <f>SUMIFS(MAN_ADJ!$L:$L,MAN_ADJ!$K:$K,MAIN!$D455,MAN_ADJ!$J:$J,MAIN!$S455)</f>
        <v>0</v>
      </c>
      <c r="P455" s="25">
        <f t="shared" si="109"/>
        <v>38.874000000000024</v>
      </c>
      <c r="Q455" s="28">
        <f t="shared" si="102"/>
        <v>1.5257869534500361</v>
      </c>
      <c r="R455" s="38">
        <f t="shared" si="110"/>
        <v>-13.396000000000022</v>
      </c>
      <c r="S455" s="17" t="s">
        <v>152</v>
      </c>
    </row>
    <row r="456" spans="1:20" x14ac:dyDescent="0.25">
      <c r="A456" s="17" t="s">
        <v>152</v>
      </c>
      <c r="B456" s="17" t="s">
        <v>93</v>
      </c>
      <c r="C456" s="17" t="s">
        <v>153</v>
      </c>
      <c r="D456" s="17" t="s">
        <v>119</v>
      </c>
      <c r="E456" s="24">
        <f>IF(U456="SC",SUMIFS(SC!F:F,SC!A:A,MAIN!D456,SC!B:B,MAIN!A456),SUMIFS(Allocations!$H:$H,Allocations!$A:$A,MAIN!$A456,Allocations!$B:$B,MAIN!$D456))</f>
        <v>0</v>
      </c>
      <c r="F456" s="24">
        <f>IF(U456="SC",SUMIFS(SC!J:J,SC!A:A,MAIN!D456,SC!B:B,MAIN!A456),SUMIFS(Allocations!M:M,Allocations!A:A,MAIN!A456,Allocations!B:B,MAIN!D456))</f>
        <v>0</v>
      </c>
      <c r="G456" s="24">
        <f t="shared" si="107"/>
        <v>0</v>
      </c>
      <c r="H456" s="24">
        <f>IFERROR(VLOOKUP(S456,Swaps_wk!$A$2:$AP$151,HLOOKUP(MAIN!D456,Swaps_wk!$B$2:$AP$151,150,FALSE),FALSE),0)</f>
        <v>0</v>
      </c>
      <c r="I456" s="24">
        <f>SUMIFS(PASTE_DQS_TRACKER!$D:$D,PASTE_DQS_TRACKER!$C:$C,MAIN!$A456,PASTE_DQS_TRACKER!$B:$B,MAIN!$D456)-SUMIFS(PASTE_DQS_TRACKER!$D:$D,PASTE_DQS_TRACKER!$C:$C,MAIN!A456,PASTE_DQS_TRACKER!$E:$E,MAIN!$D456)</f>
        <v>0</v>
      </c>
      <c r="J456" s="25">
        <f t="shared" si="108"/>
        <v>0</v>
      </c>
      <c r="K456" s="24">
        <f>IFERROR(IF(V456="Flex",0,IF(D456=$D$30,VLOOKUP(A456,MMO_o10M_lease!$A$1:$F$51,5,FALSE),IF(D456=$D$26,VLOOKUP(D456,LANDINGS!$A$3:$BR$40,HLOOKUP(A456,LANDINGS!$B$1:$CF$42,42,FALSE),FALSE)-IFERROR(VLOOKUP(A456,MMO_o10M_lease!$A$1:$F$38,5,FALSE),0),VLOOKUP(D456,LANDINGS!$A$3:$CF$40,HLOOKUP(A456,LANDINGS!$B$1:$CF$42,42,FALSE),FALSE)))),0)</f>
        <v>0</v>
      </c>
      <c r="L456" s="24">
        <f>SUMIFS(PASTE_FLEX_TRACKER!$D:$D,PASTE_FLEX_TRACKER!$F:$F,MAIN!$A456,PASTE_FLEX_TRACKER!$B:$B,MAIN!$D456)-SUMIFS(PASTE_FLEX_TRACKER!$D:$D,PASTE_FLEX_TRACKER!$C:$C,MAIN!$A456,PASTE_FLEX_TRACKER!$B:$B,MAIN!$D456)</f>
        <v>0</v>
      </c>
      <c r="M456" s="24">
        <f>IFERROR(-VLOOKUP(D456,SQ!$A$19:$CC$52,HLOOKUP(MAIN!A456,SQ!$B$18:$CC$56,39,FALSE),FALSE),"n/a")</f>
        <v>0</v>
      </c>
      <c r="N456" s="24">
        <f>-SUMIFS(QAM_TRACKER!$E:$E,QAM_TRACKER!$B:$B,MAIN!D456,QAM_TRACKER!$D:$D,MAIN!A456)</f>
        <v>0</v>
      </c>
      <c r="O456" s="46">
        <f>SUMIFS(MAN_ADJ!$L:$L,MAN_ADJ!$K:$K,MAIN!$D456,MAN_ADJ!$J:$J,MAIN!$S456)</f>
        <v>0</v>
      </c>
      <c r="P456" s="25">
        <f t="shared" si="109"/>
        <v>0</v>
      </c>
      <c r="Q456" s="28" t="str">
        <f t="shared" si="102"/>
        <v>n/a</v>
      </c>
      <c r="R456" s="38">
        <f t="shared" si="110"/>
        <v>0</v>
      </c>
      <c r="S456" s="17" t="s">
        <v>152</v>
      </c>
    </row>
    <row r="457" spans="1:20" x14ac:dyDescent="0.25">
      <c r="A457" s="17" t="s">
        <v>152</v>
      </c>
      <c r="B457" s="17" t="s">
        <v>93</v>
      </c>
      <c r="C457" s="17" t="s">
        <v>153</v>
      </c>
      <c r="D457" s="17" t="s">
        <v>120</v>
      </c>
      <c r="E457" s="24">
        <f>IF(U457="SC",SUMIFS(SC!F:F,SC!A:A,MAIN!D457,SC!B:B,MAIN!A457),SUMIFS(Allocations!$H:$H,Allocations!$A:$A,MAIN!$A457,Allocations!$B:$B,MAIN!$D457))</f>
        <v>5.4</v>
      </c>
      <c r="F457" s="24">
        <f>IF(U457="SC",SUMIFS(SC!J:J,SC!A:A,MAIN!D457,SC!B:B,MAIN!A457),SUMIFS(Allocations!M:M,Allocations!A:A,MAIN!A457,Allocations!B:B,MAIN!D457))</f>
        <v>0</v>
      </c>
      <c r="G457" s="24">
        <f t="shared" si="107"/>
        <v>5.4</v>
      </c>
      <c r="H457" s="24">
        <f>IFERROR(VLOOKUP(S457,Swaps_wk!$A$2:$AP$151,HLOOKUP(MAIN!D457,Swaps_wk!$B$2:$AP$151,150,FALSE),FALSE),0)</f>
        <v>0</v>
      </c>
      <c r="I457" s="24">
        <f>SUMIFS(PASTE_DQS_TRACKER!$D:$D,PASTE_DQS_TRACKER!$C:$C,MAIN!$A457,PASTE_DQS_TRACKER!$B:$B,MAIN!$D457)-SUMIFS(PASTE_DQS_TRACKER!$D:$D,PASTE_DQS_TRACKER!$C:$C,MAIN!A457,PASTE_DQS_TRACKER!$E:$E,MAIN!$D457)</f>
        <v>-4.4000000000000004</v>
      </c>
      <c r="J457" s="25">
        <f t="shared" si="108"/>
        <v>1</v>
      </c>
      <c r="K457" s="24">
        <f>IFERROR(IF(V457="Flex",0,IF(D457=$D$30,VLOOKUP(A457,MMO_o10M_lease!$A$1:$F$51,5,FALSE),IF(D457=$D$26,VLOOKUP(D457,LANDINGS!$A$3:$BR$40,HLOOKUP(A457,LANDINGS!$B$1:$CF$42,42,FALSE),FALSE)-IFERROR(VLOOKUP(A457,MMO_o10M_lease!$A$1:$F$38,5,FALSE),0),VLOOKUP(D457,LANDINGS!$A$3:$CF$40,HLOOKUP(A457,LANDINGS!$B$1:$CF$42,42,FALSE),FALSE)))),0)</f>
        <v>0.41299999999999998</v>
      </c>
      <c r="L457" s="24">
        <f>SUMIFS(PASTE_FLEX_TRACKER!$D:$D,PASTE_FLEX_TRACKER!$F:$F,MAIN!$A457,PASTE_FLEX_TRACKER!$B:$B,MAIN!$D457)-SUMIFS(PASTE_FLEX_TRACKER!$D:$D,PASTE_FLEX_TRACKER!$C:$C,MAIN!$A457,PASTE_FLEX_TRACKER!$B:$B,MAIN!$D457)</f>
        <v>0</v>
      </c>
      <c r="M457" s="24">
        <f>IFERROR(-VLOOKUP(D457,SQ!$A$19:$CC$52,HLOOKUP(MAIN!A457,SQ!$B$18:$CC$56,39,FALSE),FALSE),"n/a")</f>
        <v>0</v>
      </c>
      <c r="N457" s="24">
        <f>-SUMIFS(QAM_TRACKER!$E:$E,QAM_TRACKER!$B:$B,MAIN!D457,QAM_TRACKER!$D:$D,MAIN!A457)</f>
        <v>0</v>
      </c>
      <c r="O457" s="46">
        <f>SUMIFS(MAN_ADJ!$L:$L,MAN_ADJ!$K:$K,MAIN!$D457,MAN_ADJ!$J:$J,MAIN!$S457)</f>
        <v>0</v>
      </c>
      <c r="P457" s="25">
        <f t="shared" si="109"/>
        <v>0.41299999999999998</v>
      </c>
      <c r="Q457" s="28">
        <f t="shared" si="102"/>
        <v>0.41299999999999998</v>
      </c>
      <c r="R457" s="38">
        <f t="shared" si="110"/>
        <v>0.58699999999999997</v>
      </c>
      <c r="S457" s="17" t="s">
        <v>152</v>
      </c>
    </row>
    <row r="458" spans="1:20" x14ac:dyDescent="0.25">
      <c r="A458" s="17" t="s">
        <v>152</v>
      </c>
      <c r="B458" s="17" t="s">
        <v>93</v>
      </c>
      <c r="C458" s="17" t="s">
        <v>153</v>
      </c>
      <c r="D458" s="17" t="s">
        <v>121</v>
      </c>
      <c r="E458" s="24">
        <f>IF(U458="SC",SUMIFS(SC!F:F,SC!A:A,MAIN!D458,SC!B:B,MAIN!A458),SUMIFS(Allocations!$H:$H,Allocations!$A:$A,MAIN!$A458,Allocations!$B:$B,MAIN!$D458))</f>
        <v>0</v>
      </c>
      <c r="F458" s="24">
        <f>IF(U458="SC",SUMIFS(SC!J:J,SC!A:A,MAIN!D458,SC!B:B,MAIN!A458),SUMIFS(Allocations!M:M,Allocations!A:A,MAIN!A458,Allocations!B:B,MAIN!D458))</f>
        <v>0</v>
      </c>
      <c r="G458" s="24">
        <f t="shared" si="107"/>
        <v>0</v>
      </c>
      <c r="H458" s="24">
        <f>IFERROR(VLOOKUP(S458,Swaps_wk!$A$2:$AP$151,HLOOKUP(MAIN!D458,Swaps_wk!$B$2:$AP$151,150,FALSE),FALSE),0)</f>
        <v>0</v>
      </c>
      <c r="I458" s="24">
        <f>SUMIFS(PASTE_DQS_TRACKER!$D:$D,PASTE_DQS_TRACKER!$C:$C,MAIN!$A458,PASTE_DQS_TRACKER!$B:$B,MAIN!$D458)-SUMIFS(PASTE_DQS_TRACKER!$D:$D,PASTE_DQS_TRACKER!$C:$C,MAIN!A458,PASTE_DQS_TRACKER!$E:$E,MAIN!$D458)</f>
        <v>0</v>
      </c>
      <c r="J458" s="25">
        <f t="shared" si="108"/>
        <v>0</v>
      </c>
      <c r="K458" s="24">
        <f>IFERROR(IF(V458="Flex",0,IF(D458=$D$30,VLOOKUP(A458,MMO_o10M_lease!$A$1:$F$51,5,FALSE),IF(D458=$D$26,VLOOKUP(D458,LANDINGS!$A$3:$BR$40,HLOOKUP(A458,LANDINGS!$B$1:$CF$42,42,FALSE),FALSE)-IFERROR(VLOOKUP(A458,MMO_o10M_lease!$A$1:$F$38,5,FALSE),0),VLOOKUP(D458,LANDINGS!$A$3:$CF$40,HLOOKUP(A458,LANDINGS!$B$1:$CF$42,42,FALSE),FALSE)))),0)</f>
        <v>0</v>
      </c>
      <c r="L458" s="24">
        <f>SUMIFS(PASTE_FLEX_TRACKER!$D:$D,PASTE_FLEX_TRACKER!$F:$F,MAIN!$A458,PASTE_FLEX_TRACKER!$B:$B,MAIN!$D458)-SUMIFS(PASTE_FLEX_TRACKER!$D:$D,PASTE_FLEX_TRACKER!$C:$C,MAIN!$A458,PASTE_FLEX_TRACKER!$B:$B,MAIN!$D458)</f>
        <v>0</v>
      </c>
      <c r="M458" s="24">
        <f>IFERROR(-VLOOKUP(D458,SQ!$A$19:$CC$52,HLOOKUP(MAIN!A458,SQ!$B$18:$CC$56,39,FALSE),FALSE),"n/a")</f>
        <v>0</v>
      </c>
      <c r="N458" s="24">
        <f>-SUMIFS(QAM_TRACKER!$E:$E,QAM_TRACKER!$B:$B,MAIN!D458,QAM_TRACKER!$D:$D,MAIN!A458)</f>
        <v>0</v>
      </c>
      <c r="O458" s="46">
        <f>SUMIFS(MAN_ADJ!$L:$L,MAN_ADJ!$K:$K,MAIN!$D458,MAN_ADJ!$J:$J,MAIN!$S458)</f>
        <v>0</v>
      </c>
      <c r="P458" s="25">
        <f t="shared" si="109"/>
        <v>0</v>
      </c>
      <c r="Q458" s="28" t="str">
        <f t="shared" si="102"/>
        <v>n/a</v>
      </c>
      <c r="R458" s="38">
        <f t="shared" si="110"/>
        <v>0</v>
      </c>
      <c r="S458" s="17" t="s">
        <v>152</v>
      </c>
    </row>
    <row r="459" spans="1:20" x14ac:dyDescent="0.25">
      <c r="A459" s="17" t="s">
        <v>152</v>
      </c>
      <c r="B459" s="17" t="s">
        <v>93</v>
      </c>
      <c r="C459" s="17" t="s">
        <v>153</v>
      </c>
      <c r="D459" s="17" t="s">
        <v>122</v>
      </c>
      <c r="E459" s="24">
        <f>IF(U459="SC",SUMIFS(SC!F:F,SC!A:A,MAIN!D459,SC!B:B,MAIN!A459),SUMIFS(Allocations!$H:$H,Allocations!$A:$A,MAIN!$A459,Allocations!$B:$B,MAIN!$D459))</f>
        <v>0</v>
      </c>
      <c r="F459" s="24">
        <f>IF(U459="SC",SUMIFS(SC!J:J,SC!A:A,MAIN!D459,SC!B:B,MAIN!A459),SUMIFS(Allocations!M:M,Allocations!A:A,MAIN!A459,Allocations!B:B,MAIN!D459))</f>
        <v>0</v>
      </c>
      <c r="G459" s="24">
        <f t="shared" si="107"/>
        <v>0</v>
      </c>
      <c r="H459" s="24">
        <f>IFERROR(VLOOKUP(S459,Swaps_wk!$A$2:$AP$151,HLOOKUP(MAIN!D459,Swaps_wk!$B$2:$AP$151,150,FALSE),FALSE),0)</f>
        <v>0</v>
      </c>
      <c r="I459" s="24">
        <f>SUMIFS(PASTE_DQS_TRACKER!$D:$D,PASTE_DQS_TRACKER!$C:$C,MAIN!$A459,PASTE_DQS_TRACKER!$B:$B,MAIN!$D459)-SUMIFS(PASTE_DQS_TRACKER!$D:$D,PASTE_DQS_TRACKER!$C:$C,MAIN!A459,PASTE_DQS_TRACKER!$E:$E,MAIN!$D459)</f>
        <v>15</v>
      </c>
      <c r="J459" s="25">
        <f t="shared" si="108"/>
        <v>15</v>
      </c>
      <c r="K459" s="24">
        <f>IFERROR(IF(V459="Flex",0,IF(D459=$D$30,VLOOKUP(A459,MMO_o10M_lease!$A$1:$F$51,5,FALSE),IF(D459=$D$26,VLOOKUP(D459,LANDINGS!$A$3:$BR$40,HLOOKUP(A459,LANDINGS!$B$1:$CF$42,42,FALSE),FALSE)-IFERROR(VLOOKUP(A459,MMO_o10M_lease!$A$1:$F$38,5,FALSE),0),VLOOKUP(D459,LANDINGS!$A$3:$CF$40,HLOOKUP(A459,LANDINGS!$B$1:$CF$42,42,FALSE),FALSE)))),0)</f>
        <v>12.07</v>
      </c>
      <c r="L459" s="24">
        <f>SUMIFS(PASTE_FLEX_TRACKER!$D:$D,PASTE_FLEX_TRACKER!$F:$F,MAIN!$A459,PASTE_FLEX_TRACKER!$B:$B,MAIN!$D459)-SUMIFS(PASTE_FLEX_TRACKER!$D:$D,PASTE_FLEX_TRACKER!$C:$C,MAIN!$A459,PASTE_FLEX_TRACKER!$B:$B,MAIN!$D459)</f>
        <v>0</v>
      </c>
      <c r="M459" s="24">
        <f>IFERROR(-VLOOKUP(D459,SQ!$A$19:$CC$52,HLOOKUP(MAIN!A459,SQ!$B$18:$CC$56,39,FALSE),FALSE),"n/a")</f>
        <v>0</v>
      </c>
      <c r="N459" s="24">
        <f>-SUMIFS(QAM_TRACKER!$E:$E,QAM_TRACKER!$B:$B,MAIN!D459,QAM_TRACKER!$D:$D,MAIN!A459)</f>
        <v>0</v>
      </c>
      <c r="O459" s="46">
        <f>SUMIFS(MAN_ADJ!$L:$L,MAN_ADJ!$K:$K,MAIN!$D459,MAN_ADJ!$J:$J,MAIN!$S459)</f>
        <v>0</v>
      </c>
      <c r="P459" s="25">
        <f t="shared" si="109"/>
        <v>12.07</v>
      </c>
      <c r="Q459" s="28">
        <f t="shared" si="102"/>
        <v>0.80466666666666664</v>
      </c>
      <c r="R459" s="38">
        <f t="shared" si="110"/>
        <v>2.9299999999999997</v>
      </c>
      <c r="S459" s="17" t="s">
        <v>152</v>
      </c>
    </row>
    <row r="460" spans="1:20" x14ac:dyDescent="0.25">
      <c r="A460" s="17" t="s">
        <v>152</v>
      </c>
      <c r="B460" s="17" t="s">
        <v>93</v>
      </c>
      <c r="C460" s="17" t="s">
        <v>153</v>
      </c>
      <c r="D460" s="17" t="s">
        <v>123</v>
      </c>
      <c r="E460" s="24">
        <f>IF(U460="SC",SUMIFS(SC!F:F,SC!A:A,MAIN!D460,SC!B:B,MAIN!A460),SUMIFS(Allocations!$H:$H,Allocations!$A:$A,MAIN!$A460,Allocations!$B:$B,MAIN!$D460))</f>
        <v>170.04300000000001</v>
      </c>
      <c r="F460" s="24">
        <f>IF(U460="SC",SUMIFS(SC!J:J,SC!A:A,MAIN!D460,SC!B:B,MAIN!A460),SUMIFS(Allocations!M:M,Allocations!A:A,MAIN!A460,Allocations!B:B,MAIN!D460))</f>
        <v>0</v>
      </c>
      <c r="G460" s="24">
        <f t="shared" si="107"/>
        <v>170.04300000000001</v>
      </c>
      <c r="H460" s="24">
        <f>IFERROR(VLOOKUP(S460,Swaps_wk!$A$2:$AP$151,HLOOKUP(MAIN!D460,Swaps_wk!$B$2:$AP$151,150,FALSE),FALSE),0)</f>
        <v>0</v>
      </c>
      <c r="I460" s="24">
        <f>SUMIFS(PASTE_DQS_TRACKER!$D:$D,PASTE_DQS_TRACKER!$C:$C,MAIN!$A460,PASTE_DQS_TRACKER!$B:$B,MAIN!$D460)-SUMIFS(PASTE_DQS_TRACKER!$D:$D,PASTE_DQS_TRACKER!$C:$C,MAIN!A460,PASTE_DQS_TRACKER!$E:$E,MAIN!$D460)</f>
        <v>-111.89999999999999</v>
      </c>
      <c r="J460" s="25">
        <f t="shared" si="108"/>
        <v>58.143000000000015</v>
      </c>
      <c r="K460" s="24">
        <f>IFERROR(IF(V460="Flex",0,IF(D460=$D$30,VLOOKUP(A460,MMO_o10M_lease!$A$1:$F$51,5,FALSE),IF(D460=$D$26,VLOOKUP(D460,LANDINGS!$A$3:$BR$40,HLOOKUP(A460,LANDINGS!$B$1:$CF$42,42,FALSE),FALSE)-IFERROR(VLOOKUP(A460,MMO_o10M_lease!$A$1:$F$38,5,FALSE),0),VLOOKUP(D460,LANDINGS!$A$3:$CF$40,HLOOKUP(A460,LANDINGS!$B$1:$CF$42,42,FALSE),FALSE)))),0)</f>
        <v>20.192999999999998</v>
      </c>
      <c r="L460" s="24">
        <f>SUMIFS(PASTE_FLEX_TRACKER!$D:$D,PASTE_FLEX_TRACKER!$F:$F,MAIN!$A460,PASTE_FLEX_TRACKER!$B:$B,MAIN!$D460)-SUMIFS(PASTE_FLEX_TRACKER!$D:$D,PASTE_FLEX_TRACKER!$C:$C,MAIN!$A460,PASTE_FLEX_TRACKER!$B:$B,MAIN!$D460)</f>
        <v>0</v>
      </c>
      <c r="M460" s="24">
        <f>IFERROR(-VLOOKUP(D460,SQ!$A$19:$CC$52,HLOOKUP(MAIN!A460,SQ!$B$18:$CC$56,39,FALSE),FALSE),"n/a")</f>
        <v>0</v>
      </c>
      <c r="N460" s="24">
        <f>-SUMIFS(QAM_TRACKER!$E:$E,QAM_TRACKER!$B:$B,MAIN!D460,QAM_TRACKER!$D:$D,MAIN!A460)</f>
        <v>0</v>
      </c>
      <c r="O460" s="46">
        <f>SUMIFS(MAN_ADJ!$L:$L,MAN_ADJ!$K:$K,MAIN!$D460,MAN_ADJ!$J:$J,MAIN!$S460)</f>
        <v>0</v>
      </c>
      <c r="P460" s="25">
        <f t="shared" si="109"/>
        <v>20.192999999999998</v>
      </c>
      <c r="Q460" s="28">
        <f t="shared" si="102"/>
        <v>0.34729890098550115</v>
      </c>
      <c r="R460" s="38">
        <f t="shared" si="110"/>
        <v>37.950000000000017</v>
      </c>
      <c r="S460" s="17" t="s">
        <v>152</v>
      </c>
    </row>
    <row r="461" spans="1:20" x14ac:dyDescent="0.25">
      <c r="A461" s="17" t="s">
        <v>152</v>
      </c>
      <c r="B461" s="17" t="s">
        <v>93</v>
      </c>
      <c r="C461" s="17" t="s">
        <v>153</v>
      </c>
      <c r="D461" s="17" t="s">
        <v>124</v>
      </c>
      <c r="E461" s="24">
        <f>IF(U461="SC",SUMIFS(SC!F:F,SC!A:A,MAIN!D461,SC!B:B,MAIN!A461),SUMIFS(Allocations!$H:$H,Allocations!$A:$A,MAIN!$A461,Allocations!$B:$B,MAIN!$D461))</f>
        <v>1.409</v>
      </c>
      <c r="F461" s="24">
        <f>IF(U461="SC",SUMIFS(SC!J:J,SC!A:A,MAIN!D461,SC!B:B,MAIN!A461),SUMIFS(Allocations!M:M,Allocations!A:A,MAIN!A461,Allocations!B:B,MAIN!D461))</f>
        <v>0</v>
      </c>
      <c r="G461" s="24">
        <f t="shared" si="107"/>
        <v>1.409</v>
      </c>
      <c r="H461" s="24">
        <f>IFERROR(VLOOKUP(S461,Swaps_wk!$A$2:$AP$151,HLOOKUP(MAIN!D461,Swaps_wk!$B$2:$AP$151,150,FALSE),FALSE),0)</f>
        <v>0</v>
      </c>
      <c r="I461" s="24">
        <f>SUMIFS(PASTE_DQS_TRACKER!$D:$D,PASTE_DQS_TRACKER!$C:$C,MAIN!$A461,PASTE_DQS_TRACKER!$B:$B,MAIN!$D461)-SUMIFS(PASTE_DQS_TRACKER!$D:$D,PASTE_DQS_TRACKER!$C:$C,MAIN!A461,PASTE_DQS_TRACKER!$E:$E,MAIN!$D461)</f>
        <v>0</v>
      </c>
      <c r="J461" s="25">
        <f t="shared" si="108"/>
        <v>1.409</v>
      </c>
      <c r="K461" s="24">
        <f>IFERROR(IF(V461="Flex",0,IF(D461=$D$30,VLOOKUP(A461,MMO_o10M_lease!$A$1:$F$51,5,FALSE),IF(D461=$D$26,VLOOKUP(D461,LANDINGS!$A$3:$BR$40,HLOOKUP(A461,LANDINGS!$B$1:$CF$42,42,FALSE),FALSE)-IFERROR(VLOOKUP(A461,MMO_o10M_lease!$A$1:$F$38,5,FALSE),0),VLOOKUP(D461,LANDINGS!$A$3:$CF$40,HLOOKUP(A461,LANDINGS!$B$1:$CF$42,42,FALSE),FALSE)))),0)</f>
        <v>0</v>
      </c>
      <c r="L461" s="24">
        <f>SUMIFS(PASTE_FLEX_TRACKER!$D:$D,PASTE_FLEX_TRACKER!$F:$F,MAIN!$A461,PASTE_FLEX_TRACKER!$B:$B,MAIN!$D461)-SUMIFS(PASTE_FLEX_TRACKER!$D:$D,PASTE_FLEX_TRACKER!$C:$C,MAIN!$A461,PASTE_FLEX_TRACKER!$B:$B,MAIN!$D461)</f>
        <v>0</v>
      </c>
      <c r="M461" s="24">
        <f>IFERROR(-VLOOKUP(D461,SQ!$A$19:$CC$52,HLOOKUP(MAIN!A461,SQ!$B$18:$CC$56,39,FALSE),FALSE),"n/a")</f>
        <v>0</v>
      </c>
      <c r="N461" s="24">
        <f>-SUMIFS(QAM_TRACKER!$E:$E,QAM_TRACKER!$B:$B,MAIN!D461,QAM_TRACKER!$D:$D,MAIN!A461)</f>
        <v>0</v>
      </c>
      <c r="O461" s="46">
        <f>SUMIFS(MAN_ADJ!$L:$L,MAN_ADJ!$K:$K,MAIN!$D461,MAN_ADJ!$J:$J,MAIN!$S461)</f>
        <v>0</v>
      </c>
      <c r="P461" s="25">
        <f t="shared" si="109"/>
        <v>0</v>
      </c>
      <c r="Q461" s="28">
        <f t="shared" si="102"/>
        <v>0</v>
      </c>
      <c r="R461" s="38">
        <f t="shared" si="110"/>
        <v>1.409</v>
      </c>
      <c r="S461" s="17" t="s">
        <v>152</v>
      </c>
    </row>
    <row r="462" spans="1:20" x14ac:dyDescent="0.25">
      <c r="A462" s="17" t="s">
        <v>152</v>
      </c>
      <c r="B462" s="17" t="s">
        <v>93</v>
      </c>
      <c r="C462" s="17" t="s">
        <v>153</v>
      </c>
      <c r="D462" s="17" t="s">
        <v>125</v>
      </c>
      <c r="E462" s="24">
        <f>IF(U462="SC",SUMIFS(SC!F:F,SC!A:A,MAIN!D462,SC!B:B,MAIN!A462),SUMIFS(Allocations!$H:$H,Allocations!$A:$A,MAIN!$A462,Allocations!$B:$B,MAIN!$D462))</f>
        <v>200</v>
      </c>
      <c r="F462" s="24">
        <f>IF(U462="SC",SUMIFS(SC!J:J,SC!A:A,MAIN!D462,SC!B:B,MAIN!A462),SUMIFS(Allocations!M:M,Allocations!A:A,MAIN!A462,Allocations!B:B,MAIN!D462))</f>
        <v>0</v>
      </c>
      <c r="G462" s="24">
        <f t="shared" si="107"/>
        <v>200</v>
      </c>
      <c r="H462" s="24">
        <f>IFERROR(VLOOKUP(S462,Swaps_wk!$A$2:$AP$151,HLOOKUP(MAIN!D462,Swaps_wk!$B$2:$AP$151,150,FALSE),FALSE),0)</f>
        <v>0</v>
      </c>
      <c r="I462" s="24">
        <f>SUMIFS(PASTE_DQS_TRACKER!$D:$D,PASTE_DQS_TRACKER!$C:$C,MAIN!$A462,PASTE_DQS_TRACKER!$B:$B,MAIN!$D462)-SUMIFS(PASTE_DQS_TRACKER!$D:$D,PASTE_DQS_TRACKER!$C:$C,MAIN!A462,PASTE_DQS_TRACKER!$E:$E,MAIN!$D462)</f>
        <v>-50</v>
      </c>
      <c r="J462" s="25">
        <f t="shared" si="108"/>
        <v>150</v>
      </c>
      <c r="K462" s="24">
        <f>IFERROR(IF(V462="Flex",0,IF(D462=$D$30,VLOOKUP(A462,MMO_o10M_lease!$A$1:$F$51,5,FALSE),IF(D462=$D$26,VLOOKUP(D462,LANDINGS!$A$3:$BR$40,HLOOKUP(A462,LANDINGS!$B$1:$CF$42,42,FALSE),FALSE)-IFERROR(VLOOKUP(A462,MMO_o10M_lease!$A$1:$F$38,5,FALSE),0),VLOOKUP(D462,LANDINGS!$A$3:$CF$40,HLOOKUP(A462,LANDINGS!$B$1:$CF$42,42,FALSE),FALSE)))),0)</f>
        <v>84.069000000000003</v>
      </c>
      <c r="L462" s="24">
        <f>SUMIFS(PASTE_FLEX_TRACKER!$D:$D,PASTE_FLEX_TRACKER!$F:$F,MAIN!$A462,PASTE_FLEX_TRACKER!$B:$B,MAIN!$D462)-SUMIFS(PASTE_FLEX_TRACKER!$D:$D,PASTE_FLEX_TRACKER!$C:$C,MAIN!$A462,PASTE_FLEX_TRACKER!$B:$B,MAIN!$D462)</f>
        <v>0</v>
      </c>
      <c r="M462" s="24">
        <f>IFERROR(-VLOOKUP(D462,SQ!$A$19:$CC$52,HLOOKUP(MAIN!A462,SQ!$B$18:$CC$56,39,FALSE),FALSE),"n/a")</f>
        <v>0</v>
      </c>
      <c r="N462" s="24">
        <f>-SUMIFS(QAM_TRACKER!$E:$E,QAM_TRACKER!$B:$B,MAIN!D462,QAM_TRACKER!$D:$D,MAIN!A462)</f>
        <v>0</v>
      </c>
      <c r="O462" s="46">
        <f>SUMIFS(MAN_ADJ!$L:$L,MAN_ADJ!$K:$K,MAIN!$D462,MAN_ADJ!$J:$J,MAIN!$S462)</f>
        <v>0</v>
      </c>
      <c r="P462" s="25">
        <f t="shared" si="109"/>
        <v>84.069000000000003</v>
      </c>
      <c r="Q462" s="28">
        <f t="shared" si="102"/>
        <v>0.56046000000000007</v>
      </c>
      <c r="R462" s="38">
        <f t="shared" si="110"/>
        <v>65.930999999999997</v>
      </c>
      <c r="S462" s="17" t="s">
        <v>152</v>
      </c>
      <c r="T462" s="4"/>
    </row>
    <row r="463" spans="1:20" x14ac:dyDescent="0.25">
      <c r="A463" s="17" t="s">
        <v>152</v>
      </c>
      <c r="B463" s="17" t="s">
        <v>93</v>
      </c>
      <c r="C463" s="17" t="s">
        <v>153</v>
      </c>
      <c r="D463" s="17" t="s">
        <v>126</v>
      </c>
      <c r="E463" s="24">
        <f>IF(U463="SC",SUMIFS(SC!F:F,SC!A:A,MAIN!D463,SC!B:B,MAIN!A463),SUMIFS(Allocations!$H:$H,Allocations!$A:$A,MAIN!$A463,Allocations!$B:$B,MAIN!$D463))</f>
        <v>1.3</v>
      </c>
      <c r="F463" s="24">
        <f>IF(U463="SC",SUMIFS(SC!J:J,SC!A:A,MAIN!D463,SC!B:B,MAIN!A463),SUMIFS(Allocations!M:M,Allocations!A:A,MAIN!A463,Allocations!B:B,MAIN!D463))</f>
        <v>0</v>
      </c>
      <c r="G463" s="24">
        <f t="shared" si="107"/>
        <v>1.3</v>
      </c>
      <c r="H463" s="24">
        <f>IFERROR(VLOOKUP(S463,Swaps_wk!$A$2:$AP$151,HLOOKUP(MAIN!D463,Swaps_wk!$B$2:$AP$151,150,FALSE),FALSE),0)</f>
        <v>0</v>
      </c>
      <c r="I463" s="24">
        <f>SUMIFS(PASTE_DQS_TRACKER!$D:$D,PASTE_DQS_TRACKER!$C:$C,MAIN!$A463,PASTE_DQS_TRACKER!$B:$B,MAIN!$D463)-SUMIFS(PASTE_DQS_TRACKER!$D:$D,PASTE_DQS_TRACKER!$C:$C,MAIN!A463,PASTE_DQS_TRACKER!$E:$E,MAIN!$D463)</f>
        <v>0</v>
      </c>
      <c r="J463" s="25">
        <f t="shared" si="108"/>
        <v>1.3</v>
      </c>
      <c r="K463" s="24">
        <f>IFERROR(IF(V463="Flex",0,IF(D463=$D$30,VLOOKUP(A463,MMO_o10M_lease!$A$1:$F$51,5,FALSE),IF(D463=$D$26,VLOOKUP(D463,LANDINGS!$A$3:$BR$40,HLOOKUP(A463,LANDINGS!$B$1:$CF$42,42,FALSE),FALSE)-IFERROR(VLOOKUP(A463,MMO_o10M_lease!$A$1:$F$38,5,FALSE),0),VLOOKUP(D463,LANDINGS!$A$3:$CF$40,HLOOKUP(A463,LANDINGS!$B$1:$CF$42,42,FALSE),FALSE)))),0)</f>
        <v>0</v>
      </c>
      <c r="L463" s="24">
        <f>SUMIFS(PASTE_FLEX_TRACKER!$D:$D,PASTE_FLEX_TRACKER!$F:$F,MAIN!$A463,PASTE_FLEX_TRACKER!$B:$B,MAIN!$D463)-SUMIFS(PASTE_FLEX_TRACKER!$D:$D,PASTE_FLEX_TRACKER!$C:$C,MAIN!$A463,PASTE_FLEX_TRACKER!$B:$B,MAIN!$D463)</f>
        <v>0</v>
      </c>
      <c r="M463" s="24">
        <f>IFERROR(-VLOOKUP(D463,SQ!$A$19:$CC$52,HLOOKUP(MAIN!A463,SQ!$B$18:$CC$56,39,FALSE),FALSE),"n/a")</f>
        <v>0</v>
      </c>
      <c r="N463" s="24">
        <f>-SUMIFS(QAM_TRACKER!$E:$E,QAM_TRACKER!$B:$B,MAIN!D463,QAM_TRACKER!$D:$D,MAIN!A463)</f>
        <v>0</v>
      </c>
      <c r="O463" s="46">
        <f>SUMIFS(MAN_ADJ!$L:$L,MAN_ADJ!$K:$K,MAIN!$D463,MAN_ADJ!$J:$J,MAIN!$S463)</f>
        <v>0</v>
      </c>
      <c r="P463" s="25">
        <f t="shared" si="109"/>
        <v>0</v>
      </c>
      <c r="Q463" s="28">
        <f t="shared" si="102"/>
        <v>0</v>
      </c>
      <c r="R463" s="38">
        <f t="shared" si="110"/>
        <v>1.3</v>
      </c>
      <c r="S463" s="17" t="s">
        <v>152</v>
      </c>
    </row>
    <row r="464" spans="1:20" x14ac:dyDescent="0.25">
      <c r="A464" s="17" t="s">
        <v>152</v>
      </c>
      <c r="B464" s="17" t="s">
        <v>93</v>
      </c>
      <c r="C464" s="17" t="s">
        <v>153</v>
      </c>
      <c r="D464" s="17" t="s">
        <v>127</v>
      </c>
      <c r="E464" s="24">
        <f>IF(U464="SC",SUMIFS(SC!F:F,SC!A:A,MAIN!D464,SC!B:B,MAIN!A464),SUMIFS(Allocations!$H:$H,Allocations!$A:$A,MAIN!$A464,Allocations!$B:$B,MAIN!$D464))</f>
        <v>0</v>
      </c>
      <c r="F464" s="24">
        <f>IF(U464="SC",SUMIFS(SC!J:J,SC!A:A,MAIN!D464,SC!B:B,MAIN!A464),SUMIFS(Allocations!M:M,Allocations!A:A,MAIN!A464,Allocations!B:B,MAIN!D464))</f>
        <v>0</v>
      </c>
      <c r="G464" s="24">
        <f t="shared" si="107"/>
        <v>0</v>
      </c>
      <c r="H464" s="24">
        <f>IFERROR(VLOOKUP(S464,Swaps_wk!$A$2:$AP$151,HLOOKUP(MAIN!D464,Swaps_wk!$B$2:$AP$151,150,FALSE),FALSE),0)</f>
        <v>0</v>
      </c>
      <c r="I464" s="24">
        <f>SUMIFS(PASTE_DQS_TRACKER!$D:$D,PASTE_DQS_TRACKER!$C:$C,MAIN!$A464,PASTE_DQS_TRACKER!$B:$B,MAIN!$D464)-SUMIFS(PASTE_DQS_TRACKER!$D:$D,PASTE_DQS_TRACKER!$C:$C,MAIN!A464,PASTE_DQS_TRACKER!$E:$E,MAIN!$D464)</f>
        <v>0</v>
      </c>
      <c r="J464" s="25">
        <f t="shared" si="108"/>
        <v>0</v>
      </c>
      <c r="K464" s="24">
        <f>IFERROR(IF(V464="Flex",0,IF(D464=$D$30,VLOOKUP(A464,MMO_o10M_lease!$A$1:$F$51,5,FALSE),IF(D464=$D$26,VLOOKUP(D464,LANDINGS!$A$3:$BR$40,HLOOKUP(A464,LANDINGS!$B$1:$CF$42,42,FALSE),FALSE)-IFERROR(VLOOKUP(A464,MMO_o10M_lease!$A$1:$F$38,5,FALSE),0),VLOOKUP(D464,LANDINGS!$A$3:$CF$40,HLOOKUP(A464,LANDINGS!$B$1:$CF$42,42,FALSE),FALSE)))),0)</f>
        <v>0</v>
      </c>
      <c r="L464" s="24">
        <f>SUMIFS(PASTE_FLEX_TRACKER!$D:$D,PASTE_FLEX_TRACKER!$F:$F,MAIN!$A464,PASTE_FLEX_TRACKER!$B:$B,MAIN!$D464)-SUMIFS(PASTE_FLEX_TRACKER!$D:$D,PASTE_FLEX_TRACKER!$C:$C,MAIN!$A464,PASTE_FLEX_TRACKER!$B:$B,MAIN!$D464)</f>
        <v>0</v>
      </c>
      <c r="M464" s="24">
        <f>IFERROR(-VLOOKUP(D464,SQ!$A$19:$CC$52,HLOOKUP(MAIN!A464,SQ!$B$18:$CC$56,39,FALSE),FALSE),"n/a")</f>
        <v>0</v>
      </c>
      <c r="N464" s="24">
        <f>-SUMIFS(QAM_TRACKER!$E:$E,QAM_TRACKER!$B:$B,MAIN!D464,QAM_TRACKER!$D:$D,MAIN!A464)</f>
        <v>0</v>
      </c>
      <c r="O464" s="46">
        <f>SUMIFS(MAN_ADJ!$L:$L,MAN_ADJ!$K:$K,MAIN!$D464,MAN_ADJ!$J:$J,MAIN!$S464)</f>
        <v>0</v>
      </c>
      <c r="P464" s="25">
        <f t="shared" si="109"/>
        <v>0</v>
      </c>
      <c r="Q464" s="28" t="str">
        <f t="shared" si="102"/>
        <v>n/a</v>
      </c>
      <c r="R464" s="38">
        <f t="shared" ref="R464:R498" si="111">J464-P464</f>
        <v>0</v>
      </c>
      <c r="S464" s="17" t="s">
        <v>152</v>
      </c>
    </row>
    <row r="465" spans="1:22" x14ac:dyDescent="0.25">
      <c r="A465" s="17" t="s">
        <v>152</v>
      </c>
      <c r="B465" s="17" t="s">
        <v>93</v>
      </c>
      <c r="C465" s="17" t="s">
        <v>153</v>
      </c>
      <c r="D465" s="17" t="s">
        <v>154</v>
      </c>
      <c r="E465" s="24">
        <f>IF(U465="SC",SUMIFS(SC!F:F,SC!A:A,MAIN!D465,SC!B:B,MAIN!A465),SUMIFS(Allocations!$H:$H,Allocations!$A:$A,MAIN!$A465,Allocations!$B:$B,MAIN!$D465))</f>
        <v>0</v>
      </c>
      <c r="F465" s="24">
        <f>IF(U465="SC",SUMIFS(SC!J:J,SC!A:A,MAIN!D465,SC!B:B,MAIN!A465),SUMIFS(Allocations!M:M,Allocations!A:A,MAIN!A465,Allocations!B:B,MAIN!D465))</f>
        <v>0</v>
      </c>
      <c r="G465" s="24">
        <f t="shared" si="107"/>
        <v>0</v>
      </c>
      <c r="H465" s="24">
        <f>IFERROR(VLOOKUP(S465,Swaps_wk!$A$2:$AP$151,HLOOKUP(MAIN!D465,Swaps_wk!$B$2:$AP$151,150,FALSE),FALSE),0)</f>
        <v>0</v>
      </c>
      <c r="I465" s="24">
        <f>SUMIFS(PASTE_DQS_TRACKER!$D:$D,PASTE_DQS_TRACKER!$C:$C,MAIN!$A465,PASTE_DQS_TRACKER!$B:$B,MAIN!$D465)-SUMIFS(PASTE_DQS_TRACKER!$D:$D,PASTE_DQS_TRACKER!$C:$C,MAIN!A465,PASTE_DQS_TRACKER!$E:$E,MAIN!$D465)</f>
        <v>9</v>
      </c>
      <c r="J465" s="25">
        <f t="shared" si="108"/>
        <v>9</v>
      </c>
      <c r="K465" s="24">
        <f>IFERROR(IF(V465="Flex",0,IF(D465=$D$30,VLOOKUP(A465,MMO_o10M_lease!$A$1:$F$51,5,FALSE),IF(D465=$D$26,VLOOKUP(D465,LANDINGS!$A$3:$BR$40,HLOOKUP(A465,LANDINGS!$B$1:$CF$42,42,FALSE),FALSE)-IFERROR(VLOOKUP(A465,MMO_o10M_lease!$A$1:$F$38,5,FALSE),0),VLOOKUP(D465,LANDINGS!$A$3:$CF$40,HLOOKUP(A465,LANDINGS!$B$1:$CF$42,42,FALSE),FALSE)))),0)</f>
        <v>0</v>
      </c>
      <c r="L465" s="24">
        <f>SUMIFS(PASTE_FLEX_TRACKER!$D:$D,PASTE_FLEX_TRACKER!$F:$F,MAIN!$A465,PASTE_FLEX_TRACKER!$B:$B,MAIN!$D465)-SUMIFS(PASTE_FLEX_TRACKER!$D:$D,PASTE_FLEX_TRACKER!$C:$C,MAIN!$A465,PASTE_FLEX_TRACKER!$B:$B,MAIN!$D465)</f>
        <v>0</v>
      </c>
      <c r="M465" s="24" t="str">
        <f>IFERROR(-VLOOKUP(D465,SQ!$A$19:$CC$52,HLOOKUP(MAIN!A465,SQ!$B$18:$CC$56,39,FALSE),FALSE),"n/a")</f>
        <v>n/a</v>
      </c>
      <c r="N465" s="24">
        <f>-SUMIFS(QAM_TRACKER!$E:$E,QAM_TRACKER!$B:$B,MAIN!D465,QAM_TRACKER!$D:$D,MAIN!A465)</f>
        <v>0</v>
      </c>
      <c r="O465" s="46">
        <f>SUMIFS(MAN_ADJ!$L:$L,MAN_ADJ!$K:$K,MAIN!$D465,MAN_ADJ!$J:$J,MAIN!$S465)</f>
        <v>0</v>
      </c>
      <c r="P465" s="25">
        <f t="shared" si="109"/>
        <v>0</v>
      </c>
      <c r="Q465" s="28">
        <f t="shared" si="102"/>
        <v>0</v>
      </c>
      <c r="R465" s="38">
        <f t="shared" si="111"/>
        <v>9</v>
      </c>
      <c r="S465" s="17" t="s">
        <v>152</v>
      </c>
    </row>
    <row r="466" spans="1:22" x14ac:dyDescent="0.25">
      <c r="A466" s="17" t="s">
        <v>152</v>
      </c>
      <c r="B466" s="17" t="s">
        <v>93</v>
      </c>
      <c r="C466" s="17"/>
      <c r="D466" s="17" t="s">
        <v>566</v>
      </c>
      <c r="E466" s="24">
        <f>IF(U466="SC",SUMIFS(SC!F:F,SC!A:A,MAIN!D466,SC!B:B,MAIN!A466),SUMIFS(Allocations!$H:$H,Allocations!$A:$A,MAIN!$A466,Allocations!$B:$B,MAIN!$D466))</f>
        <v>369.7</v>
      </c>
      <c r="F466" s="24">
        <f>IF(U466="SC",SUMIFS(SC!J:J,SC!A:A,MAIN!D466,SC!B:B,MAIN!A466),SUMIFS(Allocations!M:M,Allocations!A:A,MAIN!A466,Allocations!B:B,MAIN!D466))</f>
        <v>0</v>
      </c>
      <c r="G466" s="24">
        <f t="shared" ref="G466" si="112">E466+F466</f>
        <v>369.7</v>
      </c>
      <c r="H466" s="24">
        <f>IFERROR(VLOOKUP(S466,Swaps_wk!$A$2:$AP$151,HLOOKUP(MAIN!D466,Swaps_wk!$B$2:$AP$151,150,FALSE),FALSE),0)</f>
        <v>0</v>
      </c>
      <c r="I466" s="24">
        <f>SUMIFS(PASTE_DQS_TRACKER!$D:$D,PASTE_DQS_TRACKER!$C:$C,MAIN!$A466,PASTE_DQS_TRACKER!$B:$B,MAIN!$D466)-SUMIFS(PASTE_DQS_TRACKER!$D:$D,PASTE_DQS_TRACKER!$C:$C,MAIN!A466,PASTE_DQS_TRACKER!$E:$E,MAIN!$D466)</f>
        <v>0</v>
      </c>
      <c r="J466" s="25">
        <f t="shared" ref="J466" si="113">G466+I466</f>
        <v>369.7</v>
      </c>
      <c r="K466" s="24">
        <f>IFERROR(IF(V466="Flex",0,IF(D466=$D$30,VLOOKUP(A466,MMO_o10M_lease!$A$1:$F$51,5,FALSE),IF(D466=$D$26,VLOOKUP(D466,LANDINGS!$A$3:$BR$40,HLOOKUP(A466,LANDINGS!$B$1:$CF$42,42,FALSE),FALSE)-IFERROR(VLOOKUP(A466,MMO_o10M_lease!$A$1:$F$38,5,FALSE),0),VLOOKUP(D466,LANDINGS!$A$3:$CF$40,HLOOKUP(A466,LANDINGS!$B$1:$CF$42,42,FALSE),FALSE)))),0)</f>
        <v>0</v>
      </c>
      <c r="L466" s="24">
        <f>SUMIFS(PASTE_FLEX_TRACKER!$D:$D,PASTE_FLEX_TRACKER!$F:$F,MAIN!$A466,PASTE_FLEX_TRACKER!$B:$B,MAIN!$D466)-SUMIFS(PASTE_FLEX_TRACKER!$D:$D,PASTE_FLEX_TRACKER!$C:$C,MAIN!$A466,PASTE_FLEX_TRACKER!$B:$B,MAIN!$D466)</f>
        <v>0</v>
      </c>
      <c r="M466" s="24" t="str">
        <f>IFERROR(-VLOOKUP(D466,SQ!$A$19:$CC$52,HLOOKUP(MAIN!A466,SQ!$B$18:$CC$56,39,FALSE),FALSE),"n/a")</f>
        <v>n/a</v>
      </c>
      <c r="N466" s="24">
        <f>SUMIFS(QAM_TRACKER!$E:$E,QAM_TRACKER!$C:$C,"Sector",QAM_TRACKER!$D:$D,MAIN!A466)</f>
        <v>349.30000000000013</v>
      </c>
      <c r="O466" s="46">
        <f>SUMIFS(MAN_ADJ!$L:$L,MAN_ADJ!$K:$K,MAIN!$D466,MAN_ADJ!$J:$J,MAIN!$S466)</f>
        <v>0</v>
      </c>
      <c r="P466" s="25">
        <f t="shared" si="109"/>
        <v>349.30000000000013</v>
      </c>
      <c r="Q466" s="28">
        <f t="shared" ref="Q466" si="114">IFERROR(P466/J466,"n/a")</f>
        <v>0.94482012442521002</v>
      </c>
      <c r="R466" s="38">
        <f t="shared" ref="R466" si="115">J466-P466</f>
        <v>20.399999999999864</v>
      </c>
      <c r="S466" s="17" t="s">
        <v>152</v>
      </c>
    </row>
    <row r="467" spans="1:22" x14ac:dyDescent="0.25">
      <c r="A467" s="17" t="s">
        <v>152</v>
      </c>
      <c r="B467" s="17" t="s">
        <v>93</v>
      </c>
      <c r="C467" s="17"/>
      <c r="D467" s="17" t="s">
        <v>565</v>
      </c>
      <c r="E467" s="24">
        <f>IF(U467="SC",SUMIFS(SC!F:F,SC!A:A,MAIN!D467,SC!B:B,MAIN!A467),SUMIFS(Allocations!$H:$H,Allocations!$A:$A,MAIN!$A467,Allocations!$B:$B,MAIN!$D467))</f>
        <v>165.5</v>
      </c>
      <c r="F467" s="24">
        <f>IF(U467="SC",SUMIFS(SC!J:J,SC!A:A,MAIN!D467,SC!B:B,MAIN!A467),SUMIFS(Allocations!M:M,Allocations!A:A,MAIN!A467,Allocations!B:B,MAIN!D467))</f>
        <v>0</v>
      </c>
      <c r="G467" s="24">
        <f t="shared" ref="G467" si="116">E467+F467</f>
        <v>165.5</v>
      </c>
      <c r="H467" s="24">
        <f>IFERROR(VLOOKUP(S467,Swaps_wk!$A$2:$AP$151,HLOOKUP(MAIN!D467,Swaps_wk!$B$2:$AP$151,150,FALSE),FALSE),0)</f>
        <v>0</v>
      </c>
      <c r="I467" s="24">
        <f>SUMIFS(PASTE_DQS_TRACKER!$D:$D,PASTE_DQS_TRACKER!$C:$C,MAIN!$A467,PASTE_DQS_TRACKER!$B:$B,MAIN!$D467)-SUMIFS(PASTE_DQS_TRACKER!$D:$D,PASTE_DQS_TRACKER!$C:$C,MAIN!A467,PASTE_DQS_TRACKER!$E:$E,MAIN!$D467)</f>
        <v>0</v>
      </c>
      <c r="J467" s="25">
        <f t="shared" ref="J467" si="117">G467+I467</f>
        <v>165.5</v>
      </c>
      <c r="K467" s="24">
        <f>IFERROR(IF(V467="Flex",0,IF(D467=$D$30,VLOOKUP(A467,MMO_o10M_lease!$A$1:$F$51,5,FALSE),IF(D467=$D$26,VLOOKUP(D467,LANDINGS!$A$3:$BR$40,HLOOKUP(A467,LANDINGS!$B$1:$CF$42,42,FALSE),FALSE)-IFERROR(VLOOKUP(A467,MMO_o10M_lease!$A$1:$F$38,5,FALSE),0),VLOOKUP(D467,LANDINGS!$A$3:$CF$40,HLOOKUP(A467,LANDINGS!$B$1:$CF$42,42,FALSE),FALSE)))),0)</f>
        <v>0</v>
      </c>
      <c r="L467" s="24">
        <f>SUMIFS(PASTE_FLEX_TRACKER!$D:$D,PASTE_FLEX_TRACKER!$F:$F,MAIN!$A467,PASTE_FLEX_TRACKER!$B:$B,MAIN!$D467)-SUMIFS(PASTE_FLEX_TRACKER!$D:$D,PASTE_FLEX_TRACKER!$C:$C,MAIN!$A467,PASTE_FLEX_TRACKER!$B:$B,MAIN!$D467)</f>
        <v>0</v>
      </c>
      <c r="M467" s="24" t="str">
        <f>IFERROR(-VLOOKUP(D467,SQ!$A$19:$CC$52,HLOOKUP(MAIN!A467,SQ!$B$18:$CC$56,39,FALSE),FALSE),"n/a")</f>
        <v>n/a</v>
      </c>
      <c r="N467" s="24">
        <f>SUMIFS(QAM_TRACKER!$E:$E,QAM_TRACKER!$C:$C,"Non Sector England",QAM_TRACKER!$D:$D,MAIN!A467)</f>
        <v>83.199999999999989</v>
      </c>
      <c r="O467" s="46">
        <f>SUMIFS(MAN_ADJ!$L:$L,MAN_ADJ!$K:$K,MAIN!$D467,MAN_ADJ!$J:$J,MAIN!$S467)</f>
        <v>0</v>
      </c>
      <c r="P467" s="25">
        <f t="shared" si="109"/>
        <v>83.199999999999989</v>
      </c>
      <c r="Q467" s="28">
        <f t="shared" ref="Q467" si="118">IFERROR(P467/J467,"n/a")</f>
        <v>0.50271903323262834</v>
      </c>
      <c r="R467" s="38">
        <f t="shared" ref="R467" si="119">J467-P467</f>
        <v>82.300000000000011</v>
      </c>
      <c r="S467" s="17" t="s">
        <v>152</v>
      </c>
    </row>
    <row r="468" spans="1:22" x14ac:dyDescent="0.25">
      <c r="A468" s="17" t="s">
        <v>152</v>
      </c>
      <c r="B468" s="17" t="s">
        <v>93</v>
      </c>
      <c r="C468" s="17"/>
      <c r="D468" s="17" t="s">
        <v>184</v>
      </c>
      <c r="E468" s="24">
        <f>IF(U468="SC",SUMIFS(SC!F:F,SC!A:A,MAIN!D468,SC!B:B,MAIN!A468),SUMIFS(Allocations!$H:$H,Allocations!$A:$A,MAIN!$A468,Allocations!$B:$B,MAIN!$D468))</f>
        <v>0</v>
      </c>
      <c r="F468" s="24">
        <f>IF(U468="SC",SUMIFS(SC!J:J,SC!A:A,MAIN!D468,SC!B:B,MAIN!A468),SUMIFS(Allocations!M:M,Allocations!A:A,MAIN!A468,Allocations!B:B,MAIN!D468))</f>
        <v>0</v>
      </c>
      <c r="G468" s="24">
        <f t="shared" ref="G468:G469" si="120">E468+F468</f>
        <v>0</v>
      </c>
      <c r="H468" s="24">
        <f>IFERROR(VLOOKUP(S468,Swaps_wk!$A$2:$AP$151,HLOOKUP(MAIN!D468,Swaps_wk!$B$2:$AP$151,150,FALSE),FALSE),0)</f>
        <v>0</v>
      </c>
      <c r="I468" s="24">
        <f>SUMIFS(PASTE_DQS_TRACKER!$D:$D,PASTE_DQS_TRACKER!$C:$C,MAIN!$A468,PASTE_DQS_TRACKER!$B:$B,MAIN!$D468)-SUMIFS(PASTE_DQS_TRACKER!$D:$D,PASTE_DQS_TRACKER!$C:$C,MAIN!A468,PASTE_DQS_TRACKER!$E:$E,MAIN!$D468)</f>
        <v>0</v>
      </c>
      <c r="J468" s="25">
        <f t="shared" ref="J468:J469" si="121">G468+I468</f>
        <v>0</v>
      </c>
      <c r="K468" s="24">
        <f>IFERROR(IF(V468="Flex",0,IF(D468=$D$30,VLOOKUP(A468,MMO_o10M_lease!$A$1:$F$51,5,FALSE),IF(D468=$D$26,VLOOKUP(D468,LANDINGS!$A$3:$BR$40,HLOOKUP(A468,LANDINGS!$B$1:$CF$42,42,FALSE),FALSE)-IFERROR(VLOOKUP(A468,MMO_o10M_lease!$A$1:$F$38,5,FALSE),0),VLOOKUP(D468,LANDINGS!$A$3:$CF$40,HLOOKUP(A468,LANDINGS!$B$1:$CF$42,42,FALSE),FALSE)))),0)</f>
        <v>0</v>
      </c>
      <c r="L468" s="24">
        <f>SUMIFS(PASTE_FLEX_TRACKER!$D:$D,PASTE_FLEX_TRACKER!$F:$F,MAIN!$A468,PASTE_FLEX_TRACKER!$B:$B,MAIN!$D468)-SUMIFS(PASTE_FLEX_TRACKER!$D:$D,PASTE_FLEX_TRACKER!$C:$C,MAIN!$A468,PASTE_FLEX_TRACKER!$B:$B,MAIN!$D468)</f>
        <v>0</v>
      </c>
      <c r="M468" s="24" t="str">
        <f>IFERROR(-VLOOKUP(D468,SQ!$A$19:$CC$52,HLOOKUP(MAIN!A468,SQ!$B$18:$CC$56,39,FALSE),FALSE),"n/a")</f>
        <v>n/a</v>
      </c>
      <c r="N468" s="24">
        <f>-SUMIFS(QAM_TRACKER!$E:$E,QAM_TRACKER!$B:$B,MAIN!D468,QAM_TRACKER!$D:$D,MAIN!A468)</f>
        <v>0</v>
      </c>
      <c r="O468" s="46">
        <f>SUMIFS(MAN_ADJ!$L:$L,MAN_ADJ!$K:$K,MAIN!$D468,MAN_ADJ!$J:$J,MAIN!$S468)</f>
        <v>0</v>
      </c>
      <c r="P468" s="25">
        <f t="shared" si="109"/>
        <v>0</v>
      </c>
      <c r="Q468" s="28" t="str">
        <f t="shared" ref="Q468:Q469" si="122">IFERROR(P468/J468,"n/a")</f>
        <v>n/a</v>
      </c>
      <c r="R468" s="38">
        <f t="shared" ref="R468:R469" si="123">J468-P468</f>
        <v>0</v>
      </c>
      <c r="S468" s="17" t="s">
        <v>152</v>
      </c>
    </row>
    <row r="469" spans="1:22" x14ac:dyDescent="0.25">
      <c r="A469" s="17" t="s">
        <v>152</v>
      </c>
      <c r="B469" s="17" t="s">
        <v>93</v>
      </c>
      <c r="C469" s="17"/>
      <c r="D469" s="17" t="s">
        <v>128</v>
      </c>
      <c r="E469" s="24">
        <f>IF(U469="SC",SUMIFS(SC!F:F,SC!A:A,MAIN!D469,SC!B:B,MAIN!A469),SUMIFS(Allocations!$H:$H,Allocations!$A:$A,MAIN!$A469,Allocations!$B:$B,MAIN!$D469))</f>
        <v>0</v>
      </c>
      <c r="F469" s="24">
        <f>IF(U469="SC",SUMIFS(SC!J:J,SC!A:A,MAIN!D469,SC!B:B,MAIN!A469),SUMIFS(Allocations!M:M,Allocations!A:A,MAIN!A469,Allocations!B:B,MAIN!D469))</f>
        <v>0</v>
      </c>
      <c r="G469" s="24">
        <f t="shared" si="120"/>
        <v>0</v>
      </c>
      <c r="H469" s="24">
        <f>IFERROR(VLOOKUP(S469,Swaps_wk!$A$2:$AP$151,HLOOKUP(MAIN!D469,Swaps_wk!$B$2:$AP$151,150,FALSE),FALSE),0)</f>
        <v>0</v>
      </c>
      <c r="I469" s="24">
        <f>SUMIFS(PASTE_DQS_TRACKER!$D:$D,PASTE_DQS_TRACKER!$C:$C,MAIN!$A469,PASTE_DQS_TRACKER!$B:$B,MAIN!$D469)-SUMIFS(PASTE_DQS_TRACKER!$D:$D,PASTE_DQS_TRACKER!$C:$C,MAIN!A469,PASTE_DQS_TRACKER!$E:$E,MAIN!$D469)</f>
        <v>0</v>
      </c>
      <c r="J469" s="25">
        <f t="shared" si="121"/>
        <v>0</v>
      </c>
      <c r="K469" s="24">
        <f>IFERROR(IF(V469="Flex",0,IF(D469=$D$30,VLOOKUP(A469,MMO_o10M_lease!$A$1:$F$51,5,FALSE),IF(D469=$D$26,VLOOKUP(D469,LANDINGS!$A$3:$BR$40,HLOOKUP(A469,LANDINGS!$B$1:$CF$42,42,FALSE),FALSE)-IFERROR(VLOOKUP(A469,MMO_o10M_lease!$A$1:$F$38,5,FALSE),0),VLOOKUP(D469,LANDINGS!$A$3:$CF$40,HLOOKUP(A469,LANDINGS!$B$1:$CF$42,42,FALSE),FALSE)))),0)</f>
        <v>0</v>
      </c>
      <c r="L469" s="24">
        <f>SUMIFS(PASTE_FLEX_TRACKER!$D:$D,PASTE_FLEX_TRACKER!$F:$F,MAIN!$A469,PASTE_FLEX_TRACKER!$B:$B,MAIN!$D469)-SUMIFS(PASTE_FLEX_TRACKER!$D:$D,PASTE_FLEX_TRACKER!$C:$C,MAIN!$A469,PASTE_FLEX_TRACKER!$B:$B,MAIN!$D469)</f>
        <v>0</v>
      </c>
      <c r="M469" s="24" t="str">
        <f>IFERROR(-VLOOKUP(D469,SQ!$A$19:$CC$52,HLOOKUP(MAIN!A469,SQ!$B$18:$CC$56,39,FALSE),FALSE),"n/a")</f>
        <v>n/a</v>
      </c>
      <c r="N469" s="24">
        <f>-SUMIFS(QAM_TRACKER!$E:$E,QAM_TRACKER!$B:$B,MAIN!D469,QAM_TRACKER!$D:$D,MAIN!A469)</f>
        <v>0</v>
      </c>
      <c r="O469" s="46">
        <f>SUMIFS(MAN_ADJ!$L:$L,MAN_ADJ!$K:$K,MAIN!$D469,MAN_ADJ!$J:$J,MAIN!$S469)</f>
        <v>0</v>
      </c>
      <c r="P469" s="25">
        <f t="shared" si="109"/>
        <v>0</v>
      </c>
      <c r="Q469" s="28" t="str">
        <f t="shared" si="122"/>
        <v>n/a</v>
      </c>
      <c r="R469" s="38">
        <f t="shared" si="123"/>
        <v>0</v>
      </c>
      <c r="S469" s="17" t="s">
        <v>152</v>
      </c>
    </row>
    <row r="470" spans="1:22" x14ac:dyDescent="0.25">
      <c r="A470" s="17" t="s">
        <v>152</v>
      </c>
      <c r="B470" s="17" t="s">
        <v>93</v>
      </c>
      <c r="C470" s="17" t="s">
        <v>153</v>
      </c>
      <c r="D470" s="17" t="s">
        <v>129</v>
      </c>
      <c r="E470" s="24">
        <f>IF(U470="SC",SUMIFS(SC!F:F,SC!A:A,MAIN!D470,SC!B:B,MAIN!A470),SUMIFS(Allocations!$H:$H,Allocations!$A:$A,MAIN!$A470,Allocations!$B:$B,MAIN!$D470))</f>
        <v>13</v>
      </c>
      <c r="F470" s="24">
        <f>IF(U470="SC",SUMIFS(SC!J:J,SC!A:A,MAIN!D470,SC!B:B,MAIN!A470),SUMIFS(Allocations!M:M,Allocations!A:A,MAIN!A470,Allocations!B:B,MAIN!D470))</f>
        <v>0</v>
      </c>
      <c r="G470" s="24">
        <f t="shared" si="107"/>
        <v>13</v>
      </c>
      <c r="H470" s="24">
        <f>IFERROR(VLOOKUP(S470,Swaps_wk!$A$2:$AP$151,HLOOKUP(MAIN!D470,Swaps_wk!$B$2:$AP$151,150,FALSE),FALSE),0)</f>
        <v>0</v>
      </c>
      <c r="I470" s="24">
        <f>SUMIFS(PASTE_DQS_TRACKER!$D:$D,PASTE_DQS_TRACKER!$C:$C,MAIN!$A470,PASTE_DQS_TRACKER!$B:$B,MAIN!$D470)-SUMIFS(PASTE_DQS_TRACKER!$D:$D,PASTE_DQS_TRACKER!$C:$C,MAIN!A470,PASTE_DQS_TRACKER!$E:$E,MAIN!$D470)</f>
        <v>-12.099999999999994</v>
      </c>
      <c r="J470" s="25">
        <f t="shared" si="108"/>
        <v>0.90000000000000568</v>
      </c>
      <c r="K470" s="24">
        <f>IFERROR(IF(V470="Flex",0,IF(D470=$D$30,VLOOKUP(A470,MMO_o10M_lease!$A$1:$F$51,5,FALSE),IF(D470=$D$26,VLOOKUP(D470,LANDINGS!$A$3:$BR$40,HLOOKUP(A470,LANDINGS!$B$1:$CF$42,42,FALSE),FALSE)-IFERROR(VLOOKUP(A470,MMO_o10M_lease!$A$1:$F$38,5,FALSE),0),VLOOKUP(D470,LANDINGS!$A$3:$CF$40,HLOOKUP(A470,LANDINGS!$B$1:$CF$42,42,FALSE),FALSE)))),0)</f>
        <v>0</v>
      </c>
      <c r="L470" s="24">
        <f>SUMIFS(PASTE_FLEX_TRACKER!$D:$D,PASTE_FLEX_TRACKER!$F:$F,MAIN!$A470,PASTE_FLEX_TRACKER!$B:$B,MAIN!$D470)-SUMIFS(PASTE_FLEX_TRACKER!$D:$D,PASTE_FLEX_TRACKER!$C:$C,MAIN!$A470,PASTE_FLEX_TRACKER!$B:$B,MAIN!$D470)</f>
        <v>0</v>
      </c>
      <c r="M470" s="24" t="str">
        <f>IFERROR(-VLOOKUP(D470,SQ!$A$19:$CC$52,HLOOKUP(MAIN!A470,SQ!$B$18:$CC$56,39,FALSE),FALSE),"n/a")</f>
        <v>n/a</v>
      </c>
      <c r="N470" s="24">
        <f>-SUMIFS(QAM_TRACKER!$E:$E,QAM_TRACKER!$B:$B,MAIN!D470,QAM_TRACKER!$D:$D,MAIN!A470)</f>
        <v>0</v>
      </c>
      <c r="O470" s="46">
        <f>SUMIFS(MAN_ADJ!$L:$L,MAN_ADJ!$K:$K,MAIN!$D470,MAN_ADJ!$J:$J,MAIN!$S470)</f>
        <v>0</v>
      </c>
      <c r="P470" s="25">
        <f t="shared" si="109"/>
        <v>0</v>
      </c>
      <c r="Q470" s="28">
        <f t="shared" si="102"/>
        <v>0</v>
      </c>
      <c r="R470" s="38">
        <f t="shared" si="111"/>
        <v>0.90000000000000568</v>
      </c>
      <c r="S470" s="17" t="s">
        <v>152</v>
      </c>
    </row>
    <row r="471" spans="1:22" x14ac:dyDescent="0.25">
      <c r="A471" s="17" t="s">
        <v>152</v>
      </c>
      <c r="B471" s="17" t="s">
        <v>93</v>
      </c>
      <c r="C471" s="17" t="s">
        <v>153</v>
      </c>
      <c r="D471" s="17" t="s">
        <v>155</v>
      </c>
      <c r="E471" s="24">
        <f>IF(U471="SC",SUMIFS(SC!F:F,SC!A:A,MAIN!D471,SC!B:B,MAIN!A471),SUMIFS(Allocations!$H:$H,Allocations!$A:$A,MAIN!$A471,Allocations!$B:$B,MAIN!$D471))</f>
        <v>0.4</v>
      </c>
      <c r="F471" s="24">
        <f>IF(U471="SC",SUMIFS(SC!J:J,SC!A:A,MAIN!D471,SC!B:B,MAIN!A471),SUMIFS(Allocations!M:M,Allocations!A:A,MAIN!A471,Allocations!B:B,MAIN!D471))</f>
        <v>0</v>
      </c>
      <c r="G471" s="24">
        <f t="shared" si="107"/>
        <v>0.4</v>
      </c>
      <c r="H471" s="24">
        <f>IFERROR(VLOOKUP(S471,Swaps_wk!$A$2:$AP$151,HLOOKUP(MAIN!D471,Swaps_wk!$B$2:$AP$151,150,FALSE),FALSE),0)</f>
        <v>0</v>
      </c>
      <c r="I471" s="24">
        <f>SUMIFS(PASTE_DQS_TRACKER!$D:$D,PASTE_DQS_TRACKER!$C:$C,MAIN!$A471,PASTE_DQS_TRACKER!$B:$B,MAIN!$D471)-SUMIFS(PASTE_DQS_TRACKER!$D:$D,PASTE_DQS_TRACKER!$C:$C,MAIN!A471,PASTE_DQS_TRACKER!$E:$E,MAIN!$D471)</f>
        <v>0</v>
      </c>
      <c r="J471" s="25">
        <f t="shared" si="108"/>
        <v>0.4</v>
      </c>
      <c r="K471" s="24">
        <f>IFERROR(IF(V471="Flex",0,IF(D471=$D$30,VLOOKUP(A471,MMO_o10M_lease!$A$1:$F$51,5,FALSE),IF(D471=$D$26,VLOOKUP(D471,LANDINGS!$A$3:$BR$40,HLOOKUP(A471,LANDINGS!$B$1:$CF$42,42,FALSE),FALSE)-IFERROR(VLOOKUP(A471,MMO_o10M_lease!$A$1:$F$38,5,FALSE),0),VLOOKUP(D471,LANDINGS!$A$3:$CF$40,HLOOKUP(A471,LANDINGS!$B$1:$CF$42,42,FALSE),FALSE)))),0)</f>
        <v>0</v>
      </c>
      <c r="L471" s="24">
        <f>SUMIFS(PASTE_FLEX_TRACKER!$D:$D,PASTE_FLEX_TRACKER!$F:$F,MAIN!$A471,PASTE_FLEX_TRACKER!$B:$B,MAIN!$D471)-SUMIFS(PASTE_FLEX_TRACKER!$D:$D,PASTE_FLEX_TRACKER!$C:$C,MAIN!$A471,PASTE_FLEX_TRACKER!$B:$B,MAIN!$D471)</f>
        <v>0</v>
      </c>
      <c r="M471" s="24" t="str">
        <f>IFERROR(-VLOOKUP(D471,SQ!$A$19:$CC$52,HLOOKUP(MAIN!A471,SQ!$B$18:$CC$56,39,FALSE),FALSE),"n/a")</f>
        <v>n/a</v>
      </c>
      <c r="N471" s="24">
        <f>-SUMIFS(QAM_TRACKER!$E:$E,QAM_TRACKER!$B:$B,MAIN!D471,QAM_TRACKER!$D:$D,MAIN!A471)</f>
        <v>0</v>
      </c>
      <c r="O471" s="46">
        <f>SUMIFS(MAN_ADJ!$L:$L,MAN_ADJ!$K:$K,MAIN!$D471,MAN_ADJ!$J:$J,MAIN!$S471)</f>
        <v>0</v>
      </c>
      <c r="P471" s="25">
        <f t="shared" si="109"/>
        <v>0</v>
      </c>
      <c r="Q471" s="28">
        <f t="shared" si="102"/>
        <v>0</v>
      </c>
      <c r="R471" s="38">
        <f t="shared" si="111"/>
        <v>0.4</v>
      </c>
      <c r="S471" s="17" t="s">
        <v>152</v>
      </c>
    </row>
    <row r="472" spans="1:22" x14ac:dyDescent="0.25">
      <c r="A472" s="17" t="s">
        <v>152</v>
      </c>
      <c r="B472" s="17" t="s">
        <v>93</v>
      </c>
      <c r="C472" s="17" t="s">
        <v>153</v>
      </c>
      <c r="D472" s="17" t="s">
        <v>130</v>
      </c>
      <c r="E472" s="24">
        <f>IF(U472="SC",SUMIFS(SC!F:F,SC!A:A,MAIN!D472,SC!B:B,MAIN!A472),SUMIFS(Allocations!$H:$H,Allocations!$A:$A,MAIN!$A472,Allocations!$B:$B,MAIN!$D472))</f>
        <v>0</v>
      </c>
      <c r="F472" s="24">
        <f>IF(U472="SC",SUMIFS(SC!J:J,SC!A:A,MAIN!D472,SC!B:B,MAIN!A472),SUMIFS(Allocations!M:M,Allocations!A:A,MAIN!A472,Allocations!B:B,MAIN!D472))</f>
        <v>0</v>
      </c>
      <c r="G472" s="24">
        <f t="shared" si="107"/>
        <v>0</v>
      </c>
      <c r="H472" s="24">
        <f>IFERROR(VLOOKUP(S472,Swaps_wk!$A$2:$AP$151,HLOOKUP(MAIN!D472,Swaps_wk!$B$2:$AP$151,150,FALSE),FALSE),0)</f>
        <v>0</v>
      </c>
      <c r="I472" s="24">
        <f>SUMIFS(PASTE_DQS_TRACKER!$D:$D,PASTE_DQS_TRACKER!$C:$C,MAIN!$A472,PASTE_DQS_TRACKER!$B:$B,MAIN!$D472)-SUMIFS(PASTE_DQS_TRACKER!$D:$D,PASTE_DQS_TRACKER!$C:$C,MAIN!A472,PASTE_DQS_TRACKER!$E:$E,MAIN!$D472)</f>
        <v>0</v>
      </c>
      <c r="J472" s="25">
        <f t="shared" si="108"/>
        <v>0</v>
      </c>
      <c r="K472" s="24">
        <f>IFERROR(IF(V472="Flex",0,IF(D472=$D$30,VLOOKUP(A472,MMO_o10M_lease!$A$1:$F$51,5,FALSE),IF(D472=$D$26,VLOOKUP(D472,LANDINGS!$A$3:$BR$40,HLOOKUP(A472,LANDINGS!$B$1:$CF$42,42,FALSE),FALSE)-IFERROR(VLOOKUP(A472,MMO_o10M_lease!$A$1:$F$38,5,FALSE),0),VLOOKUP(D472,LANDINGS!$A$3:$CF$40,HLOOKUP(A472,LANDINGS!$B$1:$CF$42,42,FALSE),FALSE)))),0)</f>
        <v>0</v>
      </c>
      <c r="L472" s="24">
        <f>SUMIFS(PASTE_FLEX_TRACKER!$D:$D,PASTE_FLEX_TRACKER!$F:$F,MAIN!$A472,PASTE_FLEX_TRACKER!$B:$B,MAIN!$D472)-SUMIFS(PASTE_FLEX_TRACKER!$D:$D,PASTE_FLEX_TRACKER!$C:$C,MAIN!$A472,PASTE_FLEX_TRACKER!$B:$B,MAIN!$D472)</f>
        <v>0</v>
      </c>
      <c r="M472" s="24" t="str">
        <f>IFERROR(-VLOOKUP(D472,SQ!$A$19:$CC$52,HLOOKUP(MAIN!A472,SQ!$B$18:$CC$56,39,FALSE),FALSE),"n/a")</f>
        <v>n/a</v>
      </c>
      <c r="N472" s="24">
        <f>-SUMIFS(QAM_TRACKER!$E:$E,QAM_TRACKER!$B:$B,MAIN!D472,QAM_TRACKER!$D:$D,MAIN!A472)</f>
        <v>0</v>
      </c>
      <c r="O472" s="46">
        <f>SUMIFS(MAN_ADJ!$L:$L,MAN_ADJ!$K:$K,MAIN!$D472,MAN_ADJ!$J:$J,MAIN!$S472)</f>
        <v>0</v>
      </c>
      <c r="P472" s="25">
        <f t="shared" si="109"/>
        <v>0</v>
      </c>
      <c r="Q472" s="28" t="str">
        <f t="shared" si="102"/>
        <v>n/a</v>
      </c>
      <c r="R472" s="38">
        <f t="shared" si="111"/>
        <v>0</v>
      </c>
      <c r="S472" s="17" t="s">
        <v>152</v>
      </c>
    </row>
    <row r="473" spans="1:22" x14ac:dyDescent="0.25">
      <c r="A473" s="26" t="s">
        <v>152</v>
      </c>
      <c r="B473" s="26" t="s">
        <v>93</v>
      </c>
      <c r="C473" s="26" t="s">
        <v>153</v>
      </c>
      <c r="D473" s="26" t="s">
        <v>131</v>
      </c>
      <c r="E473" s="27">
        <f t="shared" ref="E473:P473" si="124">SUM(E432:E472)</f>
        <v>9418.9810000000034</v>
      </c>
      <c r="F473" s="27">
        <f t="shared" si="124"/>
        <v>0</v>
      </c>
      <c r="G473" s="27">
        <f t="shared" si="124"/>
        <v>9418.9810000000034</v>
      </c>
      <c r="H473" s="27">
        <f>IFERROR(VLOOKUP(S473,Swaps_wk!$A$2:$AP$151,HLOOKUP(MAIN!D473,Swaps_wk!$B$2:$AP$151,150,FALSE),FALSE),0)</f>
        <v>-115</v>
      </c>
      <c r="I473" s="27">
        <f t="shared" si="124"/>
        <v>1322.1000000000001</v>
      </c>
      <c r="J473" s="25">
        <f t="shared" si="124"/>
        <v>10741.080999999998</v>
      </c>
      <c r="K473" s="27">
        <f t="shared" si="124"/>
        <v>8236</v>
      </c>
      <c r="L473" s="27">
        <f t="shared" si="124"/>
        <v>5.4</v>
      </c>
      <c r="M473" s="27">
        <f t="shared" si="124"/>
        <v>-67.5</v>
      </c>
      <c r="N473" s="27">
        <f t="shared" si="124"/>
        <v>1.7053025658242404E-13</v>
      </c>
      <c r="O473" s="27">
        <f>SUM(O435:O472)</f>
        <v>0</v>
      </c>
      <c r="P473" s="25">
        <f t="shared" si="124"/>
        <v>8173.9000000000005</v>
      </c>
      <c r="Q473" s="28">
        <f t="shared" si="102"/>
        <v>0.76099416809164755</v>
      </c>
      <c r="R473" s="38">
        <f>SUM(R432:R472)</f>
        <v>2567.1810000000005</v>
      </c>
      <c r="S473" s="17" t="s">
        <v>152</v>
      </c>
    </row>
    <row r="474" spans="1:22" x14ac:dyDescent="0.25">
      <c r="A474" s="17" t="s">
        <v>159</v>
      </c>
      <c r="B474" s="17" t="s">
        <v>93</v>
      </c>
      <c r="C474" s="17" t="s">
        <v>135</v>
      </c>
      <c r="D474" s="17" t="s">
        <v>95</v>
      </c>
      <c r="E474" s="24">
        <f>IF(U474="SC",SUMIFS(SC!F:F,SC!A:A,MAIN!D474,SC!B:B,MAIN!A474),SUMIFS(Allocations!$H:$H,Allocations!$A:$A,MAIN!$A474,Allocations!$B:$B,MAIN!$D474))</f>
        <v>208.31550000000004</v>
      </c>
      <c r="F474" s="24">
        <f>IF(U474="SC",SUMIFS(SC!J:J,SC!A:A,MAIN!D474,SC!B:B,MAIN!A474),SUMIFS(Allocations!M:M,Allocations!A:A,MAIN!A474,Allocations!B:B,MAIN!D474))</f>
        <v>0</v>
      </c>
      <c r="G474" s="24">
        <f t="shared" ref="G474:G513" si="125">E474+F474</f>
        <v>208.31550000000004</v>
      </c>
      <c r="H474" s="24">
        <f>IFERROR(VLOOKUP(S474,Swaps_wk!$A$2:$AP$151,HLOOKUP(MAIN!D474,Swaps_wk!$B$2:$AP$151,150,FALSE),FALSE),0)</f>
        <v>0</v>
      </c>
      <c r="I474" s="24">
        <f>SUMIFS(PASTE_DQS_TRACKER!$D:$D,PASTE_DQS_TRACKER!$C:$C,MAIN!$S474,PASTE_DQS_TRACKER!$B:$B,MAIN!$D474)-SUMIFS(PASTE_DQS_TRACKER!$D:$D,PASTE_DQS_TRACKER!$C:$C,MAIN!$S474,PASTE_DQS_TRACKER!$E:$E,MAIN!$D474)</f>
        <v>0</v>
      </c>
      <c r="J474" s="25">
        <f t="shared" ref="J474:J513" si="126">G474+I474</f>
        <v>208.31550000000004</v>
      </c>
      <c r="K474" s="24">
        <f>IFERROR(IF(V474="Flex",0,IF(D474=$D$30,VLOOKUP(A474,MMO_o10M_lease!$A$1:$F$51,5,FALSE),IF(D474=$D$26,VLOOKUP(D474,LANDINGS!$A$3:$BR$40,HLOOKUP(A474,LANDINGS!$B$1:$CF$42,42,FALSE),FALSE)-IFERROR(VLOOKUP(A474,MMO_o10M_lease!$A$1:$F$38,5,FALSE),0),VLOOKUP(D474,LANDINGS!$A$3:$CF$40,HLOOKUP(A474,LANDINGS!$B$1:$CF$42,42,FALSE),FALSE)))),0)</f>
        <v>0</v>
      </c>
      <c r="L474" s="24">
        <f>SUMIFS(PASTE_FLEX_TRACKER!$D:$D,PASTE_FLEX_TRACKER!$E:$E,MAIN!$A474,PASTE_FLEX_TRACKER!$B:$B,MAIN!$D474)</f>
        <v>0</v>
      </c>
      <c r="M474" s="35" t="s">
        <v>133</v>
      </c>
      <c r="N474" s="46" t="s">
        <v>563</v>
      </c>
      <c r="O474" s="46">
        <f>SUMIFS(MAN_ADJ!$L:$L,MAN_ADJ!$K:$K,MAIN!$D474,MAN_ADJ!$J:$J,MAIN!$S474)</f>
        <v>0</v>
      </c>
      <c r="P474" s="25">
        <f t="shared" ref="P474:P513" si="127">SUM(K474:O474)</f>
        <v>0</v>
      </c>
      <c r="Q474" s="28">
        <f t="shared" si="102"/>
        <v>0</v>
      </c>
      <c r="R474" s="38">
        <f t="shared" si="111"/>
        <v>208.31550000000004</v>
      </c>
      <c r="S474" t="s">
        <v>160</v>
      </c>
      <c r="U474" t="s">
        <v>577</v>
      </c>
      <c r="V474" t="s">
        <v>735</v>
      </c>
    </row>
    <row r="475" spans="1:22" x14ac:dyDescent="0.25">
      <c r="A475" s="17" t="s">
        <v>159</v>
      </c>
      <c r="B475" s="17" t="s">
        <v>93</v>
      </c>
      <c r="C475" s="17" t="s">
        <v>135</v>
      </c>
      <c r="D475" s="17" t="s">
        <v>96</v>
      </c>
      <c r="E475" s="24">
        <f>IF(U475="SC",SUMIFS(SC!F:F,SC!A:A,MAIN!D475,SC!B:B,MAIN!A475),SUMIFS(Allocations!$H:$H,Allocations!$A:$A,MAIN!$A475,Allocations!$B:$B,MAIN!$D475))</f>
        <v>47.69380000000001</v>
      </c>
      <c r="F475" s="24">
        <f>IF(U475="SC",SUMIFS(SC!J:J,SC!A:A,MAIN!D475,SC!B:B,MAIN!A475),SUMIFS(Allocations!M:M,Allocations!A:A,MAIN!A475,Allocations!B:B,MAIN!D475))</f>
        <v>0</v>
      </c>
      <c r="G475" s="24">
        <f t="shared" si="125"/>
        <v>47.69380000000001</v>
      </c>
      <c r="H475" s="24">
        <f>IFERROR(VLOOKUP(S475,Swaps_wk!$A$2:$AP$151,HLOOKUP(MAIN!D475,Swaps_wk!$B$2:$AP$151,150,FALSE),FALSE),0)</f>
        <v>0</v>
      </c>
      <c r="I475" s="24">
        <f>SUMIFS(PASTE_DQS_TRACKER!$D:$D,PASTE_DQS_TRACKER!$C:$C,MAIN!$S475,PASTE_DQS_TRACKER!$B:$B,MAIN!$D475)-SUMIFS(PASTE_DQS_TRACKER!$D:$D,PASTE_DQS_TRACKER!$C:$C,MAIN!$S475,PASTE_DQS_TRACKER!$E:$E,MAIN!$D475)</f>
        <v>1</v>
      </c>
      <c r="J475" s="25">
        <f t="shared" si="126"/>
        <v>48.69380000000001</v>
      </c>
      <c r="K475" s="24">
        <f>IFERROR(IF(V475="Flex",0,IF(D475=$D$30,VLOOKUP(A475,MMO_o10M_lease!$A$1:$F$51,5,FALSE),IF(D475=$D$26,VLOOKUP(D475,LANDINGS!$A$3:$BR$40,HLOOKUP(A475,LANDINGS!$B$1:$CF$42,42,FALSE),FALSE)-IFERROR(VLOOKUP(A475,MMO_o10M_lease!$A$1:$F$38,5,FALSE),0),VLOOKUP(D475,LANDINGS!$A$3:$CF$40,HLOOKUP(A475,LANDINGS!$B$1:$CF$42,42,FALSE),FALSE)))),0)</f>
        <v>0</v>
      </c>
      <c r="L475" s="24">
        <f>SUMIFS(PASTE_FLEX_TRACKER!$D:$D,PASTE_FLEX_TRACKER!$E:$E,MAIN!$A475,PASTE_FLEX_TRACKER!$B:$B,MAIN!$D475)</f>
        <v>0</v>
      </c>
      <c r="M475" s="35" t="s">
        <v>133</v>
      </c>
      <c r="N475" s="46" t="s">
        <v>563</v>
      </c>
      <c r="O475" s="46">
        <f>SUMIFS(MAN_ADJ!$L:$L,MAN_ADJ!$K:$K,MAIN!$D475,MAN_ADJ!$J:$J,MAIN!$S475)</f>
        <v>0</v>
      </c>
      <c r="P475" s="25">
        <f t="shared" si="127"/>
        <v>0</v>
      </c>
      <c r="Q475" s="28">
        <f t="shared" si="102"/>
        <v>0</v>
      </c>
      <c r="R475" s="38">
        <f t="shared" si="111"/>
        <v>48.69380000000001</v>
      </c>
      <c r="S475" t="s">
        <v>160</v>
      </c>
      <c r="U475" t="s">
        <v>577</v>
      </c>
      <c r="V475" t="s">
        <v>735</v>
      </c>
    </row>
    <row r="476" spans="1:22" x14ac:dyDescent="0.25">
      <c r="A476" s="17" t="s">
        <v>159</v>
      </c>
      <c r="B476" s="17" t="s">
        <v>93</v>
      </c>
      <c r="C476" s="17" t="s">
        <v>135</v>
      </c>
      <c r="D476" s="17" t="s">
        <v>97</v>
      </c>
      <c r="E476" s="24">
        <f>IF(U476="SC",SUMIFS(SC!F:F,SC!A:A,MAIN!D476,SC!B:B,MAIN!A476),SUMIFS(Allocations!$H:$H,Allocations!$A:$A,MAIN!$A476,Allocations!$B:$B,MAIN!$D476))</f>
        <v>88.76</v>
      </c>
      <c r="F476" s="24">
        <f>IF(U476="SC",SUMIFS(SC!J:J,SC!A:A,MAIN!D476,SC!B:B,MAIN!A476),SUMIFS(Allocations!M:M,Allocations!A:A,MAIN!A476,Allocations!B:B,MAIN!D476))</f>
        <v>0</v>
      </c>
      <c r="G476" s="24">
        <f t="shared" si="125"/>
        <v>88.76</v>
      </c>
      <c r="H476" s="24">
        <f>IFERROR(VLOOKUP(S476,Swaps_wk!$A$2:$AP$151,HLOOKUP(MAIN!D476,Swaps_wk!$B$2:$AP$151,150,FALSE),FALSE),0)</f>
        <v>0</v>
      </c>
      <c r="I476" s="24">
        <f>SUMIFS(PASTE_DQS_TRACKER!$D:$D,PASTE_DQS_TRACKER!$C:$C,MAIN!$S476,PASTE_DQS_TRACKER!$B:$B,MAIN!$D476)-SUMIFS(PASTE_DQS_TRACKER!$D:$D,PASTE_DQS_TRACKER!$C:$C,MAIN!$S476,PASTE_DQS_TRACKER!$E:$E,MAIN!$D476)</f>
        <v>0</v>
      </c>
      <c r="J476" s="25">
        <f t="shared" si="126"/>
        <v>88.76</v>
      </c>
      <c r="K476" s="24">
        <f>IFERROR(IF(V476="Flex",0,IF(D476=$D$30,VLOOKUP(A476,MMO_o10M_lease!$A$1:$F$51,5,FALSE),IF(D476=$D$26,VLOOKUP(D476,LANDINGS!$A$3:$BR$40,HLOOKUP(A476,LANDINGS!$B$1:$CF$42,42,FALSE),FALSE)-IFERROR(VLOOKUP(A476,MMO_o10M_lease!$A$1:$F$38,5,FALSE),0),VLOOKUP(D476,LANDINGS!$A$3:$CF$40,HLOOKUP(A476,LANDINGS!$B$1:$CF$42,42,FALSE),FALSE)))),0)</f>
        <v>0</v>
      </c>
      <c r="L476" s="24">
        <f>SUMIFS(PASTE_FLEX_TRACKER!$D:$D,PASTE_FLEX_TRACKER!$E:$E,MAIN!$A476,PASTE_FLEX_TRACKER!$B:$B,MAIN!$D476)</f>
        <v>5.4</v>
      </c>
      <c r="M476" s="35" t="s">
        <v>133</v>
      </c>
      <c r="N476" s="46" t="s">
        <v>563</v>
      </c>
      <c r="O476" s="46">
        <f>SUMIFS(MAN_ADJ!$L:$L,MAN_ADJ!$K:$K,MAIN!$D476,MAN_ADJ!$J:$J,MAIN!$S476)</f>
        <v>0</v>
      </c>
      <c r="P476" s="25">
        <f t="shared" si="127"/>
        <v>5.4</v>
      </c>
      <c r="Q476" s="28">
        <f t="shared" si="102"/>
        <v>6.0838215412347907E-2</v>
      </c>
      <c r="R476" s="38">
        <f t="shared" si="111"/>
        <v>83.36</v>
      </c>
      <c r="S476" t="s">
        <v>160</v>
      </c>
      <c r="U476" t="s">
        <v>577</v>
      </c>
      <c r="V476" t="s">
        <v>735</v>
      </c>
    </row>
    <row r="477" spans="1:22" x14ac:dyDescent="0.25">
      <c r="A477" s="17" t="s">
        <v>159</v>
      </c>
      <c r="B477" s="17" t="s">
        <v>93</v>
      </c>
      <c r="C477" s="17" t="s">
        <v>135</v>
      </c>
      <c r="D477" s="17" t="s">
        <v>98</v>
      </c>
      <c r="E477" s="24">
        <f>IF(U477="SC",SUMIFS(SC!F:F,SC!A:A,MAIN!D477,SC!B:B,MAIN!A477),SUMIFS(Allocations!$H:$H,Allocations!$A:$A,MAIN!$A477,Allocations!$B:$B,MAIN!$D477))</f>
        <v>182.89150000000001</v>
      </c>
      <c r="F477" s="24">
        <f>IF(U477="SC",SUMIFS(SC!J:J,SC!A:A,MAIN!D477,SC!B:B,MAIN!A477),SUMIFS(Allocations!M:M,Allocations!A:A,MAIN!A477,Allocations!B:B,MAIN!D477))</f>
        <v>0</v>
      </c>
      <c r="G477" s="24">
        <f t="shared" si="125"/>
        <v>182.89150000000001</v>
      </c>
      <c r="H477" s="24">
        <f>IFERROR(VLOOKUP(S477,Swaps_wk!$A$2:$AP$151,HLOOKUP(MAIN!D477,Swaps_wk!$B$2:$AP$151,150,FALSE),FALSE),0)</f>
        <v>0</v>
      </c>
      <c r="I477" s="24">
        <f>SUMIFS(PASTE_DQS_TRACKER!$D:$D,PASTE_DQS_TRACKER!$C:$C,MAIN!$S477,PASTE_DQS_TRACKER!$B:$B,MAIN!$D477)-SUMIFS(PASTE_DQS_TRACKER!$D:$D,PASTE_DQS_TRACKER!$C:$C,MAIN!$S477,PASTE_DQS_TRACKER!$E:$E,MAIN!$D477)</f>
        <v>0</v>
      </c>
      <c r="J477" s="25">
        <f t="shared" si="126"/>
        <v>182.89150000000001</v>
      </c>
      <c r="K477" s="24">
        <f>IFERROR(IF(V477="Flex",0,IF(D477=$D$30,VLOOKUP(A477,MMO_o10M_lease!$A$1:$F$51,5,FALSE),IF(D477=$D$26,VLOOKUP(D477,LANDINGS!$A$3:$BR$40,HLOOKUP(A477,LANDINGS!$B$1:$CF$42,42,FALSE),FALSE)-IFERROR(VLOOKUP(A477,MMO_o10M_lease!$A$1:$F$38,5,FALSE),0),VLOOKUP(D477,LANDINGS!$A$3:$CF$40,HLOOKUP(A477,LANDINGS!$B$1:$CF$42,42,FALSE),FALSE)))),0)</f>
        <v>0</v>
      </c>
      <c r="L477" s="24">
        <f>SUMIFS(PASTE_FLEX_TRACKER!$D:$D,PASTE_FLEX_TRACKER!$E:$E,MAIN!$A477,PASTE_FLEX_TRACKER!$B:$B,MAIN!$D477)</f>
        <v>0</v>
      </c>
      <c r="M477" s="35" t="s">
        <v>133</v>
      </c>
      <c r="N477" s="46" t="s">
        <v>563</v>
      </c>
      <c r="O477" s="46">
        <f>SUMIFS(MAN_ADJ!$L:$L,MAN_ADJ!$K:$K,MAIN!$D477,MAN_ADJ!$J:$J,MAIN!$S477)</f>
        <v>0</v>
      </c>
      <c r="P477" s="25">
        <f t="shared" si="127"/>
        <v>0</v>
      </c>
      <c r="Q477" s="28">
        <f t="shared" si="102"/>
        <v>0</v>
      </c>
      <c r="R477" s="38">
        <f t="shared" si="111"/>
        <v>182.89150000000001</v>
      </c>
      <c r="S477" t="s">
        <v>160</v>
      </c>
      <c r="U477" t="s">
        <v>577</v>
      </c>
      <c r="V477" t="s">
        <v>735</v>
      </c>
    </row>
    <row r="478" spans="1:22" x14ac:dyDescent="0.25">
      <c r="A478" s="17" t="s">
        <v>159</v>
      </c>
      <c r="B478" s="17" t="s">
        <v>93</v>
      </c>
      <c r="C478" s="17" t="s">
        <v>135</v>
      </c>
      <c r="D478" s="17" t="s">
        <v>99</v>
      </c>
      <c r="E478" s="24">
        <f>IF(U478="SC",SUMIFS(SC!F:F,SC!A:A,MAIN!D478,SC!B:B,MAIN!A478),SUMIFS(Allocations!$H:$H,Allocations!$A:$A,MAIN!$A478,Allocations!$B:$B,MAIN!$D478))</f>
        <v>6.0522999999999998</v>
      </c>
      <c r="F478" s="24">
        <f>IF(U478="SC",SUMIFS(SC!J:J,SC!A:A,MAIN!D478,SC!B:B,MAIN!A478),SUMIFS(Allocations!M:M,Allocations!A:A,MAIN!A478,Allocations!B:B,MAIN!D478))</f>
        <v>0</v>
      </c>
      <c r="G478" s="24">
        <f t="shared" si="125"/>
        <v>6.0522999999999998</v>
      </c>
      <c r="H478" s="24">
        <f>IFERROR(VLOOKUP(S478,Swaps_wk!$A$2:$AP$151,HLOOKUP(MAIN!D478,Swaps_wk!$B$2:$AP$151,150,FALSE),FALSE),0)</f>
        <v>0</v>
      </c>
      <c r="I478" s="24">
        <f>SUMIFS(PASTE_DQS_TRACKER!$D:$D,PASTE_DQS_TRACKER!$C:$C,MAIN!$S478,PASTE_DQS_TRACKER!$B:$B,MAIN!$D478)-SUMIFS(PASTE_DQS_TRACKER!$D:$D,PASTE_DQS_TRACKER!$C:$C,MAIN!$S478,PASTE_DQS_TRACKER!$E:$E,MAIN!$D478)</f>
        <v>0</v>
      </c>
      <c r="J478" s="25">
        <f t="shared" si="126"/>
        <v>6.0522999999999998</v>
      </c>
      <c r="K478" s="24">
        <f>IFERROR(IF(V478="Flex",0,IF(D478=$D$30,VLOOKUP(A478,MMO_o10M_lease!$A$1:$F$51,5,FALSE),IF(D478=$D$26,VLOOKUP(D478,LANDINGS!$A$3:$BR$40,HLOOKUP(A478,LANDINGS!$B$1:$CF$42,42,FALSE),FALSE)-IFERROR(VLOOKUP(A478,MMO_o10M_lease!$A$1:$F$38,5,FALSE),0),VLOOKUP(D478,LANDINGS!$A$3:$CF$40,HLOOKUP(A478,LANDINGS!$B$1:$CF$42,42,FALSE),FALSE)))),0)</f>
        <v>0</v>
      </c>
      <c r="L478" s="24">
        <f>SUMIFS(PASTE_FLEX_TRACKER!$D:$D,PASTE_FLEX_TRACKER!$E:$E,MAIN!$A478,PASTE_FLEX_TRACKER!$B:$B,MAIN!$D478)</f>
        <v>0</v>
      </c>
      <c r="M478" s="35" t="s">
        <v>133</v>
      </c>
      <c r="N478" s="46" t="s">
        <v>563</v>
      </c>
      <c r="O478" s="46">
        <f>SUMIFS(MAN_ADJ!$L:$L,MAN_ADJ!$K:$K,MAIN!$D478,MAN_ADJ!$J:$J,MAIN!$S478)</f>
        <v>0</v>
      </c>
      <c r="P478" s="25">
        <f t="shared" si="127"/>
        <v>0</v>
      </c>
      <c r="Q478" s="28">
        <f t="shared" si="102"/>
        <v>0</v>
      </c>
      <c r="R478" s="38">
        <f t="shared" si="111"/>
        <v>6.0522999999999998</v>
      </c>
      <c r="S478" t="s">
        <v>160</v>
      </c>
      <c r="U478" t="s">
        <v>577</v>
      </c>
      <c r="V478" t="s">
        <v>735</v>
      </c>
    </row>
    <row r="479" spans="1:22" x14ac:dyDescent="0.25">
      <c r="A479" s="17" t="s">
        <v>159</v>
      </c>
      <c r="B479" s="17" t="s">
        <v>93</v>
      </c>
      <c r="C479" s="17" t="s">
        <v>135</v>
      </c>
      <c r="D479" s="17" t="s">
        <v>100</v>
      </c>
      <c r="E479" s="24">
        <f>IF(U479="SC",SUMIFS(SC!F:F,SC!A:A,MAIN!D479,SC!B:B,MAIN!A479),SUMIFS(Allocations!$H:$H,Allocations!$A:$A,MAIN!$A479,Allocations!$B:$B,MAIN!$D479))</f>
        <v>10.8048</v>
      </c>
      <c r="F479" s="24">
        <f>IF(U479="SC",SUMIFS(SC!J:J,SC!A:A,MAIN!D479,SC!B:B,MAIN!A479),SUMIFS(Allocations!M:M,Allocations!A:A,MAIN!A479,Allocations!B:B,MAIN!D479))</f>
        <v>0</v>
      </c>
      <c r="G479" s="24">
        <f t="shared" si="125"/>
        <v>10.8048</v>
      </c>
      <c r="H479" s="24">
        <f>IFERROR(VLOOKUP(S479,Swaps_wk!$A$2:$AP$151,HLOOKUP(MAIN!D479,Swaps_wk!$B$2:$AP$151,150,FALSE),FALSE),0)</f>
        <v>0</v>
      </c>
      <c r="I479" s="24">
        <f>SUMIFS(PASTE_DQS_TRACKER!$D:$D,PASTE_DQS_TRACKER!$C:$C,MAIN!$S479,PASTE_DQS_TRACKER!$B:$B,MAIN!$D479)-SUMIFS(PASTE_DQS_TRACKER!$D:$D,PASTE_DQS_TRACKER!$C:$C,MAIN!$S479,PASTE_DQS_TRACKER!$E:$E,MAIN!$D479)</f>
        <v>0</v>
      </c>
      <c r="J479" s="25">
        <f t="shared" si="126"/>
        <v>10.8048</v>
      </c>
      <c r="K479" s="24">
        <f>IFERROR(IF(V479="Flex",0,IF(D479=$D$30,VLOOKUP(A479,MMO_o10M_lease!$A$1:$F$51,5,FALSE),IF(D479=$D$26,VLOOKUP(D479,LANDINGS!$A$3:$BR$40,HLOOKUP(A479,LANDINGS!$B$1:$CF$42,42,FALSE),FALSE)-IFERROR(VLOOKUP(A479,MMO_o10M_lease!$A$1:$F$38,5,FALSE),0),VLOOKUP(D479,LANDINGS!$A$3:$CF$40,HLOOKUP(A479,LANDINGS!$B$1:$CF$42,42,FALSE),FALSE)))),0)</f>
        <v>0</v>
      </c>
      <c r="L479" s="24">
        <f>SUMIFS(PASTE_FLEX_TRACKER!$D:$D,PASTE_FLEX_TRACKER!$E:$E,MAIN!$A479,PASTE_FLEX_TRACKER!$B:$B,MAIN!$D479)</f>
        <v>0</v>
      </c>
      <c r="M479" s="35" t="s">
        <v>133</v>
      </c>
      <c r="N479" s="46" t="s">
        <v>563</v>
      </c>
      <c r="O479" s="46">
        <f>SUMIFS(MAN_ADJ!$L:$L,MAN_ADJ!$K:$K,MAIN!$D479,MAN_ADJ!$J:$J,MAIN!$S479)</f>
        <v>0</v>
      </c>
      <c r="P479" s="25">
        <f t="shared" si="127"/>
        <v>0</v>
      </c>
      <c r="Q479" s="28">
        <f t="shared" si="102"/>
        <v>0</v>
      </c>
      <c r="R479" s="38">
        <f t="shared" si="111"/>
        <v>10.8048</v>
      </c>
      <c r="S479" t="s">
        <v>160</v>
      </c>
      <c r="U479" t="s">
        <v>577</v>
      </c>
      <c r="V479" t="s">
        <v>735</v>
      </c>
    </row>
    <row r="480" spans="1:22" x14ac:dyDescent="0.25">
      <c r="A480" s="17" t="s">
        <v>159</v>
      </c>
      <c r="B480" s="17" t="s">
        <v>93</v>
      </c>
      <c r="C480" s="17" t="s">
        <v>135</v>
      </c>
      <c r="D480" s="17" t="s">
        <v>101</v>
      </c>
      <c r="E480" s="24">
        <f>IF(U480="SC",SUMIFS(SC!F:F,SC!A:A,MAIN!D480,SC!B:B,MAIN!A480),SUMIFS(Allocations!$H:$H,Allocations!$A:$A,MAIN!$A480,Allocations!$B:$B,MAIN!$D480))</f>
        <v>4.5200000000000005</v>
      </c>
      <c r="F480" s="24">
        <f>IF(U480="SC",SUMIFS(SC!J:J,SC!A:A,MAIN!D480,SC!B:B,MAIN!A480),SUMIFS(Allocations!M:M,Allocations!A:A,MAIN!A480,Allocations!B:B,MAIN!D480))</f>
        <v>0</v>
      </c>
      <c r="G480" s="24">
        <f t="shared" si="125"/>
        <v>4.5200000000000005</v>
      </c>
      <c r="H480" s="24">
        <f>IFERROR(VLOOKUP(S480,Swaps_wk!$A$2:$AP$151,HLOOKUP(MAIN!D480,Swaps_wk!$B$2:$AP$151,150,FALSE),FALSE),0)</f>
        <v>0</v>
      </c>
      <c r="I480" s="24">
        <f>SUMIFS(PASTE_DQS_TRACKER!$D:$D,PASTE_DQS_TRACKER!$C:$C,MAIN!$S480,PASTE_DQS_TRACKER!$B:$B,MAIN!$D480)-SUMIFS(PASTE_DQS_TRACKER!$D:$D,PASTE_DQS_TRACKER!$C:$C,MAIN!$S480,PASTE_DQS_TRACKER!$E:$E,MAIN!$D480)</f>
        <v>0</v>
      </c>
      <c r="J480" s="25">
        <f t="shared" si="126"/>
        <v>4.5200000000000005</v>
      </c>
      <c r="K480" s="24">
        <f>IFERROR(IF(V480="Flex",0,IF(D480=$D$30,VLOOKUP(A480,MMO_o10M_lease!$A$1:$F$51,5,FALSE),IF(D480=$D$26,VLOOKUP(D480,LANDINGS!$A$3:$BR$40,HLOOKUP(A480,LANDINGS!$B$1:$CF$42,42,FALSE),FALSE)-IFERROR(VLOOKUP(A480,MMO_o10M_lease!$A$1:$F$38,5,FALSE),0),VLOOKUP(D480,LANDINGS!$A$3:$CF$40,HLOOKUP(A480,LANDINGS!$B$1:$CF$42,42,FALSE),FALSE)))),0)</f>
        <v>0</v>
      </c>
      <c r="L480" s="24">
        <f>SUMIFS(PASTE_FLEX_TRACKER!$D:$D,PASTE_FLEX_TRACKER!$E:$E,MAIN!$A480,PASTE_FLEX_TRACKER!$B:$B,MAIN!$D480)</f>
        <v>0</v>
      </c>
      <c r="M480" s="35" t="s">
        <v>133</v>
      </c>
      <c r="N480" s="46" t="s">
        <v>563</v>
      </c>
      <c r="O480" s="46">
        <f>SUMIFS(MAN_ADJ!$L:$L,MAN_ADJ!$K:$K,MAIN!$D480,MAN_ADJ!$J:$J,MAIN!$S480)</f>
        <v>0</v>
      </c>
      <c r="P480" s="25">
        <f t="shared" si="127"/>
        <v>0</v>
      </c>
      <c r="Q480" s="28">
        <f t="shared" si="102"/>
        <v>0</v>
      </c>
      <c r="R480" s="38">
        <f t="shared" si="111"/>
        <v>4.5200000000000005</v>
      </c>
      <c r="S480" t="s">
        <v>160</v>
      </c>
      <c r="U480" t="s">
        <v>577</v>
      </c>
      <c r="V480" t="s">
        <v>735</v>
      </c>
    </row>
    <row r="481" spans="1:22" x14ac:dyDescent="0.25">
      <c r="A481" s="17" t="s">
        <v>159</v>
      </c>
      <c r="B481" s="17" t="s">
        <v>93</v>
      </c>
      <c r="C481" s="17" t="s">
        <v>135</v>
      </c>
      <c r="D481" s="17" t="s">
        <v>102</v>
      </c>
      <c r="E481" s="24">
        <f>IF(U481="SC",SUMIFS(SC!F:F,SC!A:A,MAIN!D481,SC!B:B,MAIN!A481),SUMIFS(Allocations!$H:$H,Allocations!$A:$A,MAIN!$A481,Allocations!$B:$B,MAIN!$D481))</f>
        <v>1.0000000000000002E-2</v>
      </c>
      <c r="F481" s="24">
        <f>IF(U481="SC",SUMIFS(SC!J:J,SC!A:A,MAIN!D481,SC!B:B,MAIN!A481),SUMIFS(Allocations!M:M,Allocations!A:A,MAIN!A481,Allocations!B:B,MAIN!D481))</f>
        <v>0</v>
      </c>
      <c r="G481" s="24">
        <f t="shared" si="125"/>
        <v>1.0000000000000002E-2</v>
      </c>
      <c r="H481" s="24">
        <f>IFERROR(VLOOKUP(S481,Swaps_wk!$A$2:$AP$151,HLOOKUP(MAIN!D481,Swaps_wk!$B$2:$AP$151,150,FALSE),FALSE),0)</f>
        <v>0</v>
      </c>
      <c r="I481" s="24">
        <f>SUMIFS(PASTE_DQS_TRACKER!$D:$D,PASTE_DQS_TRACKER!$C:$C,MAIN!$S481,PASTE_DQS_TRACKER!$B:$B,MAIN!$D481)-SUMIFS(PASTE_DQS_TRACKER!$D:$D,PASTE_DQS_TRACKER!$C:$C,MAIN!$S481,PASTE_DQS_TRACKER!$E:$E,MAIN!$D481)</f>
        <v>0</v>
      </c>
      <c r="J481" s="25">
        <f t="shared" si="126"/>
        <v>1.0000000000000002E-2</v>
      </c>
      <c r="K481" s="24">
        <f>IFERROR(IF(V481="Flex",0,IF(D481=$D$30,VLOOKUP(A481,MMO_o10M_lease!$A$1:$F$51,5,FALSE),IF(D481=$D$26,VLOOKUP(D481,LANDINGS!$A$3:$BR$40,HLOOKUP(A481,LANDINGS!$B$1:$CF$42,42,FALSE),FALSE)-IFERROR(VLOOKUP(A481,MMO_o10M_lease!$A$1:$F$38,5,FALSE),0),VLOOKUP(D481,LANDINGS!$A$3:$CF$40,HLOOKUP(A481,LANDINGS!$B$1:$CF$42,42,FALSE),FALSE)))),0)</f>
        <v>0</v>
      </c>
      <c r="L481" s="24">
        <f>SUMIFS(PASTE_FLEX_TRACKER!$D:$D,PASTE_FLEX_TRACKER!$E:$E,MAIN!$A481,PASTE_FLEX_TRACKER!$B:$B,MAIN!$D481)</f>
        <v>0</v>
      </c>
      <c r="M481" s="35" t="s">
        <v>133</v>
      </c>
      <c r="N481" s="46" t="s">
        <v>563</v>
      </c>
      <c r="O481" s="46">
        <f>SUMIFS(MAN_ADJ!$L:$L,MAN_ADJ!$K:$K,MAIN!$D481,MAN_ADJ!$J:$J,MAIN!$S481)</f>
        <v>0</v>
      </c>
      <c r="P481" s="25">
        <f t="shared" si="127"/>
        <v>0</v>
      </c>
      <c r="Q481" s="28">
        <f t="shared" si="102"/>
        <v>0</v>
      </c>
      <c r="R481" s="38">
        <f t="shared" si="111"/>
        <v>1.0000000000000002E-2</v>
      </c>
      <c r="S481" t="s">
        <v>160</v>
      </c>
      <c r="U481" t="s">
        <v>577</v>
      </c>
      <c r="V481" t="s">
        <v>735</v>
      </c>
    </row>
    <row r="482" spans="1:22" x14ac:dyDescent="0.25">
      <c r="A482" s="17" t="s">
        <v>159</v>
      </c>
      <c r="B482" s="17" t="s">
        <v>93</v>
      </c>
      <c r="C482" s="17" t="s">
        <v>135</v>
      </c>
      <c r="D482" s="17" t="s">
        <v>103</v>
      </c>
      <c r="E482" s="24">
        <f>IF(U482="SC",SUMIFS(SC!F:F,SC!A:A,MAIN!D482,SC!B:B,MAIN!A482),SUMIFS(Allocations!$H:$H,Allocations!$A:$A,MAIN!$A482,Allocations!$B:$B,MAIN!$D482))</f>
        <v>0.2</v>
      </c>
      <c r="F482" s="24">
        <f>IF(U482="SC",SUMIFS(SC!J:J,SC!A:A,MAIN!D482,SC!B:B,MAIN!A482),SUMIFS(Allocations!M:M,Allocations!A:A,MAIN!A482,Allocations!B:B,MAIN!D482))</f>
        <v>0</v>
      </c>
      <c r="G482" s="24">
        <f t="shared" si="125"/>
        <v>0.2</v>
      </c>
      <c r="H482" s="24">
        <f>IFERROR(VLOOKUP(S482,Swaps_wk!$A$2:$AP$151,HLOOKUP(MAIN!D482,Swaps_wk!$B$2:$AP$151,150,FALSE),FALSE),0)</f>
        <v>0</v>
      </c>
      <c r="I482" s="24">
        <f>SUMIFS(PASTE_DQS_TRACKER!$D:$D,PASTE_DQS_TRACKER!$C:$C,MAIN!$S482,PASTE_DQS_TRACKER!$B:$B,MAIN!$D482)-SUMIFS(PASTE_DQS_TRACKER!$D:$D,PASTE_DQS_TRACKER!$C:$C,MAIN!$S482,PASTE_DQS_TRACKER!$E:$E,MAIN!$D482)</f>
        <v>0</v>
      </c>
      <c r="J482" s="25">
        <f t="shared" si="126"/>
        <v>0.2</v>
      </c>
      <c r="K482" s="24">
        <f>IFERROR(IF(V482="Flex",0,IF(D482=$D$30,VLOOKUP(A482,MMO_o10M_lease!$A$1:$F$51,5,FALSE),IF(D482=$D$26,VLOOKUP(D482,LANDINGS!$A$3:$BR$40,HLOOKUP(A482,LANDINGS!$B$1:$CF$42,42,FALSE),FALSE)-IFERROR(VLOOKUP(A482,MMO_o10M_lease!$A$1:$F$38,5,FALSE),0),VLOOKUP(D482,LANDINGS!$A$3:$CF$40,HLOOKUP(A482,LANDINGS!$B$1:$CF$42,42,FALSE),FALSE)))),0)</f>
        <v>0</v>
      </c>
      <c r="L482" s="24">
        <f>SUMIFS(PASTE_FLEX_TRACKER!$D:$D,PASTE_FLEX_TRACKER!$E:$E,MAIN!$A482,PASTE_FLEX_TRACKER!$B:$B,MAIN!$D482)</f>
        <v>0</v>
      </c>
      <c r="M482" s="35" t="s">
        <v>133</v>
      </c>
      <c r="N482" s="46" t="s">
        <v>563</v>
      </c>
      <c r="O482" s="46">
        <f>SUMIFS(MAN_ADJ!$L:$L,MAN_ADJ!$K:$K,MAIN!$D482,MAN_ADJ!$J:$J,MAIN!$S482)</f>
        <v>0</v>
      </c>
      <c r="P482" s="25">
        <f t="shared" si="127"/>
        <v>0</v>
      </c>
      <c r="Q482" s="28">
        <f t="shared" si="102"/>
        <v>0</v>
      </c>
      <c r="R482" s="38">
        <f t="shared" si="111"/>
        <v>0.2</v>
      </c>
      <c r="S482" t="s">
        <v>160</v>
      </c>
      <c r="U482" t="s">
        <v>577</v>
      </c>
      <c r="V482" t="s">
        <v>735</v>
      </c>
    </row>
    <row r="483" spans="1:22" x14ac:dyDescent="0.25">
      <c r="A483" s="17" t="s">
        <v>159</v>
      </c>
      <c r="B483" s="17" t="s">
        <v>93</v>
      </c>
      <c r="C483" s="17" t="s">
        <v>135</v>
      </c>
      <c r="D483" s="17" t="s">
        <v>104</v>
      </c>
      <c r="E483" s="24">
        <f>IF(U483="SC",SUMIFS(SC!F:F,SC!A:A,MAIN!D483,SC!B:B,MAIN!A483),SUMIFS(Allocations!$H:$H,Allocations!$A:$A,MAIN!$A483,Allocations!$B:$B,MAIN!$D483))</f>
        <v>39.260000000000005</v>
      </c>
      <c r="F483" s="24">
        <f>IF(U483="SC",SUMIFS(SC!J:J,SC!A:A,MAIN!D483,SC!B:B,MAIN!A483),SUMIFS(Allocations!M:M,Allocations!A:A,MAIN!A483,Allocations!B:B,MAIN!D483))</f>
        <v>0</v>
      </c>
      <c r="G483" s="24">
        <f t="shared" si="125"/>
        <v>39.260000000000005</v>
      </c>
      <c r="H483" s="24">
        <f>IFERROR(VLOOKUP(S483,Swaps_wk!$A$2:$AP$151,HLOOKUP(MAIN!D483,Swaps_wk!$B$2:$AP$151,150,FALSE),FALSE),0)</f>
        <v>0</v>
      </c>
      <c r="I483" s="24">
        <f>SUMIFS(PASTE_DQS_TRACKER!$D:$D,PASTE_DQS_TRACKER!$C:$C,MAIN!$S483,PASTE_DQS_TRACKER!$B:$B,MAIN!$D483)-SUMIFS(PASTE_DQS_TRACKER!$D:$D,PASTE_DQS_TRACKER!$C:$C,MAIN!$S483,PASTE_DQS_TRACKER!$E:$E,MAIN!$D483)</f>
        <v>0</v>
      </c>
      <c r="J483" s="25">
        <f t="shared" si="126"/>
        <v>39.260000000000005</v>
      </c>
      <c r="K483" s="24">
        <f>IFERROR(IF(V483="Flex",0,IF(D483=$D$30,VLOOKUP(A483,MMO_o10M_lease!$A$1:$F$51,5,FALSE),IF(D483=$D$26,VLOOKUP(D483,LANDINGS!$A$3:$BR$40,HLOOKUP(A483,LANDINGS!$B$1:$CF$42,42,FALSE),FALSE)-IFERROR(VLOOKUP(A483,MMO_o10M_lease!$A$1:$F$38,5,FALSE),0),VLOOKUP(D483,LANDINGS!$A$3:$CF$40,HLOOKUP(A483,LANDINGS!$B$1:$CF$42,42,FALSE),FALSE)))),0)</f>
        <v>0</v>
      </c>
      <c r="L483" s="24">
        <f>SUMIFS(PASTE_FLEX_TRACKER!$D:$D,PASTE_FLEX_TRACKER!$E:$E,MAIN!$A483,PASTE_FLEX_TRACKER!$B:$B,MAIN!$D483)</f>
        <v>0</v>
      </c>
      <c r="M483" s="35" t="s">
        <v>133</v>
      </c>
      <c r="N483" s="46" t="s">
        <v>563</v>
      </c>
      <c r="O483" s="46">
        <f>SUMIFS(MAN_ADJ!$L:$L,MAN_ADJ!$K:$K,MAIN!$D483,MAN_ADJ!$J:$J,MAIN!$S483)</f>
        <v>0</v>
      </c>
      <c r="P483" s="25">
        <f t="shared" si="127"/>
        <v>0</v>
      </c>
      <c r="Q483" s="28">
        <f t="shared" si="102"/>
        <v>0</v>
      </c>
      <c r="R483" s="38">
        <f t="shared" si="111"/>
        <v>39.260000000000005</v>
      </c>
      <c r="S483" t="s">
        <v>160</v>
      </c>
      <c r="U483" t="s">
        <v>577</v>
      </c>
      <c r="V483" t="s">
        <v>735</v>
      </c>
    </row>
    <row r="484" spans="1:22" x14ac:dyDescent="0.25">
      <c r="A484" s="17" t="s">
        <v>159</v>
      </c>
      <c r="B484" s="17" t="s">
        <v>93</v>
      </c>
      <c r="C484" s="17" t="s">
        <v>135</v>
      </c>
      <c r="D484" s="17" t="s">
        <v>105</v>
      </c>
      <c r="E484" s="24">
        <f>IF(U484="SC",SUMIFS(SC!F:F,SC!A:A,MAIN!D484,SC!B:B,MAIN!A484),SUMIFS(Allocations!$H:$H,Allocations!$A:$A,MAIN!$A484,Allocations!$B:$B,MAIN!$D484))</f>
        <v>28.897100000000002</v>
      </c>
      <c r="F484" s="24">
        <f>IF(U484="SC",SUMIFS(SC!J:J,SC!A:A,MAIN!D484,SC!B:B,MAIN!A484),SUMIFS(Allocations!M:M,Allocations!A:A,MAIN!A484,Allocations!B:B,MAIN!D484))</f>
        <v>0</v>
      </c>
      <c r="G484" s="24">
        <f t="shared" si="125"/>
        <v>28.897100000000002</v>
      </c>
      <c r="H484" s="24">
        <f>IFERROR(VLOOKUP(S484,Swaps_wk!$A$2:$AP$151,HLOOKUP(MAIN!D484,Swaps_wk!$B$2:$AP$151,150,FALSE),FALSE),0)</f>
        <v>0</v>
      </c>
      <c r="I484" s="24">
        <f>SUMIFS(PASTE_DQS_TRACKER!$D:$D,PASTE_DQS_TRACKER!$C:$C,MAIN!$S484,PASTE_DQS_TRACKER!$B:$B,MAIN!$D484)-SUMIFS(PASTE_DQS_TRACKER!$D:$D,PASTE_DQS_TRACKER!$C:$C,MAIN!$S484,PASTE_DQS_TRACKER!$E:$E,MAIN!$D484)</f>
        <v>0</v>
      </c>
      <c r="J484" s="25">
        <f t="shared" si="126"/>
        <v>28.897100000000002</v>
      </c>
      <c r="K484" s="24">
        <f>IFERROR(IF(V484="Flex",0,IF(D484=$D$30,VLOOKUP(A484,MMO_o10M_lease!$A$1:$F$51,5,FALSE),IF(D484=$D$26,VLOOKUP(D484,LANDINGS!$A$3:$BR$40,HLOOKUP(A484,LANDINGS!$B$1:$CF$42,42,FALSE),FALSE)-IFERROR(VLOOKUP(A484,MMO_o10M_lease!$A$1:$F$38,5,FALSE),0),VLOOKUP(D484,LANDINGS!$A$3:$CF$40,HLOOKUP(A484,LANDINGS!$B$1:$CF$42,42,FALSE),FALSE)))),0)</f>
        <v>0</v>
      </c>
      <c r="L484" s="24">
        <f>SUMIFS(PASTE_FLEX_TRACKER!$D:$D,PASTE_FLEX_TRACKER!$E:$E,MAIN!$A484,PASTE_FLEX_TRACKER!$B:$B,MAIN!$D484)</f>
        <v>0</v>
      </c>
      <c r="M484" s="35" t="s">
        <v>133</v>
      </c>
      <c r="N484" s="46" t="s">
        <v>563</v>
      </c>
      <c r="O484" s="46">
        <f>SUMIFS(MAN_ADJ!$L:$L,MAN_ADJ!$K:$K,MAIN!$D484,MAN_ADJ!$J:$J,MAIN!$S484)</f>
        <v>0</v>
      </c>
      <c r="P484" s="25">
        <f t="shared" si="127"/>
        <v>0</v>
      </c>
      <c r="Q484" s="28">
        <f t="shared" si="102"/>
        <v>0</v>
      </c>
      <c r="R484" s="38">
        <f t="shared" si="111"/>
        <v>28.897100000000002</v>
      </c>
      <c r="S484" t="s">
        <v>160</v>
      </c>
      <c r="U484" t="s">
        <v>577</v>
      </c>
      <c r="V484" t="s">
        <v>735</v>
      </c>
    </row>
    <row r="485" spans="1:22" x14ac:dyDescent="0.25">
      <c r="A485" s="17" t="s">
        <v>159</v>
      </c>
      <c r="B485" s="17" t="s">
        <v>93</v>
      </c>
      <c r="C485" s="17" t="s">
        <v>135</v>
      </c>
      <c r="D485" s="17" t="s">
        <v>106</v>
      </c>
      <c r="E485" s="24">
        <f>IF(U485="SC",SUMIFS(SC!F:F,SC!A:A,MAIN!D485,SC!B:B,MAIN!A485),SUMIFS(Allocations!$H:$H,Allocations!$A:$A,MAIN!$A485,Allocations!$B:$B,MAIN!$D485))</f>
        <v>125.03570000000001</v>
      </c>
      <c r="F485" s="24">
        <f>IF(U485="SC",SUMIFS(SC!J:J,SC!A:A,MAIN!D485,SC!B:B,MAIN!A485),SUMIFS(Allocations!M:M,Allocations!A:A,MAIN!A485,Allocations!B:B,MAIN!D485))</f>
        <v>0</v>
      </c>
      <c r="G485" s="24">
        <f t="shared" si="125"/>
        <v>125.03570000000001</v>
      </c>
      <c r="H485" s="24">
        <f>IFERROR(VLOOKUP(S485,Swaps_wk!$A$2:$AP$151,HLOOKUP(MAIN!D485,Swaps_wk!$B$2:$AP$151,150,FALSE),FALSE),0)</f>
        <v>0</v>
      </c>
      <c r="I485" s="24">
        <f>SUMIFS(PASTE_DQS_TRACKER!$D:$D,PASTE_DQS_TRACKER!$C:$C,MAIN!$S485,PASTE_DQS_TRACKER!$B:$B,MAIN!$D485)-SUMIFS(PASTE_DQS_TRACKER!$D:$D,PASTE_DQS_TRACKER!$C:$C,MAIN!$S485,PASTE_DQS_TRACKER!$E:$E,MAIN!$D485)</f>
        <v>0</v>
      </c>
      <c r="J485" s="25">
        <f t="shared" si="126"/>
        <v>125.03570000000001</v>
      </c>
      <c r="K485" s="24">
        <f>IFERROR(IF(V485="Flex",0,IF(D485=$D$30,VLOOKUP(A485,MMO_o10M_lease!$A$1:$F$51,5,FALSE),IF(D485=$D$26,VLOOKUP(D485,LANDINGS!$A$3:$BR$40,HLOOKUP(A485,LANDINGS!$B$1:$CF$42,42,FALSE),FALSE)-IFERROR(VLOOKUP(A485,MMO_o10M_lease!$A$1:$F$38,5,FALSE),0),VLOOKUP(D485,LANDINGS!$A$3:$CF$40,HLOOKUP(A485,LANDINGS!$B$1:$CF$42,42,FALSE),FALSE)))),0)</f>
        <v>0</v>
      </c>
      <c r="L485" s="24">
        <f>SUMIFS(PASTE_FLEX_TRACKER!$D:$D,PASTE_FLEX_TRACKER!$E:$E,MAIN!$A485,PASTE_FLEX_TRACKER!$B:$B,MAIN!$D485)</f>
        <v>0</v>
      </c>
      <c r="M485" s="35" t="s">
        <v>133</v>
      </c>
      <c r="N485" s="46" t="s">
        <v>563</v>
      </c>
      <c r="O485" s="46">
        <f>SUMIFS(MAN_ADJ!$L:$L,MAN_ADJ!$K:$K,MAIN!$D485,MAN_ADJ!$J:$J,MAIN!$S485)</f>
        <v>0</v>
      </c>
      <c r="P485" s="25">
        <f t="shared" si="127"/>
        <v>0</v>
      </c>
      <c r="Q485" s="28">
        <f t="shared" si="102"/>
        <v>0</v>
      </c>
      <c r="R485" s="38">
        <f t="shared" si="111"/>
        <v>125.03570000000001</v>
      </c>
      <c r="S485" t="s">
        <v>160</v>
      </c>
      <c r="U485" t="s">
        <v>577</v>
      </c>
      <c r="V485" t="s">
        <v>735</v>
      </c>
    </row>
    <row r="486" spans="1:22" x14ac:dyDescent="0.25">
      <c r="A486" s="17" t="s">
        <v>159</v>
      </c>
      <c r="B486" s="17" t="s">
        <v>93</v>
      </c>
      <c r="C486" s="17" t="s">
        <v>135</v>
      </c>
      <c r="D486" s="17" t="s">
        <v>107</v>
      </c>
      <c r="E486" s="24">
        <f>IF(U486="SC",SUMIFS(SC!F:F,SC!A:A,MAIN!D486,SC!B:B,MAIN!A486),SUMIFS(Allocations!$H:$H,Allocations!$A:$A,MAIN!$A486,Allocations!$B:$B,MAIN!$D486))</f>
        <v>7.8841999999999999</v>
      </c>
      <c r="F486" s="24">
        <f>IF(U486="SC",SUMIFS(SC!J:J,SC!A:A,MAIN!D486,SC!B:B,MAIN!A486),SUMIFS(Allocations!M:M,Allocations!A:A,MAIN!A486,Allocations!B:B,MAIN!D486))</f>
        <v>0</v>
      </c>
      <c r="G486" s="24">
        <f t="shared" si="125"/>
        <v>7.8841999999999999</v>
      </c>
      <c r="H486" s="24">
        <f>IFERROR(VLOOKUP(S486,Swaps_wk!$A$2:$AP$151,HLOOKUP(MAIN!D486,Swaps_wk!$B$2:$AP$151,150,FALSE),FALSE),0)</f>
        <v>0</v>
      </c>
      <c r="I486" s="24">
        <f>SUMIFS(PASTE_DQS_TRACKER!$D:$D,PASTE_DQS_TRACKER!$C:$C,MAIN!$S486,PASTE_DQS_TRACKER!$B:$B,MAIN!$D486)-SUMIFS(PASTE_DQS_TRACKER!$D:$D,PASTE_DQS_TRACKER!$C:$C,MAIN!$S486,PASTE_DQS_TRACKER!$E:$E,MAIN!$D486)</f>
        <v>0</v>
      </c>
      <c r="J486" s="25">
        <f t="shared" si="126"/>
        <v>7.8841999999999999</v>
      </c>
      <c r="K486" s="24">
        <f>IFERROR(IF(V486="Flex",0,IF(D486=$D$30,VLOOKUP(A486,MMO_o10M_lease!$A$1:$F$51,5,FALSE),IF(D486=$D$26,VLOOKUP(D486,LANDINGS!$A$3:$BR$40,HLOOKUP(A486,LANDINGS!$B$1:$CF$42,42,FALSE),FALSE)-IFERROR(VLOOKUP(A486,MMO_o10M_lease!$A$1:$F$38,5,FALSE),0),VLOOKUP(D486,LANDINGS!$A$3:$CF$40,HLOOKUP(A486,LANDINGS!$B$1:$CF$42,42,FALSE),FALSE)))),0)</f>
        <v>0</v>
      </c>
      <c r="L486" s="24">
        <f>SUMIFS(PASTE_FLEX_TRACKER!$D:$D,PASTE_FLEX_TRACKER!$E:$E,MAIN!$A486,PASTE_FLEX_TRACKER!$B:$B,MAIN!$D486)</f>
        <v>0</v>
      </c>
      <c r="M486" s="35" t="s">
        <v>133</v>
      </c>
      <c r="N486" s="46" t="s">
        <v>563</v>
      </c>
      <c r="O486" s="46">
        <f>SUMIFS(MAN_ADJ!$L:$L,MAN_ADJ!$K:$K,MAIN!$D486,MAN_ADJ!$J:$J,MAIN!$S486)</f>
        <v>0</v>
      </c>
      <c r="P486" s="25">
        <f t="shared" si="127"/>
        <v>0</v>
      </c>
      <c r="Q486" s="28">
        <f t="shared" si="102"/>
        <v>0</v>
      </c>
      <c r="R486" s="38">
        <f t="shared" si="111"/>
        <v>7.8841999999999999</v>
      </c>
      <c r="S486" t="s">
        <v>160</v>
      </c>
      <c r="U486" t="s">
        <v>577</v>
      </c>
      <c r="V486" t="s">
        <v>735</v>
      </c>
    </row>
    <row r="487" spans="1:22" x14ac:dyDescent="0.25">
      <c r="A487" s="17" t="s">
        <v>159</v>
      </c>
      <c r="B487" s="17" t="s">
        <v>93</v>
      </c>
      <c r="C487" s="17" t="s">
        <v>135</v>
      </c>
      <c r="D487" s="17" t="s">
        <v>108</v>
      </c>
      <c r="E487" s="24">
        <f>IF(U487="SC",SUMIFS(SC!F:F,SC!A:A,MAIN!D487,SC!B:B,MAIN!A487),SUMIFS(Allocations!$H:$H,Allocations!$A:$A,MAIN!$A487,Allocations!$B:$B,MAIN!$D487))</f>
        <v>14.978299999999999</v>
      </c>
      <c r="F487" s="24">
        <f>IF(U487="SC",SUMIFS(SC!J:J,SC!A:A,MAIN!D487,SC!B:B,MAIN!A487),SUMIFS(Allocations!M:M,Allocations!A:A,MAIN!A487,Allocations!B:B,MAIN!D487))</f>
        <v>0</v>
      </c>
      <c r="G487" s="24">
        <f t="shared" si="125"/>
        <v>14.978299999999999</v>
      </c>
      <c r="H487" s="24">
        <f>IFERROR(VLOOKUP(S487,Swaps_wk!$A$2:$AP$151,HLOOKUP(MAIN!D487,Swaps_wk!$B$2:$AP$151,150,FALSE),FALSE),0)</f>
        <v>0</v>
      </c>
      <c r="I487" s="24">
        <f>SUMIFS(PASTE_DQS_TRACKER!$D:$D,PASTE_DQS_TRACKER!$C:$C,MAIN!$S487,PASTE_DQS_TRACKER!$B:$B,MAIN!$D487)-SUMIFS(PASTE_DQS_TRACKER!$D:$D,PASTE_DQS_TRACKER!$C:$C,MAIN!$S487,PASTE_DQS_TRACKER!$E:$E,MAIN!$D487)</f>
        <v>0</v>
      </c>
      <c r="J487" s="25">
        <f t="shared" si="126"/>
        <v>14.978299999999999</v>
      </c>
      <c r="K487" s="24">
        <f>IFERROR(IF(V487="Flex",0,IF(D487=$D$30,VLOOKUP(A487,MMO_o10M_lease!$A$1:$F$51,5,FALSE),IF(D487=$D$26,VLOOKUP(D487,LANDINGS!$A$3:$BR$40,HLOOKUP(A487,LANDINGS!$B$1:$CF$42,42,FALSE),FALSE)-IFERROR(VLOOKUP(A487,MMO_o10M_lease!$A$1:$F$38,5,FALSE),0),VLOOKUP(D487,LANDINGS!$A$3:$CF$40,HLOOKUP(A487,LANDINGS!$B$1:$CF$42,42,FALSE),FALSE)))),0)</f>
        <v>0</v>
      </c>
      <c r="L487" s="24">
        <f>SUMIFS(PASTE_FLEX_TRACKER!$D:$D,PASTE_FLEX_TRACKER!$E:$E,MAIN!$A487,PASTE_FLEX_TRACKER!$B:$B,MAIN!$D487)</f>
        <v>0</v>
      </c>
      <c r="M487" s="35" t="s">
        <v>133</v>
      </c>
      <c r="N487" s="46" t="s">
        <v>563</v>
      </c>
      <c r="O487" s="46">
        <f>SUMIFS(MAN_ADJ!$L:$L,MAN_ADJ!$K:$K,MAIN!$D487,MAN_ADJ!$J:$J,MAIN!$S487)</f>
        <v>0</v>
      </c>
      <c r="P487" s="25">
        <f t="shared" si="127"/>
        <v>0</v>
      </c>
      <c r="Q487" s="28">
        <f t="shared" si="102"/>
        <v>0</v>
      </c>
      <c r="R487" s="38">
        <f t="shared" si="111"/>
        <v>14.978299999999999</v>
      </c>
      <c r="S487" t="s">
        <v>160</v>
      </c>
      <c r="U487" t="s">
        <v>577</v>
      </c>
      <c r="V487" t="s">
        <v>735</v>
      </c>
    </row>
    <row r="488" spans="1:22" x14ac:dyDescent="0.25">
      <c r="A488" s="17" t="s">
        <v>159</v>
      </c>
      <c r="B488" s="17" t="s">
        <v>93</v>
      </c>
      <c r="C488" s="17" t="s">
        <v>135</v>
      </c>
      <c r="D488" s="17" t="s">
        <v>109</v>
      </c>
      <c r="E488" s="24">
        <f>IF(U488="SC",SUMIFS(SC!F:F,SC!A:A,MAIN!D488,SC!B:B,MAIN!A488),SUMIFS(Allocations!$H:$H,Allocations!$A:$A,MAIN!$A488,Allocations!$B:$B,MAIN!$D488))</f>
        <v>7.9140000000000006</v>
      </c>
      <c r="F488" s="24">
        <f>IF(U488="SC",SUMIFS(SC!J:J,SC!A:A,MAIN!D488,SC!B:B,MAIN!A488),SUMIFS(Allocations!M:M,Allocations!A:A,MAIN!A488,Allocations!B:B,MAIN!D488))</f>
        <v>0</v>
      </c>
      <c r="G488" s="24">
        <f t="shared" si="125"/>
        <v>7.9140000000000006</v>
      </c>
      <c r="H488" s="24">
        <f>IFERROR(VLOOKUP(S488,Swaps_wk!$A$2:$AP$151,HLOOKUP(MAIN!D488,Swaps_wk!$B$2:$AP$151,150,FALSE),FALSE),0)</f>
        <v>0</v>
      </c>
      <c r="I488" s="24">
        <f>SUMIFS(PASTE_DQS_TRACKER!$D:$D,PASTE_DQS_TRACKER!$C:$C,MAIN!$S488,PASTE_DQS_TRACKER!$B:$B,MAIN!$D488)-SUMIFS(PASTE_DQS_TRACKER!$D:$D,PASTE_DQS_TRACKER!$C:$C,MAIN!$S488,PASTE_DQS_TRACKER!$E:$E,MAIN!$D488)</f>
        <v>0</v>
      </c>
      <c r="J488" s="25">
        <f t="shared" si="126"/>
        <v>7.9140000000000006</v>
      </c>
      <c r="K488" s="24">
        <f>IFERROR(IF(V488="Flex",0,IF(D488=$D$30,VLOOKUP(A488,MMO_o10M_lease!$A$1:$F$51,5,FALSE),IF(D488=$D$26,VLOOKUP(D488,LANDINGS!$A$3:$BR$40,HLOOKUP(A488,LANDINGS!$B$1:$CF$42,42,FALSE),FALSE)-IFERROR(VLOOKUP(A488,MMO_o10M_lease!$A$1:$F$38,5,FALSE),0),VLOOKUP(D488,LANDINGS!$A$3:$CF$40,HLOOKUP(A488,LANDINGS!$B$1:$CF$42,42,FALSE),FALSE)))),0)</f>
        <v>0</v>
      </c>
      <c r="L488" s="24">
        <f>SUMIFS(PASTE_FLEX_TRACKER!$D:$D,PASTE_FLEX_TRACKER!$E:$E,MAIN!$A488,PASTE_FLEX_TRACKER!$B:$B,MAIN!$D488)</f>
        <v>0</v>
      </c>
      <c r="M488" s="35" t="s">
        <v>133</v>
      </c>
      <c r="N488" s="46" t="s">
        <v>563</v>
      </c>
      <c r="O488" s="46">
        <f>SUMIFS(MAN_ADJ!$L:$L,MAN_ADJ!$K:$K,MAIN!$D488,MAN_ADJ!$J:$J,MAIN!$S488)</f>
        <v>0</v>
      </c>
      <c r="P488" s="25">
        <f t="shared" si="127"/>
        <v>0</v>
      </c>
      <c r="Q488" s="28">
        <f t="shared" si="102"/>
        <v>0</v>
      </c>
      <c r="R488" s="38">
        <f t="shared" si="111"/>
        <v>7.9140000000000006</v>
      </c>
      <c r="S488" t="s">
        <v>160</v>
      </c>
      <c r="U488" t="s">
        <v>577</v>
      </c>
      <c r="V488" t="s">
        <v>735</v>
      </c>
    </row>
    <row r="489" spans="1:22" x14ac:dyDescent="0.25">
      <c r="A489" s="17" t="s">
        <v>159</v>
      </c>
      <c r="B489" s="17" t="s">
        <v>93</v>
      </c>
      <c r="C489" s="17" t="s">
        <v>135</v>
      </c>
      <c r="D489" s="17" t="s">
        <v>110</v>
      </c>
      <c r="E489" s="24">
        <f>IF(U489="SC",SUMIFS(SC!F:F,SC!A:A,MAIN!D489,SC!B:B,MAIN!A489),SUMIFS(Allocations!$H:$H,Allocations!$A:$A,MAIN!$A489,Allocations!$B:$B,MAIN!$D489))</f>
        <v>7.8884000000000007</v>
      </c>
      <c r="F489" s="24">
        <f>IF(U489="SC",SUMIFS(SC!J:J,SC!A:A,MAIN!D489,SC!B:B,MAIN!A489),SUMIFS(Allocations!M:M,Allocations!A:A,MAIN!A489,Allocations!B:B,MAIN!D489))</f>
        <v>0</v>
      </c>
      <c r="G489" s="24">
        <f t="shared" si="125"/>
        <v>7.8884000000000007</v>
      </c>
      <c r="H489" s="24">
        <f>IFERROR(VLOOKUP(S489,Swaps_wk!$A$2:$AP$151,HLOOKUP(MAIN!D489,Swaps_wk!$B$2:$AP$151,150,FALSE),FALSE),0)</f>
        <v>0</v>
      </c>
      <c r="I489" s="24">
        <f>SUMIFS(PASTE_DQS_TRACKER!$D:$D,PASTE_DQS_TRACKER!$C:$C,MAIN!$S489,PASTE_DQS_TRACKER!$B:$B,MAIN!$D489)-SUMIFS(PASTE_DQS_TRACKER!$D:$D,PASTE_DQS_TRACKER!$C:$C,MAIN!$S489,PASTE_DQS_TRACKER!$E:$E,MAIN!$D489)</f>
        <v>0</v>
      </c>
      <c r="J489" s="25">
        <f t="shared" si="126"/>
        <v>7.8884000000000007</v>
      </c>
      <c r="K489" s="24">
        <f>IFERROR(IF(V489="Flex",0,IF(D489=$D$30,VLOOKUP(A489,MMO_o10M_lease!$A$1:$F$51,5,FALSE),IF(D489=$D$26,VLOOKUP(D489,LANDINGS!$A$3:$BR$40,HLOOKUP(A489,LANDINGS!$B$1:$CF$42,42,FALSE),FALSE)-IFERROR(VLOOKUP(A489,MMO_o10M_lease!$A$1:$F$38,5,FALSE),0),VLOOKUP(D489,LANDINGS!$A$3:$CF$40,HLOOKUP(A489,LANDINGS!$B$1:$CF$42,42,FALSE),FALSE)))),0)</f>
        <v>0</v>
      </c>
      <c r="L489" s="24">
        <f>SUMIFS(PASTE_FLEX_TRACKER!$D:$D,PASTE_FLEX_TRACKER!$E:$E,MAIN!$A489,PASTE_FLEX_TRACKER!$B:$B,MAIN!$D489)</f>
        <v>0</v>
      </c>
      <c r="M489" s="35" t="s">
        <v>133</v>
      </c>
      <c r="N489" s="46" t="s">
        <v>563</v>
      </c>
      <c r="O489" s="46">
        <f>SUMIFS(MAN_ADJ!$L:$L,MAN_ADJ!$K:$K,MAIN!$D489,MAN_ADJ!$J:$J,MAIN!$S489)</f>
        <v>0</v>
      </c>
      <c r="P489" s="25">
        <f t="shared" si="127"/>
        <v>0</v>
      </c>
      <c r="Q489" s="28">
        <f t="shared" si="102"/>
        <v>0</v>
      </c>
      <c r="R489" s="38">
        <f t="shared" si="111"/>
        <v>7.8884000000000007</v>
      </c>
      <c r="S489" t="s">
        <v>160</v>
      </c>
      <c r="U489" t="s">
        <v>577</v>
      </c>
      <c r="V489" t="s">
        <v>735</v>
      </c>
    </row>
    <row r="490" spans="1:22" x14ac:dyDescent="0.25">
      <c r="A490" s="17" t="s">
        <v>159</v>
      </c>
      <c r="B490" s="17" t="s">
        <v>93</v>
      </c>
      <c r="C490" s="17" t="s">
        <v>135</v>
      </c>
      <c r="D490" s="17" t="s">
        <v>111</v>
      </c>
      <c r="E490" s="24">
        <f>IF(U490="SC",SUMIFS(SC!F:F,SC!A:A,MAIN!D490,SC!B:B,MAIN!A490),SUMIFS(Allocations!$H:$H,Allocations!$A:$A,MAIN!$A490,Allocations!$B:$B,MAIN!$D490))</f>
        <v>38.6721</v>
      </c>
      <c r="F490" s="24">
        <f>IF(U490="SC",SUMIFS(SC!J:J,SC!A:A,MAIN!D490,SC!B:B,MAIN!A490),SUMIFS(Allocations!M:M,Allocations!A:A,MAIN!A490,Allocations!B:B,MAIN!D490))</f>
        <v>0</v>
      </c>
      <c r="G490" s="24">
        <f t="shared" si="125"/>
        <v>38.6721</v>
      </c>
      <c r="H490" s="24">
        <f>IFERROR(VLOOKUP(S490,Swaps_wk!$A$2:$AP$151,HLOOKUP(MAIN!D490,Swaps_wk!$B$2:$AP$151,150,FALSE),FALSE),0)</f>
        <v>0</v>
      </c>
      <c r="I490" s="24">
        <f>SUMIFS(PASTE_DQS_TRACKER!$D:$D,PASTE_DQS_TRACKER!$C:$C,MAIN!$S490,PASTE_DQS_TRACKER!$B:$B,MAIN!$D490)-SUMIFS(PASTE_DQS_TRACKER!$D:$D,PASTE_DQS_TRACKER!$C:$C,MAIN!$S490,PASTE_DQS_TRACKER!$E:$E,MAIN!$D490)</f>
        <v>0</v>
      </c>
      <c r="J490" s="25">
        <f t="shared" si="126"/>
        <v>38.6721</v>
      </c>
      <c r="K490" s="24">
        <f>IFERROR(IF(V490="Flex",0,IF(D490=$D$30,VLOOKUP(A490,MMO_o10M_lease!$A$1:$F$51,5,FALSE),IF(D490=$D$26,VLOOKUP(D490,LANDINGS!$A$3:$BR$40,HLOOKUP(A490,LANDINGS!$B$1:$CF$42,42,FALSE),FALSE)-IFERROR(VLOOKUP(A490,MMO_o10M_lease!$A$1:$F$38,5,FALSE),0),VLOOKUP(D490,LANDINGS!$A$3:$CF$40,HLOOKUP(A490,LANDINGS!$B$1:$CF$42,42,FALSE),FALSE)))),0)</f>
        <v>0</v>
      </c>
      <c r="L490" s="24">
        <f>SUMIFS(PASTE_FLEX_TRACKER!$D:$D,PASTE_FLEX_TRACKER!$E:$E,MAIN!$A490,PASTE_FLEX_TRACKER!$B:$B,MAIN!$D490)</f>
        <v>0</v>
      </c>
      <c r="M490" s="35" t="s">
        <v>133</v>
      </c>
      <c r="N490" s="46" t="s">
        <v>563</v>
      </c>
      <c r="O490" s="46">
        <f>SUMIFS(MAN_ADJ!$L:$L,MAN_ADJ!$K:$K,MAIN!$D490,MAN_ADJ!$J:$J,MAIN!$S490)</f>
        <v>0</v>
      </c>
      <c r="P490" s="25">
        <f t="shared" si="127"/>
        <v>0</v>
      </c>
      <c r="Q490" s="28">
        <f t="shared" ref="Q490:Q562" si="128">IFERROR(P490/J490,"n/a")</f>
        <v>0</v>
      </c>
      <c r="R490" s="38">
        <f t="shared" si="111"/>
        <v>38.6721</v>
      </c>
      <c r="S490" t="s">
        <v>160</v>
      </c>
      <c r="U490" t="s">
        <v>577</v>
      </c>
      <c r="V490" t="s">
        <v>735</v>
      </c>
    </row>
    <row r="491" spans="1:22" x14ac:dyDescent="0.25">
      <c r="A491" s="17" t="s">
        <v>159</v>
      </c>
      <c r="B491" s="17" t="s">
        <v>93</v>
      </c>
      <c r="C491" s="17" t="s">
        <v>135</v>
      </c>
      <c r="D491" s="17" t="s">
        <v>112</v>
      </c>
      <c r="E491" s="24">
        <f>IF(U491="SC",SUMIFS(SC!F:F,SC!A:A,MAIN!D491,SC!B:B,MAIN!A491),SUMIFS(Allocations!$H:$H,Allocations!$A:$A,MAIN!$A491,Allocations!$B:$B,MAIN!$D491))</f>
        <v>1.4530000000000001</v>
      </c>
      <c r="F491" s="24">
        <f>IF(U491="SC",SUMIFS(SC!J:J,SC!A:A,MAIN!D491,SC!B:B,MAIN!A491),SUMIFS(Allocations!M:M,Allocations!A:A,MAIN!A491,Allocations!B:B,MAIN!D491))</f>
        <v>0</v>
      </c>
      <c r="G491" s="24">
        <f t="shared" si="125"/>
        <v>1.4530000000000001</v>
      </c>
      <c r="H491" s="24">
        <f>IFERROR(VLOOKUP(S491,Swaps_wk!$A$2:$AP$151,HLOOKUP(MAIN!D491,Swaps_wk!$B$2:$AP$151,150,FALSE),FALSE),0)</f>
        <v>0</v>
      </c>
      <c r="I491" s="24">
        <f>SUMIFS(PASTE_DQS_TRACKER!$D:$D,PASTE_DQS_TRACKER!$C:$C,MAIN!$S491,PASTE_DQS_TRACKER!$B:$B,MAIN!$D491)-SUMIFS(PASTE_DQS_TRACKER!$D:$D,PASTE_DQS_TRACKER!$C:$C,MAIN!$S491,PASTE_DQS_TRACKER!$E:$E,MAIN!$D491)</f>
        <v>-1</v>
      </c>
      <c r="J491" s="25">
        <f t="shared" si="126"/>
        <v>0.45300000000000007</v>
      </c>
      <c r="K491" s="24">
        <f>IFERROR(IF(V491="Flex",0,IF(D491=$D$30,VLOOKUP(A491,MMO_o10M_lease!$A$1:$F$51,5,FALSE),IF(D491=$D$26,VLOOKUP(D491,LANDINGS!$A$3:$BR$40,HLOOKUP(A491,LANDINGS!$B$1:$CF$42,42,FALSE),FALSE)-IFERROR(VLOOKUP(A491,MMO_o10M_lease!$A$1:$F$38,5,FALSE),0),VLOOKUP(D491,LANDINGS!$A$3:$CF$40,HLOOKUP(A491,LANDINGS!$B$1:$CF$42,42,FALSE),FALSE)))),0)</f>
        <v>0</v>
      </c>
      <c r="L491" s="24">
        <f>SUMIFS(PASTE_FLEX_TRACKER!$D:$D,PASTE_FLEX_TRACKER!$E:$E,MAIN!$A491,PASTE_FLEX_TRACKER!$B:$B,MAIN!$D491)</f>
        <v>0</v>
      </c>
      <c r="M491" s="35" t="s">
        <v>133</v>
      </c>
      <c r="N491" s="46" t="s">
        <v>563</v>
      </c>
      <c r="O491" s="46">
        <f>SUMIFS(MAN_ADJ!$L:$L,MAN_ADJ!$K:$K,MAIN!$D491,MAN_ADJ!$J:$J,MAIN!$S491)</f>
        <v>0</v>
      </c>
      <c r="P491" s="25">
        <f t="shared" si="127"/>
        <v>0</v>
      </c>
      <c r="Q491" s="28">
        <f t="shared" si="128"/>
        <v>0</v>
      </c>
      <c r="R491" s="38">
        <f t="shared" si="111"/>
        <v>0.45300000000000007</v>
      </c>
      <c r="S491" t="s">
        <v>160</v>
      </c>
      <c r="U491" t="s">
        <v>577</v>
      </c>
      <c r="V491" t="s">
        <v>735</v>
      </c>
    </row>
    <row r="492" spans="1:22" x14ac:dyDescent="0.25">
      <c r="A492" s="17" t="s">
        <v>159</v>
      </c>
      <c r="B492" s="17" t="s">
        <v>93</v>
      </c>
      <c r="C492" s="17" t="s">
        <v>135</v>
      </c>
      <c r="D492" s="17" t="s">
        <v>113</v>
      </c>
      <c r="E492" s="24">
        <f>IF(U492="SC",SUMIFS(SC!F:F,SC!A:A,MAIN!D492,SC!B:B,MAIN!A492),SUMIFS(Allocations!$H:$H,Allocations!$A:$A,MAIN!$A492,Allocations!$B:$B,MAIN!$D492))</f>
        <v>20.704800000000002</v>
      </c>
      <c r="F492" s="24">
        <f>IF(U492="SC",SUMIFS(SC!J:J,SC!A:A,MAIN!D492,SC!B:B,MAIN!A492),SUMIFS(Allocations!M:M,Allocations!A:A,MAIN!A492,Allocations!B:B,MAIN!D492))</f>
        <v>0</v>
      </c>
      <c r="G492" s="24">
        <f t="shared" si="125"/>
        <v>20.704800000000002</v>
      </c>
      <c r="H492" s="24">
        <f>IFERROR(VLOOKUP(S492,Swaps_wk!$A$2:$AP$151,HLOOKUP(MAIN!D492,Swaps_wk!$B$2:$AP$151,150,FALSE),FALSE),0)</f>
        <v>0</v>
      </c>
      <c r="I492" s="24">
        <f>SUMIFS(PASTE_DQS_TRACKER!$D:$D,PASTE_DQS_TRACKER!$C:$C,MAIN!$S492,PASTE_DQS_TRACKER!$B:$B,MAIN!$D492)-SUMIFS(PASTE_DQS_TRACKER!$D:$D,PASTE_DQS_TRACKER!$C:$C,MAIN!$S492,PASTE_DQS_TRACKER!$E:$E,MAIN!$D492)</f>
        <v>0</v>
      </c>
      <c r="J492" s="25">
        <f t="shared" si="126"/>
        <v>20.704800000000002</v>
      </c>
      <c r="K492" s="24">
        <f>IFERROR(IF(V492="Flex",0,IF(D492=$D$30,VLOOKUP(A492,MMO_o10M_lease!$A$1:$F$51,5,FALSE),IF(D492=$D$26,VLOOKUP(D492,LANDINGS!$A$3:$BR$40,HLOOKUP(A492,LANDINGS!$B$1:$CF$42,42,FALSE),FALSE)-IFERROR(VLOOKUP(A492,MMO_o10M_lease!$A$1:$F$38,5,FALSE),0),VLOOKUP(D492,LANDINGS!$A$3:$CF$40,HLOOKUP(A492,LANDINGS!$B$1:$CF$42,42,FALSE),FALSE)))),0)</f>
        <v>0</v>
      </c>
      <c r="L492" s="24">
        <f>SUMIFS(PASTE_FLEX_TRACKER!$D:$D,PASTE_FLEX_TRACKER!$E:$E,MAIN!$A492,PASTE_FLEX_TRACKER!$B:$B,MAIN!$D492)</f>
        <v>0</v>
      </c>
      <c r="M492" s="35" t="s">
        <v>133</v>
      </c>
      <c r="N492" s="46" t="s">
        <v>563</v>
      </c>
      <c r="O492" s="46">
        <f>SUMIFS(MAN_ADJ!$L:$L,MAN_ADJ!$K:$K,MAIN!$D492,MAN_ADJ!$J:$J,MAIN!$S492)</f>
        <v>0</v>
      </c>
      <c r="P492" s="25">
        <f t="shared" si="127"/>
        <v>0</v>
      </c>
      <c r="Q492" s="28">
        <f t="shared" si="128"/>
        <v>0</v>
      </c>
      <c r="R492" s="38">
        <f t="shared" si="111"/>
        <v>20.704800000000002</v>
      </c>
      <c r="S492" t="s">
        <v>160</v>
      </c>
      <c r="U492" t="s">
        <v>577</v>
      </c>
      <c r="V492" t="s">
        <v>735</v>
      </c>
    </row>
    <row r="493" spans="1:22" x14ac:dyDescent="0.25">
      <c r="A493" s="17" t="s">
        <v>159</v>
      </c>
      <c r="B493" s="17" t="s">
        <v>93</v>
      </c>
      <c r="C493" s="17" t="s">
        <v>135</v>
      </c>
      <c r="D493" s="17" t="s">
        <v>114</v>
      </c>
      <c r="E493" s="24">
        <f>IF(U493="SC",SUMIFS(SC!F:F,SC!A:A,MAIN!D493,SC!B:B,MAIN!A493),SUMIFS(Allocations!$H:$H,Allocations!$A:$A,MAIN!$A493,Allocations!$B:$B,MAIN!$D493))</f>
        <v>1.3700000000000002E-2</v>
      </c>
      <c r="F493" s="24">
        <f>IF(U493="SC",SUMIFS(SC!J:J,SC!A:A,MAIN!D493,SC!B:B,MAIN!A493),SUMIFS(Allocations!M:M,Allocations!A:A,MAIN!A493,Allocations!B:B,MAIN!D493))</f>
        <v>0</v>
      </c>
      <c r="G493" s="24">
        <f t="shared" si="125"/>
        <v>1.3700000000000002E-2</v>
      </c>
      <c r="H493" s="24">
        <f>IFERROR(VLOOKUP(S493,Swaps_wk!$A$2:$AP$151,HLOOKUP(MAIN!D493,Swaps_wk!$B$2:$AP$151,150,FALSE),FALSE),0)</f>
        <v>0</v>
      </c>
      <c r="I493" s="24">
        <f>SUMIFS(PASTE_DQS_TRACKER!$D:$D,PASTE_DQS_TRACKER!$C:$C,MAIN!$S493,PASTE_DQS_TRACKER!$B:$B,MAIN!$D493)-SUMIFS(PASTE_DQS_TRACKER!$D:$D,PASTE_DQS_TRACKER!$C:$C,MAIN!$S493,PASTE_DQS_TRACKER!$E:$E,MAIN!$D493)</f>
        <v>0</v>
      </c>
      <c r="J493" s="25">
        <f t="shared" si="126"/>
        <v>1.3700000000000002E-2</v>
      </c>
      <c r="K493" s="24">
        <f>IFERROR(IF(V493="Flex",0,IF(D493=$D$30,VLOOKUP(A493,MMO_o10M_lease!$A$1:$F$51,5,FALSE),IF(D493=$D$26,VLOOKUP(D493,LANDINGS!$A$3:$BR$40,HLOOKUP(A493,LANDINGS!$B$1:$CF$42,42,FALSE),FALSE)-IFERROR(VLOOKUP(A493,MMO_o10M_lease!$A$1:$F$38,5,FALSE),0),VLOOKUP(D493,LANDINGS!$A$3:$CF$40,HLOOKUP(A493,LANDINGS!$B$1:$CF$42,42,FALSE),FALSE)))),0)</f>
        <v>0</v>
      </c>
      <c r="L493" s="24">
        <f>SUMIFS(PASTE_FLEX_TRACKER!$D:$D,PASTE_FLEX_TRACKER!$E:$E,MAIN!$A493,PASTE_FLEX_TRACKER!$B:$B,MAIN!$D493)</f>
        <v>0</v>
      </c>
      <c r="M493" s="35" t="s">
        <v>133</v>
      </c>
      <c r="N493" s="46" t="s">
        <v>563</v>
      </c>
      <c r="O493" s="46">
        <f>SUMIFS(MAN_ADJ!$L:$L,MAN_ADJ!$K:$K,MAIN!$D493,MAN_ADJ!$J:$J,MAIN!$S493)</f>
        <v>0</v>
      </c>
      <c r="P493" s="25">
        <f t="shared" si="127"/>
        <v>0</v>
      </c>
      <c r="Q493" s="28">
        <f t="shared" si="128"/>
        <v>0</v>
      </c>
      <c r="R493" s="38">
        <f t="shared" si="111"/>
        <v>1.3700000000000002E-2</v>
      </c>
      <c r="S493" t="s">
        <v>160</v>
      </c>
      <c r="U493" t="s">
        <v>577</v>
      </c>
      <c r="V493" t="s">
        <v>735</v>
      </c>
    </row>
    <row r="494" spans="1:22" x14ac:dyDescent="0.25">
      <c r="A494" s="17" t="s">
        <v>159</v>
      </c>
      <c r="B494" s="17" t="s">
        <v>93</v>
      </c>
      <c r="C494" s="17" t="s">
        <v>135</v>
      </c>
      <c r="D494" s="17" t="s">
        <v>115</v>
      </c>
      <c r="E494" s="24">
        <f>IF(U494="SC",SUMIFS(SC!F:F,SC!A:A,MAIN!D494,SC!B:B,MAIN!A494),SUMIFS(Allocations!$H:$H,Allocations!$A:$A,MAIN!$A494,Allocations!$B:$B,MAIN!$D494))</f>
        <v>1.9897</v>
      </c>
      <c r="F494" s="24">
        <f>IF(U494="SC",SUMIFS(SC!J:J,SC!A:A,MAIN!D494,SC!B:B,MAIN!A494),SUMIFS(Allocations!M:M,Allocations!A:A,MAIN!A494,Allocations!B:B,MAIN!D494))</f>
        <v>0</v>
      </c>
      <c r="G494" s="24">
        <f t="shared" si="125"/>
        <v>1.9897</v>
      </c>
      <c r="H494" s="24">
        <f>IFERROR(VLOOKUP(S494,Swaps_wk!$A$2:$AP$151,HLOOKUP(MAIN!D494,Swaps_wk!$B$2:$AP$151,150,FALSE),FALSE),0)</f>
        <v>0</v>
      </c>
      <c r="I494" s="24">
        <f>SUMIFS(PASTE_DQS_TRACKER!$D:$D,PASTE_DQS_TRACKER!$C:$C,MAIN!$S494,PASTE_DQS_TRACKER!$B:$B,MAIN!$D494)-SUMIFS(PASTE_DQS_TRACKER!$D:$D,PASTE_DQS_TRACKER!$C:$C,MAIN!$S494,PASTE_DQS_TRACKER!$E:$E,MAIN!$D494)</f>
        <v>0</v>
      </c>
      <c r="J494" s="25">
        <f t="shared" si="126"/>
        <v>1.9897</v>
      </c>
      <c r="K494" s="24">
        <f>IFERROR(IF(V494="Flex",0,IF(D494=$D$30,VLOOKUP(A494,MMO_o10M_lease!$A$1:$F$51,5,FALSE),IF(D494=$D$26,VLOOKUP(D494,LANDINGS!$A$3:$BR$40,HLOOKUP(A494,LANDINGS!$B$1:$CF$42,42,FALSE),FALSE)-IFERROR(VLOOKUP(A494,MMO_o10M_lease!$A$1:$F$38,5,FALSE),0),VLOOKUP(D494,LANDINGS!$A$3:$CF$40,HLOOKUP(A494,LANDINGS!$B$1:$CF$42,42,FALSE),FALSE)))),0)</f>
        <v>0</v>
      </c>
      <c r="L494" s="24">
        <f>SUMIFS(PASTE_FLEX_TRACKER!$D:$D,PASTE_FLEX_TRACKER!$E:$E,MAIN!$A494,PASTE_FLEX_TRACKER!$B:$B,MAIN!$D494)</f>
        <v>0</v>
      </c>
      <c r="M494" s="35" t="s">
        <v>133</v>
      </c>
      <c r="N494" s="46" t="s">
        <v>563</v>
      </c>
      <c r="O494" s="46">
        <f>SUMIFS(MAN_ADJ!$L:$L,MAN_ADJ!$K:$K,MAIN!$D494,MAN_ADJ!$J:$J,MAIN!$S494)</f>
        <v>0</v>
      </c>
      <c r="P494" s="25">
        <f t="shared" si="127"/>
        <v>0</v>
      </c>
      <c r="Q494" s="28">
        <f t="shared" si="128"/>
        <v>0</v>
      </c>
      <c r="R494" s="38">
        <f t="shared" si="111"/>
        <v>1.9897</v>
      </c>
      <c r="S494" t="s">
        <v>160</v>
      </c>
      <c r="U494" t="s">
        <v>577</v>
      </c>
      <c r="V494" t="s">
        <v>735</v>
      </c>
    </row>
    <row r="495" spans="1:22" x14ac:dyDescent="0.25">
      <c r="A495" s="17" t="s">
        <v>159</v>
      </c>
      <c r="B495" s="17" t="s">
        <v>93</v>
      </c>
      <c r="C495" s="17" t="s">
        <v>135</v>
      </c>
      <c r="D495" s="17" t="s">
        <v>116</v>
      </c>
      <c r="E495" s="24">
        <f>IF(U495="SC",SUMIFS(SC!F:F,SC!A:A,MAIN!D495,SC!B:B,MAIN!A495),SUMIFS(Allocations!$H:$H,Allocations!$A:$A,MAIN!$A495,Allocations!$B:$B,MAIN!$D495))</f>
        <v>4.4893999999999998</v>
      </c>
      <c r="F495" s="24">
        <f>IF(U495="SC",SUMIFS(SC!J:J,SC!A:A,MAIN!D495,SC!B:B,MAIN!A495),SUMIFS(Allocations!M:M,Allocations!A:A,MAIN!A495,Allocations!B:B,MAIN!D495))</f>
        <v>0</v>
      </c>
      <c r="G495" s="24">
        <f t="shared" si="125"/>
        <v>4.4893999999999998</v>
      </c>
      <c r="H495" s="24">
        <f>IFERROR(VLOOKUP(S495,Swaps_wk!$A$2:$AP$151,HLOOKUP(MAIN!D495,Swaps_wk!$B$2:$AP$151,150,FALSE),FALSE),0)</f>
        <v>0</v>
      </c>
      <c r="I495" s="24">
        <f>SUMIFS(PASTE_DQS_TRACKER!$D:$D,PASTE_DQS_TRACKER!$C:$C,MAIN!$S495,PASTE_DQS_TRACKER!$B:$B,MAIN!$D495)-SUMIFS(PASTE_DQS_TRACKER!$D:$D,PASTE_DQS_TRACKER!$C:$C,MAIN!$S495,PASTE_DQS_TRACKER!$E:$E,MAIN!$D495)</f>
        <v>0</v>
      </c>
      <c r="J495" s="25">
        <f t="shared" si="126"/>
        <v>4.4893999999999998</v>
      </c>
      <c r="K495" s="24">
        <f>IFERROR(IF(V495="Flex",0,IF(D495=$D$30,VLOOKUP(A495,MMO_o10M_lease!$A$1:$F$51,5,FALSE),IF(D495=$D$26,VLOOKUP(D495,LANDINGS!$A$3:$BR$40,HLOOKUP(A495,LANDINGS!$B$1:$CF$42,42,FALSE),FALSE)-IFERROR(VLOOKUP(A495,MMO_o10M_lease!$A$1:$F$38,5,FALSE),0),VLOOKUP(D495,LANDINGS!$A$3:$CF$40,HLOOKUP(A495,LANDINGS!$B$1:$CF$42,42,FALSE),FALSE)))),0)</f>
        <v>0</v>
      </c>
      <c r="L495" s="24">
        <f>SUMIFS(PASTE_FLEX_TRACKER!$D:$D,PASTE_FLEX_TRACKER!$E:$E,MAIN!$A495,PASTE_FLEX_TRACKER!$B:$B,MAIN!$D495)</f>
        <v>0</v>
      </c>
      <c r="M495" s="35" t="s">
        <v>133</v>
      </c>
      <c r="N495" s="46" t="s">
        <v>563</v>
      </c>
      <c r="O495" s="46">
        <f>SUMIFS(MAN_ADJ!$L:$L,MAN_ADJ!$K:$K,MAIN!$D495,MAN_ADJ!$J:$J,MAIN!$S495)</f>
        <v>0</v>
      </c>
      <c r="P495" s="25">
        <f t="shared" si="127"/>
        <v>0</v>
      </c>
      <c r="Q495" s="28">
        <f t="shared" si="128"/>
        <v>0</v>
      </c>
      <c r="R495" s="38">
        <f t="shared" si="111"/>
        <v>4.4893999999999998</v>
      </c>
      <c r="S495" t="s">
        <v>160</v>
      </c>
      <c r="U495" t="s">
        <v>577</v>
      </c>
      <c r="V495" t="s">
        <v>735</v>
      </c>
    </row>
    <row r="496" spans="1:22" x14ac:dyDescent="0.25">
      <c r="A496" s="17" t="s">
        <v>159</v>
      </c>
      <c r="B496" s="17" t="s">
        <v>93</v>
      </c>
      <c r="C496" s="17" t="s">
        <v>135</v>
      </c>
      <c r="D496" s="17" t="s">
        <v>117</v>
      </c>
      <c r="E496" s="24">
        <f>IF(U496="SC",SUMIFS(SC!F:F,SC!A:A,MAIN!D496,SC!B:B,MAIN!A496),SUMIFS(Allocations!$H:$H,Allocations!$A:$A,MAIN!$A496,Allocations!$B:$B,MAIN!$D496))</f>
        <v>1.6800000000000002E-2</v>
      </c>
      <c r="F496" s="24">
        <f>IF(U496="SC",SUMIFS(SC!J:J,SC!A:A,MAIN!D496,SC!B:B,MAIN!A496),SUMIFS(Allocations!M:M,Allocations!A:A,MAIN!A496,Allocations!B:B,MAIN!D496))</f>
        <v>0</v>
      </c>
      <c r="G496" s="24">
        <f t="shared" si="125"/>
        <v>1.6800000000000002E-2</v>
      </c>
      <c r="H496" s="24">
        <f>IFERROR(VLOOKUP(S496,Swaps_wk!$A$2:$AP$151,HLOOKUP(MAIN!D496,Swaps_wk!$B$2:$AP$151,150,FALSE),FALSE),0)</f>
        <v>0</v>
      </c>
      <c r="I496" s="24">
        <f>SUMIFS(PASTE_DQS_TRACKER!$D:$D,PASTE_DQS_TRACKER!$C:$C,MAIN!$S496,PASTE_DQS_TRACKER!$B:$B,MAIN!$D496)-SUMIFS(PASTE_DQS_TRACKER!$D:$D,PASTE_DQS_TRACKER!$C:$C,MAIN!$S496,PASTE_DQS_TRACKER!$E:$E,MAIN!$D496)</f>
        <v>0</v>
      </c>
      <c r="J496" s="25">
        <f t="shared" si="126"/>
        <v>1.6800000000000002E-2</v>
      </c>
      <c r="K496" s="24">
        <f>IFERROR(IF(V496="Flex",0,IF(D496=$D$30,VLOOKUP(A496,MMO_o10M_lease!$A$1:$F$51,5,FALSE),IF(D496=$D$26,VLOOKUP(D496,LANDINGS!$A$3:$BR$40,HLOOKUP(A496,LANDINGS!$B$1:$CF$42,42,FALSE),FALSE)-IFERROR(VLOOKUP(A496,MMO_o10M_lease!$A$1:$F$38,5,FALSE),0),VLOOKUP(D496,LANDINGS!$A$3:$CF$40,HLOOKUP(A496,LANDINGS!$B$1:$CF$42,42,FALSE),FALSE)))),0)</f>
        <v>0</v>
      </c>
      <c r="L496" s="24">
        <f>SUMIFS(PASTE_FLEX_TRACKER!$D:$D,PASTE_FLEX_TRACKER!$E:$E,MAIN!$A496,PASTE_FLEX_TRACKER!$B:$B,MAIN!$D496)</f>
        <v>0</v>
      </c>
      <c r="M496" s="35" t="s">
        <v>133</v>
      </c>
      <c r="N496" s="46" t="s">
        <v>563</v>
      </c>
      <c r="O496" s="46">
        <f>SUMIFS(MAN_ADJ!$L:$L,MAN_ADJ!$K:$K,MAIN!$D496,MAN_ADJ!$J:$J,MAIN!$S496)</f>
        <v>0</v>
      </c>
      <c r="P496" s="25">
        <f t="shared" si="127"/>
        <v>0</v>
      </c>
      <c r="Q496" s="28">
        <f t="shared" si="128"/>
        <v>0</v>
      </c>
      <c r="R496" s="38">
        <f t="shared" si="111"/>
        <v>1.6800000000000002E-2</v>
      </c>
      <c r="S496" t="s">
        <v>160</v>
      </c>
      <c r="U496" t="s">
        <v>577</v>
      </c>
      <c r="V496" t="s">
        <v>735</v>
      </c>
    </row>
    <row r="497" spans="1:22" x14ac:dyDescent="0.25">
      <c r="A497" s="17" t="s">
        <v>159</v>
      </c>
      <c r="B497" s="17" t="s">
        <v>93</v>
      </c>
      <c r="C497" s="17" t="s">
        <v>135</v>
      </c>
      <c r="D497" s="17" t="s">
        <v>118</v>
      </c>
      <c r="E497" s="24">
        <f>IF(U497="SC",SUMIFS(SC!F:F,SC!A:A,MAIN!D497,SC!B:B,MAIN!A497),SUMIFS(Allocations!$H:$H,Allocations!$A:$A,MAIN!$A497,Allocations!$B:$B,MAIN!$D497))</f>
        <v>0.77780000000000005</v>
      </c>
      <c r="F497" s="24">
        <f>IF(U497="SC",SUMIFS(SC!J:J,SC!A:A,MAIN!D497,SC!B:B,MAIN!A497),SUMIFS(Allocations!M:M,Allocations!A:A,MAIN!A497,Allocations!B:B,MAIN!D497))</f>
        <v>0</v>
      </c>
      <c r="G497" s="24">
        <f t="shared" si="125"/>
        <v>0.77780000000000005</v>
      </c>
      <c r="H497" s="24">
        <f>IFERROR(VLOOKUP(S497,Swaps_wk!$A$2:$AP$151,HLOOKUP(MAIN!D497,Swaps_wk!$B$2:$AP$151,150,FALSE),FALSE),0)</f>
        <v>0</v>
      </c>
      <c r="I497" s="24">
        <f>SUMIFS(PASTE_DQS_TRACKER!$D:$D,PASTE_DQS_TRACKER!$C:$C,MAIN!$S497,PASTE_DQS_TRACKER!$B:$B,MAIN!$D497)-SUMIFS(PASTE_DQS_TRACKER!$D:$D,PASTE_DQS_TRACKER!$C:$C,MAIN!$S497,PASTE_DQS_TRACKER!$E:$E,MAIN!$D497)</f>
        <v>0</v>
      </c>
      <c r="J497" s="25">
        <f t="shared" si="126"/>
        <v>0.77780000000000005</v>
      </c>
      <c r="K497" s="24">
        <f>IFERROR(IF(V497="Flex",0,IF(D497=$D$30,VLOOKUP(A497,MMO_o10M_lease!$A$1:$F$51,5,FALSE),IF(D497=$D$26,VLOOKUP(D497,LANDINGS!$A$3:$BR$40,HLOOKUP(A497,LANDINGS!$B$1:$CF$42,42,FALSE),FALSE)-IFERROR(VLOOKUP(A497,MMO_o10M_lease!$A$1:$F$38,5,FALSE),0),VLOOKUP(D497,LANDINGS!$A$3:$CF$40,HLOOKUP(A497,LANDINGS!$B$1:$CF$42,42,FALSE),FALSE)))),0)</f>
        <v>0</v>
      </c>
      <c r="L497" s="24">
        <f>SUMIFS(PASTE_FLEX_TRACKER!$D:$D,PASTE_FLEX_TRACKER!$E:$E,MAIN!$A497,PASTE_FLEX_TRACKER!$B:$B,MAIN!$D497)</f>
        <v>0</v>
      </c>
      <c r="M497" s="35" t="s">
        <v>133</v>
      </c>
      <c r="N497" s="46" t="s">
        <v>563</v>
      </c>
      <c r="O497" s="46">
        <f>SUMIFS(MAN_ADJ!$L:$L,MAN_ADJ!$K:$K,MAIN!$D497,MAN_ADJ!$J:$J,MAIN!$S497)</f>
        <v>0</v>
      </c>
      <c r="P497" s="25">
        <f t="shared" si="127"/>
        <v>0</v>
      </c>
      <c r="Q497" s="28">
        <f t="shared" si="128"/>
        <v>0</v>
      </c>
      <c r="R497" s="38">
        <f t="shared" si="111"/>
        <v>0.77780000000000005</v>
      </c>
      <c r="S497" t="s">
        <v>160</v>
      </c>
      <c r="U497" t="s">
        <v>577</v>
      </c>
      <c r="V497" t="s">
        <v>735</v>
      </c>
    </row>
    <row r="498" spans="1:22" x14ac:dyDescent="0.25">
      <c r="A498" s="17" t="s">
        <v>159</v>
      </c>
      <c r="B498" s="17" t="s">
        <v>93</v>
      </c>
      <c r="C498" s="17" t="s">
        <v>135</v>
      </c>
      <c r="D498" s="17" t="s">
        <v>119</v>
      </c>
      <c r="E498" s="24">
        <f>IF(U498="SC",SUMIFS(SC!F:F,SC!A:A,MAIN!D498,SC!B:B,MAIN!A498),SUMIFS(Allocations!$H:$H,Allocations!$A:$A,MAIN!$A498,Allocations!$B:$B,MAIN!$D498))</f>
        <v>0</v>
      </c>
      <c r="F498" s="24">
        <f>IF(U498="SC",SUMIFS(SC!J:J,SC!A:A,MAIN!D498,SC!B:B,MAIN!A498),SUMIFS(Allocations!M:M,Allocations!A:A,MAIN!A498,Allocations!B:B,MAIN!D498))</f>
        <v>0</v>
      </c>
      <c r="G498" s="24">
        <f t="shared" si="125"/>
        <v>0</v>
      </c>
      <c r="H498" s="24">
        <f>IFERROR(VLOOKUP(S498,Swaps_wk!$A$2:$AP$151,HLOOKUP(MAIN!D498,Swaps_wk!$B$2:$AP$151,150,FALSE),FALSE),0)</f>
        <v>0</v>
      </c>
      <c r="I498" s="24">
        <f>SUMIFS(PASTE_DQS_TRACKER!$D:$D,PASTE_DQS_TRACKER!$C:$C,MAIN!$S498,PASTE_DQS_TRACKER!$B:$B,MAIN!$D498)-SUMIFS(PASTE_DQS_TRACKER!$D:$D,PASTE_DQS_TRACKER!$C:$C,MAIN!$S498,PASTE_DQS_TRACKER!$E:$E,MAIN!$D498)</f>
        <v>0</v>
      </c>
      <c r="J498" s="25">
        <f t="shared" si="126"/>
        <v>0</v>
      </c>
      <c r="K498" s="24">
        <f>IFERROR(IF(V498="Flex",0,IF(D498=$D$30,VLOOKUP(A498,MMO_o10M_lease!$A$1:$F$51,5,FALSE),IF(D498=$D$26,VLOOKUP(D498,LANDINGS!$A$3:$BR$40,HLOOKUP(A498,LANDINGS!$B$1:$CF$42,42,FALSE),FALSE)-IFERROR(VLOOKUP(A498,MMO_o10M_lease!$A$1:$F$38,5,FALSE),0),VLOOKUP(D498,LANDINGS!$A$3:$CF$40,HLOOKUP(A498,LANDINGS!$B$1:$CF$42,42,FALSE),FALSE)))),0)</f>
        <v>0</v>
      </c>
      <c r="L498" s="24">
        <f>SUMIFS(PASTE_FLEX_TRACKER!$D:$D,PASTE_FLEX_TRACKER!$E:$E,MAIN!$A498,PASTE_FLEX_TRACKER!$B:$B,MAIN!$D498)</f>
        <v>0</v>
      </c>
      <c r="M498" s="35" t="s">
        <v>133</v>
      </c>
      <c r="N498" s="46" t="s">
        <v>563</v>
      </c>
      <c r="O498" s="46">
        <f>SUMIFS(MAN_ADJ!$L:$L,MAN_ADJ!$K:$K,MAIN!$D498,MAN_ADJ!$J:$J,MAIN!$S498)</f>
        <v>0</v>
      </c>
      <c r="P498" s="25">
        <f t="shared" si="127"/>
        <v>0</v>
      </c>
      <c r="Q498" s="28" t="str">
        <f t="shared" si="128"/>
        <v>n/a</v>
      </c>
      <c r="R498" s="38">
        <f t="shared" si="111"/>
        <v>0</v>
      </c>
      <c r="S498" t="s">
        <v>160</v>
      </c>
      <c r="U498" t="s">
        <v>577</v>
      </c>
      <c r="V498" t="s">
        <v>735</v>
      </c>
    </row>
    <row r="499" spans="1:22" x14ac:dyDescent="0.25">
      <c r="A499" s="17" t="s">
        <v>159</v>
      </c>
      <c r="B499" s="17" t="s">
        <v>93</v>
      </c>
      <c r="C499" s="17" t="s">
        <v>135</v>
      </c>
      <c r="D499" s="17" t="s">
        <v>120</v>
      </c>
      <c r="E499" s="24">
        <f>IF(U499="SC",SUMIFS(SC!F:F,SC!A:A,MAIN!D499,SC!B:B,MAIN!A499),SUMIFS(Allocations!$H:$H,Allocations!$A:$A,MAIN!$A499,Allocations!$B:$B,MAIN!$D499))</f>
        <v>0.54</v>
      </c>
      <c r="F499" s="24">
        <f>IF(U499="SC",SUMIFS(SC!J:J,SC!A:A,MAIN!D499,SC!B:B,MAIN!A499),SUMIFS(Allocations!M:M,Allocations!A:A,MAIN!A499,Allocations!B:B,MAIN!D499))</f>
        <v>0</v>
      </c>
      <c r="G499" s="24">
        <f t="shared" si="125"/>
        <v>0.54</v>
      </c>
      <c r="H499" s="24">
        <f>IFERROR(VLOOKUP(S499,Swaps_wk!$A$2:$AP$151,HLOOKUP(MAIN!D499,Swaps_wk!$B$2:$AP$151,150,FALSE),FALSE),0)</f>
        <v>0</v>
      </c>
      <c r="I499" s="24">
        <f>SUMIFS(PASTE_DQS_TRACKER!$D:$D,PASTE_DQS_TRACKER!$C:$C,MAIN!$S499,PASTE_DQS_TRACKER!$B:$B,MAIN!$D499)-SUMIFS(PASTE_DQS_TRACKER!$D:$D,PASTE_DQS_TRACKER!$C:$C,MAIN!$S499,PASTE_DQS_TRACKER!$E:$E,MAIN!$D499)</f>
        <v>0</v>
      </c>
      <c r="J499" s="25">
        <f t="shared" si="126"/>
        <v>0.54</v>
      </c>
      <c r="K499" s="24">
        <f>IFERROR(IF(V499="Flex",0,IF(D499=$D$30,VLOOKUP(A499,MMO_o10M_lease!$A$1:$F$51,5,FALSE),IF(D499=$D$26,VLOOKUP(D499,LANDINGS!$A$3:$BR$40,HLOOKUP(A499,LANDINGS!$B$1:$CF$42,42,FALSE),FALSE)-IFERROR(VLOOKUP(A499,MMO_o10M_lease!$A$1:$F$38,5,FALSE),0),VLOOKUP(D499,LANDINGS!$A$3:$CF$40,HLOOKUP(A499,LANDINGS!$B$1:$CF$42,42,FALSE),FALSE)))),0)</f>
        <v>0</v>
      </c>
      <c r="L499" s="24">
        <f>SUMIFS(PASTE_FLEX_TRACKER!$D:$D,PASTE_FLEX_TRACKER!$E:$E,MAIN!$A499,PASTE_FLEX_TRACKER!$B:$B,MAIN!$D499)</f>
        <v>0</v>
      </c>
      <c r="M499" s="35" t="s">
        <v>133</v>
      </c>
      <c r="N499" s="46" t="s">
        <v>563</v>
      </c>
      <c r="O499" s="46">
        <f>SUMIFS(MAN_ADJ!$L:$L,MAN_ADJ!$K:$K,MAIN!$D499,MAN_ADJ!$J:$J,MAIN!$S499)</f>
        <v>0</v>
      </c>
      <c r="P499" s="25">
        <f t="shared" si="127"/>
        <v>0</v>
      </c>
      <c r="Q499" s="28">
        <f t="shared" si="128"/>
        <v>0</v>
      </c>
      <c r="R499" s="38">
        <f t="shared" ref="R499:R513" si="129">J499-P499</f>
        <v>0.54</v>
      </c>
      <c r="S499" t="s">
        <v>160</v>
      </c>
      <c r="U499" t="s">
        <v>577</v>
      </c>
      <c r="V499" t="s">
        <v>735</v>
      </c>
    </row>
    <row r="500" spans="1:22" x14ac:dyDescent="0.25">
      <c r="A500" s="17" t="s">
        <v>159</v>
      </c>
      <c r="B500" s="17" t="s">
        <v>93</v>
      </c>
      <c r="C500" s="17" t="s">
        <v>135</v>
      </c>
      <c r="D500" s="17" t="s">
        <v>121</v>
      </c>
      <c r="E500" s="24">
        <f>IF(U500="SC",SUMIFS(SC!F:F,SC!A:A,MAIN!D500,SC!B:B,MAIN!A500),SUMIFS(Allocations!$H:$H,Allocations!$A:$A,MAIN!$A500,Allocations!$B:$B,MAIN!$D500))</f>
        <v>0</v>
      </c>
      <c r="F500" s="24">
        <f>IF(U500="SC",SUMIFS(SC!J:J,SC!A:A,MAIN!D500,SC!B:B,MAIN!A500),SUMIFS(Allocations!M:M,Allocations!A:A,MAIN!A500,Allocations!B:B,MAIN!D500))</f>
        <v>0</v>
      </c>
      <c r="G500" s="24">
        <f t="shared" si="125"/>
        <v>0</v>
      </c>
      <c r="H500" s="24">
        <f>IFERROR(VLOOKUP(S500,Swaps_wk!$A$2:$AP$151,HLOOKUP(MAIN!D500,Swaps_wk!$B$2:$AP$151,150,FALSE),FALSE),0)</f>
        <v>0</v>
      </c>
      <c r="I500" s="24">
        <f>SUMIFS(PASTE_DQS_TRACKER!$D:$D,PASTE_DQS_TRACKER!$C:$C,MAIN!$S500,PASTE_DQS_TRACKER!$B:$B,MAIN!$D500)-SUMIFS(PASTE_DQS_TRACKER!$D:$D,PASTE_DQS_TRACKER!$C:$C,MAIN!$S500,PASTE_DQS_TRACKER!$E:$E,MAIN!$D500)</f>
        <v>0</v>
      </c>
      <c r="J500" s="25">
        <f t="shared" si="126"/>
        <v>0</v>
      </c>
      <c r="K500" s="24">
        <f>IFERROR(IF(V500="Flex",0,IF(D500=$D$30,VLOOKUP(A500,MMO_o10M_lease!$A$1:$F$51,5,FALSE),IF(D500=$D$26,VLOOKUP(D500,LANDINGS!$A$3:$BR$40,HLOOKUP(A500,LANDINGS!$B$1:$CF$42,42,FALSE),FALSE)-IFERROR(VLOOKUP(A500,MMO_o10M_lease!$A$1:$F$38,5,FALSE),0),VLOOKUP(D500,LANDINGS!$A$3:$CF$40,HLOOKUP(A500,LANDINGS!$B$1:$CF$42,42,FALSE),FALSE)))),0)</f>
        <v>0</v>
      </c>
      <c r="L500" s="24">
        <f>SUMIFS(PASTE_FLEX_TRACKER!$D:$D,PASTE_FLEX_TRACKER!$E:$E,MAIN!$A500,PASTE_FLEX_TRACKER!$B:$B,MAIN!$D500)</f>
        <v>0</v>
      </c>
      <c r="M500" s="35" t="s">
        <v>133</v>
      </c>
      <c r="N500" s="46" t="s">
        <v>563</v>
      </c>
      <c r="O500" s="46">
        <f>SUMIFS(MAN_ADJ!$L:$L,MAN_ADJ!$K:$K,MAIN!$D500,MAN_ADJ!$J:$J,MAIN!$S500)</f>
        <v>0</v>
      </c>
      <c r="P500" s="25">
        <f t="shared" si="127"/>
        <v>0</v>
      </c>
      <c r="Q500" s="28" t="str">
        <f t="shared" si="128"/>
        <v>n/a</v>
      </c>
      <c r="R500" s="38">
        <f t="shared" si="129"/>
        <v>0</v>
      </c>
      <c r="S500" t="s">
        <v>160</v>
      </c>
      <c r="U500" t="s">
        <v>577</v>
      </c>
      <c r="V500" t="s">
        <v>735</v>
      </c>
    </row>
    <row r="501" spans="1:22" x14ac:dyDescent="0.25">
      <c r="A501" s="17" t="s">
        <v>159</v>
      </c>
      <c r="B501" s="17" t="s">
        <v>93</v>
      </c>
      <c r="C501" s="17" t="s">
        <v>135</v>
      </c>
      <c r="D501" s="17" t="s">
        <v>122</v>
      </c>
      <c r="E501" s="24">
        <f>IF(U501="SC",SUMIFS(SC!F:F,SC!A:A,MAIN!D501,SC!B:B,MAIN!A501),SUMIFS(Allocations!$H:$H,Allocations!$A:$A,MAIN!$A501,Allocations!$B:$B,MAIN!$D501))</f>
        <v>0</v>
      </c>
      <c r="F501" s="24">
        <f>IF(U501="SC",SUMIFS(SC!J:J,SC!A:A,MAIN!D501,SC!B:B,MAIN!A501),SUMIFS(Allocations!M:M,Allocations!A:A,MAIN!A501,Allocations!B:B,MAIN!D501))</f>
        <v>0</v>
      </c>
      <c r="G501" s="24">
        <f t="shared" si="125"/>
        <v>0</v>
      </c>
      <c r="H501" s="24">
        <f>IFERROR(VLOOKUP(S501,Swaps_wk!$A$2:$AP$151,HLOOKUP(MAIN!D501,Swaps_wk!$B$2:$AP$151,150,FALSE),FALSE),0)</f>
        <v>0</v>
      </c>
      <c r="I501" s="24">
        <f>SUMIFS(PASTE_DQS_TRACKER!$D:$D,PASTE_DQS_TRACKER!$C:$C,MAIN!$S501,PASTE_DQS_TRACKER!$B:$B,MAIN!$D501)-SUMIFS(PASTE_DQS_TRACKER!$D:$D,PASTE_DQS_TRACKER!$C:$C,MAIN!$S501,PASTE_DQS_TRACKER!$E:$E,MAIN!$D501)</f>
        <v>0</v>
      </c>
      <c r="J501" s="25">
        <f t="shared" si="126"/>
        <v>0</v>
      </c>
      <c r="K501" s="24">
        <f>IFERROR(IF(V501="Flex",0,IF(D501=$D$30,VLOOKUP(A501,MMO_o10M_lease!$A$1:$F$51,5,FALSE),IF(D501=$D$26,VLOOKUP(D501,LANDINGS!$A$3:$BR$40,HLOOKUP(A501,LANDINGS!$B$1:$CF$42,42,FALSE),FALSE)-IFERROR(VLOOKUP(A501,MMO_o10M_lease!$A$1:$F$38,5,FALSE),0),VLOOKUP(D501,LANDINGS!$A$3:$CF$40,HLOOKUP(A501,LANDINGS!$B$1:$CF$42,42,FALSE),FALSE)))),0)</f>
        <v>0</v>
      </c>
      <c r="L501" s="24">
        <f>SUMIFS(PASTE_FLEX_TRACKER!$D:$D,PASTE_FLEX_TRACKER!$E:$E,MAIN!$A501,PASTE_FLEX_TRACKER!$B:$B,MAIN!$D501)</f>
        <v>0</v>
      </c>
      <c r="M501" s="35" t="s">
        <v>133</v>
      </c>
      <c r="N501" s="46" t="s">
        <v>563</v>
      </c>
      <c r="O501" s="46">
        <f>SUMIFS(MAN_ADJ!$L:$L,MAN_ADJ!$K:$K,MAIN!$D501,MAN_ADJ!$J:$J,MAIN!$S501)</f>
        <v>0</v>
      </c>
      <c r="P501" s="25">
        <f t="shared" si="127"/>
        <v>0</v>
      </c>
      <c r="Q501" s="28" t="str">
        <f t="shared" si="128"/>
        <v>n/a</v>
      </c>
      <c r="R501" s="38">
        <f t="shared" si="129"/>
        <v>0</v>
      </c>
      <c r="S501" t="s">
        <v>160</v>
      </c>
      <c r="U501" t="s">
        <v>577</v>
      </c>
      <c r="V501" t="s">
        <v>735</v>
      </c>
    </row>
    <row r="502" spans="1:22" x14ac:dyDescent="0.25">
      <c r="A502" s="17" t="s">
        <v>159</v>
      </c>
      <c r="B502" s="17" t="s">
        <v>93</v>
      </c>
      <c r="C502" s="17" t="s">
        <v>135</v>
      </c>
      <c r="D502" s="17" t="s">
        <v>123</v>
      </c>
      <c r="E502" s="24">
        <f>IF(U502="SC",SUMIFS(SC!F:F,SC!A:A,MAIN!D502,SC!B:B,MAIN!A502),SUMIFS(Allocations!$H:$H,Allocations!$A:$A,MAIN!$A502,Allocations!$B:$B,MAIN!$D502))</f>
        <v>17.004300000000001</v>
      </c>
      <c r="F502" s="24">
        <f>IF(U502="SC",SUMIFS(SC!J:J,SC!A:A,MAIN!D502,SC!B:B,MAIN!A502),SUMIFS(Allocations!M:M,Allocations!A:A,MAIN!A502,Allocations!B:B,MAIN!D502))</f>
        <v>0</v>
      </c>
      <c r="G502" s="24">
        <f t="shared" si="125"/>
        <v>17.004300000000001</v>
      </c>
      <c r="H502" s="24">
        <f>IFERROR(VLOOKUP(S502,Swaps_wk!$A$2:$AP$151,HLOOKUP(MAIN!D502,Swaps_wk!$B$2:$AP$151,150,FALSE),FALSE),0)</f>
        <v>0</v>
      </c>
      <c r="I502" s="24">
        <f>SUMIFS(PASTE_DQS_TRACKER!$D:$D,PASTE_DQS_TRACKER!$C:$C,MAIN!$S502,PASTE_DQS_TRACKER!$B:$B,MAIN!$D502)-SUMIFS(PASTE_DQS_TRACKER!$D:$D,PASTE_DQS_TRACKER!$C:$C,MAIN!$S502,PASTE_DQS_TRACKER!$E:$E,MAIN!$D502)</f>
        <v>0</v>
      </c>
      <c r="J502" s="25">
        <f t="shared" si="126"/>
        <v>17.004300000000001</v>
      </c>
      <c r="K502" s="24">
        <f>IFERROR(IF(V502="Flex",0,IF(D502=$D$30,VLOOKUP(A502,MMO_o10M_lease!$A$1:$F$51,5,FALSE),IF(D502=$D$26,VLOOKUP(D502,LANDINGS!$A$3:$BR$40,HLOOKUP(A502,LANDINGS!$B$1:$CF$42,42,FALSE),FALSE)-IFERROR(VLOOKUP(A502,MMO_o10M_lease!$A$1:$F$38,5,FALSE),0),VLOOKUP(D502,LANDINGS!$A$3:$CF$40,HLOOKUP(A502,LANDINGS!$B$1:$CF$42,42,FALSE),FALSE)))),0)</f>
        <v>0</v>
      </c>
      <c r="L502" s="24">
        <f>SUMIFS(PASTE_FLEX_TRACKER!$D:$D,PASTE_FLEX_TRACKER!$E:$E,MAIN!$A502,PASTE_FLEX_TRACKER!$B:$B,MAIN!$D502)</f>
        <v>0</v>
      </c>
      <c r="M502" s="35" t="s">
        <v>133</v>
      </c>
      <c r="N502" s="46" t="s">
        <v>563</v>
      </c>
      <c r="O502" s="46">
        <f>SUMIFS(MAN_ADJ!$L:$L,MAN_ADJ!$K:$K,MAIN!$D502,MAN_ADJ!$J:$J,MAIN!$S502)</f>
        <v>0</v>
      </c>
      <c r="P502" s="25">
        <f t="shared" si="127"/>
        <v>0</v>
      </c>
      <c r="Q502" s="28">
        <f t="shared" si="128"/>
        <v>0</v>
      </c>
      <c r="R502" s="38">
        <f t="shared" si="129"/>
        <v>17.004300000000001</v>
      </c>
      <c r="S502" t="s">
        <v>160</v>
      </c>
      <c r="U502" t="s">
        <v>577</v>
      </c>
      <c r="V502" t="s">
        <v>735</v>
      </c>
    </row>
    <row r="503" spans="1:22" x14ac:dyDescent="0.25">
      <c r="A503" s="17" t="s">
        <v>159</v>
      </c>
      <c r="B503" s="17" t="s">
        <v>93</v>
      </c>
      <c r="C503" s="17" t="s">
        <v>135</v>
      </c>
      <c r="D503" s="17" t="s">
        <v>124</v>
      </c>
      <c r="E503" s="24">
        <f>IF(U503="SC",SUMIFS(SC!F:F,SC!A:A,MAIN!D503,SC!B:B,MAIN!A503),SUMIFS(Allocations!$H:$H,Allocations!$A:$A,MAIN!$A503,Allocations!$B:$B,MAIN!$D503))</f>
        <v>0.1409</v>
      </c>
      <c r="F503" s="24">
        <f>IF(U503="SC",SUMIFS(SC!J:J,SC!A:A,MAIN!D503,SC!B:B,MAIN!A503),SUMIFS(Allocations!M:M,Allocations!A:A,MAIN!A503,Allocations!B:B,MAIN!D503))</f>
        <v>0</v>
      </c>
      <c r="G503" s="24">
        <f t="shared" si="125"/>
        <v>0.1409</v>
      </c>
      <c r="H503" s="24">
        <f>IFERROR(VLOOKUP(S503,Swaps_wk!$A$2:$AP$151,HLOOKUP(MAIN!D503,Swaps_wk!$B$2:$AP$151,150,FALSE),FALSE),0)</f>
        <v>0</v>
      </c>
      <c r="I503" s="24">
        <f>SUMIFS(PASTE_DQS_TRACKER!$D:$D,PASTE_DQS_TRACKER!$C:$C,MAIN!$S503,PASTE_DQS_TRACKER!$B:$B,MAIN!$D503)-SUMIFS(PASTE_DQS_TRACKER!$D:$D,PASTE_DQS_TRACKER!$C:$C,MAIN!$S503,PASTE_DQS_TRACKER!$E:$E,MAIN!$D503)</f>
        <v>0</v>
      </c>
      <c r="J503" s="25">
        <f t="shared" si="126"/>
        <v>0.1409</v>
      </c>
      <c r="K503" s="24">
        <f>IFERROR(IF(V503="Flex",0,IF(D503=$D$30,VLOOKUP(A503,MMO_o10M_lease!$A$1:$F$51,5,FALSE),IF(D503=$D$26,VLOOKUP(D503,LANDINGS!$A$3:$BR$40,HLOOKUP(A503,LANDINGS!$B$1:$CF$42,42,FALSE),FALSE)-IFERROR(VLOOKUP(A503,MMO_o10M_lease!$A$1:$F$38,5,FALSE),0),VLOOKUP(D503,LANDINGS!$A$3:$CF$40,HLOOKUP(A503,LANDINGS!$B$1:$CF$42,42,FALSE),FALSE)))),0)</f>
        <v>0</v>
      </c>
      <c r="L503" s="24">
        <f>SUMIFS(PASTE_FLEX_TRACKER!$D:$D,PASTE_FLEX_TRACKER!$E:$E,MAIN!$A503,PASTE_FLEX_TRACKER!$B:$B,MAIN!$D503)</f>
        <v>0</v>
      </c>
      <c r="M503" s="35" t="s">
        <v>133</v>
      </c>
      <c r="N503" s="46" t="s">
        <v>563</v>
      </c>
      <c r="O503" s="46">
        <f>SUMIFS(MAN_ADJ!$L:$L,MAN_ADJ!$K:$K,MAIN!$D503,MAN_ADJ!$J:$J,MAIN!$S503)</f>
        <v>0</v>
      </c>
      <c r="P503" s="25">
        <f t="shared" si="127"/>
        <v>0</v>
      </c>
      <c r="Q503" s="28">
        <f t="shared" si="128"/>
        <v>0</v>
      </c>
      <c r="R503" s="38">
        <f t="shared" si="129"/>
        <v>0.1409</v>
      </c>
      <c r="S503" t="s">
        <v>160</v>
      </c>
      <c r="U503" t="s">
        <v>577</v>
      </c>
      <c r="V503" t="s">
        <v>735</v>
      </c>
    </row>
    <row r="504" spans="1:22" x14ac:dyDescent="0.25">
      <c r="A504" s="17" t="s">
        <v>159</v>
      </c>
      <c r="B504" s="17" t="s">
        <v>93</v>
      </c>
      <c r="C504" s="17" t="s">
        <v>135</v>
      </c>
      <c r="D504" s="17" t="s">
        <v>125</v>
      </c>
      <c r="E504" s="24">
        <f>IF(U504="SC",SUMIFS(SC!F:F,SC!A:A,MAIN!D504,SC!B:B,MAIN!A504),SUMIFS(Allocations!$H:$H,Allocations!$A:$A,MAIN!$A504,Allocations!$B:$B,MAIN!$D504))</f>
        <v>20</v>
      </c>
      <c r="F504" s="24">
        <f>IF(U504="SC",SUMIFS(SC!J:J,SC!A:A,MAIN!D504,SC!B:B,MAIN!A504),SUMIFS(Allocations!M:M,Allocations!A:A,MAIN!A504,Allocations!B:B,MAIN!D504))</f>
        <v>0</v>
      </c>
      <c r="G504" s="24">
        <f t="shared" si="125"/>
        <v>20</v>
      </c>
      <c r="H504" s="24">
        <f>IFERROR(VLOOKUP(S504,Swaps_wk!$A$2:$AP$151,HLOOKUP(MAIN!D504,Swaps_wk!$B$2:$AP$151,150,FALSE),FALSE),0)</f>
        <v>0</v>
      </c>
      <c r="I504" s="24">
        <f>SUMIFS(PASTE_DQS_TRACKER!$D:$D,PASTE_DQS_TRACKER!$C:$C,MAIN!$S504,PASTE_DQS_TRACKER!$B:$B,MAIN!$D504)-SUMIFS(PASTE_DQS_TRACKER!$D:$D,PASTE_DQS_TRACKER!$C:$C,MAIN!$S504,PASTE_DQS_TRACKER!$E:$E,MAIN!$D504)</f>
        <v>0</v>
      </c>
      <c r="J504" s="25">
        <f t="shared" si="126"/>
        <v>20</v>
      </c>
      <c r="K504" s="24">
        <f>IFERROR(IF(V504="Flex",0,IF(D504=$D$30,VLOOKUP(A504,MMO_o10M_lease!$A$1:$F$51,5,FALSE),IF(D504=$D$26,VLOOKUP(D504,LANDINGS!$A$3:$BR$40,HLOOKUP(A504,LANDINGS!$B$1:$CF$42,42,FALSE),FALSE)-IFERROR(VLOOKUP(A504,MMO_o10M_lease!$A$1:$F$38,5,FALSE),0),VLOOKUP(D504,LANDINGS!$A$3:$CF$40,HLOOKUP(A504,LANDINGS!$B$1:$CF$42,42,FALSE),FALSE)))),0)</f>
        <v>0</v>
      </c>
      <c r="L504" s="24">
        <f>SUMIFS(PASTE_FLEX_TRACKER!$D:$D,PASTE_FLEX_TRACKER!$E:$E,MAIN!$A504,PASTE_FLEX_TRACKER!$B:$B,MAIN!$D504)</f>
        <v>0</v>
      </c>
      <c r="M504" s="35" t="s">
        <v>133</v>
      </c>
      <c r="N504" s="46" t="s">
        <v>563</v>
      </c>
      <c r="O504" s="46">
        <f>SUMIFS(MAN_ADJ!$L:$L,MAN_ADJ!$K:$K,MAIN!$D504,MAN_ADJ!$J:$J,MAIN!$S504)</f>
        <v>0</v>
      </c>
      <c r="P504" s="25">
        <f t="shared" si="127"/>
        <v>0</v>
      </c>
      <c r="Q504" s="28">
        <f t="shared" si="128"/>
        <v>0</v>
      </c>
      <c r="R504" s="38">
        <f t="shared" si="129"/>
        <v>20</v>
      </c>
      <c r="S504" t="s">
        <v>160</v>
      </c>
      <c r="U504" t="s">
        <v>577</v>
      </c>
      <c r="V504" t="s">
        <v>735</v>
      </c>
    </row>
    <row r="505" spans="1:22" x14ac:dyDescent="0.25">
      <c r="A505" s="17" t="s">
        <v>159</v>
      </c>
      <c r="B505" s="17" t="s">
        <v>93</v>
      </c>
      <c r="C505" s="17" t="s">
        <v>135</v>
      </c>
      <c r="D505" s="17" t="s">
        <v>126</v>
      </c>
      <c r="E505" s="24">
        <f>IF(U505="SC",SUMIFS(SC!F:F,SC!A:A,MAIN!D505,SC!B:B,MAIN!A505),SUMIFS(Allocations!$H:$H,Allocations!$A:$A,MAIN!$A505,Allocations!$B:$B,MAIN!$D505))</f>
        <v>0.13</v>
      </c>
      <c r="F505" s="24">
        <f>IF(U505="SC",SUMIFS(SC!J:J,SC!A:A,MAIN!D505,SC!B:B,MAIN!A505),SUMIFS(Allocations!M:M,Allocations!A:A,MAIN!A505,Allocations!B:B,MAIN!D505))</f>
        <v>0</v>
      </c>
      <c r="G505" s="24">
        <f t="shared" si="125"/>
        <v>0.13</v>
      </c>
      <c r="H505" s="24">
        <f>IFERROR(VLOOKUP(S505,Swaps_wk!$A$2:$AP$151,HLOOKUP(MAIN!D505,Swaps_wk!$B$2:$AP$151,150,FALSE),FALSE),0)</f>
        <v>0</v>
      </c>
      <c r="I505" s="24">
        <f>SUMIFS(PASTE_DQS_TRACKER!$D:$D,PASTE_DQS_TRACKER!$C:$C,MAIN!$S505,PASTE_DQS_TRACKER!$B:$B,MAIN!$D505)-SUMIFS(PASTE_DQS_TRACKER!$D:$D,PASTE_DQS_TRACKER!$C:$C,MAIN!$S505,PASTE_DQS_TRACKER!$E:$E,MAIN!$D505)</f>
        <v>0</v>
      </c>
      <c r="J505" s="25">
        <f t="shared" si="126"/>
        <v>0.13</v>
      </c>
      <c r="K505" s="24">
        <f>IFERROR(IF(V505="Flex",0,IF(D505=$D$30,VLOOKUP(A505,MMO_o10M_lease!$A$1:$F$51,5,FALSE),IF(D505=$D$26,VLOOKUP(D505,LANDINGS!$A$3:$BR$40,HLOOKUP(A505,LANDINGS!$B$1:$CF$42,42,FALSE),FALSE)-IFERROR(VLOOKUP(A505,MMO_o10M_lease!$A$1:$F$38,5,FALSE),0),VLOOKUP(D505,LANDINGS!$A$3:$CF$40,HLOOKUP(A505,LANDINGS!$B$1:$CF$42,42,FALSE),FALSE)))),0)</f>
        <v>0</v>
      </c>
      <c r="L505" s="24">
        <f>SUMIFS(PASTE_FLEX_TRACKER!$D:$D,PASTE_FLEX_TRACKER!$E:$E,MAIN!$A505,PASTE_FLEX_TRACKER!$B:$B,MAIN!$D505)</f>
        <v>0</v>
      </c>
      <c r="M505" s="35" t="s">
        <v>133</v>
      </c>
      <c r="N505" s="46" t="s">
        <v>563</v>
      </c>
      <c r="O505" s="46">
        <f>SUMIFS(MAN_ADJ!$L:$L,MAN_ADJ!$K:$K,MAIN!$D505,MAN_ADJ!$J:$J,MAIN!$S505)</f>
        <v>0</v>
      </c>
      <c r="P505" s="25">
        <f t="shared" si="127"/>
        <v>0</v>
      </c>
      <c r="Q505" s="28">
        <f t="shared" si="128"/>
        <v>0</v>
      </c>
      <c r="R505" s="38">
        <f t="shared" si="129"/>
        <v>0.13</v>
      </c>
      <c r="S505" t="s">
        <v>160</v>
      </c>
      <c r="U505" t="s">
        <v>577</v>
      </c>
      <c r="V505" t="s">
        <v>735</v>
      </c>
    </row>
    <row r="506" spans="1:22" x14ac:dyDescent="0.25">
      <c r="A506" s="17" t="s">
        <v>159</v>
      </c>
      <c r="B506" s="17" t="s">
        <v>93</v>
      </c>
      <c r="C506" s="17" t="s">
        <v>135</v>
      </c>
      <c r="D506" s="17" t="s">
        <v>127</v>
      </c>
      <c r="E506" s="24">
        <f>IF(U506="SC",SUMIFS(SC!F:F,SC!A:A,MAIN!D506,SC!B:B,MAIN!A506),SUMIFS(Allocations!$H:$H,Allocations!$A:$A,MAIN!$A506,Allocations!$B:$B,MAIN!$D506))</f>
        <v>0</v>
      </c>
      <c r="F506" s="24">
        <f>IF(U506="SC",SUMIFS(SC!J:J,SC!A:A,MAIN!D506,SC!B:B,MAIN!A506),SUMIFS(Allocations!M:M,Allocations!A:A,MAIN!A506,Allocations!B:B,MAIN!D506))</f>
        <v>0</v>
      </c>
      <c r="G506" s="24">
        <f t="shared" si="125"/>
        <v>0</v>
      </c>
      <c r="H506" s="24">
        <f>IFERROR(VLOOKUP(S506,Swaps_wk!$A$2:$AP$151,HLOOKUP(MAIN!D506,Swaps_wk!$B$2:$AP$151,150,FALSE),FALSE),0)</f>
        <v>0</v>
      </c>
      <c r="I506" s="24">
        <f>SUMIFS(PASTE_DQS_TRACKER!$D:$D,PASTE_DQS_TRACKER!$C:$C,MAIN!$S506,PASTE_DQS_TRACKER!$B:$B,MAIN!$D506)-SUMIFS(PASTE_DQS_TRACKER!$D:$D,PASTE_DQS_TRACKER!$C:$C,MAIN!$S506,PASTE_DQS_TRACKER!$E:$E,MAIN!$D506)</f>
        <v>0</v>
      </c>
      <c r="J506" s="25">
        <f t="shared" si="126"/>
        <v>0</v>
      </c>
      <c r="K506" s="24">
        <f>IFERROR(IF(V506="Flex",0,IF(D506=$D$30,VLOOKUP(A506,MMO_o10M_lease!$A$1:$F$51,5,FALSE),IF(D506=$D$26,VLOOKUP(D506,LANDINGS!$A$3:$BR$40,HLOOKUP(A506,LANDINGS!$B$1:$CF$42,42,FALSE),FALSE)-IFERROR(VLOOKUP(A506,MMO_o10M_lease!$A$1:$F$38,5,FALSE),0),VLOOKUP(D506,LANDINGS!$A$3:$CF$40,HLOOKUP(A506,LANDINGS!$B$1:$CF$42,42,FALSE),FALSE)))),0)</f>
        <v>0</v>
      </c>
      <c r="L506" s="24">
        <f>SUMIFS(PASTE_FLEX_TRACKER!$D:$D,PASTE_FLEX_TRACKER!$E:$E,MAIN!$A506,PASTE_FLEX_TRACKER!$B:$B,MAIN!$D506)</f>
        <v>0</v>
      </c>
      <c r="M506" s="35" t="s">
        <v>133</v>
      </c>
      <c r="N506" s="46" t="s">
        <v>563</v>
      </c>
      <c r="O506" s="46">
        <f>SUMIFS(MAN_ADJ!$L:$L,MAN_ADJ!$K:$K,MAIN!$D506,MAN_ADJ!$J:$J,MAIN!$S506)</f>
        <v>0</v>
      </c>
      <c r="P506" s="25">
        <f t="shared" si="127"/>
        <v>0</v>
      </c>
      <c r="Q506" s="28" t="str">
        <f t="shared" si="128"/>
        <v>n/a</v>
      </c>
      <c r="R506" s="38">
        <f t="shared" si="129"/>
        <v>0</v>
      </c>
      <c r="S506" t="s">
        <v>160</v>
      </c>
      <c r="U506" t="s">
        <v>577</v>
      </c>
      <c r="V506" t="s">
        <v>735</v>
      </c>
    </row>
    <row r="507" spans="1:22" x14ac:dyDescent="0.25">
      <c r="A507" s="17" t="s">
        <v>159</v>
      </c>
      <c r="B507" s="17" t="s">
        <v>93</v>
      </c>
      <c r="C507" s="17" t="s">
        <v>135</v>
      </c>
      <c r="D507" s="17" t="s">
        <v>566</v>
      </c>
      <c r="E507" s="24">
        <f>IF(U507="SC",SUMIFS(SC!F:F,SC!A:A,MAIN!D507,SC!B:B,MAIN!A507),SUMIFS(Allocations!$H:$H,Allocations!$A:$A,MAIN!$A507,Allocations!$B:$B,MAIN!$D507))</f>
        <v>36.97</v>
      </c>
      <c r="F507" s="24">
        <f>IF(U507="SC",SUMIFS(SC!J:J,SC!A:A,MAIN!D507,SC!B:B,MAIN!A507),SUMIFS(Allocations!M:M,Allocations!A:A,MAIN!A507,Allocations!B:B,MAIN!D507))</f>
        <v>0</v>
      </c>
      <c r="G507" s="24">
        <f t="shared" ref="G507:G508" si="130">E507+F507</f>
        <v>36.97</v>
      </c>
      <c r="H507" s="24">
        <f>IFERROR(VLOOKUP(S507,Swaps_wk!$A$2:$AP$151,HLOOKUP(MAIN!D507,Swaps_wk!$B$2:$AP$151,150,FALSE),FALSE),0)</f>
        <v>0</v>
      </c>
      <c r="I507" s="24">
        <f>SUMIFS(PASTE_DQS_TRACKER!$D:$D,PASTE_DQS_TRACKER!$C:$C,MAIN!$S507,PASTE_DQS_TRACKER!$B:$B,MAIN!$D507)-SUMIFS(PASTE_DQS_TRACKER!$D:$D,PASTE_DQS_TRACKER!$C:$C,MAIN!$S507,PASTE_DQS_TRACKER!$E:$E,MAIN!$D507)</f>
        <v>0</v>
      </c>
      <c r="J507" s="25">
        <f t="shared" ref="J507:J508" si="131">G507+I507</f>
        <v>36.97</v>
      </c>
      <c r="K507" s="24">
        <f>IFERROR(IF(V507="Flex",0,IF(D507=$D$30,VLOOKUP(A507,MMO_o10M_lease!$A$1:$F$51,5,FALSE),IF(D507=$D$26,VLOOKUP(D507,LANDINGS!$A$3:$BR$40,HLOOKUP(A507,LANDINGS!$B$1:$CF$42,42,FALSE),FALSE)-IFERROR(VLOOKUP(A507,MMO_o10M_lease!$A$1:$F$38,5,FALSE),0),VLOOKUP(D507,LANDINGS!$A$3:$CF$40,HLOOKUP(A507,LANDINGS!$B$1:$CF$42,42,FALSE),FALSE)))),0)</f>
        <v>0</v>
      </c>
      <c r="L507" s="24">
        <f>SUMIFS(PASTE_FLEX_TRACKER!$D:$D,PASTE_FLEX_TRACKER!$E:$E,MAIN!$A507,PASTE_FLEX_TRACKER!$B:$B,MAIN!$D507)</f>
        <v>0</v>
      </c>
      <c r="M507" s="35" t="s">
        <v>133</v>
      </c>
      <c r="N507" s="46" t="s">
        <v>563</v>
      </c>
      <c r="O507" s="46">
        <f>SUMIFS(MAN_ADJ!$L:$L,MAN_ADJ!$K:$K,MAIN!$D507,MAN_ADJ!$J:$J,MAIN!$S507)</f>
        <v>0</v>
      </c>
      <c r="P507" s="25">
        <f t="shared" si="127"/>
        <v>0</v>
      </c>
      <c r="Q507" s="28">
        <f t="shared" ref="Q507:Q508" si="132">IFERROR(P507/J507,"n/a")</f>
        <v>0</v>
      </c>
      <c r="R507" s="38">
        <f t="shared" ref="R507:R508" si="133">J507-P507</f>
        <v>36.97</v>
      </c>
      <c r="S507" t="s">
        <v>160</v>
      </c>
      <c r="U507" t="s">
        <v>577</v>
      </c>
      <c r="V507" t="s">
        <v>735</v>
      </c>
    </row>
    <row r="508" spans="1:22" x14ac:dyDescent="0.25">
      <c r="A508" s="17" t="s">
        <v>159</v>
      </c>
      <c r="B508" s="17" t="s">
        <v>93</v>
      </c>
      <c r="C508" s="17" t="s">
        <v>135</v>
      </c>
      <c r="D508" s="17" t="s">
        <v>565</v>
      </c>
      <c r="E508" s="24">
        <f>IF(U508="SC",SUMIFS(SC!F:F,SC!A:A,MAIN!D508,SC!B:B,MAIN!A508),SUMIFS(Allocations!$H:$H,Allocations!$A:$A,MAIN!$A508,Allocations!$B:$B,MAIN!$D508))</f>
        <v>16.55</v>
      </c>
      <c r="F508" s="24">
        <f>IF(U508="SC",SUMIFS(SC!J:J,SC!A:A,MAIN!D508,SC!B:B,MAIN!A508),SUMIFS(Allocations!M:M,Allocations!A:A,MAIN!A508,Allocations!B:B,MAIN!D508))</f>
        <v>0</v>
      </c>
      <c r="G508" s="24">
        <f t="shared" si="130"/>
        <v>16.55</v>
      </c>
      <c r="H508" s="24">
        <f>IFERROR(VLOOKUP(S508,Swaps_wk!$A$2:$AP$151,HLOOKUP(MAIN!D508,Swaps_wk!$B$2:$AP$151,150,FALSE),FALSE),0)</f>
        <v>0</v>
      </c>
      <c r="I508" s="24">
        <f>SUMIFS(PASTE_DQS_TRACKER!$D:$D,PASTE_DQS_TRACKER!$C:$C,MAIN!$S508,PASTE_DQS_TRACKER!$B:$B,MAIN!$D508)-SUMIFS(PASTE_DQS_TRACKER!$D:$D,PASTE_DQS_TRACKER!$C:$C,MAIN!$S508,PASTE_DQS_TRACKER!$E:$E,MAIN!$D508)</f>
        <v>0</v>
      </c>
      <c r="J508" s="25">
        <f t="shared" si="131"/>
        <v>16.55</v>
      </c>
      <c r="K508" s="24">
        <f>IFERROR(IF(V508="Flex",0,IF(D508=$D$30,VLOOKUP(A508,MMO_o10M_lease!$A$1:$F$51,5,FALSE),IF(D508=$D$26,VLOOKUP(D508,LANDINGS!$A$3:$BR$40,HLOOKUP(A508,LANDINGS!$B$1:$CF$42,42,FALSE),FALSE)-IFERROR(VLOOKUP(A508,MMO_o10M_lease!$A$1:$F$38,5,FALSE),0),VLOOKUP(D508,LANDINGS!$A$3:$CF$40,HLOOKUP(A508,LANDINGS!$B$1:$CF$42,42,FALSE),FALSE)))),0)</f>
        <v>0</v>
      </c>
      <c r="L508" s="24">
        <f>SUMIFS(PASTE_FLEX_TRACKER!$D:$D,PASTE_FLEX_TRACKER!$E:$E,MAIN!$A508,PASTE_FLEX_TRACKER!$B:$B,MAIN!$D508)</f>
        <v>0</v>
      </c>
      <c r="M508" s="35" t="s">
        <v>133</v>
      </c>
      <c r="N508" s="46" t="s">
        <v>563</v>
      </c>
      <c r="O508" s="46">
        <f>SUMIFS(MAN_ADJ!$L:$L,MAN_ADJ!$K:$K,MAIN!$D508,MAN_ADJ!$J:$J,MAIN!$S508)</f>
        <v>0</v>
      </c>
      <c r="P508" s="25">
        <f t="shared" si="127"/>
        <v>0</v>
      </c>
      <c r="Q508" s="28">
        <f t="shared" si="132"/>
        <v>0</v>
      </c>
      <c r="R508" s="38">
        <f t="shared" si="133"/>
        <v>16.55</v>
      </c>
      <c r="S508" t="s">
        <v>160</v>
      </c>
      <c r="U508" t="s">
        <v>577</v>
      </c>
      <c r="V508" t="s">
        <v>735</v>
      </c>
    </row>
    <row r="509" spans="1:22" x14ac:dyDescent="0.25">
      <c r="A509" s="17" t="s">
        <v>159</v>
      </c>
      <c r="B509" s="17" t="s">
        <v>93</v>
      </c>
      <c r="C509" s="17" t="s">
        <v>135</v>
      </c>
      <c r="D509" s="17" t="s">
        <v>184</v>
      </c>
      <c r="E509" s="24">
        <f>IF(U509="SC",SUMIFS(SC!F:F,SC!A:A,MAIN!D509,SC!B:B,MAIN!A509),SUMIFS(Allocations!$H:$H,Allocations!$A:$A,MAIN!$A509,Allocations!$B:$B,MAIN!$D509))</f>
        <v>0</v>
      </c>
      <c r="F509" s="24">
        <f>IF(U509="SC",SUMIFS(SC!J:J,SC!A:A,MAIN!D509,SC!B:B,MAIN!A509),SUMIFS(Allocations!M:M,Allocations!A:A,MAIN!A509,Allocations!B:B,MAIN!D509))</f>
        <v>0</v>
      </c>
      <c r="G509" s="24">
        <f t="shared" ref="G509:G512" si="134">E509+F509</f>
        <v>0</v>
      </c>
      <c r="H509" s="24">
        <f>IFERROR(VLOOKUP(S509,Swaps_wk!$A$2:$AP$151,HLOOKUP(MAIN!D509,Swaps_wk!$B$2:$AP$151,150,FALSE),FALSE),0)</f>
        <v>0</v>
      </c>
      <c r="I509" s="24">
        <f>SUMIFS(PASTE_DQS_TRACKER!$D:$D,PASTE_DQS_TRACKER!$C:$C,MAIN!$S509,PASTE_DQS_TRACKER!$B:$B,MAIN!$D509)-SUMIFS(PASTE_DQS_TRACKER!$D:$D,PASTE_DQS_TRACKER!$C:$C,MAIN!$S509,PASTE_DQS_TRACKER!$E:$E,MAIN!$D509)</f>
        <v>0</v>
      </c>
      <c r="J509" s="25">
        <f t="shared" ref="J509:J512" si="135">G509+I509</f>
        <v>0</v>
      </c>
      <c r="K509" s="24">
        <f>IFERROR(IF(V509="Flex",0,IF(D509=$D$30,VLOOKUP(A509,MMO_o10M_lease!$A$1:$F$51,5,FALSE),IF(D509=$D$26,VLOOKUP(D509,LANDINGS!$A$3:$BR$40,HLOOKUP(A509,LANDINGS!$B$1:$CF$42,42,FALSE),FALSE)-IFERROR(VLOOKUP(A509,MMO_o10M_lease!$A$1:$F$38,5,FALSE),0),VLOOKUP(D509,LANDINGS!$A$3:$CF$40,HLOOKUP(A509,LANDINGS!$B$1:$CF$42,42,FALSE),FALSE)))),0)</f>
        <v>0</v>
      </c>
      <c r="L509" s="24">
        <f>SUMIFS(PASTE_FLEX_TRACKER!$D:$D,PASTE_FLEX_TRACKER!$E:$E,MAIN!$A509,PASTE_FLEX_TRACKER!$B:$B,MAIN!$D509)</f>
        <v>0</v>
      </c>
      <c r="M509" s="35" t="s">
        <v>133</v>
      </c>
      <c r="N509" s="46" t="s">
        <v>563</v>
      </c>
      <c r="O509" s="46">
        <f>SUMIFS(MAN_ADJ!$L:$L,MAN_ADJ!$K:$K,MAIN!$D509,MAN_ADJ!$J:$J,MAIN!$S509)</f>
        <v>0</v>
      </c>
      <c r="P509" s="25">
        <f t="shared" si="127"/>
        <v>0</v>
      </c>
      <c r="Q509" s="28" t="str">
        <f t="shared" ref="Q509:Q512" si="136">IFERROR(P509/J509,"n/a")</f>
        <v>n/a</v>
      </c>
      <c r="R509" s="38">
        <f t="shared" ref="R509:R512" si="137">J509-P509</f>
        <v>0</v>
      </c>
      <c r="S509" t="s">
        <v>160</v>
      </c>
      <c r="U509" t="s">
        <v>577</v>
      </c>
      <c r="V509" t="s">
        <v>735</v>
      </c>
    </row>
    <row r="510" spans="1:22" x14ac:dyDescent="0.25">
      <c r="A510" s="17" t="s">
        <v>159</v>
      </c>
      <c r="B510" s="17" t="s">
        <v>93</v>
      </c>
      <c r="C510" s="17" t="s">
        <v>135</v>
      </c>
      <c r="D510" s="17" t="s">
        <v>128</v>
      </c>
      <c r="E510" s="24">
        <f>IF(U510="SC",SUMIFS(SC!F:F,SC!A:A,MAIN!D510,SC!B:B,MAIN!A510),SUMIFS(Allocations!$H:$H,Allocations!$A:$A,MAIN!$A510,Allocations!$B:$B,MAIN!$D510))</f>
        <v>0</v>
      </c>
      <c r="F510" s="24">
        <f>IF(U510="SC",SUMIFS(SC!J:J,SC!A:A,MAIN!D510,SC!B:B,MAIN!A510),SUMIFS(Allocations!M:M,Allocations!A:A,MAIN!A510,Allocations!B:B,MAIN!D510))</f>
        <v>0</v>
      </c>
      <c r="G510" s="24">
        <f t="shared" si="134"/>
        <v>0</v>
      </c>
      <c r="H510" s="24">
        <f>IFERROR(VLOOKUP(S510,Swaps_wk!$A$2:$AP$151,HLOOKUP(MAIN!D510,Swaps_wk!$B$2:$AP$151,150,FALSE),FALSE),0)</f>
        <v>0</v>
      </c>
      <c r="I510" s="24">
        <f>SUMIFS(PASTE_DQS_TRACKER!$D:$D,PASTE_DQS_TRACKER!$C:$C,MAIN!$S510,PASTE_DQS_TRACKER!$B:$B,MAIN!$D510)-SUMIFS(PASTE_DQS_TRACKER!$D:$D,PASTE_DQS_TRACKER!$C:$C,MAIN!$S510,PASTE_DQS_TRACKER!$E:$E,MAIN!$D510)</f>
        <v>0</v>
      </c>
      <c r="J510" s="25">
        <f t="shared" si="135"/>
        <v>0</v>
      </c>
      <c r="K510" s="24">
        <f>IFERROR(IF(V510="Flex",0,IF(D510=$D$30,VLOOKUP(A510,MMO_o10M_lease!$A$1:$F$51,5,FALSE),IF(D510=$D$26,VLOOKUP(D510,LANDINGS!$A$3:$BR$40,HLOOKUP(A510,LANDINGS!$B$1:$CF$42,42,FALSE),FALSE)-IFERROR(VLOOKUP(A510,MMO_o10M_lease!$A$1:$F$38,5,FALSE),0),VLOOKUP(D510,LANDINGS!$A$3:$CF$40,HLOOKUP(A510,LANDINGS!$B$1:$CF$42,42,FALSE),FALSE)))),0)</f>
        <v>0</v>
      </c>
      <c r="L510" s="24">
        <f>SUMIFS(PASTE_FLEX_TRACKER!$D:$D,PASTE_FLEX_TRACKER!$E:$E,MAIN!$A510,PASTE_FLEX_TRACKER!$B:$B,MAIN!$D510)</f>
        <v>0</v>
      </c>
      <c r="M510" s="35" t="s">
        <v>133</v>
      </c>
      <c r="N510" s="46" t="s">
        <v>563</v>
      </c>
      <c r="O510" s="46">
        <f>SUMIFS(MAN_ADJ!$L:$L,MAN_ADJ!$K:$K,MAIN!$D510,MAN_ADJ!$J:$J,MAIN!$S510)</f>
        <v>0</v>
      </c>
      <c r="P510" s="25">
        <f t="shared" si="127"/>
        <v>0</v>
      </c>
      <c r="Q510" s="28" t="str">
        <f t="shared" si="136"/>
        <v>n/a</v>
      </c>
      <c r="R510" s="38">
        <f t="shared" si="137"/>
        <v>0</v>
      </c>
      <c r="S510" t="s">
        <v>160</v>
      </c>
      <c r="U510" t="s">
        <v>577</v>
      </c>
      <c r="V510" t="s">
        <v>735</v>
      </c>
    </row>
    <row r="511" spans="1:22" x14ac:dyDescent="0.25">
      <c r="A511" s="17" t="s">
        <v>159</v>
      </c>
      <c r="B511" s="17" t="s">
        <v>93</v>
      </c>
      <c r="C511" s="17" t="s">
        <v>135</v>
      </c>
      <c r="D511" s="17" t="s">
        <v>129</v>
      </c>
      <c r="E511" s="24">
        <f>IF(U511="SC",SUMIFS(SC!F:F,SC!A:A,MAIN!D511,SC!B:B,MAIN!A511),SUMIFS(Allocations!$H:$H,Allocations!$A:$A,MAIN!$A511,Allocations!$B:$B,MAIN!$D511))</f>
        <v>1.3</v>
      </c>
      <c r="F511" s="24">
        <f>IF(U511="SC",SUMIFS(SC!J:J,SC!A:A,MAIN!D511,SC!B:B,MAIN!A511),SUMIFS(Allocations!M:M,Allocations!A:A,MAIN!A511,Allocations!B:B,MAIN!D511))</f>
        <v>0</v>
      </c>
      <c r="G511" s="24">
        <f t="shared" si="134"/>
        <v>1.3</v>
      </c>
      <c r="H511" s="24">
        <f>IFERROR(VLOOKUP(S511,Swaps_wk!$A$2:$AP$151,HLOOKUP(MAIN!D511,Swaps_wk!$B$2:$AP$151,150,FALSE),FALSE),0)</f>
        <v>0</v>
      </c>
      <c r="I511" s="24">
        <f>SUMIFS(PASTE_DQS_TRACKER!$D:$D,PASTE_DQS_TRACKER!$C:$C,MAIN!$S511,PASTE_DQS_TRACKER!$B:$B,MAIN!$D511)-SUMIFS(PASTE_DQS_TRACKER!$D:$D,PASTE_DQS_TRACKER!$C:$C,MAIN!$S511,PASTE_DQS_TRACKER!$E:$E,MAIN!$D511)</f>
        <v>0</v>
      </c>
      <c r="J511" s="25">
        <f t="shared" si="135"/>
        <v>1.3</v>
      </c>
      <c r="K511" s="24">
        <f>IFERROR(IF(V511="Flex",0,IF(D511=$D$30,VLOOKUP(A511,MMO_o10M_lease!$A$1:$F$51,5,FALSE),IF(D511=$D$26,VLOOKUP(D511,LANDINGS!$A$3:$BR$40,HLOOKUP(A511,LANDINGS!$B$1:$CF$42,42,FALSE),FALSE)-IFERROR(VLOOKUP(A511,MMO_o10M_lease!$A$1:$F$38,5,FALSE),0),VLOOKUP(D511,LANDINGS!$A$3:$CF$40,HLOOKUP(A511,LANDINGS!$B$1:$CF$42,42,FALSE),FALSE)))),0)</f>
        <v>0</v>
      </c>
      <c r="L511" s="24">
        <f>SUMIFS(PASTE_FLEX_TRACKER!$D:$D,PASTE_FLEX_TRACKER!$E:$E,MAIN!$A511,PASTE_FLEX_TRACKER!$B:$B,MAIN!$D511)</f>
        <v>0</v>
      </c>
      <c r="M511" s="35" t="s">
        <v>133</v>
      </c>
      <c r="N511" s="46" t="s">
        <v>563</v>
      </c>
      <c r="O511" s="46">
        <f>SUMIFS(MAN_ADJ!$L:$L,MAN_ADJ!$K:$K,MAIN!$D511,MAN_ADJ!$J:$J,MAIN!$S511)</f>
        <v>0</v>
      </c>
      <c r="P511" s="25">
        <f t="shared" si="127"/>
        <v>0</v>
      </c>
      <c r="Q511" s="28">
        <f t="shared" si="136"/>
        <v>0</v>
      </c>
      <c r="R511" s="38">
        <f t="shared" si="137"/>
        <v>1.3</v>
      </c>
      <c r="S511" t="s">
        <v>160</v>
      </c>
      <c r="U511" t="s">
        <v>577</v>
      </c>
      <c r="V511" t="s">
        <v>735</v>
      </c>
    </row>
    <row r="512" spans="1:22" x14ac:dyDescent="0.25">
      <c r="A512" s="17" t="s">
        <v>159</v>
      </c>
      <c r="B512" s="17" t="s">
        <v>93</v>
      </c>
      <c r="C512" s="17" t="s">
        <v>135</v>
      </c>
      <c r="D512" s="17" t="s">
        <v>155</v>
      </c>
      <c r="E512" s="24">
        <f>IF(U512="SC",SUMIFS(SC!F:F,SC!A:A,MAIN!D512,SC!B:B,MAIN!A512),SUMIFS(Allocations!$H:$H,Allocations!$A:$A,MAIN!$A512,Allocations!$B:$B,MAIN!$D512))</f>
        <v>4.0000000000000008E-2</v>
      </c>
      <c r="F512" s="24">
        <f>IF(U512="SC",SUMIFS(SC!J:J,SC!A:A,MAIN!D512,SC!B:B,MAIN!A512),SUMIFS(Allocations!M:M,Allocations!A:A,MAIN!A512,Allocations!B:B,MAIN!D512))</f>
        <v>0</v>
      </c>
      <c r="G512" s="24">
        <f t="shared" si="134"/>
        <v>4.0000000000000008E-2</v>
      </c>
      <c r="H512" s="24">
        <f>IFERROR(VLOOKUP(S512,Swaps_wk!$A$2:$AP$151,HLOOKUP(MAIN!D512,Swaps_wk!$B$2:$AP$151,150,FALSE),FALSE),0)</f>
        <v>0</v>
      </c>
      <c r="I512" s="24">
        <f>SUMIFS(PASTE_DQS_TRACKER!$D:$D,PASTE_DQS_TRACKER!$C:$C,MAIN!$S512,PASTE_DQS_TRACKER!$B:$B,MAIN!$D512)-SUMIFS(PASTE_DQS_TRACKER!$D:$D,PASTE_DQS_TRACKER!$C:$C,MAIN!$S512,PASTE_DQS_TRACKER!$E:$E,MAIN!$D512)</f>
        <v>0</v>
      </c>
      <c r="J512" s="25">
        <f t="shared" si="135"/>
        <v>4.0000000000000008E-2</v>
      </c>
      <c r="K512" s="24">
        <f>IFERROR(IF(V512="Flex",0,IF(D512=$D$30,VLOOKUP(A512,MMO_o10M_lease!$A$1:$F$51,5,FALSE),IF(D512=$D$26,VLOOKUP(D512,LANDINGS!$A$3:$BR$40,HLOOKUP(A512,LANDINGS!$B$1:$CF$42,42,FALSE),FALSE)-IFERROR(VLOOKUP(A512,MMO_o10M_lease!$A$1:$F$38,5,FALSE),0),VLOOKUP(D512,LANDINGS!$A$3:$CF$40,HLOOKUP(A512,LANDINGS!$B$1:$CF$42,42,FALSE),FALSE)))),0)</f>
        <v>0</v>
      </c>
      <c r="L512" s="24">
        <f>SUMIFS(PASTE_FLEX_TRACKER!$D:$D,PASTE_FLEX_TRACKER!$E:$E,MAIN!$A512,PASTE_FLEX_TRACKER!$B:$B,MAIN!$D512)</f>
        <v>0</v>
      </c>
      <c r="M512" s="35" t="s">
        <v>133</v>
      </c>
      <c r="N512" s="46" t="s">
        <v>563</v>
      </c>
      <c r="O512" s="46">
        <f>SUMIFS(MAN_ADJ!$L:$L,MAN_ADJ!$K:$K,MAIN!$D512,MAN_ADJ!$J:$J,MAIN!$S512)</f>
        <v>0</v>
      </c>
      <c r="P512" s="25">
        <f t="shared" si="127"/>
        <v>0</v>
      </c>
      <c r="Q512" s="28">
        <f t="shared" si="136"/>
        <v>0</v>
      </c>
      <c r="R512" s="38">
        <f t="shared" si="137"/>
        <v>4.0000000000000008E-2</v>
      </c>
      <c r="S512" t="s">
        <v>160</v>
      </c>
      <c r="U512" t="s">
        <v>577</v>
      </c>
      <c r="V512" t="s">
        <v>735</v>
      </c>
    </row>
    <row r="513" spans="1:22" x14ac:dyDescent="0.25">
      <c r="A513" s="17" t="s">
        <v>159</v>
      </c>
      <c r="B513" s="17" t="s">
        <v>93</v>
      </c>
      <c r="C513" s="17" t="s">
        <v>135</v>
      </c>
      <c r="D513" s="17" t="s">
        <v>130</v>
      </c>
      <c r="E513" s="24">
        <f>IF(U513="SC",SUMIFS(SC!F:F,SC!A:A,MAIN!D513,SC!B:B,MAIN!A513),SUMIFS(Allocations!$H:$H,Allocations!$A:$A,MAIN!$A513,Allocations!$B:$B,MAIN!$D513))</f>
        <v>0</v>
      </c>
      <c r="F513" s="24">
        <f>IF(U513="SC",SUMIFS(SC!J:J,SC!A:A,MAIN!D513,SC!B:B,MAIN!A513),SUMIFS(Allocations!M:M,Allocations!A:A,MAIN!A513,Allocations!B:B,MAIN!D513))</f>
        <v>0</v>
      </c>
      <c r="G513" s="24">
        <f t="shared" si="125"/>
        <v>0</v>
      </c>
      <c r="H513" s="24">
        <f>IFERROR(VLOOKUP(S513,Swaps_wk!$A$2:$AP$151,HLOOKUP(MAIN!D513,Swaps_wk!$B$2:$AP$151,150,FALSE),FALSE),0)</f>
        <v>0</v>
      </c>
      <c r="I513" s="24">
        <f>SUMIFS(PASTE_DQS_TRACKER!$D:$D,PASTE_DQS_TRACKER!$C:$C,MAIN!$S513,PASTE_DQS_TRACKER!$B:$B,MAIN!$D513)-SUMIFS(PASTE_DQS_TRACKER!$D:$D,PASTE_DQS_TRACKER!$C:$C,MAIN!$S513,PASTE_DQS_TRACKER!$E:$E,MAIN!$D513)</f>
        <v>0</v>
      </c>
      <c r="J513" s="25">
        <f t="shared" si="126"/>
        <v>0</v>
      </c>
      <c r="K513" s="24">
        <f>IFERROR(IF(V513="Flex",0,IF(D513=$D$30,VLOOKUP(A513,MMO_o10M_lease!$A$1:$F$51,5,FALSE),IF(D513=$D$26,VLOOKUP(D513,LANDINGS!$A$3:$BR$40,HLOOKUP(A513,LANDINGS!$B$1:$CF$42,42,FALSE),FALSE)-IFERROR(VLOOKUP(A513,MMO_o10M_lease!$A$1:$F$38,5,FALSE),0),VLOOKUP(D513,LANDINGS!$A$3:$CF$40,HLOOKUP(A513,LANDINGS!$B$1:$CF$42,42,FALSE),FALSE)))),0)</f>
        <v>0</v>
      </c>
      <c r="L513" s="24">
        <f>SUMIFS(PASTE_FLEX_TRACKER!$D:$D,PASTE_FLEX_TRACKER!$E:$E,MAIN!$A513,PASTE_FLEX_TRACKER!$B:$B,MAIN!$D513)</f>
        <v>0</v>
      </c>
      <c r="M513" s="35" t="s">
        <v>133</v>
      </c>
      <c r="N513" s="46" t="s">
        <v>563</v>
      </c>
      <c r="O513" s="46">
        <f>SUMIFS(MAN_ADJ!$L:$L,MAN_ADJ!$K:$K,MAIN!$D513,MAN_ADJ!$J:$J,MAIN!$S513)</f>
        <v>0</v>
      </c>
      <c r="P513" s="25">
        <f t="shared" si="127"/>
        <v>0</v>
      </c>
      <c r="Q513" s="28" t="str">
        <f t="shared" si="128"/>
        <v>n/a</v>
      </c>
      <c r="R513" s="38">
        <f t="shared" si="129"/>
        <v>0</v>
      </c>
      <c r="S513" t="s">
        <v>160</v>
      </c>
      <c r="U513" t="s">
        <v>577</v>
      </c>
      <c r="V513" t="s">
        <v>735</v>
      </c>
    </row>
    <row r="514" spans="1:22" x14ac:dyDescent="0.25">
      <c r="A514" s="26" t="s">
        <v>159</v>
      </c>
      <c r="B514" s="26" t="s">
        <v>93</v>
      </c>
      <c r="C514" s="26" t="s">
        <v>135</v>
      </c>
      <c r="D514" s="26" t="s">
        <v>131</v>
      </c>
      <c r="E514" s="27">
        <f t="shared" ref="E514:L514" si="138">SUM(E474:E513)</f>
        <v>941.89809999999989</v>
      </c>
      <c r="F514" s="27">
        <f t="shared" si="138"/>
        <v>0</v>
      </c>
      <c r="G514" s="27">
        <f t="shared" si="138"/>
        <v>941.89809999999989</v>
      </c>
      <c r="H514" s="27">
        <f>IFERROR(VLOOKUP(S514,Swaps_wk!$A$2:$AP$151,HLOOKUP(MAIN!D514,Swaps_wk!$B$2:$AP$151,150,FALSE),FALSE),0)</f>
        <v>0</v>
      </c>
      <c r="I514" s="27">
        <f t="shared" si="138"/>
        <v>0</v>
      </c>
      <c r="J514" s="25">
        <f t="shared" si="138"/>
        <v>941.89809999999989</v>
      </c>
      <c r="K514" s="27">
        <f t="shared" si="138"/>
        <v>0</v>
      </c>
      <c r="L514" s="27">
        <f t="shared" si="138"/>
        <v>5.4</v>
      </c>
      <c r="M514" s="41" t="s">
        <v>133</v>
      </c>
      <c r="N514" s="46" t="s">
        <v>563</v>
      </c>
      <c r="O514" s="27">
        <f>SUM(O476:O513)</f>
        <v>0</v>
      </c>
      <c r="P514" s="25">
        <f t="shared" ref="P514" si="139">SUM(P474:P513)</f>
        <v>5.4</v>
      </c>
      <c r="Q514" s="28">
        <f t="shared" si="128"/>
        <v>5.7331042498121624E-3</v>
      </c>
      <c r="R514" s="38">
        <f>SUM(R474:R513)</f>
        <v>936.49809999999979</v>
      </c>
      <c r="S514" t="s">
        <v>160</v>
      </c>
    </row>
    <row r="515" spans="1:22" x14ac:dyDescent="0.25">
      <c r="A515" s="17" t="s">
        <v>161</v>
      </c>
      <c r="B515" s="17" t="s">
        <v>93</v>
      </c>
      <c r="C515" s="17" t="s">
        <v>162</v>
      </c>
      <c r="D515" s="17" t="s">
        <v>95</v>
      </c>
      <c r="E515" s="24">
        <f>IF(U515="SC",SUMIFS(SC!F:F,SC!A:A,MAIN!D515,SC!B:B,MAIN!A515),SUMIFS(Allocations!$H:$H,Allocations!$A:$A,MAIN!$A515,Allocations!$B:$B,MAIN!$D515))</f>
        <v>283.71000000000004</v>
      </c>
      <c r="F515" s="24">
        <f>IF(U515="SC",SUMIFS(SC!J:J,SC!A:A,MAIN!D515,SC!B:B,MAIN!A515),SUMIFS(Allocations!M:M,Allocations!A:A,MAIN!A515,Allocations!B:B,MAIN!D515))</f>
        <v>80.38</v>
      </c>
      <c r="G515" s="24">
        <f t="shared" ref="G515:G553" si="140">E515+F515</f>
        <v>364.09000000000003</v>
      </c>
      <c r="H515" s="24">
        <f>IFERROR(VLOOKUP(S515,Swaps_wk!$A$2:$AP$151,HLOOKUP(MAIN!D515,Swaps_wk!$B$2:$AP$151,150,FALSE),FALSE),0)</f>
        <v>0</v>
      </c>
      <c r="I515" s="24">
        <f>SUMIFS(PASTE_DQS_TRACKER!$D:$D,PASTE_DQS_TRACKER!$C:$C,MAIN!$A515,PASTE_DQS_TRACKER!$B:$B,MAIN!$D515)-SUMIFS(PASTE_DQS_TRACKER!$D:$D,PASTE_DQS_TRACKER!$C:$C,MAIN!A515,PASTE_DQS_TRACKER!$E:$E,MAIN!$D515)</f>
        <v>132.50000000000003</v>
      </c>
      <c r="J515" s="25">
        <f t="shared" ref="J515:J553" si="141">G515+I515</f>
        <v>496.59000000000003</v>
      </c>
      <c r="K515" s="24">
        <f>IFERROR(IF(V515="Flex",0,IF(D515=$D$30,VLOOKUP(A515,MMO_o10M_lease!$A$1:$F$51,5,FALSE),IF(D515=$D$26,VLOOKUP(D515,LANDINGS!$A$3:$BR$40,HLOOKUP(A515,LANDINGS!$B$1:$CF$42,42,FALSE),FALSE)-IFERROR(VLOOKUP(A515,MMO_o10M_lease!$A$1:$F$38,5,FALSE),0),VLOOKUP(D515,LANDINGS!$A$3:$CF$40,HLOOKUP(A515,LANDINGS!$B$1:$CF$42,42,FALSE),FALSE)))),0)</f>
        <v>519.96799999999996</v>
      </c>
      <c r="L515" s="24">
        <f>SUMIFS(PASTE_FLEX_TRACKER!$D:$D,PASTE_FLEX_TRACKER!$F:$F,MAIN!$A515,PASTE_FLEX_TRACKER!$B:$B,MAIN!$D515)-SUMIFS(PASTE_FLEX_TRACKER!$D:$D,PASTE_FLEX_TRACKER!$C:$C,MAIN!$A515,PASTE_FLEX_TRACKER!$B:$B,MAIN!$D515)</f>
        <v>0</v>
      </c>
      <c r="M515" s="24">
        <f>IFERROR(-VLOOKUP(D515,SQ!$A$19:$CC$52,HLOOKUP(MAIN!A515,SQ!$B$18:$CC$56,39,FALSE),FALSE),"n/a")</f>
        <v>0</v>
      </c>
      <c r="N515" s="24">
        <f>-SUMIFS(QAM_TRACKER!$E:$E,QAM_TRACKER!$B:$B,MAIN!D515,QAM_TRACKER!$D:$D,MAIN!A515)</f>
        <v>-90.5</v>
      </c>
      <c r="O515" s="46">
        <f>SUMIFS(MAN_ADJ!$L:$L,MAN_ADJ!$K:$K,MAIN!$D515,MAN_ADJ!$J:$J,MAIN!$S515)</f>
        <v>0</v>
      </c>
      <c r="P515" s="25">
        <f t="shared" ref="P515:P553" si="142">SUM(K515:O515)</f>
        <v>429.46799999999996</v>
      </c>
      <c r="Q515" s="28">
        <f t="shared" si="128"/>
        <v>0.86483416903280363</v>
      </c>
      <c r="R515" s="38">
        <f t="shared" ref="R515:R581" si="143">J515-P515</f>
        <v>67.122000000000071</v>
      </c>
      <c r="S515" s="17" t="s">
        <v>161</v>
      </c>
    </row>
    <row r="516" spans="1:22" x14ac:dyDescent="0.25">
      <c r="A516" s="17" t="s">
        <v>161</v>
      </c>
      <c r="B516" s="17" t="s">
        <v>93</v>
      </c>
      <c r="C516" s="17" t="s">
        <v>162</v>
      </c>
      <c r="D516" s="17" t="s">
        <v>96</v>
      </c>
      <c r="E516" s="24">
        <f>IF(U516="SC",SUMIFS(SC!F:F,SC!A:A,MAIN!D516,SC!B:B,MAIN!A516),SUMIFS(Allocations!$H:$H,Allocations!$A:$A,MAIN!$A516,Allocations!$B:$B,MAIN!$D516))</f>
        <v>38.335999999999999</v>
      </c>
      <c r="F516" s="24">
        <f>IF(U516="SC",SUMIFS(SC!J:J,SC!A:A,MAIN!D516,SC!B:B,MAIN!A516),SUMIFS(Allocations!M:M,Allocations!A:A,MAIN!A516,Allocations!B:B,MAIN!D516))</f>
        <v>6.6829999999999998</v>
      </c>
      <c r="G516" s="24">
        <f t="shared" si="140"/>
        <v>45.018999999999998</v>
      </c>
      <c r="H516" s="24">
        <f>IFERROR(VLOOKUP(S516,Swaps_wk!$A$2:$AP$151,HLOOKUP(MAIN!D516,Swaps_wk!$B$2:$AP$151,150,FALSE),FALSE),0)</f>
        <v>0</v>
      </c>
      <c r="I516" s="24">
        <f>SUMIFS(PASTE_DQS_TRACKER!$D:$D,PASTE_DQS_TRACKER!$C:$C,MAIN!$A516,PASTE_DQS_TRACKER!$B:$B,MAIN!$D516)-SUMIFS(PASTE_DQS_TRACKER!$D:$D,PASTE_DQS_TRACKER!$C:$C,MAIN!A516,PASTE_DQS_TRACKER!$E:$E,MAIN!$D516)</f>
        <v>-12.9</v>
      </c>
      <c r="J516" s="25">
        <f t="shared" si="141"/>
        <v>32.119</v>
      </c>
      <c r="K516" s="24">
        <f>IFERROR(IF(V516="Flex",0,IF(D516=$D$30,VLOOKUP(A516,MMO_o10M_lease!$A$1:$F$51,5,FALSE),IF(D516=$D$26,VLOOKUP(D516,LANDINGS!$A$3:$BR$40,HLOOKUP(A516,LANDINGS!$B$1:$CF$42,42,FALSE),FALSE)-IFERROR(VLOOKUP(A516,MMO_o10M_lease!$A$1:$F$38,5,FALSE),0),VLOOKUP(D516,LANDINGS!$A$3:$CF$40,HLOOKUP(A516,LANDINGS!$B$1:$CF$42,42,FALSE),FALSE)))),0)</f>
        <v>33.542999999999999</v>
      </c>
      <c r="L516" s="24">
        <f>SUMIFS(PASTE_FLEX_TRACKER!$D:$D,PASTE_FLEX_TRACKER!$F:$F,MAIN!$A516,PASTE_FLEX_TRACKER!$B:$B,MAIN!$D516)-SUMIFS(PASTE_FLEX_TRACKER!$D:$D,PASTE_FLEX_TRACKER!$C:$C,MAIN!$A516,PASTE_FLEX_TRACKER!$B:$B,MAIN!$D516)</f>
        <v>0</v>
      </c>
      <c r="M516" s="24">
        <f>IFERROR(-VLOOKUP(D516,SQ!$A$19:$CC$52,HLOOKUP(MAIN!A516,SQ!$B$18:$CC$56,39,FALSE),FALSE),"n/a")</f>
        <v>-10</v>
      </c>
      <c r="N516" s="24">
        <f>-SUMIFS(QAM_TRACKER!$E:$E,QAM_TRACKER!$B:$B,MAIN!D516,QAM_TRACKER!$D:$D,MAIN!A516)</f>
        <v>0</v>
      </c>
      <c r="O516" s="46">
        <f>SUMIFS(MAN_ADJ!$L:$L,MAN_ADJ!$K:$K,MAIN!$D516,MAN_ADJ!$J:$J,MAIN!$S516)</f>
        <v>0</v>
      </c>
      <c r="P516" s="25">
        <f t="shared" si="142"/>
        <v>23.542999999999999</v>
      </c>
      <c r="Q516" s="28">
        <f t="shared" si="128"/>
        <v>0.73299293253214604</v>
      </c>
      <c r="R516" s="38">
        <f t="shared" si="143"/>
        <v>8.5760000000000005</v>
      </c>
      <c r="S516" s="17" t="s">
        <v>161</v>
      </c>
    </row>
    <row r="517" spans="1:22" x14ac:dyDescent="0.25">
      <c r="A517" s="17" t="s">
        <v>161</v>
      </c>
      <c r="B517" s="17" t="s">
        <v>93</v>
      </c>
      <c r="C517" s="17" t="s">
        <v>162</v>
      </c>
      <c r="D517" s="17" t="s">
        <v>97</v>
      </c>
      <c r="E517" s="24">
        <f>IF(U517="SC",SUMIFS(SC!F:F,SC!A:A,MAIN!D517,SC!B:B,MAIN!A517),SUMIFS(Allocations!$H:$H,Allocations!$A:$A,MAIN!$A517,Allocations!$B:$B,MAIN!$D517))</f>
        <v>34.4</v>
      </c>
      <c r="F517" s="24">
        <f>IF(U517="SC",SUMIFS(SC!J:J,SC!A:A,MAIN!D517,SC!B:B,MAIN!A517),SUMIFS(Allocations!M:M,Allocations!A:A,MAIN!A517,Allocations!B:B,MAIN!D517))</f>
        <v>6.2039999999999997</v>
      </c>
      <c r="G517" s="24">
        <f t="shared" si="140"/>
        <v>40.603999999999999</v>
      </c>
      <c r="H517" s="24">
        <f>IFERROR(VLOOKUP(S517,Swaps_wk!$A$2:$AP$151,HLOOKUP(MAIN!D517,Swaps_wk!$B$2:$AP$151,150,FALSE),FALSE),0)</f>
        <v>0</v>
      </c>
      <c r="I517" s="24">
        <f>SUMIFS(PASTE_DQS_TRACKER!$D:$D,PASTE_DQS_TRACKER!$C:$C,MAIN!$A517,PASTE_DQS_TRACKER!$B:$B,MAIN!$D517)-SUMIFS(PASTE_DQS_TRACKER!$D:$D,PASTE_DQS_TRACKER!$C:$C,MAIN!A517,PASTE_DQS_TRACKER!$E:$E,MAIN!$D517)</f>
        <v>-6.7</v>
      </c>
      <c r="J517" s="25">
        <f t="shared" si="141"/>
        <v>33.903999999999996</v>
      </c>
      <c r="K517" s="24">
        <f>IFERROR(IF(V517="Flex",0,IF(D517=$D$30,VLOOKUP(A517,MMO_o10M_lease!$A$1:$F$51,5,FALSE),IF(D517=$D$26,VLOOKUP(D517,LANDINGS!$A$3:$BR$40,HLOOKUP(A517,LANDINGS!$B$1:$CF$42,42,FALSE),FALSE)-IFERROR(VLOOKUP(A517,MMO_o10M_lease!$A$1:$F$38,5,FALSE),0),VLOOKUP(D517,LANDINGS!$A$3:$CF$40,HLOOKUP(A517,LANDINGS!$B$1:$CF$42,42,FALSE),FALSE)))),0)</f>
        <v>42.04</v>
      </c>
      <c r="L517" s="24">
        <f>SUMIFS(PASTE_FLEX_TRACKER!$D:$D,PASTE_FLEX_TRACKER!$F:$F,MAIN!$A517,PASTE_FLEX_TRACKER!$B:$B,MAIN!$D517)-SUMIFS(PASTE_FLEX_TRACKER!$D:$D,PASTE_FLEX_TRACKER!$C:$C,MAIN!$A517,PASTE_FLEX_TRACKER!$B:$B,MAIN!$D517)</f>
        <v>-5.4</v>
      </c>
      <c r="M517" s="24">
        <f>IFERROR(-VLOOKUP(D517,SQ!$A$19:$CC$52,HLOOKUP(MAIN!A517,SQ!$B$18:$CC$56,39,FALSE),FALSE),"n/a")</f>
        <v>0</v>
      </c>
      <c r="N517" s="24">
        <f>-SUMIFS(QAM_TRACKER!$E:$E,QAM_TRACKER!$B:$B,MAIN!D517,QAM_TRACKER!$D:$D,MAIN!A517)</f>
        <v>-16.8</v>
      </c>
      <c r="O517" s="46">
        <f>SUMIFS(MAN_ADJ!$L:$L,MAN_ADJ!$K:$K,MAIN!$D517,MAN_ADJ!$J:$J,MAIN!$S517)</f>
        <v>0</v>
      </c>
      <c r="P517" s="25">
        <f t="shared" si="142"/>
        <v>19.84</v>
      </c>
      <c r="Q517" s="28">
        <f t="shared" si="128"/>
        <v>0.58518168947616811</v>
      </c>
      <c r="R517" s="38">
        <f t="shared" si="143"/>
        <v>14.063999999999997</v>
      </c>
      <c r="S517" s="17" t="s">
        <v>161</v>
      </c>
    </row>
    <row r="518" spans="1:22" x14ac:dyDescent="0.25">
      <c r="A518" s="17" t="s">
        <v>161</v>
      </c>
      <c r="B518" s="17" t="s">
        <v>93</v>
      </c>
      <c r="C518" s="17" t="s">
        <v>162</v>
      </c>
      <c r="D518" s="17" t="s">
        <v>98</v>
      </c>
      <c r="E518" s="24">
        <f>IF(U518="SC",SUMIFS(SC!F:F,SC!A:A,MAIN!D518,SC!B:B,MAIN!A518),SUMIFS(Allocations!$H:$H,Allocations!$A:$A,MAIN!$A518,Allocations!$B:$B,MAIN!$D518))</f>
        <v>77.400000000000006</v>
      </c>
      <c r="F518" s="24">
        <f>IF(U518="SC",SUMIFS(SC!J:J,SC!A:A,MAIN!D518,SC!B:B,MAIN!A518),SUMIFS(Allocations!M:M,Allocations!A:A,MAIN!A518,Allocations!B:B,MAIN!D518))</f>
        <v>2.5179999999999998</v>
      </c>
      <c r="G518" s="24">
        <f t="shared" si="140"/>
        <v>79.918000000000006</v>
      </c>
      <c r="H518" s="24">
        <f>IFERROR(VLOOKUP(S518,Swaps_wk!$A$2:$AP$151,HLOOKUP(MAIN!D518,Swaps_wk!$B$2:$AP$151,150,FALSE),FALSE),0)</f>
        <v>0</v>
      </c>
      <c r="I518" s="24">
        <f>SUMIFS(PASTE_DQS_TRACKER!$D:$D,PASTE_DQS_TRACKER!$C:$C,MAIN!$A518,PASTE_DQS_TRACKER!$B:$B,MAIN!$D518)-SUMIFS(PASTE_DQS_TRACKER!$D:$D,PASTE_DQS_TRACKER!$C:$C,MAIN!A518,PASTE_DQS_TRACKER!$E:$E,MAIN!$D518)</f>
        <v>-1.6000000000000014</v>
      </c>
      <c r="J518" s="25">
        <f t="shared" si="141"/>
        <v>78.318000000000012</v>
      </c>
      <c r="K518" s="24">
        <f>IFERROR(IF(V518="Flex",0,IF(D518=$D$30,VLOOKUP(A518,MMO_o10M_lease!$A$1:$F$51,5,FALSE),IF(D518=$D$26,VLOOKUP(D518,LANDINGS!$A$3:$BR$40,HLOOKUP(A518,LANDINGS!$B$1:$CF$42,42,FALSE),FALSE)-IFERROR(VLOOKUP(A518,MMO_o10M_lease!$A$1:$F$38,5,FALSE),0),VLOOKUP(D518,LANDINGS!$A$3:$CF$40,HLOOKUP(A518,LANDINGS!$B$1:$CF$42,42,FALSE),FALSE)))),0)</f>
        <v>69.671999999999997</v>
      </c>
      <c r="L518" s="24">
        <f>SUMIFS(PASTE_FLEX_TRACKER!$D:$D,PASTE_FLEX_TRACKER!$F:$F,MAIN!$A518,PASTE_FLEX_TRACKER!$B:$B,MAIN!$D518)-SUMIFS(PASTE_FLEX_TRACKER!$D:$D,PASTE_FLEX_TRACKER!$C:$C,MAIN!$A518,PASTE_FLEX_TRACKER!$B:$B,MAIN!$D518)</f>
        <v>0</v>
      </c>
      <c r="M518" s="24">
        <f>IFERROR(-VLOOKUP(D518,SQ!$A$19:$CC$52,HLOOKUP(MAIN!A518,SQ!$B$18:$CC$56,39,FALSE),FALSE),"n/a")</f>
        <v>0</v>
      </c>
      <c r="N518" s="24">
        <f>-SUMIFS(QAM_TRACKER!$E:$E,QAM_TRACKER!$B:$B,MAIN!D518,QAM_TRACKER!$D:$D,MAIN!A518)</f>
        <v>0</v>
      </c>
      <c r="O518" s="46">
        <f>SUMIFS(MAN_ADJ!$L:$L,MAN_ADJ!$K:$K,MAIN!$D518,MAN_ADJ!$J:$J,MAIN!$S518)</f>
        <v>0</v>
      </c>
      <c r="P518" s="25">
        <f t="shared" si="142"/>
        <v>69.671999999999997</v>
      </c>
      <c r="Q518" s="28">
        <f t="shared" si="128"/>
        <v>0.88960392246993014</v>
      </c>
      <c r="R518" s="38">
        <f t="shared" si="143"/>
        <v>8.646000000000015</v>
      </c>
      <c r="S518" s="17" t="s">
        <v>161</v>
      </c>
    </row>
    <row r="519" spans="1:22" x14ac:dyDescent="0.25">
      <c r="A519" s="17" t="s">
        <v>161</v>
      </c>
      <c r="B519" s="17" t="s">
        <v>93</v>
      </c>
      <c r="C519" s="17" t="s">
        <v>162</v>
      </c>
      <c r="D519" s="17" t="s">
        <v>99</v>
      </c>
      <c r="E519" s="24">
        <f>IF(U519="SC",SUMIFS(SC!F:F,SC!A:A,MAIN!D519,SC!B:B,MAIN!A519),SUMIFS(Allocations!$H:$H,Allocations!$A:$A,MAIN!$A519,Allocations!$B:$B,MAIN!$D519))</f>
        <v>0.77</v>
      </c>
      <c r="F519" s="24">
        <f>IF(U519="SC",SUMIFS(SC!J:J,SC!A:A,MAIN!D519,SC!B:B,MAIN!A519),SUMIFS(Allocations!M:M,Allocations!A:A,MAIN!A519,Allocations!B:B,MAIN!D519))</f>
        <v>0</v>
      </c>
      <c r="G519" s="24">
        <f t="shared" si="140"/>
        <v>0.77</v>
      </c>
      <c r="H519" s="24">
        <f>IFERROR(VLOOKUP(S519,Swaps_wk!$A$2:$AP$151,HLOOKUP(MAIN!D519,Swaps_wk!$B$2:$AP$151,150,FALSE),FALSE),0)</f>
        <v>0</v>
      </c>
      <c r="I519" s="24">
        <f>SUMIFS(PASTE_DQS_TRACKER!$D:$D,PASTE_DQS_TRACKER!$C:$C,MAIN!$A519,PASTE_DQS_TRACKER!$B:$B,MAIN!$D519)-SUMIFS(PASTE_DQS_TRACKER!$D:$D,PASTE_DQS_TRACKER!$C:$C,MAIN!A519,PASTE_DQS_TRACKER!$E:$E,MAIN!$D519)</f>
        <v>0</v>
      </c>
      <c r="J519" s="25">
        <f t="shared" si="141"/>
        <v>0.77</v>
      </c>
      <c r="K519" s="24">
        <f>IFERROR(IF(V519="Flex",0,IF(D519=$D$30,VLOOKUP(A519,MMO_o10M_lease!$A$1:$F$51,5,FALSE),IF(D519=$D$26,VLOOKUP(D519,LANDINGS!$A$3:$BR$40,HLOOKUP(A519,LANDINGS!$B$1:$CF$42,42,FALSE),FALSE)-IFERROR(VLOOKUP(A519,MMO_o10M_lease!$A$1:$F$38,5,FALSE),0),VLOOKUP(D519,LANDINGS!$A$3:$CF$40,HLOOKUP(A519,LANDINGS!$B$1:$CF$42,42,FALSE),FALSE)))),0)</f>
        <v>7.0000000000000001E-3</v>
      </c>
      <c r="L519" s="24">
        <f>SUMIFS(PASTE_FLEX_TRACKER!$D:$D,PASTE_FLEX_TRACKER!$F:$F,MAIN!$A519,PASTE_FLEX_TRACKER!$B:$B,MAIN!$D519)-SUMIFS(PASTE_FLEX_TRACKER!$D:$D,PASTE_FLEX_TRACKER!$C:$C,MAIN!$A519,PASTE_FLEX_TRACKER!$B:$B,MAIN!$D519)</f>
        <v>0</v>
      </c>
      <c r="M519" s="24">
        <f>IFERROR(-VLOOKUP(D519,SQ!$A$19:$CC$52,HLOOKUP(MAIN!A519,SQ!$B$18:$CC$56,39,FALSE),FALSE),"n/a")</f>
        <v>0</v>
      </c>
      <c r="N519" s="24">
        <f>-SUMIFS(QAM_TRACKER!$E:$E,QAM_TRACKER!$B:$B,MAIN!D519,QAM_TRACKER!$D:$D,MAIN!A519)</f>
        <v>0</v>
      </c>
      <c r="O519" s="46">
        <f>SUMIFS(MAN_ADJ!$L:$L,MAN_ADJ!$K:$K,MAIN!$D519,MAN_ADJ!$J:$J,MAIN!$S519)</f>
        <v>0</v>
      </c>
      <c r="P519" s="25">
        <f t="shared" si="142"/>
        <v>7.0000000000000001E-3</v>
      </c>
      <c r="Q519" s="28">
        <f t="shared" si="128"/>
        <v>9.0909090909090905E-3</v>
      </c>
      <c r="R519" s="38">
        <f t="shared" si="143"/>
        <v>0.76300000000000001</v>
      </c>
      <c r="S519" s="17" t="s">
        <v>161</v>
      </c>
    </row>
    <row r="520" spans="1:22" x14ac:dyDescent="0.25">
      <c r="A520" s="17" t="s">
        <v>161</v>
      </c>
      <c r="B520" s="17" t="s">
        <v>93</v>
      </c>
      <c r="C520" s="17" t="s">
        <v>162</v>
      </c>
      <c r="D520" s="17" t="s">
        <v>100</v>
      </c>
      <c r="E520" s="24">
        <f>IF(U520="SC",SUMIFS(SC!F:F,SC!A:A,MAIN!D520,SC!B:B,MAIN!A520),SUMIFS(Allocations!$H:$H,Allocations!$A:$A,MAIN!$A520,Allocations!$B:$B,MAIN!$D520))</f>
        <v>20.301000000000002</v>
      </c>
      <c r="F520" s="24">
        <f>IF(U520="SC",SUMIFS(SC!J:J,SC!A:A,MAIN!D520,SC!B:B,MAIN!A520),SUMIFS(Allocations!M:M,Allocations!A:A,MAIN!A520,Allocations!B:B,MAIN!D520))</f>
        <v>0</v>
      </c>
      <c r="G520" s="24">
        <f t="shared" si="140"/>
        <v>20.301000000000002</v>
      </c>
      <c r="H520" s="24">
        <f>IFERROR(VLOOKUP(S520,Swaps_wk!$A$2:$AP$151,HLOOKUP(MAIN!D520,Swaps_wk!$B$2:$AP$151,150,FALSE),FALSE),0)</f>
        <v>0</v>
      </c>
      <c r="I520" s="24">
        <f>SUMIFS(PASTE_DQS_TRACKER!$D:$D,PASTE_DQS_TRACKER!$C:$C,MAIN!$A520,PASTE_DQS_TRACKER!$B:$B,MAIN!$D520)-SUMIFS(PASTE_DQS_TRACKER!$D:$D,PASTE_DQS_TRACKER!$C:$C,MAIN!A520,PASTE_DQS_TRACKER!$E:$E,MAIN!$D520)</f>
        <v>-19.399999999999999</v>
      </c>
      <c r="J520" s="25">
        <f t="shared" si="141"/>
        <v>0.90100000000000335</v>
      </c>
      <c r="K520" s="24">
        <f>IFERROR(IF(V520="Flex",0,IF(D520=$D$30,VLOOKUP(A520,MMO_o10M_lease!$A$1:$F$51,5,FALSE),IF(D520=$D$26,VLOOKUP(D520,LANDINGS!$A$3:$BR$40,HLOOKUP(A520,LANDINGS!$B$1:$CF$42,42,FALSE),FALSE)-IFERROR(VLOOKUP(A520,MMO_o10M_lease!$A$1:$F$38,5,FALSE),0),VLOOKUP(D520,LANDINGS!$A$3:$CF$40,HLOOKUP(A520,LANDINGS!$B$1:$CF$42,42,FALSE),FALSE)))),0)</f>
        <v>0.08</v>
      </c>
      <c r="L520" s="24">
        <f>SUMIFS(PASTE_FLEX_TRACKER!$D:$D,PASTE_FLEX_TRACKER!$F:$F,MAIN!$A520,PASTE_FLEX_TRACKER!$B:$B,MAIN!$D520)-SUMIFS(PASTE_FLEX_TRACKER!$D:$D,PASTE_FLEX_TRACKER!$C:$C,MAIN!$A520,PASTE_FLEX_TRACKER!$B:$B,MAIN!$D520)</f>
        <v>0</v>
      </c>
      <c r="M520" s="24">
        <f>IFERROR(-VLOOKUP(D520,SQ!$A$19:$CC$52,HLOOKUP(MAIN!A520,SQ!$B$18:$CC$56,39,FALSE),FALSE),"n/a")</f>
        <v>0</v>
      </c>
      <c r="N520" s="24">
        <f>-SUMIFS(QAM_TRACKER!$E:$E,QAM_TRACKER!$B:$B,MAIN!D520,QAM_TRACKER!$D:$D,MAIN!A520)</f>
        <v>0</v>
      </c>
      <c r="O520" s="46">
        <f>SUMIFS(MAN_ADJ!$L:$L,MAN_ADJ!$K:$K,MAIN!$D520,MAN_ADJ!$J:$J,MAIN!$S520)</f>
        <v>0</v>
      </c>
      <c r="P520" s="25">
        <f t="shared" si="142"/>
        <v>0.08</v>
      </c>
      <c r="Q520" s="28">
        <f t="shared" si="128"/>
        <v>8.8790233074361485E-2</v>
      </c>
      <c r="R520" s="38">
        <f t="shared" si="143"/>
        <v>0.82100000000000339</v>
      </c>
      <c r="S520" s="17" t="s">
        <v>161</v>
      </c>
    </row>
    <row r="521" spans="1:22" x14ac:dyDescent="0.25">
      <c r="A521" s="17" t="s">
        <v>161</v>
      </c>
      <c r="B521" s="17" t="s">
        <v>93</v>
      </c>
      <c r="C521" s="17" t="s">
        <v>162</v>
      </c>
      <c r="D521" s="17" t="s">
        <v>101</v>
      </c>
      <c r="E521" s="24">
        <f>IF(U521="SC",SUMIFS(SC!F:F,SC!A:A,MAIN!D521,SC!B:B,MAIN!A521),SUMIFS(Allocations!$H:$H,Allocations!$A:$A,MAIN!$A521,Allocations!$B:$B,MAIN!$D521))</f>
        <v>11.8</v>
      </c>
      <c r="F521" s="24">
        <f>IF(U521="SC",SUMIFS(SC!J:J,SC!A:A,MAIN!D521,SC!B:B,MAIN!A521),SUMIFS(Allocations!M:M,Allocations!A:A,MAIN!A521,Allocations!B:B,MAIN!D521))</f>
        <v>0</v>
      </c>
      <c r="G521" s="24">
        <f t="shared" si="140"/>
        <v>11.8</v>
      </c>
      <c r="H521" s="24">
        <f>IFERROR(VLOOKUP(S521,Swaps_wk!$A$2:$AP$151,HLOOKUP(MAIN!D521,Swaps_wk!$B$2:$AP$151,150,FALSE),FALSE),0)</f>
        <v>0</v>
      </c>
      <c r="I521" s="24">
        <f>SUMIFS(PASTE_DQS_TRACKER!$D:$D,PASTE_DQS_TRACKER!$C:$C,MAIN!$A521,PASTE_DQS_TRACKER!$B:$B,MAIN!$D521)-SUMIFS(PASTE_DQS_TRACKER!$D:$D,PASTE_DQS_TRACKER!$C:$C,MAIN!A521,PASTE_DQS_TRACKER!$E:$E,MAIN!$D521)</f>
        <v>-10.9</v>
      </c>
      <c r="J521" s="25">
        <f t="shared" si="141"/>
        <v>0.90000000000000036</v>
      </c>
      <c r="K521" s="24">
        <f>IFERROR(IF(V521="Flex",0,IF(D521=$D$30,VLOOKUP(A521,MMO_o10M_lease!$A$1:$F$51,5,FALSE),IF(D521=$D$26,VLOOKUP(D521,LANDINGS!$A$3:$BR$40,HLOOKUP(A521,LANDINGS!$B$1:$CF$42,42,FALSE),FALSE)-IFERROR(VLOOKUP(A521,MMO_o10M_lease!$A$1:$F$38,5,FALSE),0),VLOOKUP(D521,LANDINGS!$A$3:$CF$40,HLOOKUP(A521,LANDINGS!$B$1:$CF$42,42,FALSE),FALSE)))),0)</f>
        <v>0</v>
      </c>
      <c r="L521" s="24">
        <f>SUMIFS(PASTE_FLEX_TRACKER!$D:$D,PASTE_FLEX_TRACKER!$F:$F,MAIN!$A521,PASTE_FLEX_TRACKER!$B:$B,MAIN!$D521)-SUMIFS(PASTE_FLEX_TRACKER!$D:$D,PASTE_FLEX_TRACKER!$C:$C,MAIN!$A521,PASTE_FLEX_TRACKER!$B:$B,MAIN!$D521)</f>
        <v>0</v>
      </c>
      <c r="M521" s="24">
        <f>IFERROR(-VLOOKUP(D521,SQ!$A$19:$CC$52,HLOOKUP(MAIN!A521,SQ!$B$18:$CC$56,39,FALSE),FALSE),"n/a")</f>
        <v>0</v>
      </c>
      <c r="N521" s="24">
        <f>-SUMIFS(QAM_TRACKER!$E:$E,QAM_TRACKER!$B:$B,MAIN!D521,QAM_TRACKER!$D:$D,MAIN!A521)</f>
        <v>0</v>
      </c>
      <c r="O521" s="46">
        <f>SUMIFS(MAN_ADJ!$L:$L,MAN_ADJ!$K:$K,MAIN!$D521,MAN_ADJ!$J:$J,MAIN!$S521)</f>
        <v>0</v>
      </c>
      <c r="P521" s="25">
        <f t="shared" si="142"/>
        <v>0</v>
      </c>
      <c r="Q521" s="28">
        <f t="shared" si="128"/>
        <v>0</v>
      </c>
      <c r="R521" s="38">
        <f t="shared" si="143"/>
        <v>0.90000000000000036</v>
      </c>
      <c r="S521" s="17" t="s">
        <v>161</v>
      </c>
    </row>
    <row r="522" spans="1:22" x14ac:dyDescent="0.25">
      <c r="A522" s="17" t="s">
        <v>161</v>
      </c>
      <c r="B522" s="17" t="s">
        <v>93</v>
      </c>
      <c r="C522" s="17" t="s">
        <v>162</v>
      </c>
      <c r="D522" s="17" t="s">
        <v>102</v>
      </c>
      <c r="E522" s="24">
        <f>IF(U522="SC",SUMIFS(SC!F:F,SC!A:A,MAIN!D522,SC!B:B,MAIN!A522),SUMIFS(Allocations!$H:$H,Allocations!$A:$A,MAIN!$A522,Allocations!$B:$B,MAIN!$D522))</f>
        <v>0</v>
      </c>
      <c r="F522" s="24">
        <f>IF(U522="SC",SUMIFS(SC!J:J,SC!A:A,MAIN!D522,SC!B:B,MAIN!A522),SUMIFS(Allocations!M:M,Allocations!A:A,MAIN!A522,Allocations!B:B,MAIN!D522))</f>
        <v>1E-3</v>
      </c>
      <c r="G522" s="24">
        <f t="shared" si="140"/>
        <v>1E-3</v>
      </c>
      <c r="H522" s="24">
        <f>IFERROR(VLOOKUP(S522,Swaps_wk!$A$2:$AP$151,HLOOKUP(MAIN!D522,Swaps_wk!$B$2:$AP$151,150,FALSE),FALSE),0)</f>
        <v>0</v>
      </c>
      <c r="I522" s="24">
        <f>SUMIFS(PASTE_DQS_TRACKER!$D:$D,PASTE_DQS_TRACKER!$C:$C,MAIN!$A522,PASTE_DQS_TRACKER!$B:$B,MAIN!$D522)-SUMIFS(PASTE_DQS_TRACKER!$D:$D,PASTE_DQS_TRACKER!$C:$C,MAIN!A522,PASTE_DQS_TRACKER!$E:$E,MAIN!$D522)</f>
        <v>0</v>
      </c>
      <c r="J522" s="25">
        <f t="shared" si="141"/>
        <v>1E-3</v>
      </c>
      <c r="K522" s="24">
        <f>IFERROR(IF(V522="Flex",0,IF(D522=$D$30,VLOOKUP(A522,MMO_o10M_lease!$A$1:$F$51,5,FALSE),IF(D522=$D$26,VLOOKUP(D522,LANDINGS!$A$3:$BR$40,HLOOKUP(A522,LANDINGS!$B$1:$CF$42,42,FALSE),FALSE)-IFERROR(VLOOKUP(A522,MMO_o10M_lease!$A$1:$F$38,5,FALSE),0),VLOOKUP(D522,LANDINGS!$A$3:$CF$40,HLOOKUP(A522,LANDINGS!$B$1:$CF$42,42,FALSE),FALSE)))),0)</f>
        <v>0</v>
      </c>
      <c r="L522" s="24">
        <f>SUMIFS(PASTE_FLEX_TRACKER!$D:$D,PASTE_FLEX_TRACKER!$F:$F,MAIN!$A522,PASTE_FLEX_TRACKER!$B:$B,MAIN!$D522)-SUMIFS(PASTE_FLEX_TRACKER!$D:$D,PASTE_FLEX_TRACKER!$C:$C,MAIN!$A522,PASTE_FLEX_TRACKER!$B:$B,MAIN!$D522)</f>
        <v>0</v>
      </c>
      <c r="M522" s="24">
        <f>IFERROR(-VLOOKUP(D522,SQ!$A$19:$CC$52,HLOOKUP(MAIN!A522,SQ!$B$18:$CC$56,39,FALSE),FALSE),"n/a")</f>
        <v>0</v>
      </c>
      <c r="N522" s="24">
        <f>-SUMIFS(QAM_TRACKER!$E:$E,QAM_TRACKER!$B:$B,MAIN!D522,QAM_TRACKER!$D:$D,MAIN!A522)</f>
        <v>0</v>
      </c>
      <c r="O522" s="46">
        <f>SUMIFS(MAN_ADJ!$L:$L,MAN_ADJ!$K:$K,MAIN!$D522,MAN_ADJ!$J:$J,MAIN!$S522)</f>
        <v>0</v>
      </c>
      <c r="P522" s="25">
        <f t="shared" si="142"/>
        <v>0</v>
      </c>
      <c r="Q522" s="28">
        <f t="shared" si="128"/>
        <v>0</v>
      </c>
      <c r="R522" s="38">
        <f t="shared" si="143"/>
        <v>1E-3</v>
      </c>
      <c r="S522" s="17" t="s">
        <v>161</v>
      </c>
    </row>
    <row r="523" spans="1:22" x14ac:dyDescent="0.25">
      <c r="A523" s="17" t="s">
        <v>161</v>
      </c>
      <c r="B523" s="17" t="s">
        <v>93</v>
      </c>
      <c r="C523" s="17" t="s">
        <v>162</v>
      </c>
      <c r="D523" s="17" t="s">
        <v>103</v>
      </c>
      <c r="E523" s="24">
        <f>IF(U523="SC",SUMIFS(SC!F:F,SC!A:A,MAIN!D523,SC!B:B,MAIN!A523),SUMIFS(Allocations!$H:$H,Allocations!$A:$A,MAIN!$A523,Allocations!$B:$B,MAIN!$D523))</f>
        <v>0</v>
      </c>
      <c r="F523" s="24">
        <f>IF(U523="SC",SUMIFS(SC!J:J,SC!A:A,MAIN!D523,SC!B:B,MAIN!A523),SUMIFS(Allocations!M:M,Allocations!A:A,MAIN!A523,Allocations!B:B,MAIN!D523))</f>
        <v>0</v>
      </c>
      <c r="G523" s="24">
        <f t="shared" si="140"/>
        <v>0</v>
      </c>
      <c r="H523" s="24">
        <f>IFERROR(VLOOKUP(S523,Swaps_wk!$A$2:$AP$151,HLOOKUP(MAIN!D523,Swaps_wk!$B$2:$AP$151,150,FALSE),FALSE),0)</f>
        <v>0</v>
      </c>
      <c r="I523" s="24">
        <f>SUMIFS(PASTE_DQS_TRACKER!$D:$D,PASTE_DQS_TRACKER!$C:$C,MAIN!$A523,PASTE_DQS_TRACKER!$B:$B,MAIN!$D523)-SUMIFS(PASTE_DQS_TRACKER!$D:$D,PASTE_DQS_TRACKER!$C:$C,MAIN!A523,PASTE_DQS_TRACKER!$E:$E,MAIN!$D523)</f>
        <v>0</v>
      </c>
      <c r="J523" s="25">
        <f t="shared" si="141"/>
        <v>0</v>
      </c>
      <c r="K523" s="24">
        <f>IFERROR(IF(V523="Flex",0,IF(D523=$D$30,VLOOKUP(A523,MMO_o10M_lease!$A$1:$F$51,5,FALSE),IF(D523=$D$26,VLOOKUP(D523,LANDINGS!$A$3:$BR$40,HLOOKUP(A523,LANDINGS!$B$1:$CF$42,42,FALSE),FALSE)-IFERROR(VLOOKUP(A523,MMO_o10M_lease!$A$1:$F$38,5,FALSE),0),VLOOKUP(D523,LANDINGS!$A$3:$CF$40,HLOOKUP(A523,LANDINGS!$B$1:$CF$42,42,FALSE),FALSE)))),0)</f>
        <v>0</v>
      </c>
      <c r="L523" s="24">
        <f>SUMIFS(PASTE_FLEX_TRACKER!$D:$D,PASTE_FLEX_TRACKER!$F:$F,MAIN!$A523,PASTE_FLEX_TRACKER!$B:$B,MAIN!$D523)-SUMIFS(PASTE_FLEX_TRACKER!$D:$D,PASTE_FLEX_TRACKER!$C:$C,MAIN!$A523,PASTE_FLEX_TRACKER!$B:$B,MAIN!$D523)</f>
        <v>0</v>
      </c>
      <c r="M523" s="24">
        <f>IFERROR(-VLOOKUP(D523,SQ!$A$19:$CC$52,HLOOKUP(MAIN!A523,SQ!$B$18:$CC$56,39,FALSE),FALSE),"n/a")</f>
        <v>0</v>
      </c>
      <c r="N523" s="24">
        <f>-SUMIFS(QAM_TRACKER!$E:$E,QAM_TRACKER!$B:$B,MAIN!D523,QAM_TRACKER!$D:$D,MAIN!A523)</f>
        <v>0</v>
      </c>
      <c r="O523" s="46">
        <f>SUMIFS(MAN_ADJ!$L:$L,MAN_ADJ!$K:$K,MAIN!$D523,MAN_ADJ!$J:$J,MAIN!$S523)</f>
        <v>0</v>
      </c>
      <c r="P523" s="25">
        <f t="shared" si="142"/>
        <v>0</v>
      </c>
      <c r="Q523" s="28" t="str">
        <f t="shared" si="128"/>
        <v>n/a</v>
      </c>
      <c r="R523" s="38">
        <f t="shared" si="143"/>
        <v>0</v>
      </c>
      <c r="S523" s="17" t="s">
        <v>161</v>
      </c>
    </row>
    <row r="524" spans="1:22" x14ac:dyDescent="0.25">
      <c r="A524" s="17" t="s">
        <v>161</v>
      </c>
      <c r="B524" s="17" t="s">
        <v>93</v>
      </c>
      <c r="C524" s="17" t="s">
        <v>162</v>
      </c>
      <c r="D524" s="17" t="s">
        <v>104</v>
      </c>
      <c r="E524" s="24">
        <f>IF(U524="SC",SUMIFS(SC!F:F,SC!A:A,MAIN!D524,SC!B:B,MAIN!A524),SUMIFS(Allocations!$H:$H,Allocations!$A:$A,MAIN!$A524,Allocations!$B:$B,MAIN!$D524))</f>
        <v>20.7</v>
      </c>
      <c r="F524" s="24">
        <f>IF(U524="SC",SUMIFS(SC!J:J,SC!A:A,MAIN!D524,SC!B:B,MAIN!A524),SUMIFS(Allocations!M:M,Allocations!A:A,MAIN!A524,Allocations!B:B,MAIN!D524))</f>
        <v>0.44800000000000001</v>
      </c>
      <c r="G524" s="24">
        <f t="shared" si="140"/>
        <v>21.148</v>
      </c>
      <c r="H524" s="24">
        <f>IFERROR(VLOOKUP(S524,Swaps_wk!$A$2:$AP$151,HLOOKUP(MAIN!D524,Swaps_wk!$B$2:$AP$151,150,FALSE),FALSE),0)</f>
        <v>0</v>
      </c>
      <c r="I524" s="24">
        <f>SUMIFS(PASTE_DQS_TRACKER!$D:$D,PASTE_DQS_TRACKER!$C:$C,MAIN!$A524,PASTE_DQS_TRACKER!$B:$B,MAIN!$D524)-SUMIFS(PASTE_DQS_TRACKER!$D:$D,PASTE_DQS_TRACKER!$C:$C,MAIN!A524,PASTE_DQS_TRACKER!$E:$E,MAIN!$D524)</f>
        <v>-20.6</v>
      </c>
      <c r="J524" s="25">
        <f t="shared" si="141"/>
        <v>0.54799999999999827</v>
      </c>
      <c r="K524" s="24">
        <f>IFERROR(IF(V524="Flex",0,IF(D524=$D$30,VLOOKUP(A524,MMO_o10M_lease!$A$1:$F$51,5,FALSE),IF(D524=$D$26,VLOOKUP(D524,LANDINGS!$A$3:$BR$40,HLOOKUP(A524,LANDINGS!$B$1:$CF$42,42,FALSE),FALSE)-IFERROR(VLOOKUP(A524,MMO_o10M_lease!$A$1:$F$38,5,FALSE),0),VLOOKUP(D524,LANDINGS!$A$3:$CF$40,HLOOKUP(A524,LANDINGS!$B$1:$CF$42,42,FALSE),FALSE)))),0)</f>
        <v>0.46400000000000002</v>
      </c>
      <c r="L524" s="24">
        <f>SUMIFS(PASTE_FLEX_TRACKER!$D:$D,PASTE_FLEX_TRACKER!$F:$F,MAIN!$A524,PASTE_FLEX_TRACKER!$B:$B,MAIN!$D524)-SUMIFS(PASTE_FLEX_TRACKER!$D:$D,PASTE_FLEX_TRACKER!$C:$C,MAIN!$A524,PASTE_FLEX_TRACKER!$B:$B,MAIN!$D524)</f>
        <v>0</v>
      </c>
      <c r="M524" s="24">
        <f>IFERROR(-VLOOKUP(D524,SQ!$A$19:$CC$52,HLOOKUP(MAIN!A524,SQ!$B$18:$CC$56,39,FALSE),FALSE),"n/a")</f>
        <v>0</v>
      </c>
      <c r="N524" s="24">
        <f>-SUMIFS(QAM_TRACKER!$E:$E,QAM_TRACKER!$B:$B,MAIN!D524,QAM_TRACKER!$D:$D,MAIN!A524)</f>
        <v>0</v>
      </c>
      <c r="O524" s="46">
        <f>SUMIFS(MAN_ADJ!$L:$L,MAN_ADJ!$K:$K,MAIN!$D524,MAN_ADJ!$J:$J,MAIN!$S524)</f>
        <v>0</v>
      </c>
      <c r="P524" s="25">
        <f t="shared" si="142"/>
        <v>0.46400000000000002</v>
      </c>
      <c r="Q524" s="28">
        <f t="shared" si="128"/>
        <v>0.84671532846715603</v>
      </c>
      <c r="R524" s="38">
        <f t="shared" si="143"/>
        <v>8.3999999999998243E-2</v>
      </c>
      <c r="S524" s="17" t="s">
        <v>161</v>
      </c>
    </row>
    <row r="525" spans="1:22" x14ac:dyDescent="0.25">
      <c r="A525" s="17" t="s">
        <v>161</v>
      </c>
      <c r="B525" s="17" t="s">
        <v>93</v>
      </c>
      <c r="C525" s="17" t="s">
        <v>162</v>
      </c>
      <c r="D525" s="17" t="s">
        <v>105</v>
      </c>
      <c r="E525" s="24">
        <f>IF(U525="SC",SUMIFS(SC!F:F,SC!A:A,MAIN!D525,SC!B:B,MAIN!A525),SUMIFS(Allocations!$H:$H,Allocations!$A:$A,MAIN!$A525,Allocations!$B:$B,MAIN!$D525))</f>
        <v>24.960999999999999</v>
      </c>
      <c r="F525" s="24">
        <f>IF(U525="SC",SUMIFS(SC!J:J,SC!A:A,MAIN!D525,SC!B:B,MAIN!A525),SUMIFS(Allocations!M:M,Allocations!A:A,MAIN!A525,Allocations!B:B,MAIN!D525))</f>
        <v>6.49</v>
      </c>
      <c r="G525" s="24">
        <f t="shared" si="140"/>
        <v>31.451000000000001</v>
      </c>
      <c r="H525" s="24">
        <f>IFERROR(VLOOKUP(S525,Swaps_wk!$A$2:$AP$151,HLOOKUP(MAIN!D525,Swaps_wk!$B$2:$AP$151,150,FALSE),FALSE),0)</f>
        <v>0</v>
      </c>
      <c r="I525" s="24">
        <f>SUMIFS(PASTE_DQS_TRACKER!$D:$D,PASTE_DQS_TRACKER!$C:$C,MAIN!$A525,PASTE_DQS_TRACKER!$B:$B,MAIN!$D525)-SUMIFS(PASTE_DQS_TRACKER!$D:$D,PASTE_DQS_TRACKER!$C:$C,MAIN!A525,PASTE_DQS_TRACKER!$E:$E,MAIN!$D525)</f>
        <v>19.899999999999999</v>
      </c>
      <c r="J525" s="25">
        <f t="shared" si="141"/>
        <v>51.350999999999999</v>
      </c>
      <c r="K525" s="24">
        <f>IFERROR(IF(V525="Flex",0,IF(D525=$D$30,VLOOKUP(A525,MMO_o10M_lease!$A$1:$F$51,5,FALSE),IF(D525=$D$26,VLOOKUP(D525,LANDINGS!$A$3:$BR$40,HLOOKUP(A525,LANDINGS!$B$1:$CF$42,42,FALSE),FALSE)-IFERROR(VLOOKUP(A525,MMO_o10M_lease!$A$1:$F$38,5,FALSE),0),VLOOKUP(D525,LANDINGS!$A$3:$CF$40,HLOOKUP(A525,LANDINGS!$B$1:$CF$42,42,FALSE),FALSE)))),0)</f>
        <v>47.290999999999997</v>
      </c>
      <c r="L525" s="24">
        <f>SUMIFS(PASTE_FLEX_TRACKER!$D:$D,PASTE_FLEX_TRACKER!$F:$F,MAIN!$A525,PASTE_FLEX_TRACKER!$B:$B,MAIN!$D525)-SUMIFS(PASTE_FLEX_TRACKER!$D:$D,PASTE_FLEX_TRACKER!$C:$C,MAIN!$A525,PASTE_FLEX_TRACKER!$B:$B,MAIN!$D525)</f>
        <v>0</v>
      </c>
      <c r="M525" s="24">
        <f>IFERROR(-VLOOKUP(D525,SQ!$A$19:$CC$52,HLOOKUP(MAIN!A525,SQ!$B$18:$CC$56,39,FALSE),FALSE),"n/a")</f>
        <v>0</v>
      </c>
      <c r="N525" s="24">
        <f>-SUMIFS(QAM_TRACKER!$E:$E,QAM_TRACKER!$B:$B,MAIN!D525,QAM_TRACKER!$D:$D,MAIN!A525)</f>
        <v>-6</v>
      </c>
      <c r="O525" s="46">
        <f>SUMIFS(MAN_ADJ!$L:$L,MAN_ADJ!$K:$K,MAIN!$D525,MAN_ADJ!$J:$J,MAIN!$S525)</f>
        <v>0</v>
      </c>
      <c r="P525" s="25">
        <f t="shared" si="142"/>
        <v>41.290999999999997</v>
      </c>
      <c r="Q525" s="28">
        <f t="shared" si="128"/>
        <v>0.80409339642850186</v>
      </c>
      <c r="R525" s="38">
        <f t="shared" si="143"/>
        <v>10.060000000000002</v>
      </c>
      <c r="S525" s="17" t="s">
        <v>161</v>
      </c>
    </row>
    <row r="526" spans="1:22" x14ac:dyDescent="0.25">
      <c r="A526" s="17" t="s">
        <v>161</v>
      </c>
      <c r="B526" s="17" t="s">
        <v>93</v>
      </c>
      <c r="C526" s="17" t="s">
        <v>162</v>
      </c>
      <c r="D526" s="17" t="s">
        <v>106</v>
      </c>
      <c r="E526" s="24">
        <f>IF(U526="SC",SUMIFS(SC!F:F,SC!A:A,MAIN!D526,SC!B:B,MAIN!A526),SUMIFS(Allocations!$H:$H,Allocations!$A:$A,MAIN!$A526,Allocations!$B:$B,MAIN!$D526))</f>
        <v>33.305</v>
      </c>
      <c r="F526" s="24">
        <f>IF(U526="SC",SUMIFS(SC!J:J,SC!A:A,MAIN!D526,SC!B:B,MAIN!A526),SUMIFS(Allocations!M:M,Allocations!A:A,MAIN!A526,Allocations!B:B,MAIN!D526))</f>
        <v>2.7650000000000001</v>
      </c>
      <c r="G526" s="24">
        <f t="shared" si="140"/>
        <v>36.07</v>
      </c>
      <c r="H526" s="24">
        <f>IFERROR(VLOOKUP(S526,Swaps_wk!$A$2:$AP$151,HLOOKUP(MAIN!D526,Swaps_wk!$B$2:$AP$151,150,FALSE),FALSE),0)</f>
        <v>0</v>
      </c>
      <c r="I526" s="24">
        <f>SUMIFS(PASTE_DQS_TRACKER!$D:$D,PASTE_DQS_TRACKER!$C:$C,MAIN!$A526,PASTE_DQS_TRACKER!$B:$B,MAIN!$D526)-SUMIFS(PASTE_DQS_TRACKER!$D:$D,PASTE_DQS_TRACKER!$C:$C,MAIN!A526,PASTE_DQS_TRACKER!$E:$E,MAIN!$D526)</f>
        <v>-14.100000000000001</v>
      </c>
      <c r="J526" s="25">
        <f t="shared" si="141"/>
        <v>21.97</v>
      </c>
      <c r="K526" s="24">
        <f>IFERROR(IF(V526="Flex",0,IF(D526=$D$30,VLOOKUP(A526,MMO_o10M_lease!$A$1:$F$51,5,FALSE),IF(D526=$D$26,VLOOKUP(D526,LANDINGS!$A$3:$BR$40,HLOOKUP(A526,LANDINGS!$B$1:$CF$42,42,FALSE),FALSE)-IFERROR(VLOOKUP(A526,MMO_o10M_lease!$A$1:$F$38,5,FALSE),0),VLOOKUP(D526,LANDINGS!$A$3:$CF$40,HLOOKUP(A526,LANDINGS!$B$1:$CF$42,42,FALSE),FALSE)))),0)</f>
        <v>17.43</v>
      </c>
      <c r="L526" s="24">
        <f>SUMIFS(PASTE_FLEX_TRACKER!$D:$D,PASTE_FLEX_TRACKER!$F:$F,MAIN!$A526,PASTE_FLEX_TRACKER!$B:$B,MAIN!$D526)-SUMIFS(PASTE_FLEX_TRACKER!$D:$D,PASTE_FLEX_TRACKER!$C:$C,MAIN!$A526,PASTE_FLEX_TRACKER!$B:$B,MAIN!$D526)</f>
        <v>0</v>
      </c>
      <c r="M526" s="24">
        <f>IFERROR(-VLOOKUP(D526,SQ!$A$19:$CC$52,HLOOKUP(MAIN!A526,SQ!$B$18:$CC$56,39,FALSE),FALSE),"n/a")</f>
        <v>0</v>
      </c>
      <c r="N526" s="24">
        <f>-SUMIFS(QAM_TRACKER!$E:$E,QAM_TRACKER!$B:$B,MAIN!D526,QAM_TRACKER!$D:$D,MAIN!A526)</f>
        <v>-6.7</v>
      </c>
      <c r="O526" s="46">
        <f>SUMIFS(MAN_ADJ!$L:$L,MAN_ADJ!$K:$K,MAIN!$D526,MAN_ADJ!$J:$J,MAIN!$S526)</f>
        <v>0</v>
      </c>
      <c r="P526" s="25">
        <f t="shared" si="142"/>
        <v>10.73</v>
      </c>
      <c r="Q526" s="28">
        <f t="shared" si="128"/>
        <v>0.48839326354119256</v>
      </c>
      <c r="R526" s="38">
        <f t="shared" si="143"/>
        <v>11.239999999999998</v>
      </c>
      <c r="S526" s="17" t="s">
        <v>161</v>
      </c>
    </row>
    <row r="527" spans="1:22" x14ac:dyDescent="0.25">
      <c r="A527" s="17" t="s">
        <v>161</v>
      </c>
      <c r="B527" s="17" t="s">
        <v>93</v>
      </c>
      <c r="C527" s="17" t="s">
        <v>162</v>
      </c>
      <c r="D527" s="17" t="s">
        <v>107</v>
      </c>
      <c r="E527" s="24">
        <f>IF(U527="SC",SUMIFS(SC!F:F,SC!A:A,MAIN!D527,SC!B:B,MAIN!A527),SUMIFS(Allocations!$H:$H,Allocations!$A:$A,MAIN!$A527,Allocations!$B:$B,MAIN!$D527))</f>
        <v>11.339</v>
      </c>
      <c r="F527" s="24">
        <f>IF(U527="SC",SUMIFS(SC!J:J,SC!A:A,MAIN!D527,SC!B:B,MAIN!A527),SUMIFS(Allocations!M:M,Allocations!A:A,MAIN!A527,Allocations!B:B,MAIN!D527))</f>
        <v>0</v>
      </c>
      <c r="G527" s="24">
        <f t="shared" si="140"/>
        <v>11.339</v>
      </c>
      <c r="H527" s="24">
        <f>IFERROR(VLOOKUP(S527,Swaps_wk!$A$2:$AP$151,HLOOKUP(MAIN!D527,Swaps_wk!$B$2:$AP$151,150,FALSE),FALSE),0)</f>
        <v>0</v>
      </c>
      <c r="I527" s="24">
        <f>SUMIFS(PASTE_DQS_TRACKER!$D:$D,PASTE_DQS_TRACKER!$C:$C,MAIN!$A527,PASTE_DQS_TRACKER!$B:$B,MAIN!$D527)-SUMIFS(PASTE_DQS_TRACKER!$D:$D,PASTE_DQS_TRACKER!$C:$C,MAIN!A527,PASTE_DQS_TRACKER!$E:$E,MAIN!$D527)</f>
        <v>-11.200000000000001</v>
      </c>
      <c r="J527" s="25">
        <f t="shared" si="141"/>
        <v>0.13899999999999935</v>
      </c>
      <c r="K527" s="24">
        <f>IFERROR(IF(V527="Flex",0,IF(D527=$D$30,VLOOKUP(A527,MMO_o10M_lease!$A$1:$F$51,5,FALSE),IF(D527=$D$26,VLOOKUP(D527,LANDINGS!$A$3:$BR$40,HLOOKUP(A527,LANDINGS!$B$1:$CF$42,42,FALSE),FALSE)-IFERROR(VLOOKUP(A527,MMO_o10M_lease!$A$1:$F$38,5,FALSE),0),VLOOKUP(D527,LANDINGS!$A$3:$CF$40,HLOOKUP(A527,LANDINGS!$B$1:$CF$42,42,FALSE),FALSE)))),0)</f>
        <v>0</v>
      </c>
      <c r="L527" s="24">
        <f>SUMIFS(PASTE_FLEX_TRACKER!$D:$D,PASTE_FLEX_TRACKER!$F:$F,MAIN!$A527,PASTE_FLEX_TRACKER!$B:$B,MAIN!$D527)-SUMIFS(PASTE_FLEX_TRACKER!$D:$D,PASTE_FLEX_TRACKER!$C:$C,MAIN!$A527,PASTE_FLEX_TRACKER!$B:$B,MAIN!$D527)</f>
        <v>0</v>
      </c>
      <c r="M527" s="24">
        <f>IFERROR(-VLOOKUP(D527,SQ!$A$19:$CC$52,HLOOKUP(MAIN!A527,SQ!$B$18:$CC$56,39,FALSE),FALSE),"n/a")</f>
        <v>0</v>
      </c>
      <c r="N527" s="24">
        <f>-SUMIFS(QAM_TRACKER!$E:$E,QAM_TRACKER!$B:$B,MAIN!D527,QAM_TRACKER!$D:$D,MAIN!A527)</f>
        <v>0</v>
      </c>
      <c r="O527" s="46">
        <f>SUMIFS(MAN_ADJ!$L:$L,MAN_ADJ!$K:$K,MAIN!$D527,MAN_ADJ!$J:$J,MAIN!$S527)</f>
        <v>0</v>
      </c>
      <c r="P527" s="25">
        <f t="shared" si="142"/>
        <v>0</v>
      </c>
      <c r="Q527" s="28">
        <f t="shared" si="128"/>
        <v>0</v>
      </c>
      <c r="R527" s="38">
        <f t="shared" si="143"/>
        <v>0.13899999999999935</v>
      </c>
      <c r="S527" s="17" t="s">
        <v>161</v>
      </c>
    </row>
    <row r="528" spans="1:22" x14ac:dyDescent="0.25">
      <c r="A528" s="17" t="s">
        <v>161</v>
      </c>
      <c r="B528" s="17" t="s">
        <v>93</v>
      </c>
      <c r="C528" s="17" t="s">
        <v>162</v>
      </c>
      <c r="D528" s="17" t="s">
        <v>108</v>
      </c>
      <c r="E528" s="24">
        <f>IF(U528="SC",SUMIFS(SC!F:F,SC!A:A,MAIN!D528,SC!B:B,MAIN!A528),SUMIFS(Allocations!$H:$H,Allocations!$A:$A,MAIN!$A528,Allocations!$B:$B,MAIN!$D528))</f>
        <v>-5.0120000000000005</v>
      </c>
      <c r="F528" s="24">
        <f>IF(U528="SC",SUMIFS(SC!J:J,SC!A:A,MAIN!D528,SC!B:B,MAIN!A528),SUMIFS(Allocations!M:M,Allocations!A:A,MAIN!A528,Allocations!B:B,MAIN!D528))</f>
        <v>0</v>
      </c>
      <c r="G528" s="24">
        <f t="shared" si="140"/>
        <v>-5.0120000000000005</v>
      </c>
      <c r="H528" s="24">
        <f>IFERROR(VLOOKUP(S528,Swaps_wk!$A$2:$AP$151,HLOOKUP(MAIN!D528,Swaps_wk!$B$2:$AP$151,150,FALSE),FALSE),0)</f>
        <v>0</v>
      </c>
      <c r="I528" s="24">
        <f>SUMIFS(PASTE_DQS_TRACKER!$D:$D,PASTE_DQS_TRACKER!$C:$C,MAIN!$A528,PASTE_DQS_TRACKER!$B:$B,MAIN!$D528)-SUMIFS(PASTE_DQS_TRACKER!$D:$D,PASTE_DQS_TRACKER!$C:$C,MAIN!A528,PASTE_DQS_TRACKER!$E:$E,MAIN!$D528)</f>
        <v>5.2</v>
      </c>
      <c r="J528" s="25">
        <f t="shared" si="141"/>
        <v>0.18799999999999972</v>
      </c>
      <c r="K528" s="24">
        <f>IFERROR(IF(V528="Flex",0,IF(D528=$D$30,VLOOKUP(A528,MMO_o10M_lease!$A$1:$F$51,5,FALSE),IF(D528=$D$26,VLOOKUP(D528,LANDINGS!$A$3:$BR$40,HLOOKUP(A528,LANDINGS!$B$1:$CF$42,42,FALSE),FALSE)-IFERROR(VLOOKUP(A528,MMO_o10M_lease!$A$1:$F$38,5,FALSE),0),VLOOKUP(D528,LANDINGS!$A$3:$CF$40,HLOOKUP(A528,LANDINGS!$B$1:$CF$42,42,FALSE),FALSE)))),0)</f>
        <v>0</v>
      </c>
      <c r="L528" s="24">
        <f>SUMIFS(PASTE_FLEX_TRACKER!$D:$D,PASTE_FLEX_TRACKER!$F:$F,MAIN!$A528,PASTE_FLEX_TRACKER!$B:$B,MAIN!$D528)-SUMIFS(PASTE_FLEX_TRACKER!$D:$D,PASTE_FLEX_TRACKER!$C:$C,MAIN!$A528,PASTE_FLEX_TRACKER!$B:$B,MAIN!$D528)</f>
        <v>0</v>
      </c>
      <c r="M528" s="24">
        <f>IFERROR(-VLOOKUP(D528,SQ!$A$19:$CC$52,HLOOKUP(MAIN!A528,SQ!$B$18:$CC$56,39,FALSE),FALSE),"n/a")</f>
        <v>0</v>
      </c>
      <c r="N528" s="24">
        <f>-SUMIFS(QAM_TRACKER!$E:$E,QAM_TRACKER!$B:$B,MAIN!D528,QAM_TRACKER!$D:$D,MAIN!A528)</f>
        <v>0</v>
      </c>
      <c r="O528" s="46">
        <f>SUMIFS(MAN_ADJ!$L:$L,MAN_ADJ!$K:$K,MAIN!$D528,MAN_ADJ!$J:$J,MAIN!$S528)</f>
        <v>0</v>
      </c>
      <c r="P528" s="25">
        <f t="shared" si="142"/>
        <v>0</v>
      </c>
      <c r="Q528" s="28">
        <f t="shared" si="128"/>
        <v>0</v>
      </c>
      <c r="R528" s="38">
        <f t="shared" si="143"/>
        <v>0.18799999999999972</v>
      </c>
      <c r="S528" s="17" t="s">
        <v>161</v>
      </c>
    </row>
    <row r="529" spans="1:19" x14ac:dyDescent="0.25">
      <c r="A529" s="17" t="s">
        <v>161</v>
      </c>
      <c r="B529" s="17" t="s">
        <v>93</v>
      </c>
      <c r="C529" s="17" t="s">
        <v>162</v>
      </c>
      <c r="D529" s="17" t="s">
        <v>109</v>
      </c>
      <c r="E529" s="24">
        <f>IF(U529="SC",SUMIFS(SC!F:F,SC!A:A,MAIN!D529,SC!B:B,MAIN!A529),SUMIFS(Allocations!$H:$H,Allocations!$A:$A,MAIN!$A529,Allocations!$B:$B,MAIN!$D529))</f>
        <v>35.838999999999999</v>
      </c>
      <c r="F529" s="24">
        <f>IF(U529="SC",SUMIFS(SC!J:J,SC!A:A,MAIN!D529,SC!B:B,MAIN!A529),SUMIFS(Allocations!M:M,Allocations!A:A,MAIN!A529,Allocations!B:B,MAIN!D529))</f>
        <v>3.2250000000000001</v>
      </c>
      <c r="G529" s="24">
        <f t="shared" si="140"/>
        <v>39.064</v>
      </c>
      <c r="H529" s="24">
        <f>IFERROR(VLOOKUP(S529,Swaps_wk!$A$2:$AP$151,HLOOKUP(MAIN!D529,Swaps_wk!$B$2:$AP$151,150,FALSE),FALSE),0)</f>
        <v>0</v>
      </c>
      <c r="I529" s="24">
        <f>SUMIFS(PASTE_DQS_TRACKER!$D:$D,PASTE_DQS_TRACKER!$C:$C,MAIN!$A529,PASTE_DQS_TRACKER!$B:$B,MAIN!$D529)-SUMIFS(PASTE_DQS_TRACKER!$D:$D,PASTE_DQS_TRACKER!$C:$C,MAIN!A529,PASTE_DQS_TRACKER!$E:$E,MAIN!$D529)</f>
        <v>-15.900000000000002</v>
      </c>
      <c r="J529" s="25">
        <f t="shared" si="141"/>
        <v>23.163999999999998</v>
      </c>
      <c r="K529" s="24">
        <f>IFERROR(IF(V529="Flex",0,IF(D529=$D$30,VLOOKUP(A529,MMO_o10M_lease!$A$1:$F$51,5,FALSE),IF(D529=$D$26,VLOOKUP(D529,LANDINGS!$A$3:$BR$40,HLOOKUP(A529,LANDINGS!$B$1:$CF$42,42,FALSE),FALSE)-IFERROR(VLOOKUP(A529,MMO_o10M_lease!$A$1:$F$38,5,FALSE),0),VLOOKUP(D529,LANDINGS!$A$3:$CF$40,HLOOKUP(A529,LANDINGS!$B$1:$CF$42,42,FALSE),FALSE)))),0)</f>
        <v>9.734</v>
      </c>
      <c r="L529" s="24">
        <f>SUMIFS(PASTE_FLEX_TRACKER!$D:$D,PASTE_FLEX_TRACKER!$F:$F,MAIN!$A529,PASTE_FLEX_TRACKER!$B:$B,MAIN!$D529)-SUMIFS(PASTE_FLEX_TRACKER!$D:$D,PASTE_FLEX_TRACKER!$C:$C,MAIN!$A529,PASTE_FLEX_TRACKER!$B:$B,MAIN!$D529)</f>
        <v>0</v>
      </c>
      <c r="M529" s="24">
        <f>IFERROR(-VLOOKUP(D529,SQ!$A$19:$CC$52,HLOOKUP(MAIN!A529,SQ!$B$18:$CC$56,39,FALSE),FALSE),"n/a")</f>
        <v>0</v>
      </c>
      <c r="N529" s="24">
        <f>-SUMIFS(QAM_TRACKER!$E:$E,QAM_TRACKER!$B:$B,MAIN!D529,QAM_TRACKER!$D:$D,MAIN!A529)</f>
        <v>0</v>
      </c>
      <c r="O529" s="46">
        <f>SUMIFS(MAN_ADJ!$L:$L,MAN_ADJ!$K:$K,MAIN!$D529,MAN_ADJ!$J:$J,MAIN!$S529)</f>
        <v>0</v>
      </c>
      <c r="P529" s="25">
        <f t="shared" si="142"/>
        <v>9.734</v>
      </c>
      <c r="Q529" s="28">
        <f t="shared" si="128"/>
        <v>0.42022103263685034</v>
      </c>
      <c r="R529" s="38">
        <f t="shared" si="143"/>
        <v>13.429999999999998</v>
      </c>
      <c r="S529" s="17" t="s">
        <v>161</v>
      </c>
    </row>
    <row r="530" spans="1:19" x14ac:dyDescent="0.25">
      <c r="A530" s="17" t="s">
        <v>161</v>
      </c>
      <c r="B530" s="17" t="s">
        <v>93</v>
      </c>
      <c r="C530" s="17" t="s">
        <v>162</v>
      </c>
      <c r="D530" s="17" t="s">
        <v>110</v>
      </c>
      <c r="E530" s="24">
        <f>IF(U530="SC",SUMIFS(SC!F:F,SC!A:A,MAIN!D530,SC!B:B,MAIN!A530),SUMIFS(Allocations!$H:$H,Allocations!$A:$A,MAIN!$A530,Allocations!$B:$B,MAIN!$D530))</f>
        <v>20.024999999999999</v>
      </c>
      <c r="F530" s="24">
        <f>IF(U530="SC",SUMIFS(SC!J:J,SC!A:A,MAIN!D530,SC!B:B,MAIN!A530),SUMIFS(Allocations!M:M,Allocations!A:A,MAIN!A530,Allocations!B:B,MAIN!D530))</f>
        <v>0</v>
      </c>
      <c r="G530" s="24">
        <f t="shared" si="140"/>
        <v>20.024999999999999</v>
      </c>
      <c r="H530" s="24">
        <f>IFERROR(VLOOKUP(S530,Swaps_wk!$A$2:$AP$151,HLOOKUP(MAIN!D530,Swaps_wk!$B$2:$AP$151,150,FALSE),FALSE),0)</f>
        <v>0</v>
      </c>
      <c r="I530" s="24">
        <f>SUMIFS(PASTE_DQS_TRACKER!$D:$D,PASTE_DQS_TRACKER!$C:$C,MAIN!$A530,PASTE_DQS_TRACKER!$B:$B,MAIN!$D530)-SUMIFS(PASTE_DQS_TRACKER!$D:$D,PASTE_DQS_TRACKER!$C:$C,MAIN!A530,PASTE_DQS_TRACKER!$E:$E,MAIN!$D530)</f>
        <v>-4</v>
      </c>
      <c r="J530" s="25">
        <f t="shared" si="141"/>
        <v>16.024999999999999</v>
      </c>
      <c r="K530" s="24">
        <f>IFERROR(IF(V530="Flex",0,IF(D530=$D$30,VLOOKUP(A530,MMO_o10M_lease!$A$1:$F$51,5,FALSE),IF(D530=$D$26,VLOOKUP(D530,LANDINGS!$A$3:$BR$40,HLOOKUP(A530,LANDINGS!$B$1:$CF$42,42,FALSE),FALSE)-IFERROR(VLOOKUP(A530,MMO_o10M_lease!$A$1:$F$38,5,FALSE),0),VLOOKUP(D530,LANDINGS!$A$3:$CF$40,HLOOKUP(A530,LANDINGS!$B$1:$CF$42,42,FALSE),FALSE)))),0)</f>
        <v>4.1000000000000002E-2</v>
      </c>
      <c r="L530" s="24">
        <f>SUMIFS(PASTE_FLEX_TRACKER!$D:$D,PASTE_FLEX_TRACKER!$F:$F,MAIN!$A530,PASTE_FLEX_TRACKER!$B:$B,MAIN!$D530)-SUMIFS(PASTE_FLEX_TRACKER!$D:$D,PASTE_FLEX_TRACKER!$C:$C,MAIN!$A530,PASTE_FLEX_TRACKER!$B:$B,MAIN!$D530)</f>
        <v>0</v>
      </c>
      <c r="M530" s="24">
        <f>IFERROR(-VLOOKUP(D530,SQ!$A$19:$CC$52,HLOOKUP(MAIN!A530,SQ!$B$18:$CC$56,39,FALSE),FALSE),"n/a")</f>
        <v>0</v>
      </c>
      <c r="N530" s="24">
        <f>-SUMIFS(QAM_TRACKER!$E:$E,QAM_TRACKER!$B:$B,MAIN!D530,QAM_TRACKER!$D:$D,MAIN!A530)</f>
        <v>0</v>
      </c>
      <c r="O530" s="46">
        <f>SUMIFS(MAN_ADJ!$L:$L,MAN_ADJ!$K:$K,MAIN!$D530,MAN_ADJ!$J:$J,MAIN!$S530)</f>
        <v>0</v>
      </c>
      <c r="P530" s="25">
        <f t="shared" si="142"/>
        <v>4.1000000000000002E-2</v>
      </c>
      <c r="Q530" s="28">
        <f t="shared" si="128"/>
        <v>2.5585023400936041E-3</v>
      </c>
      <c r="R530" s="38">
        <f t="shared" si="143"/>
        <v>15.983999999999998</v>
      </c>
      <c r="S530" s="17" t="s">
        <v>161</v>
      </c>
    </row>
    <row r="531" spans="1:19" x14ac:dyDescent="0.25">
      <c r="A531" s="17" t="s">
        <v>161</v>
      </c>
      <c r="B531" s="17" t="s">
        <v>93</v>
      </c>
      <c r="C531" s="17" t="s">
        <v>162</v>
      </c>
      <c r="D531" s="17" t="s">
        <v>111</v>
      </c>
      <c r="E531" s="24">
        <f>IF(U531="SC",SUMIFS(SC!F:F,SC!A:A,MAIN!D531,SC!B:B,MAIN!A531),SUMIFS(Allocations!$H:$H,Allocations!$A:$A,MAIN!$A531,Allocations!$B:$B,MAIN!$D531))</f>
        <v>37.276000000000003</v>
      </c>
      <c r="F531" s="24">
        <f>IF(U531="SC",SUMIFS(SC!J:J,SC!A:A,MAIN!D531,SC!B:B,MAIN!A531),SUMIFS(Allocations!M:M,Allocations!A:A,MAIN!A531,Allocations!B:B,MAIN!D531))</f>
        <v>0</v>
      </c>
      <c r="G531" s="24">
        <f t="shared" si="140"/>
        <v>37.276000000000003</v>
      </c>
      <c r="H531" s="24">
        <f>IFERROR(VLOOKUP(S531,Swaps_wk!$A$2:$AP$151,HLOOKUP(MAIN!D531,Swaps_wk!$B$2:$AP$151,150,FALSE),FALSE),0)</f>
        <v>0</v>
      </c>
      <c r="I531" s="24">
        <f>SUMIFS(PASTE_DQS_TRACKER!$D:$D,PASTE_DQS_TRACKER!$C:$C,MAIN!$A531,PASTE_DQS_TRACKER!$B:$B,MAIN!$D531)-SUMIFS(PASTE_DQS_TRACKER!$D:$D,PASTE_DQS_TRACKER!$C:$C,MAIN!A531,PASTE_DQS_TRACKER!$E:$E,MAIN!$D531)</f>
        <v>-36.299999999999997</v>
      </c>
      <c r="J531" s="25">
        <f t="shared" si="141"/>
        <v>0.9760000000000062</v>
      </c>
      <c r="K531" s="24">
        <f>IFERROR(IF(V531="Flex",0,IF(D531=$D$30,VLOOKUP(A531,MMO_o10M_lease!$A$1:$F$51,5,FALSE),IF(D531=$D$26,VLOOKUP(D531,LANDINGS!$A$3:$BR$40,HLOOKUP(A531,LANDINGS!$B$1:$CF$42,42,FALSE),FALSE)-IFERROR(VLOOKUP(A531,MMO_o10M_lease!$A$1:$F$38,5,FALSE),0),VLOOKUP(D531,LANDINGS!$A$3:$CF$40,HLOOKUP(A531,LANDINGS!$B$1:$CF$42,42,FALSE),FALSE)))),0)</f>
        <v>0</v>
      </c>
      <c r="L531" s="24">
        <f>SUMIFS(PASTE_FLEX_TRACKER!$D:$D,PASTE_FLEX_TRACKER!$F:$F,MAIN!$A531,PASTE_FLEX_TRACKER!$B:$B,MAIN!$D531)-SUMIFS(PASTE_FLEX_TRACKER!$D:$D,PASTE_FLEX_TRACKER!$C:$C,MAIN!$A531,PASTE_FLEX_TRACKER!$B:$B,MAIN!$D531)</f>
        <v>0</v>
      </c>
      <c r="M531" s="24">
        <f>IFERROR(-VLOOKUP(D531,SQ!$A$19:$CC$52,HLOOKUP(MAIN!A531,SQ!$B$18:$CC$56,39,FALSE),FALSE),"n/a")</f>
        <v>0</v>
      </c>
      <c r="N531" s="24">
        <f>-SUMIFS(QAM_TRACKER!$E:$E,QAM_TRACKER!$B:$B,MAIN!D531,QAM_TRACKER!$D:$D,MAIN!A531)</f>
        <v>0</v>
      </c>
      <c r="O531" s="46">
        <f>SUMIFS(MAN_ADJ!$L:$L,MAN_ADJ!$K:$K,MAIN!$D531,MAN_ADJ!$J:$J,MAIN!$S531)</f>
        <v>0</v>
      </c>
      <c r="P531" s="25">
        <f t="shared" si="142"/>
        <v>0</v>
      </c>
      <c r="Q531" s="28">
        <f t="shared" si="128"/>
        <v>0</v>
      </c>
      <c r="R531" s="38">
        <f t="shared" si="143"/>
        <v>0.9760000000000062</v>
      </c>
      <c r="S531" s="17" t="s">
        <v>161</v>
      </c>
    </row>
    <row r="532" spans="1:19" x14ac:dyDescent="0.25">
      <c r="A532" s="17" t="s">
        <v>161</v>
      </c>
      <c r="B532" s="17" t="s">
        <v>93</v>
      </c>
      <c r="C532" s="17" t="s">
        <v>162</v>
      </c>
      <c r="D532" s="17" t="s">
        <v>112</v>
      </c>
      <c r="E532" s="24">
        <f>IF(U532="SC",SUMIFS(SC!F:F,SC!A:A,MAIN!D532,SC!B:B,MAIN!A532),SUMIFS(Allocations!$H:$H,Allocations!$A:$A,MAIN!$A532,Allocations!$B:$B,MAIN!$D532))</f>
        <v>3.2000000000000001E-2</v>
      </c>
      <c r="F532" s="24">
        <f>IF(U532="SC",SUMIFS(SC!J:J,SC!A:A,MAIN!D532,SC!B:B,MAIN!A532),SUMIFS(Allocations!M:M,Allocations!A:A,MAIN!A532,Allocations!B:B,MAIN!D532))</f>
        <v>0</v>
      </c>
      <c r="G532" s="24">
        <f t="shared" si="140"/>
        <v>3.2000000000000001E-2</v>
      </c>
      <c r="H532" s="24">
        <f>IFERROR(VLOOKUP(S532,Swaps_wk!$A$2:$AP$151,HLOOKUP(MAIN!D532,Swaps_wk!$B$2:$AP$151,150,FALSE),FALSE),0)</f>
        <v>0</v>
      </c>
      <c r="I532" s="24">
        <f>SUMIFS(PASTE_DQS_TRACKER!$D:$D,PASTE_DQS_TRACKER!$C:$C,MAIN!$A532,PASTE_DQS_TRACKER!$B:$B,MAIN!$D532)-SUMIFS(PASTE_DQS_TRACKER!$D:$D,PASTE_DQS_TRACKER!$C:$C,MAIN!A532,PASTE_DQS_TRACKER!$E:$E,MAIN!$D532)</f>
        <v>0</v>
      </c>
      <c r="J532" s="25">
        <f t="shared" si="141"/>
        <v>3.2000000000000001E-2</v>
      </c>
      <c r="K532" s="24">
        <f>IFERROR(IF(V532="Flex",0,IF(D532=$D$30,VLOOKUP(A532,MMO_o10M_lease!$A$1:$F$51,5,FALSE),IF(D532=$D$26,VLOOKUP(D532,LANDINGS!$A$3:$BR$40,HLOOKUP(A532,LANDINGS!$B$1:$CF$42,42,FALSE),FALSE)-IFERROR(VLOOKUP(A532,MMO_o10M_lease!$A$1:$F$38,5,FALSE),0),VLOOKUP(D532,LANDINGS!$A$3:$CF$40,HLOOKUP(A532,LANDINGS!$B$1:$CF$42,42,FALSE),FALSE)))),0)</f>
        <v>0</v>
      </c>
      <c r="L532" s="24">
        <f>SUMIFS(PASTE_FLEX_TRACKER!$D:$D,PASTE_FLEX_TRACKER!$F:$F,MAIN!$A532,PASTE_FLEX_TRACKER!$B:$B,MAIN!$D532)-SUMIFS(PASTE_FLEX_TRACKER!$D:$D,PASTE_FLEX_TRACKER!$C:$C,MAIN!$A532,PASTE_FLEX_TRACKER!$B:$B,MAIN!$D532)</f>
        <v>0</v>
      </c>
      <c r="M532" s="24">
        <f>IFERROR(-VLOOKUP(D532,SQ!$A$19:$CC$52,HLOOKUP(MAIN!A532,SQ!$B$18:$CC$56,39,FALSE),FALSE),"n/a")</f>
        <v>0</v>
      </c>
      <c r="N532" s="24">
        <f>-SUMIFS(QAM_TRACKER!$E:$E,QAM_TRACKER!$B:$B,MAIN!D532,QAM_TRACKER!$D:$D,MAIN!A532)</f>
        <v>0</v>
      </c>
      <c r="O532" s="46">
        <f>SUMIFS(MAN_ADJ!$L:$L,MAN_ADJ!$K:$K,MAIN!$D532,MAN_ADJ!$J:$J,MAIN!$S532)</f>
        <v>0</v>
      </c>
      <c r="P532" s="25">
        <f t="shared" si="142"/>
        <v>0</v>
      </c>
      <c r="Q532" s="28">
        <f t="shared" si="128"/>
        <v>0</v>
      </c>
      <c r="R532" s="38">
        <f t="shared" si="143"/>
        <v>3.2000000000000001E-2</v>
      </c>
      <c r="S532" s="17" t="s">
        <v>161</v>
      </c>
    </row>
    <row r="533" spans="1:19" x14ac:dyDescent="0.25">
      <c r="A533" s="17" t="s">
        <v>161</v>
      </c>
      <c r="B533" s="17" t="s">
        <v>93</v>
      </c>
      <c r="C533" s="17" t="s">
        <v>162</v>
      </c>
      <c r="D533" s="17" t="s">
        <v>113</v>
      </c>
      <c r="E533" s="24">
        <f>IF(U533="SC",SUMIFS(SC!F:F,SC!A:A,MAIN!D533,SC!B:B,MAIN!A533),SUMIFS(Allocations!$H:$H,Allocations!$A:$A,MAIN!$A533,Allocations!$B:$B,MAIN!$D533))</f>
        <v>0.311</v>
      </c>
      <c r="F533" s="24">
        <f>IF(U533="SC",SUMIFS(SC!J:J,SC!A:A,MAIN!D533,SC!B:B,MAIN!A533),SUMIFS(Allocations!M:M,Allocations!A:A,MAIN!A533,Allocations!B:B,MAIN!D533))</f>
        <v>0</v>
      </c>
      <c r="G533" s="24">
        <f t="shared" si="140"/>
        <v>0.311</v>
      </c>
      <c r="H533" s="24">
        <f>IFERROR(VLOOKUP(S533,Swaps_wk!$A$2:$AP$151,HLOOKUP(MAIN!D533,Swaps_wk!$B$2:$AP$151,150,FALSE),FALSE),0)</f>
        <v>0</v>
      </c>
      <c r="I533" s="24">
        <f>SUMIFS(PASTE_DQS_TRACKER!$D:$D,PASTE_DQS_TRACKER!$C:$C,MAIN!$A533,PASTE_DQS_TRACKER!$B:$B,MAIN!$D533)-SUMIFS(PASTE_DQS_TRACKER!$D:$D,PASTE_DQS_TRACKER!$C:$C,MAIN!A533,PASTE_DQS_TRACKER!$E:$E,MAIN!$D533)</f>
        <v>0</v>
      </c>
      <c r="J533" s="25">
        <f t="shared" si="141"/>
        <v>0.311</v>
      </c>
      <c r="K533" s="24">
        <f>IFERROR(IF(V533="Flex",0,IF(D533=$D$30,VLOOKUP(A533,MMO_o10M_lease!$A$1:$F$51,5,FALSE),IF(D533=$D$26,VLOOKUP(D533,LANDINGS!$A$3:$BR$40,HLOOKUP(A533,LANDINGS!$B$1:$CF$42,42,FALSE),FALSE)-IFERROR(VLOOKUP(A533,MMO_o10M_lease!$A$1:$F$38,5,FALSE),0),VLOOKUP(D533,LANDINGS!$A$3:$CF$40,HLOOKUP(A533,LANDINGS!$B$1:$CF$42,42,FALSE),FALSE)))),0)</f>
        <v>0</v>
      </c>
      <c r="L533" s="24">
        <f>SUMIFS(PASTE_FLEX_TRACKER!$D:$D,PASTE_FLEX_TRACKER!$F:$F,MAIN!$A533,PASTE_FLEX_TRACKER!$B:$B,MAIN!$D533)-SUMIFS(PASTE_FLEX_TRACKER!$D:$D,PASTE_FLEX_TRACKER!$C:$C,MAIN!$A533,PASTE_FLEX_TRACKER!$B:$B,MAIN!$D533)</f>
        <v>0</v>
      </c>
      <c r="M533" s="24">
        <f>IFERROR(-VLOOKUP(D533,SQ!$A$19:$CC$52,HLOOKUP(MAIN!A533,SQ!$B$18:$CC$56,39,FALSE),FALSE),"n/a")</f>
        <v>0</v>
      </c>
      <c r="N533" s="24">
        <f>-SUMIFS(QAM_TRACKER!$E:$E,QAM_TRACKER!$B:$B,MAIN!D533,QAM_TRACKER!$D:$D,MAIN!A533)</f>
        <v>0</v>
      </c>
      <c r="O533" s="46">
        <f>SUMIFS(MAN_ADJ!$L:$L,MAN_ADJ!$K:$K,MAIN!$D533,MAN_ADJ!$J:$J,MAIN!$S533)</f>
        <v>0</v>
      </c>
      <c r="P533" s="25">
        <f t="shared" si="142"/>
        <v>0</v>
      </c>
      <c r="Q533" s="28">
        <f t="shared" si="128"/>
        <v>0</v>
      </c>
      <c r="R533" s="38">
        <f t="shared" si="143"/>
        <v>0.311</v>
      </c>
      <c r="S533" s="17" t="s">
        <v>161</v>
      </c>
    </row>
    <row r="534" spans="1:19" x14ac:dyDescent="0.25">
      <c r="A534" s="17" t="s">
        <v>161</v>
      </c>
      <c r="B534" s="17" t="s">
        <v>93</v>
      </c>
      <c r="C534" s="17" t="s">
        <v>162</v>
      </c>
      <c r="D534" s="17" t="s">
        <v>114</v>
      </c>
      <c r="E534" s="24">
        <f>IF(U534="SC",SUMIFS(SC!F:F,SC!A:A,MAIN!D534,SC!B:B,MAIN!A534),SUMIFS(Allocations!$H:$H,Allocations!$A:$A,MAIN!$A534,Allocations!$B:$B,MAIN!$D534))</f>
        <v>3.9079999999999999</v>
      </c>
      <c r="F534" s="24">
        <f>IF(U534="SC",SUMIFS(SC!J:J,SC!A:A,MAIN!D534,SC!B:B,MAIN!A534),SUMIFS(Allocations!M:M,Allocations!A:A,MAIN!A534,Allocations!B:B,MAIN!D534))</f>
        <v>8.5000000000000006E-2</v>
      </c>
      <c r="G534" s="24">
        <f t="shared" si="140"/>
        <v>3.9929999999999999</v>
      </c>
      <c r="H534" s="24">
        <f>IFERROR(VLOOKUP(S534,Swaps_wk!$A$2:$AP$151,HLOOKUP(MAIN!D534,Swaps_wk!$B$2:$AP$151,150,FALSE),FALSE),0)</f>
        <v>0</v>
      </c>
      <c r="I534" s="24">
        <f>SUMIFS(PASTE_DQS_TRACKER!$D:$D,PASTE_DQS_TRACKER!$C:$C,MAIN!$A534,PASTE_DQS_TRACKER!$B:$B,MAIN!$D534)-SUMIFS(PASTE_DQS_TRACKER!$D:$D,PASTE_DQS_TRACKER!$C:$C,MAIN!A534,PASTE_DQS_TRACKER!$E:$E,MAIN!$D534)</f>
        <v>0</v>
      </c>
      <c r="J534" s="25">
        <f t="shared" si="141"/>
        <v>3.9929999999999999</v>
      </c>
      <c r="K534" s="24">
        <f>IFERROR(IF(V534="Flex",0,IF(D534=$D$30,VLOOKUP(A534,MMO_o10M_lease!$A$1:$F$51,5,FALSE),IF(D534=$D$26,VLOOKUP(D534,LANDINGS!$A$3:$BR$40,HLOOKUP(A534,LANDINGS!$B$1:$CF$42,42,FALSE),FALSE)-IFERROR(VLOOKUP(A534,MMO_o10M_lease!$A$1:$F$38,5,FALSE),0),VLOOKUP(D534,LANDINGS!$A$3:$CF$40,HLOOKUP(A534,LANDINGS!$B$1:$CF$42,42,FALSE),FALSE)))),0)</f>
        <v>2.2160000000000002</v>
      </c>
      <c r="L534" s="24">
        <f>SUMIFS(PASTE_FLEX_TRACKER!$D:$D,PASTE_FLEX_TRACKER!$F:$F,MAIN!$A534,PASTE_FLEX_TRACKER!$B:$B,MAIN!$D534)-SUMIFS(PASTE_FLEX_TRACKER!$D:$D,PASTE_FLEX_TRACKER!$C:$C,MAIN!$A534,PASTE_FLEX_TRACKER!$B:$B,MAIN!$D534)</f>
        <v>0</v>
      </c>
      <c r="M534" s="24">
        <f>IFERROR(-VLOOKUP(D534,SQ!$A$19:$CC$52,HLOOKUP(MAIN!A534,SQ!$B$18:$CC$56,39,FALSE),FALSE),"n/a")</f>
        <v>0</v>
      </c>
      <c r="N534" s="24">
        <f>-SUMIFS(QAM_TRACKER!$E:$E,QAM_TRACKER!$B:$B,MAIN!D534,QAM_TRACKER!$D:$D,MAIN!A534)</f>
        <v>0</v>
      </c>
      <c r="O534" s="46">
        <f>SUMIFS(MAN_ADJ!$L:$L,MAN_ADJ!$K:$K,MAIN!$D534,MAN_ADJ!$J:$J,MAIN!$S534)</f>
        <v>0</v>
      </c>
      <c r="P534" s="25">
        <f t="shared" si="142"/>
        <v>2.2160000000000002</v>
      </c>
      <c r="Q534" s="28">
        <f t="shared" si="128"/>
        <v>0.55497119959929886</v>
      </c>
      <c r="R534" s="38">
        <f t="shared" si="143"/>
        <v>1.7769999999999997</v>
      </c>
      <c r="S534" s="17" t="s">
        <v>161</v>
      </c>
    </row>
    <row r="535" spans="1:19" x14ac:dyDescent="0.25">
      <c r="A535" s="17" t="s">
        <v>161</v>
      </c>
      <c r="B535" s="17" t="s">
        <v>93</v>
      </c>
      <c r="C535" s="17" t="s">
        <v>162</v>
      </c>
      <c r="D535" s="17" t="s">
        <v>115</v>
      </c>
      <c r="E535" s="24">
        <f>IF(U535="SC",SUMIFS(SC!F:F,SC!A:A,MAIN!D535,SC!B:B,MAIN!A535),SUMIFS(Allocations!$H:$H,Allocations!$A:$A,MAIN!$A535,Allocations!$B:$B,MAIN!$D535))</f>
        <v>0.51</v>
      </c>
      <c r="F535" s="24">
        <f>IF(U535="SC",SUMIFS(SC!J:J,SC!A:A,MAIN!D535,SC!B:B,MAIN!A535),SUMIFS(Allocations!M:M,Allocations!A:A,MAIN!A535,Allocations!B:B,MAIN!D535))</f>
        <v>0</v>
      </c>
      <c r="G535" s="24">
        <f t="shared" si="140"/>
        <v>0.51</v>
      </c>
      <c r="H535" s="24">
        <f>IFERROR(VLOOKUP(S535,Swaps_wk!$A$2:$AP$151,HLOOKUP(MAIN!D535,Swaps_wk!$B$2:$AP$151,150,FALSE),FALSE),0)</f>
        <v>0</v>
      </c>
      <c r="I535" s="24">
        <f>SUMIFS(PASTE_DQS_TRACKER!$D:$D,PASTE_DQS_TRACKER!$C:$C,MAIN!$A535,PASTE_DQS_TRACKER!$B:$B,MAIN!$D535)-SUMIFS(PASTE_DQS_TRACKER!$D:$D,PASTE_DQS_TRACKER!$C:$C,MAIN!A535,PASTE_DQS_TRACKER!$E:$E,MAIN!$D535)</f>
        <v>0</v>
      </c>
      <c r="J535" s="25">
        <f t="shared" si="141"/>
        <v>0.51</v>
      </c>
      <c r="K535" s="24">
        <f>IFERROR(IF(V535="Flex",0,IF(D535=$D$30,VLOOKUP(A535,MMO_o10M_lease!$A$1:$F$51,5,FALSE),IF(D535=$D$26,VLOOKUP(D535,LANDINGS!$A$3:$BR$40,HLOOKUP(A535,LANDINGS!$B$1:$CF$42,42,FALSE),FALSE)-IFERROR(VLOOKUP(A535,MMO_o10M_lease!$A$1:$F$38,5,FALSE),0),VLOOKUP(D535,LANDINGS!$A$3:$CF$40,HLOOKUP(A535,LANDINGS!$B$1:$CF$42,42,FALSE),FALSE)))),0)</f>
        <v>0</v>
      </c>
      <c r="L535" s="24">
        <f>SUMIFS(PASTE_FLEX_TRACKER!$D:$D,PASTE_FLEX_TRACKER!$F:$F,MAIN!$A535,PASTE_FLEX_TRACKER!$B:$B,MAIN!$D535)-SUMIFS(PASTE_FLEX_TRACKER!$D:$D,PASTE_FLEX_TRACKER!$C:$C,MAIN!$A535,PASTE_FLEX_TRACKER!$B:$B,MAIN!$D535)</f>
        <v>0</v>
      </c>
      <c r="M535" s="24">
        <f>IFERROR(-VLOOKUP(D535,SQ!$A$19:$CC$52,HLOOKUP(MAIN!A535,SQ!$B$18:$CC$56,39,FALSE),FALSE),"n/a")</f>
        <v>0</v>
      </c>
      <c r="N535" s="24">
        <f>-SUMIFS(QAM_TRACKER!$E:$E,QAM_TRACKER!$B:$B,MAIN!D535,QAM_TRACKER!$D:$D,MAIN!A535)</f>
        <v>0</v>
      </c>
      <c r="O535" s="46">
        <f>SUMIFS(MAN_ADJ!$L:$L,MAN_ADJ!$K:$K,MAIN!$D535,MAN_ADJ!$J:$J,MAIN!$S535)</f>
        <v>0</v>
      </c>
      <c r="P535" s="25">
        <f t="shared" si="142"/>
        <v>0</v>
      </c>
      <c r="Q535" s="28">
        <f t="shared" si="128"/>
        <v>0</v>
      </c>
      <c r="R535" s="38">
        <f t="shared" si="143"/>
        <v>0.51</v>
      </c>
      <c r="S535" s="17" t="s">
        <v>161</v>
      </c>
    </row>
    <row r="536" spans="1:19" x14ac:dyDescent="0.25">
      <c r="A536" s="17" t="s">
        <v>161</v>
      </c>
      <c r="B536" s="17" t="s">
        <v>93</v>
      </c>
      <c r="C536" s="17" t="s">
        <v>162</v>
      </c>
      <c r="D536" s="17" t="s">
        <v>116</v>
      </c>
      <c r="E536" s="24">
        <f>IF(U536="SC",SUMIFS(SC!F:F,SC!A:A,MAIN!D536,SC!B:B,MAIN!A536),SUMIFS(Allocations!$H:$H,Allocations!$A:$A,MAIN!$A536,Allocations!$B:$B,MAIN!$D536))</f>
        <v>1.0999999999999999E-2</v>
      </c>
      <c r="F536" s="24">
        <f>IF(U536="SC",SUMIFS(SC!J:J,SC!A:A,MAIN!D536,SC!B:B,MAIN!A536),SUMIFS(Allocations!M:M,Allocations!A:A,MAIN!A536,Allocations!B:B,MAIN!D536))</f>
        <v>0</v>
      </c>
      <c r="G536" s="24">
        <f t="shared" si="140"/>
        <v>1.0999999999999999E-2</v>
      </c>
      <c r="H536" s="24">
        <f>IFERROR(VLOOKUP(S536,Swaps_wk!$A$2:$AP$151,HLOOKUP(MAIN!D536,Swaps_wk!$B$2:$AP$151,150,FALSE),FALSE),0)</f>
        <v>0</v>
      </c>
      <c r="I536" s="24">
        <f>SUMIFS(PASTE_DQS_TRACKER!$D:$D,PASTE_DQS_TRACKER!$C:$C,MAIN!$A536,PASTE_DQS_TRACKER!$B:$B,MAIN!$D536)-SUMIFS(PASTE_DQS_TRACKER!$D:$D,PASTE_DQS_TRACKER!$C:$C,MAIN!A536,PASTE_DQS_TRACKER!$E:$E,MAIN!$D536)</f>
        <v>0</v>
      </c>
      <c r="J536" s="25">
        <f t="shared" si="141"/>
        <v>1.0999999999999999E-2</v>
      </c>
      <c r="K536" s="24">
        <f>IFERROR(IF(V536="Flex",0,IF(D536=$D$30,VLOOKUP(A536,MMO_o10M_lease!$A$1:$F$51,5,FALSE),IF(D536=$D$26,VLOOKUP(D536,LANDINGS!$A$3:$BR$40,HLOOKUP(A536,LANDINGS!$B$1:$CF$42,42,FALSE),FALSE)-IFERROR(VLOOKUP(A536,MMO_o10M_lease!$A$1:$F$38,5,FALSE),0),VLOOKUP(D536,LANDINGS!$A$3:$CF$40,HLOOKUP(A536,LANDINGS!$B$1:$CF$42,42,FALSE),FALSE)))),0)</f>
        <v>0</v>
      </c>
      <c r="L536" s="24">
        <f>SUMIFS(PASTE_FLEX_TRACKER!$D:$D,PASTE_FLEX_TRACKER!$F:$F,MAIN!$A536,PASTE_FLEX_TRACKER!$B:$B,MAIN!$D536)-SUMIFS(PASTE_FLEX_TRACKER!$D:$D,PASTE_FLEX_TRACKER!$C:$C,MAIN!$A536,PASTE_FLEX_TRACKER!$B:$B,MAIN!$D536)</f>
        <v>0</v>
      </c>
      <c r="M536" s="24">
        <f>IFERROR(-VLOOKUP(D536,SQ!$A$19:$CC$52,HLOOKUP(MAIN!A536,SQ!$B$18:$CC$56,39,FALSE),FALSE),"n/a")</f>
        <v>0</v>
      </c>
      <c r="N536" s="24">
        <f>-SUMIFS(QAM_TRACKER!$E:$E,QAM_TRACKER!$B:$B,MAIN!D536,QAM_TRACKER!$D:$D,MAIN!A536)</f>
        <v>0</v>
      </c>
      <c r="O536" s="46">
        <f>SUMIFS(MAN_ADJ!$L:$L,MAN_ADJ!$K:$K,MAIN!$D536,MAN_ADJ!$J:$J,MAIN!$S536)</f>
        <v>0</v>
      </c>
      <c r="P536" s="25">
        <f t="shared" si="142"/>
        <v>0</v>
      </c>
      <c r="Q536" s="28">
        <f t="shared" si="128"/>
        <v>0</v>
      </c>
      <c r="R536" s="38">
        <f t="shared" si="143"/>
        <v>1.0999999999999999E-2</v>
      </c>
      <c r="S536" s="17" t="s">
        <v>161</v>
      </c>
    </row>
    <row r="537" spans="1:19" x14ac:dyDescent="0.25">
      <c r="A537" s="17" t="s">
        <v>161</v>
      </c>
      <c r="B537" s="17" t="s">
        <v>93</v>
      </c>
      <c r="C537" s="17" t="s">
        <v>162</v>
      </c>
      <c r="D537" s="17" t="s">
        <v>117</v>
      </c>
      <c r="E537" s="24">
        <f>IF(U537="SC",SUMIFS(SC!F:F,SC!A:A,MAIN!D537,SC!B:B,MAIN!A537),SUMIFS(Allocations!$H:$H,Allocations!$A:$A,MAIN!$A537,Allocations!$B:$B,MAIN!$D537))</f>
        <v>0.14899999999999999</v>
      </c>
      <c r="F537" s="24">
        <f>IF(U537="SC",SUMIFS(SC!J:J,SC!A:A,MAIN!D537,SC!B:B,MAIN!A537),SUMIFS(Allocations!M:M,Allocations!A:A,MAIN!A537,Allocations!B:B,MAIN!D537))</f>
        <v>0</v>
      </c>
      <c r="G537" s="24">
        <f t="shared" si="140"/>
        <v>0.14899999999999999</v>
      </c>
      <c r="H537" s="24">
        <f>IFERROR(VLOOKUP(S537,Swaps_wk!$A$2:$AP$151,HLOOKUP(MAIN!D537,Swaps_wk!$B$2:$AP$151,150,FALSE),FALSE),0)</f>
        <v>0</v>
      </c>
      <c r="I537" s="24">
        <f>SUMIFS(PASTE_DQS_TRACKER!$D:$D,PASTE_DQS_TRACKER!$C:$C,MAIN!$A537,PASTE_DQS_TRACKER!$B:$B,MAIN!$D537)-SUMIFS(PASTE_DQS_TRACKER!$D:$D,PASTE_DQS_TRACKER!$C:$C,MAIN!A537,PASTE_DQS_TRACKER!$E:$E,MAIN!$D537)</f>
        <v>0</v>
      </c>
      <c r="J537" s="25">
        <f t="shared" si="141"/>
        <v>0.14899999999999999</v>
      </c>
      <c r="K537" s="24">
        <f>IFERROR(IF(V537="Flex",0,IF(D537=$D$30,VLOOKUP(A537,MMO_o10M_lease!$A$1:$F$51,5,FALSE),IF(D537=$D$26,VLOOKUP(D537,LANDINGS!$A$3:$BR$40,HLOOKUP(A537,LANDINGS!$B$1:$CF$42,42,FALSE),FALSE)-IFERROR(VLOOKUP(A537,MMO_o10M_lease!$A$1:$F$38,5,FALSE),0),VLOOKUP(D537,LANDINGS!$A$3:$CF$40,HLOOKUP(A537,LANDINGS!$B$1:$CF$42,42,FALSE),FALSE)))),0)</f>
        <v>0</v>
      </c>
      <c r="L537" s="24">
        <f>SUMIFS(PASTE_FLEX_TRACKER!$D:$D,PASTE_FLEX_TRACKER!$F:$F,MAIN!$A537,PASTE_FLEX_TRACKER!$B:$B,MAIN!$D537)-SUMIFS(PASTE_FLEX_TRACKER!$D:$D,PASTE_FLEX_TRACKER!$C:$C,MAIN!$A537,PASTE_FLEX_TRACKER!$B:$B,MAIN!$D537)</f>
        <v>0</v>
      </c>
      <c r="M537" s="24">
        <f>IFERROR(-VLOOKUP(D537,SQ!$A$19:$CC$52,HLOOKUP(MAIN!A537,SQ!$B$18:$CC$56,39,FALSE),FALSE),"n/a")</f>
        <v>0</v>
      </c>
      <c r="N537" s="24">
        <f>-SUMIFS(QAM_TRACKER!$E:$E,QAM_TRACKER!$B:$B,MAIN!D537,QAM_TRACKER!$D:$D,MAIN!A537)</f>
        <v>0</v>
      </c>
      <c r="O537" s="46">
        <f>SUMIFS(MAN_ADJ!$L:$L,MAN_ADJ!$K:$K,MAIN!$D537,MAN_ADJ!$J:$J,MAIN!$S537)</f>
        <v>0</v>
      </c>
      <c r="P537" s="25">
        <f t="shared" si="142"/>
        <v>0</v>
      </c>
      <c r="Q537" s="28">
        <f t="shared" si="128"/>
        <v>0</v>
      </c>
      <c r="R537" s="38">
        <f t="shared" si="143"/>
        <v>0.14899999999999999</v>
      </c>
      <c r="S537" s="17" t="s">
        <v>161</v>
      </c>
    </row>
    <row r="538" spans="1:19" x14ac:dyDescent="0.25">
      <c r="A538" s="17" t="s">
        <v>161</v>
      </c>
      <c r="B538" s="17" t="s">
        <v>93</v>
      </c>
      <c r="C538" s="17" t="s">
        <v>162</v>
      </c>
      <c r="D538" s="17" t="s">
        <v>118</v>
      </c>
      <c r="E538" s="24">
        <f>IF(U538="SC",SUMIFS(SC!F:F,SC!A:A,MAIN!D538,SC!B:B,MAIN!A538),SUMIFS(Allocations!$H:$H,Allocations!$A:$A,MAIN!$A538,Allocations!$B:$B,MAIN!$D538))</f>
        <v>0.97099999999999997</v>
      </c>
      <c r="F538" s="24">
        <f>IF(U538="SC",SUMIFS(SC!J:J,SC!A:A,MAIN!D538,SC!B:B,MAIN!A538),SUMIFS(Allocations!M:M,Allocations!A:A,MAIN!A538,Allocations!B:B,MAIN!D538))</f>
        <v>0</v>
      </c>
      <c r="G538" s="24">
        <f t="shared" si="140"/>
        <v>0.97099999999999997</v>
      </c>
      <c r="H538" s="24">
        <f>IFERROR(VLOOKUP(S538,Swaps_wk!$A$2:$AP$151,HLOOKUP(MAIN!D538,Swaps_wk!$B$2:$AP$151,150,FALSE),FALSE),0)</f>
        <v>0</v>
      </c>
      <c r="I538" s="24">
        <f>SUMIFS(PASTE_DQS_TRACKER!$D:$D,PASTE_DQS_TRACKER!$C:$C,MAIN!$A538,PASTE_DQS_TRACKER!$B:$B,MAIN!$D538)-SUMIFS(PASTE_DQS_TRACKER!$D:$D,PASTE_DQS_TRACKER!$C:$C,MAIN!A538,PASTE_DQS_TRACKER!$E:$E,MAIN!$D538)</f>
        <v>0</v>
      </c>
      <c r="J538" s="25">
        <f t="shared" si="141"/>
        <v>0.97099999999999997</v>
      </c>
      <c r="K538" s="24">
        <f>IFERROR(IF(V538="Flex",0,IF(D538=$D$30,VLOOKUP(A538,MMO_o10M_lease!$A$1:$F$51,5,FALSE),IF(D538=$D$26,VLOOKUP(D538,LANDINGS!$A$3:$BR$40,HLOOKUP(A538,LANDINGS!$B$1:$CF$42,42,FALSE),FALSE)-IFERROR(VLOOKUP(A538,MMO_o10M_lease!$A$1:$F$38,5,FALSE),0),VLOOKUP(D538,LANDINGS!$A$3:$CF$40,HLOOKUP(A538,LANDINGS!$B$1:$CF$42,42,FALSE),FALSE)))),0)</f>
        <v>0</v>
      </c>
      <c r="L538" s="24">
        <f>SUMIFS(PASTE_FLEX_TRACKER!$D:$D,PASTE_FLEX_TRACKER!$F:$F,MAIN!$A538,PASTE_FLEX_TRACKER!$B:$B,MAIN!$D538)-SUMIFS(PASTE_FLEX_TRACKER!$D:$D,PASTE_FLEX_TRACKER!$C:$C,MAIN!$A538,PASTE_FLEX_TRACKER!$B:$B,MAIN!$D538)</f>
        <v>0</v>
      </c>
      <c r="M538" s="24">
        <f>IFERROR(-VLOOKUP(D538,SQ!$A$19:$CC$52,HLOOKUP(MAIN!A538,SQ!$B$18:$CC$56,39,FALSE),FALSE),"n/a")</f>
        <v>0</v>
      </c>
      <c r="N538" s="24">
        <f>-SUMIFS(QAM_TRACKER!$E:$E,QAM_TRACKER!$B:$B,MAIN!D538,QAM_TRACKER!$D:$D,MAIN!A538)</f>
        <v>0</v>
      </c>
      <c r="O538" s="46">
        <f>SUMIFS(MAN_ADJ!$L:$L,MAN_ADJ!$K:$K,MAIN!$D538,MAN_ADJ!$J:$J,MAIN!$S538)</f>
        <v>0</v>
      </c>
      <c r="P538" s="25">
        <f t="shared" si="142"/>
        <v>0</v>
      </c>
      <c r="Q538" s="28">
        <f t="shared" si="128"/>
        <v>0</v>
      </c>
      <c r="R538" s="38">
        <f t="shared" si="143"/>
        <v>0.97099999999999997</v>
      </c>
      <c r="S538" s="17" t="s">
        <v>161</v>
      </c>
    </row>
    <row r="539" spans="1:19" x14ac:dyDescent="0.25">
      <c r="A539" s="17" t="s">
        <v>161</v>
      </c>
      <c r="B539" s="17" t="s">
        <v>93</v>
      </c>
      <c r="C539" s="17" t="s">
        <v>162</v>
      </c>
      <c r="D539" s="17" t="s">
        <v>119</v>
      </c>
      <c r="E539" s="24">
        <f>IF(U539="SC",SUMIFS(SC!F:F,SC!A:A,MAIN!D539,SC!B:B,MAIN!A539),SUMIFS(Allocations!$H:$H,Allocations!$A:$A,MAIN!$A539,Allocations!$B:$B,MAIN!$D539))</f>
        <v>0</v>
      </c>
      <c r="F539" s="24">
        <f>IF(U539="SC",SUMIFS(SC!J:J,SC!A:A,MAIN!D539,SC!B:B,MAIN!A539),SUMIFS(Allocations!M:M,Allocations!A:A,MAIN!A539,Allocations!B:B,MAIN!D539))</f>
        <v>0</v>
      </c>
      <c r="G539" s="24">
        <f t="shared" si="140"/>
        <v>0</v>
      </c>
      <c r="H539" s="24">
        <f>IFERROR(VLOOKUP(S539,Swaps_wk!$A$2:$AP$151,HLOOKUP(MAIN!D539,Swaps_wk!$B$2:$AP$151,150,FALSE),FALSE),0)</f>
        <v>0</v>
      </c>
      <c r="I539" s="24">
        <f>SUMIFS(PASTE_DQS_TRACKER!$D:$D,PASTE_DQS_TRACKER!$C:$C,MAIN!$A539,PASTE_DQS_TRACKER!$B:$B,MAIN!$D539)-SUMIFS(PASTE_DQS_TRACKER!$D:$D,PASTE_DQS_TRACKER!$C:$C,MAIN!A539,PASTE_DQS_TRACKER!$E:$E,MAIN!$D539)</f>
        <v>0</v>
      </c>
      <c r="J539" s="25">
        <f t="shared" si="141"/>
        <v>0</v>
      </c>
      <c r="K539" s="24">
        <f>IFERROR(IF(V539="Flex",0,IF(D539=$D$30,VLOOKUP(A539,MMO_o10M_lease!$A$1:$F$51,5,FALSE),IF(D539=$D$26,VLOOKUP(D539,LANDINGS!$A$3:$BR$40,HLOOKUP(A539,LANDINGS!$B$1:$CF$42,42,FALSE),FALSE)-IFERROR(VLOOKUP(A539,MMO_o10M_lease!$A$1:$F$38,5,FALSE),0),VLOOKUP(D539,LANDINGS!$A$3:$CF$40,HLOOKUP(A539,LANDINGS!$B$1:$CF$42,42,FALSE),FALSE)))),0)</f>
        <v>0</v>
      </c>
      <c r="L539" s="24">
        <f>SUMIFS(PASTE_FLEX_TRACKER!$D:$D,PASTE_FLEX_TRACKER!$F:$F,MAIN!$A539,PASTE_FLEX_TRACKER!$B:$B,MAIN!$D539)-SUMIFS(PASTE_FLEX_TRACKER!$D:$D,PASTE_FLEX_TRACKER!$C:$C,MAIN!$A539,PASTE_FLEX_TRACKER!$B:$B,MAIN!$D539)</f>
        <v>0</v>
      </c>
      <c r="M539" s="24">
        <f>IFERROR(-VLOOKUP(D539,SQ!$A$19:$CC$52,HLOOKUP(MAIN!A539,SQ!$B$18:$CC$56,39,FALSE),FALSE),"n/a")</f>
        <v>0</v>
      </c>
      <c r="N539" s="24">
        <f>-SUMIFS(QAM_TRACKER!$E:$E,QAM_TRACKER!$B:$B,MAIN!D539,QAM_TRACKER!$D:$D,MAIN!A539)</f>
        <v>0</v>
      </c>
      <c r="O539" s="46">
        <f>SUMIFS(MAN_ADJ!$L:$L,MAN_ADJ!$K:$K,MAIN!$D539,MAN_ADJ!$J:$J,MAIN!$S539)</f>
        <v>0</v>
      </c>
      <c r="P539" s="25">
        <f t="shared" si="142"/>
        <v>0</v>
      </c>
      <c r="Q539" s="28" t="str">
        <f t="shared" si="128"/>
        <v>n/a</v>
      </c>
      <c r="R539" s="38">
        <f t="shared" si="143"/>
        <v>0</v>
      </c>
      <c r="S539" s="17" t="s">
        <v>161</v>
      </c>
    </row>
    <row r="540" spans="1:19" x14ac:dyDescent="0.25">
      <c r="A540" s="17" t="s">
        <v>161</v>
      </c>
      <c r="B540" s="17" t="s">
        <v>93</v>
      </c>
      <c r="C540" s="17" t="s">
        <v>162</v>
      </c>
      <c r="D540" s="17" t="s">
        <v>120</v>
      </c>
      <c r="E540" s="24">
        <f>IF(U540="SC",SUMIFS(SC!F:F,SC!A:A,MAIN!D540,SC!B:B,MAIN!A540),SUMIFS(Allocations!$H:$H,Allocations!$A:$A,MAIN!$A540,Allocations!$B:$B,MAIN!$D540))</f>
        <v>5.0999999999999996</v>
      </c>
      <c r="F540" s="24">
        <f>IF(U540="SC",SUMIFS(SC!J:J,SC!A:A,MAIN!D540,SC!B:B,MAIN!A540),SUMIFS(Allocations!M:M,Allocations!A:A,MAIN!A540,Allocations!B:B,MAIN!D540))</f>
        <v>0</v>
      </c>
      <c r="G540" s="24">
        <f t="shared" si="140"/>
        <v>5.0999999999999996</v>
      </c>
      <c r="H540" s="24">
        <f>IFERROR(VLOOKUP(S540,Swaps_wk!$A$2:$AP$151,HLOOKUP(MAIN!D540,Swaps_wk!$B$2:$AP$151,150,FALSE),FALSE),0)</f>
        <v>0</v>
      </c>
      <c r="I540" s="24">
        <f>SUMIFS(PASTE_DQS_TRACKER!$D:$D,PASTE_DQS_TRACKER!$C:$C,MAIN!$A540,PASTE_DQS_TRACKER!$B:$B,MAIN!$D540)-SUMIFS(PASTE_DQS_TRACKER!$D:$D,PASTE_DQS_TRACKER!$C:$C,MAIN!A540,PASTE_DQS_TRACKER!$E:$E,MAIN!$D540)</f>
        <v>0</v>
      </c>
      <c r="J540" s="25">
        <f t="shared" si="141"/>
        <v>5.0999999999999996</v>
      </c>
      <c r="K540" s="24">
        <f>IFERROR(IF(V540="Flex",0,IF(D540=$D$30,VLOOKUP(A540,MMO_o10M_lease!$A$1:$F$51,5,FALSE),IF(D540=$D$26,VLOOKUP(D540,LANDINGS!$A$3:$BR$40,HLOOKUP(A540,LANDINGS!$B$1:$CF$42,42,FALSE),FALSE)-IFERROR(VLOOKUP(A540,MMO_o10M_lease!$A$1:$F$38,5,FALSE),0),VLOOKUP(D540,LANDINGS!$A$3:$CF$40,HLOOKUP(A540,LANDINGS!$B$1:$CF$42,42,FALSE),FALSE)))),0)</f>
        <v>0</v>
      </c>
      <c r="L540" s="24">
        <f>SUMIFS(PASTE_FLEX_TRACKER!$D:$D,PASTE_FLEX_TRACKER!$F:$F,MAIN!$A540,PASTE_FLEX_TRACKER!$B:$B,MAIN!$D540)-SUMIFS(PASTE_FLEX_TRACKER!$D:$D,PASTE_FLEX_TRACKER!$C:$C,MAIN!$A540,PASTE_FLEX_TRACKER!$B:$B,MAIN!$D540)</f>
        <v>0</v>
      </c>
      <c r="M540" s="24">
        <f>IFERROR(-VLOOKUP(D540,SQ!$A$19:$CC$52,HLOOKUP(MAIN!A540,SQ!$B$18:$CC$56,39,FALSE),FALSE),"n/a")</f>
        <v>0</v>
      </c>
      <c r="N540" s="24">
        <f>-SUMIFS(QAM_TRACKER!$E:$E,QAM_TRACKER!$B:$B,MAIN!D540,QAM_TRACKER!$D:$D,MAIN!A540)</f>
        <v>0</v>
      </c>
      <c r="O540" s="46">
        <f>SUMIFS(MAN_ADJ!$L:$L,MAN_ADJ!$K:$K,MAIN!$D540,MAN_ADJ!$J:$J,MAIN!$S540)</f>
        <v>0</v>
      </c>
      <c r="P540" s="25">
        <f t="shared" si="142"/>
        <v>0</v>
      </c>
      <c r="Q540" s="28">
        <f t="shared" si="128"/>
        <v>0</v>
      </c>
      <c r="R540" s="38">
        <f t="shared" si="143"/>
        <v>5.0999999999999996</v>
      </c>
      <c r="S540" s="17" t="s">
        <v>161</v>
      </c>
    </row>
    <row r="541" spans="1:19" x14ac:dyDescent="0.25">
      <c r="A541" s="17" t="s">
        <v>161</v>
      </c>
      <c r="B541" s="17" t="s">
        <v>93</v>
      </c>
      <c r="C541" s="17" t="s">
        <v>162</v>
      </c>
      <c r="D541" s="17" t="s">
        <v>121</v>
      </c>
      <c r="E541" s="24">
        <f>IF(U541="SC",SUMIFS(SC!F:F,SC!A:A,MAIN!D541,SC!B:B,MAIN!A541),SUMIFS(Allocations!$H:$H,Allocations!$A:$A,MAIN!$A541,Allocations!$B:$B,MAIN!$D541))</f>
        <v>0</v>
      </c>
      <c r="F541" s="24">
        <f>IF(U541="SC",SUMIFS(SC!J:J,SC!A:A,MAIN!D541,SC!B:B,MAIN!A541),SUMIFS(Allocations!M:M,Allocations!A:A,MAIN!A541,Allocations!B:B,MAIN!D541))</f>
        <v>0</v>
      </c>
      <c r="G541" s="24">
        <f t="shared" si="140"/>
        <v>0</v>
      </c>
      <c r="H541" s="24">
        <f>IFERROR(VLOOKUP(S541,Swaps_wk!$A$2:$AP$151,HLOOKUP(MAIN!D541,Swaps_wk!$B$2:$AP$151,150,FALSE),FALSE),0)</f>
        <v>0</v>
      </c>
      <c r="I541" s="24">
        <f>SUMIFS(PASTE_DQS_TRACKER!$D:$D,PASTE_DQS_TRACKER!$C:$C,MAIN!$A541,PASTE_DQS_TRACKER!$B:$B,MAIN!$D541)-SUMIFS(PASTE_DQS_TRACKER!$D:$D,PASTE_DQS_TRACKER!$C:$C,MAIN!A541,PASTE_DQS_TRACKER!$E:$E,MAIN!$D541)</f>
        <v>0</v>
      </c>
      <c r="J541" s="25">
        <f t="shared" si="141"/>
        <v>0</v>
      </c>
      <c r="K541" s="24">
        <f>IFERROR(IF(V541="Flex",0,IF(D541=$D$30,VLOOKUP(A541,MMO_o10M_lease!$A$1:$F$51,5,FALSE),IF(D541=$D$26,VLOOKUP(D541,LANDINGS!$A$3:$BR$40,HLOOKUP(A541,LANDINGS!$B$1:$CF$42,42,FALSE),FALSE)-IFERROR(VLOOKUP(A541,MMO_o10M_lease!$A$1:$F$38,5,FALSE),0),VLOOKUP(D541,LANDINGS!$A$3:$CF$40,HLOOKUP(A541,LANDINGS!$B$1:$CF$42,42,FALSE),FALSE)))),0)</f>
        <v>0</v>
      </c>
      <c r="L541" s="24">
        <f>SUMIFS(PASTE_FLEX_TRACKER!$D:$D,PASTE_FLEX_TRACKER!$F:$F,MAIN!$A541,PASTE_FLEX_TRACKER!$B:$B,MAIN!$D541)-SUMIFS(PASTE_FLEX_TRACKER!$D:$D,PASTE_FLEX_TRACKER!$C:$C,MAIN!$A541,PASTE_FLEX_TRACKER!$B:$B,MAIN!$D541)</f>
        <v>0</v>
      </c>
      <c r="M541" s="24">
        <f>IFERROR(-VLOOKUP(D541,SQ!$A$19:$CC$52,HLOOKUP(MAIN!A541,SQ!$B$18:$CC$56,39,FALSE),FALSE),"n/a")</f>
        <v>0</v>
      </c>
      <c r="N541" s="24">
        <f>-SUMIFS(QAM_TRACKER!$E:$E,QAM_TRACKER!$B:$B,MAIN!D541,QAM_TRACKER!$D:$D,MAIN!A541)</f>
        <v>0</v>
      </c>
      <c r="O541" s="46">
        <f>SUMIFS(MAN_ADJ!$L:$L,MAN_ADJ!$K:$K,MAIN!$D541,MAN_ADJ!$J:$J,MAIN!$S541)</f>
        <v>0</v>
      </c>
      <c r="P541" s="25">
        <f t="shared" si="142"/>
        <v>0</v>
      </c>
      <c r="Q541" s="28" t="str">
        <f t="shared" si="128"/>
        <v>n/a</v>
      </c>
      <c r="R541" s="38">
        <f t="shared" si="143"/>
        <v>0</v>
      </c>
      <c r="S541" s="17" t="s">
        <v>161</v>
      </c>
    </row>
    <row r="542" spans="1:19" x14ac:dyDescent="0.25">
      <c r="A542" s="17" t="s">
        <v>161</v>
      </c>
      <c r="B542" s="17" t="s">
        <v>93</v>
      </c>
      <c r="C542" s="17" t="s">
        <v>162</v>
      </c>
      <c r="D542" s="17" t="s">
        <v>122</v>
      </c>
      <c r="E542" s="24">
        <f>IF(U542="SC",SUMIFS(SC!F:F,SC!A:A,MAIN!D542,SC!B:B,MAIN!A542),SUMIFS(Allocations!$H:$H,Allocations!$A:$A,MAIN!$A542,Allocations!$B:$B,MAIN!$D542))</f>
        <v>0</v>
      </c>
      <c r="F542" s="24">
        <f>IF(U542="SC",SUMIFS(SC!J:J,SC!A:A,MAIN!D542,SC!B:B,MAIN!A542),SUMIFS(Allocations!M:M,Allocations!A:A,MAIN!A542,Allocations!B:B,MAIN!D542))</f>
        <v>0</v>
      </c>
      <c r="G542" s="24">
        <f t="shared" si="140"/>
        <v>0</v>
      </c>
      <c r="H542" s="24">
        <f>IFERROR(VLOOKUP(S542,Swaps_wk!$A$2:$AP$151,HLOOKUP(MAIN!D542,Swaps_wk!$B$2:$AP$151,150,FALSE),FALSE),0)</f>
        <v>0</v>
      </c>
      <c r="I542" s="24">
        <f>SUMIFS(PASTE_DQS_TRACKER!$D:$D,PASTE_DQS_TRACKER!$C:$C,MAIN!$A542,PASTE_DQS_TRACKER!$B:$B,MAIN!$D542)-SUMIFS(PASTE_DQS_TRACKER!$D:$D,PASTE_DQS_TRACKER!$C:$C,MAIN!A542,PASTE_DQS_TRACKER!$E:$E,MAIN!$D542)</f>
        <v>0</v>
      </c>
      <c r="J542" s="25">
        <f t="shared" si="141"/>
        <v>0</v>
      </c>
      <c r="K542" s="24">
        <f>IFERROR(IF(V542="Flex",0,IF(D542=$D$30,VLOOKUP(A542,MMO_o10M_lease!$A$1:$F$51,5,FALSE),IF(D542=$D$26,VLOOKUP(D542,LANDINGS!$A$3:$BR$40,HLOOKUP(A542,LANDINGS!$B$1:$CF$42,42,FALSE),FALSE)-IFERROR(VLOOKUP(A542,MMO_o10M_lease!$A$1:$F$38,5,FALSE),0),VLOOKUP(D542,LANDINGS!$A$3:$CF$40,HLOOKUP(A542,LANDINGS!$B$1:$CF$42,42,FALSE),FALSE)))),0)</f>
        <v>0</v>
      </c>
      <c r="L542" s="24">
        <f>SUMIFS(PASTE_FLEX_TRACKER!$D:$D,PASTE_FLEX_TRACKER!$F:$F,MAIN!$A542,PASTE_FLEX_TRACKER!$B:$B,MAIN!$D542)-SUMIFS(PASTE_FLEX_TRACKER!$D:$D,PASTE_FLEX_TRACKER!$C:$C,MAIN!$A542,PASTE_FLEX_TRACKER!$B:$B,MAIN!$D542)</f>
        <v>0</v>
      </c>
      <c r="M542" s="24">
        <f>IFERROR(-VLOOKUP(D542,SQ!$A$19:$CC$52,HLOOKUP(MAIN!A542,SQ!$B$18:$CC$56,39,FALSE),FALSE),"n/a")</f>
        <v>0</v>
      </c>
      <c r="N542" s="24">
        <f>-SUMIFS(QAM_TRACKER!$E:$E,QAM_TRACKER!$B:$B,MAIN!D542,QAM_TRACKER!$D:$D,MAIN!A542)</f>
        <v>0</v>
      </c>
      <c r="O542" s="46">
        <f>SUMIFS(MAN_ADJ!$L:$L,MAN_ADJ!$K:$K,MAIN!$D542,MAN_ADJ!$J:$J,MAIN!$S542)</f>
        <v>0</v>
      </c>
      <c r="P542" s="25">
        <f t="shared" si="142"/>
        <v>0</v>
      </c>
      <c r="Q542" s="28" t="str">
        <f t="shared" si="128"/>
        <v>n/a</v>
      </c>
      <c r="R542" s="38">
        <f t="shared" si="143"/>
        <v>0</v>
      </c>
      <c r="S542" s="17" t="s">
        <v>161</v>
      </c>
    </row>
    <row r="543" spans="1:19" x14ac:dyDescent="0.25">
      <c r="A543" s="17" t="s">
        <v>161</v>
      </c>
      <c r="B543" s="17" t="s">
        <v>93</v>
      </c>
      <c r="C543" s="17" t="s">
        <v>162</v>
      </c>
      <c r="D543" s="17" t="s">
        <v>123</v>
      </c>
      <c r="E543" s="24">
        <f>IF(U543="SC",SUMIFS(SC!F:F,SC!A:A,MAIN!D543,SC!B:B,MAIN!A543),SUMIFS(Allocations!$H:$H,Allocations!$A:$A,MAIN!$A543,Allocations!$B:$B,MAIN!$D543))</f>
        <v>5.0209999999999999</v>
      </c>
      <c r="F543" s="24">
        <f>IF(U543="SC",SUMIFS(SC!J:J,SC!A:A,MAIN!D543,SC!B:B,MAIN!A543),SUMIFS(Allocations!M:M,Allocations!A:A,MAIN!A543,Allocations!B:B,MAIN!D543))</f>
        <v>0</v>
      </c>
      <c r="G543" s="24">
        <f t="shared" si="140"/>
        <v>5.0209999999999999</v>
      </c>
      <c r="H543" s="24">
        <f>IFERROR(VLOOKUP(S543,Swaps_wk!$A$2:$AP$151,HLOOKUP(MAIN!D543,Swaps_wk!$B$2:$AP$151,150,FALSE),FALSE),0)</f>
        <v>0</v>
      </c>
      <c r="I543" s="24">
        <f>SUMIFS(PASTE_DQS_TRACKER!$D:$D,PASTE_DQS_TRACKER!$C:$C,MAIN!$A543,PASTE_DQS_TRACKER!$B:$B,MAIN!$D543)-SUMIFS(PASTE_DQS_TRACKER!$D:$D,PASTE_DQS_TRACKER!$C:$C,MAIN!A543,PASTE_DQS_TRACKER!$E:$E,MAIN!$D543)</f>
        <v>-4</v>
      </c>
      <c r="J543" s="25">
        <f t="shared" si="141"/>
        <v>1.0209999999999999</v>
      </c>
      <c r="K543" s="24">
        <f>IFERROR(IF(V543="Flex",0,IF(D543=$D$30,VLOOKUP(A543,MMO_o10M_lease!$A$1:$F$51,5,FALSE),IF(D543=$D$26,VLOOKUP(D543,LANDINGS!$A$3:$BR$40,HLOOKUP(A543,LANDINGS!$B$1:$CF$42,42,FALSE),FALSE)-IFERROR(VLOOKUP(A543,MMO_o10M_lease!$A$1:$F$38,5,FALSE),0),VLOOKUP(D543,LANDINGS!$A$3:$CF$40,HLOOKUP(A543,LANDINGS!$B$1:$CF$42,42,FALSE),FALSE)))),0)</f>
        <v>3.2000000000000001E-2</v>
      </c>
      <c r="L543" s="24">
        <f>SUMIFS(PASTE_FLEX_TRACKER!$D:$D,PASTE_FLEX_TRACKER!$F:$F,MAIN!$A543,PASTE_FLEX_TRACKER!$B:$B,MAIN!$D543)-SUMIFS(PASTE_FLEX_TRACKER!$D:$D,PASTE_FLEX_TRACKER!$C:$C,MAIN!$A543,PASTE_FLEX_TRACKER!$B:$B,MAIN!$D543)</f>
        <v>0</v>
      </c>
      <c r="M543" s="24">
        <f>IFERROR(-VLOOKUP(D543,SQ!$A$19:$CC$52,HLOOKUP(MAIN!A543,SQ!$B$18:$CC$56,39,FALSE),FALSE),"n/a")</f>
        <v>0</v>
      </c>
      <c r="N543" s="24">
        <f>-SUMIFS(QAM_TRACKER!$E:$E,QAM_TRACKER!$B:$B,MAIN!D543,QAM_TRACKER!$D:$D,MAIN!A543)</f>
        <v>0</v>
      </c>
      <c r="O543" s="46">
        <f>SUMIFS(MAN_ADJ!$L:$L,MAN_ADJ!$K:$K,MAIN!$D543,MAN_ADJ!$J:$J,MAIN!$S543)</f>
        <v>0</v>
      </c>
      <c r="P543" s="25">
        <f t="shared" si="142"/>
        <v>3.2000000000000001E-2</v>
      </c>
      <c r="Q543" s="28">
        <f t="shared" si="128"/>
        <v>3.1341821743388835E-2</v>
      </c>
      <c r="R543" s="38">
        <f t="shared" si="143"/>
        <v>0.98899999999999988</v>
      </c>
      <c r="S543" s="17" t="s">
        <v>161</v>
      </c>
    </row>
    <row r="544" spans="1:19" x14ac:dyDescent="0.25">
      <c r="A544" s="17" t="s">
        <v>161</v>
      </c>
      <c r="B544" s="17" t="s">
        <v>93</v>
      </c>
      <c r="C544" s="17" t="s">
        <v>162</v>
      </c>
      <c r="D544" s="17" t="s">
        <v>124</v>
      </c>
      <c r="E544" s="24">
        <f>IF(U544="SC",SUMIFS(SC!F:F,SC!A:A,MAIN!D544,SC!B:B,MAIN!A544),SUMIFS(Allocations!$H:$H,Allocations!$A:$A,MAIN!$A544,Allocations!$B:$B,MAIN!$D544))</f>
        <v>2.5</v>
      </c>
      <c r="F544" s="24">
        <f>IF(U544="SC",SUMIFS(SC!J:J,SC!A:A,MAIN!D544,SC!B:B,MAIN!A544),SUMIFS(Allocations!M:M,Allocations!A:A,MAIN!A544,Allocations!B:B,MAIN!D544))</f>
        <v>0</v>
      </c>
      <c r="G544" s="24">
        <f t="shared" si="140"/>
        <v>2.5</v>
      </c>
      <c r="H544" s="24">
        <f>IFERROR(VLOOKUP(S544,Swaps_wk!$A$2:$AP$151,HLOOKUP(MAIN!D544,Swaps_wk!$B$2:$AP$151,150,FALSE),FALSE),0)</f>
        <v>0</v>
      </c>
      <c r="I544" s="24">
        <f>SUMIFS(PASTE_DQS_TRACKER!$D:$D,PASTE_DQS_TRACKER!$C:$C,MAIN!$A544,PASTE_DQS_TRACKER!$B:$B,MAIN!$D544)-SUMIFS(PASTE_DQS_TRACKER!$D:$D,PASTE_DQS_TRACKER!$C:$C,MAIN!A544,PASTE_DQS_TRACKER!$E:$E,MAIN!$D544)</f>
        <v>0</v>
      </c>
      <c r="J544" s="25">
        <f t="shared" si="141"/>
        <v>2.5</v>
      </c>
      <c r="K544" s="24">
        <f>IFERROR(IF(V544="Flex",0,IF(D544=$D$30,VLOOKUP(A544,MMO_o10M_lease!$A$1:$F$51,5,FALSE),IF(D544=$D$26,VLOOKUP(D544,LANDINGS!$A$3:$BR$40,HLOOKUP(A544,LANDINGS!$B$1:$CF$42,42,FALSE),FALSE)-IFERROR(VLOOKUP(A544,MMO_o10M_lease!$A$1:$F$38,5,FALSE),0),VLOOKUP(D544,LANDINGS!$A$3:$CF$40,HLOOKUP(A544,LANDINGS!$B$1:$CF$42,42,FALSE),FALSE)))),0)</f>
        <v>0</v>
      </c>
      <c r="L544" s="24">
        <f>SUMIFS(PASTE_FLEX_TRACKER!$D:$D,PASTE_FLEX_TRACKER!$F:$F,MAIN!$A544,PASTE_FLEX_TRACKER!$B:$B,MAIN!$D544)-SUMIFS(PASTE_FLEX_TRACKER!$D:$D,PASTE_FLEX_TRACKER!$C:$C,MAIN!$A544,PASTE_FLEX_TRACKER!$B:$B,MAIN!$D544)</f>
        <v>0</v>
      </c>
      <c r="M544" s="24">
        <f>IFERROR(-VLOOKUP(D544,SQ!$A$19:$CC$52,HLOOKUP(MAIN!A544,SQ!$B$18:$CC$56,39,FALSE),FALSE),"n/a")</f>
        <v>0</v>
      </c>
      <c r="N544" s="24">
        <f>-SUMIFS(QAM_TRACKER!$E:$E,QAM_TRACKER!$B:$B,MAIN!D544,QAM_TRACKER!$D:$D,MAIN!A544)</f>
        <v>0</v>
      </c>
      <c r="O544" s="46">
        <f>SUMIFS(MAN_ADJ!$L:$L,MAN_ADJ!$K:$K,MAIN!$D544,MAN_ADJ!$J:$J,MAIN!$S544)</f>
        <v>0</v>
      </c>
      <c r="P544" s="25">
        <f t="shared" si="142"/>
        <v>0</v>
      </c>
      <c r="Q544" s="28">
        <f t="shared" si="128"/>
        <v>0</v>
      </c>
      <c r="R544" s="38">
        <f t="shared" si="143"/>
        <v>2.5</v>
      </c>
      <c r="S544" s="17" t="s">
        <v>161</v>
      </c>
    </row>
    <row r="545" spans="1:19" x14ac:dyDescent="0.25">
      <c r="A545" s="17" t="s">
        <v>161</v>
      </c>
      <c r="B545" s="17" t="s">
        <v>93</v>
      </c>
      <c r="C545" s="17" t="s">
        <v>162</v>
      </c>
      <c r="D545" s="17" t="s">
        <v>125</v>
      </c>
      <c r="E545" s="24">
        <f>IF(U545="SC",SUMIFS(SC!F:F,SC!A:A,MAIN!D545,SC!B:B,MAIN!A545),SUMIFS(Allocations!$H:$H,Allocations!$A:$A,MAIN!$A545,Allocations!$B:$B,MAIN!$D545))</f>
        <v>7.5</v>
      </c>
      <c r="F545" s="24">
        <f>IF(U545="SC",SUMIFS(SC!J:J,SC!A:A,MAIN!D545,SC!B:B,MAIN!A545),SUMIFS(Allocations!M:M,Allocations!A:A,MAIN!A545,Allocations!B:B,MAIN!D545))</f>
        <v>0</v>
      </c>
      <c r="G545" s="24">
        <f t="shared" si="140"/>
        <v>7.5</v>
      </c>
      <c r="H545" s="24">
        <f>IFERROR(VLOOKUP(S545,Swaps_wk!$A$2:$AP$151,HLOOKUP(MAIN!D545,Swaps_wk!$B$2:$AP$151,150,FALSE),FALSE),0)</f>
        <v>0</v>
      </c>
      <c r="I545" s="24">
        <f>SUMIFS(PASTE_DQS_TRACKER!$D:$D,PASTE_DQS_TRACKER!$C:$C,MAIN!$A545,PASTE_DQS_TRACKER!$B:$B,MAIN!$D545)-SUMIFS(PASTE_DQS_TRACKER!$D:$D,PASTE_DQS_TRACKER!$C:$C,MAIN!A545,PASTE_DQS_TRACKER!$E:$E,MAIN!$D545)</f>
        <v>0</v>
      </c>
      <c r="J545" s="25">
        <f t="shared" si="141"/>
        <v>7.5</v>
      </c>
      <c r="K545" s="24">
        <f>IFERROR(IF(V545="Flex",0,IF(D545=$D$30,VLOOKUP(A545,MMO_o10M_lease!$A$1:$F$51,5,FALSE),IF(D545=$D$26,VLOOKUP(D545,LANDINGS!$A$3:$BR$40,HLOOKUP(A545,LANDINGS!$B$1:$CF$42,42,FALSE),FALSE)-IFERROR(VLOOKUP(A545,MMO_o10M_lease!$A$1:$F$38,5,FALSE),0),VLOOKUP(D545,LANDINGS!$A$3:$CF$40,HLOOKUP(A545,LANDINGS!$B$1:$CF$42,42,FALSE),FALSE)))),0)</f>
        <v>0</v>
      </c>
      <c r="L545" s="24">
        <f>SUMIFS(PASTE_FLEX_TRACKER!$D:$D,PASTE_FLEX_TRACKER!$F:$F,MAIN!$A545,PASTE_FLEX_TRACKER!$B:$B,MAIN!$D545)-SUMIFS(PASTE_FLEX_TRACKER!$D:$D,PASTE_FLEX_TRACKER!$C:$C,MAIN!$A545,PASTE_FLEX_TRACKER!$B:$B,MAIN!$D545)</f>
        <v>0</v>
      </c>
      <c r="M545" s="24">
        <f>IFERROR(-VLOOKUP(D545,SQ!$A$19:$CC$52,HLOOKUP(MAIN!A545,SQ!$B$18:$CC$56,39,FALSE),FALSE),"n/a")</f>
        <v>0</v>
      </c>
      <c r="N545" s="24">
        <f>-SUMIFS(QAM_TRACKER!$E:$E,QAM_TRACKER!$B:$B,MAIN!D545,QAM_TRACKER!$D:$D,MAIN!A545)</f>
        <v>0</v>
      </c>
      <c r="O545" s="46">
        <f>SUMIFS(MAN_ADJ!$L:$L,MAN_ADJ!$K:$K,MAIN!$D545,MAN_ADJ!$J:$J,MAIN!$S545)</f>
        <v>0</v>
      </c>
      <c r="P545" s="25">
        <f t="shared" si="142"/>
        <v>0</v>
      </c>
      <c r="Q545" s="28">
        <f t="shared" si="128"/>
        <v>0</v>
      </c>
      <c r="R545" s="38">
        <f t="shared" si="143"/>
        <v>7.5</v>
      </c>
      <c r="S545" s="17" t="s">
        <v>161</v>
      </c>
    </row>
    <row r="546" spans="1:19" x14ac:dyDescent="0.25">
      <c r="A546" s="17" t="s">
        <v>161</v>
      </c>
      <c r="B546" s="17" t="s">
        <v>93</v>
      </c>
      <c r="C546" s="17" t="s">
        <v>162</v>
      </c>
      <c r="D546" s="17" t="s">
        <v>126</v>
      </c>
      <c r="E546" s="24">
        <f>IF(U546="SC",SUMIFS(SC!F:F,SC!A:A,MAIN!D546,SC!B:B,MAIN!A546),SUMIFS(Allocations!$H:$H,Allocations!$A:$A,MAIN!$A546,Allocations!$B:$B,MAIN!$D546))</f>
        <v>2.5</v>
      </c>
      <c r="F546" s="24">
        <f>IF(U546="SC",SUMIFS(SC!J:J,SC!A:A,MAIN!D546,SC!B:B,MAIN!A546),SUMIFS(Allocations!M:M,Allocations!A:A,MAIN!A546,Allocations!B:B,MAIN!D546))</f>
        <v>0</v>
      </c>
      <c r="G546" s="24">
        <f t="shared" si="140"/>
        <v>2.5</v>
      </c>
      <c r="H546" s="24">
        <f>IFERROR(VLOOKUP(S546,Swaps_wk!$A$2:$AP$151,HLOOKUP(MAIN!D546,Swaps_wk!$B$2:$AP$151,150,FALSE),FALSE),0)</f>
        <v>0</v>
      </c>
      <c r="I546" s="24">
        <f>SUMIFS(PASTE_DQS_TRACKER!$D:$D,PASTE_DQS_TRACKER!$C:$C,MAIN!$A546,PASTE_DQS_TRACKER!$B:$B,MAIN!$D546)-SUMIFS(PASTE_DQS_TRACKER!$D:$D,PASTE_DQS_TRACKER!$C:$C,MAIN!A546,PASTE_DQS_TRACKER!$E:$E,MAIN!$D546)</f>
        <v>0</v>
      </c>
      <c r="J546" s="25">
        <f t="shared" si="141"/>
        <v>2.5</v>
      </c>
      <c r="K546" s="24">
        <f>IFERROR(IF(V546="Flex",0,IF(D546=$D$30,VLOOKUP(A546,MMO_o10M_lease!$A$1:$F$51,5,FALSE),IF(D546=$D$26,VLOOKUP(D546,LANDINGS!$A$3:$BR$40,HLOOKUP(A546,LANDINGS!$B$1:$CF$42,42,FALSE),FALSE)-IFERROR(VLOOKUP(A546,MMO_o10M_lease!$A$1:$F$38,5,FALSE),0),VLOOKUP(D546,LANDINGS!$A$3:$CF$40,HLOOKUP(A546,LANDINGS!$B$1:$CF$42,42,FALSE),FALSE)))),0)</f>
        <v>0</v>
      </c>
      <c r="L546" s="24">
        <f>SUMIFS(PASTE_FLEX_TRACKER!$D:$D,PASTE_FLEX_TRACKER!$F:$F,MAIN!$A546,PASTE_FLEX_TRACKER!$B:$B,MAIN!$D546)-SUMIFS(PASTE_FLEX_TRACKER!$D:$D,PASTE_FLEX_TRACKER!$C:$C,MAIN!$A546,PASTE_FLEX_TRACKER!$B:$B,MAIN!$D546)</f>
        <v>0</v>
      </c>
      <c r="M546" s="24">
        <f>IFERROR(-VLOOKUP(D546,SQ!$A$19:$CC$52,HLOOKUP(MAIN!A546,SQ!$B$18:$CC$56,39,FALSE),FALSE),"n/a")</f>
        <v>0</v>
      </c>
      <c r="N546" s="24">
        <f>-SUMIFS(QAM_TRACKER!$E:$E,QAM_TRACKER!$B:$B,MAIN!D546,QAM_TRACKER!$D:$D,MAIN!A546)</f>
        <v>0</v>
      </c>
      <c r="O546" s="46">
        <f>SUMIFS(MAN_ADJ!$L:$L,MAN_ADJ!$K:$K,MAIN!$D546,MAN_ADJ!$J:$J,MAIN!$S546)</f>
        <v>0</v>
      </c>
      <c r="P546" s="25">
        <f t="shared" si="142"/>
        <v>0</v>
      </c>
      <c r="Q546" s="28">
        <f t="shared" si="128"/>
        <v>0</v>
      </c>
      <c r="R546" s="38">
        <f t="shared" si="143"/>
        <v>2.5</v>
      </c>
      <c r="S546" s="17" t="s">
        <v>161</v>
      </c>
    </row>
    <row r="547" spans="1:19" x14ac:dyDescent="0.25">
      <c r="A547" s="17" t="s">
        <v>161</v>
      </c>
      <c r="B547" s="17" t="s">
        <v>93</v>
      </c>
      <c r="C547" s="17" t="s">
        <v>162</v>
      </c>
      <c r="D547" s="17" t="s">
        <v>127</v>
      </c>
      <c r="E547" s="24">
        <f>IF(U547="SC",SUMIFS(SC!F:F,SC!A:A,MAIN!D547,SC!B:B,MAIN!A547),SUMIFS(Allocations!$H:$H,Allocations!$A:$A,MAIN!$A547,Allocations!$B:$B,MAIN!$D547))</f>
        <v>0</v>
      </c>
      <c r="F547" s="24">
        <f>IF(U547="SC",SUMIFS(SC!J:J,SC!A:A,MAIN!D547,SC!B:B,MAIN!A547),SUMIFS(Allocations!M:M,Allocations!A:A,MAIN!A547,Allocations!B:B,MAIN!D547))</f>
        <v>0</v>
      </c>
      <c r="G547" s="24">
        <f t="shared" si="140"/>
        <v>0</v>
      </c>
      <c r="H547" s="24">
        <f>IFERROR(VLOOKUP(S547,Swaps_wk!$A$2:$AP$151,HLOOKUP(MAIN!D547,Swaps_wk!$B$2:$AP$151,150,FALSE),FALSE),0)</f>
        <v>0</v>
      </c>
      <c r="I547" s="24">
        <f>SUMIFS(PASTE_DQS_TRACKER!$D:$D,PASTE_DQS_TRACKER!$C:$C,MAIN!$A547,PASTE_DQS_TRACKER!$B:$B,MAIN!$D547)-SUMIFS(PASTE_DQS_TRACKER!$D:$D,PASTE_DQS_TRACKER!$C:$C,MAIN!A547,PASTE_DQS_TRACKER!$E:$E,MAIN!$D547)</f>
        <v>0</v>
      </c>
      <c r="J547" s="25">
        <f t="shared" si="141"/>
        <v>0</v>
      </c>
      <c r="K547" s="24">
        <f>IFERROR(IF(V547="Flex",0,IF(D547=$D$30,VLOOKUP(A547,MMO_o10M_lease!$A$1:$F$51,5,FALSE),IF(D547=$D$26,VLOOKUP(D547,LANDINGS!$A$3:$BR$40,HLOOKUP(A547,LANDINGS!$B$1:$CF$42,42,FALSE),FALSE)-IFERROR(VLOOKUP(A547,MMO_o10M_lease!$A$1:$F$38,5,FALSE),0),VLOOKUP(D547,LANDINGS!$A$3:$CF$40,HLOOKUP(A547,LANDINGS!$B$1:$CF$42,42,FALSE),FALSE)))),0)</f>
        <v>0</v>
      </c>
      <c r="L547" s="24">
        <f>SUMIFS(PASTE_FLEX_TRACKER!$D:$D,PASTE_FLEX_TRACKER!$F:$F,MAIN!$A547,PASTE_FLEX_TRACKER!$B:$B,MAIN!$D547)-SUMIFS(PASTE_FLEX_TRACKER!$D:$D,PASTE_FLEX_TRACKER!$C:$C,MAIN!$A547,PASTE_FLEX_TRACKER!$B:$B,MAIN!$D547)</f>
        <v>0</v>
      </c>
      <c r="M547" s="24">
        <f>IFERROR(-VLOOKUP(D547,SQ!$A$19:$CC$52,HLOOKUP(MAIN!A547,SQ!$B$18:$CC$56,39,FALSE),FALSE),"n/a")</f>
        <v>0</v>
      </c>
      <c r="N547" s="24">
        <f>-SUMIFS(QAM_TRACKER!$E:$E,QAM_TRACKER!$B:$B,MAIN!D547,QAM_TRACKER!$D:$D,MAIN!A547)</f>
        <v>0</v>
      </c>
      <c r="O547" s="46">
        <f>SUMIFS(MAN_ADJ!$L:$L,MAN_ADJ!$K:$K,MAIN!$D547,MAN_ADJ!$J:$J,MAIN!$S547)</f>
        <v>0</v>
      </c>
      <c r="P547" s="25">
        <f t="shared" si="142"/>
        <v>0</v>
      </c>
      <c r="Q547" s="28" t="str">
        <f t="shared" si="128"/>
        <v>n/a</v>
      </c>
      <c r="R547" s="38">
        <f t="shared" si="143"/>
        <v>0</v>
      </c>
      <c r="S547" s="17" t="s">
        <v>161</v>
      </c>
    </row>
    <row r="548" spans="1:19" x14ac:dyDescent="0.25">
      <c r="A548" s="17" t="s">
        <v>161</v>
      </c>
      <c r="B548" s="17" t="s">
        <v>93</v>
      </c>
      <c r="C548" s="17" t="s">
        <v>162</v>
      </c>
      <c r="D548" s="17" t="s">
        <v>568</v>
      </c>
      <c r="E548" s="24">
        <f>IF(U548="SC",SUMIFS(SC!F:F,SC!A:A,MAIN!D548,SC!B:B,MAIN!A548),SUMIFS(Allocations!$H:$H,Allocations!$A:$A,MAIN!$A548,Allocations!$B:$B,MAIN!$D548))</f>
        <v>211.4</v>
      </c>
      <c r="F548" s="24">
        <f>IF(U548="SC",SUMIFS(SC!J:J,SC!A:A,MAIN!D548,SC!B:B,MAIN!A548),SUMIFS(Allocations!M:M,Allocations!A:A,MAIN!A548,Allocations!B:B,MAIN!D548))</f>
        <v>0</v>
      </c>
      <c r="G548" s="24">
        <f t="shared" si="140"/>
        <v>211.4</v>
      </c>
      <c r="H548" s="24">
        <f>IFERROR(VLOOKUP(S548,Swaps_wk!$A$2:$AP$151,HLOOKUP(MAIN!D548,Swaps_wk!$B$2:$AP$151,150,FALSE),FALSE),0)</f>
        <v>0</v>
      </c>
      <c r="I548" s="24">
        <f>SUMIFS(PASTE_DQS_TRACKER!$D:$D,PASTE_DQS_TRACKER!$C:$C,MAIN!$A548,PASTE_DQS_TRACKER!$B:$B,MAIN!$D548)-SUMIFS(PASTE_DQS_TRACKER!$D:$D,PASTE_DQS_TRACKER!$C:$C,MAIN!A548,PASTE_DQS_TRACKER!$E:$E,MAIN!$D548)</f>
        <v>0</v>
      </c>
      <c r="J548" s="25">
        <f t="shared" si="141"/>
        <v>211.4</v>
      </c>
      <c r="K548" s="24">
        <f>IFERROR(IF(V548="Flex",0,IF(D548=$D$30,VLOOKUP(A548,MMO_o10M_lease!$A$1:$F$51,5,FALSE),IF(D548=$D$26,VLOOKUP(D548,LANDINGS!$A$3:$BR$40,HLOOKUP(A548,LANDINGS!$B$1:$CF$42,42,FALSE),FALSE)-IFERROR(VLOOKUP(A548,MMO_o10M_lease!$A$1:$F$38,5,FALSE),0),VLOOKUP(D548,LANDINGS!$A$3:$CF$40,HLOOKUP(A548,LANDINGS!$B$1:$CF$42,42,FALSE),FALSE)))),0)</f>
        <v>0</v>
      </c>
      <c r="L548" s="24">
        <f>SUMIFS(PASTE_FLEX_TRACKER!$D:$D,PASTE_FLEX_TRACKER!$F:$F,MAIN!$A548,PASTE_FLEX_TRACKER!$B:$B,MAIN!$D548)-SUMIFS(PASTE_FLEX_TRACKER!$D:$D,PASTE_FLEX_TRACKER!$C:$C,MAIN!$A548,PASTE_FLEX_TRACKER!$B:$B,MAIN!$D548)</f>
        <v>0</v>
      </c>
      <c r="M548" s="24" t="str">
        <f>IFERROR(-VLOOKUP(D548,SQ!$A$19:$CC$52,HLOOKUP(MAIN!A548,SQ!$B$18:$CC$56,39,FALSE),FALSE),"n/a")</f>
        <v>n/a</v>
      </c>
      <c r="N548" s="24">
        <f>SUMIFS(QAM_TRACKER!$E:$E,QAM_TRACKER!$C:$C,"SCOTTISH QUOTA PILOT",QAM_TRACKER!$D:$D,MAIN!A548)</f>
        <v>101.2</v>
      </c>
      <c r="O548" s="46">
        <f>SUMIFS(MAN_ADJ!$L:$L,MAN_ADJ!$K:$K,MAIN!$D548,MAN_ADJ!$J:$J,MAIN!$S548)</f>
        <v>0</v>
      </c>
      <c r="P548" s="25">
        <f t="shared" si="142"/>
        <v>101.2</v>
      </c>
      <c r="Q548" s="28">
        <f t="shared" si="128"/>
        <v>0.47871333964049195</v>
      </c>
      <c r="R548" s="38">
        <f t="shared" si="143"/>
        <v>110.2</v>
      </c>
      <c r="S548" s="17" t="s">
        <v>161</v>
      </c>
    </row>
    <row r="549" spans="1:19" x14ac:dyDescent="0.25">
      <c r="A549" s="17" t="s">
        <v>161</v>
      </c>
      <c r="B549" s="17" t="s">
        <v>93</v>
      </c>
      <c r="C549" s="17" t="s">
        <v>162</v>
      </c>
      <c r="D549" s="17" t="s">
        <v>184</v>
      </c>
      <c r="E549" s="24">
        <f>IF(U549="SC",SUMIFS(SC!F:F,SC!A:A,MAIN!D549,SC!B:B,MAIN!A549),SUMIFS(Allocations!$H:$H,Allocations!$A:$A,MAIN!$A549,Allocations!$B:$B,MAIN!$D549))</f>
        <v>0</v>
      </c>
      <c r="F549" s="24">
        <f>IF(U549="SC",SUMIFS(SC!J:J,SC!A:A,MAIN!D549,SC!B:B,MAIN!A549),SUMIFS(Allocations!M:M,Allocations!A:A,MAIN!A549,Allocations!B:B,MAIN!D549))</f>
        <v>0</v>
      </c>
      <c r="G549" s="24">
        <f t="shared" ref="G549:G552" si="144">E549+F549</f>
        <v>0</v>
      </c>
      <c r="H549" s="24">
        <f>IFERROR(VLOOKUP(S549,Swaps_wk!$A$2:$AP$151,HLOOKUP(MAIN!D549,Swaps_wk!$B$2:$AP$151,150,FALSE),FALSE),0)</f>
        <v>0</v>
      </c>
      <c r="I549" s="24">
        <f>SUMIFS(PASTE_DQS_TRACKER!$D:$D,PASTE_DQS_TRACKER!$C:$C,MAIN!$A549,PASTE_DQS_TRACKER!$B:$B,MAIN!$D549)-SUMIFS(PASTE_DQS_TRACKER!$D:$D,PASTE_DQS_TRACKER!$C:$C,MAIN!A549,PASTE_DQS_TRACKER!$E:$E,MAIN!$D549)</f>
        <v>0</v>
      </c>
      <c r="J549" s="25">
        <f t="shared" ref="J549:J552" si="145">G549+I549</f>
        <v>0</v>
      </c>
      <c r="K549" s="24">
        <f>IFERROR(IF(V549="Flex",0,IF(D549=$D$30,VLOOKUP(A549,MMO_o10M_lease!$A$1:$F$51,5,FALSE),IF(D549=$D$26,VLOOKUP(D549,LANDINGS!$A$3:$BR$40,HLOOKUP(A549,LANDINGS!$B$1:$CF$42,42,FALSE),FALSE)-IFERROR(VLOOKUP(A549,MMO_o10M_lease!$A$1:$F$38,5,FALSE),0),VLOOKUP(D549,LANDINGS!$A$3:$CF$40,HLOOKUP(A549,LANDINGS!$B$1:$CF$42,42,FALSE),FALSE)))),0)</f>
        <v>0</v>
      </c>
      <c r="L549" s="24">
        <f>SUMIFS(PASTE_FLEX_TRACKER!$D:$D,PASTE_FLEX_TRACKER!$F:$F,MAIN!$A549,PASTE_FLEX_TRACKER!$B:$B,MAIN!$D549)-SUMIFS(PASTE_FLEX_TRACKER!$D:$D,PASTE_FLEX_TRACKER!$C:$C,MAIN!$A549,PASTE_FLEX_TRACKER!$B:$B,MAIN!$D549)</f>
        <v>0</v>
      </c>
      <c r="M549" s="24" t="str">
        <f>IFERROR(-VLOOKUP(D549,SQ!$A$19:$CC$52,HLOOKUP(MAIN!A549,SQ!$B$18:$CC$56,39,FALSE),FALSE),"n/a")</f>
        <v>n/a</v>
      </c>
      <c r="N549" s="24">
        <f>-SUMIFS(QAM_TRACKER!$E:$E,QAM_TRACKER!$B:$B,MAIN!D549,QAM_TRACKER!$D:$D,MAIN!A549)</f>
        <v>0</v>
      </c>
      <c r="O549" s="46">
        <f>SUMIFS(MAN_ADJ!$L:$L,MAN_ADJ!$K:$K,MAIN!$D549,MAN_ADJ!$J:$J,MAIN!$S549)</f>
        <v>0</v>
      </c>
      <c r="P549" s="25">
        <f t="shared" si="142"/>
        <v>0</v>
      </c>
      <c r="Q549" s="28" t="str">
        <f t="shared" ref="Q549:Q552" si="146">IFERROR(P549/J549,"n/a")</f>
        <v>n/a</v>
      </c>
      <c r="R549" s="38">
        <f t="shared" ref="R549:R552" si="147">J549-P549</f>
        <v>0</v>
      </c>
      <c r="S549" s="17" t="s">
        <v>161</v>
      </c>
    </row>
    <row r="550" spans="1:19" x14ac:dyDescent="0.25">
      <c r="A550" s="17" t="s">
        <v>161</v>
      </c>
      <c r="B550" s="17" t="s">
        <v>93</v>
      </c>
      <c r="C550" s="17" t="s">
        <v>162</v>
      </c>
      <c r="D550" s="17" t="s">
        <v>128</v>
      </c>
      <c r="E550" s="24">
        <f>IF(U550="SC",SUMIFS(SC!F:F,SC!A:A,MAIN!D550,SC!B:B,MAIN!A550),SUMIFS(Allocations!$H:$H,Allocations!$A:$A,MAIN!$A550,Allocations!$B:$B,MAIN!$D550))</f>
        <v>0</v>
      </c>
      <c r="F550" s="24">
        <f>IF(U550="SC",SUMIFS(SC!J:J,SC!A:A,MAIN!D550,SC!B:B,MAIN!A550),SUMIFS(Allocations!M:M,Allocations!A:A,MAIN!A550,Allocations!B:B,MAIN!D550))</f>
        <v>0</v>
      </c>
      <c r="G550" s="24">
        <f t="shared" si="144"/>
        <v>0</v>
      </c>
      <c r="H550" s="24">
        <f>IFERROR(VLOOKUP(S550,Swaps_wk!$A$2:$AP$151,HLOOKUP(MAIN!D550,Swaps_wk!$B$2:$AP$151,150,FALSE),FALSE),0)</f>
        <v>0</v>
      </c>
      <c r="I550" s="24">
        <f>SUMIFS(PASTE_DQS_TRACKER!$D:$D,PASTE_DQS_TRACKER!$C:$C,MAIN!$A550,PASTE_DQS_TRACKER!$B:$B,MAIN!$D550)-SUMIFS(PASTE_DQS_TRACKER!$D:$D,PASTE_DQS_TRACKER!$C:$C,MAIN!A550,PASTE_DQS_TRACKER!$E:$E,MAIN!$D550)</f>
        <v>0</v>
      </c>
      <c r="J550" s="25">
        <f t="shared" si="145"/>
        <v>0</v>
      </c>
      <c r="K550" s="24">
        <f>IFERROR(IF(V550="Flex",0,IF(D550=$D$30,VLOOKUP(A550,MMO_o10M_lease!$A$1:$F$51,5,FALSE),IF(D550=$D$26,VLOOKUP(D550,LANDINGS!$A$3:$BR$40,HLOOKUP(A550,LANDINGS!$B$1:$CF$42,42,FALSE),FALSE)-IFERROR(VLOOKUP(A550,MMO_o10M_lease!$A$1:$F$38,5,FALSE),0),VLOOKUP(D550,LANDINGS!$A$3:$CF$40,HLOOKUP(A550,LANDINGS!$B$1:$CF$42,42,FALSE),FALSE)))),0)</f>
        <v>0</v>
      </c>
      <c r="L550" s="24">
        <f>SUMIFS(PASTE_FLEX_TRACKER!$D:$D,PASTE_FLEX_TRACKER!$F:$F,MAIN!$A550,PASTE_FLEX_TRACKER!$B:$B,MAIN!$D550)-SUMIFS(PASTE_FLEX_TRACKER!$D:$D,PASTE_FLEX_TRACKER!$C:$C,MAIN!$A550,PASTE_FLEX_TRACKER!$B:$B,MAIN!$D550)</f>
        <v>0</v>
      </c>
      <c r="M550" s="24" t="str">
        <f>IFERROR(-VLOOKUP(D550,SQ!$A$19:$CC$52,HLOOKUP(MAIN!A550,SQ!$B$18:$CC$56,39,FALSE),FALSE),"n/a")</f>
        <v>n/a</v>
      </c>
      <c r="N550" s="24">
        <f>-SUMIFS(QAM_TRACKER!$E:$E,QAM_TRACKER!$B:$B,MAIN!D550,QAM_TRACKER!$D:$D,MAIN!A550)</f>
        <v>0</v>
      </c>
      <c r="O550" s="46">
        <f>SUMIFS(MAN_ADJ!$L:$L,MAN_ADJ!$K:$K,MAIN!$D550,MAN_ADJ!$J:$J,MAIN!$S550)</f>
        <v>0</v>
      </c>
      <c r="P550" s="25">
        <f t="shared" si="142"/>
        <v>0</v>
      </c>
      <c r="Q550" s="28" t="str">
        <f t="shared" si="146"/>
        <v>n/a</v>
      </c>
      <c r="R550" s="38">
        <f t="shared" si="147"/>
        <v>0</v>
      </c>
      <c r="S550" s="17" t="s">
        <v>161</v>
      </c>
    </row>
    <row r="551" spans="1:19" x14ac:dyDescent="0.25">
      <c r="A551" s="17" t="s">
        <v>161</v>
      </c>
      <c r="B551" s="17" t="s">
        <v>93</v>
      </c>
      <c r="C551" s="17" t="s">
        <v>162</v>
      </c>
      <c r="D551" s="17" t="s">
        <v>129</v>
      </c>
      <c r="E551" s="24">
        <f>IF(U551="SC",SUMIFS(SC!F:F,SC!A:A,MAIN!D551,SC!B:B,MAIN!A551),SUMIFS(Allocations!$H:$H,Allocations!$A:$A,MAIN!$A551,Allocations!$B:$B,MAIN!$D551))</f>
        <v>0</v>
      </c>
      <c r="F551" s="24">
        <f>IF(U551="SC",SUMIFS(SC!J:J,SC!A:A,MAIN!D551,SC!B:B,MAIN!A551),SUMIFS(Allocations!M:M,Allocations!A:A,MAIN!A551,Allocations!B:B,MAIN!D551))</f>
        <v>0</v>
      </c>
      <c r="G551" s="24">
        <f t="shared" si="144"/>
        <v>0</v>
      </c>
      <c r="H551" s="24">
        <f>IFERROR(VLOOKUP(S551,Swaps_wk!$A$2:$AP$151,HLOOKUP(MAIN!D551,Swaps_wk!$B$2:$AP$151,150,FALSE),FALSE),0)</f>
        <v>0</v>
      </c>
      <c r="I551" s="24">
        <f>SUMIFS(PASTE_DQS_TRACKER!$D:$D,PASTE_DQS_TRACKER!$C:$C,MAIN!$A551,PASTE_DQS_TRACKER!$B:$B,MAIN!$D551)-SUMIFS(PASTE_DQS_TRACKER!$D:$D,PASTE_DQS_TRACKER!$C:$C,MAIN!A551,PASTE_DQS_TRACKER!$E:$E,MAIN!$D551)</f>
        <v>0</v>
      </c>
      <c r="J551" s="25">
        <f t="shared" si="145"/>
        <v>0</v>
      </c>
      <c r="K551" s="24">
        <f>IFERROR(IF(V551="Flex",0,IF(D551=$D$30,VLOOKUP(A551,MMO_o10M_lease!$A$1:$F$51,5,FALSE),IF(D551=$D$26,VLOOKUP(D551,LANDINGS!$A$3:$BR$40,HLOOKUP(A551,LANDINGS!$B$1:$CF$42,42,FALSE),FALSE)-IFERROR(VLOOKUP(A551,MMO_o10M_lease!$A$1:$F$38,5,FALSE),0),VLOOKUP(D551,LANDINGS!$A$3:$CF$40,HLOOKUP(A551,LANDINGS!$B$1:$CF$42,42,FALSE),FALSE)))),0)</f>
        <v>0</v>
      </c>
      <c r="L551" s="24">
        <f>SUMIFS(PASTE_FLEX_TRACKER!$D:$D,PASTE_FLEX_TRACKER!$F:$F,MAIN!$A551,PASTE_FLEX_TRACKER!$B:$B,MAIN!$D551)-SUMIFS(PASTE_FLEX_TRACKER!$D:$D,PASTE_FLEX_TRACKER!$C:$C,MAIN!$A551,PASTE_FLEX_TRACKER!$B:$B,MAIN!$D551)</f>
        <v>0</v>
      </c>
      <c r="M551" s="24" t="str">
        <f>IFERROR(-VLOOKUP(D551,SQ!$A$19:$CC$52,HLOOKUP(MAIN!A551,SQ!$B$18:$CC$56,39,FALSE),FALSE),"n/a")</f>
        <v>n/a</v>
      </c>
      <c r="N551" s="24">
        <f>-SUMIFS(QAM_TRACKER!$E:$E,QAM_TRACKER!$B:$B,MAIN!D551,QAM_TRACKER!$D:$D,MAIN!A551)</f>
        <v>0</v>
      </c>
      <c r="O551" s="46">
        <f>SUMIFS(MAN_ADJ!$L:$L,MAN_ADJ!$K:$K,MAIN!$D551,MAN_ADJ!$J:$J,MAIN!$S551)</f>
        <v>0</v>
      </c>
      <c r="P551" s="25">
        <f t="shared" si="142"/>
        <v>0</v>
      </c>
      <c r="Q551" s="28" t="str">
        <f t="shared" si="146"/>
        <v>n/a</v>
      </c>
      <c r="R551" s="38">
        <f t="shared" si="147"/>
        <v>0</v>
      </c>
      <c r="S551" s="17" t="s">
        <v>161</v>
      </c>
    </row>
    <row r="552" spans="1:19" x14ac:dyDescent="0.25">
      <c r="A552" s="17" t="s">
        <v>161</v>
      </c>
      <c r="B552" s="17" t="s">
        <v>93</v>
      </c>
      <c r="C552" s="17" t="s">
        <v>162</v>
      </c>
      <c r="D552" s="17" t="s">
        <v>155</v>
      </c>
      <c r="E552" s="24">
        <f>IF(U552="SC",SUMIFS(SC!F:F,SC!A:A,MAIN!D552,SC!B:B,MAIN!A552),SUMIFS(Allocations!$H:$H,Allocations!$A:$A,MAIN!$A552,Allocations!$B:$B,MAIN!$D552))</f>
        <v>0</v>
      </c>
      <c r="F552" s="24">
        <f>IF(U552="SC",SUMIFS(SC!J:J,SC!A:A,MAIN!D552,SC!B:B,MAIN!A552),SUMIFS(Allocations!M:M,Allocations!A:A,MAIN!A552,Allocations!B:B,MAIN!D552))</f>
        <v>0</v>
      </c>
      <c r="G552" s="24">
        <f t="shared" si="144"/>
        <v>0</v>
      </c>
      <c r="H552" s="24">
        <f>IFERROR(VLOOKUP(S552,Swaps_wk!$A$2:$AP$151,HLOOKUP(MAIN!D552,Swaps_wk!$B$2:$AP$151,150,FALSE),FALSE),0)</f>
        <v>0</v>
      </c>
      <c r="I552" s="24">
        <f>SUMIFS(PASTE_DQS_TRACKER!$D:$D,PASTE_DQS_TRACKER!$C:$C,MAIN!$A552,PASTE_DQS_TRACKER!$B:$B,MAIN!$D552)-SUMIFS(PASTE_DQS_TRACKER!$D:$D,PASTE_DQS_TRACKER!$C:$C,MAIN!A552,PASTE_DQS_TRACKER!$E:$E,MAIN!$D552)</f>
        <v>0</v>
      </c>
      <c r="J552" s="25">
        <f t="shared" si="145"/>
        <v>0</v>
      </c>
      <c r="K552" s="24">
        <f>IFERROR(IF(V552="Flex",0,IF(D552=$D$30,VLOOKUP(A552,MMO_o10M_lease!$A$1:$F$51,5,FALSE),IF(D552=$D$26,VLOOKUP(D552,LANDINGS!$A$3:$BR$40,HLOOKUP(A552,LANDINGS!$B$1:$CF$42,42,FALSE),FALSE)-IFERROR(VLOOKUP(A552,MMO_o10M_lease!$A$1:$F$38,5,FALSE),0),VLOOKUP(D552,LANDINGS!$A$3:$CF$40,HLOOKUP(A552,LANDINGS!$B$1:$CF$42,42,FALSE),FALSE)))),0)</f>
        <v>0</v>
      </c>
      <c r="L552" s="24">
        <f>SUMIFS(PASTE_FLEX_TRACKER!$D:$D,PASTE_FLEX_TRACKER!$F:$F,MAIN!$A552,PASTE_FLEX_TRACKER!$B:$B,MAIN!$D552)-SUMIFS(PASTE_FLEX_TRACKER!$D:$D,PASTE_FLEX_TRACKER!$C:$C,MAIN!$A552,PASTE_FLEX_TRACKER!$B:$B,MAIN!$D552)</f>
        <v>0</v>
      </c>
      <c r="M552" s="24" t="str">
        <f>IFERROR(-VLOOKUP(D552,SQ!$A$19:$CC$52,HLOOKUP(MAIN!A552,SQ!$B$18:$CC$56,39,FALSE),FALSE),"n/a")</f>
        <v>n/a</v>
      </c>
      <c r="N552" s="24">
        <f>-SUMIFS(QAM_TRACKER!$E:$E,QAM_TRACKER!$B:$B,MAIN!D552,QAM_TRACKER!$D:$D,MAIN!A552)</f>
        <v>0</v>
      </c>
      <c r="O552" s="46">
        <f>SUMIFS(MAN_ADJ!$L:$L,MAN_ADJ!$K:$K,MAIN!$D552,MAN_ADJ!$J:$J,MAIN!$S552)</f>
        <v>0</v>
      </c>
      <c r="P552" s="25">
        <f t="shared" si="142"/>
        <v>0</v>
      </c>
      <c r="Q552" s="28" t="str">
        <f t="shared" si="146"/>
        <v>n/a</v>
      </c>
      <c r="R552" s="38">
        <f t="shared" si="147"/>
        <v>0</v>
      </c>
      <c r="S552" s="17" t="s">
        <v>161</v>
      </c>
    </row>
    <row r="553" spans="1:19" x14ac:dyDescent="0.25">
      <c r="A553" s="17" t="s">
        <v>161</v>
      </c>
      <c r="B553" s="17" t="s">
        <v>93</v>
      </c>
      <c r="C553" s="17" t="s">
        <v>162</v>
      </c>
      <c r="D553" s="17" t="s">
        <v>130</v>
      </c>
      <c r="E553" s="24">
        <f>IF(U553="SC",SUMIFS(SC!F:F,SC!A:A,MAIN!D553,SC!B:B,MAIN!A553),SUMIFS(Allocations!$H:$H,Allocations!$A:$A,MAIN!$A553,Allocations!$B:$B,MAIN!$D553))</f>
        <v>0</v>
      </c>
      <c r="F553" s="24">
        <f>IF(U553="SC",SUMIFS(SC!J:J,SC!A:A,MAIN!D553,SC!B:B,MAIN!A553),SUMIFS(Allocations!M:M,Allocations!A:A,MAIN!A553,Allocations!B:B,MAIN!D553))</f>
        <v>0</v>
      </c>
      <c r="G553" s="24">
        <f t="shared" si="140"/>
        <v>0</v>
      </c>
      <c r="H553" s="24">
        <f>IFERROR(VLOOKUP(S553,Swaps_wk!$A$2:$AP$151,HLOOKUP(MAIN!D553,Swaps_wk!$B$2:$AP$151,150,FALSE),FALSE),0)</f>
        <v>0</v>
      </c>
      <c r="I553" s="24">
        <f>SUMIFS(PASTE_DQS_TRACKER!$D:$D,PASTE_DQS_TRACKER!$C:$C,MAIN!$A553,PASTE_DQS_TRACKER!$B:$B,MAIN!$D553)-SUMIFS(PASTE_DQS_TRACKER!$D:$D,PASTE_DQS_TRACKER!$C:$C,MAIN!A553,PASTE_DQS_TRACKER!$E:$E,MAIN!$D553)</f>
        <v>0</v>
      </c>
      <c r="J553" s="25">
        <f t="shared" si="141"/>
        <v>0</v>
      </c>
      <c r="K553" s="24">
        <f>IFERROR(IF(V553="Flex",0,IF(D553=$D$30,VLOOKUP(A553,MMO_o10M_lease!$A$1:$F$51,5,FALSE),IF(D553=$D$26,VLOOKUP(D553,LANDINGS!$A$3:$BR$40,HLOOKUP(A553,LANDINGS!$B$1:$CF$42,42,FALSE),FALSE)-IFERROR(VLOOKUP(A553,MMO_o10M_lease!$A$1:$F$38,5,FALSE),0),VLOOKUP(D553,LANDINGS!$A$3:$CF$40,HLOOKUP(A553,LANDINGS!$B$1:$CF$42,42,FALSE),FALSE)))),0)</f>
        <v>0</v>
      </c>
      <c r="L553" s="24">
        <f>SUMIFS(PASTE_FLEX_TRACKER!$D:$D,PASTE_FLEX_TRACKER!$F:$F,MAIN!$A553,PASTE_FLEX_TRACKER!$B:$B,MAIN!$D553)-SUMIFS(PASTE_FLEX_TRACKER!$D:$D,PASTE_FLEX_TRACKER!$C:$C,MAIN!$A553,PASTE_FLEX_TRACKER!$B:$B,MAIN!$D553)</f>
        <v>0</v>
      </c>
      <c r="M553" s="24" t="str">
        <f>IFERROR(-VLOOKUP(D553,SQ!$A$19:$CC$52,HLOOKUP(MAIN!A553,SQ!$B$18:$CC$56,39,FALSE),FALSE),"n/a")</f>
        <v>n/a</v>
      </c>
      <c r="N553" s="24">
        <f>-SUMIFS(QAM_TRACKER!$E:$E,QAM_TRACKER!$B:$B,MAIN!D553,QAM_TRACKER!$D:$D,MAIN!A553)</f>
        <v>0</v>
      </c>
      <c r="O553" s="46">
        <f>SUMIFS(MAN_ADJ!$L:$L,MAN_ADJ!$K:$K,MAIN!$D553,MAN_ADJ!$J:$J,MAIN!$S553)</f>
        <v>0</v>
      </c>
      <c r="P553" s="25">
        <f t="shared" si="142"/>
        <v>0</v>
      </c>
      <c r="Q553" s="28" t="str">
        <f t="shared" si="128"/>
        <v>n/a</v>
      </c>
      <c r="R553" s="38">
        <f t="shared" si="143"/>
        <v>0</v>
      </c>
      <c r="S553" s="17" t="s">
        <v>161</v>
      </c>
    </row>
    <row r="554" spans="1:19" x14ac:dyDescent="0.25">
      <c r="A554" s="26" t="s">
        <v>161</v>
      </c>
      <c r="B554" s="26" t="s">
        <v>93</v>
      </c>
      <c r="C554" s="26" t="s">
        <v>162</v>
      </c>
      <c r="D554" s="26" t="s">
        <v>131</v>
      </c>
      <c r="E554" s="27">
        <f t="shared" ref="E554:P554" si="148">SUM(E515:E553)</f>
        <v>885.06299999999987</v>
      </c>
      <c r="F554" s="27">
        <f t="shared" si="148"/>
        <v>108.79899999999996</v>
      </c>
      <c r="G554" s="27">
        <f t="shared" si="148"/>
        <v>993.86200000000019</v>
      </c>
      <c r="H554" s="27">
        <f>IFERROR(VLOOKUP(S554,Swaps_wk!$A$2:$AP$151,HLOOKUP(MAIN!D554,Swaps_wk!$B$2:$AP$151,150,FALSE),FALSE),0)</f>
        <v>0</v>
      </c>
      <c r="I554" s="27">
        <f t="shared" si="148"/>
        <v>-1.4210854715202004E-14</v>
      </c>
      <c r="J554" s="25">
        <f t="shared" si="148"/>
        <v>993.86199999999997</v>
      </c>
      <c r="K554" s="27">
        <f t="shared" si="148"/>
        <v>742.51800000000014</v>
      </c>
      <c r="L554" s="27">
        <f t="shared" si="148"/>
        <v>-5.4</v>
      </c>
      <c r="M554" s="27">
        <f t="shared" si="148"/>
        <v>-10</v>
      </c>
      <c r="N554" s="27">
        <f t="shared" si="148"/>
        <v>-18.799999999999997</v>
      </c>
      <c r="O554" s="27">
        <f>SUM(O516:O553)</f>
        <v>0</v>
      </c>
      <c r="P554" s="25">
        <f t="shared" si="148"/>
        <v>708.31800000000021</v>
      </c>
      <c r="Q554" s="28">
        <f t="shared" si="128"/>
        <v>0.71269250660554506</v>
      </c>
      <c r="R554" s="38">
        <f>SUM(R515:R553)</f>
        <v>285.5440000000001</v>
      </c>
      <c r="S554" s="17" t="s">
        <v>161</v>
      </c>
    </row>
    <row r="555" spans="1:19" x14ac:dyDescent="0.25">
      <c r="A555" s="17" t="s">
        <v>163</v>
      </c>
      <c r="B555" s="17" t="s">
        <v>93</v>
      </c>
      <c r="C555" s="17" t="s">
        <v>164</v>
      </c>
      <c r="D555" s="17" t="s">
        <v>95</v>
      </c>
      <c r="E555" s="24">
        <f>IF(U555="SC",SUMIFS(SC!F:F,SC!A:A,MAIN!D555,SC!B:B,MAIN!A555),SUMIFS(Allocations!$H:$H,Allocations!$A:$A,MAIN!$A555,Allocations!$B:$B,MAIN!$D555))</f>
        <v>0</v>
      </c>
      <c r="F555" s="24">
        <f>IF(U555="SC",SUMIFS(SC!J:J,SC!A:A,MAIN!D555,SC!B:B,MAIN!A555),SUMIFS(Allocations!M:M,Allocations!A:A,MAIN!A555,Allocations!B:B,MAIN!D555))</f>
        <v>0</v>
      </c>
      <c r="G555" s="24">
        <f t="shared" ref="G555:G592" si="149">E555+F555</f>
        <v>0</v>
      </c>
      <c r="H555" s="24">
        <f>IFERROR(VLOOKUP(S555,Swaps_wk!$A$2:$AP$151,HLOOKUP(MAIN!D555,Swaps_wk!$B$2:$AP$151,150,FALSE),FALSE),0)</f>
        <v>0</v>
      </c>
      <c r="I555" s="24">
        <f>SUMIFS(PASTE_DQS_TRACKER!$D:$D,PASTE_DQS_TRACKER!$C:$C,MAIN!$A555,PASTE_DQS_TRACKER!$B:$B,MAIN!$D555)-SUMIFS(PASTE_DQS_TRACKER!$D:$D,PASTE_DQS_TRACKER!$C:$C,MAIN!A555,PASTE_DQS_TRACKER!$E:$E,MAIN!$D555)</f>
        <v>0</v>
      </c>
      <c r="J555" s="25">
        <f t="shared" ref="J555:J592" si="150">G555+I555</f>
        <v>0</v>
      </c>
      <c r="K555" s="24">
        <f>IFERROR(IF(V555="Flex",0,IF(D555=$D$30,VLOOKUP(A555,MMO_o10M_lease!$A$1:$F$51,5,FALSE),IF(D555=$D$26,VLOOKUP(D555,LANDINGS!$A$3:$BR$40,HLOOKUP(A555,LANDINGS!$B$1:$CF$42,42,FALSE),FALSE)-IFERROR(VLOOKUP(A555,MMO_o10M_lease!$A$1:$F$38,5,FALSE),0),VLOOKUP(D555,LANDINGS!$A$3:$CF$40,HLOOKUP(A555,LANDINGS!$B$1:$CF$42,42,FALSE),FALSE)))),0)</f>
        <v>40.616</v>
      </c>
      <c r="L555" s="24">
        <f>SUMIFS(PASTE_FLEX_TRACKER!$D:$D,PASTE_FLEX_TRACKER!$F:$F,MAIN!$A555,PASTE_FLEX_TRACKER!$B:$B,MAIN!$D555)-SUMIFS(PASTE_FLEX_TRACKER!$D:$D,PASTE_FLEX_TRACKER!$C:$C,MAIN!$A555,PASTE_FLEX_TRACKER!$B:$B,MAIN!$D555)</f>
        <v>0</v>
      </c>
      <c r="M555" s="24" t="str">
        <f>IFERROR(-VLOOKUP(D555,SQ!$A$19:$CC$52,HLOOKUP(MAIN!A555,SQ!$B$18:$CC$56,39,FALSE),FALSE),"n/a")</f>
        <v>n/a</v>
      </c>
      <c r="N555" s="46" t="s">
        <v>563</v>
      </c>
      <c r="O555" s="46">
        <f>SUMIFS(MAN_ADJ!$L:$L,MAN_ADJ!$K:$K,MAIN!$D555,MAN_ADJ!$J:$J,MAIN!$S555)</f>
        <v>0</v>
      </c>
      <c r="P555" s="25">
        <f t="shared" ref="P555:P592" si="151">SUM(K555:O555)</f>
        <v>40.616</v>
      </c>
      <c r="Q555" s="28" t="str">
        <f t="shared" si="128"/>
        <v>n/a</v>
      </c>
      <c r="R555" s="38">
        <f t="shared" si="143"/>
        <v>-40.616</v>
      </c>
      <c r="S555" s="17" t="s">
        <v>163</v>
      </c>
    </row>
    <row r="556" spans="1:19" x14ac:dyDescent="0.25">
      <c r="A556" s="17" t="s">
        <v>163</v>
      </c>
      <c r="B556" s="17" t="s">
        <v>93</v>
      </c>
      <c r="C556" s="17" t="s">
        <v>164</v>
      </c>
      <c r="D556" s="17" t="s">
        <v>96</v>
      </c>
      <c r="E556" s="24">
        <f>IF(U556="SC",SUMIFS(SC!F:F,SC!A:A,MAIN!D556,SC!B:B,MAIN!A556),SUMIFS(Allocations!$H:$H,Allocations!$A:$A,MAIN!$A556,Allocations!$B:$B,MAIN!$D556))</f>
        <v>0</v>
      </c>
      <c r="F556" s="24">
        <f>IF(U556="SC",SUMIFS(SC!J:J,SC!A:A,MAIN!D556,SC!B:B,MAIN!A556),SUMIFS(Allocations!M:M,Allocations!A:A,MAIN!A556,Allocations!B:B,MAIN!D556))</f>
        <v>0</v>
      </c>
      <c r="G556" s="24">
        <f t="shared" si="149"/>
        <v>0</v>
      </c>
      <c r="H556" s="24">
        <f>IFERROR(VLOOKUP(S556,Swaps_wk!$A$2:$AP$151,HLOOKUP(MAIN!D556,Swaps_wk!$B$2:$AP$151,150,FALSE),FALSE),0)</f>
        <v>0</v>
      </c>
      <c r="I556" s="24">
        <f>SUMIFS(PASTE_DQS_TRACKER!$D:$D,PASTE_DQS_TRACKER!$C:$C,MAIN!$A556,PASTE_DQS_TRACKER!$B:$B,MAIN!$D556)-SUMIFS(PASTE_DQS_TRACKER!$D:$D,PASTE_DQS_TRACKER!$C:$C,MAIN!A556,PASTE_DQS_TRACKER!$E:$E,MAIN!$D556)</f>
        <v>0</v>
      </c>
      <c r="J556" s="25">
        <f t="shared" si="150"/>
        <v>0</v>
      </c>
      <c r="K556" s="24">
        <f>IFERROR(IF(V556="Flex",0,IF(D556=$D$30,VLOOKUP(A556,MMO_o10M_lease!$A$1:$F$51,5,FALSE),IF(D556=$D$26,VLOOKUP(D556,LANDINGS!$A$3:$BR$40,HLOOKUP(A556,LANDINGS!$B$1:$CF$42,42,FALSE),FALSE)-IFERROR(VLOOKUP(A556,MMO_o10M_lease!$A$1:$F$38,5,FALSE),0),VLOOKUP(D556,LANDINGS!$A$3:$CF$40,HLOOKUP(A556,LANDINGS!$B$1:$CF$42,42,FALSE),FALSE)))),0)</f>
        <v>2.1509999999999998</v>
      </c>
      <c r="L556" s="24">
        <f>SUMIFS(PASTE_FLEX_TRACKER!$D:$D,PASTE_FLEX_TRACKER!$F:$F,MAIN!$A556,PASTE_FLEX_TRACKER!$B:$B,MAIN!$D556)-SUMIFS(PASTE_FLEX_TRACKER!$D:$D,PASTE_FLEX_TRACKER!$C:$C,MAIN!$A556,PASTE_FLEX_TRACKER!$B:$B,MAIN!$D556)</f>
        <v>0</v>
      </c>
      <c r="M556" s="24" t="str">
        <f>IFERROR(-VLOOKUP(D556,SQ!$A$19:$CC$52,HLOOKUP(MAIN!A556,SQ!$B$18:$CC$56,39,FALSE),FALSE),"n/a")</f>
        <v>n/a</v>
      </c>
      <c r="N556" s="46" t="s">
        <v>563</v>
      </c>
      <c r="O556" s="46">
        <f>SUMIFS(MAN_ADJ!$L:$L,MAN_ADJ!$K:$K,MAIN!$D556,MAN_ADJ!$J:$J,MAIN!$S556)</f>
        <v>0</v>
      </c>
      <c r="P556" s="25">
        <f t="shared" si="151"/>
        <v>2.1509999999999998</v>
      </c>
      <c r="Q556" s="28" t="str">
        <f t="shared" si="128"/>
        <v>n/a</v>
      </c>
      <c r="R556" s="38">
        <f t="shared" si="143"/>
        <v>-2.1509999999999998</v>
      </c>
      <c r="S556" s="17" t="s">
        <v>163</v>
      </c>
    </row>
    <row r="557" spans="1:19" x14ac:dyDescent="0.25">
      <c r="A557" s="17" t="s">
        <v>163</v>
      </c>
      <c r="B557" s="17" t="s">
        <v>93</v>
      </c>
      <c r="C557" s="17" t="s">
        <v>164</v>
      </c>
      <c r="D557" s="17" t="s">
        <v>97</v>
      </c>
      <c r="E557" s="24">
        <f>IF(U557="SC",SUMIFS(SC!F:F,SC!A:A,MAIN!D557,SC!B:B,MAIN!A557),SUMIFS(Allocations!$H:$H,Allocations!$A:$A,MAIN!$A557,Allocations!$B:$B,MAIN!$D557))</f>
        <v>0</v>
      </c>
      <c r="F557" s="24">
        <f>IF(U557="SC",SUMIFS(SC!J:J,SC!A:A,MAIN!D557,SC!B:B,MAIN!A557),SUMIFS(Allocations!M:M,Allocations!A:A,MAIN!A557,Allocations!B:B,MAIN!D557))</f>
        <v>0</v>
      </c>
      <c r="G557" s="24">
        <f t="shared" si="149"/>
        <v>0</v>
      </c>
      <c r="H557" s="24">
        <f>IFERROR(VLOOKUP(S557,Swaps_wk!$A$2:$AP$151,HLOOKUP(MAIN!D557,Swaps_wk!$B$2:$AP$151,150,FALSE),FALSE),0)</f>
        <v>0</v>
      </c>
      <c r="I557" s="24">
        <f>SUMIFS(PASTE_DQS_TRACKER!$D:$D,PASTE_DQS_TRACKER!$C:$C,MAIN!$A557,PASTE_DQS_TRACKER!$B:$B,MAIN!$D557)-SUMIFS(PASTE_DQS_TRACKER!$D:$D,PASTE_DQS_TRACKER!$C:$C,MAIN!A557,PASTE_DQS_TRACKER!$E:$E,MAIN!$D557)</f>
        <v>0</v>
      </c>
      <c r="J557" s="25">
        <f t="shared" si="150"/>
        <v>0</v>
      </c>
      <c r="K557" s="24">
        <f>IFERROR(IF(V557="Flex",0,IF(D557=$D$30,VLOOKUP(A557,MMO_o10M_lease!$A$1:$F$51,5,FALSE),IF(D557=$D$26,VLOOKUP(D557,LANDINGS!$A$3:$BR$40,HLOOKUP(A557,LANDINGS!$B$1:$CF$42,42,FALSE),FALSE)-IFERROR(VLOOKUP(A557,MMO_o10M_lease!$A$1:$F$38,5,FALSE),0),VLOOKUP(D557,LANDINGS!$A$3:$CF$40,HLOOKUP(A557,LANDINGS!$B$1:$CF$42,42,FALSE),FALSE)))),0)</f>
        <v>0.83599999999999997</v>
      </c>
      <c r="L557" s="24">
        <f>SUMIFS(PASTE_FLEX_TRACKER!$D:$D,PASTE_FLEX_TRACKER!$F:$F,MAIN!$A557,PASTE_FLEX_TRACKER!$B:$B,MAIN!$D557)-SUMIFS(PASTE_FLEX_TRACKER!$D:$D,PASTE_FLEX_TRACKER!$C:$C,MAIN!$A557,PASTE_FLEX_TRACKER!$B:$B,MAIN!$D557)</f>
        <v>0</v>
      </c>
      <c r="M557" s="24" t="str">
        <f>IFERROR(-VLOOKUP(D557,SQ!$A$19:$CC$52,HLOOKUP(MAIN!A557,SQ!$B$18:$CC$56,39,FALSE),FALSE),"n/a")</f>
        <v>n/a</v>
      </c>
      <c r="N557" s="46" t="s">
        <v>563</v>
      </c>
      <c r="O557" s="46">
        <f>SUMIFS(MAN_ADJ!$L:$L,MAN_ADJ!$K:$K,MAIN!$D557,MAN_ADJ!$J:$J,MAIN!$S557)</f>
        <v>0</v>
      </c>
      <c r="P557" s="25">
        <f t="shared" si="151"/>
        <v>0.83599999999999997</v>
      </c>
      <c r="Q557" s="28" t="str">
        <f t="shared" si="128"/>
        <v>n/a</v>
      </c>
      <c r="R557" s="38">
        <f t="shared" si="143"/>
        <v>-0.83599999999999997</v>
      </c>
      <c r="S557" s="17" t="s">
        <v>163</v>
      </c>
    </row>
    <row r="558" spans="1:19" x14ac:dyDescent="0.25">
      <c r="A558" s="17" t="s">
        <v>163</v>
      </c>
      <c r="B558" s="17" t="s">
        <v>93</v>
      </c>
      <c r="C558" s="17" t="s">
        <v>164</v>
      </c>
      <c r="D558" s="17" t="s">
        <v>98</v>
      </c>
      <c r="E558" s="24">
        <f>IF(U558="SC",SUMIFS(SC!F:F,SC!A:A,MAIN!D558,SC!B:B,MAIN!A558),SUMIFS(Allocations!$H:$H,Allocations!$A:$A,MAIN!$A558,Allocations!$B:$B,MAIN!$D558))</f>
        <v>0</v>
      </c>
      <c r="F558" s="24">
        <f>IF(U558="SC",SUMIFS(SC!J:J,SC!A:A,MAIN!D558,SC!B:B,MAIN!A558),SUMIFS(Allocations!M:M,Allocations!A:A,MAIN!A558,Allocations!B:B,MAIN!D558))</f>
        <v>0</v>
      </c>
      <c r="G558" s="24">
        <f t="shared" si="149"/>
        <v>0</v>
      </c>
      <c r="H558" s="24">
        <f>IFERROR(VLOOKUP(S558,Swaps_wk!$A$2:$AP$151,HLOOKUP(MAIN!D558,Swaps_wk!$B$2:$AP$151,150,FALSE),FALSE),0)</f>
        <v>0</v>
      </c>
      <c r="I558" s="24">
        <f>SUMIFS(PASTE_DQS_TRACKER!$D:$D,PASTE_DQS_TRACKER!$C:$C,MAIN!$A558,PASTE_DQS_TRACKER!$B:$B,MAIN!$D558)-SUMIFS(PASTE_DQS_TRACKER!$D:$D,PASTE_DQS_TRACKER!$C:$C,MAIN!A558,PASTE_DQS_TRACKER!$E:$E,MAIN!$D558)</f>
        <v>0</v>
      </c>
      <c r="J558" s="25">
        <f t="shared" si="150"/>
        <v>0</v>
      </c>
      <c r="K558" s="24">
        <f>IFERROR(IF(V558="Flex",0,IF(D558=$D$30,VLOOKUP(A558,MMO_o10M_lease!$A$1:$F$51,5,FALSE),IF(D558=$D$26,VLOOKUP(D558,LANDINGS!$A$3:$BR$40,HLOOKUP(A558,LANDINGS!$B$1:$CF$42,42,FALSE),FALSE)-IFERROR(VLOOKUP(A558,MMO_o10M_lease!$A$1:$F$38,5,FALSE),0),VLOOKUP(D558,LANDINGS!$A$3:$CF$40,HLOOKUP(A558,LANDINGS!$B$1:$CF$42,42,FALSE),FALSE)))),0)</f>
        <v>1.264</v>
      </c>
      <c r="L558" s="24">
        <f>SUMIFS(PASTE_FLEX_TRACKER!$D:$D,PASTE_FLEX_TRACKER!$F:$F,MAIN!$A558,PASTE_FLEX_TRACKER!$B:$B,MAIN!$D558)-SUMIFS(PASTE_FLEX_TRACKER!$D:$D,PASTE_FLEX_TRACKER!$C:$C,MAIN!$A558,PASTE_FLEX_TRACKER!$B:$B,MAIN!$D558)</f>
        <v>0</v>
      </c>
      <c r="M558" s="24" t="str">
        <f>IFERROR(-VLOOKUP(D558,SQ!$A$19:$CC$52,HLOOKUP(MAIN!A558,SQ!$B$18:$CC$56,39,FALSE),FALSE),"n/a")</f>
        <v>n/a</v>
      </c>
      <c r="N558" s="46" t="s">
        <v>563</v>
      </c>
      <c r="O558" s="46">
        <f>SUMIFS(MAN_ADJ!$L:$L,MAN_ADJ!$K:$K,MAIN!$D558,MAN_ADJ!$J:$J,MAIN!$S558)</f>
        <v>0</v>
      </c>
      <c r="P558" s="25">
        <f t="shared" si="151"/>
        <v>1.264</v>
      </c>
      <c r="Q558" s="28" t="str">
        <f t="shared" si="128"/>
        <v>n/a</v>
      </c>
      <c r="R558" s="38">
        <f t="shared" si="143"/>
        <v>-1.264</v>
      </c>
      <c r="S558" s="17" t="s">
        <v>163</v>
      </c>
    </row>
    <row r="559" spans="1:19" x14ac:dyDescent="0.25">
      <c r="A559" s="17" t="s">
        <v>163</v>
      </c>
      <c r="B559" s="17" t="s">
        <v>93</v>
      </c>
      <c r="C559" s="17" t="s">
        <v>164</v>
      </c>
      <c r="D559" s="17" t="s">
        <v>99</v>
      </c>
      <c r="E559" s="24">
        <f>IF(U559="SC",SUMIFS(SC!F:F,SC!A:A,MAIN!D559,SC!B:B,MAIN!A559),SUMIFS(Allocations!$H:$H,Allocations!$A:$A,MAIN!$A559,Allocations!$B:$B,MAIN!$D559))</f>
        <v>0</v>
      </c>
      <c r="F559" s="24">
        <f>IF(U559="SC",SUMIFS(SC!J:J,SC!A:A,MAIN!D559,SC!B:B,MAIN!A559),SUMIFS(Allocations!M:M,Allocations!A:A,MAIN!A559,Allocations!B:B,MAIN!D559))</f>
        <v>0</v>
      </c>
      <c r="G559" s="24">
        <f t="shared" si="149"/>
        <v>0</v>
      </c>
      <c r="H559" s="24">
        <f>IFERROR(VLOOKUP(S559,Swaps_wk!$A$2:$AP$151,HLOOKUP(MAIN!D559,Swaps_wk!$B$2:$AP$151,150,FALSE),FALSE),0)</f>
        <v>0</v>
      </c>
      <c r="I559" s="24">
        <f>SUMIFS(PASTE_DQS_TRACKER!$D:$D,PASTE_DQS_TRACKER!$C:$C,MAIN!$A559,PASTE_DQS_TRACKER!$B:$B,MAIN!$D559)-SUMIFS(PASTE_DQS_TRACKER!$D:$D,PASTE_DQS_TRACKER!$C:$C,MAIN!A559,PASTE_DQS_TRACKER!$E:$E,MAIN!$D559)</f>
        <v>0</v>
      </c>
      <c r="J559" s="25">
        <f t="shared" si="150"/>
        <v>0</v>
      </c>
      <c r="K559" s="24">
        <f>IFERROR(IF(V559="Flex",0,IF(D559=$D$30,VLOOKUP(A559,MMO_o10M_lease!$A$1:$F$51,5,FALSE),IF(D559=$D$26,VLOOKUP(D559,LANDINGS!$A$3:$BR$40,HLOOKUP(A559,LANDINGS!$B$1:$CF$42,42,FALSE),FALSE)-IFERROR(VLOOKUP(A559,MMO_o10M_lease!$A$1:$F$38,5,FALSE),0),VLOOKUP(D559,LANDINGS!$A$3:$CF$40,HLOOKUP(A559,LANDINGS!$B$1:$CF$42,42,FALSE),FALSE)))),0)</f>
        <v>0</v>
      </c>
      <c r="L559" s="24">
        <f>SUMIFS(PASTE_FLEX_TRACKER!$D:$D,PASTE_FLEX_TRACKER!$F:$F,MAIN!$A559,PASTE_FLEX_TRACKER!$B:$B,MAIN!$D559)-SUMIFS(PASTE_FLEX_TRACKER!$D:$D,PASTE_FLEX_TRACKER!$C:$C,MAIN!$A559,PASTE_FLEX_TRACKER!$B:$B,MAIN!$D559)</f>
        <v>0</v>
      </c>
      <c r="M559" s="24" t="str">
        <f>IFERROR(-VLOOKUP(D559,SQ!$A$19:$CC$52,HLOOKUP(MAIN!A559,SQ!$B$18:$CC$56,39,FALSE),FALSE),"n/a")</f>
        <v>n/a</v>
      </c>
      <c r="N559" s="46" t="s">
        <v>563</v>
      </c>
      <c r="O559" s="46">
        <f>SUMIFS(MAN_ADJ!$L:$L,MAN_ADJ!$K:$K,MAIN!$D559,MAN_ADJ!$J:$J,MAIN!$S559)</f>
        <v>0</v>
      </c>
      <c r="P559" s="25">
        <f t="shared" si="151"/>
        <v>0</v>
      </c>
      <c r="Q559" s="28" t="str">
        <f t="shared" si="128"/>
        <v>n/a</v>
      </c>
      <c r="R559" s="38">
        <f t="shared" si="143"/>
        <v>0</v>
      </c>
      <c r="S559" s="17" t="s">
        <v>163</v>
      </c>
    </row>
    <row r="560" spans="1:19" x14ac:dyDescent="0.25">
      <c r="A560" s="17" t="s">
        <v>163</v>
      </c>
      <c r="B560" s="17" t="s">
        <v>93</v>
      </c>
      <c r="C560" s="17" t="s">
        <v>164</v>
      </c>
      <c r="D560" s="17" t="s">
        <v>100</v>
      </c>
      <c r="E560" s="24">
        <f>IF(U560="SC",SUMIFS(SC!F:F,SC!A:A,MAIN!D560,SC!B:B,MAIN!A560),SUMIFS(Allocations!$H:$H,Allocations!$A:$A,MAIN!$A560,Allocations!$B:$B,MAIN!$D560))</f>
        <v>0</v>
      </c>
      <c r="F560" s="24">
        <f>IF(U560="SC",SUMIFS(SC!J:J,SC!A:A,MAIN!D560,SC!B:B,MAIN!A560),SUMIFS(Allocations!M:M,Allocations!A:A,MAIN!A560,Allocations!B:B,MAIN!D560))</f>
        <v>0</v>
      </c>
      <c r="G560" s="24">
        <f t="shared" si="149"/>
        <v>0</v>
      </c>
      <c r="H560" s="24">
        <f>IFERROR(VLOOKUP(S560,Swaps_wk!$A$2:$AP$151,HLOOKUP(MAIN!D560,Swaps_wk!$B$2:$AP$151,150,FALSE),FALSE),0)</f>
        <v>0</v>
      </c>
      <c r="I560" s="24">
        <f>SUMIFS(PASTE_DQS_TRACKER!$D:$D,PASTE_DQS_TRACKER!$C:$C,MAIN!$A560,PASTE_DQS_TRACKER!$B:$B,MAIN!$D560)-SUMIFS(PASTE_DQS_TRACKER!$D:$D,PASTE_DQS_TRACKER!$C:$C,MAIN!A560,PASTE_DQS_TRACKER!$E:$E,MAIN!$D560)</f>
        <v>0</v>
      </c>
      <c r="J560" s="25">
        <f t="shared" si="150"/>
        <v>0</v>
      </c>
      <c r="K560" s="24">
        <f>IFERROR(IF(V560="Flex",0,IF(D560=$D$30,VLOOKUP(A560,MMO_o10M_lease!$A$1:$F$51,5,FALSE),IF(D560=$D$26,VLOOKUP(D560,LANDINGS!$A$3:$BR$40,HLOOKUP(A560,LANDINGS!$B$1:$CF$42,42,FALSE),FALSE)-IFERROR(VLOOKUP(A560,MMO_o10M_lease!$A$1:$F$38,5,FALSE),0),VLOOKUP(D560,LANDINGS!$A$3:$CF$40,HLOOKUP(A560,LANDINGS!$B$1:$CF$42,42,FALSE),FALSE)))),0)</f>
        <v>0</v>
      </c>
      <c r="L560" s="24">
        <f>SUMIFS(PASTE_FLEX_TRACKER!$D:$D,PASTE_FLEX_TRACKER!$F:$F,MAIN!$A560,PASTE_FLEX_TRACKER!$B:$B,MAIN!$D560)-SUMIFS(PASTE_FLEX_TRACKER!$D:$D,PASTE_FLEX_TRACKER!$C:$C,MAIN!$A560,PASTE_FLEX_TRACKER!$B:$B,MAIN!$D560)</f>
        <v>0</v>
      </c>
      <c r="M560" s="24" t="str">
        <f>IFERROR(-VLOOKUP(D560,SQ!$A$19:$CC$52,HLOOKUP(MAIN!A560,SQ!$B$18:$CC$56,39,FALSE),FALSE),"n/a")</f>
        <v>n/a</v>
      </c>
      <c r="N560" s="46" t="s">
        <v>563</v>
      </c>
      <c r="O560" s="46">
        <f>SUMIFS(MAN_ADJ!$L:$L,MAN_ADJ!$K:$K,MAIN!$D560,MAN_ADJ!$J:$J,MAIN!$S560)</f>
        <v>0</v>
      </c>
      <c r="P560" s="25">
        <f t="shared" si="151"/>
        <v>0</v>
      </c>
      <c r="Q560" s="28" t="str">
        <f t="shared" si="128"/>
        <v>n/a</v>
      </c>
      <c r="R560" s="38">
        <f t="shared" si="143"/>
        <v>0</v>
      </c>
      <c r="S560" s="17" t="s">
        <v>163</v>
      </c>
    </row>
    <row r="561" spans="1:19" x14ac:dyDescent="0.25">
      <c r="A561" s="17" t="s">
        <v>163</v>
      </c>
      <c r="B561" s="17" t="s">
        <v>93</v>
      </c>
      <c r="C561" s="17" t="s">
        <v>164</v>
      </c>
      <c r="D561" s="17" t="s">
        <v>101</v>
      </c>
      <c r="E561" s="24">
        <f>IF(U561="SC",SUMIFS(SC!F:F,SC!A:A,MAIN!D561,SC!B:B,MAIN!A561),SUMIFS(Allocations!$H:$H,Allocations!$A:$A,MAIN!$A561,Allocations!$B:$B,MAIN!$D561))</f>
        <v>0</v>
      </c>
      <c r="F561" s="24">
        <f>IF(U561="SC",SUMIFS(SC!J:J,SC!A:A,MAIN!D561,SC!B:B,MAIN!A561),SUMIFS(Allocations!M:M,Allocations!A:A,MAIN!A561,Allocations!B:B,MAIN!D561))</f>
        <v>0</v>
      </c>
      <c r="G561" s="24">
        <f t="shared" si="149"/>
        <v>0</v>
      </c>
      <c r="H561" s="24">
        <f>IFERROR(VLOOKUP(S561,Swaps_wk!$A$2:$AP$151,HLOOKUP(MAIN!D561,Swaps_wk!$B$2:$AP$151,150,FALSE),FALSE),0)</f>
        <v>0</v>
      </c>
      <c r="I561" s="24">
        <f>SUMIFS(PASTE_DQS_TRACKER!$D:$D,PASTE_DQS_TRACKER!$C:$C,MAIN!$A561,PASTE_DQS_TRACKER!$B:$B,MAIN!$D561)-SUMIFS(PASTE_DQS_TRACKER!$D:$D,PASTE_DQS_TRACKER!$C:$C,MAIN!A561,PASTE_DQS_TRACKER!$E:$E,MAIN!$D561)</f>
        <v>0</v>
      </c>
      <c r="J561" s="25">
        <f t="shared" si="150"/>
        <v>0</v>
      </c>
      <c r="K561" s="24">
        <f>IFERROR(IF(V561="Flex",0,IF(D561=$D$30,VLOOKUP(A561,MMO_o10M_lease!$A$1:$F$51,5,FALSE),IF(D561=$D$26,VLOOKUP(D561,LANDINGS!$A$3:$BR$40,HLOOKUP(A561,LANDINGS!$B$1:$CF$42,42,FALSE),FALSE)-IFERROR(VLOOKUP(A561,MMO_o10M_lease!$A$1:$F$38,5,FALSE),0),VLOOKUP(D561,LANDINGS!$A$3:$CF$40,HLOOKUP(A561,LANDINGS!$B$1:$CF$42,42,FALSE),FALSE)))),0)</f>
        <v>0</v>
      </c>
      <c r="L561" s="24">
        <f>SUMIFS(PASTE_FLEX_TRACKER!$D:$D,PASTE_FLEX_TRACKER!$F:$F,MAIN!$A561,PASTE_FLEX_TRACKER!$B:$B,MAIN!$D561)-SUMIFS(PASTE_FLEX_TRACKER!$D:$D,PASTE_FLEX_TRACKER!$C:$C,MAIN!$A561,PASTE_FLEX_TRACKER!$B:$B,MAIN!$D561)</f>
        <v>0</v>
      </c>
      <c r="M561" s="24" t="str">
        <f>IFERROR(-VLOOKUP(D561,SQ!$A$19:$CC$52,HLOOKUP(MAIN!A561,SQ!$B$18:$CC$56,39,FALSE),FALSE),"n/a")</f>
        <v>n/a</v>
      </c>
      <c r="N561" s="46" t="s">
        <v>563</v>
      </c>
      <c r="O561" s="46">
        <f>SUMIFS(MAN_ADJ!$L:$L,MAN_ADJ!$K:$K,MAIN!$D561,MAN_ADJ!$J:$J,MAIN!$S561)</f>
        <v>0</v>
      </c>
      <c r="P561" s="25">
        <f t="shared" si="151"/>
        <v>0</v>
      </c>
      <c r="Q561" s="28" t="str">
        <f t="shared" si="128"/>
        <v>n/a</v>
      </c>
      <c r="R561" s="38">
        <f t="shared" si="143"/>
        <v>0</v>
      </c>
      <c r="S561" s="17" t="s">
        <v>163</v>
      </c>
    </row>
    <row r="562" spans="1:19" x14ac:dyDescent="0.25">
      <c r="A562" s="17" t="s">
        <v>163</v>
      </c>
      <c r="B562" s="17" t="s">
        <v>93</v>
      </c>
      <c r="C562" s="17" t="s">
        <v>164</v>
      </c>
      <c r="D562" s="17" t="s">
        <v>102</v>
      </c>
      <c r="E562" s="24">
        <f>IF(U562="SC",SUMIFS(SC!F:F,SC!A:A,MAIN!D562,SC!B:B,MAIN!A562),SUMIFS(Allocations!$H:$H,Allocations!$A:$A,MAIN!$A562,Allocations!$B:$B,MAIN!$D562))</f>
        <v>0</v>
      </c>
      <c r="F562" s="24">
        <f>IF(U562="SC",SUMIFS(SC!J:J,SC!A:A,MAIN!D562,SC!B:B,MAIN!A562),SUMIFS(Allocations!M:M,Allocations!A:A,MAIN!A562,Allocations!B:B,MAIN!D562))</f>
        <v>0</v>
      </c>
      <c r="G562" s="24">
        <f t="shared" si="149"/>
        <v>0</v>
      </c>
      <c r="H562" s="24">
        <f>IFERROR(VLOOKUP(S562,Swaps_wk!$A$2:$AP$151,HLOOKUP(MAIN!D562,Swaps_wk!$B$2:$AP$151,150,FALSE),FALSE),0)</f>
        <v>0</v>
      </c>
      <c r="I562" s="24">
        <f>SUMIFS(PASTE_DQS_TRACKER!$D:$D,PASTE_DQS_TRACKER!$C:$C,MAIN!$A562,PASTE_DQS_TRACKER!$B:$B,MAIN!$D562)-SUMIFS(PASTE_DQS_TRACKER!$D:$D,PASTE_DQS_TRACKER!$C:$C,MAIN!A562,PASTE_DQS_TRACKER!$E:$E,MAIN!$D562)</f>
        <v>0</v>
      </c>
      <c r="J562" s="25">
        <f t="shared" si="150"/>
        <v>0</v>
      </c>
      <c r="K562" s="24">
        <f>IFERROR(IF(V562="Flex",0,IF(D562=$D$30,VLOOKUP(A562,MMO_o10M_lease!$A$1:$F$51,5,FALSE),IF(D562=$D$26,VLOOKUP(D562,LANDINGS!$A$3:$BR$40,HLOOKUP(A562,LANDINGS!$B$1:$CF$42,42,FALSE),FALSE)-IFERROR(VLOOKUP(A562,MMO_o10M_lease!$A$1:$F$38,5,FALSE),0),VLOOKUP(D562,LANDINGS!$A$3:$CF$40,HLOOKUP(A562,LANDINGS!$B$1:$CF$42,42,FALSE),FALSE)))),0)</f>
        <v>0</v>
      </c>
      <c r="L562" s="24">
        <f>SUMIFS(PASTE_FLEX_TRACKER!$D:$D,PASTE_FLEX_TRACKER!$F:$F,MAIN!$A562,PASTE_FLEX_TRACKER!$B:$B,MAIN!$D562)-SUMIFS(PASTE_FLEX_TRACKER!$D:$D,PASTE_FLEX_TRACKER!$C:$C,MAIN!$A562,PASTE_FLEX_TRACKER!$B:$B,MAIN!$D562)</f>
        <v>0</v>
      </c>
      <c r="M562" s="24" t="str">
        <f>IFERROR(-VLOOKUP(D562,SQ!$A$19:$CC$52,HLOOKUP(MAIN!A562,SQ!$B$18:$CC$56,39,FALSE),FALSE),"n/a")</f>
        <v>n/a</v>
      </c>
      <c r="N562" s="46" t="s">
        <v>563</v>
      </c>
      <c r="O562" s="46">
        <f>SUMIFS(MAN_ADJ!$L:$L,MAN_ADJ!$K:$K,MAIN!$D562,MAN_ADJ!$J:$J,MAIN!$S562)</f>
        <v>0</v>
      </c>
      <c r="P562" s="25">
        <f t="shared" si="151"/>
        <v>0</v>
      </c>
      <c r="Q562" s="28" t="str">
        <f t="shared" si="128"/>
        <v>n/a</v>
      </c>
      <c r="R562" s="38">
        <f t="shared" si="143"/>
        <v>0</v>
      </c>
      <c r="S562" s="17" t="s">
        <v>163</v>
      </c>
    </row>
    <row r="563" spans="1:19" x14ac:dyDescent="0.25">
      <c r="A563" s="17" t="s">
        <v>163</v>
      </c>
      <c r="B563" s="17" t="s">
        <v>93</v>
      </c>
      <c r="C563" s="17" t="s">
        <v>164</v>
      </c>
      <c r="D563" s="17" t="s">
        <v>103</v>
      </c>
      <c r="E563" s="24">
        <f>IF(U563="SC",SUMIFS(SC!F:F,SC!A:A,MAIN!D563,SC!B:B,MAIN!A563),SUMIFS(Allocations!$H:$H,Allocations!$A:$A,MAIN!$A563,Allocations!$B:$B,MAIN!$D563))</f>
        <v>0</v>
      </c>
      <c r="F563" s="24">
        <f>IF(U563="SC",SUMIFS(SC!J:J,SC!A:A,MAIN!D563,SC!B:B,MAIN!A563),SUMIFS(Allocations!M:M,Allocations!A:A,MAIN!A563,Allocations!B:B,MAIN!D563))</f>
        <v>0</v>
      </c>
      <c r="G563" s="24">
        <f t="shared" si="149"/>
        <v>0</v>
      </c>
      <c r="H563" s="24">
        <f>IFERROR(VLOOKUP(S563,Swaps_wk!$A$2:$AP$151,HLOOKUP(MAIN!D563,Swaps_wk!$B$2:$AP$151,150,FALSE),FALSE),0)</f>
        <v>0</v>
      </c>
      <c r="I563" s="24">
        <f>SUMIFS(PASTE_DQS_TRACKER!$D:$D,PASTE_DQS_TRACKER!$C:$C,MAIN!$A563,PASTE_DQS_TRACKER!$B:$B,MAIN!$D563)-SUMIFS(PASTE_DQS_TRACKER!$D:$D,PASTE_DQS_TRACKER!$C:$C,MAIN!A563,PASTE_DQS_TRACKER!$E:$E,MAIN!$D563)</f>
        <v>0</v>
      </c>
      <c r="J563" s="25">
        <f t="shared" si="150"/>
        <v>0</v>
      </c>
      <c r="K563" s="24">
        <f>IFERROR(IF(V563="Flex",0,IF(D563=$D$30,VLOOKUP(A563,MMO_o10M_lease!$A$1:$F$51,5,FALSE),IF(D563=$D$26,VLOOKUP(D563,LANDINGS!$A$3:$BR$40,HLOOKUP(A563,LANDINGS!$B$1:$CF$42,42,FALSE),FALSE)-IFERROR(VLOOKUP(A563,MMO_o10M_lease!$A$1:$F$38,5,FALSE),0),VLOOKUP(D563,LANDINGS!$A$3:$CF$40,HLOOKUP(A563,LANDINGS!$B$1:$CF$42,42,FALSE),FALSE)))),0)</f>
        <v>0</v>
      </c>
      <c r="L563" s="24">
        <f>SUMIFS(PASTE_FLEX_TRACKER!$D:$D,PASTE_FLEX_TRACKER!$F:$F,MAIN!$A563,PASTE_FLEX_TRACKER!$B:$B,MAIN!$D563)-SUMIFS(PASTE_FLEX_TRACKER!$D:$D,PASTE_FLEX_TRACKER!$C:$C,MAIN!$A563,PASTE_FLEX_TRACKER!$B:$B,MAIN!$D563)</f>
        <v>0</v>
      </c>
      <c r="M563" s="24" t="str">
        <f>IFERROR(-VLOOKUP(D563,SQ!$A$19:$CC$52,HLOOKUP(MAIN!A563,SQ!$B$18:$CC$56,39,FALSE),FALSE),"n/a")</f>
        <v>n/a</v>
      </c>
      <c r="N563" s="46" t="s">
        <v>563</v>
      </c>
      <c r="O563" s="46">
        <f>SUMIFS(MAN_ADJ!$L:$L,MAN_ADJ!$K:$K,MAIN!$D563,MAN_ADJ!$J:$J,MAIN!$S563)</f>
        <v>0</v>
      </c>
      <c r="P563" s="25">
        <f t="shared" si="151"/>
        <v>0</v>
      </c>
      <c r="Q563" s="28" t="str">
        <f t="shared" ref="Q563:Q634" si="152">IFERROR(P563/J563,"n/a")</f>
        <v>n/a</v>
      </c>
      <c r="R563" s="38">
        <f t="shared" si="143"/>
        <v>0</v>
      </c>
      <c r="S563" s="17" t="s">
        <v>163</v>
      </c>
    </row>
    <row r="564" spans="1:19" x14ac:dyDescent="0.25">
      <c r="A564" s="17" t="s">
        <v>163</v>
      </c>
      <c r="B564" s="17" t="s">
        <v>93</v>
      </c>
      <c r="C564" s="17" t="s">
        <v>164</v>
      </c>
      <c r="D564" s="17" t="s">
        <v>104</v>
      </c>
      <c r="E564" s="24">
        <f>IF(U564="SC",SUMIFS(SC!F:F,SC!A:A,MAIN!D564,SC!B:B,MAIN!A564),SUMIFS(Allocations!$H:$H,Allocations!$A:$A,MAIN!$A564,Allocations!$B:$B,MAIN!$D564))</f>
        <v>0</v>
      </c>
      <c r="F564" s="24">
        <f>IF(U564="SC",SUMIFS(SC!J:J,SC!A:A,MAIN!D564,SC!B:B,MAIN!A564),SUMIFS(Allocations!M:M,Allocations!A:A,MAIN!A564,Allocations!B:B,MAIN!D564))</f>
        <v>0</v>
      </c>
      <c r="G564" s="24">
        <f t="shared" si="149"/>
        <v>0</v>
      </c>
      <c r="H564" s="24">
        <f>IFERROR(VLOOKUP(S564,Swaps_wk!$A$2:$AP$151,HLOOKUP(MAIN!D564,Swaps_wk!$B$2:$AP$151,150,FALSE),FALSE),0)</f>
        <v>0</v>
      </c>
      <c r="I564" s="24">
        <f>SUMIFS(PASTE_DQS_TRACKER!$D:$D,PASTE_DQS_TRACKER!$C:$C,MAIN!$A564,PASTE_DQS_TRACKER!$B:$B,MAIN!$D564)-SUMIFS(PASTE_DQS_TRACKER!$D:$D,PASTE_DQS_TRACKER!$C:$C,MAIN!A564,PASTE_DQS_TRACKER!$E:$E,MAIN!$D564)</f>
        <v>0</v>
      </c>
      <c r="J564" s="25">
        <f t="shared" si="150"/>
        <v>0</v>
      </c>
      <c r="K564" s="24">
        <f>IFERROR(IF(V564="Flex",0,IF(D564=$D$30,VLOOKUP(A564,MMO_o10M_lease!$A$1:$F$51,5,FALSE),IF(D564=$D$26,VLOOKUP(D564,LANDINGS!$A$3:$BR$40,HLOOKUP(A564,LANDINGS!$B$1:$CF$42,42,FALSE),FALSE)-IFERROR(VLOOKUP(A564,MMO_o10M_lease!$A$1:$F$38,5,FALSE),0),VLOOKUP(D564,LANDINGS!$A$3:$CF$40,HLOOKUP(A564,LANDINGS!$B$1:$CF$42,42,FALSE),FALSE)))),0)</f>
        <v>0</v>
      </c>
      <c r="L564" s="24">
        <f>SUMIFS(PASTE_FLEX_TRACKER!$D:$D,PASTE_FLEX_TRACKER!$F:$F,MAIN!$A564,PASTE_FLEX_TRACKER!$B:$B,MAIN!$D564)-SUMIFS(PASTE_FLEX_TRACKER!$D:$D,PASTE_FLEX_TRACKER!$C:$C,MAIN!$A564,PASTE_FLEX_TRACKER!$B:$B,MAIN!$D564)</f>
        <v>0</v>
      </c>
      <c r="M564" s="24" t="str">
        <f>IFERROR(-VLOOKUP(D564,SQ!$A$19:$CC$52,HLOOKUP(MAIN!A564,SQ!$B$18:$CC$56,39,FALSE),FALSE),"n/a")</f>
        <v>n/a</v>
      </c>
      <c r="N564" s="46" t="s">
        <v>563</v>
      </c>
      <c r="O564" s="46">
        <f>SUMIFS(MAN_ADJ!$L:$L,MAN_ADJ!$K:$K,MAIN!$D564,MAN_ADJ!$J:$J,MAIN!$S564)</f>
        <v>0</v>
      </c>
      <c r="P564" s="25">
        <f t="shared" si="151"/>
        <v>0</v>
      </c>
      <c r="Q564" s="28" t="str">
        <f t="shared" si="152"/>
        <v>n/a</v>
      </c>
      <c r="R564" s="38">
        <f t="shared" si="143"/>
        <v>0</v>
      </c>
      <c r="S564" s="17" t="s">
        <v>163</v>
      </c>
    </row>
    <row r="565" spans="1:19" x14ac:dyDescent="0.25">
      <c r="A565" s="17" t="s">
        <v>163</v>
      </c>
      <c r="B565" s="17" t="s">
        <v>93</v>
      </c>
      <c r="C565" s="17" t="s">
        <v>164</v>
      </c>
      <c r="D565" s="17" t="s">
        <v>105</v>
      </c>
      <c r="E565" s="24">
        <f>IF(U565="SC",SUMIFS(SC!F:F,SC!A:A,MAIN!D565,SC!B:B,MAIN!A565),SUMIFS(Allocations!$H:$H,Allocations!$A:$A,MAIN!$A565,Allocations!$B:$B,MAIN!$D565))</f>
        <v>0</v>
      </c>
      <c r="F565" s="24">
        <f>IF(U565="SC",SUMIFS(SC!J:J,SC!A:A,MAIN!D565,SC!B:B,MAIN!A565),SUMIFS(Allocations!M:M,Allocations!A:A,MAIN!A565,Allocations!B:B,MAIN!D565))</f>
        <v>0</v>
      </c>
      <c r="G565" s="24">
        <f t="shared" si="149"/>
        <v>0</v>
      </c>
      <c r="H565" s="24">
        <f>IFERROR(VLOOKUP(S565,Swaps_wk!$A$2:$AP$151,HLOOKUP(MAIN!D565,Swaps_wk!$B$2:$AP$151,150,FALSE),FALSE),0)</f>
        <v>0</v>
      </c>
      <c r="I565" s="24">
        <f>SUMIFS(PASTE_DQS_TRACKER!$D:$D,PASTE_DQS_TRACKER!$C:$C,MAIN!$A565,PASTE_DQS_TRACKER!$B:$B,MAIN!$D565)-SUMIFS(PASTE_DQS_TRACKER!$D:$D,PASTE_DQS_TRACKER!$C:$C,MAIN!A565,PASTE_DQS_TRACKER!$E:$E,MAIN!$D565)</f>
        <v>0</v>
      </c>
      <c r="J565" s="25">
        <f t="shared" si="150"/>
        <v>0</v>
      </c>
      <c r="K565" s="24">
        <f>IFERROR(IF(V565="Flex",0,IF(D565=$D$30,VLOOKUP(A565,MMO_o10M_lease!$A$1:$F$51,5,FALSE),IF(D565=$D$26,VLOOKUP(D565,LANDINGS!$A$3:$BR$40,HLOOKUP(A565,LANDINGS!$B$1:$CF$42,42,FALSE),FALSE)-IFERROR(VLOOKUP(A565,MMO_o10M_lease!$A$1:$F$38,5,FALSE),0),VLOOKUP(D565,LANDINGS!$A$3:$CF$40,HLOOKUP(A565,LANDINGS!$B$1:$CF$42,42,FALSE),FALSE)))),0)</f>
        <v>2.5059999999999998</v>
      </c>
      <c r="L565" s="24">
        <f>SUMIFS(PASTE_FLEX_TRACKER!$D:$D,PASTE_FLEX_TRACKER!$F:$F,MAIN!$A565,PASTE_FLEX_TRACKER!$B:$B,MAIN!$D565)-SUMIFS(PASTE_FLEX_TRACKER!$D:$D,PASTE_FLEX_TRACKER!$C:$C,MAIN!$A565,PASTE_FLEX_TRACKER!$B:$B,MAIN!$D565)</f>
        <v>0</v>
      </c>
      <c r="M565" s="24" t="str">
        <f>IFERROR(-VLOOKUP(D565,SQ!$A$19:$CC$52,HLOOKUP(MAIN!A565,SQ!$B$18:$CC$56,39,FALSE),FALSE),"n/a")</f>
        <v>n/a</v>
      </c>
      <c r="N565" s="46" t="s">
        <v>563</v>
      </c>
      <c r="O565" s="46">
        <f>SUMIFS(MAN_ADJ!$L:$L,MAN_ADJ!$K:$K,MAIN!$D565,MAN_ADJ!$J:$J,MAIN!$S565)</f>
        <v>0</v>
      </c>
      <c r="P565" s="25">
        <f t="shared" si="151"/>
        <v>2.5059999999999998</v>
      </c>
      <c r="Q565" s="28" t="str">
        <f t="shared" si="152"/>
        <v>n/a</v>
      </c>
      <c r="R565" s="38">
        <f t="shared" si="143"/>
        <v>-2.5059999999999998</v>
      </c>
      <c r="S565" s="17" t="s">
        <v>163</v>
      </c>
    </row>
    <row r="566" spans="1:19" x14ac:dyDescent="0.25">
      <c r="A566" s="17" t="s">
        <v>163</v>
      </c>
      <c r="B566" s="17" t="s">
        <v>93</v>
      </c>
      <c r="C566" s="17" t="s">
        <v>164</v>
      </c>
      <c r="D566" s="17" t="s">
        <v>106</v>
      </c>
      <c r="E566" s="24">
        <f>IF(U566="SC",SUMIFS(SC!F:F,SC!A:A,MAIN!D566,SC!B:B,MAIN!A566),SUMIFS(Allocations!$H:$H,Allocations!$A:$A,MAIN!$A566,Allocations!$B:$B,MAIN!$D566))</f>
        <v>0</v>
      </c>
      <c r="F566" s="24">
        <f>IF(U566="SC",SUMIFS(SC!J:J,SC!A:A,MAIN!D566,SC!B:B,MAIN!A566),SUMIFS(Allocations!M:M,Allocations!A:A,MAIN!A566,Allocations!B:B,MAIN!D566))</f>
        <v>0</v>
      </c>
      <c r="G566" s="24">
        <f t="shared" si="149"/>
        <v>0</v>
      </c>
      <c r="H566" s="24">
        <f>IFERROR(VLOOKUP(S566,Swaps_wk!$A$2:$AP$151,HLOOKUP(MAIN!D566,Swaps_wk!$B$2:$AP$151,150,FALSE),FALSE),0)</f>
        <v>0</v>
      </c>
      <c r="I566" s="24">
        <f>SUMIFS(PASTE_DQS_TRACKER!$D:$D,PASTE_DQS_TRACKER!$C:$C,MAIN!$A566,PASTE_DQS_TRACKER!$B:$B,MAIN!$D566)-SUMIFS(PASTE_DQS_TRACKER!$D:$D,PASTE_DQS_TRACKER!$C:$C,MAIN!A566,PASTE_DQS_TRACKER!$E:$E,MAIN!$D566)</f>
        <v>0</v>
      </c>
      <c r="J566" s="25">
        <f t="shared" si="150"/>
        <v>0</v>
      </c>
      <c r="K566" s="24">
        <f>IFERROR(IF(V566="Flex",0,IF(D566=$D$30,VLOOKUP(A566,MMO_o10M_lease!$A$1:$F$51,5,FALSE),IF(D566=$D$26,VLOOKUP(D566,LANDINGS!$A$3:$BR$40,HLOOKUP(A566,LANDINGS!$B$1:$CF$42,42,FALSE),FALSE)-IFERROR(VLOOKUP(A566,MMO_o10M_lease!$A$1:$F$38,5,FALSE),0),VLOOKUP(D566,LANDINGS!$A$3:$CF$40,HLOOKUP(A566,LANDINGS!$B$1:$CF$42,42,FALSE),FALSE)))),0)</f>
        <v>0</v>
      </c>
      <c r="L566" s="24">
        <f>SUMIFS(PASTE_FLEX_TRACKER!$D:$D,PASTE_FLEX_TRACKER!$F:$F,MAIN!$A566,PASTE_FLEX_TRACKER!$B:$B,MAIN!$D566)-SUMIFS(PASTE_FLEX_TRACKER!$D:$D,PASTE_FLEX_TRACKER!$C:$C,MAIN!$A566,PASTE_FLEX_TRACKER!$B:$B,MAIN!$D566)</f>
        <v>0</v>
      </c>
      <c r="M566" s="24" t="str">
        <f>IFERROR(-VLOOKUP(D566,SQ!$A$19:$CC$52,HLOOKUP(MAIN!A566,SQ!$B$18:$CC$56,39,FALSE),FALSE),"n/a")</f>
        <v>n/a</v>
      </c>
      <c r="N566" s="46" t="s">
        <v>563</v>
      </c>
      <c r="O566" s="46">
        <f>SUMIFS(MAN_ADJ!$L:$L,MAN_ADJ!$K:$K,MAIN!$D566,MAN_ADJ!$J:$J,MAIN!$S566)</f>
        <v>0</v>
      </c>
      <c r="P566" s="25">
        <f t="shared" si="151"/>
        <v>0</v>
      </c>
      <c r="Q566" s="28" t="str">
        <f t="shared" si="152"/>
        <v>n/a</v>
      </c>
      <c r="R566" s="38">
        <f t="shared" si="143"/>
        <v>0</v>
      </c>
      <c r="S566" s="17" t="s">
        <v>163</v>
      </c>
    </row>
    <row r="567" spans="1:19" x14ac:dyDescent="0.25">
      <c r="A567" s="17" t="s">
        <v>163</v>
      </c>
      <c r="B567" s="17" t="s">
        <v>93</v>
      </c>
      <c r="C567" s="17" t="s">
        <v>164</v>
      </c>
      <c r="D567" s="17" t="s">
        <v>107</v>
      </c>
      <c r="E567" s="24">
        <f>IF(U567="SC",SUMIFS(SC!F:F,SC!A:A,MAIN!D567,SC!B:B,MAIN!A567),SUMIFS(Allocations!$H:$H,Allocations!$A:$A,MAIN!$A567,Allocations!$B:$B,MAIN!$D567))</f>
        <v>0</v>
      </c>
      <c r="F567" s="24">
        <f>IF(U567="SC",SUMIFS(SC!J:J,SC!A:A,MAIN!D567,SC!B:B,MAIN!A567),SUMIFS(Allocations!M:M,Allocations!A:A,MAIN!A567,Allocations!B:B,MAIN!D567))</f>
        <v>0</v>
      </c>
      <c r="G567" s="24">
        <f t="shared" si="149"/>
        <v>0</v>
      </c>
      <c r="H567" s="24">
        <f>IFERROR(VLOOKUP(S567,Swaps_wk!$A$2:$AP$151,HLOOKUP(MAIN!D567,Swaps_wk!$B$2:$AP$151,150,FALSE),FALSE),0)</f>
        <v>0</v>
      </c>
      <c r="I567" s="24">
        <f>SUMIFS(PASTE_DQS_TRACKER!$D:$D,PASTE_DQS_TRACKER!$C:$C,MAIN!$A567,PASTE_DQS_TRACKER!$B:$B,MAIN!$D567)-SUMIFS(PASTE_DQS_TRACKER!$D:$D,PASTE_DQS_TRACKER!$C:$C,MAIN!A567,PASTE_DQS_TRACKER!$E:$E,MAIN!$D567)</f>
        <v>0</v>
      </c>
      <c r="J567" s="25">
        <f t="shared" si="150"/>
        <v>0</v>
      </c>
      <c r="K567" s="24">
        <f>IFERROR(IF(V567="Flex",0,IF(D567=$D$30,VLOOKUP(A567,MMO_o10M_lease!$A$1:$F$51,5,FALSE),IF(D567=$D$26,VLOOKUP(D567,LANDINGS!$A$3:$BR$40,HLOOKUP(A567,LANDINGS!$B$1:$CF$42,42,FALSE),FALSE)-IFERROR(VLOOKUP(A567,MMO_o10M_lease!$A$1:$F$38,5,FALSE),0),VLOOKUP(D567,LANDINGS!$A$3:$CF$40,HLOOKUP(A567,LANDINGS!$B$1:$CF$42,42,FALSE),FALSE)))),0)</f>
        <v>0</v>
      </c>
      <c r="L567" s="24">
        <f>SUMIFS(PASTE_FLEX_TRACKER!$D:$D,PASTE_FLEX_TRACKER!$F:$F,MAIN!$A567,PASTE_FLEX_TRACKER!$B:$B,MAIN!$D567)-SUMIFS(PASTE_FLEX_TRACKER!$D:$D,PASTE_FLEX_TRACKER!$C:$C,MAIN!$A567,PASTE_FLEX_TRACKER!$B:$B,MAIN!$D567)</f>
        <v>0</v>
      </c>
      <c r="M567" s="24" t="str">
        <f>IFERROR(-VLOOKUP(D567,SQ!$A$19:$CC$52,HLOOKUP(MAIN!A567,SQ!$B$18:$CC$56,39,FALSE),FALSE),"n/a")</f>
        <v>n/a</v>
      </c>
      <c r="N567" s="46" t="s">
        <v>563</v>
      </c>
      <c r="O567" s="46">
        <f>SUMIFS(MAN_ADJ!$L:$L,MAN_ADJ!$K:$K,MAIN!$D567,MAN_ADJ!$J:$J,MAIN!$S567)</f>
        <v>0</v>
      </c>
      <c r="P567" s="25">
        <f t="shared" si="151"/>
        <v>0</v>
      </c>
      <c r="Q567" s="28" t="str">
        <f t="shared" si="152"/>
        <v>n/a</v>
      </c>
      <c r="R567" s="38">
        <f t="shared" si="143"/>
        <v>0</v>
      </c>
      <c r="S567" s="17" t="s">
        <v>163</v>
      </c>
    </row>
    <row r="568" spans="1:19" x14ac:dyDescent="0.25">
      <c r="A568" s="17" t="s">
        <v>163</v>
      </c>
      <c r="B568" s="17" t="s">
        <v>93</v>
      </c>
      <c r="C568" s="17" t="s">
        <v>164</v>
      </c>
      <c r="D568" s="17" t="s">
        <v>108</v>
      </c>
      <c r="E568" s="24">
        <f>IF(U568="SC",SUMIFS(SC!F:F,SC!A:A,MAIN!D568,SC!B:B,MAIN!A568),SUMIFS(Allocations!$H:$H,Allocations!$A:$A,MAIN!$A568,Allocations!$B:$B,MAIN!$D568))</f>
        <v>0</v>
      </c>
      <c r="F568" s="24">
        <f>IF(U568="SC",SUMIFS(SC!J:J,SC!A:A,MAIN!D568,SC!B:B,MAIN!A568),SUMIFS(Allocations!M:M,Allocations!A:A,MAIN!A568,Allocations!B:B,MAIN!D568))</f>
        <v>0</v>
      </c>
      <c r="G568" s="24">
        <f t="shared" si="149"/>
        <v>0</v>
      </c>
      <c r="H568" s="24">
        <f>IFERROR(VLOOKUP(S568,Swaps_wk!$A$2:$AP$151,HLOOKUP(MAIN!D568,Swaps_wk!$B$2:$AP$151,150,FALSE),FALSE),0)</f>
        <v>0</v>
      </c>
      <c r="I568" s="24">
        <f>SUMIFS(PASTE_DQS_TRACKER!$D:$D,PASTE_DQS_TRACKER!$C:$C,MAIN!$A568,PASTE_DQS_TRACKER!$B:$B,MAIN!$D568)-SUMIFS(PASTE_DQS_TRACKER!$D:$D,PASTE_DQS_TRACKER!$C:$C,MAIN!A568,PASTE_DQS_TRACKER!$E:$E,MAIN!$D568)</f>
        <v>0</v>
      </c>
      <c r="J568" s="25">
        <f t="shared" si="150"/>
        <v>0</v>
      </c>
      <c r="K568" s="24">
        <f>IFERROR(IF(V568="Flex",0,IF(D568=$D$30,VLOOKUP(A568,MMO_o10M_lease!$A$1:$F$51,5,FALSE),IF(D568=$D$26,VLOOKUP(D568,LANDINGS!$A$3:$BR$40,HLOOKUP(A568,LANDINGS!$B$1:$CF$42,42,FALSE),FALSE)-IFERROR(VLOOKUP(A568,MMO_o10M_lease!$A$1:$F$38,5,FALSE),0),VLOOKUP(D568,LANDINGS!$A$3:$CF$40,HLOOKUP(A568,LANDINGS!$B$1:$CF$42,42,FALSE),FALSE)))),0)</f>
        <v>0</v>
      </c>
      <c r="L568" s="24">
        <f>SUMIFS(PASTE_FLEX_TRACKER!$D:$D,PASTE_FLEX_TRACKER!$F:$F,MAIN!$A568,PASTE_FLEX_TRACKER!$B:$B,MAIN!$D568)-SUMIFS(PASTE_FLEX_TRACKER!$D:$D,PASTE_FLEX_TRACKER!$C:$C,MAIN!$A568,PASTE_FLEX_TRACKER!$B:$B,MAIN!$D568)</f>
        <v>0</v>
      </c>
      <c r="M568" s="24" t="str">
        <f>IFERROR(-VLOOKUP(D568,SQ!$A$19:$CC$52,HLOOKUP(MAIN!A568,SQ!$B$18:$CC$56,39,FALSE),FALSE),"n/a")</f>
        <v>n/a</v>
      </c>
      <c r="N568" s="46" t="s">
        <v>563</v>
      </c>
      <c r="O568" s="46">
        <f>SUMIFS(MAN_ADJ!$L:$L,MAN_ADJ!$K:$K,MAIN!$D568,MAN_ADJ!$J:$J,MAIN!$S568)</f>
        <v>0</v>
      </c>
      <c r="P568" s="25">
        <f t="shared" si="151"/>
        <v>0</v>
      </c>
      <c r="Q568" s="28" t="str">
        <f t="shared" si="152"/>
        <v>n/a</v>
      </c>
      <c r="R568" s="38">
        <f t="shared" si="143"/>
        <v>0</v>
      </c>
      <c r="S568" s="17" t="s">
        <v>163</v>
      </c>
    </row>
    <row r="569" spans="1:19" x14ac:dyDescent="0.25">
      <c r="A569" s="17" t="s">
        <v>163</v>
      </c>
      <c r="B569" s="17" t="s">
        <v>93</v>
      </c>
      <c r="C569" s="17" t="s">
        <v>164</v>
      </c>
      <c r="D569" s="17" t="s">
        <v>109</v>
      </c>
      <c r="E569" s="24">
        <f>IF(U569="SC",SUMIFS(SC!F:F,SC!A:A,MAIN!D569,SC!B:B,MAIN!A569),SUMIFS(Allocations!$H:$H,Allocations!$A:$A,MAIN!$A569,Allocations!$B:$B,MAIN!$D569))</f>
        <v>0</v>
      </c>
      <c r="F569" s="24">
        <f>IF(U569="SC",SUMIFS(SC!J:J,SC!A:A,MAIN!D569,SC!B:B,MAIN!A569),SUMIFS(Allocations!M:M,Allocations!A:A,MAIN!A569,Allocations!B:B,MAIN!D569))</f>
        <v>0</v>
      </c>
      <c r="G569" s="24">
        <f t="shared" si="149"/>
        <v>0</v>
      </c>
      <c r="H569" s="24">
        <f>IFERROR(VLOOKUP(S569,Swaps_wk!$A$2:$AP$151,HLOOKUP(MAIN!D569,Swaps_wk!$B$2:$AP$151,150,FALSE),FALSE),0)</f>
        <v>0</v>
      </c>
      <c r="I569" s="24">
        <f>SUMIFS(PASTE_DQS_TRACKER!$D:$D,PASTE_DQS_TRACKER!$C:$C,MAIN!$A569,PASTE_DQS_TRACKER!$B:$B,MAIN!$D569)-SUMIFS(PASTE_DQS_TRACKER!$D:$D,PASTE_DQS_TRACKER!$C:$C,MAIN!A569,PASTE_DQS_TRACKER!$E:$E,MAIN!$D569)</f>
        <v>0</v>
      </c>
      <c r="J569" s="25">
        <f t="shared" si="150"/>
        <v>0</v>
      </c>
      <c r="K569" s="24">
        <f>IFERROR(IF(V569="Flex",0,IF(D569=$D$30,VLOOKUP(A569,MMO_o10M_lease!$A$1:$F$51,5,FALSE),IF(D569=$D$26,VLOOKUP(D569,LANDINGS!$A$3:$BR$40,HLOOKUP(A569,LANDINGS!$B$1:$CF$42,42,FALSE),FALSE)-IFERROR(VLOOKUP(A569,MMO_o10M_lease!$A$1:$F$38,5,FALSE),0),VLOOKUP(D569,LANDINGS!$A$3:$CF$40,HLOOKUP(A569,LANDINGS!$B$1:$CF$42,42,FALSE),FALSE)))),0)</f>
        <v>0</v>
      </c>
      <c r="L569" s="24">
        <f>SUMIFS(PASTE_FLEX_TRACKER!$D:$D,PASTE_FLEX_TRACKER!$F:$F,MAIN!$A569,PASTE_FLEX_TRACKER!$B:$B,MAIN!$D569)-SUMIFS(PASTE_FLEX_TRACKER!$D:$D,PASTE_FLEX_TRACKER!$C:$C,MAIN!$A569,PASTE_FLEX_TRACKER!$B:$B,MAIN!$D569)</f>
        <v>0</v>
      </c>
      <c r="M569" s="24" t="str">
        <f>IFERROR(-VLOOKUP(D569,SQ!$A$19:$CC$52,HLOOKUP(MAIN!A569,SQ!$B$18:$CC$56,39,FALSE),FALSE),"n/a")</f>
        <v>n/a</v>
      </c>
      <c r="N569" s="46" t="s">
        <v>563</v>
      </c>
      <c r="O569" s="46">
        <f>SUMIFS(MAN_ADJ!$L:$L,MAN_ADJ!$K:$K,MAIN!$D569,MAN_ADJ!$J:$J,MAIN!$S569)</f>
        <v>0</v>
      </c>
      <c r="P569" s="25">
        <f t="shared" si="151"/>
        <v>0</v>
      </c>
      <c r="Q569" s="28" t="str">
        <f t="shared" si="152"/>
        <v>n/a</v>
      </c>
      <c r="R569" s="38">
        <f t="shared" si="143"/>
        <v>0</v>
      </c>
      <c r="S569" s="17" t="s">
        <v>163</v>
      </c>
    </row>
    <row r="570" spans="1:19" x14ac:dyDescent="0.25">
      <c r="A570" s="17" t="s">
        <v>163</v>
      </c>
      <c r="B570" s="17" t="s">
        <v>93</v>
      </c>
      <c r="C570" s="17" t="s">
        <v>164</v>
      </c>
      <c r="D570" s="17" t="s">
        <v>110</v>
      </c>
      <c r="E570" s="24">
        <f>IF(U570="SC",SUMIFS(SC!F:F,SC!A:A,MAIN!D570,SC!B:B,MAIN!A570),SUMIFS(Allocations!$H:$H,Allocations!$A:$A,MAIN!$A570,Allocations!$B:$B,MAIN!$D570))</f>
        <v>0</v>
      </c>
      <c r="F570" s="24">
        <f>IF(U570="SC",SUMIFS(SC!J:J,SC!A:A,MAIN!D570,SC!B:B,MAIN!A570),SUMIFS(Allocations!M:M,Allocations!A:A,MAIN!A570,Allocations!B:B,MAIN!D570))</f>
        <v>0</v>
      </c>
      <c r="G570" s="24">
        <f t="shared" si="149"/>
        <v>0</v>
      </c>
      <c r="H570" s="24">
        <f>IFERROR(VLOOKUP(S570,Swaps_wk!$A$2:$AP$151,HLOOKUP(MAIN!D570,Swaps_wk!$B$2:$AP$151,150,FALSE),FALSE),0)</f>
        <v>0</v>
      </c>
      <c r="I570" s="24">
        <f>SUMIFS(PASTE_DQS_TRACKER!$D:$D,PASTE_DQS_TRACKER!$C:$C,MAIN!$A570,PASTE_DQS_TRACKER!$B:$B,MAIN!$D570)-SUMIFS(PASTE_DQS_TRACKER!$D:$D,PASTE_DQS_TRACKER!$C:$C,MAIN!A570,PASTE_DQS_TRACKER!$E:$E,MAIN!$D570)</f>
        <v>0</v>
      </c>
      <c r="J570" s="25">
        <f t="shared" si="150"/>
        <v>0</v>
      </c>
      <c r="K570" s="24">
        <f>IFERROR(IF(V570="Flex",0,IF(D570=$D$30,VLOOKUP(A570,MMO_o10M_lease!$A$1:$F$51,5,FALSE),IF(D570=$D$26,VLOOKUP(D570,LANDINGS!$A$3:$BR$40,HLOOKUP(A570,LANDINGS!$B$1:$CF$42,42,FALSE),FALSE)-IFERROR(VLOOKUP(A570,MMO_o10M_lease!$A$1:$F$38,5,FALSE),0),VLOOKUP(D570,LANDINGS!$A$3:$CF$40,HLOOKUP(A570,LANDINGS!$B$1:$CF$42,42,FALSE),FALSE)))),0)</f>
        <v>0</v>
      </c>
      <c r="L570" s="24">
        <f>SUMIFS(PASTE_FLEX_TRACKER!$D:$D,PASTE_FLEX_TRACKER!$F:$F,MAIN!$A570,PASTE_FLEX_TRACKER!$B:$B,MAIN!$D570)-SUMIFS(PASTE_FLEX_TRACKER!$D:$D,PASTE_FLEX_TRACKER!$C:$C,MAIN!$A570,PASTE_FLEX_TRACKER!$B:$B,MAIN!$D570)</f>
        <v>0</v>
      </c>
      <c r="M570" s="24" t="str">
        <f>IFERROR(-VLOOKUP(D570,SQ!$A$19:$CC$52,HLOOKUP(MAIN!A570,SQ!$B$18:$CC$56,39,FALSE),FALSE),"n/a")</f>
        <v>n/a</v>
      </c>
      <c r="N570" s="46" t="s">
        <v>563</v>
      </c>
      <c r="O570" s="46">
        <f>SUMIFS(MAN_ADJ!$L:$L,MAN_ADJ!$K:$K,MAIN!$D570,MAN_ADJ!$J:$J,MAIN!$S570)</f>
        <v>0</v>
      </c>
      <c r="P570" s="25">
        <f t="shared" si="151"/>
        <v>0</v>
      </c>
      <c r="Q570" s="28" t="str">
        <f t="shared" si="152"/>
        <v>n/a</v>
      </c>
      <c r="R570" s="38">
        <f t="shared" si="143"/>
        <v>0</v>
      </c>
      <c r="S570" s="17" t="s">
        <v>163</v>
      </c>
    </row>
    <row r="571" spans="1:19" x14ac:dyDescent="0.25">
      <c r="A571" s="17" t="s">
        <v>163</v>
      </c>
      <c r="B571" s="17" t="s">
        <v>93</v>
      </c>
      <c r="C571" s="17" t="s">
        <v>164</v>
      </c>
      <c r="D571" s="17" t="s">
        <v>111</v>
      </c>
      <c r="E571" s="24">
        <f>IF(U571="SC",SUMIFS(SC!F:F,SC!A:A,MAIN!D571,SC!B:B,MAIN!A571),SUMIFS(Allocations!$H:$H,Allocations!$A:$A,MAIN!$A571,Allocations!$B:$B,MAIN!$D571))</f>
        <v>0</v>
      </c>
      <c r="F571" s="24">
        <f>IF(U571="SC",SUMIFS(SC!J:J,SC!A:A,MAIN!D571,SC!B:B,MAIN!A571),SUMIFS(Allocations!M:M,Allocations!A:A,MAIN!A571,Allocations!B:B,MAIN!D571))</f>
        <v>0</v>
      </c>
      <c r="G571" s="24">
        <f t="shared" si="149"/>
        <v>0</v>
      </c>
      <c r="H571" s="24">
        <f>IFERROR(VLOOKUP(S571,Swaps_wk!$A$2:$AP$151,HLOOKUP(MAIN!D571,Swaps_wk!$B$2:$AP$151,150,FALSE),FALSE),0)</f>
        <v>0</v>
      </c>
      <c r="I571" s="24">
        <f>SUMIFS(PASTE_DQS_TRACKER!$D:$D,PASTE_DQS_TRACKER!$C:$C,MAIN!$A571,PASTE_DQS_TRACKER!$B:$B,MAIN!$D571)-SUMIFS(PASTE_DQS_TRACKER!$D:$D,PASTE_DQS_TRACKER!$C:$C,MAIN!A571,PASTE_DQS_TRACKER!$E:$E,MAIN!$D571)</f>
        <v>0</v>
      </c>
      <c r="J571" s="25">
        <f t="shared" si="150"/>
        <v>0</v>
      </c>
      <c r="K571" s="24">
        <f>IFERROR(IF(V571="Flex",0,IF(D571=$D$30,VLOOKUP(A571,MMO_o10M_lease!$A$1:$F$51,5,FALSE),IF(D571=$D$26,VLOOKUP(D571,LANDINGS!$A$3:$BR$40,HLOOKUP(A571,LANDINGS!$B$1:$CF$42,42,FALSE),FALSE)-IFERROR(VLOOKUP(A571,MMO_o10M_lease!$A$1:$F$38,5,FALSE),0),VLOOKUP(D571,LANDINGS!$A$3:$CF$40,HLOOKUP(A571,LANDINGS!$B$1:$CF$42,42,FALSE),FALSE)))),0)</f>
        <v>0</v>
      </c>
      <c r="L571" s="24">
        <f>SUMIFS(PASTE_FLEX_TRACKER!$D:$D,PASTE_FLEX_TRACKER!$F:$F,MAIN!$A571,PASTE_FLEX_TRACKER!$B:$B,MAIN!$D571)-SUMIFS(PASTE_FLEX_TRACKER!$D:$D,PASTE_FLEX_TRACKER!$C:$C,MAIN!$A571,PASTE_FLEX_TRACKER!$B:$B,MAIN!$D571)</f>
        <v>0</v>
      </c>
      <c r="M571" s="24" t="str">
        <f>IFERROR(-VLOOKUP(D571,SQ!$A$19:$CC$52,HLOOKUP(MAIN!A571,SQ!$B$18:$CC$56,39,FALSE),FALSE),"n/a")</f>
        <v>n/a</v>
      </c>
      <c r="N571" s="46" t="s">
        <v>563</v>
      </c>
      <c r="O571" s="46">
        <f>SUMIFS(MAN_ADJ!$L:$L,MAN_ADJ!$K:$K,MAIN!$D571,MAN_ADJ!$J:$J,MAIN!$S571)</f>
        <v>0</v>
      </c>
      <c r="P571" s="25">
        <f t="shared" si="151"/>
        <v>0</v>
      </c>
      <c r="Q571" s="28" t="str">
        <f t="shared" si="152"/>
        <v>n/a</v>
      </c>
      <c r="R571" s="38">
        <f t="shared" si="143"/>
        <v>0</v>
      </c>
      <c r="S571" s="17" t="s">
        <v>163</v>
      </c>
    </row>
    <row r="572" spans="1:19" x14ac:dyDescent="0.25">
      <c r="A572" s="17" t="s">
        <v>163</v>
      </c>
      <c r="B572" s="17" t="s">
        <v>93</v>
      </c>
      <c r="C572" s="17" t="s">
        <v>164</v>
      </c>
      <c r="D572" s="17" t="s">
        <v>112</v>
      </c>
      <c r="E572" s="24">
        <f>IF(U572="SC",SUMIFS(SC!F:F,SC!A:A,MAIN!D572,SC!B:B,MAIN!A572),SUMIFS(Allocations!$H:$H,Allocations!$A:$A,MAIN!$A572,Allocations!$B:$B,MAIN!$D572))</f>
        <v>0</v>
      </c>
      <c r="F572" s="24">
        <f>IF(U572="SC",SUMIFS(SC!J:J,SC!A:A,MAIN!D572,SC!B:B,MAIN!A572),SUMIFS(Allocations!M:M,Allocations!A:A,MAIN!A572,Allocations!B:B,MAIN!D572))</f>
        <v>0</v>
      </c>
      <c r="G572" s="24">
        <f t="shared" si="149"/>
        <v>0</v>
      </c>
      <c r="H572" s="24">
        <f>IFERROR(VLOOKUP(S572,Swaps_wk!$A$2:$AP$151,HLOOKUP(MAIN!D572,Swaps_wk!$B$2:$AP$151,150,FALSE),FALSE),0)</f>
        <v>0</v>
      </c>
      <c r="I572" s="24">
        <f>SUMIFS(PASTE_DQS_TRACKER!$D:$D,PASTE_DQS_TRACKER!$C:$C,MAIN!$A572,PASTE_DQS_TRACKER!$B:$B,MAIN!$D572)-SUMIFS(PASTE_DQS_TRACKER!$D:$D,PASTE_DQS_TRACKER!$C:$C,MAIN!A572,PASTE_DQS_TRACKER!$E:$E,MAIN!$D572)</f>
        <v>0</v>
      </c>
      <c r="J572" s="25">
        <f t="shared" si="150"/>
        <v>0</v>
      </c>
      <c r="K572" s="24">
        <f>IFERROR(IF(V572="Flex",0,IF(D572=$D$30,VLOOKUP(A572,MMO_o10M_lease!$A$1:$F$51,5,FALSE),IF(D572=$D$26,VLOOKUP(D572,LANDINGS!$A$3:$BR$40,HLOOKUP(A572,LANDINGS!$B$1:$CF$42,42,FALSE),FALSE)-IFERROR(VLOOKUP(A572,MMO_o10M_lease!$A$1:$F$38,5,FALSE),0),VLOOKUP(D572,LANDINGS!$A$3:$CF$40,HLOOKUP(A572,LANDINGS!$B$1:$CF$42,42,FALSE),FALSE)))),0)</f>
        <v>0</v>
      </c>
      <c r="L572" s="24">
        <f>SUMIFS(PASTE_FLEX_TRACKER!$D:$D,PASTE_FLEX_TRACKER!$F:$F,MAIN!$A572,PASTE_FLEX_TRACKER!$B:$B,MAIN!$D572)-SUMIFS(PASTE_FLEX_TRACKER!$D:$D,PASTE_FLEX_TRACKER!$C:$C,MAIN!$A572,PASTE_FLEX_TRACKER!$B:$B,MAIN!$D572)</f>
        <v>0</v>
      </c>
      <c r="M572" s="24" t="str">
        <f>IFERROR(-VLOOKUP(D572,SQ!$A$19:$CC$52,HLOOKUP(MAIN!A572,SQ!$B$18:$CC$56,39,FALSE),FALSE),"n/a")</f>
        <v>n/a</v>
      </c>
      <c r="N572" s="46" t="s">
        <v>563</v>
      </c>
      <c r="O572" s="46">
        <f>SUMIFS(MAN_ADJ!$L:$L,MAN_ADJ!$K:$K,MAIN!$D572,MAN_ADJ!$J:$J,MAIN!$S572)</f>
        <v>0</v>
      </c>
      <c r="P572" s="25">
        <f t="shared" si="151"/>
        <v>0</v>
      </c>
      <c r="Q572" s="28" t="str">
        <f t="shared" si="152"/>
        <v>n/a</v>
      </c>
      <c r="R572" s="38">
        <f t="shared" si="143"/>
        <v>0</v>
      </c>
      <c r="S572" s="17" t="s">
        <v>163</v>
      </c>
    </row>
    <row r="573" spans="1:19" x14ac:dyDescent="0.25">
      <c r="A573" s="17" t="s">
        <v>163</v>
      </c>
      <c r="B573" s="17" t="s">
        <v>93</v>
      </c>
      <c r="C573" s="17" t="s">
        <v>164</v>
      </c>
      <c r="D573" s="17" t="s">
        <v>113</v>
      </c>
      <c r="E573" s="24">
        <f>IF(U573="SC",SUMIFS(SC!F:F,SC!A:A,MAIN!D573,SC!B:B,MAIN!A573),SUMIFS(Allocations!$H:$H,Allocations!$A:$A,MAIN!$A573,Allocations!$B:$B,MAIN!$D573))</f>
        <v>0</v>
      </c>
      <c r="F573" s="24">
        <f>IF(U573="SC",SUMIFS(SC!J:J,SC!A:A,MAIN!D573,SC!B:B,MAIN!A573),SUMIFS(Allocations!M:M,Allocations!A:A,MAIN!A573,Allocations!B:B,MAIN!D573))</f>
        <v>0</v>
      </c>
      <c r="G573" s="24">
        <f t="shared" si="149"/>
        <v>0</v>
      </c>
      <c r="H573" s="24">
        <f>IFERROR(VLOOKUP(S573,Swaps_wk!$A$2:$AP$151,HLOOKUP(MAIN!D573,Swaps_wk!$B$2:$AP$151,150,FALSE),FALSE),0)</f>
        <v>0</v>
      </c>
      <c r="I573" s="24">
        <f>SUMIFS(PASTE_DQS_TRACKER!$D:$D,PASTE_DQS_TRACKER!$C:$C,MAIN!$A573,PASTE_DQS_TRACKER!$B:$B,MAIN!$D573)-SUMIFS(PASTE_DQS_TRACKER!$D:$D,PASTE_DQS_TRACKER!$C:$C,MAIN!A573,PASTE_DQS_TRACKER!$E:$E,MAIN!$D573)</f>
        <v>0</v>
      </c>
      <c r="J573" s="25">
        <f t="shared" si="150"/>
        <v>0</v>
      </c>
      <c r="K573" s="24">
        <f>IFERROR(IF(V573="Flex",0,IF(D573=$D$30,VLOOKUP(A573,MMO_o10M_lease!$A$1:$F$51,5,FALSE),IF(D573=$D$26,VLOOKUP(D573,LANDINGS!$A$3:$BR$40,HLOOKUP(A573,LANDINGS!$B$1:$CF$42,42,FALSE),FALSE)-IFERROR(VLOOKUP(A573,MMO_o10M_lease!$A$1:$F$38,5,FALSE),0),VLOOKUP(D573,LANDINGS!$A$3:$CF$40,HLOOKUP(A573,LANDINGS!$B$1:$CF$42,42,FALSE),FALSE)))),0)</f>
        <v>0</v>
      </c>
      <c r="L573" s="24">
        <f>SUMIFS(PASTE_FLEX_TRACKER!$D:$D,PASTE_FLEX_TRACKER!$F:$F,MAIN!$A573,PASTE_FLEX_TRACKER!$B:$B,MAIN!$D573)-SUMIFS(PASTE_FLEX_TRACKER!$D:$D,PASTE_FLEX_TRACKER!$C:$C,MAIN!$A573,PASTE_FLEX_TRACKER!$B:$B,MAIN!$D573)</f>
        <v>0</v>
      </c>
      <c r="M573" s="24" t="str">
        <f>IFERROR(-VLOOKUP(D573,SQ!$A$19:$CC$52,HLOOKUP(MAIN!A573,SQ!$B$18:$CC$56,39,FALSE),FALSE),"n/a")</f>
        <v>n/a</v>
      </c>
      <c r="N573" s="46" t="s">
        <v>563</v>
      </c>
      <c r="O573" s="46">
        <f>SUMIFS(MAN_ADJ!$L:$L,MAN_ADJ!$K:$K,MAIN!$D573,MAN_ADJ!$J:$J,MAIN!$S573)</f>
        <v>0</v>
      </c>
      <c r="P573" s="25">
        <f t="shared" si="151"/>
        <v>0</v>
      </c>
      <c r="Q573" s="28" t="str">
        <f t="shared" si="152"/>
        <v>n/a</v>
      </c>
      <c r="R573" s="38">
        <f t="shared" si="143"/>
        <v>0</v>
      </c>
      <c r="S573" s="17" t="s">
        <v>163</v>
      </c>
    </row>
    <row r="574" spans="1:19" x14ac:dyDescent="0.25">
      <c r="A574" s="17" t="s">
        <v>163</v>
      </c>
      <c r="B574" s="17" t="s">
        <v>93</v>
      </c>
      <c r="C574" s="17" t="s">
        <v>164</v>
      </c>
      <c r="D574" s="17" t="s">
        <v>114</v>
      </c>
      <c r="E574" s="24">
        <f>IF(U574="SC",SUMIFS(SC!F:F,SC!A:A,MAIN!D574,SC!B:B,MAIN!A574),SUMIFS(Allocations!$H:$H,Allocations!$A:$A,MAIN!$A574,Allocations!$B:$B,MAIN!$D574))</f>
        <v>0</v>
      </c>
      <c r="F574" s="24">
        <f>IF(U574="SC",SUMIFS(SC!J:J,SC!A:A,MAIN!D574,SC!B:B,MAIN!A574),SUMIFS(Allocations!M:M,Allocations!A:A,MAIN!A574,Allocations!B:B,MAIN!D574))</f>
        <v>0</v>
      </c>
      <c r="G574" s="24">
        <f t="shared" si="149"/>
        <v>0</v>
      </c>
      <c r="H574" s="24">
        <f>IFERROR(VLOOKUP(S574,Swaps_wk!$A$2:$AP$151,HLOOKUP(MAIN!D574,Swaps_wk!$B$2:$AP$151,150,FALSE),FALSE),0)</f>
        <v>0</v>
      </c>
      <c r="I574" s="24">
        <f>SUMIFS(PASTE_DQS_TRACKER!$D:$D,PASTE_DQS_TRACKER!$C:$C,MAIN!$A574,PASTE_DQS_TRACKER!$B:$B,MAIN!$D574)-SUMIFS(PASTE_DQS_TRACKER!$D:$D,PASTE_DQS_TRACKER!$C:$C,MAIN!A574,PASTE_DQS_TRACKER!$E:$E,MAIN!$D574)</f>
        <v>0</v>
      </c>
      <c r="J574" s="25">
        <f t="shared" si="150"/>
        <v>0</v>
      </c>
      <c r="K574" s="24">
        <f>IFERROR(IF(V574="Flex",0,IF(D574=$D$30,VLOOKUP(A574,MMO_o10M_lease!$A$1:$F$51,5,FALSE),IF(D574=$D$26,VLOOKUP(D574,LANDINGS!$A$3:$BR$40,HLOOKUP(A574,LANDINGS!$B$1:$CF$42,42,FALSE),FALSE)-IFERROR(VLOOKUP(A574,MMO_o10M_lease!$A$1:$F$38,5,FALSE),0),VLOOKUP(D574,LANDINGS!$A$3:$CF$40,HLOOKUP(A574,LANDINGS!$B$1:$CF$42,42,FALSE),FALSE)))),0)</f>
        <v>0</v>
      </c>
      <c r="L574" s="24">
        <f>SUMIFS(PASTE_FLEX_TRACKER!$D:$D,PASTE_FLEX_TRACKER!$F:$F,MAIN!$A574,PASTE_FLEX_TRACKER!$B:$B,MAIN!$D574)-SUMIFS(PASTE_FLEX_TRACKER!$D:$D,PASTE_FLEX_TRACKER!$C:$C,MAIN!$A574,PASTE_FLEX_TRACKER!$B:$B,MAIN!$D574)</f>
        <v>0</v>
      </c>
      <c r="M574" s="24" t="str">
        <f>IFERROR(-VLOOKUP(D574,SQ!$A$19:$CC$52,HLOOKUP(MAIN!A574,SQ!$B$18:$CC$56,39,FALSE),FALSE),"n/a")</f>
        <v>n/a</v>
      </c>
      <c r="N574" s="46" t="s">
        <v>563</v>
      </c>
      <c r="O574" s="46">
        <f>SUMIFS(MAN_ADJ!$L:$L,MAN_ADJ!$K:$K,MAIN!$D574,MAN_ADJ!$J:$J,MAIN!$S574)</f>
        <v>0</v>
      </c>
      <c r="P574" s="25">
        <f t="shared" si="151"/>
        <v>0</v>
      </c>
      <c r="Q574" s="28" t="str">
        <f t="shared" si="152"/>
        <v>n/a</v>
      </c>
      <c r="R574" s="38">
        <f t="shared" si="143"/>
        <v>0</v>
      </c>
      <c r="S574" s="17" t="s">
        <v>163</v>
      </c>
    </row>
    <row r="575" spans="1:19" x14ac:dyDescent="0.25">
      <c r="A575" s="17" t="s">
        <v>163</v>
      </c>
      <c r="B575" s="17" t="s">
        <v>93</v>
      </c>
      <c r="C575" s="17" t="s">
        <v>164</v>
      </c>
      <c r="D575" s="17" t="s">
        <v>115</v>
      </c>
      <c r="E575" s="24">
        <f>IF(U575="SC",SUMIFS(SC!F:F,SC!A:A,MAIN!D575,SC!B:B,MAIN!A575),SUMIFS(Allocations!$H:$H,Allocations!$A:$A,MAIN!$A575,Allocations!$B:$B,MAIN!$D575))</f>
        <v>0</v>
      </c>
      <c r="F575" s="24">
        <f>IF(U575="SC",SUMIFS(SC!J:J,SC!A:A,MAIN!D575,SC!B:B,MAIN!A575),SUMIFS(Allocations!M:M,Allocations!A:A,MAIN!A575,Allocations!B:B,MAIN!D575))</f>
        <v>0</v>
      </c>
      <c r="G575" s="24">
        <f t="shared" si="149"/>
        <v>0</v>
      </c>
      <c r="H575" s="24">
        <f>IFERROR(VLOOKUP(S575,Swaps_wk!$A$2:$AP$151,HLOOKUP(MAIN!D575,Swaps_wk!$B$2:$AP$151,150,FALSE),FALSE),0)</f>
        <v>0</v>
      </c>
      <c r="I575" s="24">
        <f>SUMIFS(PASTE_DQS_TRACKER!$D:$D,PASTE_DQS_TRACKER!$C:$C,MAIN!$A575,PASTE_DQS_TRACKER!$B:$B,MAIN!$D575)-SUMIFS(PASTE_DQS_TRACKER!$D:$D,PASTE_DQS_TRACKER!$C:$C,MAIN!A575,PASTE_DQS_TRACKER!$E:$E,MAIN!$D575)</f>
        <v>0</v>
      </c>
      <c r="J575" s="25">
        <f t="shared" si="150"/>
        <v>0</v>
      </c>
      <c r="K575" s="24">
        <f>IFERROR(IF(V575="Flex",0,IF(D575=$D$30,VLOOKUP(A575,MMO_o10M_lease!$A$1:$F$51,5,FALSE),IF(D575=$D$26,VLOOKUP(D575,LANDINGS!$A$3:$BR$40,HLOOKUP(A575,LANDINGS!$B$1:$CF$42,42,FALSE),FALSE)-IFERROR(VLOOKUP(A575,MMO_o10M_lease!$A$1:$F$38,5,FALSE),0),VLOOKUP(D575,LANDINGS!$A$3:$CF$40,HLOOKUP(A575,LANDINGS!$B$1:$CF$42,42,FALSE),FALSE)))),0)</f>
        <v>0</v>
      </c>
      <c r="L575" s="24">
        <f>SUMIFS(PASTE_FLEX_TRACKER!$D:$D,PASTE_FLEX_TRACKER!$F:$F,MAIN!$A575,PASTE_FLEX_TRACKER!$B:$B,MAIN!$D575)-SUMIFS(PASTE_FLEX_TRACKER!$D:$D,PASTE_FLEX_TRACKER!$C:$C,MAIN!$A575,PASTE_FLEX_TRACKER!$B:$B,MAIN!$D575)</f>
        <v>0</v>
      </c>
      <c r="M575" s="24" t="str">
        <f>IFERROR(-VLOOKUP(D575,SQ!$A$19:$CC$52,HLOOKUP(MAIN!A575,SQ!$B$18:$CC$56,39,FALSE),FALSE),"n/a")</f>
        <v>n/a</v>
      </c>
      <c r="N575" s="46" t="s">
        <v>563</v>
      </c>
      <c r="O575" s="46">
        <f>SUMIFS(MAN_ADJ!$L:$L,MAN_ADJ!$K:$K,MAIN!$D575,MAN_ADJ!$J:$J,MAIN!$S575)</f>
        <v>0</v>
      </c>
      <c r="P575" s="25">
        <f t="shared" si="151"/>
        <v>0</v>
      </c>
      <c r="Q575" s="28" t="str">
        <f t="shared" si="152"/>
        <v>n/a</v>
      </c>
      <c r="R575" s="38">
        <f t="shared" si="143"/>
        <v>0</v>
      </c>
      <c r="S575" s="17" t="s">
        <v>163</v>
      </c>
    </row>
    <row r="576" spans="1:19" x14ac:dyDescent="0.25">
      <c r="A576" s="17" t="s">
        <v>163</v>
      </c>
      <c r="B576" s="17" t="s">
        <v>93</v>
      </c>
      <c r="C576" s="17" t="s">
        <v>164</v>
      </c>
      <c r="D576" s="17" t="s">
        <v>116</v>
      </c>
      <c r="E576" s="24">
        <f>IF(U576="SC",SUMIFS(SC!F:F,SC!A:A,MAIN!D576,SC!B:B,MAIN!A576),SUMIFS(Allocations!$H:$H,Allocations!$A:$A,MAIN!$A576,Allocations!$B:$B,MAIN!$D576))</f>
        <v>0</v>
      </c>
      <c r="F576" s="24">
        <f>IF(U576="SC",SUMIFS(SC!J:J,SC!A:A,MAIN!D576,SC!B:B,MAIN!A576),SUMIFS(Allocations!M:M,Allocations!A:A,MAIN!A576,Allocations!B:B,MAIN!D576))</f>
        <v>0</v>
      </c>
      <c r="G576" s="24">
        <f t="shared" si="149"/>
        <v>0</v>
      </c>
      <c r="H576" s="24">
        <f>IFERROR(VLOOKUP(S576,Swaps_wk!$A$2:$AP$151,HLOOKUP(MAIN!D576,Swaps_wk!$B$2:$AP$151,150,FALSE),FALSE),0)</f>
        <v>0</v>
      </c>
      <c r="I576" s="24">
        <f>SUMIFS(PASTE_DQS_TRACKER!$D:$D,PASTE_DQS_TRACKER!$C:$C,MAIN!$A576,PASTE_DQS_TRACKER!$B:$B,MAIN!$D576)-SUMIFS(PASTE_DQS_TRACKER!$D:$D,PASTE_DQS_TRACKER!$C:$C,MAIN!A576,PASTE_DQS_TRACKER!$E:$E,MAIN!$D576)</f>
        <v>0</v>
      </c>
      <c r="J576" s="25">
        <f t="shared" si="150"/>
        <v>0</v>
      </c>
      <c r="K576" s="24">
        <f>IFERROR(IF(V576="Flex",0,IF(D576=$D$30,VLOOKUP(A576,MMO_o10M_lease!$A$1:$F$51,5,FALSE),IF(D576=$D$26,VLOOKUP(D576,LANDINGS!$A$3:$BR$40,HLOOKUP(A576,LANDINGS!$B$1:$CF$42,42,FALSE),FALSE)-IFERROR(VLOOKUP(A576,MMO_o10M_lease!$A$1:$F$38,5,FALSE),0),VLOOKUP(D576,LANDINGS!$A$3:$CF$40,HLOOKUP(A576,LANDINGS!$B$1:$CF$42,42,FALSE),FALSE)))),0)</f>
        <v>0</v>
      </c>
      <c r="L576" s="24">
        <f>SUMIFS(PASTE_FLEX_TRACKER!$D:$D,PASTE_FLEX_TRACKER!$F:$F,MAIN!$A576,PASTE_FLEX_TRACKER!$B:$B,MAIN!$D576)-SUMIFS(PASTE_FLEX_TRACKER!$D:$D,PASTE_FLEX_TRACKER!$C:$C,MAIN!$A576,PASTE_FLEX_TRACKER!$B:$B,MAIN!$D576)</f>
        <v>0</v>
      </c>
      <c r="M576" s="24" t="str">
        <f>IFERROR(-VLOOKUP(D576,SQ!$A$19:$CC$52,HLOOKUP(MAIN!A576,SQ!$B$18:$CC$56,39,FALSE),FALSE),"n/a")</f>
        <v>n/a</v>
      </c>
      <c r="N576" s="46" t="s">
        <v>563</v>
      </c>
      <c r="O576" s="46">
        <f>SUMIFS(MAN_ADJ!$L:$L,MAN_ADJ!$K:$K,MAIN!$D576,MAN_ADJ!$J:$J,MAIN!$S576)</f>
        <v>0</v>
      </c>
      <c r="P576" s="25">
        <f t="shared" si="151"/>
        <v>0</v>
      </c>
      <c r="Q576" s="28" t="str">
        <f t="shared" si="152"/>
        <v>n/a</v>
      </c>
      <c r="R576" s="38">
        <f t="shared" si="143"/>
        <v>0</v>
      </c>
      <c r="S576" s="17" t="s">
        <v>163</v>
      </c>
    </row>
    <row r="577" spans="1:19" x14ac:dyDescent="0.25">
      <c r="A577" s="17" t="s">
        <v>163</v>
      </c>
      <c r="B577" s="17" t="s">
        <v>93</v>
      </c>
      <c r="C577" s="17" t="s">
        <v>164</v>
      </c>
      <c r="D577" s="17" t="s">
        <v>117</v>
      </c>
      <c r="E577" s="24">
        <f>IF(U577="SC",SUMIFS(SC!F:F,SC!A:A,MAIN!D577,SC!B:B,MAIN!A577),SUMIFS(Allocations!$H:$H,Allocations!$A:$A,MAIN!$A577,Allocations!$B:$B,MAIN!$D577))</f>
        <v>0</v>
      </c>
      <c r="F577" s="24">
        <f>IF(U577="SC",SUMIFS(SC!J:J,SC!A:A,MAIN!D577,SC!B:B,MAIN!A577),SUMIFS(Allocations!M:M,Allocations!A:A,MAIN!A577,Allocations!B:B,MAIN!D577))</f>
        <v>0</v>
      </c>
      <c r="G577" s="24">
        <f t="shared" si="149"/>
        <v>0</v>
      </c>
      <c r="H577" s="24">
        <f>IFERROR(VLOOKUP(S577,Swaps_wk!$A$2:$AP$151,HLOOKUP(MAIN!D577,Swaps_wk!$B$2:$AP$151,150,FALSE),FALSE),0)</f>
        <v>0</v>
      </c>
      <c r="I577" s="24">
        <f>SUMIFS(PASTE_DQS_TRACKER!$D:$D,PASTE_DQS_TRACKER!$C:$C,MAIN!$A577,PASTE_DQS_TRACKER!$B:$B,MAIN!$D577)-SUMIFS(PASTE_DQS_TRACKER!$D:$D,PASTE_DQS_TRACKER!$C:$C,MAIN!A577,PASTE_DQS_TRACKER!$E:$E,MAIN!$D577)</f>
        <v>0</v>
      </c>
      <c r="J577" s="25">
        <f t="shared" si="150"/>
        <v>0</v>
      </c>
      <c r="K577" s="24">
        <f>IFERROR(IF(V577="Flex",0,IF(D577=$D$30,VLOOKUP(A577,MMO_o10M_lease!$A$1:$F$51,5,FALSE),IF(D577=$D$26,VLOOKUP(D577,LANDINGS!$A$3:$BR$40,HLOOKUP(A577,LANDINGS!$B$1:$CF$42,42,FALSE),FALSE)-IFERROR(VLOOKUP(A577,MMO_o10M_lease!$A$1:$F$38,5,FALSE),0),VLOOKUP(D577,LANDINGS!$A$3:$CF$40,HLOOKUP(A577,LANDINGS!$B$1:$CF$42,42,FALSE),FALSE)))),0)</f>
        <v>0</v>
      </c>
      <c r="L577" s="24">
        <f>SUMIFS(PASTE_FLEX_TRACKER!$D:$D,PASTE_FLEX_TRACKER!$F:$F,MAIN!$A577,PASTE_FLEX_TRACKER!$B:$B,MAIN!$D577)-SUMIFS(PASTE_FLEX_TRACKER!$D:$D,PASTE_FLEX_TRACKER!$C:$C,MAIN!$A577,PASTE_FLEX_TRACKER!$B:$B,MAIN!$D577)</f>
        <v>0</v>
      </c>
      <c r="M577" s="24" t="str">
        <f>IFERROR(-VLOOKUP(D577,SQ!$A$19:$CC$52,HLOOKUP(MAIN!A577,SQ!$B$18:$CC$56,39,FALSE),FALSE),"n/a")</f>
        <v>n/a</v>
      </c>
      <c r="N577" s="46" t="s">
        <v>563</v>
      </c>
      <c r="O577" s="46">
        <f>SUMIFS(MAN_ADJ!$L:$L,MAN_ADJ!$K:$K,MAIN!$D577,MAN_ADJ!$J:$J,MAIN!$S577)</f>
        <v>0</v>
      </c>
      <c r="P577" s="25">
        <f t="shared" si="151"/>
        <v>0</v>
      </c>
      <c r="Q577" s="28" t="str">
        <f t="shared" si="152"/>
        <v>n/a</v>
      </c>
      <c r="R577" s="38">
        <f t="shared" si="143"/>
        <v>0</v>
      </c>
      <c r="S577" s="17" t="s">
        <v>163</v>
      </c>
    </row>
    <row r="578" spans="1:19" x14ac:dyDescent="0.25">
      <c r="A578" s="17" t="s">
        <v>163</v>
      </c>
      <c r="B578" s="17" t="s">
        <v>93</v>
      </c>
      <c r="C578" s="17" t="s">
        <v>164</v>
      </c>
      <c r="D578" s="17" t="s">
        <v>118</v>
      </c>
      <c r="E578" s="24">
        <f>IF(U578="SC",SUMIFS(SC!F:F,SC!A:A,MAIN!D578,SC!B:B,MAIN!A578),SUMIFS(Allocations!$H:$H,Allocations!$A:$A,MAIN!$A578,Allocations!$B:$B,MAIN!$D578))</f>
        <v>0</v>
      </c>
      <c r="F578" s="24">
        <f>IF(U578="SC",SUMIFS(SC!J:J,SC!A:A,MAIN!D578,SC!B:B,MAIN!A578),SUMIFS(Allocations!M:M,Allocations!A:A,MAIN!A578,Allocations!B:B,MAIN!D578))</f>
        <v>0</v>
      </c>
      <c r="G578" s="24">
        <f t="shared" si="149"/>
        <v>0</v>
      </c>
      <c r="H578" s="24">
        <f>IFERROR(VLOOKUP(S578,Swaps_wk!$A$2:$AP$151,HLOOKUP(MAIN!D578,Swaps_wk!$B$2:$AP$151,150,FALSE),FALSE),0)</f>
        <v>0</v>
      </c>
      <c r="I578" s="24">
        <f>SUMIFS(PASTE_DQS_TRACKER!$D:$D,PASTE_DQS_TRACKER!$C:$C,MAIN!$A578,PASTE_DQS_TRACKER!$B:$B,MAIN!$D578)-SUMIFS(PASTE_DQS_TRACKER!$D:$D,PASTE_DQS_TRACKER!$C:$C,MAIN!A578,PASTE_DQS_TRACKER!$E:$E,MAIN!$D578)</f>
        <v>0</v>
      </c>
      <c r="J578" s="25">
        <f t="shared" si="150"/>
        <v>0</v>
      </c>
      <c r="K578" s="24">
        <f>IFERROR(IF(V578="Flex",0,IF(D578=$D$30,VLOOKUP(A578,MMO_o10M_lease!$A$1:$F$51,5,FALSE),IF(D578=$D$26,VLOOKUP(D578,LANDINGS!$A$3:$BR$40,HLOOKUP(A578,LANDINGS!$B$1:$CF$42,42,FALSE),FALSE)-IFERROR(VLOOKUP(A578,MMO_o10M_lease!$A$1:$F$38,5,FALSE),0),VLOOKUP(D578,LANDINGS!$A$3:$CF$40,HLOOKUP(A578,LANDINGS!$B$1:$CF$42,42,FALSE),FALSE)))),0)</f>
        <v>0</v>
      </c>
      <c r="L578" s="24">
        <f>SUMIFS(PASTE_FLEX_TRACKER!$D:$D,PASTE_FLEX_TRACKER!$F:$F,MAIN!$A578,PASTE_FLEX_TRACKER!$B:$B,MAIN!$D578)-SUMIFS(PASTE_FLEX_TRACKER!$D:$D,PASTE_FLEX_TRACKER!$C:$C,MAIN!$A578,PASTE_FLEX_TRACKER!$B:$B,MAIN!$D578)</f>
        <v>0</v>
      </c>
      <c r="M578" s="24" t="str">
        <f>IFERROR(-VLOOKUP(D578,SQ!$A$19:$CC$52,HLOOKUP(MAIN!A578,SQ!$B$18:$CC$56,39,FALSE),FALSE),"n/a")</f>
        <v>n/a</v>
      </c>
      <c r="N578" s="46" t="s">
        <v>563</v>
      </c>
      <c r="O578" s="46">
        <f>SUMIFS(MAN_ADJ!$L:$L,MAN_ADJ!$K:$K,MAIN!$D578,MAN_ADJ!$J:$J,MAIN!$S578)</f>
        <v>0</v>
      </c>
      <c r="P578" s="25">
        <f t="shared" si="151"/>
        <v>0</v>
      </c>
      <c r="Q578" s="28" t="str">
        <f t="shared" si="152"/>
        <v>n/a</v>
      </c>
      <c r="R578" s="38">
        <f t="shared" si="143"/>
        <v>0</v>
      </c>
      <c r="S578" s="17" t="s">
        <v>163</v>
      </c>
    </row>
    <row r="579" spans="1:19" x14ac:dyDescent="0.25">
      <c r="A579" s="17" t="s">
        <v>163</v>
      </c>
      <c r="B579" s="17" t="s">
        <v>93</v>
      </c>
      <c r="C579" s="17" t="s">
        <v>164</v>
      </c>
      <c r="D579" s="17" t="s">
        <v>119</v>
      </c>
      <c r="E579" s="24">
        <f>IF(U579="SC",SUMIFS(SC!F:F,SC!A:A,MAIN!D579,SC!B:B,MAIN!A579),SUMIFS(Allocations!$H:$H,Allocations!$A:$A,MAIN!$A579,Allocations!$B:$B,MAIN!$D579))</f>
        <v>0</v>
      </c>
      <c r="F579" s="24">
        <f>IF(U579="SC",SUMIFS(SC!J:J,SC!A:A,MAIN!D579,SC!B:B,MAIN!A579),SUMIFS(Allocations!M:M,Allocations!A:A,MAIN!A579,Allocations!B:B,MAIN!D579))</f>
        <v>0</v>
      </c>
      <c r="G579" s="24">
        <f t="shared" si="149"/>
        <v>0</v>
      </c>
      <c r="H579" s="24">
        <f>IFERROR(VLOOKUP(S579,Swaps_wk!$A$2:$AP$151,HLOOKUP(MAIN!D579,Swaps_wk!$B$2:$AP$151,150,FALSE),FALSE),0)</f>
        <v>0</v>
      </c>
      <c r="I579" s="24">
        <f>SUMIFS(PASTE_DQS_TRACKER!$D:$D,PASTE_DQS_TRACKER!$C:$C,MAIN!$A579,PASTE_DQS_TRACKER!$B:$B,MAIN!$D579)-SUMIFS(PASTE_DQS_TRACKER!$D:$D,PASTE_DQS_TRACKER!$C:$C,MAIN!A579,PASTE_DQS_TRACKER!$E:$E,MAIN!$D579)</f>
        <v>0</v>
      </c>
      <c r="J579" s="25">
        <f t="shared" si="150"/>
        <v>0</v>
      </c>
      <c r="K579" s="24">
        <f>IFERROR(IF(V579="Flex",0,IF(D579=$D$30,VLOOKUP(A579,MMO_o10M_lease!$A$1:$F$51,5,FALSE),IF(D579=$D$26,VLOOKUP(D579,LANDINGS!$A$3:$BR$40,HLOOKUP(A579,LANDINGS!$B$1:$CF$42,42,FALSE),FALSE)-IFERROR(VLOOKUP(A579,MMO_o10M_lease!$A$1:$F$38,5,FALSE),0),VLOOKUP(D579,LANDINGS!$A$3:$CF$40,HLOOKUP(A579,LANDINGS!$B$1:$CF$42,42,FALSE),FALSE)))),0)</f>
        <v>0</v>
      </c>
      <c r="L579" s="24">
        <f>SUMIFS(PASTE_FLEX_TRACKER!$D:$D,PASTE_FLEX_TRACKER!$F:$F,MAIN!$A579,PASTE_FLEX_TRACKER!$B:$B,MAIN!$D579)-SUMIFS(PASTE_FLEX_TRACKER!$D:$D,PASTE_FLEX_TRACKER!$C:$C,MAIN!$A579,PASTE_FLEX_TRACKER!$B:$B,MAIN!$D579)</f>
        <v>0</v>
      </c>
      <c r="M579" s="24" t="str">
        <f>IFERROR(-VLOOKUP(D579,SQ!$A$19:$CC$52,HLOOKUP(MAIN!A579,SQ!$B$18:$CC$56,39,FALSE),FALSE),"n/a")</f>
        <v>n/a</v>
      </c>
      <c r="N579" s="46" t="s">
        <v>563</v>
      </c>
      <c r="O579" s="46">
        <f>SUMIFS(MAN_ADJ!$L:$L,MAN_ADJ!$K:$K,MAIN!$D579,MAN_ADJ!$J:$J,MAIN!$S579)</f>
        <v>0</v>
      </c>
      <c r="P579" s="25">
        <f t="shared" si="151"/>
        <v>0</v>
      </c>
      <c r="Q579" s="28" t="str">
        <f t="shared" si="152"/>
        <v>n/a</v>
      </c>
      <c r="R579" s="38">
        <f t="shared" si="143"/>
        <v>0</v>
      </c>
      <c r="S579" s="17" t="s">
        <v>163</v>
      </c>
    </row>
    <row r="580" spans="1:19" x14ac:dyDescent="0.25">
      <c r="A580" s="17" t="s">
        <v>163</v>
      </c>
      <c r="B580" s="17" t="s">
        <v>93</v>
      </c>
      <c r="C580" s="17" t="s">
        <v>164</v>
      </c>
      <c r="D580" s="17" t="s">
        <v>120</v>
      </c>
      <c r="E580" s="24">
        <f>IF(U580="SC",SUMIFS(SC!F:F,SC!A:A,MAIN!D580,SC!B:B,MAIN!A580),SUMIFS(Allocations!$H:$H,Allocations!$A:$A,MAIN!$A580,Allocations!$B:$B,MAIN!$D580))</f>
        <v>0</v>
      </c>
      <c r="F580" s="24">
        <f>IF(U580="SC",SUMIFS(SC!J:J,SC!A:A,MAIN!D580,SC!B:B,MAIN!A580),SUMIFS(Allocations!M:M,Allocations!A:A,MAIN!A580,Allocations!B:B,MAIN!D580))</f>
        <v>0</v>
      </c>
      <c r="G580" s="24">
        <f t="shared" si="149"/>
        <v>0</v>
      </c>
      <c r="H580" s="24">
        <f>IFERROR(VLOOKUP(S580,Swaps_wk!$A$2:$AP$151,HLOOKUP(MAIN!D580,Swaps_wk!$B$2:$AP$151,150,FALSE),FALSE),0)</f>
        <v>0</v>
      </c>
      <c r="I580" s="24">
        <f>SUMIFS(PASTE_DQS_TRACKER!$D:$D,PASTE_DQS_TRACKER!$C:$C,MAIN!$A580,PASTE_DQS_TRACKER!$B:$B,MAIN!$D580)-SUMIFS(PASTE_DQS_TRACKER!$D:$D,PASTE_DQS_TRACKER!$C:$C,MAIN!A580,PASTE_DQS_TRACKER!$E:$E,MAIN!$D580)</f>
        <v>0</v>
      </c>
      <c r="J580" s="25">
        <f t="shared" si="150"/>
        <v>0</v>
      </c>
      <c r="K580" s="24">
        <f>IFERROR(IF(V580="Flex",0,IF(D580=$D$30,VLOOKUP(A580,MMO_o10M_lease!$A$1:$F$51,5,FALSE),IF(D580=$D$26,VLOOKUP(D580,LANDINGS!$A$3:$BR$40,HLOOKUP(A580,LANDINGS!$B$1:$CF$42,42,FALSE),FALSE)-IFERROR(VLOOKUP(A580,MMO_o10M_lease!$A$1:$F$38,5,FALSE),0),VLOOKUP(D580,LANDINGS!$A$3:$CF$40,HLOOKUP(A580,LANDINGS!$B$1:$CF$42,42,FALSE),FALSE)))),0)</f>
        <v>0</v>
      </c>
      <c r="L580" s="24">
        <f>SUMIFS(PASTE_FLEX_TRACKER!$D:$D,PASTE_FLEX_TRACKER!$F:$F,MAIN!$A580,PASTE_FLEX_TRACKER!$B:$B,MAIN!$D580)-SUMIFS(PASTE_FLEX_TRACKER!$D:$D,PASTE_FLEX_TRACKER!$C:$C,MAIN!$A580,PASTE_FLEX_TRACKER!$B:$B,MAIN!$D580)</f>
        <v>0</v>
      </c>
      <c r="M580" s="24" t="str">
        <f>IFERROR(-VLOOKUP(D580,SQ!$A$19:$CC$52,HLOOKUP(MAIN!A580,SQ!$B$18:$CC$56,39,FALSE),FALSE),"n/a")</f>
        <v>n/a</v>
      </c>
      <c r="N580" s="46" t="s">
        <v>563</v>
      </c>
      <c r="O580" s="46">
        <f>SUMIFS(MAN_ADJ!$L:$L,MAN_ADJ!$K:$K,MAIN!$D580,MAN_ADJ!$J:$J,MAIN!$S580)</f>
        <v>0</v>
      </c>
      <c r="P580" s="25">
        <f t="shared" si="151"/>
        <v>0</v>
      </c>
      <c r="Q580" s="28" t="str">
        <f t="shared" si="152"/>
        <v>n/a</v>
      </c>
      <c r="R580" s="38">
        <f t="shared" si="143"/>
        <v>0</v>
      </c>
      <c r="S580" s="17" t="s">
        <v>163</v>
      </c>
    </row>
    <row r="581" spans="1:19" x14ac:dyDescent="0.25">
      <c r="A581" s="17" t="s">
        <v>163</v>
      </c>
      <c r="B581" s="17" t="s">
        <v>93</v>
      </c>
      <c r="C581" s="17" t="s">
        <v>164</v>
      </c>
      <c r="D581" s="17" t="s">
        <v>121</v>
      </c>
      <c r="E581" s="24">
        <f>IF(U581="SC",SUMIFS(SC!F:F,SC!A:A,MAIN!D581,SC!B:B,MAIN!A581),SUMIFS(Allocations!$H:$H,Allocations!$A:$A,MAIN!$A581,Allocations!$B:$B,MAIN!$D581))</f>
        <v>0</v>
      </c>
      <c r="F581" s="24">
        <f>IF(U581="SC",SUMIFS(SC!J:J,SC!A:A,MAIN!D581,SC!B:B,MAIN!A581),SUMIFS(Allocations!M:M,Allocations!A:A,MAIN!A581,Allocations!B:B,MAIN!D581))</f>
        <v>0</v>
      </c>
      <c r="G581" s="24">
        <f t="shared" si="149"/>
        <v>0</v>
      </c>
      <c r="H581" s="24">
        <f>IFERROR(VLOOKUP(S581,Swaps_wk!$A$2:$AP$151,HLOOKUP(MAIN!D581,Swaps_wk!$B$2:$AP$151,150,FALSE),FALSE),0)</f>
        <v>0</v>
      </c>
      <c r="I581" s="24">
        <f>SUMIFS(PASTE_DQS_TRACKER!$D:$D,PASTE_DQS_TRACKER!$C:$C,MAIN!$A581,PASTE_DQS_TRACKER!$B:$B,MAIN!$D581)-SUMIFS(PASTE_DQS_TRACKER!$D:$D,PASTE_DQS_TRACKER!$C:$C,MAIN!A581,PASTE_DQS_TRACKER!$E:$E,MAIN!$D581)</f>
        <v>0</v>
      </c>
      <c r="J581" s="25">
        <f t="shared" si="150"/>
        <v>0</v>
      </c>
      <c r="K581" s="24">
        <f>IFERROR(IF(V581="Flex",0,IF(D581=$D$30,VLOOKUP(A581,MMO_o10M_lease!$A$1:$F$51,5,FALSE),IF(D581=$D$26,VLOOKUP(D581,LANDINGS!$A$3:$BR$40,HLOOKUP(A581,LANDINGS!$B$1:$CF$42,42,FALSE),FALSE)-IFERROR(VLOOKUP(A581,MMO_o10M_lease!$A$1:$F$38,5,FALSE),0),VLOOKUP(D581,LANDINGS!$A$3:$CF$40,HLOOKUP(A581,LANDINGS!$B$1:$CF$42,42,FALSE),FALSE)))),0)</f>
        <v>0</v>
      </c>
      <c r="L581" s="24">
        <f>SUMIFS(PASTE_FLEX_TRACKER!$D:$D,PASTE_FLEX_TRACKER!$F:$F,MAIN!$A581,PASTE_FLEX_TRACKER!$B:$B,MAIN!$D581)-SUMIFS(PASTE_FLEX_TRACKER!$D:$D,PASTE_FLEX_TRACKER!$C:$C,MAIN!$A581,PASTE_FLEX_TRACKER!$B:$B,MAIN!$D581)</f>
        <v>0</v>
      </c>
      <c r="M581" s="24" t="str">
        <f>IFERROR(-VLOOKUP(D581,SQ!$A$19:$CC$52,HLOOKUP(MAIN!A581,SQ!$B$18:$CC$56,39,FALSE),FALSE),"n/a")</f>
        <v>n/a</v>
      </c>
      <c r="N581" s="46" t="s">
        <v>563</v>
      </c>
      <c r="O581" s="46">
        <f>SUMIFS(MAN_ADJ!$L:$L,MAN_ADJ!$K:$K,MAIN!$D581,MAN_ADJ!$J:$J,MAIN!$S581)</f>
        <v>0</v>
      </c>
      <c r="P581" s="25">
        <f t="shared" si="151"/>
        <v>0</v>
      </c>
      <c r="Q581" s="28" t="str">
        <f t="shared" si="152"/>
        <v>n/a</v>
      </c>
      <c r="R581" s="38">
        <f t="shared" si="143"/>
        <v>0</v>
      </c>
      <c r="S581" s="17" t="s">
        <v>163</v>
      </c>
    </row>
    <row r="582" spans="1:19" x14ac:dyDescent="0.25">
      <c r="A582" s="17" t="s">
        <v>163</v>
      </c>
      <c r="B582" s="17" t="s">
        <v>93</v>
      </c>
      <c r="C582" s="17" t="s">
        <v>164</v>
      </c>
      <c r="D582" s="17" t="s">
        <v>122</v>
      </c>
      <c r="E582" s="24">
        <f>IF(U582="SC",SUMIFS(SC!F:F,SC!A:A,MAIN!D582,SC!B:B,MAIN!A582),SUMIFS(Allocations!$H:$H,Allocations!$A:$A,MAIN!$A582,Allocations!$B:$B,MAIN!$D582))</f>
        <v>0</v>
      </c>
      <c r="F582" s="24">
        <f>IF(U582="SC",SUMIFS(SC!J:J,SC!A:A,MAIN!D582,SC!B:B,MAIN!A582),SUMIFS(Allocations!M:M,Allocations!A:A,MAIN!A582,Allocations!B:B,MAIN!D582))</f>
        <v>0</v>
      </c>
      <c r="G582" s="24">
        <f t="shared" si="149"/>
        <v>0</v>
      </c>
      <c r="H582" s="24">
        <f>IFERROR(VLOOKUP(S582,Swaps_wk!$A$2:$AP$151,HLOOKUP(MAIN!D582,Swaps_wk!$B$2:$AP$151,150,FALSE),FALSE),0)</f>
        <v>0</v>
      </c>
      <c r="I582" s="24">
        <f>SUMIFS(PASTE_DQS_TRACKER!$D:$D,PASTE_DQS_TRACKER!$C:$C,MAIN!$A582,PASTE_DQS_TRACKER!$B:$B,MAIN!$D582)-SUMIFS(PASTE_DQS_TRACKER!$D:$D,PASTE_DQS_TRACKER!$C:$C,MAIN!A582,PASTE_DQS_TRACKER!$E:$E,MAIN!$D582)</f>
        <v>0</v>
      </c>
      <c r="J582" s="25">
        <f t="shared" si="150"/>
        <v>0</v>
      </c>
      <c r="K582" s="24">
        <f>IFERROR(IF(V582="Flex",0,IF(D582=$D$30,VLOOKUP(A582,MMO_o10M_lease!$A$1:$F$51,5,FALSE),IF(D582=$D$26,VLOOKUP(D582,LANDINGS!$A$3:$BR$40,HLOOKUP(A582,LANDINGS!$B$1:$CF$42,42,FALSE),FALSE)-IFERROR(VLOOKUP(A582,MMO_o10M_lease!$A$1:$F$38,5,FALSE),0),VLOOKUP(D582,LANDINGS!$A$3:$CF$40,HLOOKUP(A582,LANDINGS!$B$1:$CF$42,42,FALSE),FALSE)))),0)</f>
        <v>0</v>
      </c>
      <c r="L582" s="24">
        <f>SUMIFS(PASTE_FLEX_TRACKER!$D:$D,PASTE_FLEX_TRACKER!$F:$F,MAIN!$A582,PASTE_FLEX_TRACKER!$B:$B,MAIN!$D582)-SUMIFS(PASTE_FLEX_TRACKER!$D:$D,PASTE_FLEX_TRACKER!$C:$C,MAIN!$A582,PASTE_FLEX_TRACKER!$B:$B,MAIN!$D582)</f>
        <v>0</v>
      </c>
      <c r="M582" s="24" t="str">
        <f>IFERROR(-VLOOKUP(D582,SQ!$A$19:$CC$52,HLOOKUP(MAIN!A582,SQ!$B$18:$CC$56,39,FALSE),FALSE),"n/a")</f>
        <v>n/a</v>
      </c>
      <c r="N582" s="46" t="s">
        <v>563</v>
      </c>
      <c r="O582" s="46">
        <f>SUMIFS(MAN_ADJ!$L:$L,MAN_ADJ!$K:$K,MAIN!$D582,MAN_ADJ!$J:$J,MAIN!$S582)</f>
        <v>0</v>
      </c>
      <c r="P582" s="25">
        <f t="shared" si="151"/>
        <v>0</v>
      </c>
      <c r="Q582" s="28" t="str">
        <f t="shared" si="152"/>
        <v>n/a</v>
      </c>
      <c r="R582" s="38">
        <f t="shared" ref="R582:R653" si="153">J582-P582</f>
        <v>0</v>
      </c>
      <c r="S582" s="17" t="s">
        <v>163</v>
      </c>
    </row>
    <row r="583" spans="1:19" x14ac:dyDescent="0.25">
      <c r="A583" s="17" t="s">
        <v>163</v>
      </c>
      <c r="B583" s="17" t="s">
        <v>93</v>
      </c>
      <c r="C583" s="17" t="s">
        <v>164</v>
      </c>
      <c r="D583" s="17" t="s">
        <v>123</v>
      </c>
      <c r="E583" s="24">
        <f>IF(U583="SC",SUMIFS(SC!F:F,SC!A:A,MAIN!D583,SC!B:B,MAIN!A583),SUMIFS(Allocations!$H:$H,Allocations!$A:$A,MAIN!$A583,Allocations!$B:$B,MAIN!$D583))</f>
        <v>0</v>
      </c>
      <c r="F583" s="24">
        <f>IF(U583="SC",SUMIFS(SC!J:J,SC!A:A,MAIN!D583,SC!B:B,MAIN!A583),SUMIFS(Allocations!M:M,Allocations!A:A,MAIN!A583,Allocations!B:B,MAIN!D583))</f>
        <v>0</v>
      </c>
      <c r="G583" s="24">
        <f t="shared" si="149"/>
        <v>0</v>
      </c>
      <c r="H583" s="24">
        <f>IFERROR(VLOOKUP(S583,Swaps_wk!$A$2:$AP$151,HLOOKUP(MAIN!D583,Swaps_wk!$B$2:$AP$151,150,FALSE),FALSE),0)</f>
        <v>0</v>
      </c>
      <c r="I583" s="24">
        <f>SUMIFS(PASTE_DQS_TRACKER!$D:$D,PASTE_DQS_TRACKER!$C:$C,MAIN!$A583,PASTE_DQS_TRACKER!$B:$B,MAIN!$D583)-SUMIFS(PASTE_DQS_TRACKER!$D:$D,PASTE_DQS_TRACKER!$C:$C,MAIN!A583,PASTE_DQS_TRACKER!$E:$E,MAIN!$D583)</f>
        <v>0</v>
      </c>
      <c r="J583" s="25">
        <f t="shared" si="150"/>
        <v>0</v>
      </c>
      <c r="K583" s="24">
        <f>IFERROR(IF(V583="Flex",0,IF(D583=$D$30,VLOOKUP(A583,MMO_o10M_lease!$A$1:$F$51,5,FALSE),IF(D583=$D$26,VLOOKUP(D583,LANDINGS!$A$3:$BR$40,HLOOKUP(A583,LANDINGS!$B$1:$CF$42,42,FALSE),FALSE)-IFERROR(VLOOKUP(A583,MMO_o10M_lease!$A$1:$F$38,5,FALSE),0),VLOOKUP(D583,LANDINGS!$A$3:$CF$40,HLOOKUP(A583,LANDINGS!$B$1:$CF$42,42,FALSE),FALSE)))),0)</f>
        <v>0</v>
      </c>
      <c r="L583" s="24">
        <f>SUMIFS(PASTE_FLEX_TRACKER!$D:$D,PASTE_FLEX_TRACKER!$F:$F,MAIN!$A583,PASTE_FLEX_TRACKER!$B:$B,MAIN!$D583)-SUMIFS(PASTE_FLEX_TRACKER!$D:$D,PASTE_FLEX_TRACKER!$C:$C,MAIN!$A583,PASTE_FLEX_TRACKER!$B:$B,MAIN!$D583)</f>
        <v>0</v>
      </c>
      <c r="M583" s="24" t="str">
        <f>IFERROR(-VLOOKUP(D583,SQ!$A$19:$CC$52,HLOOKUP(MAIN!A583,SQ!$B$18:$CC$56,39,FALSE),FALSE),"n/a")</f>
        <v>n/a</v>
      </c>
      <c r="N583" s="46" t="s">
        <v>563</v>
      </c>
      <c r="O583" s="46">
        <f>SUMIFS(MAN_ADJ!$L:$L,MAN_ADJ!$K:$K,MAIN!$D583,MAN_ADJ!$J:$J,MAIN!$S583)</f>
        <v>0</v>
      </c>
      <c r="P583" s="25">
        <f t="shared" si="151"/>
        <v>0</v>
      </c>
      <c r="Q583" s="28" t="str">
        <f t="shared" si="152"/>
        <v>n/a</v>
      </c>
      <c r="R583" s="38">
        <f t="shared" si="153"/>
        <v>0</v>
      </c>
      <c r="S583" s="17" t="s">
        <v>163</v>
      </c>
    </row>
    <row r="584" spans="1:19" x14ac:dyDescent="0.25">
      <c r="A584" s="17" t="s">
        <v>163</v>
      </c>
      <c r="B584" s="17" t="s">
        <v>93</v>
      </c>
      <c r="C584" s="17" t="s">
        <v>164</v>
      </c>
      <c r="D584" s="17" t="s">
        <v>124</v>
      </c>
      <c r="E584" s="24">
        <f>IF(U584="SC",SUMIFS(SC!F:F,SC!A:A,MAIN!D584,SC!B:B,MAIN!A584),SUMIFS(Allocations!$H:$H,Allocations!$A:$A,MAIN!$A584,Allocations!$B:$B,MAIN!$D584))</f>
        <v>0</v>
      </c>
      <c r="F584" s="24">
        <f>IF(U584="SC",SUMIFS(SC!J:J,SC!A:A,MAIN!D584,SC!B:B,MAIN!A584),SUMIFS(Allocations!M:M,Allocations!A:A,MAIN!A584,Allocations!B:B,MAIN!D584))</f>
        <v>0</v>
      </c>
      <c r="G584" s="24">
        <f t="shared" si="149"/>
        <v>0</v>
      </c>
      <c r="H584" s="24">
        <f>IFERROR(VLOOKUP(S584,Swaps_wk!$A$2:$AP$151,HLOOKUP(MAIN!D584,Swaps_wk!$B$2:$AP$151,150,FALSE),FALSE),0)</f>
        <v>0</v>
      </c>
      <c r="I584" s="24">
        <f>SUMIFS(PASTE_DQS_TRACKER!$D:$D,PASTE_DQS_TRACKER!$C:$C,MAIN!$A584,PASTE_DQS_TRACKER!$B:$B,MAIN!$D584)-SUMIFS(PASTE_DQS_TRACKER!$D:$D,PASTE_DQS_TRACKER!$C:$C,MAIN!A584,PASTE_DQS_TRACKER!$E:$E,MAIN!$D584)</f>
        <v>0</v>
      </c>
      <c r="J584" s="25">
        <f t="shared" si="150"/>
        <v>0</v>
      </c>
      <c r="K584" s="24">
        <f>IFERROR(IF(V584="Flex",0,IF(D584=$D$30,VLOOKUP(A584,MMO_o10M_lease!$A$1:$F$51,5,FALSE),IF(D584=$D$26,VLOOKUP(D584,LANDINGS!$A$3:$BR$40,HLOOKUP(A584,LANDINGS!$B$1:$CF$42,42,FALSE),FALSE)-IFERROR(VLOOKUP(A584,MMO_o10M_lease!$A$1:$F$38,5,FALSE),0),VLOOKUP(D584,LANDINGS!$A$3:$CF$40,HLOOKUP(A584,LANDINGS!$B$1:$CF$42,42,FALSE),FALSE)))),0)</f>
        <v>0</v>
      </c>
      <c r="L584" s="24">
        <f>SUMIFS(PASTE_FLEX_TRACKER!$D:$D,PASTE_FLEX_TRACKER!$F:$F,MAIN!$A584,PASTE_FLEX_TRACKER!$B:$B,MAIN!$D584)-SUMIFS(PASTE_FLEX_TRACKER!$D:$D,PASTE_FLEX_TRACKER!$C:$C,MAIN!$A584,PASTE_FLEX_TRACKER!$B:$B,MAIN!$D584)</f>
        <v>0</v>
      </c>
      <c r="M584" s="24" t="str">
        <f>IFERROR(-VLOOKUP(D584,SQ!$A$19:$CC$52,HLOOKUP(MAIN!A584,SQ!$B$18:$CC$56,39,FALSE),FALSE),"n/a")</f>
        <v>n/a</v>
      </c>
      <c r="N584" s="46" t="s">
        <v>563</v>
      </c>
      <c r="O584" s="46">
        <f>SUMIFS(MAN_ADJ!$L:$L,MAN_ADJ!$K:$K,MAIN!$D584,MAN_ADJ!$J:$J,MAIN!$S584)</f>
        <v>0</v>
      </c>
      <c r="P584" s="25">
        <f t="shared" si="151"/>
        <v>0</v>
      </c>
      <c r="Q584" s="28" t="str">
        <f t="shared" si="152"/>
        <v>n/a</v>
      </c>
      <c r="R584" s="38">
        <f t="shared" si="153"/>
        <v>0</v>
      </c>
      <c r="S584" s="17" t="s">
        <v>163</v>
      </c>
    </row>
    <row r="585" spans="1:19" x14ac:dyDescent="0.25">
      <c r="A585" s="17" t="s">
        <v>163</v>
      </c>
      <c r="B585" s="17" t="s">
        <v>93</v>
      </c>
      <c r="C585" s="17" t="s">
        <v>164</v>
      </c>
      <c r="D585" s="17" t="s">
        <v>125</v>
      </c>
      <c r="E585" s="24">
        <f>IF(U585="SC",SUMIFS(SC!F:F,SC!A:A,MAIN!D585,SC!B:B,MAIN!A585),SUMIFS(Allocations!$H:$H,Allocations!$A:$A,MAIN!$A585,Allocations!$B:$B,MAIN!$D585))</f>
        <v>0</v>
      </c>
      <c r="F585" s="24">
        <f>IF(U585="SC",SUMIFS(SC!J:J,SC!A:A,MAIN!D585,SC!B:B,MAIN!A585),SUMIFS(Allocations!M:M,Allocations!A:A,MAIN!A585,Allocations!B:B,MAIN!D585))</f>
        <v>0</v>
      </c>
      <c r="G585" s="24">
        <f t="shared" si="149"/>
        <v>0</v>
      </c>
      <c r="H585" s="24">
        <f>IFERROR(VLOOKUP(S585,Swaps_wk!$A$2:$AP$151,HLOOKUP(MAIN!D585,Swaps_wk!$B$2:$AP$151,150,FALSE),FALSE),0)</f>
        <v>0</v>
      </c>
      <c r="I585" s="24">
        <f>SUMIFS(PASTE_DQS_TRACKER!$D:$D,PASTE_DQS_TRACKER!$C:$C,MAIN!$A585,PASTE_DQS_TRACKER!$B:$B,MAIN!$D585)-SUMIFS(PASTE_DQS_TRACKER!$D:$D,PASTE_DQS_TRACKER!$C:$C,MAIN!A585,PASTE_DQS_TRACKER!$E:$E,MAIN!$D585)</f>
        <v>0</v>
      </c>
      <c r="J585" s="25">
        <f t="shared" si="150"/>
        <v>0</v>
      </c>
      <c r="K585" s="24">
        <f>IFERROR(IF(V585="Flex",0,IF(D585=$D$30,VLOOKUP(A585,MMO_o10M_lease!$A$1:$F$51,5,FALSE),IF(D585=$D$26,VLOOKUP(D585,LANDINGS!$A$3:$BR$40,HLOOKUP(A585,LANDINGS!$B$1:$CF$42,42,FALSE),FALSE)-IFERROR(VLOOKUP(A585,MMO_o10M_lease!$A$1:$F$38,5,FALSE),0),VLOOKUP(D585,LANDINGS!$A$3:$CF$40,HLOOKUP(A585,LANDINGS!$B$1:$CF$42,42,FALSE),FALSE)))),0)</f>
        <v>0</v>
      </c>
      <c r="L585" s="24">
        <f>SUMIFS(PASTE_FLEX_TRACKER!$D:$D,PASTE_FLEX_TRACKER!$F:$F,MAIN!$A585,PASTE_FLEX_TRACKER!$B:$B,MAIN!$D585)-SUMIFS(PASTE_FLEX_TRACKER!$D:$D,PASTE_FLEX_TRACKER!$C:$C,MAIN!$A585,PASTE_FLEX_TRACKER!$B:$B,MAIN!$D585)</f>
        <v>0</v>
      </c>
      <c r="M585" s="24" t="str">
        <f>IFERROR(-VLOOKUP(D585,SQ!$A$19:$CC$52,HLOOKUP(MAIN!A585,SQ!$B$18:$CC$56,39,FALSE),FALSE),"n/a")</f>
        <v>n/a</v>
      </c>
      <c r="N585" s="46" t="s">
        <v>563</v>
      </c>
      <c r="O585" s="46">
        <f>SUMIFS(MAN_ADJ!$L:$L,MAN_ADJ!$K:$K,MAIN!$D585,MAN_ADJ!$J:$J,MAIN!$S585)</f>
        <v>0</v>
      </c>
      <c r="P585" s="25">
        <f t="shared" si="151"/>
        <v>0</v>
      </c>
      <c r="Q585" s="28" t="str">
        <f t="shared" si="152"/>
        <v>n/a</v>
      </c>
      <c r="R585" s="38">
        <f t="shared" si="153"/>
        <v>0</v>
      </c>
      <c r="S585" s="17" t="s">
        <v>163</v>
      </c>
    </row>
    <row r="586" spans="1:19" x14ac:dyDescent="0.25">
      <c r="A586" s="17" t="s">
        <v>163</v>
      </c>
      <c r="B586" s="17" t="s">
        <v>93</v>
      </c>
      <c r="C586" s="17" t="s">
        <v>164</v>
      </c>
      <c r="D586" s="17" t="s">
        <v>126</v>
      </c>
      <c r="E586" s="24">
        <f>IF(U586="SC",SUMIFS(SC!F:F,SC!A:A,MAIN!D586,SC!B:B,MAIN!A586),SUMIFS(Allocations!$H:$H,Allocations!$A:$A,MAIN!$A586,Allocations!$B:$B,MAIN!$D586))</f>
        <v>0</v>
      </c>
      <c r="F586" s="24">
        <f>IF(U586="SC",SUMIFS(SC!J:J,SC!A:A,MAIN!D586,SC!B:B,MAIN!A586),SUMIFS(Allocations!M:M,Allocations!A:A,MAIN!A586,Allocations!B:B,MAIN!D586))</f>
        <v>0</v>
      </c>
      <c r="G586" s="24">
        <f t="shared" si="149"/>
        <v>0</v>
      </c>
      <c r="H586" s="24">
        <f>IFERROR(VLOOKUP(S586,Swaps_wk!$A$2:$AP$151,HLOOKUP(MAIN!D586,Swaps_wk!$B$2:$AP$151,150,FALSE),FALSE),0)</f>
        <v>0</v>
      </c>
      <c r="I586" s="24">
        <f>SUMIFS(PASTE_DQS_TRACKER!$D:$D,PASTE_DQS_TRACKER!$C:$C,MAIN!$A586,PASTE_DQS_TRACKER!$B:$B,MAIN!$D586)-SUMIFS(PASTE_DQS_TRACKER!$D:$D,PASTE_DQS_TRACKER!$C:$C,MAIN!A586,PASTE_DQS_TRACKER!$E:$E,MAIN!$D586)</f>
        <v>0</v>
      </c>
      <c r="J586" s="25">
        <f t="shared" si="150"/>
        <v>0</v>
      </c>
      <c r="K586" s="24">
        <f>IFERROR(IF(V586="Flex",0,IF(D586=$D$30,VLOOKUP(A586,MMO_o10M_lease!$A$1:$F$51,5,FALSE),IF(D586=$D$26,VLOOKUP(D586,LANDINGS!$A$3:$BR$40,HLOOKUP(A586,LANDINGS!$B$1:$CF$42,42,FALSE),FALSE)-IFERROR(VLOOKUP(A586,MMO_o10M_lease!$A$1:$F$38,5,FALSE),0),VLOOKUP(D586,LANDINGS!$A$3:$CF$40,HLOOKUP(A586,LANDINGS!$B$1:$CF$42,42,FALSE),FALSE)))),0)</f>
        <v>0</v>
      </c>
      <c r="L586" s="24">
        <f>SUMIFS(PASTE_FLEX_TRACKER!$D:$D,PASTE_FLEX_TRACKER!$F:$F,MAIN!$A586,PASTE_FLEX_TRACKER!$B:$B,MAIN!$D586)-SUMIFS(PASTE_FLEX_TRACKER!$D:$D,PASTE_FLEX_TRACKER!$C:$C,MAIN!$A586,PASTE_FLEX_TRACKER!$B:$B,MAIN!$D586)</f>
        <v>0</v>
      </c>
      <c r="M586" s="24" t="str">
        <f>IFERROR(-VLOOKUP(D586,SQ!$A$19:$CC$52,HLOOKUP(MAIN!A586,SQ!$B$18:$CC$56,39,FALSE),FALSE),"n/a")</f>
        <v>n/a</v>
      </c>
      <c r="N586" s="46" t="s">
        <v>563</v>
      </c>
      <c r="O586" s="46">
        <f>SUMIFS(MAN_ADJ!$L:$L,MAN_ADJ!$K:$K,MAIN!$D586,MAN_ADJ!$J:$J,MAIN!$S586)</f>
        <v>0</v>
      </c>
      <c r="P586" s="25">
        <f t="shared" si="151"/>
        <v>0</v>
      </c>
      <c r="Q586" s="28" t="str">
        <f t="shared" si="152"/>
        <v>n/a</v>
      </c>
      <c r="R586" s="38">
        <f t="shared" si="153"/>
        <v>0</v>
      </c>
      <c r="S586" s="17" t="s">
        <v>163</v>
      </c>
    </row>
    <row r="587" spans="1:19" x14ac:dyDescent="0.25">
      <c r="A587" s="17" t="s">
        <v>163</v>
      </c>
      <c r="B587" s="17" t="s">
        <v>93</v>
      </c>
      <c r="C587" s="17" t="s">
        <v>164</v>
      </c>
      <c r="D587" s="17" t="s">
        <v>127</v>
      </c>
      <c r="E587" s="24">
        <f>IF(U587="SC",SUMIFS(SC!F:F,SC!A:A,MAIN!D587,SC!B:B,MAIN!A587),SUMIFS(Allocations!$H:$H,Allocations!$A:$A,MAIN!$A587,Allocations!$B:$B,MAIN!$D587))</f>
        <v>0</v>
      </c>
      <c r="F587" s="24">
        <f>IF(U587="SC",SUMIFS(SC!J:J,SC!A:A,MAIN!D587,SC!B:B,MAIN!A587),SUMIFS(Allocations!M:M,Allocations!A:A,MAIN!A587,Allocations!B:B,MAIN!D587))</f>
        <v>0</v>
      </c>
      <c r="G587" s="24">
        <f t="shared" si="149"/>
        <v>0</v>
      </c>
      <c r="H587" s="24">
        <f>IFERROR(VLOOKUP(S587,Swaps_wk!$A$2:$AP$151,HLOOKUP(MAIN!D587,Swaps_wk!$B$2:$AP$151,150,FALSE),FALSE),0)</f>
        <v>0</v>
      </c>
      <c r="I587" s="24">
        <f>SUMIFS(PASTE_DQS_TRACKER!$D:$D,PASTE_DQS_TRACKER!$C:$C,MAIN!$A587,PASTE_DQS_TRACKER!$B:$B,MAIN!$D587)-SUMIFS(PASTE_DQS_TRACKER!$D:$D,PASTE_DQS_TRACKER!$C:$C,MAIN!A587,PASTE_DQS_TRACKER!$E:$E,MAIN!$D587)</f>
        <v>0</v>
      </c>
      <c r="J587" s="25">
        <f t="shared" si="150"/>
        <v>0</v>
      </c>
      <c r="K587" s="24">
        <f>IFERROR(IF(V587="Flex",0,IF(D587=$D$30,VLOOKUP(A587,MMO_o10M_lease!$A$1:$F$51,5,FALSE),IF(D587=$D$26,VLOOKUP(D587,LANDINGS!$A$3:$BR$40,HLOOKUP(A587,LANDINGS!$B$1:$CF$42,42,FALSE),FALSE)-IFERROR(VLOOKUP(A587,MMO_o10M_lease!$A$1:$F$38,5,FALSE),0),VLOOKUP(D587,LANDINGS!$A$3:$CF$40,HLOOKUP(A587,LANDINGS!$B$1:$CF$42,42,FALSE),FALSE)))),0)</f>
        <v>0</v>
      </c>
      <c r="L587" s="24">
        <f>SUMIFS(PASTE_FLEX_TRACKER!$D:$D,PASTE_FLEX_TRACKER!$F:$F,MAIN!$A587,PASTE_FLEX_TRACKER!$B:$B,MAIN!$D587)-SUMIFS(PASTE_FLEX_TRACKER!$D:$D,PASTE_FLEX_TRACKER!$C:$C,MAIN!$A587,PASTE_FLEX_TRACKER!$B:$B,MAIN!$D587)</f>
        <v>0</v>
      </c>
      <c r="M587" s="24" t="str">
        <f>IFERROR(-VLOOKUP(D587,SQ!$A$19:$CC$52,HLOOKUP(MAIN!A587,SQ!$B$18:$CC$56,39,FALSE),FALSE),"n/a")</f>
        <v>n/a</v>
      </c>
      <c r="N587" s="46" t="s">
        <v>563</v>
      </c>
      <c r="O587" s="46">
        <f>SUMIFS(MAN_ADJ!$L:$L,MAN_ADJ!$K:$K,MAIN!$D587,MAN_ADJ!$J:$J,MAIN!$S587)</f>
        <v>0</v>
      </c>
      <c r="P587" s="25">
        <f t="shared" si="151"/>
        <v>0</v>
      </c>
      <c r="Q587" s="28" t="str">
        <f t="shared" si="152"/>
        <v>n/a</v>
      </c>
      <c r="R587" s="38">
        <f t="shared" si="153"/>
        <v>0</v>
      </c>
      <c r="S587" s="17" t="s">
        <v>163</v>
      </c>
    </row>
    <row r="588" spans="1:19" x14ac:dyDescent="0.25">
      <c r="A588" s="17" t="s">
        <v>163</v>
      </c>
      <c r="B588" s="17" t="s">
        <v>93</v>
      </c>
      <c r="C588" s="17" t="s">
        <v>164</v>
      </c>
      <c r="D588" s="17" t="s">
        <v>184</v>
      </c>
      <c r="E588" s="24">
        <f>IF(U588="SC",SUMIFS(SC!F:F,SC!A:A,MAIN!D588,SC!B:B,MAIN!A588),SUMIFS(Allocations!$H:$H,Allocations!$A:$A,MAIN!$A588,Allocations!$B:$B,MAIN!$D588))</f>
        <v>0</v>
      </c>
      <c r="F588" s="24">
        <f>IF(U588="SC",SUMIFS(SC!J:J,SC!A:A,MAIN!D588,SC!B:B,MAIN!A588),SUMIFS(Allocations!M:M,Allocations!A:A,MAIN!A588,Allocations!B:B,MAIN!D588))</f>
        <v>0</v>
      </c>
      <c r="G588" s="24">
        <f t="shared" ref="G588:G591" si="154">E588+F588</f>
        <v>0</v>
      </c>
      <c r="H588" s="24">
        <f>IFERROR(VLOOKUP(S588,Swaps_wk!$A$2:$AP$151,HLOOKUP(MAIN!D588,Swaps_wk!$B$2:$AP$151,150,FALSE),FALSE),0)</f>
        <v>0</v>
      </c>
      <c r="I588" s="24">
        <f>SUMIFS(PASTE_DQS_TRACKER!$D:$D,PASTE_DQS_TRACKER!$C:$C,MAIN!$A588,PASTE_DQS_TRACKER!$B:$B,MAIN!$D588)-SUMIFS(PASTE_DQS_TRACKER!$D:$D,PASTE_DQS_TRACKER!$C:$C,MAIN!A588,PASTE_DQS_TRACKER!$E:$E,MAIN!$D588)</f>
        <v>0</v>
      </c>
      <c r="J588" s="25">
        <f t="shared" ref="J588:J591" si="155">G588+I588</f>
        <v>0</v>
      </c>
      <c r="K588" s="24">
        <f>IFERROR(IF(V588="Flex",0,IF(D588=$D$30,VLOOKUP(A588,MMO_o10M_lease!$A$1:$F$51,5,FALSE),IF(D588=$D$26,VLOOKUP(D588,LANDINGS!$A$3:$BR$40,HLOOKUP(A588,LANDINGS!$B$1:$CF$42,42,FALSE),FALSE)-IFERROR(VLOOKUP(A588,MMO_o10M_lease!$A$1:$F$38,5,FALSE),0),VLOOKUP(D588,LANDINGS!$A$3:$CF$40,HLOOKUP(A588,LANDINGS!$B$1:$CF$42,42,FALSE),FALSE)))),0)</f>
        <v>0</v>
      </c>
      <c r="L588" s="24">
        <f>SUMIFS(PASTE_FLEX_TRACKER!$D:$D,PASTE_FLEX_TRACKER!$F:$F,MAIN!$A588,PASTE_FLEX_TRACKER!$B:$B,MAIN!$D588)-SUMIFS(PASTE_FLEX_TRACKER!$D:$D,PASTE_FLEX_TRACKER!$C:$C,MAIN!$A588,PASTE_FLEX_TRACKER!$B:$B,MAIN!$D588)</f>
        <v>0</v>
      </c>
      <c r="M588" s="24" t="str">
        <f>IFERROR(-VLOOKUP(D588,SQ!$A$19:$CC$52,HLOOKUP(MAIN!A588,SQ!$B$18:$CC$56,39,FALSE),FALSE),"n/a")</f>
        <v>n/a</v>
      </c>
      <c r="N588" s="46" t="s">
        <v>563</v>
      </c>
      <c r="O588" s="46">
        <f>SUMIFS(MAN_ADJ!$L:$L,MAN_ADJ!$K:$K,MAIN!$D588,MAN_ADJ!$J:$J,MAIN!$S588)</f>
        <v>0</v>
      </c>
      <c r="P588" s="25">
        <f t="shared" si="151"/>
        <v>0</v>
      </c>
      <c r="Q588" s="28" t="str">
        <f t="shared" ref="Q588:Q591" si="156">IFERROR(P588/J588,"n/a")</f>
        <v>n/a</v>
      </c>
      <c r="R588" s="38">
        <f t="shared" ref="R588:R591" si="157">J588-P588</f>
        <v>0</v>
      </c>
      <c r="S588" s="17" t="s">
        <v>163</v>
      </c>
    </row>
    <row r="589" spans="1:19" x14ac:dyDescent="0.25">
      <c r="A589" s="17" t="s">
        <v>163</v>
      </c>
      <c r="B589" s="17" t="s">
        <v>93</v>
      </c>
      <c r="C589" s="17" t="s">
        <v>164</v>
      </c>
      <c r="D589" s="17" t="s">
        <v>128</v>
      </c>
      <c r="E589" s="24">
        <f>IF(U589="SC",SUMIFS(SC!F:F,SC!A:A,MAIN!D589,SC!B:B,MAIN!A589),SUMIFS(Allocations!$H:$H,Allocations!$A:$A,MAIN!$A589,Allocations!$B:$B,MAIN!$D589))</f>
        <v>0</v>
      </c>
      <c r="F589" s="24">
        <f>IF(U589="SC",SUMIFS(SC!J:J,SC!A:A,MAIN!D589,SC!B:B,MAIN!A589),SUMIFS(Allocations!M:M,Allocations!A:A,MAIN!A589,Allocations!B:B,MAIN!D589))</f>
        <v>0</v>
      </c>
      <c r="G589" s="24">
        <f t="shared" si="154"/>
        <v>0</v>
      </c>
      <c r="H589" s="24">
        <f>IFERROR(VLOOKUP(S589,Swaps_wk!$A$2:$AP$151,HLOOKUP(MAIN!D589,Swaps_wk!$B$2:$AP$151,150,FALSE),FALSE),0)</f>
        <v>0</v>
      </c>
      <c r="I589" s="24">
        <f>SUMIFS(PASTE_DQS_TRACKER!$D:$D,PASTE_DQS_TRACKER!$C:$C,MAIN!$A589,PASTE_DQS_TRACKER!$B:$B,MAIN!$D589)-SUMIFS(PASTE_DQS_TRACKER!$D:$D,PASTE_DQS_TRACKER!$C:$C,MAIN!A589,PASTE_DQS_TRACKER!$E:$E,MAIN!$D589)</f>
        <v>0</v>
      </c>
      <c r="J589" s="25">
        <f t="shared" si="155"/>
        <v>0</v>
      </c>
      <c r="K589" s="24">
        <f>IFERROR(IF(V589="Flex",0,IF(D589=$D$30,VLOOKUP(A589,MMO_o10M_lease!$A$1:$F$51,5,FALSE),IF(D589=$D$26,VLOOKUP(D589,LANDINGS!$A$3:$BR$40,HLOOKUP(A589,LANDINGS!$B$1:$CF$42,42,FALSE),FALSE)-IFERROR(VLOOKUP(A589,MMO_o10M_lease!$A$1:$F$38,5,FALSE),0),VLOOKUP(D589,LANDINGS!$A$3:$CF$40,HLOOKUP(A589,LANDINGS!$B$1:$CF$42,42,FALSE),FALSE)))),0)</f>
        <v>0</v>
      </c>
      <c r="L589" s="24">
        <f>SUMIFS(PASTE_FLEX_TRACKER!$D:$D,PASTE_FLEX_TRACKER!$F:$F,MAIN!$A589,PASTE_FLEX_TRACKER!$B:$B,MAIN!$D589)-SUMIFS(PASTE_FLEX_TRACKER!$D:$D,PASTE_FLEX_TRACKER!$C:$C,MAIN!$A589,PASTE_FLEX_TRACKER!$B:$B,MAIN!$D589)</f>
        <v>0</v>
      </c>
      <c r="M589" s="24" t="str">
        <f>IFERROR(-VLOOKUP(D589,SQ!$A$19:$CC$52,HLOOKUP(MAIN!A589,SQ!$B$18:$CC$56,39,FALSE),FALSE),"n/a")</f>
        <v>n/a</v>
      </c>
      <c r="N589" s="46" t="s">
        <v>563</v>
      </c>
      <c r="O589" s="46">
        <f>SUMIFS(MAN_ADJ!$L:$L,MAN_ADJ!$K:$K,MAIN!$D589,MAN_ADJ!$J:$J,MAIN!$S589)</f>
        <v>0</v>
      </c>
      <c r="P589" s="25">
        <f t="shared" si="151"/>
        <v>0</v>
      </c>
      <c r="Q589" s="28" t="str">
        <f t="shared" si="156"/>
        <v>n/a</v>
      </c>
      <c r="R589" s="38">
        <f t="shared" si="157"/>
        <v>0</v>
      </c>
      <c r="S589" s="17" t="s">
        <v>163</v>
      </c>
    </row>
    <row r="590" spans="1:19" x14ac:dyDescent="0.25">
      <c r="A590" s="17" t="s">
        <v>163</v>
      </c>
      <c r="B590" s="17" t="s">
        <v>93</v>
      </c>
      <c r="C590" s="17" t="s">
        <v>164</v>
      </c>
      <c r="D590" s="17" t="s">
        <v>129</v>
      </c>
      <c r="E590" s="24">
        <f>IF(U590="SC",SUMIFS(SC!F:F,SC!A:A,MAIN!D590,SC!B:B,MAIN!A590),SUMIFS(Allocations!$H:$H,Allocations!$A:$A,MAIN!$A590,Allocations!$B:$B,MAIN!$D590))</f>
        <v>0</v>
      </c>
      <c r="F590" s="24">
        <f>IF(U590="SC",SUMIFS(SC!J:J,SC!A:A,MAIN!D590,SC!B:B,MAIN!A590),SUMIFS(Allocations!M:M,Allocations!A:A,MAIN!A590,Allocations!B:B,MAIN!D590))</f>
        <v>0</v>
      </c>
      <c r="G590" s="24">
        <f t="shared" si="154"/>
        <v>0</v>
      </c>
      <c r="H590" s="24">
        <f>IFERROR(VLOOKUP(S590,Swaps_wk!$A$2:$AP$151,HLOOKUP(MAIN!D590,Swaps_wk!$B$2:$AP$151,150,FALSE),FALSE),0)</f>
        <v>0</v>
      </c>
      <c r="I590" s="24">
        <f>SUMIFS(PASTE_DQS_TRACKER!$D:$D,PASTE_DQS_TRACKER!$C:$C,MAIN!$A590,PASTE_DQS_TRACKER!$B:$B,MAIN!$D590)-SUMIFS(PASTE_DQS_TRACKER!$D:$D,PASTE_DQS_TRACKER!$C:$C,MAIN!A590,PASTE_DQS_TRACKER!$E:$E,MAIN!$D590)</f>
        <v>0</v>
      </c>
      <c r="J590" s="25">
        <f t="shared" si="155"/>
        <v>0</v>
      </c>
      <c r="K590" s="24">
        <f>IFERROR(IF(V590="Flex",0,IF(D590=$D$30,VLOOKUP(A590,MMO_o10M_lease!$A$1:$F$51,5,FALSE),IF(D590=$D$26,VLOOKUP(D590,LANDINGS!$A$3:$BR$40,HLOOKUP(A590,LANDINGS!$B$1:$CF$42,42,FALSE),FALSE)-IFERROR(VLOOKUP(A590,MMO_o10M_lease!$A$1:$F$38,5,FALSE),0),VLOOKUP(D590,LANDINGS!$A$3:$CF$40,HLOOKUP(A590,LANDINGS!$B$1:$CF$42,42,FALSE),FALSE)))),0)</f>
        <v>0</v>
      </c>
      <c r="L590" s="24">
        <f>SUMIFS(PASTE_FLEX_TRACKER!$D:$D,PASTE_FLEX_TRACKER!$F:$F,MAIN!$A590,PASTE_FLEX_TRACKER!$B:$B,MAIN!$D590)-SUMIFS(PASTE_FLEX_TRACKER!$D:$D,PASTE_FLEX_TRACKER!$C:$C,MAIN!$A590,PASTE_FLEX_TRACKER!$B:$B,MAIN!$D590)</f>
        <v>0</v>
      </c>
      <c r="M590" s="24" t="str">
        <f>IFERROR(-VLOOKUP(D590,SQ!$A$19:$CC$52,HLOOKUP(MAIN!A590,SQ!$B$18:$CC$56,39,FALSE),FALSE),"n/a")</f>
        <v>n/a</v>
      </c>
      <c r="N590" s="46" t="s">
        <v>563</v>
      </c>
      <c r="O590" s="46">
        <f>SUMIFS(MAN_ADJ!$L:$L,MAN_ADJ!$K:$K,MAIN!$D590,MAN_ADJ!$J:$J,MAIN!$S590)</f>
        <v>0</v>
      </c>
      <c r="P590" s="25">
        <f t="shared" si="151"/>
        <v>0</v>
      </c>
      <c r="Q590" s="28" t="str">
        <f t="shared" si="156"/>
        <v>n/a</v>
      </c>
      <c r="R590" s="38">
        <f t="shared" si="157"/>
        <v>0</v>
      </c>
      <c r="S590" s="17" t="s">
        <v>163</v>
      </c>
    </row>
    <row r="591" spans="1:19" x14ac:dyDescent="0.25">
      <c r="A591" s="17" t="s">
        <v>163</v>
      </c>
      <c r="B591" s="17" t="s">
        <v>93</v>
      </c>
      <c r="C591" s="17" t="s">
        <v>164</v>
      </c>
      <c r="D591" s="17" t="s">
        <v>155</v>
      </c>
      <c r="E591" s="24">
        <f>IF(U591="SC",SUMIFS(SC!F:F,SC!A:A,MAIN!D591,SC!B:B,MAIN!A591),SUMIFS(Allocations!$H:$H,Allocations!$A:$A,MAIN!$A591,Allocations!$B:$B,MAIN!$D591))</f>
        <v>0</v>
      </c>
      <c r="F591" s="24">
        <f>IF(U591="SC",SUMIFS(SC!J:J,SC!A:A,MAIN!D591,SC!B:B,MAIN!A591),SUMIFS(Allocations!M:M,Allocations!A:A,MAIN!A591,Allocations!B:B,MAIN!D591))</f>
        <v>0</v>
      </c>
      <c r="G591" s="24">
        <f t="shared" si="154"/>
        <v>0</v>
      </c>
      <c r="H591" s="24">
        <f>IFERROR(VLOOKUP(S591,Swaps_wk!$A$2:$AP$151,HLOOKUP(MAIN!D591,Swaps_wk!$B$2:$AP$151,150,FALSE),FALSE),0)</f>
        <v>0</v>
      </c>
      <c r="I591" s="24">
        <f>SUMIFS(PASTE_DQS_TRACKER!$D:$D,PASTE_DQS_TRACKER!$C:$C,MAIN!$A591,PASTE_DQS_TRACKER!$B:$B,MAIN!$D591)-SUMIFS(PASTE_DQS_TRACKER!$D:$D,PASTE_DQS_TRACKER!$C:$C,MAIN!A591,PASTE_DQS_TRACKER!$E:$E,MAIN!$D591)</f>
        <v>0</v>
      </c>
      <c r="J591" s="25">
        <f t="shared" si="155"/>
        <v>0</v>
      </c>
      <c r="K591" s="24">
        <f>IFERROR(IF(V591="Flex",0,IF(D591=$D$30,VLOOKUP(A591,MMO_o10M_lease!$A$1:$F$51,5,FALSE),IF(D591=$D$26,VLOOKUP(D591,LANDINGS!$A$3:$BR$40,HLOOKUP(A591,LANDINGS!$B$1:$CF$42,42,FALSE),FALSE)-IFERROR(VLOOKUP(A591,MMO_o10M_lease!$A$1:$F$38,5,FALSE),0),VLOOKUP(D591,LANDINGS!$A$3:$CF$40,HLOOKUP(A591,LANDINGS!$B$1:$CF$42,42,FALSE),FALSE)))),0)</f>
        <v>0</v>
      </c>
      <c r="L591" s="24">
        <f>SUMIFS(PASTE_FLEX_TRACKER!$D:$D,PASTE_FLEX_TRACKER!$F:$F,MAIN!$A591,PASTE_FLEX_TRACKER!$B:$B,MAIN!$D591)-SUMIFS(PASTE_FLEX_TRACKER!$D:$D,PASTE_FLEX_TRACKER!$C:$C,MAIN!$A591,PASTE_FLEX_TRACKER!$B:$B,MAIN!$D591)</f>
        <v>0</v>
      </c>
      <c r="M591" s="24" t="str">
        <f>IFERROR(-VLOOKUP(D591,SQ!$A$19:$CC$52,HLOOKUP(MAIN!A591,SQ!$B$18:$CC$56,39,FALSE),FALSE),"n/a")</f>
        <v>n/a</v>
      </c>
      <c r="N591" s="46" t="s">
        <v>563</v>
      </c>
      <c r="O591" s="46">
        <f>SUMIFS(MAN_ADJ!$L:$L,MAN_ADJ!$K:$K,MAIN!$D591,MAN_ADJ!$J:$J,MAIN!$S591)</f>
        <v>0</v>
      </c>
      <c r="P591" s="25">
        <f t="shared" si="151"/>
        <v>0</v>
      </c>
      <c r="Q591" s="28" t="str">
        <f t="shared" si="156"/>
        <v>n/a</v>
      </c>
      <c r="R591" s="38">
        <f t="shared" si="157"/>
        <v>0</v>
      </c>
      <c r="S591" s="17" t="s">
        <v>163</v>
      </c>
    </row>
    <row r="592" spans="1:19" x14ac:dyDescent="0.25">
      <c r="A592" s="17" t="s">
        <v>163</v>
      </c>
      <c r="B592" s="17" t="s">
        <v>93</v>
      </c>
      <c r="C592" s="17" t="s">
        <v>164</v>
      </c>
      <c r="D592" s="17" t="s">
        <v>130</v>
      </c>
      <c r="E592" s="24">
        <f>IF(U592="SC",SUMIFS(SC!F:F,SC!A:A,MAIN!D592,SC!B:B,MAIN!A592),SUMIFS(Allocations!$H:$H,Allocations!$A:$A,MAIN!$A592,Allocations!$B:$B,MAIN!$D592))</f>
        <v>56</v>
      </c>
      <c r="F592" s="24">
        <f>IF(U592="SC",SUMIFS(SC!J:J,SC!A:A,MAIN!D592,SC!B:B,MAIN!A592),SUMIFS(Allocations!M:M,Allocations!A:A,MAIN!A592,Allocations!B:B,MAIN!D592))</f>
        <v>-6.6</v>
      </c>
      <c r="G592" s="24">
        <f t="shared" si="149"/>
        <v>49.4</v>
      </c>
      <c r="H592" s="24">
        <f>IFERROR(VLOOKUP(S592,Swaps_wk!$A$2:$AP$151,HLOOKUP(MAIN!D592,Swaps_wk!$B$2:$AP$151,150,FALSE),FALSE),0)</f>
        <v>0</v>
      </c>
      <c r="I592" s="24">
        <f>SUMIFS(PASTE_DQS_TRACKER!$D:$D,PASTE_DQS_TRACKER!$C:$C,MAIN!$A592,PASTE_DQS_TRACKER!$B:$B,MAIN!$D592)-SUMIFS(PASTE_DQS_TRACKER!$D:$D,PASTE_DQS_TRACKER!$C:$C,MAIN!A592,PASTE_DQS_TRACKER!$E:$E,MAIN!$D592)</f>
        <v>0</v>
      </c>
      <c r="J592" s="25">
        <f t="shared" si="150"/>
        <v>49.4</v>
      </c>
      <c r="K592" s="24">
        <f>IFERROR(IF(V592="Flex",0,IF(D592=$D$30,VLOOKUP(A592,MMO_o10M_lease!$A$1:$F$51,5,FALSE),IF(D592=$D$26,VLOOKUP(D592,LANDINGS!$A$3:$BR$40,HLOOKUP(A592,LANDINGS!$B$1:$CF$42,42,FALSE),FALSE)-IFERROR(VLOOKUP(A592,MMO_o10M_lease!$A$1:$F$38,5,FALSE),0),VLOOKUP(D592,LANDINGS!$A$3:$CF$40,HLOOKUP(A592,LANDINGS!$B$1:$CF$42,42,FALSE),FALSE)))),0)</f>
        <v>0</v>
      </c>
      <c r="L592" s="24">
        <f>SUMIFS(PASTE_FLEX_TRACKER!$D:$D,PASTE_FLEX_TRACKER!$F:$F,MAIN!$A592,PASTE_FLEX_TRACKER!$B:$B,MAIN!$D592)-SUMIFS(PASTE_FLEX_TRACKER!$D:$D,PASTE_FLEX_TRACKER!$C:$C,MAIN!$A592,PASTE_FLEX_TRACKER!$B:$B,MAIN!$D592)</f>
        <v>0</v>
      </c>
      <c r="M592" s="24" t="str">
        <f>IFERROR(-VLOOKUP(D592,SQ!$A$19:$CC$52,HLOOKUP(MAIN!A592,SQ!$B$18:$CC$56,39,FALSE),FALSE),"n/a")</f>
        <v>n/a</v>
      </c>
      <c r="N592" s="46" t="s">
        <v>563</v>
      </c>
      <c r="O592" s="46">
        <f>SUMIFS(MAN_ADJ!$L:$L,MAN_ADJ!$K:$K,MAIN!$D592,MAN_ADJ!$J:$J,MAIN!$S592)</f>
        <v>0</v>
      </c>
      <c r="P592" s="25">
        <f t="shared" si="151"/>
        <v>0</v>
      </c>
      <c r="Q592" s="28">
        <f t="shared" si="152"/>
        <v>0</v>
      </c>
      <c r="R592" s="38">
        <f t="shared" si="153"/>
        <v>49.4</v>
      </c>
      <c r="S592" s="17" t="s">
        <v>163</v>
      </c>
    </row>
    <row r="593" spans="1:19" x14ac:dyDescent="0.25">
      <c r="A593" s="26" t="s">
        <v>163</v>
      </c>
      <c r="B593" s="26" t="s">
        <v>93</v>
      </c>
      <c r="C593" s="26" t="s">
        <v>164</v>
      </c>
      <c r="D593" s="26" t="s">
        <v>131</v>
      </c>
      <c r="E593" s="27">
        <f>SUM(E555:E592)</f>
        <v>56</v>
      </c>
      <c r="F593" s="27">
        <f>SUM(F555:F592)</f>
        <v>-6.6</v>
      </c>
      <c r="G593" s="27">
        <f>SUM(G555:G592)</f>
        <v>49.4</v>
      </c>
      <c r="H593" s="27">
        <f>IFERROR(VLOOKUP(S593,Swaps_wk!$A$2:$AP$151,HLOOKUP(MAIN!D593,Swaps_wk!$B$2:$AP$151,150,FALSE),FALSE),0)</f>
        <v>0</v>
      </c>
      <c r="I593" s="27">
        <f>SUM(I555:I592)</f>
        <v>0</v>
      </c>
      <c r="J593" s="25">
        <f>SUM(J555:J592)</f>
        <v>49.4</v>
      </c>
      <c r="K593" s="27">
        <f>SUM(K555:K592)</f>
        <v>47.372999999999998</v>
      </c>
      <c r="L593" s="27">
        <f>SUM(L555:L592)</f>
        <v>0</v>
      </c>
      <c r="M593" s="27">
        <f>SUM(M555:M592)</f>
        <v>0</v>
      </c>
      <c r="N593" s="46" t="s">
        <v>563</v>
      </c>
      <c r="O593" s="27">
        <f>SUM(O555:O592)</f>
        <v>0</v>
      </c>
      <c r="P593" s="25">
        <f>SUM(P555:P592)</f>
        <v>47.372999999999998</v>
      </c>
      <c r="Q593" s="28">
        <f t="shared" si="152"/>
        <v>0.95896761133603237</v>
      </c>
      <c r="R593" s="38">
        <f>SUM(R555:R592)</f>
        <v>2.027000000000001</v>
      </c>
      <c r="S593" s="17" t="s">
        <v>163</v>
      </c>
    </row>
    <row r="594" spans="1:19" x14ac:dyDescent="0.25">
      <c r="A594" s="17" t="s">
        <v>165</v>
      </c>
      <c r="B594" s="17" t="s">
        <v>93</v>
      </c>
      <c r="C594" s="17" t="s">
        <v>166</v>
      </c>
      <c r="D594" s="17" t="s">
        <v>95</v>
      </c>
      <c r="E594" s="24">
        <f>IF(U594="SC",SUMIFS(SC!F:F,SC!A:A,MAIN!D594,SC!B:B,MAIN!A594),SUMIFS(Allocations!$H:$H,Allocations!$A:$A,MAIN!$A594,Allocations!$B:$B,MAIN!$D594))</f>
        <v>916.6099999999999</v>
      </c>
      <c r="F594" s="24">
        <f>IF(U594="SC",SUMIFS(SC!J:J,SC!A:A,MAIN!D594,SC!B:B,MAIN!A594),SUMIFS(Allocations!M:M,Allocations!A:A,MAIN!A594,Allocations!B:B,MAIN!D594))</f>
        <v>54.579000000000001</v>
      </c>
      <c r="G594" s="24">
        <f t="shared" ref="G594:G631" si="158">E594+F594</f>
        <v>971.18899999999985</v>
      </c>
      <c r="H594" s="24">
        <f>IFERROR(VLOOKUP(S594,Swaps_wk!$A$2:$AP$151,HLOOKUP(MAIN!D594,Swaps_wk!$B$2:$AP$151,150,FALSE),FALSE),0)</f>
        <v>0</v>
      </c>
      <c r="I594" s="24">
        <f>SUMIFS(PASTE_DQS_TRACKER!$D:$D,PASTE_DQS_TRACKER!$C:$C,MAIN!$A594,PASTE_DQS_TRACKER!$B:$B,MAIN!$D594)-SUMIFS(PASTE_DQS_TRACKER!$D:$D,PASTE_DQS_TRACKER!$C:$C,MAIN!A594,PASTE_DQS_TRACKER!$E:$E,MAIN!$D594)</f>
        <v>23.5</v>
      </c>
      <c r="J594" s="25">
        <f t="shared" ref="J594:J631" si="159">G594+I594</f>
        <v>994.68899999999985</v>
      </c>
      <c r="K594" s="24">
        <f>IFERROR(IF(V594="Flex",0,IF(D594=$D$30,VLOOKUP(A594,MMO_o10M_lease!$A$1:$F$51,5,FALSE),IF(D594=$D$26,VLOOKUP(D594,LANDINGS!$A$3:$BR$40,HLOOKUP(A594,LANDINGS!$B$1:$CF$42,42,FALSE),FALSE)-IFERROR(VLOOKUP(A594,MMO_o10M_lease!$A$1:$F$38,5,FALSE),0),VLOOKUP(D594,LANDINGS!$A$3:$CF$40,HLOOKUP(A594,LANDINGS!$B$1:$CF$42,42,FALSE),FALSE)))),0)</f>
        <v>42.441000000000003</v>
      </c>
      <c r="L594" s="24">
        <f>SUMIFS(PASTE_FLEX_TRACKER!$D:$D,PASTE_FLEX_TRACKER!$F:$F,MAIN!$A594,PASTE_FLEX_TRACKER!$B:$B,MAIN!$D594)-SUMIFS(PASTE_FLEX_TRACKER!$D:$D,PASTE_FLEX_TRACKER!$C:$C,MAIN!$A594,PASTE_FLEX_TRACKER!$B:$B,MAIN!$D594)</f>
        <v>0</v>
      </c>
      <c r="M594" s="24">
        <f>IFERROR(-VLOOKUP(D594,SQ!$A$19:$CC$52,HLOOKUP(MAIN!A594,SQ!$B$18:$CC$56,39,FALSE),FALSE),"n/a")</f>
        <v>0</v>
      </c>
      <c r="N594" s="46" t="s">
        <v>563</v>
      </c>
      <c r="O594" s="46">
        <f>SUMIFS(MAN_ADJ!$L:$L,MAN_ADJ!$K:$K,MAIN!$D594,MAN_ADJ!$J:$J,MAIN!$S594)</f>
        <v>0</v>
      </c>
      <c r="P594" s="25">
        <f t="shared" ref="P594:P631" si="160">SUM(K594:O594)</f>
        <v>42.441000000000003</v>
      </c>
      <c r="Q594" s="28">
        <f t="shared" si="152"/>
        <v>4.2667607664305135E-2</v>
      </c>
      <c r="R594" s="38">
        <f t="shared" si="153"/>
        <v>952.24799999999982</v>
      </c>
      <c r="S594" s="17" t="s">
        <v>165</v>
      </c>
    </row>
    <row r="595" spans="1:19" x14ac:dyDescent="0.25">
      <c r="A595" s="17" t="s">
        <v>165</v>
      </c>
      <c r="B595" s="17" t="s">
        <v>93</v>
      </c>
      <c r="C595" s="17" t="s">
        <v>166</v>
      </c>
      <c r="D595" s="17" t="s">
        <v>96</v>
      </c>
      <c r="E595" s="24">
        <f>IF(U595="SC",SUMIFS(SC!F:F,SC!A:A,MAIN!D595,SC!B:B,MAIN!A595),SUMIFS(Allocations!$H:$H,Allocations!$A:$A,MAIN!$A595,Allocations!$B:$B,MAIN!$D595))</f>
        <v>173.47200000000001</v>
      </c>
      <c r="F595" s="24">
        <f>IF(U595="SC",SUMIFS(SC!J:J,SC!A:A,MAIN!D595,SC!B:B,MAIN!A595),SUMIFS(Allocations!M:M,Allocations!A:A,MAIN!A595,Allocations!B:B,MAIN!D595))</f>
        <v>6.6950000000000003</v>
      </c>
      <c r="G595" s="24">
        <f t="shared" si="158"/>
        <v>180.167</v>
      </c>
      <c r="H595" s="24">
        <f>IFERROR(VLOOKUP(S595,Swaps_wk!$A$2:$AP$151,HLOOKUP(MAIN!D595,Swaps_wk!$B$2:$AP$151,150,FALSE),FALSE),0)</f>
        <v>0</v>
      </c>
      <c r="I595" s="24">
        <f>SUMIFS(PASTE_DQS_TRACKER!$D:$D,PASTE_DQS_TRACKER!$C:$C,MAIN!$A595,PASTE_DQS_TRACKER!$B:$B,MAIN!$D595)-SUMIFS(PASTE_DQS_TRACKER!$D:$D,PASTE_DQS_TRACKER!$C:$C,MAIN!A595,PASTE_DQS_TRACKER!$E:$E,MAIN!$D595)</f>
        <v>0.6</v>
      </c>
      <c r="J595" s="25">
        <f t="shared" si="159"/>
        <v>180.767</v>
      </c>
      <c r="K595" s="24">
        <f>IFERROR(IF(V595="Flex",0,IF(D595=$D$30,VLOOKUP(A595,MMO_o10M_lease!$A$1:$F$51,5,FALSE),IF(D595=$D$26,VLOOKUP(D595,LANDINGS!$A$3:$BR$40,HLOOKUP(A595,LANDINGS!$B$1:$CF$42,42,FALSE),FALSE)-IFERROR(VLOOKUP(A595,MMO_o10M_lease!$A$1:$F$38,5,FALSE),0),VLOOKUP(D595,LANDINGS!$A$3:$CF$40,HLOOKUP(A595,LANDINGS!$B$1:$CF$42,42,FALSE),FALSE)))),0)</f>
        <v>1.5469999999999999</v>
      </c>
      <c r="L595" s="24">
        <f>SUMIFS(PASTE_FLEX_TRACKER!$D:$D,PASTE_FLEX_TRACKER!$F:$F,MAIN!$A595,PASTE_FLEX_TRACKER!$B:$B,MAIN!$D595)-SUMIFS(PASTE_FLEX_TRACKER!$D:$D,PASTE_FLEX_TRACKER!$C:$C,MAIN!$A595,PASTE_FLEX_TRACKER!$B:$B,MAIN!$D595)</f>
        <v>0</v>
      </c>
      <c r="M595" s="24">
        <f>IFERROR(-VLOOKUP(D595,SQ!$A$19:$CC$52,HLOOKUP(MAIN!A595,SQ!$B$18:$CC$56,39,FALSE),FALSE),"n/a")</f>
        <v>0</v>
      </c>
      <c r="N595" s="46" t="s">
        <v>563</v>
      </c>
      <c r="O595" s="46">
        <f>SUMIFS(MAN_ADJ!$L:$L,MAN_ADJ!$K:$K,MAIN!$D595,MAN_ADJ!$J:$J,MAIN!$S595)</f>
        <v>0</v>
      </c>
      <c r="P595" s="25">
        <f t="shared" si="160"/>
        <v>1.5469999999999999</v>
      </c>
      <c r="Q595" s="28">
        <f t="shared" si="152"/>
        <v>8.5579779495151206E-3</v>
      </c>
      <c r="R595" s="38">
        <f t="shared" si="153"/>
        <v>179.22</v>
      </c>
      <c r="S595" s="17" t="s">
        <v>165</v>
      </c>
    </row>
    <row r="596" spans="1:19" x14ac:dyDescent="0.25">
      <c r="A596" s="17" t="s">
        <v>165</v>
      </c>
      <c r="B596" s="17" t="s">
        <v>93</v>
      </c>
      <c r="C596" s="17" t="s">
        <v>166</v>
      </c>
      <c r="D596" s="17" t="s">
        <v>97</v>
      </c>
      <c r="E596" s="24">
        <f>IF(U596="SC",SUMIFS(SC!F:F,SC!A:A,MAIN!D596,SC!B:B,MAIN!A596),SUMIFS(Allocations!$H:$H,Allocations!$A:$A,MAIN!$A596,Allocations!$B:$B,MAIN!$D596))</f>
        <v>281</v>
      </c>
      <c r="F596" s="24">
        <f>IF(U596="SC",SUMIFS(SC!J:J,SC!A:A,MAIN!D596,SC!B:B,MAIN!A596),SUMIFS(Allocations!M:M,Allocations!A:A,MAIN!A596,Allocations!B:B,MAIN!D596))</f>
        <v>0.66700000000000004</v>
      </c>
      <c r="G596" s="24">
        <f t="shared" si="158"/>
        <v>281.66699999999997</v>
      </c>
      <c r="H596" s="24">
        <f>IFERROR(VLOOKUP(S596,Swaps_wk!$A$2:$AP$151,HLOOKUP(MAIN!D596,Swaps_wk!$B$2:$AP$151,150,FALSE),FALSE),0)</f>
        <v>0</v>
      </c>
      <c r="I596" s="24">
        <f>SUMIFS(PASTE_DQS_TRACKER!$D:$D,PASTE_DQS_TRACKER!$C:$C,MAIN!$A596,PASTE_DQS_TRACKER!$B:$B,MAIN!$D596)-SUMIFS(PASTE_DQS_TRACKER!$D:$D,PASTE_DQS_TRACKER!$C:$C,MAIN!A596,PASTE_DQS_TRACKER!$E:$E,MAIN!$D596)</f>
        <v>-1.2</v>
      </c>
      <c r="J596" s="25">
        <f t="shared" si="159"/>
        <v>280.46699999999998</v>
      </c>
      <c r="K596" s="24">
        <f>IFERROR(IF(V596="Flex",0,IF(D596=$D$30,VLOOKUP(A596,MMO_o10M_lease!$A$1:$F$51,5,FALSE),IF(D596=$D$26,VLOOKUP(D596,LANDINGS!$A$3:$BR$40,HLOOKUP(A596,LANDINGS!$B$1:$CF$42,42,FALSE),FALSE)-IFERROR(VLOOKUP(A596,MMO_o10M_lease!$A$1:$F$38,5,FALSE),0),VLOOKUP(D596,LANDINGS!$A$3:$CF$40,HLOOKUP(A596,LANDINGS!$B$1:$CF$42,42,FALSE),FALSE)))),0)</f>
        <v>4.298</v>
      </c>
      <c r="L596" s="24">
        <f>SUMIFS(PASTE_FLEX_TRACKER!$D:$D,PASTE_FLEX_TRACKER!$F:$F,MAIN!$A596,PASTE_FLEX_TRACKER!$B:$B,MAIN!$D596)-SUMIFS(PASTE_FLEX_TRACKER!$D:$D,PASTE_FLEX_TRACKER!$C:$C,MAIN!$A596,PASTE_FLEX_TRACKER!$B:$B,MAIN!$D596)</f>
        <v>0</v>
      </c>
      <c r="M596" s="24">
        <f>IFERROR(-VLOOKUP(D596,SQ!$A$19:$CC$52,HLOOKUP(MAIN!A596,SQ!$B$18:$CC$56,39,FALSE),FALSE),"n/a")</f>
        <v>0</v>
      </c>
      <c r="N596" s="46" t="s">
        <v>563</v>
      </c>
      <c r="O596" s="46">
        <f>SUMIFS(MAN_ADJ!$L:$L,MAN_ADJ!$K:$K,MAIN!$D596,MAN_ADJ!$J:$J,MAIN!$S596)</f>
        <v>0</v>
      </c>
      <c r="P596" s="25">
        <f t="shared" si="160"/>
        <v>4.298</v>
      </c>
      <c r="Q596" s="28">
        <f t="shared" si="152"/>
        <v>1.5324441021581862E-2</v>
      </c>
      <c r="R596" s="38">
        <f t="shared" si="153"/>
        <v>276.16899999999998</v>
      </c>
      <c r="S596" s="17" t="s">
        <v>165</v>
      </c>
    </row>
    <row r="597" spans="1:19" x14ac:dyDescent="0.25">
      <c r="A597" s="17" t="s">
        <v>165</v>
      </c>
      <c r="B597" s="17" t="s">
        <v>93</v>
      </c>
      <c r="C597" s="17" t="s">
        <v>166</v>
      </c>
      <c r="D597" s="17" t="s">
        <v>98</v>
      </c>
      <c r="E597" s="24">
        <f>IF(U597="SC",SUMIFS(SC!F:F,SC!A:A,MAIN!D597,SC!B:B,MAIN!A597),SUMIFS(Allocations!$H:$H,Allocations!$A:$A,MAIN!$A597,Allocations!$B:$B,MAIN!$D597))</f>
        <v>502.24700000000001</v>
      </c>
      <c r="F597" s="24">
        <f>IF(U597="SC",SUMIFS(SC!J:J,SC!A:A,MAIN!D597,SC!B:B,MAIN!A597),SUMIFS(Allocations!M:M,Allocations!A:A,MAIN!A597,Allocations!B:B,MAIN!D597))</f>
        <v>2.875</v>
      </c>
      <c r="G597" s="24">
        <f t="shared" si="158"/>
        <v>505.12200000000001</v>
      </c>
      <c r="H597" s="24">
        <f>IFERROR(VLOOKUP(S597,Swaps_wk!$A$2:$AP$151,HLOOKUP(MAIN!D597,Swaps_wk!$B$2:$AP$151,150,FALSE),FALSE),0)</f>
        <v>0</v>
      </c>
      <c r="I597" s="24">
        <f>SUMIFS(PASTE_DQS_TRACKER!$D:$D,PASTE_DQS_TRACKER!$C:$C,MAIN!$A597,PASTE_DQS_TRACKER!$B:$B,MAIN!$D597)-SUMIFS(PASTE_DQS_TRACKER!$D:$D,PASTE_DQS_TRACKER!$C:$C,MAIN!A597,PASTE_DQS_TRACKER!$E:$E,MAIN!$D597)</f>
        <v>0.2</v>
      </c>
      <c r="J597" s="25">
        <f t="shared" si="159"/>
        <v>505.322</v>
      </c>
      <c r="K597" s="24">
        <f>IFERROR(IF(V597="Flex",0,IF(D597=$D$30,VLOOKUP(A597,MMO_o10M_lease!$A$1:$F$51,5,FALSE),IF(D597=$D$26,VLOOKUP(D597,LANDINGS!$A$3:$BR$40,HLOOKUP(A597,LANDINGS!$B$1:$CF$42,42,FALSE),FALSE)-IFERROR(VLOOKUP(A597,MMO_o10M_lease!$A$1:$F$38,5,FALSE),0),VLOOKUP(D597,LANDINGS!$A$3:$CF$40,HLOOKUP(A597,LANDINGS!$B$1:$CF$42,42,FALSE),FALSE)))),0)</f>
        <v>37.313000000000002</v>
      </c>
      <c r="L597" s="24">
        <f>SUMIFS(PASTE_FLEX_TRACKER!$D:$D,PASTE_FLEX_TRACKER!$F:$F,MAIN!$A597,PASTE_FLEX_TRACKER!$B:$B,MAIN!$D597)-SUMIFS(PASTE_FLEX_TRACKER!$D:$D,PASTE_FLEX_TRACKER!$C:$C,MAIN!$A597,PASTE_FLEX_TRACKER!$B:$B,MAIN!$D597)</f>
        <v>0</v>
      </c>
      <c r="M597" s="24">
        <f>IFERROR(-VLOOKUP(D597,SQ!$A$19:$CC$52,HLOOKUP(MAIN!A597,SQ!$B$18:$CC$56,39,FALSE),FALSE),"n/a")</f>
        <v>0</v>
      </c>
      <c r="N597" s="46" t="s">
        <v>563</v>
      </c>
      <c r="O597" s="46">
        <f>SUMIFS(MAN_ADJ!$L:$L,MAN_ADJ!$K:$K,MAIN!$D597,MAN_ADJ!$J:$J,MAIN!$S597)</f>
        <v>0</v>
      </c>
      <c r="P597" s="25">
        <f t="shared" si="160"/>
        <v>37.313000000000002</v>
      </c>
      <c r="Q597" s="28">
        <f t="shared" si="152"/>
        <v>7.3840046544579499E-2</v>
      </c>
      <c r="R597" s="38">
        <f t="shared" si="153"/>
        <v>468.00900000000001</v>
      </c>
      <c r="S597" s="17" t="s">
        <v>165</v>
      </c>
    </row>
    <row r="598" spans="1:19" x14ac:dyDescent="0.25">
      <c r="A598" s="17" t="s">
        <v>165</v>
      </c>
      <c r="B598" s="17" t="s">
        <v>93</v>
      </c>
      <c r="C598" s="17" t="s">
        <v>166</v>
      </c>
      <c r="D598" s="17" t="s">
        <v>99</v>
      </c>
      <c r="E598" s="24">
        <f>IF(U598="SC",SUMIFS(SC!F:F,SC!A:A,MAIN!D598,SC!B:B,MAIN!A598),SUMIFS(Allocations!$H:$H,Allocations!$A:$A,MAIN!$A598,Allocations!$B:$B,MAIN!$D598))</f>
        <v>27.228000000000002</v>
      </c>
      <c r="F598" s="24">
        <f>IF(U598="SC",SUMIFS(SC!J:J,SC!A:A,MAIN!D598,SC!B:B,MAIN!A598),SUMIFS(Allocations!M:M,Allocations!A:A,MAIN!A598,Allocations!B:B,MAIN!D598))</f>
        <v>0.45800000000000002</v>
      </c>
      <c r="G598" s="24">
        <f t="shared" si="158"/>
        <v>27.686</v>
      </c>
      <c r="H598" s="24">
        <f>IFERROR(VLOOKUP(S598,Swaps_wk!$A$2:$AP$151,HLOOKUP(MAIN!D598,Swaps_wk!$B$2:$AP$151,150,FALSE),FALSE),0)</f>
        <v>0</v>
      </c>
      <c r="I598" s="24">
        <f>SUMIFS(PASTE_DQS_TRACKER!$D:$D,PASTE_DQS_TRACKER!$C:$C,MAIN!$A598,PASTE_DQS_TRACKER!$B:$B,MAIN!$D598)-SUMIFS(PASTE_DQS_TRACKER!$D:$D,PASTE_DQS_TRACKER!$C:$C,MAIN!A598,PASTE_DQS_TRACKER!$E:$E,MAIN!$D598)</f>
        <v>0</v>
      </c>
      <c r="J598" s="25">
        <f t="shared" si="159"/>
        <v>27.686</v>
      </c>
      <c r="K598" s="24">
        <f>IFERROR(IF(V598="Flex",0,IF(D598=$D$30,VLOOKUP(A598,MMO_o10M_lease!$A$1:$F$51,5,FALSE),IF(D598=$D$26,VLOOKUP(D598,LANDINGS!$A$3:$BR$40,HLOOKUP(A598,LANDINGS!$B$1:$CF$42,42,FALSE),FALSE)-IFERROR(VLOOKUP(A598,MMO_o10M_lease!$A$1:$F$38,5,FALSE),0),VLOOKUP(D598,LANDINGS!$A$3:$CF$40,HLOOKUP(A598,LANDINGS!$B$1:$CF$42,42,FALSE),FALSE)))),0)</f>
        <v>0</v>
      </c>
      <c r="L598" s="24">
        <f>SUMIFS(PASTE_FLEX_TRACKER!$D:$D,PASTE_FLEX_TRACKER!$F:$F,MAIN!$A598,PASTE_FLEX_TRACKER!$B:$B,MAIN!$D598)-SUMIFS(PASTE_FLEX_TRACKER!$D:$D,PASTE_FLEX_TRACKER!$C:$C,MAIN!$A598,PASTE_FLEX_TRACKER!$B:$B,MAIN!$D598)</f>
        <v>0</v>
      </c>
      <c r="M598" s="24">
        <f>IFERROR(-VLOOKUP(D598,SQ!$A$19:$CC$52,HLOOKUP(MAIN!A598,SQ!$B$18:$CC$56,39,FALSE),FALSE),"n/a")</f>
        <v>0</v>
      </c>
      <c r="N598" s="46" t="s">
        <v>563</v>
      </c>
      <c r="O598" s="46">
        <f>SUMIFS(MAN_ADJ!$L:$L,MAN_ADJ!$K:$K,MAIN!$D598,MAN_ADJ!$J:$J,MAIN!$S598)</f>
        <v>0</v>
      </c>
      <c r="P598" s="25">
        <f t="shared" si="160"/>
        <v>0</v>
      </c>
      <c r="Q598" s="28">
        <f t="shared" si="152"/>
        <v>0</v>
      </c>
      <c r="R598" s="38">
        <f t="shared" si="153"/>
        <v>27.686</v>
      </c>
      <c r="S598" s="17" t="s">
        <v>165</v>
      </c>
    </row>
    <row r="599" spans="1:19" x14ac:dyDescent="0.25">
      <c r="A599" s="17" t="s">
        <v>165</v>
      </c>
      <c r="B599" s="17" t="s">
        <v>93</v>
      </c>
      <c r="C599" s="17" t="s">
        <v>166</v>
      </c>
      <c r="D599" s="17" t="s">
        <v>100</v>
      </c>
      <c r="E599" s="24">
        <f>IF(U599="SC",SUMIFS(SC!F:F,SC!A:A,MAIN!D599,SC!B:B,MAIN!A599),SUMIFS(Allocations!$H:$H,Allocations!$A:$A,MAIN!$A599,Allocations!$B:$B,MAIN!$D599))</f>
        <v>11.665000000000001</v>
      </c>
      <c r="F599" s="24">
        <f>IF(U599="SC",SUMIFS(SC!J:J,SC!A:A,MAIN!D599,SC!B:B,MAIN!A599),SUMIFS(Allocations!M:M,Allocations!A:A,MAIN!A599,Allocations!B:B,MAIN!D599))</f>
        <v>0</v>
      </c>
      <c r="G599" s="24">
        <f t="shared" si="158"/>
        <v>11.665000000000001</v>
      </c>
      <c r="H599" s="24">
        <f>IFERROR(VLOOKUP(S599,Swaps_wk!$A$2:$AP$151,HLOOKUP(MAIN!D599,Swaps_wk!$B$2:$AP$151,150,FALSE),FALSE),0)</f>
        <v>0</v>
      </c>
      <c r="I599" s="24">
        <f>SUMIFS(PASTE_DQS_TRACKER!$D:$D,PASTE_DQS_TRACKER!$C:$C,MAIN!$A599,PASTE_DQS_TRACKER!$B:$B,MAIN!$D599)-SUMIFS(PASTE_DQS_TRACKER!$D:$D,PASTE_DQS_TRACKER!$C:$C,MAIN!A599,PASTE_DQS_TRACKER!$E:$E,MAIN!$D599)</f>
        <v>-2.4000000000000004</v>
      </c>
      <c r="J599" s="25">
        <f t="shared" si="159"/>
        <v>9.2650000000000006</v>
      </c>
      <c r="K599" s="24">
        <f>IFERROR(IF(V599="Flex",0,IF(D599=$D$30,VLOOKUP(A599,MMO_o10M_lease!$A$1:$F$51,5,FALSE),IF(D599=$D$26,VLOOKUP(D599,LANDINGS!$A$3:$BR$40,HLOOKUP(A599,LANDINGS!$B$1:$CF$42,42,FALSE),FALSE)-IFERROR(VLOOKUP(A599,MMO_o10M_lease!$A$1:$F$38,5,FALSE),0),VLOOKUP(D599,LANDINGS!$A$3:$CF$40,HLOOKUP(A599,LANDINGS!$B$1:$CF$42,42,FALSE),FALSE)))),0)</f>
        <v>0</v>
      </c>
      <c r="L599" s="24">
        <f>SUMIFS(PASTE_FLEX_TRACKER!$D:$D,PASTE_FLEX_TRACKER!$F:$F,MAIN!$A599,PASTE_FLEX_TRACKER!$B:$B,MAIN!$D599)-SUMIFS(PASTE_FLEX_TRACKER!$D:$D,PASTE_FLEX_TRACKER!$C:$C,MAIN!$A599,PASTE_FLEX_TRACKER!$B:$B,MAIN!$D599)</f>
        <v>0</v>
      </c>
      <c r="M599" s="24">
        <f>IFERROR(-VLOOKUP(D599,SQ!$A$19:$CC$52,HLOOKUP(MAIN!A599,SQ!$B$18:$CC$56,39,FALSE),FALSE),"n/a")</f>
        <v>0</v>
      </c>
      <c r="N599" s="46" t="s">
        <v>563</v>
      </c>
      <c r="O599" s="46">
        <f>SUMIFS(MAN_ADJ!$L:$L,MAN_ADJ!$K:$K,MAIN!$D599,MAN_ADJ!$J:$J,MAIN!$S599)</f>
        <v>0</v>
      </c>
      <c r="P599" s="25">
        <f t="shared" si="160"/>
        <v>0</v>
      </c>
      <c r="Q599" s="28">
        <f t="shared" si="152"/>
        <v>0</v>
      </c>
      <c r="R599" s="38">
        <f t="shared" si="153"/>
        <v>9.2650000000000006</v>
      </c>
      <c r="S599" s="17" t="s">
        <v>165</v>
      </c>
    </row>
    <row r="600" spans="1:19" x14ac:dyDescent="0.25">
      <c r="A600" s="17" t="s">
        <v>165</v>
      </c>
      <c r="B600" s="17" t="s">
        <v>93</v>
      </c>
      <c r="C600" s="17" t="s">
        <v>166</v>
      </c>
      <c r="D600" s="17" t="s">
        <v>101</v>
      </c>
      <c r="E600" s="24">
        <f>IF(U600="SC",SUMIFS(SC!F:F,SC!A:A,MAIN!D600,SC!B:B,MAIN!A600),SUMIFS(Allocations!$H:$H,Allocations!$A:$A,MAIN!$A600,Allocations!$B:$B,MAIN!$D600))</f>
        <v>13.2</v>
      </c>
      <c r="F600" s="24">
        <f>IF(U600="SC",SUMIFS(SC!J:J,SC!A:A,MAIN!D600,SC!B:B,MAIN!A600),SUMIFS(Allocations!M:M,Allocations!A:A,MAIN!A600,Allocations!B:B,MAIN!D600))</f>
        <v>0</v>
      </c>
      <c r="G600" s="24">
        <f t="shared" si="158"/>
        <v>13.2</v>
      </c>
      <c r="H600" s="24">
        <f>IFERROR(VLOOKUP(S600,Swaps_wk!$A$2:$AP$151,HLOOKUP(MAIN!D600,Swaps_wk!$B$2:$AP$151,150,FALSE),FALSE),0)</f>
        <v>0</v>
      </c>
      <c r="I600" s="24">
        <f>SUMIFS(PASTE_DQS_TRACKER!$D:$D,PASTE_DQS_TRACKER!$C:$C,MAIN!$A600,PASTE_DQS_TRACKER!$B:$B,MAIN!$D600)-SUMIFS(PASTE_DQS_TRACKER!$D:$D,PASTE_DQS_TRACKER!$C:$C,MAIN!A600,PASTE_DQS_TRACKER!$E:$E,MAIN!$D600)</f>
        <v>-1.6</v>
      </c>
      <c r="J600" s="25">
        <f t="shared" si="159"/>
        <v>11.6</v>
      </c>
      <c r="K600" s="24">
        <f>IFERROR(IF(V600="Flex",0,IF(D600=$D$30,VLOOKUP(A600,MMO_o10M_lease!$A$1:$F$51,5,FALSE),IF(D600=$D$26,VLOOKUP(D600,LANDINGS!$A$3:$BR$40,HLOOKUP(A600,LANDINGS!$B$1:$CF$42,42,FALSE),FALSE)-IFERROR(VLOOKUP(A600,MMO_o10M_lease!$A$1:$F$38,5,FALSE),0),VLOOKUP(D600,LANDINGS!$A$3:$CF$40,HLOOKUP(A600,LANDINGS!$B$1:$CF$42,42,FALSE),FALSE)))),0)</f>
        <v>0</v>
      </c>
      <c r="L600" s="24">
        <f>SUMIFS(PASTE_FLEX_TRACKER!$D:$D,PASTE_FLEX_TRACKER!$F:$F,MAIN!$A600,PASTE_FLEX_TRACKER!$B:$B,MAIN!$D600)-SUMIFS(PASTE_FLEX_TRACKER!$D:$D,PASTE_FLEX_TRACKER!$C:$C,MAIN!$A600,PASTE_FLEX_TRACKER!$B:$B,MAIN!$D600)</f>
        <v>0</v>
      </c>
      <c r="M600" s="24">
        <f>IFERROR(-VLOOKUP(D600,SQ!$A$19:$CC$52,HLOOKUP(MAIN!A600,SQ!$B$18:$CC$56,39,FALSE),FALSE),"n/a")</f>
        <v>0</v>
      </c>
      <c r="N600" s="46" t="s">
        <v>563</v>
      </c>
      <c r="O600" s="46">
        <f>SUMIFS(MAN_ADJ!$L:$L,MAN_ADJ!$K:$K,MAIN!$D600,MAN_ADJ!$J:$J,MAIN!$S600)</f>
        <v>0</v>
      </c>
      <c r="P600" s="25">
        <f t="shared" si="160"/>
        <v>0</v>
      </c>
      <c r="Q600" s="28">
        <f t="shared" si="152"/>
        <v>0</v>
      </c>
      <c r="R600" s="38">
        <f t="shared" si="153"/>
        <v>11.6</v>
      </c>
      <c r="S600" s="17" t="s">
        <v>165</v>
      </c>
    </row>
    <row r="601" spans="1:19" x14ac:dyDescent="0.25">
      <c r="A601" s="17" t="s">
        <v>165</v>
      </c>
      <c r="B601" s="17" t="s">
        <v>93</v>
      </c>
      <c r="C601" s="17" t="s">
        <v>166</v>
      </c>
      <c r="D601" s="17" t="s">
        <v>102</v>
      </c>
      <c r="E601" s="24">
        <f>IF(U601="SC",SUMIFS(SC!F:F,SC!A:A,MAIN!D601,SC!B:B,MAIN!A601),SUMIFS(Allocations!$H:$H,Allocations!$A:$A,MAIN!$A601,Allocations!$B:$B,MAIN!$D601))</f>
        <v>0</v>
      </c>
      <c r="F601" s="24">
        <f>IF(U601="SC",SUMIFS(SC!J:J,SC!A:A,MAIN!D601,SC!B:B,MAIN!A601),SUMIFS(Allocations!M:M,Allocations!A:A,MAIN!A601,Allocations!B:B,MAIN!D601))</f>
        <v>0.108</v>
      </c>
      <c r="G601" s="24">
        <f t="shared" si="158"/>
        <v>0.108</v>
      </c>
      <c r="H601" s="24">
        <f>IFERROR(VLOOKUP(S601,Swaps_wk!$A$2:$AP$151,HLOOKUP(MAIN!D601,Swaps_wk!$B$2:$AP$151,150,FALSE),FALSE),0)</f>
        <v>0</v>
      </c>
      <c r="I601" s="24">
        <f>SUMIFS(PASTE_DQS_TRACKER!$D:$D,PASTE_DQS_TRACKER!$C:$C,MAIN!$A601,PASTE_DQS_TRACKER!$B:$B,MAIN!$D601)-SUMIFS(PASTE_DQS_TRACKER!$D:$D,PASTE_DQS_TRACKER!$C:$C,MAIN!A601,PASTE_DQS_TRACKER!$E:$E,MAIN!$D601)</f>
        <v>0</v>
      </c>
      <c r="J601" s="25">
        <f t="shared" si="159"/>
        <v>0.108</v>
      </c>
      <c r="K601" s="24">
        <f>IFERROR(IF(V601="Flex",0,IF(D601=$D$30,VLOOKUP(A601,MMO_o10M_lease!$A$1:$F$51,5,FALSE),IF(D601=$D$26,VLOOKUP(D601,LANDINGS!$A$3:$BR$40,HLOOKUP(A601,LANDINGS!$B$1:$CF$42,42,FALSE),FALSE)-IFERROR(VLOOKUP(A601,MMO_o10M_lease!$A$1:$F$38,5,FALSE),0),VLOOKUP(D601,LANDINGS!$A$3:$CF$40,HLOOKUP(A601,LANDINGS!$B$1:$CF$42,42,FALSE),FALSE)))),0)</f>
        <v>0</v>
      </c>
      <c r="L601" s="24">
        <f>SUMIFS(PASTE_FLEX_TRACKER!$D:$D,PASTE_FLEX_TRACKER!$F:$F,MAIN!$A601,PASTE_FLEX_TRACKER!$B:$B,MAIN!$D601)-SUMIFS(PASTE_FLEX_TRACKER!$D:$D,PASTE_FLEX_TRACKER!$C:$C,MAIN!$A601,PASTE_FLEX_TRACKER!$B:$B,MAIN!$D601)</f>
        <v>0</v>
      </c>
      <c r="M601" s="24">
        <f>IFERROR(-VLOOKUP(D601,SQ!$A$19:$CC$52,HLOOKUP(MAIN!A601,SQ!$B$18:$CC$56,39,FALSE),FALSE),"n/a")</f>
        <v>0</v>
      </c>
      <c r="N601" s="46" t="s">
        <v>563</v>
      </c>
      <c r="O601" s="46">
        <f>SUMIFS(MAN_ADJ!$L:$L,MAN_ADJ!$K:$K,MAIN!$D601,MAN_ADJ!$J:$J,MAIN!$S601)</f>
        <v>0</v>
      </c>
      <c r="P601" s="25">
        <f t="shared" si="160"/>
        <v>0</v>
      </c>
      <c r="Q601" s="28">
        <f t="shared" si="152"/>
        <v>0</v>
      </c>
      <c r="R601" s="38">
        <f t="shared" si="153"/>
        <v>0.108</v>
      </c>
      <c r="S601" s="17" t="s">
        <v>165</v>
      </c>
    </row>
    <row r="602" spans="1:19" x14ac:dyDescent="0.25">
      <c r="A602" s="17" t="s">
        <v>165</v>
      </c>
      <c r="B602" s="17" t="s">
        <v>93</v>
      </c>
      <c r="C602" s="17" t="s">
        <v>166</v>
      </c>
      <c r="D602" s="17" t="s">
        <v>103</v>
      </c>
      <c r="E602" s="24">
        <f>IF(U602="SC",SUMIFS(SC!F:F,SC!A:A,MAIN!D602,SC!B:B,MAIN!A602),SUMIFS(Allocations!$H:$H,Allocations!$A:$A,MAIN!$A602,Allocations!$B:$B,MAIN!$D602))</f>
        <v>0.9</v>
      </c>
      <c r="F602" s="24">
        <f>IF(U602="SC",SUMIFS(SC!J:J,SC!A:A,MAIN!D602,SC!B:B,MAIN!A602),SUMIFS(Allocations!M:M,Allocations!A:A,MAIN!A602,Allocations!B:B,MAIN!D602))</f>
        <v>0</v>
      </c>
      <c r="G602" s="24">
        <f t="shared" si="158"/>
        <v>0.9</v>
      </c>
      <c r="H602" s="24">
        <f>IFERROR(VLOOKUP(S602,Swaps_wk!$A$2:$AP$151,HLOOKUP(MAIN!D602,Swaps_wk!$B$2:$AP$151,150,FALSE),FALSE),0)</f>
        <v>0</v>
      </c>
      <c r="I602" s="24">
        <f>SUMIFS(PASTE_DQS_TRACKER!$D:$D,PASTE_DQS_TRACKER!$C:$C,MAIN!$A602,PASTE_DQS_TRACKER!$B:$B,MAIN!$D602)-SUMIFS(PASTE_DQS_TRACKER!$D:$D,PASTE_DQS_TRACKER!$C:$C,MAIN!A602,PASTE_DQS_TRACKER!$E:$E,MAIN!$D602)</f>
        <v>-0.9</v>
      </c>
      <c r="J602" s="25">
        <f t="shared" si="159"/>
        <v>0</v>
      </c>
      <c r="K602" s="24">
        <f>IFERROR(IF(V602="Flex",0,IF(D602=$D$30,VLOOKUP(A602,MMO_o10M_lease!$A$1:$F$51,5,FALSE),IF(D602=$D$26,VLOOKUP(D602,LANDINGS!$A$3:$BR$40,HLOOKUP(A602,LANDINGS!$B$1:$CF$42,42,FALSE),FALSE)-IFERROR(VLOOKUP(A602,MMO_o10M_lease!$A$1:$F$38,5,FALSE),0),VLOOKUP(D602,LANDINGS!$A$3:$CF$40,HLOOKUP(A602,LANDINGS!$B$1:$CF$42,42,FALSE),FALSE)))),0)</f>
        <v>0</v>
      </c>
      <c r="L602" s="24">
        <f>SUMIFS(PASTE_FLEX_TRACKER!$D:$D,PASTE_FLEX_TRACKER!$F:$F,MAIN!$A602,PASTE_FLEX_TRACKER!$B:$B,MAIN!$D602)-SUMIFS(PASTE_FLEX_TRACKER!$D:$D,PASTE_FLEX_TRACKER!$C:$C,MAIN!$A602,PASTE_FLEX_TRACKER!$B:$B,MAIN!$D602)</f>
        <v>0</v>
      </c>
      <c r="M602" s="24">
        <f>IFERROR(-VLOOKUP(D602,SQ!$A$19:$CC$52,HLOOKUP(MAIN!A602,SQ!$B$18:$CC$56,39,FALSE),FALSE),"n/a")</f>
        <v>0</v>
      </c>
      <c r="N602" s="46" t="s">
        <v>563</v>
      </c>
      <c r="O602" s="46">
        <f>SUMIFS(MAN_ADJ!$L:$L,MAN_ADJ!$K:$K,MAIN!$D602,MAN_ADJ!$J:$J,MAIN!$S602)</f>
        <v>0</v>
      </c>
      <c r="P602" s="25">
        <f t="shared" si="160"/>
        <v>0</v>
      </c>
      <c r="Q602" s="28" t="str">
        <f t="shared" si="152"/>
        <v>n/a</v>
      </c>
      <c r="R602" s="38">
        <f t="shared" si="153"/>
        <v>0</v>
      </c>
      <c r="S602" s="17" t="s">
        <v>165</v>
      </c>
    </row>
    <row r="603" spans="1:19" x14ac:dyDescent="0.25">
      <c r="A603" s="17" t="s">
        <v>165</v>
      </c>
      <c r="B603" s="17" t="s">
        <v>93</v>
      </c>
      <c r="C603" s="17" t="s">
        <v>166</v>
      </c>
      <c r="D603" s="17" t="s">
        <v>104</v>
      </c>
      <c r="E603" s="24">
        <f>IF(U603="SC",SUMIFS(SC!F:F,SC!A:A,MAIN!D603,SC!B:B,MAIN!A603),SUMIFS(Allocations!$H:$H,Allocations!$A:$A,MAIN!$A603,Allocations!$B:$B,MAIN!$D603))</f>
        <v>79.900000000000006</v>
      </c>
      <c r="F603" s="24">
        <f>IF(U603="SC",SUMIFS(SC!J:J,SC!A:A,MAIN!D603,SC!B:B,MAIN!A603),SUMIFS(Allocations!M:M,Allocations!A:A,MAIN!A603,Allocations!B:B,MAIN!D603))</f>
        <v>1.355</v>
      </c>
      <c r="G603" s="24">
        <f t="shared" si="158"/>
        <v>81.25500000000001</v>
      </c>
      <c r="H603" s="24">
        <f>IFERROR(VLOOKUP(S603,Swaps_wk!$A$2:$AP$151,HLOOKUP(MAIN!D603,Swaps_wk!$B$2:$AP$151,150,FALSE),FALSE),0)</f>
        <v>0</v>
      </c>
      <c r="I603" s="24">
        <f>SUMIFS(PASTE_DQS_TRACKER!$D:$D,PASTE_DQS_TRACKER!$C:$C,MAIN!$A603,PASTE_DQS_TRACKER!$B:$B,MAIN!$D603)-SUMIFS(PASTE_DQS_TRACKER!$D:$D,PASTE_DQS_TRACKER!$C:$C,MAIN!A603,PASTE_DQS_TRACKER!$E:$E,MAIN!$D603)</f>
        <v>-21.6</v>
      </c>
      <c r="J603" s="25">
        <f t="shared" si="159"/>
        <v>59.655000000000008</v>
      </c>
      <c r="K603" s="24">
        <f>IFERROR(IF(V603="Flex",0,IF(D603=$D$30,VLOOKUP(A603,MMO_o10M_lease!$A$1:$F$51,5,FALSE),IF(D603=$D$26,VLOOKUP(D603,LANDINGS!$A$3:$BR$40,HLOOKUP(A603,LANDINGS!$B$1:$CF$42,42,FALSE),FALSE)-IFERROR(VLOOKUP(A603,MMO_o10M_lease!$A$1:$F$38,5,FALSE),0),VLOOKUP(D603,LANDINGS!$A$3:$CF$40,HLOOKUP(A603,LANDINGS!$B$1:$CF$42,42,FALSE),FALSE)))),0)</f>
        <v>0.48799999999999999</v>
      </c>
      <c r="L603" s="24">
        <f>SUMIFS(PASTE_FLEX_TRACKER!$D:$D,PASTE_FLEX_TRACKER!$F:$F,MAIN!$A603,PASTE_FLEX_TRACKER!$B:$B,MAIN!$D603)-SUMIFS(PASTE_FLEX_TRACKER!$D:$D,PASTE_FLEX_TRACKER!$C:$C,MAIN!$A603,PASTE_FLEX_TRACKER!$B:$B,MAIN!$D603)</f>
        <v>0</v>
      </c>
      <c r="M603" s="24">
        <f>IFERROR(-VLOOKUP(D603,SQ!$A$19:$CC$52,HLOOKUP(MAIN!A603,SQ!$B$18:$CC$56,39,FALSE),FALSE),"n/a")</f>
        <v>0</v>
      </c>
      <c r="N603" s="46" t="s">
        <v>563</v>
      </c>
      <c r="O603" s="46">
        <f>SUMIFS(MAN_ADJ!$L:$L,MAN_ADJ!$K:$K,MAIN!$D603,MAN_ADJ!$J:$J,MAIN!$S603)</f>
        <v>0</v>
      </c>
      <c r="P603" s="25">
        <f t="shared" si="160"/>
        <v>0.48799999999999999</v>
      </c>
      <c r="Q603" s="28">
        <f t="shared" si="152"/>
        <v>8.1803704634984473E-3</v>
      </c>
      <c r="R603" s="38">
        <f t="shared" si="153"/>
        <v>59.167000000000009</v>
      </c>
      <c r="S603" s="17" t="s">
        <v>165</v>
      </c>
    </row>
    <row r="604" spans="1:19" x14ac:dyDescent="0.25">
      <c r="A604" s="17" t="s">
        <v>165</v>
      </c>
      <c r="B604" s="17" t="s">
        <v>93</v>
      </c>
      <c r="C604" s="17" t="s">
        <v>166</v>
      </c>
      <c r="D604" s="17" t="s">
        <v>105</v>
      </c>
      <c r="E604" s="24">
        <f>IF(U604="SC",SUMIFS(SC!F:F,SC!A:A,MAIN!D604,SC!B:B,MAIN!A604),SUMIFS(Allocations!$H:$H,Allocations!$A:$A,MAIN!$A604,Allocations!$B:$B,MAIN!$D604))</f>
        <v>117.185</v>
      </c>
      <c r="F604" s="24">
        <f>IF(U604="SC",SUMIFS(SC!J:J,SC!A:A,MAIN!D604,SC!B:B,MAIN!A604),SUMIFS(Allocations!M:M,Allocations!A:A,MAIN!A604,Allocations!B:B,MAIN!D604))</f>
        <v>0.72499999999999998</v>
      </c>
      <c r="G604" s="24">
        <f t="shared" si="158"/>
        <v>117.91</v>
      </c>
      <c r="H604" s="24">
        <f>IFERROR(VLOOKUP(S604,Swaps_wk!$A$2:$AP$151,HLOOKUP(MAIN!D604,Swaps_wk!$B$2:$AP$151,150,FALSE),FALSE),0)</f>
        <v>0</v>
      </c>
      <c r="I604" s="24">
        <f>SUMIFS(PASTE_DQS_TRACKER!$D:$D,PASTE_DQS_TRACKER!$C:$C,MAIN!$A604,PASTE_DQS_TRACKER!$B:$B,MAIN!$D604)-SUMIFS(PASTE_DQS_TRACKER!$D:$D,PASTE_DQS_TRACKER!$C:$C,MAIN!A604,PASTE_DQS_TRACKER!$E:$E,MAIN!$D604)</f>
        <v>-19.499999999999996</v>
      </c>
      <c r="J604" s="25">
        <f t="shared" si="159"/>
        <v>98.41</v>
      </c>
      <c r="K604" s="24">
        <f>IFERROR(IF(V604="Flex",0,IF(D604=$D$30,VLOOKUP(A604,MMO_o10M_lease!$A$1:$F$51,5,FALSE),IF(D604=$D$26,VLOOKUP(D604,LANDINGS!$A$3:$BR$40,HLOOKUP(A604,LANDINGS!$B$1:$CF$42,42,FALSE),FALSE)-IFERROR(VLOOKUP(A604,MMO_o10M_lease!$A$1:$F$38,5,FALSE),0),VLOOKUP(D604,LANDINGS!$A$3:$CF$40,HLOOKUP(A604,LANDINGS!$B$1:$CF$42,42,FALSE),FALSE)))),0)</f>
        <v>4.7619999999999996</v>
      </c>
      <c r="L604" s="24">
        <f>SUMIFS(PASTE_FLEX_TRACKER!$D:$D,PASTE_FLEX_TRACKER!$F:$F,MAIN!$A604,PASTE_FLEX_TRACKER!$B:$B,MAIN!$D604)-SUMIFS(PASTE_FLEX_TRACKER!$D:$D,PASTE_FLEX_TRACKER!$C:$C,MAIN!$A604,PASTE_FLEX_TRACKER!$B:$B,MAIN!$D604)</f>
        <v>0</v>
      </c>
      <c r="M604" s="24">
        <f>IFERROR(-VLOOKUP(D604,SQ!$A$19:$CC$52,HLOOKUP(MAIN!A604,SQ!$B$18:$CC$56,39,FALSE),FALSE),"n/a")</f>
        <v>0</v>
      </c>
      <c r="N604" s="46" t="s">
        <v>563</v>
      </c>
      <c r="O604" s="46">
        <f>SUMIFS(MAN_ADJ!$L:$L,MAN_ADJ!$K:$K,MAIN!$D604,MAN_ADJ!$J:$J,MAIN!$S604)</f>
        <v>0</v>
      </c>
      <c r="P604" s="25">
        <f t="shared" si="160"/>
        <v>4.7619999999999996</v>
      </c>
      <c r="Q604" s="28">
        <f t="shared" si="152"/>
        <v>4.8389391322020116E-2</v>
      </c>
      <c r="R604" s="38">
        <f t="shared" si="153"/>
        <v>93.647999999999996</v>
      </c>
      <c r="S604" s="17" t="s">
        <v>165</v>
      </c>
    </row>
    <row r="605" spans="1:19" x14ac:dyDescent="0.25">
      <c r="A605" s="17" t="s">
        <v>165</v>
      </c>
      <c r="B605" s="17" t="s">
        <v>93</v>
      </c>
      <c r="C605" s="17" t="s">
        <v>166</v>
      </c>
      <c r="D605" s="17" t="s">
        <v>106</v>
      </c>
      <c r="E605" s="24">
        <f>IF(U605="SC",SUMIFS(SC!F:F,SC!A:A,MAIN!D605,SC!B:B,MAIN!A605),SUMIFS(Allocations!$H:$H,Allocations!$A:$A,MAIN!$A605,Allocations!$B:$B,MAIN!$D605))</f>
        <v>336.60900000000004</v>
      </c>
      <c r="F605" s="24">
        <f>IF(U605="SC",SUMIFS(SC!J:J,SC!A:A,MAIN!D605,SC!B:B,MAIN!A605),SUMIFS(Allocations!M:M,Allocations!A:A,MAIN!A605,Allocations!B:B,MAIN!D605))</f>
        <v>1E-3</v>
      </c>
      <c r="G605" s="24">
        <f t="shared" si="158"/>
        <v>336.61</v>
      </c>
      <c r="H605" s="24">
        <f>IFERROR(VLOOKUP(S605,Swaps_wk!$A$2:$AP$151,HLOOKUP(MAIN!D605,Swaps_wk!$B$2:$AP$151,150,FALSE),FALSE),0)</f>
        <v>0</v>
      </c>
      <c r="I605" s="24">
        <f>SUMIFS(PASTE_DQS_TRACKER!$D:$D,PASTE_DQS_TRACKER!$C:$C,MAIN!$A605,PASTE_DQS_TRACKER!$B:$B,MAIN!$D605)-SUMIFS(PASTE_DQS_TRACKER!$D:$D,PASTE_DQS_TRACKER!$C:$C,MAIN!A605,PASTE_DQS_TRACKER!$E:$E,MAIN!$D605)</f>
        <v>1.5000000000000002</v>
      </c>
      <c r="J605" s="25">
        <f t="shared" si="159"/>
        <v>338.11</v>
      </c>
      <c r="K605" s="24">
        <f>IFERROR(IF(V605="Flex",0,IF(D605=$D$30,VLOOKUP(A605,MMO_o10M_lease!$A$1:$F$51,5,FALSE),IF(D605=$D$26,VLOOKUP(D605,LANDINGS!$A$3:$BR$40,HLOOKUP(A605,LANDINGS!$B$1:$CF$42,42,FALSE),FALSE)-IFERROR(VLOOKUP(A605,MMO_o10M_lease!$A$1:$F$38,5,FALSE),0),VLOOKUP(D605,LANDINGS!$A$3:$CF$40,HLOOKUP(A605,LANDINGS!$B$1:$CF$42,42,FALSE),FALSE)))),0)</f>
        <v>0.57399999999999995</v>
      </c>
      <c r="L605" s="24">
        <f>SUMIFS(PASTE_FLEX_TRACKER!$D:$D,PASTE_FLEX_TRACKER!$F:$F,MAIN!$A605,PASTE_FLEX_TRACKER!$B:$B,MAIN!$D605)-SUMIFS(PASTE_FLEX_TRACKER!$D:$D,PASTE_FLEX_TRACKER!$C:$C,MAIN!$A605,PASTE_FLEX_TRACKER!$B:$B,MAIN!$D605)</f>
        <v>0</v>
      </c>
      <c r="M605" s="24">
        <f>IFERROR(-VLOOKUP(D605,SQ!$A$19:$CC$52,HLOOKUP(MAIN!A605,SQ!$B$18:$CC$56,39,FALSE),FALSE),"n/a")</f>
        <v>0</v>
      </c>
      <c r="N605" s="46" t="s">
        <v>563</v>
      </c>
      <c r="O605" s="46">
        <f>SUMIFS(MAN_ADJ!$L:$L,MAN_ADJ!$K:$K,MAIN!$D605,MAN_ADJ!$J:$J,MAIN!$S605)</f>
        <v>0</v>
      </c>
      <c r="P605" s="25">
        <f t="shared" si="160"/>
        <v>0.57399999999999995</v>
      </c>
      <c r="Q605" s="28">
        <f t="shared" si="152"/>
        <v>1.6976723551506904E-3</v>
      </c>
      <c r="R605" s="38">
        <f t="shared" si="153"/>
        <v>337.536</v>
      </c>
      <c r="S605" s="17" t="s">
        <v>165</v>
      </c>
    </row>
    <row r="606" spans="1:19" x14ac:dyDescent="0.25">
      <c r="A606" s="17" t="s">
        <v>165</v>
      </c>
      <c r="B606" s="17" t="s">
        <v>93</v>
      </c>
      <c r="C606" s="17" t="s">
        <v>166</v>
      </c>
      <c r="D606" s="17" t="s">
        <v>107</v>
      </c>
      <c r="E606" s="24">
        <f>IF(U606="SC",SUMIFS(SC!F:F,SC!A:A,MAIN!D606,SC!B:B,MAIN!A606),SUMIFS(Allocations!$H:$H,Allocations!$A:$A,MAIN!$A606,Allocations!$B:$B,MAIN!$D606))</f>
        <v>21.905999999999999</v>
      </c>
      <c r="F606" s="24">
        <f>IF(U606="SC",SUMIFS(SC!J:J,SC!A:A,MAIN!D606,SC!B:B,MAIN!A606),SUMIFS(Allocations!M:M,Allocations!A:A,MAIN!A606,Allocations!B:B,MAIN!D606))</f>
        <v>0.19800000000000001</v>
      </c>
      <c r="G606" s="24">
        <f t="shared" si="158"/>
        <v>22.103999999999999</v>
      </c>
      <c r="H606" s="24">
        <f>IFERROR(VLOOKUP(S606,Swaps_wk!$A$2:$AP$151,HLOOKUP(MAIN!D606,Swaps_wk!$B$2:$AP$151,150,FALSE),FALSE),0)</f>
        <v>0</v>
      </c>
      <c r="I606" s="24">
        <f>SUMIFS(PASTE_DQS_TRACKER!$D:$D,PASTE_DQS_TRACKER!$C:$C,MAIN!$A606,PASTE_DQS_TRACKER!$B:$B,MAIN!$D606)-SUMIFS(PASTE_DQS_TRACKER!$D:$D,PASTE_DQS_TRACKER!$C:$C,MAIN!A606,PASTE_DQS_TRACKER!$E:$E,MAIN!$D606)</f>
        <v>-0.2</v>
      </c>
      <c r="J606" s="25">
        <f t="shared" si="159"/>
        <v>21.904</v>
      </c>
      <c r="K606" s="24">
        <f>IFERROR(IF(V606="Flex",0,IF(D606=$D$30,VLOOKUP(A606,MMO_o10M_lease!$A$1:$F$51,5,FALSE),IF(D606=$D$26,VLOOKUP(D606,LANDINGS!$A$3:$BR$40,HLOOKUP(A606,LANDINGS!$B$1:$CF$42,42,FALSE),FALSE)-IFERROR(VLOOKUP(A606,MMO_o10M_lease!$A$1:$F$38,5,FALSE),0),VLOOKUP(D606,LANDINGS!$A$3:$CF$40,HLOOKUP(A606,LANDINGS!$B$1:$CF$42,42,FALSE),FALSE)))),0)</f>
        <v>2.0310000000000001</v>
      </c>
      <c r="L606" s="24">
        <f>SUMIFS(PASTE_FLEX_TRACKER!$D:$D,PASTE_FLEX_TRACKER!$F:$F,MAIN!$A606,PASTE_FLEX_TRACKER!$B:$B,MAIN!$D606)-SUMIFS(PASTE_FLEX_TRACKER!$D:$D,PASTE_FLEX_TRACKER!$C:$C,MAIN!$A606,PASTE_FLEX_TRACKER!$B:$B,MAIN!$D606)</f>
        <v>0</v>
      </c>
      <c r="M606" s="24">
        <f>IFERROR(-VLOOKUP(D606,SQ!$A$19:$CC$52,HLOOKUP(MAIN!A606,SQ!$B$18:$CC$56,39,FALSE),FALSE),"n/a")</f>
        <v>0</v>
      </c>
      <c r="N606" s="46" t="s">
        <v>563</v>
      </c>
      <c r="O606" s="46">
        <f>SUMIFS(MAN_ADJ!$L:$L,MAN_ADJ!$K:$K,MAIN!$D606,MAN_ADJ!$J:$J,MAIN!$S606)</f>
        <v>0</v>
      </c>
      <c r="P606" s="25">
        <f t="shared" si="160"/>
        <v>2.0310000000000001</v>
      </c>
      <c r="Q606" s="28">
        <f t="shared" si="152"/>
        <v>9.2722790357925494E-2</v>
      </c>
      <c r="R606" s="38">
        <f t="shared" si="153"/>
        <v>19.873000000000001</v>
      </c>
      <c r="S606" s="17" t="s">
        <v>165</v>
      </c>
    </row>
    <row r="607" spans="1:19" x14ac:dyDescent="0.25">
      <c r="A607" s="17" t="s">
        <v>165</v>
      </c>
      <c r="B607" s="17" t="s">
        <v>93</v>
      </c>
      <c r="C607" s="17" t="s">
        <v>166</v>
      </c>
      <c r="D607" s="17" t="s">
        <v>108</v>
      </c>
      <c r="E607" s="24">
        <f>IF(U607="SC",SUMIFS(SC!F:F,SC!A:A,MAIN!D607,SC!B:B,MAIN!A607),SUMIFS(Allocations!$H:$H,Allocations!$A:$A,MAIN!$A607,Allocations!$B:$B,MAIN!$D607))</f>
        <v>11.249000000000001</v>
      </c>
      <c r="F607" s="24">
        <f>IF(U607="SC",SUMIFS(SC!J:J,SC!A:A,MAIN!D607,SC!B:B,MAIN!A607),SUMIFS(Allocations!M:M,Allocations!A:A,MAIN!A607,Allocations!B:B,MAIN!D607))</f>
        <v>0</v>
      </c>
      <c r="G607" s="24">
        <f t="shared" si="158"/>
        <v>11.249000000000001</v>
      </c>
      <c r="H607" s="24">
        <f>IFERROR(VLOOKUP(S607,Swaps_wk!$A$2:$AP$151,HLOOKUP(MAIN!D607,Swaps_wk!$B$2:$AP$151,150,FALSE),FALSE),0)</f>
        <v>0</v>
      </c>
      <c r="I607" s="24">
        <f>SUMIFS(PASTE_DQS_TRACKER!$D:$D,PASTE_DQS_TRACKER!$C:$C,MAIN!$A607,PASTE_DQS_TRACKER!$B:$B,MAIN!$D607)-SUMIFS(PASTE_DQS_TRACKER!$D:$D,PASTE_DQS_TRACKER!$C:$C,MAIN!A607,PASTE_DQS_TRACKER!$E:$E,MAIN!$D607)</f>
        <v>0</v>
      </c>
      <c r="J607" s="25">
        <f t="shared" si="159"/>
        <v>11.249000000000001</v>
      </c>
      <c r="K607" s="24">
        <f>IFERROR(IF(V607="Flex",0,IF(D607=$D$30,VLOOKUP(A607,MMO_o10M_lease!$A$1:$F$51,5,FALSE),IF(D607=$D$26,VLOOKUP(D607,LANDINGS!$A$3:$BR$40,HLOOKUP(A607,LANDINGS!$B$1:$CF$42,42,FALSE),FALSE)-IFERROR(VLOOKUP(A607,MMO_o10M_lease!$A$1:$F$38,5,FALSE),0),VLOOKUP(D607,LANDINGS!$A$3:$CF$40,HLOOKUP(A607,LANDINGS!$B$1:$CF$42,42,FALSE),FALSE)))),0)</f>
        <v>0.23599999999999999</v>
      </c>
      <c r="L607" s="24">
        <f>SUMIFS(PASTE_FLEX_TRACKER!$D:$D,PASTE_FLEX_TRACKER!$F:$F,MAIN!$A607,PASTE_FLEX_TRACKER!$B:$B,MAIN!$D607)-SUMIFS(PASTE_FLEX_TRACKER!$D:$D,PASTE_FLEX_TRACKER!$C:$C,MAIN!$A607,PASTE_FLEX_TRACKER!$B:$B,MAIN!$D607)</f>
        <v>0</v>
      </c>
      <c r="M607" s="24">
        <f>IFERROR(-VLOOKUP(D607,SQ!$A$19:$CC$52,HLOOKUP(MAIN!A607,SQ!$B$18:$CC$56,39,FALSE),FALSE),"n/a")</f>
        <v>0</v>
      </c>
      <c r="N607" s="46" t="s">
        <v>563</v>
      </c>
      <c r="O607" s="46">
        <f>SUMIFS(MAN_ADJ!$L:$L,MAN_ADJ!$K:$K,MAIN!$D607,MAN_ADJ!$J:$J,MAIN!$S607)</f>
        <v>0</v>
      </c>
      <c r="P607" s="25">
        <f t="shared" si="160"/>
        <v>0.23599999999999999</v>
      </c>
      <c r="Q607" s="28">
        <f t="shared" si="152"/>
        <v>2.0979642634900878E-2</v>
      </c>
      <c r="R607" s="38">
        <f t="shared" si="153"/>
        <v>11.013</v>
      </c>
      <c r="S607" s="17" t="s">
        <v>165</v>
      </c>
    </row>
    <row r="608" spans="1:19" x14ac:dyDescent="0.25">
      <c r="A608" s="17" t="s">
        <v>165</v>
      </c>
      <c r="B608" s="17" t="s">
        <v>93</v>
      </c>
      <c r="C608" s="17" t="s">
        <v>166</v>
      </c>
      <c r="D608" s="17" t="s">
        <v>109</v>
      </c>
      <c r="E608" s="24">
        <f>IF(U608="SC",SUMIFS(SC!F:F,SC!A:A,MAIN!D608,SC!B:B,MAIN!A608),SUMIFS(Allocations!$H:$H,Allocations!$A:$A,MAIN!$A608,Allocations!$B:$B,MAIN!$D608))</f>
        <v>42.238</v>
      </c>
      <c r="F608" s="24">
        <f>IF(U608="SC",SUMIFS(SC!J:J,SC!A:A,MAIN!D608,SC!B:B,MAIN!A608),SUMIFS(Allocations!M:M,Allocations!A:A,MAIN!A608,Allocations!B:B,MAIN!D608))</f>
        <v>0</v>
      </c>
      <c r="G608" s="24">
        <f t="shared" si="158"/>
        <v>42.238</v>
      </c>
      <c r="H608" s="24">
        <f>IFERROR(VLOOKUP(S608,Swaps_wk!$A$2:$AP$151,HLOOKUP(MAIN!D608,Swaps_wk!$B$2:$AP$151,150,FALSE),FALSE),0)</f>
        <v>0</v>
      </c>
      <c r="I608" s="24">
        <f>SUMIFS(PASTE_DQS_TRACKER!$D:$D,PASTE_DQS_TRACKER!$C:$C,MAIN!$A608,PASTE_DQS_TRACKER!$B:$B,MAIN!$D608)-SUMIFS(PASTE_DQS_TRACKER!$D:$D,PASTE_DQS_TRACKER!$C:$C,MAIN!A608,PASTE_DQS_TRACKER!$E:$E,MAIN!$D608)</f>
        <v>-15</v>
      </c>
      <c r="J608" s="25">
        <f t="shared" si="159"/>
        <v>27.238</v>
      </c>
      <c r="K608" s="24">
        <f>IFERROR(IF(V608="Flex",0,IF(D608=$D$30,VLOOKUP(A608,MMO_o10M_lease!$A$1:$F$51,5,FALSE),IF(D608=$D$26,VLOOKUP(D608,LANDINGS!$A$3:$BR$40,HLOOKUP(A608,LANDINGS!$B$1:$CF$42,42,FALSE),FALSE)-IFERROR(VLOOKUP(A608,MMO_o10M_lease!$A$1:$F$38,5,FALSE),0),VLOOKUP(D608,LANDINGS!$A$3:$CF$40,HLOOKUP(A608,LANDINGS!$B$1:$CF$42,42,FALSE),FALSE)))),0)</f>
        <v>0</v>
      </c>
      <c r="L608" s="24">
        <f>SUMIFS(PASTE_FLEX_TRACKER!$D:$D,PASTE_FLEX_TRACKER!$F:$F,MAIN!$A608,PASTE_FLEX_TRACKER!$B:$B,MAIN!$D608)-SUMIFS(PASTE_FLEX_TRACKER!$D:$D,PASTE_FLEX_TRACKER!$C:$C,MAIN!$A608,PASTE_FLEX_TRACKER!$B:$B,MAIN!$D608)</f>
        <v>0</v>
      </c>
      <c r="M608" s="24">
        <f>IFERROR(-VLOOKUP(D608,SQ!$A$19:$CC$52,HLOOKUP(MAIN!A608,SQ!$B$18:$CC$56,39,FALSE),FALSE),"n/a")</f>
        <v>0</v>
      </c>
      <c r="N608" s="46" t="s">
        <v>563</v>
      </c>
      <c r="O608" s="46">
        <f>SUMIFS(MAN_ADJ!$L:$L,MAN_ADJ!$K:$K,MAIN!$D608,MAN_ADJ!$J:$J,MAIN!$S608)</f>
        <v>0</v>
      </c>
      <c r="P608" s="25">
        <f t="shared" si="160"/>
        <v>0</v>
      </c>
      <c r="Q608" s="28">
        <f t="shared" si="152"/>
        <v>0</v>
      </c>
      <c r="R608" s="38">
        <f t="shared" si="153"/>
        <v>27.238</v>
      </c>
      <c r="S608" s="17" t="s">
        <v>165</v>
      </c>
    </row>
    <row r="609" spans="1:19" x14ac:dyDescent="0.25">
      <c r="A609" s="17" t="s">
        <v>165</v>
      </c>
      <c r="B609" s="17" t="s">
        <v>93</v>
      </c>
      <c r="C609" s="17" t="s">
        <v>166</v>
      </c>
      <c r="D609" s="17" t="s">
        <v>110</v>
      </c>
      <c r="E609" s="24">
        <f>IF(U609="SC",SUMIFS(SC!F:F,SC!A:A,MAIN!D609,SC!B:B,MAIN!A609),SUMIFS(Allocations!$H:$H,Allocations!$A:$A,MAIN!$A609,Allocations!$B:$B,MAIN!$D609))</f>
        <v>11.75</v>
      </c>
      <c r="F609" s="24">
        <f>IF(U609="SC",SUMIFS(SC!J:J,SC!A:A,MAIN!D609,SC!B:B,MAIN!A609),SUMIFS(Allocations!M:M,Allocations!A:A,MAIN!A609,Allocations!B:B,MAIN!D609))</f>
        <v>0</v>
      </c>
      <c r="G609" s="24">
        <f t="shared" si="158"/>
        <v>11.75</v>
      </c>
      <c r="H609" s="24">
        <f>IFERROR(VLOOKUP(S609,Swaps_wk!$A$2:$AP$151,HLOOKUP(MAIN!D609,Swaps_wk!$B$2:$AP$151,150,FALSE),FALSE),0)</f>
        <v>0</v>
      </c>
      <c r="I609" s="24">
        <f>SUMIFS(PASTE_DQS_TRACKER!$D:$D,PASTE_DQS_TRACKER!$C:$C,MAIN!$A609,PASTE_DQS_TRACKER!$B:$B,MAIN!$D609)-SUMIFS(PASTE_DQS_TRACKER!$D:$D,PASTE_DQS_TRACKER!$C:$C,MAIN!A609,PASTE_DQS_TRACKER!$E:$E,MAIN!$D609)</f>
        <v>0</v>
      </c>
      <c r="J609" s="25">
        <f t="shared" si="159"/>
        <v>11.75</v>
      </c>
      <c r="K609" s="24">
        <f>IFERROR(IF(V609="Flex",0,IF(D609=$D$30,VLOOKUP(A609,MMO_o10M_lease!$A$1:$F$51,5,FALSE),IF(D609=$D$26,VLOOKUP(D609,LANDINGS!$A$3:$BR$40,HLOOKUP(A609,LANDINGS!$B$1:$CF$42,42,FALSE),FALSE)-IFERROR(VLOOKUP(A609,MMO_o10M_lease!$A$1:$F$38,5,FALSE),0),VLOOKUP(D609,LANDINGS!$A$3:$CF$40,HLOOKUP(A609,LANDINGS!$B$1:$CF$42,42,FALSE),FALSE)))),0)</f>
        <v>0</v>
      </c>
      <c r="L609" s="24">
        <f>SUMIFS(PASTE_FLEX_TRACKER!$D:$D,PASTE_FLEX_TRACKER!$F:$F,MAIN!$A609,PASTE_FLEX_TRACKER!$B:$B,MAIN!$D609)-SUMIFS(PASTE_FLEX_TRACKER!$D:$D,PASTE_FLEX_TRACKER!$C:$C,MAIN!$A609,PASTE_FLEX_TRACKER!$B:$B,MAIN!$D609)</f>
        <v>0</v>
      </c>
      <c r="M609" s="24">
        <f>IFERROR(-VLOOKUP(D609,SQ!$A$19:$CC$52,HLOOKUP(MAIN!A609,SQ!$B$18:$CC$56,39,FALSE),FALSE),"n/a")</f>
        <v>0</v>
      </c>
      <c r="N609" s="46" t="s">
        <v>563</v>
      </c>
      <c r="O609" s="46">
        <f>SUMIFS(MAN_ADJ!$L:$L,MAN_ADJ!$K:$K,MAIN!$D609,MAN_ADJ!$J:$J,MAIN!$S609)</f>
        <v>0</v>
      </c>
      <c r="P609" s="25">
        <f t="shared" si="160"/>
        <v>0</v>
      </c>
      <c r="Q609" s="28">
        <f t="shared" si="152"/>
        <v>0</v>
      </c>
      <c r="R609" s="38">
        <f t="shared" si="153"/>
        <v>11.75</v>
      </c>
      <c r="S609" s="17" t="s">
        <v>165</v>
      </c>
    </row>
    <row r="610" spans="1:19" x14ac:dyDescent="0.25">
      <c r="A610" s="17" t="s">
        <v>165</v>
      </c>
      <c r="B610" s="17" t="s">
        <v>93</v>
      </c>
      <c r="C610" s="17" t="s">
        <v>166</v>
      </c>
      <c r="D610" s="17" t="s">
        <v>111</v>
      </c>
      <c r="E610" s="24">
        <f>IF(U610="SC",SUMIFS(SC!F:F,SC!A:A,MAIN!D610,SC!B:B,MAIN!A610),SUMIFS(Allocations!$H:$H,Allocations!$A:$A,MAIN!$A610,Allocations!$B:$B,MAIN!$D610))</f>
        <v>84.228999999999999</v>
      </c>
      <c r="F610" s="24">
        <f>IF(U610="SC",SUMIFS(SC!J:J,SC!A:A,MAIN!D610,SC!B:B,MAIN!A610),SUMIFS(Allocations!M:M,Allocations!A:A,MAIN!A610,Allocations!B:B,MAIN!D610))</f>
        <v>0</v>
      </c>
      <c r="G610" s="24">
        <f t="shared" si="158"/>
        <v>84.228999999999999</v>
      </c>
      <c r="H610" s="24">
        <f>IFERROR(VLOOKUP(S610,Swaps_wk!$A$2:$AP$151,HLOOKUP(MAIN!D610,Swaps_wk!$B$2:$AP$151,150,FALSE),FALSE),0)</f>
        <v>0</v>
      </c>
      <c r="I610" s="24">
        <f>SUMIFS(PASTE_DQS_TRACKER!$D:$D,PASTE_DQS_TRACKER!$C:$C,MAIN!$A610,PASTE_DQS_TRACKER!$B:$B,MAIN!$D610)-SUMIFS(PASTE_DQS_TRACKER!$D:$D,PASTE_DQS_TRACKER!$C:$C,MAIN!A610,PASTE_DQS_TRACKER!$E:$E,MAIN!$D610)</f>
        <v>-1.3</v>
      </c>
      <c r="J610" s="25">
        <f t="shared" si="159"/>
        <v>82.929000000000002</v>
      </c>
      <c r="K610" s="24">
        <f>IFERROR(IF(V610="Flex",0,IF(D610=$D$30,VLOOKUP(A610,MMO_o10M_lease!$A$1:$F$51,5,FALSE),IF(D610=$D$26,VLOOKUP(D610,LANDINGS!$A$3:$BR$40,HLOOKUP(A610,LANDINGS!$B$1:$CF$42,42,FALSE),FALSE)-IFERROR(VLOOKUP(A610,MMO_o10M_lease!$A$1:$F$38,5,FALSE),0),VLOOKUP(D610,LANDINGS!$A$3:$CF$40,HLOOKUP(A610,LANDINGS!$B$1:$CF$42,42,FALSE),FALSE)))),0)</f>
        <v>1.181</v>
      </c>
      <c r="L610" s="24">
        <f>SUMIFS(PASTE_FLEX_TRACKER!$D:$D,PASTE_FLEX_TRACKER!$F:$F,MAIN!$A610,PASTE_FLEX_TRACKER!$B:$B,MAIN!$D610)-SUMIFS(PASTE_FLEX_TRACKER!$D:$D,PASTE_FLEX_TRACKER!$C:$C,MAIN!$A610,PASTE_FLEX_TRACKER!$B:$B,MAIN!$D610)</f>
        <v>0</v>
      </c>
      <c r="M610" s="24">
        <f>IFERROR(-VLOOKUP(D610,SQ!$A$19:$CC$52,HLOOKUP(MAIN!A610,SQ!$B$18:$CC$56,39,FALSE),FALSE),"n/a")</f>
        <v>0</v>
      </c>
      <c r="N610" s="46" t="s">
        <v>563</v>
      </c>
      <c r="O610" s="46">
        <f>SUMIFS(MAN_ADJ!$L:$L,MAN_ADJ!$K:$K,MAIN!$D610,MAN_ADJ!$J:$J,MAIN!$S610)</f>
        <v>0</v>
      </c>
      <c r="P610" s="25">
        <f t="shared" si="160"/>
        <v>1.181</v>
      </c>
      <c r="Q610" s="28">
        <f t="shared" si="152"/>
        <v>1.4241097806557418E-2</v>
      </c>
      <c r="R610" s="38">
        <f t="shared" si="153"/>
        <v>81.748000000000005</v>
      </c>
      <c r="S610" s="17" t="s">
        <v>165</v>
      </c>
    </row>
    <row r="611" spans="1:19" x14ac:dyDescent="0.25">
      <c r="A611" s="17" t="s">
        <v>165</v>
      </c>
      <c r="B611" s="17" t="s">
        <v>93</v>
      </c>
      <c r="C611" s="17" t="s">
        <v>166</v>
      </c>
      <c r="D611" s="17" t="s">
        <v>112</v>
      </c>
      <c r="E611" s="24">
        <f>IF(U611="SC",SUMIFS(SC!F:F,SC!A:A,MAIN!D611,SC!B:B,MAIN!A611),SUMIFS(Allocations!$H:$H,Allocations!$A:$A,MAIN!$A611,Allocations!$B:$B,MAIN!$D611))</f>
        <v>0.64900000000000002</v>
      </c>
      <c r="F611" s="24">
        <f>IF(U611="SC",SUMIFS(SC!J:J,SC!A:A,MAIN!D611,SC!B:B,MAIN!A611),SUMIFS(Allocations!M:M,Allocations!A:A,MAIN!A611,Allocations!B:B,MAIN!D611))</f>
        <v>0</v>
      </c>
      <c r="G611" s="24">
        <f t="shared" si="158"/>
        <v>0.64900000000000002</v>
      </c>
      <c r="H611" s="24">
        <f>IFERROR(VLOOKUP(S611,Swaps_wk!$A$2:$AP$151,HLOOKUP(MAIN!D611,Swaps_wk!$B$2:$AP$151,150,FALSE),FALSE),0)</f>
        <v>0</v>
      </c>
      <c r="I611" s="24">
        <f>SUMIFS(PASTE_DQS_TRACKER!$D:$D,PASTE_DQS_TRACKER!$C:$C,MAIN!$A611,PASTE_DQS_TRACKER!$B:$B,MAIN!$D611)-SUMIFS(PASTE_DQS_TRACKER!$D:$D,PASTE_DQS_TRACKER!$C:$C,MAIN!A611,PASTE_DQS_TRACKER!$E:$E,MAIN!$D611)</f>
        <v>-0.6</v>
      </c>
      <c r="J611" s="25">
        <f t="shared" si="159"/>
        <v>4.9000000000000044E-2</v>
      </c>
      <c r="K611" s="24">
        <f>IFERROR(IF(V611="Flex",0,IF(D611=$D$30,VLOOKUP(A611,MMO_o10M_lease!$A$1:$F$51,5,FALSE),IF(D611=$D$26,VLOOKUP(D611,LANDINGS!$A$3:$BR$40,HLOOKUP(A611,LANDINGS!$B$1:$CF$42,42,FALSE),FALSE)-IFERROR(VLOOKUP(A611,MMO_o10M_lease!$A$1:$F$38,5,FALSE),0),VLOOKUP(D611,LANDINGS!$A$3:$CF$40,HLOOKUP(A611,LANDINGS!$B$1:$CF$42,42,FALSE),FALSE)))),0)</f>
        <v>0</v>
      </c>
      <c r="L611" s="24">
        <f>SUMIFS(PASTE_FLEX_TRACKER!$D:$D,PASTE_FLEX_TRACKER!$F:$F,MAIN!$A611,PASTE_FLEX_TRACKER!$B:$B,MAIN!$D611)-SUMIFS(PASTE_FLEX_TRACKER!$D:$D,PASTE_FLEX_TRACKER!$C:$C,MAIN!$A611,PASTE_FLEX_TRACKER!$B:$B,MAIN!$D611)</f>
        <v>0</v>
      </c>
      <c r="M611" s="24">
        <f>IFERROR(-VLOOKUP(D611,SQ!$A$19:$CC$52,HLOOKUP(MAIN!A611,SQ!$B$18:$CC$56,39,FALSE),FALSE),"n/a")</f>
        <v>0</v>
      </c>
      <c r="N611" s="46" t="s">
        <v>563</v>
      </c>
      <c r="O611" s="46">
        <f>SUMIFS(MAN_ADJ!$L:$L,MAN_ADJ!$K:$K,MAIN!$D611,MAN_ADJ!$J:$J,MAIN!$S611)</f>
        <v>0</v>
      </c>
      <c r="P611" s="25">
        <f t="shared" si="160"/>
        <v>0</v>
      </c>
      <c r="Q611" s="28">
        <f t="shared" si="152"/>
        <v>0</v>
      </c>
      <c r="R611" s="38">
        <f t="shared" si="153"/>
        <v>4.9000000000000044E-2</v>
      </c>
      <c r="S611" s="17" t="s">
        <v>165</v>
      </c>
    </row>
    <row r="612" spans="1:19" x14ac:dyDescent="0.25">
      <c r="A612" s="17" t="s">
        <v>165</v>
      </c>
      <c r="B612" s="17" t="s">
        <v>93</v>
      </c>
      <c r="C612" s="17" t="s">
        <v>166</v>
      </c>
      <c r="D612" s="17" t="s">
        <v>113</v>
      </c>
      <c r="E612" s="24">
        <f>IF(U612="SC",SUMIFS(SC!F:F,SC!A:A,MAIN!D612,SC!B:B,MAIN!A612),SUMIFS(Allocations!$H:$H,Allocations!$A:$A,MAIN!$A612,Allocations!$B:$B,MAIN!$D612))</f>
        <v>6.2249999999999996</v>
      </c>
      <c r="F612" s="24">
        <f>IF(U612="SC",SUMIFS(SC!J:J,SC!A:A,MAIN!D612,SC!B:B,MAIN!A612),SUMIFS(Allocations!M:M,Allocations!A:A,MAIN!A612,Allocations!B:B,MAIN!D612))</f>
        <v>2.33</v>
      </c>
      <c r="G612" s="24">
        <f t="shared" si="158"/>
        <v>8.5549999999999997</v>
      </c>
      <c r="H612" s="24">
        <f>IFERROR(VLOOKUP(S612,Swaps_wk!$A$2:$AP$151,HLOOKUP(MAIN!D612,Swaps_wk!$B$2:$AP$151,150,FALSE),FALSE),0)</f>
        <v>0</v>
      </c>
      <c r="I612" s="24">
        <f>SUMIFS(PASTE_DQS_TRACKER!$D:$D,PASTE_DQS_TRACKER!$C:$C,MAIN!$A612,PASTE_DQS_TRACKER!$B:$B,MAIN!$D612)-SUMIFS(PASTE_DQS_TRACKER!$D:$D,PASTE_DQS_TRACKER!$C:$C,MAIN!A612,PASTE_DQS_TRACKER!$E:$E,MAIN!$D612)</f>
        <v>0</v>
      </c>
      <c r="J612" s="25">
        <f t="shared" si="159"/>
        <v>8.5549999999999997</v>
      </c>
      <c r="K612" s="24">
        <f>IFERROR(IF(V612="Flex",0,IF(D612=$D$30,VLOOKUP(A612,MMO_o10M_lease!$A$1:$F$51,5,FALSE),IF(D612=$D$26,VLOOKUP(D612,LANDINGS!$A$3:$BR$40,HLOOKUP(A612,LANDINGS!$B$1:$CF$42,42,FALSE),FALSE)-IFERROR(VLOOKUP(A612,MMO_o10M_lease!$A$1:$F$38,5,FALSE),0),VLOOKUP(D612,LANDINGS!$A$3:$CF$40,HLOOKUP(A612,LANDINGS!$B$1:$CF$42,42,FALSE),FALSE)))),0)</f>
        <v>0.67200000000000004</v>
      </c>
      <c r="L612" s="24">
        <f>SUMIFS(PASTE_FLEX_TRACKER!$D:$D,PASTE_FLEX_TRACKER!$F:$F,MAIN!$A612,PASTE_FLEX_TRACKER!$B:$B,MAIN!$D612)-SUMIFS(PASTE_FLEX_TRACKER!$D:$D,PASTE_FLEX_TRACKER!$C:$C,MAIN!$A612,PASTE_FLEX_TRACKER!$B:$B,MAIN!$D612)</f>
        <v>0</v>
      </c>
      <c r="M612" s="24">
        <f>IFERROR(-VLOOKUP(D612,SQ!$A$19:$CC$52,HLOOKUP(MAIN!A612,SQ!$B$18:$CC$56,39,FALSE),FALSE),"n/a")</f>
        <v>0</v>
      </c>
      <c r="N612" s="46" t="s">
        <v>563</v>
      </c>
      <c r="O612" s="46">
        <f>SUMIFS(MAN_ADJ!$L:$L,MAN_ADJ!$K:$K,MAIN!$D612,MAN_ADJ!$J:$J,MAIN!$S612)</f>
        <v>0</v>
      </c>
      <c r="P612" s="25">
        <f t="shared" si="160"/>
        <v>0.67200000000000004</v>
      </c>
      <c r="Q612" s="28">
        <f t="shared" si="152"/>
        <v>7.8550555230859159E-2</v>
      </c>
      <c r="R612" s="38">
        <f t="shared" si="153"/>
        <v>7.883</v>
      </c>
      <c r="S612" s="17" t="s">
        <v>165</v>
      </c>
    </row>
    <row r="613" spans="1:19" x14ac:dyDescent="0.25">
      <c r="A613" s="17" t="s">
        <v>165</v>
      </c>
      <c r="B613" s="17" t="s">
        <v>93</v>
      </c>
      <c r="C613" s="17" t="s">
        <v>166</v>
      </c>
      <c r="D613" s="17" t="s">
        <v>114</v>
      </c>
      <c r="E613" s="24">
        <f>IF(U613="SC",SUMIFS(SC!F:F,SC!A:A,MAIN!D613,SC!B:B,MAIN!A613),SUMIFS(Allocations!$H:$H,Allocations!$A:$A,MAIN!$A613,Allocations!$B:$B,MAIN!$D613))</f>
        <v>0</v>
      </c>
      <c r="F613" s="24">
        <f>IF(U613="SC",SUMIFS(SC!J:J,SC!A:A,MAIN!D613,SC!B:B,MAIN!A613),SUMIFS(Allocations!M:M,Allocations!A:A,MAIN!A613,Allocations!B:B,MAIN!D613))</f>
        <v>0</v>
      </c>
      <c r="G613" s="24">
        <f t="shared" si="158"/>
        <v>0</v>
      </c>
      <c r="H613" s="24">
        <f>IFERROR(VLOOKUP(S613,Swaps_wk!$A$2:$AP$151,HLOOKUP(MAIN!D613,Swaps_wk!$B$2:$AP$151,150,FALSE),FALSE),0)</f>
        <v>0</v>
      </c>
      <c r="I613" s="24">
        <f>SUMIFS(PASTE_DQS_TRACKER!$D:$D,PASTE_DQS_TRACKER!$C:$C,MAIN!$A613,PASTE_DQS_TRACKER!$B:$B,MAIN!$D613)-SUMIFS(PASTE_DQS_TRACKER!$D:$D,PASTE_DQS_TRACKER!$C:$C,MAIN!A613,PASTE_DQS_TRACKER!$E:$E,MAIN!$D613)</f>
        <v>0</v>
      </c>
      <c r="J613" s="25">
        <f t="shared" si="159"/>
        <v>0</v>
      </c>
      <c r="K613" s="24">
        <f>IFERROR(IF(V613="Flex",0,IF(D613=$D$30,VLOOKUP(A613,MMO_o10M_lease!$A$1:$F$51,5,FALSE),IF(D613=$D$26,VLOOKUP(D613,LANDINGS!$A$3:$BR$40,HLOOKUP(A613,LANDINGS!$B$1:$CF$42,42,FALSE),FALSE)-IFERROR(VLOOKUP(A613,MMO_o10M_lease!$A$1:$F$38,5,FALSE),0),VLOOKUP(D613,LANDINGS!$A$3:$CF$40,HLOOKUP(A613,LANDINGS!$B$1:$CF$42,42,FALSE),FALSE)))),0)</f>
        <v>0</v>
      </c>
      <c r="L613" s="24">
        <f>SUMIFS(PASTE_FLEX_TRACKER!$D:$D,PASTE_FLEX_TRACKER!$F:$F,MAIN!$A613,PASTE_FLEX_TRACKER!$B:$B,MAIN!$D613)-SUMIFS(PASTE_FLEX_TRACKER!$D:$D,PASTE_FLEX_TRACKER!$C:$C,MAIN!$A613,PASTE_FLEX_TRACKER!$B:$B,MAIN!$D613)</f>
        <v>0</v>
      </c>
      <c r="M613" s="24">
        <f>IFERROR(-VLOOKUP(D613,SQ!$A$19:$CC$52,HLOOKUP(MAIN!A613,SQ!$B$18:$CC$56,39,FALSE),FALSE),"n/a")</f>
        <v>0</v>
      </c>
      <c r="N613" s="46" t="s">
        <v>563</v>
      </c>
      <c r="O613" s="46">
        <f>SUMIFS(MAN_ADJ!$L:$L,MAN_ADJ!$K:$K,MAIN!$D613,MAN_ADJ!$J:$J,MAIN!$S613)</f>
        <v>0</v>
      </c>
      <c r="P613" s="25">
        <f t="shared" si="160"/>
        <v>0</v>
      </c>
      <c r="Q613" s="28" t="str">
        <f t="shared" si="152"/>
        <v>n/a</v>
      </c>
      <c r="R613" s="38">
        <f t="shared" si="153"/>
        <v>0</v>
      </c>
      <c r="S613" s="17" t="s">
        <v>165</v>
      </c>
    </row>
    <row r="614" spans="1:19" x14ac:dyDescent="0.25">
      <c r="A614" s="17" t="s">
        <v>165</v>
      </c>
      <c r="B614" s="17" t="s">
        <v>93</v>
      </c>
      <c r="C614" s="17" t="s">
        <v>166</v>
      </c>
      <c r="D614" s="17" t="s">
        <v>115</v>
      </c>
      <c r="E614" s="24">
        <f>IF(U614="SC",SUMIFS(SC!F:F,SC!A:A,MAIN!D614,SC!B:B,MAIN!A614),SUMIFS(Allocations!$H:$H,Allocations!$A:$A,MAIN!$A614,Allocations!$B:$B,MAIN!$D614))</f>
        <v>0.67699999999999994</v>
      </c>
      <c r="F614" s="24">
        <f>IF(U614="SC",SUMIFS(SC!J:J,SC!A:A,MAIN!D614,SC!B:B,MAIN!A614),SUMIFS(Allocations!M:M,Allocations!A:A,MAIN!A614,Allocations!B:B,MAIN!D614))</f>
        <v>122.277</v>
      </c>
      <c r="G614" s="24">
        <f t="shared" si="158"/>
        <v>122.95400000000001</v>
      </c>
      <c r="H614" s="24">
        <f>IFERROR(VLOOKUP(S614,Swaps_wk!$A$2:$AP$151,HLOOKUP(MAIN!D614,Swaps_wk!$B$2:$AP$151,150,FALSE),FALSE),0)</f>
        <v>0</v>
      </c>
      <c r="I614" s="24">
        <f>SUMIFS(PASTE_DQS_TRACKER!$D:$D,PASTE_DQS_TRACKER!$C:$C,MAIN!$A614,PASTE_DQS_TRACKER!$B:$B,MAIN!$D614)-SUMIFS(PASTE_DQS_TRACKER!$D:$D,PASTE_DQS_TRACKER!$C:$C,MAIN!A614,PASTE_DQS_TRACKER!$E:$E,MAIN!$D614)</f>
        <v>0</v>
      </c>
      <c r="J614" s="25">
        <f t="shared" si="159"/>
        <v>122.95400000000001</v>
      </c>
      <c r="K614" s="24">
        <f>IFERROR(IF(V614="Flex",0,IF(D614=$D$30,VLOOKUP(A614,MMO_o10M_lease!$A$1:$F$51,5,FALSE),IF(D614=$D$26,VLOOKUP(D614,LANDINGS!$A$3:$BR$40,HLOOKUP(A614,LANDINGS!$B$1:$CF$42,42,FALSE),FALSE)-IFERROR(VLOOKUP(A614,MMO_o10M_lease!$A$1:$F$38,5,FALSE),0),VLOOKUP(D614,LANDINGS!$A$3:$CF$40,HLOOKUP(A614,LANDINGS!$B$1:$CF$42,42,FALSE),FALSE)))),0)</f>
        <v>0</v>
      </c>
      <c r="L614" s="24">
        <f>SUMIFS(PASTE_FLEX_TRACKER!$D:$D,PASTE_FLEX_TRACKER!$F:$F,MAIN!$A614,PASTE_FLEX_TRACKER!$B:$B,MAIN!$D614)-SUMIFS(PASTE_FLEX_TRACKER!$D:$D,PASTE_FLEX_TRACKER!$C:$C,MAIN!$A614,PASTE_FLEX_TRACKER!$B:$B,MAIN!$D614)</f>
        <v>0</v>
      </c>
      <c r="M614" s="24">
        <f>IFERROR(-VLOOKUP(D614,SQ!$A$19:$CC$52,HLOOKUP(MAIN!A614,SQ!$B$18:$CC$56,39,FALSE),FALSE),"n/a")</f>
        <v>0</v>
      </c>
      <c r="N614" s="46" t="s">
        <v>563</v>
      </c>
      <c r="O614" s="46">
        <f>SUMIFS(MAN_ADJ!$L:$L,MAN_ADJ!$K:$K,MAIN!$D614,MAN_ADJ!$J:$J,MAIN!$S614)</f>
        <v>0</v>
      </c>
      <c r="P614" s="25">
        <f t="shared" si="160"/>
        <v>0</v>
      </c>
      <c r="Q614" s="28">
        <f t="shared" si="152"/>
        <v>0</v>
      </c>
      <c r="R614" s="38">
        <f t="shared" si="153"/>
        <v>122.95400000000001</v>
      </c>
      <c r="S614" s="17" t="s">
        <v>165</v>
      </c>
    </row>
    <row r="615" spans="1:19" x14ac:dyDescent="0.25">
      <c r="A615" s="17" t="s">
        <v>165</v>
      </c>
      <c r="B615" s="17" t="s">
        <v>93</v>
      </c>
      <c r="C615" s="17" t="s">
        <v>166</v>
      </c>
      <c r="D615" s="17" t="s">
        <v>116</v>
      </c>
      <c r="E615" s="24">
        <f>IF(U615="SC",SUMIFS(SC!F:F,SC!A:A,MAIN!D615,SC!B:B,MAIN!A615),SUMIFS(Allocations!$H:$H,Allocations!$A:$A,MAIN!$A615,Allocations!$B:$B,MAIN!$D615))</f>
        <v>4.399</v>
      </c>
      <c r="F615" s="24">
        <f>IF(U615="SC",SUMIFS(SC!J:J,SC!A:A,MAIN!D615,SC!B:B,MAIN!A615),SUMIFS(Allocations!M:M,Allocations!A:A,MAIN!A615,Allocations!B:B,MAIN!D615))</f>
        <v>0.187</v>
      </c>
      <c r="G615" s="24">
        <f t="shared" si="158"/>
        <v>4.5860000000000003</v>
      </c>
      <c r="H615" s="24">
        <f>IFERROR(VLOOKUP(S615,Swaps_wk!$A$2:$AP$151,HLOOKUP(MAIN!D615,Swaps_wk!$B$2:$AP$151,150,FALSE),FALSE),0)</f>
        <v>0</v>
      </c>
      <c r="I615" s="24">
        <f>SUMIFS(PASTE_DQS_TRACKER!$D:$D,PASTE_DQS_TRACKER!$C:$C,MAIN!$A615,PASTE_DQS_TRACKER!$B:$B,MAIN!$D615)-SUMIFS(PASTE_DQS_TRACKER!$D:$D,PASTE_DQS_TRACKER!$C:$C,MAIN!A615,PASTE_DQS_TRACKER!$E:$E,MAIN!$D615)</f>
        <v>0</v>
      </c>
      <c r="J615" s="25">
        <f t="shared" si="159"/>
        <v>4.5860000000000003</v>
      </c>
      <c r="K615" s="24">
        <f>IFERROR(IF(V615="Flex",0,IF(D615=$D$30,VLOOKUP(A615,MMO_o10M_lease!$A$1:$F$51,5,FALSE),IF(D615=$D$26,VLOOKUP(D615,LANDINGS!$A$3:$BR$40,HLOOKUP(A615,LANDINGS!$B$1:$CF$42,42,FALSE),FALSE)-IFERROR(VLOOKUP(A615,MMO_o10M_lease!$A$1:$F$38,5,FALSE),0),VLOOKUP(D615,LANDINGS!$A$3:$CF$40,HLOOKUP(A615,LANDINGS!$B$1:$CF$42,42,FALSE),FALSE)))),0)</f>
        <v>0.97199999999999998</v>
      </c>
      <c r="L615" s="24">
        <f>SUMIFS(PASTE_FLEX_TRACKER!$D:$D,PASTE_FLEX_TRACKER!$F:$F,MAIN!$A615,PASTE_FLEX_TRACKER!$B:$B,MAIN!$D615)-SUMIFS(PASTE_FLEX_TRACKER!$D:$D,PASTE_FLEX_TRACKER!$C:$C,MAIN!$A615,PASTE_FLEX_TRACKER!$B:$B,MAIN!$D615)</f>
        <v>0</v>
      </c>
      <c r="M615" s="24">
        <f>IFERROR(-VLOOKUP(D615,SQ!$A$19:$CC$52,HLOOKUP(MAIN!A615,SQ!$B$18:$CC$56,39,FALSE),FALSE),"n/a")</f>
        <v>0</v>
      </c>
      <c r="N615" s="46" t="s">
        <v>563</v>
      </c>
      <c r="O615" s="46">
        <f>SUMIFS(MAN_ADJ!$L:$L,MAN_ADJ!$K:$K,MAIN!$D615,MAN_ADJ!$J:$J,MAIN!$S615)</f>
        <v>0</v>
      </c>
      <c r="P615" s="25">
        <f t="shared" si="160"/>
        <v>0.97199999999999998</v>
      </c>
      <c r="Q615" s="28">
        <f t="shared" si="152"/>
        <v>0.21194941125163538</v>
      </c>
      <c r="R615" s="38">
        <f t="shared" si="153"/>
        <v>3.6140000000000003</v>
      </c>
      <c r="S615" s="17" t="s">
        <v>165</v>
      </c>
    </row>
    <row r="616" spans="1:19" x14ac:dyDescent="0.25">
      <c r="A616" s="17" t="s">
        <v>165</v>
      </c>
      <c r="B616" s="17" t="s">
        <v>93</v>
      </c>
      <c r="C616" s="17" t="s">
        <v>166</v>
      </c>
      <c r="D616" s="17" t="s">
        <v>117</v>
      </c>
      <c r="E616" s="24">
        <f>IF(U616="SC",SUMIFS(SC!F:F,SC!A:A,MAIN!D616,SC!B:B,MAIN!A616),SUMIFS(Allocations!$H:$H,Allocations!$A:$A,MAIN!$A616,Allocations!$B:$B,MAIN!$D616))</f>
        <v>7.1999999999999995E-2</v>
      </c>
      <c r="F616" s="24">
        <f>IF(U616="SC",SUMIFS(SC!J:J,SC!A:A,MAIN!D616,SC!B:B,MAIN!A616),SUMIFS(Allocations!M:M,Allocations!A:A,MAIN!A616,Allocations!B:B,MAIN!D616))</f>
        <v>0</v>
      </c>
      <c r="G616" s="24">
        <f t="shared" si="158"/>
        <v>7.1999999999999995E-2</v>
      </c>
      <c r="H616" s="24">
        <f>IFERROR(VLOOKUP(S616,Swaps_wk!$A$2:$AP$151,HLOOKUP(MAIN!D616,Swaps_wk!$B$2:$AP$151,150,FALSE),FALSE),0)</f>
        <v>0</v>
      </c>
      <c r="I616" s="24">
        <f>SUMIFS(PASTE_DQS_TRACKER!$D:$D,PASTE_DQS_TRACKER!$C:$C,MAIN!$A616,PASTE_DQS_TRACKER!$B:$B,MAIN!$D616)-SUMIFS(PASTE_DQS_TRACKER!$D:$D,PASTE_DQS_TRACKER!$C:$C,MAIN!A616,PASTE_DQS_TRACKER!$E:$E,MAIN!$D616)</f>
        <v>0</v>
      </c>
      <c r="J616" s="25">
        <f t="shared" si="159"/>
        <v>7.1999999999999995E-2</v>
      </c>
      <c r="K616" s="24">
        <f>IFERROR(IF(V616="Flex",0,IF(D616=$D$30,VLOOKUP(A616,MMO_o10M_lease!$A$1:$F$51,5,FALSE),IF(D616=$D$26,VLOOKUP(D616,LANDINGS!$A$3:$BR$40,HLOOKUP(A616,LANDINGS!$B$1:$CF$42,42,FALSE),FALSE)-IFERROR(VLOOKUP(A616,MMO_o10M_lease!$A$1:$F$38,5,FALSE),0),VLOOKUP(D616,LANDINGS!$A$3:$CF$40,HLOOKUP(A616,LANDINGS!$B$1:$CF$42,42,FALSE),FALSE)))),0)</f>
        <v>0</v>
      </c>
      <c r="L616" s="24">
        <f>SUMIFS(PASTE_FLEX_TRACKER!$D:$D,PASTE_FLEX_TRACKER!$F:$F,MAIN!$A616,PASTE_FLEX_TRACKER!$B:$B,MAIN!$D616)-SUMIFS(PASTE_FLEX_TRACKER!$D:$D,PASTE_FLEX_TRACKER!$C:$C,MAIN!$A616,PASTE_FLEX_TRACKER!$B:$B,MAIN!$D616)</f>
        <v>0</v>
      </c>
      <c r="M616" s="24">
        <f>IFERROR(-VLOOKUP(D616,SQ!$A$19:$CC$52,HLOOKUP(MAIN!A616,SQ!$B$18:$CC$56,39,FALSE),FALSE),"n/a")</f>
        <v>0</v>
      </c>
      <c r="N616" s="46" t="s">
        <v>563</v>
      </c>
      <c r="O616" s="46">
        <f>SUMIFS(MAN_ADJ!$L:$L,MAN_ADJ!$K:$K,MAIN!$D616,MAN_ADJ!$J:$J,MAIN!$S616)</f>
        <v>0</v>
      </c>
      <c r="P616" s="25">
        <f t="shared" si="160"/>
        <v>0</v>
      </c>
      <c r="Q616" s="28">
        <f t="shared" si="152"/>
        <v>0</v>
      </c>
      <c r="R616" s="38">
        <f t="shared" si="153"/>
        <v>7.1999999999999995E-2</v>
      </c>
      <c r="S616" s="17" t="s">
        <v>165</v>
      </c>
    </row>
    <row r="617" spans="1:19" x14ac:dyDescent="0.25">
      <c r="A617" s="17" t="s">
        <v>165</v>
      </c>
      <c r="B617" s="17" t="s">
        <v>93</v>
      </c>
      <c r="C617" s="17" t="s">
        <v>166</v>
      </c>
      <c r="D617" s="17" t="s">
        <v>118</v>
      </c>
      <c r="E617" s="24">
        <f>IF(U617="SC",SUMIFS(SC!F:F,SC!A:A,MAIN!D617,SC!B:B,MAIN!A617),SUMIFS(Allocations!$H:$H,Allocations!$A:$A,MAIN!$A617,Allocations!$B:$B,MAIN!$D617))</f>
        <v>1.37</v>
      </c>
      <c r="F617" s="24">
        <f>IF(U617="SC",SUMIFS(SC!J:J,SC!A:A,MAIN!D617,SC!B:B,MAIN!A617),SUMIFS(Allocations!M:M,Allocations!A:A,MAIN!A617,Allocations!B:B,MAIN!D617))</f>
        <v>35.856000000000002</v>
      </c>
      <c r="G617" s="24">
        <f t="shared" si="158"/>
        <v>37.225999999999999</v>
      </c>
      <c r="H617" s="24">
        <f>IFERROR(VLOOKUP(S617,Swaps_wk!$A$2:$AP$151,HLOOKUP(MAIN!D617,Swaps_wk!$B$2:$AP$151,150,FALSE),FALSE),0)</f>
        <v>0</v>
      </c>
      <c r="I617" s="24">
        <f>SUMIFS(PASTE_DQS_TRACKER!$D:$D,PASTE_DQS_TRACKER!$C:$C,MAIN!$A617,PASTE_DQS_TRACKER!$B:$B,MAIN!$D617)-SUMIFS(PASTE_DQS_TRACKER!$D:$D,PASTE_DQS_TRACKER!$C:$C,MAIN!A617,PASTE_DQS_TRACKER!$E:$E,MAIN!$D617)</f>
        <v>-5</v>
      </c>
      <c r="J617" s="25">
        <f t="shared" si="159"/>
        <v>32.225999999999999</v>
      </c>
      <c r="K617" s="24">
        <f>IFERROR(IF(V617="Flex",0,IF(D617=$D$30,VLOOKUP(A617,MMO_o10M_lease!$A$1:$F$51,5,FALSE),IF(D617=$D$26,VLOOKUP(D617,LANDINGS!$A$3:$BR$40,HLOOKUP(A617,LANDINGS!$B$1:$CF$42,42,FALSE),FALSE)-IFERROR(VLOOKUP(A617,MMO_o10M_lease!$A$1:$F$38,5,FALSE),0),VLOOKUP(D617,LANDINGS!$A$3:$CF$40,HLOOKUP(A617,LANDINGS!$B$1:$CF$42,42,FALSE),FALSE)))),0)</f>
        <v>3.6269999999999998</v>
      </c>
      <c r="L617" s="24">
        <f>SUMIFS(PASTE_FLEX_TRACKER!$D:$D,PASTE_FLEX_TRACKER!$F:$F,MAIN!$A617,PASTE_FLEX_TRACKER!$B:$B,MAIN!$D617)-SUMIFS(PASTE_FLEX_TRACKER!$D:$D,PASTE_FLEX_TRACKER!$C:$C,MAIN!$A617,PASTE_FLEX_TRACKER!$B:$B,MAIN!$D617)</f>
        <v>0</v>
      </c>
      <c r="M617" s="24">
        <f>IFERROR(-VLOOKUP(D617,SQ!$A$19:$CC$52,HLOOKUP(MAIN!A617,SQ!$B$18:$CC$56,39,FALSE),FALSE),"n/a")</f>
        <v>0</v>
      </c>
      <c r="N617" s="46" t="s">
        <v>563</v>
      </c>
      <c r="O617" s="46">
        <f>SUMIFS(MAN_ADJ!$L:$L,MAN_ADJ!$K:$K,MAIN!$D617,MAN_ADJ!$J:$J,MAIN!$S617)</f>
        <v>0</v>
      </c>
      <c r="P617" s="25">
        <f t="shared" si="160"/>
        <v>3.6269999999999998</v>
      </c>
      <c r="Q617" s="28">
        <f t="shared" si="152"/>
        <v>0.11254887358033885</v>
      </c>
      <c r="R617" s="38">
        <f t="shared" si="153"/>
        <v>28.599</v>
      </c>
      <c r="S617" s="17" t="s">
        <v>165</v>
      </c>
    </row>
    <row r="618" spans="1:19" x14ac:dyDescent="0.25">
      <c r="A618" s="17" t="s">
        <v>165</v>
      </c>
      <c r="B618" s="17" t="s">
        <v>93</v>
      </c>
      <c r="C618" s="17" t="s">
        <v>166</v>
      </c>
      <c r="D618" s="17" t="s">
        <v>119</v>
      </c>
      <c r="E618" s="24">
        <f>IF(U618="SC",SUMIFS(SC!F:F,SC!A:A,MAIN!D618,SC!B:B,MAIN!A618),SUMIFS(Allocations!$H:$H,Allocations!$A:$A,MAIN!$A618,Allocations!$B:$B,MAIN!$D618))</f>
        <v>0</v>
      </c>
      <c r="F618" s="24">
        <f>IF(U618="SC",SUMIFS(SC!J:J,SC!A:A,MAIN!D618,SC!B:B,MAIN!A618),SUMIFS(Allocations!M:M,Allocations!A:A,MAIN!A618,Allocations!B:B,MAIN!D618))</f>
        <v>0</v>
      </c>
      <c r="G618" s="24">
        <f t="shared" si="158"/>
        <v>0</v>
      </c>
      <c r="H618" s="24">
        <f>IFERROR(VLOOKUP(S618,Swaps_wk!$A$2:$AP$151,HLOOKUP(MAIN!D618,Swaps_wk!$B$2:$AP$151,150,FALSE),FALSE),0)</f>
        <v>0</v>
      </c>
      <c r="I618" s="24">
        <f>SUMIFS(PASTE_DQS_TRACKER!$D:$D,PASTE_DQS_TRACKER!$C:$C,MAIN!$A618,PASTE_DQS_TRACKER!$B:$B,MAIN!$D618)-SUMIFS(PASTE_DQS_TRACKER!$D:$D,PASTE_DQS_TRACKER!$C:$C,MAIN!A618,PASTE_DQS_TRACKER!$E:$E,MAIN!$D618)</f>
        <v>0</v>
      </c>
      <c r="J618" s="25">
        <f t="shared" si="159"/>
        <v>0</v>
      </c>
      <c r="K618" s="24">
        <f>IFERROR(IF(V618="Flex",0,IF(D618=$D$30,VLOOKUP(A618,MMO_o10M_lease!$A$1:$F$51,5,FALSE),IF(D618=$D$26,VLOOKUP(D618,LANDINGS!$A$3:$BR$40,HLOOKUP(A618,LANDINGS!$B$1:$CF$42,42,FALSE),FALSE)-IFERROR(VLOOKUP(A618,MMO_o10M_lease!$A$1:$F$38,5,FALSE),0),VLOOKUP(D618,LANDINGS!$A$3:$CF$40,HLOOKUP(A618,LANDINGS!$B$1:$CF$42,42,FALSE),FALSE)))),0)</f>
        <v>0</v>
      </c>
      <c r="L618" s="24">
        <f>SUMIFS(PASTE_FLEX_TRACKER!$D:$D,PASTE_FLEX_TRACKER!$F:$F,MAIN!$A618,PASTE_FLEX_TRACKER!$B:$B,MAIN!$D618)-SUMIFS(PASTE_FLEX_TRACKER!$D:$D,PASTE_FLEX_TRACKER!$C:$C,MAIN!$A618,PASTE_FLEX_TRACKER!$B:$B,MAIN!$D618)</f>
        <v>0</v>
      </c>
      <c r="M618" s="24">
        <f>IFERROR(-VLOOKUP(D618,SQ!$A$19:$CC$52,HLOOKUP(MAIN!A618,SQ!$B$18:$CC$56,39,FALSE),FALSE),"n/a")</f>
        <v>0</v>
      </c>
      <c r="N618" s="46" t="s">
        <v>563</v>
      </c>
      <c r="O618" s="46">
        <f>SUMIFS(MAN_ADJ!$L:$L,MAN_ADJ!$K:$K,MAIN!$D618,MAN_ADJ!$J:$J,MAIN!$S618)</f>
        <v>0</v>
      </c>
      <c r="P618" s="25">
        <f t="shared" si="160"/>
        <v>0</v>
      </c>
      <c r="Q618" s="28" t="str">
        <f t="shared" si="152"/>
        <v>n/a</v>
      </c>
      <c r="R618" s="38">
        <f t="shared" si="153"/>
        <v>0</v>
      </c>
      <c r="S618" s="17" t="s">
        <v>165</v>
      </c>
    </row>
    <row r="619" spans="1:19" x14ac:dyDescent="0.25">
      <c r="A619" s="17" t="s">
        <v>165</v>
      </c>
      <c r="B619" s="17" t="s">
        <v>93</v>
      </c>
      <c r="C619" s="17" t="s">
        <v>166</v>
      </c>
      <c r="D619" s="17" t="s">
        <v>120</v>
      </c>
      <c r="E619" s="24">
        <f>IF(U619="SC",SUMIFS(SC!F:F,SC!A:A,MAIN!D619,SC!B:B,MAIN!A619),SUMIFS(Allocations!$H:$H,Allocations!$A:$A,MAIN!$A619,Allocations!$B:$B,MAIN!$D619))</f>
        <v>6.5</v>
      </c>
      <c r="F619" s="24">
        <f>IF(U619="SC",SUMIFS(SC!J:J,SC!A:A,MAIN!D619,SC!B:B,MAIN!A619),SUMIFS(Allocations!M:M,Allocations!A:A,MAIN!A619,Allocations!B:B,MAIN!D619))</f>
        <v>0</v>
      </c>
      <c r="G619" s="24">
        <f t="shared" si="158"/>
        <v>6.5</v>
      </c>
      <c r="H619" s="24">
        <f>IFERROR(VLOOKUP(S619,Swaps_wk!$A$2:$AP$151,HLOOKUP(MAIN!D619,Swaps_wk!$B$2:$AP$151,150,FALSE),FALSE),0)</f>
        <v>0</v>
      </c>
      <c r="I619" s="24">
        <f>SUMIFS(PASTE_DQS_TRACKER!$D:$D,PASTE_DQS_TRACKER!$C:$C,MAIN!$A619,PASTE_DQS_TRACKER!$B:$B,MAIN!$D619)-SUMIFS(PASTE_DQS_TRACKER!$D:$D,PASTE_DQS_TRACKER!$C:$C,MAIN!A619,PASTE_DQS_TRACKER!$E:$E,MAIN!$D619)</f>
        <v>-1.5</v>
      </c>
      <c r="J619" s="25">
        <f t="shared" si="159"/>
        <v>5</v>
      </c>
      <c r="K619" s="24">
        <f>IFERROR(IF(V619="Flex",0,IF(D619=$D$30,VLOOKUP(A619,MMO_o10M_lease!$A$1:$F$51,5,FALSE),IF(D619=$D$26,VLOOKUP(D619,LANDINGS!$A$3:$BR$40,HLOOKUP(A619,LANDINGS!$B$1:$CF$42,42,FALSE),FALSE)-IFERROR(VLOOKUP(A619,MMO_o10M_lease!$A$1:$F$38,5,FALSE),0),VLOOKUP(D619,LANDINGS!$A$3:$CF$40,HLOOKUP(A619,LANDINGS!$B$1:$CF$42,42,FALSE),FALSE)))),0)</f>
        <v>0</v>
      </c>
      <c r="L619" s="24">
        <f>SUMIFS(PASTE_FLEX_TRACKER!$D:$D,PASTE_FLEX_TRACKER!$F:$F,MAIN!$A619,PASTE_FLEX_TRACKER!$B:$B,MAIN!$D619)-SUMIFS(PASTE_FLEX_TRACKER!$D:$D,PASTE_FLEX_TRACKER!$C:$C,MAIN!$A619,PASTE_FLEX_TRACKER!$B:$B,MAIN!$D619)</f>
        <v>0</v>
      </c>
      <c r="M619" s="24">
        <f>IFERROR(-VLOOKUP(D619,SQ!$A$19:$CC$52,HLOOKUP(MAIN!A619,SQ!$B$18:$CC$56,39,FALSE),FALSE),"n/a")</f>
        <v>0</v>
      </c>
      <c r="N619" s="46" t="s">
        <v>563</v>
      </c>
      <c r="O619" s="46">
        <f>SUMIFS(MAN_ADJ!$L:$L,MAN_ADJ!$K:$K,MAIN!$D619,MAN_ADJ!$J:$J,MAIN!$S619)</f>
        <v>0</v>
      </c>
      <c r="P619" s="25">
        <f t="shared" si="160"/>
        <v>0</v>
      </c>
      <c r="Q619" s="28">
        <f t="shared" si="152"/>
        <v>0</v>
      </c>
      <c r="R619" s="38">
        <f t="shared" si="153"/>
        <v>5</v>
      </c>
      <c r="S619" s="17" t="s">
        <v>165</v>
      </c>
    </row>
    <row r="620" spans="1:19" x14ac:dyDescent="0.25">
      <c r="A620" s="17" t="s">
        <v>165</v>
      </c>
      <c r="B620" s="17" t="s">
        <v>93</v>
      </c>
      <c r="C620" s="17" t="s">
        <v>166</v>
      </c>
      <c r="D620" s="17" t="s">
        <v>121</v>
      </c>
      <c r="E620" s="24">
        <f>IF(U620="SC",SUMIFS(SC!F:F,SC!A:A,MAIN!D620,SC!B:B,MAIN!A620),SUMIFS(Allocations!$H:$H,Allocations!$A:$A,MAIN!$A620,Allocations!$B:$B,MAIN!$D620))</f>
        <v>0</v>
      </c>
      <c r="F620" s="24">
        <f>IF(U620="SC",SUMIFS(SC!J:J,SC!A:A,MAIN!D620,SC!B:B,MAIN!A620),SUMIFS(Allocations!M:M,Allocations!A:A,MAIN!A620,Allocations!B:B,MAIN!D620))</f>
        <v>0</v>
      </c>
      <c r="G620" s="24">
        <f t="shared" si="158"/>
        <v>0</v>
      </c>
      <c r="H620" s="24">
        <f>IFERROR(VLOOKUP(S620,Swaps_wk!$A$2:$AP$151,HLOOKUP(MAIN!D620,Swaps_wk!$B$2:$AP$151,150,FALSE),FALSE),0)</f>
        <v>0</v>
      </c>
      <c r="I620" s="24">
        <f>SUMIFS(PASTE_DQS_TRACKER!$D:$D,PASTE_DQS_TRACKER!$C:$C,MAIN!$A620,PASTE_DQS_TRACKER!$B:$B,MAIN!$D620)-SUMIFS(PASTE_DQS_TRACKER!$D:$D,PASTE_DQS_TRACKER!$C:$C,MAIN!A620,PASTE_DQS_TRACKER!$E:$E,MAIN!$D620)</f>
        <v>0</v>
      </c>
      <c r="J620" s="25">
        <f t="shared" si="159"/>
        <v>0</v>
      </c>
      <c r="K620" s="24">
        <f>IFERROR(IF(V620="Flex",0,IF(D620=$D$30,VLOOKUP(A620,MMO_o10M_lease!$A$1:$F$51,5,FALSE),IF(D620=$D$26,VLOOKUP(D620,LANDINGS!$A$3:$BR$40,HLOOKUP(A620,LANDINGS!$B$1:$CF$42,42,FALSE),FALSE)-IFERROR(VLOOKUP(A620,MMO_o10M_lease!$A$1:$F$38,5,FALSE),0),VLOOKUP(D620,LANDINGS!$A$3:$CF$40,HLOOKUP(A620,LANDINGS!$B$1:$CF$42,42,FALSE),FALSE)))),0)</f>
        <v>0</v>
      </c>
      <c r="L620" s="24">
        <f>SUMIFS(PASTE_FLEX_TRACKER!$D:$D,PASTE_FLEX_TRACKER!$F:$F,MAIN!$A620,PASTE_FLEX_TRACKER!$B:$B,MAIN!$D620)-SUMIFS(PASTE_FLEX_TRACKER!$D:$D,PASTE_FLEX_TRACKER!$C:$C,MAIN!$A620,PASTE_FLEX_TRACKER!$B:$B,MAIN!$D620)</f>
        <v>0</v>
      </c>
      <c r="M620" s="24">
        <f>IFERROR(-VLOOKUP(D620,SQ!$A$19:$CC$52,HLOOKUP(MAIN!A620,SQ!$B$18:$CC$56,39,FALSE),FALSE),"n/a")</f>
        <v>0</v>
      </c>
      <c r="N620" s="46" t="s">
        <v>563</v>
      </c>
      <c r="O620" s="46">
        <f>SUMIFS(MAN_ADJ!$L:$L,MAN_ADJ!$K:$K,MAIN!$D620,MAN_ADJ!$J:$J,MAIN!$S620)</f>
        <v>0</v>
      </c>
      <c r="P620" s="25">
        <f t="shared" si="160"/>
        <v>0</v>
      </c>
      <c r="Q620" s="28" t="str">
        <f t="shared" si="152"/>
        <v>n/a</v>
      </c>
      <c r="R620" s="38">
        <f t="shared" si="153"/>
        <v>0</v>
      </c>
      <c r="S620" s="17" t="s">
        <v>165</v>
      </c>
    </row>
    <row r="621" spans="1:19" x14ac:dyDescent="0.25">
      <c r="A621" s="17" t="s">
        <v>165</v>
      </c>
      <c r="B621" s="17" t="s">
        <v>93</v>
      </c>
      <c r="C621" s="17" t="s">
        <v>166</v>
      </c>
      <c r="D621" s="17" t="s">
        <v>122</v>
      </c>
      <c r="E621" s="24">
        <f>IF(U621="SC",SUMIFS(SC!F:F,SC!A:A,MAIN!D621,SC!B:B,MAIN!A621),SUMIFS(Allocations!$H:$H,Allocations!$A:$A,MAIN!$A621,Allocations!$B:$B,MAIN!$D621))</f>
        <v>0</v>
      </c>
      <c r="F621" s="24">
        <f>IF(U621="SC",SUMIFS(SC!J:J,SC!A:A,MAIN!D621,SC!B:B,MAIN!A621),SUMIFS(Allocations!M:M,Allocations!A:A,MAIN!A621,Allocations!B:B,MAIN!D621))</f>
        <v>0</v>
      </c>
      <c r="G621" s="24">
        <f t="shared" si="158"/>
        <v>0</v>
      </c>
      <c r="H621" s="24">
        <f>IFERROR(VLOOKUP(S621,Swaps_wk!$A$2:$AP$151,HLOOKUP(MAIN!D621,Swaps_wk!$B$2:$AP$151,150,FALSE),FALSE),0)</f>
        <v>0</v>
      </c>
      <c r="I621" s="24">
        <f>SUMIFS(PASTE_DQS_TRACKER!$D:$D,PASTE_DQS_TRACKER!$C:$C,MAIN!$A621,PASTE_DQS_TRACKER!$B:$B,MAIN!$D621)-SUMIFS(PASTE_DQS_TRACKER!$D:$D,PASTE_DQS_TRACKER!$C:$C,MAIN!A621,PASTE_DQS_TRACKER!$E:$E,MAIN!$D621)</f>
        <v>5</v>
      </c>
      <c r="J621" s="25">
        <f t="shared" si="159"/>
        <v>5</v>
      </c>
      <c r="K621" s="24">
        <f>IFERROR(IF(V621="Flex",0,IF(D621=$D$30,VLOOKUP(A621,MMO_o10M_lease!$A$1:$F$51,5,FALSE),IF(D621=$D$26,VLOOKUP(D621,LANDINGS!$A$3:$BR$40,HLOOKUP(A621,LANDINGS!$B$1:$CF$42,42,FALSE),FALSE)-IFERROR(VLOOKUP(A621,MMO_o10M_lease!$A$1:$F$38,5,FALSE),0),VLOOKUP(D621,LANDINGS!$A$3:$CF$40,HLOOKUP(A621,LANDINGS!$B$1:$CF$42,42,FALSE),FALSE)))),0)</f>
        <v>0</v>
      </c>
      <c r="L621" s="24">
        <f>SUMIFS(PASTE_FLEX_TRACKER!$D:$D,PASTE_FLEX_TRACKER!$F:$F,MAIN!$A621,PASTE_FLEX_TRACKER!$B:$B,MAIN!$D621)-SUMIFS(PASTE_FLEX_TRACKER!$D:$D,PASTE_FLEX_TRACKER!$C:$C,MAIN!$A621,PASTE_FLEX_TRACKER!$B:$B,MAIN!$D621)</f>
        <v>0</v>
      </c>
      <c r="M621" s="24">
        <f>IFERROR(-VLOOKUP(D621,SQ!$A$19:$CC$52,HLOOKUP(MAIN!A621,SQ!$B$18:$CC$56,39,FALSE),FALSE),"n/a")</f>
        <v>0</v>
      </c>
      <c r="N621" s="46" t="s">
        <v>563</v>
      </c>
      <c r="O621" s="46">
        <f>SUMIFS(MAN_ADJ!$L:$L,MAN_ADJ!$K:$K,MAIN!$D621,MAN_ADJ!$J:$J,MAIN!$S621)</f>
        <v>0</v>
      </c>
      <c r="P621" s="25">
        <f t="shared" si="160"/>
        <v>0</v>
      </c>
      <c r="Q621" s="28">
        <f t="shared" si="152"/>
        <v>0</v>
      </c>
      <c r="R621" s="38">
        <f t="shared" si="153"/>
        <v>5</v>
      </c>
      <c r="S621" s="17" t="s">
        <v>165</v>
      </c>
    </row>
    <row r="622" spans="1:19" x14ac:dyDescent="0.25">
      <c r="A622" s="17" t="s">
        <v>165</v>
      </c>
      <c r="B622" s="17" t="s">
        <v>93</v>
      </c>
      <c r="C622" s="17" t="s">
        <v>166</v>
      </c>
      <c r="D622" s="17" t="s">
        <v>123</v>
      </c>
      <c r="E622" s="24">
        <f>IF(U622="SC",SUMIFS(SC!F:F,SC!A:A,MAIN!D622,SC!B:B,MAIN!A622),SUMIFS(Allocations!$H:$H,Allocations!$A:$A,MAIN!$A622,Allocations!$B:$B,MAIN!$D622))</f>
        <v>13.853999999999999</v>
      </c>
      <c r="F622" s="24">
        <f>IF(U622="SC",SUMIFS(SC!J:J,SC!A:A,MAIN!D622,SC!B:B,MAIN!A622),SUMIFS(Allocations!M:M,Allocations!A:A,MAIN!A622,Allocations!B:B,MAIN!D622))</f>
        <v>6.7729999999999997</v>
      </c>
      <c r="G622" s="24">
        <f t="shared" si="158"/>
        <v>20.626999999999999</v>
      </c>
      <c r="H622" s="24">
        <f>IFERROR(VLOOKUP(S622,Swaps_wk!$A$2:$AP$151,HLOOKUP(MAIN!D622,Swaps_wk!$B$2:$AP$151,150,FALSE),FALSE),0)</f>
        <v>0</v>
      </c>
      <c r="I622" s="24">
        <f>SUMIFS(PASTE_DQS_TRACKER!$D:$D,PASTE_DQS_TRACKER!$C:$C,MAIN!$A622,PASTE_DQS_TRACKER!$B:$B,MAIN!$D622)-SUMIFS(PASTE_DQS_TRACKER!$D:$D,PASTE_DQS_TRACKER!$C:$C,MAIN!A622,PASTE_DQS_TRACKER!$E:$E,MAIN!$D622)</f>
        <v>40</v>
      </c>
      <c r="J622" s="25">
        <f t="shared" si="159"/>
        <v>60.626999999999995</v>
      </c>
      <c r="K622" s="24">
        <f>IFERROR(IF(V622="Flex",0,IF(D622=$D$30,VLOOKUP(A622,MMO_o10M_lease!$A$1:$F$51,5,FALSE),IF(D622=$D$26,VLOOKUP(D622,LANDINGS!$A$3:$BR$40,HLOOKUP(A622,LANDINGS!$B$1:$CF$42,42,FALSE),FALSE)-IFERROR(VLOOKUP(A622,MMO_o10M_lease!$A$1:$F$38,5,FALSE),0),VLOOKUP(D622,LANDINGS!$A$3:$CF$40,HLOOKUP(A622,LANDINGS!$B$1:$CF$42,42,FALSE),FALSE)))),0)</f>
        <v>2.5030000000000001</v>
      </c>
      <c r="L622" s="24">
        <f>SUMIFS(PASTE_FLEX_TRACKER!$D:$D,PASTE_FLEX_TRACKER!$F:$F,MAIN!$A622,PASTE_FLEX_TRACKER!$B:$B,MAIN!$D622)-SUMIFS(PASTE_FLEX_TRACKER!$D:$D,PASTE_FLEX_TRACKER!$C:$C,MAIN!$A622,PASTE_FLEX_TRACKER!$B:$B,MAIN!$D622)</f>
        <v>0</v>
      </c>
      <c r="M622" s="24">
        <f>IFERROR(-VLOOKUP(D622,SQ!$A$19:$CC$52,HLOOKUP(MAIN!A622,SQ!$B$18:$CC$56,39,FALSE),FALSE),"n/a")</f>
        <v>0</v>
      </c>
      <c r="N622" s="46" t="s">
        <v>563</v>
      </c>
      <c r="O622" s="46">
        <f>SUMIFS(MAN_ADJ!$L:$L,MAN_ADJ!$K:$K,MAIN!$D622,MAN_ADJ!$J:$J,MAIN!$S622)</f>
        <v>0</v>
      </c>
      <c r="P622" s="25">
        <f t="shared" si="160"/>
        <v>2.5030000000000001</v>
      </c>
      <c r="Q622" s="28">
        <f t="shared" si="152"/>
        <v>4.1285235950978945E-2</v>
      </c>
      <c r="R622" s="38">
        <f t="shared" si="153"/>
        <v>58.123999999999995</v>
      </c>
      <c r="S622" s="17" t="s">
        <v>165</v>
      </c>
    </row>
    <row r="623" spans="1:19" x14ac:dyDescent="0.25">
      <c r="A623" s="17" t="s">
        <v>165</v>
      </c>
      <c r="B623" s="17" t="s">
        <v>93</v>
      </c>
      <c r="C623" s="17" t="s">
        <v>166</v>
      </c>
      <c r="D623" s="17" t="s">
        <v>124</v>
      </c>
      <c r="E623" s="24">
        <f>IF(U623="SC",SUMIFS(SC!F:F,SC!A:A,MAIN!D623,SC!B:B,MAIN!A623),SUMIFS(Allocations!$H:$H,Allocations!$A:$A,MAIN!$A623,Allocations!$B:$B,MAIN!$D623))</f>
        <v>1.5389999999999999</v>
      </c>
      <c r="F623" s="24">
        <f>IF(U623="SC",SUMIFS(SC!J:J,SC!A:A,MAIN!D623,SC!B:B,MAIN!A623),SUMIFS(Allocations!M:M,Allocations!A:A,MAIN!A623,Allocations!B:B,MAIN!D623))</f>
        <v>0</v>
      </c>
      <c r="G623" s="24">
        <f t="shared" si="158"/>
        <v>1.5389999999999999</v>
      </c>
      <c r="H623" s="24">
        <f>IFERROR(VLOOKUP(S623,Swaps_wk!$A$2:$AP$151,HLOOKUP(MAIN!D623,Swaps_wk!$B$2:$AP$151,150,FALSE),FALSE),0)</f>
        <v>0</v>
      </c>
      <c r="I623" s="24">
        <f>SUMIFS(PASTE_DQS_TRACKER!$D:$D,PASTE_DQS_TRACKER!$C:$C,MAIN!$A623,PASTE_DQS_TRACKER!$B:$B,MAIN!$D623)-SUMIFS(PASTE_DQS_TRACKER!$D:$D,PASTE_DQS_TRACKER!$C:$C,MAIN!A623,PASTE_DQS_TRACKER!$E:$E,MAIN!$D623)</f>
        <v>0</v>
      </c>
      <c r="J623" s="25">
        <f t="shared" si="159"/>
        <v>1.5389999999999999</v>
      </c>
      <c r="K623" s="24">
        <f>IFERROR(IF(V623="Flex",0,IF(D623=$D$30,VLOOKUP(A623,MMO_o10M_lease!$A$1:$F$51,5,FALSE),IF(D623=$D$26,VLOOKUP(D623,LANDINGS!$A$3:$BR$40,HLOOKUP(A623,LANDINGS!$B$1:$CF$42,42,FALSE),FALSE)-IFERROR(VLOOKUP(A623,MMO_o10M_lease!$A$1:$F$38,5,FALSE),0),VLOOKUP(D623,LANDINGS!$A$3:$CF$40,HLOOKUP(A623,LANDINGS!$B$1:$CF$42,42,FALSE),FALSE)))),0)</f>
        <v>0</v>
      </c>
      <c r="L623" s="24">
        <f>SUMIFS(PASTE_FLEX_TRACKER!$D:$D,PASTE_FLEX_TRACKER!$F:$F,MAIN!$A623,PASTE_FLEX_TRACKER!$B:$B,MAIN!$D623)-SUMIFS(PASTE_FLEX_TRACKER!$D:$D,PASTE_FLEX_TRACKER!$C:$C,MAIN!$A623,PASTE_FLEX_TRACKER!$B:$B,MAIN!$D623)</f>
        <v>0</v>
      </c>
      <c r="M623" s="24">
        <f>IFERROR(-VLOOKUP(D623,SQ!$A$19:$CC$52,HLOOKUP(MAIN!A623,SQ!$B$18:$CC$56,39,FALSE),FALSE),"n/a")</f>
        <v>0</v>
      </c>
      <c r="N623" s="46" t="s">
        <v>563</v>
      </c>
      <c r="O623" s="46">
        <f>SUMIFS(MAN_ADJ!$L:$L,MAN_ADJ!$K:$K,MAIN!$D623,MAN_ADJ!$J:$J,MAIN!$S623)</f>
        <v>0</v>
      </c>
      <c r="P623" s="25">
        <f t="shared" si="160"/>
        <v>0</v>
      </c>
      <c r="Q623" s="28">
        <f t="shared" si="152"/>
        <v>0</v>
      </c>
      <c r="R623" s="38">
        <f t="shared" si="153"/>
        <v>1.5389999999999999</v>
      </c>
      <c r="S623" s="17" t="s">
        <v>165</v>
      </c>
    </row>
    <row r="624" spans="1:19" x14ac:dyDescent="0.25">
      <c r="A624" s="17" t="s">
        <v>165</v>
      </c>
      <c r="B624" s="17" t="s">
        <v>93</v>
      </c>
      <c r="C624" s="17" t="s">
        <v>166</v>
      </c>
      <c r="D624" s="17" t="s">
        <v>125</v>
      </c>
      <c r="E624" s="24">
        <f>IF(U624="SC",SUMIFS(SC!F:F,SC!A:A,MAIN!D624,SC!B:B,MAIN!A624),SUMIFS(Allocations!$H:$H,Allocations!$A:$A,MAIN!$A624,Allocations!$B:$B,MAIN!$D624))</f>
        <v>13.9</v>
      </c>
      <c r="F624" s="24">
        <f>IF(U624="SC",SUMIFS(SC!J:J,SC!A:A,MAIN!D624,SC!B:B,MAIN!A624),SUMIFS(Allocations!M:M,Allocations!A:A,MAIN!A624,Allocations!B:B,MAIN!D624))</f>
        <v>1.7999999999999999E-2</v>
      </c>
      <c r="G624" s="24">
        <f t="shared" si="158"/>
        <v>13.918000000000001</v>
      </c>
      <c r="H624" s="24">
        <f>IFERROR(VLOOKUP(S624,Swaps_wk!$A$2:$AP$151,HLOOKUP(MAIN!D624,Swaps_wk!$B$2:$AP$151,150,FALSE),FALSE),0)</f>
        <v>0</v>
      </c>
      <c r="I624" s="24">
        <f>SUMIFS(PASTE_DQS_TRACKER!$D:$D,PASTE_DQS_TRACKER!$C:$C,MAIN!$A624,PASTE_DQS_TRACKER!$B:$B,MAIN!$D624)-SUMIFS(PASTE_DQS_TRACKER!$D:$D,PASTE_DQS_TRACKER!$C:$C,MAIN!A624,PASTE_DQS_TRACKER!$E:$E,MAIN!$D624)</f>
        <v>0</v>
      </c>
      <c r="J624" s="25">
        <f t="shared" si="159"/>
        <v>13.918000000000001</v>
      </c>
      <c r="K624" s="24">
        <f>IFERROR(IF(V624="Flex",0,IF(D624=$D$30,VLOOKUP(A624,MMO_o10M_lease!$A$1:$F$51,5,FALSE),IF(D624=$D$26,VLOOKUP(D624,LANDINGS!$A$3:$BR$40,HLOOKUP(A624,LANDINGS!$B$1:$CF$42,42,FALSE),FALSE)-IFERROR(VLOOKUP(A624,MMO_o10M_lease!$A$1:$F$38,5,FALSE),0),VLOOKUP(D624,LANDINGS!$A$3:$CF$40,HLOOKUP(A624,LANDINGS!$B$1:$CF$42,42,FALSE),FALSE)))),0)</f>
        <v>0.33400000000000002</v>
      </c>
      <c r="L624" s="24">
        <f>SUMIFS(PASTE_FLEX_TRACKER!$D:$D,PASTE_FLEX_TRACKER!$F:$F,MAIN!$A624,PASTE_FLEX_TRACKER!$B:$B,MAIN!$D624)-SUMIFS(PASTE_FLEX_TRACKER!$D:$D,PASTE_FLEX_TRACKER!$C:$C,MAIN!$A624,PASTE_FLEX_TRACKER!$B:$B,MAIN!$D624)</f>
        <v>0</v>
      </c>
      <c r="M624" s="24">
        <f>IFERROR(-VLOOKUP(D624,SQ!$A$19:$CC$52,HLOOKUP(MAIN!A624,SQ!$B$18:$CC$56,39,FALSE),FALSE),"n/a")</f>
        <v>0</v>
      </c>
      <c r="N624" s="46" t="s">
        <v>563</v>
      </c>
      <c r="O624" s="46">
        <f>SUMIFS(MAN_ADJ!$L:$L,MAN_ADJ!$K:$K,MAIN!$D624,MAN_ADJ!$J:$J,MAIN!$S624)</f>
        <v>0</v>
      </c>
      <c r="P624" s="25">
        <f t="shared" si="160"/>
        <v>0.33400000000000002</v>
      </c>
      <c r="Q624" s="28">
        <f t="shared" si="152"/>
        <v>2.3997700819083201E-2</v>
      </c>
      <c r="R624" s="38">
        <f t="shared" si="153"/>
        <v>13.584000000000001</v>
      </c>
      <c r="S624" s="17" t="s">
        <v>165</v>
      </c>
    </row>
    <row r="625" spans="1:19" x14ac:dyDescent="0.25">
      <c r="A625" s="17" t="s">
        <v>165</v>
      </c>
      <c r="B625" s="17" t="s">
        <v>93</v>
      </c>
      <c r="C625" s="17" t="s">
        <v>166</v>
      </c>
      <c r="D625" s="17" t="s">
        <v>126</v>
      </c>
      <c r="E625" s="24">
        <f>IF(U625="SC",SUMIFS(SC!F:F,SC!A:A,MAIN!D625,SC!B:B,MAIN!A625),SUMIFS(Allocations!$H:$H,Allocations!$A:$A,MAIN!$A625,Allocations!$B:$B,MAIN!$D625))</f>
        <v>1.5</v>
      </c>
      <c r="F625" s="24">
        <f>IF(U625="SC",SUMIFS(SC!J:J,SC!A:A,MAIN!D625,SC!B:B,MAIN!A625),SUMIFS(Allocations!M:M,Allocations!A:A,MAIN!A625,Allocations!B:B,MAIN!D625))</f>
        <v>0</v>
      </c>
      <c r="G625" s="24">
        <f t="shared" si="158"/>
        <v>1.5</v>
      </c>
      <c r="H625" s="24">
        <f>IFERROR(VLOOKUP(S625,Swaps_wk!$A$2:$AP$151,HLOOKUP(MAIN!D625,Swaps_wk!$B$2:$AP$151,150,FALSE),FALSE),0)</f>
        <v>0</v>
      </c>
      <c r="I625" s="24">
        <f>SUMIFS(PASTE_DQS_TRACKER!$D:$D,PASTE_DQS_TRACKER!$C:$C,MAIN!$A625,PASTE_DQS_TRACKER!$B:$B,MAIN!$D625)-SUMIFS(PASTE_DQS_TRACKER!$D:$D,PASTE_DQS_TRACKER!$C:$C,MAIN!A625,PASTE_DQS_TRACKER!$E:$E,MAIN!$D625)</f>
        <v>0</v>
      </c>
      <c r="J625" s="25">
        <f t="shared" si="159"/>
        <v>1.5</v>
      </c>
      <c r="K625" s="24">
        <f>IFERROR(IF(V625="Flex",0,IF(D625=$D$30,VLOOKUP(A625,MMO_o10M_lease!$A$1:$F$51,5,FALSE),IF(D625=$D$26,VLOOKUP(D625,LANDINGS!$A$3:$BR$40,HLOOKUP(A625,LANDINGS!$B$1:$CF$42,42,FALSE),FALSE)-IFERROR(VLOOKUP(A625,MMO_o10M_lease!$A$1:$F$38,5,FALSE),0),VLOOKUP(D625,LANDINGS!$A$3:$CF$40,HLOOKUP(A625,LANDINGS!$B$1:$CF$42,42,FALSE),FALSE)))),0)</f>
        <v>0</v>
      </c>
      <c r="L625" s="24">
        <f>SUMIFS(PASTE_FLEX_TRACKER!$D:$D,PASTE_FLEX_TRACKER!$F:$F,MAIN!$A625,PASTE_FLEX_TRACKER!$B:$B,MAIN!$D625)-SUMIFS(PASTE_FLEX_TRACKER!$D:$D,PASTE_FLEX_TRACKER!$C:$C,MAIN!$A625,PASTE_FLEX_TRACKER!$B:$B,MAIN!$D625)</f>
        <v>0</v>
      </c>
      <c r="M625" s="24">
        <f>IFERROR(-VLOOKUP(D625,SQ!$A$19:$CC$52,HLOOKUP(MAIN!A625,SQ!$B$18:$CC$56,39,FALSE),FALSE),"n/a")</f>
        <v>0</v>
      </c>
      <c r="N625" s="46" t="s">
        <v>563</v>
      </c>
      <c r="O625" s="46">
        <f>SUMIFS(MAN_ADJ!$L:$L,MAN_ADJ!$K:$K,MAIN!$D625,MAN_ADJ!$J:$J,MAIN!$S625)</f>
        <v>0</v>
      </c>
      <c r="P625" s="25">
        <f t="shared" si="160"/>
        <v>0</v>
      </c>
      <c r="Q625" s="28">
        <f t="shared" si="152"/>
        <v>0</v>
      </c>
      <c r="R625" s="38">
        <f t="shared" si="153"/>
        <v>1.5</v>
      </c>
      <c r="S625" s="17" t="s">
        <v>165</v>
      </c>
    </row>
    <row r="626" spans="1:19" x14ac:dyDescent="0.25">
      <c r="A626" s="17" t="s">
        <v>165</v>
      </c>
      <c r="B626" s="17" t="s">
        <v>93</v>
      </c>
      <c r="C626" s="17" t="s">
        <v>166</v>
      </c>
      <c r="D626" s="17" t="s">
        <v>127</v>
      </c>
      <c r="E626" s="24">
        <f>IF(U626="SC",SUMIFS(SC!F:F,SC!A:A,MAIN!D626,SC!B:B,MAIN!A626),SUMIFS(Allocations!$H:$H,Allocations!$A:$A,MAIN!$A626,Allocations!$B:$B,MAIN!$D626))</f>
        <v>0</v>
      </c>
      <c r="F626" s="24">
        <f>IF(U626="SC",SUMIFS(SC!J:J,SC!A:A,MAIN!D626,SC!B:B,MAIN!A626),SUMIFS(Allocations!M:M,Allocations!A:A,MAIN!A626,Allocations!B:B,MAIN!D626))</f>
        <v>0</v>
      </c>
      <c r="G626" s="24">
        <f t="shared" si="158"/>
        <v>0</v>
      </c>
      <c r="H626" s="24">
        <f>IFERROR(VLOOKUP(S626,Swaps_wk!$A$2:$AP$151,HLOOKUP(MAIN!D626,Swaps_wk!$B$2:$AP$151,150,FALSE),FALSE),0)</f>
        <v>0</v>
      </c>
      <c r="I626" s="24">
        <f>SUMIFS(PASTE_DQS_TRACKER!$D:$D,PASTE_DQS_TRACKER!$C:$C,MAIN!$A626,PASTE_DQS_TRACKER!$B:$B,MAIN!$D626)-SUMIFS(PASTE_DQS_TRACKER!$D:$D,PASTE_DQS_TRACKER!$C:$C,MAIN!A626,PASTE_DQS_TRACKER!$E:$E,MAIN!$D626)</f>
        <v>0</v>
      </c>
      <c r="J626" s="25">
        <f t="shared" si="159"/>
        <v>0</v>
      </c>
      <c r="K626" s="24">
        <f>IFERROR(IF(V626="Flex",0,IF(D626=$D$30,VLOOKUP(A626,MMO_o10M_lease!$A$1:$F$51,5,FALSE),IF(D626=$D$26,VLOOKUP(D626,LANDINGS!$A$3:$BR$40,HLOOKUP(A626,LANDINGS!$B$1:$CF$42,42,FALSE),FALSE)-IFERROR(VLOOKUP(A626,MMO_o10M_lease!$A$1:$F$38,5,FALSE),0),VLOOKUP(D626,LANDINGS!$A$3:$CF$40,HLOOKUP(A626,LANDINGS!$B$1:$CF$42,42,FALSE),FALSE)))),0)</f>
        <v>0</v>
      </c>
      <c r="L626" s="24">
        <f>SUMIFS(PASTE_FLEX_TRACKER!$D:$D,PASTE_FLEX_TRACKER!$F:$F,MAIN!$A626,PASTE_FLEX_TRACKER!$B:$B,MAIN!$D626)-SUMIFS(PASTE_FLEX_TRACKER!$D:$D,PASTE_FLEX_TRACKER!$C:$C,MAIN!$A626,PASTE_FLEX_TRACKER!$B:$B,MAIN!$D626)</f>
        <v>0</v>
      </c>
      <c r="M626" s="24">
        <f>IFERROR(-VLOOKUP(D626,SQ!$A$19:$CC$52,HLOOKUP(MAIN!A626,SQ!$B$18:$CC$56,39,FALSE),FALSE),"n/a")</f>
        <v>0</v>
      </c>
      <c r="N626" s="46" t="s">
        <v>563</v>
      </c>
      <c r="O626" s="46">
        <f>SUMIFS(MAN_ADJ!$L:$L,MAN_ADJ!$K:$K,MAIN!$D626,MAN_ADJ!$J:$J,MAIN!$S626)</f>
        <v>0</v>
      </c>
      <c r="P626" s="25">
        <f t="shared" si="160"/>
        <v>0</v>
      </c>
      <c r="Q626" s="28" t="str">
        <f t="shared" si="152"/>
        <v>n/a</v>
      </c>
      <c r="R626" s="38">
        <f t="shared" si="153"/>
        <v>0</v>
      </c>
      <c r="S626" s="17" t="s">
        <v>165</v>
      </c>
    </row>
    <row r="627" spans="1:19" x14ac:dyDescent="0.25">
      <c r="A627" s="17" t="s">
        <v>165</v>
      </c>
      <c r="B627" s="17" t="s">
        <v>93</v>
      </c>
      <c r="C627" s="17" t="s">
        <v>166</v>
      </c>
      <c r="D627" s="17" t="s">
        <v>184</v>
      </c>
      <c r="E627" s="24">
        <f>IF(U627="SC",SUMIFS(SC!F:F,SC!A:A,MAIN!D627,SC!B:B,MAIN!A627),SUMIFS(Allocations!$H:$H,Allocations!$A:$A,MAIN!$A627,Allocations!$B:$B,MAIN!$D627))</f>
        <v>0</v>
      </c>
      <c r="F627" s="24">
        <f>IF(U627="SC",SUMIFS(SC!J:J,SC!A:A,MAIN!D627,SC!B:B,MAIN!A627),SUMIFS(Allocations!M:M,Allocations!A:A,MAIN!A627,Allocations!B:B,MAIN!D627))</f>
        <v>0</v>
      </c>
      <c r="G627" s="24">
        <f t="shared" ref="G627:G630" si="161">E627+F627</f>
        <v>0</v>
      </c>
      <c r="H627" s="24">
        <f>IFERROR(VLOOKUP(S627,Swaps_wk!$A$2:$AP$151,HLOOKUP(MAIN!D627,Swaps_wk!$B$2:$AP$151,150,FALSE),FALSE),0)</f>
        <v>0</v>
      </c>
      <c r="I627" s="24">
        <f>SUMIFS(PASTE_DQS_TRACKER!$D:$D,PASTE_DQS_TRACKER!$C:$C,MAIN!$A627,PASTE_DQS_TRACKER!$B:$B,MAIN!$D627)-SUMIFS(PASTE_DQS_TRACKER!$D:$D,PASTE_DQS_TRACKER!$C:$C,MAIN!A627,PASTE_DQS_TRACKER!$E:$E,MAIN!$D627)</f>
        <v>0</v>
      </c>
      <c r="J627" s="25">
        <f t="shared" ref="J627:J630" si="162">G627+I627</f>
        <v>0</v>
      </c>
      <c r="K627" s="24">
        <f>IFERROR(IF(V627="Flex",0,IF(D627=$D$30,VLOOKUP(A627,MMO_o10M_lease!$A$1:$F$51,5,FALSE),IF(D627=$D$26,VLOOKUP(D627,LANDINGS!$A$3:$BR$40,HLOOKUP(A627,LANDINGS!$B$1:$CF$42,42,FALSE),FALSE)-IFERROR(VLOOKUP(A627,MMO_o10M_lease!$A$1:$F$38,5,FALSE),0),VLOOKUP(D627,LANDINGS!$A$3:$CF$40,HLOOKUP(A627,LANDINGS!$B$1:$CF$42,42,FALSE),FALSE)))),0)</f>
        <v>0</v>
      </c>
      <c r="L627" s="24">
        <f>SUMIFS(PASTE_FLEX_TRACKER!$D:$D,PASTE_FLEX_TRACKER!$F:$F,MAIN!$A627,PASTE_FLEX_TRACKER!$B:$B,MAIN!$D627)-SUMIFS(PASTE_FLEX_TRACKER!$D:$D,PASTE_FLEX_TRACKER!$C:$C,MAIN!$A627,PASTE_FLEX_TRACKER!$B:$B,MAIN!$D627)</f>
        <v>0</v>
      </c>
      <c r="M627" s="24" t="str">
        <f>IFERROR(-VLOOKUP(D627,SQ!$A$19:$CC$52,HLOOKUP(MAIN!A627,SQ!$B$18:$CC$56,39,FALSE),FALSE),"n/a")</f>
        <v>n/a</v>
      </c>
      <c r="N627" s="46" t="s">
        <v>563</v>
      </c>
      <c r="O627" s="46">
        <f>SUMIFS(MAN_ADJ!$L:$L,MAN_ADJ!$K:$K,MAIN!$D627,MAN_ADJ!$J:$J,MAIN!$S627)</f>
        <v>0</v>
      </c>
      <c r="P627" s="25">
        <f t="shared" si="160"/>
        <v>0</v>
      </c>
      <c r="Q627" s="28" t="str">
        <f t="shared" ref="Q627:Q630" si="163">IFERROR(P627/J627,"n/a")</f>
        <v>n/a</v>
      </c>
      <c r="R627" s="38">
        <f t="shared" ref="R627:R630" si="164">J627-P627</f>
        <v>0</v>
      </c>
      <c r="S627" s="17" t="s">
        <v>165</v>
      </c>
    </row>
    <row r="628" spans="1:19" x14ac:dyDescent="0.25">
      <c r="A628" s="17" t="s">
        <v>165</v>
      </c>
      <c r="B628" s="17" t="s">
        <v>93</v>
      </c>
      <c r="C628" s="17" t="s">
        <v>166</v>
      </c>
      <c r="D628" s="17" t="s">
        <v>128</v>
      </c>
      <c r="E628" s="24">
        <f>IF(U628="SC",SUMIFS(SC!F:F,SC!A:A,MAIN!D628,SC!B:B,MAIN!A628),SUMIFS(Allocations!$H:$H,Allocations!$A:$A,MAIN!$A628,Allocations!$B:$B,MAIN!$D628))</f>
        <v>0</v>
      </c>
      <c r="F628" s="24">
        <f>IF(U628="SC",SUMIFS(SC!J:J,SC!A:A,MAIN!D628,SC!B:B,MAIN!A628),SUMIFS(Allocations!M:M,Allocations!A:A,MAIN!A628,Allocations!B:B,MAIN!D628))</f>
        <v>0</v>
      </c>
      <c r="G628" s="24">
        <f t="shared" si="161"/>
        <v>0</v>
      </c>
      <c r="H628" s="24">
        <f>IFERROR(VLOOKUP(S628,Swaps_wk!$A$2:$AP$151,HLOOKUP(MAIN!D628,Swaps_wk!$B$2:$AP$151,150,FALSE),FALSE),0)</f>
        <v>0</v>
      </c>
      <c r="I628" s="24">
        <f>SUMIFS(PASTE_DQS_TRACKER!$D:$D,PASTE_DQS_TRACKER!$C:$C,MAIN!$A628,PASTE_DQS_TRACKER!$B:$B,MAIN!$D628)-SUMIFS(PASTE_DQS_TRACKER!$D:$D,PASTE_DQS_TRACKER!$C:$C,MAIN!A628,PASTE_DQS_TRACKER!$E:$E,MAIN!$D628)</f>
        <v>0</v>
      </c>
      <c r="J628" s="25">
        <f t="shared" si="162"/>
        <v>0</v>
      </c>
      <c r="K628" s="24">
        <f>IFERROR(IF(V628="Flex",0,IF(D628=$D$30,VLOOKUP(A628,MMO_o10M_lease!$A$1:$F$51,5,FALSE),IF(D628=$D$26,VLOOKUP(D628,LANDINGS!$A$3:$BR$40,HLOOKUP(A628,LANDINGS!$B$1:$CF$42,42,FALSE),FALSE)-IFERROR(VLOOKUP(A628,MMO_o10M_lease!$A$1:$F$38,5,FALSE),0),VLOOKUP(D628,LANDINGS!$A$3:$CF$40,HLOOKUP(A628,LANDINGS!$B$1:$CF$42,42,FALSE),FALSE)))),0)</f>
        <v>0</v>
      </c>
      <c r="L628" s="24">
        <f>SUMIFS(PASTE_FLEX_TRACKER!$D:$D,PASTE_FLEX_TRACKER!$F:$F,MAIN!$A628,PASTE_FLEX_TRACKER!$B:$B,MAIN!$D628)-SUMIFS(PASTE_FLEX_TRACKER!$D:$D,PASTE_FLEX_TRACKER!$C:$C,MAIN!$A628,PASTE_FLEX_TRACKER!$B:$B,MAIN!$D628)</f>
        <v>0</v>
      </c>
      <c r="M628" s="24" t="str">
        <f>IFERROR(-VLOOKUP(D628,SQ!$A$19:$CC$52,HLOOKUP(MAIN!A628,SQ!$B$18:$CC$56,39,FALSE),FALSE),"n/a")</f>
        <v>n/a</v>
      </c>
      <c r="N628" s="46" t="s">
        <v>563</v>
      </c>
      <c r="O628" s="46">
        <f>SUMIFS(MAN_ADJ!$L:$L,MAN_ADJ!$K:$K,MAIN!$D628,MAN_ADJ!$J:$J,MAIN!$S628)</f>
        <v>0</v>
      </c>
      <c r="P628" s="25">
        <f t="shared" si="160"/>
        <v>0</v>
      </c>
      <c r="Q628" s="28" t="str">
        <f t="shared" si="163"/>
        <v>n/a</v>
      </c>
      <c r="R628" s="38">
        <f t="shared" si="164"/>
        <v>0</v>
      </c>
      <c r="S628" s="17" t="s">
        <v>165</v>
      </c>
    </row>
    <row r="629" spans="1:19" x14ac:dyDescent="0.25">
      <c r="A629" s="17" t="s">
        <v>165</v>
      </c>
      <c r="B629" s="17" t="s">
        <v>93</v>
      </c>
      <c r="C629" s="17" t="s">
        <v>166</v>
      </c>
      <c r="D629" s="17" t="s">
        <v>129</v>
      </c>
      <c r="E629" s="24">
        <f>IF(U629="SC",SUMIFS(SC!F:F,SC!A:A,MAIN!D629,SC!B:B,MAIN!A629),SUMIFS(Allocations!$H:$H,Allocations!$A:$A,MAIN!$A629,Allocations!$B:$B,MAIN!$D629))</f>
        <v>0</v>
      </c>
      <c r="F629" s="24">
        <f>IF(U629="SC",SUMIFS(SC!J:J,SC!A:A,MAIN!D629,SC!B:B,MAIN!A629),SUMIFS(Allocations!M:M,Allocations!A:A,MAIN!A629,Allocations!B:B,MAIN!D629))</f>
        <v>0</v>
      </c>
      <c r="G629" s="24">
        <f t="shared" si="161"/>
        <v>0</v>
      </c>
      <c r="H629" s="24">
        <f>IFERROR(VLOOKUP(S629,Swaps_wk!$A$2:$AP$151,HLOOKUP(MAIN!D629,Swaps_wk!$B$2:$AP$151,150,FALSE),FALSE),0)</f>
        <v>0</v>
      </c>
      <c r="I629" s="24">
        <f>SUMIFS(PASTE_DQS_TRACKER!$D:$D,PASTE_DQS_TRACKER!$C:$C,MAIN!$A629,PASTE_DQS_TRACKER!$B:$B,MAIN!$D629)-SUMIFS(PASTE_DQS_TRACKER!$D:$D,PASTE_DQS_TRACKER!$C:$C,MAIN!A629,PASTE_DQS_TRACKER!$E:$E,MAIN!$D629)</f>
        <v>0</v>
      </c>
      <c r="J629" s="25">
        <f t="shared" si="162"/>
        <v>0</v>
      </c>
      <c r="K629" s="24">
        <f>IFERROR(IF(V629="Flex",0,IF(D629=$D$30,VLOOKUP(A629,MMO_o10M_lease!$A$1:$F$51,5,FALSE),IF(D629=$D$26,VLOOKUP(D629,LANDINGS!$A$3:$BR$40,HLOOKUP(A629,LANDINGS!$B$1:$CF$42,42,FALSE),FALSE)-IFERROR(VLOOKUP(A629,MMO_o10M_lease!$A$1:$F$38,5,FALSE),0),VLOOKUP(D629,LANDINGS!$A$3:$CF$40,HLOOKUP(A629,LANDINGS!$B$1:$CF$42,42,FALSE),FALSE)))),0)</f>
        <v>0</v>
      </c>
      <c r="L629" s="24">
        <f>SUMIFS(PASTE_FLEX_TRACKER!$D:$D,PASTE_FLEX_TRACKER!$F:$F,MAIN!$A629,PASTE_FLEX_TRACKER!$B:$B,MAIN!$D629)-SUMIFS(PASTE_FLEX_TRACKER!$D:$D,PASTE_FLEX_TRACKER!$C:$C,MAIN!$A629,PASTE_FLEX_TRACKER!$B:$B,MAIN!$D629)</f>
        <v>0</v>
      </c>
      <c r="M629" s="24" t="str">
        <f>IFERROR(-VLOOKUP(D629,SQ!$A$19:$CC$52,HLOOKUP(MAIN!A629,SQ!$B$18:$CC$56,39,FALSE),FALSE),"n/a")</f>
        <v>n/a</v>
      </c>
      <c r="N629" s="46" t="s">
        <v>563</v>
      </c>
      <c r="O629" s="46">
        <f>SUMIFS(MAN_ADJ!$L:$L,MAN_ADJ!$K:$K,MAIN!$D629,MAN_ADJ!$J:$J,MAIN!$S629)</f>
        <v>0</v>
      </c>
      <c r="P629" s="25">
        <f t="shared" si="160"/>
        <v>0</v>
      </c>
      <c r="Q629" s="28" t="str">
        <f t="shared" si="163"/>
        <v>n/a</v>
      </c>
      <c r="R629" s="38">
        <f t="shared" si="164"/>
        <v>0</v>
      </c>
      <c r="S629" s="17" t="s">
        <v>165</v>
      </c>
    </row>
    <row r="630" spans="1:19" x14ac:dyDescent="0.25">
      <c r="A630" s="17" t="s">
        <v>165</v>
      </c>
      <c r="B630" s="17" t="s">
        <v>93</v>
      </c>
      <c r="C630" s="17" t="s">
        <v>166</v>
      </c>
      <c r="D630" s="17" t="s">
        <v>155</v>
      </c>
      <c r="E630" s="24">
        <f>IF(U630="SC",SUMIFS(SC!F:F,SC!A:A,MAIN!D630,SC!B:B,MAIN!A630),SUMIFS(Allocations!$H:$H,Allocations!$A:$A,MAIN!$A630,Allocations!$B:$B,MAIN!$D630))</f>
        <v>0</v>
      </c>
      <c r="F630" s="24">
        <f>IF(U630="SC",SUMIFS(SC!J:J,SC!A:A,MAIN!D630,SC!B:B,MAIN!A630),SUMIFS(Allocations!M:M,Allocations!A:A,MAIN!A630,Allocations!B:B,MAIN!D630))</f>
        <v>0</v>
      </c>
      <c r="G630" s="24">
        <f t="shared" si="161"/>
        <v>0</v>
      </c>
      <c r="H630" s="24">
        <f>IFERROR(VLOOKUP(S630,Swaps_wk!$A$2:$AP$151,HLOOKUP(MAIN!D630,Swaps_wk!$B$2:$AP$151,150,FALSE),FALSE),0)</f>
        <v>0</v>
      </c>
      <c r="I630" s="24">
        <f>SUMIFS(PASTE_DQS_TRACKER!$D:$D,PASTE_DQS_TRACKER!$C:$C,MAIN!$A630,PASTE_DQS_TRACKER!$B:$B,MAIN!$D630)-SUMIFS(PASTE_DQS_TRACKER!$D:$D,PASTE_DQS_TRACKER!$C:$C,MAIN!A630,PASTE_DQS_TRACKER!$E:$E,MAIN!$D630)</f>
        <v>0</v>
      </c>
      <c r="J630" s="25">
        <f t="shared" si="162"/>
        <v>0</v>
      </c>
      <c r="K630" s="24">
        <f>IFERROR(IF(V630="Flex",0,IF(D630=$D$30,VLOOKUP(A630,MMO_o10M_lease!$A$1:$F$51,5,FALSE),IF(D630=$D$26,VLOOKUP(D630,LANDINGS!$A$3:$BR$40,HLOOKUP(A630,LANDINGS!$B$1:$CF$42,42,FALSE),FALSE)-IFERROR(VLOOKUP(A630,MMO_o10M_lease!$A$1:$F$38,5,FALSE),0),VLOOKUP(D630,LANDINGS!$A$3:$CF$40,HLOOKUP(A630,LANDINGS!$B$1:$CF$42,42,FALSE),FALSE)))),0)</f>
        <v>0</v>
      </c>
      <c r="L630" s="24">
        <f>SUMIFS(PASTE_FLEX_TRACKER!$D:$D,PASTE_FLEX_TRACKER!$F:$F,MAIN!$A630,PASTE_FLEX_TRACKER!$B:$B,MAIN!$D630)-SUMIFS(PASTE_FLEX_TRACKER!$D:$D,PASTE_FLEX_TRACKER!$C:$C,MAIN!$A630,PASTE_FLEX_TRACKER!$B:$B,MAIN!$D630)</f>
        <v>0</v>
      </c>
      <c r="M630" s="24" t="str">
        <f>IFERROR(-VLOOKUP(D630,SQ!$A$19:$CC$52,HLOOKUP(MAIN!A630,SQ!$B$18:$CC$56,39,FALSE),FALSE),"n/a")</f>
        <v>n/a</v>
      </c>
      <c r="N630" s="46" t="s">
        <v>563</v>
      </c>
      <c r="O630" s="46">
        <f>SUMIFS(MAN_ADJ!$L:$L,MAN_ADJ!$K:$K,MAIN!$D630,MAN_ADJ!$J:$J,MAIN!$S630)</f>
        <v>0</v>
      </c>
      <c r="P630" s="25">
        <f t="shared" si="160"/>
        <v>0</v>
      </c>
      <c r="Q630" s="28" t="str">
        <f t="shared" si="163"/>
        <v>n/a</v>
      </c>
      <c r="R630" s="38">
        <f t="shared" si="164"/>
        <v>0</v>
      </c>
      <c r="S630" s="17" t="s">
        <v>165</v>
      </c>
    </row>
    <row r="631" spans="1:19" x14ac:dyDescent="0.25">
      <c r="A631" s="17" t="s">
        <v>165</v>
      </c>
      <c r="B631" s="17" t="s">
        <v>93</v>
      </c>
      <c r="C631" s="17" t="s">
        <v>166</v>
      </c>
      <c r="D631" s="17" t="s">
        <v>130</v>
      </c>
      <c r="E631" s="24">
        <f>IF(U631="SC",SUMIFS(SC!F:F,SC!A:A,MAIN!D631,SC!B:B,MAIN!A631),SUMIFS(Allocations!$H:$H,Allocations!$A:$A,MAIN!$A631,Allocations!$B:$B,MAIN!$D631))</f>
        <v>894</v>
      </c>
      <c r="F631" s="24">
        <f>IF(U631="SC",SUMIFS(SC!J:J,SC!A:A,MAIN!D631,SC!B:B,MAIN!A631),SUMIFS(Allocations!M:M,Allocations!A:A,MAIN!A631,Allocations!B:B,MAIN!D631))</f>
        <v>0</v>
      </c>
      <c r="G631" s="24">
        <f t="shared" si="158"/>
        <v>894</v>
      </c>
      <c r="H631" s="24">
        <f>IFERROR(VLOOKUP(S631,Swaps_wk!$A$2:$AP$151,HLOOKUP(MAIN!D631,Swaps_wk!$B$2:$AP$151,150,FALSE),FALSE),0)</f>
        <v>0</v>
      </c>
      <c r="I631" s="24">
        <f>SUMIFS(PASTE_DQS_TRACKER!$D:$D,PASTE_DQS_TRACKER!$C:$C,MAIN!$A631,PASTE_DQS_TRACKER!$B:$B,MAIN!$D631)-SUMIFS(PASTE_DQS_TRACKER!$D:$D,PASTE_DQS_TRACKER!$C:$C,MAIN!A631,PASTE_DQS_TRACKER!$E:$E,MAIN!$D631)</f>
        <v>0</v>
      </c>
      <c r="J631" s="25">
        <f t="shared" si="159"/>
        <v>894</v>
      </c>
      <c r="K631" s="24">
        <f>IFERROR(IF(V631="Flex",0,IF(D631=$D$30,VLOOKUP(A631,MMO_o10M_lease!$A$1:$F$51,5,FALSE),IF(D631=$D$26,VLOOKUP(D631,LANDINGS!$A$3:$BR$40,HLOOKUP(A631,LANDINGS!$B$1:$CF$42,42,FALSE),FALSE)-IFERROR(VLOOKUP(A631,MMO_o10M_lease!$A$1:$F$38,5,FALSE),0),VLOOKUP(D631,LANDINGS!$A$3:$CF$40,HLOOKUP(A631,LANDINGS!$B$1:$CF$42,42,FALSE),FALSE)))),0)</f>
        <v>0</v>
      </c>
      <c r="L631" s="24">
        <f>SUMIFS(PASTE_FLEX_TRACKER!$D:$D,PASTE_FLEX_TRACKER!$F:$F,MAIN!$A631,PASTE_FLEX_TRACKER!$B:$B,MAIN!$D631)-SUMIFS(PASTE_FLEX_TRACKER!$D:$D,PASTE_FLEX_TRACKER!$C:$C,MAIN!$A631,PASTE_FLEX_TRACKER!$B:$B,MAIN!$D631)</f>
        <v>0</v>
      </c>
      <c r="M631" s="24" t="str">
        <f>IFERROR(-VLOOKUP(D631,SQ!$A$19:$CC$52,HLOOKUP(MAIN!A631,SQ!$B$18:$CC$56,39,FALSE),FALSE),"n/a")</f>
        <v>n/a</v>
      </c>
      <c r="N631" s="46" t="s">
        <v>563</v>
      </c>
      <c r="O631" s="46">
        <f>SUMIFS(MAN_ADJ!$L:$L,MAN_ADJ!$K:$K,MAIN!$D631,MAN_ADJ!$J:$J,MAIN!$S631)</f>
        <v>0</v>
      </c>
      <c r="P631" s="25">
        <f t="shared" si="160"/>
        <v>0</v>
      </c>
      <c r="Q631" s="28">
        <f t="shared" si="152"/>
        <v>0</v>
      </c>
      <c r="R631" s="38">
        <f t="shared" si="153"/>
        <v>894</v>
      </c>
      <c r="S631" s="17" t="s">
        <v>165</v>
      </c>
    </row>
    <row r="632" spans="1:19" x14ac:dyDescent="0.25">
      <c r="A632" s="26" t="s">
        <v>165</v>
      </c>
      <c r="B632" s="26" t="s">
        <v>93</v>
      </c>
      <c r="C632" s="26" t="s">
        <v>166</v>
      </c>
      <c r="D632" s="26" t="s">
        <v>131</v>
      </c>
      <c r="E632" s="27">
        <f t="shared" ref="E632:P632" si="165">SUM(E594:E631)</f>
        <v>3576.0729999999994</v>
      </c>
      <c r="F632" s="27">
        <f t="shared" si="165"/>
        <v>235.102</v>
      </c>
      <c r="G632" s="27">
        <f t="shared" si="165"/>
        <v>3811.1749999999993</v>
      </c>
      <c r="H632" s="27">
        <f>IFERROR(VLOOKUP(S632,Swaps_wk!$A$2:$AP$151,HLOOKUP(MAIN!D632,Swaps_wk!$B$2:$AP$151,150,FALSE),FALSE),0)</f>
        <v>0</v>
      </c>
      <c r="I632" s="27">
        <f t="shared" si="165"/>
        <v>7.1054273576010019E-15</v>
      </c>
      <c r="J632" s="25">
        <f t="shared" si="165"/>
        <v>3811.1749999999997</v>
      </c>
      <c r="K632" s="27">
        <f t="shared" si="165"/>
        <v>102.979</v>
      </c>
      <c r="L632" s="27">
        <f t="shared" si="165"/>
        <v>0</v>
      </c>
      <c r="M632" s="27">
        <f t="shared" si="165"/>
        <v>0</v>
      </c>
      <c r="N632" s="46" t="s">
        <v>563</v>
      </c>
      <c r="O632" s="27">
        <f>SUM(O594:O631)</f>
        <v>0</v>
      </c>
      <c r="P632" s="25">
        <f t="shared" si="165"/>
        <v>102.979</v>
      </c>
      <c r="Q632" s="28">
        <f t="shared" si="152"/>
        <v>2.7020275899164958E-2</v>
      </c>
      <c r="R632" s="38">
        <f t="shared" ref="R632" si="166">SUM(R594:R631)</f>
        <v>3708.1959999999995</v>
      </c>
      <c r="S632" s="17" t="s">
        <v>165</v>
      </c>
    </row>
    <row r="633" spans="1:19" x14ac:dyDescent="0.25">
      <c r="A633" s="17" t="s">
        <v>167</v>
      </c>
      <c r="B633" s="17" t="s">
        <v>93</v>
      </c>
      <c r="C633" s="17" t="s">
        <v>168</v>
      </c>
      <c r="D633" s="17" t="s">
        <v>95</v>
      </c>
      <c r="E633" s="24">
        <f>IF(U633="SC",SUMIFS(SC!F:F,SC!A:A,MAIN!D633,SC!B:B,MAIN!A633),SUMIFS(Allocations!$H:$H,Allocations!$A:$A,MAIN!$A633,Allocations!$B:$B,MAIN!$D633))</f>
        <v>165.4</v>
      </c>
      <c r="F633" s="24">
        <f>IF(U633="SC",SUMIFS(SC!J:J,SC!A:A,MAIN!D633,SC!B:B,MAIN!A633),SUMIFS(Allocations!M:M,Allocations!A:A,MAIN!A633,Allocations!B:B,MAIN!D633))</f>
        <v>46.305</v>
      </c>
      <c r="G633" s="24">
        <f t="shared" ref="G633:G670" si="167">E633+F633</f>
        <v>211.70500000000001</v>
      </c>
      <c r="H633" s="24">
        <f>IFERROR(VLOOKUP(S633,Swaps_wk!$A$2:$AP$151,HLOOKUP(MAIN!D633,Swaps_wk!$B$2:$AP$151,150,FALSE),FALSE),0)</f>
        <v>0</v>
      </c>
      <c r="I633" s="24">
        <f>SUMIFS(PASTE_DQS_TRACKER!$D:$D,PASTE_DQS_TRACKER!$C:$C,MAIN!$A633,PASTE_DQS_TRACKER!$B:$B,MAIN!$D633)-SUMIFS(PASTE_DQS_TRACKER!$D:$D,PASTE_DQS_TRACKER!$C:$C,MAIN!A633,PASTE_DQS_TRACKER!$E:$E,MAIN!$D633)</f>
        <v>2.5</v>
      </c>
      <c r="J633" s="25">
        <f t="shared" ref="J633:J670" si="168">G633+I633</f>
        <v>214.20500000000001</v>
      </c>
      <c r="K633" s="24">
        <f>IFERROR(IF(V633="Flex",0,IF(D633=$D$30,VLOOKUP(A633,MMO_o10M_lease!$A$1:$F$51,5,FALSE),IF(D633=$D$26,VLOOKUP(D633,LANDINGS!$A$3:$BR$40,HLOOKUP(A633,LANDINGS!$B$1:$CF$42,42,FALSE),FALSE)-IFERROR(VLOOKUP(A633,MMO_o10M_lease!$A$1:$F$38,5,FALSE),0),VLOOKUP(D633,LANDINGS!$A$3:$CF$40,HLOOKUP(A633,LANDINGS!$B$1:$CF$42,42,FALSE),FALSE)))),0)</f>
        <v>206.495</v>
      </c>
      <c r="L633" s="24">
        <f>SUMIFS(PASTE_FLEX_TRACKER!$D:$D,PASTE_FLEX_TRACKER!$F:$F,MAIN!$A633,PASTE_FLEX_TRACKER!$B:$B,MAIN!$D633)-SUMIFS(PASTE_FLEX_TRACKER!$D:$D,PASTE_FLEX_TRACKER!$C:$C,MAIN!$A633,PASTE_FLEX_TRACKER!$B:$B,MAIN!$D633)</f>
        <v>0</v>
      </c>
      <c r="M633" s="24">
        <f>IFERROR(-VLOOKUP(D633,SQ!$A$19:$CC$52,HLOOKUP(MAIN!A633,SQ!$B$18:$CC$56,39,FALSE),FALSE),"n/a")</f>
        <v>0</v>
      </c>
      <c r="N633" s="46" t="s">
        <v>563</v>
      </c>
      <c r="O633" s="46">
        <f>SUMIFS(MAN_ADJ!$L:$L,MAN_ADJ!$K:$K,MAIN!$D633,MAN_ADJ!$J:$J,MAIN!$S633)</f>
        <v>0</v>
      </c>
      <c r="P633" s="25">
        <f t="shared" ref="P633:P670" si="169">SUM(K633:O633)</f>
        <v>206.495</v>
      </c>
      <c r="Q633" s="28">
        <f t="shared" si="152"/>
        <v>0.96400644242664735</v>
      </c>
      <c r="R633" s="38">
        <f t="shared" si="153"/>
        <v>7.710000000000008</v>
      </c>
      <c r="S633" s="17" t="s">
        <v>167</v>
      </c>
    </row>
    <row r="634" spans="1:19" x14ac:dyDescent="0.25">
      <c r="A634" s="17" t="s">
        <v>167</v>
      </c>
      <c r="B634" s="17" t="s">
        <v>93</v>
      </c>
      <c r="C634" s="17" t="s">
        <v>168</v>
      </c>
      <c r="D634" s="17" t="s">
        <v>96</v>
      </c>
      <c r="E634" s="24">
        <f>IF(U634="SC",SUMIFS(SC!F:F,SC!A:A,MAIN!D634,SC!B:B,MAIN!A634),SUMIFS(Allocations!$H:$H,Allocations!$A:$A,MAIN!$A634,Allocations!$B:$B,MAIN!$D634))</f>
        <v>1.1840000000000002</v>
      </c>
      <c r="F634" s="24">
        <f>IF(U634="SC",SUMIFS(SC!J:J,SC!A:A,MAIN!D634,SC!B:B,MAIN!A634),SUMIFS(Allocations!M:M,Allocations!A:A,MAIN!A634,Allocations!B:B,MAIN!D634))</f>
        <v>2.3E-2</v>
      </c>
      <c r="G634" s="24">
        <f t="shared" si="167"/>
        <v>1.2070000000000001</v>
      </c>
      <c r="H634" s="24">
        <f>IFERROR(VLOOKUP(S634,Swaps_wk!$A$2:$AP$151,HLOOKUP(MAIN!D634,Swaps_wk!$B$2:$AP$151,150,FALSE),FALSE),0)</f>
        <v>0</v>
      </c>
      <c r="I634" s="24">
        <f>SUMIFS(PASTE_DQS_TRACKER!$D:$D,PASTE_DQS_TRACKER!$C:$C,MAIN!$A634,PASTE_DQS_TRACKER!$B:$B,MAIN!$D634)-SUMIFS(PASTE_DQS_TRACKER!$D:$D,PASTE_DQS_TRACKER!$C:$C,MAIN!A634,PASTE_DQS_TRACKER!$E:$E,MAIN!$D634)</f>
        <v>-0.5</v>
      </c>
      <c r="J634" s="25">
        <f t="shared" si="168"/>
        <v>0.70700000000000007</v>
      </c>
      <c r="K634" s="24">
        <f>IFERROR(IF(V634="Flex",0,IF(D634=$D$30,VLOOKUP(A634,MMO_o10M_lease!$A$1:$F$51,5,FALSE),IF(D634=$D$26,VLOOKUP(D634,LANDINGS!$A$3:$BR$40,HLOOKUP(A634,LANDINGS!$B$1:$CF$42,42,FALSE),FALSE)-IFERROR(VLOOKUP(A634,MMO_o10M_lease!$A$1:$F$38,5,FALSE),0),VLOOKUP(D634,LANDINGS!$A$3:$CF$40,HLOOKUP(A634,LANDINGS!$B$1:$CF$42,42,FALSE),FALSE)))),0)</f>
        <v>0.08</v>
      </c>
      <c r="L634" s="24">
        <f>SUMIFS(PASTE_FLEX_TRACKER!$D:$D,PASTE_FLEX_TRACKER!$F:$F,MAIN!$A634,PASTE_FLEX_TRACKER!$B:$B,MAIN!$D634)-SUMIFS(PASTE_FLEX_TRACKER!$D:$D,PASTE_FLEX_TRACKER!$C:$C,MAIN!$A634,PASTE_FLEX_TRACKER!$B:$B,MAIN!$D634)</f>
        <v>0</v>
      </c>
      <c r="M634" s="24">
        <f>IFERROR(-VLOOKUP(D634,SQ!$A$19:$CC$52,HLOOKUP(MAIN!A634,SQ!$B$18:$CC$56,39,FALSE),FALSE),"n/a")</f>
        <v>0</v>
      </c>
      <c r="N634" s="46" t="s">
        <v>563</v>
      </c>
      <c r="O634" s="46">
        <f>SUMIFS(MAN_ADJ!$L:$L,MAN_ADJ!$K:$K,MAIN!$D634,MAN_ADJ!$J:$J,MAIN!$S634)</f>
        <v>0</v>
      </c>
      <c r="P634" s="25">
        <f t="shared" si="169"/>
        <v>0.08</v>
      </c>
      <c r="Q634" s="28">
        <f t="shared" si="152"/>
        <v>0.11315417256011315</v>
      </c>
      <c r="R634" s="38">
        <f t="shared" si="153"/>
        <v>0.62700000000000011</v>
      </c>
      <c r="S634" s="17" t="s">
        <v>167</v>
      </c>
    </row>
    <row r="635" spans="1:19" x14ac:dyDescent="0.25">
      <c r="A635" s="17" t="s">
        <v>167</v>
      </c>
      <c r="B635" s="17" t="s">
        <v>93</v>
      </c>
      <c r="C635" s="17" t="s">
        <v>168</v>
      </c>
      <c r="D635" s="17" t="s">
        <v>97</v>
      </c>
      <c r="E635" s="24">
        <f>IF(U635="SC",SUMIFS(SC!F:F,SC!A:A,MAIN!D635,SC!B:B,MAIN!A635),SUMIFS(Allocations!$H:$H,Allocations!$A:$A,MAIN!$A635,Allocations!$B:$B,MAIN!$D635))</f>
        <v>3.7</v>
      </c>
      <c r="F635" s="24">
        <f>IF(U635="SC",SUMIFS(SC!J:J,SC!A:A,MAIN!D635,SC!B:B,MAIN!A635),SUMIFS(Allocations!M:M,Allocations!A:A,MAIN!A635,Allocations!B:B,MAIN!D635))</f>
        <v>0</v>
      </c>
      <c r="G635" s="24">
        <f t="shared" si="167"/>
        <v>3.7</v>
      </c>
      <c r="H635" s="24">
        <f>IFERROR(VLOOKUP(S635,Swaps_wk!$A$2:$AP$151,HLOOKUP(MAIN!D635,Swaps_wk!$B$2:$AP$151,150,FALSE),FALSE),0)</f>
        <v>0</v>
      </c>
      <c r="I635" s="24">
        <f>SUMIFS(PASTE_DQS_TRACKER!$D:$D,PASTE_DQS_TRACKER!$C:$C,MAIN!$A635,PASTE_DQS_TRACKER!$B:$B,MAIN!$D635)-SUMIFS(PASTE_DQS_TRACKER!$D:$D,PASTE_DQS_TRACKER!$C:$C,MAIN!A635,PASTE_DQS_TRACKER!$E:$E,MAIN!$D635)</f>
        <v>0</v>
      </c>
      <c r="J635" s="25">
        <f t="shared" si="168"/>
        <v>3.7</v>
      </c>
      <c r="K635" s="24">
        <f>IFERROR(IF(V635="Flex",0,IF(D635=$D$30,VLOOKUP(A635,MMO_o10M_lease!$A$1:$F$51,5,FALSE),IF(D635=$D$26,VLOOKUP(D635,LANDINGS!$A$3:$BR$40,HLOOKUP(A635,LANDINGS!$B$1:$CF$42,42,FALSE),FALSE)-IFERROR(VLOOKUP(A635,MMO_o10M_lease!$A$1:$F$38,5,FALSE),0),VLOOKUP(D635,LANDINGS!$A$3:$CF$40,HLOOKUP(A635,LANDINGS!$B$1:$CF$42,42,FALSE),FALSE)))),0)</f>
        <v>0</v>
      </c>
      <c r="L635" s="24">
        <f>SUMIFS(PASTE_FLEX_TRACKER!$D:$D,PASTE_FLEX_TRACKER!$F:$F,MAIN!$A635,PASTE_FLEX_TRACKER!$B:$B,MAIN!$D635)-SUMIFS(PASTE_FLEX_TRACKER!$D:$D,PASTE_FLEX_TRACKER!$C:$C,MAIN!$A635,PASTE_FLEX_TRACKER!$B:$B,MAIN!$D635)</f>
        <v>0</v>
      </c>
      <c r="M635" s="24">
        <f>IFERROR(-VLOOKUP(D635,SQ!$A$19:$CC$52,HLOOKUP(MAIN!A635,SQ!$B$18:$CC$56,39,FALSE),FALSE),"n/a")</f>
        <v>0</v>
      </c>
      <c r="N635" s="46" t="s">
        <v>563</v>
      </c>
      <c r="O635" s="46">
        <f>SUMIFS(MAN_ADJ!$L:$L,MAN_ADJ!$K:$K,MAIN!$D635,MAN_ADJ!$J:$J,MAIN!$S635)</f>
        <v>0</v>
      </c>
      <c r="P635" s="25">
        <f t="shared" si="169"/>
        <v>0</v>
      </c>
      <c r="Q635" s="28">
        <f t="shared" ref="Q635:Q702" si="170">IFERROR(P635/J635,"n/a")</f>
        <v>0</v>
      </c>
      <c r="R635" s="38">
        <f t="shared" si="153"/>
        <v>3.7</v>
      </c>
      <c r="S635" s="17" t="s">
        <v>167</v>
      </c>
    </row>
    <row r="636" spans="1:19" x14ac:dyDescent="0.25">
      <c r="A636" s="17" t="s">
        <v>167</v>
      </c>
      <c r="B636" s="17" t="s">
        <v>93</v>
      </c>
      <c r="C636" s="17" t="s">
        <v>168</v>
      </c>
      <c r="D636" s="17" t="s">
        <v>98</v>
      </c>
      <c r="E636" s="24">
        <f>IF(U636="SC",SUMIFS(SC!F:F,SC!A:A,MAIN!D636,SC!B:B,MAIN!A636),SUMIFS(Allocations!$H:$H,Allocations!$A:$A,MAIN!$A636,Allocations!$B:$B,MAIN!$D636))</f>
        <v>12.2</v>
      </c>
      <c r="F636" s="24">
        <f>IF(U636="SC",SUMIFS(SC!J:J,SC!A:A,MAIN!D636,SC!B:B,MAIN!A636),SUMIFS(Allocations!M:M,Allocations!A:A,MAIN!A636,Allocations!B:B,MAIN!D636))</f>
        <v>0</v>
      </c>
      <c r="G636" s="24">
        <f t="shared" si="167"/>
        <v>12.2</v>
      </c>
      <c r="H636" s="24">
        <f>IFERROR(VLOOKUP(S636,Swaps_wk!$A$2:$AP$151,HLOOKUP(MAIN!D636,Swaps_wk!$B$2:$AP$151,150,FALSE),FALSE),0)</f>
        <v>0</v>
      </c>
      <c r="I636" s="24">
        <f>SUMIFS(PASTE_DQS_TRACKER!$D:$D,PASTE_DQS_TRACKER!$C:$C,MAIN!$A636,PASTE_DQS_TRACKER!$B:$B,MAIN!$D636)-SUMIFS(PASTE_DQS_TRACKER!$D:$D,PASTE_DQS_TRACKER!$C:$C,MAIN!A636,PASTE_DQS_TRACKER!$E:$E,MAIN!$D636)</f>
        <v>0</v>
      </c>
      <c r="J636" s="25">
        <f t="shared" si="168"/>
        <v>12.2</v>
      </c>
      <c r="K636" s="24">
        <f>IFERROR(IF(V636="Flex",0,IF(D636=$D$30,VLOOKUP(A636,MMO_o10M_lease!$A$1:$F$51,5,FALSE),IF(D636=$D$26,VLOOKUP(D636,LANDINGS!$A$3:$BR$40,HLOOKUP(A636,LANDINGS!$B$1:$CF$42,42,FALSE),FALSE)-IFERROR(VLOOKUP(A636,MMO_o10M_lease!$A$1:$F$38,5,FALSE),0),VLOOKUP(D636,LANDINGS!$A$3:$CF$40,HLOOKUP(A636,LANDINGS!$B$1:$CF$42,42,FALSE),FALSE)))),0)</f>
        <v>0</v>
      </c>
      <c r="L636" s="24">
        <f>SUMIFS(PASTE_FLEX_TRACKER!$D:$D,PASTE_FLEX_TRACKER!$F:$F,MAIN!$A636,PASTE_FLEX_TRACKER!$B:$B,MAIN!$D636)-SUMIFS(PASTE_FLEX_TRACKER!$D:$D,PASTE_FLEX_TRACKER!$C:$C,MAIN!$A636,PASTE_FLEX_TRACKER!$B:$B,MAIN!$D636)</f>
        <v>0</v>
      </c>
      <c r="M636" s="24">
        <f>IFERROR(-VLOOKUP(D636,SQ!$A$19:$CC$52,HLOOKUP(MAIN!A636,SQ!$B$18:$CC$56,39,FALSE),FALSE),"n/a")</f>
        <v>0</v>
      </c>
      <c r="N636" s="46" t="s">
        <v>563</v>
      </c>
      <c r="O636" s="46">
        <f>SUMIFS(MAN_ADJ!$L:$L,MAN_ADJ!$K:$K,MAIN!$D636,MAN_ADJ!$J:$J,MAIN!$S636)</f>
        <v>0</v>
      </c>
      <c r="P636" s="25">
        <f t="shared" si="169"/>
        <v>0</v>
      </c>
      <c r="Q636" s="28">
        <f t="shared" si="170"/>
        <v>0</v>
      </c>
      <c r="R636" s="38">
        <f t="shared" si="153"/>
        <v>12.2</v>
      </c>
      <c r="S636" s="17" t="s">
        <v>167</v>
      </c>
    </row>
    <row r="637" spans="1:19" x14ac:dyDescent="0.25">
      <c r="A637" s="17" t="s">
        <v>167</v>
      </c>
      <c r="B637" s="17" t="s">
        <v>93</v>
      </c>
      <c r="C637" s="17" t="s">
        <v>168</v>
      </c>
      <c r="D637" s="17" t="s">
        <v>99</v>
      </c>
      <c r="E637" s="24">
        <f>IF(U637="SC",SUMIFS(SC!F:F,SC!A:A,MAIN!D637,SC!B:B,MAIN!A637),SUMIFS(Allocations!$H:$H,Allocations!$A:$A,MAIN!$A637,Allocations!$B:$B,MAIN!$D637))</f>
        <v>0</v>
      </c>
      <c r="F637" s="24">
        <f>IF(U637="SC",SUMIFS(SC!J:J,SC!A:A,MAIN!D637,SC!B:B,MAIN!A637),SUMIFS(Allocations!M:M,Allocations!A:A,MAIN!A637,Allocations!B:B,MAIN!D637))</f>
        <v>0</v>
      </c>
      <c r="G637" s="24">
        <f t="shared" si="167"/>
        <v>0</v>
      </c>
      <c r="H637" s="24">
        <f>IFERROR(VLOOKUP(S637,Swaps_wk!$A$2:$AP$151,HLOOKUP(MAIN!D637,Swaps_wk!$B$2:$AP$151,150,FALSE),FALSE),0)</f>
        <v>0</v>
      </c>
      <c r="I637" s="24">
        <f>SUMIFS(PASTE_DQS_TRACKER!$D:$D,PASTE_DQS_TRACKER!$C:$C,MAIN!$A637,PASTE_DQS_TRACKER!$B:$B,MAIN!$D637)-SUMIFS(PASTE_DQS_TRACKER!$D:$D,PASTE_DQS_TRACKER!$C:$C,MAIN!A637,PASTE_DQS_TRACKER!$E:$E,MAIN!$D637)</f>
        <v>0</v>
      </c>
      <c r="J637" s="25">
        <f t="shared" si="168"/>
        <v>0</v>
      </c>
      <c r="K637" s="24">
        <f>IFERROR(IF(V637="Flex",0,IF(D637=$D$30,VLOOKUP(A637,MMO_o10M_lease!$A$1:$F$51,5,FALSE),IF(D637=$D$26,VLOOKUP(D637,LANDINGS!$A$3:$BR$40,HLOOKUP(A637,LANDINGS!$B$1:$CF$42,42,FALSE),FALSE)-IFERROR(VLOOKUP(A637,MMO_o10M_lease!$A$1:$F$38,5,FALSE),0),VLOOKUP(D637,LANDINGS!$A$3:$CF$40,HLOOKUP(A637,LANDINGS!$B$1:$CF$42,42,FALSE),FALSE)))),0)</f>
        <v>0</v>
      </c>
      <c r="L637" s="24">
        <f>SUMIFS(PASTE_FLEX_TRACKER!$D:$D,PASTE_FLEX_TRACKER!$F:$F,MAIN!$A637,PASTE_FLEX_TRACKER!$B:$B,MAIN!$D637)-SUMIFS(PASTE_FLEX_TRACKER!$D:$D,PASTE_FLEX_TRACKER!$C:$C,MAIN!$A637,PASTE_FLEX_TRACKER!$B:$B,MAIN!$D637)</f>
        <v>0</v>
      </c>
      <c r="M637" s="24">
        <f>IFERROR(-VLOOKUP(D637,SQ!$A$19:$CC$52,HLOOKUP(MAIN!A637,SQ!$B$18:$CC$56,39,FALSE),FALSE),"n/a")</f>
        <v>0</v>
      </c>
      <c r="N637" s="46" t="s">
        <v>563</v>
      </c>
      <c r="O637" s="46">
        <f>SUMIFS(MAN_ADJ!$L:$L,MAN_ADJ!$K:$K,MAIN!$D637,MAN_ADJ!$J:$J,MAIN!$S637)</f>
        <v>0</v>
      </c>
      <c r="P637" s="25">
        <f t="shared" si="169"/>
        <v>0</v>
      </c>
      <c r="Q637" s="28" t="str">
        <f t="shared" si="170"/>
        <v>n/a</v>
      </c>
      <c r="R637" s="38">
        <f t="shared" si="153"/>
        <v>0</v>
      </c>
      <c r="S637" s="17" t="s">
        <v>167</v>
      </c>
    </row>
    <row r="638" spans="1:19" x14ac:dyDescent="0.25">
      <c r="A638" s="17" t="s">
        <v>167</v>
      </c>
      <c r="B638" s="17" t="s">
        <v>93</v>
      </c>
      <c r="C638" s="17" t="s">
        <v>168</v>
      </c>
      <c r="D638" s="17" t="s">
        <v>100</v>
      </c>
      <c r="E638" s="24">
        <f>IF(U638="SC",SUMIFS(SC!F:F,SC!A:A,MAIN!D638,SC!B:B,MAIN!A638),SUMIFS(Allocations!$H:$H,Allocations!$A:$A,MAIN!$A638,Allocations!$B:$B,MAIN!$D638))</f>
        <v>0</v>
      </c>
      <c r="F638" s="24">
        <f>IF(U638="SC",SUMIFS(SC!J:J,SC!A:A,MAIN!D638,SC!B:B,MAIN!A638),SUMIFS(Allocations!M:M,Allocations!A:A,MAIN!A638,Allocations!B:B,MAIN!D638))</f>
        <v>0</v>
      </c>
      <c r="G638" s="24">
        <f t="shared" si="167"/>
        <v>0</v>
      </c>
      <c r="H638" s="24">
        <f>IFERROR(VLOOKUP(S638,Swaps_wk!$A$2:$AP$151,HLOOKUP(MAIN!D638,Swaps_wk!$B$2:$AP$151,150,FALSE),FALSE),0)</f>
        <v>0</v>
      </c>
      <c r="I638" s="24">
        <f>SUMIFS(PASTE_DQS_TRACKER!$D:$D,PASTE_DQS_TRACKER!$C:$C,MAIN!$A638,PASTE_DQS_TRACKER!$B:$B,MAIN!$D638)-SUMIFS(PASTE_DQS_TRACKER!$D:$D,PASTE_DQS_TRACKER!$C:$C,MAIN!A638,PASTE_DQS_TRACKER!$E:$E,MAIN!$D638)</f>
        <v>0</v>
      </c>
      <c r="J638" s="25">
        <f t="shared" si="168"/>
        <v>0</v>
      </c>
      <c r="K638" s="24">
        <f>IFERROR(IF(V638="Flex",0,IF(D638=$D$30,VLOOKUP(A638,MMO_o10M_lease!$A$1:$F$51,5,FALSE),IF(D638=$D$26,VLOOKUP(D638,LANDINGS!$A$3:$BR$40,HLOOKUP(A638,LANDINGS!$B$1:$CF$42,42,FALSE),FALSE)-IFERROR(VLOOKUP(A638,MMO_o10M_lease!$A$1:$F$38,5,FALSE),0),VLOOKUP(D638,LANDINGS!$A$3:$CF$40,HLOOKUP(A638,LANDINGS!$B$1:$CF$42,42,FALSE),FALSE)))),0)</f>
        <v>0</v>
      </c>
      <c r="L638" s="24">
        <f>SUMIFS(PASTE_FLEX_TRACKER!$D:$D,PASTE_FLEX_TRACKER!$F:$F,MAIN!$A638,PASTE_FLEX_TRACKER!$B:$B,MAIN!$D638)-SUMIFS(PASTE_FLEX_TRACKER!$D:$D,PASTE_FLEX_TRACKER!$C:$C,MAIN!$A638,PASTE_FLEX_TRACKER!$B:$B,MAIN!$D638)</f>
        <v>0</v>
      </c>
      <c r="M638" s="24">
        <f>IFERROR(-VLOOKUP(D638,SQ!$A$19:$CC$52,HLOOKUP(MAIN!A638,SQ!$B$18:$CC$56,39,FALSE),FALSE),"n/a")</f>
        <v>0</v>
      </c>
      <c r="N638" s="46" t="s">
        <v>563</v>
      </c>
      <c r="O638" s="46">
        <f>SUMIFS(MAN_ADJ!$L:$L,MAN_ADJ!$K:$K,MAIN!$D638,MAN_ADJ!$J:$J,MAIN!$S638)</f>
        <v>0</v>
      </c>
      <c r="P638" s="25">
        <f t="shared" si="169"/>
        <v>0</v>
      </c>
      <c r="Q638" s="28" t="str">
        <f t="shared" si="170"/>
        <v>n/a</v>
      </c>
      <c r="R638" s="38">
        <f t="shared" si="153"/>
        <v>0</v>
      </c>
      <c r="S638" s="17" t="s">
        <v>167</v>
      </c>
    </row>
    <row r="639" spans="1:19" x14ac:dyDescent="0.25">
      <c r="A639" s="17" t="s">
        <v>167</v>
      </c>
      <c r="B639" s="17" t="s">
        <v>93</v>
      </c>
      <c r="C639" s="17" t="s">
        <v>168</v>
      </c>
      <c r="D639" s="17" t="s">
        <v>101</v>
      </c>
      <c r="E639" s="24">
        <f>IF(U639="SC",SUMIFS(SC!F:F,SC!A:A,MAIN!D639,SC!B:B,MAIN!A639),SUMIFS(Allocations!$H:$H,Allocations!$A:$A,MAIN!$A639,Allocations!$B:$B,MAIN!$D639))</f>
        <v>0</v>
      </c>
      <c r="F639" s="24">
        <f>IF(U639="SC",SUMIFS(SC!J:J,SC!A:A,MAIN!D639,SC!B:B,MAIN!A639),SUMIFS(Allocations!M:M,Allocations!A:A,MAIN!A639,Allocations!B:B,MAIN!D639))</f>
        <v>0</v>
      </c>
      <c r="G639" s="24">
        <f t="shared" si="167"/>
        <v>0</v>
      </c>
      <c r="H639" s="24">
        <f>IFERROR(VLOOKUP(S639,Swaps_wk!$A$2:$AP$151,HLOOKUP(MAIN!D639,Swaps_wk!$B$2:$AP$151,150,FALSE),FALSE),0)</f>
        <v>0</v>
      </c>
      <c r="I639" s="24">
        <f>SUMIFS(PASTE_DQS_TRACKER!$D:$D,PASTE_DQS_TRACKER!$C:$C,MAIN!$A639,PASTE_DQS_TRACKER!$B:$B,MAIN!$D639)-SUMIFS(PASTE_DQS_TRACKER!$D:$D,PASTE_DQS_TRACKER!$C:$C,MAIN!A639,PASTE_DQS_TRACKER!$E:$E,MAIN!$D639)</f>
        <v>0</v>
      </c>
      <c r="J639" s="25">
        <f t="shared" si="168"/>
        <v>0</v>
      </c>
      <c r="K639" s="24">
        <f>IFERROR(IF(V639="Flex",0,IF(D639=$D$30,VLOOKUP(A639,MMO_o10M_lease!$A$1:$F$51,5,FALSE),IF(D639=$D$26,VLOOKUP(D639,LANDINGS!$A$3:$BR$40,HLOOKUP(A639,LANDINGS!$B$1:$CF$42,42,FALSE),FALSE)-IFERROR(VLOOKUP(A639,MMO_o10M_lease!$A$1:$F$38,5,FALSE),0),VLOOKUP(D639,LANDINGS!$A$3:$CF$40,HLOOKUP(A639,LANDINGS!$B$1:$CF$42,42,FALSE),FALSE)))),0)</f>
        <v>0</v>
      </c>
      <c r="L639" s="24">
        <f>SUMIFS(PASTE_FLEX_TRACKER!$D:$D,PASTE_FLEX_TRACKER!$F:$F,MAIN!$A639,PASTE_FLEX_TRACKER!$B:$B,MAIN!$D639)-SUMIFS(PASTE_FLEX_TRACKER!$D:$D,PASTE_FLEX_TRACKER!$C:$C,MAIN!$A639,PASTE_FLEX_TRACKER!$B:$B,MAIN!$D639)</f>
        <v>0</v>
      </c>
      <c r="M639" s="24">
        <f>IFERROR(-VLOOKUP(D639,SQ!$A$19:$CC$52,HLOOKUP(MAIN!A639,SQ!$B$18:$CC$56,39,FALSE),FALSE),"n/a")</f>
        <v>0</v>
      </c>
      <c r="N639" s="46" t="s">
        <v>563</v>
      </c>
      <c r="O639" s="46">
        <f>SUMIFS(MAN_ADJ!$L:$L,MAN_ADJ!$K:$K,MAIN!$D639,MAN_ADJ!$J:$J,MAIN!$S639)</f>
        <v>0</v>
      </c>
      <c r="P639" s="25">
        <f t="shared" si="169"/>
        <v>0</v>
      </c>
      <c r="Q639" s="28" t="str">
        <f t="shared" si="170"/>
        <v>n/a</v>
      </c>
      <c r="R639" s="38">
        <f t="shared" si="153"/>
        <v>0</v>
      </c>
      <c r="S639" s="17" t="s">
        <v>167</v>
      </c>
    </row>
    <row r="640" spans="1:19" x14ac:dyDescent="0.25">
      <c r="A640" s="17" t="s">
        <v>167</v>
      </c>
      <c r="B640" s="17" t="s">
        <v>93</v>
      </c>
      <c r="C640" s="17" t="s">
        <v>168</v>
      </c>
      <c r="D640" s="17" t="s">
        <v>102</v>
      </c>
      <c r="E640" s="24">
        <f>IF(U640="SC",SUMIFS(SC!F:F,SC!A:A,MAIN!D640,SC!B:B,MAIN!A640),SUMIFS(Allocations!$H:$H,Allocations!$A:$A,MAIN!$A640,Allocations!$B:$B,MAIN!$D640))</f>
        <v>0</v>
      </c>
      <c r="F640" s="24">
        <f>IF(U640="SC",SUMIFS(SC!J:J,SC!A:A,MAIN!D640,SC!B:B,MAIN!A640),SUMIFS(Allocations!M:M,Allocations!A:A,MAIN!A640,Allocations!B:B,MAIN!D640))</f>
        <v>0</v>
      </c>
      <c r="G640" s="24">
        <f t="shared" si="167"/>
        <v>0</v>
      </c>
      <c r="H640" s="24">
        <f>IFERROR(VLOOKUP(S640,Swaps_wk!$A$2:$AP$151,HLOOKUP(MAIN!D640,Swaps_wk!$B$2:$AP$151,150,FALSE),FALSE),0)</f>
        <v>0</v>
      </c>
      <c r="I640" s="24">
        <f>SUMIFS(PASTE_DQS_TRACKER!$D:$D,PASTE_DQS_TRACKER!$C:$C,MAIN!$A640,PASTE_DQS_TRACKER!$B:$B,MAIN!$D640)-SUMIFS(PASTE_DQS_TRACKER!$D:$D,PASTE_DQS_TRACKER!$C:$C,MAIN!A640,PASTE_DQS_TRACKER!$E:$E,MAIN!$D640)</f>
        <v>0</v>
      </c>
      <c r="J640" s="25">
        <f t="shared" si="168"/>
        <v>0</v>
      </c>
      <c r="K640" s="24">
        <f>IFERROR(IF(V640="Flex",0,IF(D640=$D$30,VLOOKUP(A640,MMO_o10M_lease!$A$1:$F$51,5,FALSE),IF(D640=$D$26,VLOOKUP(D640,LANDINGS!$A$3:$BR$40,HLOOKUP(A640,LANDINGS!$B$1:$CF$42,42,FALSE),FALSE)-IFERROR(VLOOKUP(A640,MMO_o10M_lease!$A$1:$F$38,5,FALSE),0),VLOOKUP(D640,LANDINGS!$A$3:$CF$40,HLOOKUP(A640,LANDINGS!$B$1:$CF$42,42,FALSE),FALSE)))),0)</f>
        <v>0</v>
      </c>
      <c r="L640" s="24">
        <f>SUMIFS(PASTE_FLEX_TRACKER!$D:$D,PASTE_FLEX_TRACKER!$F:$F,MAIN!$A640,PASTE_FLEX_TRACKER!$B:$B,MAIN!$D640)-SUMIFS(PASTE_FLEX_TRACKER!$D:$D,PASTE_FLEX_TRACKER!$C:$C,MAIN!$A640,PASTE_FLEX_TRACKER!$B:$B,MAIN!$D640)</f>
        <v>0</v>
      </c>
      <c r="M640" s="24">
        <f>IFERROR(-VLOOKUP(D640,SQ!$A$19:$CC$52,HLOOKUP(MAIN!A640,SQ!$B$18:$CC$56,39,FALSE),FALSE),"n/a")</f>
        <v>0</v>
      </c>
      <c r="N640" s="46" t="s">
        <v>563</v>
      </c>
      <c r="O640" s="46">
        <f>SUMIFS(MAN_ADJ!$L:$L,MAN_ADJ!$K:$K,MAIN!$D640,MAN_ADJ!$J:$J,MAIN!$S640)</f>
        <v>0</v>
      </c>
      <c r="P640" s="25">
        <f t="shared" si="169"/>
        <v>0</v>
      </c>
      <c r="Q640" s="28" t="str">
        <f t="shared" si="170"/>
        <v>n/a</v>
      </c>
      <c r="R640" s="38">
        <f t="shared" si="153"/>
        <v>0</v>
      </c>
      <c r="S640" s="17" t="s">
        <v>167</v>
      </c>
    </row>
    <row r="641" spans="1:19" x14ac:dyDescent="0.25">
      <c r="A641" s="17" t="s">
        <v>167</v>
      </c>
      <c r="B641" s="17" t="s">
        <v>93</v>
      </c>
      <c r="C641" s="17" t="s">
        <v>168</v>
      </c>
      <c r="D641" s="17" t="s">
        <v>103</v>
      </c>
      <c r="E641" s="24">
        <f>IF(U641="SC",SUMIFS(SC!F:F,SC!A:A,MAIN!D641,SC!B:B,MAIN!A641),SUMIFS(Allocations!$H:$H,Allocations!$A:$A,MAIN!$A641,Allocations!$B:$B,MAIN!$D641))</f>
        <v>0.9</v>
      </c>
      <c r="F641" s="24">
        <f>IF(U641="SC",SUMIFS(SC!J:J,SC!A:A,MAIN!D641,SC!B:B,MAIN!A641),SUMIFS(Allocations!M:M,Allocations!A:A,MAIN!A641,Allocations!B:B,MAIN!D641))</f>
        <v>0</v>
      </c>
      <c r="G641" s="24">
        <f t="shared" si="167"/>
        <v>0.9</v>
      </c>
      <c r="H641" s="24">
        <f>IFERROR(VLOOKUP(S641,Swaps_wk!$A$2:$AP$151,HLOOKUP(MAIN!D641,Swaps_wk!$B$2:$AP$151,150,FALSE),FALSE),0)</f>
        <v>0</v>
      </c>
      <c r="I641" s="24">
        <f>SUMIFS(PASTE_DQS_TRACKER!$D:$D,PASTE_DQS_TRACKER!$C:$C,MAIN!$A641,PASTE_DQS_TRACKER!$B:$B,MAIN!$D641)-SUMIFS(PASTE_DQS_TRACKER!$D:$D,PASTE_DQS_TRACKER!$C:$C,MAIN!A641,PASTE_DQS_TRACKER!$E:$E,MAIN!$D641)</f>
        <v>-0.9</v>
      </c>
      <c r="J641" s="25">
        <f t="shared" si="168"/>
        <v>0</v>
      </c>
      <c r="K641" s="24">
        <f>IFERROR(IF(V641="Flex",0,IF(D641=$D$30,VLOOKUP(A641,MMO_o10M_lease!$A$1:$F$51,5,FALSE),IF(D641=$D$26,VLOOKUP(D641,LANDINGS!$A$3:$BR$40,HLOOKUP(A641,LANDINGS!$B$1:$CF$42,42,FALSE),FALSE)-IFERROR(VLOOKUP(A641,MMO_o10M_lease!$A$1:$F$38,5,FALSE),0),VLOOKUP(D641,LANDINGS!$A$3:$CF$40,HLOOKUP(A641,LANDINGS!$B$1:$CF$42,42,FALSE),FALSE)))),0)</f>
        <v>0</v>
      </c>
      <c r="L641" s="24">
        <f>SUMIFS(PASTE_FLEX_TRACKER!$D:$D,PASTE_FLEX_TRACKER!$F:$F,MAIN!$A641,PASTE_FLEX_TRACKER!$B:$B,MAIN!$D641)-SUMIFS(PASTE_FLEX_TRACKER!$D:$D,PASTE_FLEX_TRACKER!$C:$C,MAIN!$A641,PASTE_FLEX_TRACKER!$B:$B,MAIN!$D641)</f>
        <v>0</v>
      </c>
      <c r="M641" s="24">
        <f>IFERROR(-VLOOKUP(D641,SQ!$A$19:$CC$52,HLOOKUP(MAIN!A641,SQ!$B$18:$CC$56,39,FALSE),FALSE),"n/a")</f>
        <v>0</v>
      </c>
      <c r="N641" s="46" t="s">
        <v>563</v>
      </c>
      <c r="O641" s="46">
        <f>SUMIFS(MAN_ADJ!$L:$L,MAN_ADJ!$K:$K,MAIN!$D641,MAN_ADJ!$J:$J,MAIN!$S641)</f>
        <v>0</v>
      </c>
      <c r="P641" s="25">
        <f t="shared" si="169"/>
        <v>0</v>
      </c>
      <c r="Q641" s="28" t="str">
        <f t="shared" si="170"/>
        <v>n/a</v>
      </c>
      <c r="R641" s="38">
        <f t="shared" si="153"/>
        <v>0</v>
      </c>
      <c r="S641" s="17" t="s">
        <v>167</v>
      </c>
    </row>
    <row r="642" spans="1:19" x14ac:dyDescent="0.25">
      <c r="A642" s="17" t="s">
        <v>167</v>
      </c>
      <c r="B642" s="17" t="s">
        <v>93</v>
      </c>
      <c r="C642" s="17" t="s">
        <v>168</v>
      </c>
      <c r="D642" s="17" t="s">
        <v>104</v>
      </c>
      <c r="E642" s="24">
        <f>IF(U642="SC",SUMIFS(SC!F:F,SC!A:A,MAIN!D642,SC!B:B,MAIN!A642),SUMIFS(Allocations!$H:$H,Allocations!$A:$A,MAIN!$A642,Allocations!$B:$B,MAIN!$D642))</f>
        <v>0</v>
      </c>
      <c r="F642" s="24">
        <f>IF(U642="SC",SUMIFS(SC!J:J,SC!A:A,MAIN!D642,SC!B:B,MAIN!A642),SUMIFS(Allocations!M:M,Allocations!A:A,MAIN!A642,Allocations!B:B,MAIN!D642))</f>
        <v>0</v>
      </c>
      <c r="G642" s="24">
        <f t="shared" si="167"/>
        <v>0</v>
      </c>
      <c r="H642" s="24">
        <f>IFERROR(VLOOKUP(S642,Swaps_wk!$A$2:$AP$151,HLOOKUP(MAIN!D642,Swaps_wk!$B$2:$AP$151,150,FALSE),FALSE),0)</f>
        <v>0</v>
      </c>
      <c r="I642" s="24">
        <f>SUMIFS(PASTE_DQS_TRACKER!$D:$D,PASTE_DQS_TRACKER!$C:$C,MAIN!$A642,PASTE_DQS_TRACKER!$B:$B,MAIN!$D642)-SUMIFS(PASTE_DQS_TRACKER!$D:$D,PASTE_DQS_TRACKER!$C:$C,MAIN!A642,PASTE_DQS_TRACKER!$E:$E,MAIN!$D642)</f>
        <v>3.7999999999999989</v>
      </c>
      <c r="J642" s="25">
        <f t="shared" si="168"/>
        <v>3.7999999999999989</v>
      </c>
      <c r="K642" s="24">
        <f>IFERROR(IF(V642="Flex",0,IF(D642=$D$30,VLOOKUP(A642,MMO_o10M_lease!$A$1:$F$51,5,FALSE),IF(D642=$D$26,VLOOKUP(D642,LANDINGS!$A$3:$BR$40,HLOOKUP(A642,LANDINGS!$B$1:$CF$42,42,FALSE),FALSE)-IFERROR(VLOOKUP(A642,MMO_o10M_lease!$A$1:$F$38,5,FALSE),0),VLOOKUP(D642,LANDINGS!$A$3:$CF$40,HLOOKUP(A642,LANDINGS!$B$1:$CF$42,42,FALSE),FALSE)))),0)</f>
        <v>0</v>
      </c>
      <c r="L642" s="24">
        <f>SUMIFS(PASTE_FLEX_TRACKER!$D:$D,PASTE_FLEX_TRACKER!$F:$F,MAIN!$A642,PASTE_FLEX_TRACKER!$B:$B,MAIN!$D642)-SUMIFS(PASTE_FLEX_TRACKER!$D:$D,PASTE_FLEX_TRACKER!$C:$C,MAIN!$A642,PASTE_FLEX_TRACKER!$B:$B,MAIN!$D642)</f>
        <v>0</v>
      </c>
      <c r="M642" s="24">
        <f>IFERROR(-VLOOKUP(D642,SQ!$A$19:$CC$52,HLOOKUP(MAIN!A642,SQ!$B$18:$CC$56,39,FALSE),FALSE),"n/a")</f>
        <v>0</v>
      </c>
      <c r="N642" s="46" t="s">
        <v>563</v>
      </c>
      <c r="O642" s="46">
        <f>SUMIFS(MAN_ADJ!$L:$L,MAN_ADJ!$K:$K,MAIN!$D642,MAN_ADJ!$J:$J,MAIN!$S642)</f>
        <v>0</v>
      </c>
      <c r="P642" s="25">
        <f t="shared" si="169"/>
        <v>0</v>
      </c>
      <c r="Q642" s="28">
        <f t="shared" si="170"/>
        <v>0</v>
      </c>
      <c r="R642" s="38">
        <f t="shared" si="153"/>
        <v>3.7999999999999989</v>
      </c>
      <c r="S642" s="17" t="s">
        <v>167</v>
      </c>
    </row>
    <row r="643" spans="1:19" x14ac:dyDescent="0.25">
      <c r="A643" s="17" t="s">
        <v>167</v>
      </c>
      <c r="B643" s="17" t="s">
        <v>93</v>
      </c>
      <c r="C643" s="17" t="s">
        <v>168</v>
      </c>
      <c r="D643" s="17" t="s">
        <v>105</v>
      </c>
      <c r="E643" s="24">
        <f>IF(U643="SC",SUMIFS(SC!F:F,SC!A:A,MAIN!D643,SC!B:B,MAIN!A643),SUMIFS(Allocations!$H:$H,Allocations!$A:$A,MAIN!$A643,Allocations!$B:$B,MAIN!$D643))</f>
        <v>4.2080000000000002</v>
      </c>
      <c r="F643" s="24">
        <f>IF(U643="SC",SUMIFS(SC!J:J,SC!A:A,MAIN!D643,SC!B:B,MAIN!A643),SUMIFS(Allocations!M:M,Allocations!A:A,MAIN!A643,Allocations!B:B,MAIN!D643))</f>
        <v>0</v>
      </c>
      <c r="G643" s="24">
        <f t="shared" si="167"/>
        <v>4.2080000000000002</v>
      </c>
      <c r="H643" s="24">
        <f>IFERROR(VLOOKUP(S643,Swaps_wk!$A$2:$AP$151,HLOOKUP(MAIN!D643,Swaps_wk!$B$2:$AP$151,150,FALSE),FALSE),0)</f>
        <v>0</v>
      </c>
      <c r="I643" s="24">
        <f>SUMIFS(PASTE_DQS_TRACKER!$D:$D,PASTE_DQS_TRACKER!$C:$C,MAIN!$A643,PASTE_DQS_TRACKER!$B:$B,MAIN!$D643)-SUMIFS(PASTE_DQS_TRACKER!$D:$D,PASTE_DQS_TRACKER!$C:$C,MAIN!A643,PASTE_DQS_TRACKER!$E:$E,MAIN!$D643)</f>
        <v>-3.7999999999999989</v>
      </c>
      <c r="J643" s="25">
        <f t="shared" si="168"/>
        <v>0.40800000000000125</v>
      </c>
      <c r="K643" s="24">
        <f>IFERROR(IF(V643="Flex",0,IF(D643=$D$30,VLOOKUP(A643,MMO_o10M_lease!$A$1:$F$51,5,FALSE),IF(D643=$D$26,VLOOKUP(D643,LANDINGS!$A$3:$BR$40,HLOOKUP(A643,LANDINGS!$B$1:$CF$42,42,FALSE),FALSE)-IFERROR(VLOOKUP(A643,MMO_o10M_lease!$A$1:$F$38,5,FALSE),0),VLOOKUP(D643,LANDINGS!$A$3:$CF$40,HLOOKUP(A643,LANDINGS!$B$1:$CF$42,42,FALSE),FALSE)))),0)</f>
        <v>0</v>
      </c>
      <c r="L643" s="24">
        <f>SUMIFS(PASTE_FLEX_TRACKER!$D:$D,PASTE_FLEX_TRACKER!$F:$F,MAIN!$A643,PASTE_FLEX_TRACKER!$B:$B,MAIN!$D643)-SUMIFS(PASTE_FLEX_TRACKER!$D:$D,PASTE_FLEX_TRACKER!$C:$C,MAIN!$A643,PASTE_FLEX_TRACKER!$B:$B,MAIN!$D643)</f>
        <v>0</v>
      </c>
      <c r="M643" s="24">
        <f>IFERROR(-VLOOKUP(D643,SQ!$A$19:$CC$52,HLOOKUP(MAIN!A643,SQ!$B$18:$CC$56,39,FALSE),FALSE),"n/a")</f>
        <v>0</v>
      </c>
      <c r="N643" s="46" t="s">
        <v>563</v>
      </c>
      <c r="O643" s="46">
        <f>SUMIFS(MAN_ADJ!$L:$L,MAN_ADJ!$K:$K,MAIN!$D643,MAN_ADJ!$J:$J,MAIN!$S643)</f>
        <v>0</v>
      </c>
      <c r="P643" s="25">
        <f t="shared" si="169"/>
        <v>0</v>
      </c>
      <c r="Q643" s="28">
        <f t="shared" si="170"/>
        <v>0</v>
      </c>
      <c r="R643" s="38">
        <f t="shared" si="153"/>
        <v>0.40800000000000125</v>
      </c>
      <c r="S643" s="17" t="s">
        <v>167</v>
      </c>
    </row>
    <row r="644" spans="1:19" x14ac:dyDescent="0.25">
      <c r="A644" s="17" t="s">
        <v>167</v>
      </c>
      <c r="B644" s="17" t="s">
        <v>93</v>
      </c>
      <c r="C644" s="17" t="s">
        <v>168</v>
      </c>
      <c r="D644" s="17" t="s">
        <v>106</v>
      </c>
      <c r="E644" s="24">
        <f>IF(U644="SC",SUMIFS(SC!F:F,SC!A:A,MAIN!D644,SC!B:B,MAIN!A644),SUMIFS(Allocations!$H:$H,Allocations!$A:$A,MAIN!$A644,Allocations!$B:$B,MAIN!$D644))</f>
        <v>6.335</v>
      </c>
      <c r="F644" s="24">
        <f>IF(U644="SC",SUMIFS(SC!J:J,SC!A:A,MAIN!D644,SC!B:B,MAIN!A644),SUMIFS(Allocations!M:M,Allocations!A:A,MAIN!A644,Allocations!B:B,MAIN!D644))</f>
        <v>0</v>
      </c>
      <c r="G644" s="24">
        <f t="shared" si="167"/>
        <v>6.335</v>
      </c>
      <c r="H644" s="24">
        <f>IFERROR(VLOOKUP(S644,Swaps_wk!$A$2:$AP$151,HLOOKUP(MAIN!D644,Swaps_wk!$B$2:$AP$151,150,FALSE),FALSE),0)</f>
        <v>0</v>
      </c>
      <c r="I644" s="24">
        <f>SUMIFS(PASTE_DQS_TRACKER!$D:$D,PASTE_DQS_TRACKER!$C:$C,MAIN!$A644,PASTE_DQS_TRACKER!$B:$B,MAIN!$D644)-SUMIFS(PASTE_DQS_TRACKER!$D:$D,PASTE_DQS_TRACKER!$C:$C,MAIN!A644,PASTE_DQS_TRACKER!$E:$E,MAIN!$D644)</f>
        <v>-4.4000000000000004</v>
      </c>
      <c r="J644" s="25">
        <f t="shared" si="168"/>
        <v>1.9349999999999996</v>
      </c>
      <c r="K644" s="24">
        <f>IFERROR(IF(V644="Flex",0,IF(D644=$D$30,VLOOKUP(A644,MMO_o10M_lease!$A$1:$F$51,5,FALSE),IF(D644=$D$26,VLOOKUP(D644,LANDINGS!$A$3:$BR$40,HLOOKUP(A644,LANDINGS!$B$1:$CF$42,42,FALSE),FALSE)-IFERROR(VLOOKUP(A644,MMO_o10M_lease!$A$1:$F$38,5,FALSE),0),VLOOKUP(D644,LANDINGS!$A$3:$CF$40,HLOOKUP(A644,LANDINGS!$B$1:$CF$42,42,FALSE),FALSE)))),0)</f>
        <v>0</v>
      </c>
      <c r="L644" s="24">
        <f>SUMIFS(PASTE_FLEX_TRACKER!$D:$D,PASTE_FLEX_TRACKER!$F:$F,MAIN!$A644,PASTE_FLEX_TRACKER!$B:$B,MAIN!$D644)-SUMIFS(PASTE_FLEX_TRACKER!$D:$D,PASTE_FLEX_TRACKER!$C:$C,MAIN!$A644,PASTE_FLEX_TRACKER!$B:$B,MAIN!$D644)</f>
        <v>0</v>
      </c>
      <c r="M644" s="24">
        <f>IFERROR(-VLOOKUP(D644,SQ!$A$19:$CC$52,HLOOKUP(MAIN!A644,SQ!$B$18:$CC$56,39,FALSE),FALSE),"n/a")</f>
        <v>0</v>
      </c>
      <c r="N644" s="46" t="s">
        <v>563</v>
      </c>
      <c r="O644" s="46">
        <f>SUMIFS(MAN_ADJ!$L:$L,MAN_ADJ!$K:$K,MAIN!$D644,MAN_ADJ!$J:$J,MAIN!$S644)</f>
        <v>0</v>
      </c>
      <c r="P644" s="25">
        <f t="shared" si="169"/>
        <v>0</v>
      </c>
      <c r="Q644" s="28">
        <f t="shared" si="170"/>
        <v>0</v>
      </c>
      <c r="R644" s="38">
        <f t="shared" si="153"/>
        <v>1.9349999999999996</v>
      </c>
      <c r="S644" s="17" t="s">
        <v>167</v>
      </c>
    </row>
    <row r="645" spans="1:19" x14ac:dyDescent="0.25">
      <c r="A645" s="17" t="s">
        <v>167</v>
      </c>
      <c r="B645" s="17" t="s">
        <v>93</v>
      </c>
      <c r="C645" s="17" t="s">
        <v>168</v>
      </c>
      <c r="D645" s="17" t="s">
        <v>107</v>
      </c>
      <c r="E645" s="24">
        <f>IF(U645="SC",SUMIFS(SC!F:F,SC!A:A,MAIN!D645,SC!B:B,MAIN!A645),SUMIFS(Allocations!$H:$H,Allocations!$A:$A,MAIN!$A645,Allocations!$B:$B,MAIN!$D645))</f>
        <v>0</v>
      </c>
      <c r="F645" s="24">
        <f>IF(U645="SC",SUMIFS(SC!J:J,SC!A:A,MAIN!D645,SC!B:B,MAIN!A645),SUMIFS(Allocations!M:M,Allocations!A:A,MAIN!A645,Allocations!B:B,MAIN!D645))</f>
        <v>0</v>
      </c>
      <c r="G645" s="24">
        <f t="shared" si="167"/>
        <v>0</v>
      </c>
      <c r="H645" s="24">
        <f>IFERROR(VLOOKUP(S645,Swaps_wk!$A$2:$AP$151,HLOOKUP(MAIN!D645,Swaps_wk!$B$2:$AP$151,150,FALSE),FALSE),0)</f>
        <v>0</v>
      </c>
      <c r="I645" s="24">
        <f>SUMIFS(PASTE_DQS_TRACKER!$D:$D,PASTE_DQS_TRACKER!$C:$C,MAIN!$A645,PASTE_DQS_TRACKER!$B:$B,MAIN!$D645)-SUMIFS(PASTE_DQS_TRACKER!$D:$D,PASTE_DQS_TRACKER!$C:$C,MAIN!A645,PASTE_DQS_TRACKER!$E:$E,MAIN!$D645)</f>
        <v>0</v>
      </c>
      <c r="J645" s="25">
        <f t="shared" si="168"/>
        <v>0</v>
      </c>
      <c r="K645" s="24">
        <f>IFERROR(IF(V645="Flex",0,IF(D645=$D$30,VLOOKUP(A645,MMO_o10M_lease!$A$1:$F$51,5,FALSE),IF(D645=$D$26,VLOOKUP(D645,LANDINGS!$A$3:$BR$40,HLOOKUP(A645,LANDINGS!$B$1:$CF$42,42,FALSE),FALSE)-IFERROR(VLOOKUP(A645,MMO_o10M_lease!$A$1:$F$38,5,FALSE),0),VLOOKUP(D645,LANDINGS!$A$3:$CF$40,HLOOKUP(A645,LANDINGS!$B$1:$CF$42,42,FALSE),FALSE)))),0)</f>
        <v>0</v>
      </c>
      <c r="L645" s="24">
        <f>SUMIFS(PASTE_FLEX_TRACKER!$D:$D,PASTE_FLEX_TRACKER!$F:$F,MAIN!$A645,PASTE_FLEX_TRACKER!$B:$B,MAIN!$D645)-SUMIFS(PASTE_FLEX_TRACKER!$D:$D,PASTE_FLEX_TRACKER!$C:$C,MAIN!$A645,PASTE_FLEX_TRACKER!$B:$B,MAIN!$D645)</f>
        <v>0</v>
      </c>
      <c r="M645" s="24">
        <f>IFERROR(-VLOOKUP(D645,SQ!$A$19:$CC$52,HLOOKUP(MAIN!A645,SQ!$B$18:$CC$56,39,FALSE),FALSE),"n/a")</f>
        <v>0</v>
      </c>
      <c r="N645" s="46" t="s">
        <v>563</v>
      </c>
      <c r="O645" s="46">
        <f>SUMIFS(MAN_ADJ!$L:$L,MAN_ADJ!$K:$K,MAIN!$D645,MAN_ADJ!$J:$J,MAIN!$S645)</f>
        <v>0</v>
      </c>
      <c r="P645" s="25">
        <f t="shared" si="169"/>
        <v>0</v>
      </c>
      <c r="Q645" s="28" t="str">
        <f t="shared" si="170"/>
        <v>n/a</v>
      </c>
      <c r="R645" s="38">
        <f t="shared" si="153"/>
        <v>0</v>
      </c>
      <c r="S645" s="17" t="s">
        <v>167</v>
      </c>
    </row>
    <row r="646" spans="1:19" x14ac:dyDescent="0.25">
      <c r="A646" s="17" t="s">
        <v>167</v>
      </c>
      <c r="B646" s="17" t="s">
        <v>93</v>
      </c>
      <c r="C646" s="17" t="s">
        <v>168</v>
      </c>
      <c r="D646" s="17" t="s">
        <v>108</v>
      </c>
      <c r="E646" s="24">
        <f>IF(U646="SC",SUMIFS(SC!F:F,SC!A:A,MAIN!D646,SC!B:B,MAIN!A646),SUMIFS(Allocations!$H:$H,Allocations!$A:$A,MAIN!$A646,Allocations!$B:$B,MAIN!$D646))</f>
        <v>-4.3130000000000024</v>
      </c>
      <c r="F646" s="24">
        <f>IF(U646="SC",SUMIFS(SC!J:J,SC!A:A,MAIN!D646,SC!B:B,MAIN!A646),SUMIFS(Allocations!M:M,Allocations!A:A,MAIN!A646,Allocations!B:B,MAIN!D646))</f>
        <v>0</v>
      </c>
      <c r="G646" s="24">
        <f t="shared" si="167"/>
        <v>-4.3130000000000024</v>
      </c>
      <c r="H646" s="24">
        <f>IFERROR(VLOOKUP(S646,Swaps_wk!$A$2:$AP$151,HLOOKUP(MAIN!D646,Swaps_wk!$B$2:$AP$151,150,FALSE),FALSE),0)</f>
        <v>0</v>
      </c>
      <c r="I646" s="24">
        <f>SUMIFS(PASTE_DQS_TRACKER!$D:$D,PASTE_DQS_TRACKER!$C:$C,MAIN!$A646,PASTE_DQS_TRACKER!$B:$B,MAIN!$D646)-SUMIFS(PASTE_DQS_TRACKER!$D:$D,PASTE_DQS_TRACKER!$C:$C,MAIN!A646,PASTE_DQS_TRACKER!$E:$E,MAIN!$D646)</f>
        <v>4.4000000000000004</v>
      </c>
      <c r="J646" s="25">
        <f t="shared" si="168"/>
        <v>8.6999999999997968E-2</v>
      </c>
      <c r="K646" s="24">
        <f>IFERROR(IF(V646="Flex",0,IF(D646=$D$30,VLOOKUP(A646,MMO_o10M_lease!$A$1:$F$51,5,FALSE),IF(D646=$D$26,VLOOKUP(D646,LANDINGS!$A$3:$BR$40,HLOOKUP(A646,LANDINGS!$B$1:$CF$42,42,FALSE),FALSE)-IFERROR(VLOOKUP(A646,MMO_o10M_lease!$A$1:$F$38,5,FALSE),0),VLOOKUP(D646,LANDINGS!$A$3:$CF$40,HLOOKUP(A646,LANDINGS!$B$1:$CF$42,42,FALSE),FALSE)))),0)</f>
        <v>0</v>
      </c>
      <c r="L646" s="24">
        <f>SUMIFS(PASTE_FLEX_TRACKER!$D:$D,PASTE_FLEX_TRACKER!$F:$F,MAIN!$A646,PASTE_FLEX_TRACKER!$B:$B,MAIN!$D646)-SUMIFS(PASTE_FLEX_TRACKER!$D:$D,PASTE_FLEX_TRACKER!$C:$C,MAIN!$A646,PASTE_FLEX_TRACKER!$B:$B,MAIN!$D646)</f>
        <v>0</v>
      </c>
      <c r="M646" s="24">
        <f>IFERROR(-VLOOKUP(D646,SQ!$A$19:$CC$52,HLOOKUP(MAIN!A646,SQ!$B$18:$CC$56,39,FALSE),FALSE),"n/a")</f>
        <v>0</v>
      </c>
      <c r="N646" s="46" t="s">
        <v>563</v>
      </c>
      <c r="O646" s="46">
        <f>SUMIFS(MAN_ADJ!$L:$L,MAN_ADJ!$K:$K,MAIN!$D646,MAN_ADJ!$J:$J,MAIN!$S646)</f>
        <v>0</v>
      </c>
      <c r="P646" s="25">
        <f t="shared" si="169"/>
        <v>0</v>
      </c>
      <c r="Q646" s="28">
        <f t="shared" si="170"/>
        <v>0</v>
      </c>
      <c r="R646" s="38">
        <f t="shared" si="153"/>
        <v>8.6999999999997968E-2</v>
      </c>
      <c r="S646" s="17" t="s">
        <v>167</v>
      </c>
    </row>
    <row r="647" spans="1:19" x14ac:dyDescent="0.25">
      <c r="A647" s="17" t="s">
        <v>167</v>
      </c>
      <c r="B647" s="17" t="s">
        <v>93</v>
      </c>
      <c r="C647" s="17" t="s">
        <v>168</v>
      </c>
      <c r="D647" s="17" t="s">
        <v>109</v>
      </c>
      <c r="E647" s="24">
        <f>IF(U647="SC",SUMIFS(SC!F:F,SC!A:A,MAIN!D647,SC!B:B,MAIN!A647),SUMIFS(Allocations!$H:$H,Allocations!$A:$A,MAIN!$A647,Allocations!$B:$B,MAIN!$D647))</f>
        <v>0</v>
      </c>
      <c r="F647" s="24">
        <f>IF(U647="SC",SUMIFS(SC!J:J,SC!A:A,MAIN!D647,SC!B:B,MAIN!A647),SUMIFS(Allocations!M:M,Allocations!A:A,MAIN!A647,Allocations!B:B,MAIN!D647))</f>
        <v>0</v>
      </c>
      <c r="G647" s="24">
        <f t="shared" si="167"/>
        <v>0</v>
      </c>
      <c r="H647" s="24">
        <f>IFERROR(VLOOKUP(S647,Swaps_wk!$A$2:$AP$151,HLOOKUP(MAIN!D647,Swaps_wk!$B$2:$AP$151,150,FALSE),FALSE),0)</f>
        <v>0</v>
      </c>
      <c r="I647" s="24">
        <f>SUMIFS(PASTE_DQS_TRACKER!$D:$D,PASTE_DQS_TRACKER!$C:$C,MAIN!$A647,PASTE_DQS_TRACKER!$B:$B,MAIN!$D647)-SUMIFS(PASTE_DQS_TRACKER!$D:$D,PASTE_DQS_TRACKER!$C:$C,MAIN!A647,PASTE_DQS_TRACKER!$E:$E,MAIN!$D647)</f>
        <v>0</v>
      </c>
      <c r="J647" s="25">
        <f t="shared" si="168"/>
        <v>0</v>
      </c>
      <c r="K647" s="24">
        <f>IFERROR(IF(V647="Flex",0,IF(D647=$D$30,VLOOKUP(A647,MMO_o10M_lease!$A$1:$F$51,5,FALSE),IF(D647=$D$26,VLOOKUP(D647,LANDINGS!$A$3:$BR$40,HLOOKUP(A647,LANDINGS!$B$1:$CF$42,42,FALSE),FALSE)-IFERROR(VLOOKUP(A647,MMO_o10M_lease!$A$1:$F$38,5,FALSE),0),VLOOKUP(D647,LANDINGS!$A$3:$CF$40,HLOOKUP(A647,LANDINGS!$B$1:$CF$42,42,FALSE),FALSE)))),0)</f>
        <v>0</v>
      </c>
      <c r="L647" s="24">
        <f>SUMIFS(PASTE_FLEX_TRACKER!$D:$D,PASTE_FLEX_TRACKER!$F:$F,MAIN!$A647,PASTE_FLEX_TRACKER!$B:$B,MAIN!$D647)-SUMIFS(PASTE_FLEX_TRACKER!$D:$D,PASTE_FLEX_TRACKER!$C:$C,MAIN!$A647,PASTE_FLEX_TRACKER!$B:$B,MAIN!$D647)</f>
        <v>0</v>
      </c>
      <c r="M647" s="24">
        <f>IFERROR(-VLOOKUP(D647,SQ!$A$19:$CC$52,HLOOKUP(MAIN!A647,SQ!$B$18:$CC$56,39,FALSE),FALSE),"n/a")</f>
        <v>0</v>
      </c>
      <c r="N647" s="46" t="s">
        <v>563</v>
      </c>
      <c r="O647" s="46">
        <f>SUMIFS(MAN_ADJ!$L:$L,MAN_ADJ!$K:$K,MAIN!$D647,MAN_ADJ!$J:$J,MAIN!$S647)</f>
        <v>0</v>
      </c>
      <c r="P647" s="25">
        <f t="shared" si="169"/>
        <v>0</v>
      </c>
      <c r="Q647" s="28" t="str">
        <f t="shared" si="170"/>
        <v>n/a</v>
      </c>
      <c r="R647" s="38">
        <f t="shared" si="153"/>
        <v>0</v>
      </c>
      <c r="S647" s="17" t="s">
        <v>167</v>
      </c>
    </row>
    <row r="648" spans="1:19" x14ac:dyDescent="0.25">
      <c r="A648" s="17" t="s">
        <v>167</v>
      </c>
      <c r="B648" s="17" t="s">
        <v>93</v>
      </c>
      <c r="C648" s="17" t="s">
        <v>168</v>
      </c>
      <c r="D648" s="17" t="s">
        <v>110</v>
      </c>
      <c r="E648" s="24">
        <f>IF(U648="SC",SUMIFS(SC!F:F,SC!A:A,MAIN!D648,SC!B:B,MAIN!A648),SUMIFS(Allocations!$H:$H,Allocations!$A:$A,MAIN!$A648,Allocations!$B:$B,MAIN!$D648))</f>
        <v>0</v>
      </c>
      <c r="F648" s="24">
        <f>IF(U648="SC",SUMIFS(SC!J:J,SC!A:A,MAIN!D648,SC!B:B,MAIN!A648),SUMIFS(Allocations!M:M,Allocations!A:A,MAIN!A648,Allocations!B:B,MAIN!D648))</f>
        <v>0</v>
      </c>
      <c r="G648" s="24">
        <f t="shared" si="167"/>
        <v>0</v>
      </c>
      <c r="H648" s="24">
        <f>IFERROR(VLOOKUP(S648,Swaps_wk!$A$2:$AP$151,HLOOKUP(MAIN!D648,Swaps_wk!$B$2:$AP$151,150,FALSE),FALSE),0)</f>
        <v>0</v>
      </c>
      <c r="I648" s="24">
        <f>SUMIFS(PASTE_DQS_TRACKER!$D:$D,PASTE_DQS_TRACKER!$C:$C,MAIN!$A648,PASTE_DQS_TRACKER!$B:$B,MAIN!$D648)-SUMIFS(PASTE_DQS_TRACKER!$D:$D,PASTE_DQS_TRACKER!$C:$C,MAIN!A648,PASTE_DQS_TRACKER!$E:$E,MAIN!$D648)</f>
        <v>0</v>
      </c>
      <c r="J648" s="25">
        <f t="shared" si="168"/>
        <v>0</v>
      </c>
      <c r="K648" s="24">
        <f>IFERROR(IF(V648="Flex",0,IF(D648=$D$30,VLOOKUP(A648,MMO_o10M_lease!$A$1:$F$51,5,FALSE),IF(D648=$D$26,VLOOKUP(D648,LANDINGS!$A$3:$BR$40,HLOOKUP(A648,LANDINGS!$B$1:$CF$42,42,FALSE),FALSE)-IFERROR(VLOOKUP(A648,MMO_o10M_lease!$A$1:$F$38,5,FALSE),0),VLOOKUP(D648,LANDINGS!$A$3:$CF$40,HLOOKUP(A648,LANDINGS!$B$1:$CF$42,42,FALSE),FALSE)))),0)</f>
        <v>0</v>
      </c>
      <c r="L648" s="24">
        <f>SUMIFS(PASTE_FLEX_TRACKER!$D:$D,PASTE_FLEX_TRACKER!$F:$F,MAIN!$A648,PASTE_FLEX_TRACKER!$B:$B,MAIN!$D648)-SUMIFS(PASTE_FLEX_TRACKER!$D:$D,PASTE_FLEX_TRACKER!$C:$C,MAIN!$A648,PASTE_FLEX_TRACKER!$B:$B,MAIN!$D648)</f>
        <v>0</v>
      </c>
      <c r="M648" s="24">
        <f>IFERROR(-VLOOKUP(D648,SQ!$A$19:$CC$52,HLOOKUP(MAIN!A648,SQ!$B$18:$CC$56,39,FALSE),FALSE),"n/a")</f>
        <v>0</v>
      </c>
      <c r="N648" s="46" t="s">
        <v>563</v>
      </c>
      <c r="O648" s="46">
        <f>SUMIFS(MAN_ADJ!$L:$L,MAN_ADJ!$K:$K,MAIN!$D648,MAN_ADJ!$J:$J,MAIN!$S648)</f>
        <v>0</v>
      </c>
      <c r="P648" s="25">
        <f t="shared" si="169"/>
        <v>0</v>
      </c>
      <c r="Q648" s="28" t="str">
        <f t="shared" si="170"/>
        <v>n/a</v>
      </c>
      <c r="R648" s="38">
        <f t="shared" si="153"/>
        <v>0</v>
      </c>
      <c r="S648" s="17" t="s">
        <v>167</v>
      </c>
    </row>
    <row r="649" spans="1:19" x14ac:dyDescent="0.25">
      <c r="A649" s="17" t="s">
        <v>167</v>
      </c>
      <c r="B649" s="17" t="s">
        <v>93</v>
      </c>
      <c r="C649" s="17" t="s">
        <v>168</v>
      </c>
      <c r="D649" s="17" t="s">
        <v>111</v>
      </c>
      <c r="E649" s="24">
        <f>IF(U649="SC",SUMIFS(SC!F:F,SC!A:A,MAIN!D649,SC!B:B,MAIN!A649),SUMIFS(Allocations!$H:$H,Allocations!$A:$A,MAIN!$A649,Allocations!$B:$B,MAIN!$D649))</f>
        <v>1.123</v>
      </c>
      <c r="F649" s="24">
        <f>IF(U649="SC",SUMIFS(SC!J:J,SC!A:A,MAIN!D649,SC!B:B,MAIN!A649),SUMIFS(Allocations!M:M,Allocations!A:A,MAIN!A649,Allocations!B:B,MAIN!D649))</f>
        <v>0</v>
      </c>
      <c r="G649" s="24">
        <f t="shared" si="167"/>
        <v>1.123</v>
      </c>
      <c r="H649" s="24">
        <f>IFERROR(VLOOKUP(S649,Swaps_wk!$A$2:$AP$151,HLOOKUP(MAIN!D649,Swaps_wk!$B$2:$AP$151,150,FALSE),FALSE),0)</f>
        <v>0</v>
      </c>
      <c r="I649" s="24">
        <f>SUMIFS(PASTE_DQS_TRACKER!$D:$D,PASTE_DQS_TRACKER!$C:$C,MAIN!$A649,PASTE_DQS_TRACKER!$B:$B,MAIN!$D649)-SUMIFS(PASTE_DQS_TRACKER!$D:$D,PASTE_DQS_TRACKER!$C:$C,MAIN!A649,PASTE_DQS_TRACKER!$E:$E,MAIN!$D649)</f>
        <v>-1.1000000000000001</v>
      </c>
      <c r="J649" s="25">
        <f t="shared" si="168"/>
        <v>2.2999999999999909E-2</v>
      </c>
      <c r="K649" s="24">
        <f>IFERROR(IF(V649="Flex",0,IF(D649=$D$30,VLOOKUP(A649,MMO_o10M_lease!$A$1:$F$51,5,FALSE),IF(D649=$D$26,VLOOKUP(D649,LANDINGS!$A$3:$BR$40,HLOOKUP(A649,LANDINGS!$B$1:$CF$42,42,FALSE),FALSE)-IFERROR(VLOOKUP(A649,MMO_o10M_lease!$A$1:$F$38,5,FALSE),0),VLOOKUP(D649,LANDINGS!$A$3:$CF$40,HLOOKUP(A649,LANDINGS!$B$1:$CF$42,42,FALSE),FALSE)))),0)</f>
        <v>0</v>
      </c>
      <c r="L649" s="24">
        <f>SUMIFS(PASTE_FLEX_TRACKER!$D:$D,PASTE_FLEX_TRACKER!$F:$F,MAIN!$A649,PASTE_FLEX_TRACKER!$B:$B,MAIN!$D649)-SUMIFS(PASTE_FLEX_TRACKER!$D:$D,PASTE_FLEX_TRACKER!$C:$C,MAIN!$A649,PASTE_FLEX_TRACKER!$B:$B,MAIN!$D649)</f>
        <v>0</v>
      </c>
      <c r="M649" s="24">
        <f>IFERROR(-VLOOKUP(D649,SQ!$A$19:$CC$52,HLOOKUP(MAIN!A649,SQ!$B$18:$CC$56,39,FALSE),FALSE),"n/a")</f>
        <v>0</v>
      </c>
      <c r="N649" s="46" t="s">
        <v>563</v>
      </c>
      <c r="O649" s="46">
        <f>SUMIFS(MAN_ADJ!$L:$L,MAN_ADJ!$K:$K,MAIN!$D649,MAN_ADJ!$J:$J,MAIN!$S649)</f>
        <v>0</v>
      </c>
      <c r="P649" s="25">
        <f t="shared" si="169"/>
        <v>0</v>
      </c>
      <c r="Q649" s="28">
        <f t="shared" si="170"/>
        <v>0</v>
      </c>
      <c r="R649" s="38">
        <f t="shared" si="153"/>
        <v>2.2999999999999909E-2</v>
      </c>
      <c r="S649" s="17" t="s">
        <v>167</v>
      </c>
    </row>
    <row r="650" spans="1:19" x14ac:dyDescent="0.25">
      <c r="A650" s="17" t="s">
        <v>167</v>
      </c>
      <c r="B650" s="17" t="s">
        <v>93</v>
      </c>
      <c r="C650" s="17" t="s">
        <v>168</v>
      </c>
      <c r="D650" s="17" t="s">
        <v>112</v>
      </c>
      <c r="E650" s="24">
        <f>IF(U650="SC",SUMIFS(SC!F:F,SC!A:A,MAIN!D650,SC!B:B,MAIN!A650),SUMIFS(Allocations!$H:$H,Allocations!$A:$A,MAIN!$A650,Allocations!$B:$B,MAIN!$D650))</f>
        <v>0</v>
      </c>
      <c r="F650" s="24">
        <f>IF(U650="SC",SUMIFS(SC!J:J,SC!A:A,MAIN!D650,SC!B:B,MAIN!A650),SUMIFS(Allocations!M:M,Allocations!A:A,MAIN!A650,Allocations!B:B,MAIN!D650))</f>
        <v>0</v>
      </c>
      <c r="G650" s="24">
        <f t="shared" si="167"/>
        <v>0</v>
      </c>
      <c r="H650" s="24">
        <f>IFERROR(VLOOKUP(S650,Swaps_wk!$A$2:$AP$151,HLOOKUP(MAIN!D650,Swaps_wk!$B$2:$AP$151,150,FALSE),FALSE),0)</f>
        <v>0</v>
      </c>
      <c r="I650" s="24">
        <f>SUMIFS(PASTE_DQS_TRACKER!$D:$D,PASTE_DQS_TRACKER!$C:$C,MAIN!$A650,PASTE_DQS_TRACKER!$B:$B,MAIN!$D650)-SUMIFS(PASTE_DQS_TRACKER!$D:$D,PASTE_DQS_TRACKER!$C:$C,MAIN!A650,PASTE_DQS_TRACKER!$E:$E,MAIN!$D650)</f>
        <v>0</v>
      </c>
      <c r="J650" s="25">
        <f t="shared" si="168"/>
        <v>0</v>
      </c>
      <c r="K650" s="24">
        <f>IFERROR(IF(V650="Flex",0,IF(D650=$D$30,VLOOKUP(A650,MMO_o10M_lease!$A$1:$F$51,5,FALSE),IF(D650=$D$26,VLOOKUP(D650,LANDINGS!$A$3:$BR$40,HLOOKUP(A650,LANDINGS!$B$1:$CF$42,42,FALSE),FALSE)-IFERROR(VLOOKUP(A650,MMO_o10M_lease!$A$1:$F$38,5,FALSE),0),VLOOKUP(D650,LANDINGS!$A$3:$CF$40,HLOOKUP(A650,LANDINGS!$B$1:$CF$42,42,FALSE),FALSE)))),0)</f>
        <v>0</v>
      </c>
      <c r="L650" s="24">
        <f>SUMIFS(PASTE_FLEX_TRACKER!$D:$D,PASTE_FLEX_TRACKER!$F:$F,MAIN!$A650,PASTE_FLEX_TRACKER!$B:$B,MAIN!$D650)-SUMIFS(PASTE_FLEX_TRACKER!$D:$D,PASTE_FLEX_TRACKER!$C:$C,MAIN!$A650,PASTE_FLEX_TRACKER!$B:$B,MAIN!$D650)</f>
        <v>0</v>
      </c>
      <c r="M650" s="24">
        <f>IFERROR(-VLOOKUP(D650,SQ!$A$19:$CC$52,HLOOKUP(MAIN!A650,SQ!$B$18:$CC$56,39,FALSE),FALSE),"n/a")</f>
        <v>0</v>
      </c>
      <c r="N650" s="46" t="s">
        <v>563</v>
      </c>
      <c r="O650" s="46">
        <f>SUMIFS(MAN_ADJ!$L:$L,MAN_ADJ!$K:$K,MAIN!$D650,MAN_ADJ!$J:$J,MAIN!$S650)</f>
        <v>0</v>
      </c>
      <c r="P650" s="25">
        <f t="shared" si="169"/>
        <v>0</v>
      </c>
      <c r="Q650" s="28" t="str">
        <f t="shared" si="170"/>
        <v>n/a</v>
      </c>
      <c r="R650" s="38">
        <f t="shared" si="153"/>
        <v>0</v>
      </c>
      <c r="S650" s="17" t="s">
        <v>167</v>
      </c>
    </row>
    <row r="651" spans="1:19" x14ac:dyDescent="0.25">
      <c r="A651" s="17" t="s">
        <v>167</v>
      </c>
      <c r="B651" s="17" t="s">
        <v>93</v>
      </c>
      <c r="C651" s="17" t="s">
        <v>168</v>
      </c>
      <c r="D651" s="17" t="s">
        <v>113</v>
      </c>
      <c r="E651" s="24">
        <f>IF(U651="SC",SUMIFS(SC!F:F,SC!A:A,MAIN!D651,SC!B:B,MAIN!A651),SUMIFS(Allocations!$H:$H,Allocations!$A:$A,MAIN!$A651,Allocations!$B:$B,MAIN!$D651))</f>
        <v>0</v>
      </c>
      <c r="F651" s="24">
        <f>IF(U651="SC",SUMIFS(SC!J:J,SC!A:A,MAIN!D651,SC!B:B,MAIN!A651),SUMIFS(Allocations!M:M,Allocations!A:A,MAIN!A651,Allocations!B:B,MAIN!D651))</f>
        <v>0</v>
      </c>
      <c r="G651" s="24">
        <f t="shared" si="167"/>
        <v>0</v>
      </c>
      <c r="H651" s="24">
        <f>IFERROR(VLOOKUP(S651,Swaps_wk!$A$2:$AP$151,HLOOKUP(MAIN!D651,Swaps_wk!$B$2:$AP$151,150,FALSE),FALSE),0)</f>
        <v>0</v>
      </c>
      <c r="I651" s="24">
        <f>SUMIFS(PASTE_DQS_TRACKER!$D:$D,PASTE_DQS_TRACKER!$C:$C,MAIN!$A651,PASTE_DQS_TRACKER!$B:$B,MAIN!$D651)-SUMIFS(PASTE_DQS_TRACKER!$D:$D,PASTE_DQS_TRACKER!$C:$C,MAIN!A651,PASTE_DQS_TRACKER!$E:$E,MAIN!$D651)</f>
        <v>0</v>
      </c>
      <c r="J651" s="25">
        <f t="shared" si="168"/>
        <v>0</v>
      </c>
      <c r="K651" s="24">
        <f>IFERROR(IF(V651="Flex",0,IF(D651=$D$30,VLOOKUP(A651,MMO_o10M_lease!$A$1:$F$51,5,FALSE),IF(D651=$D$26,VLOOKUP(D651,LANDINGS!$A$3:$BR$40,HLOOKUP(A651,LANDINGS!$B$1:$CF$42,42,FALSE),FALSE)-IFERROR(VLOOKUP(A651,MMO_o10M_lease!$A$1:$F$38,5,FALSE),0),VLOOKUP(D651,LANDINGS!$A$3:$CF$40,HLOOKUP(A651,LANDINGS!$B$1:$CF$42,42,FALSE),FALSE)))),0)</f>
        <v>0</v>
      </c>
      <c r="L651" s="24">
        <f>SUMIFS(PASTE_FLEX_TRACKER!$D:$D,PASTE_FLEX_TRACKER!$F:$F,MAIN!$A651,PASTE_FLEX_TRACKER!$B:$B,MAIN!$D651)-SUMIFS(PASTE_FLEX_TRACKER!$D:$D,PASTE_FLEX_TRACKER!$C:$C,MAIN!$A651,PASTE_FLEX_TRACKER!$B:$B,MAIN!$D651)</f>
        <v>0</v>
      </c>
      <c r="M651" s="24">
        <f>IFERROR(-VLOOKUP(D651,SQ!$A$19:$CC$52,HLOOKUP(MAIN!A651,SQ!$B$18:$CC$56,39,FALSE),FALSE),"n/a")</f>
        <v>0</v>
      </c>
      <c r="N651" s="46" t="s">
        <v>563</v>
      </c>
      <c r="O651" s="46">
        <f>SUMIFS(MAN_ADJ!$L:$L,MAN_ADJ!$K:$K,MAIN!$D651,MAN_ADJ!$J:$J,MAIN!$S651)</f>
        <v>0</v>
      </c>
      <c r="P651" s="25">
        <f t="shared" si="169"/>
        <v>0</v>
      </c>
      <c r="Q651" s="28" t="str">
        <f t="shared" si="170"/>
        <v>n/a</v>
      </c>
      <c r="R651" s="38">
        <f t="shared" si="153"/>
        <v>0</v>
      </c>
      <c r="S651" s="17" t="s">
        <v>167</v>
      </c>
    </row>
    <row r="652" spans="1:19" x14ac:dyDescent="0.25">
      <c r="A652" s="17" t="s">
        <v>167</v>
      </c>
      <c r="B652" s="17" t="s">
        <v>93</v>
      </c>
      <c r="C652" s="17" t="s">
        <v>168</v>
      </c>
      <c r="D652" s="17" t="s">
        <v>114</v>
      </c>
      <c r="E652" s="24">
        <f>IF(U652="SC",SUMIFS(SC!F:F,SC!A:A,MAIN!D652,SC!B:B,MAIN!A652),SUMIFS(Allocations!$H:$H,Allocations!$A:$A,MAIN!$A652,Allocations!$B:$B,MAIN!$D652))</f>
        <v>2.7E-2</v>
      </c>
      <c r="F652" s="24">
        <f>IF(U652="SC",SUMIFS(SC!J:J,SC!A:A,MAIN!D652,SC!B:B,MAIN!A652),SUMIFS(Allocations!M:M,Allocations!A:A,MAIN!A652,Allocations!B:B,MAIN!D652))</f>
        <v>7.1999999999999995E-2</v>
      </c>
      <c r="G652" s="24">
        <f t="shared" si="167"/>
        <v>9.8999999999999991E-2</v>
      </c>
      <c r="H652" s="24">
        <f>IFERROR(VLOOKUP(S652,Swaps_wk!$A$2:$AP$151,HLOOKUP(MAIN!D652,Swaps_wk!$B$2:$AP$151,150,FALSE),FALSE),0)</f>
        <v>0</v>
      </c>
      <c r="I652" s="24">
        <f>SUMIFS(PASTE_DQS_TRACKER!$D:$D,PASTE_DQS_TRACKER!$C:$C,MAIN!$A652,PASTE_DQS_TRACKER!$B:$B,MAIN!$D652)-SUMIFS(PASTE_DQS_TRACKER!$D:$D,PASTE_DQS_TRACKER!$C:$C,MAIN!A652,PASTE_DQS_TRACKER!$E:$E,MAIN!$D652)</f>
        <v>0</v>
      </c>
      <c r="J652" s="25">
        <f t="shared" si="168"/>
        <v>9.8999999999999991E-2</v>
      </c>
      <c r="K652" s="24">
        <f>IFERROR(IF(V652="Flex",0,IF(D652=$D$30,VLOOKUP(A652,MMO_o10M_lease!$A$1:$F$51,5,FALSE),IF(D652=$D$26,VLOOKUP(D652,LANDINGS!$A$3:$BR$40,HLOOKUP(A652,LANDINGS!$B$1:$CF$42,42,FALSE),FALSE)-IFERROR(VLOOKUP(A652,MMO_o10M_lease!$A$1:$F$38,5,FALSE),0),VLOOKUP(D652,LANDINGS!$A$3:$CF$40,HLOOKUP(A652,LANDINGS!$B$1:$CF$42,42,FALSE),FALSE)))),0)</f>
        <v>0</v>
      </c>
      <c r="L652" s="24">
        <f>SUMIFS(PASTE_FLEX_TRACKER!$D:$D,PASTE_FLEX_TRACKER!$F:$F,MAIN!$A652,PASTE_FLEX_TRACKER!$B:$B,MAIN!$D652)-SUMIFS(PASTE_FLEX_TRACKER!$D:$D,PASTE_FLEX_TRACKER!$C:$C,MAIN!$A652,PASTE_FLEX_TRACKER!$B:$B,MAIN!$D652)</f>
        <v>0</v>
      </c>
      <c r="M652" s="24">
        <f>IFERROR(-VLOOKUP(D652,SQ!$A$19:$CC$52,HLOOKUP(MAIN!A652,SQ!$B$18:$CC$56,39,FALSE),FALSE),"n/a")</f>
        <v>0</v>
      </c>
      <c r="N652" s="46" t="s">
        <v>563</v>
      </c>
      <c r="O652" s="46">
        <f>SUMIFS(MAN_ADJ!$L:$L,MAN_ADJ!$K:$K,MAIN!$D652,MAN_ADJ!$J:$J,MAIN!$S652)</f>
        <v>0</v>
      </c>
      <c r="P652" s="25">
        <f t="shared" si="169"/>
        <v>0</v>
      </c>
      <c r="Q652" s="28">
        <f t="shared" si="170"/>
        <v>0</v>
      </c>
      <c r="R652" s="38">
        <f t="shared" si="153"/>
        <v>9.8999999999999991E-2</v>
      </c>
      <c r="S652" s="17" t="s">
        <v>167</v>
      </c>
    </row>
    <row r="653" spans="1:19" x14ac:dyDescent="0.25">
      <c r="A653" s="17" t="s">
        <v>167</v>
      </c>
      <c r="B653" s="17" t="s">
        <v>93</v>
      </c>
      <c r="C653" s="17" t="s">
        <v>168</v>
      </c>
      <c r="D653" s="17" t="s">
        <v>115</v>
      </c>
      <c r="E653" s="24">
        <f>IF(U653="SC",SUMIFS(SC!F:F,SC!A:A,MAIN!D653,SC!B:B,MAIN!A653),SUMIFS(Allocations!$H:$H,Allocations!$A:$A,MAIN!$A653,Allocations!$B:$B,MAIN!$D653))</f>
        <v>0.247</v>
      </c>
      <c r="F653" s="24">
        <f>IF(U653="SC",SUMIFS(SC!J:J,SC!A:A,MAIN!D653,SC!B:B,MAIN!A653),SUMIFS(Allocations!M:M,Allocations!A:A,MAIN!A653,Allocations!B:B,MAIN!D653))</f>
        <v>0</v>
      </c>
      <c r="G653" s="24">
        <f t="shared" si="167"/>
        <v>0.247</v>
      </c>
      <c r="H653" s="24">
        <f>IFERROR(VLOOKUP(S653,Swaps_wk!$A$2:$AP$151,HLOOKUP(MAIN!D653,Swaps_wk!$B$2:$AP$151,150,FALSE),FALSE),0)</f>
        <v>0</v>
      </c>
      <c r="I653" s="24">
        <f>SUMIFS(PASTE_DQS_TRACKER!$D:$D,PASTE_DQS_TRACKER!$C:$C,MAIN!$A653,PASTE_DQS_TRACKER!$B:$B,MAIN!$D653)-SUMIFS(PASTE_DQS_TRACKER!$D:$D,PASTE_DQS_TRACKER!$C:$C,MAIN!A653,PASTE_DQS_TRACKER!$E:$E,MAIN!$D653)</f>
        <v>0</v>
      </c>
      <c r="J653" s="25">
        <f t="shared" si="168"/>
        <v>0.247</v>
      </c>
      <c r="K653" s="24">
        <f>IFERROR(IF(V653="Flex",0,IF(D653=$D$30,VLOOKUP(A653,MMO_o10M_lease!$A$1:$F$51,5,FALSE),IF(D653=$D$26,VLOOKUP(D653,LANDINGS!$A$3:$BR$40,HLOOKUP(A653,LANDINGS!$B$1:$CF$42,42,FALSE),FALSE)-IFERROR(VLOOKUP(A653,MMO_o10M_lease!$A$1:$F$38,5,FALSE),0),VLOOKUP(D653,LANDINGS!$A$3:$CF$40,HLOOKUP(A653,LANDINGS!$B$1:$CF$42,42,FALSE),FALSE)))),0)</f>
        <v>0</v>
      </c>
      <c r="L653" s="24">
        <f>SUMIFS(PASTE_FLEX_TRACKER!$D:$D,PASTE_FLEX_TRACKER!$F:$F,MAIN!$A653,PASTE_FLEX_TRACKER!$B:$B,MAIN!$D653)-SUMIFS(PASTE_FLEX_TRACKER!$D:$D,PASTE_FLEX_TRACKER!$C:$C,MAIN!$A653,PASTE_FLEX_TRACKER!$B:$B,MAIN!$D653)</f>
        <v>0</v>
      </c>
      <c r="M653" s="24">
        <f>IFERROR(-VLOOKUP(D653,SQ!$A$19:$CC$52,HLOOKUP(MAIN!A653,SQ!$B$18:$CC$56,39,FALSE),FALSE),"n/a")</f>
        <v>0</v>
      </c>
      <c r="N653" s="46" t="s">
        <v>563</v>
      </c>
      <c r="O653" s="46">
        <f>SUMIFS(MAN_ADJ!$L:$L,MAN_ADJ!$K:$K,MAIN!$D653,MAN_ADJ!$J:$J,MAIN!$S653)</f>
        <v>0</v>
      </c>
      <c r="P653" s="25">
        <f t="shared" si="169"/>
        <v>0</v>
      </c>
      <c r="Q653" s="28">
        <f t="shared" si="170"/>
        <v>0</v>
      </c>
      <c r="R653" s="38">
        <f t="shared" si="153"/>
        <v>0.247</v>
      </c>
      <c r="S653" s="17" t="s">
        <v>167</v>
      </c>
    </row>
    <row r="654" spans="1:19" x14ac:dyDescent="0.25">
      <c r="A654" s="17" t="s">
        <v>167</v>
      </c>
      <c r="B654" s="17" t="s">
        <v>93</v>
      </c>
      <c r="C654" s="17" t="s">
        <v>168</v>
      </c>
      <c r="D654" s="17" t="s">
        <v>116</v>
      </c>
      <c r="E654" s="24">
        <f>IF(U654="SC",SUMIFS(SC!F:F,SC!A:A,MAIN!D654,SC!B:B,MAIN!A654),SUMIFS(Allocations!$H:$H,Allocations!$A:$A,MAIN!$A654,Allocations!$B:$B,MAIN!$D654))</f>
        <v>0</v>
      </c>
      <c r="F654" s="24">
        <f>IF(U654="SC",SUMIFS(SC!J:J,SC!A:A,MAIN!D654,SC!B:B,MAIN!A654),SUMIFS(Allocations!M:M,Allocations!A:A,MAIN!A654,Allocations!B:B,MAIN!D654))</f>
        <v>0</v>
      </c>
      <c r="G654" s="24">
        <f t="shared" si="167"/>
        <v>0</v>
      </c>
      <c r="H654" s="24">
        <f>IFERROR(VLOOKUP(S654,Swaps_wk!$A$2:$AP$151,HLOOKUP(MAIN!D654,Swaps_wk!$B$2:$AP$151,150,FALSE),FALSE),0)</f>
        <v>0</v>
      </c>
      <c r="I654" s="24">
        <f>SUMIFS(PASTE_DQS_TRACKER!$D:$D,PASTE_DQS_TRACKER!$C:$C,MAIN!$A654,PASTE_DQS_TRACKER!$B:$B,MAIN!$D654)-SUMIFS(PASTE_DQS_TRACKER!$D:$D,PASTE_DQS_TRACKER!$C:$C,MAIN!A654,PASTE_DQS_TRACKER!$E:$E,MAIN!$D654)</f>
        <v>0</v>
      </c>
      <c r="J654" s="25">
        <f t="shared" si="168"/>
        <v>0</v>
      </c>
      <c r="K654" s="24">
        <f>IFERROR(IF(V654="Flex",0,IF(D654=$D$30,VLOOKUP(A654,MMO_o10M_lease!$A$1:$F$51,5,FALSE),IF(D654=$D$26,VLOOKUP(D654,LANDINGS!$A$3:$BR$40,HLOOKUP(A654,LANDINGS!$B$1:$CF$42,42,FALSE),FALSE)-IFERROR(VLOOKUP(A654,MMO_o10M_lease!$A$1:$F$38,5,FALSE),0),VLOOKUP(D654,LANDINGS!$A$3:$CF$40,HLOOKUP(A654,LANDINGS!$B$1:$CF$42,42,FALSE),FALSE)))),0)</f>
        <v>0</v>
      </c>
      <c r="L654" s="24">
        <f>SUMIFS(PASTE_FLEX_TRACKER!$D:$D,PASTE_FLEX_TRACKER!$F:$F,MAIN!$A654,PASTE_FLEX_TRACKER!$B:$B,MAIN!$D654)-SUMIFS(PASTE_FLEX_TRACKER!$D:$D,PASTE_FLEX_TRACKER!$C:$C,MAIN!$A654,PASTE_FLEX_TRACKER!$B:$B,MAIN!$D654)</f>
        <v>0</v>
      </c>
      <c r="M654" s="24">
        <f>IFERROR(-VLOOKUP(D654,SQ!$A$19:$CC$52,HLOOKUP(MAIN!A654,SQ!$B$18:$CC$56,39,FALSE),FALSE),"n/a")</f>
        <v>0</v>
      </c>
      <c r="N654" s="46" t="s">
        <v>563</v>
      </c>
      <c r="O654" s="46">
        <f>SUMIFS(MAN_ADJ!$L:$L,MAN_ADJ!$K:$K,MAIN!$D654,MAN_ADJ!$J:$J,MAIN!$S654)</f>
        <v>0</v>
      </c>
      <c r="P654" s="25">
        <f t="shared" si="169"/>
        <v>0</v>
      </c>
      <c r="Q654" s="28" t="str">
        <f t="shared" si="170"/>
        <v>n/a</v>
      </c>
      <c r="R654" s="38">
        <f t="shared" ref="R654:R725" si="171">J654-P654</f>
        <v>0</v>
      </c>
      <c r="S654" s="17" t="s">
        <v>167</v>
      </c>
    </row>
    <row r="655" spans="1:19" x14ac:dyDescent="0.25">
      <c r="A655" s="17" t="s">
        <v>167</v>
      </c>
      <c r="B655" s="17" t="s">
        <v>93</v>
      </c>
      <c r="C655" s="17" t="s">
        <v>168</v>
      </c>
      <c r="D655" s="17" t="s">
        <v>117</v>
      </c>
      <c r="E655" s="24">
        <f>IF(U655="SC",SUMIFS(SC!F:F,SC!A:A,MAIN!D655,SC!B:B,MAIN!A655),SUMIFS(Allocations!$H:$H,Allocations!$A:$A,MAIN!$A655,Allocations!$B:$B,MAIN!$D655))</f>
        <v>0</v>
      </c>
      <c r="F655" s="24">
        <f>IF(U655="SC",SUMIFS(SC!J:J,SC!A:A,MAIN!D655,SC!B:B,MAIN!A655),SUMIFS(Allocations!M:M,Allocations!A:A,MAIN!A655,Allocations!B:B,MAIN!D655))</f>
        <v>0</v>
      </c>
      <c r="G655" s="24">
        <f t="shared" si="167"/>
        <v>0</v>
      </c>
      <c r="H655" s="24">
        <f>IFERROR(VLOOKUP(S655,Swaps_wk!$A$2:$AP$151,HLOOKUP(MAIN!D655,Swaps_wk!$B$2:$AP$151,150,FALSE),FALSE),0)</f>
        <v>0</v>
      </c>
      <c r="I655" s="24">
        <f>SUMIFS(PASTE_DQS_TRACKER!$D:$D,PASTE_DQS_TRACKER!$C:$C,MAIN!$A655,PASTE_DQS_TRACKER!$B:$B,MAIN!$D655)-SUMIFS(PASTE_DQS_TRACKER!$D:$D,PASTE_DQS_TRACKER!$C:$C,MAIN!A655,PASTE_DQS_TRACKER!$E:$E,MAIN!$D655)</f>
        <v>0</v>
      </c>
      <c r="J655" s="25">
        <f t="shared" si="168"/>
        <v>0</v>
      </c>
      <c r="K655" s="24">
        <f>IFERROR(IF(V655="Flex",0,IF(D655=$D$30,VLOOKUP(A655,MMO_o10M_lease!$A$1:$F$51,5,FALSE),IF(D655=$D$26,VLOOKUP(D655,LANDINGS!$A$3:$BR$40,HLOOKUP(A655,LANDINGS!$B$1:$CF$42,42,FALSE),FALSE)-IFERROR(VLOOKUP(A655,MMO_o10M_lease!$A$1:$F$38,5,FALSE),0),VLOOKUP(D655,LANDINGS!$A$3:$CF$40,HLOOKUP(A655,LANDINGS!$B$1:$CF$42,42,FALSE),FALSE)))),0)</f>
        <v>0</v>
      </c>
      <c r="L655" s="24">
        <f>SUMIFS(PASTE_FLEX_TRACKER!$D:$D,PASTE_FLEX_TRACKER!$F:$F,MAIN!$A655,PASTE_FLEX_TRACKER!$B:$B,MAIN!$D655)-SUMIFS(PASTE_FLEX_TRACKER!$D:$D,PASTE_FLEX_TRACKER!$C:$C,MAIN!$A655,PASTE_FLEX_TRACKER!$B:$B,MAIN!$D655)</f>
        <v>0</v>
      </c>
      <c r="M655" s="24">
        <f>IFERROR(-VLOOKUP(D655,SQ!$A$19:$CC$52,HLOOKUP(MAIN!A655,SQ!$B$18:$CC$56,39,FALSE),FALSE),"n/a")</f>
        <v>0</v>
      </c>
      <c r="N655" s="46" t="s">
        <v>563</v>
      </c>
      <c r="O655" s="46">
        <f>SUMIFS(MAN_ADJ!$L:$L,MAN_ADJ!$K:$K,MAIN!$D655,MAN_ADJ!$J:$J,MAIN!$S655)</f>
        <v>0</v>
      </c>
      <c r="P655" s="25">
        <f t="shared" si="169"/>
        <v>0</v>
      </c>
      <c r="Q655" s="28" t="str">
        <f t="shared" si="170"/>
        <v>n/a</v>
      </c>
      <c r="R655" s="38">
        <f t="shared" si="171"/>
        <v>0</v>
      </c>
      <c r="S655" s="17" t="s">
        <v>167</v>
      </c>
    </row>
    <row r="656" spans="1:19" x14ac:dyDescent="0.25">
      <c r="A656" s="17" t="s">
        <v>167</v>
      </c>
      <c r="B656" s="17" t="s">
        <v>93</v>
      </c>
      <c r="C656" s="17" t="s">
        <v>168</v>
      </c>
      <c r="D656" s="17" t="s">
        <v>118</v>
      </c>
      <c r="E656" s="24">
        <f>IF(U656="SC",SUMIFS(SC!F:F,SC!A:A,MAIN!D656,SC!B:B,MAIN!A656),SUMIFS(Allocations!$H:$H,Allocations!$A:$A,MAIN!$A656,Allocations!$B:$B,MAIN!$D656))</f>
        <v>0</v>
      </c>
      <c r="F656" s="24">
        <f>IF(U656="SC",SUMIFS(SC!J:J,SC!A:A,MAIN!D656,SC!B:B,MAIN!A656),SUMIFS(Allocations!M:M,Allocations!A:A,MAIN!A656,Allocations!B:B,MAIN!D656))</f>
        <v>0</v>
      </c>
      <c r="G656" s="24">
        <f t="shared" si="167"/>
        <v>0</v>
      </c>
      <c r="H656" s="24">
        <f>IFERROR(VLOOKUP(S656,Swaps_wk!$A$2:$AP$151,HLOOKUP(MAIN!D656,Swaps_wk!$B$2:$AP$151,150,FALSE),FALSE),0)</f>
        <v>0</v>
      </c>
      <c r="I656" s="24">
        <f>SUMIFS(PASTE_DQS_TRACKER!$D:$D,PASTE_DQS_TRACKER!$C:$C,MAIN!$A656,PASTE_DQS_TRACKER!$B:$B,MAIN!$D656)-SUMIFS(PASTE_DQS_TRACKER!$D:$D,PASTE_DQS_TRACKER!$C:$C,MAIN!A656,PASTE_DQS_TRACKER!$E:$E,MAIN!$D656)</f>
        <v>0</v>
      </c>
      <c r="J656" s="25">
        <f t="shared" si="168"/>
        <v>0</v>
      </c>
      <c r="K656" s="24">
        <f>IFERROR(IF(V656="Flex",0,IF(D656=$D$30,VLOOKUP(A656,MMO_o10M_lease!$A$1:$F$51,5,FALSE),IF(D656=$D$26,VLOOKUP(D656,LANDINGS!$A$3:$BR$40,HLOOKUP(A656,LANDINGS!$B$1:$CF$42,42,FALSE),FALSE)-IFERROR(VLOOKUP(A656,MMO_o10M_lease!$A$1:$F$38,5,FALSE),0),VLOOKUP(D656,LANDINGS!$A$3:$CF$40,HLOOKUP(A656,LANDINGS!$B$1:$CF$42,42,FALSE),FALSE)))),0)</f>
        <v>0</v>
      </c>
      <c r="L656" s="24">
        <f>SUMIFS(PASTE_FLEX_TRACKER!$D:$D,PASTE_FLEX_TRACKER!$F:$F,MAIN!$A656,PASTE_FLEX_TRACKER!$B:$B,MAIN!$D656)-SUMIFS(PASTE_FLEX_TRACKER!$D:$D,PASTE_FLEX_TRACKER!$C:$C,MAIN!$A656,PASTE_FLEX_TRACKER!$B:$B,MAIN!$D656)</f>
        <v>0</v>
      </c>
      <c r="M656" s="24">
        <f>IFERROR(-VLOOKUP(D656,SQ!$A$19:$CC$52,HLOOKUP(MAIN!A656,SQ!$B$18:$CC$56,39,FALSE),FALSE),"n/a")</f>
        <v>0</v>
      </c>
      <c r="N656" s="46" t="s">
        <v>563</v>
      </c>
      <c r="O656" s="46">
        <f>SUMIFS(MAN_ADJ!$L:$L,MAN_ADJ!$K:$K,MAIN!$D656,MAN_ADJ!$J:$J,MAIN!$S656)</f>
        <v>0</v>
      </c>
      <c r="P656" s="25">
        <f t="shared" si="169"/>
        <v>0</v>
      </c>
      <c r="Q656" s="28" t="str">
        <f t="shared" si="170"/>
        <v>n/a</v>
      </c>
      <c r="R656" s="38">
        <f t="shared" si="171"/>
        <v>0</v>
      </c>
      <c r="S656" s="17" t="s">
        <v>167</v>
      </c>
    </row>
    <row r="657" spans="1:19" x14ac:dyDescent="0.25">
      <c r="A657" s="17" t="s">
        <v>167</v>
      </c>
      <c r="B657" s="17" t="s">
        <v>93</v>
      </c>
      <c r="C657" s="17" t="s">
        <v>168</v>
      </c>
      <c r="D657" s="17" t="s">
        <v>119</v>
      </c>
      <c r="E657" s="24">
        <f>IF(U657="SC",SUMIFS(SC!F:F,SC!A:A,MAIN!D657,SC!B:B,MAIN!A657),SUMIFS(Allocations!$H:$H,Allocations!$A:$A,MAIN!$A657,Allocations!$B:$B,MAIN!$D657))</f>
        <v>0</v>
      </c>
      <c r="F657" s="24">
        <f>IF(U657="SC",SUMIFS(SC!J:J,SC!A:A,MAIN!D657,SC!B:B,MAIN!A657),SUMIFS(Allocations!M:M,Allocations!A:A,MAIN!A657,Allocations!B:B,MAIN!D657))</f>
        <v>0</v>
      </c>
      <c r="G657" s="24">
        <f t="shared" si="167"/>
        <v>0</v>
      </c>
      <c r="H657" s="24">
        <f>IFERROR(VLOOKUP(S657,Swaps_wk!$A$2:$AP$151,HLOOKUP(MAIN!D657,Swaps_wk!$B$2:$AP$151,150,FALSE),FALSE),0)</f>
        <v>0</v>
      </c>
      <c r="I657" s="24">
        <f>SUMIFS(PASTE_DQS_TRACKER!$D:$D,PASTE_DQS_TRACKER!$C:$C,MAIN!$A657,PASTE_DQS_TRACKER!$B:$B,MAIN!$D657)-SUMIFS(PASTE_DQS_TRACKER!$D:$D,PASTE_DQS_TRACKER!$C:$C,MAIN!A657,PASTE_DQS_TRACKER!$E:$E,MAIN!$D657)</f>
        <v>0</v>
      </c>
      <c r="J657" s="25">
        <f t="shared" si="168"/>
        <v>0</v>
      </c>
      <c r="K657" s="24">
        <f>IFERROR(IF(V657="Flex",0,IF(D657=$D$30,VLOOKUP(A657,MMO_o10M_lease!$A$1:$F$51,5,FALSE),IF(D657=$D$26,VLOOKUP(D657,LANDINGS!$A$3:$BR$40,HLOOKUP(A657,LANDINGS!$B$1:$CF$42,42,FALSE),FALSE)-IFERROR(VLOOKUP(A657,MMO_o10M_lease!$A$1:$F$38,5,FALSE),0),VLOOKUP(D657,LANDINGS!$A$3:$CF$40,HLOOKUP(A657,LANDINGS!$B$1:$CF$42,42,FALSE),FALSE)))),0)</f>
        <v>0</v>
      </c>
      <c r="L657" s="24">
        <f>SUMIFS(PASTE_FLEX_TRACKER!$D:$D,PASTE_FLEX_TRACKER!$F:$F,MAIN!$A657,PASTE_FLEX_TRACKER!$B:$B,MAIN!$D657)-SUMIFS(PASTE_FLEX_TRACKER!$D:$D,PASTE_FLEX_TRACKER!$C:$C,MAIN!$A657,PASTE_FLEX_TRACKER!$B:$B,MAIN!$D657)</f>
        <v>0</v>
      </c>
      <c r="M657" s="24">
        <f>IFERROR(-VLOOKUP(D657,SQ!$A$19:$CC$52,HLOOKUP(MAIN!A657,SQ!$B$18:$CC$56,39,FALSE),FALSE),"n/a")</f>
        <v>0</v>
      </c>
      <c r="N657" s="46" t="s">
        <v>563</v>
      </c>
      <c r="O657" s="46">
        <f>SUMIFS(MAN_ADJ!$L:$L,MAN_ADJ!$K:$K,MAIN!$D657,MAN_ADJ!$J:$J,MAIN!$S657)</f>
        <v>0</v>
      </c>
      <c r="P657" s="25">
        <f t="shared" si="169"/>
        <v>0</v>
      </c>
      <c r="Q657" s="28" t="str">
        <f t="shared" si="170"/>
        <v>n/a</v>
      </c>
      <c r="R657" s="38">
        <f t="shared" si="171"/>
        <v>0</v>
      </c>
      <c r="S657" s="17" t="s">
        <v>167</v>
      </c>
    </row>
    <row r="658" spans="1:19" x14ac:dyDescent="0.25">
      <c r="A658" s="17" t="s">
        <v>167</v>
      </c>
      <c r="B658" s="17" t="s">
        <v>93</v>
      </c>
      <c r="C658" s="17" t="s">
        <v>168</v>
      </c>
      <c r="D658" s="17" t="s">
        <v>120</v>
      </c>
      <c r="E658" s="24">
        <f>IF(U658="SC",SUMIFS(SC!F:F,SC!A:A,MAIN!D658,SC!B:B,MAIN!A658),SUMIFS(Allocations!$H:$H,Allocations!$A:$A,MAIN!$A658,Allocations!$B:$B,MAIN!$D658))</f>
        <v>0</v>
      </c>
      <c r="F658" s="24">
        <f>IF(U658="SC",SUMIFS(SC!J:J,SC!A:A,MAIN!D658,SC!B:B,MAIN!A658),SUMIFS(Allocations!M:M,Allocations!A:A,MAIN!A658,Allocations!B:B,MAIN!D658))</f>
        <v>0</v>
      </c>
      <c r="G658" s="24">
        <f t="shared" si="167"/>
        <v>0</v>
      </c>
      <c r="H658" s="24">
        <f>IFERROR(VLOOKUP(S658,Swaps_wk!$A$2:$AP$151,HLOOKUP(MAIN!D658,Swaps_wk!$B$2:$AP$151,150,FALSE),FALSE),0)</f>
        <v>0</v>
      </c>
      <c r="I658" s="24">
        <f>SUMIFS(PASTE_DQS_TRACKER!$D:$D,PASTE_DQS_TRACKER!$C:$C,MAIN!$A658,PASTE_DQS_TRACKER!$B:$B,MAIN!$D658)-SUMIFS(PASTE_DQS_TRACKER!$D:$D,PASTE_DQS_TRACKER!$C:$C,MAIN!A658,PASTE_DQS_TRACKER!$E:$E,MAIN!$D658)</f>
        <v>0</v>
      </c>
      <c r="J658" s="25">
        <f t="shared" si="168"/>
        <v>0</v>
      </c>
      <c r="K658" s="24">
        <f>IFERROR(IF(V658="Flex",0,IF(D658=$D$30,VLOOKUP(A658,MMO_o10M_lease!$A$1:$F$51,5,FALSE),IF(D658=$D$26,VLOOKUP(D658,LANDINGS!$A$3:$BR$40,HLOOKUP(A658,LANDINGS!$B$1:$CF$42,42,FALSE),FALSE)-IFERROR(VLOOKUP(A658,MMO_o10M_lease!$A$1:$F$38,5,FALSE),0),VLOOKUP(D658,LANDINGS!$A$3:$CF$40,HLOOKUP(A658,LANDINGS!$B$1:$CF$42,42,FALSE),FALSE)))),0)</f>
        <v>0</v>
      </c>
      <c r="L658" s="24">
        <f>SUMIFS(PASTE_FLEX_TRACKER!$D:$D,PASTE_FLEX_TRACKER!$F:$F,MAIN!$A658,PASTE_FLEX_TRACKER!$B:$B,MAIN!$D658)-SUMIFS(PASTE_FLEX_TRACKER!$D:$D,PASTE_FLEX_TRACKER!$C:$C,MAIN!$A658,PASTE_FLEX_TRACKER!$B:$B,MAIN!$D658)</f>
        <v>0</v>
      </c>
      <c r="M658" s="24">
        <f>IFERROR(-VLOOKUP(D658,SQ!$A$19:$CC$52,HLOOKUP(MAIN!A658,SQ!$B$18:$CC$56,39,FALSE),FALSE),"n/a")</f>
        <v>0</v>
      </c>
      <c r="N658" s="46" t="s">
        <v>563</v>
      </c>
      <c r="O658" s="46">
        <f>SUMIFS(MAN_ADJ!$L:$L,MAN_ADJ!$K:$K,MAIN!$D658,MAN_ADJ!$J:$J,MAIN!$S658)</f>
        <v>0</v>
      </c>
      <c r="P658" s="25">
        <f t="shared" si="169"/>
        <v>0</v>
      </c>
      <c r="Q658" s="28" t="str">
        <f t="shared" si="170"/>
        <v>n/a</v>
      </c>
      <c r="R658" s="38">
        <f t="shared" si="171"/>
        <v>0</v>
      </c>
      <c r="S658" s="17" t="s">
        <v>167</v>
      </c>
    </row>
    <row r="659" spans="1:19" x14ac:dyDescent="0.25">
      <c r="A659" s="17" t="s">
        <v>167</v>
      </c>
      <c r="B659" s="17" t="s">
        <v>93</v>
      </c>
      <c r="C659" s="17" t="s">
        <v>168</v>
      </c>
      <c r="D659" s="17" t="s">
        <v>121</v>
      </c>
      <c r="E659" s="24">
        <f>IF(U659="SC",SUMIFS(SC!F:F,SC!A:A,MAIN!D659,SC!B:B,MAIN!A659),SUMIFS(Allocations!$H:$H,Allocations!$A:$A,MAIN!$A659,Allocations!$B:$B,MAIN!$D659))</f>
        <v>0</v>
      </c>
      <c r="F659" s="24">
        <f>IF(U659="SC",SUMIFS(SC!J:J,SC!A:A,MAIN!D659,SC!B:B,MAIN!A659),SUMIFS(Allocations!M:M,Allocations!A:A,MAIN!A659,Allocations!B:B,MAIN!D659))</f>
        <v>0</v>
      </c>
      <c r="G659" s="24">
        <f t="shared" si="167"/>
        <v>0</v>
      </c>
      <c r="H659" s="24">
        <f>IFERROR(VLOOKUP(S659,Swaps_wk!$A$2:$AP$151,HLOOKUP(MAIN!D659,Swaps_wk!$B$2:$AP$151,150,FALSE),FALSE),0)</f>
        <v>0</v>
      </c>
      <c r="I659" s="24">
        <f>SUMIFS(PASTE_DQS_TRACKER!$D:$D,PASTE_DQS_TRACKER!$C:$C,MAIN!$A659,PASTE_DQS_TRACKER!$B:$B,MAIN!$D659)-SUMIFS(PASTE_DQS_TRACKER!$D:$D,PASTE_DQS_TRACKER!$C:$C,MAIN!A659,PASTE_DQS_TRACKER!$E:$E,MAIN!$D659)</f>
        <v>0</v>
      </c>
      <c r="J659" s="25">
        <f t="shared" si="168"/>
        <v>0</v>
      </c>
      <c r="K659" s="24">
        <f>IFERROR(IF(V659="Flex",0,IF(D659=$D$30,VLOOKUP(A659,MMO_o10M_lease!$A$1:$F$51,5,FALSE),IF(D659=$D$26,VLOOKUP(D659,LANDINGS!$A$3:$BR$40,HLOOKUP(A659,LANDINGS!$B$1:$CF$42,42,FALSE),FALSE)-IFERROR(VLOOKUP(A659,MMO_o10M_lease!$A$1:$F$38,5,FALSE),0),VLOOKUP(D659,LANDINGS!$A$3:$CF$40,HLOOKUP(A659,LANDINGS!$B$1:$CF$42,42,FALSE),FALSE)))),0)</f>
        <v>0</v>
      </c>
      <c r="L659" s="24">
        <f>SUMIFS(PASTE_FLEX_TRACKER!$D:$D,PASTE_FLEX_TRACKER!$F:$F,MAIN!$A659,PASTE_FLEX_TRACKER!$B:$B,MAIN!$D659)-SUMIFS(PASTE_FLEX_TRACKER!$D:$D,PASTE_FLEX_TRACKER!$C:$C,MAIN!$A659,PASTE_FLEX_TRACKER!$B:$B,MAIN!$D659)</f>
        <v>0</v>
      </c>
      <c r="M659" s="24">
        <f>IFERROR(-VLOOKUP(D659,SQ!$A$19:$CC$52,HLOOKUP(MAIN!A659,SQ!$B$18:$CC$56,39,FALSE),FALSE),"n/a")</f>
        <v>0</v>
      </c>
      <c r="N659" s="46" t="s">
        <v>563</v>
      </c>
      <c r="O659" s="46">
        <f>SUMIFS(MAN_ADJ!$L:$L,MAN_ADJ!$K:$K,MAIN!$D659,MAN_ADJ!$J:$J,MAIN!$S659)</f>
        <v>0</v>
      </c>
      <c r="P659" s="25">
        <f t="shared" si="169"/>
        <v>0</v>
      </c>
      <c r="Q659" s="28" t="str">
        <f t="shared" si="170"/>
        <v>n/a</v>
      </c>
      <c r="R659" s="38">
        <f t="shared" si="171"/>
        <v>0</v>
      </c>
      <c r="S659" s="17" t="s">
        <v>167</v>
      </c>
    </row>
    <row r="660" spans="1:19" x14ac:dyDescent="0.25">
      <c r="A660" s="17" t="s">
        <v>167</v>
      </c>
      <c r="B660" s="17" t="s">
        <v>93</v>
      </c>
      <c r="C660" s="17" t="s">
        <v>168</v>
      </c>
      <c r="D660" s="17" t="s">
        <v>122</v>
      </c>
      <c r="E660" s="24">
        <f>IF(U660="SC",SUMIFS(SC!F:F,SC!A:A,MAIN!D660,SC!B:B,MAIN!A660),SUMIFS(Allocations!$H:$H,Allocations!$A:$A,MAIN!$A660,Allocations!$B:$B,MAIN!$D660))</f>
        <v>0</v>
      </c>
      <c r="F660" s="24">
        <f>IF(U660="SC",SUMIFS(SC!J:J,SC!A:A,MAIN!D660,SC!B:B,MAIN!A660),SUMIFS(Allocations!M:M,Allocations!A:A,MAIN!A660,Allocations!B:B,MAIN!D660))</f>
        <v>0</v>
      </c>
      <c r="G660" s="24">
        <f t="shared" si="167"/>
        <v>0</v>
      </c>
      <c r="H660" s="24">
        <f>IFERROR(VLOOKUP(S660,Swaps_wk!$A$2:$AP$151,HLOOKUP(MAIN!D660,Swaps_wk!$B$2:$AP$151,150,FALSE),FALSE),0)</f>
        <v>0</v>
      </c>
      <c r="I660" s="24">
        <f>SUMIFS(PASTE_DQS_TRACKER!$D:$D,PASTE_DQS_TRACKER!$C:$C,MAIN!$A660,PASTE_DQS_TRACKER!$B:$B,MAIN!$D660)-SUMIFS(PASTE_DQS_TRACKER!$D:$D,PASTE_DQS_TRACKER!$C:$C,MAIN!A660,PASTE_DQS_TRACKER!$E:$E,MAIN!$D660)</f>
        <v>0</v>
      </c>
      <c r="J660" s="25">
        <f t="shared" si="168"/>
        <v>0</v>
      </c>
      <c r="K660" s="24">
        <f>IFERROR(IF(V660="Flex",0,IF(D660=$D$30,VLOOKUP(A660,MMO_o10M_lease!$A$1:$F$51,5,FALSE),IF(D660=$D$26,VLOOKUP(D660,LANDINGS!$A$3:$BR$40,HLOOKUP(A660,LANDINGS!$B$1:$CF$42,42,FALSE),FALSE)-IFERROR(VLOOKUP(A660,MMO_o10M_lease!$A$1:$F$38,5,FALSE),0),VLOOKUP(D660,LANDINGS!$A$3:$CF$40,HLOOKUP(A660,LANDINGS!$B$1:$CF$42,42,FALSE),FALSE)))),0)</f>
        <v>0</v>
      </c>
      <c r="L660" s="24">
        <f>SUMIFS(PASTE_FLEX_TRACKER!$D:$D,PASTE_FLEX_TRACKER!$F:$F,MAIN!$A660,PASTE_FLEX_TRACKER!$B:$B,MAIN!$D660)-SUMIFS(PASTE_FLEX_TRACKER!$D:$D,PASTE_FLEX_TRACKER!$C:$C,MAIN!$A660,PASTE_FLEX_TRACKER!$B:$B,MAIN!$D660)</f>
        <v>0</v>
      </c>
      <c r="M660" s="24">
        <f>IFERROR(-VLOOKUP(D660,SQ!$A$19:$CC$52,HLOOKUP(MAIN!A660,SQ!$B$18:$CC$56,39,FALSE),FALSE),"n/a")</f>
        <v>0</v>
      </c>
      <c r="N660" s="46" t="s">
        <v>563</v>
      </c>
      <c r="O660" s="46">
        <f>SUMIFS(MAN_ADJ!$L:$L,MAN_ADJ!$K:$K,MAIN!$D660,MAN_ADJ!$J:$J,MAIN!$S660)</f>
        <v>0</v>
      </c>
      <c r="P660" s="25">
        <f t="shared" si="169"/>
        <v>0</v>
      </c>
      <c r="Q660" s="28" t="str">
        <f t="shared" si="170"/>
        <v>n/a</v>
      </c>
      <c r="R660" s="38">
        <f t="shared" si="171"/>
        <v>0</v>
      </c>
      <c r="S660" s="17" t="s">
        <v>167</v>
      </c>
    </row>
    <row r="661" spans="1:19" x14ac:dyDescent="0.25">
      <c r="A661" s="17" t="s">
        <v>167</v>
      </c>
      <c r="B661" s="17" t="s">
        <v>93</v>
      </c>
      <c r="C661" s="17" t="s">
        <v>168</v>
      </c>
      <c r="D661" s="17" t="s">
        <v>123</v>
      </c>
      <c r="E661" s="24">
        <f>IF(U661="SC",SUMIFS(SC!F:F,SC!A:A,MAIN!D661,SC!B:B,MAIN!A661),SUMIFS(Allocations!$H:$H,Allocations!$A:$A,MAIN!$A661,Allocations!$B:$B,MAIN!$D661))</f>
        <v>0</v>
      </c>
      <c r="F661" s="24">
        <f>IF(U661="SC",SUMIFS(SC!J:J,SC!A:A,MAIN!D661,SC!B:B,MAIN!A661),SUMIFS(Allocations!M:M,Allocations!A:A,MAIN!A661,Allocations!B:B,MAIN!D661))</f>
        <v>0</v>
      </c>
      <c r="G661" s="24">
        <f t="shared" si="167"/>
        <v>0</v>
      </c>
      <c r="H661" s="24">
        <f>IFERROR(VLOOKUP(S661,Swaps_wk!$A$2:$AP$151,HLOOKUP(MAIN!D661,Swaps_wk!$B$2:$AP$151,150,FALSE),FALSE),0)</f>
        <v>0</v>
      </c>
      <c r="I661" s="24">
        <f>SUMIFS(PASTE_DQS_TRACKER!$D:$D,PASTE_DQS_TRACKER!$C:$C,MAIN!$A661,PASTE_DQS_TRACKER!$B:$B,MAIN!$D661)-SUMIFS(PASTE_DQS_TRACKER!$D:$D,PASTE_DQS_TRACKER!$C:$C,MAIN!A661,PASTE_DQS_TRACKER!$E:$E,MAIN!$D661)</f>
        <v>0</v>
      </c>
      <c r="J661" s="25">
        <f t="shared" si="168"/>
        <v>0</v>
      </c>
      <c r="K661" s="24">
        <f>IFERROR(IF(V661="Flex",0,IF(D661=$D$30,VLOOKUP(A661,MMO_o10M_lease!$A$1:$F$51,5,FALSE),IF(D661=$D$26,VLOOKUP(D661,LANDINGS!$A$3:$BR$40,HLOOKUP(A661,LANDINGS!$B$1:$CF$42,42,FALSE),FALSE)-IFERROR(VLOOKUP(A661,MMO_o10M_lease!$A$1:$F$38,5,FALSE),0),VLOOKUP(D661,LANDINGS!$A$3:$CF$40,HLOOKUP(A661,LANDINGS!$B$1:$CF$42,42,FALSE),FALSE)))),0)</f>
        <v>0</v>
      </c>
      <c r="L661" s="24">
        <f>SUMIFS(PASTE_FLEX_TRACKER!$D:$D,PASTE_FLEX_TRACKER!$F:$F,MAIN!$A661,PASTE_FLEX_TRACKER!$B:$B,MAIN!$D661)-SUMIFS(PASTE_FLEX_TRACKER!$D:$D,PASTE_FLEX_TRACKER!$C:$C,MAIN!$A661,PASTE_FLEX_TRACKER!$B:$B,MAIN!$D661)</f>
        <v>0</v>
      </c>
      <c r="M661" s="24">
        <f>IFERROR(-VLOOKUP(D661,SQ!$A$19:$CC$52,HLOOKUP(MAIN!A661,SQ!$B$18:$CC$56,39,FALSE),FALSE),"n/a")</f>
        <v>0</v>
      </c>
      <c r="N661" s="46" t="s">
        <v>563</v>
      </c>
      <c r="O661" s="46">
        <f>SUMIFS(MAN_ADJ!$L:$L,MAN_ADJ!$K:$K,MAIN!$D661,MAN_ADJ!$J:$J,MAIN!$S661)</f>
        <v>0</v>
      </c>
      <c r="P661" s="25">
        <f t="shared" si="169"/>
        <v>0</v>
      </c>
      <c r="Q661" s="28" t="str">
        <f t="shared" si="170"/>
        <v>n/a</v>
      </c>
      <c r="R661" s="38">
        <f t="shared" si="171"/>
        <v>0</v>
      </c>
      <c r="S661" s="17" t="s">
        <v>167</v>
      </c>
    </row>
    <row r="662" spans="1:19" x14ac:dyDescent="0.25">
      <c r="A662" s="17" t="s">
        <v>167</v>
      </c>
      <c r="B662" s="17" t="s">
        <v>93</v>
      </c>
      <c r="C662" s="17" t="s">
        <v>168</v>
      </c>
      <c r="D662" s="17" t="s">
        <v>124</v>
      </c>
      <c r="E662" s="24">
        <f>IF(U662="SC",SUMIFS(SC!F:F,SC!A:A,MAIN!D662,SC!B:B,MAIN!A662),SUMIFS(Allocations!$H:$H,Allocations!$A:$A,MAIN!$A662,Allocations!$B:$B,MAIN!$D662))</f>
        <v>0</v>
      </c>
      <c r="F662" s="24">
        <f>IF(U662="SC",SUMIFS(SC!J:J,SC!A:A,MAIN!D662,SC!B:B,MAIN!A662),SUMIFS(Allocations!M:M,Allocations!A:A,MAIN!A662,Allocations!B:B,MAIN!D662))</f>
        <v>0</v>
      </c>
      <c r="G662" s="24">
        <f t="shared" si="167"/>
        <v>0</v>
      </c>
      <c r="H662" s="24">
        <f>IFERROR(VLOOKUP(S662,Swaps_wk!$A$2:$AP$151,HLOOKUP(MAIN!D662,Swaps_wk!$B$2:$AP$151,150,FALSE),FALSE),0)</f>
        <v>0</v>
      </c>
      <c r="I662" s="24">
        <f>SUMIFS(PASTE_DQS_TRACKER!$D:$D,PASTE_DQS_TRACKER!$C:$C,MAIN!$A662,PASTE_DQS_TRACKER!$B:$B,MAIN!$D662)-SUMIFS(PASTE_DQS_TRACKER!$D:$D,PASTE_DQS_TRACKER!$C:$C,MAIN!A662,PASTE_DQS_TRACKER!$E:$E,MAIN!$D662)</f>
        <v>0</v>
      </c>
      <c r="J662" s="25">
        <f t="shared" si="168"/>
        <v>0</v>
      </c>
      <c r="K662" s="24">
        <f>IFERROR(IF(V662="Flex",0,IF(D662=$D$30,VLOOKUP(A662,MMO_o10M_lease!$A$1:$F$51,5,FALSE),IF(D662=$D$26,VLOOKUP(D662,LANDINGS!$A$3:$BR$40,HLOOKUP(A662,LANDINGS!$B$1:$CF$42,42,FALSE),FALSE)-IFERROR(VLOOKUP(A662,MMO_o10M_lease!$A$1:$F$38,5,FALSE),0),VLOOKUP(D662,LANDINGS!$A$3:$CF$40,HLOOKUP(A662,LANDINGS!$B$1:$CF$42,42,FALSE),FALSE)))),0)</f>
        <v>0</v>
      </c>
      <c r="L662" s="24">
        <f>SUMIFS(PASTE_FLEX_TRACKER!$D:$D,PASTE_FLEX_TRACKER!$F:$F,MAIN!$A662,PASTE_FLEX_TRACKER!$B:$B,MAIN!$D662)-SUMIFS(PASTE_FLEX_TRACKER!$D:$D,PASTE_FLEX_TRACKER!$C:$C,MAIN!$A662,PASTE_FLEX_TRACKER!$B:$B,MAIN!$D662)</f>
        <v>0</v>
      </c>
      <c r="M662" s="24">
        <f>IFERROR(-VLOOKUP(D662,SQ!$A$19:$CC$52,HLOOKUP(MAIN!A662,SQ!$B$18:$CC$56,39,FALSE),FALSE),"n/a")</f>
        <v>0</v>
      </c>
      <c r="N662" s="46" t="s">
        <v>563</v>
      </c>
      <c r="O662" s="46">
        <f>SUMIFS(MAN_ADJ!$L:$L,MAN_ADJ!$K:$K,MAIN!$D662,MAN_ADJ!$J:$J,MAIN!$S662)</f>
        <v>0</v>
      </c>
      <c r="P662" s="25">
        <f t="shared" si="169"/>
        <v>0</v>
      </c>
      <c r="Q662" s="28" t="str">
        <f t="shared" si="170"/>
        <v>n/a</v>
      </c>
      <c r="R662" s="38">
        <f t="shared" si="171"/>
        <v>0</v>
      </c>
      <c r="S662" s="17" t="s">
        <v>167</v>
      </c>
    </row>
    <row r="663" spans="1:19" x14ac:dyDescent="0.25">
      <c r="A663" s="17" t="s">
        <v>167</v>
      </c>
      <c r="B663" s="17" t="s">
        <v>93</v>
      </c>
      <c r="C663" s="17" t="s">
        <v>168</v>
      </c>
      <c r="D663" s="17" t="s">
        <v>125</v>
      </c>
      <c r="E663" s="24">
        <f>IF(U663="SC",SUMIFS(SC!F:F,SC!A:A,MAIN!D663,SC!B:B,MAIN!A663),SUMIFS(Allocations!$H:$H,Allocations!$A:$A,MAIN!$A663,Allocations!$B:$B,MAIN!$D663))</f>
        <v>0</v>
      </c>
      <c r="F663" s="24">
        <f>IF(U663="SC",SUMIFS(SC!J:J,SC!A:A,MAIN!D663,SC!B:B,MAIN!A663),SUMIFS(Allocations!M:M,Allocations!A:A,MAIN!A663,Allocations!B:B,MAIN!D663))</f>
        <v>0</v>
      </c>
      <c r="G663" s="24">
        <f t="shared" si="167"/>
        <v>0</v>
      </c>
      <c r="H663" s="24">
        <f>IFERROR(VLOOKUP(S663,Swaps_wk!$A$2:$AP$151,HLOOKUP(MAIN!D663,Swaps_wk!$B$2:$AP$151,150,FALSE),FALSE),0)</f>
        <v>0</v>
      </c>
      <c r="I663" s="24">
        <f>SUMIFS(PASTE_DQS_TRACKER!$D:$D,PASTE_DQS_TRACKER!$C:$C,MAIN!$A663,PASTE_DQS_TRACKER!$B:$B,MAIN!$D663)-SUMIFS(PASTE_DQS_TRACKER!$D:$D,PASTE_DQS_TRACKER!$C:$C,MAIN!A663,PASTE_DQS_TRACKER!$E:$E,MAIN!$D663)</f>
        <v>0</v>
      </c>
      <c r="J663" s="25">
        <f t="shared" si="168"/>
        <v>0</v>
      </c>
      <c r="K663" s="24">
        <f>IFERROR(IF(V663="Flex",0,IF(D663=$D$30,VLOOKUP(A663,MMO_o10M_lease!$A$1:$F$51,5,FALSE),IF(D663=$D$26,VLOOKUP(D663,LANDINGS!$A$3:$BR$40,HLOOKUP(A663,LANDINGS!$B$1:$CF$42,42,FALSE),FALSE)-IFERROR(VLOOKUP(A663,MMO_o10M_lease!$A$1:$F$38,5,FALSE),0),VLOOKUP(D663,LANDINGS!$A$3:$CF$40,HLOOKUP(A663,LANDINGS!$B$1:$CF$42,42,FALSE),FALSE)))),0)</f>
        <v>0</v>
      </c>
      <c r="L663" s="24">
        <f>SUMIFS(PASTE_FLEX_TRACKER!$D:$D,PASTE_FLEX_TRACKER!$F:$F,MAIN!$A663,PASTE_FLEX_TRACKER!$B:$B,MAIN!$D663)-SUMIFS(PASTE_FLEX_TRACKER!$D:$D,PASTE_FLEX_TRACKER!$C:$C,MAIN!$A663,PASTE_FLEX_TRACKER!$B:$B,MAIN!$D663)</f>
        <v>0</v>
      </c>
      <c r="M663" s="24">
        <f>IFERROR(-VLOOKUP(D663,SQ!$A$19:$CC$52,HLOOKUP(MAIN!A663,SQ!$B$18:$CC$56,39,FALSE),FALSE),"n/a")</f>
        <v>0</v>
      </c>
      <c r="N663" s="46" t="s">
        <v>563</v>
      </c>
      <c r="O663" s="46">
        <f>SUMIFS(MAN_ADJ!$L:$L,MAN_ADJ!$K:$K,MAIN!$D663,MAN_ADJ!$J:$J,MAIN!$S663)</f>
        <v>0</v>
      </c>
      <c r="P663" s="25">
        <f t="shared" si="169"/>
        <v>0</v>
      </c>
      <c r="Q663" s="28" t="str">
        <f t="shared" si="170"/>
        <v>n/a</v>
      </c>
      <c r="R663" s="38">
        <f t="shared" si="171"/>
        <v>0</v>
      </c>
      <c r="S663" s="17" t="s">
        <v>167</v>
      </c>
    </row>
    <row r="664" spans="1:19" x14ac:dyDescent="0.25">
      <c r="A664" s="17" t="s">
        <v>167</v>
      </c>
      <c r="B664" s="17" t="s">
        <v>93</v>
      </c>
      <c r="C664" s="17" t="s">
        <v>168</v>
      </c>
      <c r="D664" s="17" t="s">
        <v>126</v>
      </c>
      <c r="E664" s="24">
        <f>IF(U664="SC",SUMIFS(SC!F:F,SC!A:A,MAIN!D664,SC!B:B,MAIN!A664),SUMIFS(Allocations!$H:$H,Allocations!$A:$A,MAIN!$A664,Allocations!$B:$B,MAIN!$D664))</f>
        <v>0</v>
      </c>
      <c r="F664" s="24">
        <f>IF(U664="SC",SUMIFS(SC!J:J,SC!A:A,MAIN!D664,SC!B:B,MAIN!A664),SUMIFS(Allocations!M:M,Allocations!A:A,MAIN!A664,Allocations!B:B,MAIN!D664))</f>
        <v>0</v>
      </c>
      <c r="G664" s="24">
        <f t="shared" si="167"/>
        <v>0</v>
      </c>
      <c r="H664" s="24">
        <f>IFERROR(VLOOKUP(S664,Swaps_wk!$A$2:$AP$151,HLOOKUP(MAIN!D664,Swaps_wk!$B$2:$AP$151,150,FALSE),FALSE),0)</f>
        <v>0</v>
      </c>
      <c r="I664" s="24">
        <f>SUMIFS(PASTE_DQS_TRACKER!$D:$D,PASTE_DQS_TRACKER!$C:$C,MAIN!$A664,PASTE_DQS_TRACKER!$B:$B,MAIN!$D664)-SUMIFS(PASTE_DQS_TRACKER!$D:$D,PASTE_DQS_TRACKER!$C:$C,MAIN!A664,PASTE_DQS_TRACKER!$E:$E,MAIN!$D664)</f>
        <v>0</v>
      </c>
      <c r="J664" s="25">
        <f t="shared" si="168"/>
        <v>0</v>
      </c>
      <c r="K664" s="24">
        <f>IFERROR(IF(V664="Flex",0,IF(D664=$D$30,VLOOKUP(A664,MMO_o10M_lease!$A$1:$F$51,5,FALSE),IF(D664=$D$26,VLOOKUP(D664,LANDINGS!$A$3:$BR$40,HLOOKUP(A664,LANDINGS!$B$1:$CF$42,42,FALSE),FALSE)-IFERROR(VLOOKUP(A664,MMO_o10M_lease!$A$1:$F$38,5,FALSE),0),VLOOKUP(D664,LANDINGS!$A$3:$CF$40,HLOOKUP(A664,LANDINGS!$B$1:$CF$42,42,FALSE),FALSE)))),0)</f>
        <v>0</v>
      </c>
      <c r="L664" s="24">
        <f>SUMIFS(PASTE_FLEX_TRACKER!$D:$D,PASTE_FLEX_TRACKER!$F:$F,MAIN!$A664,PASTE_FLEX_TRACKER!$B:$B,MAIN!$D664)-SUMIFS(PASTE_FLEX_TRACKER!$D:$D,PASTE_FLEX_TRACKER!$C:$C,MAIN!$A664,PASTE_FLEX_TRACKER!$B:$B,MAIN!$D664)</f>
        <v>0</v>
      </c>
      <c r="M664" s="24">
        <f>IFERROR(-VLOOKUP(D664,SQ!$A$19:$CC$52,HLOOKUP(MAIN!A664,SQ!$B$18:$CC$56,39,FALSE),FALSE),"n/a")</f>
        <v>0</v>
      </c>
      <c r="N664" s="46" t="s">
        <v>563</v>
      </c>
      <c r="O664" s="46">
        <f>SUMIFS(MAN_ADJ!$L:$L,MAN_ADJ!$K:$K,MAIN!$D664,MAN_ADJ!$J:$J,MAIN!$S664)</f>
        <v>0</v>
      </c>
      <c r="P664" s="25">
        <f t="shared" si="169"/>
        <v>0</v>
      </c>
      <c r="Q664" s="28" t="str">
        <f t="shared" si="170"/>
        <v>n/a</v>
      </c>
      <c r="R664" s="38">
        <f t="shared" si="171"/>
        <v>0</v>
      </c>
      <c r="S664" s="17" t="s">
        <v>167</v>
      </c>
    </row>
    <row r="665" spans="1:19" x14ac:dyDescent="0.25">
      <c r="A665" s="17" t="s">
        <v>167</v>
      </c>
      <c r="B665" s="17" t="s">
        <v>93</v>
      </c>
      <c r="C665" s="17" t="s">
        <v>168</v>
      </c>
      <c r="D665" s="17" t="s">
        <v>127</v>
      </c>
      <c r="E665" s="24">
        <f>IF(U665="SC",SUMIFS(SC!F:F,SC!A:A,MAIN!D665,SC!B:B,MAIN!A665),SUMIFS(Allocations!$H:$H,Allocations!$A:$A,MAIN!$A665,Allocations!$B:$B,MAIN!$D665))</f>
        <v>0</v>
      </c>
      <c r="F665" s="24">
        <f>IF(U665="SC",SUMIFS(SC!J:J,SC!A:A,MAIN!D665,SC!B:B,MAIN!A665),SUMIFS(Allocations!M:M,Allocations!A:A,MAIN!A665,Allocations!B:B,MAIN!D665))</f>
        <v>0</v>
      </c>
      <c r="G665" s="24">
        <f t="shared" si="167"/>
        <v>0</v>
      </c>
      <c r="H665" s="24">
        <f>IFERROR(VLOOKUP(S665,Swaps_wk!$A$2:$AP$151,HLOOKUP(MAIN!D665,Swaps_wk!$B$2:$AP$151,150,FALSE),FALSE),0)</f>
        <v>0</v>
      </c>
      <c r="I665" s="24">
        <f>SUMIFS(PASTE_DQS_TRACKER!$D:$D,PASTE_DQS_TRACKER!$C:$C,MAIN!$A665,PASTE_DQS_TRACKER!$B:$B,MAIN!$D665)-SUMIFS(PASTE_DQS_TRACKER!$D:$D,PASTE_DQS_TRACKER!$C:$C,MAIN!A665,PASTE_DQS_TRACKER!$E:$E,MAIN!$D665)</f>
        <v>0</v>
      </c>
      <c r="J665" s="25">
        <f t="shared" si="168"/>
        <v>0</v>
      </c>
      <c r="K665" s="24">
        <f>IFERROR(IF(V665="Flex",0,IF(D665=$D$30,VLOOKUP(A665,MMO_o10M_lease!$A$1:$F$51,5,FALSE),IF(D665=$D$26,VLOOKUP(D665,LANDINGS!$A$3:$BR$40,HLOOKUP(A665,LANDINGS!$B$1:$CF$42,42,FALSE),FALSE)-IFERROR(VLOOKUP(A665,MMO_o10M_lease!$A$1:$F$38,5,FALSE),0),VLOOKUP(D665,LANDINGS!$A$3:$CF$40,HLOOKUP(A665,LANDINGS!$B$1:$CF$42,42,FALSE),FALSE)))),0)</f>
        <v>0</v>
      </c>
      <c r="L665" s="24">
        <f>SUMIFS(PASTE_FLEX_TRACKER!$D:$D,PASTE_FLEX_TRACKER!$F:$F,MAIN!$A665,PASTE_FLEX_TRACKER!$B:$B,MAIN!$D665)-SUMIFS(PASTE_FLEX_TRACKER!$D:$D,PASTE_FLEX_TRACKER!$C:$C,MAIN!$A665,PASTE_FLEX_TRACKER!$B:$B,MAIN!$D665)</f>
        <v>0</v>
      </c>
      <c r="M665" s="24">
        <f>IFERROR(-VLOOKUP(D665,SQ!$A$19:$CC$52,HLOOKUP(MAIN!A665,SQ!$B$18:$CC$56,39,FALSE),FALSE),"n/a")</f>
        <v>0</v>
      </c>
      <c r="N665" s="46" t="s">
        <v>563</v>
      </c>
      <c r="O665" s="46">
        <f>SUMIFS(MAN_ADJ!$L:$L,MAN_ADJ!$K:$K,MAIN!$D665,MAN_ADJ!$J:$J,MAIN!$S665)</f>
        <v>0</v>
      </c>
      <c r="P665" s="25">
        <f t="shared" si="169"/>
        <v>0</v>
      </c>
      <c r="Q665" s="28" t="str">
        <f t="shared" si="170"/>
        <v>n/a</v>
      </c>
      <c r="R665" s="38">
        <f t="shared" si="171"/>
        <v>0</v>
      </c>
      <c r="S665" s="17" t="s">
        <v>167</v>
      </c>
    </row>
    <row r="666" spans="1:19" x14ac:dyDescent="0.25">
      <c r="A666" s="17" t="s">
        <v>167</v>
      </c>
      <c r="B666" s="17" t="s">
        <v>93</v>
      </c>
      <c r="C666" s="17" t="s">
        <v>168</v>
      </c>
      <c r="D666" s="17" t="s">
        <v>184</v>
      </c>
      <c r="E666" s="24">
        <f>IF(U666="SC",SUMIFS(SC!F:F,SC!A:A,MAIN!D666,SC!B:B,MAIN!A666),SUMIFS(Allocations!$H:$H,Allocations!$A:$A,MAIN!$A666,Allocations!$B:$B,MAIN!$D666))</f>
        <v>0</v>
      </c>
      <c r="F666" s="24">
        <f>IF(U666="SC",SUMIFS(SC!J:J,SC!A:A,MAIN!D666,SC!B:B,MAIN!A666),SUMIFS(Allocations!M:M,Allocations!A:A,MAIN!A666,Allocations!B:B,MAIN!D666))</f>
        <v>0</v>
      </c>
      <c r="G666" s="24">
        <f t="shared" ref="G666:G669" si="172">E666+F666</f>
        <v>0</v>
      </c>
      <c r="H666" s="24">
        <f>IFERROR(VLOOKUP(S666,Swaps_wk!$A$2:$AP$151,HLOOKUP(MAIN!D666,Swaps_wk!$B$2:$AP$151,150,FALSE),FALSE),0)</f>
        <v>0</v>
      </c>
      <c r="I666" s="24">
        <f>SUMIFS(PASTE_DQS_TRACKER!$D:$D,PASTE_DQS_TRACKER!$C:$C,MAIN!$A666,PASTE_DQS_TRACKER!$B:$B,MAIN!$D666)-SUMIFS(PASTE_DQS_TRACKER!$D:$D,PASTE_DQS_TRACKER!$C:$C,MAIN!A666,PASTE_DQS_TRACKER!$E:$E,MAIN!$D666)</f>
        <v>0</v>
      </c>
      <c r="J666" s="25">
        <f t="shared" ref="J666:J669" si="173">G666+I666</f>
        <v>0</v>
      </c>
      <c r="K666" s="24">
        <f>IFERROR(IF(V666="Flex",0,IF(D666=$D$30,VLOOKUP(A666,MMO_o10M_lease!$A$1:$F$51,5,FALSE),IF(D666=$D$26,VLOOKUP(D666,LANDINGS!$A$3:$BR$40,HLOOKUP(A666,LANDINGS!$B$1:$CF$42,42,FALSE),FALSE)-IFERROR(VLOOKUP(A666,MMO_o10M_lease!$A$1:$F$38,5,FALSE),0),VLOOKUP(D666,LANDINGS!$A$3:$CF$40,HLOOKUP(A666,LANDINGS!$B$1:$CF$42,42,FALSE),FALSE)))),0)</f>
        <v>0</v>
      </c>
      <c r="L666" s="24">
        <f>SUMIFS(PASTE_FLEX_TRACKER!$D:$D,PASTE_FLEX_TRACKER!$F:$F,MAIN!$A666,PASTE_FLEX_TRACKER!$B:$B,MAIN!$D666)-SUMIFS(PASTE_FLEX_TRACKER!$D:$D,PASTE_FLEX_TRACKER!$C:$C,MAIN!$A666,PASTE_FLEX_TRACKER!$B:$B,MAIN!$D666)</f>
        <v>0</v>
      </c>
      <c r="M666" s="24" t="str">
        <f>IFERROR(-VLOOKUP(D666,SQ!$A$19:$CC$52,HLOOKUP(MAIN!A666,SQ!$B$18:$CC$56,39,FALSE),FALSE),"n/a")</f>
        <v>n/a</v>
      </c>
      <c r="N666" s="46" t="s">
        <v>563</v>
      </c>
      <c r="O666" s="46">
        <f>SUMIFS(MAN_ADJ!$L:$L,MAN_ADJ!$K:$K,MAIN!$D666,MAN_ADJ!$J:$J,MAIN!$S666)</f>
        <v>0</v>
      </c>
      <c r="P666" s="25">
        <f t="shared" si="169"/>
        <v>0</v>
      </c>
      <c r="Q666" s="28" t="str">
        <f t="shared" ref="Q666:Q669" si="174">IFERROR(P666/J666,"n/a")</f>
        <v>n/a</v>
      </c>
      <c r="R666" s="38">
        <f t="shared" ref="R666:R669" si="175">J666-P666</f>
        <v>0</v>
      </c>
      <c r="S666" s="17" t="s">
        <v>167</v>
      </c>
    </row>
    <row r="667" spans="1:19" x14ac:dyDescent="0.25">
      <c r="A667" s="17" t="s">
        <v>167</v>
      </c>
      <c r="B667" s="17" t="s">
        <v>93</v>
      </c>
      <c r="C667" s="17" t="s">
        <v>168</v>
      </c>
      <c r="D667" s="17" t="s">
        <v>128</v>
      </c>
      <c r="E667" s="24">
        <f>IF(U667="SC",SUMIFS(SC!F:F,SC!A:A,MAIN!D667,SC!B:B,MAIN!A667),SUMIFS(Allocations!$H:$H,Allocations!$A:$A,MAIN!$A667,Allocations!$B:$B,MAIN!$D667))</f>
        <v>0</v>
      </c>
      <c r="F667" s="24">
        <f>IF(U667="SC",SUMIFS(SC!J:J,SC!A:A,MAIN!D667,SC!B:B,MAIN!A667),SUMIFS(Allocations!M:M,Allocations!A:A,MAIN!A667,Allocations!B:B,MAIN!D667))</f>
        <v>0</v>
      </c>
      <c r="G667" s="24">
        <f t="shared" si="172"/>
        <v>0</v>
      </c>
      <c r="H667" s="24">
        <f>IFERROR(VLOOKUP(S667,Swaps_wk!$A$2:$AP$151,HLOOKUP(MAIN!D667,Swaps_wk!$B$2:$AP$151,150,FALSE),FALSE),0)</f>
        <v>0</v>
      </c>
      <c r="I667" s="24">
        <f>SUMIFS(PASTE_DQS_TRACKER!$D:$D,PASTE_DQS_TRACKER!$C:$C,MAIN!$A667,PASTE_DQS_TRACKER!$B:$B,MAIN!$D667)-SUMIFS(PASTE_DQS_TRACKER!$D:$D,PASTE_DQS_TRACKER!$C:$C,MAIN!A667,PASTE_DQS_TRACKER!$E:$E,MAIN!$D667)</f>
        <v>0</v>
      </c>
      <c r="J667" s="25">
        <f t="shared" si="173"/>
        <v>0</v>
      </c>
      <c r="K667" s="24">
        <f>IFERROR(IF(V667="Flex",0,IF(D667=$D$30,VLOOKUP(A667,MMO_o10M_lease!$A$1:$F$51,5,FALSE),IF(D667=$D$26,VLOOKUP(D667,LANDINGS!$A$3:$BR$40,HLOOKUP(A667,LANDINGS!$B$1:$CF$42,42,FALSE),FALSE)-IFERROR(VLOOKUP(A667,MMO_o10M_lease!$A$1:$F$38,5,FALSE),0),VLOOKUP(D667,LANDINGS!$A$3:$CF$40,HLOOKUP(A667,LANDINGS!$B$1:$CF$42,42,FALSE),FALSE)))),0)</f>
        <v>0</v>
      </c>
      <c r="L667" s="24">
        <f>SUMIFS(PASTE_FLEX_TRACKER!$D:$D,PASTE_FLEX_TRACKER!$F:$F,MAIN!$A667,PASTE_FLEX_TRACKER!$B:$B,MAIN!$D667)-SUMIFS(PASTE_FLEX_TRACKER!$D:$D,PASTE_FLEX_TRACKER!$C:$C,MAIN!$A667,PASTE_FLEX_TRACKER!$B:$B,MAIN!$D667)</f>
        <v>0</v>
      </c>
      <c r="M667" s="24" t="str">
        <f>IFERROR(-VLOOKUP(D667,SQ!$A$19:$CC$52,HLOOKUP(MAIN!A667,SQ!$B$18:$CC$56,39,FALSE),FALSE),"n/a")</f>
        <v>n/a</v>
      </c>
      <c r="N667" s="46" t="s">
        <v>563</v>
      </c>
      <c r="O667" s="46">
        <f>SUMIFS(MAN_ADJ!$L:$L,MAN_ADJ!$K:$K,MAIN!$D667,MAN_ADJ!$J:$J,MAIN!$S667)</f>
        <v>0</v>
      </c>
      <c r="P667" s="25">
        <f t="shared" si="169"/>
        <v>0</v>
      </c>
      <c r="Q667" s="28" t="str">
        <f t="shared" si="174"/>
        <v>n/a</v>
      </c>
      <c r="R667" s="38">
        <f t="shared" si="175"/>
        <v>0</v>
      </c>
      <c r="S667" s="17" t="s">
        <v>167</v>
      </c>
    </row>
    <row r="668" spans="1:19" x14ac:dyDescent="0.25">
      <c r="A668" s="17" t="s">
        <v>167</v>
      </c>
      <c r="B668" s="17" t="s">
        <v>93</v>
      </c>
      <c r="C668" s="17" t="s">
        <v>168</v>
      </c>
      <c r="D668" s="17" t="s">
        <v>129</v>
      </c>
      <c r="E668" s="24">
        <f>IF(U668="SC",SUMIFS(SC!F:F,SC!A:A,MAIN!D668,SC!B:B,MAIN!A668),SUMIFS(Allocations!$H:$H,Allocations!$A:$A,MAIN!$A668,Allocations!$B:$B,MAIN!$D668))</f>
        <v>0</v>
      </c>
      <c r="F668" s="24">
        <f>IF(U668="SC",SUMIFS(SC!J:J,SC!A:A,MAIN!D668,SC!B:B,MAIN!A668),SUMIFS(Allocations!M:M,Allocations!A:A,MAIN!A668,Allocations!B:B,MAIN!D668))</f>
        <v>0</v>
      </c>
      <c r="G668" s="24">
        <f t="shared" si="172"/>
        <v>0</v>
      </c>
      <c r="H668" s="24">
        <f>IFERROR(VLOOKUP(S668,Swaps_wk!$A$2:$AP$151,HLOOKUP(MAIN!D668,Swaps_wk!$B$2:$AP$151,150,FALSE),FALSE),0)</f>
        <v>0</v>
      </c>
      <c r="I668" s="24">
        <f>SUMIFS(PASTE_DQS_TRACKER!$D:$D,PASTE_DQS_TRACKER!$C:$C,MAIN!$A668,PASTE_DQS_TRACKER!$B:$B,MAIN!$D668)-SUMIFS(PASTE_DQS_TRACKER!$D:$D,PASTE_DQS_TRACKER!$C:$C,MAIN!A668,PASTE_DQS_TRACKER!$E:$E,MAIN!$D668)</f>
        <v>0</v>
      </c>
      <c r="J668" s="25">
        <f t="shared" si="173"/>
        <v>0</v>
      </c>
      <c r="K668" s="24">
        <f>IFERROR(IF(V668="Flex",0,IF(D668=$D$30,VLOOKUP(A668,MMO_o10M_lease!$A$1:$F$51,5,FALSE),IF(D668=$D$26,VLOOKUP(D668,LANDINGS!$A$3:$BR$40,HLOOKUP(A668,LANDINGS!$B$1:$CF$42,42,FALSE),FALSE)-IFERROR(VLOOKUP(A668,MMO_o10M_lease!$A$1:$F$38,5,FALSE),0),VLOOKUP(D668,LANDINGS!$A$3:$CF$40,HLOOKUP(A668,LANDINGS!$B$1:$CF$42,42,FALSE),FALSE)))),0)</f>
        <v>0</v>
      </c>
      <c r="L668" s="24">
        <f>SUMIFS(PASTE_FLEX_TRACKER!$D:$D,PASTE_FLEX_TRACKER!$F:$F,MAIN!$A668,PASTE_FLEX_TRACKER!$B:$B,MAIN!$D668)-SUMIFS(PASTE_FLEX_TRACKER!$D:$D,PASTE_FLEX_TRACKER!$C:$C,MAIN!$A668,PASTE_FLEX_TRACKER!$B:$B,MAIN!$D668)</f>
        <v>0</v>
      </c>
      <c r="M668" s="24" t="str">
        <f>IFERROR(-VLOOKUP(D668,SQ!$A$19:$CC$52,HLOOKUP(MAIN!A668,SQ!$B$18:$CC$56,39,FALSE),FALSE),"n/a")</f>
        <v>n/a</v>
      </c>
      <c r="N668" s="46" t="s">
        <v>563</v>
      </c>
      <c r="O668" s="46">
        <f>SUMIFS(MAN_ADJ!$L:$L,MAN_ADJ!$K:$K,MAIN!$D668,MAN_ADJ!$J:$J,MAIN!$S668)</f>
        <v>0</v>
      </c>
      <c r="P668" s="25">
        <f t="shared" si="169"/>
        <v>0</v>
      </c>
      <c r="Q668" s="28" t="str">
        <f t="shared" si="174"/>
        <v>n/a</v>
      </c>
      <c r="R668" s="38">
        <f t="shared" si="175"/>
        <v>0</v>
      </c>
      <c r="S668" s="17" t="s">
        <v>167</v>
      </c>
    </row>
    <row r="669" spans="1:19" x14ac:dyDescent="0.25">
      <c r="A669" s="17" t="s">
        <v>167</v>
      </c>
      <c r="B669" s="17" t="s">
        <v>93</v>
      </c>
      <c r="C669" s="17" t="s">
        <v>168</v>
      </c>
      <c r="D669" s="17" t="s">
        <v>155</v>
      </c>
      <c r="E669" s="24">
        <f>IF(U669="SC",SUMIFS(SC!F:F,SC!A:A,MAIN!D669,SC!B:B,MAIN!A669),SUMIFS(Allocations!$H:$H,Allocations!$A:$A,MAIN!$A669,Allocations!$B:$B,MAIN!$D669))</f>
        <v>0</v>
      </c>
      <c r="F669" s="24">
        <f>IF(U669="SC",SUMIFS(SC!J:J,SC!A:A,MAIN!D669,SC!B:B,MAIN!A669),SUMIFS(Allocations!M:M,Allocations!A:A,MAIN!A669,Allocations!B:B,MAIN!D669))</f>
        <v>0</v>
      </c>
      <c r="G669" s="24">
        <f t="shared" si="172"/>
        <v>0</v>
      </c>
      <c r="H669" s="24">
        <f>IFERROR(VLOOKUP(S669,Swaps_wk!$A$2:$AP$151,HLOOKUP(MAIN!D669,Swaps_wk!$B$2:$AP$151,150,FALSE),FALSE),0)</f>
        <v>0</v>
      </c>
      <c r="I669" s="24">
        <f>SUMIFS(PASTE_DQS_TRACKER!$D:$D,PASTE_DQS_TRACKER!$C:$C,MAIN!$A669,PASTE_DQS_TRACKER!$B:$B,MAIN!$D669)-SUMIFS(PASTE_DQS_TRACKER!$D:$D,PASTE_DQS_TRACKER!$C:$C,MAIN!A669,PASTE_DQS_TRACKER!$E:$E,MAIN!$D669)</f>
        <v>0</v>
      </c>
      <c r="J669" s="25">
        <f t="shared" si="173"/>
        <v>0</v>
      </c>
      <c r="K669" s="24">
        <f>IFERROR(IF(V669="Flex",0,IF(D669=$D$30,VLOOKUP(A669,MMO_o10M_lease!$A$1:$F$51,5,FALSE),IF(D669=$D$26,VLOOKUP(D669,LANDINGS!$A$3:$BR$40,HLOOKUP(A669,LANDINGS!$B$1:$CF$42,42,FALSE),FALSE)-IFERROR(VLOOKUP(A669,MMO_o10M_lease!$A$1:$F$38,5,FALSE),0),VLOOKUP(D669,LANDINGS!$A$3:$CF$40,HLOOKUP(A669,LANDINGS!$B$1:$CF$42,42,FALSE),FALSE)))),0)</f>
        <v>0</v>
      </c>
      <c r="L669" s="24">
        <f>SUMIFS(PASTE_FLEX_TRACKER!$D:$D,PASTE_FLEX_TRACKER!$F:$F,MAIN!$A669,PASTE_FLEX_TRACKER!$B:$B,MAIN!$D669)-SUMIFS(PASTE_FLEX_TRACKER!$D:$D,PASTE_FLEX_TRACKER!$C:$C,MAIN!$A669,PASTE_FLEX_TRACKER!$B:$B,MAIN!$D669)</f>
        <v>0</v>
      </c>
      <c r="M669" s="24" t="str">
        <f>IFERROR(-VLOOKUP(D669,SQ!$A$19:$CC$52,HLOOKUP(MAIN!A669,SQ!$B$18:$CC$56,39,FALSE),FALSE),"n/a")</f>
        <v>n/a</v>
      </c>
      <c r="N669" s="46" t="s">
        <v>563</v>
      </c>
      <c r="O669" s="46">
        <f>SUMIFS(MAN_ADJ!$L:$L,MAN_ADJ!$K:$K,MAIN!$D669,MAN_ADJ!$J:$J,MAIN!$S669)</f>
        <v>0</v>
      </c>
      <c r="P669" s="25">
        <f t="shared" si="169"/>
        <v>0</v>
      </c>
      <c r="Q669" s="28" t="str">
        <f t="shared" si="174"/>
        <v>n/a</v>
      </c>
      <c r="R669" s="38">
        <f t="shared" si="175"/>
        <v>0</v>
      </c>
      <c r="S669" s="17" t="s">
        <v>167</v>
      </c>
    </row>
    <row r="670" spans="1:19" x14ac:dyDescent="0.25">
      <c r="A670" s="17" t="s">
        <v>167</v>
      </c>
      <c r="B670" s="17" t="s">
        <v>93</v>
      </c>
      <c r="C670" s="17" t="s">
        <v>168</v>
      </c>
      <c r="D670" s="17" t="s">
        <v>130</v>
      </c>
      <c r="E670" s="24">
        <f>IF(U670="SC",SUMIFS(SC!F:F,SC!A:A,MAIN!D670,SC!B:B,MAIN!A670),SUMIFS(Allocations!$H:$H,Allocations!$A:$A,MAIN!$A670,Allocations!$B:$B,MAIN!$D670))</f>
        <v>0</v>
      </c>
      <c r="F670" s="24">
        <f>IF(U670="SC",SUMIFS(SC!J:J,SC!A:A,MAIN!D670,SC!B:B,MAIN!A670),SUMIFS(Allocations!M:M,Allocations!A:A,MAIN!A670,Allocations!B:B,MAIN!D670))</f>
        <v>0</v>
      </c>
      <c r="G670" s="24">
        <f t="shared" si="167"/>
        <v>0</v>
      </c>
      <c r="H670" s="24">
        <f>IFERROR(VLOOKUP(S670,Swaps_wk!$A$2:$AP$151,HLOOKUP(MAIN!D670,Swaps_wk!$B$2:$AP$151,150,FALSE),FALSE),0)</f>
        <v>0</v>
      </c>
      <c r="I670" s="24">
        <f>SUMIFS(PASTE_DQS_TRACKER!$D:$D,PASTE_DQS_TRACKER!$C:$C,MAIN!$A670,PASTE_DQS_TRACKER!$B:$B,MAIN!$D670)-SUMIFS(PASTE_DQS_TRACKER!$D:$D,PASTE_DQS_TRACKER!$C:$C,MAIN!A670,PASTE_DQS_TRACKER!$E:$E,MAIN!$D670)</f>
        <v>0</v>
      </c>
      <c r="J670" s="25">
        <f t="shared" si="168"/>
        <v>0</v>
      </c>
      <c r="K670" s="24">
        <f>IFERROR(IF(V670="Flex",0,IF(D670=$D$30,VLOOKUP(A670,MMO_o10M_lease!$A$1:$F$51,5,FALSE),IF(D670=$D$26,VLOOKUP(D670,LANDINGS!$A$3:$BR$40,HLOOKUP(A670,LANDINGS!$B$1:$CF$42,42,FALSE),FALSE)-IFERROR(VLOOKUP(A670,MMO_o10M_lease!$A$1:$F$38,5,FALSE),0),VLOOKUP(D670,LANDINGS!$A$3:$CF$40,HLOOKUP(A670,LANDINGS!$B$1:$CF$42,42,FALSE),FALSE)))),0)</f>
        <v>0</v>
      </c>
      <c r="L670" s="24">
        <f>SUMIFS(PASTE_FLEX_TRACKER!$D:$D,PASTE_FLEX_TRACKER!$F:$F,MAIN!$A670,PASTE_FLEX_TRACKER!$B:$B,MAIN!$D670)-SUMIFS(PASTE_FLEX_TRACKER!$D:$D,PASTE_FLEX_TRACKER!$C:$C,MAIN!$A670,PASTE_FLEX_TRACKER!$B:$B,MAIN!$D670)</f>
        <v>0</v>
      </c>
      <c r="M670" s="24" t="str">
        <f>IFERROR(-VLOOKUP(D670,SQ!$A$19:$CC$52,HLOOKUP(MAIN!A670,SQ!$B$18:$CC$56,39,FALSE),FALSE),"n/a")</f>
        <v>n/a</v>
      </c>
      <c r="N670" s="46" t="s">
        <v>563</v>
      </c>
      <c r="O670" s="46">
        <f>SUMIFS(MAN_ADJ!$L:$L,MAN_ADJ!$K:$K,MAIN!$D670,MAN_ADJ!$J:$J,MAIN!$S670)</f>
        <v>0</v>
      </c>
      <c r="P670" s="25">
        <f t="shared" si="169"/>
        <v>0</v>
      </c>
      <c r="Q670" s="28" t="str">
        <f t="shared" si="170"/>
        <v>n/a</v>
      </c>
      <c r="R670" s="38">
        <f t="shared" si="171"/>
        <v>0</v>
      </c>
      <c r="S670" s="17" t="s">
        <v>167</v>
      </c>
    </row>
    <row r="671" spans="1:19" x14ac:dyDescent="0.25">
      <c r="A671" s="26" t="s">
        <v>167</v>
      </c>
      <c r="B671" s="26" t="s">
        <v>93</v>
      </c>
      <c r="C671" s="26" t="s">
        <v>168</v>
      </c>
      <c r="D671" s="26" t="s">
        <v>131</v>
      </c>
      <c r="E671" s="27">
        <f t="shared" ref="E671:P671" si="176">SUM(E633:E670)</f>
        <v>191.01099999999997</v>
      </c>
      <c r="F671" s="27">
        <f t="shared" si="176"/>
        <v>46.400000000000006</v>
      </c>
      <c r="G671" s="27">
        <f t="shared" si="176"/>
        <v>237.411</v>
      </c>
      <c r="H671" s="27">
        <f>IFERROR(VLOOKUP(S671,Swaps_wk!$A$2:$AP$151,HLOOKUP(MAIN!D671,Swaps_wk!$B$2:$AP$151,150,FALSE),FALSE),0)</f>
        <v>0</v>
      </c>
      <c r="I671" s="27">
        <f t="shared" si="176"/>
        <v>-4.4408920985006262E-16</v>
      </c>
      <c r="J671" s="25">
        <f t="shared" si="176"/>
        <v>237.41099999999997</v>
      </c>
      <c r="K671" s="27">
        <f t="shared" si="176"/>
        <v>206.57500000000002</v>
      </c>
      <c r="L671" s="27">
        <f t="shared" si="176"/>
        <v>0</v>
      </c>
      <c r="M671" s="27">
        <f t="shared" si="176"/>
        <v>0</v>
      </c>
      <c r="N671" s="46" t="s">
        <v>563</v>
      </c>
      <c r="O671" s="27">
        <f>SUM(O633:O670)</f>
        <v>0</v>
      </c>
      <c r="P671" s="25">
        <f t="shared" si="176"/>
        <v>206.57500000000002</v>
      </c>
      <c r="Q671" s="28">
        <f t="shared" si="170"/>
        <v>0.87011553803319996</v>
      </c>
      <c r="R671" s="38">
        <f t="shared" ref="R671" si="177">SUM(R633:R670)</f>
        <v>30.836000000000006</v>
      </c>
      <c r="S671" s="17" t="s">
        <v>167</v>
      </c>
    </row>
    <row r="672" spans="1:19" x14ac:dyDescent="0.25">
      <c r="A672" s="17" t="s">
        <v>169</v>
      </c>
      <c r="B672" s="17" t="s">
        <v>93</v>
      </c>
      <c r="C672" s="17" t="s">
        <v>170</v>
      </c>
      <c r="D672" s="17" t="s">
        <v>95</v>
      </c>
      <c r="E672" s="24">
        <f>IF(U672="SC",SUMIFS(SC!F:F,SC!A:A,MAIN!D672,SC!B:B,MAIN!A672),SUMIFS(Allocations!$H:$H,Allocations!$A:$A,MAIN!$A672,Allocations!$B:$B,MAIN!$D672))</f>
        <v>19272.586000000003</v>
      </c>
      <c r="F672" s="24">
        <f>IF(U672="SC",SUMIFS(SC!J:J,SC!A:A,MAIN!D672,SC!B:B,MAIN!A672),SUMIFS(Allocations!M:M,Allocations!A:A,MAIN!A672,Allocations!B:B,MAIN!D672))</f>
        <v>2547.4769999999999</v>
      </c>
      <c r="G672" s="24">
        <f t="shared" ref="G672:G709" si="178">E672+F672</f>
        <v>21820.063000000002</v>
      </c>
      <c r="H672" s="24">
        <f>IFERROR(VLOOKUP(S672,Swaps_wk!$A$2:$AP$151,HLOOKUP(MAIN!D672,Swaps_wk!$B$2:$AP$151,150,FALSE),FALSE),0)</f>
        <v>0</v>
      </c>
      <c r="I672" s="24">
        <f>SUMIFS(PASTE_DQS_TRACKER!$D:$D,PASTE_DQS_TRACKER!$C:$C,MAIN!$A672,PASTE_DQS_TRACKER!$B:$B,MAIN!$D672)-SUMIFS(PASTE_DQS_TRACKER!$D:$D,PASTE_DQS_TRACKER!$C:$C,MAIN!A672,PASTE_DQS_TRACKER!$E:$E,MAIN!$D672)</f>
        <v>1856.4000000000003</v>
      </c>
      <c r="J672" s="25">
        <f t="shared" ref="J672:J709" si="179">G672+I672</f>
        <v>23676.463000000003</v>
      </c>
      <c r="K672" s="24">
        <f>IFERROR(IF(V672="Flex",0,IF(D672=$D$30,VLOOKUP(A672,MMO_o10M_lease!$A$1:$F$51,5,FALSE),IF(D672=$D$26,VLOOKUP(D672,LANDINGS!$A$3:$BR$40,HLOOKUP(A672,LANDINGS!$B$1:$CF$42,42,FALSE),FALSE)-IFERROR(VLOOKUP(A672,MMO_o10M_lease!$A$1:$F$38,5,FALSE),0),VLOOKUP(D672,LANDINGS!$A$3:$CF$40,HLOOKUP(A672,LANDINGS!$B$1:$CF$42,42,FALSE),FALSE)))),0)</f>
        <v>10752.335000000001</v>
      </c>
      <c r="L672" s="24">
        <f>SUMIFS(PASTE_FLEX_TRACKER!$D:$D,PASTE_FLEX_TRACKER!$F:$F,MAIN!$A672,PASTE_FLEX_TRACKER!$B:$B,MAIN!$D672)-SUMIFS(PASTE_FLEX_TRACKER!$D:$D,PASTE_FLEX_TRACKER!$C:$C,MAIN!$A672,PASTE_FLEX_TRACKER!$B:$B,MAIN!$D672)</f>
        <v>0</v>
      </c>
      <c r="M672" s="24">
        <f>IFERROR(-VLOOKUP(D672,SQ!$A$19:$CC$52,HLOOKUP(MAIN!A672,SQ!$B$18:$CC$56,39,FALSE),FALSE),"n/a")</f>
        <v>0</v>
      </c>
      <c r="N672" s="46" t="s">
        <v>563</v>
      </c>
      <c r="O672" s="46">
        <f>SUMIFS(MAN_ADJ!$L:$L,MAN_ADJ!$K:$K,MAIN!$D672,MAN_ADJ!$J:$J,MAIN!$S672)</f>
        <v>0</v>
      </c>
      <c r="P672" s="25">
        <f t="shared" ref="P672:P709" si="180">SUM(K672:O672)</f>
        <v>10752.335000000001</v>
      </c>
      <c r="Q672" s="28">
        <f t="shared" si="170"/>
        <v>0.4541360337479462</v>
      </c>
      <c r="R672" s="38">
        <f t="shared" si="171"/>
        <v>12924.128000000002</v>
      </c>
      <c r="S672" s="17" t="s">
        <v>169</v>
      </c>
    </row>
    <row r="673" spans="1:19" x14ac:dyDescent="0.25">
      <c r="A673" s="17" t="s">
        <v>169</v>
      </c>
      <c r="B673" s="17" t="s">
        <v>93</v>
      </c>
      <c r="C673" s="17" t="s">
        <v>170</v>
      </c>
      <c r="D673" s="17" t="s">
        <v>96</v>
      </c>
      <c r="E673" s="24">
        <f>IF(U673="SC",SUMIFS(SC!F:F,SC!A:A,MAIN!D673,SC!B:B,MAIN!A673),SUMIFS(Allocations!$H:$H,Allocations!$A:$A,MAIN!$A673,Allocations!$B:$B,MAIN!$D673))</f>
        <v>4227.5129999999999</v>
      </c>
      <c r="F673" s="24">
        <f>IF(U673="SC",SUMIFS(SC!J:J,SC!A:A,MAIN!D673,SC!B:B,MAIN!A673),SUMIFS(Allocations!M:M,Allocations!A:A,MAIN!A673,Allocations!B:B,MAIN!D673))</f>
        <v>665.49300000000005</v>
      </c>
      <c r="G673" s="24">
        <f t="shared" si="178"/>
        <v>4893.0060000000003</v>
      </c>
      <c r="H673" s="24">
        <f>IFERROR(VLOOKUP(S673,Swaps_wk!$A$2:$AP$151,HLOOKUP(MAIN!D673,Swaps_wk!$B$2:$AP$151,150,FALSE),FALSE),0)</f>
        <v>0</v>
      </c>
      <c r="I673" s="24">
        <f>SUMIFS(PASTE_DQS_TRACKER!$D:$D,PASTE_DQS_TRACKER!$C:$C,MAIN!$A673,PASTE_DQS_TRACKER!$B:$B,MAIN!$D673)-SUMIFS(PASTE_DQS_TRACKER!$D:$D,PASTE_DQS_TRACKER!$C:$C,MAIN!A673,PASTE_DQS_TRACKER!$E:$E,MAIN!$D673)</f>
        <v>-13.300000000000011</v>
      </c>
      <c r="J673" s="25">
        <f t="shared" si="179"/>
        <v>4879.7060000000001</v>
      </c>
      <c r="K673" s="24">
        <f>IFERROR(IF(V673="Flex",0,IF(D673=$D$30,VLOOKUP(A673,MMO_o10M_lease!$A$1:$F$51,5,FALSE),IF(D673=$D$26,VLOOKUP(D673,LANDINGS!$A$3:$BR$40,HLOOKUP(A673,LANDINGS!$B$1:$CF$42,42,FALSE),FALSE)-IFERROR(VLOOKUP(A673,MMO_o10M_lease!$A$1:$F$38,5,FALSE),0),VLOOKUP(D673,LANDINGS!$A$3:$CF$40,HLOOKUP(A673,LANDINGS!$B$1:$CF$42,42,FALSE),FALSE)))),0)</f>
        <v>2402.674</v>
      </c>
      <c r="L673" s="24">
        <f>SUMIFS(PASTE_FLEX_TRACKER!$D:$D,PASTE_FLEX_TRACKER!$F:$F,MAIN!$A673,PASTE_FLEX_TRACKER!$B:$B,MAIN!$D673)-SUMIFS(PASTE_FLEX_TRACKER!$D:$D,PASTE_FLEX_TRACKER!$C:$C,MAIN!$A673,PASTE_FLEX_TRACKER!$B:$B,MAIN!$D673)</f>
        <v>0</v>
      </c>
      <c r="M673" s="24">
        <f>IFERROR(-VLOOKUP(D673,SQ!$A$19:$CC$52,HLOOKUP(MAIN!A673,SQ!$B$18:$CC$56,39,FALSE),FALSE),"n/a")</f>
        <v>0</v>
      </c>
      <c r="N673" s="46" t="s">
        <v>563</v>
      </c>
      <c r="O673" s="46">
        <f>SUMIFS(MAN_ADJ!$L:$L,MAN_ADJ!$K:$K,MAIN!$D673,MAN_ADJ!$J:$J,MAIN!$S673)</f>
        <v>0</v>
      </c>
      <c r="P673" s="25">
        <f t="shared" si="180"/>
        <v>2402.674</v>
      </c>
      <c r="Q673" s="28">
        <f t="shared" si="170"/>
        <v>0.49238089343907193</v>
      </c>
      <c r="R673" s="38">
        <f t="shared" si="171"/>
        <v>2477.0320000000002</v>
      </c>
      <c r="S673" s="17" t="s">
        <v>169</v>
      </c>
    </row>
    <row r="674" spans="1:19" x14ac:dyDescent="0.25">
      <c r="A674" s="17" t="s">
        <v>169</v>
      </c>
      <c r="B674" s="17" t="s">
        <v>93</v>
      </c>
      <c r="C674" s="17" t="s">
        <v>170</v>
      </c>
      <c r="D674" s="17" t="s">
        <v>97</v>
      </c>
      <c r="E674" s="24">
        <f>IF(U674="SC",SUMIFS(SC!F:F,SC!A:A,MAIN!D674,SC!B:B,MAIN!A674),SUMIFS(Allocations!$H:$H,Allocations!$A:$A,MAIN!$A674,Allocations!$B:$B,MAIN!$D674))</f>
        <v>6954.5</v>
      </c>
      <c r="F674" s="24">
        <f>IF(U674="SC",SUMIFS(SC!J:J,SC!A:A,MAIN!D674,SC!B:B,MAIN!A674),SUMIFS(Allocations!M:M,Allocations!A:A,MAIN!A674,Allocations!B:B,MAIN!D674))</f>
        <v>970.17600000000004</v>
      </c>
      <c r="G674" s="24">
        <f t="shared" si="178"/>
        <v>7924.6760000000004</v>
      </c>
      <c r="H674" s="24">
        <f>IFERROR(VLOOKUP(S674,Swaps_wk!$A$2:$AP$151,HLOOKUP(MAIN!D674,Swaps_wk!$B$2:$AP$151,150,FALSE),FALSE),0)</f>
        <v>0</v>
      </c>
      <c r="I674" s="24">
        <f>SUMIFS(PASTE_DQS_TRACKER!$D:$D,PASTE_DQS_TRACKER!$C:$C,MAIN!$A674,PASTE_DQS_TRACKER!$B:$B,MAIN!$D674)-SUMIFS(PASTE_DQS_TRACKER!$D:$D,PASTE_DQS_TRACKER!$C:$C,MAIN!A674,PASTE_DQS_TRACKER!$E:$E,MAIN!$D674)</f>
        <v>115</v>
      </c>
      <c r="J674" s="25">
        <f t="shared" si="179"/>
        <v>8039.6760000000004</v>
      </c>
      <c r="K674" s="24">
        <f>IFERROR(IF(V674="Flex",0,IF(D674=$D$30,VLOOKUP(A674,MMO_o10M_lease!$A$1:$F$51,5,FALSE),IF(D674=$D$26,VLOOKUP(D674,LANDINGS!$A$3:$BR$40,HLOOKUP(A674,LANDINGS!$B$1:$CF$42,42,FALSE),FALSE)-IFERROR(VLOOKUP(A674,MMO_o10M_lease!$A$1:$F$38,5,FALSE),0),VLOOKUP(D674,LANDINGS!$A$3:$CF$40,HLOOKUP(A674,LANDINGS!$B$1:$CF$42,42,FALSE),FALSE)))),0)</f>
        <v>4530.1790000000001</v>
      </c>
      <c r="L674" s="24">
        <f>SUMIFS(PASTE_FLEX_TRACKER!$D:$D,PASTE_FLEX_TRACKER!$F:$F,MAIN!$A674,PASTE_FLEX_TRACKER!$B:$B,MAIN!$D674)-SUMIFS(PASTE_FLEX_TRACKER!$D:$D,PASTE_FLEX_TRACKER!$C:$C,MAIN!$A674,PASTE_FLEX_TRACKER!$B:$B,MAIN!$D674)</f>
        <v>0</v>
      </c>
      <c r="M674" s="24">
        <f>IFERROR(-VLOOKUP(D674,SQ!$A$19:$CC$52,HLOOKUP(MAIN!A674,SQ!$B$18:$CC$56,39,FALSE),FALSE),"n/a")</f>
        <v>0</v>
      </c>
      <c r="N674" s="46" t="s">
        <v>563</v>
      </c>
      <c r="O674" s="46">
        <f>SUMIFS(MAN_ADJ!$L:$L,MAN_ADJ!$K:$K,MAIN!$D674,MAN_ADJ!$J:$J,MAIN!$S674)</f>
        <v>0</v>
      </c>
      <c r="P674" s="25">
        <f t="shared" si="180"/>
        <v>4530.1790000000001</v>
      </c>
      <c r="Q674" s="28">
        <f t="shared" si="170"/>
        <v>0.56347780681709059</v>
      </c>
      <c r="R674" s="38">
        <f t="shared" si="171"/>
        <v>3509.4970000000003</v>
      </c>
      <c r="S674" s="17" t="s">
        <v>169</v>
      </c>
    </row>
    <row r="675" spans="1:19" x14ac:dyDescent="0.25">
      <c r="A675" s="17" t="s">
        <v>169</v>
      </c>
      <c r="B675" s="17" t="s">
        <v>93</v>
      </c>
      <c r="C675" s="17" t="s">
        <v>170</v>
      </c>
      <c r="D675" s="17" t="s">
        <v>98</v>
      </c>
      <c r="E675" s="24">
        <f>IF(U675="SC",SUMIFS(SC!F:F,SC!A:A,MAIN!D675,SC!B:B,MAIN!A675),SUMIFS(Allocations!$H:$H,Allocations!$A:$A,MAIN!$A675,Allocations!$B:$B,MAIN!$D675))</f>
        <v>11912.918</v>
      </c>
      <c r="F675" s="24">
        <f>IF(U675="SC",SUMIFS(SC!J:J,SC!A:A,MAIN!D675,SC!B:B,MAIN!A675),SUMIFS(Allocations!M:M,Allocations!A:A,MAIN!A675,Allocations!B:B,MAIN!D675))</f>
        <v>483.11399999999998</v>
      </c>
      <c r="G675" s="24">
        <f t="shared" si="178"/>
        <v>12396.031999999999</v>
      </c>
      <c r="H675" s="24">
        <f>IFERROR(VLOOKUP(S675,Swaps_wk!$A$2:$AP$151,HLOOKUP(MAIN!D675,Swaps_wk!$B$2:$AP$151,150,FALSE),FALSE),0)</f>
        <v>0</v>
      </c>
      <c r="I675" s="24">
        <f>SUMIFS(PASTE_DQS_TRACKER!$D:$D,PASTE_DQS_TRACKER!$C:$C,MAIN!$A675,PASTE_DQS_TRACKER!$B:$B,MAIN!$D675)-SUMIFS(PASTE_DQS_TRACKER!$D:$D,PASTE_DQS_TRACKER!$C:$C,MAIN!A675,PASTE_DQS_TRACKER!$E:$E,MAIN!$D675)</f>
        <v>124.7</v>
      </c>
      <c r="J675" s="25">
        <f t="shared" si="179"/>
        <v>12520.732</v>
      </c>
      <c r="K675" s="24">
        <f>IFERROR(IF(V675="Flex",0,IF(D675=$D$30,VLOOKUP(A675,MMO_o10M_lease!$A$1:$F$51,5,FALSE),IF(D675=$D$26,VLOOKUP(D675,LANDINGS!$A$3:$BR$40,HLOOKUP(A675,LANDINGS!$B$1:$CF$42,42,FALSE),FALSE)-IFERROR(VLOOKUP(A675,MMO_o10M_lease!$A$1:$F$38,5,FALSE),0),VLOOKUP(D675,LANDINGS!$A$3:$CF$40,HLOOKUP(A675,LANDINGS!$B$1:$CF$42,42,FALSE),FALSE)))),0)</f>
        <v>3333.335</v>
      </c>
      <c r="L675" s="24">
        <f>SUMIFS(PASTE_FLEX_TRACKER!$D:$D,PASTE_FLEX_TRACKER!$F:$F,MAIN!$A675,PASTE_FLEX_TRACKER!$B:$B,MAIN!$D675)-SUMIFS(PASTE_FLEX_TRACKER!$D:$D,PASTE_FLEX_TRACKER!$C:$C,MAIN!$A675,PASTE_FLEX_TRACKER!$B:$B,MAIN!$D675)</f>
        <v>0</v>
      </c>
      <c r="M675" s="24">
        <f>IFERROR(-VLOOKUP(D675,SQ!$A$19:$CC$52,HLOOKUP(MAIN!A675,SQ!$B$18:$CC$56,39,FALSE),FALSE),"n/a")</f>
        <v>-1.5</v>
      </c>
      <c r="N675" s="46" t="s">
        <v>563</v>
      </c>
      <c r="O675" s="46">
        <f>SUMIFS(MAN_ADJ!$L:$L,MAN_ADJ!$K:$K,MAIN!$D675,MAN_ADJ!$J:$J,MAIN!$S675)</f>
        <v>0</v>
      </c>
      <c r="P675" s="25">
        <f t="shared" si="180"/>
        <v>3331.835</v>
      </c>
      <c r="Q675" s="28">
        <f t="shared" si="170"/>
        <v>0.26610544814791981</v>
      </c>
      <c r="R675" s="38">
        <f t="shared" si="171"/>
        <v>9188.8970000000008</v>
      </c>
      <c r="S675" s="17" t="s">
        <v>169</v>
      </c>
    </row>
    <row r="676" spans="1:19" x14ac:dyDescent="0.25">
      <c r="A676" s="17" t="s">
        <v>169</v>
      </c>
      <c r="B676" s="17" t="s">
        <v>93</v>
      </c>
      <c r="C676" s="17" t="s">
        <v>170</v>
      </c>
      <c r="D676" s="17" t="s">
        <v>99</v>
      </c>
      <c r="E676" s="24">
        <f>IF(U676="SC",SUMIFS(SC!F:F,SC!A:A,MAIN!D676,SC!B:B,MAIN!A676),SUMIFS(Allocations!$H:$H,Allocations!$A:$A,MAIN!$A676,Allocations!$B:$B,MAIN!$D676))</f>
        <v>496.28199999999998</v>
      </c>
      <c r="F676" s="24">
        <f>IF(U676="SC",SUMIFS(SC!J:J,SC!A:A,MAIN!D676,SC!B:B,MAIN!A676),SUMIFS(Allocations!M:M,Allocations!A:A,MAIN!A676,Allocations!B:B,MAIN!D676))</f>
        <v>59.634999999999998</v>
      </c>
      <c r="G676" s="24">
        <f t="shared" si="178"/>
        <v>555.91700000000003</v>
      </c>
      <c r="H676" s="24">
        <f>IFERROR(VLOOKUP(S676,Swaps_wk!$A$2:$AP$151,HLOOKUP(MAIN!D676,Swaps_wk!$B$2:$AP$151,150,FALSE),FALSE),0)</f>
        <v>-20</v>
      </c>
      <c r="I676" s="24">
        <f>SUMIFS(PASTE_DQS_TRACKER!$D:$D,PASTE_DQS_TRACKER!$C:$C,MAIN!$A676,PASTE_DQS_TRACKER!$B:$B,MAIN!$D676)-SUMIFS(PASTE_DQS_TRACKER!$D:$D,PASTE_DQS_TRACKER!$C:$C,MAIN!A676,PASTE_DQS_TRACKER!$E:$E,MAIN!$D676)</f>
        <v>-103.1</v>
      </c>
      <c r="J676" s="25">
        <f t="shared" si="179"/>
        <v>452.81700000000001</v>
      </c>
      <c r="K676" s="24">
        <f>IFERROR(IF(V676="Flex",0,IF(D676=$D$30,VLOOKUP(A676,MMO_o10M_lease!$A$1:$F$51,5,FALSE),IF(D676=$D$26,VLOOKUP(D676,LANDINGS!$A$3:$BR$40,HLOOKUP(A676,LANDINGS!$B$1:$CF$42,42,FALSE),FALSE)-IFERROR(VLOOKUP(A676,MMO_o10M_lease!$A$1:$F$38,5,FALSE),0),VLOOKUP(D676,LANDINGS!$A$3:$CF$40,HLOOKUP(A676,LANDINGS!$B$1:$CF$42,42,FALSE),FALSE)))),0)</f>
        <v>168.69300000000001</v>
      </c>
      <c r="L676" s="24">
        <f>SUMIFS(PASTE_FLEX_TRACKER!$D:$D,PASTE_FLEX_TRACKER!$F:$F,MAIN!$A676,PASTE_FLEX_TRACKER!$B:$B,MAIN!$D676)-SUMIFS(PASTE_FLEX_TRACKER!$D:$D,PASTE_FLEX_TRACKER!$C:$C,MAIN!$A676,PASTE_FLEX_TRACKER!$B:$B,MAIN!$D676)</f>
        <v>0</v>
      </c>
      <c r="M676" s="24">
        <f>IFERROR(-VLOOKUP(D676,SQ!$A$19:$CC$52,HLOOKUP(MAIN!A676,SQ!$B$18:$CC$56,39,FALSE),FALSE),"n/a")</f>
        <v>0</v>
      </c>
      <c r="N676" s="46" t="s">
        <v>563</v>
      </c>
      <c r="O676" s="46">
        <f>SUMIFS(MAN_ADJ!$L:$L,MAN_ADJ!$K:$K,MAIN!$D676,MAN_ADJ!$J:$J,MAIN!$S676)</f>
        <v>0</v>
      </c>
      <c r="P676" s="25">
        <f t="shared" si="180"/>
        <v>168.69300000000001</v>
      </c>
      <c r="Q676" s="28">
        <f t="shared" si="170"/>
        <v>0.37254122526318584</v>
      </c>
      <c r="R676" s="38">
        <f t="shared" si="171"/>
        <v>284.12400000000002</v>
      </c>
      <c r="S676" s="17" t="s">
        <v>169</v>
      </c>
    </row>
    <row r="677" spans="1:19" x14ac:dyDescent="0.25">
      <c r="A677" s="17" t="s">
        <v>169</v>
      </c>
      <c r="B677" s="17" t="s">
        <v>93</v>
      </c>
      <c r="C677" s="17" t="s">
        <v>170</v>
      </c>
      <c r="D677" s="17" t="s">
        <v>100</v>
      </c>
      <c r="E677" s="24">
        <f>IF(U677="SC",SUMIFS(SC!F:F,SC!A:A,MAIN!D677,SC!B:B,MAIN!A677),SUMIFS(Allocations!$H:$H,Allocations!$A:$A,MAIN!$A677,Allocations!$B:$B,MAIN!$D677))</f>
        <v>766.69999999999993</v>
      </c>
      <c r="F677" s="24">
        <f>IF(U677="SC",SUMIFS(SC!J:J,SC!A:A,MAIN!D677,SC!B:B,MAIN!A677),SUMIFS(Allocations!M:M,Allocations!A:A,MAIN!A677,Allocations!B:B,MAIN!D677))</f>
        <v>1.159</v>
      </c>
      <c r="G677" s="24">
        <f t="shared" si="178"/>
        <v>767.85899999999992</v>
      </c>
      <c r="H677" s="24">
        <f>IFERROR(VLOOKUP(S677,Swaps_wk!$A$2:$AP$151,HLOOKUP(MAIN!D677,Swaps_wk!$B$2:$AP$151,150,FALSE),FALSE),0)</f>
        <v>0</v>
      </c>
      <c r="I677" s="24">
        <f>SUMIFS(PASTE_DQS_TRACKER!$D:$D,PASTE_DQS_TRACKER!$C:$C,MAIN!$A677,PASTE_DQS_TRACKER!$B:$B,MAIN!$D677)-SUMIFS(PASTE_DQS_TRACKER!$D:$D,PASTE_DQS_TRACKER!$C:$C,MAIN!A677,PASTE_DQS_TRACKER!$E:$E,MAIN!$D677)</f>
        <v>-192.7</v>
      </c>
      <c r="J677" s="25">
        <f t="shared" si="179"/>
        <v>575.15899999999988</v>
      </c>
      <c r="K677" s="24">
        <f>IFERROR(IF(V677="Flex",0,IF(D677=$D$30,VLOOKUP(A677,MMO_o10M_lease!$A$1:$F$51,5,FALSE),IF(D677=$D$26,VLOOKUP(D677,LANDINGS!$A$3:$BR$40,HLOOKUP(A677,LANDINGS!$B$1:$CF$42,42,FALSE),FALSE)-IFERROR(VLOOKUP(A677,MMO_o10M_lease!$A$1:$F$38,5,FALSE),0),VLOOKUP(D677,LANDINGS!$A$3:$CF$40,HLOOKUP(A677,LANDINGS!$B$1:$CF$42,42,FALSE),FALSE)))),0)</f>
        <v>12.923</v>
      </c>
      <c r="L677" s="24">
        <f>SUMIFS(PASTE_FLEX_TRACKER!$D:$D,PASTE_FLEX_TRACKER!$F:$F,MAIN!$A677,PASTE_FLEX_TRACKER!$B:$B,MAIN!$D677)-SUMIFS(PASTE_FLEX_TRACKER!$D:$D,PASTE_FLEX_TRACKER!$C:$C,MAIN!$A677,PASTE_FLEX_TRACKER!$B:$B,MAIN!$D677)</f>
        <v>0</v>
      </c>
      <c r="M677" s="24">
        <f>IFERROR(-VLOOKUP(D677,SQ!$A$19:$CC$52,HLOOKUP(MAIN!A677,SQ!$B$18:$CC$56,39,FALSE),FALSE),"n/a")</f>
        <v>0</v>
      </c>
      <c r="N677" s="46" t="s">
        <v>563</v>
      </c>
      <c r="O677" s="46">
        <f>SUMIFS(MAN_ADJ!$L:$L,MAN_ADJ!$K:$K,MAIN!$D677,MAN_ADJ!$J:$J,MAIN!$S677)</f>
        <v>0</v>
      </c>
      <c r="P677" s="25">
        <f t="shared" si="180"/>
        <v>12.923</v>
      </c>
      <c r="Q677" s="28">
        <f t="shared" si="170"/>
        <v>2.2468569560764942E-2</v>
      </c>
      <c r="R677" s="38">
        <f t="shared" si="171"/>
        <v>562.23599999999988</v>
      </c>
      <c r="S677" s="17" t="s">
        <v>169</v>
      </c>
    </row>
    <row r="678" spans="1:19" x14ac:dyDescent="0.25">
      <c r="A678" s="17" t="s">
        <v>169</v>
      </c>
      <c r="B678" s="17" t="s">
        <v>93</v>
      </c>
      <c r="C678" s="17" t="s">
        <v>170</v>
      </c>
      <c r="D678" s="17" t="s">
        <v>101</v>
      </c>
      <c r="E678" s="24">
        <f>IF(U678="SC",SUMIFS(SC!F:F,SC!A:A,MAIN!D678,SC!B:B,MAIN!A678),SUMIFS(Allocations!$H:$H,Allocations!$A:$A,MAIN!$A678,Allocations!$B:$B,MAIN!$D678))</f>
        <v>324.60000000000002</v>
      </c>
      <c r="F678" s="24">
        <f>IF(U678="SC",SUMIFS(SC!J:J,SC!A:A,MAIN!D678,SC!B:B,MAIN!A678),SUMIFS(Allocations!M:M,Allocations!A:A,MAIN!A678,Allocations!B:B,MAIN!D678))</f>
        <v>0.22900000000000001</v>
      </c>
      <c r="G678" s="24">
        <f t="shared" si="178"/>
        <v>324.82900000000001</v>
      </c>
      <c r="H678" s="24">
        <f>IFERROR(VLOOKUP(S678,Swaps_wk!$A$2:$AP$151,HLOOKUP(MAIN!D678,Swaps_wk!$B$2:$AP$151,150,FALSE),FALSE),0)</f>
        <v>0</v>
      </c>
      <c r="I678" s="24">
        <f>SUMIFS(PASTE_DQS_TRACKER!$D:$D,PASTE_DQS_TRACKER!$C:$C,MAIN!$A678,PASTE_DQS_TRACKER!$B:$B,MAIN!$D678)-SUMIFS(PASTE_DQS_TRACKER!$D:$D,PASTE_DQS_TRACKER!$C:$C,MAIN!A678,PASTE_DQS_TRACKER!$E:$E,MAIN!$D678)</f>
        <v>-273.90000000000003</v>
      </c>
      <c r="J678" s="25">
        <f t="shared" si="179"/>
        <v>50.928999999999974</v>
      </c>
      <c r="K678" s="24">
        <f>IFERROR(IF(V678="Flex",0,IF(D678=$D$30,VLOOKUP(A678,MMO_o10M_lease!$A$1:$F$51,5,FALSE),IF(D678=$D$26,VLOOKUP(D678,LANDINGS!$A$3:$BR$40,HLOOKUP(A678,LANDINGS!$B$1:$CF$42,42,FALSE),FALSE)-IFERROR(VLOOKUP(A678,MMO_o10M_lease!$A$1:$F$38,5,FALSE),0),VLOOKUP(D678,LANDINGS!$A$3:$CF$40,HLOOKUP(A678,LANDINGS!$B$1:$CF$42,42,FALSE),FALSE)))),0)</f>
        <v>0</v>
      </c>
      <c r="L678" s="24">
        <f>SUMIFS(PASTE_FLEX_TRACKER!$D:$D,PASTE_FLEX_TRACKER!$F:$F,MAIN!$A678,PASTE_FLEX_TRACKER!$B:$B,MAIN!$D678)-SUMIFS(PASTE_FLEX_TRACKER!$D:$D,PASTE_FLEX_TRACKER!$C:$C,MAIN!$A678,PASTE_FLEX_TRACKER!$B:$B,MAIN!$D678)</f>
        <v>0</v>
      </c>
      <c r="M678" s="24">
        <f>IFERROR(-VLOOKUP(D678,SQ!$A$19:$CC$52,HLOOKUP(MAIN!A678,SQ!$B$18:$CC$56,39,FALSE),FALSE),"n/a")</f>
        <v>0</v>
      </c>
      <c r="N678" s="46" t="s">
        <v>563</v>
      </c>
      <c r="O678" s="46">
        <f>SUMIFS(MAN_ADJ!$L:$L,MAN_ADJ!$K:$K,MAIN!$D678,MAN_ADJ!$J:$J,MAIN!$S678)</f>
        <v>0</v>
      </c>
      <c r="P678" s="25">
        <f t="shared" si="180"/>
        <v>0</v>
      </c>
      <c r="Q678" s="28">
        <f t="shared" si="170"/>
        <v>0</v>
      </c>
      <c r="R678" s="38">
        <f t="shared" si="171"/>
        <v>50.928999999999974</v>
      </c>
      <c r="S678" s="17" t="s">
        <v>169</v>
      </c>
    </row>
    <row r="679" spans="1:19" x14ac:dyDescent="0.25">
      <c r="A679" s="17" t="s">
        <v>169</v>
      </c>
      <c r="B679" s="17" t="s">
        <v>93</v>
      </c>
      <c r="C679" s="17" t="s">
        <v>170</v>
      </c>
      <c r="D679" s="17" t="s">
        <v>102</v>
      </c>
      <c r="E679" s="24">
        <f>IF(U679="SC",SUMIFS(SC!F:F,SC!A:A,MAIN!D679,SC!B:B,MAIN!A679),SUMIFS(Allocations!$H:$H,Allocations!$A:$A,MAIN!$A679,Allocations!$B:$B,MAIN!$D679))</f>
        <v>0</v>
      </c>
      <c r="F679" s="24">
        <f>IF(U679="SC",SUMIFS(SC!J:J,SC!A:A,MAIN!D679,SC!B:B,MAIN!A679),SUMIFS(Allocations!M:M,Allocations!A:A,MAIN!A679,Allocations!B:B,MAIN!D679))</f>
        <v>353.56099999999998</v>
      </c>
      <c r="G679" s="24">
        <f t="shared" si="178"/>
        <v>353.56099999999998</v>
      </c>
      <c r="H679" s="24">
        <f>IFERROR(VLOOKUP(S679,Swaps_wk!$A$2:$AP$151,HLOOKUP(MAIN!D679,Swaps_wk!$B$2:$AP$151,150,FALSE),FALSE),0)</f>
        <v>0</v>
      </c>
      <c r="I679" s="24">
        <f>SUMIFS(PASTE_DQS_TRACKER!$D:$D,PASTE_DQS_TRACKER!$C:$C,MAIN!$A679,PASTE_DQS_TRACKER!$B:$B,MAIN!$D679)-SUMIFS(PASTE_DQS_TRACKER!$D:$D,PASTE_DQS_TRACKER!$C:$C,MAIN!A679,PASTE_DQS_TRACKER!$E:$E,MAIN!$D679)</f>
        <v>-353.5</v>
      </c>
      <c r="J679" s="25">
        <f t="shared" si="179"/>
        <v>6.0999999999978627E-2</v>
      </c>
      <c r="K679" s="24">
        <f>IFERROR(IF(V679="Flex",0,IF(D679=$D$30,VLOOKUP(A679,MMO_o10M_lease!$A$1:$F$51,5,FALSE),IF(D679=$D$26,VLOOKUP(D679,LANDINGS!$A$3:$BR$40,HLOOKUP(A679,LANDINGS!$B$1:$CF$42,42,FALSE),FALSE)-IFERROR(VLOOKUP(A679,MMO_o10M_lease!$A$1:$F$38,5,FALSE),0),VLOOKUP(D679,LANDINGS!$A$3:$CF$40,HLOOKUP(A679,LANDINGS!$B$1:$CF$42,42,FALSE),FALSE)))),0)</f>
        <v>0</v>
      </c>
      <c r="L679" s="24">
        <f>SUMIFS(PASTE_FLEX_TRACKER!$D:$D,PASTE_FLEX_TRACKER!$F:$F,MAIN!$A679,PASTE_FLEX_TRACKER!$B:$B,MAIN!$D679)-SUMIFS(PASTE_FLEX_TRACKER!$D:$D,PASTE_FLEX_TRACKER!$C:$C,MAIN!$A679,PASTE_FLEX_TRACKER!$B:$B,MAIN!$D679)</f>
        <v>0</v>
      </c>
      <c r="M679" s="24">
        <f>IFERROR(-VLOOKUP(D679,SQ!$A$19:$CC$52,HLOOKUP(MAIN!A679,SQ!$B$18:$CC$56,39,FALSE),FALSE),"n/a")</f>
        <v>0</v>
      </c>
      <c r="N679" s="46" t="s">
        <v>563</v>
      </c>
      <c r="O679" s="46">
        <f>SUMIFS(MAN_ADJ!$L:$L,MAN_ADJ!$K:$K,MAIN!$D679,MAN_ADJ!$J:$J,MAIN!$S679)</f>
        <v>0</v>
      </c>
      <c r="P679" s="25">
        <f t="shared" si="180"/>
        <v>0</v>
      </c>
      <c r="Q679" s="28">
        <f t="shared" si="170"/>
        <v>0</v>
      </c>
      <c r="R679" s="38">
        <f t="shared" si="171"/>
        <v>6.0999999999978627E-2</v>
      </c>
      <c r="S679" s="17" t="s">
        <v>169</v>
      </c>
    </row>
    <row r="680" spans="1:19" x14ac:dyDescent="0.25">
      <c r="A680" s="17" t="s">
        <v>169</v>
      </c>
      <c r="B680" s="17" t="s">
        <v>93</v>
      </c>
      <c r="C680" s="17" t="s">
        <v>170</v>
      </c>
      <c r="D680" s="17" t="s">
        <v>103</v>
      </c>
      <c r="E680" s="24">
        <f>IF(U680="SC",SUMIFS(SC!F:F,SC!A:A,MAIN!D680,SC!B:B,MAIN!A680),SUMIFS(Allocations!$H:$H,Allocations!$A:$A,MAIN!$A680,Allocations!$B:$B,MAIN!$D680))</f>
        <v>0</v>
      </c>
      <c r="F680" s="24">
        <f>IF(U680="SC",SUMIFS(SC!J:J,SC!A:A,MAIN!D680,SC!B:B,MAIN!A680),SUMIFS(Allocations!M:M,Allocations!A:A,MAIN!A680,Allocations!B:B,MAIN!D680))</f>
        <v>0</v>
      </c>
      <c r="G680" s="24">
        <f t="shared" si="178"/>
        <v>0</v>
      </c>
      <c r="H680" s="24">
        <f>IFERROR(VLOOKUP(S680,Swaps_wk!$A$2:$AP$151,HLOOKUP(MAIN!D680,Swaps_wk!$B$2:$AP$151,150,FALSE),FALSE),0)</f>
        <v>0</v>
      </c>
      <c r="I680" s="24">
        <f>SUMIFS(PASTE_DQS_TRACKER!$D:$D,PASTE_DQS_TRACKER!$C:$C,MAIN!$A680,PASTE_DQS_TRACKER!$B:$B,MAIN!$D680)-SUMIFS(PASTE_DQS_TRACKER!$D:$D,PASTE_DQS_TRACKER!$C:$C,MAIN!A680,PASTE_DQS_TRACKER!$E:$E,MAIN!$D680)</f>
        <v>0</v>
      </c>
      <c r="J680" s="25">
        <f t="shared" si="179"/>
        <v>0</v>
      </c>
      <c r="K680" s="24">
        <f>IFERROR(IF(V680="Flex",0,IF(D680=$D$30,VLOOKUP(A680,MMO_o10M_lease!$A$1:$F$51,5,FALSE),IF(D680=$D$26,VLOOKUP(D680,LANDINGS!$A$3:$BR$40,HLOOKUP(A680,LANDINGS!$B$1:$CF$42,42,FALSE),FALSE)-IFERROR(VLOOKUP(A680,MMO_o10M_lease!$A$1:$F$38,5,FALSE),0),VLOOKUP(D680,LANDINGS!$A$3:$CF$40,HLOOKUP(A680,LANDINGS!$B$1:$CF$42,42,FALSE),FALSE)))),0)</f>
        <v>123.02</v>
      </c>
      <c r="L680" s="24">
        <f>SUMIFS(PASTE_FLEX_TRACKER!$D:$D,PASTE_FLEX_TRACKER!$F:$F,MAIN!$A680,PASTE_FLEX_TRACKER!$B:$B,MAIN!$D680)-SUMIFS(PASTE_FLEX_TRACKER!$D:$D,PASTE_FLEX_TRACKER!$C:$C,MAIN!$A680,PASTE_FLEX_TRACKER!$B:$B,MAIN!$D680)</f>
        <v>0</v>
      </c>
      <c r="M680" s="24">
        <f>IFERROR(-VLOOKUP(D680,SQ!$A$19:$CC$52,HLOOKUP(MAIN!A680,SQ!$B$18:$CC$56,39,FALSE),FALSE),"n/a")</f>
        <v>0</v>
      </c>
      <c r="N680" s="46" t="s">
        <v>563</v>
      </c>
      <c r="O680" s="46">
        <f>SUMIFS(MAN_ADJ!$L:$L,MAN_ADJ!$K:$K,MAIN!$D680,MAN_ADJ!$J:$J,MAIN!$S680)</f>
        <v>0</v>
      </c>
      <c r="P680" s="25">
        <f t="shared" si="180"/>
        <v>123.02</v>
      </c>
      <c r="Q680" s="28" t="str">
        <f t="shared" si="170"/>
        <v>n/a</v>
      </c>
      <c r="R680" s="38">
        <f t="shared" si="171"/>
        <v>-123.02</v>
      </c>
      <c r="S680" s="17" t="s">
        <v>169</v>
      </c>
    </row>
    <row r="681" spans="1:19" x14ac:dyDescent="0.25">
      <c r="A681" s="17" t="s">
        <v>169</v>
      </c>
      <c r="B681" s="17" t="s">
        <v>93</v>
      </c>
      <c r="C681" s="17" t="s">
        <v>170</v>
      </c>
      <c r="D681" s="17" t="s">
        <v>104</v>
      </c>
      <c r="E681" s="24">
        <f>IF(U681="SC",SUMIFS(SC!F:F,SC!A:A,MAIN!D681,SC!B:B,MAIN!A681),SUMIFS(Allocations!$H:$H,Allocations!$A:$A,MAIN!$A681,Allocations!$B:$B,MAIN!$D681))</f>
        <v>4387.2</v>
      </c>
      <c r="F681" s="24">
        <f>IF(U681="SC",SUMIFS(SC!J:J,SC!A:A,MAIN!D681,SC!B:B,MAIN!A681),SUMIFS(Allocations!M:M,Allocations!A:A,MAIN!A681,Allocations!B:B,MAIN!D681))</f>
        <v>253.517</v>
      </c>
      <c r="G681" s="24">
        <f t="shared" si="178"/>
        <v>4640.7169999999996</v>
      </c>
      <c r="H681" s="24">
        <f>IFERROR(VLOOKUP(S681,Swaps_wk!$A$2:$AP$151,HLOOKUP(MAIN!D681,Swaps_wk!$B$2:$AP$151,150,FALSE),FALSE),0)</f>
        <v>0</v>
      </c>
      <c r="I681" s="24">
        <f>SUMIFS(PASTE_DQS_TRACKER!$D:$D,PASTE_DQS_TRACKER!$C:$C,MAIN!$A681,PASTE_DQS_TRACKER!$B:$B,MAIN!$D681)-SUMIFS(PASTE_DQS_TRACKER!$D:$D,PASTE_DQS_TRACKER!$C:$C,MAIN!A681,PASTE_DQS_TRACKER!$E:$E,MAIN!$D681)</f>
        <v>-160</v>
      </c>
      <c r="J681" s="25">
        <f t="shared" si="179"/>
        <v>4480.7169999999996</v>
      </c>
      <c r="K681" s="24">
        <f>IFERROR(IF(V681="Flex",0,IF(D681=$D$30,VLOOKUP(A681,MMO_o10M_lease!$A$1:$F$51,5,FALSE),IF(D681=$D$26,VLOOKUP(D681,LANDINGS!$A$3:$BR$40,HLOOKUP(A681,LANDINGS!$B$1:$CF$42,42,FALSE),FALSE)-IFERROR(VLOOKUP(A681,MMO_o10M_lease!$A$1:$F$38,5,FALSE),0),VLOOKUP(D681,LANDINGS!$A$3:$CF$40,HLOOKUP(A681,LANDINGS!$B$1:$CF$42,42,FALSE),FALSE)))),0)</f>
        <v>1625.797</v>
      </c>
      <c r="L681" s="24">
        <f>SUMIFS(PASTE_FLEX_TRACKER!$D:$D,PASTE_FLEX_TRACKER!$F:$F,MAIN!$A681,PASTE_FLEX_TRACKER!$B:$B,MAIN!$D681)-SUMIFS(PASTE_FLEX_TRACKER!$D:$D,PASTE_FLEX_TRACKER!$C:$C,MAIN!$A681,PASTE_FLEX_TRACKER!$B:$B,MAIN!$D681)</f>
        <v>0</v>
      </c>
      <c r="M681" s="24">
        <f>IFERROR(-VLOOKUP(D681,SQ!$A$19:$CC$52,HLOOKUP(MAIN!A681,SQ!$B$18:$CC$56,39,FALSE),FALSE),"n/a")</f>
        <v>0</v>
      </c>
      <c r="N681" s="46" t="s">
        <v>563</v>
      </c>
      <c r="O681" s="46">
        <f>SUMIFS(MAN_ADJ!$L:$L,MAN_ADJ!$K:$K,MAIN!$D681,MAN_ADJ!$J:$J,MAIN!$S681)</f>
        <v>0</v>
      </c>
      <c r="P681" s="25">
        <f t="shared" si="180"/>
        <v>1625.797</v>
      </c>
      <c r="Q681" s="28">
        <f t="shared" si="170"/>
        <v>0.36284304498588066</v>
      </c>
      <c r="R681" s="38">
        <f t="shared" si="171"/>
        <v>2854.9199999999996</v>
      </c>
      <c r="S681" s="17" t="s">
        <v>169</v>
      </c>
    </row>
    <row r="682" spans="1:19" x14ac:dyDescent="0.25">
      <c r="A682" s="17" t="s">
        <v>169</v>
      </c>
      <c r="B682" s="17" t="s">
        <v>93</v>
      </c>
      <c r="C682" s="17" t="s">
        <v>170</v>
      </c>
      <c r="D682" s="17" t="s">
        <v>105</v>
      </c>
      <c r="E682" s="24">
        <f>IF(U682="SC",SUMIFS(SC!F:F,SC!A:A,MAIN!D682,SC!B:B,MAIN!A682),SUMIFS(Allocations!$H:$H,Allocations!$A:$A,MAIN!$A682,Allocations!$B:$B,MAIN!$D682))</f>
        <v>1845.8330000000001</v>
      </c>
      <c r="F682" s="24">
        <f>IF(U682="SC",SUMIFS(SC!J:J,SC!A:A,MAIN!D682,SC!B:B,MAIN!A682),SUMIFS(Allocations!M:M,Allocations!A:A,MAIN!A682,Allocations!B:B,MAIN!D682))</f>
        <v>297.64299999999997</v>
      </c>
      <c r="G682" s="24">
        <f t="shared" si="178"/>
        <v>2143.4760000000001</v>
      </c>
      <c r="H682" s="24">
        <f>IFERROR(VLOOKUP(S682,Swaps_wk!$A$2:$AP$151,HLOOKUP(MAIN!D682,Swaps_wk!$B$2:$AP$151,150,FALSE),FALSE),0)</f>
        <v>20</v>
      </c>
      <c r="I682" s="24">
        <f>SUMIFS(PASTE_DQS_TRACKER!$D:$D,PASTE_DQS_TRACKER!$C:$C,MAIN!$A682,PASTE_DQS_TRACKER!$B:$B,MAIN!$D682)-SUMIFS(PASTE_DQS_TRACKER!$D:$D,PASTE_DQS_TRACKER!$C:$C,MAIN!A682,PASTE_DQS_TRACKER!$E:$E,MAIN!$D682)</f>
        <v>-4.3999999999999915</v>
      </c>
      <c r="J682" s="25">
        <f t="shared" si="179"/>
        <v>2139.076</v>
      </c>
      <c r="K682" s="24">
        <f>IFERROR(IF(V682="Flex",0,IF(D682=$D$30,VLOOKUP(A682,MMO_o10M_lease!$A$1:$F$51,5,FALSE),IF(D682=$D$26,VLOOKUP(D682,LANDINGS!$A$3:$BR$40,HLOOKUP(A682,LANDINGS!$B$1:$CF$42,42,FALSE),FALSE)-IFERROR(VLOOKUP(A682,MMO_o10M_lease!$A$1:$F$38,5,FALSE),0),VLOOKUP(D682,LANDINGS!$A$3:$CF$40,HLOOKUP(A682,LANDINGS!$B$1:$CF$42,42,FALSE),FALSE)))),0)</f>
        <v>1162.6840000000002</v>
      </c>
      <c r="L682" s="24">
        <f>SUMIFS(PASTE_FLEX_TRACKER!$D:$D,PASTE_FLEX_TRACKER!$F:$F,MAIN!$A682,PASTE_FLEX_TRACKER!$B:$B,MAIN!$D682)-SUMIFS(PASTE_FLEX_TRACKER!$D:$D,PASTE_FLEX_TRACKER!$C:$C,MAIN!$A682,PASTE_FLEX_TRACKER!$B:$B,MAIN!$D682)</f>
        <v>0</v>
      </c>
      <c r="M682" s="24">
        <f>IFERROR(-VLOOKUP(D682,SQ!$A$19:$CC$52,HLOOKUP(MAIN!A682,SQ!$B$18:$CC$56,39,FALSE),FALSE),"n/a")</f>
        <v>0</v>
      </c>
      <c r="N682" s="46" t="s">
        <v>563</v>
      </c>
      <c r="O682" s="46">
        <f>SUMIFS(MAN_ADJ!$L:$L,MAN_ADJ!$K:$K,MAIN!$D682,MAN_ADJ!$J:$J,MAIN!$S682)</f>
        <v>0</v>
      </c>
      <c r="P682" s="25">
        <f t="shared" si="180"/>
        <v>1162.6840000000002</v>
      </c>
      <c r="Q682" s="28">
        <f t="shared" si="170"/>
        <v>0.5435449698841931</v>
      </c>
      <c r="R682" s="38">
        <f t="shared" si="171"/>
        <v>976.39199999999983</v>
      </c>
      <c r="S682" s="17" t="s">
        <v>169</v>
      </c>
    </row>
    <row r="683" spans="1:19" x14ac:dyDescent="0.25">
      <c r="A683" s="17" t="s">
        <v>169</v>
      </c>
      <c r="B683" s="17" t="s">
        <v>93</v>
      </c>
      <c r="C683" s="17" t="s">
        <v>170</v>
      </c>
      <c r="D683" s="17" t="s">
        <v>106</v>
      </c>
      <c r="E683" s="24">
        <f>IF(U683="SC",SUMIFS(SC!F:F,SC!A:A,MAIN!D683,SC!B:B,MAIN!A683),SUMIFS(Allocations!$H:$H,Allocations!$A:$A,MAIN!$A683,Allocations!$B:$B,MAIN!$D683))</f>
        <v>5479.7960000000003</v>
      </c>
      <c r="F683" s="24">
        <f>IF(U683="SC",SUMIFS(SC!J:J,SC!A:A,MAIN!D683,SC!B:B,MAIN!A683),SUMIFS(Allocations!M:M,Allocations!A:A,MAIN!A683,Allocations!B:B,MAIN!D683))</f>
        <v>384.726</v>
      </c>
      <c r="G683" s="24">
        <f t="shared" si="178"/>
        <v>5864.5219999999999</v>
      </c>
      <c r="H683" s="24">
        <f>IFERROR(VLOOKUP(S683,Swaps_wk!$A$2:$AP$151,HLOOKUP(MAIN!D683,Swaps_wk!$B$2:$AP$151,150,FALSE),FALSE),0)</f>
        <v>-150</v>
      </c>
      <c r="I683" s="24">
        <f>SUMIFS(PASTE_DQS_TRACKER!$D:$D,PASTE_DQS_TRACKER!$C:$C,MAIN!$A683,PASTE_DQS_TRACKER!$B:$B,MAIN!$D683)-SUMIFS(PASTE_DQS_TRACKER!$D:$D,PASTE_DQS_TRACKER!$C:$C,MAIN!A683,PASTE_DQS_TRACKER!$E:$E,MAIN!$D683)</f>
        <v>-1002.3000000000001</v>
      </c>
      <c r="J683" s="25">
        <f t="shared" si="179"/>
        <v>4862.2219999999998</v>
      </c>
      <c r="K683" s="24">
        <f>IFERROR(IF(V683="Flex",0,IF(D683=$D$30,VLOOKUP(A683,MMO_o10M_lease!$A$1:$F$51,5,FALSE),IF(D683=$D$26,VLOOKUP(D683,LANDINGS!$A$3:$BR$40,HLOOKUP(A683,LANDINGS!$B$1:$CF$42,42,FALSE),FALSE)-IFERROR(VLOOKUP(A683,MMO_o10M_lease!$A$1:$F$38,5,FALSE),0),VLOOKUP(D683,LANDINGS!$A$3:$CF$40,HLOOKUP(A683,LANDINGS!$B$1:$CF$42,42,FALSE),FALSE)))),0)</f>
        <v>1531.2270000000001</v>
      </c>
      <c r="L683" s="24">
        <f>SUMIFS(PASTE_FLEX_TRACKER!$D:$D,PASTE_FLEX_TRACKER!$F:$F,MAIN!$A683,PASTE_FLEX_TRACKER!$B:$B,MAIN!$D683)-SUMIFS(PASTE_FLEX_TRACKER!$D:$D,PASTE_FLEX_TRACKER!$C:$C,MAIN!$A683,PASTE_FLEX_TRACKER!$B:$B,MAIN!$D683)</f>
        <v>0</v>
      </c>
      <c r="M683" s="24">
        <f>IFERROR(-VLOOKUP(D683,SQ!$A$19:$CC$52,HLOOKUP(MAIN!A683,SQ!$B$18:$CC$56,39,FALSE),FALSE),"n/a")</f>
        <v>0</v>
      </c>
      <c r="N683" s="46" t="s">
        <v>563</v>
      </c>
      <c r="O683" s="46">
        <f>SUMIFS(MAN_ADJ!$L:$L,MAN_ADJ!$K:$K,MAIN!$D683,MAN_ADJ!$J:$J,MAIN!$S683)</f>
        <v>0</v>
      </c>
      <c r="P683" s="25">
        <f t="shared" si="180"/>
        <v>1531.2270000000001</v>
      </c>
      <c r="Q683" s="28">
        <f t="shared" si="170"/>
        <v>0.31492330049923678</v>
      </c>
      <c r="R683" s="38">
        <f t="shared" si="171"/>
        <v>3330.9949999999999</v>
      </c>
      <c r="S683" s="17" t="s">
        <v>169</v>
      </c>
    </row>
    <row r="684" spans="1:19" x14ac:dyDescent="0.25">
      <c r="A684" s="17" t="s">
        <v>169</v>
      </c>
      <c r="B684" s="17" t="s">
        <v>93</v>
      </c>
      <c r="C684" s="17" t="s">
        <v>170</v>
      </c>
      <c r="D684" s="17" t="s">
        <v>107</v>
      </c>
      <c r="E684" s="24">
        <f>IF(U684="SC",SUMIFS(SC!F:F,SC!A:A,MAIN!D684,SC!B:B,MAIN!A684),SUMIFS(Allocations!$H:$H,Allocations!$A:$A,MAIN!$A684,Allocations!$B:$B,MAIN!$D684))</f>
        <v>390.07899999999995</v>
      </c>
      <c r="F684" s="24">
        <f>IF(U684="SC",SUMIFS(SC!J:J,SC!A:A,MAIN!D684,SC!B:B,MAIN!A684),SUMIFS(Allocations!M:M,Allocations!A:A,MAIN!A684,Allocations!B:B,MAIN!D684))</f>
        <v>601.58199999999999</v>
      </c>
      <c r="G684" s="24">
        <f t="shared" si="178"/>
        <v>991.66099999999994</v>
      </c>
      <c r="H684" s="24">
        <f>IFERROR(VLOOKUP(S684,Swaps_wk!$A$2:$AP$151,HLOOKUP(MAIN!D684,Swaps_wk!$B$2:$AP$151,150,FALSE),FALSE),0)</f>
        <v>150</v>
      </c>
      <c r="I684" s="24">
        <f>SUMIFS(PASTE_DQS_TRACKER!$D:$D,PASTE_DQS_TRACKER!$C:$C,MAIN!$A684,PASTE_DQS_TRACKER!$B:$B,MAIN!$D684)-SUMIFS(PASTE_DQS_TRACKER!$D:$D,PASTE_DQS_TRACKER!$C:$C,MAIN!A684,PASTE_DQS_TRACKER!$E:$E,MAIN!$D684)</f>
        <v>737.6</v>
      </c>
      <c r="J684" s="25">
        <f t="shared" si="179"/>
        <v>1729.261</v>
      </c>
      <c r="K684" s="24">
        <f>IFERROR(IF(V684="Flex",0,IF(D684=$D$30,VLOOKUP(A684,MMO_o10M_lease!$A$1:$F$51,5,FALSE),IF(D684=$D$26,VLOOKUP(D684,LANDINGS!$A$3:$BR$40,HLOOKUP(A684,LANDINGS!$B$1:$CF$42,42,FALSE),FALSE)-IFERROR(VLOOKUP(A684,MMO_o10M_lease!$A$1:$F$38,5,FALSE),0),VLOOKUP(D684,LANDINGS!$A$3:$CF$40,HLOOKUP(A684,LANDINGS!$B$1:$CF$42,42,FALSE),FALSE)))),0)</f>
        <v>1667.1579999999999</v>
      </c>
      <c r="L684" s="24">
        <f>SUMIFS(PASTE_FLEX_TRACKER!$D:$D,PASTE_FLEX_TRACKER!$F:$F,MAIN!$A684,PASTE_FLEX_TRACKER!$B:$B,MAIN!$D684)-SUMIFS(PASTE_FLEX_TRACKER!$D:$D,PASTE_FLEX_TRACKER!$C:$C,MAIN!$A684,PASTE_FLEX_TRACKER!$B:$B,MAIN!$D684)</f>
        <v>0</v>
      </c>
      <c r="M684" s="24">
        <f>IFERROR(-VLOOKUP(D684,SQ!$A$19:$CC$52,HLOOKUP(MAIN!A684,SQ!$B$18:$CC$56,39,FALSE),FALSE),"n/a")</f>
        <v>0</v>
      </c>
      <c r="N684" s="46" t="s">
        <v>563</v>
      </c>
      <c r="O684" s="46">
        <f>SUMIFS(MAN_ADJ!$L:$L,MAN_ADJ!$K:$K,MAIN!$D684,MAN_ADJ!$J:$J,MAIN!$S684)</f>
        <v>0</v>
      </c>
      <c r="P684" s="25">
        <f t="shared" si="180"/>
        <v>1667.1579999999999</v>
      </c>
      <c r="Q684" s="28">
        <f t="shared" si="170"/>
        <v>0.96408697125535125</v>
      </c>
      <c r="R684" s="38">
        <f t="shared" si="171"/>
        <v>62.103000000000065</v>
      </c>
      <c r="S684" s="17" t="s">
        <v>169</v>
      </c>
    </row>
    <row r="685" spans="1:19" x14ac:dyDescent="0.25">
      <c r="A685" s="17" t="s">
        <v>169</v>
      </c>
      <c r="B685" s="17" t="s">
        <v>93</v>
      </c>
      <c r="C685" s="17" t="s">
        <v>170</v>
      </c>
      <c r="D685" s="17" t="s">
        <v>108</v>
      </c>
      <c r="E685" s="24">
        <f>IF(U685="SC",SUMIFS(SC!F:F,SC!A:A,MAIN!D685,SC!B:B,MAIN!A685),SUMIFS(Allocations!$H:$H,Allocations!$A:$A,MAIN!$A685,Allocations!$B:$B,MAIN!$D685))</f>
        <v>654.36599999999999</v>
      </c>
      <c r="F685" s="24">
        <f>IF(U685="SC",SUMIFS(SC!J:J,SC!A:A,MAIN!D685,SC!B:B,MAIN!A685),SUMIFS(Allocations!M:M,Allocations!A:A,MAIN!A685,Allocations!B:B,MAIN!D685))</f>
        <v>11.176</v>
      </c>
      <c r="G685" s="24">
        <f t="shared" si="178"/>
        <v>665.54200000000003</v>
      </c>
      <c r="H685" s="24">
        <f>IFERROR(VLOOKUP(S685,Swaps_wk!$A$2:$AP$151,HLOOKUP(MAIN!D685,Swaps_wk!$B$2:$AP$151,150,FALSE),FALSE),0)</f>
        <v>0</v>
      </c>
      <c r="I685" s="24">
        <f>SUMIFS(PASTE_DQS_TRACKER!$D:$D,PASTE_DQS_TRACKER!$C:$C,MAIN!$A685,PASTE_DQS_TRACKER!$B:$B,MAIN!$D685)-SUMIFS(PASTE_DQS_TRACKER!$D:$D,PASTE_DQS_TRACKER!$C:$C,MAIN!A685,PASTE_DQS_TRACKER!$E:$E,MAIN!$D685)</f>
        <v>-10.3</v>
      </c>
      <c r="J685" s="25">
        <f t="shared" si="179"/>
        <v>655.24200000000008</v>
      </c>
      <c r="K685" s="24">
        <f>IFERROR(IF(V685="Flex",0,IF(D685=$D$30,VLOOKUP(A685,MMO_o10M_lease!$A$1:$F$51,5,FALSE),IF(D685=$D$26,VLOOKUP(D685,LANDINGS!$A$3:$BR$40,HLOOKUP(A685,LANDINGS!$B$1:$CF$42,42,FALSE),FALSE)-IFERROR(VLOOKUP(A685,MMO_o10M_lease!$A$1:$F$38,5,FALSE),0),VLOOKUP(D685,LANDINGS!$A$3:$CF$40,HLOOKUP(A685,LANDINGS!$B$1:$CF$42,42,FALSE),FALSE)))),0)</f>
        <v>28.713000000000001</v>
      </c>
      <c r="L685" s="24">
        <f>SUMIFS(PASTE_FLEX_TRACKER!$D:$D,PASTE_FLEX_TRACKER!$F:$F,MAIN!$A685,PASTE_FLEX_TRACKER!$B:$B,MAIN!$D685)-SUMIFS(PASTE_FLEX_TRACKER!$D:$D,PASTE_FLEX_TRACKER!$C:$C,MAIN!$A685,PASTE_FLEX_TRACKER!$B:$B,MAIN!$D685)</f>
        <v>0</v>
      </c>
      <c r="M685" s="24">
        <f>IFERROR(-VLOOKUP(D685,SQ!$A$19:$CC$52,HLOOKUP(MAIN!A685,SQ!$B$18:$CC$56,39,FALSE),FALSE),"n/a")</f>
        <v>0</v>
      </c>
      <c r="N685" s="46" t="s">
        <v>563</v>
      </c>
      <c r="O685" s="46">
        <f>SUMIFS(MAN_ADJ!$L:$L,MAN_ADJ!$K:$K,MAIN!$D685,MAN_ADJ!$J:$J,MAIN!$S685)</f>
        <v>0</v>
      </c>
      <c r="P685" s="25">
        <f t="shared" si="180"/>
        <v>28.713000000000001</v>
      </c>
      <c r="Q685" s="28">
        <f t="shared" si="170"/>
        <v>4.3820451069986353E-2</v>
      </c>
      <c r="R685" s="38">
        <f t="shared" si="171"/>
        <v>626.52900000000011</v>
      </c>
      <c r="S685" s="17" t="s">
        <v>169</v>
      </c>
    </row>
    <row r="686" spans="1:19" x14ac:dyDescent="0.25">
      <c r="A686" s="17" t="s">
        <v>169</v>
      </c>
      <c r="B686" s="17" t="s">
        <v>93</v>
      </c>
      <c r="C686" s="17" t="s">
        <v>170</v>
      </c>
      <c r="D686" s="17" t="s">
        <v>109</v>
      </c>
      <c r="E686" s="24">
        <f>IF(U686="SC",SUMIFS(SC!F:F,SC!A:A,MAIN!D686,SC!B:B,MAIN!A686),SUMIFS(Allocations!$H:$H,Allocations!$A:$A,MAIN!$A686,Allocations!$B:$B,MAIN!$D686))</f>
        <v>406.57299999999998</v>
      </c>
      <c r="F686" s="24">
        <f>IF(U686="SC",SUMIFS(SC!J:J,SC!A:A,MAIN!D686,SC!B:B,MAIN!A686),SUMIFS(Allocations!M:M,Allocations!A:A,MAIN!A686,Allocations!B:B,MAIN!D686))</f>
        <v>65.623000000000005</v>
      </c>
      <c r="G686" s="24">
        <f t="shared" si="178"/>
        <v>472.19599999999997</v>
      </c>
      <c r="H686" s="24">
        <f>IFERROR(VLOOKUP(S686,Swaps_wk!$A$2:$AP$151,HLOOKUP(MAIN!D686,Swaps_wk!$B$2:$AP$151,150,FALSE),FALSE),0)</f>
        <v>0</v>
      </c>
      <c r="I686" s="24">
        <f>SUMIFS(PASTE_DQS_TRACKER!$D:$D,PASTE_DQS_TRACKER!$C:$C,MAIN!$A686,PASTE_DQS_TRACKER!$B:$B,MAIN!$D686)-SUMIFS(PASTE_DQS_TRACKER!$D:$D,PASTE_DQS_TRACKER!$C:$C,MAIN!A686,PASTE_DQS_TRACKER!$E:$E,MAIN!$D686)</f>
        <v>-24.299999999999997</v>
      </c>
      <c r="J686" s="25">
        <f t="shared" si="179"/>
        <v>447.89599999999996</v>
      </c>
      <c r="K686" s="24">
        <f>IFERROR(IF(V686="Flex",0,IF(D686=$D$30,VLOOKUP(A686,MMO_o10M_lease!$A$1:$F$51,5,FALSE),IF(D686=$D$26,VLOOKUP(D686,LANDINGS!$A$3:$BR$40,HLOOKUP(A686,LANDINGS!$B$1:$CF$42,42,FALSE),FALSE)-IFERROR(VLOOKUP(A686,MMO_o10M_lease!$A$1:$F$38,5,FALSE),0),VLOOKUP(D686,LANDINGS!$A$3:$CF$40,HLOOKUP(A686,LANDINGS!$B$1:$CF$42,42,FALSE),FALSE)))),0)</f>
        <v>373.37099999999998</v>
      </c>
      <c r="L686" s="24">
        <f>SUMIFS(PASTE_FLEX_TRACKER!$D:$D,PASTE_FLEX_TRACKER!$F:$F,MAIN!$A686,PASTE_FLEX_TRACKER!$B:$B,MAIN!$D686)-SUMIFS(PASTE_FLEX_TRACKER!$D:$D,PASTE_FLEX_TRACKER!$C:$C,MAIN!$A686,PASTE_FLEX_TRACKER!$B:$B,MAIN!$D686)</f>
        <v>0</v>
      </c>
      <c r="M686" s="24">
        <f>IFERROR(-VLOOKUP(D686,SQ!$A$19:$CC$52,HLOOKUP(MAIN!A686,SQ!$B$18:$CC$56,39,FALSE),FALSE),"n/a")</f>
        <v>0</v>
      </c>
      <c r="N686" s="46" t="s">
        <v>563</v>
      </c>
      <c r="O686" s="46">
        <f>SUMIFS(MAN_ADJ!$L:$L,MAN_ADJ!$K:$K,MAIN!$D686,MAN_ADJ!$J:$J,MAIN!$S686)</f>
        <v>0</v>
      </c>
      <c r="P686" s="25">
        <f t="shared" si="180"/>
        <v>373.37099999999998</v>
      </c>
      <c r="Q686" s="28">
        <f t="shared" si="170"/>
        <v>0.83361092753674959</v>
      </c>
      <c r="R686" s="38">
        <f t="shared" si="171"/>
        <v>74.524999999999977</v>
      </c>
      <c r="S686" s="17" t="s">
        <v>169</v>
      </c>
    </row>
    <row r="687" spans="1:19" x14ac:dyDescent="0.25">
      <c r="A687" s="17" t="s">
        <v>169</v>
      </c>
      <c r="B687" s="17" t="s">
        <v>93</v>
      </c>
      <c r="C687" s="17" t="s">
        <v>170</v>
      </c>
      <c r="D687" s="17" t="s">
        <v>110</v>
      </c>
      <c r="E687" s="24">
        <f>IF(U687="SC",SUMIFS(SC!F:F,SC!A:A,MAIN!D687,SC!B:B,MAIN!A687),SUMIFS(Allocations!$H:$H,Allocations!$A:$A,MAIN!$A687,Allocations!$B:$B,MAIN!$D687))</f>
        <v>584.36199999999997</v>
      </c>
      <c r="F687" s="24">
        <f>IF(U687="SC",SUMIFS(SC!J:J,SC!A:A,MAIN!D687,SC!B:B,MAIN!A687),SUMIFS(Allocations!M:M,Allocations!A:A,MAIN!A687,Allocations!B:B,MAIN!D687))</f>
        <v>0</v>
      </c>
      <c r="G687" s="24">
        <f t="shared" si="178"/>
        <v>584.36199999999997</v>
      </c>
      <c r="H687" s="24">
        <f>IFERROR(VLOOKUP(S687,Swaps_wk!$A$2:$AP$151,HLOOKUP(MAIN!D687,Swaps_wk!$B$2:$AP$151,150,FALSE),FALSE),0)</f>
        <v>0</v>
      </c>
      <c r="I687" s="24">
        <f>SUMIFS(PASTE_DQS_TRACKER!$D:$D,PASTE_DQS_TRACKER!$C:$C,MAIN!$A687,PASTE_DQS_TRACKER!$B:$B,MAIN!$D687)-SUMIFS(PASTE_DQS_TRACKER!$D:$D,PASTE_DQS_TRACKER!$C:$C,MAIN!A687,PASTE_DQS_TRACKER!$E:$E,MAIN!$D687)</f>
        <v>-266.5</v>
      </c>
      <c r="J687" s="25">
        <f t="shared" si="179"/>
        <v>317.86199999999997</v>
      </c>
      <c r="K687" s="24">
        <f>IFERROR(IF(V687="Flex",0,IF(D687=$D$30,VLOOKUP(A687,MMO_o10M_lease!$A$1:$F$51,5,FALSE),IF(D687=$D$26,VLOOKUP(D687,LANDINGS!$A$3:$BR$40,HLOOKUP(A687,LANDINGS!$B$1:$CF$42,42,FALSE),FALSE)-IFERROR(VLOOKUP(A687,MMO_o10M_lease!$A$1:$F$38,5,FALSE),0),VLOOKUP(D687,LANDINGS!$A$3:$CF$40,HLOOKUP(A687,LANDINGS!$B$1:$CF$42,42,FALSE),FALSE)))),0)</f>
        <v>1.2E-2</v>
      </c>
      <c r="L687" s="24">
        <f>SUMIFS(PASTE_FLEX_TRACKER!$D:$D,PASTE_FLEX_TRACKER!$F:$F,MAIN!$A687,PASTE_FLEX_TRACKER!$B:$B,MAIN!$D687)-SUMIFS(PASTE_FLEX_TRACKER!$D:$D,PASTE_FLEX_TRACKER!$C:$C,MAIN!$A687,PASTE_FLEX_TRACKER!$B:$B,MAIN!$D687)</f>
        <v>0</v>
      </c>
      <c r="M687" s="24">
        <f>IFERROR(-VLOOKUP(D687,SQ!$A$19:$CC$52,HLOOKUP(MAIN!A687,SQ!$B$18:$CC$56,39,FALSE),FALSE),"n/a")</f>
        <v>0</v>
      </c>
      <c r="N687" s="46" t="s">
        <v>563</v>
      </c>
      <c r="O687" s="46">
        <f>SUMIFS(MAN_ADJ!$L:$L,MAN_ADJ!$K:$K,MAIN!$D687,MAN_ADJ!$J:$J,MAIN!$S687)</f>
        <v>0</v>
      </c>
      <c r="P687" s="25">
        <f t="shared" si="180"/>
        <v>1.2E-2</v>
      </c>
      <c r="Q687" s="28">
        <f t="shared" si="170"/>
        <v>3.775223210072296E-5</v>
      </c>
      <c r="R687" s="38">
        <f t="shared" si="171"/>
        <v>317.84999999999997</v>
      </c>
      <c r="S687" s="17" t="s">
        <v>169</v>
      </c>
    </row>
    <row r="688" spans="1:19" x14ac:dyDescent="0.25">
      <c r="A688" s="17" t="s">
        <v>169</v>
      </c>
      <c r="B688" s="17" t="s">
        <v>93</v>
      </c>
      <c r="C688" s="17" t="s">
        <v>170</v>
      </c>
      <c r="D688" s="17" t="s">
        <v>111</v>
      </c>
      <c r="E688" s="24">
        <f>IF(U688="SC",SUMIFS(SC!F:F,SC!A:A,MAIN!D688,SC!B:B,MAIN!A688),SUMIFS(Allocations!$H:$H,Allocations!$A:$A,MAIN!$A688,Allocations!$B:$B,MAIN!$D688))</f>
        <v>3478.335</v>
      </c>
      <c r="F688" s="24">
        <f>IF(U688="SC",SUMIFS(SC!J:J,SC!A:A,MAIN!D688,SC!B:B,MAIN!A688),SUMIFS(Allocations!M:M,Allocations!A:A,MAIN!A688,Allocations!B:B,MAIN!D688))</f>
        <v>33.953000000000003</v>
      </c>
      <c r="G688" s="24">
        <f t="shared" si="178"/>
        <v>3512.288</v>
      </c>
      <c r="H688" s="24">
        <f>IFERROR(VLOOKUP(S688,Swaps_wk!$A$2:$AP$151,HLOOKUP(MAIN!D688,Swaps_wk!$B$2:$AP$151,150,FALSE),FALSE),0)</f>
        <v>0</v>
      </c>
      <c r="I688" s="24">
        <f>SUMIFS(PASTE_DQS_TRACKER!$D:$D,PASTE_DQS_TRACKER!$C:$C,MAIN!$A688,PASTE_DQS_TRACKER!$B:$B,MAIN!$D688)-SUMIFS(PASTE_DQS_TRACKER!$D:$D,PASTE_DQS_TRACKER!$C:$C,MAIN!A688,PASTE_DQS_TRACKER!$E:$E,MAIN!$D688)</f>
        <v>-1079.0999999999999</v>
      </c>
      <c r="J688" s="25">
        <f t="shared" si="179"/>
        <v>2433.1880000000001</v>
      </c>
      <c r="K688" s="24">
        <f>IFERROR(IF(V688="Flex",0,IF(D688=$D$30,VLOOKUP(A688,MMO_o10M_lease!$A$1:$F$51,5,FALSE),IF(D688=$D$26,VLOOKUP(D688,LANDINGS!$A$3:$BR$40,HLOOKUP(A688,LANDINGS!$B$1:$CF$42,42,FALSE),FALSE)-IFERROR(VLOOKUP(A688,MMO_o10M_lease!$A$1:$F$38,5,FALSE),0),VLOOKUP(D688,LANDINGS!$A$3:$CF$40,HLOOKUP(A688,LANDINGS!$B$1:$CF$42,42,FALSE),FALSE)))),0)</f>
        <v>324.8</v>
      </c>
      <c r="L688" s="24">
        <f>SUMIFS(PASTE_FLEX_TRACKER!$D:$D,PASTE_FLEX_TRACKER!$F:$F,MAIN!$A688,PASTE_FLEX_TRACKER!$B:$B,MAIN!$D688)-SUMIFS(PASTE_FLEX_TRACKER!$D:$D,PASTE_FLEX_TRACKER!$C:$C,MAIN!$A688,PASTE_FLEX_TRACKER!$B:$B,MAIN!$D688)</f>
        <v>0</v>
      </c>
      <c r="M688" s="24">
        <f>IFERROR(-VLOOKUP(D688,SQ!$A$19:$CC$52,HLOOKUP(MAIN!A688,SQ!$B$18:$CC$56,39,FALSE),FALSE),"n/a")</f>
        <v>0</v>
      </c>
      <c r="N688" s="46" t="s">
        <v>563</v>
      </c>
      <c r="O688" s="46">
        <f>SUMIFS(MAN_ADJ!$L:$L,MAN_ADJ!$K:$K,MAIN!$D688,MAN_ADJ!$J:$J,MAIN!$S688)</f>
        <v>0</v>
      </c>
      <c r="P688" s="25">
        <f t="shared" si="180"/>
        <v>324.8</v>
      </c>
      <c r="Q688" s="28">
        <f t="shared" si="170"/>
        <v>0.13348742472838104</v>
      </c>
      <c r="R688" s="38">
        <f t="shared" si="171"/>
        <v>2108.3879999999999</v>
      </c>
      <c r="S688" s="17" t="s">
        <v>169</v>
      </c>
    </row>
    <row r="689" spans="1:19" x14ac:dyDescent="0.25">
      <c r="A689" s="17" t="s">
        <v>169</v>
      </c>
      <c r="B689" s="17" t="s">
        <v>93</v>
      </c>
      <c r="C689" s="17" t="s">
        <v>170</v>
      </c>
      <c r="D689" s="17" t="s">
        <v>112</v>
      </c>
      <c r="E689" s="24">
        <f>IF(U689="SC",SUMIFS(SC!F:F,SC!A:A,MAIN!D689,SC!B:B,MAIN!A689),SUMIFS(Allocations!$H:$H,Allocations!$A:$A,MAIN!$A689,Allocations!$B:$B,MAIN!$D689))</f>
        <v>11.610999999999999</v>
      </c>
      <c r="F689" s="24">
        <f>IF(U689="SC",SUMIFS(SC!J:J,SC!A:A,MAIN!D689,SC!B:B,MAIN!A689),SUMIFS(Allocations!M:M,Allocations!A:A,MAIN!A689,Allocations!B:B,MAIN!D689))</f>
        <v>0</v>
      </c>
      <c r="G689" s="24">
        <f t="shared" si="178"/>
        <v>11.610999999999999</v>
      </c>
      <c r="H689" s="24">
        <f>IFERROR(VLOOKUP(S689,Swaps_wk!$A$2:$AP$151,HLOOKUP(MAIN!D689,Swaps_wk!$B$2:$AP$151,150,FALSE),FALSE),0)</f>
        <v>0</v>
      </c>
      <c r="I689" s="24">
        <f>SUMIFS(PASTE_DQS_TRACKER!$D:$D,PASTE_DQS_TRACKER!$C:$C,MAIN!$A689,PASTE_DQS_TRACKER!$B:$B,MAIN!$D689)-SUMIFS(PASTE_DQS_TRACKER!$D:$D,PASTE_DQS_TRACKER!$C:$C,MAIN!A689,PASTE_DQS_TRACKER!$E:$E,MAIN!$D689)</f>
        <v>-11.2</v>
      </c>
      <c r="J689" s="25">
        <f t="shared" si="179"/>
        <v>0.41099999999999959</v>
      </c>
      <c r="K689" s="24">
        <f>IFERROR(IF(V689="Flex",0,IF(D689=$D$30,VLOOKUP(A689,MMO_o10M_lease!$A$1:$F$51,5,FALSE),IF(D689=$D$26,VLOOKUP(D689,LANDINGS!$A$3:$BR$40,HLOOKUP(A689,LANDINGS!$B$1:$CF$42,42,FALSE),FALSE)-IFERROR(VLOOKUP(A689,MMO_o10M_lease!$A$1:$F$38,5,FALSE),0),VLOOKUP(D689,LANDINGS!$A$3:$CF$40,HLOOKUP(A689,LANDINGS!$B$1:$CF$42,42,FALSE),FALSE)))),0)</f>
        <v>0</v>
      </c>
      <c r="L689" s="24">
        <f>SUMIFS(PASTE_FLEX_TRACKER!$D:$D,PASTE_FLEX_TRACKER!$F:$F,MAIN!$A689,PASTE_FLEX_TRACKER!$B:$B,MAIN!$D689)-SUMIFS(PASTE_FLEX_TRACKER!$D:$D,PASTE_FLEX_TRACKER!$C:$C,MAIN!$A689,PASTE_FLEX_TRACKER!$B:$B,MAIN!$D689)</f>
        <v>0</v>
      </c>
      <c r="M689" s="24">
        <f>IFERROR(-VLOOKUP(D689,SQ!$A$19:$CC$52,HLOOKUP(MAIN!A689,SQ!$B$18:$CC$56,39,FALSE),FALSE),"n/a")</f>
        <v>0</v>
      </c>
      <c r="N689" s="46" t="s">
        <v>563</v>
      </c>
      <c r="O689" s="46">
        <f>SUMIFS(MAN_ADJ!$L:$L,MAN_ADJ!$K:$K,MAIN!$D689,MAN_ADJ!$J:$J,MAIN!$S689)</f>
        <v>0</v>
      </c>
      <c r="P689" s="25">
        <f t="shared" si="180"/>
        <v>0</v>
      </c>
      <c r="Q689" s="28">
        <f t="shared" si="170"/>
        <v>0</v>
      </c>
      <c r="R689" s="38">
        <f t="shared" si="171"/>
        <v>0.41099999999999959</v>
      </c>
      <c r="S689" s="17" t="s">
        <v>169</v>
      </c>
    </row>
    <row r="690" spans="1:19" x14ac:dyDescent="0.25">
      <c r="A690" s="17" t="s">
        <v>169</v>
      </c>
      <c r="B690" s="17" t="s">
        <v>93</v>
      </c>
      <c r="C690" s="17" t="s">
        <v>170</v>
      </c>
      <c r="D690" s="17" t="s">
        <v>113</v>
      </c>
      <c r="E690" s="24">
        <f>IF(U690="SC",SUMIFS(SC!F:F,SC!A:A,MAIN!D690,SC!B:B,MAIN!A690),SUMIFS(Allocations!$H:$H,Allocations!$A:$A,MAIN!$A690,Allocations!$B:$B,MAIN!$D690))</f>
        <v>213.255</v>
      </c>
      <c r="F690" s="24">
        <f>IF(U690="SC",SUMIFS(SC!J:J,SC!A:A,MAIN!D690,SC!B:B,MAIN!A690),SUMIFS(Allocations!M:M,Allocations!A:A,MAIN!A690,Allocations!B:B,MAIN!D690))</f>
        <v>5.702</v>
      </c>
      <c r="G690" s="24">
        <f t="shared" si="178"/>
        <v>218.95699999999999</v>
      </c>
      <c r="H690" s="24">
        <f>IFERROR(VLOOKUP(S690,Swaps_wk!$A$2:$AP$151,HLOOKUP(MAIN!D690,Swaps_wk!$B$2:$AP$151,150,FALSE),FALSE),0)</f>
        <v>0</v>
      </c>
      <c r="I690" s="24">
        <f>SUMIFS(PASTE_DQS_TRACKER!$D:$D,PASTE_DQS_TRACKER!$C:$C,MAIN!$A690,PASTE_DQS_TRACKER!$B:$B,MAIN!$D690)-SUMIFS(PASTE_DQS_TRACKER!$D:$D,PASTE_DQS_TRACKER!$C:$C,MAIN!A690,PASTE_DQS_TRACKER!$E:$E,MAIN!$D690)</f>
        <v>-47.699999999999996</v>
      </c>
      <c r="J690" s="25">
        <f t="shared" si="179"/>
        <v>171.25700000000001</v>
      </c>
      <c r="K690" s="24">
        <f>IFERROR(IF(V690="Flex",0,IF(D690=$D$30,VLOOKUP(A690,MMO_o10M_lease!$A$1:$F$51,5,FALSE),IF(D690=$D$26,VLOOKUP(D690,LANDINGS!$A$3:$BR$40,HLOOKUP(A690,LANDINGS!$B$1:$CF$42,42,FALSE),FALSE)-IFERROR(VLOOKUP(A690,MMO_o10M_lease!$A$1:$F$38,5,FALSE),0),VLOOKUP(D690,LANDINGS!$A$3:$CF$40,HLOOKUP(A690,LANDINGS!$B$1:$CF$42,42,FALSE),FALSE)))),0)</f>
        <v>104.119</v>
      </c>
      <c r="L690" s="24">
        <f>SUMIFS(PASTE_FLEX_TRACKER!$D:$D,PASTE_FLEX_TRACKER!$F:$F,MAIN!$A690,PASTE_FLEX_TRACKER!$B:$B,MAIN!$D690)-SUMIFS(PASTE_FLEX_TRACKER!$D:$D,PASTE_FLEX_TRACKER!$C:$C,MAIN!$A690,PASTE_FLEX_TRACKER!$B:$B,MAIN!$D690)</f>
        <v>0</v>
      </c>
      <c r="M690" s="24">
        <f>IFERROR(-VLOOKUP(D690,SQ!$A$19:$CC$52,HLOOKUP(MAIN!A690,SQ!$B$18:$CC$56,39,FALSE),FALSE),"n/a")</f>
        <v>0</v>
      </c>
      <c r="N690" s="46" t="s">
        <v>563</v>
      </c>
      <c r="O690" s="46">
        <f>SUMIFS(MAN_ADJ!$L:$L,MAN_ADJ!$K:$K,MAIN!$D690,MAN_ADJ!$J:$J,MAIN!$S690)</f>
        <v>0</v>
      </c>
      <c r="P690" s="25">
        <f t="shared" si="180"/>
        <v>104.119</v>
      </c>
      <c r="Q690" s="28">
        <f t="shared" si="170"/>
        <v>0.60796930928370807</v>
      </c>
      <c r="R690" s="38">
        <f t="shared" si="171"/>
        <v>67.138000000000005</v>
      </c>
      <c r="S690" s="17" t="s">
        <v>169</v>
      </c>
    </row>
    <row r="691" spans="1:19" x14ac:dyDescent="0.25">
      <c r="A691" s="17" t="s">
        <v>169</v>
      </c>
      <c r="B691" s="17" t="s">
        <v>93</v>
      </c>
      <c r="C691" s="17" t="s">
        <v>170</v>
      </c>
      <c r="D691" s="17" t="s">
        <v>114</v>
      </c>
      <c r="E691" s="24">
        <f>IF(U691="SC",SUMIFS(SC!F:F,SC!A:A,MAIN!D691,SC!B:B,MAIN!A691),SUMIFS(Allocations!$H:$H,Allocations!$A:$A,MAIN!$A691,Allocations!$B:$B,MAIN!$D691))</f>
        <v>0.16800000000000001</v>
      </c>
      <c r="F691" s="24">
        <f>IF(U691="SC",SUMIFS(SC!J:J,SC!A:A,MAIN!D691,SC!B:B,MAIN!A691),SUMIFS(Allocations!M:M,Allocations!A:A,MAIN!A691,Allocations!B:B,MAIN!D691))</f>
        <v>6.1050000000000004</v>
      </c>
      <c r="G691" s="24">
        <f t="shared" si="178"/>
        <v>6.2730000000000006</v>
      </c>
      <c r="H691" s="24">
        <f>IFERROR(VLOOKUP(S691,Swaps_wk!$A$2:$AP$151,HLOOKUP(MAIN!D691,Swaps_wk!$B$2:$AP$151,150,FALSE),FALSE),0)</f>
        <v>0</v>
      </c>
      <c r="I691" s="24">
        <f>SUMIFS(PASTE_DQS_TRACKER!$D:$D,PASTE_DQS_TRACKER!$C:$C,MAIN!$A691,PASTE_DQS_TRACKER!$B:$B,MAIN!$D691)-SUMIFS(PASTE_DQS_TRACKER!$D:$D,PASTE_DQS_TRACKER!$C:$C,MAIN!A691,PASTE_DQS_TRACKER!$E:$E,MAIN!$D691)</f>
        <v>20</v>
      </c>
      <c r="J691" s="25">
        <f t="shared" si="179"/>
        <v>26.273</v>
      </c>
      <c r="K691" s="24">
        <f>IFERROR(IF(V691="Flex",0,IF(D691=$D$30,VLOOKUP(A691,MMO_o10M_lease!$A$1:$F$51,5,FALSE),IF(D691=$D$26,VLOOKUP(D691,LANDINGS!$A$3:$BR$40,HLOOKUP(A691,LANDINGS!$B$1:$CF$42,42,FALSE),FALSE)-IFERROR(VLOOKUP(A691,MMO_o10M_lease!$A$1:$F$38,5,FALSE),0),VLOOKUP(D691,LANDINGS!$A$3:$CF$40,HLOOKUP(A691,LANDINGS!$B$1:$CF$42,42,FALSE),FALSE)))),0)</f>
        <v>24.219000000000001</v>
      </c>
      <c r="L691" s="24">
        <f>SUMIFS(PASTE_FLEX_TRACKER!$D:$D,PASTE_FLEX_TRACKER!$F:$F,MAIN!$A691,PASTE_FLEX_TRACKER!$B:$B,MAIN!$D691)-SUMIFS(PASTE_FLEX_TRACKER!$D:$D,PASTE_FLEX_TRACKER!$C:$C,MAIN!$A691,PASTE_FLEX_TRACKER!$B:$B,MAIN!$D691)</f>
        <v>0</v>
      </c>
      <c r="M691" s="24">
        <f>IFERROR(-VLOOKUP(D691,SQ!$A$19:$CC$52,HLOOKUP(MAIN!A691,SQ!$B$18:$CC$56,39,FALSE),FALSE),"n/a")</f>
        <v>0</v>
      </c>
      <c r="N691" s="46" t="s">
        <v>563</v>
      </c>
      <c r="O691" s="46">
        <f>SUMIFS(MAN_ADJ!$L:$L,MAN_ADJ!$K:$K,MAIN!$D691,MAN_ADJ!$J:$J,MAIN!$S691)</f>
        <v>0</v>
      </c>
      <c r="P691" s="25">
        <f t="shared" si="180"/>
        <v>24.219000000000001</v>
      </c>
      <c r="Q691" s="28">
        <f t="shared" si="170"/>
        <v>0.921820880752103</v>
      </c>
      <c r="R691" s="38">
        <f t="shared" si="171"/>
        <v>2.0539999999999985</v>
      </c>
      <c r="S691" s="17" t="s">
        <v>169</v>
      </c>
    </row>
    <row r="692" spans="1:19" x14ac:dyDescent="0.25">
      <c r="A692" s="17" t="s">
        <v>169</v>
      </c>
      <c r="B692" s="17" t="s">
        <v>93</v>
      </c>
      <c r="C692" s="17" t="s">
        <v>170</v>
      </c>
      <c r="D692" s="17" t="s">
        <v>115</v>
      </c>
      <c r="E692" s="24">
        <f>IF(U692="SC",SUMIFS(SC!F:F,SC!A:A,MAIN!D692,SC!B:B,MAIN!A692),SUMIFS(Allocations!$H:$H,Allocations!$A:$A,MAIN!$A692,Allocations!$B:$B,MAIN!$D692))</f>
        <v>38.314</v>
      </c>
      <c r="F692" s="24">
        <f>IF(U692="SC",SUMIFS(SC!J:J,SC!A:A,MAIN!D692,SC!B:B,MAIN!A692),SUMIFS(Allocations!M:M,Allocations!A:A,MAIN!A692,Allocations!B:B,MAIN!D692))</f>
        <v>29.309000000000001</v>
      </c>
      <c r="G692" s="24">
        <f t="shared" si="178"/>
        <v>67.623000000000005</v>
      </c>
      <c r="H692" s="24">
        <f>IFERROR(VLOOKUP(S692,Swaps_wk!$A$2:$AP$151,HLOOKUP(MAIN!D692,Swaps_wk!$B$2:$AP$151,150,FALSE),FALSE),0)</f>
        <v>0</v>
      </c>
      <c r="I692" s="24">
        <f>SUMIFS(PASTE_DQS_TRACKER!$D:$D,PASTE_DQS_TRACKER!$C:$C,MAIN!$A692,PASTE_DQS_TRACKER!$B:$B,MAIN!$D692)-SUMIFS(PASTE_DQS_TRACKER!$D:$D,PASTE_DQS_TRACKER!$C:$C,MAIN!A692,PASTE_DQS_TRACKER!$E:$E,MAIN!$D692)</f>
        <v>5</v>
      </c>
      <c r="J692" s="25">
        <f t="shared" si="179"/>
        <v>72.623000000000005</v>
      </c>
      <c r="K692" s="24">
        <f>IFERROR(IF(V692="Flex",0,IF(D692=$D$30,VLOOKUP(A692,MMO_o10M_lease!$A$1:$F$51,5,FALSE),IF(D692=$D$26,VLOOKUP(D692,LANDINGS!$A$3:$BR$40,HLOOKUP(A692,LANDINGS!$B$1:$CF$42,42,FALSE),FALSE)-IFERROR(VLOOKUP(A692,MMO_o10M_lease!$A$1:$F$38,5,FALSE),0),VLOOKUP(D692,LANDINGS!$A$3:$CF$40,HLOOKUP(A692,LANDINGS!$B$1:$CF$42,42,FALSE),FALSE)))),0)</f>
        <v>24.788</v>
      </c>
      <c r="L692" s="24">
        <f>SUMIFS(PASTE_FLEX_TRACKER!$D:$D,PASTE_FLEX_TRACKER!$F:$F,MAIN!$A692,PASTE_FLEX_TRACKER!$B:$B,MAIN!$D692)-SUMIFS(PASTE_FLEX_TRACKER!$D:$D,PASTE_FLEX_TRACKER!$C:$C,MAIN!$A692,PASTE_FLEX_TRACKER!$B:$B,MAIN!$D692)</f>
        <v>0</v>
      </c>
      <c r="M692" s="24">
        <f>IFERROR(-VLOOKUP(D692,SQ!$A$19:$CC$52,HLOOKUP(MAIN!A692,SQ!$B$18:$CC$56,39,FALSE),FALSE),"n/a")</f>
        <v>0</v>
      </c>
      <c r="N692" s="46" t="s">
        <v>563</v>
      </c>
      <c r="O692" s="46">
        <f>SUMIFS(MAN_ADJ!$L:$L,MAN_ADJ!$K:$K,MAIN!$D692,MAN_ADJ!$J:$J,MAIN!$S692)</f>
        <v>0</v>
      </c>
      <c r="P692" s="25">
        <f t="shared" si="180"/>
        <v>24.788</v>
      </c>
      <c r="Q692" s="28">
        <f t="shared" si="170"/>
        <v>0.34132437382096581</v>
      </c>
      <c r="R692" s="38">
        <f t="shared" si="171"/>
        <v>47.835000000000008</v>
      </c>
      <c r="S692" s="17" t="s">
        <v>169</v>
      </c>
    </row>
    <row r="693" spans="1:19" x14ac:dyDescent="0.25">
      <c r="A693" s="17" t="s">
        <v>169</v>
      </c>
      <c r="B693" s="17" t="s">
        <v>93</v>
      </c>
      <c r="C693" s="17" t="s">
        <v>170</v>
      </c>
      <c r="D693" s="17" t="s">
        <v>116</v>
      </c>
      <c r="E693" s="24">
        <f>IF(U693="SC",SUMIFS(SC!F:F,SC!A:A,MAIN!D693,SC!B:B,MAIN!A693),SUMIFS(Allocations!$H:$H,Allocations!$A:$A,MAIN!$A693,Allocations!$B:$B,MAIN!$D693))</f>
        <v>97.213999999999999</v>
      </c>
      <c r="F693" s="24">
        <f>IF(U693="SC",SUMIFS(SC!J:J,SC!A:A,MAIN!D693,SC!B:B,MAIN!A693),SUMIFS(Allocations!M:M,Allocations!A:A,MAIN!A693,Allocations!B:B,MAIN!D693))</f>
        <v>35.389000000000003</v>
      </c>
      <c r="G693" s="24">
        <f t="shared" si="178"/>
        <v>132.60300000000001</v>
      </c>
      <c r="H693" s="24">
        <f>IFERROR(VLOOKUP(S693,Swaps_wk!$A$2:$AP$151,HLOOKUP(MAIN!D693,Swaps_wk!$B$2:$AP$151,150,FALSE),FALSE),0)</f>
        <v>0</v>
      </c>
      <c r="I693" s="24">
        <f>SUMIFS(PASTE_DQS_TRACKER!$D:$D,PASTE_DQS_TRACKER!$C:$C,MAIN!$A693,PASTE_DQS_TRACKER!$B:$B,MAIN!$D693)-SUMIFS(PASTE_DQS_TRACKER!$D:$D,PASTE_DQS_TRACKER!$C:$C,MAIN!A693,PASTE_DQS_TRACKER!$E:$E,MAIN!$D693)</f>
        <v>-5</v>
      </c>
      <c r="J693" s="25">
        <f t="shared" si="179"/>
        <v>127.60300000000001</v>
      </c>
      <c r="K693" s="24">
        <f>IFERROR(IF(V693="Flex",0,IF(D693=$D$30,VLOOKUP(A693,MMO_o10M_lease!$A$1:$F$51,5,FALSE),IF(D693=$D$26,VLOOKUP(D693,LANDINGS!$A$3:$BR$40,HLOOKUP(A693,LANDINGS!$B$1:$CF$42,42,FALSE),FALSE)-IFERROR(VLOOKUP(A693,MMO_o10M_lease!$A$1:$F$38,5,FALSE),0),VLOOKUP(D693,LANDINGS!$A$3:$CF$40,HLOOKUP(A693,LANDINGS!$B$1:$CF$42,42,FALSE),FALSE)))),0)</f>
        <v>85.433999999999997</v>
      </c>
      <c r="L693" s="24">
        <f>SUMIFS(PASTE_FLEX_TRACKER!$D:$D,PASTE_FLEX_TRACKER!$F:$F,MAIN!$A693,PASTE_FLEX_TRACKER!$B:$B,MAIN!$D693)-SUMIFS(PASTE_FLEX_TRACKER!$D:$D,PASTE_FLEX_TRACKER!$C:$C,MAIN!$A693,PASTE_FLEX_TRACKER!$B:$B,MAIN!$D693)</f>
        <v>0</v>
      </c>
      <c r="M693" s="24">
        <f>IFERROR(-VLOOKUP(D693,SQ!$A$19:$CC$52,HLOOKUP(MAIN!A693,SQ!$B$18:$CC$56,39,FALSE),FALSE),"n/a")</f>
        <v>0</v>
      </c>
      <c r="N693" s="46" t="s">
        <v>563</v>
      </c>
      <c r="O693" s="46">
        <f>SUMIFS(MAN_ADJ!$L:$L,MAN_ADJ!$K:$K,MAIN!$D693,MAN_ADJ!$J:$J,MAIN!$S693)</f>
        <v>0</v>
      </c>
      <c r="P693" s="25">
        <f t="shared" si="180"/>
        <v>85.433999999999997</v>
      </c>
      <c r="Q693" s="28">
        <f t="shared" si="170"/>
        <v>0.66952971325125576</v>
      </c>
      <c r="R693" s="38">
        <f t="shared" si="171"/>
        <v>42.169000000000011</v>
      </c>
      <c r="S693" s="17" t="s">
        <v>169</v>
      </c>
    </row>
    <row r="694" spans="1:19" x14ac:dyDescent="0.25">
      <c r="A694" s="17" t="s">
        <v>169</v>
      </c>
      <c r="B694" s="17" t="s">
        <v>93</v>
      </c>
      <c r="C694" s="17" t="s">
        <v>170</v>
      </c>
      <c r="D694" s="17" t="s">
        <v>117</v>
      </c>
      <c r="E694" s="24">
        <f>IF(U694="SC",SUMIFS(SC!F:F,SC!A:A,MAIN!D694,SC!B:B,MAIN!A694),SUMIFS(Allocations!$H:$H,Allocations!$A:$A,MAIN!$A694,Allocations!$B:$B,MAIN!$D694))</f>
        <v>4.7050000000000001</v>
      </c>
      <c r="F694" s="24">
        <f>IF(U694="SC",SUMIFS(SC!J:J,SC!A:A,MAIN!D694,SC!B:B,MAIN!A694),SUMIFS(Allocations!M:M,Allocations!A:A,MAIN!A694,Allocations!B:B,MAIN!D694))</f>
        <v>0</v>
      </c>
      <c r="G694" s="24">
        <f t="shared" si="178"/>
        <v>4.7050000000000001</v>
      </c>
      <c r="H694" s="24">
        <f>IFERROR(VLOOKUP(S694,Swaps_wk!$A$2:$AP$151,HLOOKUP(MAIN!D694,Swaps_wk!$B$2:$AP$151,150,FALSE),FALSE),0)</f>
        <v>0</v>
      </c>
      <c r="I694" s="24">
        <f>SUMIFS(PASTE_DQS_TRACKER!$D:$D,PASTE_DQS_TRACKER!$C:$C,MAIN!$A694,PASTE_DQS_TRACKER!$B:$B,MAIN!$D694)-SUMIFS(PASTE_DQS_TRACKER!$D:$D,PASTE_DQS_TRACKER!$C:$C,MAIN!A694,PASTE_DQS_TRACKER!$E:$E,MAIN!$D694)</f>
        <v>-4.5</v>
      </c>
      <c r="J694" s="25">
        <f t="shared" si="179"/>
        <v>0.20500000000000007</v>
      </c>
      <c r="K694" s="24">
        <f>IFERROR(IF(V694="Flex",0,IF(D694=$D$30,VLOOKUP(A694,MMO_o10M_lease!$A$1:$F$51,5,FALSE),IF(D694=$D$26,VLOOKUP(D694,LANDINGS!$A$3:$BR$40,HLOOKUP(A694,LANDINGS!$B$1:$CF$42,42,FALSE),FALSE)-IFERROR(VLOOKUP(A694,MMO_o10M_lease!$A$1:$F$38,5,FALSE),0),VLOOKUP(D694,LANDINGS!$A$3:$CF$40,HLOOKUP(A694,LANDINGS!$B$1:$CF$42,42,FALSE),FALSE)))),0)</f>
        <v>0</v>
      </c>
      <c r="L694" s="24">
        <f>SUMIFS(PASTE_FLEX_TRACKER!$D:$D,PASTE_FLEX_TRACKER!$F:$F,MAIN!$A694,PASTE_FLEX_TRACKER!$B:$B,MAIN!$D694)-SUMIFS(PASTE_FLEX_TRACKER!$D:$D,PASTE_FLEX_TRACKER!$C:$C,MAIN!$A694,PASTE_FLEX_TRACKER!$B:$B,MAIN!$D694)</f>
        <v>0</v>
      </c>
      <c r="M694" s="24">
        <f>IFERROR(-VLOOKUP(D694,SQ!$A$19:$CC$52,HLOOKUP(MAIN!A694,SQ!$B$18:$CC$56,39,FALSE),FALSE),"n/a")</f>
        <v>0</v>
      </c>
      <c r="N694" s="46" t="s">
        <v>563</v>
      </c>
      <c r="O694" s="46">
        <f>SUMIFS(MAN_ADJ!$L:$L,MAN_ADJ!$K:$K,MAIN!$D694,MAN_ADJ!$J:$J,MAIN!$S694)</f>
        <v>0</v>
      </c>
      <c r="P694" s="25">
        <f t="shared" si="180"/>
        <v>0</v>
      </c>
      <c r="Q694" s="28">
        <f t="shared" si="170"/>
        <v>0</v>
      </c>
      <c r="R694" s="38">
        <f t="shared" si="171"/>
        <v>0.20500000000000007</v>
      </c>
      <c r="S694" s="17" t="s">
        <v>169</v>
      </c>
    </row>
    <row r="695" spans="1:19" x14ac:dyDescent="0.25">
      <c r="A695" s="17" t="s">
        <v>169</v>
      </c>
      <c r="B695" s="17" t="s">
        <v>93</v>
      </c>
      <c r="C695" s="17" t="s">
        <v>170</v>
      </c>
      <c r="D695" s="17" t="s">
        <v>118</v>
      </c>
      <c r="E695" s="24">
        <f>IF(U695="SC",SUMIFS(SC!F:F,SC!A:A,MAIN!D695,SC!B:B,MAIN!A695),SUMIFS(Allocations!$H:$H,Allocations!$A:$A,MAIN!$A695,Allocations!$B:$B,MAIN!$D695))</f>
        <v>0</v>
      </c>
      <c r="F695" s="24">
        <f>IF(U695="SC",SUMIFS(SC!J:J,SC!A:A,MAIN!D695,SC!B:B,MAIN!A695),SUMIFS(Allocations!M:M,Allocations!A:A,MAIN!A695,Allocations!B:B,MAIN!D695))</f>
        <v>1.331</v>
      </c>
      <c r="G695" s="24">
        <f t="shared" si="178"/>
        <v>1.331</v>
      </c>
      <c r="H695" s="24">
        <f>IFERROR(VLOOKUP(S695,Swaps_wk!$A$2:$AP$151,HLOOKUP(MAIN!D695,Swaps_wk!$B$2:$AP$151,150,FALSE),FALSE),0)</f>
        <v>0</v>
      </c>
      <c r="I695" s="24">
        <f>SUMIFS(PASTE_DQS_TRACKER!$D:$D,PASTE_DQS_TRACKER!$C:$C,MAIN!$A695,PASTE_DQS_TRACKER!$B:$B,MAIN!$D695)-SUMIFS(PASTE_DQS_TRACKER!$D:$D,PASTE_DQS_TRACKER!$C:$C,MAIN!A695,PASTE_DQS_TRACKER!$E:$E,MAIN!$D695)</f>
        <v>19.299999999999997</v>
      </c>
      <c r="J695" s="25">
        <f t="shared" si="179"/>
        <v>20.630999999999997</v>
      </c>
      <c r="K695" s="24">
        <f>IFERROR(IF(V695="Flex",0,IF(D695=$D$30,VLOOKUP(A695,MMO_o10M_lease!$A$1:$F$51,5,FALSE),IF(D695=$D$26,VLOOKUP(D695,LANDINGS!$A$3:$BR$40,HLOOKUP(A695,LANDINGS!$B$1:$CF$42,42,FALSE),FALSE)-IFERROR(VLOOKUP(A695,MMO_o10M_lease!$A$1:$F$38,5,FALSE),0),VLOOKUP(D695,LANDINGS!$A$3:$CF$40,HLOOKUP(A695,LANDINGS!$B$1:$CF$42,42,FALSE),FALSE)))),0)</f>
        <v>1.7200000000000006</v>
      </c>
      <c r="L695" s="24">
        <f>SUMIFS(PASTE_FLEX_TRACKER!$D:$D,PASTE_FLEX_TRACKER!$F:$F,MAIN!$A695,PASTE_FLEX_TRACKER!$B:$B,MAIN!$D695)-SUMIFS(PASTE_FLEX_TRACKER!$D:$D,PASTE_FLEX_TRACKER!$C:$C,MAIN!$A695,PASTE_FLEX_TRACKER!$B:$B,MAIN!$D695)</f>
        <v>0</v>
      </c>
      <c r="M695" s="24">
        <f>IFERROR(-VLOOKUP(D695,SQ!$A$19:$CC$52,HLOOKUP(MAIN!A695,SQ!$B$18:$CC$56,39,FALSE),FALSE),"n/a")</f>
        <v>0</v>
      </c>
      <c r="N695" s="46" t="s">
        <v>563</v>
      </c>
      <c r="O695" s="46">
        <f>SUMIFS(MAN_ADJ!$L:$L,MAN_ADJ!$K:$K,MAIN!$D695,MAN_ADJ!$J:$J,MAIN!$S695)</f>
        <v>0</v>
      </c>
      <c r="P695" s="25">
        <f t="shared" si="180"/>
        <v>1.7200000000000006</v>
      </c>
      <c r="Q695" s="28">
        <f t="shared" si="170"/>
        <v>8.3369686394261108E-2</v>
      </c>
      <c r="R695" s="38">
        <f t="shared" si="171"/>
        <v>18.910999999999994</v>
      </c>
      <c r="S695" s="17" t="s">
        <v>169</v>
      </c>
    </row>
    <row r="696" spans="1:19" x14ac:dyDescent="0.25">
      <c r="A696" s="17" t="s">
        <v>169</v>
      </c>
      <c r="B696" s="17" t="s">
        <v>93</v>
      </c>
      <c r="C696" s="17" t="s">
        <v>170</v>
      </c>
      <c r="D696" s="17" t="s">
        <v>119</v>
      </c>
      <c r="E696" s="24">
        <f>IF(U696="SC",SUMIFS(SC!F:F,SC!A:A,MAIN!D696,SC!B:B,MAIN!A696),SUMIFS(Allocations!$H:$H,Allocations!$A:$A,MAIN!$A696,Allocations!$B:$B,MAIN!$D696))</f>
        <v>0</v>
      </c>
      <c r="F696" s="24">
        <f>IF(U696="SC",SUMIFS(SC!J:J,SC!A:A,MAIN!D696,SC!B:B,MAIN!A696),SUMIFS(Allocations!M:M,Allocations!A:A,MAIN!A696,Allocations!B:B,MAIN!D696))</f>
        <v>0</v>
      </c>
      <c r="G696" s="24">
        <f t="shared" si="178"/>
        <v>0</v>
      </c>
      <c r="H696" s="24">
        <f>IFERROR(VLOOKUP(S696,Swaps_wk!$A$2:$AP$151,HLOOKUP(MAIN!D696,Swaps_wk!$B$2:$AP$151,150,FALSE),FALSE),0)</f>
        <v>0</v>
      </c>
      <c r="I696" s="24">
        <f>SUMIFS(PASTE_DQS_TRACKER!$D:$D,PASTE_DQS_TRACKER!$C:$C,MAIN!$A696,PASTE_DQS_TRACKER!$B:$B,MAIN!$D696)-SUMIFS(PASTE_DQS_TRACKER!$D:$D,PASTE_DQS_TRACKER!$C:$C,MAIN!A696,PASTE_DQS_TRACKER!$E:$E,MAIN!$D696)</f>
        <v>0</v>
      </c>
      <c r="J696" s="25">
        <f t="shared" si="179"/>
        <v>0</v>
      </c>
      <c r="K696" s="24">
        <f>IFERROR(IF(V696="Flex",0,IF(D696=$D$30,VLOOKUP(A696,MMO_o10M_lease!$A$1:$F$51,5,FALSE),IF(D696=$D$26,VLOOKUP(D696,LANDINGS!$A$3:$BR$40,HLOOKUP(A696,LANDINGS!$B$1:$CF$42,42,FALSE),FALSE)-IFERROR(VLOOKUP(A696,MMO_o10M_lease!$A$1:$F$38,5,FALSE),0),VLOOKUP(D696,LANDINGS!$A$3:$CF$40,HLOOKUP(A696,LANDINGS!$B$1:$CF$42,42,FALSE),FALSE)))),0)</f>
        <v>0</v>
      </c>
      <c r="L696" s="24">
        <f>SUMIFS(PASTE_FLEX_TRACKER!$D:$D,PASTE_FLEX_TRACKER!$F:$F,MAIN!$A696,PASTE_FLEX_TRACKER!$B:$B,MAIN!$D696)-SUMIFS(PASTE_FLEX_TRACKER!$D:$D,PASTE_FLEX_TRACKER!$C:$C,MAIN!$A696,PASTE_FLEX_TRACKER!$B:$B,MAIN!$D696)</f>
        <v>0</v>
      </c>
      <c r="M696" s="24">
        <f>IFERROR(-VLOOKUP(D696,SQ!$A$19:$CC$52,HLOOKUP(MAIN!A696,SQ!$B$18:$CC$56,39,FALSE),FALSE),"n/a")</f>
        <v>0</v>
      </c>
      <c r="N696" s="46" t="s">
        <v>563</v>
      </c>
      <c r="O696" s="46">
        <f>SUMIFS(MAN_ADJ!$L:$L,MAN_ADJ!$K:$K,MAIN!$D696,MAN_ADJ!$J:$J,MAIN!$S696)</f>
        <v>0</v>
      </c>
      <c r="P696" s="25">
        <f t="shared" si="180"/>
        <v>0</v>
      </c>
      <c r="Q696" s="28" t="str">
        <f t="shared" si="170"/>
        <v>n/a</v>
      </c>
      <c r="R696" s="38">
        <f t="shared" si="171"/>
        <v>0</v>
      </c>
      <c r="S696" s="17" t="s">
        <v>169</v>
      </c>
    </row>
    <row r="697" spans="1:19" x14ac:dyDescent="0.25">
      <c r="A697" s="17" t="s">
        <v>169</v>
      </c>
      <c r="B697" s="17" t="s">
        <v>93</v>
      </c>
      <c r="C697" s="17" t="s">
        <v>170</v>
      </c>
      <c r="D697" s="17" t="s">
        <v>120</v>
      </c>
      <c r="E697" s="24">
        <f>IF(U697="SC",SUMIFS(SC!F:F,SC!A:A,MAIN!D697,SC!B:B,MAIN!A697),SUMIFS(Allocations!$H:$H,Allocations!$A:$A,MAIN!$A697,Allocations!$B:$B,MAIN!$D697))</f>
        <v>19.7</v>
      </c>
      <c r="F697" s="24">
        <f>IF(U697="SC",SUMIFS(SC!J:J,SC!A:A,MAIN!D697,SC!B:B,MAIN!A697),SUMIFS(Allocations!M:M,Allocations!A:A,MAIN!A697,Allocations!B:B,MAIN!D697))</f>
        <v>7.8E-2</v>
      </c>
      <c r="G697" s="24">
        <f t="shared" si="178"/>
        <v>19.777999999999999</v>
      </c>
      <c r="H697" s="24">
        <f>IFERROR(VLOOKUP(S697,Swaps_wk!$A$2:$AP$151,HLOOKUP(MAIN!D697,Swaps_wk!$B$2:$AP$151,150,FALSE),FALSE),0)</f>
        <v>0</v>
      </c>
      <c r="I697" s="24">
        <f>SUMIFS(PASTE_DQS_TRACKER!$D:$D,PASTE_DQS_TRACKER!$C:$C,MAIN!$A697,PASTE_DQS_TRACKER!$B:$B,MAIN!$D697)-SUMIFS(PASTE_DQS_TRACKER!$D:$D,PASTE_DQS_TRACKER!$C:$C,MAIN!A697,PASTE_DQS_TRACKER!$E:$E,MAIN!$D697)</f>
        <v>-13.8</v>
      </c>
      <c r="J697" s="25">
        <f t="shared" si="179"/>
        <v>5.977999999999998</v>
      </c>
      <c r="K697" s="24">
        <f>IFERROR(IF(V697="Flex",0,IF(D697=$D$30,VLOOKUP(A697,MMO_o10M_lease!$A$1:$F$51,5,FALSE),IF(D697=$D$26,VLOOKUP(D697,LANDINGS!$A$3:$BR$40,HLOOKUP(A697,LANDINGS!$B$1:$CF$42,42,FALSE),FALSE)-IFERROR(VLOOKUP(A697,MMO_o10M_lease!$A$1:$F$38,5,FALSE),0),VLOOKUP(D697,LANDINGS!$A$3:$CF$40,HLOOKUP(A697,LANDINGS!$B$1:$CF$42,42,FALSE),FALSE)))),0)</f>
        <v>0.39100000000000001</v>
      </c>
      <c r="L697" s="24">
        <f>SUMIFS(PASTE_FLEX_TRACKER!$D:$D,PASTE_FLEX_TRACKER!$F:$F,MAIN!$A697,PASTE_FLEX_TRACKER!$B:$B,MAIN!$D697)-SUMIFS(PASTE_FLEX_TRACKER!$D:$D,PASTE_FLEX_TRACKER!$C:$C,MAIN!$A697,PASTE_FLEX_TRACKER!$B:$B,MAIN!$D697)</f>
        <v>0</v>
      </c>
      <c r="M697" s="24">
        <f>IFERROR(-VLOOKUP(D697,SQ!$A$19:$CC$52,HLOOKUP(MAIN!A697,SQ!$B$18:$CC$56,39,FALSE),FALSE),"n/a")</f>
        <v>0</v>
      </c>
      <c r="N697" s="46" t="s">
        <v>563</v>
      </c>
      <c r="O697" s="46">
        <f>SUMIFS(MAN_ADJ!$L:$L,MAN_ADJ!$K:$K,MAIN!$D697,MAN_ADJ!$J:$J,MAIN!$S697)</f>
        <v>0</v>
      </c>
      <c r="P697" s="25">
        <f t="shared" si="180"/>
        <v>0.39100000000000001</v>
      </c>
      <c r="Q697" s="28">
        <f t="shared" si="170"/>
        <v>6.5406490465038505E-2</v>
      </c>
      <c r="R697" s="38">
        <f t="shared" si="171"/>
        <v>5.586999999999998</v>
      </c>
      <c r="S697" s="17" t="s">
        <v>169</v>
      </c>
    </row>
    <row r="698" spans="1:19" x14ac:dyDescent="0.25">
      <c r="A698" s="17" t="s">
        <v>169</v>
      </c>
      <c r="B698" s="17" t="s">
        <v>93</v>
      </c>
      <c r="C698" s="17" t="s">
        <v>170</v>
      </c>
      <c r="D698" s="17" t="s">
        <v>121</v>
      </c>
      <c r="E698" s="24">
        <f>IF(U698="SC",SUMIFS(SC!F:F,SC!A:A,MAIN!D698,SC!B:B,MAIN!A698),SUMIFS(Allocations!$H:$H,Allocations!$A:$A,MAIN!$A698,Allocations!$B:$B,MAIN!$D698))</f>
        <v>0</v>
      </c>
      <c r="F698" s="24">
        <f>IF(U698="SC",SUMIFS(SC!J:J,SC!A:A,MAIN!D698,SC!B:B,MAIN!A698),SUMIFS(Allocations!M:M,Allocations!A:A,MAIN!A698,Allocations!B:B,MAIN!D698))</f>
        <v>0</v>
      </c>
      <c r="G698" s="24">
        <f t="shared" si="178"/>
        <v>0</v>
      </c>
      <c r="H698" s="24">
        <f>IFERROR(VLOOKUP(S698,Swaps_wk!$A$2:$AP$151,HLOOKUP(MAIN!D698,Swaps_wk!$B$2:$AP$151,150,FALSE),FALSE),0)</f>
        <v>0</v>
      </c>
      <c r="I698" s="24">
        <f>SUMIFS(PASTE_DQS_TRACKER!$D:$D,PASTE_DQS_TRACKER!$C:$C,MAIN!$A698,PASTE_DQS_TRACKER!$B:$B,MAIN!$D698)-SUMIFS(PASTE_DQS_TRACKER!$D:$D,PASTE_DQS_TRACKER!$C:$C,MAIN!A698,PASTE_DQS_TRACKER!$E:$E,MAIN!$D698)</f>
        <v>0</v>
      </c>
      <c r="J698" s="25">
        <f t="shared" si="179"/>
        <v>0</v>
      </c>
      <c r="K698" s="24">
        <f>IFERROR(IF(V698="Flex",0,IF(D698=$D$30,VLOOKUP(A698,MMO_o10M_lease!$A$1:$F$51,5,FALSE),IF(D698=$D$26,VLOOKUP(D698,LANDINGS!$A$3:$BR$40,HLOOKUP(A698,LANDINGS!$B$1:$CF$42,42,FALSE),FALSE)-IFERROR(VLOOKUP(A698,MMO_o10M_lease!$A$1:$F$38,5,FALSE),0),VLOOKUP(D698,LANDINGS!$A$3:$CF$40,HLOOKUP(A698,LANDINGS!$B$1:$CF$42,42,FALSE),FALSE)))),0)</f>
        <v>0</v>
      </c>
      <c r="L698" s="24">
        <f>SUMIFS(PASTE_FLEX_TRACKER!$D:$D,PASTE_FLEX_TRACKER!$F:$F,MAIN!$A698,PASTE_FLEX_TRACKER!$B:$B,MAIN!$D698)-SUMIFS(PASTE_FLEX_TRACKER!$D:$D,PASTE_FLEX_TRACKER!$C:$C,MAIN!$A698,PASTE_FLEX_TRACKER!$B:$B,MAIN!$D698)</f>
        <v>0</v>
      </c>
      <c r="M698" s="24">
        <f>IFERROR(-VLOOKUP(D698,SQ!$A$19:$CC$52,HLOOKUP(MAIN!A698,SQ!$B$18:$CC$56,39,FALSE),FALSE),"n/a")</f>
        <v>0</v>
      </c>
      <c r="N698" s="46" t="s">
        <v>563</v>
      </c>
      <c r="O698" s="46">
        <f>SUMIFS(MAN_ADJ!$L:$L,MAN_ADJ!$K:$K,MAIN!$D698,MAN_ADJ!$J:$J,MAIN!$S698)</f>
        <v>0</v>
      </c>
      <c r="P698" s="25">
        <f t="shared" si="180"/>
        <v>0</v>
      </c>
      <c r="Q698" s="28" t="str">
        <f t="shared" si="170"/>
        <v>n/a</v>
      </c>
      <c r="R698" s="38">
        <f t="shared" si="171"/>
        <v>0</v>
      </c>
      <c r="S698" s="17" t="s">
        <v>169</v>
      </c>
    </row>
    <row r="699" spans="1:19" x14ac:dyDescent="0.25">
      <c r="A699" s="17" t="s">
        <v>169</v>
      </c>
      <c r="B699" s="17" t="s">
        <v>93</v>
      </c>
      <c r="C699" s="17" t="s">
        <v>170</v>
      </c>
      <c r="D699" s="17" t="s">
        <v>122</v>
      </c>
      <c r="E699" s="24">
        <f>IF(U699="SC",SUMIFS(SC!F:F,SC!A:A,MAIN!D699,SC!B:B,MAIN!A699),SUMIFS(Allocations!$H:$H,Allocations!$A:$A,MAIN!$A699,Allocations!$B:$B,MAIN!$D699))</f>
        <v>0</v>
      </c>
      <c r="F699" s="24">
        <f>IF(U699="SC",SUMIFS(SC!J:J,SC!A:A,MAIN!D699,SC!B:B,MAIN!A699),SUMIFS(Allocations!M:M,Allocations!A:A,MAIN!A699,Allocations!B:B,MAIN!D699))</f>
        <v>0</v>
      </c>
      <c r="G699" s="24">
        <f t="shared" si="178"/>
        <v>0</v>
      </c>
      <c r="H699" s="24">
        <f>IFERROR(VLOOKUP(S699,Swaps_wk!$A$2:$AP$151,HLOOKUP(MAIN!D699,Swaps_wk!$B$2:$AP$151,150,FALSE),FALSE),0)</f>
        <v>0</v>
      </c>
      <c r="I699" s="24">
        <f>SUMIFS(PASTE_DQS_TRACKER!$D:$D,PASTE_DQS_TRACKER!$C:$C,MAIN!$A699,PASTE_DQS_TRACKER!$B:$B,MAIN!$D699)-SUMIFS(PASTE_DQS_TRACKER!$D:$D,PASTE_DQS_TRACKER!$C:$C,MAIN!A699,PASTE_DQS_TRACKER!$E:$E,MAIN!$D699)</f>
        <v>75</v>
      </c>
      <c r="J699" s="25">
        <f t="shared" si="179"/>
        <v>75</v>
      </c>
      <c r="K699" s="24">
        <f>IFERROR(IF(V699="Flex",0,IF(D699=$D$30,VLOOKUP(A699,MMO_o10M_lease!$A$1:$F$51,5,FALSE),IF(D699=$D$26,VLOOKUP(D699,LANDINGS!$A$3:$BR$40,HLOOKUP(A699,LANDINGS!$B$1:$CF$42,42,FALSE),FALSE)-IFERROR(VLOOKUP(A699,MMO_o10M_lease!$A$1:$F$38,5,FALSE),0),VLOOKUP(D699,LANDINGS!$A$3:$CF$40,HLOOKUP(A699,LANDINGS!$B$1:$CF$42,42,FALSE),FALSE)))),0)</f>
        <v>5.8769999999999998</v>
      </c>
      <c r="L699" s="24">
        <f>SUMIFS(PASTE_FLEX_TRACKER!$D:$D,PASTE_FLEX_TRACKER!$F:$F,MAIN!$A699,PASTE_FLEX_TRACKER!$B:$B,MAIN!$D699)-SUMIFS(PASTE_FLEX_TRACKER!$D:$D,PASTE_FLEX_TRACKER!$C:$C,MAIN!$A699,PASTE_FLEX_TRACKER!$B:$B,MAIN!$D699)</f>
        <v>0</v>
      </c>
      <c r="M699" s="24">
        <f>IFERROR(-VLOOKUP(D699,SQ!$A$19:$CC$52,HLOOKUP(MAIN!A699,SQ!$B$18:$CC$56,39,FALSE),FALSE),"n/a")</f>
        <v>0</v>
      </c>
      <c r="N699" s="46" t="s">
        <v>563</v>
      </c>
      <c r="O699" s="46">
        <f>SUMIFS(MAN_ADJ!$L:$L,MAN_ADJ!$K:$K,MAIN!$D699,MAN_ADJ!$J:$J,MAIN!$S699)</f>
        <v>0</v>
      </c>
      <c r="P699" s="25">
        <f t="shared" si="180"/>
        <v>5.8769999999999998</v>
      </c>
      <c r="Q699" s="28">
        <f t="shared" si="170"/>
        <v>7.8359999999999999E-2</v>
      </c>
      <c r="R699" s="38">
        <f t="shared" si="171"/>
        <v>69.123000000000005</v>
      </c>
      <c r="S699" s="17" t="s">
        <v>169</v>
      </c>
    </row>
    <row r="700" spans="1:19" x14ac:dyDescent="0.25">
      <c r="A700" s="17" t="s">
        <v>169</v>
      </c>
      <c r="B700" s="17" t="s">
        <v>93</v>
      </c>
      <c r="C700" s="17" t="s">
        <v>170</v>
      </c>
      <c r="D700" s="17" t="s">
        <v>123</v>
      </c>
      <c r="E700" s="24">
        <f>IF(U700="SC",SUMIFS(SC!F:F,SC!A:A,MAIN!D700,SC!B:B,MAIN!A700),SUMIFS(Allocations!$H:$H,Allocations!$A:$A,MAIN!$A700,Allocations!$B:$B,MAIN!$D700))</f>
        <v>353.65</v>
      </c>
      <c r="F700" s="24">
        <f>IF(U700="SC",SUMIFS(SC!J:J,SC!A:A,MAIN!D700,SC!B:B,MAIN!A700),SUMIFS(Allocations!M:M,Allocations!A:A,MAIN!A700,Allocations!B:B,MAIN!D700))</f>
        <v>2.1539999999999999</v>
      </c>
      <c r="G700" s="24">
        <f t="shared" si="178"/>
        <v>355.80399999999997</v>
      </c>
      <c r="H700" s="24">
        <f>IFERROR(VLOOKUP(S700,Swaps_wk!$A$2:$AP$151,HLOOKUP(MAIN!D700,Swaps_wk!$B$2:$AP$151,150,FALSE),FALSE),0)</f>
        <v>0</v>
      </c>
      <c r="I700" s="24">
        <f>SUMIFS(PASTE_DQS_TRACKER!$D:$D,PASTE_DQS_TRACKER!$C:$C,MAIN!$A700,PASTE_DQS_TRACKER!$B:$B,MAIN!$D700)-SUMIFS(PASTE_DQS_TRACKER!$D:$D,PASTE_DQS_TRACKER!$C:$C,MAIN!A700,PASTE_DQS_TRACKER!$E:$E,MAIN!$D700)</f>
        <v>-94.3</v>
      </c>
      <c r="J700" s="25">
        <f t="shared" si="179"/>
        <v>261.50399999999996</v>
      </c>
      <c r="K700" s="24">
        <f>IFERROR(IF(V700="Flex",0,IF(D700=$D$30,VLOOKUP(A700,MMO_o10M_lease!$A$1:$F$51,5,FALSE),IF(D700=$D$26,VLOOKUP(D700,LANDINGS!$A$3:$BR$40,HLOOKUP(A700,LANDINGS!$B$1:$CF$42,42,FALSE),FALSE)-IFERROR(VLOOKUP(A700,MMO_o10M_lease!$A$1:$F$38,5,FALSE),0),VLOOKUP(D700,LANDINGS!$A$3:$CF$40,HLOOKUP(A700,LANDINGS!$B$1:$CF$42,42,FALSE),FALSE)))),0)</f>
        <v>4.9550000000000001</v>
      </c>
      <c r="L700" s="24">
        <f>SUMIFS(PASTE_FLEX_TRACKER!$D:$D,PASTE_FLEX_TRACKER!$F:$F,MAIN!$A700,PASTE_FLEX_TRACKER!$B:$B,MAIN!$D700)-SUMIFS(PASTE_FLEX_TRACKER!$D:$D,PASTE_FLEX_TRACKER!$C:$C,MAIN!$A700,PASTE_FLEX_TRACKER!$B:$B,MAIN!$D700)</f>
        <v>0</v>
      </c>
      <c r="M700" s="24">
        <f>IFERROR(-VLOOKUP(D700,SQ!$A$19:$CC$52,HLOOKUP(MAIN!A700,SQ!$B$18:$CC$56,39,FALSE),FALSE),"n/a")</f>
        <v>0</v>
      </c>
      <c r="N700" s="46" t="s">
        <v>563</v>
      </c>
      <c r="O700" s="46">
        <f>SUMIFS(MAN_ADJ!$L:$L,MAN_ADJ!$K:$K,MAIN!$D700,MAN_ADJ!$J:$J,MAIN!$S700)</f>
        <v>0</v>
      </c>
      <c r="P700" s="25">
        <f t="shared" si="180"/>
        <v>4.9550000000000001</v>
      </c>
      <c r="Q700" s="28">
        <f t="shared" si="170"/>
        <v>1.8948084924131182E-2</v>
      </c>
      <c r="R700" s="38">
        <f t="shared" si="171"/>
        <v>256.54899999999998</v>
      </c>
      <c r="S700" s="17" t="s">
        <v>169</v>
      </c>
    </row>
    <row r="701" spans="1:19" x14ac:dyDescent="0.25">
      <c r="A701" s="17" t="s">
        <v>169</v>
      </c>
      <c r="B701" s="17" t="s">
        <v>93</v>
      </c>
      <c r="C701" s="17" t="s">
        <v>170</v>
      </c>
      <c r="D701" s="17" t="s">
        <v>124</v>
      </c>
      <c r="E701" s="24">
        <f>IF(U701="SC",SUMIFS(SC!F:F,SC!A:A,MAIN!D701,SC!B:B,MAIN!A701),SUMIFS(Allocations!$H:$H,Allocations!$A:$A,MAIN!$A701,Allocations!$B:$B,MAIN!$D701))</f>
        <v>1.76</v>
      </c>
      <c r="F701" s="24">
        <f>IF(U701="SC",SUMIFS(SC!J:J,SC!A:A,MAIN!D701,SC!B:B,MAIN!A701),SUMIFS(Allocations!M:M,Allocations!A:A,MAIN!A701,Allocations!B:B,MAIN!D701))</f>
        <v>0</v>
      </c>
      <c r="G701" s="24">
        <f t="shared" si="178"/>
        <v>1.76</v>
      </c>
      <c r="H701" s="24">
        <f>IFERROR(VLOOKUP(S701,Swaps_wk!$A$2:$AP$151,HLOOKUP(MAIN!D701,Swaps_wk!$B$2:$AP$151,150,FALSE),FALSE),0)</f>
        <v>0</v>
      </c>
      <c r="I701" s="24">
        <f>SUMIFS(PASTE_DQS_TRACKER!$D:$D,PASTE_DQS_TRACKER!$C:$C,MAIN!$A701,PASTE_DQS_TRACKER!$B:$B,MAIN!$D701)-SUMIFS(PASTE_DQS_TRACKER!$D:$D,PASTE_DQS_TRACKER!$C:$C,MAIN!A701,PASTE_DQS_TRACKER!$E:$E,MAIN!$D701)</f>
        <v>0</v>
      </c>
      <c r="J701" s="25">
        <f t="shared" si="179"/>
        <v>1.76</v>
      </c>
      <c r="K701" s="24">
        <f>IFERROR(IF(V701="Flex",0,IF(D701=$D$30,VLOOKUP(A701,MMO_o10M_lease!$A$1:$F$51,5,FALSE),IF(D701=$D$26,VLOOKUP(D701,LANDINGS!$A$3:$BR$40,HLOOKUP(A701,LANDINGS!$B$1:$CF$42,42,FALSE),FALSE)-IFERROR(VLOOKUP(A701,MMO_o10M_lease!$A$1:$F$38,5,FALSE),0),VLOOKUP(D701,LANDINGS!$A$3:$CF$40,HLOOKUP(A701,LANDINGS!$B$1:$CF$42,42,FALSE),FALSE)))),0)</f>
        <v>0</v>
      </c>
      <c r="L701" s="24">
        <f>SUMIFS(PASTE_FLEX_TRACKER!$D:$D,PASTE_FLEX_TRACKER!$F:$F,MAIN!$A701,PASTE_FLEX_TRACKER!$B:$B,MAIN!$D701)-SUMIFS(PASTE_FLEX_TRACKER!$D:$D,PASTE_FLEX_TRACKER!$C:$C,MAIN!$A701,PASTE_FLEX_TRACKER!$B:$B,MAIN!$D701)</f>
        <v>0</v>
      </c>
      <c r="M701" s="24">
        <f>IFERROR(-VLOOKUP(D701,SQ!$A$19:$CC$52,HLOOKUP(MAIN!A701,SQ!$B$18:$CC$56,39,FALSE),FALSE),"n/a")</f>
        <v>0</v>
      </c>
      <c r="N701" s="46" t="s">
        <v>563</v>
      </c>
      <c r="O701" s="46">
        <f>SUMIFS(MAN_ADJ!$L:$L,MAN_ADJ!$K:$K,MAIN!$D701,MAN_ADJ!$J:$J,MAIN!$S701)</f>
        <v>0</v>
      </c>
      <c r="P701" s="25">
        <f t="shared" si="180"/>
        <v>0</v>
      </c>
      <c r="Q701" s="28">
        <f t="shared" si="170"/>
        <v>0</v>
      </c>
      <c r="R701" s="38">
        <f t="shared" si="171"/>
        <v>1.76</v>
      </c>
      <c r="S701" s="17" t="s">
        <v>169</v>
      </c>
    </row>
    <row r="702" spans="1:19" x14ac:dyDescent="0.25">
      <c r="A702" s="17" t="s">
        <v>169</v>
      </c>
      <c r="B702" s="17" t="s">
        <v>93</v>
      </c>
      <c r="C702" s="17" t="s">
        <v>170</v>
      </c>
      <c r="D702" s="17" t="s">
        <v>125</v>
      </c>
      <c r="E702" s="24">
        <f>IF(U702="SC",SUMIFS(SC!F:F,SC!A:A,MAIN!D702,SC!B:B,MAIN!A702),SUMIFS(Allocations!$H:$H,Allocations!$A:$A,MAIN!$A702,Allocations!$B:$B,MAIN!$D702))</f>
        <v>5.9</v>
      </c>
      <c r="F702" s="24">
        <f>IF(U702="SC",SUMIFS(SC!J:J,SC!A:A,MAIN!D702,SC!B:B,MAIN!A702),SUMIFS(Allocations!M:M,Allocations!A:A,MAIN!A702,Allocations!B:B,MAIN!D702))</f>
        <v>6.7690000000000001</v>
      </c>
      <c r="G702" s="24">
        <f t="shared" si="178"/>
        <v>12.669</v>
      </c>
      <c r="H702" s="24">
        <f>IFERROR(VLOOKUP(S702,Swaps_wk!$A$2:$AP$151,HLOOKUP(MAIN!D702,Swaps_wk!$B$2:$AP$151,150,FALSE),FALSE),0)</f>
        <v>0</v>
      </c>
      <c r="I702" s="24">
        <f>SUMIFS(PASTE_DQS_TRACKER!$D:$D,PASTE_DQS_TRACKER!$C:$C,MAIN!$A702,PASTE_DQS_TRACKER!$B:$B,MAIN!$D702)-SUMIFS(PASTE_DQS_TRACKER!$D:$D,PASTE_DQS_TRACKER!$C:$C,MAIN!A702,PASTE_DQS_TRACKER!$E:$E,MAIN!$D702)</f>
        <v>34.9</v>
      </c>
      <c r="J702" s="25">
        <f t="shared" si="179"/>
        <v>47.569000000000003</v>
      </c>
      <c r="K702" s="24">
        <f>IFERROR(IF(V702="Flex",0,IF(D702=$D$30,VLOOKUP(A702,MMO_o10M_lease!$A$1:$F$51,5,FALSE),IF(D702=$D$26,VLOOKUP(D702,LANDINGS!$A$3:$BR$40,HLOOKUP(A702,LANDINGS!$B$1:$CF$42,42,FALSE),FALSE)-IFERROR(VLOOKUP(A702,MMO_o10M_lease!$A$1:$F$38,5,FALSE),0),VLOOKUP(D702,LANDINGS!$A$3:$CF$40,HLOOKUP(A702,LANDINGS!$B$1:$CF$42,42,FALSE),FALSE)))),0)</f>
        <v>10.416</v>
      </c>
      <c r="L702" s="24">
        <f>SUMIFS(PASTE_FLEX_TRACKER!$D:$D,PASTE_FLEX_TRACKER!$F:$F,MAIN!$A702,PASTE_FLEX_TRACKER!$B:$B,MAIN!$D702)-SUMIFS(PASTE_FLEX_TRACKER!$D:$D,PASTE_FLEX_TRACKER!$C:$C,MAIN!$A702,PASTE_FLEX_TRACKER!$B:$B,MAIN!$D702)</f>
        <v>0</v>
      </c>
      <c r="M702" s="24">
        <f>IFERROR(-VLOOKUP(D702,SQ!$A$19:$CC$52,HLOOKUP(MAIN!A702,SQ!$B$18:$CC$56,39,FALSE),FALSE),"n/a")</f>
        <v>0</v>
      </c>
      <c r="N702" s="46" t="s">
        <v>563</v>
      </c>
      <c r="O702" s="46">
        <f>SUMIFS(MAN_ADJ!$L:$L,MAN_ADJ!$K:$K,MAIN!$D702,MAN_ADJ!$J:$J,MAIN!$S702)</f>
        <v>0</v>
      </c>
      <c r="P702" s="25">
        <f t="shared" si="180"/>
        <v>10.416</v>
      </c>
      <c r="Q702" s="28">
        <f t="shared" si="170"/>
        <v>0.21896613340620993</v>
      </c>
      <c r="R702" s="38">
        <f t="shared" si="171"/>
        <v>37.153000000000006</v>
      </c>
      <c r="S702" s="17" t="s">
        <v>169</v>
      </c>
    </row>
    <row r="703" spans="1:19" x14ac:dyDescent="0.25">
      <c r="A703" s="17" t="s">
        <v>169</v>
      </c>
      <c r="B703" s="17" t="s">
        <v>93</v>
      </c>
      <c r="C703" s="17" t="s">
        <v>170</v>
      </c>
      <c r="D703" s="17" t="s">
        <v>126</v>
      </c>
      <c r="E703" s="24">
        <f>IF(U703="SC",SUMIFS(SC!F:F,SC!A:A,MAIN!D703,SC!B:B,MAIN!A703),SUMIFS(Allocations!$H:$H,Allocations!$A:$A,MAIN!$A703,Allocations!$B:$B,MAIN!$D703))</f>
        <v>0</v>
      </c>
      <c r="F703" s="24">
        <f>IF(U703="SC",SUMIFS(SC!J:J,SC!A:A,MAIN!D703,SC!B:B,MAIN!A703),SUMIFS(Allocations!M:M,Allocations!A:A,MAIN!A703,Allocations!B:B,MAIN!D703))</f>
        <v>0</v>
      </c>
      <c r="G703" s="24">
        <f t="shared" si="178"/>
        <v>0</v>
      </c>
      <c r="H703" s="24">
        <f>IFERROR(VLOOKUP(S703,Swaps_wk!$A$2:$AP$151,HLOOKUP(MAIN!D703,Swaps_wk!$B$2:$AP$151,150,FALSE),FALSE),0)</f>
        <v>0</v>
      </c>
      <c r="I703" s="24">
        <f>SUMIFS(PASTE_DQS_TRACKER!$D:$D,PASTE_DQS_TRACKER!$C:$C,MAIN!$A703,PASTE_DQS_TRACKER!$B:$B,MAIN!$D703)-SUMIFS(PASTE_DQS_TRACKER!$D:$D,PASTE_DQS_TRACKER!$C:$C,MAIN!A703,PASTE_DQS_TRACKER!$E:$E,MAIN!$D703)</f>
        <v>0</v>
      </c>
      <c r="J703" s="25">
        <f t="shared" si="179"/>
        <v>0</v>
      </c>
      <c r="K703" s="24">
        <f>IFERROR(IF(V703="Flex",0,IF(D703=$D$30,VLOOKUP(A703,MMO_o10M_lease!$A$1:$F$51,5,FALSE),IF(D703=$D$26,VLOOKUP(D703,LANDINGS!$A$3:$BR$40,HLOOKUP(A703,LANDINGS!$B$1:$CF$42,42,FALSE),FALSE)-IFERROR(VLOOKUP(A703,MMO_o10M_lease!$A$1:$F$38,5,FALSE),0),VLOOKUP(D703,LANDINGS!$A$3:$CF$40,HLOOKUP(A703,LANDINGS!$B$1:$CF$42,42,FALSE),FALSE)))),0)</f>
        <v>0</v>
      </c>
      <c r="L703" s="24">
        <f>SUMIFS(PASTE_FLEX_TRACKER!$D:$D,PASTE_FLEX_TRACKER!$F:$F,MAIN!$A703,PASTE_FLEX_TRACKER!$B:$B,MAIN!$D703)-SUMIFS(PASTE_FLEX_TRACKER!$D:$D,PASTE_FLEX_TRACKER!$C:$C,MAIN!$A703,PASTE_FLEX_TRACKER!$B:$B,MAIN!$D703)</f>
        <v>0</v>
      </c>
      <c r="M703" s="24">
        <f>IFERROR(-VLOOKUP(D703,SQ!$A$19:$CC$52,HLOOKUP(MAIN!A703,SQ!$B$18:$CC$56,39,FALSE),FALSE),"n/a")</f>
        <v>0</v>
      </c>
      <c r="N703" s="46" t="s">
        <v>563</v>
      </c>
      <c r="O703" s="46">
        <f>SUMIFS(MAN_ADJ!$L:$L,MAN_ADJ!$K:$K,MAIN!$D703,MAN_ADJ!$J:$J,MAIN!$S703)</f>
        <v>0</v>
      </c>
      <c r="P703" s="25">
        <f t="shared" si="180"/>
        <v>0</v>
      </c>
      <c r="Q703" s="28" t="str">
        <f t="shared" ref="Q703:Q773" si="181">IFERROR(P703/J703,"n/a")</f>
        <v>n/a</v>
      </c>
      <c r="R703" s="38">
        <f t="shared" si="171"/>
        <v>0</v>
      </c>
      <c r="S703" s="17" t="s">
        <v>169</v>
      </c>
    </row>
    <row r="704" spans="1:19" x14ac:dyDescent="0.25">
      <c r="A704" s="17" t="s">
        <v>169</v>
      </c>
      <c r="B704" s="17" t="s">
        <v>93</v>
      </c>
      <c r="C704" s="17" t="s">
        <v>170</v>
      </c>
      <c r="D704" s="17" t="s">
        <v>127</v>
      </c>
      <c r="E704" s="24">
        <f>IF(U704="SC",SUMIFS(SC!F:F,SC!A:A,MAIN!D704,SC!B:B,MAIN!A704),SUMIFS(Allocations!$H:$H,Allocations!$A:$A,MAIN!$A704,Allocations!$B:$B,MAIN!$D704))</f>
        <v>0</v>
      </c>
      <c r="F704" s="24">
        <f>IF(U704="SC",SUMIFS(SC!J:J,SC!A:A,MAIN!D704,SC!B:B,MAIN!A704),SUMIFS(Allocations!M:M,Allocations!A:A,MAIN!A704,Allocations!B:B,MAIN!D704))</f>
        <v>0</v>
      </c>
      <c r="G704" s="24">
        <f t="shared" si="178"/>
        <v>0</v>
      </c>
      <c r="H704" s="24">
        <f>IFERROR(VLOOKUP(S704,Swaps_wk!$A$2:$AP$151,HLOOKUP(MAIN!D704,Swaps_wk!$B$2:$AP$151,150,FALSE),FALSE),0)</f>
        <v>0</v>
      </c>
      <c r="I704" s="24">
        <f>SUMIFS(PASTE_DQS_TRACKER!$D:$D,PASTE_DQS_TRACKER!$C:$C,MAIN!$A704,PASTE_DQS_TRACKER!$B:$B,MAIN!$D704)-SUMIFS(PASTE_DQS_TRACKER!$D:$D,PASTE_DQS_TRACKER!$C:$C,MAIN!A704,PASTE_DQS_TRACKER!$E:$E,MAIN!$D704)</f>
        <v>0</v>
      </c>
      <c r="J704" s="25">
        <f t="shared" si="179"/>
        <v>0</v>
      </c>
      <c r="K704" s="24">
        <f>IFERROR(IF(V704="Flex",0,IF(D704=$D$30,VLOOKUP(A704,MMO_o10M_lease!$A$1:$F$51,5,FALSE),IF(D704=$D$26,VLOOKUP(D704,LANDINGS!$A$3:$BR$40,HLOOKUP(A704,LANDINGS!$B$1:$CF$42,42,FALSE),FALSE)-IFERROR(VLOOKUP(A704,MMO_o10M_lease!$A$1:$F$38,5,FALSE),0),VLOOKUP(D704,LANDINGS!$A$3:$CF$40,HLOOKUP(A704,LANDINGS!$B$1:$CF$42,42,FALSE),FALSE)))),0)</f>
        <v>0</v>
      </c>
      <c r="L704" s="24">
        <f>SUMIFS(PASTE_FLEX_TRACKER!$D:$D,PASTE_FLEX_TRACKER!$F:$F,MAIN!$A704,PASTE_FLEX_TRACKER!$B:$B,MAIN!$D704)-SUMIFS(PASTE_FLEX_TRACKER!$D:$D,PASTE_FLEX_TRACKER!$C:$C,MAIN!$A704,PASTE_FLEX_TRACKER!$B:$B,MAIN!$D704)</f>
        <v>0</v>
      </c>
      <c r="M704" s="24">
        <f>IFERROR(-VLOOKUP(D704,SQ!$A$19:$CC$52,HLOOKUP(MAIN!A704,SQ!$B$18:$CC$56,39,FALSE),FALSE),"n/a")</f>
        <v>0</v>
      </c>
      <c r="N704" s="46" t="s">
        <v>563</v>
      </c>
      <c r="O704" s="46">
        <f>SUMIFS(MAN_ADJ!$L:$L,MAN_ADJ!$K:$K,MAIN!$D704,MAN_ADJ!$J:$J,MAIN!$S704)</f>
        <v>0</v>
      </c>
      <c r="P704" s="25">
        <f t="shared" si="180"/>
        <v>0</v>
      </c>
      <c r="Q704" s="28" t="str">
        <f t="shared" si="181"/>
        <v>n/a</v>
      </c>
      <c r="R704" s="38">
        <f t="shared" si="171"/>
        <v>0</v>
      </c>
      <c r="S704" s="17" t="s">
        <v>169</v>
      </c>
    </row>
    <row r="705" spans="1:19" x14ac:dyDescent="0.25">
      <c r="A705" s="17" t="s">
        <v>169</v>
      </c>
      <c r="B705" s="17" t="s">
        <v>93</v>
      </c>
      <c r="C705" s="17" t="s">
        <v>170</v>
      </c>
      <c r="D705" s="17" t="s">
        <v>184</v>
      </c>
      <c r="E705" s="24">
        <f>IF(U705="SC",SUMIFS(SC!F:F,SC!A:A,MAIN!D705,SC!B:B,MAIN!A705),SUMIFS(Allocations!$H:$H,Allocations!$A:$A,MAIN!$A705,Allocations!$B:$B,MAIN!$D705))</f>
        <v>0</v>
      </c>
      <c r="F705" s="24">
        <f>IF(U705="SC",SUMIFS(SC!J:J,SC!A:A,MAIN!D705,SC!B:B,MAIN!A705),SUMIFS(Allocations!M:M,Allocations!A:A,MAIN!A705,Allocations!B:B,MAIN!D705))</f>
        <v>0</v>
      </c>
      <c r="G705" s="24">
        <f t="shared" ref="G705:G708" si="182">E705+F705</f>
        <v>0</v>
      </c>
      <c r="H705" s="24">
        <f>IFERROR(VLOOKUP(S705,Swaps_wk!$A$2:$AP$151,HLOOKUP(MAIN!D705,Swaps_wk!$B$2:$AP$151,150,FALSE),FALSE),0)</f>
        <v>0</v>
      </c>
      <c r="I705" s="24">
        <f>SUMIFS(PASTE_DQS_TRACKER!$D:$D,PASTE_DQS_TRACKER!$C:$C,MAIN!$A705,PASTE_DQS_TRACKER!$B:$B,MAIN!$D705)-SUMIFS(PASTE_DQS_TRACKER!$D:$D,PASTE_DQS_TRACKER!$C:$C,MAIN!A705,PASTE_DQS_TRACKER!$E:$E,MAIN!$D705)</f>
        <v>0</v>
      </c>
      <c r="J705" s="25">
        <f t="shared" ref="J705:J708" si="183">G705+I705</f>
        <v>0</v>
      </c>
      <c r="K705" s="24">
        <f>IFERROR(IF(V705="Flex",0,IF(D705=$D$30,VLOOKUP(A705,MMO_o10M_lease!$A$1:$F$51,5,FALSE),IF(D705=$D$26,VLOOKUP(D705,LANDINGS!$A$3:$BR$40,HLOOKUP(A705,LANDINGS!$B$1:$CF$42,42,FALSE),FALSE)-IFERROR(VLOOKUP(A705,MMO_o10M_lease!$A$1:$F$38,5,FALSE),0),VLOOKUP(D705,LANDINGS!$A$3:$CF$40,HLOOKUP(A705,LANDINGS!$B$1:$CF$42,42,FALSE),FALSE)))),0)</f>
        <v>0</v>
      </c>
      <c r="L705" s="24">
        <f>SUMIFS(PASTE_FLEX_TRACKER!$D:$D,PASTE_FLEX_TRACKER!$F:$F,MAIN!$A705,PASTE_FLEX_TRACKER!$B:$B,MAIN!$D705)-SUMIFS(PASTE_FLEX_TRACKER!$D:$D,PASTE_FLEX_TRACKER!$C:$C,MAIN!$A705,PASTE_FLEX_TRACKER!$B:$B,MAIN!$D705)</f>
        <v>0</v>
      </c>
      <c r="M705" s="24" t="str">
        <f>IFERROR(-VLOOKUP(D705,SQ!$A$19:$CC$52,HLOOKUP(MAIN!A705,SQ!$B$18:$CC$56,39,FALSE),FALSE),"n/a")</f>
        <v>n/a</v>
      </c>
      <c r="N705" s="46" t="s">
        <v>563</v>
      </c>
      <c r="O705" s="46">
        <f>SUMIFS(MAN_ADJ!$L:$L,MAN_ADJ!$K:$K,MAIN!$D705,MAN_ADJ!$J:$J,MAIN!$S705)</f>
        <v>0</v>
      </c>
      <c r="P705" s="25">
        <f t="shared" si="180"/>
        <v>0</v>
      </c>
      <c r="Q705" s="28" t="str">
        <f t="shared" ref="Q705:Q708" si="184">IFERROR(P705/J705,"n/a")</f>
        <v>n/a</v>
      </c>
      <c r="R705" s="38">
        <f t="shared" ref="R705:R708" si="185">J705-P705</f>
        <v>0</v>
      </c>
      <c r="S705" s="17" t="s">
        <v>169</v>
      </c>
    </row>
    <row r="706" spans="1:19" x14ac:dyDescent="0.25">
      <c r="A706" s="17" t="s">
        <v>169</v>
      </c>
      <c r="B706" s="17" t="s">
        <v>93</v>
      </c>
      <c r="C706" s="17" t="s">
        <v>170</v>
      </c>
      <c r="D706" s="17" t="s">
        <v>128</v>
      </c>
      <c r="E706" s="24">
        <f>IF(U706="SC",SUMIFS(SC!F:F,SC!A:A,MAIN!D706,SC!B:B,MAIN!A706),SUMIFS(Allocations!$H:$H,Allocations!$A:$A,MAIN!$A706,Allocations!$B:$B,MAIN!$D706))</f>
        <v>0</v>
      </c>
      <c r="F706" s="24">
        <f>IF(U706="SC",SUMIFS(SC!J:J,SC!A:A,MAIN!D706,SC!B:B,MAIN!A706),SUMIFS(Allocations!M:M,Allocations!A:A,MAIN!A706,Allocations!B:B,MAIN!D706))</f>
        <v>0</v>
      </c>
      <c r="G706" s="24">
        <f t="shared" si="182"/>
        <v>0</v>
      </c>
      <c r="H706" s="24">
        <f>IFERROR(VLOOKUP(S706,Swaps_wk!$A$2:$AP$151,HLOOKUP(MAIN!D706,Swaps_wk!$B$2:$AP$151,150,FALSE),FALSE),0)</f>
        <v>0</v>
      </c>
      <c r="I706" s="24">
        <f>SUMIFS(PASTE_DQS_TRACKER!$D:$D,PASTE_DQS_TRACKER!$C:$C,MAIN!$A706,PASTE_DQS_TRACKER!$B:$B,MAIN!$D706)-SUMIFS(PASTE_DQS_TRACKER!$D:$D,PASTE_DQS_TRACKER!$C:$C,MAIN!A706,PASTE_DQS_TRACKER!$E:$E,MAIN!$D706)</f>
        <v>0</v>
      </c>
      <c r="J706" s="25">
        <f t="shared" si="183"/>
        <v>0</v>
      </c>
      <c r="K706" s="24">
        <f>IFERROR(IF(V706="Flex",0,IF(D706=$D$30,VLOOKUP(A706,MMO_o10M_lease!$A$1:$F$51,5,FALSE),IF(D706=$D$26,VLOOKUP(D706,LANDINGS!$A$3:$BR$40,HLOOKUP(A706,LANDINGS!$B$1:$CF$42,42,FALSE),FALSE)-IFERROR(VLOOKUP(A706,MMO_o10M_lease!$A$1:$F$38,5,FALSE),0),VLOOKUP(D706,LANDINGS!$A$3:$CF$40,HLOOKUP(A706,LANDINGS!$B$1:$CF$42,42,FALSE),FALSE)))),0)</f>
        <v>0</v>
      </c>
      <c r="L706" s="24">
        <f>SUMIFS(PASTE_FLEX_TRACKER!$D:$D,PASTE_FLEX_TRACKER!$F:$F,MAIN!$A706,PASTE_FLEX_TRACKER!$B:$B,MAIN!$D706)-SUMIFS(PASTE_FLEX_TRACKER!$D:$D,PASTE_FLEX_TRACKER!$C:$C,MAIN!$A706,PASTE_FLEX_TRACKER!$B:$B,MAIN!$D706)</f>
        <v>0</v>
      </c>
      <c r="M706" s="24" t="str">
        <f>IFERROR(-VLOOKUP(D706,SQ!$A$19:$CC$52,HLOOKUP(MAIN!A706,SQ!$B$18:$CC$56,39,FALSE),FALSE),"n/a")</f>
        <v>n/a</v>
      </c>
      <c r="N706" s="46" t="s">
        <v>563</v>
      </c>
      <c r="O706" s="46">
        <f>SUMIFS(MAN_ADJ!$L:$L,MAN_ADJ!$K:$K,MAIN!$D706,MAN_ADJ!$J:$J,MAIN!$S706)</f>
        <v>0</v>
      </c>
      <c r="P706" s="25">
        <f t="shared" si="180"/>
        <v>0</v>
      </c>
      <c r="Q706" s="28" t="str">
        <f t="shared" si="184"/>
        <v>n/a</v>
      </c>
      <c r="R706" s="38">
        <f t="shared" si="185"/>
        <v>0</v>
      </c>
      <c r="S706" s="17" t="s">
        <v>169</v>
      </c>
    </row>
    <row r="707" spans="1:19" x14ac:dyDescent="0.25">
      <c r="A707" s="17" t="s">
        <v>169</v>
      </c>
      <c r="B707" s="17" t="s">
        <v>93</v>
      </c>
      <c r="C707" s="17" t="s">
        <v>170</v>
      </c>
      <c r="D707" s="17" t="s">
        <v>129</v>
      </c>
      <c r="E707" s="24">
        <f>IF(U707="SC",SUMIFS(SC!F:F,SC!A:A,MAIN!D707,SC!B:B,MAIN!A707),SUMIFS(Allocations!$H:$H,Allocations!$A:$A,MAIN!$A707,Allocations!$B:$B,MAIN!$D707))</f>
        <v>0</v>
      </c>
      <c r="F707" s="24">
        <f>IF(U707="SC",SUMIFS(SC!J:J,SC!A:A,MAIN!D707,SC!B:B,MAIN!A707),SUMIFS(Allocations!M:M,Allocations!A:A,MAIN!A707,Allocations!B:B,MAIN!D707))</f>
        <v>0</v>
      </c>
      <c r="G707" s="24">
        <f t="shared" si="182"/>
        <v>0</v>
      </c>
      <c r="H707" s="24">
        <f>IFERROR(VLOOKUP(S707,Swaps_wk!$A$2:$AP$151,HLOOKUP(MAIN!D707,Swaps_wk!$B$2:$AP$151,150,FALSE),FALSE),0)</f>
        <v>0</v>
      </c>
      <c r="I707" s="24">
        <f>SUMIFS(PASTE_DQS_TRACKER!$D:$D,PASTE_DQS_TRACKER!$C:$C,MAIN!$A707,PASTE_DQS_TRACKER!$B:$B,MAIN!$D707)-SUMIFS(PASTE_DQS_TRACKER!$D:$D,PASTE_DQS_TRACKER!$C:$C,MAIN!A707,PASTE_DQS_TRACKER!$E:$E,MAIN!$D707)</f>
        <v>0</v>
      </c>
      <c r="J707" s="25">
        <f t="shared" si="183"/>
        <v>0</v>
      </c>
      <c r="K707" s="24">
        <f>IFERROR(IF(V707="Flex",0,IF(D707=$D$30,VLOOKUP(A707,MMO_o10M_lease!$A$1:$F$51,5,FALSE),IF(D707=$D$26,VLOOKUP(D707,LANDINGS!$A$3:$BR$40,HLOOKUP(A707,LANDINGS!$B$1:$CF$42,42,FALSE),FALSE)-IFERROR(VLOOKUP(A707,MMO_o10M_lease!$A$1:$F$38,5,FALSE),0),VLOOKUP(D707,LANDINGS!$A$3:$CF$40,HLOOKUP(A707,LANDINGS!$B$1:$CF$42,42,FALSE),FALSE)))),0)</f>
        <v>0</v>
      </c>
      <c r="L707" s="24">
        <f>SUMIFS(PASTE_FLEX_TRACKER!$D:$D,PASTE_FLEX_TRACKER!$F:$F,MAIN!$A707,PASTE_FLEX_TRACKER!$B:$B,MAIN!$D707)-SUMIFS(PASTE_FLEX_TRACKER!$D:$D,PASTE_FLEX_TRACKER!$C:$C,MAIN!$A707,PASTE_FLEX_TRACKER!$B:$B,MAIN!$D707)</f>
        <v>0</v>
      </c>
      <c r="M707" s="24" t="str">
        <f>IFERROR(-VLOOKUP(D707,SQ!$A$19:$CC$52,HLOOKUP(MAIN!A707,SQ!$B$18:$CC$56,39,FALSE),FALSE),"n/a")</f>
        <v>n/a</v>
      </c>
      <c r="N707" s="46" t="s">
        <v>563</v>
      </c>
      <c r="O707" s="46">
        <f>SUMIFS(MAN_ADJ!$L:$L,MAN_ADJ!$K:$K,MAIN!$D707,MAN_ADJ!$J:$J,MAIN!$S707)</f>
        <v>0</v>
      </c>
      <c r="P707" s="25">
        <f t="shared" si="180"/>
        <v>0</v>
      </c>
      <c r="Q707" s="28" t="str">
        <f t="shared" si="184"/>
        <v>n/a</v>
      </c>
      <c r="R707" s="38">
        <f t="shared" si="185"/>
        <v>0</v>
      </c>
      <c r="S707" s="17" t="s">
        <v>169</v>
      </c>
    </row>
    <row r="708" spans="1:19" x14ac:dyDescent="0.25">
      <c r="A708" s="17" t="s">
        <v>169</v>
      </c>
      <c r="B708" s="17" t="s">
        <v>93</v>
      </c>
      <c r="C708" s="17" t="s">
        <v>170</v>
      </c>
      <c r="D708" s="17" t="s">
        <v>155</v>
      </c>
      <c r="E708" s="24">
        <f>IF(U708="SC",SUMIFS(SC!F:F,SC!A:A,MAIN!D708,SC!B:B,MAIN!A708),SUMIFS(Allocations!$H:$H,Allocations!$A:$A,MAIN!$A708,Allocations!$B:$B,MAIN!$D708))</f>
        <v>0</v>
      </c>
      <c r="F708" s="24">
        <f>IF(U708="SC",SUMIFS(SC!J:J,SC!A:A,MAIN!D708,SC!B:B,MAIN!A708),SUMIFS(Allocations!M:M,Allocations!A:A,MAIN!A708,Allocations!B:B,MAIN!D708))</f>
        <v>0</v>
      </c>
      <c r="G708" s="24">
        <f t="shared" si="182"/>
        <v>0</v>
      </c>
      <c r="H708" s="24">
        <f>IFERROR(VLOOKUP(S708,Swaps_wk!$A$2:$AP$151,HLOOKUP(MAIN!D708,Swaps_wk!$B$2:$AP$151,150,FALSE),FALSE),0)</f>
        <v>0</v>
      </c>
      <c r="I708" s="24">
        <f>SUMIFS(PASTE_DQS_TRACKER!$D:$D,PASTE_DQS_TRACKER!$C:$C,MAIN!$A708,PASTE_DQS_TRACKER!$B:$B,MAIN!$D708)-SUMIFS(PASTE_DQS_TRACKER!$D:$D,PASTE_DQS_TRACKER!$C:$C,MAIN!A708,PASTE_DQS_TRACKER!$E:$E,MAIN!$D708)</f>
        <v>0</v>
      </c>
      <c r="J708" s="25">
        <f t="shared" si="183"/>
        <v>0</v>
      </c>
      <c r="K708" s="24">
        <f>IFERROR(IF(V708="Flex",0,IF(D708=$D$30,VLOOKUP(A708,MMO_o10M_lease!$A$1:$F$51,5,FALSE),IF(D708=$D$26,VLOOKUP(D708,LANDINGS!$A$3:$BR$40,HLOOKUP(A708,LANDINGS!$B$1:$CF$42,42,FALSE),FALSE)-IFERROR(VLOOKUP(A708,MMO_o10M_lease!$A$1:$F$38,5,FALSE),0),VLOOKUP(D708,LANDINGS!$A$3:$CF$40,HLOOKUP(A708,LANDINGS!$B$1:$CF$42,42,FALSE),FALSE)))),0)</f>
        <v>0</v>
      </c>
      <c r="L708" s="24">
        <f>SUMIFS(PASTE_FLEX_TRACKER!$D:$D,PASTE_FLEX_TRACKER!$F:$F,MAIN!$A708,PASTE_FLEX_TRACKER!$B:$B,MAIN!$D708)-SUMIFS(PASTE_FLEX_TRACKER!$D:$D,PASTE_FLEX_TRACKER!$C:$C,MAIN!$A708,PASTE_FLEX_TRACKER!$B:$B,MAIN!$D708)</f>
        <v>0</v>
      </c>
      <c r="M708" s="24" t="str">
        <f>IFERROR(-VLOOKUP(D708,SQ!$A$19:$CC$52,HLOOKUP(MAIN!A708,SQ!$B$18:$CC$56,39,FALSE),FALSE),"n/a")</f>
        <v>n/a</v>
      </c>
      <c r="N708" s="46" t="s">
        <v>563</v>
      </c>
      <c r="O708" s="46">
        <f>SUMIFS(MAN_ADJ!$L:$L,MAN_ADJ!$K:$K,MAIN!$D708,MAN_ADJ!$J:$J,MAIN!$S708)</f>
        <v>0</v>
      </c>
      <c r="P708" s="25">
        <f t="shared" si="180"/>
        <v>0</v>
      </c>
      <c r="Q708" s="28" t="str">
        <f t="shared" si="184"/>
        <v>n/a</v>
      </c>
      <c r="R708" s="38">
        <f t="shared" si="185"/>
        <v>0</v>
      </c>
      <c r="S708" s="17" t="s">
        <v>169</v>
      </c>
    </row>
    <row r="709" spans="1:19" x14ac:dyDescent="0.25">
      <c r="A709" s="17" t="s">
        <v>169</v>
      </c>
      <c r="B709" s="17" t="s">
        <v>93</v>
      </c>
      <c r="C709" s="17" t="s">
        <v>170</v>
      </c>
      <c r="D709" s="17" t="s">
        <v>130</v>
      </c>
      <c r="E709" s="24">
        <f>IF(U709="SC",SUMIFS(SC!F:F,SC!A:A,MAIN!D709,SC!B:B,MAIN!A709),SUMIFS(Allocations!$H:$H,Allocations!$A:$A,MAIN!$A709,Allocations!$B:$B,MAIN!$D709))</f>
        <v>0</v>
      </c>
      <c r="F709" s="24">
        <f>IF(U709="SC",SUMIFS(SC!J:J,SC!A:A,MAIN!D709,SC!B:B,MAIN!A709),SUMIFS(Allocations!M:M,Allocations!A:A,MAIN!A709,Allocations!B:B,MAIN!D709))</f>
        <v>0</v>
      </c>
      <c r="G709" s="24">
        <f t="shared" si="178"/>
        <v>0</v>
      </c>
      <c r="H709" s="24">
        <f>IFERROR(VLOOKUP(S709,Swaps_wk!$A$2:$AP$151,HLOOKUP(MAIN!D709,Swaps_wk!$B$2:$AP$151,150,FALSE),FALSE),0)</f>
        <v>0</v>
      </c>
      <c r="I709" s="24">
        <f>SUMIFS(PASTE_DQS_TRACKER!$D:$D,PASTE_DQS_TRACKER!$C:$C,MAIN!$A709,PASTE_DQS_TRACKER!$B:$B,MAIN!$D709)-SUMIFS(PASTE_DQS_TRACKER!$D:$D,PASTE_DQS_TRACKER!$C:$C,MAIN!A709,PASTE_DQS_TRACKER!$E:$E,MAIN!$D709)</f>
        <v>0</v>
      </c>
      <c r="J709" s="25">
        <f t="shared" si="179"/>
        <v>0</v>
      </c>
      <c r="K709" s="24">
        <f>IFERROR(IF(V709="Flex",0,IF(D709=$D$30,VLOOKUP(A709,MMO_o10M_lease!$A$1:$F$51,5,FALSE),IF(D709=$D$26,VLOOKUP(D709,LANDINGS!$A$3:$BR$40,HLOOKUP(A709,LANDINGS!$B$1:$CF$42,42,FALSE),FALSE)-IFERROR(VLOOKUP(A709,MMO_o10M_lease!$A$1:$F$38,5,FALSE),0),VLOOKUP(D709,LANDINGS!$A$3:$CF$40,HLOOKUP(A709,LANDINGS!$B$1:$CF$42,42,FALSE),FALSE)))),0)</f>
        <v>0</v>
      </c>
      <c r="L709" s="24">
        <f>SUMIFS(PASTE_FLEX_TRACKER!$D:$D,PASTE_FLEX_TRACKER!$F:$F,MAIN!$A709,PASTE_FLEX_TRACKER!$B:$B,MAIN!$D709)-SUMIFS(PASTE_FLEX_TRACKER!$D:$D,PASTE_FLEX_TRACKER!$C:$C,MAIN!$A709,PASTE_FLEX_TRACKER!$B:$B,MAIN!$D709)</f>
        <v>0</v>
      </c>
      <c r="M709" s="24" t="str">
        <f>IFERROR(-VLOOKUP(D709,SQ!$A$19:$CC$52,HLOOKUP(MAIN!A709,SQ!$B$18:$CC$56,39,FALSE),FALSE),"n/a")</f>
        <v>n/a</v>
      </c>
      <c r="N709" s="46" t="s">
        <v>563</v>
      </c>
      <c r="O709" s="46">
        <f>SUMIFS(MAN_ADJ!$L:$L,MAN_ADJ!$K:$K,MAIN!$D709,MAN_ADJ!$J:$J,MAIN!$S709)</f>
        <v>0</v>
      </c>
      <c r="P709" s="25">
        <f t="shared" si="180"/>
        <v>0</v>
      </c>
      <c r="Q709" s="28" t="str">
        <f t="shared" si="181"/>
        <v>n/a</v>
      </c>
      <c r="R709" s="38">
        <f t="shared" si="171"/>
        <v>0</v>
      </c>
      <c r="S709" s="17" t="s">
        <v>169</v>
      </c>
    </row>
    <row r="710" spans="1:19" x14ac:dyDescent="0.25">
      <c r="A710" s="26" t="s">
        <v>169</v>
      </c>
      <c r="B710" s="26" t="s">
        <v>93</v>
      </c>
      <c r="C710" s="26" t="s">
        <v>170</v>
      </c>
      <c r="D710" s="26" t="s">
        <v>131</v>
      </c>
      <c r="E710" s="27">
        <f t="shared" ref="E710:R710" si="186">SUM(E672:E709)</f>
        <v>61927.919999999984</v>
      </c>
      <c r="F710" s="27">
        <f t="shared" si="186"/>
        <v>6815.9010000000007</v>
      </c>
      <c r="G710" s="27">
        <f t="shared" si="186"/>
        <v>68743.821000000011</v>
      </c>
      <c r="H710" s="27">
        <f>IFERROR(VLOOKUP(S710,Swaps_wk!$A$2:$AP$151,HLOOKUP(MAIN!D710,Swaps_wk!$B$2:$AP$151,150,FALSE),FALSE),0)</f>
        <v>0</v>
      </c>
      <c r="I710" s="27">
        <f t="shared" si="186"/>
        <v>-671.99999999999977</v>
      </c>
      <c r="J710" s="25">
        <f t="shared" si="186"/>
        <v>68071.820999999996</v>
      </c>
      <c r="K710" s="27">
        <f t="shared" si="186"/>
        <v>28298.84</v>
      </c>
      <c r="L710" s="27">
        <f t="shared" si="186"/>
        <v>0</v>
      </c>
      <c r="M710" s="27">
        <f t="shared" si="186"/>
        <v>-1.5</v>
      </c>
      <c r="N710" s="46" t="s">
        <v>563</v>
      </c>
      <c r="O710" s="27">
        <f>SUM(O672:O709)</f>
        <v>0</v>
      </c>
      <c r="P710" s="25">
        <f t="shared" si="186"/>
        <v>28297.34</v>
      </c>
      <c r="Q710" s="28">
        <f t="shared" si="181"/>
        <v>0.41569829606879477</v>
      </c>
      <c r="R710" s="38">
        <f t="shared" si="186"/>
        <v>39774.481000000007</v>
      </c>
      <c r="S710" s="17" t="s">
        <v>169</v>
      </c>
    </row>
    <row r="711" spans="1:19" x14ac:dyDescent="0.25">
      <c r="A711" s="17" t="s">
        <v>171</v>
      </c>
      <c r="B711" s="17" t="s">
        <v>93</v>
      </c>
      <c r="C711" s="17" t="s">
        <v>172</v>
      </c>
      <c r="D711" s="17" t="s">
        <v>95</v>
      </c>
      <c r="E711" s="24">
        <f>IF(U711="SC",SUMIFS(SC!F:F,SC!A:A,MAIN!D711,SC!B:B,MAIN!A711),SUMIFS(Allocations!$H:$H,Allocations!$A:$A,MAIN!$A711,Allocations!$B:$B,MAIN!$D711))</f>
        <v>4290.6620000000003</v>
      </c>
      <c r="F711" s="24">
        <f>IF(U711="SC",SUMIFS(SC!J:J,SC!A:A,MAIN!D711,SC!B:B,MAIN!A711),SUMIFS(Allocations!M:M,Allocations!A:A,MAIN!A711,Allocations!B:B,MAIN!D711))</f>
        <v>798.21100000000001</v>
      </c>
      <c r="G711" s="24">
        <f t="shared" ref="G711:G748" si="187">E711+F711</f>
        <v>5088.8730000000005</v>
      </c>
      <c r="H711" s="24">
        <f>IFERROR(VLOOKUP(S711,Swaps_wk!$A$2:$AP$151,HLOOKUP(MAIN!D711,Swaps_wk!$B$2:$AP$151,150,FALSE),FALSE),0)</f>
        <v>0</v>
      </c>
      <c r="I711" s="24">
        <f>SUMIFS(PASTE_DQS_TRACKER!$D:$D,PASTE_DQS_TRACKER!$C:$C,MAIN!$A711,PASTE_DQS_TRACKER!$B:$B,MAIN!$D711)-SUMIFS(PASTE_DQS_TRACKER!$D:$D,PASTE_DQS_TRACKER!$C:$C,MAIN!A711,PASTE_DQS_TRACKER!$E:$E,MAIN!$D711)</f>
        <v>100</v>
      </c>
      <c r="J711" s="25">
        <f t="shared" ref="J711:J748" si="188">G711+I711</f>
        <v>5188.8730000000005</v>
      </c>
      <c r="K711" s="24">
        <f>IFERROR(IF(V711="Flex",0,IF(D711=$D$30,VLOOKUP(A711,MMO_o10M_lease!$A$1:$F$51,5,FALSE),IF(D711=$D$26,VLOOKUP(D711,LANDINGS!$A$3:$BR$40,HLOOKUP(A711,LANDINGS!$B$1:$CF$42,42,FALSE),FALSE)-IFERROR(VLOOKUP(A711,MMO_o10M_lease!$A$1:$F$38,5,FALSE),0),VLOOKUP(D711,LANDINGS!$A$3:$CF$40,HLOOKUP(A711,LANDINGS!$B$1:$CF$42,42,FALSE),FALSE)))),0)</f>
        <v>1597.152</v>
      </c>
      <c r="L711" s="24">
        <f>SUMIFS(PASTE_FLEX_TRACKER!$D:$D,PASTE_FLEX_TRACKER!$F:$F,MAIN!$A711,PASTE_FLEX_TRACKER!$B:$B,MAIN!$D711)-SUMIFS(PASTE_FLEX_TRACKER!$D:$D,PASTE_FLEX_TRACKER!$C:$C,MAIN!$A711,PASTE_FLEX_TRACKER!$B:$B,MAIN!$D711)</f>
        <v>0</v>
      </c>
      <c r="M711" s="24">
        <f>IFERROR(-VLOOKUP(D711,SQ!$A$19:$CC$52,HLOOKUP(MAIN!A711,SQ!$B$18:$CC$56,39,FALSE),FALSE),"n/a")</f>
        <v>0</v>
      </c>
      <c r="N711" s="46" t="s">
        <v>563</v>
      </c>
      <c r="O711" s="46">
        <f>SUMIFS(MAN_ADJ!$L:$L,MAN_ADJ!$K:$K,MAIN!$D711,MAN_ADJ!$J:$J,MAIN!$S711)</f>
        <v>0</v>
      </c>
      <c r="P711" s="25">
        <f t="shared" ref="P711:P748" si="189">SUM(K711:O711)</f>
        <v>1597.152</v>
      </c>
      <c r="Q711" s="28">
        <f t="shared" si="181"/>
        <v>0.30780325515771922</v>
      </c>
      <c r="R711" s="38">
        <f t="shared" si="171"/>
        <v>3591.7210000000005</v>
      </c>
      <c r="S711" s="17" t="s">
        <v>171</v>
      </c>
    </row>
    <row r="712" spans="1:19" x14ac:dyDescent="0.25">
      <c r="A712" s="17" t="s">
        <v>171</v>
      </c>
      <c r="B712" s="17" t="s">
        <v>93</v>
      </c>
      <c r="C712" s="17" t="s">
        <v>172</v>
      </c>
      <c r="D712" s="17" t="s">
        <v>96</v>
      </c>
      <c r="E712" s="24">
        <f>IF(U712="SC",SUMIFS(SC!F:F,SC!A:A,MAIN!D712,SC!B:B,MAIN!A712),SUMIFS(Allocations!$H:$H,Allocations!$A:$A,MAIN!$A712,Allocations!$B:$B,MAIN!$D712))</f>
        <v>551.91600000000005</v>
      </c>
      <c r="F712" s="24">
        <f>IF(U712="SC",SUMIFS(SC!J:J,SC!A:A,MAIN!D712,SC!B:B,MAIN!A712),SUMIFS(Allocations!M:M,Allocations!A:A,MAIN!A712,Allocations!B:B,MAIN!D712))</f>
        <v>7.0730000000000004</v>
      </c>
      <c r="G712" s="24">
        <f t="shared" si="187"/>
        <v>558.98900000000003</v>
      </c>
      <c r="H712" s="24">
        <f>IFERROR(VLOOKUP(S712,Swaps_wk!$A$2:$AP$151,HLOOKUP(MAIN!D712,Swaps_wk!$B$2:$AP$151,150,FALSE),FALSE),0)</f>
        <v>0</v>
      </c>
      <c r="I712" s="24">
        <f>SUMIFS(PASTE_DQS_TRACKER!$D:$D,PASTE_DQS_TRACKER!$C:$C,MAIN!$A712,PASTE_DQS_TRACKER!$B:$B,MAIN!$D712)-SUMIFS(PASTE_DQS_TRACKER!$D:$D,PASTE_DQS_TRACKER!$C:$C,MAIN!A712,PASTE_DQS_TRACKER!$E:$E,MAIN!$D712)</f>
        <v>-50</v>
      </c>
      <c r="J712" s="25">
        <f t="shared" si="188"/>
        <v>508.98900000000003</v>
      </c>
      <c r="K712" s="24">
        <f>IFERROR(IF(V712="Flex",0,IF(D712=$D$30,VLOOKUP(A712,MMO_o10M_lease!$A$1:$F$51,5,FALSE),IF(D712=$D$26,VLOOKUP(D712,LANDINGS!$A$3:$BR$40,HLOOKUP(A712,LANDINGS!$B$1:$CF$42,42,FALSE),FALSE)-IFERROR(VLOOKUP(A712,MMO_o10M_lease!$A$1:$F$38,5,FALSE),0),VLOOKUP(D712,LANDINGS!$A$3:$CF$40,HLOOKUP(A712,LANDINGS!$B$1:$CF$42,42,FALSE),FALSE)))),0)</f>
        <v>158.91899999999998</v>
      </c>
      <c r="L712" s="24">
        <f>SUMIFS(PASTE_FLEX_TRACKER!$D:$D,PASTE_FLEX_TRACKER!$F:$F,MAIN!$A712,PASTE_FLEX_TRACKER!$B:$B,MAIN!$D712)-SUMIFS(PASTE_FLEX_TRACKER!$D:$D,PASTE_FLEX_TRACKER!$C:$C,MAIN!$A712,PASTE_FLEX_TRACKER!$B:$B,MAIN!$D712)</f>
        <v>0</v>
      </c>
      <c r="M712" s="24">
        <f>IFERROR(-VLOOKUP(D712,SQ!$A$19:$CC$52,HLOOKUP(MAIN!A712,SQ!$B$18:$CC$56,39,FALSE),FALSE),"n/a")</f>
        <v>0</v>
      </c>
      <c r="N712" s="46" t="s">
        <v>563</v>
      </c>
      <c r="O712" s="46">
        <f>SUMIFS(MAN_ADJ!$L:$L,MAN_ADJ!$K:$K,MAIN!$D712,MAN_ADJ!$J:$J,MAIN!$S712)</f>
        <v>0</v>
      </c>
      <c r="P712" s="25">
        <f t="shared" si="189"/>
        <v>158.91899999999998</v>
      </c>
      <c r="Q712" s="28">
        <f t="shared" si="181"/>
        <v>0.31222482214743341</v>
      </c>
      <c r="R712" s="38">
        <f t="shared" si="171"/>
        <v>350.07000000000005</v>
      </c>
      <c r="S712" s="17" t="s">
        <v>171</v>
      </c>
    </row>
    <row r="713" spans="1:19" x14ac:dyDescent="0.25">
      <c r="A713" s="17" t="s">
        <v>171</v>
      </c>
      <c r="B713" s="17" t="s">
        <v>93</v>
      </c>
      <c r="C713" s="17" t="s">
        <v>172</v>
      </c>
      <c r="D713" s="17" t="s">
        <v>97</v>
      </c>
      <c r="E713" s="24">
        <f>IF(U713="SC",SUMIFS(SC!F:F,SC!A:A,MAIN!D713,SC!B:B,MAIN!A713),SUMIFS(Allocations!$H:$H,Allocations!$A:$A,MAIN!$A713,Allocations!$B:$B,MAIN!$D713))</f>
        <v>540.6</v>
      </c>
      <c r="F713" s="24">
        <f>IF(U713="SC",SUMIFS(SC!J:J,SC!A:A,MAIN!D713,SC!B:B,MAIN!A713),SUMIFS(Allocations!M:M,Allocations!A:A,MAIN!A713,Allocations!B:B,MAIN!D713))</f>
        <v>1.734</v>
      </c>
      <c r="G713" s="24">
        <f t="shared" si="187"/>
        <v>542.33400000000006</v>
      </c>
      <c r="H713" s="24">
        <f>IFERROR(VLOOKUP(S713,Swaps_wk!$A$2:$AP$151,HLOOKUP(MAIN!D713,Swaps_wk!$B$2:$AP$151,150,FALSE),FALSE),0)</f>
        <v>0</v>
      </c>
      <c r="I713" s="24">
        <f>SUMIFS(PASTE_DQS_TRACKER!$D:$D,PASTE_DQS_TRACKER!$C:$C,MAIN!$A713,PASTE_DQS_TRACKER!$B:$B,MAIN!$D713)-SUMIFS(PASTE_DQS_TRACKER!$D:$D,PASTE_DQS_TRACKER!$C:$C,MAIN!A713,PASTE_DQS_TRACKER!$E:$E,MAIN!$D713)</f>
        <v>-43.800000000000004</v>
      </c>
      <c r="J713" s="25">
        <f t="shared" si="188"/>
        <v>498.53400000000005</v>
      </c>
      <c r="K713" s="24">
        <f>IFERROR(IF(V713="Flex",0,IF(D713=$D$30,VLOOKUP(A713,MMO_o10M_lease!$A$1:$F$51,5,FALSE),IF(D713=$D$26,VLOOKUP(D713,LANDINGS!$A$3:$BR$40,HLOOKUP(A713,LANDINGS!$B$1:$CF$42,42,FALSE),FALSE)-IFERROR(VLOOKUP(A713,MMO_o10M_lease!$A$1:$F$38,5,FALSE),0),VLOOKUP(D713,LANDINGS!$A$3:$CF$40,HLOOKUP(A713,LANDINGS!$B$1:$CF$42,42,FALSE),FALSE)))),0)</f>
        <v>64.807999999999993</v>
      </c>
      <c r="L713" s="24">
        <f>SUMIFS(PASTE_FLEX_TRACKER!$D:$D,PASTE_FLEX_TRACKER!$F:$F,MAIN!$A713,PASTE_FLEX_TRACKER!$B:$B,MAIN!$D713)-SUMIFS(PASTE_FLEX_TRACKER!$D:$D,PASTE_FLEX_TRACKER!$C:$C,MAIN!$A713,PASTE_FLEX_TRACKER!$B:$B,MAIN!$D713)</f>
        <v>0</v>
      </c>
      <c r="M713" s="24">
        <f>IFERROR(-VLOOKUP(D713,SQ!$A$19:$CC$52,HLOOKUP(MAIN!A713,SQ!$B$18:$CC$56,39,FALSE),FALSE),"n/a")</f>
        <v>0</v>
      </c>
      <c r="N713" s="46" t="s">
        <v>563</v>
      </c>
      <c r="O713" s="46">
        <f>SUMIFS(MAN_ADJ!$L:$L,MAN_ADJ!$K:$K,MAIN!$D713,MAN_ADJ!$J:$J,MAIN!$S713)</f>
        <v>0</v>
      </c>
      <c r="P713" s="25">
        <f t="shared" si="189"/>
        <v>64.807999999999993</v>
      </c>
      <c r="Q713" s="28">
        <f t="shared" si="181"/>
        <v>0.12999715164863376</v>
      </c>
      <c r="R713" s="38">
        <f t="shared" si="171"/>
        <v>433.72600000000006</v>
      </c>
      <c r="S713" s="17" t="s">
        <v>171</v>
      </c>
    </row>
    <row r="714" spans="1:19" x14ac:dyDescent="0.25">
      <c r="A714" s="17" t="s">
        <v>171</v>
      </c>
      <c r="B714" s="17" t="s">
        <v>93</v>
      </c>
      <c r="C714" s="17" t="s">
        <v>172</v>
      </c>
      <c r="D714" s="17" t="s">
        <v>98</v>
      </c>
      <c r="E714" s="24">
        <f>IF(U714="SC",SUMIFS(SC!F:F,SC!A:A,MAIN!D714,SC!B:B,MAIN!A714),SUMIFS(Allocations!$H:$H,Allocations!$A:$A,MAIN!$A714,Allocations!$B:$B,MAIN!$D714))</f>
        <v>756.3</v>
      </c>
      <c r="F714" s="24">
        <f>IF(U714="SC",SUMIFS(SC!J:J,SC!A:A,MAIN!D714,SC!B:B,MAIN!A714),SUMIFS(Allocations!M:M,Allocations!A:A,MAIN!A714,Allocations!B:B,MAIN!D714))</f>
        <v>0.55900000000000005</v>
      </c>
      <c r="G714" s="24">
        <f t="shared" si="187"/>
        <v>756.85899999999992</v>
      </c>
      <c r="H714" s="24">
        <f>IFERROR(VLOOKUP(S714,Swaps_wk!$A$2:$AP$151,HLOOKUP(MAIN!D714,Swaps_wk!$B$2:$AP$151,150,FALSE),FALSE),0)</f>
        <v>0</v>
      </c>
      <c r="I714" s="24">
        <f>SUMIFS(PASTE_DQS_TRACKER!$D:$D,PASTE_DQS_TRACKER!$C:$C,MAIN!$A714,PASTE_DQS_TRACKER!$B:$B,MAIN!$D714)-SUMIFS(PASTE_DQS_TRACKER!$D:$D,PASTE_DQS_TRACKER!$C:$C,MAIN!A714,PASTE_DQS_TRACKER!$E:$E,MAIN!$D714)</f>
        <v>93.100000000000009</v>
      </c>
      <c r="J714" s="25">
        <f t="shared" si="188"/>
        <v>849.95899999999995</v>
      </c>
      <c r="K714" s="24">
        <f>IFERROR(IF(V714="Flex",0,IF(D714=$D$30,VLOOKUP(A714,MMO_o10M_lease!$A$1:$F$51,5,FALSE),IF(D714=$D$26,VLOOKUP(D714,LANDINGS!$A$3:$BR$40,HLOOKUP(A714,LANDINGS!$B$1:$CF$42,42,FALSE),FALSE)-IFERROR(VLOOKUP(A714,MMO_o10M_lease!$A$1:$F$38,5,FALSE),0),VLOOKUP(D714,LANDINGS!$A$3:$CF$40,HLOOKUP(A714,LANDINGS!$B$1:$CF$42,42,FALSE),FALSE)))),0)</f>
        <v>61.772999999999996</v>
      </c>
      <c r="L714" s="24">
        <f>SUMIFS(PASTE_FLEX_TRACKER!$D:$D,PASTE_FLEX_TRACKER!$F:$F,MAIN!$A714,PASTE_FLEX_TRACKER!$B:$B,MAIN!$D714)-SUMIFS(PASTE_FLEX_TRACKER!$D:$D,PASTE_FLEX_TRACKER!$C:$C,MAIN!$A714,PASTE_FLEX_TRACKER!$B:$B,MAIN!$D714)</f>
        <v>0</v>
      </c>
      <c r="M714" s="24">
        <f>IFERROR(-VLOOKUP(D714,SQ!$A$19:$CC$52,HLOOKUP(MAIN!A714,SQ!$B$18:$CC$56,39,FALSE),FALSE),"n/a")</f>
        <v>0</v>
      </c>
      <c r="N714" s="46" t="s">
        <v>563</v>
      </c>
      <c r="O714" s="46">
        <f>SUMIFS(MAN_ADJ!$L:$L,MAN_ADJ!$K:$K,MAIN!$D714,MAN_ADJ!$J:$J,MAIN!$S714)</f>
        <v>0</v>
      </c>
      <c r="P714" s="25">
        <f t="shared" si="189"/>
        <v>61.772999999999996</v>
      </c>
      <c r="Q714" s="28">
        <f t="shared" si="181"/>
        <v>7.26776232735932E-2</v>
      </c>
      <c r="R714" s="38">
        <f t="shared" si="171"/>
        <v>788.18599999999992</v>
      </c>
      <c r="S714" s="17" t="s">
        <v>171</v>
      </c>
    </row>
    <row r="715" spans="1:19" x14ac:dyDescent="0.25">
      <c r="A715" s="17" t="s">
        <v>171</v>
      </c>
      <c r="B715" s="17" t="s">
        <v>93</v>
      </c>
      <c r="C715" s="17" t="s">
        <v>172</v>
      </c>
      <c r="D715" s="17" t="s">
        <v>99</v>
      </c>
      <c r="E715" s="24">
        <f>IF(U715="SC",SUMIFS(SC!F:F,SC!A:A,MAIN!D715,SC!B:B,MAIN!A715),SUMIFS(Allocations!$H:$H,Allocations!$A:$A,MAIN!$A715,Allocations!$B:$B,MAIN!$D715))</f>
        <v>8.91</v>
      </c>
      <c r="F715" s="24">
        <f>IF(U715="SC",SUMIFS(SC!J:J,SC!A:A,MAIN!D715,SC!B:B,MAIN!A715),SUMIFS(Allocations!M:M,Allocations!A:A,MAIN!A715,Allocations!B:B,MAIN!D715))</f>
        <v>9.7000000000000003E-2</v>
      </c>
      <c r="G715" s="24">
        <f t="shared" si="187"/>
        <v>9.0069999999999997</v>
      </c>
      <c r="H715" s="24">
        <f>IFERROR(VLOOKUP(S715,Swaps_wk!$A$2:$AP$151,HLOOKUP(MAIN!D715,Swaps_wk!$B$2:$AP$151,150,FALSE),FALSE),0)</f>
        <v>0</v>
      </c>
      <c r="I715" s="24">
        <f>SUMIFS(PASTE_DQS_TRACKER!$D:$D,PASTE_DQS_TRACKER!$C:$C,MAIN!$A715,PASTE_DQS_TRACKER!$B:$B,MAIN!$D715)-SUMIFS(PASTE_DQS_TRACKER!$D:$D,PASTE_DQS_TRACKER!$C:$C,MAIN!A715,PASTE_DQS_TRACKER!$E:$E,MAIN!$D715)</f>
        <v>0</v>
      </c>
      <c r="J715" s="25">
        <f t="shared" si="188"/>
        <v>9.0069999999999997</v>
      </c>
      <c r="K715" s="24">
        <f>IFERROR(IF(V715="Flex",0,IF(D715=$D$30,VLOOKUP(A715,MMO_o10M_lease!$A$1:$F$51,5,FALSE),IF(D715=$D$26,VLOOKUP(D715,LANDINGS!$A$3:$BR$40,HLOOKUP(A715,LANDINGS!$B$1:$CF$42,42,FALSE),FALSE)-IFERROR(VLOOKUP(A715,MMO_o10M_lease!$A$1:$F$38,5,FALSE),0),VLOOKUP(D715,LANDINGS!$A$3:$CF$40,HLOOKUP(A715,LANDINGS!$B$1:$CF$42,42,FALSE),FALSE)))),0)</f>
        <v>0.377</v>
      </c>
      <c r="L715" s="24">
        <f>SUMIFS(PASTE_FLEX_TRACKER!$D:$D,PASTE_FLEX_TRACKER!$F:$F,MAIN!$A715,PASTE_FLEX_TRACKER!$B:$B,MAIN!$D715)-SUMIFS(PASTE_FLEX_TRACKER!$D:$D,PASTE_FLEX_TRACKER!$C:$C,MAIN!$A715,PASTE_FLEX_TRACKER!$B:$B,MAIN!$D715)</f>
        <v>0</v>
      </c>
      <c r="M715" s="24">
        <f>IFERROR(-VLOOKUP(D715,SQ!$A$19:$CC$52,HLOOKUP(MAIN!A715,SQ!$B$18:$CC$56,39,FALSE),FALSE),"n/a")</f>
        <v>0</v>
      </c>
      <c r="N715" s="46" t="s">
        <v>563</v>
      </c>
      <c r="O715" s="46">
        <f>SUMIFS(MAN_ADJ!$L:$L,MAN_ADJ!$K:$K,MAIN!$D715,MAN_ADJ!$J:$J,MAIN!$S715)</f>
        <v>0</v>
      </c>
      <c r="P715" s="25">
        <f t="shared" si="189"/>
        <v>0.377</v>
      </c>
      <c r="Q715" s="28">
        <f t="shared" si="181"/>
        <v>4.1856333962473631E-2</v>
      </c>
      <c r="R715" s="38">
        <f t="shared" si="171"/>
        <v>8.629999999999999</v>
      </c>
      <c r="S715" s="17" t="s">
        <v>171</v>
      </c>
    </row>
    <row r="716" spans="1:19" x14ac:dyDescent="0.25">
      <c r="A716" s="17" t="s">
        <v>171</v>
      </c>
      <c r="B716" s="17" t="s">
        <v>93</v>
      </c>
      <c r="C716" s="17" t="s">
        <v>172</v>
      </c>
      <c r="D716" s="17" t="s">
        <v>100</v>
      </c>
      <c r="E716" s="24">
        <f>IF(U716="SC",SUMIFS(SC!F:F,SC!A:A,MAIN!D716,SC!B:B,MAIN!A716),SUMIFS(Allocations!$H:$H,Allocations!$A:$A,MAIN!$A716,Allocations!$B:$B,MAIN!$D716))</f>
        <v>130.709</v>
      </c>
      <c r="F716" s="24">
        <f>IF(U716="SC",SUMIFS(SC!J:J,SC!A:A,MAIN!D716,SC!B:B,MAIN!A716),SUMIFS(Allocations!M:M,Allocations!A:A,MAIN!A716,Allocations!B:B,MAIN!D716))</f>
        <v>0</v>
      </c>
      <c r="G716" s="24">
        <f t="shared" si="187"/>
        <v>130.709</v>
      </c>
      <c r="H716" s="24">
        <f>IFERROR(VLOOKUP(S716,Swaps_wk!$A$2:$AP$151,HLOOKUP(MAIN!D716,Swaps_wk!$B$2:$AP$151,150,FALSE),FALSE),0)</f>
        <v>0</v>
      </c>
      <c r="I716" s="24">
        <f>SUMIFS(PASTE_DQS_TRACKER!$D:$D,PASTE_DQS_TRACKER!$C:$C,MAIN!$A716,PASTE_DQS_TRACKER!$B:$B,MAIN!$D716)-SUMIFS(PASTE_DQS_TRACKER!$D:$D,PASTE_DQS_TRACKER!$C:$C,MAIN!A716,PASTE_DQS_TRACKER!$E:$E,MAIN!$D716)</f>
        <v>0</v>
      </c>
      <c r="J716" s="25">
        <f t="shared" si="188"/>
        <v>130.709</v>
      </c>
      <c r="K716" s="24">
        <f>IFERROR(IF(V716="Flex",0,IF(D716=$D$30,VLOOKUP(A716,MMO_o10M_lease!$A$1:$F$51,5,FALSE),IF(D716=$D$26,VLOOKUP(D716,LANDINGS!$A$3:$BR$40,HLOOKUP(A716,LANDINGS!$B$1:$CF$42,42,FALSE),FALSE)-IFERROR(VLOOKUP(A716,MMO_o10M_lease!$A$1:$F$38,5,FALSE),0),VLOOKUP(D716,LANDINGS!$A$3:$CF$40,HLOOKUP(A716,LANDINGS!$B$1:$CF$42,42,FALSE),FALSE)))),0)</f>
        <v>0.22900000000000001</v>
      </c>
      <c r="L716" s="24">
        <f>SUMIFS(PASTE_FLEX_TRACKER!$D:$D,PASTE_FLEX_TRACKER!$F:$F,MAIN!$A716,PASTE_FLEX_TRACKER!$B:$B,MAIN!$D716)-SUMIFS(PASTE_FLEX_TRACKER!$D:$D,PASTE_FLEX_TRACKER!$C:$C,MAIN!$A716,PASTE_FLEX_TRACKER!$B:$B,MAIN!$D716)</f>
        <v>0</v>
      </c>
      <c r="M716" s="24">
        <f>IFERROR(-VLOOKUP(D716,SQ!$A$19:$CC$52,HLOOKUP(MAIN!A716,SQ!$B$18:$CC$56,39,FALSE),FALSE),"n/a")</f>
        <v>0</v>
      </c>
      <c r="N716" s="46" t="s">
        <v>563</v>
      </c>
      <c r="O716" s="46">
        <f>SUMIFS(MAN_ADJ!$L:$L,MAN_ADJ!$K:$K,MAIN!$D716,MAN_ADJ!$J:$J,MAIN!$S716)</f>
        <v>0</v>
      </c>
      <c r="P716" s="25">
        <f t="shared" si="189"/>
        <v>0.22900000000000001</v>
      </c>
      <c r="Q716" s="28">
        <f t="shared" si="181"/>
        <v>1.7519834135369409E-3</v>
      </c>
      <c r="R716" s="38">
        <f t="shared" si="171"/>
        <v>130.47999999999999</v>
      </c>
      <c r="S716" s="17" t="s">
        <v>171</v>
      </c>
    </row>
    <row r="717" spans="1:19" x14ac:dyDescent="0.25">
      <c r="A717" s="17" t="s">
        <v>171</v>
      </c>
      <c r="B717" s="17" t="s">
        <v>93</v>
      </c>
      <c r="C717" s="17" t="s">
        <v>172</v>
      </c>
      <c r="D717" s="17" t="s">
        <v>101</v>
      </c>
      <c r="E717" s="24">
        <f>IF(U717="SC",SUMIFS(SC!F:F,SC!A:A,MAIN!D717,SC!B:B,MAIN!A717),SUMIFS(Allocations!$H:$H,Allocations!$A:$A,MAIN!$A717,Allocations!$B:$B,MAIN!$D717))</f>
        <v>29.9</v>
      </c>
      <c r="F717" s="24">
        <f>IF(U717="SC",SUMIFS(SC!J:J,SC!A:A,MAIN!D717,SC!B:B,MAIN!A717),SUMIFS(Allocations!M:M,Allocations!A:A,MAIN!A717,Allocations!B:B,MAIN!D717))</f>
        <v>1E-3</v>
      </c>
      <c r="G717" s="24">
        <f t="shared" si="187"/>
        <v>29.901</v>
      </c>
      <c r="H717" s="24">
        <f>IFERROR(VLOOKUP(S717,Swaps_wk!$A$2:$AP$151,HLOOKUP(MAIN!D717,Swaps_wk!$B$2:$AP$151,150,FALSE),FALSE),0)</f>
        <v>0</v>
      </c>
      <c r="I717" s="24">
        <f>SUMIFS(PASTE_DQS_TRACKER!$D:$D,PASTE_DQS_TRACKER!$C:$C,MAIN!$A717,PASTE_DQS_TRACKER!$B:$B,MAIN!$D717)-SUMIFS(PASTE_DQS_TRACKER!$D:$D,PASTE_DQS_TRACKER!$C:$C,MAIN!A717,PASTE_DQS_TRACKER!$E:$E,MAIN!$D717)</f>
        <v>-19</v>
      </c>
      <c r="J717" s="25">
        <f t="shared" si="188"/>
        <v>10.901</v>
      </c>
      <c r="K717" s="24">
        <f>IFERROR(IF(V717="Flex",0,IF(D717=$D$30,VLOOKUP(A717,MMO_o10M_lease!$A$1:$F$51,5,FALSE),IF(D717=$D$26,VLOOKUP(D717,LANDINGS!$A$3:$BR$40,HLOOKUP(A717,LANDINGS!$B$1:$CF$42,42,FALSE),FALSE)-IFERROR(VLOOKUP(A717,MMO_o10M_lease!$A$1:$F$38,5,FALSE),0),VLOOKUP(D717,LANDINGS!$A$3:$CF$40,HLOOKUP(A717,LANDINGS!$B$1:$CF$42,42,FALSE),FALSE)))),0)</f>
        <v>1.1639999999999999</v>
      </c>
      <c r="L717" s="24">
        <f>SUMIFS(PASTE_FLEX_TRACKER!$D:$D,PASTE_FLEX_TRACKER!$F:$F,MAIN!$A717,PASTE_FLEX_TRACKER!$B:$B,MAIN!$D717)-SUMIFS(PASTE_FLEX_TRACKER!$D:$D,PASTE_FLEX_TRACKER!$C:$C,MAIN!$A717,PASTE_FLEX_TRACKER!$B:$B,MAIN!$D717)</f>
        <v>0</v>
      </c>
      <c r="M717" s="24">
        <f>IFERROR(-VLOOKUP(D717,SQ!$A$19:$CC$52,HLOOKUP(MAIN!A717,SQ!$B$18:$CC$56,39,FALSE),FALSE),"n/a")</f>
        <v>0</v>
      </c>
      <c r="N717" s="46" t="s">
        <v>563</v>
      </c>
      <c r="O717" s="46">
        <f>SUMIFS(MAN_ADJ!$L:$L,MAN_ADJ!$K:$K,MAIN!$D717,MAN_ADJ!$J:$J,MAIN!$S717)</f>
        <v>0</v>
      </c>
      <c r="P717" s="25">
        <f t="shared" si="189"/>
        <v>1.1639999999999999</v>
      </c>
      <c r="Q717" s="28">
        <f t="shared" si="181"/>
        <v>0.10677919456930557</v>
      </c>
      <c r="R717" s="38">
        <f t="shared" si="171"/>
        <v>9.7370000000000001</v>
      </c>
      <c r="S717" s="17" t="s">
        <v>171</v>
      </c>
    </row>
    <row r="718" spans="1:19" x14ac:dyDescent="0.25">
      <c r="A718" s="17" t="s">
        <v>171</v>
      </c>
      <c r="B718" s="17" t="s">
        <v>93</v>
      </c>
      <c r="C718" s="17" t="s">
        <v>172</v>
      </c>
      <c r="D718" s="17" t="s">
        <v>102</v>
      </c>
      <c r="E718" s="24">
        <f>IF(U718="SC",SUMIFS(SC!F:F,SC!A:A,MAIN!D718,SC!B:B,MAIN!A718),SUMIFS(Allocations!$H:$H,Allocations!$A:$A,MAIN!$A718,Allocations!$B:$B,MAIN!$D718))</f>
        <v>0</v>
      </c>
      <c r="F718" s="24">
        <f>IF(U718="SC",SUMIFS(SC!J:J,SC!A:A,MAIN!D718,SC!B:B,MAIN!A718),SUMIFS(Allocations!M:M,Allocations!A:A,MAIN!A718,Allocations!B:B,MAIN!D718))</f>
        <v>12.747</v>
      </c>
      <c r="G718" s="24">
        <f t="shared" si="187"/>
        <v>12.747</v>
      </c>
      <c r="H718" s="24">
        <f>IFERROR(VLOOKUP(S718,Swaps_wk!$A$2:$AP$151,HLOOKUP(MAIN!D718,Swaps_wk!$B$2:$AP$151,150,FALSE),FALSE),0)</f>
        <v>0</v>
      </c>
      <c r="I718" s="24">
        <f>SUMIFS(PASTE_DQS_TRACKER!$D:$D,PASTE_DQS_TRACKER!$C:$C,MAIN!$A718,PASTE_DQS_TRACKER!$B:$B,MAIN!$D718)-SUMIFS(PASTE_DQS_TRACKER!$D:$D,PASTE_DQS_TRACKER!$C:$C,MAIN!A718,PASTE_DQS_TRACKER!$E:$E,MAIN!$D718)</f>
        <v>-12</v>
      </c>
      <c r="J718" s="25">
        <f t="shared" si="188"/>
        <v>0.74699999999999989</v>
      </c>
      <c r="K718" s="24">
        <f>IFERROR(IF(V718="Flex",0,IF(D718=$D$30,VLOOKUP(A718,MMO_o10M_lease!$A$1:$F$51,5,FALSE),IF(D718=$D$26,VLOOKUP(D718,LANDINGS!$A$3:$BR$40,HLOOKUP(A718,LANDINGS!$B$1:$CF$42,42,FALSE),FALSE)-IFERROR(VLOOKUP(A718,MMO_o10M_lease!$A$1:$F$38,5,FALSE),0),VLOOKUP(D718,LANDINGS!$A$3:$CF$40,HLOOKUP(A718,LANDINGS!$B$1:$CF$42,42,FALSE),FALSE)))),0)</f>
        <v>0</v>
      </c>
      <c r="L718" s="24">
        <f>SUMIFS(PASTE_FLEX_TRACKER!$D:$D,PASTE_FLEX_TRACKER!$F:$F,MAIN!$A718,PASTE_FLEX_TRACKER!$B:$B,MAIN!$D718)-SUMIFS(PASTE_FLEX_TRACKER!$D:$D,PASTE_FLEX_TRACKER!$C:$C,MAIN!$A718,PASTE_FLEX_TRACKER!$B:$B,MAIN!$D718)</f>
        <v>0</v>
      </c>
      <c r="M718" s="24">
        <f>IFERROR(-VLOOKUP(D718,SQ!$A$19:$CC$52,HLOOKUP(MAIN!A718,SQ!$B$18:$CC$56,39,FALSE),FALSE),"n/a")</f>
        <v>0</v>
      </c>
      <c r="N718" s="46" t="s">
        <v>563</v>
      </c>
      <c r="O718" s="46">
        <f>SUMIFS(MAN_ADJ!$L:$L,MAN_ADJ!$K:$K,MAIN!$D718,MAN_ADJ!$J:$J,MAIN!$S718)</f>
        <v>0</v>
      </c>
      <c r="P718" s="25">
        <f t="shared" si="189"/>
        <v>0</v>
      </c>
      <c r="Q718" s="28">
        <f t="shared" si="181"/>
        <v>0</v>
      </c>
      <c r="R718" s="38">
        <f t="shared" si="171"/>
        <v>0.74699999999999989</v>
      </c>
      <c r="S718" s="17" t="s">
        <v>171</v>
      </c>
    </row>
    <row r="719" spans="1:19" x14ac:dyDescent="0.25">
      <c r="A719" s="17" t="s">
        <v>171</v>
      </c>
      <c r="B719" s="17" t="s">
        <v>93</v>
      </c>
      <c r="C719" s="17" t="s">
        <v>172</v>
      </c>
      <c r="D719" s="17" t="s">
        <v>103</v>
      </c>
      <c r="E719" s="24">
        <f>IF(U719="SC",SUMIFS(SC!F:F,SC!A:A,MAIN!D719,SC!B:B,MAIN!A719),SUMIFS(Allocations!$H:$H,Allocations!$A:$A,MAIN!$A719,Allocations!$B:$B,MAIN!$D719))</f>
        <v>0</v>
      </c>
      <c r="F719" s="24">
        <f>IF(U719="SC",SUMIFS(SC!J:J,SC!A:A,MAIN!D719,SC!B:B,MAIN!A719),SUMIFS(Allocations!M:M,Allocations!A:A,MAIN!A719,Allocations!B:B,MAIN!D719))</f>
        <v>0</v>
      </c>
      <c r="G719" s="24">
        <f t="shared" si="187"/>
        <v>0</v>
      </c>
      <c r="H719" s="24">
        <f>IFERROR(VLOOKUP(S719,Swaps_wk!$A$2:$AP$151,HLOOKUP(MAIN!D719,Swaps_wk!$B$2:$AP$151,150,FALSE),FALSE),0)</f>
        <v>0</v>
      </c>
      <c r="I719" s="24">
        <f>SUMIFS(PASTE_DQS_TRACKER!$D:$D,PASTE_DQS_TRACKER!$C:$C,MAIN!$A719,PASTE_DQS_TRACKER!$B:$B,MAIN!$D719)-SUMIFS(PASTE_DQS_TRACKER!$D:$D,PASTE_DQS_TRACKER!$C:$C,MAIN!A719,PASTE_DQS_TRACKER!$E:$E,MAIN!$D719)</f>
        <v>0</v>
      </c>
      <c r="J719" s="25">
        <f t="shared" si="188"/>
        <v>0</v>
      </c>
      <c r="K719" s="24">
        <f>IFERROR(IF(V719="Flex",0,IF(D719=$D$30,VLOOKUP(A719,MMO_o10M_lease!$A$1:$F$51,5,FALSE),IF(D719=$D$26,VLOOKUP(D719,LANDINGS!$A$3:$BR$40,HLOOKUP(A719,LANDINGS!$B$1:$CF$42,42,FALSE),FALSE)-IFERROR(VLOOKUP(A719,MMO_o10M_lease!$A$1:$F$38,5,FALSE),0),VLOOKUP(D719,LANDINGS!$A$3:$CF$40,HLOOKUP(A719,LANDINGS!$B$1:$CF$42,42,FALSE),FALSE)))),0)</f>
        <v>0</v>
      </c>
      <c r="L719" s="24">
        <f>SUMIFS(PASTE_FLEX_TRACKER!$D:$D,PASTE_FLEX_TRACKER!$F:$F,MAIN!$A719,PASTE_FLEX_TRACKER!$B:$B,MAIN!$D719)-SUMIFS(PASTE_FLEX_TRACKER!$D:$D,PASTE_FLEX_TRACKER!$C:$C,MAIN!$A719,PASTE_FLEX_TRACKER!$B:$B,MAIN!$D719)</f>
        <v>0</v>
      </c>
      <c r="M719" s="24">
        <f>IFERROR(-VLOOKUP(D719,SQ!$A$19:$CC$52,HLOOKUP(MAIN!A719,SQ!$B$18:$CC$56,39,FALSE),FALSE),"n/a")</f>
        <v>0</v>
      </c>
      <c r="N719" s="46" t="s">
        <v>563</v>
      </c>
      <c r="O719" s="46">
        <f>SUMIFS(MAN_ADJ!$L:$L,MAN_ADJ!$K:$K,MAIN!$D719,MAN_ADJ!$J:$J,MAIN!$S719)</f>
        <v>0</v>
      </c>
      <c r="P719" s="25">
        <f t="shared" si="189"/>
        <v>0</v>
      </c>
      <c r="Q719" s="28" t="str">
        <f t="shared" si="181"/>
        <v>n/a</v>
      </c>
      <c r="R719" s="38">
        <f t="shared" si="171"/>
        <v>0</v>
      </c>
      <c r="S719" s="17" t="s">
        <v>171</v>
      </c>
    </row>
    <row r="720" spans="1:19" x14ac:dyDescent="0.25">
      <c r="A720" s="17" t="s">
        <v>171</v>
      </c>
      <c r="B720" s="17" t="s">
        <v>93</v>
      </c>
      <c r="C720" s="17" t="s">
        <v>172</v>
      </c>
      <c r="D720" s="17" t="s">
        <v>104</v>
      </c>
      <c r="E720" s="24">
        <f>IF(U720="SC",SUMIFS(SC!F:F,SC!A:A,MAIN!D720,SC!B:B,MAIN!A720),SUMIFS(Allocations!$H:$H,Allocations!$A:$A,MAIN!$A720,Allocations!$B:$B,MAIN!$D720))</f>
        <v>395</v>
      </c>
      <c r="F720" s="24">
        <f>IF(U720="SC",SUMIFS(SC!J:J,SC!A:A,MAIN!D720,SC!B:B,MAIN!A720),SUMIFS(Allocations!M:M,Allocations!A:A,MAIN!A720,Allocations!B:B,MAIN!D720))</f>
        <v>0.06</v>
      </c>
      <c r="G720" s="24">
        <f t="shared" si="187"/>
        <v>395.06</v>
      </c>
      <c r="H720" s="24">
        <f>IFERROR(VLOOKUP(S720,Swaps_wk!$A$2:$AP$151,HLOOKUP(MAIN!D720,Swaps_wk!$B$2:$AP$151,150,FALSE),FALSE),0)</f>
        <v>0</v>
      </c>
      <c r="I720" s="24">
        <f>SUMIFS(PASTE_DQS_TRACKER!$D:$D,PASTE_DQS_TRACKER!$C:$C,MAIN!$A720,PASTE_DQS_TRACKER!$B:$B,MAIN!$D720)-SUMIFS(PASTE_DQS_TRACKER!$D:$D,PASTE_DQS_TRACKER!$C:$C,MAIN!A720,PASTE_DQS_TRACKER!$E:$E,MAIN!$D720)</f>
        <v>238</v>
      </c>
      <c r="J720" s="25">
        <f t="shared" si="188"/>
        <v>633.05999999999995</v>
      </c>
      <c r="K720" s="24">
        <f>IFERROR(IF(V720="Flex",0,IF(D720=$D$30,VLOOKUP(A720,MMO_o10M_lease!$A$1:$F$51,5,FALSE),IF(D720=$D$26,VLOOKUP(D720,LANDINGS!$A$3:$BR$40,HLOOKUP(A720,LANDINGS!$B$1:$CF$42,42,FALSE),FALSE)-IFERROR(VLOOKUP(A720,MMO_o10M_lease!$A$1:$F$38,5,FALSE),0),VLOOKUP(D720,LANDINGS!$A$3:$CF$40,HLOOKUP(A720,LANDINGS!$B$1:$CF$42,42,FALSE),FALSE)))),0)</f>
        <v>0</v>
      </c>
      <c r="L720" s="24">
        <f>SUMIFS(PASTE_FLEX_TRACKER!$D:$D,PASTE_FLEX_TRACKER!$F:$F,MAIN!$A720,PASTE_FLEX_TRACKER!$B:$B,MAIN!$D720)-SUMIFS(PASTE_FLEX_TRACKER!$D:$D,PASTE_FLEX_TRACKER!$C:$C,MAIN!$A720,PASTE_FLEX_TRACKER!$B:$B,MAIN!$D720)</f>
        <v>0</v>
      </c>
      <c r="M720" s="24">
        <f>IFERROR(-VLOOKUP(D720,SQ!$A$19:$CC$52,HLOOKUP(MAIN!A720,SQ!$B$18:$CC$56,39,FALSE),FALSE),"n/a")</f>
        <v>0</v>
      </c>
      <c r="N720" s="46" t="s">
        <v>563</v>
      </c>
      <c r="O720" s="46">
        <f>SUMIFS(MAN_ADJ!$L:$L,MAN_ADJ!$K:$K,MAIN!$D720,MAN_ADJ!$J:$J,MAIN!$S720)</f>
        <v>0</v>
      </c>
      <c r="P720" s="25">
        <f t="shared" si="189"/>
        <v>0</v>
      </c>
      <c r="Q720" s="28">
        <f t="shared" si="181"/>
        <v>0</v>
      </c>
      <c r="R720" s="38">
        <f t="shared" si="171"/>
        <v>633.05999999999995</v>
      </c>
      <c r="S720" s="17" t="s">
        <v>171</v>
      </c>
    </row>
    <row r="721" spans="1:19" x14ac:dyDescent="0.25">
      <c r="A721" s="17" t="s">
        <v>171</v>
      </c>
      <c r="B721" s="17" t="s">
        <v>93</v>
      </c>
      <c r="C721" s="17" t="s">
        <v>172</v>
      </c>
      <c r="D721" s="17" t="s">
        <v>105</v>
      </c>
      <c r="E721" s="24">
        <f>IF(U721="SC",SUMIFS(SC!F:F,SC!A:A,MAIN!D721,SC!B:B,MAIN!A721),SUMIFS(Allocations!$H:$H,Allocations!$A:$A,MAIN!$A721,Allocations!$B:$B,MAIN!$D721))</f>
        <v>382.87200000000001</v>
      </c>
      <c r="F721" s="24">
        <f>IF(U721="SC",SUMIFS(SC!J:J,SC!A:A,MAIN!D721,SC!B:B,MAIN!A721),SUMIFS(Allocations!M:M,Allocations!A:A,MAIN!A721,Allocations!B:B,MAIN!D721))</f>
        <v>114.324</v>
      </c>
      <c r="G721" s="24">
        <f t="shared" si="187"/>
        <v>497.19600000000003</v>
      </c>
      <c r="H721" s="24">
        <f>IFERROR(VLOOKUP(S721,Swaps_wk!$A$2:$AP$151,HLOOKUP(MAIN!D721,Swaps_wk!$B$2:$AP$151,150,FALSE),FALSE),0)</f>
        <v>0</v>
      </c>
      <c r="I721" s="24">
        <f>SUMIFS(PASTE_DQS_TRACKER!$D:$D,PASTE_DQS_TRACKER!$C:$C,MAIN!$A721,PASTE_DQS_TRACKER!$B:$B,MAIN!$D721)-SUMIFS(PASTE_DQS_TRACKER!$D:$D,PASTE_DQS_TRACKER!$C:$C,MAIN!A721,PASTE_DQS_TRACKER!$E:$E,MAIN!$D721)</f>
        <v>-241.4</v>
      </c>
      <c r="J721" s="25">
        <f t="shared" si="188"/>
        <v>255.79600000000002</v>
      </c>
      <c r="K721" s="24">
        <f>IFERROR(IF(V721="Flex",0,IF(D721=$D$30,VLOOKUP(A721,MMO_o10M_lease!$A$1:$F$51,5,FALSE),IF(D721=$D$26,VLOOKUP(D721,LANDINGS!$A$3:$BR$40,HLOOKUP(A721,LANDINGS!$B$1:$CF$42,42,FALSE),FALSE)-IFERROR(VLOOKUP(A721,MMO_o10M_lease!$A$1:$F$38,5,FALSE),0),VLOOKUP(D721,LANDINGS!$A$3:$CF$40,HLOOKUP(A721,LANDINGS!$B$1:$CF$42,42,FALSE),FALSE)))),0)</f>
        <v>91.328000000000003</v>
      </c>
      <c r="L721" s="24">
        <f>SUMIFS(PASTE_FLEX_TRACKER!$D:$D,PASTE_FLEX_TRACKER!$F:$F,MAIN!$A721,PASTE_FLEX_TRACKER!$B:$B,MAIN!$D721)-SUMIFS(PASTE_FLEX_TRACKER!$D:$D,PASTE_FLEX_TRACKER!$C:$C,MAIN!$A721,PASTE_FLEX_TRACKER!$B:$B,MAIN!$D721)</f>
        <v>0</v>
      </c>
      <c r="M721" s="24">
        <f>IFERROR(-VLOOKUP(D721,SQ!$A$19:$CC$52,HLOOKUP(MAIN!A721,SQ!$B$18:$CC$56,39,FALSE),FALSE),"n/a")</f>
        <v>0</v>
      </c>
      <c r="N721" s="46" t="s">
        <v>563</v>
      </c>
      <c r="O721" s="46">
        <f>SUMIFS(MAN_ADJ!$L:$L,MAN_ADJ!$K:$K,MAIN!$D721,MAN_ADJ!$J:$J,MAIN!$S721)</f>
        <v>0</v>
      </c>
      <c r="P721" s="25">
        <f t="shared" si="189"/>
        <v>91.328000000000003</v>
      </c>
      <c r="Q721" s="28">
        <f t="shared" si="181"/>
        <v>0.35703451187665169</v>
      </c>
      <c r="R721" s="38">
        <f t="shared" si="171"/>
        <v>164.46800000000002</v>
      </c>
      <c r="S721" s="17" t="s">
        <v>171</v>
      </c>
    </row>
    <row r="722" spans="1:19" x14ac:dyDescent="0.25">
      <c r="A722" s="17" t="s">
        <v>171</v>
      </c>
      <c r="B722" s="17" t="s">
        <v>93</v>
      </c>
      <c r="C722" s="17" t="s">
        <v>172</v>
      </c>
      <c r="D722" s="17" t="s">
        <v>106</v>
      </c>
      <c r="E722" s="24">
        <f>IF(U722="SC",SUMIFS(SC!F:F,SC!A:A,MAIN!D722,SC!B:B,MAIN!A722),SUMIFS(Allocations!$H:$H,Allocations!$A:$A,MAIN!$A722,Allocations!$B:$B,MAIN!$D722))</f>
        <v>399.65800000000002</v>
      </c>
      <c r="F722" s="24">
        <f>IF(U722="SC",SUMIFS(SC!J:J,SC!A:A,MAIN!D722,SC!B:B,MAIN!A722),SUMIFS(Allocations!M:M,Allocations!A:A,MAIN!A722,Allocations!B:B,MAIN!D722))</f>
        <v>1E-3</v>
      </c>
      <c r="G722" s="24">
        <f t="shared" si="187"/>
        <v>399.65899999999999</v>
      </c>
      <c r="H722" s="24">
        <f>IFERROR(VLOOKUP(S722,Swaps_wk!$A$2:$AP$151,HLOOKUP(MAIN!D722,Swaps_wk!$B$2:$AP$151,150,FALSE),FALSE),0)</f>
        <v>0</v>
      </c>
      <c r="I722" s="24">
        <f>SUMIFS(PASTE_DQS_TRACKER!$D:$D,PASTE_DQS_TRACKER!$C:$C,MAIN!$A722,PASTE_DQS_TRACKER!$B:$B,MAIN!$D722)-SUMIFS(PASTE_DQS_TRACKER!$D:$D,PASTE_DQS_TRACKER!$C:$C,MAIN!A722,PASTE_DQS_TRACKER!$E:$E,MAIN!$D722)</f>
        <v>11.8</v>
      </c>
      <c r="J722" s="25">
        <f t="shared" si="188"/>
        <v>411.459</v>
      </c>
      <c r="K722" s="24">
        <f>IFERROR(IF(V722="Flex",0,IF(D722=$D$30,VLOOKUP(A722,MMO_o10M_lease!$A$1:$F$51,5,FALSE),IF(D722=$D$26,VLOOKUP(D722,LANDINGS!$A$3:$BR$40,HLOOKUP(A722,LANDINGS!$B$1:$CF$42,42,FALSE),FALSE)-IFERROR(VLOOKUP(A722,MMO_o10M_lease!$A$1:$F$38,5,FALSE),0),VLOOKUP(D722,LANDINGS!$A$3:$CF$40,HLOOKUP(A722,LANDINGS!$B$1:$CF$42,42,FALSE),FALSE)))),0)</f>
        <v>2.9730000000000003</v>
      </c>
      <c r="L722" s="24">
        <f>SUMIFS(PASTE_FLEX_TRACKER!$D:$D,PASTE_FLEX_TRACKER!$F:$F,MAIN!$A722,PASTE_FLEX_TRACKER!$B:$B,MAIN!$D722)-SUMIFS(PASTE_FLEX_TRACKER!$D:$D,PASTE_FLEX_TRACKER!$C:$C,MAIN!$A722,PASTE_FLEX_TRACKER!$B:$B,MAIN!$D722)</f>
        <v>0</v>
      </c>
      <c r="M722" s="24">
        <f>IFERROR(-VLOOKUP(D722,SQ!$A$19:$CC$52,HLOOKUP(MAIN!A722,SQ!$B$18:$CC$56,39,FALSE),FALSE),"n/a")</f>
        <v>0</v>
      </c>
      <c r="N722" s="46" t="s">
        <v>563</v>
      </c>
      <c r="O722" s="46">
        <f>SUMIFS(MAN_ADJ!$L:$L,MAN_ADJ!$K:$K,MAIN!$D722,MAN_ADJ!$J:$J,MAIN!$S722)</f>
        <v>0</v>
      </c>
      <c r="P722" s="25">
        <f t="shared" si="189"/>
        <v>2.9730000000000003</v>
      </c>
      <c r="Q722" s="28">
        <f t="shared" si="181"/>
        <v>7.2255072801907369E-3</v>
      </c>
      <c r="R722" s="38">
        <f t="shared" si="171"/>
        <v>408.48599999999999</v>
      </c>
      <c r="S722" s="17" t="s">
        <v>171</v>
      </c>
    </row>
    <row r="723" spans="1:19" x14ac:dyDescent="0.25">
      <c r="A723" s="17" t="s">
        <v>171</v>
      </c>
      <c r="B723" s="17" t="s">
        <v>93</v>
      </c>
      <c r="C723" s="17" t="s">
        <v>172</v>
      </c>
      <c r="D723" s="17" t="s">
        <v>107</v>
      </c>
      <c r="E723" s="24">
        <f>IF(U723="SC",SUMIFS(SC!F:F,SC!A:A,MAIN!D723,SC!B:B,MAIN!A723),SUMIFS(Allocations!$H:$H,Allocations!$A:$A,MAIN!$A723,Allocations!$B:$B,MAIN!$D723))</f>
        <v>123.081</v>
      </c>
      <c r="F723" s="24">
        <f>IF(U723="SC",SUMIFS(SC!J:J,SC!A:A,MAIN!D723,SC!B:B,MAIN!A723),SUMIFS(Allocations!M:M,Allocations!A:A,MAIN!A723,Allocations!B:B,MAIN!D723))</f>
        <v>0</v>
      </c>
      <c r="G723" s="24">
        <f t="shared" si="187"/>
        <v>123.081</v>
      </c>
      <c r="H723" s="24">
        <f>IFERROR(VLOOKUP(S723,Swaps_wk!$A$2:$AP$151,HLOOKUP(MAIN!D723,Swaps_wk!$B$2:$AP$151,150,FALSE),FALSE),0)</f>
        <v>0</v>
      </c>
      <c r="I723" s="24">
        <f>SUMIFS(PASTE_DQS_TRACKER!$D:$D,PASTE_DQS_TRACKER!$C:$C,MAIN!$A723,PASTE_DQS_TRACKER!$B:$B,MAIN!$D723)-SUMIFS(PASTE_DQS_TRACKER!$D:$D,PASTE_DQS_TRACKER!$C:$C,MAIN!A723,PASTE_DQS_TRACKER!$E:$E,MAIN!$D723)</f>
        <v>0</v>
      </c>
      <c r="J723" s="25">
        <f t="shared" si="188"/>
        <v>123.081</v>
      </c>
      <c r="K723" s="24">
        <f>IFERROR(IF(V723="Flex",0,IF(D723=$D$30,VLOOKUP(A723,MMO_o10M_lease!$A$1:$F$51,5,FALSE),IF(D723=$D$26,VLOOKUP(D723,LANDINGS!$A$3:$BR$40,HLOOKUP(A723,LANDINGS!$B$1:$CF$42,42,FALSE),FALSE)-IFERROR(VLOOKUP(A723,MMO_o10M_lease!$A$1:$F$38,5,FALSE),0),VLOOKUP(D723,LANDINGS!$A$3:$CF$40,HLOOKUP(A723,LANDINGS!$B$1:$CF$42,42,FALSE),FALSE)))),0)</f>
        <v>0</v>
      </c>
      <c r="L723" s="24">
        <f>SUMIFS(PASTE_FLEX_TRACKER!$D:$D,PASTE_FLEX_TRACKER!$F:$F,MAIN!$A723,PASTE_FLEX_TRACKER!$B:$B,MAIN!$D723)-SUMIFS(PASTE_FLEX_TRACKER!$D:$D,PASTE_FLEX_TRACKER!$C:$C,MAIN!$A723,PASTE_FLEX_TRACKER!$B:$B,MAIN!$D723)</f>
        <v>0</v>
      </c>
      <c r="M723" s="24">
        <f>IFERROR(-VLOOKUP(D723,SQ!$A$19:$CC$52,HLOOKUP(MAIN!A723,SQ!$B$18:$CC$56,39,FALSE),FALSE),"n/a")</f>
        <v>0</v>
      </c>
      <c r="N723" s="46" t="s">
        <v>563</v>
      </c>
      <c r="O723" s="46">
        <f>SUMIFS(MAN_ADJ!$L:$L,MAN_ADJ!$K:$K,MAIN!$D723,MAN_ADJ!$J:$J,MAIN!$S723)</f>
        <v>0</v>
      </c>
      <c r="P723" s="25">
        <f t="shared" si="189"/>
        <v>0</v>
      </c>
      <c r="Q723" s="28">
        <f t="shared" si="181"/>
        <v>0</v>
      </c>
      <c r="R723" s="38">
        <f t="shared" si="171"/>
        <v>123.081</v>
      </c>
      <c r="S723" s="17" t="s">
        <v>171</v>
      </c>
    </row>
    <row r="724" spans="1:19" x14ac:dyDescent="0.25">
      <c r="A724" s="17" t="s">
        <v>171</v>
      </c>
      <c r="B724" s="17" t="s">
        <v>93</v>
      </c>
      <c r="C724" s="17" t="s">
        <v>172</v>
      </c>
      <c r="D724" s="17" t="s">
        <v>108</v>
      </c>
      <c r="E724" s="24">
        <f>IF(U724="SC",SUMIFS(SC!F:F,SC!A:A,MAIN!D724,SC!B:B,MAIN!A724),SUMIFS(Allocations!$H:$H,Allocations!$A:$A,MAIN!$A724,Allocations!$B:$B,MAIN!$D724))</f>
        <v>72.619</v>
      </c>
      <c r="F724" s="24">
        <f>IF(U724="SC",SUMIFS(SC!J:J,SC!A:A,MAIN!D724,SC!B:B,MAIN!A724),SUMIFS(Allocations!M:M,Allocations!A:A,MAIN!A724,Allocations!B:B,MAIN!D724))</f>
        <v>0</v>
      </c>
      <c r="G724" s="24">
        <f t="shared" si="187"/>
        <v>72.619</v>
      </c>
      <c r="H724" s="24">
        <f>IFERROR(VLOOKUP(S724,Swaps_wk!$A$2:$AP$151,HLOOKUP(MAIN!D724,Swaps_wk!$B$2:$AP$151,150,FALSE),FALSE),0)</f>
        <v>0</v>
      </c>
      <c r="I724" s="24">
        <f>SUMIFS(PASTE_DQS_TRACKER!$D:$D,PASTE_DQS_TRACKER!$C:$C,MAIN!$A724,PASTE_DQS_TRACKER!$B:$B,MAIN!$D724)-SUMIFS(PASTE_DQS_TRACKER!$D:$D,PASTE_DQS_TRACKER!$C:$C,MAIN!A724,PASTE_DQS_TRACKER!$E:$E,MAIN!$D724)</f>
        <v>0</v>
      </c>
      <c r="J724" s="25">
        <f t="shared" si="188"/>
        <v>72.619</v>
      </c>
      <c r="K724" s="24">
        <f>IFERROR(IF(V724="Flex",0,IF(D724=$D$30,VLOOKUP(A724,MMO_o10M_lease!$A$1:$F$51,5,FALSE),IF(D724=$D$26,VLOOKUP(D724,LANDINGS!$A$3:$BR$40,HLOOKUP(A724,LANDINGS!$B$1:$CF$42,42,FALSE),FALSE)-IFERROR(VLOOKUP(A724,MMO_o10M_lease!$A$1:$F$38,5,FALSE),0),VLOOKUP(D724,LANDINGS!$A$3:$CF$40,HLOOKUP(A724,LANDINGS!$B$1:$CF$42,42,FALSE),FALSE)))),0)</f>
        <v>0</v>
      </c>
      <c r="L724" s="24">
        <f>SUMIFS(PASTE_FLEX_TRACKER!$D:$D,PASTE_FLEX_TRACKER!$F:$F,MAIN!$A724,PASTE_FLEX_TRACKER!$B:$B,MAIN!$D724)-SUMIFS(PASTE_FLEX_TRACKER!$D:$D,PASTE_FLEX_TRACKER!$C:$C,MAIN!$A724,PASTE_FLEX_TRACKER!$B:$B,MAIN!$D724)</f>
        <v>0</v>
      </c>
      <c r="M724" s="24">
        <f>IFERROR(-VLOOKUP(D724,SQ!$A$19:$CC$52,HLOOKUP(MAIN!A724,SQ!$B$18:$CC$56,39,FALSE),FALSE),"n/a")</f>
        <v>0</v>
      </c>
      <c r="N724" s="46" t="s">
        <v>563</v>
      </c>
      <c r="O724" s="46">
        <f>SUMIFS(MAN_ADJ!$L:$L,MAN_ADJ!$K:$K,MAIN!$D724,MAN_ADJ!$J:$J,MAIN!$S724)</f>
        <v>0</v>
      </c>
      <c r="P724" s="25">
        <f t="shared" si="189"/>
        <v>0</v>
      </c>
      <c r="Q724" s="28">
        <f t="shared" si="181"/>
        <v>0</v>
      </c>
      <c r="R724" s="38">
        <f t="shared" si="171"/>
        <v>72.619</v>
      </c>
      <c r="S724" s="17" t="s">
        <v>171</v>
      </c>
    </row>
    <row r="725" spans="1:19" x14ac:dyDescent="0.25">
      <c r="A725" s="17" t="s">
        <v>171</v>
      </c>
      <c r="B725" s="17" t="s">
        <v>93</v>
      </c>
      <c r="C725" s="17" t="s">
        <v>172</v>
      </c>
      <c r="D725" s="17" t="s">
        <v>109</v>
      </c>
      <c r="E725" s="24">
        <f>IF(U725="SC",SUMIFS(SC!F:F,SC!A:A,MAIN!D725,SC!B:B,MAIN!A725),SUMIFS(Allocations!$H:$H,Allocations!$A:$A,MAIN!$A725,Allocations!$B:$B,MAIN!$D725))</f>
        <v>271.709</v>
      </c>
      <c r="F725" s="24">
        <f>IF(U725="SC",SUMIFS(SC!J:J,SC!A:A,MAIN!D725,SC!B:B,MAIN!A725),SUMIFS(Allocations!M:M,Allocations!A:A,MAIN!A725,Allocations!B:B,MAIN!D725))</f>
        <v>26.459</v>
      </c>
      <c r="G725" s="24">
        <f t="shared" si="187"/>
        <v>298.16800000000001</v>
      </c>
      <c r="H725" s="24">
        <f>IFERROR(VLOOKUP(S725,Swaps_wk!$A$2:$AP$151,HLOOKUP(MAIN!D725,Swaps_wk!$B$2:$AP$151,150,FALSE),FALSE),0)</f>
        <v>0</v>
      </c>
      <c r="I725" s="24">
        <f>SUMIFS(PASTE_DQS_TRACKER!$D:$D,PASTE_DQS_TRACKER!$C:$C,MAIN!$A725,PASTE_DQS_TRACKER!$B:$B,MAIN!$D725)-SUMIFS(PASTE_DQS_TRACKER!$D:$D,PASTE_DQS_TRACKER!$C:$C,MAIN!A725,PASTE_DQS_TRACKER!$E:$E,MAIN!$D725)</f>
        <v>-80.599999999999994</v>
      </c>
      <c r="J725" s="25">
        <f t="shared" si="188"/>
        <v>217.56800000000001</v>
      </c>
      <c r="K725" s="24">
        <f>IFERROR(IF(V725="Flex",0,IF(D725=$D$30,VLOOKUP(A725,MMO_o10M_lease!$A$1:$F$51,5,FALSE),IF(D725=$D$26,VLOOKUP(D725,LANDINGS!$A$3:$BR$40,HLOOKUP(A725,LANDINGS!$B$1:$CF$42,42,FALSE),FALSE)-IFERROR(VLOOKUP(A725,MMO_o10M_lease!$A$1:$F$38,5,FALSE),0),VLOOKUP(D725,LANDINGS!$A$3:$CF$40,HLOOKUP(A725,LANDINGS!$B$1:$CF$42,42,FALSE),FALSE)))),0)</f>
        <v>66.28</v>
      </c>
      <c r="L725" s="24">
        <f>SUMIFS(PASTE_FLEX_TRACKER!$D:$D,PASTE_FLEX_TRACKER!$F:$F,MAIN!$A725,PASTE_FLEX_TRACKER!$B:$B,MAIN!$D725)-SUMIFS(PASTE_FLEX_TRACKER!$D:$D,PASTE_FLEX_TRACKER!$C:$C,MAIN!$A725,PASTE_FLEX_TRACKER!$B:$B,MAIN!$D725)</f>
        <v>0</v>
      </c>
      <c r="M725" s="24">
        <f>IFERROR(-VLOOKUP(D725,SQ!$A$19:$CC$52,HLOOKUP(MAIN!A725,SQ!$B$18:$CC$56,39,FALSE),FALSE),"n/a")</f>
        <v>0</v>
      </c>
      <c r="N725" s="46" t="s">
        <v>563</v>
      </c>
      <c r="O725" s="46">
        <f>SUMIFS(MAN_ADJ!$L:$L,MAN_ADJ!$K:$K,MAIN!$D725,MAN_ADJ!$J:$J,MAIN!$S725)</f>
        <v>0</v>
      </c>
      <c r="P725" s="25">
        <f t="shared" si="189"/>
        <v>66.28</v>
      </c>
      <c r="Q725" s="28">
        <f t="shared" si="181"/>
        <v>0.30464038829239592</v>
      </c>
      <c r="R725" s="38">
        <f t="shared" si="171"/>
        <v>151.28800000000001</v>
      </c>
      <c r="S725" s="17" t="s">
        <v>171</v>
      </c>
    </row>
    <row r="726" spans="1:19" x14ac:dyDescent="0.25">
      <c r="A726" s="17" t="s">
        <v>171</v>
      </c>
      <c r="B726" s="17" t="s">
        <v>93</v>
      </c>
      <c r="C726" s="17" t="s">
        <v>172</v>
      </c>
      <c r="D726" s="17" t="s">
        <v>110</v>
      </c>
      <c r="E726" s="24">
        <f>IF(U726="SC",SUMIFS(SC!F:F,SC!A:A,MAIN!D726,SC!B:B,MAIN!A726),SUMIFS(Allocations!$H:$H,Allocations!$A:$A,MAIN!$A726,Allocations!$B:$B,MAIN!$D726))</f>
        <v>143.464</v>
      </c>
      <c r="F726" s="24">
        <f>IF(U726="SC",SUMIFS(SC!J:J,SC!A:A,MAIN!D726,SC!B:B,MAIN!A726),SUMIFS(Allocations!M:M,Allocations!A:A,MAIN!A726,Allocations!B:B,MAIN!D726))</f>
        <v>0</v>
      </c>
      <c r="G726" s="24">
        <f t="shared" si="187"/>
        <v>143.464</v>
      </c>
      <c r="H726" s="24">
        <f>IFERROR(VLOOKUP(S726,Swaps_wk!$A$2:$AP$151,HLOOKUP(MAIN!D726,Swaps_wk!$B$2:$AP$151,150,FALSE),FALSE),0)</f>
        <v>0</v>
      </c>
      <c r="I726" s="24">
        <f>SUMIFS(PASTE_DQS_TRACKER!$D:$D,PASTE_DQS_TRACKER!$C:$C,MAIN!$A726,PASTE_DQS_TRACKER!$B:$B,MAIN!$D726)-SUMIFS(PASTE_DQS_TRACKER!$D:$D,PASTE_DQS_TRACKER!$C:$C,MAIN!A726,PASTE_DQS_TRACKER!$E:$E,MAIN!$D726)</f>
        <v>-1.7</v>
      </c>
      <c r="J726" s="25">
        <f t="shared" si="188"/>
        <v>141.76400000000001</v>
      </c>
      <c r="K726" s="24">
        <f>IFERROR(IF(V726="Flex",0,IF(D726=$D$30,VLOOKUP(A726,MMO_o10M_lease!$A$1:$F$51,5,FALSE),IF(D726=$D$26,VLOOKUP(D726,LANDINGS!$A$3:$BR$40,HLOOKUP(A726,LANDINGS!$B$1:$CF$42,42,FALSE),FALSE)-IFERROR(VLOOKUP(A726,MMO_o10M_lease!$A$1:$F$38,5,FALSE),0),VLOOKUP(D726,LANDINGS!$A$3:$CF$40,HLOOKUP(A726,LANDINGS!$B$1:$CF$42,42,FALSE),FALSE)))),0)</f>
        <v>0.112</v>
      </c>
      <c r="L726" s="24">
        <f>SUMIFS(PASTE_FLEX_TRACKER!$D:$D,PASTE_FLEX_TRACKER!$F:$F,MAIN!$A726,PASTE_FLEX_TRACKER!$B:$B,MAIN!$D726)-SUMIFS(PASTE_FLEX_TRACKER!$D:$D,PASTE_FLEX_TRACKER!$C:$C,MAIN!$A726,PASTE_FLEX_TRACKER!$B:$B,MAIN!$D726)</f>
        <v>0</v>
      </c>
      <c r="M726" s="24">
        <f>IFERROR(-VLOOKUP(D726,SQ!$A$19:$CC$52,HLOOKUP(MAIN!A726,SQ!$B$18:$CC$56,39,FALSE),FALSE),"n/a")</f>
        <v>0</v>
      </c>
      <c r="N726" s="46" t="s">
        <v>563</v>
      </c>
      <c r="O726" s="46">
        <f>SUMIFS(MAN_ADJ!$L:$L,MAN_ADJ!$K:$K,MAIN!$D726,MAN_ADJ!$J:$J,MAIN!$S726)</f>
        <v>0</v>
      </c>
      <c r="P726" s="25">
        <f t="shared" si="189"/>
        <v>0.112</v>
      </c>
      <c r="Q726" s="28">
        <f t="shared" si="181"/>
        <v>7.9004542761208763E-4</v>
      </c>
      <c r="R726" s="38">
        <f t="shared" ref="R726:R748" si="190">J726-P726</f>
        <v>141.65200000000002</v>
      </c>
      <c r="S726" s="17" t="s">
        <v>171</v>
      </c>
    </row>
    <row r="727" spans="1:19" x14ac:dyDescent="0.25">
      <c r="A727" s="17" t="s">
        <v>171</v>
      </c>
      <c r="B727" s="17" t="s">
        <v>93</v>
      </c>
      <c r="C727" s="17" t="s">
        <v>172</v>
      </c>
      <c r="D727" s="17" t="s">
        <v>111</v>
      </c>
      <c r="E727" s="24">
        <f>IF(U727="SC",SUMIFS(SC!F:F,SC!A:A,MAIN!D727,SC!B:B,MAIN!A727),SUMIFS(Allocations!$H:$H,Allocations!$A:$A,MAIN!$A727,Allocations!$B:$B,MAIN!$D727))</f>
        <v>425.10399999999998</v>
      </c>
      <c r="F727" s="24">
        <f>IF(U727="SC",SUMIFS(SC!J:J,SC!A:A,MAIN!D727,SC!B:B,MAIN!A727),SUMIFS(Allocations!M:M,Allocations!A:A,MAIN!A727,Allocations!B:B,MAIN!D727))</f>
        <v>0</v>
      </c>
      <c r="G727" s="24">
        <f t="shared" si="187"/>
        <v>425.10399999999998</v>
      </c>
      <c r="H727" s="24">
        <f>IFERROR(VLOOKUP(S727,Swaps_wk!$A$2:$AP$151,HLOOKUP(MAIN!D727,Swaps_wk!$B$2:$AP$151,150,FALSE),FALSE),0)</f>
        <v>0</v>
      </c>
      <c r="I727" s="24">
        <f>SUMIFS(PASTE_DQS_TRACKER!$D:$D,PASTE_DQS_TRACKER!$C:$C,MAIN!$A727,PASTE_DQS_TRACKER!$B:$B,MAIN!$D727)-SUMIFS(PASTE_DQS_TRACKER!$D:$D,PASTE_DQS_TRACKER!$C:$C,MAIN!A727,PASTE_DQS_TRACKER!$E:$E,MAIN!$D727)</f>
        <v>-19.2</v>
      </c>
      <c r="J727" s="25">
        <f t="shared" si="188"/>
        <v>405.904</v>
      </c>
      <c r="K727" s="24">
        <f>IFERROR(IF(V727="Flex",0,IF(D727=$D$30,VLOOKUP(A727,MMO_o10M_lease!$A$1:$F$51,5,FALSE),IF(D727=$D$26,VLOOKUP(D727,LANDINGS!$A$3:$BR$40,HLOOKUP(A727,LANDINGS!$B$1:$CF$42,42,FALSE),FALSE)-IFERROR(VLOOKUP(A727,MMO_o10M_lease!$A$1:$F$38,5,FALSE),0),VLOOKUP(D727,LANDINGS!$A$3:$CF$40,HLOOKUP(A727,LANDINGS!$B$1:$CF$42,42,FALSE),FALSE)))),0)</f>
        <v>0</v>
      </c>
      <c r="L727" s="24">
        <f>SUMIFS(PASTE_FLEX_TRACKER!$D:$D,PASTE_FLEX_TRACKER!$F:$F,MAIN!$A727,PASTE_FLEX_TRACKER!$B:$B,MAIN!$D727)-SUMIFS(PASTE_FLEX_TRACKER!$D:$D,PASTE_FLEX_TRACKER!$C:$C,MAIN!$A727,PASTE_FLEX_TRACKER!$B:$B,MAIN!$D727)</f>
        <v>0</v>
      </c>
      <c r="M727" s="24">
        <f>IFERROR(-VLOOKUP(D727,SQ!$A$19:$CC$52,HLOOKUP(MAIN!A727,SQ!$B$18:$CC$56,39,FALSE),FALSE),"n/a")</f>
        <v>0</v>
      </c>
      <c r="N727" s="46" t="s">
        <v>563</v>
      </c>
      <c r="O727" s="46">
        <f>SUMIFS(MAN_ADJ!$L:$L,MAN_ADJ!$K:$K,MAIN!$D727,MAN_ADJ!$J:$J,MAIN!$S727)</f>
        <v>0</v>
      </c>
      <c r="P727" s="25">
        <f t="shared" si="189"/>
        <v>0</v>
      </c>
      <c r="Q727" s="28">
        <f t="shared" si="181"/>
        <v>0</v>
      </c>
      <c r="R727" s="38">
        <f t="shared" si="190"/>
        <v>405.904</v>
      </c>
      <c r="S727" s="17" t="s">
        <v>171</v>
      </c>
    </row>
    <row r="728" spans="1:19" x14ac:dyDescent="0.25">
      <c r="A728" s="17" t="s">
        <v>171</v>
      </c>
      <c r="B728" s="17" t="s">
        <v>93</v>
      </c>
      <c r="C728" s="17" t="s">
        <v>172</v>
      </c>
      <c r="D728" s="17" t="s">
        <v>112</v>
      </c>
      <c r="E728" s="24">
        <f>IF(U728="SC",SUMIFS(SC!F:F,SC!A:A,MAIN!D728,SC!B:B,MAIN!A728),SUMIFS(Allocations!$H:$H,Allocations!$A:$A,MAIN!$A728,Allocations!$B:$B,MAIN!$D728))</f>
        <v>0.1</v>
      </c>
      <c r="F728" s="24">
        <f>IF(U728="SC",SUMIFS(SC!J:J,SC!A:A,MAIN!D728,SC!B:B,MAIN!A728),SUMIFS(Allocations!M:M,Allocations!A:A,MAIN!A728,Allocations!B:B,MAIN!D728))</f>
        <v>0</v>
      </c>
      <c r="G728" s="24">
        <f t="shared" si="187"/>
        <v>0.1</v>
      </c>
      <c r="H728" s="24">
        <f>IFERROR(VLOOKUP(S728,Swaps_wk!$A$2:$AP$151,HLOOKUP(MAIN!D728,Swaps_wk!$B$2:$AP$151,150,FALSE),FALSE),0)</f>
        <v>0</v>
      </c>
      <c r="I728" s="24">
        <f>SUMIFS(PASTE_DQS_TRACKER!$D:$D,PASTE_DQS_TRACKER!$C:$C,MAIN!$A728,PASTE_DQS_TRACKER!$B:$B,MAIN!$D728)-SUMIFS(PASTE_DQS_TRACKER!$D:$D,PASTE_DQS_TRACKER!$C:$C,MAIN!A728,PASTE_DQS_TRACKER!$E:$E,MAIN!$D728)</f>
        <v>0</v>
      </c>
      <c r="J728" s="25">
        <f t="shared" si="188"/>
        <v>0.1</v>
      </c>
      <c r="K728" s="24">
        <f>IFERROR(IF(V728="Flex",0,IF(D728=$D$30,VLOOKUP(A728,MMO_o10M_lease!$A$1:$F$51,5,FALSE),IF(D728=$D$26,VLOOKUP(D728,LANDINGS!$A$3:$BR$40,HLOOKUP(A728,LANDINGS!$B$1:$CF$42,42,FALSE),FALSE)-IFERROR(VLOOKUP(A728,MMO_o10M_lease!$A$1:$F$38,5,FALSE),0),VLOOKUP(D728,LANDINGS!$A$3:$CF$40,HLOOKUP(A728,LANDINGS!$B$1:$CF$42,42,FALSE),FALSE)))),0)</f>
        <v>0</v>
      </c>
      <c r="L728" s="24">
        <f>SUMIFS(PASTE_FLEX_TRACKER!$D:$D,PASTE_FLEX_TRACKER!$F:$F,MAIN!$A728,PASTE_FLEX_TRACKER!$B:$B,MAIN!$D728)-SUMIFS(PASTE_FLEX_TRACKER!$D:$D,PASTE_FLEX_TRACKER!$C:$C,MAIN!$A728,PASTE_FLEX_TRACKER!$B:$B,MAIN!$D728)</f>
        <v>0</v>
      </c>
      <c r="M728" s="24">
        <f>IFERROR(-VLOOKUP(D728,SQ!$A$19:$CC$52,HLOOKUP(MAIN!A728,SQ!$B$18:$CC$56,39,FALSE),FALSE),"n/a")</f>
        <v>0</v>
      </c>
      <c r="N728" s="46" t="s">
        <v>563</v>
      </c>
      <c r="O728" s="46">
        <f>SUMIFS(MAN_ADJ!$L:$L,MAN_ADJ!$K:$K,MAIN!$D728,MAN_ADJ!$J:$J,MAIN!$S728)</f>
        <v>0</v>
      </c>
      <c r="P728" s="25">
        <f t="shared" si="189"/>
        <v>0</v>
      </c>
      <c r="Q728" s="28">
        <f t="shared" si="181"/>
        <v>0</v>
      </c>
      <c r="R728" s="38">
        <f t="shared" si="190"/>
        <v>0.1</v>
      </c>
      <c r="S728" s="17" t="s">
        <v>171</v>
      </c>
    </row>
    <row r="729" spans="1:19" x14ac:dyDescent="0.25">
      <c r="A729" s="17" t="s">
        <v>171</v>
      </c>
      <c r="B729" s="17" t="s">
        <v>93</v>
      </c>
      <c r="C729" s="17" t="s">
        <v>172</v>
      </c>
      <c r="D729" s="17" t="s">
        <v>113</v>
      </c>
      <c r="E729" s="24">
        <f>IF(U729="SC",SUMIFS(SC!F:F,SC!A:A,MAIN!D729,SC!B:B,MAIN!A729),SUMIFS(Allocations!$H:$H,Allocations!$A:$A,MAIN!$A729,Allocations!$B:$B,MAIN!$D729))</f>
        <v>5.8769999999999998</v>
      </c>
      <c r="F729" s="24">
        <f>IF(U729="SC",SUMIFS(SC!J:J,SC!A:A,MAIN!D729,SC!B:B,MAIN!A729),SUMIFS(Allocations!M:M,Allocations!A:A,MAIN!A729,Allocations!B:B,MAIN!D729))</f>
        <v>0</v>
      </c>
      <c r="G729" s="24">
        <f t="shared" si="187"/>
        <v>5.8769999999999998</v>
      </c>
      <c r="H729" s="24">
        <f>IFERROR(VLOOKUP(S729,Swaps_wk!$A$2:$AP$151,HLOOKUP(MAIN!D729,Swaps_wk!$B$2:$AP$151,150,FALSE),FALSE),0)</f>
        <v>0</v>
      </c>
      <c r="I729" s="24">
        <f>SUMIFS(PASTE_DQS_TRACKER!$D:$D,PASTE_DQS_TRACKER!$C:$C,MAIN!$A729,PASTE_DQS_TRACKER!$B:$B,MAIN!$D729)-SUMIFS(PASTE_DQS_TRACKER!$D:$D,PASTE_DQS_TRACKER!$C:$C,MAIN!A729,PASTE_DQS_TRACKER!$E:$E,MAIN!$D729)</f>
        <v>0</v>
      </c>
      <c r="J729" s="25">
        <f t="shared" si="188"/>
        <v>5.8769999999999998</v>
      </c>
      <c r="K729" s="24">
        <f>IFERROR(IF(V729="Flex",0,IF(D729=$D$30,VLOOKUP(A729,MMO_o10M_lease!$A$1:$F$51,5,FALSE),IF(D729=$D$26,VLOOKUP(D729,LANDINGS!$A$3:$BR$40,HLOOKUP(A729,LANDINGS!$B$1:$CF$42,42,FALSE),FALSE)-IFERROR(VLOOKUP(A729,MMO_o10M_lease!$A$1:$F$38,5,FALSE),0),VLOOKUP(D729,LANDINGS!$A$3:$CF$40,HLOOKUP(A729,LANDINGS!$B$1:$CF$42,42,FALSE),FALSE)))),0)</f>
        <v>0</v>
      </c>
      <c r="L729" s="24">
        <f>SUMIFS(PASTE_FLEX_TRACKER!$D:$D,PASTE_FLEX_TRACKER!$F:$F,MAIN!$A729,PASTE_FLEX_TRACKER!$B:$B,MAIN!$D729)-SUMIFS(PASTE_FLEX_TRACKER!$D:$D,PASTE_FLEX_TRACKER!$C:$C,MAIN!$A729,PASTE_FLEX_TRACKER!$B:$B,MAIN!$D729)</f>
        <v>0</v>
      </c>
      <c r="M729" s="24">
        <f>IFERROR(-VLOOKUP(D729,SQ!$A$19:$CC$52,HLOOKUP(MAIN!A729,SQ!$B$18:$CC$56,39,FALSE),FALSE),"n/a")</f>
        <v>0</v>
      </c>
      <c r="N729" s="46" t="s">
        <v>563</v>
      </c>
      <c r="O729" s="46">
        <f>SUMIFS(MAN_ADJ!$L:$L,MAN_ADJ!$K:$K,MAIN!$D729,MAN_ADJ!$J:$J,MAIN!$S729)</f>
        <v>0</v>
      </c>
      <c r="P729" s="25">
        <f t="shared" si="189"/>
        <v>0</v>
      </c>
      <c r="Q729" s="28">
        <f t="shared" si="181"/>
        <v>0</v>
      </c>
      <c r="R729" s="38">
        <f t="shared" si="190"/>
        <v>5.8769999999999998</v>
      </c>
      <c r="S729" s="17" t="s">
        <v>171</v>
      </c>
    </row>
    <row r="730" spans="1:19" x14ac:dyDescent="0.25">
      <c r="A730" s="17" t="s">
        <v>171</v>
      </c>
      <c r="B730" s="17" t="s">
        <v>93</v>
      </c>
      <c r="C730" s="17" t="s">
        <v>172</v>
      </c>
      <c r="D730" s="17" t="s">
        <v>114</v>
      </c>
      <c r="E730" s="24">
        <f>IF(U730="SC",SUMIFS(SC!F:F,SC!A:A,MAIN!D730,SC!B:B,MAIN!A730),SUMIFS(Allocations!$H:$H,Allocations!$A:$A,MAIN!$A730,Allocations!$B:$B,MAIN!$D730))</f>
        <v>25.451000000000001</v>
      </c>
      <c r="F730" s="24">
        <f>IF(U730="SC",SUMIFS(SC!J:J,SC!A:A,MAIN!D730,SC!B:B,MAIN!A730),SUMIFS(Allocations!M:M,Allocations!A:A,MAIN!A730,Allocations!B:B,MAIN!D730))</f>
        <v>1.7789999999999999</v>
      </c>
      <c r="G730" s="24">
        <f t="shared" si="187"/>
        <v>27.23</v>
      </c>
      <c r="H730" s="24">
        <f>IFERROR(VLOOKUP(S730,Swaps_wk!$A$2:$AP$151,HLOOKUP(MAIN!D730,Swaps_wk!$B$2:$AP$151,150,FALSE),FALSE),0)</f>
        <v>0</v>
      </c>
      <c r="I730" s="24">
        <f>SUMIFS(PASTE_DQS_TRACKER!$D:$D,PASTE_DQS_TRACKER!$C:$C,MAIN!$A730,PASTE_DQS_TRACKER!$B:$B,MAIN!$D730)-SUMIFS(PASTE_DQS_TRACKER!$D:$D,PASTE_DQS_TRACKER!$C:$C,MAIN!A730,PASTE_DQS_TRACKER!$E:$E,MAIN!$D730)</f>
        <v>0</v>
      </c>
      <c r="J730" s="25">
        <f t="shared" si="188"/>
        <v>27.23</v>
      </c>
      <c r="K730" s="24">
        <f>IFERROR(IF(V730="Flex",0,IF(D730=$D$30,VLOOKUP(A730,MMO_o10M_lease!$A$1:$F$51,5,FALSE),IF(D730=$D$26,VLOOKUP(D730,LANDINGS!$A$3:$BR$40,HLOOKUP(A730,LANDINGS!$B$1:$CF$42,42,FALSE),FALSE)-IFERROR(VLOOKUP(A730,MMO_o10M_lease!$A$1:$F$38,5,FALSE),0),VLOOKUP(D730,LANDINGS!$A$3:$CF$40,HLOOKUP(A730,LANDINGS!$B$1:$CF$42,42,FALSE),FALSE)))),0)</f>
        <v>5.5</v>
      </c>
      <c r="L730" s="24">
        <f>SUMIFS(PASTE_FLEX_TRACKER!$D:$D,PASTE_FLEX_TRACKER!$F:$F,MAIN!$A730,PASTE_FLEX_TRACKER!$B:$B,MAIN!$D730)-SUMIFS(PASTE_FLEX_TRACKER!$D:$D,PASTE_FLEX_TRACKER!$C:$C,MAIN!$A730,PASTE_FLEX_TRACKER!$B:$B,MAIN!$D730)</f>
        <v>0</v>
      </c>
      <c r="M730" s="24">
        <f>IFERROR(-VLOOKUP(D730,SQ!$A$19:$CC$52,HLOOKUP(MAIN!A730,SQ!$B$18:$CC$56,39,FALSE),FALSE),"n/a")</f>
        <v>0</v>
      </c>
      <c r="N730" s="46" t="s">
        <v>563</v>
      </c>
      <c r="O730" s="46">
        <f>SUMIFS(MAN_ADJ!$L:$L,MAN_ADJ!$K:$K,MAIN!$D730,MAN_ADJ!$J:$J,MAIN!$S730)</f>
        <v>0</v>
      </c>
      <c r="P730" s="25">
        <f t="shared" si="189"/>
        <v>5.5</v>
      </c>
      <c r="Q730" s="28">
        <f t="shared" si="181"/>
        <v>0.20198310686742563</v>
      </c>
      <c r="R730" s="38">
        <f t="shared" si="190"/>
        <v>21.73</v>
      </c>
      <c r="S730" s="17" t="s">
        <v>171</v>
      </c>
    </row>
    <row r="731" spans="1:19" x14ac:dyDescent="0.25">
      <c r="A731" s="17" t="s">
        <v>171</v>
      </c>
      <c r="B731" s="17" t="s">
        <v>93</v>
      </c>
      <c r="C731" s="17" t="s">
        <v>172</v>
      </c>
      <c r="D731" s="17" t="s">
        <v>115</v>
      </c>
      <c r="E731" s="24">
        <f>IF(U731="SC",SUMIFS(SC!F:F,SC!A:A,MAIN!D731,SC!B:B,MAIN!A731),SUMIFS(Allocations!$H:$H,Allocations!$A:$A,MAIN!$A731,Allocations!$B:$B,MAIN!$D731))</f>
        <v>12.048999999999999</v>
      </c>
      <c r="F731" s="24">
        <f>IF(U731="SC",SUMIFS(SC!J:J,SC!A:A,MAIN!D731,SC!B:B,MAIN!A731),SUMIFS(Allocations!M:M,Allocations!A:A,MAIN!A731,Allocations!B:B,MAIN!D731))</f>
        <v>0</v>
      </c>
      <c r="G731" s="24">
        <f t="shared" si="187"/>
        <v>12.048999999999999</v>
      </c>
      <c r="H731" s="24">
        <f>IFERROR(VLOOKUP(S731,Swaps_wk!$A$2:$AP$151,HLOOKUP(MAIN!D731,Swaps_wk!$B$2:$AP$151,150,FALSE),FALSE),0)</f>
        <v>0</v>
      </c>
      <c r="I731" s="24">
        <f>SUMIFS(PASTE_DQS_TRACKER!$D:$D,PASTE_DQS_TRACKER!$C:$C,MAIN!$A731,PASTE_DQS_TRACKER!$B:$B,MAIN!$D731)-SUMIFS(PASTE_DQS_TRACKER!$D:$D,PASTE_DQS_TRACKER!$C:$C,MAIN!A731,PASTE_DQS_TRACKER!$E:$E,MAIN!$D731)</f>
        <v>0</v>
      </c>
      <c r="J731" s="25">
        <f t="shared" si="188"/>
        <v>12.048999999999999</v>
      </c>
      <c r="K731" s="24">
        <f>IFERROR(IF(V731="Flex",0,IF(D731=$D$30,VLOOKUP(A731,MMO_o10M_lease!$A$1:$F$51,5,FALSE),IF(D731=$D$26,VLOOKUP(D731,LANDINGS!$A$3:$BR$40,HLOOKUP(A731,LANDINGS!$B$1:$CF$42,42,FALSE),FALSE)-IFERROR(VLOOKUP(A731,MMO_o10M_lease!$A$1:$F$38,5,FALSE),0),VLOOKUP(D731,LANDINGS!$A$3:$CF$40,HLOOKUP(A731,LANDINGS!$B$1:$CF$42,42,FALSE),FALSE)))),0)</f>
        <v>0</v>
      </c>
      <c r="L731" s="24">
        <f>SUMIFS(PASTE_FLEX_TRACKER!$D:$D,PASTE_FLEX_TRACKER!$F:$F,MAIN!$A731,PASTE_FLEX_TRACKER!$B:$B,MAIN!$D731)-SUMIFS(PASTE_FLEX_TRACKER!$D:$D,PASTE_FLEX_TRACKER!$C:$C,MAIN!$A731,PASTE_FLEX_TRACKER!$B:$B,MAIN!$D731)</f>
        <v>0</v>
      </c>
      <c r="M731" s="24">
        <f>IFERROR(-VLOOKUP(D731,SQ!$A$19:$CC$52,HLOOKUP(MAIN!A731,SQ!$B$18:$CC$56,39,FALSE),FALSE),"n/a")</f>
        <v>0</v>
      </c>
      <c r="N731" s="46" t="s">
        <v>563</v>
      </c>
      <c r="O731" s="46">
        <f>SUMIFS(MAN_ADJ!$L:$L,MAN_ADJ!$K:$K,MAIN!$D731,MAN_ADJ!$J:$J,MAIN!$S731)</f>
        <v>0</v>
      </c>
      <c r="P731" s="25">
        <f t="shared" si="189"/>
        <v>0</v>
      </c>
      <c r="Q731" s="28">
        <f t="shared" si="181"/>
        <v>0</v>
      </c>
      <c r="R731" s="38">
        <f t="shared" si="190"/>
        <v>12.048999999999999</v>
      </c>
      <c r="S731" s="17" t="s">
        <v>171</v>
      </c>
    </row>
    <row r="732" spans="1:19" x14ac:dyDescent="0.25">
      <c r="A732" s="17" t="s">
        <v>171</v>
      </c>
      <c r="B732" s="17" t="s">
        <v>93</v>
      </c>
      <c r="C732" s="17" t="s">
        <v>172</v>
      </c>
      <c r="D732" s="17" t="s">
        <v>116</v>
      </c>
      <c r="E732" s="24">
        <f>IF(U732="SC",SUMIFS(SC!F:F,SC!A:A,MAIN!D732,SC!B:B,MAIN!A732),SUMIFS(Allocations!$H:$H,Allocations!$A:$A,MAIN!$A732,Allocations!$B:$B,MAIN!$D732))</f>
        <v>0</v>
      </c>
      <c r="F732" s="24">
        <f>IF(U732="SC",SUMIFS(SC!J:J,SC!A:A,MAIN!D732,SC!B:B,MAIN!A732),SUMIFS(Allocations!M:M,Allocations!A:A,MAIN!A732,Allocations!B:B,MAIN!D732))</f>
        <v>0</v>
      </c>
      <c r="G732" s="24">
        <f t="shared" si="187"/>
        <v>0</v>
      </c>
      <c r="H732" s="24">
        <f>IFERROR(VLOOKUP(S732,Swaps_wk!$A$2:$AP$151,HLOOKUP(MAIN!D732,Swaps_wk!$B$2:$AP$151,150,FALSE),FALSE),0)</f>
        <v>0</v>
      </c>
      <c r="I732" s="24">
        <f>SUMIFS(PASTE_DQS_TRACKER!$D:$D,PASTE_DQS_TRACKER!$C:$C,MAIN!$A732,PASTE_DQS_TRACKER!$B:$B,MAIN!$D732)-SUMIFS(PASTE_DQS_TRACKER!$D:$D,PASTE_DQS_TRACKER!$C:$C,MAIN!A732,PASTE_DQS_TRACKER!$E:$E,MAIN!$D732)</f>
        <v>0</v>
      </c>
      <c r="J732" s="25">
        <f t="shared" si="188"/>
        <v>0</v>
      </c>
      <c r="K732" s="24">
        <f>IFERROR(IF(V732="Flex",0,IF(D732=$D$30,VLOOKUP(A732,MMO_o10M_lease!$A$1:$F$51,5,FALSE),IF(D732=$D$26,VLOOKUP(D732,LANDINGS!$A$3:$BR$40,HLOOKUP(A732,LANDINGS!$B$1:$CF$42,42,FALSE),FALSE)-IFERROR(VLOOKUP(A732,MMO_o10M_lease!$A$1:$F$38,5,FALSE),0),VLOOKUP(D732,LANDINGS!$A$3:$CF$40,HLOOKUP(A732,LANDINGS!$B$1:$CF$42,42,FALSE),FALSE)))),0)</f>
        <v>0</v>
      </c>
      <c r="L732" s="24">
        <f>SUMIFS(PASTE_FLEX_TRACKER!$D:$D,PASTE_FLEX_TRACKER!$F:$F,MAIN!$A732,PASTE_FLEX_TRACKER!$B:$B,MAIN!$D732)-SUMIFS(PASTE_FLEX_TRACKER!$D:$D,PASTE_FLEX_TRACKER!$C:$C,MAIN!$A732,PASTE_FLEX_TRACKER!$B:$B,MAIN!$D732)</f>
        <v>0</v>
      </c>
      <c r="M732" s="24">
        <f>IFERROR(-VLOOKUP(D732,SQ!$A$19:$CC$52,HLOOKUP(MAIN!A732,SQ!$B$18:$CC$56,39,FALSE),FALSE),"n/a")</f>
        <v>0</v>
      </c>
      <c r="N732" s="46" t="s">
        <v>563</v>
      </c>
      <c r="O732" s="46">
        <f>SUMIFS(MAN_ADJ!$L:$L,MAN_ADJ!$K:$K,MAIN!$D732,MAN_ADJ!$J:$J,MAIN!$S732)</f>
        <v>0</v>
      </c>
      <c r="P732" s="25">
        <f t="shared" si="189"/>
        <v>0</v>
      </c>
      <c r="Q732" s="28" t="str">
        <f t="shared" si="181"/>
        <v>n/a</v>
      </c>
      <c r="R732" s="38">
        <f t="shared" si="190"/>
        <v>0</v>
      </c>
      <c r="S732" s="17" t="s">
        <v>171</v>
      </c>
    </row>
    <row r="733" spans="1:19" x14ac:dyDescent="0.25">
      <c r="A733" s="17" t="s">
        <v>171</v>
      </c>
      <c r="B733" s="17" t="s">
        <v>93</v>
      </c>
      <c r="C733" s="17" t="s">
        <v>172</v>
      </c>
      <c r="D733" s="17" t="s">
        <v>117</v>
      </c>
      <c r="E733" s="24">
        <f>IF(U733="SC",SUMIFS(SC!F:F,SC!A:A,MAIN!D733,SC!B:B,MAIN!A733),SUMIFS(Allocations!$H:$H,Allocations!$A:$A,MAIN!$A733,Allocations!$B:$B,MAIN!$D733))</f>
        <v>1.9410000000000001</v>
      </c>
      <c r="F733" s="24">
        <f>IF(U733="SC",SUMIFS(SC!J:J,SC!A:A,MAIN!D733,SC!B:B,MAIN!A733),SUMIFS(Allocations!M:M,Allocations!A:A,MAIN!A733,Allocations!B:B,MAIN!D733))</f>
        <v>0</v>
      </c>
      <c r="G733" s="24">
        <f t="shared" si="187"/>
        <v>1.9410000000000001</v>
      </c>
      <c r="H733" s="24">
        <f>IFERROR(VLOOKUP(S733,Swaps_wk!$A$2:$AP$151,HLOOKUP(MAIN!D733,Swaps_wk!$B$2:$AP$151,150,FALSE),FALSE),0)</f>
        <v>0</v>
      </c>
      <c r="I733" s="24">
        <f>SUMIFS(PASTE_DQS_TRACKER!$D:$D,PASTE_DQS_TRACKER!$C:$C,MAIN!$A733,PASTE_DQS_TRACKER!$B:$B,MAIN!$D733)-SUMIFS(PASTE_DQS_TRACKER!$D:$D,PASTE_DQS_TRACKER!$C:$C,MAIN!A733,PASTE_DQS_TRACKER!$E:$E,MAIN!$D733)</f>
        <v>0</v>
      </c>
      <c r="J733" s="25">
        <f t="shared" si="188"/>
        <v>1.9410000000000001</v>
      </c>
      <c r="K733" s="24">
        <f>IFERROR(IF(V733="Flex",0,IF(D733=$D$30,VLOOKUP(A733,MMO_o10M_lease!$A$1:$F$51,5,FALSE),IF(D733=$D$26,VLOOKUP(D733,LANDINGS!$A$3:$BR$40,HLOOKUP(A733,LANDINGS!$B$1:$CF$42,42,FALSE),FALSE)-IFERROR(VLOOKUP(A733,MMO_o10M_lease!$A$1:$F$38,5,FALSE),0),VLOOKUP(D733,LANDINGS!$A$3:$CF$40,HLOOKUP(A733,LANDINGS!$B$1:$CF$42,42,FALSE),FALSE)))),0)</f>
        <v>0</v>
      </c>
      <c r="L733" s="24">
        <f>SUMIFS(PASTE_FLEX_TRACKER!$D:$D,PASTE_FLEX_TRACKER!$F:$F,MAIN!$A733,PASTE_FLEX_TRACKER!$B:$B,MAIN!$D733)-SUMIFS(PASTE_FLEX_TRACKER!$D:$D,PASTE_FLEX_TRACKER!$C:$C,MAIN!$A733,PASTE_FLEX_TRACKER!$B:$B,MAIN!$D733)</f>
        <v>0</v>
      </c>
      <c r="M733" s="24">
        <f>IFERROR(-VLOOKUP(D733,SQ!$A$19:$CC$52,HLOOKUP(MAIN!A733,SQ!$B$18:$CC$56,39,FALSE),FALSE),"n/a")</f>
        <v>0</v>
      </c>
      <c r="N733" s="46" t="s">
        <v>563</v>
      </c>
      <c r="O733" s="46">
        <f>SUMIFS(MAN_ADJ!$L:$L,MAN_ADJ!$K:$K,MAIN!$D733,MAN_ADJ!$J:$J,MAIN!$S733)</f>
        <v>0</v>
      </c>
      <c r="P733" s="25">
        <f t="shared" si="189"/>
        <v>0</v>
      </c>
      <c r="Q733" s="28">
        <f t="shared" si="181"/>
        <v>0</v>
      </c>
      <c r="R733" s="38">
        <f t="shared" si="190"/>
        <v>1.9410000000000001</v>
      </c>
      <c r="S733" s="17" t="s">
        <v>171</v>
      </c>
    </row>
    <row r="734" spans="1:19" x14ac:dyDescent="0.25">
      <c r="A734" s="17" t="s">
        <v>171</v>
      </c>
      <c r="B734" s="17" t="s">
        <v>93</v>
      </c>
      <c r="C734" s="17" t="s">
        <v>172</v>
      </c>
      <c r="D734" s="17" t="s">
        <v>118</v>
      </c>
      <c r="E734" s="24">
        <f>IF(U734="SC",SUMIFS(SC!F:F,SC!A:A,MAIN!D734,SC!B:B,MAIN!A734),SUMIFS(Allocations!$H:$H,Allocations!$A:$A,MAIN!$A734,Allocations!$B:$B,MAIN!$D734))</f>
        <v>26.949000000000002</v>
      </c>
      <c r="F734" s="24">
        <f>IF(U734="SC",SUMIFS(SC!J:J,SC!A:A,MAIN!D734,SC!B:B,MAIN!A734),SUMIFS(Allocations!M:M,Allocations!A:A,MAIN!A734,Allocations!B:B,MAIN!D734))</f>
        <v>0</v>
      </c>
      <c r="G734" s="24">
        <f t="shared" si="187"/>
        <v>26.949000000000002</v>
      </c>
      <c r="H734" s="24">
        <f>IFERROR(VLOOKUP(S734,Swaps_wk!$A$2:$AP$151,HLOOKUP(MAIN!D734,Swaps_wk!$B$2:$AP$151,150,FALSE),FALSE),0)</f>
        <v>0</v>
      </c>
      <c r="I734" s="24">
        <f>SUMIFS(PASTE_DQS_TRACKER!$D:$D,PASTE_DQS_TRACKER!$C:$C,MAIN!$A734,PASTE_DQS_TRACKER!$B:$B,MAIN!$D734)-SUMIFS(PASTE_DQS_TRACKER!$D:$D,PASTE_DQS_TRACKER!$C:$C,MAIN!A734,PASTE_DQS_TRACKER!$E:$E,MAIN!$D734)</f>
        <v>0</v>
      </c>
      <c r="J734" s="25">
        <f t="shared" si="188"/>
        <v>26.949000000000002</v>
      </c>
      <c r="K734" s="24">
        <f>IFERROR(IF(V734="Flex",0,IF(D734=$D$30,VLOOKUP(A734,MMO_o10M_lease!$A$1:$F$51,5,FALSE),IF(D734=$D$26,VLOOKUP(D734,LANDINGS!$A$3:$BR$40,HLOOKUP(A734,LANDINGS!$B$1:$CF$42,42,FALSE),FALSE)-IFERROR(VLOOKUP(A734,MMO_o10M_lease!$A$1:$F$38,5,FALSE),0),VLOOKUP(D734,LANDINGS!$A$3:$CF$40,HLOOKUP(A734,LANDINGS!$B$1:$CF$42,42,FALSE),FALSE)))),0)</f>
        <v>0</v>
      </c>
      <c r="L734" s="24">
        <f>SUMIFS(PASTE_FLEX_TRACKER!$D:$D,PASTE_FLEX_TRACKER!$F:$F,MAIN!$A734,PASTE_FLEX_TRACKER!$B:$B,MAIN!$D734)-SUMIFS(PASTE_FLEX_TRACKER!$D:$D,PASTE_FLEX_TRACKER!$C:$C,MAIN!$A734,PASTE_FLEX_TRACKER!$B:$B,MAIN!$D734)</f>
        <v>0</v>
      </c>
      <c r="M734" s="24">
        <f>IFERROR(-VLOOKUP(D734,SQ!$A$19:$CC$52,HLOOKUP(MAIN!A734,SQ!$B$18:$CC$56,39,FALSE),FALSE),"n/a")</f>
        <v>0</v>
      </c>
      <c r="N734" s="46" t="s">
        <v>563</v>
      </c>
      <c r="O734" s="46">
        <f>SUMIFS(MAN_ADJ!$L:$L,MAN_ADJ!$K:$K,MAIN!$D734,MAN_ADJ!$J:$J,MAIN!$S734)</f>
        <v>0</v>
      </c>
      <c r="P734" s="25">
        <f t="shared" si="189"/>
        <v>0</v>
      </c>
      <c r="Q734" s="28">
        <f t="shared" si="181"/>
        <v>0</v>
      </c>
      <c r="R734" s="38">
        <f t="shared" si="190"/>
        <v>26.949000000000002</v>
      </c>
      <c r="S734" s="17" t="s">
        <v>171</v>
      </c>
    </row>
    <row r="735" spans="1:19" x14ac:dyDescent="0.25">
      <c r="A735" s="17" t="s">
        <v>171</v>
      </c>
      <c r="B735" s="17" t="s">
        <v>93</v>
      </c>
      <c r="C735" s="17" t="s">
        <v>172</v>
      </c>
      <c r="D735" s="17" t="s">
        <v>119</v>
      </c>
      <c r="E735" s="24">
        <f>IF(U735="SC",SUMIFS(SC!F:F,SC!A:A,MAIN!D735,SC!B:B,MAIN!A735),SUMIFS(Allocations!$H:$H,Allocations!$A:$A,MAIN!$A735,Allocations!$B:$B,MAIN!$D735))</f>
        <v>0</v>
      </c>
      <c r="F735" s="24">
        <f>IF(U735="SC",SUMIFS(SC!J:J,SC!A:A,MAIN!D735,SC!B:B,MAIN!A735),SUMIFS(Allocations!M:M,Allocations!A:A,MAIN!A735,Allocations!B:B,MAIN!D735))</f>
        <v>0</v>
      </c>
      <c r="G735" s="24">
        <f t="shared" si="187"/>
        <v>0</v>
      </c>
      <c r="H735" s="24">
        <f>IFERROR(VLOOKUP(S735,Swaps_wk!$A$2:$AP$151,HLOOKUP(MAIN!D735,Swaps_wk!$B$2:$AP$151,150,FALSE),FALSE),0)</f>
        <v>0</v>
      </c>
      <c r="I735" s="24">
        <f>SUMIFS(PASTE_DQS_TRACKER!$D:$D,PASTE_DQS_TRACKER!$C:$C,MAIN!$A735,PASTE_DQS_TRACKER!$B:$B,MAIN!$D735)-SUMIFS(PASTE_DQS_TRACKER!$D:$D,PASTE_DQS_TRACKER!$C:$C,MAIN!A735,PASTE_DQS_TRACKER!$E:$E,MAIN!$D735)</f>
        <v>0</v>
      </c>
      <c r="J735" s="25">
        <f t="shared" si="188"/>
        <v>0</v>
      </c>
      <c r="K735" s="24">
        <f>IFERROR(IF(V735="Flex",0,IF(D735=$D$30,VLOOKUP(A735,MMO_o10M_lease!$A$1:$F$51,5,FALSE),IF(D735=$D$26,VLOOKUP(D735,LANDINGS!$A$3:$BR$40,HLOOKUP(A735,LANDINGS!$B$1:$CF$42,42,FALSE),FALSE)-IFERROR(VLOOKUP(A735,MMO_o10M_lease!$A$1:$F$38,5,FALSE),0),VLOOKUP(D735,LANDINGS!$A$3:$CF$40,HLOOKUP(A735,LANDINGS!$B$1:$CF$42,42,FALSE),FALSE)))),0)</f>
        <v>0</v>
      </c>
      <c r="L735" s="24">
        <f>SUMIFS(PASTE_FLEX_TRACKER!$D:$D,PASTE_FLEX_TRACKER!$F:$F,MAIN!$A735,PASTE_FLEX_TRACKER!$B:$B,MAIN!$D735)-SUMIFS(PASTE_FLEX_TRACKER!$D:$D,PASTE_FLEX_TRACKER!$C:$C,MAIN!$A735,PASTE_FLEX_TRACKER!$B:$B,MAIN!$D735)</f>
        <v>0</v>
      </c>
      <c r="M735" s="24">
        <f>IFERROR(-VLOOKUP(D735,SQ!$A$19:$CC$52,HLOOKUP(MAIN!A735,SQ!$B$18:$CC$56,39,FALSE),FALSE),"n/a")</f>
        <v>0</v>
      </c>
      <c r="N735" s="46" t="s">
        <v>563</v>
      </c>
      <c r="O735" s="46">
        <f>SUMIFS(MAN_ADJ!$L:$L,MAN_ADJ!$K:$K,MAIN!$D735,MAN_ADJ!$J:$J,MAIN!$S735)</f>
        <v>0</v>
      </c>
      <c r="P735" s="25">
        <f t="shared" si="189"/>
        <v>0</v>
      </c>
      <c r="Q735" s="28" t="str">
        <f t="shared" si="181"/>
        <v>n/a</v>
      </c>
      <c r="R735" s="38">
        <f t="shared" si="190"/>
        <v>0</v>
      </c>
      <c r="S735" s="17" t="s">
        <v>171</v>
      </c>
    </row>
    <row r="736" spans="1:19" x14ac:dyDescent="0.25">
      <c r="A736" s="17" t="s">
        <v>171</v>
      </c>
      <c r="B736" s="17" t="s">
        <v>93</v>
      </c>
      <c r="C736" s="17" t="s">
        <v>172</v>
      </c>
      <c r="D736" s="17" t="s">
        <v>120</v>
      </c>
      <c r="E736" s="24">
        <f>IF(U736="SC",SUMIFS(SC!F:F,SC!A:A,MAIN!D736,SC!B:B,MAIN!A736),SUMIFS(Allocations!$H:$H,Allocations!$A:$A,MAIN!$A736,Allocations!$B:$B,MAIN!$D736))</f>
        <v>1.5</v>
      </c>
      <c r="F736" s="24">
        <f>IF(U736="SC",SUMIFS(SC!J:J,SC!A:A,MAIN!D736,SC!B:B,MAIN!A736),SUMIFS(Allocations!M:M,Allocations!A:A,MAIN!A736,Allocations!B:B,MAIN!D736))</f>
        <v>0</v>
      </c>
      <c r="G736" s="24">
        <f t="shared" si="187"/>
        <v>1.5</v>
      </c>
      <c r="H736" s="24">
        <f>IFERROR(VLOOKUP(S736,Swaps_wk!$A$2:$AP$151,HLOOKUP(MAIN!D736,Swaps_wk!$B$2:$AP$151,150,FALSE),FALSE),0)</f>
        <v>0</v>
      </c>
      <c r="I736" s="24">
        <f>SUMIFS(PASTE_DQS_TRACKER!$D:$D,PASTE_DQS_TRACKER!$C:$C,MAIN!$A736,PASTE_DQS_TRACKER!$B:$B,MAIN!$D736)-SUMIFS(PASTE_DQS_TRACKER!$D:$D,PASTE_DQS_TRACKER!$C:$C,MAIN!A736,PASTE_DQS_TRACKER!$E:$E,MAIN!$D736)</f>
        <v>-0.2</v>
      </c>
      <c r="J736" s="25">
        <f t="shared" si="188"/>
        <v>1.3</v>
      </c>
      <c r="K736" s="24">
        <f>IFERROR(IF(V736="Flex",0,IF(D736=$D$30,VLOOKUP(A736,MMO_o10M_lease!$A$1:$F$51,5,FALSE),IF(D736=$D$26,VLOOKUP(D736,LANDINGS!$A$3:$BR$40,HLOOKUP(A736,LANDINGS!$B$1:$CF$42,42,FALSE),FALSE)-IFERROR(VLOOKUP(A736,MMO_o10M_lease!$A$1:$F$38,5,FALSE),0),VLOOKUP(D736,LANDINGS!$A$3:$CF$40,HLOOKUP(A736,LANDINGS!$B$1:$CF$42,42,FALSE),FALSE)))),0)</f>
        <v>0</v>
      </c>
      <c r="L736" s="24">
        <f>SUMIFS(PASTE_FLEX_TRACKER!$D:$D,PASTE_FLEX_TRACKER!$F:$F,MAIN!$A736,PASTE_FLEX_TRACKER!$B:$B,MAIN!$D736)-SUMIFS(PASTE_FLEX_TRACKER!$D:$D,PASTE_FLEX_TRACKER!$C:$C,MAIN!$A736,PASTE_FLEX_TRACKER!$B:$B,MAIN!$D736)</f>
        <v>0</v>
      </c>
      <c r="M736" s="24">
        <f>IFERROR(-VLOOKUP(D736,SQ!$A$19:$CC$52,HLOOKUP(MAIN!A736,SQ!$B$18:$CC$56,39,FALSE),FALSE),"n/a")</f>
        <v>0</v>
      </c>
      <c r="N736" s="46" t="s">
        <v>563</v>
      </c>
      <c r="O736" s="46">
        <f>SUMIFS(MAN_ADJ!$L:$L,MAN_ADJ!$K:$K,MAIN!$D736,MAN_ADJ!$J:$J,MAIN!$S736)</f>
        <v>0</v>
      </c>
      <c r="P736" s="25">
        <f t="shared" si="189"/>
        <v>0</v>
      </c>
      <c r="Q736" s="28">
        <f t="shared" si="181"/>
        <v>0</v>
      </c>
      <c r="R736" s="38">
        <f t="shared" si="190"/>
        <v>1.3</v>
      </c>
      <c r="S736" s="17" t="s">
        <v>171</v>
      </c>
    </row>
    <row r="737" spans="1:22" x14ac:dyDescent="0.25">
      <c r="A737" s="17" t="s">
        <v>171</v>
      </c>
      <c r="B737" s="17" t="s">
        <v>93</v>
      </c>
      <c r="C737" s="17" t="s">
        <v>172</v>
      </c>
      <c r="D737" s="17" t="s">
        <v>121</v>
      </c>
      <c r="E737" s="24">
        <f>IF(U737="SC",SUMIFS(SC!F:F,SC!A:A,MAIN!D737,SC!B:B,MAIN!A737),SUMIFS(Allocations!$H:$H,Allocations!$A:$A,MAIN!$A737,Allocations!$B:$B,MAIN!$D737))</f>
        <v>0.6</v>
      </c>
      <c r="F737" s="24">
        <f>IF(U737="SC",SUMIFS(SC!J:J,SC!A:A,MAIN!D737,SC!B:B,MAIN!A737),SUMIFS(Allocations!M:M,Allocations!A:A,MAIN!A737,Allocations!B:B,MAIN!D737))</f>
        <v>0</v>
      </c>
      <c r="G737" s="24">
        <f t="shared" si="187"/>
        <v>0.6</v>
      </c>
      <c r="H737" s="24">
        <f>IFERROR(VLOOKUP(S737,Swaps_wk!$A$2:$AP$151,HLOOKUP(MAIN!D737,Swaps_wk!$B$2:$AP$151,150,FALSE),FALSE),0)</f>
        <v>0</v>
      </c>
      <c r="I737" s="24">
        <f>SUMIFS(PASTE_DQS_TRACKER!$D:$D,PASTE_DQS_TRACKER!$C:$C,MAIN!$A737,PASTE_DQS_TRACKER!$B:$B,MAIN!$D737)-SUMIFS(PASTE_DQS_TRACKER!$D:$D,PASTE_DQS_TRACKER!$C:$C,MAIN!A737,PASTE_DQS_TRACKER!$E:$E,MAIN!$D737)</f>
        <v>0</v>
      </c>
      <c r="J737" s="25">
        <f t="shared" si="188"/>
        <v>0.6</v>
      </c>
      <c r="K737" s="24">
        <f>IFERROR(IF(V737="Flex",0,IF(D737=$D$30,VLOOKUP(A737,MMO_o10M_lease!$A$1:$F$51,5,FALSE),IF(D737=$D$26,VLOOKUP(D737,LANDINGS!$A$3:$BR$40,HLOOKUP(A737,LANDINGS!$B$1:$CF$42,42,FALSE),FALSE)-IFERROR(VLOOKUP(A737,MMO_o10M_lease!$A$1:$F$38,5,FALSE),0),VLOOKUP(D737,LANDINGS!$A$3:$CF$40,HLOOKUP(A737,LANDINGS!$B$1:$CF$42,42,FALSE),FALSE)))),0)</f>
        <v>0</v>
      </c>
      <c r="L737" s="24">
        <f>SUMIFS(PASTE_FLEX_TRACKER!$D:$D,PASTE_FLEX_TRACKER!$F:$F,MAIN!$A737,PASTE_FLEX_TRACKER!$B:$B,MAIN!$D737)-SUMIFS(PASTE_FLEX_TRACKER!$D:$D,PASTE_FLEX_TRACKER!$C:$C,MAIN!$A737,PASTE_FLEX_TRACKER!$B:$B,MAIN!$D737)</f>
        <v>0</v>
      </c>
      <c r="M737" s="24">
        <f>IFERROR(-VLOOKUP(D737,SQ!$A$19:$CC$52,HLOOKUP(MAIN!A737,SQ!$B$18:$CC$56,39,FALSE),FALSE),"n/a")</f>
        <v>0</v>
      </c>
      <c r="N737" s="46" t="s">
        <v>563</v>
      </c>
      <c r="O737" s="46">
        <f>SUMIFS(MAN_ADJ!$L:$L,MAN_ADJ!$K:$K,MAIN!$D737,MAN_ADJ!$J:$J,MAIN!$S737)</f>
        <v>0</v>
      </c>
      <c r="P737" s="25">
        <f t="shared" si="189"/>
        <v>0</v>
      </c>
      <c r="Q737" s="28">
        <f t="shared" si="181"/>
        <v>0</v>
      </c>
      <c r="R737" s="38">
        <f t="shared" si="190"/>
        <v>0.6</v>
      </c>
      <c r="S737" s="17" t="s">
        <v>171</v>
      </c>
    </row>
    <row r="738" spans="1:22" x14ac:dyDescent="0.25">
      <c r="A738" s="17" t="s">
        <v>171</v>
      </c>
      <c r="B738" s="17" t="s">
        <v>93</v>
      </c>
      <c r="C738" s="17" t="s">
        <v>172</v>
      </c>
      <c r="D738" s="17" t="s">
        <v>122</v>
      </c>
      <c r="E738" s="24">
        <f>IF(U738="SC",SUMIFS(SC!F:F,SC!A:A,MAIN!D738,SC!B:B,MAIN!A738),SUMIFS(Allocations!$H:$H,Allocations!$A:$A,MAIN!$A738,Allocations!$B:$B,MAIN!$D738))</f>
        <v>0</v>
      </c>
      <c r="F738" s="24">
        <f>IF(U738="SC",SUMIFS(SC!J:J,SC!A:A,MAIN!D738,SC!B:B,MAIN!A738),SUMIFS(Allocations!M:M,Allocations!A:A,MAIN!A738,Allocations!B:B,MAIN!D738))</f>
        <v>0</v>
      </c>
      <c r="G738" s="24">
        <f t="shared" si="187"/>
        <v>0</v>
      </c>
      <c r="H738" s="24">
        <f>IFERROR(VLOOKUP(S738,Swaps_wk!$A$2:$AP$151,HLOOKUP(MAIN!D738,Swaps_wk!$B$2:$AP$151,150,FALSE),FALSE),0)</f>
        <v>0</v>
      </c>
      <c r="I738" s="24">
        <f>SUMIFS(PASTE_DQS_TRACKER!$D:$D,PASTE_DQS_TRACKER!$C:$C,MAIN!$A738,PASTE_DQS_TRACKER!$B:$B,MAIN!$D738)-SUMIFS(PASTE_DQS_TRACKER!$D:$D,PASTE_DQS_TRACKER!$C:$C,MAIN!A738,PASTE_DQS_TRACKER!$E:$E,MAIN!$D738)</f>
        <v>0</v>
      </c>
      <c r="J738" s="25">
        <f t="shared" si="188"/>
        <v>0</v>
      </c>
      <c r="K738" s="24">
        <f>IFERROR(IF(V738="Flex",0,IF(D738=$D$30,VLOOKUP(A738,MMO_o10M_lease!$A$1:$F$51,5,FALSE),IF(D738=$D$26,VLOOKUP(D738,LANDINGS!$A$3:$BR$40,HLOOKUP(A738,LANDINGS!$B$1:$CF$42,42,FALSE),FALSE)-IFERROR(VLOOKUP(A738,MMO_o10M_lease!$A$1:$F$38,5,FALSE),0),VLOOKUP(D738,LANDINGS!$A$3:$CF$40,HLOOKUP(A738,LANDINGS!$B$1:$CF$42,42,FALSE),FALSE)))),0)</f>
        <v>0</v>
      </c>
      <c r="L738" s="24">
        <f>SUMIFS(PASTE_FLEX_TRACKER!$D:$D,PASTE_FLEX_TRACKER!$F:$F,MAIN!$A738,PASTE_FLEX_TRACKER!$B:$B,MAIN!$D738)-SUMIFS(PASTE_FLEX_TRACKER!$D:$D,PASTE_FLEX_TRACKER!$C:$C,MAIN!$A738,PASTE_FLEX_TRACKER!$B:$B,MAIN!$D738)</f>
        <v>0</v>
      </c>
      <c r="M738" s="24">
        <f>IFERROR(-VLOOKUP(D738,SQ!$A$19:$CC$52,HLOOKUP(MAIN!A738,SQ!$B$18:$CC$56,39,FALSE),FALSE),"n/a")</f>
        <v>0</v>
      </c>
      <c r="N738" s="46" t="s">
        <v>563</v>
      </c>
      <c r="O738" s="46">
        <f>SUMIFS(MAN_ADJ!$L:$L,MAN_ADJ!$K:$K,MAIN!$D738,MAN_ADJ!$J:$J,MAIN!$S738)</f>
        <v>0</v>
      </c>
      <c r="P738" s="25">
        <f t="shared" si="189"/>
        <v>0</v>
      </c>
      <c r="Q738" s="28" t="str">
        <f t="shared" si="181"/>
        <v>n/a</v>
      </c>
      <c r="R738" s="38">
        <f t="shared" si="190"/>
        <v>0</v>
      </c>
      <c r="S738" s="17" t="s">
        <v>171</v>
      </c>
    </row>
    <row r="739" spans="1:22" x14ac:dyDescent="0.25">
      <c r="A739" s="17" t="s">
        <v>171</v>
      </c>
      <c r="B739" s="17" t="s">
        <v>93</v>
      </c>
      <c r="C739" s="17" t="s">
        <v>172</v>
      </c>
      <c r="D739" s="17" t="s">
        <v>123</v>
      </c>
      <c r="E739" s="24">
        <f>IF(U739="SC",SUMIFS(SC!F:F,SC!A:A,MAIN!D739,SC!B:B,MAIN!A739),SUMIFS(Allocations!$H:$H,Allocations!$A:$A,MAIN!$A739,Allocations!$B:$B,MAIN!$D739))</f>
        <v>2.976</v>
      </c>
      <c r="F739" s="24">
        <f>IF(U739="SC",SUMIFS(SC!J:J,SC!A:A,MAIN!D739,SC!B:B,MAIN!A739),SUMIFS(Allocations!M:M,Allocations!A:A,MAIN!A739,Allocations!B:B,MAIN!D739))</f>
        <v>1.4550000000000001</v>
      </c>
      <c r="G739" s="24">
        <f t="shared" si="187"/>
        <v>4.431</v>
      </c>
      <c r="H739" s="24">
        <f>IFERROR(VLOOKUP(S739,Swaps_wk!$A$2:$AP$151,HLOOKUP(MAIN!D739,Swaps_wk!$B$2:$AP$151,150,FALSE),FALSE),0)</f>
        <v>0</v>
      </c>
      <c r="I739" s="24">
        <f>SUMIFS(PASTE_DQS_TRACKER!$D:$D,PASTE_DQS_TRACKER!$C:$C,MAIN!$A739,PASTE_DQS_TRACKER!$B:$B,MAIN!$D739)-SUMIFS(PASTE_DQS_TRACKER!$D:$D,PASTE_DQS_TRACKER!$C:$C,MAIN!A739,PASTE_DQS_TRACKER!$E:$E,MAIN!$D739)</f>
        <v>0</v>
      </c>
      <c r="J739" s="25">
        <f t="shared" si="188"/>
        <v>4.431</v>
      </c>
      <c r="K739" s="24">
        <f>IFERROR(IF(V739="Flex",0,IF(D739=$D$30,VLOOKUP(A739,MMO_o10M_lease!$A$1:$F$51,5,FALSE),IF(D739=$D$26,VLOOKUP(D739,LANDINGS!$A$3:$BR$40,HLOOKUP(A739,LANDINGS!$B$1:$CF$42,42,FALSE),FALSE)-IFERROR(VLOOKUP(A739,MMO_o10M_lease!$A$1:$F$38,5,FALSE),0),VLOOKUP(D739,LANDINGS!$A$3:$CF$40,HLOOKUP(A739,LANDINGS!$B$1:$CF$42,42,FALSE),FALSE)))),0)</f>
        <v>0</v>
      </c>
      <c r="L739" s="24">
        <f>SUMIFS(PASTE_FLEX_TRACKER!$D:$D,PASTE_FLEX_TRACKER!$F:$F,MAIN!$A739,PASTE_FLEX_TRACKER!$B:$B,MAIN!$D739)-SUMIFS(PASTE_FLEX_TRACKER!$D:$D,PASTE_FLEX_TRACKER!$C:$C,MAIN!$A739,PASTE_FLEX_TRACKER!$B:$B,MAIN!$D739)</f>
        <v>0</v>
      </c>
      <c r="M739" s="24">
        <f>IFERROR(-VLOOKUP(D739,SQ!$A$19:$CC$52,HLOOKUP(MAIN!A739,SQ!$B$18:$CC$56,39,FALSE),FALSE),"n/a")</f>
        <v>0</v>
      </c>
      <c r="N739" s="46" t="s">
        <v>563</v>
      </c>
      <c r="O739" s="46">
        <f>SUMIFS(MAN_ADJ!$L:$L,MAN_ADJ!$K:$K,MAIN!$D739,MAN_ADJ!$J:$J,MAIN!$S739)</f>
        <v>0</v>
      </c>
      <c r="P739" s="25">
        <f t="shared" si="189"/>
        <v>0</v>
      </c>
      <c r="Q739" s="28">
        <f t="shared" si="181"/>
        <v>0</v>
      </c>
      <c r="R739" s="38">
        <f t="shared" si="190"/>
        <v>4.431</v>
      </c>
      <c r="S739" s="17" t="s">
        <v>171</v>
      </c>
    </row>
    <row r="740" spans="1:22" x14ac:dyDescent="0.25">
      <c r="A740" s="17" t="s">
        <v>171</v>
      </c>
      <c r="B740" s="17" t="s">
        <v>93</v>
      </c>
      <c r="C740" s="17" t="s">
        <v>172</v>
      </c>
      <c r="D740" s="17" t="s">
        <v>124</v>
      </c>
      <c r="E740" s="24">
        <f>IF(U740="SC",SUMIFS(SC!F:F,SC!A:A,MAIN!D740,SC!B:B,MAIN!A740),SUMIFS(Allocations!$H:$H,Allocations!$A:$A,MAIN!$A740,Allocations!$B:$B,MAIN!$D740))</f>
        <v>0</v>
      </c>
      <c r="F740" s="24">
        <f>IF(U740="SC",SUMIFS(SC!J:J,SC!A:A,MAIN!D740,SC!B:B,MAIN!A740),SUMIFS(Allocations!M:M,Allocations!A:A,MAIN!A740,Allocations!B:B,MAIN!D740))</f>
        <v>0</v>
      </c>
      <c r="G740" s="24">
        <f t="shared" si="187"/>
        <v>0</v>
      </c>
      <c r="H740" s="24">
        <f>IFERROR(VLOOKUP(S740,Swaps_wk!$A$2:$AP$151,HLOOKUP(MAIN!D740,Swaps_wk!$B$2:$AP$151,150,FALSE),FALSE),0)</f>
        <v>0</v>
      </c>
      <c r="I740" s="24">
        <f>SUMIFS(PASTE_DQS_TRACKER!$D:$D,PASTE_DQS_TRACKER!$C:$C,MAIN!$A740,PASTE_DQS_TRACKER!$B:$B,MAIN!$D740)-SUMIFS(PASTE_DQS_TRACKER!$D:$D,PASTE_DQS_TRACKER!$C:$C,MAIN!A740,PASTE_DQS_TRACKER!$E:$E,MAIN!$D740)</f>
        <v>0</v>
      </c>
      <c r="J740" s="25">
        <f t="shared" si="188"/>
        <v>0</v>
      </c>
      <c r="K740" s="24">
        <f>IFERROR(IF(V740="Flex",0,IF(D740=$D$30,VLOOKUP(A740,MMO_o10M_lease!$A$1:$F$51,5,FALSE),IF(D740=$D$26,VLOOKUP(D740,LANDINGS!$A$3:$BR$40,HLOOKUP(A740,LANDINGS!$B$1:$CF$42,42,FALSE),FALSE)-IFERROR(VLOOKUP(A740,MMO_o10M_lease!$A$1:$F$38,5,FALSE),0),VLOOKUP(D740,LANDINGS!$A$3:$CF$40,HLOOKUP(A740,LANDINGS!$B$1:$CF$42,42,FALSE),FALSE)))),0)</f>
        <v>0</v>
      </c>
      <c r="L740" s="24">
        <f>SUMIFS(PASTE_FLEX_TRACKER!$D:$D,PASTE_FLEX_TRACKER!$F:$F,MAIN!$A740,PASTE_FLEX_TRACKER!$B:$B,MAIN!$D740)-SUMIFS(PASTE_FLEX_TRACKER!$D:$D,PASTE_FLEX_TRACKER!$C:$C,MAIN!$A740,PASTE_FLEX_TRACKER!$B:$B,MAIN!$D740)</f>
        <v>0</v>
      </c>
      <c r="M740" s="24">
        <f>IFERROR(-VLOOKUP(D740,SQ!$A$19:$CC$52,HLOOKUP(MAIN!A740,SQ!$B$18:$CC$56,39,FALSE),FALSE),"n/a")</f>
        <v>0</v>
      </c>
      <c r="N740" s="46" t="s">
        <v>563</v>
      </c>
      <c r="O740" s="46">
        <f>SUMIFS(MAN_ADJ!$L:$L,MAN_ADJ!$K:$K,MAIN!$D740,MAN_ADJ!$J:$J,MAIN!$S740)</f>
        <v>0</v>
      </c>
      <c r="P740" s="25">
        <f t="shared" si="189"/>
        <v>0</v>
      </c>
      <c r="Q740" s="28" t="str">
        <f t="shared" si="181"/>
        <v>n/a</v>
      </c>
      <c r="R740" s="38">
        <f t="shared" si="190"/>
        <v>0</v>
      </c>
      <c r="S740" s="17" t="s">
        <v>171</v>
      </c>
    </row>
    <row r="741" spans="1:22" x14ac:dyDescent="0.25">
      <c r="A741" s="17" t="s">
        <v>171</v>
      </c>
      <c r="B741" s="17" t="s">
        <v>93</v>
      </c>
      <c r="C741" s="17" t="s">
        <v>172</v>
      </c>
      <c r="D741" s="17" t="s">
        <v>125</v>
      </c>
      <c r="E741" s="24">
        <f>IF(U741="SC",SUMIFS(SC!F:F,SC!A:A,MAIN!D741,SC!B:B,MAIN!A741),SUMIFS(Allocations!$H:$H,Allocations!$A:$A,MAIN!$A741,Allocations!$B:$B,MAIN!$D741))</f>
        <v>8.5</v>
      </c>
      <c r="F741" s="24">
        <f>IF(U741="SC",SUMIFS(SC!J:J,SC!A:A,MAIN!D741,SC!B:B,MAIN!A741),SUMIFS(Allocations!M:M,Allocations!A:A,MAIN!A741,Allocations!B:B,MAIN!D741))</f>
        <v>1E-3</v>
      </c>
      <c r="G741" s="24">
        <f t="shared" si="187"/>
        <v>8.5009999999999994</v>
      </c>
      <c r="H741" s="24">
        <f>IFERROR(VLOOKUP(S741,Swaps_wk!$A$2:$AP$151,HLOOKUP(MAIN!D741,Swaps_wk!$B$2:$AP$151,150,FALSE),FALSE),0)</f>
        <v>0</v>
      </c>
      <c r="I741" s="24">
        <f>SUMIFS(PASTE_DQS_TRACKER!$D:$D,PASTE_DQS_TRACKER!$C:$C,MAIN!$A741,PASTE_DQS_TRACKER!$B:$B,MAIN!$D741)-SUMIFS(PASTE_DQS_TRACKER!$D:$D,PASTE_DQS_TRACKER!$C:$C,MAIN!A741,PASTE_DQS_TRACKER!$E:$E,MAIN!$D741)</f>
        <v>25</v>
      </c>
      <c r="J741" s="25">
        <f t="shared" si="188"/>
        <v>33.500999999999998</v>
      </c>
      <c r="K741" s="24">
        <f>IFERROR(IF(V741="Flex",0,IF(D741=$D$30,VLOOKUP(A741,MMO_o10M_lease!$A$1:$F$51,5,FALSE),IF(D741=$D$26,VLOOKUP(D741,LANDINGS!$A$3:$BR$40,HLOOKUP(A741,LANDINGS!$B$1:$CF$42,42,FALSE),FALSE)-IFERROR(VLOOKUP(A741,MMO_o10M_lease!$A$1:$F$38,5,FALSE),0),VLOOKUP(D741,LANDINGS!$A$3:$CF$40,HLOOKUP(A741,LANDINGS!$B$1:$CF$42,42,FALSE),FALSE)))),0)</f>
        <v>1.268</v>
      </c>
      <c r="L741" s="24">
        <f>SUMIFS(PASTE_FLEX_TRACKER!$D:$D,PASTE_FLEX_TRACKER!$F:$F,MAIN!$A741,PASTE_FLEX_TRACKER!$B:$B,MAIN!$D741)-SUMIFS(PASTE_FLEX_TRACKER!$D:$D,PASTE_FLEX_TRACKER!$C:$C,MAIN!$A741,PASTE_FLEX_TRACKER!$B:$B,MAIN!$D741)</f>
        <v>0</v>
      </c>
      <c r="M741" s="24">
        <f>IFERROR(-VLOOKUP(D741,SQ!$A$19:$CC$52,HLOOKUP(MAIN!A741,SQ!$B$18:$CC$56,39,FALSE),FALSE),"n/a")</f>
        <v>0</v>
      </c>
      <c r="N741" s="46" t="s">
        <v>563</v>
      </c>
      <c r="O741" s="46">
        <f>SUMIFS(MAN_ADJ!$L:$L,MAN_ADJ!$K:$K,MAIN!$D741,MAN_ADJ!$J:$J,MAIN!$S741)</f>
        <v>0</v>
      </c>
      <c r="P741" s="25">
        <f t="shared" si="189"/>
        <v>1.268</v>
      </c>
      <c r="Q741" s="28">
        <f t="shared" si="181"/>
        <v>3.7849616429360321E-2</v>
      </c>
      <c r="R741" s="38">
        <f t="shared" si="190"/>
        <v>32.232999999999997</v>
      </c>
      <c r="S741" s="17" t="s">
        <v>171</v>
      </c>
    </row>
    <row r="742" spans="1:22" x14ac:dyDescent="0.25">
      <c r="A742" s="17" t="s">
        <v>171</v>
      </c>
      <c r="B742" s="17" t="s">
        <v>93</v>
      </c>
      <c r="C742" s="17" t="s">
        <v>172</v>
      </c>
      <c r="D742" s="17" t="s">
        <v>126</v>
      </c>
      <c r="E742" s="24">
        <f>IF(U742="SC",SUMIFS(SC!F:F,SC!A:A,MAIN!D742,SC!B:B,MAIN!A742),SUMIFS(Allocations!$H:$H,Allocations!$A:$A,MAIN!$A742,Allocations!$B:$B,MAIN!$D742))</f>
        <v>1.3</v>
      </c>
      <c r="F742" s="24">
        <f>IF(U742="SC",SUMIFS(SC!J:J,SC!A:A,MAIN!D742,SC!B:B,MAIN!A742),SUMIFS(Allocations!M:M,Allocations!A:A,MAIN!A742,Allocations!B:B,MAIN!D742))</f>
        <v>0</v>
      </c>
      <c r="G742" s="24">
        <f t="shared" si="187"/>
        <v>1.3</v>
      </c>
      <c r="H742" s="24">
        <f>IFERROR(VLOOKUP(S742,Swaps_wk!$A$2:$AP$151,HLOOKUP(MAIN!D742,Swaps_wk!$B$2:$AP$151,150,FALSE),FALSE),0)</f>
        <v>0</v>
      </c>
      <c r="I742" s="24">
        <f>SUMIFS(PASTE_DQS_TRACKER!$D:$D,PASTE_DQS_TRACKER!$C:$C,MAIN!$A742,PASTE_DQS_TRACKER!$B:$B,MAIN!$D742)-SUMIFS(PASTE_DQS_TRACKER!$D:$D,PASTE_DQS_TRACKER!$C:$C,MAIN!A742,PASTE_DQS_TRACKER!$E:$E,MAIN!$D742)</f>
        <v>0</v>
      </c>
      <c r="J742" s="25">
        <f t="shared" si="188"/>
        <v>1.3</v>
      </c>
      <c r="K742" s="24">
        <f>IFERROR(IF(V742="Flex",0,IF(D742=$D$30,VLOOKUP(A742,MMO_o10M_lease!$A$1:$F$51,5,FALSE),IF(D742=$D$26,VLOOKUP(D742,LANDINGS!$A$3:$BR$40,HLOOKUP(A742,LANDINGS!$B$1:$CF$42,42,FALSE),FALSE)-IFERROR(VLOOKUP(A742,MMO_o10M_lease!$A$1:$F$38,5,FALSE),0),VLOOKUP(D742,LANDINGS!$A$3:$CF$40,HLOOKUP(A742,LANDINGS!$B$1:$CF$42,42,FALSE),FALSE)))),0)</f>
        <v>0</v>
      </c>
      <c r="L742" s="24">
        <f>SUMIFS(PASTE_FLEX_TRACKER!$D:$D,PASTE_FLEX_TRACKER!$F:$F,MAIN!$A742,PASTE_FLEX_TRACKER!$B:$B,MAIN!$D742)-SUMIFS(PASTE_FLEX_TRACKER!$D:$D,PASTE_FLEX_TRACKER!$C:$C,MAIN!$A742,PASTE_FLEX_TRACKER!$B:$B,MAIN!$D742)</f>
        <v>0</v>
      </c>
      <c r="M742" s="24">
        <f>IFERROR(-VLOOKUP(D742,SQ!$A$19:$CC$52,HLOOKUP(MAIN!A742,SQ!$B$18:$CC$56,39,FALSE),FALSE),"n/a")</f>
        <v>0</v>
      </c>
      <c r="N742" s="46" t="s">
        <v>563</v>
      </c>
      <c r="O742" s="46">
        <f>SUMIFS(MAN_ADJ!$L:$L,MAN_ADJ!$K:$K,MAIN!$D742,MAN_ADJ!$J:$J,MAIN!$S742)</f>
        <v>0</v>
      </c>
      <c r="P742" s="25">
        <f t="shared" si="189"/>
        <v>0</v>
      </c>
      <c r="Q742" s="28">
        <f t="shared" si="181"/>
        <v>0</v>
      </c>
      <c r="R742" s="38">
        <f t="shared" si="190"/>
        <v>1.3</v>
      </c>
      <c r="S742" s="17" t="s">
        <v>171</v>
      </c>
    </row>
    <row r="743" spans="1:22" x14ac:dyDescent="0.25">
      <c r="A743" s="17" t="s">
        <v>171</v>
      </c>
      <c r="B743" s="17" t="s">
        <v>93</v>
      </c>
      <c r="C743" s="17" t="s">
        <v>172</v>
      </c>
      <c r="D743" s="17" t="s">
        <v>127</v>
      </c>
      <c r="E743" s="24">
        <f>IF(U743="SC",SUMIFS(SC!F:F,SC!A:A,MAIN!D743,SC!B:B,MAIN!A743),SUMIFS(Allocations!$H:$H,Allocations!$A:$A,MAIN!$A743,Allocations!$B:$B,MAIN!$D743))</f>
        <v>0</v>
      </c>
      <c r="F743" s="24">
        <f>IF(U743="SC",SUMIFS(SC!J:J,SC!A:A,MAIN!D743,SC!B:B,MAIN!A743),SUMIFS(Allocations!M:M,Allocations!A:A,MAIN!A743,Allocations!B:B,MAIN!D743))</f>
        <v>0</v>
      </c>
      <c r="G743" s="24">
        <f t="shared" si="187"/>
        <v>0</v>
      </c>
      <c r="H743" s="24">
        <f>IFERROR(VLOOKUP(S743,Swaps_wk!$A$2:$AP$151,HLOOKUP(MAIN!D743,Swaps_wk!$B$2:$AP$151,150,FALSE),FALSE),0)</f>
        <v>0</v>
      </c>
      <c r="I743" s="24">
        <f>SUMIFS(PASTE_DQS_TRACKER!$D:$D,PASTE_DQS_TRACKER!$C:$C,MAIN!$A743,PASTE_DQS_TRACKER!$B:$B,MAIN!$D743)-SUMIFS(PASTE_DQS_TRACKER!$D:$D,PASTE_DQS_TRACKER!$C:$C,MAIN!A743,PASTE_DQS_TRACKER!$E:$E,MAIN!$D743)</f>
        <v>0</v>
      </c>
      <c r="J743" s="25">
        <f t="shared" si="188"/>
        <v>0</v>
      </c>
      <c r="K743" s="24">
        <f>IFERROR(IF(V743="Flex",0,IF(D743=$D$30,VLOOKUP(A743,MMO_o10M_lease!$A$1:$F$51,5,FALSE),IF(D743=$D$26,VLOOKUP(D743,LANDINGS!$A$3:$BR$40,HLOOKUP(A743,LANDINGS!$B$1:$CF$42,42,FALSE),FALSE)-IFERROR(VLOOKUP(A743,MMO_o10M_lease!$A$1:$F$38,5,FALSE),0),VLOOKUP(D743,LANDINGS!$A$3:$CF$40,HLOOKUP(A743,LANDINGS!$B$1:$CF$42,42,FALSE),FALSE)))),0)</f>
        <v>0</v>
      </c>
      <c r="L743" s="24">
        <f>SUMIFS(PASTE_FLEX_TRACKER!$D:$D,PASTE_FLEX_TRACKER!$F:$F,MAIN!$A743,PASTE_FLEX_TRACKER!$B:$B,MAIN!$D743)-SUMIFS(PASTE_FLEX_TRACKER!$D:$D,PASTE_FLEX_TRACKER!$C:$C,MAIN!$A743,PASTE_FLEX_TRACKER!$B:$B,MAIN!$D743)</f>
        <v>0</v>
      </c>
      <c r="M743" s="24">
        <f>IFERROR(-VLOOKUP(D743,SQ!$A$19:$CC$52,HLOOKUP(MAIN!A743,SQ!$B$18:$CC$56,39,FALSE),FALSE),"n/a")</f>
        <v>0</v>
      </c>
      <c r="N743" s="46" t="s">
        <v>563</v>
      </c>
      <c r="O743" s="46">
        <f>SUMIFS(MAN_ADJ!$L:$L,MAN_ADJ!$K:$K,MAIN!$D743,MAN_ADJ!$J:$J,MAIN!$S743)</f>
        <v>0</v>
      </c>
      <c r="P743" s="25">
        <f t="shared" si="189"/>
        <v>0</v>
      </c>
      <c r="Q743" s="28" t="str">
        <f t="shared" si="181"/>
        <v>n/a</v>
      </c>
      <c r="R743" s="38">
        <f t="shared" si="190"/>
        <v>0</v>
      </c>
      <c r="S743" s="17" t="s">
        <v>171</v>
      </c>
    </row>
    <row r="744" spans="1:22" x14ac:dyDescent="0.25">
      <c r="A744" s="17" t="s">
        <v>171</v>
      </c>
      <c r="B744" s="17" t="s">
        <v>93</v>
      </c>
      <c r="C744" s="17" t="s">
        <v>172</v>
      </c>
      <c r="D744" s="17" t="s">
        <v>184</v>
      </c>
      <c r="E744" s="24">
        <f>IF(U744="SC",SUMIFS(SC!F:F,SC!A:A,MAIN!D744,SC!B:B,MAIN!A744),SUMIFS(Allocations!$H:$H,Allocations!$A:$A,MAIN!$A744,Allocations!$B:$B,MAIN!$D744))</f>
        <v>0</v>
      </c>
      <c r="F744" s="24">
        <f>IF(U744="SC",SUMIFS(SC!J:J,SC!A:A,MAIN!D744,SC!B:B,MAIN!A744),SUMIFS(Allocations!M:M,Allocations!A:A,MAIN!A744,Allocations!B:B,MAIN!D744))</f>
        <v>0</v>
      </c>
      <c r="G744" s="24">
        <f t="shared" ref="G744:G746" si="191">E744+F744</f>
        <v>0</v>
      </c>
      <c r="H744" s="24">
        <f>IFERROR(VLOOKUP(S744,Swaps_wk!$A$2:$AP$151,HLOOKUP(MAIN!D744,Swaps_wk!$B$2:$AP$151,150,FALSE),FALSE),0)</f>
        <v>0</v>
      </c>
      <c r="I744" s="24">
        <f>SUMIFS(PASTE_DQS_TRACKER!$D:$D,PASTE_DQS_TRACKER!$C:$C,MAIN!$A744,PASTE_DQS_TRACKER!$B:$B,MAIN!$D744)-SUMIFS(PASTE_DQS_TRACKER!$D:$D,PASTE_DQS_TRACKER!$C:$C,MAIN!A744,PASTE_DQS_TRACKER!$E:$E,MAIN!$D744)</f>
        <v>0</v>
      </c>
      <c r="J744" s="25">
        <f t="shared" ref="J744:J746" si="192">G744+I744</f>
        <v>0</v>
      </c>
      <c r="K744" s="24">
        <f>IFERROR(IF(V744="Flex",0,IF(D744=$D$30,VLOOKUP(A744,MMO_o10M_lease!$A$1:$F$51,5,FALSE),IF(D744=$D$26,VLOOKUP(D744,LANDINGS!$A$3:$BR$40,HLOOKUP(A744,LANDINGS!$B$1:$CF$42,42,FALSE),FALSE)-IFERROR(VLOOKUP(A744,MMO_o10M_lease!$A$1:$F$38,5,FALSE),0),VLOOKUP(D744,LANDINGS!$A$3:$CF$40,HLOOKUP(A744,LANDINGS!$B$1:$CF$42,42,FALSE),FALSE)))),0)</f>
        <v>0</v>
      </c>
      <c r="L744" s="24">
        <f>SUMIFS(PASTE_FLEX_TRACKER!$D:$D,PASTE_FLEX_TRACKER!$F:$F,MAIN!$A744,PASTE_FLEX_TRACKER!$B:$B,MAIN!$D744)-SUMIFS(PASTE_FLEX_TRACKER!$D:$D,PASTE_FLEX_TRACKER!$C:$C,MAIN!$A744,PASTE_FLEX_TRACKER!$B:$B,MAIN!$D744)</f>
        <v>0</v>
      </c>
      <c r="M744" s="24" t="str">
        <f>IFERROR(-VLOOKUP(D744,SQ!$A$19:$CC$52,HLOOKUP(MAIN!A744,SQ!$B$18:$CC$56,39,FALSE),FALSE),"n/a")</f>
        <v>n/a</v>
      </c>
      <c r="N744" s="46" t="s">
        <v>563</v>
      </c>
      <c r="O744" s="46">
        <f>SUMIFS(MAN_ADJ!$L:$L,MAN_ADJ!$K:$K,MAIN!$D744,MAN_ADJ!$J:$J,MAIN!$S744)</f>
        <v>0</v>
      </c>
      <c r="P744" s="25">
        <f t="shared" si="189"/>
        <v>0</v>
      </c>
      <c r="Q744" s="28" t="str">
        <f t="shared" ref="Q744:Q746" si="193">IFERROR(P744/J744,"n/a")</f>
        <v>n/a</v>
      </c>
      <c r="R744" s="38">
        <f t="shared" ref="R744:R746" si="194">J744-P744</f>
        <v>0</v>
      </c>
      <c r="S744" s="17" t="s">
        <v>171</v>
      </c>
    </row>
    <row r="745" spans="1:22" x14ac:dyDescent="0.25">
      <c r="A745" s="17" t="s">
        <v>171</v>
      </c>
      <c r="B745" s="17" t="s">
        <v>93</v>
      </c>
      <c r="C745" s="17" t="s">
        <v>172</v>
      </c>
      <c r="D745" s="17" t="s">
        <v>128</v>
      </c>
      <c r="E745" s="24">
        <f>IF(U745="SC",SUMIFS(SC!F:F,SC!A:A,MAIN!D745,SC!B:B,MAIN!A745),SUMIFS(Allocations!$H:$H,Allocations!$A:$A,MAIN!$A745,Allocations!$B:$B,MAIN!$D745))</f>
        <v>0</v>
      </c>
      <c r="F745" s="24">
        <f>IF(U745="SC",SUMIFS(SC!J:J,SC!A:A,MAIN!D745,SC!B:B,MAIN!A745),SUMIFS(Allocations!M:M,Allocations!A:A,MAIN!A745,Allocations!B:B,MAIN!D745))</f>
        <v>0</v>
      </c>
      <c r="G745" s="24">
        <f t="shared" si="191"/>
        <v>0</v>
      </c>
      <c r="H745" s="24">
        <f>IFERROR(VLOOKUP(S745,Swaps_wk!$A$2:$AP$151,HLOOKUP(MAIN!D745,Swaps_wk!$B$2:$AP$151,150,FALSE),FALSE),0)</f>
        <v>0</v>
      </c>
      <c r="I745" s="24">
        <f>SUMIFS(PASTE_DQS_TRACKER!$D:$D,PASTE_DQS_TRACKER!$C:$C,MAIN!$A745,PASTE_DQS_TRACKER!$B:$B,MAIN!$D745)-SUMIFS(PASTE_DQS_TRACKER!$D:$D,PASTE_DQS_TRACKER!$C:$C,MAIN!A745,PASTE_DQS_TRACKER!$E:$E,MAIN!$D745)</f>
        <v>0</v>
      </c>
      <c r="J745" s="25">
        <f t="shared" si="192"/>
        <v>0</v>
      </c>
      <c r="K745" s="24">
        <f>IFERROR(IF(V745="Flex",0,IF(D745=$D$30,VLOOKUP(A745,MMO_o10M_lease!$A$1:$F$51,5,FALSE),IF(D745=$D$26,VLOOKUP(D745,LANDINGS!$A$3:$BR$40,HLOOKUP(A745,LANDINGS!$B$1:$CF$42,42,FALSE),FALSE)-IFERROR(VLOOKUP(A745,MMO_o10M_lease!$A$1:$F$38,5,FALSE),0),VLOOKUP(D745,LANDINGS!$A$3:$CF$40,HLOOKUP(A745,LANDINGS!$B$1:$CF$42,42,FALSE),FALSE)))),0)</f>
        <v>0</v>
      </c>
      <c r="L745" s="24">
        <f>SUMIFS(PASTE_FLEX_TRACKER!$D:$D,PASTE_FLEX_TRACKER!$F:$F,MAIN!$A745,PASTE_FLEX_TRACKER!$B:$B,MAIN!$D745)-SUMIFS(PASTE_FLEX_TRACKER!$D:$D,PASTE_FLEX_TRACKER!$C:$C,MAIN!$A745,PASTE_FLEX_TRACKER!$B:$B,MAIN!$D745)</f>
        <v>0</v>
      </c>
      <c r="M745" s="24" t="str">
        <f>IFERROR(-VLOOKUP(D745,SQ!$A$19:$CC$52,HLOOKUP(MAIN!A745,SQ!$B$18:$CC$56,39,FALSE),FALSE),"n/a")</f>
        <v>n/a</v>
      </c>
      <c r="N745" s="46" t="s">
        <v>563</v>
      </c>
      <c r="O745" s="46">
        <f>SUMIFS(MAN_ADJ!$L:$L,MAN_ADJ!$K:$K,MAIN!$D745,MAN_ADJ!$J:$J,MAIN!$S745)</f>
        <v>0</v>
      </c>
      <c r="P745" s="25">
        <f t="shared" si="189"/>
        <v>0</v>
      </c>
      <c r="Q745" s="28" t="str">
        <f t="shared" si="193"/>
        <v>n/a</v>
      </c>
      <c r="R745" s="38">
        <f t="shared" si="194"/>
        <v>0</v>
      </c>
      <c r="S745" s="17" t="s">
        <v>171</v>
      </c>
    </row>
    <row r="746" spans="1:22" x14ac:dyDescent="0.25">
      <c r="A746" s="17" t="s">
        <v>171</v>
      </c>
      <c r="B746" s="17" t="s">
        <v>93</v>
      </c>
      <c r="C746" s="17" t="s">
        <v>172</v>
      </c>
      <c r="D746" s="17" t="s">
        <v>129</v>
      </c>
      <c r="E746" s="24">
        <f>IF(U746="SC",SUMIFS(SC!F:F,SC!A:A,MAIN!D746,SC!B:B,MAIN!A746),SUMIFS(Allocations!$H:$H,Allocations!$A:$A,MAIN!$A746,Allocations!$B:$B,MAIN!$D746))</f>
        <v>0</v>
      </c>
      <c r="F746" s="24">
        <f>IF(U746="SC",SUMIFS(SC!J:J,SC!A:A,MAIN!D746,SC!B:B,MAIN!A746),SUMIFS(Allocations!M:M,Allocations!A:A,MAIN!A746,Allocations!B:B,MAIN!D746))</f>
        <v>0</v>
      </c>
      <c r="G746" s="24">
        <f t="shared" si="191"/>
        <v>0</v>
      </c>
      <c r="H746" s="24">
        <f>IFERROR(VLOOKUP(S746,Swaps_wk!$A$2:$AP$151,HLOOKUP(MAIN!D746,Swaps_wk!$B$2:$AP$151,150,FALSE),FALSE),0)</f>
        <v>0</v>
      </c>
      <c r="I746" s="24">
        <f>SUMIFS(PASTE_DQS_TRACKER!$D:$D,PASTE_DQS_TRACKER!$C:$C,MAIN!$A746,PASTE_DQS_TRACKER!$B:$B,MAIN!$D746)-SUMIFS(PASTE_DQS_TRACKER!$D:$D,PASTE_DQS_TRACKER!$C:$C,MAIN!A746,PASTE_DQS_TRACKER!$E:$E,MAIN!$D746)</f>
        <v>0</v>
      </c>
      <c r="J746" s="25">
        <f t="shared" si="192"/>
        <v>0</v>
      </c>
      <c r="K746" s="24">
        <f>IFERROR(IF(V746="Flex",0,IF(D746=$D$30,VLOOKUP(A746,MMO_o10M_lease!$A$1:$F$51,5,FALSE),IF(D746=$D$26,VLOOKUP(D746,LANDINGS!$A$3:$BR$40,HLOOKUP(A746,LANDINGS!$B$1:$CF$42,42,FALSE),FALSE)-IFERROR(VLOOKUP(A746,MMO_o10M_lease!$A$1:$F$38,5,FALSE),0),VLOOKUP(D746,LANDINGS!$A$3:$CF$40,HLOOKUP(A746,LANDINGS!$B$1:$CF$42,42,FALSE),FALSE)))),0)</f>
        <v>0</v>
      </c>
      <c r="L746" s="24">
        <f>SUMIFS(PASTE_FLEX_TRACKER!$D:$D,PASTE_FLEX_TRACKER!$F:$F,MAIN!$A746,PASTE_FLEX_TRACKER!$B:$B,MAIN!$D746)-SUMIFS(PASTE_FLEX_TRACKER!$D:$D,PASTE_FLEX_TRACKER!$C:$C,MAIN!$A746,PASTE_FLEX_TRACKER!$B:$B,MAIN!$D746)</f>
        <v>0</v>
      </c>
      <c r="M746" s="24" t="str">
        <f>IFERROR(-VLOOKUP(D746,SQ!$A$19:$CC$52,HLOOKUP(MAIN!A746,SQ!$B$18:$CC$56,39,FALSE),FALSE),"n/a")</f>
        <v>n/a</v>
      </c>
      <c r="N746" s="46" t="s">
        <v>563</v>
      </c>
      <c r="O746" s="46">
        <f>SUMIFS(MAN_ADJ!$L:$L,MAN_ADJ!$K:$K,MAIN!$D746,MAN_ADJ!$J:$J,MAIN!$S746)</f>
        <v>0</v>
      </c>
      <c r="P746" s="25">
        <f t="shared" si="189"/>
        <v>0</v>
      </c>
      <c r="Q746" s="28" t="str">
        <f t="shared" si="193"/>
        <v>n/a</v>
      </c>
      <c r="R746" s="38">
        <f t="shared" si="194"/>
        <v>0</v>
      </c>
      <c r="S746" s="17" t="s">
        <v>171</v>
      </c>
    </row>
    <row r="747" spans="1:22" x14ac:dyDescent="0.25">
      <c r="A747" s="17" t="s">
        <v>171</v>
      </c>
      <c r="B747" s="17" t="s">
        <v>93</v>
      </c>
      <c r="C747" s="17" t="s">
        <v>172</v>
      </c>
      <c r="D747" s="17" t="s">
        <v>155</v>
      </c>
      <c r="E747" s="24">
        <f>IF(U747="SC",SUMIFS(SC!F:F,SC!A:A,MAIN!D747,SC!B:B,MAIN!A747),SUMIFS(Allocations!$H:$H,Allocations!$A:$A,MAIN!$A747,Allocations!$B:$B,MAIN!$D747))</f>
        <v>0.3</v>
      </c>
      <c r="F747" s="24">
        <f>IF(U747="SC",SUMIFS(SC!J:J,SC!A:A,MAIN!D747,SC!B:B,MAIN!A747),SUMIFS(Allocations!M:M,Allocations!A:A,MAIN!A747,Allocations!B:B,MAIN!D747))</f>
        <v>0</v>
      </c>
      <c r="G747" s="24">
        <f t="shared" si="187"/>
        <v>0.3</v>
      </c>
      <c r="H747" s="24">
        <f>IFERROR(VLOOKUP(S747,Swaps_wk!$A$2:$AP$151,HLOOKUP(MAIN!D747,Swaps_wk!$B$2:$AP$151,150,FALSE),FALSE),0)</f>
        <v>0</v>
      </c>
      <c r="I747" s="24">
        <f>SUMIFS(PASTE_DQS_TRACKER!$D:$D,PASTE_DQS_TRACKER!$C:$C,MAIN!$A747,PASTE_DQS_TRACKER!$B:$B,MAIN!$D747)-SUMIFS(PASTE_DQS_TRACKER!$D:$D,PASTE_DQS_TRACKER!$C:$C,MAIN!A747,PASTE_DQS_TRACKER!$E:$E,MAIN!$D747)</f>
        <v>0</v>
      </c>
      <c r="J747" s="25">
        <f t="shared" si="188"/>
        <v>0.3</v>
      </c>
      <c r="K747" s="24">
        <f>IFERROR(IF(V747="Flex",0,IF(D747=$D$30,VLOOKUP(A747,MMO_o10M_lease!$A$1:$F$51,5,FALSE),IF(D747=$D$26,VLOOKUP(D747,LANDINGS!$A$3:$BR$40,HLOOKUP(A747,LANDINGS!$B$1:$CF$42,42,FALSE),FALSE)-IFERROR(VLOOKUP(A747,MMO_o10M_lease!$A$1:$F$38,5,FALSE),0),VLOOKUP(D747,LANDINGS!$A$3:$CF$40,HLOOKUP(A747,LANDINGS!$B$1:$CF$42,42,FALSE),FALSE)))),0)</f>
        <v>0</v>
      </c>
      <c r="L747" s="24">
        <f>SUMIFS(PASTE_FLEX_TRACKER!$D:$D,PASTE_FLEX_TRACKER!$F:$F,MAIN!$A747,PASTE_FLEX_TRACKER!$B:$B,MAIN!$D747)-SUMIFS(PASTE_FLEX_TRACKER!$D:$D,PASTE_FLEX_TRACKER!$C:$C,MAIN!$A747,PASTE_FLEX_TRACKER!$B:$B,MAIN!$D747)</f>
        <v>0</v>
      </c>
      <c r="M747" s="24" t="str">
        <f>IFERROR(-VLOOKUP(D747,SQ!$A$19:$CC$52,HLOOKUP(MAIN!A747,SQ!$B$18:$CC$56,39,FALSE),FALSE),"n/a")</f>
        <v>n/a</v>
      </c>
      <c r="N747" s="46" t="s">
        <v>563</v>
      </c>
      <c r="O747" s="46">
        <f>SUMIFS(MAN_ADJ!$L:$L,MAN_ADJ!$K:$K,MAIN!$D747,MAN_ADJ!$J:$J,MAIN!$S747)</f>
        <v>0</v>
      </c>
      <c r="P747" s="25">
        <f t="shared" si="189"/>
        <v>0</v>
      </c>
      <c r="Q747" s="28">
        <f t="shared" si="181"/>
        <v>0</v>
      </c>
      <c r="R747" s="38">
        <f t="shared" si="190"/>
        <v>0.3</v>
      </c>
      <c r="S747" s="17" t="s">
        <v>171</v>
      </c>
    </row>
    <row r="748" spans="1:22" x14ac:dyDescent="0.25">
      <c r="A748" s="17" t="s">
        <v>171</v>
      </c>
      <c r="B748" s="17" t="s">
        <v>93</v>
      </c>
      <c r="C748" s="17" t="s">
        <v>172</v>
      </c>
      <c r="D748" s="17" t="s">
        <v>130</v>
      </c>
      <c r="E748" s="24">
        <f>IF(U748="SC",SUMIFS(SC!F:F,SC!A:A,MAIN!D748,SC!B:B,MAIN!A748),SUMIFS(Allocations!$H:$H,Allocations!$A:$A,MAIN!$A748,Allocations!$B:$B,MAIN!$D748))</f>
        <v>0</v>
      </c>
      <c r="F748" s="24">
        <f>IF(U748="SC",SUMIFS(SC!J:J,SC!A:A,MAIN!D748,SC!B:B,MAIN!A748),SUMIFS(Allocations!M:M,Allocations!A:A,MAIN!A748,Allocations!B:B,MAIN!D748))</f>
        <v>0</v>
      </c>
      <c r="G748" s="24">
        <f t="shared" si="187"/>
        <v>0</v>
      </c>
      <c r="H748" s="24">
        <f>IFERROR(VLOOKUP(S748,Swaps_wk!$A$2:$AP$151,HLOOKUP(MAIN!D748,Swaps_wk!$B$2:$AP$151,150,FALSE),FALSE),0)</f>
        <v>0</v>
      </c>
      <c r="I748" s="24">
        <f>SUMIFS(PASTE_DQS_TRACKER!$D:$D,PASTE_DQS_TRACKER!$C:$C,MAIN!$A748,PASTE_DQS_TRACKER!$B:$B,MAIN!$D748)-SUMIFS(PASTE_DQS_TRACKER!$D:$D,PASTE_DQS_TRACKER!$C:$C,MAIN!A748,PASTE_DQS_TRACKER!$E:$E,MAIN!$D748)</f>
        <v>0</v>
      </c>
      <c r="J748" s="25">
        <f t="shared" si="188"/>
        <v>0</v>
      </c>
      <c r="K748" s="24">
        <f>IFERROR(IF(V748="Flex",0,IF(D748=$D$30,VLOOKUP(A748,MMO_o10M_lease!$A$1:$F$51,5,FALSE),IF(D748=$D$26,VLOOKUP(D748,LANDINGS!$A$3:$BR$40,HLOOKUP(A748,LANDINGS!$B$1:$CF$42,42,FALSE),FALSE)-IFERROR(VLOOKUP(A748,MMO_o10M_lease!$A$1:$F$38,5,FALSE),0),VLOOKUP(D748,LANDINGS!$A$3:$CF$40,HLOOKUP(A748,LANDINGS!$B$1:$CF$42,42,FALSE),FALSE)))),0)</f>
        <v>0</v>
      </c>
      <c r="L748" s="24">
        <f>SUMIFS(PASTE_FLEX_TRACKER!$D:$D,PASTE_FLEX_TRACKER!$F:$F,MAIN!$A748,PASTE_FLEX_TRACKER!$B:$B,MAIN!$D748)-SUMIFS(PASTE_FLEX_TRACKER!$D:$D,PASTE_FLEX_TRACKER!$C:$C,MAIN!$A748,PASTE_FLEX_TRACKER!$B:$B,MAIN!$D748)</f>
        <v>0</v>
      </c>
      <c r="M748" s="24" t="str">
        <f>IFERROR(-VLOOKUP(D748,SQ!$A$19:$CC$52,HLOOKUP(MAIN!A748,SQ!$B$18:$CC$56,39,FALSE),FALSE),"n/a")</f>
        <v>n/a</v>
      </c>
      <c r="N748" s="46" t="s">
        <v>563</v>
      </c>
      <c r="O748" s="46">
        <f>SUMIFS(MAN_ADJ!$L:$L,MAN_ADJ!$K:$K,MAIN!$D748,MAN_ADJ!$J:$J,MAIN!$S748)</f>
        <v>0</v>
      </c>
      <c r="P748" s="25">
        <f t="shared" si="189"/>
        <v>0</v>
      </c>
      <c r="Q748" s="28" t="str">
        <f t="shared" si="181"/>
        <v>n/a</v>
      </c>
      <c r="R748" s="38">
        <f t="shared" si="190"/>
        <v>0</v>
      </c>
      <c r="S748" s="17" t="s">
        <v>171</v>
      </c>
    </row>
    <row r="749" spans="1:22" x14ac:dyDescent="0.25">
      <c r="A749" s="26" t="s">
        <v>171</v>
      </c>
      <c r="B749" s="26" t="s">
        <v>93</v>
      </c>
      <c r="C749" s="26" t="s">
        <v>172</v>
      </c>
      <c r="D749" s="26" t="s">
        <v>131</v>
      </c>
      <c r="E749" s="27">
        <f t="shared" ref="E749:J749" si="195">SUM(E711:E748)</f>
        <v>8610.0470000000023</v>
      </c>
      <c r="F749" s="27">
        <f t="shared" si="195"/>
        <v>964.50099999999975</v>
      </c>
      <c r="G749" s="27">
        <f t="shared" si="195"/>
        <v>9574.5480000000025</v>
      </c>
      <c r="H749" s="27">
        <f>IFERROR(VLOOKUP(S749,Swaps_wk!$A$2:$AP$151,HLOOKUP(MAIN!D749,Swaps_wk!$B$2:$AP$151,150,FALSE),FALSE),0)</f>
        <v>0</v>
      </c>
      <c r="I749" s="27">
        <f t="shared" si="195"/>
        <v>1.0658141036401503E-14</v>
      </c>
      <c r="J749" s="25">
        <f t="shared" si="195"/>
        <v>9574.5480000000025</v>
      </c>
      <c r="K749" s="27">
        <f t="shared" ref="K749" si="196">SUM(K711:K748)</f>
        <v>2051.8829999999998</v>
      </c>
      <c r="L749" s="27">
        <f t="shared" ref="L749" si="197">SUM(L711:L748)</f>
        <v>0</v>
      </c>
      <c r="M749" s="27">
        <f t="shared" ref="M749" si="198">SUM(M711:M748)</f>
        <v>0</v>
      </c>
      <c r="N749" s="46" t="s">
        <v>563</v>
      </c>
      <c r="O749" s="27">
        <f>SUM(O711:O748)</f>
        <v>0</v>
      </c>
      <c r="P749" s="25">
        <f t="shared" ref="P749" si="199">SUM(P711:P748)</f>
        <v>2051.8829999999998</v>
      </c>
      <c r="Q749" s="28">
        <f t="shared" si="181"/>
        <v>0.2143059912593262</v>
      </c>
      <c r="R749" s="38">
        <f t="shared" ref="R749" si="200">SUM(R711:R748)</f>
        <v>7522.665</v>
      </c>
      <c r="S749" s="17" t="s">
        <v>171</v>
      </c>
    </row>
    <row r="750" spans="1:22" x14ac:dyDescent="0.25">
      <c r="A750" s="17" t="s">
        <v>173</v>
      </c>
      <c r="B750" s="17" t="s">
        <v>93</v>
      </c>
      <c r="C750" s="17" t="s">
        <v>174</v>
      </c>
      <c r="D750" s="17" t="s">
        <v>95</v>
      </c>
      <c r="E750" s="24">
        <f>IF(U750="SC",SUMIFS(SC!F:F,SC!A:A,MAIN!D750,SC!B:B,MAIN!A750),SUMIFS(Allocations!$H:$H,Allocations!$A:$A,MAIN!$A750,Allocations!$B:$B,MAIN!$D750))</f>
        <v>1072.6655000000001</v>
      </c>
      <c r="F750" s="24">
        <f>IF(U750="SC",SUMIFS(SC!J:J,SC!A:A,MAIN!D750,SC!B:B,MAIN!A750),SUMIFS(Allocations!M:M,Allocations!A:A,MAIN!A750,Allocations!B:B,MAIN!D750))</f>
        <v>0</v>
      </c>
      <c r="G750" s="24">
        <f t="shared" ref="G750:G787" si="201">E750+F750</f>
        <v>1072.6655000000001</v>
      </c>
      <c r="H750" s="24">
        <f>IFERROR(VLOOKUP(S750,Swaps_wk!$A$2:$AP$151,HLOOKUP(MAIN!D750,Swaps_wk!$B$2:$AP$151,150,FALSE),FALSE),0)</f>
        <v>0</v>
      </c>
      <c r="I750" s="24">
        <f>SUMIFS(PASTE_DQS_TRACKER!$D:$D,PASTE_DQS_TRACKER!$C:$C,MAIN!$S750,PASTE_DQS_TRACKER!$B:$B,MAIN!$D750)-SUMIFS(PASTE_DQS_TRACKER!$D:$D,PASTE_DQS_TRACKER!$C:$C,MAIN!$S750,PASTE_DQS_TRACKER!$E:$E,MAIN!$D750)</f>
        <v>0</v>
      </c>
      <c r="J750" s="25">
        <f t="shared" ref="J750:J787" si="202">G750+I750</f>
        <v>1072.6655000000001</v>
      </c>
      <c r="K750" s="24">
        <f>IFERROR(IF(V750="Flex",0,IF(D750=$D$30,VLOOKUP(A750,MMO_o10M_lease!$A$1:$F$51,5,FALSE),IF(D750=$D$26,VLOOKUP(D750,LANDINGS!$A$3:$BR$40,HLOOKUP(A750,LANDINGS!$B$1:$CF$42,42,FALSE),FALSE)-IFERROR(VLOOKUP(A750,MMO_o10M_lease!$A$1:$F$38,5,FALSE),0),VLOOKUP(D750,LANDINGS!$A$3:$CF$40,HLOOKUP(A750,LANDINGS!$B$1:$CF$42,42,FALSE),FALSE)))),0)</f>
        <v>0</v>
      </c>
      <c r="L750" s="24">
        <f>SUMIFS(PASTE_FLEX_TRACKER!$D:$D,PASTE_FLEX_TRACKER!$E:$E,MAIN!$A750,PASTE_FLEX_TRACKER!$B:$B,MAIN!$D750)</f>
        <v>0</v>
      </c>
      <c r="M750" s="35" t="s">
        <v>133</v>
      </c>
      <c r="N750" s="46" t="s">
        <v>563</v>
      </c>
      <c r="O750" s="46">
        <f>SUMIFS(MAN_ADJ!$L:$L,MAN_ADJ!$K:$K,MAIN!$D750,MAN_ADJ!$J:$J,MAIN!$S750)</f>
        <v>0</v>
      </c>
      <c r="P750" s="25">
        <f t="shared" ref="P750:P787" si="203">SUM(K750:O750)</f>
        <v>0</v>
      </c>
      <c r="Q750" s="28">
        <f t="shared" si="181"/>
        <v>0</v>
      </c>
      <c r="R750" s="38">
        <f t="shared" ref="R750:R787" si="204">J750-P750</f>
        <v>1072.6655000000001</v>
      </c>
      <c r="S750" t="s">
        <v>175</v>
      </c>
      <c r="U750" t="s">
        <v>577</v>
      </c>
      <c r="V750" t="s">
        <v>735</v>
      </c>
    </row>
    <row r="751" spans="1:22" x14ac:dyDescent="0.25">
      <c r="A751" s="17" t="s">
        <v>173</v>
      </c>
      <c r="B751" s="17" t="s">
        <v>93</v>
      </c>
      <c r="C751" s="17" t="s">
        <v>174</v>
      </c>
      <c r="D751" s="17" t="s">
        <v>96</v>
      </c>
      <c r="E751" s="24">
        <f>IF(U751="SC",SUMIFS(SC!F:F,SC!A:A,MAIN!D751,SC!B:B,MAIN!A751),SUMIFS(Allocations!$H:$H,Allocations!$A:$A,MAIN!$A751,Allocations!$B:$B,MAIN!$D751))</f>
        <v>137.97900000000001</v>
      </c>
      <c r="F751" s="24">
        <f>IF(U751="SC",SUMIFS(SC!J:J,SC!A:A,MAIN!D751,SC!B:B,MAIN!A751),SUMIFS(Allocations!M:M,Allocations!A:A,MAIN!A751,Allocations!B:B,MAIN!D751))</f>
        <v>0</v>
      </c>
      <c r="G751" s="24">
        <f t="shared" si="201"/>
        <v>137.97900000000001</v>
      </c>
      <c r="H751" s="24">
        <f>IFERROR(VLOOKUP(S751,Swaps_wk!$A$2:$AP$151,HLOOKUP(MAIN!D751,Swaps_wk!$B$2:$AP$151,150,FALSE),FALSE),0)</f>
        <v>0</v>
      </c>
      <c r="I751" s="24">
        <f>SUMIFS(PASTE_DQS_TRACKER!$D:$D,PASTE_DQS_TRACKER!$C:$C,MAIN!$S751,PASTE_DQS_TRACKER!$B:$B,MAIN!$D751)-SUMIFS(PASTE_DQS_TRACKER!$D:$D,PASTE_DQS_TRACKER!$C:$C,MAIN!$S751,PASTE_DQS_TRACKER!$E:$E,MAIN!$D751)</f>
        <v>0</v>
      </c>
      <c r="J751" s="25">
        <f t="shared" si="202"/>
        <v>137.97900000000001</v>
      </c>
      <c r="K751" s="24">
        <f>IFERROR(IF(V751="Flex",0,IF(D751=$D$30,VLOOKUP(A751,MMO_o10M_lease!$A$1:$F$51,5,FALSE),IF(D751=$D$26,VLOOKUP(D751,LANDINGS!$A$3:$BR$40,HLOOKUP(A751,LANDINGS!$B$1:$CF$42,42,FALSE),FALSE)-IFERROR(VLOOKUP(A751,MMO_o10M_lease!$A$1:$F$38,5,FALSE),0),VLOOKUP(D751,LANDINGS!$A$3:$CF$40,HLOOKUP(A751,LANDINGS!$B$1:$CF$42,42,FALSE),FALSE)))),0)</f>
        <v>0</v>
      </c>
      <c r="L751" s="24">
        <f>SUMIFS(PASTE_FLEX_TRACKER!$D:$D,PASTE_FLEX_TRACKER!$E:$E,MAIN!$A751,PASTE_FLEX_TRACKER!$B:$B,MAIN!$D751)</f>
        <v>0</v>
      </c>
      <c r="M751" s="35" t="s">
        <v>133</v>
      </c>
      <c r="N751" s="46" t="s">
        <v>563</v>
      </c>
      <c r="O751" s="46">
        <f>SUMIFS(MAN_ADJ!$L:$L,MAN_ADJ!$K:$K,MAIN!$D751,MAN_ADJ!$J:$J,MAIN!$S751)</f>
        <v>0</v>
      </c>
      <c r="P751" s="25">
        <f t="shared" si="203"/>
        <v>0</v>
      </c>
      <c r="Q751" s="28">
        <f t="shared" si="181"/>
        <v>0</v>
      </c>
      <c r="R751" s="38">
        <f t="shared" si="204"/>
        <v>137.97900000000001</v>
      </c>
      <c r="S751" t="s">
        <v>175</v>
      </c>
      <c r="U751" t="s">
        <v>577</v>
      </c>
      <c r="V751" t="s">
        <v>735</v>
      </c>
    </row>
    <row r="752" spans="1:22" x14ac:dyDescent="0.25">
      <c r="A752" s="17" t="s">
        <v>173</v>
      </c>
      <c r="B752" s="17" t="s">
        <v>93</v>
      </c>
      <c r="C752" s="17" t="s">
        <v>174</v>
      </c>
      <c r="D752" s="17" t="s">
        <v>97</v>
      </c>
      <c r="E752" s="24">
        <f>IF(U752="SC",SUMIFS(SC!F:F,SC!A:A,MAIN!D752,SC!B:B,MAIN!A752),SUMIFS(Allocations!$H:$H,Allocations!$A:$A,MAIN!$A752,Allocations!$B:$B,MAIN!$D752))</f>
        <v>135.15</v>
      </c>
      <c r="F752" s="24">
        <f>IF(U752="SC",SUMIFS(SC!J:J,SC!A:A,MAIN!D752,SC!B:B,MAIN!A752),SUMIFS(Allocations!M:M,Allocations!A:A,MAIN!A752,Allocations!B:B,MAIN!D752))</f>
        <v>0</v>
      </c>
      <c r="G752" s="24">
        <f t="shared" si="201"/>
        <v>135.15</v>
      </c>
      <c r="H752" s="24">
        <f>IFERROR(VLOOKUP(S752,Swaps_wk!$A$2:$AP$151,HLOOKUP(MAIN!D752,Swaps_wk!$B$2:$AP$151,150,FALSE),FALSE),0)</f>
        <v>0</v>
      </c>
      <c r="I752" s="24">
        <f>SUMIFS(PASTE_DQS_TRACKER!$D:$D,PASTE_DQS_TRACKER!$C:$C,MAIN!$S752,PASTE_DQS_TRACKER!$B:$B,MAIN!$D752)-SUMIFS(PASTE_DQS_TRACKER!$D:$D,PASTE_DQS_TRACKER!$C:$C,MAIN!$S752,PASTE_DQS_TRACKER!$E:$E,MAIN!$D752)</f>
        <v>0</v>
      </c>
      <c r="J752" s="25">
        <f t="shared" si="202"/>
        <v>135.15</v>
      </c>
      <c r="K752" s="24">
        <f>IFERROR(IF(V752="Flex",0,IF(D752=$D$30,VLOOKUP(A752,MMO_o10M_lease!$A$1:$F$51,5,FALSE),IF(D752=$D$26,VLOOKUP(D752,LANDINGS!$A$3:$BR$40,HLOOKUP(A752,LANDINGS!$B$1:$CF$42,42,FALSE),FALSE)-IFERROR(VLOOKUP(A752,MMO_o10M_lease!$A$1:$F$38,5,FALSE),0),VLOOKUP(D752,LANDINGS!$A$3:$CF$40,HLOOKUP(A752,LANDINGS!$B$1:$CF$42,42,FALSE),FALSE)))),0)</f>
        <v>0</v>
      </c>
      <c r="L752" s="24">
        <f>SUMIFS(PASTE_FLEX_TRACKER!$D:$D,PASTE_FLEX_TRACKER!$E:$E,MAIN!$A752,PASTE_FLEX_TRACKER!$B:$B,MAIN!$D752)</f>
        <v>0</v>
      </c>
      <c r="M752" s="35" t="s">
        <v>133</v>
      </c>
      <c r="N752" s="46" t="s">
        <v>563</v>
      </c>
      <c r="O752" s="46">
        <f>SUMIFS(MAN_ADJ!$L:$L,MAN_ADJ!$K:$K,MAIN!$D752,MAN_ADJ!$J:$J,MAIN!$S752)</f>
        <v>0</v>
      </c>
      <c r="P752" s="25">
        <f t="shared" si="203"/>
        <v>0</v>
      </c>
      <c r="Q752" s="28">
        <f t="shared" si="181"/>
        <v>0</v>
      </c>
      <c r="R752" s="38">
        <f t="shared" si="204"/>
        <v>135.15</v>
      </c>
      <c r="S752" t="s">
        <v>175</v>
      </c>
      <c r="U752" t="s">
        <v>577</v>
      </c>
      <c r="V752" t="s">
        <v>735</v>
      </c>
    </row>
    <row r="753" spans="1:22" x14ac:dyDescent="0.25">
      <c r="A753" s="17" t="s">
        <v>173</v>
      </c>
      <c r="B753" s="17" t="s">
        <v>93</v>
      </c>
      <c r="C753" s="17" t="s">
        <v>174</v>
      </c>
      <c r="D753" s="17" t="s">
        <v>98</v>
      </c>
      <c r="E753" s="24">
        <f>IF(U753="SC",SUMIFS(SC!F:F,SC!A:A,MAIN!D753,SC!B:B,MAIN!A753),SUMIFS(Allocations!$H:$H,Allocations!$A:$A,MAIN!$A753,Allocations!$B:$B,MAIN!$D753))</f>
        <v>189.07499999999999</v>
      </c>
      <c r="F753" s="24">
        <f>IF(U753="SC",SUMIFS(SC!J:J,SC!A:A,MAIN!D753,SC!B:B,MAIN!A753),SUMIFS(Allocations!M:M,Allocations!A:A,MAIN!A753,Allocations!B:B,MAIN!D753))</f>
        <v>0</v>
      </c>
      <c r="G753" s="24">
        <f t="shared" si="201"/>
        <v>189.07499999999999</v>
      </c>
      <c r="H753" s="24">
        <f>IFERROR(VLOOKUP(S753,Swaps_wk!$A$2:$AP$151,HLOOKUP(MAIN!D753,Swaps_wk!$B$2:$AP$151,150,FALSE),FALSE),0)</f>
        <v>0</v>
      </c>
      <c r="I753" s="24">
        <f>SUMIFS(PASTE_DQS_TRACKER!$D:$D,PASTE_DQS_TRACKER!$C:$C,MAIN!$S753,PASTE_DQS_TRACKER!$B:$B,MAIN!$D753)-SUMIFS(PASTE_DQS_TRACKER!$D:$D,PASTE_DQS_TRACKER!$C:$C,MAIN!$S753,PASTE_DQS_TRACKER!$E:$E,MAIN!$D753)</f>
        <v>0</v>
      </c>
      <c r="J753" s="25">
        <f t="shared" si="202"/>
        <v>189.07499999999999</v>
      </c>
      <c r="K753" s="24">
        <f>IFERROR(IF(V753="Flex",0,IF(D753=$D$30,VLOOKUP(A753,MMO_o10M_lease!$A$1:$F$51,5,FALSE),IF(D753=$D$26,VLOOKUP(D753,LANDINGS!$A$3:$BR$40,HLOOKUP(A753,LANDINGS!$B$1:$CF$42,42,FALSE),FALSE)-IFERROR(VLOOKUP(A753,MMO_o10M_lease!$A$1:$F$38,5,FALSE),0),VLOOKUP(D753,LANDINGS!$A$3:$CF$40,HLOOKUP(A753,LANDINGS!$B$1:$CF$42,42,FALSE),FALSE)))),0)</f>
        <v>0</v>
      </c>
      <c r="L753" s="24">
        <f>SUMIFS(PASTE_FLEX_TRACKER!$D:$D,PASTE_FLEX_TRACKER!$E:$E,MAIN!$A753,PASTE_FLEX_TRACKER!$B:$B,MAIN!$D753)</f>
        <v>0</v>
      </c>
      <c r="M753" s="35" t="s">
        <v>133</v>
      </c>
      <c r="N753" s="46" t="s">
        <v>563</v>
      </c>
      <c r="O753" s="46">
        <f>SUMIFS(MAN_ADJ!$L:$L,MAN_ADJ!$K:$K,MAIN!$D753,MAN_ADJ!$J:$J,MAIN!$S753)</f>
        <v>0</v>
      </c>
      <c r="P753" s="25">
        <f t="shared" si="203"/>
        <v>0</v>
      </c>
      <c r="Q753" s="28">
        <f t="shared" si="181"/>
        <v>0</v>
      </c>
      <c r="R753" s="38">
        <f t="shared" si="204"/>
        <v>189.07499999999999</v>
      </c>
      <c r="S753" t="s">
        <v>175</v>
      </c>
      <c r="U753" t="s">
        <v>577</v>
      </c>
      <c r="V753" t="s">
        <v>735</v>
      </c>
    </row>
    <row r="754" spans="1:22" x14ac:dyDescent="0.25">
      <c r="A754" s="17" t="s">
        <v>173</v>
      </c>
      <c r="B754" s="17" t="s">
        <v>93</v>
      </c>
      <c r="C754" s="17" t="s">
        <v>174</v>
      </c>
      <c r="D754" s="17" t="s">
        <v>99</v>
      </c>
      <c r="E754" s="24">
        <f>IF(U754="SC",SUMIFS(SC!F:F,SC!A:A,MAIN!D754,SC!B:B,MAIN!A754),SUMIFS(Allocations!$H:$H,Allocations!$A:$A,MAIN!$A754,Allocations!$B:$B,MAIN!$D754))</f>
        <v>2.2275</v>
      </c>
      <c r="F754" s="24">
        <f>IF(U754="SC",SUMIFS(SC!J:J,SC!A:A,MAIN!D754,SC!B:B,MAIN!A754),SUMIFS(Allocations!M:M,Allocations!A:A,MAIN!A754,Allocations!B:B,MAIN!D754))</f>
        <v>0</v>
      </c>
      <c r="G754" s="24">
        <f t="shared" si="201"/>
        <v>2.2275</v>
      </c>
      <c r="H754" s="24">
        <f>IFERROR(VLOOKUP(S754,Swaps_wk!$A$2:$AP$151,HLOOKUP(MAIN!D754,Swaps_wk!$B$2:$AP$151,150,FALSE),FALSE),0)</f>
        <v>0</v>
      </c>
      <c r="I754" s="24">
        <f>SUMIFS(PASTE_DQS_TRACKER!$D:$D,PASTE_DQS_TRACKER!$C:$C,MAIN!$S754,PASTE_DQS_TRACKER!$B:$B,MAIN!$D754)-SUMIFS(PASTE_DQS_TRACKER!$D:$D,PASTE_DQS_TRACKER!$C:$C,MAIN!$S754,PASTE_DQS_TRACKER!$E:$E,MAIN!$D754)</f>
        <v>0</v>
      </c>
      <c r="J754" s="25">
        <f t="shared" si="202"/>
        <v>2.2275</v>
      </c>
      <c r="K754" s="24">
        <f>IFERROR(IF(V754="Flex",0,IF(D754=$D$30,VLOOKUP(A754,MMO_o10M_lease!$A$1:$F$51,5,FALSE),IF(D754=$D$26,VLOOKUP(D754,LANDINGS!$A$3:$BR$40,HLOOKUP(A754,LANDINGS!$B$1:$CF$42,42,FALSE),FALSE)-IFERROR(VLOOKUP(A754,MMO_o10M_lease!$A$1:$F$38,5,FALSE),0),VLOOKUP(D754,LANDINGS!$A$3:$CF$40,HLOOKUP(A754,LANDINGS!$B$1:$CF$42,42,FALSE),FALSE)))),0)</f>
        <v>0</v>
      </c>
      <c r="L754" s="24">
        <f>SUMIFS(PASTE_FLEX_TRACKER!$D:$D,PASTE_FLEX_TRACKER!$E:$E,MAIN!$A754,PASTE_FLEX_TRACKER!$B:$B,MAIN!$D754)</f>
        <v>0</v>
      </c>
      <c r="M754" s="35" t="s">
        <v>133</v>
      </c>
      <c r="N754" s="46" t="s">
        <v>563</v>
      </c>
      <c r="O754" s="46">
        <f>SUMIFS(MAN_ADJ!$L:$L,MAN_ADJ!$K:$K,MAIN!$D754,MAN_ADJ!$J:$J,MAIN!$S754)</f>
        <v>0</v>
      </c>
      <c r="P754" s="25">
        <f t="shared" si="203"/>
        <v>0</v>
      </c>
      <c r="Q754" s="28">
        <f t="shared" si="181"/>
        <v>0</v>
      </c>
      <c r="R754" s="38">
        <f t="shared" si="204"/>
        <v>2.2275</v>
      </c>
      <c r="S754" t="s">
        <v>175</v>
      </c>
      <c r="U754" t="s">
        <v>577</v>
      </c>
      <c r="V754" t="s">
        <v>735</v>
      </c>
    </row>
    <row r="755" spans="1:22" x14ac:dyDescent="0.25">
      <c r="A755" s="17" t="s">
        <v>173</v>
      </c>
      <c r="B755" s="17" t="s">
        <v>93</v>
      </c>
      <c r="C755" s="17" t="s">
        <v>174</v>
      </c>
      <c r="D755" s="17" t="s">
        <v>100</v>
      </c>
      <c r="E755" s="24">
        <f>IF(U755="SC",SUMIFS(SC!F:F,SC!A:A,MAIN!D755,SC!B:B,MAIN!A755),SUMIFS(Allocations!$H:$H,Allocations!$A:$A,MAIN!$A755,Allocations!$B:$B,MAIN!$D755))</f>
        <v>32.677250000000001</v>
      </c>
      <c r="F755" s="24">
        <f>IF(U755="SC",SUMIFS(SC!J:J,SC!A:A,MAIN!D755,SC!B:B,MAIN!A755),SUMIFS(Allocations!M:M,Allocations!A:A,MAIN!A755,Allocations!B:B,MAIN!D755))</f>
        <v>0</v>
      </c>
      <c r="G755" s="24">
        <f t="shared" si="201"/>
        <v>32.677250000000001</v>
      </c>
      <c r="H755" s="24">
        <f>IFERROR(VLOOKUP(S755,Swaps_wk!$A$2:$AP$151,HLOOKUP(MAIN!D755,Swaps_wk!$B$2:$AP$151,150,FALSE),FALSE),0)</f>
        <v>0</v>
      </c>
      <c r="I755" s="24">
        <f>SUMIFS(PASTE_DQS_TRACKER!$D:$D,PASTE_DQS_TRACKER!$C:$C,MAIN!$S755,PASTE_DQS_TRACKER!$B:$B,MAIN!$D755)-SUMIFS(PASTE_DQS_TRACKER!$D:$D,PASTE_DQS_TRACKER!$C:$C,MAIN!$S755,PASTE_DQS_TRACKER!$E:$E,MAIN!$D755)</f>
        <v>0</v>
      </c>
      <c r="J755" s="25">
        <f t="shared" si="202"/>
        <v>32.677250000000001</v>
      </c>
      <c r="K755" s="24">
        <f>IFERROR(IF(V755="Flex",0,IF(D755=$D$30,VLOOKUP(A755,MMO_o10M_lease!$A$1:$F$51,5,FALSE),IF(D755=$D$26,VLOOKUP(D755,LANDINGS!$A$3:$BR$40,HLOOKUP(A755,LANDINGS!$B$1:$CF$42,42,FALSE),FALSE)-IFERROR(VLOOKUP(A755,MMO_o10M_lease!$A$1:$F$38,5,FALSE),0),VLOOKUP(D755,LANDINGS!$A$3:$CF$40,HLOOKUP(A755,LANDINGS!$B$1:$CF$42,42,FALSE),FALSE)))),0)</f>
        <v>0</v>
      </c>
      <c r="L755" s="24">
        <f>SUMIFS(PASTE_FLEX_TRACKER!$D:$D,PASTE_FLEX_TRACKER!$E:$E,MAIN!$A755,PASTE_FLEX_TRACKER!$B:$B,MAIN!$D755)</f>
        <v>0</v>
      </c>
      <c r="M755" s="35" t="s">
        <v>133</v>
      </c>
      <c r="N755" s="46" t="s">
        <v>563</v>
      </c>
      <c r="O755" s="46">
        <f>SUMIFS(MAN_ADJ!$L:$L,MAN_ADJ!$K:$K,MAIN!$D755,MAN_ADJ!$J:$J,MAIN!$S755)</f>
        <v>0</v>
      </c>
      <c r="P755" s="25">
        <f t="shared" si="203"/>
        <v>0</v>
      </c>
      <c r="Q755" s="28">
        <f t="shared" si="181"/>
        <v>0</v>
      </c>
      <c r="R755" s="38">
        <f t="shared" si="204"/>
        <v>32.677250000000001</v>
      </c>
      <c r="S755" t="s">
        <v>175</v>
      </c>
      <c r="U755" t="s">
        <v>577</v>
      </c>
      <c r="V755" t="s">
        <v>735</v>
      </c>
    </row>
    <row r="756" spans="1:22" x14ac:dyDescent="0.25">
      <c r="A756" s="17" t="s">
        <v>173</v>
      </c>
      <c r="B756" s="17" t="s">
        <v>93</v>
      </c>
      <c r="C756" s="17" t="s">
        <v>174</v>
      </c>
      <c r="D756" s="17" t="s">
        <v>101</v>
      </c>
      <c r="E756" s="24">
        <f>IF(U756="SC",SUMIFS(SC!F:F,SC!A:A,MAIN!D756,SC!B:B,MAIN!A756),SUMIFS(Allocations!$H:$H,Allocations!$A:$A,MAIN!$A756,Allocations!$B:$B,MAIN!$D756))</f>
        <v>7.4749999999999996</v>
      </c>
      <c r="F756" s="24">
        <f>IF(U756="SC",SUMIFS(SC!J:J,SC!A:A,MAIN!D756,SC!B:B,MAIN!A756),SUMIFS(Allocations!M:M,Allocations!A:A,MAIN!A756,Allocations!B:B,MAIN!D756))</f>
        <v>0</v>
      </c>
      <c r="G756" s="24">
        <f t="shared" si="201"/>
        <v>7.4749999999999996</v>
      </c>
      <c r="H756" s="24">
        <f>IFERROR(VLOOKUP(S756,Swaps_wk!$A$2:$AP$151,HLOOKUP(MAIN!D756,Swaps_wk!$B$2:$AP$151,150,FALSE),FALSE),0)</f>
        <v>0</v>
      </c>
      <c r="I756" s="24">
        <f>SUMIFS(PASTE_DQS_TRACKER!$D:$D,PASTE_DQS_TRACKER!$C:$C,MAIN!$S756,PASTE_DQS_TRACKER!$B:$B,MAIN!$D756)-SUMIFS(PASTE_DQS_TRACKER!$D:$D,PASTE_DQS_TRACKER!$C:$C,MAIN!$S756,PASTE_DQS_TRACKER!$E:$E,MAIN!$D756)</f>
        <v>0</v>
      </c>
      <c r="J756" s="25">
        <f t="shared" si="202"/>
        <v>7.4749999999999996</v>
      </c>
      <c r="K756" s="24">
        <f>IFERROR(IF(V756="Flex",0,IF(D756=$D$30,VLOOKUP(A756,MMO_o10M_lease!$A$1:$F$51,5,FALSE),IF(D756=$D$26,VLOOKUP(D756,LANDINGS!$A$3:$BR$40,HLOOKUP(A756,LANDINGS!$B$1:$CF$42,42,FALSE),FALSE)-IFERROR(VLOOKUP(A756,MMO_o10M_lease!$A$1:$F$38,5,FALSE),0),VLOOKUP(D756,LANDINGS!$A$3:$CF$40,HLOOKUP(A756,LANDINGS!$B$1:$CF$42,42,FALSE),FALSE)))),0)</f>
        <v>0</v>
      </c>
      <c r="L756" s="24">
        <f>SUMIFS(PASTE_FLEX_TRACKER!$D:$D,PASTE_FLEX_TRACKER!$E:$E,MAIN!$A756,PASTE_FLEX_TRACKER!$B:$B,MAIN!$D756)</f>
        <v>0</v>
      </c>
      <c r="M756" s="35" t="s">
        <v>133</v>
      </c>
      <c r="N756" s="46" t="s">
        <v>563</v>
      </c>
      <c r="O756" s="46">
        <f>SUMIFS(MAN_ADJ!$L:$L,MAN_ADJ!$K:$K,MAIN!$D756,MAN_ADJ!$J:$J,MAIN!$S756)</f>
        <v>0</v>
      </c>
      <c r="P756" s="25">
        <f t="shared" si="203"/>
        <v>0</v>
      </c>
      <c r="Q756" s="28">
        <f t="shared" si="181"/>
        <v>0</v>
      </c>
      <c r="R756" s="38">
        <f t="shared" si="204"/>
        <v>7.4749999999999996</v>
      </c>
      <c r="S756" t="s">
        <v>175</v>
      </c>
      <c r="U756" t="s">
        <v>577</v>
      </c>
      <c r="V756" t="s">
        <v>735</v>
      </c>
    </row>
    <row r="757" spans="1:22" x14ac:dyDescent="0.25">
      <c r="A757" s="17" t="s">
        <v>173</v>
      </c>
      <c r="B757" s="17" t="s">
        <v>93</v>
      </c>
      <c r="C757" s="17" t="s">
        <v>174</v>
      </c>
      <c r="D757" s="17" t="s">
        <v>102</v>
      </c>
      <c r="E757" s="24">
        <f>IF(U757="SC",SUMIFS(SC!F:F,SC!A:A,MAIN!D757,SC!B:B,MAIN!A757),SUMIFS(Allocations!$H:$H,Allocations!$A:$A,MAIN!$A757,Allocations!$B:$B,MAIN!$D757))</f>
        <v>0</v>
      </c>
      <c r="F757" s="24">
        <f>IF(U757="SC",SUMIFS(SC!J:J,SC!A:A,MAIN!D757,SC!B:B,MAIN!A757),SUMIFS(Allocations!M:M,Allocations!A:A,MAIN!A757,Allocations!B:B,MAIN!D757))</f>
        <v>0</v>
      </c>
      <c r="G757" s="24">
        <f t="shared" si="201"/>
        <v>0</v>
      </c>
      <c r="H757" s="24">
        <f>IFERROR(VLOOKUP(S757,Swaps_wk!$A$2:$AP$151,HLOOKUP(MAIN!D757,Swaps_wk!$B$2:$AP$151,150,FALSE),FALSE),0)</f>
        <v>0</v>
      </c>
      <c r="I757" s="24">
        <f>SUMIFS(PASTE_DQS_TRACKER!$D:$D,PASTE_DQS_TRACKER!$C:$C,MAIN!$S757,PASTE_DQS_TRACKER!$B:$B,MAIN!$D757)-SUMIFS(PASTE_DQS_TRACKER!$D:$D,PASTE_DQS_TRACKER!$C:$C,MAIN!$S757,PASTE_DQS_TRACKER!$E:$E,MAIN!$D757)</f>
        <v>0</v>
      </c>
      <c r="J757" s="25">
        <f t="shared" si="202"/>
        <v>0</v>
      </c>
      <c r="K757" s="24">
        <f>IFERROR(IF(V757="Flex",0,IF(D757=$D$30,VLOOKUP(A757,MMO_o10M_lease!$A$1:$F$51,5,FALSE),IF(D757=$D$26,VLOOKUP(D757,LANDINGS!$A$3:$BR$40,HLOOKUP(A757,LANDINGS!$B$1:$CF$42,42,FALSE),FALSE)-IFERROR(VLOOKUP(A757,MMO_o10M_lease!$A$1:$F$38,5,FALSE),0),VLOOKUP(D757,LANDINGS!$A$3:$CF$40,HLOOKUP(A757,LANDINGS!$B$1:$CF$42,42,FALSE),FALSE)))),0)</f>
        <v>0</v>
      </c>
      <c r="L757" s="24">
        <f>SUMIFS(PASTE_FLEX_TRACKER!$D:$D,PASTE_FLEX_TRACKER!$E:$E,MAIN!$A757,PASTE_FLEX_TRACKER!$B:$B,MAIN!$D757)</f>
        <v>0</v>
      </c>
      <c r="M757" s="35" t="s">
        <v>133</v>
      </c>
      <c r="N757" s="46" t="s">
        <v>563</v>
      </c>
      <c r="O757" s="46">
        <f>SUMIFS(MAN_ADJ!$L:$L,MAN_ADJ!$K:$K,MAIN!$D757,MAN_ADJ!$J:$J,MAIN!$S757)</f>
        <v>0</v>
      </c>
      <c r="P757" s="25">
        <f t="shared" si="203"/>
        <v>0</v>
      </c>
      <c r="Q757" s="28" t="str">
        <f t="shared" si="181"/>
        <v>n/a</v>
      </c>
      <c r="R757" s="38">
        <f t="shared" si="204"/>
        <v>0</v>
      </c>
      <c r="S757" t="s">
        <v>175</v>
      </c>
      <c r="U757" t="s">
        <v>577</v>
      </c>
      <c r="V757" t="s">
        <v>735</v>
      </c>
    </row>
    <row r="758" spans="1:22" x14ac:dyDescent="0.25">
      <c r="A758" s="17" t="s">
        <v>173</v>
      </c>
      <c r="B758" s="17" t="s">
        <v>93</v>
      </c>
      <c r="C758" s="17" t="s">
        <v>174</v>
      </c>
      <c r="D758" s="17" t="s">
        <v>103</v>
      </c>
      <c r="E758" s="24">
        <f>IF(U758="SC",SUMIFS(SC!F:F,SC!A:A,MAIN!D758,SC!B:B,MAIN!A758),SUMIFS(Allocations!$H:$H,Allocations!$A:$A,MAIN!$A758,Allocations!$B:$B,MAIN!$D758))</f>
        <v>0</v>
      </c>
      <c r="F758" s="24">
        <f>IF(U758="SC",SUMIFS(SC!J:J,SC!A:A,MAIN!D758,SC!B:B,MAIN!A758),SUMIFS(Allocations!M:M,Allocations!A:A,MAIN!A758,Allocations!B:B,MAIN!D758))</f>
        <v>0</v>
      </c>
      <c r="G758" s="24">
        <f t="shared" si="201"/>
        <v>0</v>
      </c>
      <c r="H758" s="24">
        <f>IFERROR(VLOOKUP(S758,Swaps_wk!$A$2:$AP$151,HLOOKUP(MAIN!D758,Swaps_wk!$B$2:$AP$151,150,FALSE),FALSE),0)</f>
        <v>0</v>
      </c>
      <c r="I758" s="24">
        <f>SUMIFS(PASTE_DQS_TRACKER!$D:$D,PASTE_DQS_TRACKER!$C:$C,MAIN!$S758,PASTE_DQS_TRACKER!$B:$B,MAIN!$D758)-SUMIFS(PASTE_DQS_TRACKER!$D:$D,PASTE_DQS_TRACKER!$C:$C,MAIN!$S758,PASTE_DQS_TRACKER!$E:$E,MAIN!$D758)</f>
        <v>0</v>
      </c>
      <c r="J758" s="25">
        <f t="shared" si="202"/>
        <v>0</v>
      </c>
      <c r="K758" s="24">
        <f>IFERROR(IF(V758="Flex",0,IF(D758=$D$30,VLOOKUP(A758,MMO_o10M_lease!$A$1:$F$51,5,FALSE),IF(D758=$D$26,VLOOKUP(D758,LANDINGS!$A$3:$BR$40,HLOOKUP(A758,LANDINGS!$B$1:$CF$42,42,FALSE),FALSE)-IFERROR(VLOOKUP(A758,MMO_o10M_lease!$A$1:$F$38,5,FALSE),0),VLOOKUP(D758,LANDINGS!$A$3:$CF$40,HLOOKUP(A758,LANDINGS!$B$1:$CF$42,42,FALSE),FALSE)))),0)</f>
        <v>0</v>
      </c>
      <c r="L758" s="24">
        <f>SUMIFS(PASTE_FLEX_TRACKER!$D:$D,PASTE_FLEX_TRACKER!$E:$E,MAIN!$A758,PASTE_FLEX_TRACKER!$B:$B,MAIN!$D758)</f>
        <v>0</v>
      </c>
      <c r="M758" s="35" t="s">
        <v>133</v>
      </c>
      <c r="N758" s="46" t="s">
        <v>563</v>
      </c>
      <c r="O758" s="46">
        <f>SUMIFS(MAN_ADJ!$L:$L,MAN_ADJ!$K:$K,MAIN!$D758,MAN_ADJ!$J:$J,MAIN!$S758)</f>
        <v>0</v>
      </c>
      <c r="P758" s="25">
        <f t="shared" si="203"/>
        <v>0</v>
      </c>
      <c r="Q758" s="28" t="str">
        <f t="shared" si="181"/>
        <v>n/a</v>
      </c>
      <c r="R758" s="38">
        <f t="shared" si="204"/>
        <v>0</v>
      </c>
      <c r="S758" t="s">
        <v>175</v>
      </c>
      <c r="U758" t="s">
        <v>577</v>
      </c>
      <c r="V758" t="s">
        <v>735</v>
      </c>
    </row>
    <row r="759" spans="1:22" x14ac:dyDescent="0.25">
      <c r="A759" s="17" t="s">
        <v>173</v>
      </c>
      <c r="B759" s="17" t="s">
        <v>93</v>
      </c>
      <c r="C759" s="17" t="s">
        <v>174</v>
      </c>
      <c r="D759" s="17" t="s">
        <v>104</v>
      </c>
      <c r="E759" s="24">
        <f>IF(U759="SC",SUMIFS(SC!F:F,SC!A:A,MAIN!D759,SC!B:B,MAIN!A759),SUMIFS(Allocations!$H:$H,Allocations!$A:$A,MAIN!$A759,Allocations!$B:$B,MAIN!$D759))</f>
        <v>98.75</v>
      </c>
      <c r="F759" s="24">
        <f>IF(U759="SC",SUMIFS(SC!J:J,SC!A:A,MAIN!D759,SC!B:B,MAIN!A759),SUMIFS(Allocations!M:M,Allocations!A:A,MAIN!A759,Allocations!B:B,MAIN!D759))</f>
        <v>0</v>
      </c>
      <c r="G759" s="24">
        <f t="shared" si="201"/>
        <v>98.75</v>
      </c>
      <c r="H759" s="24">
        <f>IFERROR(VLOOKUP(S759,Swaps_wk!$A$2:$AP$151,HLOOKUP(MAIN!D759,Swaps_wk!$B$2:$AP$151,150,FALSE),FALSE),0)</f>
        <v>0</v>
      </c>
      <c r="I759" s="24">
        <f>SUMIFS(PASTE_DQS_TRACKER!$D:$D,PASTE_DQS_TRACKER!$C:$C,MAIN!$S759,PASTE_DQS_TRACKER!$B:$B,MAIN!$D759)-SUMIFS(PASTE_DQS_TRACKER!$D:$D,PASTE_DQS_TRACKER!$C:$C,MAIN!$S759,PASTE_DQS_TRACKER!$E:$E,MAIN!$D759)</f>
        <v>59.5</v>
      </c>
      <c r="J759" s="25">
        <f t="shared" si="202"/>
        <v>158.25</v>
      </c>
      <c r="K759" s="24">
        <f>IFERROR(IF(V759="Flex",0,IF(D759=$D$30,VLOOKUP(A759,MMO_o10M_lease!$A$1:$F$51,5,FALSE),IF(D759=$D$26,VLOOKUP(D759,LANDINGS!$A$3:$BR$40,HLOOKUP(A759,LANDINGS!$B$1:$CF$42,42,FALSE),FALSE)-IFERROR(VLOOKUP(A759,MMO_o10M_lease!$A$1:$F$38,5,FALSE),0),VLOOKUP(D759,LANDINGS!$A$3:$CF$40,HLOOKUP(A759,LANDINGS!$B$1:$CF$42,42,FALSE),FALSE)))),0)</f>
        <v>0</v>
      </c>
      <c r="L759" s="24">
        <f>SUMIFS(PASTE_FLEX_TRACKER!$D:$D,PASTE_FLEX_TRACKER!$E:$E,MAIN!$A759,PASTE_FLEX_TRACKER!$B:$B,MAIN!$D759)</f>
        <v>0</v>
      </c>
      <c r="M759" s="35" t="s">
        <v>133</v>
      </c>
      <c r="N759" s="46" t="s">
        <v>563</v>
      </c>
      <c r="O759" s="46">
        <f>SUMIFS(MAN_ADJ!$L:$L,MAN_ADJ!$K:$K,MAIN!$D759,MAN_ADJ!$J:$J,MAIN!$S759)</f>
        <v>0</v>
      </c>
      <c r="P759" s="25">
        <f t="shared" si="203"/>
        <v>0</v>
      </c>
      <c r="Q759" s="28">
        <f t="shared" si="181"/>
        <v>0</v>
      </c>
      <c r="R759" s="38">
        <f t="shared" si="204"/>
        <v>158.25</v>
      </c>
      <c r="S759" t="s">
        <v>175</v>
      </c>
      <c r="U759" t="s">
        <v>577</v>
      </c>
      <c r="V759" t="s">
        <v>735</v>
      </c>
    </row>
    <row r="760" spans="1:22" x14ac:dyDescent="0.25">
      <c r="A760" s="17" t="s">
        <v>173</v>
      </c>
      <c r="B760" s="17" t="s">
        <v>93</v>
      </c>
      <c r="C760" s="17" t="s">
        <v>174</v>
      </c>
      <c r="D760" s="17" t="s">
        <v>105</v>
      </c>
      <c r="E760" s="24">
        <f>IF(U760="SC",SUMIFS(SC!F:F,SC!A:A,MAIN!D760,SC!B:B,MAIN!A760),SUMIFS(Allocations!$H:$H,Allocations!$A:$A,MAIN!$A760,Allocations!$B:$B,MAIN!$D760))</f>
        <v>95.718000000000004</v>
      </c>
      <c r="F760" s="24">
        <f>IF(U760="SC",SUMIFS(SC!J:J,SC!A:A,MAIN!D760,SC!B:B,MAIN!A760),SUMIFS(Allocations!M:M,Allocations!A:A,MAIN!A760,Allocations!B:B,MAIN!D760))</f>
        <v>0</v>
      </c>
      <c r="G760" s="24">
        <f t="shared" si="201"/>
        <v>95.718000000000004</v>
      </c>
      <c r="H760" s="24">
        <f>IFERROR(VLOOKUP(S760,Swaps_wk!$A$2:$AP$151,HLOOKUP(MAIN!D760,Swaps_wk!$B$2:$AP$151,150,FALSE),FALSE),0)</f>
        <v>0</v>
      </c>
      <c r="I760" s="24">
        <f>SUMIFS(PASTE_DQS_TRACKER!$D:$D,PASTE_DQS_TRACKER!$C:$C,MAIN!$S760,PASTE_DQS_TRACKER!$B:$B,MAIN!$D760)-SUMIFS(PASTE_DQS_TRACKER!$D:$D,PASTE_DQS_TRACKER!$C:$C,MAIN!$S760,PASTE_DQS_TRACKER!$E:$E,MAIN!$D760)</f>
        <v>-59.5</v>
      </c>
      <c r="J760" s="25">
        <f t="shared" si="202"/>
        <v>36.218000000000004</v>
      </c>
      <c r="K760" s="24">
        <f>IFERROR(IF(V760="Flex",0,IF(D760=$D$30,VLOOKUP(A760,MMO_o10M_lease!$A$1:$F$51,5,FALSE),IF(D760=$D$26,VLOOKUP(D760,LANDINGS!$A$3:$BR$40,HLOOKUP(A760,LANDINGS!$B$1:$CF$42,42,FALSE),FALSE)-IFERROR(VLOOKUP(A760,MMO_o10M_lease!$A$1:$F$38,5,FALSE),0),VLOOKUP(D760,LANDINGS!$A$3:$CF$40,HLOOKUP(A760,LANDINGS!$B$1:$CF$42,42,FALSE),FALSE)))),0)</f>
        <v>0</v>
      </c>
      <c r="L760" s="24">
        <f>SUMIFS(PASTE_FLEX_TRACKER!$D:$D,PASTE_FLEX_TRACKER!$E:$E,MAIN!$A760,PASTE_FLEX_TRACKER!$B:$B,MAIN!$D760)</f>
        <v>0</v>
      </c>
      <c r="M760" s="35" t="s">
        <v>133</v>
      </c>
      <c r="N760" s="46" t="s">
        <v>563</v>
      </c>
      <c r="O760" s="46">
        <f>SUMIFS(MAN_ADJ!$L:$L,MAN_ADJ!$K:$K,MAIN!$D760,MAN_ADJ!$J:$J,MAIN!$S760)</f>
        <v>0</v>
      </c>
      <c r="P760" s="25">
        <f t="shared" si="203"/>
        <v>0</v>
      </c>
      <c r="Q760" s="28">
        <f t="shared" si="181"/>
        <v>0</v>
      </c>
      <c r="R760" s="38">
        <f t="shared" si="204"/>
        <v>36.218000000000004</v>
      </c>
      <c r="S760" t="s">
        <v>175</v>
      </c>
      <c r="U760" t="s">
        <v>577</v>
      </c>
      <c r="V760" t="s">
        <v>735</v>
      </c>
    </row>
    <row r="761" spans="1:22" x14ac:dyDescent="0.25">
      <c r="A761" s="17" t="s">
        <v>173</v>
      </c>
      <c r="B761" s="17" t="s">
        <v>93</v>
      </c>
      <c r="C761" s="17" t="s">
        <v>174</v>
      </c>
      <c r="D761" s="17" t="s">
        <v>106</v>
      </c>
      <c r="E761" s="24">
        <f>IF(U761="SC",SUMIFS(SC!F:F,SC!A:A,MAIN!D761,SC!B:B,MAIN!A761),SUMIFS(Allocations!$H:$H,Allocations!$A:$A,MAIN!$A761,Allocations!$B:$B,MAIN!$D761))</f>
        <v>99.914500000000004</v>
      </c>
      <c r="F761" s="24">
        <f>IF(U761="SC",SUMIFS(SC!J:J,SC!A:A,MAIN!D761,SC!B:B,MAIN!A761),SUMIFS(Allocations!M:M,Allocations!A:A,MAIN!A761,Allocations!B:B,MAIN!D761))</f>
        <v>0</v>
      </c>
      <c r="G761" s="24">
        <f t="shared" si="201"/>
        <v>99.914500000000004</v>
      </c>
      <c r="H761" s="24">
        <f>IFERROR(VLOOKUP(S761,Swaps_wk!$A$2:$AP$151,HLOOKUP(MAIN!D761,Swaps_wk!$B$2:$AP$151,150,FALSE),FALSE),0)</f>
        <v>0</v>
      </c>
      <c r="I761" s="24">
        <f>SUMIFS(PASTE_DQS_TRACKER!$D:$D,PASTE_DQS_TRACKER!$C:$C,MAIN!$S761,PASTE_DQS_TRACKER!$B:$B,MAIN!$D761)-SUMIFS(PASTE_DQS_TRACKER!$D:$D,PASTE_DQS_TRACKER!$C:$C,MAIN!$S761,PASTE_DQS_TRACKER!$E:$E,MAIN!$D761)</f>
        <v>0</v>
      </c>
      <c r="J761" s="25">
        <f t="shared" si="202"/>
        <v>99.914500000000004</v>
      </c>
      <c r="K761" s="24">
        <f>IFERROR(IF(V761="Flex",0,IF(D761=$D$30,VLOOKUP(A761,MMO_o10M_lease!$A$1:$F$51,5,FALSE),IF(D761=$D$26,VLOOKUP(D761,LANDINGS!$A$3:$BR$40,HLOOKUP(A761,LANDINGS!$B$1:$CF$42,42,FALSE),FALSE)-IFERROR(VLOOKUP(A761,MMO_o10M_lease!$A$1:$F$38,5,FALSE),0),VLOOKUP(D761,LANDINGS!$A$3:$CF$40,HLOOKUP(A761,LANDINGS!$B$1:$CF$42,42,FALSE),FALSE)))),0)</f>
        <v>0</v>
      </c>
      <c r="L761" s="24">
        <f>SUMIFS(PASTE_FLEX_TRACKER!$D:$D,PASTE_FLEX_TRACKER!$E:$E,MAIN!$A761,PASTE_FLEX_TRACKER!$B:$B,MAIN!$D761)</f>
        <v>0</v>
      </c>
      <c r="M761" s="35" t="s">
        <v>133</v>
      </c>
      <c r="N761" s="46" t="s">
        <v>563</v>
      </c>
      <c r="O761" s="46">
        <f>SUMIFS(MAN_ADJ!$L:$L,MAN_ADJ!$K:$K,MAIN!$D761,MAN_ADJ!$J:$J,MAIN!$S761)</f>
        <v>0</v>
      </c>
      <c r="P761" s="25">
        <f t="shared" si="203"/>
        <v>0</v>
      </c>
      <c r="Q761" s="28">
        <f t="shared" si="181"/>
        <v>0</v>
      </c>
      <c r="R761" s="38">
        <f t="shared" si="204"/>
        <v>99.914500000000004</v>
      </c>
      <c r="S761" t="s">
        <v>175</v>
      </c>
      <c r="U761" t="s">
        <v>577</v>
      </c>
      <c r="V761" t="s">
        <v>735</v>
      </c>
    </row>
    <row r="762" spans="1:22" x14ac:dyDescent="0.25">
      <c r="A762" s="17" t="s">
        <v>173</v>
      </c>
      <c r="B762" s="17" t="s">
        <v>93</v>
      </c>
      <c r="C762" s="17" t="s">
        <v>174</v>
      </c>
      <c r="D762" s="17" t="s">
        <v>107</v>
      </c>
      <c r="E762" s="24">
        <f>IF(U762="SC",SUMIFS(SC!F:F,SC!A:A,MAIN!D762,SC!B:B,MAIN!A762),SUMIFS(Allocations!$H:$H,Allocations!$A:$A,MAIN!$A762,Allocations!$B:$B,MAIN!$D762))</f>
        <v>30.770250000000001</v>
      </c>
      <c r="F762" s="24">
        <f>IF(U762="SC",SUMIFS(SC!J:J,SC!A:A,MAIN!D762,SC!B:B,MAIN!A762),SUMIFS(Allocations!M:M,Allocations!A:A,MAIN!A762,Allocations!B:B,MAIN!D762))</f>
        <v>0</v>
      </c>
      <c r="G762" s="24">
        <f t="shared" si="201"/>
        <v>30.770250000000001</v>
      </c>
      <c r="H762" s="24">
        <f>IFERROR(VLOOKUP(S762,Swaps_wk!$A$2:$AP$151,HLOOKUP(MAIN!D762,Swaps_wk!$B$2:$AP$151,150,FALSE),FALSE),0)</f>
        <v>0</v>
      </c>
      <c r="I762" s="24">
        <f>SUMIFS(PASTE_DQS_TRACKER!$D:$D,PASTE_DQS_TRACKER!$C:$C,MAIN!$S762,PASTE_DQS_TRACKER!$B:$B,MAIN!$D762)-SUMIFS(PASTE_DQS_TRACKER!$D:$D,PASTE_DQS_TRACKER!$C:$C,MAIN!$S762,PASTE_DQS_TRACKER!$E:$E,MAIN!$D762)</f>
        <v>0</v>
      </c>
      <c r="J762" s="25">
        <f t="shared" si="202"/>
        <v>30.770250000000001</v>
      </c>
      <c r="K762" s="24">
        <f>IFERROR(IF(V762="Flex",0,IF(D762=$D$30,VLOOKUP(A762,MMO_o10M_lease!$A$1:$F$51,5,FALSE),IF(D762=$D$26,VLOOKUP(D762,LANDINGS!$A$3:$BR$40,HLOOKUP(A762,LANDINGS!$B$1:$CF$42,42,FALSE),FALSE)-IFERROR(VLOOKUP(A762,MMO_o10M_lease!$A$1:$F$38,5,FALSE),0),VLOOKUP(D762,LANDINGS!$A$3:$CF$40,HLOOKUP(A762,LANDINGS!$B$1:$CF$42,42,FALSE),FALSE)))),0)</f>
        <v>0</v>
      </c>
      <c r="L762" s="24">
        <f>SUMIFS(PASTE_FLEX_TRACKER!$D:$D,PASTE_FLEX_TRACKER!$E:$E,MAIN!$A762,PASTE_FLEX_TRACKER!$B:$B,MAIN!$D762)</f>
        <v>0</v>
      </c>
      <c r="M762" s="35" t="s">
        <v>133</v>
      </c>
      <c r="N762" s="46" t="s">
        <v>563</v>
      </c>
      <c r="O762" s="46">
        <f>SUMIFS(MAN_ADJ!$L:$L,MAN_ADJ!$K:$K,MAIN!$D762,MAN_ADJ!$J:$J,MAIN!$S762)</f>
        <v>0</v>
      </c>
      <c r="P762" s="25">
        <f t="shared" si="203"/>
        <v>0</v>
      </c>
      <c r="Q762" s="28">
        <f t="shared" si="181"/>
        <v>0</v>
      </c>
      <c r="R762" s="38">
        <f t="shared" si="204"/>
        <v>30.770250000000001</v>
      </c>
      <c r="S762" t="s">
        <v>175</v>
      </c>
      <c r="U762" t="s">
        <v>577</v>
      </c>
      <c r="V762" t="s">
        <v>735</v>
      </c>
    </row>
    <row r="763" spans="1:22" x14ac:dyDescent="0.25">
      <c r="A763" s="17" t="s">
        <v>173</v>
      </c>
      <c r="B763" s="17" t="s">
        <v>93</v>
      </c>
      <c r="C763" s="17" t="s">
        <v>174</v>
      </c>
      <c r="D763" s="17" t="s">
        <v>108</v>
      </c>
      <c r="E763" s="24">
        <f>IF(U763="SC",SUMIFS(SC!F:F,SC!A:A,MAIN!D763,SC!B:B,MAIN!A763),SUMIFS(Allocations!$H:$H,Allocations!$A:$A,MAIN!$A763,Allocations!$B:$B,MAIN!$D763))</f>
        <v>18.15475</v>
      </c>
      <c r="F763" s="24">
        <f>IF(U763="SC",SUMIFS(SC!J:J,SC!A:A,MAIN!D763,SC!B:B,MAIN!A763),SUMIFS(Allocations!M:M,Allocations!A:A,MAIN!A763,Allocations!B:B,MAIN!D763))</f>
        <v>0</v>
      </c>
      <c r="G763" s="24">
        <f t="shared" si="201"/>
        <v>18.15475</v>
      </c>
      <c r="H763" s="24">
        <f>IFERROR(VLOOKUP(S763,Swaps_wk!$A$2:$AP$151,HLOOKUP(MAIN!D763,Swaps_wk!$B$2:$AP$151,150,FALSE),FALSE),0)</f>
        <v>0</v>
      </c>
      <c r="I763" s="24">
        <f>SUMIFS(PASTE_DQS_TRACKER!$D:$D,PASTE_DQS_TRACKER!$C:$C,MAIN!$S763,PASTE_DQS_TRACKER!$B:$B,MAIN!$D763)-SUMIFS(PASTE_DQS_TRACKER!$D:$D,PASTE_DQS_TRACKER!$C:$C,MAIN!$S763,PASTE_DQS_TRACKER!$E:$E,MAIN!$D763)</f>
        <v>0</v>
      </c>
      <c r="J763" s="25">
        <f t="shared" si="202"/>
        <v>18.15475</v>
      </c>
      <c r="K763" s="24">
        <f>IFERROR(IF(V763="Flex",0,IF(D763=$D$30,VLOOKUP(A763,MMO_o10M_lease!$A$1:$F$51,5,FALSE),IF(D763=$D$26,VLOOKUP(D763,LANDINGS!$A$3:$BR$40,HLOOKUP(A763,LANDINGS!$B$1:$CF$42,42,FALSE),FALSE)-IFERROR(VLOOKUP(A763,MMO_o10M_lease!$A$1:$F$38,5,FALSE),0),VLOOKUP(D763,LANDINGS!$A$3:$CF$40,HLOOKUP(A763,LANDINGS!$B$1:$CF$42,42,FALSE),FALSE)))),0)</f>
        <v>0</v>
      </c>
      <c r="L763" s="24">
        <f>SUMIFS(PASTE_FLEX_TRACKER!$D:$D,PASTE_FLEX_TRACKER!$E:$E,MAIN!$A763,PASTE_FLEX_TRACKER!$B:$B,MAIN!$D763)</f>
        <v>0</v>
      </c>
      <c r="M763" s="35" t="s">
        <v>133</v>
      </c>
      <c r="N763" s="46" t="s">
        <v>563</v>
      </c>
      <c r="O763" s="46">
        <f>SUMIFS(MAN_ADJ!$L:$L,MAN_ADJ!$K:$K,MAIN!$D763,MAN_ADJ!$J:$J,MAIN!$S763)</f>
        <v>0</v>
      </c>
      <c r="P763" s="25">
        <f t="shared" si="203"/>
        <v>0</v>
      </c>
      <c r="Q763" s="28">
        <f t="shared" si="181"/>
        <v>0</v>
      </c>
      <c r="R763" s="38">
        <f t="shared" si="204"/>
        <v>18.15475</v>
      </c>
      <c r="S763" t="s">
        <v>175</v>
      </c>
      <c r="U763" t="s">
        <v>577</v>
      </c>
      <c r="V763" t="s">
        <v>735</v>
      </c>
    </row>
    <row r="764" spans="1:22" x14ac:dyDescent="0.25">
      <c r="A764" s="17" t="s">
        <v>173</v>
      </c>
      <c r="B764" s="17" t="s">
        <v>93</v>
      </c>
      <c r="C764" s="17" t="s">
        <v>174</v>
      </c>
      <c r="D764" s="17" t="s">
        <v>109</v>
      </c>
      <c r="E764" s="24">
        <f>IF(U764="SC",SUMIFS(SC!F:F,SC!A:A,MAIN!D764,SC!B:B,MAIN!A764),SUMIFS(Allocations!$H:$H,Allocations!$A:$A,MAIN!$A764,Allocations!$B:$B,MAIN!$D764))</f>
        <v>67.927250000000001</v>
      </c>
      <c r="F764" s="24">
        <f>IF(U764="SC",SUMIFS(SC!J:J,SC!A:A,MAIN!D764,SC!B:B,MAIN!A764),SUMIFS(Allocations!M:M,Allocations!A:A,MAIN!A764,Allocations!B:B,MAIN!D764))</f>
        <v>0</v>
      </c>
      <c r="G764" s="24">
        <f t="shared" si="201"/>
        <v>67.927250000000001</v>
      </c>
      <c r="H764" s="24">
        <f>IFERROR(VLOOKUP(S764,Swaps_wk!$A$2:$AP$151,HLOOKUP(MAIN!D764,Swaps_wk!$B$2:$AP$151,150,FALSE),FALSE),0)</f>
        <v>0</v>
      </c>
      <c r="I764" s="24">
        <f>SUMIFS(PASTE_DQS_TRACKER!$D:$D,PASTE_DQS_TRACKER!$C:$C,MAIN!$S764,PASTE_DQS_TRACKER!$B:$B,MAIN!$D764)-SUMIFS(PASTE_DQS_TRACKER!$D:$D,PASTE_DQS_TRACKER!$C:$C,MAIN!$S764,PASTE_DQS_TRACKER!$E:$E,MAIN!$D764)</f>
        <v>0</v>
      </c>
      <c r="J764" s="25">
        <f t="shared" si="202"/>
        <v>67.927250000000001</v>
      </c>
      <c r="K764" s="24">
        <f>IFERROR(IF(V764="Flex",0,IF(D764=$D$30,VLOOKUP(A764,MMO_o10M_lease!$A$1:$F$51,5,FALSE),IF(D764=$D$26,VLOOKUP(D764,LANDINGS!$A$3:$BR$40,HLOOKUP(A764,LANDINGS!$B$1:$CF$42,42,FALSE),FALSE)-IFERROR(VLOOKUP(A764,MMO_o10M_lease!$A$1:$F$38,5,FALSE),0),VLOOKUP(D764,LANDINGS!$A$3:$CF$40,HLOOKUP(A764,LANDINGS!$B$1:$CF$42,42,FALSE),FALSE)))),0)</f>
        <v>0</v>
      </c>
      <c r="L764" s="24">
        <f>SUMIFS(PASTE_FLEX_TRACKER!$D:$D,PASTE_FLEX_TRACKER!$E:$E,MAIN!$A764,PASTE_FLEX_TRACKER!$B:$B,MAIN!$D764)</f>
        <v>0</v>
      </c>
      <c r="M764" s="35" t="s">
        <v>133</v>
      </c>
      <c r="N764" s="46" t="s">
        <v>563</v>
      </c>
      <c r="O764" s="46">
        <f>SUMIFS(MAN_ADJ!$L:$L,MAN_ADJ!$K:$K,MAIN!$D764,MAN_ADJ!$J:$J,MAIN!$S764)</f>
        <v>0</v>
      </c>
      <c r="P764" s="25">
        <f t="shared" si="203"/>
        <v>0</v>
      </c>
      <c r="Q764" s="28">
        <f t="shared" si="181"/>
        <v>0</v>
      </c>
      <c r="R764" s="38">
        <f t="shared" si="204"/>
        <v>67.927250000000001</v>
      </c>
      <c r="S764" t="s">
        <v>175</v>
      </c>
      <c r="U764" t="s">
        <v>577</v>
      </c>
      <c r="V764" t="s">
        <v>735</v>
      </c>
    </row>
    <row r="765" spans="1:22" x14ac:dyDescent="0.25">
      <c r="A765" s="17" t="s">
        <v>173</v>
      </c>
      <c r="B765" s="17" t="s">
        <v>93</v>
      </c>
      <c r="C765" s="17" t="s">
        <v>174</v>
      </c>
      <c r="D765" s="17" t="s">
        <v>110</v>
      </c>
      <c r="E765" s="24">
        <f>IF(U765="SC",SUMIFS(SC!F:F,SC!A:A,MAIN!D765,SC!B:B,MAIN!A765),SUMIFS(Allocations!$H:$H,Allocations!$A:$A,MAIN!$A765,Allocations!$B:$B,MAIN!$D765))</f>
        <v>35.866</v>
      </c>
      <c r="F765" s="24">
        <f>IF(U765="SC",SUMIFS(SC!J:J,SC!A:A,MAIN!D765,SC!B:B,MAIN!A765),SUMIFS(Allocations!M:M,Allocations!A:A,MAIN!A765,Allocations!B:B,MAIN!D765))</f>
        <v>0</v>
      </c>
      <c r="G765" s="24">
        <f t="shared" si="201"/>
        <v>35.866</v>
      </c>
      <c r="H765" s="24">
        <f>IFERROR(VLOOKUP(S765,Swaps_wk!$A$2:$AP$151,HLOOKUP(MAIN!D765,Swaps_wk!$B$2:$AP$151,150,FALSE),FALSE),0)</f>
        <v>0</v>
      </c>
      <c r="I765" s="24">
        <f>SUMIFS(PASTE_DQS_TRACKER!$D:$D,PASTE_DQS_TRACKER!$C:$C,MAIN!$S765,PASTE_DQS_TRACKER!$B:$B,MAIN!$D765)-SUMIFS(PASTE_DQS_TRACKER!$D:$D,PASTE_DQS_TRACKER!$C:$C,MAIN!$S765,PASTE_DQS_TRACKER!$E:$E,MAIN!$D765)</f>
        <v>0</v>
      </c>
      <c r="J765" s="25">
        <f t="shared" si="202"/>
        <v>35.866</v>
      </c>
      <c r="K765" s="24">
        <f>IFERROR(IF(V765="Flex",0,IF(D765=$D$30,VLOOKUP(A765,MMO_o10M_lease!$A$1:$F$51,5,FALSE),IF(D765=$D$26,VLOOKUP(D765,LANDINGS!$A$3:$BR$40,HLOOKUP(A765,LANDINGS!$B$1:$CF$42,42,FALSE),FALSE)-IFERROR(VLOOKUP(A765,MMO_o10M_lease!$A$1:$F$38,5,FALSE),0),VLOOKUP(D765,LANDINGS!$A$3:$CF$40,HLOOKUP(A765,LANDINGS!$B$1:$CF$42,42,FALSE),FALSE)))),0)</f>
        <v>0</v>
      </c>
      <c r="L765" s="24">
        <f>SUMIFS(PASTE_FLEX_TRACKER!$D:$D,PASTE_FLEX_TRACKER!$E:$E,MAIN!$A765,PASTE_FLEX_TRACKER!$B:$B,MAIN!$D765)</f>
        <v>0</v>
      </c>
      <c r="M765" s="35" t="s">
        <v>133</v>
      </c>
      <c r="N765" s="46" t="s">
        <v>563</v>
      </c>
      <c r="O765" s="46">
        <f>SUMIFS(MAN_ADJ!$L:$L,MAN_ADJ!$K:$K,MAIN!$D765,MAN_ADJ!$J:$J,MAIN!$S765)</f>
        <v>0</v>
      </c>
      <c r="P765" s="25">
        <f t="shared" si="203"/>
        <v>0</v>
      </c>
      <c r="Q765" s="28">
        <f t="shared" si="181"/>
        <v>0</v>
      </c>
      <c r="R765" s="38">
        <f t="shared" si="204"/>
        <v>35.866</v>
      </c>
      <c r="S765" t="s">
        <v>175</v>
      </c>
      <c r="U765" t="s">
        <v>577</v>
      </c>
      <c r="V765" t="s">
        <v>735</v>
      </c>
    </row>
    <row r="766" spans="1:22" x14ac:dyDescent="0.25">
      <c r="A766" s="17" t="s">
        <v>173</v>
      </c>
      <c r="B766" s="17" t="s">
        <v>93</v>
      </c>
      <c r="C766" s="17" t="s">
        <v>174</v>
      </c>
      <c r="D766" s="17" t="s">
        <v>111</v>
      </c>
      <c r="E766" s="24">
        <f>IF(U766="SC",SUMIFS(SC!F:F,SC!A:A,MAIN!D766,SC!B:B,MAIN!A766),SUMIFS(Allocations!$H:$H,Allocations!$A:$A,MAIN!$A766,Allocations!$B:$B,MAIN!$D766))</f>
        <v>106.276</v>
      </c>
      <c r="F766" s="24">
        <f>IF(U766="SC",SUMIFS(SC!J:J,SC!A:A,MAIN!D766,SC!B:B,MAIN!A766),SUMIFS(Allocations!M:M,Allocations!A:A,MAIN!A766,Allocations!B:B,MAIN!D766))</f>
        <v>0</v>
      </c>
      <c r="G766" s="24">
        <f t="shared" si="201"/>
        <v>106.276</v>
      </c>
      <c r="H766" s="24">
        <f>IFERROR(VLOOKUP(S766,Swaps_wk!$A$2:$AP$151,HLOOKUP(MAIN!D766,Swaps_wk!$B$2:$AP$151,150,FALSE),FALSE),0)</f>
        <v>0</v>
      </c>
      <c r="I766" s="24">
        <f>SUMIFS(PASTE_DQS_TRACKER!$D:$D,PASTE_DQS_TRACKER!$C:$C,MAIN!$S766,PASTE_DQS_TRACKER!$B:$B,MAIN!$D766)-SUMIFS(PASTE_DQS_TRACKER!$D:$D,PASTE_DQS_TRACKER!$C:$C,MAIN!$S766,PASTE_DQS_TRACKER!$E:$E,MAIN!$D766)</f>
        <v>0</v>
      </c>
      <c r="J766" s="25">
        <f t="shared" si="202"/>
        <v>106.276</v>
      </c>
      <c r="K766" s="24">
        <f>IFERROR(IF(V766="Flex",0,IF(D766=$D$30,VLOOKUP(A766,MMO_o10M_lease!$A$1:$F$51,5,FALSE),IF(D766=$D$26,VLOOKUP(D766,LANDINGS!$A$3:$BR$40,HLOOKUP(A766,LANDINGS!$B$1:$CF$42,42,FALSE),FALSE)-IFERROR(VLOOKUP(A766,MMO_o10M_lease!$A$1:$F$38,5,FALSE),0),VLOOKUP(D766,LANDINGS!$A$3:$CF$40,HLOOKUP(A766,LANDINGS!$B$1:$CF$42,42,FALSE),FALSE)))),0)</f>
        <v>0</v>
      </c>
      <c r="L766" s="24">
        <f>SUMIFS(PASTE_FLEX_TRACKER!$D:$D,PASTE_FLEX_TRACKER!$E:$E,MAIN!$A766,PASTE_FLEX_TRACKER!$B:$B,MAIN!$D766)</f>
        <v>0</v>
      </c>
      <c r="M766" s="35" t="s">
        <v>133</v>
      </c>
      <c r="N766" s="46" t="s">
        <v>563</v>
      </c>
      <c r="O766" s="46">
        <f>SUMIFS(MAN_ADJ!$L:$L,MAN_ADJ!$K:$K,MAIN!$D766,MAN_ADJ!$J:$J,MAIN!$S766)</f>
        <v>0</v>
      </c>
      <c r="P766" s="25">
        <f t="shared" si="203"/>
        <v>0</v>
      </c>
      <c r="Q766" s="28">
        <f t="shared" si="181"/>
        <v>0</v>
      </c>
      <c r="R766" s="38">
        <f t="shared" si="204"/>
        <v>106.276</v>
      </c>
      <c r="S766" t="s">
        <v>175</v>
      </c>
      <c r="U766" t="s">
        <v>577</v>
      </c>
      <c r="V766" t="s">
        <v>735</v>
      </c>
    </row>
    <row r="767" spans="1:22" x14ac:dyDescent="0.25">
      <c r="A767" s="17" t="s">
        <v>173</v>
      </c>
      <c r="B767" s="17" t="s">
        <v>93</v>
      </c>
      <c r="C767" s="17" t="s">
        <v>174</v>
      </c>
      <c r="D767" s="17" t="s">
        <v>112</v>
      </c>
      <c r="E767" s="24">
        <f>IF(U767="SC",SUMIFS(SC!F:F,SC!A:A,MAIN!D767,SC!B:B,MAIN!A767),SUMIFS(Allocations!$H:$H,Allocations!$A:$A,MAIN!$A767,Allocations!$B:$B,MAIN!$D767))</f>
        <v>2.5000000000000001E-2</v>
      </c>
      <c r="F767" s="24">
        <f>IF(U767="SC",SUMIFS(SC!J:J,SC!A:A,MAIN!D767,SC!B:B,MAIN!A767),SUMIFS(Allocations!M:M,Allocations!A:A,MAIN!A767,Allocations!B:B,MAIN!D767))</f>
        <v>0</v>
      </c>
      <c r="G767" s="24">
        <f t="shared" si="201"/>
        <v>2.5000000000000001E-2</v>
      </c>
      <c r="H767" s="24">
        <f>IFERROR(VLOOKUP(S767,Swaps_wk!$A$2:$AP$151,HLOOKUP(MAIN!D767,Swaps_wk!$B$2:$AP$151,150,FALSE),FALSE),0)</f>
        <v>0</v>
      </c>
      <c r="I767" s="24">
        <f>SUMIFS(PASTE_DQS_TRACKER!$D:$D,PASTE_DQS_TRACKER!$C:$C,MAIN!$S767,PASTE_DQS_TRACKER!$B:$B,MAIN!$D767)-SUMIFS(PASTE_DQS_TRACKER!$D:$D,PASTE_DQS_TRACKER!$C:$C,MAIN!$S767,PASTE_DQS_TRACKER!$E:$E,MAIN!$D767)</f>
        <v>0</v>
      </c>
      <c r="J767" s="25">
        <f t="shared" si="202"/>
        <v>2.5000000000000001E-2</v>
      </c>
      <c r="K767" s="24">
        <f>IFERROR(IF(V767="Flex",0,IF(D767=$D$30,VLOOKUP(A767,MMO_o10M_lease!$A$1:$F$51,5,FALSE),IF(D767=$D$26,VLOOKUP(D767,LANDINGS!$A$3:$BR$40,HLOOKUP(A767,LANDINGS!$B$1:$CF$42,42,FALSE),FALSE)-IFERROR(VLOOKUP(A767,MMO_o10M_lease!$A$1:$F$38,5,FALSE),0),VLOOKUP(D767,LANDINGS!$A$3:$CF$40,HLOOKUP(A767,LANDINGS!$B$1:$CF$42,42,FALSE),FALSE)))),0)</f>
        <v>0</v>
      </c>
      <c r="L767" s="24">
        <f>SUMIFS(PASTE_FLEX_TRACKER!$D:$D,PASTE_FLEX_TRACKER!$E:$E,MAIN!$A767,PASTE_FLEX_TRACKER!$B:$B,MAIN!$D767)</f>
        <v>0</v>
      </c>
      <c r="M767" s="35" t="s">
        <v>133</v>
      </c>
      <c r="N767" s="46" t="s">
        <v>563</v>
      </c>
      <c r="O767" s="46">
        <f>SUMIFS(MAN_ADJ!$L:$L,MAN_ADJ!$K:$K,MAIN!$D767,MAN_ADJ!$J:$J,MAIN!$S767)</f>
        <v>0</v>
      </c>
      <c r="P767" s="25">
        <f t="shared" si="203"/>
        <v>0</v>
      </c>
      <c r="Q767" s="28">
        <f t="shared" si="181"/>
        <v>0</v>
      </c>
      <c r="R767" s="38">
        <f t="shared" si="204"/>
        <v>2.5000000000000001E-2</v>
      </c>
      <c r="S767" t="s">
        <v>175</v>
      </c>
      <c r="U767" t="s">
        <v>577</v>
      </c>
      <c r="V767" t="s">
        <v>735</v>
      </c>
    </row>
    <row r="768" spans="1:22" x14ac:dyDescent="0.25">
      <c r="A768" s="17" t="s">
        <v>173</v>
      </c>
      <c r="B768" s="17" t="s">
        <v>93</v>
      </c>
      <c r="C768" s="17" t="s">
        <v>174</v>
      </c>
      <c r="D768" s="17" t="s">
        <v>113</v>
      </c>
      <c r="E768" s="24">
        <f>IF(U768="SC",SUMIFS(SC!F:F,SC!A:A,MAIN!D768,SC!B:B,MAIN!A768),SUMIFS(Allocations!$H:$H,Allocations!$A:$A,MAIN!$A768,Allocations!$B:$B,MAIN!$D768))</f>
        <v>1.4692499999999999</v>
      </c>
      <c r="F768" s="24">
        <f>IF(U768="SC",SUMIFS(SC!J:J,SC!A:A,MAIN!D768,SC!B:B,MAIN!A768),SUMIFS(Allocations!M:M,Allocations!A:A,MAIN!A768,Allocations!B:B,MAIN!D768))</f>
        <v>0</v>
      </c>
      <c r="G768" s="24">
        <f t="shared" si="201"/>
        <v>1.4692499999999999</v>
      </c>
      <c r="H768" s="24">
        <f>IFERROR(VLOOKUP(S768,Swaps_wk!$A$2:$AP$151,HLOOKUP(MAIN!D768,Swaps_wk!$B$2:$AP$151,150,FALSE),FALSE),0)</f>
        <v>0</v>
      </c>
      <c r="I768" s="24">
        <f>SUMIFS(PASTE_DQS_TRACKER!$D:$D,PASTE_DQS_TRACKER!$C:$C,MAIN!$S768,PASTE_DQS_TRACKER!$B:$B,MAIN!$D768)-SUMIFS(PASTE_DQS_TRACKER!$D:$D,PASTE_DQS_TRACKER!$C:$C,MAIN!$S768,PASTE_DQS_TRACKER!$E:$E,MAIN!$D768)</f>
        <v>0</v>
      </c>
      <c r="J768" s="25">
        <f t="shared" si="202"/>
        <v>1.4692499999999999</v>
      </c>
      <c r="K768" s="24">
        <f>IFERROR(IF(V768="Flex",0,IF(D768=$D$30,VLOOKUP(A768,MMO_o10M_lease!$A$1:$F$51,5,FALSE),IF(D768=$D$26,VLOOKUP(D768,LANDINGS!$A$3:$BR$40,HLOOKUP(A768,LANDINGS!$B$1:$CF$42,42,FALSE),FALSE)-IFERROR(VLOOKUP(A768,MMO_o10M_lease!$A$1:$F$38,5,FALSE),0),VLOOKUP(D768,LANDINGS!$A$3:$CF$40,HLOOKUP(A768,LANDINGS!$B$1:$CF$42,42,FALSE),FALSE)))),0)</f>
        <v>0</v>
      </c>
      <c r="L768" s="24">
        <f>SUMIFS(PASTE_FLEX_TRACKER!$D:$D,PASTE_FLEX_TRACKER!$E:$E,MAIN!$A768,PASTE_FLEX_TRACKER!$B:$B,MAIN!$D768)</f>
        <v>0</v>
      </c>
      <c r="M768" s="35" t="s">
        <v>133</v>
      </c>
      <c r="N768" s="46" t="s">
        <v>563</v>
      </c>
      <c r="O768" s="46">
        <f>SUMIFS(MAN_ADJ!$L:$L,MAN_ADJ!$K:$K,MAIN!$D768,MAN_ADJ!$J:$J,MAIN!$S768)</f>
        <v>0</v>
      </c>
      <c r="P768" s="25">
        <f t="shared" si="203"/>
        <v>0</v>
      </c>
      <c r="Q768" s="28">
        <f t="shared" si="181"/>
        <v>0</v>
      </c>
      <c r="R768" s="38">
        <f t="shared" si="204"/>
        <v>1.4692499999999999</v>
      </c>
      <c r="S768" t="s">
        <v>175</v>
      </c>
      <c r="U768" t="s">
        <v>577</v>
      </c>
      <c r="V768" t="s">
        <v>735</v>
      </c>
    </row>
    <row r="769" spans="1:22" x14ac:dyDescent="0.25">
      <c r="A769" s="17" t="s">
        <v>173</v>
      </c>
      <c r="B769" s="17" t="s">
        <v>93</v>
      </c>
      <c r="C769" s="17" t="s">
        <v>174</v>
      </c>
      <c r="D769" s="17" t="s">
        <v>114</v>
      </c>
      <c r="E769" s="24">
        <f>IF(U769="SC",SUMIFS(SC!F:F,SC!A:A,MAIN!D769,SC!B:B,MAIN!A769),SUMIFS(Allocations!$H:$H,Allocations!$A:$A,MAIN!$A769,Allocations!$B:$B,MAIN!$D769))</f>
        <v>6.3627500000000001</v>
      </c>
      <c r="F769" s="24">
        <f>IF(U769="SC",SUMIFS(SC!J:J,SC!A:A,MAIN!D769,SC!B:B,MAIN!A769),SUMIFS(Allocations!M:M,Allocations!A:A,MAIN!A769,Allocations!B:B,MAIN!D769))</f>
        <v>0</v>
      </c>
      <c r="G769" s="24">
        <f t="shared" si="201"/>
        <v>6.3627500000000001</v>
      </c>
      <c r="H769" s="24">
        <f>IFERROR(VLOOKUP(S769,Swaps_wk!$A$2:$AP$151,HLOOKUP(MAIN!D769,Swaps_wk!$B$2:$AP$151,150,FALSE),FALSE),0)</f>
        <v>0</v>
      </c>
      <c r="I769" s="24">
        <f>SUMIFS(PASTE_DQS_TRACKER!$D:$D,PASTE_DQS_TRACKER!$C:$C,MAIN!$S769,PASTE_DQS_TRACKER!$B:$B,MAIN!$D769)-SUMIFS(PASTE_DQS_TRACKER!$D:$D,PASTE_DQS_TRACKER!$C:$C,MAIN!$S769,PASTE_DQS_TRACKER!$E:$E,MAIN!$D769)</f>
        <v>0</v>
      </c>
      <c r="J769" s="25">
        <f t="shared" si="202"/>
        <v>6.3627500000000001</v>
      </c>
      <c r="K769" s="24">
        <f>IFERROR(IF(V769="Flex",0,IF(D769=$D$30,VLOOKUP(A769,MMO_o10M_lease!$A$1:$F$51,5,FALSE),IF(D769=$D$26,VLOOKUP(D769,LANDINGS!$A$3:$BR$40,HLOOKUP(A769,LANDINGS!$B$1:$CF$42,42,FALSE),FALSE)-IFERROR(VLOOKUP(A769,MMO_o10M_lease!$A$1:$F$38,5,FALSE),0),VLOOKUP(D769,LANDINGS!$A$3:$CF$40,HLOOKUP(A769,LANDINGS!$B$1:$CF$42,42,FALSE),FALSE)))),0)</f>
        <v>0</v>
      </c>
      <c r="L769" s="24">
        <f>SUMIFS(PASTE_FLEX_TRACKER!$D:$D,PASTE_FLEX_TRACKER!$E:$E,MAIN!$A769,PASTE_FLEX_TRACKER!$B:$B,MAIN!$D769)</f>
        <v>0</v>
      </c>
      <c r="M769" s="35" t="s">
        <v>133</v>
      </c>
      <c r="N769" s="46" t="s">
        <v>563</v>
      </c>
      <c r="O769" s="46">
        <f>SUMIFS(MAN_ADJ!$L:$L,MAN_ADJ!$K:$K,MAIN!$D769,MAN_ADJ!$J:$J,MAIN!$S769)</f>
        <v>0</v>
      </c>
      <c r="P769" s="25">
        <f t="shared" si="203"/>
        <v>0</v>
      </c>
      <c r="Q769" s="28">
        <f t="shared" si="181"/>
        <v>0</v>
      </c>
      <c r="R769" s="38">
        <f t="shared" si="204"/>
        <v>6.3627500000000001</v>
      </c>
      <c r="S769" t="s">
        <v>175</v>
      </c>
      <c r="U769" t="s">
        <v>577</v>
      </c>
      <c r="V769" t="s">
        <v>735</v>
      </c>
    </row>
    <row r="770" spans="1:22" x14ac:dyDescent="0.25">
      <c r="A770" s="17" t="s">
        <v>173</v>
      </c>
      <c r="B770" s="17" t="s">
        <v>93</v>
      </c>
      <c r="C770" s="17" t="s">
        <v>174</v>
      </c>
      <c r="D770" s="17" t="s">
        <v>115</v>
      </c>
      <c r="E770" s="24">
        <f>IF(U770="SC",SUMIFS(SC!F:F,SC!A:A,MAIN!D770,SC!B:B,MAIN!A770),SUMIFS(Allocations!$H:$H,Allocations!$A:$A,MAIN!$A770,Allocations!$B:$B,MAIN!$D770))</f>
        <v>3.0122499999999999</v>
      </c>
      <c r="F770" s="24">
        <f>IF(U770="SC",SUMIFS(SC!J:J,SC!A:A,MAIN!D770,SC!B:B,MAIN!A770),SUMIFS(Allocations!M:M,Allocations!A:A,MAIN!A770,Allocations!B:B,MAIN!D770))</f>
        <v>0</v>
      </c>
      <c r="G770" s="24">
        <f t="shared" si="201"/>
        <v>3.0122499999999999</v>
      </c>
      <c r="H770" s="24">
        <f>IFERROR(VLOOKUP(S770,Swaps_wk!$A$2:$AP$151,HLOOKUP(MAIN!D770,Swaps_wk!$B$2:$AP$151,150,FALSE),FALSE),0)</f>
        <v>0</v>
      </c>
      <c r="I770" s="24">
        <f>SUMIFS(PASTE_DQS_TRACKER!$D:$D,PASTE_DQS_TRACKER!$C:$C,MAIN!$S770,PASTE_DQS_TRACKER!$B:$B,MAIN!$D770)-SUMIFS(PASTE_DQS_TRACKER!$D:$D,PASTE_DQS_TRACKER!$C:$C,MAIN!$S770,PASTE_DQS_TRACKER!$E:$E,MAIN!$D770)</f>
        <v>0</v>
      </c>
      <c r="J770" s="25">
        <f t="shared" si="202"/>
        <v>3.0122499999999999</v>
      </c>
      <c r="K770" s="24">
        <f>IFERROR(IF(V770="Flex",0,IF(D770=$D$30,VLOOKUP(A770,MMO_o10M_lease!$A$1:$F$51,5,FALSE),IF(D770=$D$26,VLOOKUP(D770,LANDINGS!$A$3:$BR$40,HLOOKUP(A770,LANDINGS!$B$1:$CF$42,42,FALSE),FALSE)-IFERROR(VLOOKUP(A770,MMO_o10M_lease!$A$1:$F$38,5,FALSE),0),VLOOKUP(D770,LANDINGS!$A$3:$CF$40,HLOOKUP(A770,LANDINGS!$B$1:$CF$42,42,FALSE),FALSE)))),0)</f>
        <v>0</v>
      </c>
      <c r="L770" s="24">
        <f>SUMIFS(PASTE_FLEX_TRACKER!$D:$D,PASTE_FLEX_TRACKER!$E:$E,MAIN!$A770,PASTE_FLEX_TRACKER!$B:$B,MAIN!$D770)</f>
        <v>0</v>
      </c>
      <c r="M770" s="35" t="s">
        <v>133</v>
      </c>
      <c r="N770" s="46" t="s">
        <v>563</v>
      </c>
      <c r="O770" s="46">
        <f>SUMIFS(MAN_ADJ!$L:$L,MAN_ADJ!$K:$K,MAIN!$D770,MAN_ADJ!$J:$J,MAIN!$S770)</f>
        <v>0</v>
      </c>
      <c r="P770" s="25">
        <f t="shared" si="203"/>
        <v>0</v>
      </c>
      <c r="Q770" s="28">
        <f t="shared" si="181"/>
        <v>0</v>
      </c>
      <c r="R770" s="38">
        <f t="shared" si="204"/>
        <v>3.0122499999999999</v>
      </c>
      <c r="S770" t="s">
        <v>175</v>
      </c>
      <c r="U770" t="s">
        <v>577</v>
      </c>
      <c r="V770" t="s">
        <v>735</v>
      </c>
    </row>
    <row r="771" spans="1:22" x14ac:dyDescent="0.25">
      <c r="A771" s="17" t="s">
        <v>173</v>
      </c>
      <c r="B771" s="17" t="s">
        <v>93</v>
      </c>
      <c r="C771" s="17" t="s">
        <v>174</v>
      </c>
      <c r="D771" s="17" t="s">
        <v>116</v>
      </c>
      <c r="E771" s="24">
        <f>IF(U771="SC",SUMIFS(SC!F:F,SC!A:A,MAIN!D771,SC!B:B,MAIN!A771),SUMIFS(Allocations!$H:$H,Allocations!$A:$A,MAIN!$A771,Allocations!$B:$B,MAIN!$D771))</f>
        <v>0</v>
      </c>
      <c r="F771" s="24">
        <f>IF(U771="SC",SUMIFS(SC!J:J,SC!A:A,MAIN!D771,SC!B:B,MAIN!A771),SUMIFS(Allocations!M:M,Allocations!A:A,MAIN!A771,Allocations!B:B,MAIN!D771))</f>
        <v>0</v>
      </c>
      <c r="G771" s="24">
        <f t="shared" si="201"/>
        <v>0</v>
      </c>
      <c r="H771" s="24">
        <f>IFERROR(VLOOKUP(S771,Swaps_wk!$A$2:$AP$151,HLOOKUP(MAIN!D771,Swaps_wk!$B$2:$AP$151,150,FALSE),FALSE),0)</f>
        <v>0</v>
      </c>
      <c r="I771" s="24">
        <f>SUMIFS(PASTE_DQS_TRACKER!$D:$D,PASTE_DQS_TRACKER!$C:$C,MAIN!$S771,PASTE_DQS_TRACKER!$B:$B,MAIN!$D771)-SUMIFS(PASTE_DQS_TRACKER!$D:$D,PASTE_DQS_TRACKER!$C:$C,MAIN!$S771,PASTE_DQS_TRACKER!$E:$E,MAIN!$D771)</f>
        <v>0</v>
      </c>
      <c r="J771" s="25">
        <f t="shared" si="202"/>
        <v>0</v>
      </c>
      <c r="K771" s="24">
        <f>IFERROR(IF(V771="Flex",0,IF(D771=$D$30,VLOOKUP(A771,MMO_o10M_lease!$A$1:$F$51,5,FALSE),IF(D771=$D$26,VLOOKUP(D771,LANDINGS!$A$3:$BR$40,HLOOKUP(A771,LANDINGS!$B$1:$CF$42,42,FALSE),FALSE)-IFERROR(VLOOKUP(A771,MMO_o10M_lease!$A$1:$F$38,5,FALSE),0),VLOOKUP(D771,LANDINGS!$A$3:$CF$40,HLOOKUP(A771,LANDINGS!$B$1:$CF$42,42,FALSE),FALSE)))),0)</f>
        <v>0</v>
      </c>
      <c r="L771" s="24">
        <f>SUMIFS(PASTE_FLEX_TRACKER!$D:$D,PASTE_FLEX_TRACKER!$E:$E,MAIN!$A771,PASTE_FLEX_TRACKER!$B:$B,MAIN!$D771)</f>
        <v>0</v>
      </c>
      <c r="M771" s="35" t="s">
        <v>133</v>
      </c>
      <c r="N771" s="46" t="s">
        <v>563</v>
      </c>
      <c r="O771" s="46">
        <f>SUMIFS(MAN_ADJ!$L:$L,MAN_ADJ!$K:$K,MAIN!$D771,MAN_ADJ!$J:$J,MAIN!$S771)</f>
        <v>0</v>
      </c>
      <c r="P771" s="25">
        <f t="shared" si="203"/>
        <v>0</v>
      </c>
      <c r="Q771" s="28" t="str">
        <f t="shared" si="181"/>
        <v>n/a</v>
      </c>
      <c r="R771" s="38">
        <f t="shared" si="204"/>
        <v>0</v>
      </c>
      <c r="S771" t="s">
        <v>175</v>
      </c>
      <c r="U771" t="s">
        <v>577</v>
      </c>
      <c r="V771" t="s">
        <v>735</v>
      </c>
    </row>
    <row r="772" spans="1:22" x14ac:dyDescent="0.25">
      <c r="A772" s="17" t="s">
        <v>173</v>
      </c>
      <c r="B772" s="17" t="s">
        <v>93</v>
      </c>
      <c r="C772" s="17" t="s">
        <v>174</v>
      </c>
      <c r="D772" s="17" t="s">
        <v>117</v>
      </c>
      <c r="E772" s="24">
        <f>IF(U772="SC",SUMIFS(SC!F:F,SC!A:A,MAIN!D772,SC!B:B,MAIN!A772),SUMIFS(Allocations!$H:$H,Allocations!$A:$A,MAIN!$A772,Allocations!$B:$B,MAIN!$D772))</f>
        <v>0.48525000000000001</v>
      </c>
      <c r="F772" s="24">
        <f>IF(U772="SC",SUMIFS(SC!J:J,SC!A:A,MAIN!D772,SC!B:B,MAIN!A772),SUMIFS(Allocations!M:M,Allocations!A:A,MAIN!A772,Allocations!B:B,MAIN!D772))</f>
        <v>0</v>
      </c>
      <c r="G772" s="24">
        <f t="shared" si="201"/>
        <v>0.48525000000000001</v>
      </c>
      <c r="H772" s="24">
        <f>IFERROR(VLOOKUP(S772,Swaps_wk!$A$2:$AP$151,HLOOKUP(MAIN!D772,Swaps_wk!$B$2:$AP$151,150,FALSE),FALSE),0)</f>
        <v>0</v>
      </c>
      <c r="I772" s="24">
        <f>SUMIFS(PASTE_DQS_TRACKER!$D:$D,PASTE_DQS_TRACKER!$C:$C,MAIN!$S772,PASTE_DQS_TRACKER!$B:$B,MAIN!$D772)-SUMIFS(PASTE_DQS_TRACKER!$D:$D,PASTE_DQS_TRACKER!$C:$C,MAIN!$S772,PASTE_DQS_TRACKER!$E:$E,MAIN!$D772)</f>
        <v>0</v>
      </c>
      <c r="J772" s="25">
        <f t="shared" si="202"/>
        <v>0.48525000000000001</v>
      </c>
      <c r="K772" s="24">
        <f>IFERROR(IF(V772="Flex",0,IF(D772=$D$30,VLOOKUP(A772,MMO_o10M_lease!$A$1:$F$51,5,FALSE),IF(D772=$D$26,VLOOKUP(D772,LANDINGS!$A$3:$BR$40,HLOOKUP(A772,LANDINGS!$B$1:$CF$42,42,FALSE),FALSE)-IFERROR(VLOOKUP(A772,MMO_o10M_lease!$A$1:$F$38,5,FALSE),0),VLOOKUP(D772,LANDINGS!$A$3:$CF$40,HLOOKUP(A772,LANDINGS!$B$1:$CF$42,42,FALSE),FALSE)))),0)</f>
        <v>0</v>
      </c>
      <c r="L772" s="24">
        <f>SUMIFS(PASTE_FLEX_TRACKER!$D:$D,PASTE_FLEX_TRACKER!$E:$E,MAIN!$A772,PASTE_FLEX_TRACKER!$B:$B,MAIN!$D772)</f>
        <v>0</v>
      </c>
      <c r="M772" s="35" t="s">
        <v>133</v>
      </c>
      <c r="N772" s="46" t="s">
        <v>563</v>
      </c>
      <c r="O772" s="46">
        <f>SUMIFS(MAN_ADJ!$L:$L,MAN_ADJ!$K:$K,MAIN!$D772,MAN_ADJ!$J:$J,MAIN!$S772)</f>
        <v>0</v>
      </c>
      <c r="P772" s="25">
        <f t="shared" si="203"/>
        <v>0</v>
      </c>
      <c r="Q772" s="28">
        <f t="shared" si="181"/>
        <v>0</v>
      </c>
      <c r="R772" s="38">
        <f t="shared" si="204"/>
        <v>0.48525000000000001</v>
      </c>
      <c r="S772" t="s">
        <v>175</v>
      </c>
      <c r="U772" t="s">
        <v>577</v>
      </c>
      <c r="V772" t="s">
        <v>735</v>
      </c>
    </row>
    <row r="773" spans="1:22" x14ac:dyDescent="0.25">
      <c r="A773" s="17" t="s">
        <v>173</v>
      </c>
      <c r="B773" s="17" t="s">
        <v>93</v>
      </c>
      <c r="C773" s="17" t="s">
        <v>174</v>
      </c>
      <c r="D773" s="17" t="s">
        <v>118</v>
      </c>
      <c r="E773" s="24">
        <f>IF(U773="SC",SUMIFS(SC!F:F,SC!A:A,MAIN!D773,SC!B:B,MAIN!A773),SUMIFS(Allocations!$H:$H,Allocations!$A:$A,MAIN!$A773,Allocations!$B:$B,MAIN!$D773))</f>
        <v>6.7372500000000004</v>
      </c>
      <c r="F773" s="24">
        <f>IF(U773="SC",SUMIFS(SC!J:J,SC!A:A,MAIN!D773,SC!B:B,MAIN!A773),SUMIFS(Allocations!M:M,Allocations!A:A,MAIN!A773,Allocations!B:B,MAIN!D773))</f>
        <v>0</v>
      </c>
      <c r="G773" s="24">
        <f t="shared" si="201"/>
        <v>6.7372500000000004</v>
      </c>
      <c r="H773" s="24">
        <f>IFERROR(VLOOKUP(S773,Swaps_wk!$A$2:$AP$151,HLOOKUP(MAIN!D773,Swaps_wk!$B$2:$AP$151,150,FALSE),FALSE),0)</f>
        <v>0</v>
      </c>
      <c r="I773" s="24">
        <f>SUMIFS(PASTE_DQS_TRACKER!$D:$D,PASTE_DQS_TRACKER!$C:$C,MAIN!$S773,PASTE_DQS_TRACKER!$B:$B,MAIN!$D773)-SUMIFS(PASTE_DQS_TRACKER!$D:$D,PASTE_DQS_TRACKER!$C:$C,MAIN!$S773,PASTE_DQS_TRACKER!$E:$E,MAIN!$D773)</f>
        <v>0</v>
      </c>
      <c r="J773" s="25">
        <f t="shared" si="202"/>
        <v>6.7372500000000004</v>
      </c>
      <c r="K773" s="24">
        <f>IFERROR(IF(V773="Flex",0,IF(D773=$D$30,VLOOKUP(A773,MMO_o10M_lease!$A$1:$F$51,5,FALSE),IF(D773=$D$26,VLOOKUP(D773,LANDINGS!$A$3:$BR$40,HLOOKUP(A773,LANDINGS!$B$1:$CF$42,42,FALSE),FALSE)-IFERROR(VLOOKUP(A773,MMO_o10M_lease!$A$1:$F$38,5,FALSE),0),VLOOKUP(D773,LANDINGS!$A$3:$CF$40,HLOOKUP(A773,LANDINGS!$B$1:$CF$42,42,FALSE),FALSE)))),0)</f>
        <v>0</v>
      </c>
      <c r="L773" s="24">
        <f>SUMIFS(PASTE_FLEX_TRACKER!$D:$D,PASTE_FLEX_TRACKER!$E:$E,MAIN!$A773,PASTE_FLEX_TRACKER!$B:$B,MAIN!$D773)</f>
        <v>0</v>
      </c>
      <c r="M773" s="35" t="s">
        <v>133</v>
      </c>
      <c r="N773" s="46" t="s">
        <v>563</v>
      </c>
      <c r="O773" s="46">
        <f>SUMIFS(MAN_ADJ!$L:$L,MAN_ADJ!$K:$K,MAIN!$D773,MAN_ADJ!$J:$J,MAIN!$S773)</f>
        <v>0</v>
      </c>
      <c r="P773" s="25">
        <f t="shared" si="203"/>
        <v>0</v>
      </c>
      <c r="Q773" s="28">
        <f t="shared" si="181"/>
        <v>0</v>
      </c>
      <c r="R773" s="38">
        <f t="shared" si="204"/>
        <v>6.7372500000000004</v>
      </c>
      <c r="S773" t="s">
        <v>175</v>
      </c>
      <c r="U773" t="s">
        <v>577</v>
      </c>
      <c r="V773" t="s">
        <v>735</v>
      </c>
    </row>
    <row r="774" spans="1:22" x14ac:dyDescent="0.25">
      <c r="A774" s="17" t="s">
        <v>173</v>
      </c>
      <c r="B774" s="17" t="s">
        <v>93</v>
      </c>
      <c r="C774" s="17" t="s">
        <v>174</v>
      </c>
      <c r="D774" s="17" t="s">
        <v>119</v>
      </c>
      <c r="E774" s="24">
        <f>IF(U774="SC",SUMIFS(SC!F:F,SC!A:A,MAIN!D774,SC!B:B,MAIN!A774),SUMIFS(Allocations!$H:$H,Allocations!$A:$A,MAIN!$A774,Allocations!$B:$B,MAIN!$D774))</f>
        <v>0</v>
      </c>
      <c r="F774" s="24">
        <f>IF(U774="SC",SUMIFS(SC!J:J,SC!A:A,MAIN!D774,SC!B:B,MAIN!A774),SUMIFS(Allocations!M:M,Allocations!A:A,MAIN!A774,Allocations!B:B,MAIN!D774))</f>
        <v>0</v>
      </c>
      <c r="G774" s="24">
        <f t="shared" si="201"/>
        <v>0</v>
      </c>
      <c r="H774" s="24">
        <f>IFERROR(VLOOKUP(S774,Swaps_wk!$A$2:$AP$151,HLOOKUP(MAIN!D774,Swaps_wk!$B$2:$AP$151,150,FALSE),FALSE),0)</f>
        <v>0</v>
      </c>
      <c r="I774" s="24">
        <f>SUMIFS(PASTE_DQS_TRACKER!$D:$D,PASTE_DQS_TRACKER!$C:$C,MAIN!$S774,PASTE_DQS_TRACKER!$B:$B,MAIN!$D774)-SUMIFS(PASTE_DQS_TRACKER!$D:$D,PASTE_DQS_TRACKER!$C:$C,MAIN!$S774,PASTE_DQS_TRACKER!$E:$E,MAIN!$D774)</f>
        <v>0</v>
      </c>
      <c r="J774" s="25">
        <f t="shared" si="202"/>
        <v>0</v>
      </c>
      <c r="K774" s="24">
        <f>IFERROR(IF(V774="Flex",0,IF(D774=$D$30,VLOOKUP(A774,MMO_o10M_lease!$A$1:$F$51,5,FALSE),IF(D774=$D$26,VLOOKUP(D774,LANDINGS!$A$3:$BR$40,HLOOKUP(A774,LANDINGS!$B$1:$CF$42,42,FALSE),FALSE)-IFERROR(VLOOKUP(A774,MMO_o10M_lease!$A$1:$F$38,5,FALSE),0),VLOOKUP(D774,LANDINGS!$A$3:$CF$40,HLOOKUP(A774,LANDINGS!$B$1:$CF$42,42,FALSE),FALSE)))),0)</f>
        <v>0</v>
      </c>
      <c r="L774" s="24">
        <f>SUMIFS(PASTE_FLEX_TRACKER!$D:$D,PASTE_FLEX_TRACKER!$E:$E,MAIN!$A774,PASTE_FLEX_TRACKER!$B:$B,MAIN!$D774)</f>
        <v>0</v>
      </c>
      <c r="M774" s="35" t="s">
        <v>133</v>
      </c>
      <c r="N774" s="46" t="s">
        <v>563</v>
      </c>
      <c r="O774" s="46">
        <f>SUMIFS(MAN_ADJ!$L:$L,MAN_ADJ!$K:$K,MAIN!$D774,MAN_ADJ!$J:$J,MAIN!$S774)</f>
        <v>0</v>
      </c>
      <c r="P774" s="25">
        <f t="shared" si="203"/>
        <v>0</v>
      </c>
      <c r="Q774" s="28" t="str">
        <f t="shared" ref="Q774:Q845" si="205">IFERROR(P774/J774,"n/a")</f>
        <v>n/a</v>
      </c>
      <c r="R774" s="38">
        <f t="shared" si="204"/>
        <v>0</v>
      </c>
      <c r="S774" t="s">
        <v>175</v>
      </c>
      <c r="U774" t="s">
        <v>577</v>
      </c>
      <c r="V774" t="s">
        <v>735</v>
      </c>
    </row>
    <row r="775" spans="1:22" x14ac:dyDescent="0.25">
      <c r="A775" s="17" t="s">
        <v>173</v>
      </c>
      <c r="B775" s="17" t="s">
        <v>93</v>
      </c>
      <c r="C775" s="17" t="s">
        <v>174</v>
      </c>
      <c r="D775" s="17" t="s">
        <v>120</v>
      </c>
      <c r="E775" s="24">
        <f>IF(U775="SC",SUMIFS(SC!F:F,SC!A:A,MAIN!D775,SC!B:B,MAIN!A775),SUMIFS(Allocations!$H:$H,Allocations!$A:$A,MAIN!$A775,Allocations!$B:$B,MAIN!$D775))</f>
        <v>0.375</v>
      </c>
      <c r="F775" s="24">
        <f>IF(U775="SC",SUMIFS(SC!J:J,SC!A:A,MAIN!D775,SC!B:B,MAIN!A775),SUMIFS(Allocations!M:M,Allocations!A:A,MAIN!A775,Allocations!B:B,MAIN!D775))</f>
        <v>0</v>
      </c>
      <c r="G775" s="24">
        <f t="shared" si="201"/>
        <v>0.375</v>
      </c>
      <c r="H775" s="24">
        <f>IFERROR(VLOOKUP(S775,Swaps_wk!$A$2:$AP$151,HLOOKUP(MAIN!D775,Swaps_wk!$B$2:$AP$151,150,FALSE),FALSE),0)</f>
        <v>0</v>
      </c>
      <c r="I775" s="24">
        <f>SUMIFS(PASTE_DQS_TRACKER!$D:$D,PASTE_DQS_TRACKER!$C:$C,MAIN!$S775,PASTE_DQS_TRACKER!$B:$B,MAIN!$D775)-SUMIFS(PASTE_DQS_TRACKER!$D:$D,PASTE_DQS_TRACKER!$C:$C,MAIN!$S775,PASTE_DQS_TRACKER!$E:$E,MAIN!$D775)</f>
        <v>0</v>
      </c>
      <c r="J775" s="25">
        <f t="shared" si="202"/>
        <v>0.375</v>
      </c>
      <c r="K775" s="24">
        <f>IFERROR(IF(V775="Flex",0,IF(D775=$D$30,VLOOKUP(A775,MMO_o10M_lease!$A$1:$F$51,5,FALSE),IF(D775=$D$26,VLOOKUP(D775,LANDINGS!$A$3:$BR$40,HLOOKUP(A775,LANDINGS!$B$1:$CF$42,42,FALSE),FALSE)-IFERROR(VLOOKUP(A775,MMO_o10M_lease!$A$1:$F$38,5,FALSE),0),VLOOKUP(D775,LANDINGS!$A$3:$CF$40,HLOOKUP(A775,LANDINGS!$B$1:$CF$42,42,FALSE),FALSE)))),0)</f>
        <v>0</v>
      </c>
      <c r="L775" s="24">
        <f>SUMIFS(PASTE_FLEX_TRACKER!$D:$D,PASTE_FLEX_TRACKER!$E:$E,MAIN!$A775,PASTE_FLEX_TRACKER!$B:$B,MAIN!$D775)</f>
        <v>0</v>
      </c>
      <c r="M775" s="35" t="s">
        <v>133</v>
      </c>
      <c r="N775" s="46" t="s">
        <v>563</v>
      </c>
      <c r="O775" s="46">
        <f>SUMIFS(MAN_ADJ!$L:$L,MAN_ADJ!$K:$K,MAIN!$D775,MAN_ADJ!$J:$J,MAIN!$S775)</f>
        <v>0</v>
      </c>
      <c r="P775" s="25">
        <f t="shared" si="203"/>
        <v>0</v>
      </c>
      <c r="Q775" s="28">
        <f t="shared" si="205"/>
        <v>0</v>
      </c>
      <c r="R775" s="38">
        <f t="shared" si="204"/>
        <v>0.375</v>
      </c>
      <c r="S775" t="s">
        <v>175</v>
      </c>
      <c r="U775" t="s">
        <v>577</v>
      </c>
      <c r="V775" t="s">
        <v>735</v>
      </c>
    </row>
    <row r="776" spans="1:22" x14ac:dyDescent="0.25">
      <c r="A776" s="17" t="s">
        <v>173</v>
      </c>
      <c r="B776" s="17" t="s">
        <v>93</v>
      </c>
      <c r="C776" s="17" t="s">
        <v>174</v>
      </c>
      <c r="D776" s="17" t="s">
        <v>121</v>
      </c>
      <c r="E776" s="24">
        <f>IF(U776="SC",SUMIFS(SC!F:F,SC!A:A,MAIN!D776,SC!B:B,MAIN!A776),SUMIFS(Allocations!$H:$H,Allocations!$A:$A,MAIN!$A776,Allocations!$B:$B,MAIN!$D776))</f>
        <v>0.15</v>
      </c>
      <c r="F776" s="24">
        <f>IF(U776="SC",SUMIFS(SC!J:J,SC!A:A,MAIN!D776,SC!B:B,MAIN!A776),SUMIFS(Allocations!M:M,Allocations!A:A,MAIN!A776,Allocations!B:B,MAIN!D776))</f>
        <v>0</v>
      </c>
      <c r="G776" s="24">
        <f t="shared" si="201"/>
        <v>0.15</v>
      </c>
      <c r="H776" s="24">
        <f>IFERROR(VLOOKUP(S776,Swaps_wk!$A$2:$AP$151,HLOOKUP(MAIN!D776,Swaps_wk!$B$2:$AP$151,150,FALSE),FALSE),0)</f>
        <v>0</v>
      </c>
      <c r="I776" s="24">
        <f>SUMIFS(PASTE_DQS_TRACKER!$D:$D,PASTE_DQS_TRACKER!$C:$C,MAIN!$S776,PASTE_DQS_TRACKER!$B:$B,MAIN!$D776)-SUMIFS(PASTE_DQS_TRACKER!$D:$D,PASTE_DQS_TRACKER!$C:$C,MAIN!$S776,PASTE_DQS_TRACKER!$E:$E,MAIN!$D776)</f>
        <v>0</v>
      </c>
      <c r="J776" s="25">
        <f t="shared" si="202"/>
        <v>0.15</v>
      </c>
      <c r="K776" s="24">
        <f>IFERROR(IF(V776="Flex",0,IF(D776=$D$30,VLOOKUP(A776,MMO_o10M_lease!$A$1:$F$51,5,FALSE),IF(D776=$D$26,VLOOKUP(D776,LANDINGS!$A$3:$BR$40,HLOOKUP(A776,LANDINGS!$B$1:$CF$42,42,FALSE),FALSE)-IFERROR(VLOOKUP(A776,MMO_o10M_lease!$A$1:$F$38,5,FALSE),0),VLOOKUP(D776,LANDINGS!$A$3:$CF$40,HLOOKUP(A776,LANDINGS!$B$1:$CF$42,42,FALSE),FALSE)))),0)</f>
        <v>0</v>
      </c>
      <c r="L776" s="24">
        <f>SUMIFS(PASTE_FLEX_TRACKER!$D:$D,PASTE_FLEX_TRACKER!$E:$E,MAIN!$A776,PASTE_FLEX_TRACKER!$B:$B,MAIN!$D776)</f>
        <v>0</v>
      </c>
      <c r="M776" s="35" t="s">
        <v>133</v>
      </c>
      <c r="N776" s="46" t="s">
        <v>563</v>
      </c>
      <c r="O776" s="46">
        <f>SUMIFS(MAN_ADJ!$L:$L,MAN_ADJ!$K:$K,MAIN!$D776,MAN_ADJ!$J:$J,MAIN!$S776)</f>
        <v>0</v>
      </c>
      <c r="P776" s="25">
        <f t="shared" si="203"/>
        <v>0</v>
      </c>
      <c r="Q776" s="28">
        <f t="shared" si="205"/>
        <v>0</v>
      </c>
      <c r="R776" s="38">
        <f t="shared" si="204"/>
        <v>0.15</v>
      </c>
      <c r="S776" t="s">
        <v>175</v>
      </c>
      <c r="U776" t="s">
        <v>577</v>
      </c>
      <c r="V776" t="s">
        <v>735</v>
      </c>
    </row>
    <row r="777" spans="1:22" x14ac:dyDescent="0.25">
      <c r="A777" s="17" t="s">
        <v>173</v>
      </c>
      <c r="B777" s="17" t="s">
        <v>93</v>
      </c>
      <c r="C777" s="17" t="s">
        <v>174</v>
      </c>
      <c r="D777" s="17" t="s">
        <v>122</v>
      </c>
      <c r="E777" s="24">
        <f>IF(U777="SC",SUMIFS(SC!F:F,SC!A:A,MAIN!D777,SC!B:B,MAIN!A777),SUMIFS(Allocations!$H:$H,Allocations!$A:$A,MAIN!$A777,Allocations!$B:$B,MAIN!$D777))</f>
        <v>0</v>
      </c>
      <c r="F777" s="24">
        <f>IF(U777="SC",SUMIFS(SC!J:J,SC!A:A,MAIN!D777,SC!B:B,MAIN!A777),SUMIFS(Allocations!M:M,Allocations!A:A,MAIN!A777,Allocations!B:B,MAIN!D777))</f>
        <v>0</v>
      </c>
      <c r="G777" s="24">
        <f t="shared" si="201"/>
        <v>0</v>
      </c>
      <c r="H777" s="24">
        <f>IFERROR(VLOOKUP(S777,Swaps_wk!$A$2:$AP$151,HLOOKUP(MAIN!D777,Swaps_wk!$B$2:$AP$151,150,FALSE),FALSE),0)</f>
        <v>0</v>
      </c>
      <c r="I777" s="24">
        <f>SUMIFS(PASTE_DQS_TRACKER!$D:$D,PASTE_DQS_TRACKER!$C:$C,MAIN!$S777,PASTE_DQS_TRACKER!$B:$B,MAIN!$D777)-SUMIFS(PASTE_DQS_TRACKER!$D:$D,PASTE_DQS_TRACKER!$C:$C,MAIN!$S777,PASTE_DQS_TRACKER!$E:$E,MAIN!$D777)</f>
        <v>0</v>
      </c>
      <c r="J777" s="25">
        <f t="shared" si="202"/>
        <v>0</v>
      </c>
      <c r="K777" s="24">
        <f>IFERROR(IF(V777="Flex",0,IF(D777=$D$30,VLOOKUP(A777,MMO_o10M_lease!$A$1:$F$51,5,FALSE),IF(D777=$D$26,VLOOKUP(D777,LANDINGS!$A$3:$BR$40,HLOOKUP(A777,LANDINGS!$B$1:$CF$42,42,FALSE),FALSE)-IFERROR(VLOOKUP(A777,MMO_o10M_lease!$A$1:$F$38,5,FALSE),0),VLOOKUP(D777,LANDINGS!$A$3:$CF$40,HLOOKUP(A777,LANDINGS!$B$1:$CF$42,42,FALSE),FALSE)))),0)</f>
        <v>0</v>
      </c>
      <c r="L777" s="24">
        <f>SUMIFS(PASTE_FLEX_TRACKER!$D:$D,PASTE_FLEX_TRACKER!$E:$E,MAIN!$A777,PASTE_FLEX_TRACKER!$B:$B,MAIN!$D777)</f>
        <v>0</v>
      </c>
      <c r="M777" s="35" t="s">
        <v>133</v>
      </c>
      <c r="N777" s="46" t="s">
        <v>563</v>
      </c>
      <c r="O777" s="46">
        <f>SUMIFS(MAN_ADJ!$L:$L,MAN_ADJ!$K:$K,MAIN!$D777,MAN_ADJ!$J:$J,MAIN!$S777)</f>
        <v>0</v>
      </c>
      <c r="P777" s="25">
        <f t="shared" si="203"/>
        <v>0</v>
      </c>
      <c r="Q777" s="28" t="str">
        <f t="shared" si="205"/>
        <v>n/a</v>
      </c>
      <c r="R777" s="38">
        <f t="shared" si="204"/>
        <v>0</v>
      </c>
      <c r="S777" t="s">
        <v>175</v>
      </c>
      <c r="U777" t="s">
        <v>577</v>
      </c>
      <c r="V777" t="s">
        <v>735</v>
      </c>
    </row>
    <row r="778" spans="1:22" x14ac:dyDescent="0.25">
      <c r="A778" s="17" t="s">
        <v>173</v>
      </c>
      <c r="B778" s="17" t="s">
        <v>93</v>
      </c>
      <c r="C778" s="17" t="s">
        <v>174</v>
      </c>
      <c r="D778" s="17" t="s">
        <v>123</v>
      </c>
      <c r="E778" s="24">
        <f>IF(U778="SC",SUMIFS(SC!F:F,SC!A:A,MAIN!D778,SC!B:B,MAIN!A778),SUMIFS(Allocations!$H:$H,Allocations!$A:$A,MAIN!$A778,Allocations!$B:$B,MAIN!$D778))</f>
        <v>0.74399999999999999</v>
      </c>
      <c r="F778" s="24">
        <f>IF(U778="SC",SUMIFS(SC!J:J,SC!A:A,MAIN!D778,SC!B:B,MAIN!A778),SUMIFS(Allocations!M:M,Allocations!A:A,MAIN!A778,Allocations!B:B,MAIN!D778))</f>
        <v>0</v>
      </c>
      <c r="G778" s="24">
        <f t="shared" si="201"/>
        <v>0.74399999999999999</v>
      </c>
      <c r="H778" s="24">
        <f>IFERROR(VLOOKUP(S778,Swaps_wk!$A$2:$AP$151,HLOOKUP(MAIN!D778,Swaps_wk!$B$2:$AP$151,150,FALSE),FALSE),0)</f>
        <v>0</v>
      </c>
      <c r="I778" s="24">
        <f>SUMIFS(PASTE_DQS_TRACKER!$D:$D,PASTE_DQS_TRACKER!$C:$C,MAIN!$S778,PASTE_DQS_TRACKER!$B:$B,MAIN!$D778)-SUMIFS(PASTE_DQS_TRACKER!$D:$D,PASTE_DQS_TRACKER!$C:$C,MAIN!$S778,PASTE_DQS_TRACKER!$E:$E,MAIN!$D778)</f>
        <v>0</v>
      </c>
      <c r="J778" s="25">
        <f t="shared" si="202"/>
        <v>0.74399999999999999</v>
      </c>
      <c r="K778" s="24">
        <f>IFERROR(IF(V778="Flex",0,IF(D778=$D$30,VLOOKUP(A778,MMO_o10M_lease!$A$1:$F$51,5,FALSE),IF(D778=$D$26,VLOOKUP(D778,LANDINGS!$A$3:$BR$40,HLOOKUP(A778,LANDINGS!$B$1:$CF$42,42,FALSE),FALSE)-IFERROR(VLOOKUP(A778,MMO_o10M_lease!$A$1:$F$38,5,FALSE),0),VLOOKUP(D778,LANDINGS!$A$3:$CF$40,HLOOKUP(A778,LANDINGS!$B$1:$CF$42,42,FALSE),FALSE)))),0)</f>
        <v>0</v>
      </c>
      <c r="L778" s="24">
        <f>SUMIFS(PASTE_FLEX_TRACKER!$D:$D,PASTE_FLEX_TRACKER!$E:$E,MAIN!$A778,PASTE_FLEX_TRACKER!$B:$B,MAIN!$D778)</f>
        <v>0</v>
      </c>
      <c r="M778" s="35" t="s">
        <v>133</v>
      </c>
      <c r="N778" s="46" t="s">
        <v>563</v>
      </c>
      <c r="O778" s="46">
        <f>SUMIFS(MAN_ADJ!$L:$L,MAN_ADJ!$K:$K,MAIN!$D778,MAN_ADJ!$J:$J,MAIN!$S778)</f>
        <v>0</v>
      </c>
      <c r="P778" s="25">
        <f t="shared" si="203"/>
        <v>0</v>
      </c>
      <c r="Q778" s="28">
        <f t="shared" si="205"/>
        <v>0</v>
      </c>
      <c r="R778" s="38">
        <f t="shared" si="204"/>
        <v>0.74399999999999999</v>
      </c>
      <c r="S778" t="s">
        <v>175</v>
      </c>
      <c r="U778" t="s">
        <v>577</v>
      </c>
      <c r="V778" t="s">
        <v>735</v>
      </c>
    </row>
    <row r="779" spans="1:22" x14ac:dyDescent="0.25">
      <c r="A779" s="17" t="s">
        <v>173</v>
      </c>
      <c r="B779" s="17" t="s">
        <v>93</v>
      </c>
      <c r="C779" s="17" t="s">
        <v>174</v>
      </c>
      <c r="D779" s="17" t="s">
        <v>124</v>
      </c>
      <c r="E779" s="24">
        <f>IF(U779="SC",SUMIFS(SC!F:F,SC!A:A,MAIN!D779,SC!B:B,MAIN!A779),SUMIFS(Allocations!$H:$H,Allocations!$A:$A,MAIN!$A779,Allocations!$B:$B,MAIN!$D779))</f>
        <v>0</v>
      </c>
      <c r="F779" s="24">
        <f>IF(U779="SC",SUMIFS(SC!J:J,SC!A:A,MAIN!D779,SC!B:B,MAIN!A779),SUMIFS(Allocations!M:M,Allocations!A:A,MAIN!A779,Allocations!B:B,MAIN!D779))</f>
        <v>0</v>
      </c>
      <c r="G779" s="24">
        <f t="shared" si="201"/>
        <v>0</v>
      </c>
      <c r="H779" s="24">
        <f>IFERROR(VLOOKUP(S779,Swaps_wk!$A$2:$AP$151,HLOOKUP(MAIN!D779,Swaps_wk!$B$2:$AP$151,150,FALSE),FALSE),0)</f>
        <v>0</v>
      </c>
      <c r="I779" s="24">
        <f>SUMIFS(PASTE_DQS_TRACKER!$D:$D,PASTE_DQS_TRACKER!$C:$C,MAIN!$S779,PASTE_DQS_TRACKER!$B:$B,MAIN!$D779)-SUMIFS(PASTE_DQS_TRACKER!$D:$D,PASTE_DQS_TRACKER!$C:$C,MAIN!$S779,PASTE_DQS_TRACKER!$E:$E,MAIN!$D779)</f>
        <v>0</v>
      </c>
      <c r="J779" s="25">
        <f t="shared" si="202"/>
        <v>0</v>
      </c>
      <c r="K779" s="24">
        <f>IFERROR(IF(V779="Flex",0,IF(D779=$D$30,VLOOKUP(A779,MMO_o10M_lease!$A$1:$F$51,5,FALSE),IF(D779=$D$26,VLOOKUP(D779,LANDINGS!$A$3:$BR$40,HLOOKUP(A779,LANDINGS!$B$1:$CF$42,42,FALSE),FALSE)-IFERROR(VLOOKUP(A779,MMO_o10M_lease!$A$1:$F$38,5,FALSE),0),VLOOKUP(D779,LANDINGS!$A$3:$CF$40,HLOOKUP(A779,LANDINGS!$B$1:$CF$42,42,FALSE),FALSE)))),0)</f>
        <v>0</v>
      </c>
      <c r="L779" s="24">
        <f>SUMIFS(PASTE_FLEX_TRACKER!$D:$D,PASTE_FLEX_TRACKER!$E:$E,MAIN!$A779,PASTE_FLEX_TRACKER!$B:$B,MAIN!$D779)</f>
        <v>0</v>
      </c>
      <c r="M779" s="35" t="s">
        <v>133</v>
      </c>
      <c r="N779" s="46" t="s">
        <v>563</v>
      </c>
      <c r="O779" s="46">
        <f>SUMIFS(MAN_ADJ!$L:$L,MAN_ADJ!$K:$K,MAIN!$D779,MAN_ADJ!$J:$J,MAIN!$S779)</f>
        <v>0</v>
      </c>
      <c r="P779" s="25">
        <f t="shared" si="203"/>
        <v>0</v>
      </c>
      <c r="Q779" s="28" t="str">
        <f t="shared" si="205"/>
        <v>n/a</v>
      </c>
      <c r="R779" s="38">
        <f t="shared" si="204"/>
        <v>0</v>
      </c>
      <c r="S779" t="s">
        <v>175</v>
      </c>
      <c r="U779" t="s">
        <v>577</v>
      </c>
      <c r="V779" t="s">
        <v>735</v>
      </c>
    </row>
    <row r="780" spans="1:22" x14ac:dyDescent="0.25">
      <c r="A780" s="17" t="s">
        <v>173</v>
      </c>
      <c r="B780" s="17" t="s">
        <v>93</v>
      </c>
      <c r="C780" s="17" t="s">
        <v>174</v>
      </c>
      <c r="D780" s="17" t="s">
        <v>125</v>
      </c>
      <c r="E780" s="24">
        <f>IF(U780="SC",SUMIFS(SC!F:F,SC!A:A,MAIN!D780,SC!B:B,MAIN!A780),SUMIFS(Allocations!$H:$H,Allocations!$A:$A,MAIN!$A780,Allocations!$B:$B,MAIN!$D780))</f>
        <v>2.125</v>
      </c>
      <c r="F780" s="24">
        <f>IF(U780="SC",SUMIFS(SC!J:J,SC!A:A,MAIN!D780,SC!B:B,MAIN!A780),SUMIFS(Allocations!M:M,Allocations!A:A,MAIN!A780,Allocations!B:B,MAIN!D780))</f>
        <v>0</v>
      </c>
      <c r="G780" s="24">
        <f t="shared" si="201"/>
        <v>2.125</v>
      </c>
      <c r="H780" s="24">
        <f>IFERROR(VLOOKUP(S780,Swaps_wk!$A$2:$AP$151,HLOOKUP(MAIN!D780,Swaps_wk!$B$2:$AP$151,150,FALSE),FALSE),0)</f>
        <v>0</v>
      </c>
      <c r="I780" s="24">
        <f>SUMIFS(PASTE_DQS_TRACKER!$D:$D,PASTE_DQS_TRACKER!$C:$C,MAIN!$S780,PASTE_DQS_TRACKER!$B:$B,MAIN!$D780)-SUMIFS(PASTE_DQS_TRACKER!$D:$D,PASTE_DQS_TRACKER!$C:$C,MAIN!$S780,PASTE_DQS_TRACKER!$E:$E,MAIN!$D780)</f>
        <v>0</v>
      </c>
      <c r="J780" s="25">
        <f t="shared" si="202"/>
        <v>2.125</v>
      </c>
      <c r="K780" s="24">
        <f>IFERROR(IF(V780="Flex",0,IF(D780=$D$30,VLOOKUP(A780,MMO_o10M_lease!$A$1:$F$51,5,FALSE),IF(D780=$D$26,VLOOKUP(D780,LANDINGS!$A$3:$BR$40,HLOOKUP(A780,LANDINGS!$B$1:$CF$42,42,FALSE),FALSE)-IFERROR(VLOOKUP(A780,MMO_o10M_lease!$A$1:$F$38,5,FALSE),0),VLOOKUP(D780,LANDINGS!$A$3:$CF$40,HLOOKUP(A780,LANDINGS!$B$1:$CF$42,42,FALSE),FALSE)))),0)</f>
        <v>0</v>
      </c>
      <c r="L780" s="24">
        <f>SUMIFS(PASTE_FLEX_TRACKER!$D:$D,PASTE_FLEX_TRACKER!$E:$E,MAIN!$A780,PASTE_FLEX_TRACKER!$B:$B,MAIN!$D780)</f>
        <v>0</v>
      </c>
      <c r="M780" s="35" t="s">
        <v>133</v>
      </c>
      <c r="N780" s="46" t="s">
        <v>563</v>
      </c>
      <c r="O780" s="46">
        <f>SUMIFS(MAN_ADJ!$L:$L,MAN_ADJ!$K:$K,MAIN!$D780,MAN_ADJ!$J:$J,MAIN!$S780)</f>
        <v>0</v>
      </c>
      <c r="P780" s="25">
        <f t="shared" si="203"/>
        <v>0</v>
      </c>
      <c r="Q780" s="28">
        <f t="shared" si="205"/>
        <v>0</v>
      </c>
      <c r="R780" s="38">
        <f t="shared" si="204"/>
        <v>2.125</v>
      </c>
      <c r="S780" t="s">
        <v>175</v>
      </c>
      <c r="U780" t="s">
        <v>577</v>
      </c>
      <c r="V780" t="s">
        <v>735</v>
      </c>
    </row>
    <row r="781" spans="1:22" x14ac:dyDescent="0.25">
      <c r="A781" s="17" t="s">
        <v>173</v>
      </c>
      <c r="B781" s="17" t="s">
        <v>93</v>
      </c>
      <c r="C781" s="17" t="s">
        <v>174</v>
      </c>
      <c r="D781" s="17" t="s">
        <v>126</v>
      </c>
      <c r="E781" s="24">
        <f>IF(U781="SC",SUMIFS(SC!F:F,SC!A:A,MAIN!D781,SC!B:B,MAIN!A781),SUMIFS(Allocations!$H:$H,Allocations!$A:$A,MAIN!$A781,Allocations!$B:$B,MAIN!$D781))</f>
        <v>0.32500000000000001</v>
      </c>
      <c r="F781" s="24">
        <f>IF(U781="SC",SUMIFS(SC!J:J,SC!A:A,MAIN!D781,SC!B:B,MAIN!A781),SUMIFS(Allocations!M:M,Allocations!A:A,MAIN!A781,Allocations!B:B,MAIN!D781))</f>
        <v>0</v>
      </c>
      <c r="G781" s="24">
        <f t="shared" si="201"/>
        <v>0.32500000000000001</v>
      </c>
      <c r="H781" s="24">
        <f>IFERROR(VLOOKUP(S781,Swaps_wk!$A$2:$AP$151,HLOOKUP(MAIN!D781,Swaps_wk!$B$2:$AP$151,150,FALSE),FALSE),0)</f>
        <v>0</v>
      </c>
      <c r="I781" s="24">
        <f>SUMIFS(PASTE_DQS_TRACKER!$D:$D,PASTE_DQS_TRACKER!$C:$C,MAIN!$S781,PASTE_DQS_TRACKER!$B:$B,MAIN!$D781)-SUMIFS(PASTE_DQS_TRACKER!$D:$D,PASTE_DQS_TRACKER!$C:$C,MAIN!$S781,PASTE_DQS_TRACKER!$E:$E,MAIN!$D781)</f>
        <v>0</v>
      </c>
      <c r="J781" s="25">
        <f t="shared" si="202"/>
        <v>0.32500000000000001</v>
      </c>
      <c r="K781" s="24">
        <f>IFERROR(IF(V781="Flex",0,IF(D781=$D$30,VLOOKUP(A781,MMO_o10M_lease!$A$1:$F$51,5,FALSE),IF(D781=$D$26,VLOOKUP(D781,LANDINGS!$A$3:$BR$40,HLOOKUP(A781,LANDINGS!$B$1:$CF$42,42,FALSE),FALSE)-IFERROR(VLOOKUP(A781,MMO_o10M_lease!$A$1:$F$38,5,FALSE),0),VLOOKUP(D781,LANDINGS!$A$3:$CF$40,HLOOKUP(A781,LANDINGS!$B$1:$CF$42,42,FALSE),FALSE)))),0)</f>
        <v>0</v>
      </c>
      <c r="L781" s="24">
        <f>SUMIFS(PASTE_FLEX_TRACKER!$D:$D,PASTE_FLEX_TRACKER!$E:$E,MAIN!$A781,PASTE_FLEX_TRACKER!$B:$B,MAIN!$D781)</f>
        <v>0</v>
      </c>
      <c r="M781" s="35" t="s">
        <v>133</v>
      </c>
      <c r="N781" s="46" t="s">
        <v>563</v>
      </c>
      <c r="O781" s="46">
        <f>SUMIFS(MAN_ADJ!$L:$L,MAN_ADJ!$K:$K,MAIN!$D781,MAN_ADJ!$J:$J,MAIN!$S781)</f>
        <v>0</v>
      </c>
      <c r="P781" s="25">
        <f t="shared" si="203"/>
        <v>0</v>
      </c>
      <c r="Q781" s="28">
        <f t="shared" si="205"/>
        <v>0</v>
      </c>
      <c r="R781" s="38">
        <f t="shared" si="204"/>
        <v>0.32500000000000001</v>
      </c>
      <c r="S781" t="s">
        <v>175</v>
      </c>
      <c r="U781" t="s">
        <v>577</v>
      </c>
      <c r="V781" t="s">
        <v>735</v>
      </c>
    </row>
    <row r="782" spans="1:22" x14ac:dyDescent="0.25">
      <c r="A782" s="17" t="s">
        <v>173</v>
      </c>
      <c r="B782" s="17" t="s">
        <v>93</v>
      </c>
      <c r="C782" s="17" t="s">
        <v>174</v>
      </c>
      <c r="D782" s="17" t="s">
        <v>127</v>
      </c>
      <c r="E782" s="24">
        <f>IF(U782="SC",SUMIFS(SC!F:F,SC!A:A,MAIN!D782,SC!B:B,MAIN!A782),SUMIFS(Allocations!$H:$H,Allocations!$A:$A,MAIN!$A782,Allocations!$B:$B,MAIN!$D782))</f>
        <v>0</v>
      </c>
      <c r="F782" s="24">
        <f>IF(U782="SC",SUMIFS(SC!J:J,SC!A:A,MAIN!D782,SC!B:B,MAIN!A782),SUMIFS(Allocations!M:M,Allocations!A:A,MAIN!A782,Allocations!B:B,MAIN!D782))</f>
        <v>0</v>
      </c>
      <c r="G782" s="24">
        <f t="shared" si="201"/>
        <v>0</v>
      </c>
      <c r="H782" s="24">
        <f>IFERROR(VLOOKUP(S782,Swaps_wk!$A$2:$AP$151,HLOOKUP(MAIN!D782,Swaps_wk!$B$2:$AP$151,150,FALSE),FALSE),0)</f>
        <v>0</v>
      </c>
      <c r="I782" s="24">
        <f>SUMIFS(PASTE_DQS_TRACKER!$D:$D,PASTE_DQS_TRACKER!$C:$C,MAIN!$S782,PASTE_DQS_TRACKER!$B:$B,MAIN!$D782)-SUMIFS(PASTE_DQS_TRACKER!$D:$D,PASTE_DQS_TRACKER!$C:$C,MAIN!$S782,PASTE_DQS_TRACKER!$E:$E,MAIN!$D782)</f>
        <v>0</v>
      </c>
      <c r="J782" s="25">
        <f t="shared" si="202"/>
        <v>0</v>
      </c>
      <c r="K782" s="24">
        <f>IFERROR(IF(V782="Flex",0,IF(D782=$D$30,VLOOKUP(A782,MMO_o10M_lease!$A$1:$F$51,5,FALSE),IF(D782=$D$26,VLOOKUP(D782,LANDINGS!$A$3:$BR$40,HLOOKUP(A782,LANDINGS!$B$1:$CF$42,42,FALSE),FALSE)-IFERROR(VLOOKUP(A782,MMO_o10M_lease!$A$1:$F$38,5,FALSE),0),VLOOKUP(D782,LANDINGS!$A$3:$CF$40,HLOOKUP(A782,LANDINGS!$B$1:$CF$42,42,FALSE),FALSE)))),0)</f>
        <v>0</v>
      </c>
      <c r="L782" s="24">
        <f>SUMIFS(PASTE_FLEX_TRACKER!$D:$D,PASTE_FLEX_TRACKER!$E:$E,MAIN!$A782,PASTE_FLEX_TRACKER!$B:$B,MAIN!$D782)</f>
        <v>0</v>
      </c>
      <c r="M782" s="35" t="s">
        <v>133</v>
      </c>
      <c r="N782" s="46" t="s">
        <v>563</v>
      </c>
      <c r="O782" s="46">
        <f>SUMIFS(MAN_ADJ!$L:$L,MAN_ADJ!$K:$K,MAIN!$D782,MAN_ADJ!$J:$J,MAIN!$S782)</f>
        <v>0</v>
      </c>
      <c r="P782" s="25">
        <f t="shared" si="203"/>
        <v>0</v>
      </c>
      <c r="Q782" s="28" t="str">
        <f t="shared" si="205"/>
        <v>n/a</v>
      </c>
      <c r="R782" s="38">
        <f t="shared" si="204"/>
        <v>0</v>
      </c>
      <c r="S782" t="s">
        <v>175</v>
      </c>
      <c r="U782" t="s">
        <v>577</v>
      </c>
      <c r="V782" t="s">
        <v>735</v>
      </c>
    </row>
    <row r="783" spans="1:22" x14ac:dyDescent="0.25">
      <c r="A783" s="17" t="s">
        <v>173</v>
      </c>
      <c r="B783" s="17" t="s">
        <v>93</v>
      </c>
      <c r="C783" s="17" t="s">
        <v>174</v>
      </c>
      <c r="D783" s="17" t="s">
        <v>184</v>
      </c>
      <c r="E783" s="24">
        <f>IF(U783="SC",SUMIFS(SC!F:F,SC!A:A,MAIN!D783,SC!B:B,MAIN!A783),SUMIFS(Allocations!$H:$H,Allocations!$A:$A,MAIN!$A783,Allocations!$B:$B,MAIN!$D783))</f>
        <v>0</v>
      </c>
      <c r="F783" s="24">
        <f>IF(U783="SC",SUMIFS(SC!J:J,SC!A:A,MAIN!D783,SC!B:B,MAIN!A783),SUMIFS(Allocations!M:M,Allocations!A:A,MAIN!A783,Allocations!B:B,MAIN!D783))</f>
        <v>0</v>
      </c>
      <c r="G783" s="24">
        <f t="shared" ref="G783:G786" si="206">E783+F783</f>
        <v>0</v>
      </c>
      <c r="H783" s="24">
        <f>IFERROR(VLOOKUP(S783,Swaps_wk!$A$2:$AP$151,HLOOKUP(MAIN!D783,Swaps_wk!$B$2:$AP$151,150,FALSE),FALSE),0)</f>
        <v>0</v>
      </c>
      <c r="I783" s="24">
        <f>SUMIFS(PASTE_DQS_TRACKER!$D:$D,PASTE_DQS_TRACKER!$C:$C,MAIN!$S783,PASTE_DQS_TRACKER!$B:$B,MAIN!$D783)-SUMIFS(PASTE_DQS_TRACKER!$D:$D,PASTE_DQS_TRACKER!$C:$C,MAIN!$S783,PASTE_DQS_TRACKER!$E:$E,MAIN!$D783)</f>
        <v>0</v>
      </c>
      <c r="J783" s="25">
        <f t="shared" ref="J783:J786" si="207">G783+I783</f>
        <v>0</v>
      </c>
      <c r="K783" s="24">
        <f>IFERROR(IF(V783="Flex",0,IF(D783=$D$30,VLOOKUP(A783,MMO_o10M_lease!$A$1:$F$51,5,FALSE),IF(D783=$D$26,VLOOKUP(D783,LANDINGS!$A$3:$BR$40,HLOOKUP(A783,LANDINGS!$B$1:$CF$42,42,FALSE),FALSE)-IFERROR(VLOOKUP(A783,MMO_o10M_lease!$A$1:$F$38,5,FALSE),0),VLOOKUP(D783,LANDINGS!$A$3:$CF$40,HLOOKUP(A783,LANDINGS!$B$1:$CF$42,42,FALSE),FALSE)))),0)</f>
        <v>0</v>
      </c>
      <c r="L783" s="24">
        <f>SUMIFS(PASTE_FLEX_TRACKER!$D:$D,PASTE_FLEX_TRACKER!$E:$E,MAIN!$A783,PASTE_FLEX_TRACKER!$B:$B,MAIN!$D783)</f>
        <v>0</v>
      </c>
      <c r="M783" s="35" t="s">
        <v>133</v>
      </c>
      <c r="N783" s="46" t="s">
        <v>563</v>
      </c>
      <c r="O783" s="46">
        <f>SUMIFS(MAN_ADJ!$L:$L,MAN_ADJ!$K:$K,MAIN!$D783,MAN_ADJ!$J:$J,MAIN!$S783)</f>
        <v>0</v>
      </c>
      <c r="P783" s="25">
        <f t="shared" si="203"/>
        <v>0</v>
      </c>
      <c r="Q783" s="28" t="str">
        <f t="shared" ref="Q783:Q786" si="208">IFERROR(P783/J783,"n/a")</f>
        <v>n/a</v>
      </c>
      <c r="R783" s="38">
        <f t="shared" ref="R783:R786" si="209">J783-P783</f>
        <v>0</v>
      </c>
      <c r="S783" t="s">
        <v>175</v>
      </c>
      <c r="U783" t="s">
        <v>577</v>
      </c>
      <c r="V783" t="s">
        <v>735</v>
      </c>
    </row>
    <row r="784" spans="1:22" x14ac:dyDescent="0.25">
      <c r="A784" s="17" t="s">
        <v>173</v>
      </c>
      <c r="B784" s="17" t="s">
        <v>93</v>
      </c>
      <c r="C784" s="17" t="s">
        <v>174</v>
      </c>
      <c r="D784" s="17" t="s">
        <v>128</v>
      </c>
      <c r="E784" s="24">
        <f>IF(U784="SC",SUMIFS(SC!F:F,SC!A:A,MAIN!D784,SC!B:B,MAIN!A784),SUMIFS(Allocations!$H:$H,Allocations!$A:$A,MAIN!$A784,Allocations!$B:$B,MAIN!$D784))</f>
        <v>0</v>
      </c>
      <c r="F784" s="24">
        <f>IF(U784="SC",SUMIFS(SC!J:J,SC!A:A,MAIN!D784,SC!B:B,MAIN!A784),SUMIFS(Allocations!M:M,Allocations!A:A,MAIN!A784,Allocations!B:B,MAIN!D784))</f>
        <v>0</v>
      </c>
      <c r="G784" s="24">
        <f t="shared" si="206"/>
        <v>0</v>
      </c>
      <c r="H784" s="24">
        <f>IFERROR(VLOOKUP(S784,Swaps_wk!$A$2:$AP$151,HLOOKUP(MAIN!D784,Swaps_wk!$B$2:$AP$151,150,FALSE),FALSE),0)</f>
        <v>0</v>
      </c>
      <c r="I784" s="24">
        <f>SUMIFS(PASTE_DQS_TRACKER!$D:$D,PASTE_DQS_TRACKER!$C:$C,MAIN!$S784,PASTE_DQS_TRACKER!$B:$B,MAIN!$D784)-SUMIFS(PASTE_DQS_TRACKER!$D:$D,PASTE_DQS_TRACKER!$C:$C,MAIN!$S784,PASTE_DQS_TRACKER!$E:$E,MAIN!$D784)</f>
        <v>0</v>
      </c>
      <c r="J784" s="25">
        <f t="shared" si="207"/>
        <v>0</v>
      </c>
      <c r="K784" s="24">
        <f>IFERROR(IF(V784="Flex",0,IF(D784=$D$30,VLOOKUP(A784,MMO_o10M_lease!$A$1:$F$51,5,FALSE),IF(D784=$D$26,VLOOKUP(D784,LANDINGS!$A$3:$BR$40,HLOOKUP(A784,LANDINGS!$B$1:$CF$42,42,FALSE),FALSE)-IFERROR(VLOOKUP(A784,MMO_o10M_lease!$A$1:$F$38,5,FALSE),0),VLOOKUP(D784,LANDINGS!$A$3:$CF$40,HLOOKUP(A784,LANDINGS!$B$1:$CF$42,42,FALSE),FALSE)))),0)</f>
        <v>0</v>
      </c>
      <c r="L784" s="24">
        <f>SUMIFS(PASTE_FLEX_TRACKER!$D:$D,PASTE_FLEX_TRACKER!$E:$E,MAIN!$A784,PASTE_FLEX_TRACKER!$B:$B,MAIN!$D784)</f>
        <v>0</v>
      </c>
      <c r="M784" s="35" t="s">
        <v>133</v>
      </c>
      <c r="N784" s="46" t="s">
        <v>563</v>
      </c>
      <c r="O784" s="46">
        <f>SUMIFS(MAN_ADJ!$L:$L,MAN_ADJ!$K:$K,MAIN!$D784,MAN_ADJ!$J:$J,MAIN!$S784)</f>
        <v>0</v>
      </c>
      <c r="P784" s="25">
        <f t="shared" si="203"/>
        <v>0</v>
      </c>
      <c r="Q784" s="28" t="str">
        <f t="shared" si="208"/>
        <v>n/a</v>
      </c>
      <c r="R784" s="38">
        <f t="shared" si="209"/>
        <v>0</v>
      </c>
      <c r="S784" t="s">
        <v>175</v>
      </c>
      <c r="U784" t="s">
        <v>577</v>
      </c>
      <c r="V784" t="s">
        <v>735</v>
      </c>
    </row>
    <row r="785" spans="1:22" x14ac:dyDescent="0.25">
      <c r="A785" s="17" t="s">
        <v>173</v>
      </c>
      <c r="B785" s="17" t="s">
        <v>93</v>
      </c>
      <c r="C785" s="17" t="s">
        <v>174</v>
      </c>
      <c r="D785" s="17" t="s">
        <v>129</v>
      </c>
      <c r="E785" s="24">
        <f>IF(U785="SC",SUMIFS(SC!F:F,SC!A:A,MAIN!D785,SC!B:B,MAIN!A785),SUMIFS(Allocations!$H:$H,Allocations!$A:$A,MAIN!$A785,Allocations!$B:$B,MAIN!$D785))</f>
        <v>0</v>
      </c>
      <c r="F785" s="24">
        <f>IF(U785="SC",SUMIFS(SC!J:J,SC!A:A,MAIN!D785,SC!B:B,MAIN!A785),SUMIFS(Allocations!M:M,Allocations!A:A,MAIN!A785,Allocations!B:B,MAIN!D785))</f>
        <v>0</v>
      </c>
      <c r="G785" s="24">
        <f t="shared" si="206"/>
        <v>0</v>
      </c>
      <c r="H785" s="24">
        <f>IFERROR(VLOOKUP(S785,Swaps_wk!$A$2:$AP$151,HLOOKUP(MAIN!D785,Swaps_wk!$B$2:$AP$151,150,FALSE),FALSE),0)</f>
        <v>0</v>
      </c>
      <c r="I785" s="24">
        <f>SUMIFS(PASTE_DQS_TRACKER!$D:$D,PASTE_DQS_TRACKER!$C:$C,MAIN!$S785,PASTE_DQS_TRACKER!$B:$B,MAIN!$D785)-SUMIFS(PASTE_DQS_TRACKER!$D:$D,PASTE_DQS_TRACKER!$C:$C,MAIN!$S785,PASTE_DQS_TRACKER!$E:$E,MAIN!$D785)</f>
        <v>0</v>
      </c>
      <c r="J785" s="25">
        <f t="shared" si="207"/>
        <v>0</v>
      </c>
      <c r="K785" s="24">
        <f>IFERROR(IF(V785="Flex",0,IF(D785=$D$30,VLOOKUP(A785,MMO_o10M_lease!$A$1:$F$51,5,FALSE),IF(D785=$D$26,VLOOKUP(D785,LANDINGS!$A$3:$BR$40,HLOOKUP(A785,LANDINGS!$B$1:$CF$42,42,FALSE),FALSE)-IFERROR(VLOOKUP(A785,MMO_o10M_lease!$A$1:$F$38,5,FALSE),0),VLOOKUP(D785,LANDINGS!$A$3:$CF$40,HLOOKUP(A785,LANDINGS!$B$1:$CF$42,42,FALSE),FALSE)))),0)</f>
        <v>0</v>
      </c>
      <c r="L785" s="24">
        <f>SUMIFS(PASTE_FLEX_TRACKER!$D:$D,PASTE_FLEX_TRACKER!$E:$E,MAIN!$A785,PASTE_FLEX_TRACKER!$B:$B,MAIN!$D785)</f>
        <v>0</v>
      </c>
      <c r="M785" s="35" t="s">
        <v>133</v>
      </c>
      <c r="N785" s="46" t="s">
        <v>563</v>
      </c>
      <c r="O785" s="46">
        <f>SUMIFS(MAN_ADJ!$L:$L,MAN_ADJ!$K:$K,MAIN!$D785,MAN_ADJ!$J:$J,MAIN!$S785)</f>
        <v>0</v>
      </c>
      <c r="P785" s="25">
        <f t="shared" si="203"/>
        <v>0</v>
      </c>
      <c r="Q785" s="28" t="str">
        <f t="shared" si="208"/>
        <v>n/a</v>
      </c>
      <c r="R785" s="38">
        <f t="shared" si="209"/>
        <v>0</v>
      </c>
      <c r="S785" t="s">
        <v>175</v>
      </c>
      <c r="U785" t="s">
        <v>577</v>
      </c>
      <c r="V785" t="s">
        <v>735</v>
      </c>
    </row>
    <row r="786" spans="1:22" x14ac:dyDescent="0.25">
      <c r="A786" s="17" t="s">
        <v>173</v>
      </c>
      <c r="B786" s="17" t="s">
        <v>93</v>
      </c>
      <c r="C786" s="17" t="s">
        <v>174</v>
      </c>
      <c r="D786" s="17" t="s">
        <v>155</v>
      </c>
      <c r="E786" s="24">
        <f>IF(U786="SC",SUMIFS(SC!F:F,SC!A:A,MAIN!D786,SC!B:B,MAIN!A786),SUMIFS(Allocations!$H:$H,Allocations!$A:$A,MAIN!$A786,Allocations!$B:$B,MAIN!$D786))</f>
        <v>7.4999999999999997E-2</v>
      </c>
      <c r="F786" s="24">
        <f>IF(U786="SC",SUMIFS(SC!J:J,SC!A:A,MAIN!D786,SC!B:B,MAIN!A786),SUMIFS(Allocations!M:M,Allocations!A:A,MAIN!A786,Allocations!B:B,MAIN!D786))</f>
        <v>0</v>
      </c>
      <c r="G786" s="24">
        <f t="shared" si="206"/>
        <v>7.4999999999999997E-2</v>
      </c>
      <c r="H786" s="24">
        <f>IFERROR(VLOOKUP(S786,Swaps_wk!$A$2:$AP$151,HLOOKUP(MAIN!D786,Swaps_wk!$B$2:$AP$151,150,FALSE),FALSE),0)</f>
        <v>0</v>
      </c>
      <c r="I786" s="24">
        <f>SUMIFS(PASTE_DQS_TRACKER!$D:$D,PASTE_DQS_TRACKER!$C:$C,MAIN!$S786,PASTE_DQS_TRACKER!$B:$B,MAIN!$D786)-SUMIFS(PASTE_DQS_TRACKER!$D:$D,PASTE_DQS_TRACKER!$C:$C,MAIN!$S786,PASTE_DQS_TRACKER!$E:$E,MAIN!$D786)</f>
        <v>0</v>
      </c>
      <c r="J786" s="25">
        <f t="shared" si="207"/>
        <v>7.4999999999999997E-2</v>
      </c>
      <c r="K786" s="24">
        <f>IFERROR(IF(V786="Flex",0,IF(D786=$D$30,VLOOKUP(A786,MMO_o10M_lease!$A$1:$F$51,5,FALSE),IF(D786=$D$26,VLOOKUP(D786,LANDINGS!$A$3:$BR$40,HLOOKUP(A786,LANDINGS!$B$1:$CF$42,42,FALSE),FALSE)-IFERROR(VLOOKUP(A786,MMO_o10M_lease!$A$1:$F$38,5,FALSE),0),VLOOKUP(D786,LANDINGS!$A$3:$CF$40,HLOOKUP(A786,LANDINGS!$B$1:$CF$42,42,FALSE),FALSE)))),0)</f>
        <v>0</v>
      </c>
      <c r="L786" s="24">
        <f>SUMIFS(PASTE_FLEX_TRACKER!$D:$D,PASTE_FLEX_TRACKER!$E:$E,MAIN!$A786,PASTE_FLEX_TRACKER!$B:$B,MAIN!$D786)</f>
        <v>0</v>
      </c>
      <c r="M786" s="35" t="s">
        <v>133</v>
      </c>
      <c r="N786" s="46" t="s">
        <v>563</v>
      </c>
      <c r="O786" s="46">
        <f>SUMIFS(MAN_ADJ!$L:$L,MAN_ADJ!$K:$K,MAIN!$D786,MAN_ADJ!$J:$J,MAIN!$S786)</f>
        <v>0</v>
      </c>
      <c r="P786" s="25">
        <f t="shared" si="203"/>
        <v>0</v>
      </c>
      <c r="Q786" s="28">
        <f t="shared" si="208"/>
        <v>0</v>
      </c>
      <c r="R786" s="38">
        <f t="shared" si="209"/>
        <v>7.4999999999999997E-2</v>
      </c>
      <c r="S786" t="s">
        <v>175</v>
      </c>
      <c r="U786" t="s">
        <v>577</v>
      </c>
      <c r="V786" t="s">
        <v>735</v>
      </c>
    </row>
    <row r="787" spans="1:22" x14ac:dyDescent="0.25">
      <c r="A787" s="17" t="s">
        <v>173</v>
      </c>
      <c r="B787" s="17" t="s">
        <v>93</v>
      </c>
      <c r="C787" s="17" t="s">
        <v>174</v>
      </c>
      <c r="D787" s="17" t="s">
        <v>130</v>
      </c>
      <c r="E787" s="24">
        <f>IF(U787="SC",SUMIFS(SC!F:F,SC!A:A,MAIN!D787,SC!B:B,MAIN!A787),SUMIFS(Allocations!$H:$H,Allocations!$A:$A,MAIN!$A787,Allocations!$B:$B,MAIN!$D787))</f>
        <v>0</v>
      </c>
      <c r="F787" s="24">
        <f>IF(U787="SC",SUMIFS(SC!J:J,SC!A:A,MAIN!D787,SC!B:B,MAIN!A787),SUMIFS(Allocations!M:M,Allocations!A:A,MAIN!A787,Allocations!B:B,MAIN!D787))</f>
        <v>0</v>
      </c>
      <c r="G787" s="24">
        <f t="shared" si="201"/>
        <v>0</v>
      </c>
      <c r="H787" s="24">
        <f>IFERROR(VLOOKUP(S787,Swaps_wk!$A$2:$AP$151,HLOOKUP(MAIN!D787,Swaps_wk!$B$2:$AP$151,150,FALSE),FALSE),0)</f>
        <v>0</v>
      </c>
      <c r="I787" s="24">
        <f>SUMIFS(PASTE_DQS_TRACKER!$D:$D,PASTE_DQS_TRACKER!$C:$C,MAIN!$S787,PASTE_DQS_TRACKER!$B:$B,MAIN!$D787)-SUMIFS(PASTE_DQS_TRACKER!$D:$D,PASTE_DQS_TRACKER!$C:$C,MAIN!$S787,PASTE_DQS_TRACKER!$E:$E,MAIN!$D787)</f>
        <v>0</v>
      </c>
      <c r="J787" s="25">
        <f t="shared" si="202"/>
        <v>0</v>
      </c>
      <c r="K787" s="24">
        <f>IFERROR(IF(V787="Flex",0,IF(D787=$D$30,VLOOKUP(A787,MMO_o10M_lease!$A$1:$F$51,5,FALSE),IF(D787=$D$26,VLOOKUP(D787,LANDINGS!$A$3:$BR$40,HLOOKUP(A787,LANDINGS!$B$1:$CF$42,42,FALSE),FALSE)-IFERROR(VLOOKUP(A787,MMO_o10M_lease!$A$1:$F$38,5,FALSE),0),VLOOKUP(D787,LANDINGS!$A$3:$CF$40,HLOOKUP(A787,LANDINGS!$B$1:$CF$42,42,FALSE),FALSE)))),0)</f>
        <v>0</v>
      </c>
      <c r="L787" s="24">
        <f>SUMIFS(PASTE_FLEX_TRACKER!$D:$D,PASTE_FLEX_TRACKER!$E:$E,MAIN!$A787,PASTE_FLEX_TRACKER!$B:$B,MAIN!$D787)</f>
        <v>0</v>
      </c>
      <c r="M787" s="35" t="s">
        <v>133</v>
      </c>
      <c r="N787" s="46" t="s">
        <v>563</v>
      </c>
      <c r="O787" s="46">
        <f>SUMIFS(MAN_ADJ!$L:$L,MAN_ADJ!$K:$K,MAIN!$D787,MAN_ADJ!$J:$J,MAIN!$S787)</f>
        <v>0</v>
      </c>
      <c r="P787" s="25">
        <f t="shared" si="203"/>
        <v>0</v>
      </c>
      <c r="Q787" s="28" t="str">
        <f t="shared" si="205"/>
        <v>n/a</v>
      </c>
      <c r="R787" s="38">
        <f t="shared" si="204"/>
        <v>0</v>
      </c>
      <c r="S787" t="s">
        <v>175</v>
      </c>
      <c r="U787" t="s">
        <v>577</v>
      </c>
      <c r="V787" t="s">
        <v>735</v>
      </c>
    </row>
    <row r="788" spans="1:22" x14ac:dyDescent="0.25">
      <c r="A788" s="26" t="s">
        <v>173</v>
      </c>
      <c r="B788" s="26" t="s">
        <v>93</v>
      </c>
      <c r="C788" s="26" t="s">
        <v>174</v>
      </c>
      <c r="D788" s="26" t="s">
        <v>131</v>
      </c>
      <c r="E788" s="27">
        <f t="shared" ref="E788:L788" si="210">SUM(E750:E787)</f>
        <v>2152.5117500000006</v>
      </c>
      <c r="F788" s="27">
        <f t="shared" si="210"/>
        <v>0</v>
      </c>
      <c r="G788" s="27">
        <f t="shared" si="210"/>
        <v>2152.5117500000006</v>
      </c>
      <c r="H788" s="27">
        <f>IFERROR(VLOOKUP(S788,Swaps_wk!$A$2:$AP$151,HLOOKUP(MAIN!D788,Swaps_wk!$B$2:$AP$151,150,FALSE),FALSE),0)</f>
        <v>0</v>
      </c>
      <c r="I788" s="27">
        <f t="shared" si="210"/>
        <v>0</v>
      </c>
      <c r="J788" s="25">
        <f t="shared" si="210"/>
        <v>2152.5117500000006</v>
      </c>
      <c r="K788" s="27">
        <f t="shared" si="210"/>
        <v>0</v>
      </c>
      <c r="L788" s="27">
        <f t="shared" si="210"/>
        <v>0</v>
      </c>
      <c r="M788" s="41" t="s">
        <v>133</v>
      </c>
      <c r="N788" s="46" t="s">
        <v>563</v>
      </c>
      <c r="O788" s="27">
        <f>SUM(O750:O787)</f>
        <v>0</v>
      </c>
      <c r="P788" s="25">
        <f t="shared" ref="P788" si="211">SUM(P750:P787)</f>
        <v>0</v>
      </c>
      <c r="Q788" s="28">
        <f t="shared" si="205"/>
        <v>0</v>
      </c>
      <c r="R788" s="38">
        <f>SUM(R750:R787)</f>
        <v>2152.5117500000006</v>
      </c>
      <c r="S788" t="s">
        <v>175</v>
      </c>
    </row>
    <row r="789" spans="1:22" x14ac:dyDescent="0.25">
      <c r="A789" s="17" t="s">
        <v>176</v>
      </c>
      <c r="B789" s="17" t="s">
        <v>93</v>
      </c>
      <c r="C789" s="17" t="s">
        <v>135</v>
      </c>
      <c r="D789" s="17" t="s">
        <v>95</v>
      </c>
      <c r="E789" s="24">
        <f>IF(U789="SC",SUMIFS(SC!F:F,SC!A:A,MAIN!D789,SC!B:B,MAIN!A789),SUMIFS(Allocations!$H:$H,Allocations!$A:$A,MAIN!$A789,Allocations!$B:$B,MAIN!$D789))</f>
        <v>1927.2586000000003</v>
      </c>
      <c r="F789" s="24">
        <f>IF(U789="SC",SUMIFS(SC!J:J,SC!A:A,MAIN!D789,SC!B:B,MAIN!A789),SUMIFS(Allocations!M:M,Allocations!A:A,MAIN!A789,Allocations!B:B,MAIN!D789))</f>
        <v>0</v>
      </c>
      <c r="G789" s="24">
        <f t="shared" ref="G789:G826" si="212">E789+F789</f>
        <v>1927.2586000000003</v>
      </c>
      <c r="H789" s="24">
        <f>IFERROR(VLOOKUP(S789,Swaps_wk!$A$2:$AP$151,HLOOKUP(MAIN!D789,Swaps_wk!$B$2:$AP$151,150,FALSE),FALSE),0)</f>
        <v>0</v>
      </c>
      <c r="I789" s="24">
        <f>SUMIFS(PASTE_DQS_TRACKER!$D:$D,PASTE_DQS_TRACKER!$C:$C,MAIN!$S789,PASTE_DQS_TRACKER!$B:$B,MAIN!$D789)-SUMIFS(PASTE_DQS_TRACKER!$D:$D,PASTE_DQS_TRACKER!$C:$C,MAIN!$S789,PASTE_DQS_TRACKER!$E:$E,MAIN!$D789)</f>
        <v>0</v>
      </c>
      <c r="J789" s="25">
        <f t="shared" ref="J789:J826" si="213">G789+I789</f>
        <v>1927.2586000000003</v>
      </c>
      <c r="K789" s="24">
        <f>IFERROR(IF(V789="Flex",0,IF(D789=$D$30,VLOOKUP(A789,MMO_o10M_lease!$A$1:$F$51,5,FALSE),IF(D789=$D$26,VLOOKUP(D789,LANDINGS!$A$3:$BR$40,HLOOKUP(A789,LANDINGS!$B$1:$CF$42,42,FALSE),FALSE)-IFERROR(VLOOKUP(A789,MMO_o10M_lease!$A$1:$F$38,5,FALSE),0),VLOOKUP(D789,LANDINGS!$A$3:$CF$40,HLOOKUP(A789,LANDINGS!$B$1:$CF$42,42,FALSE),FALSE)))),0)</f>
        <v>0</v>
      </c>
      <c r="L789" s="24">
        <f>SUMIFS(PASTE_FLEX_TRACKER!$D:$D,PASTE_FLEX_TRACKER!$E:$E,MAIN!$A789,PASTE_FLEX_TRACKER!$B:$B,MAIN!$D789)</f>
        <v>0</v>
      </c>
      <c r="M789" s="35" t="s">
        <v>133</v>
      </c>
      <c r="N789" s="46" t="s">
        <v>563</v>
      </c>
      <c r="O789" s="46">
        <f>SUMIFS(MAN_ADJ!$L:$L,MAN_ADJ!$K:$K,MAIN!$D789,MAN_ADJ!$J:$J,MAIN!$S789)</f>
        <v>0</v>
      </c>
      <c r="P789" s="25">
        <f t="shared" ref="P789:P826" si="214">SUM(K789:O789)</f>
        <v>0</v>
      </c>
      <c r="Q789" s="28">
        <f t="shared" si="205"/>
        <v>0</v>
      </c>
      <c r="R789" s="38">
        <f t="shared" ref="R789:R826" si="215">J789-P789</f>
        <v>1927.2586000000003</v>
      </c>
      <c r="S789" t="s">
        <v>561</v>
      </c>
      <c r="U789" t="s">
        <v>577</v>
      </c>
      <c r="V789" t="s">
        <v>735</v>
      </c>
    </row>
    <row r="790" spans="1:22" x14ac:dyDescent="0.25">
      <c r="A790" s="17" t="s">
        <v>176</v>
      </c>
      <c r="B790" s="17" t="s">
        <v>93</v>
      </c>
      <c r="C790" s="17" t="s">
        <v>135</v>
      </c>
      <c r="D790" s="17" t="s">
        <v>96</v>
      </c>
      <c r="E790" s="24">
        <f>IF(U790="SC",SUMIFS(SC!F:F,SC!A:A,MAIN!D790,SC!B:B,MAIN!A790),SUMIFS(Allocations!$H:$H,Allocations!$A:$A,MAIN!$A790,Allocations!$B:$B,MAIN!$D790))</f>
        <v>422.75130000000001</v>
      </c>
      <c r="F790" s="24">
        <f>IF(U790="SC",SUMIFS(SC!J:J,SC!A:A,MAIN!D790,SC!B:B,MAIN!A790),SUMIFS(Allocations!M:M,Allocations!A:A,MAIN!A790,Allocations!B:B,MAIN!D790))</f>
        <v>0</v>
      </c>
      <c r="G790" s="24">
        <f t="shared" si="212"/>
        <v>422.75130000000001</v>
      </c>
      <c r="H790" s="24">
        <f>IFERROR(VLOOKUP(S790,Swaps_wk!$A$2:$AP$151,HLOOKUP(MAIN!D790,Swaps_wk!$B$2:$AP$151,150,FALSE),FALSE),0)</f>
        <v>0</v>
      </c>
      <c r="I790" s="24">
        <f>SUMIFS(PASTE_DQS_TRACKER!$D:$D,PASTE_DQS_TRACKER!$C:$C,MAIN!$S790,PASTE_DQS_TRACKER!$B:$B,MAIN!$D790)-SUMIFS(PASTE_DQS_TRACKER!$D:$D,PASTE_DQS_TRACKER!$C:$C,MAIN!$S790,PASTE_DQS_TRACKER!$E:$E,MAIN!$D790)</f>
        <v>0</v>
      </c>
      <c r="J790" s="25">
        <f t="shared" si="213"/>
        <v>422.75130000000001</v>
      </c>
      <c r="K790" s="24">
        <f>IFERROR(IF(V790="Flex",0,IF(D790=$D$30,VLOOKUP(A790,MMO_o10M_lease!$A$1:$F$51,5,FALSE),IF(D790=$D$26,VLOOKUP(D790,LANDINGS!$A$3:$BR$40,HLOOKUP(A790,LANDINGS!$B$1:$CF$42,42,FALSE),FALSE)-IFERROR(VLOOKUP(A790,MMO_o10M_lease!$A$1:$F$38,5,FALSE),0),VLOOKUP(D790,LANDINGS!$A$3:$CF$40,HLOOKUP(A790,LANDINGS!$B$1:$CF$42,42,FALSE),FALSE)))),0)</f>
        <v>0</v>
      </c>
      <c r="L790" s="24">
        <f>SUMIFS(PASTE_FLEX_TRACKER!$D:$D,PASTE_FLEX_TRACKER!$E:$E,MAIN!$A790,PASTE_FLEX_TRACKER!$B:$B,MAIN!$D790)</f>
        <v>0</v>
      </c>
      <c r="M790" s="35" t="s">
        <v>133</v>
      </c>
      <c r="N790" s="46" t="s">
        <v>563</v>
      </c>
      <c r="O790" s="46">
        <f>SUMIFS(MAN_ADJ!$L:$L,MAN_ADJ!$K:$K,MAIN!$D790,MAN_ADJ!$J:$J,MAIN!$S790)</f>
        <v>0</v>
      </c>
      <c r="P790" s="25">
        <f t="shared" si="214"/>
        <v>0</v>
      </c>
      <c r="Q790" s="28">
        <f t="shared" si="205"/>
        <v>0</v>
      </c>
      <c r="R790" s="38">
        <f t="shared" si="215"/>
        <v>422.75130000000001</v>
      </c>
      <c r="S790" t="s">
        <v>561</v>
      </c>
      <c r="U790" t="s">
        <v>577</v>
      </c>
      <c r="V790" t="s">
        <v>735</v>
      </c>
    </row>
    <row r="791" spans="1:22" x14ac:dyDescent="0.25">
      <c r="A791" s="17" t="s">
        <v>176</v>
      </c>
      <c r="B791" s="17" t="s">
        <v>93</v>
      </c>
      <c r="C791" s="17" t="s">
        <v>135</v>
      </c>
      <c r="D791" s="17" t="s">
        <v>97</v>
      </c>
      <c r="E791" s="24">
        <f>IF(U791="SC",SUMIFS(SC!F:F,SC!A:A,MAIN!D791,SC!B:B,MAIN!A791),SUMIFS(Allocations!$H:$H,Allocations!$A:$A,MAIN!$A791,Allocations!$B:$B,MAIN!$D791))</f>
        <v>695.45</v>
      </c>
      <c r="F791" s="24">
        <f>IF(U791="SC",SUMIFS(SC!J:J,SC!A:A,MAIN!D791,SC!B:B,MAIN!A791),SUMIFS(Allocations!M:M,Allocations!A:A,MAIN!A791,Allocations!B:B,MAIN!D791))</f>
        <v>0</v>
      </c>
      <c r="G791" s="24">
        <f t="shared" si="212"/>
        <v>695.45</v>
      </c>
      <c r="H791" s="24">
        <f>IFERROR(VLOOKUP(S791,Swaps_wk!$A$2:$AP$151,HLOOKUP(MAIN!D791,Swaps_wk!$B$2:$AP$151,150,FALSE),FALSE),0)</f>
        <v>0</v>
      </c>
      <c r="I791" s="24">
        <f>SUMIFS(PASTE_DQS_TRACKER!$D:$D,PASTE_DQS_TRACKER!$C:$C,MAIN!$S791,PASTE_DQS_TRACKER!$B:$B,MAIN!$D791)-SUMIFS(PASTE_DQS_TRACKER!$D:$D,PASTE_DQS_TRACKER!$C:$C,MAIN!$S791,PASTE_DQS_TRACKER!$E:$E,MAIN!$D791)</f>
        <v>0</v>
      </c>
      <c r="J791" s="25">
        <f t="shared" si="213"/>
        <v>695.45</v>
      </c>
      <c r="K791" s="24">
        <f>IFERROR(IF(V791="Flex",0,IF(D791=$D$30,VLOOKUP(A791,MMO_o10M_lease!$A$1:$F$51,5,FALSE),IF(D791=$D$26,VLOOKUP(D791,LANDINGS!$A$3:$BR$40,HLOOKUP(A791,LANDINGS!$B$1:$CF$42,42,FALSE),FALSE)-IFERROR(VLOOKUP(A791,MMO_o10M_lease!$A$1:$F$38,5,FALSE),0),VLOOKUP(D791,LANDINGS!$A$3:$CF$40,HLOOKUP(A791,LANDINGS!$B$1:$CF$42,42,FALSE),FALSE)))),0)</f>
        <v>0</v>
      </c>
      <c r="L791" s="24">
        <f>SUMIFS(PASTE_FLEX_TRACKER!$D:$D,PASTE_FLEX_TRACKER!$E:$E,MAIN!$A791,PASTE_FLEX_TRACKER!$B:$B,MAIN!$D791)</f>
        <v>0</v>
      </c>
      <c r="M791" s="35" t="s">
        <v>133</v>
      </c>
      <c r="N791" s="46" t="s">
        <v>563</v>
      </c>
      <c r="O791" s="46">
        <f>SUMIFS(MAN_ADJ!$L:$L,MAN_ADJ!$K:$K,MAIN!$D791,MAN_ADJ!$J:$J,MAIN!$S791)</f>
        <v>0</v>
      </c>
      <c r="P791" s="25">
        <f t="shared" si="214"/>
        <v>0</v>
      </c>
      <c r="Q791" s="28">
        <f t="shared" si="205"/>
        <v>0</v>
      </c>
      <c r="R791" s="38">
        <f t="shared" si="215"/>
        <v>695.45</v>
      </c>
      <c r="S791" t="s">
        <v>561</v>
      </c>
      <c r="U791" t="s">
        <v>577</v>
      </c>
      <c r="V791" t="s">
        <v>735</v>
      </c>
    </row>
    <row r="792" spans="1:22" x14ac:dyDescent="0.25">
      <c r="A792" s="17" t="s">
        <v>176</v>
      </c>
      <c r="B792" s="17" t="s">
        <v>93</v>
      </c>
      <c r="C792" s="17" t="s">
        <v>135</v>
      </c>
      <c r="D792" s="17" t="s">
        <v>98</v>
      </c>
      <c r="E792" s="24">
        <f>IF(U792="SC",SUMIFS(SC!F:F,SC!A:A,MAIN!D792,SC!B:B,MAIN!A792),SUMIFS(Allocations!$H:$H,Allocations!$A:$A,MAIN!$A792,Allocations!$B:$B,MAIN!$D792))</f>
        <v>1191.2918</v>
      </c>
      <c r="F792" s="24">
        <f>IF(U792="SC",SUMIFS(SC!J:J,SC!A:A,MAIN!D792,SC!B:B,MAIN!A792),SUMIFS(Allocations!M:M,Allocations!A:A,MAIN!A792,Allocations!B:B,MAIN!D792))</f>
        <v>0</v>
      </c>
      <c r="G792" s="24">
        <f t="shared" si="212"/>
        <v>1191.2918</v>
      </c>
      <c r="H792" s="24">
        <f>IFERROR(VLOOKUP(S792,Swaps_wk!$A$2:$AP$151,HLOOKUP(MAIN!D792,Swaps_wk!$B$2:$AP$151,150,FALSE),FALSE),0)</f>
        <v>0</v>
      </c>
      <c r="I792" s="24">
        <f>SUMIFS(PASTE_DQS_TRACKER!$D:$D,PASTE_DQS_TRACKER!$C:$C,MAIN!$S792,PASTE_DQS_TRACKER!$B:$B,MAIN!$D792)-SUMIFS(PASTE_DQS_TRACKER!$D:$D,PASTE_DQS_TRACKER!$C:$C,MAIN!$S792,PASTE_DQS_TRACKER!$E:$E,MAIN!$D792)</f>
        <v>0</v>
      </c>
      <c r="J792" s="25">
        <f t="shared" si="213"/>
        <v>1191.2918</v>
      </c>
      <c r="K792" s="24">
        <f>IFERROR(IF(V792="Flex",0,IF(D792=$D$30,VLOOKUP(A792,MMO_o10M_lease!$A$1:$F$51,5,FALSE),IF(D792=$D$26,VLOOKUP(D792,LANDINGS!$A$3:$BR$40,HLOOKUP(A792,LANDINGS!$B$1:$CF$42,42,FALSE),FALSE)-IFERROR(VLOOKUP(A792,MMO_o10M_lease!$A$1:$F$38,5,FALSE),0),VLOOKUP(D792,LANDINGS!$A$3:$CF$40,HLOOKUP(A792,LANDINGS!$B$1:$CF$42,42,FALSE),FALSE)))),0)</f>
        <v>0</v>
      </c>
      <c r="L792" s="24">
        <f>SUMIFS(PASTE_FLEX_TRACKER!$D:$D,PASTE_FLEX_TRACKER!$E:$E,MAIN!$A792,PASTE_FLEX_TRACKER!$B:$B,MAIN!$D792)</f>
        <v>0</v>
      </c>
      <c r="M792" s="35" t="s">
        <v>133</v>
      </c>
      <c r="N792" s="46" t="s">
        <v>563</v>
      </c>
      <c r="O792" s="46">
        <f>SUMIFS(MAN_ADJ!$L:$L,MAN_ADJ!$K:$K,MAIN!$D792,MAN_ADJ!$J:$J,MAIN!$S792)</f>
        <v>0</v>
      </c>
      <c r="P792" s="25">
        <f t="shared" si="214"/>
        <v>0</v>
      </c>
      <c r="Q792" s="28">
        <f t="shared" si="205"/>
        <v>0</v>
      </c>
      <c r="R792" s="38">
        <f t="shared" si="215"/>
        <v>1191.2918</v>
      </c>
      <c r="S792" t="s">
        <v>561</v>
      </c>
      <c r="U792" t="s">
        <v>577</v>
      </c>
      <c r="V792" t="s">
        <v>735</v>
      </c>
    </row>
    <row r="793" spans="1:22" x14ac:dyDescent="0.25">
      <c r="A793" s="17" t="s">
        <v>176</v>
      </c>
      <c r="B793" s="17" t="s">
        <v>93</v>
      </c>
      <c r="C793" s="17" t="s">
        <v>135</v>
      </c>
      <c r="D793" s="17" t="s">
        <v>99</v>
      </c>
      <c r="E793" s="24">
        <f>IF(U793="SC",SUMIFS(SC!F:F,SC!A:A,MAIN!D793,SC!B:B,MAIN!A793),SUMIFS(Allocations!$H:$H,Allocations!$A:$A,MAIN!$A793,Allocations!$B:$B,MAIN!$D793))</f>
        <v>49.6282</v>
      </c>
      <c r="F793" s="24">
        <f>IF(U793="SC",SUMIFS(SC!J:J,SC!A:A,MAIN!D793,SC!B:B,MAIN!A793),SUMIFS(Allocations!M:M,Allocations!A:A,MAIN!A793,Allocations!B:B,MAIN!D793))</f>
        <v>0</v>
      </c>
      <c r="G793" s="24">
        <f t="shared" si="212"/>
        <v>49.6282</v>
      </c>
      <c r="H793" s="24">
        <f>IFERROR(VLOOKUP(S793,Swaps_wk!$A$2:$AP$151,HLOOKUP(MAIN!D793,Swaps_wk!$B$2:$AP$151,150,FALSE),FALSE),0)</f>
        <v>0</v>
      </c>
      <c r="I793" s="24">
        <f>SUMIFS(PASTE_DQS_TRACKER!$D:$D,PASTE_DQS_TRACKER!$C:$C,MAIN!$S793,PASTE_DQS_TRACKER!$B:$B,MAIN!$D793)-SUMIFS(PASTE_DQS_TRACKER!$D:$D,PASTE_DQS_TRACKER!$C:$C,MAIN!$S793,PASTE_DQS_TRACKER!$E:$E,MAIN!$D793)</f>
        <v>0</v>
      </c>
      <c r="J793" s="25">
        <f t="shared" si="213"/>
        <v>49.6282</v>
      </c>
      <c r="K793" s="24">
        <f>IFERROR(IF(V793="Flex",0,IF(D793=$D$30,VLOOKUP(A793,MMO_o10M_lease!$A$1:$F$51,5,FALSE),IF(D793=$D$26,VLOOKUP(D793,LANDINGS!$A$3:$BR$40,HLOOKUP(A793,LANDINGS!$B$1:$CF$42,42,FALSE),FALSE)-IFERROR(VLOOKUP(A793,MMO_o10M_lease!$A$1:$F$38,5,FALSE),0),VLOOKUP(D793,LANDINGS!$A$3:$CF$40,HLOOKUP(A793,LANDINGS!$B$1:$CF$42,42,FALSE),FALSE)))),0)</f>
        <v>0</v>
      </c>
      <c r="L793" s="24">
        <f>SUMIFS(PASTE_FLEX_TRACKER!$D:$D,PASTE_FLEX_TRACKER!$E:$E,MAIN!$A793,PASTE_FLEX_TRACKER!$B:$B,MAIN!$D793)</f>
        <v>0</v>
      </c>
      <c r="M793" s="35" t="s">
        <v>133</v>
      </c>
      <c r="N793" s="46" t="s">
        <v>563</v>
      </c>
      <c r="O793" s="46">
        <f>SUMIFS(MAN_ADJ!$L:$L,MAN_ADJ!$K:$K,MAIN!$D793,MAN_ADJ!$J:$J,MAIN!$S793)</f>
        <v>0</v>
      </c>
      <c r="P793" s="25">
        <f t="shared" si="214"/>
        <v>0</v>
      </c>
      <c r="Q793" s="28">
        <f t="shared" si="205"/>
        <v>0</v>
      </c>
      <c r="R793" s="38">
        <f t="shared" si="215"/>
        <v>49.6282</v>
      </c>
      <c r="S793" t="s">
        <v>561</v>
      </c>
      <c r="U793" t="s">
        <v>577</v>
      </c>
      <c r="V793" t="s">
        <v>735</v>
      </c>
    </row>
    <row r="794" spans="1:22" x14ac:dyDescent="0.25">
      <c r="A794" s="17" t="s">
        <v>176</v>
      </c>
      <c r="B794" s="17" t="s">
        <v>93</v>
      </c>
      <c r="C794" s="17" t="s">
        <v>135</v>
      </c>
      <c r="D794" s="17" t="s">
        <v>100</v>
      </c>
      <c r="E794" s="24">
        <f>IF(U794="SC",SUMIFS(SC!F:F,SC!A:A,MAIN!D794,SC!B:B,MAIN!A794),SUMIFS(Allocations!$H:$H,Allocations!$A:$A,MAIN!$A794,Allocations!$B:$B,MAIN!$D794))</f>
        <v>76.67</v>
      </c>
      <c r="F794" s="24">
        <f>IF(U794="SC",SUMIFS(SC!J:J,SC!A:A,MAIN!D794,SC!B:B,MAIN!A794),SUMIFS(Allocations!M:M,Allocations!A:A,MAIN!A794,Allocations!B:B,MAIN!D794))</f>
        <v>0</v>
      </c>
      <c r="G794" s="24">
        <f t="shared" si="212"/>
        <v>76.67</v>
      </c>
      <c r="H794" s="24">
        <f>IFERROR(VLOOKUP(S794,Swaps_wk!$A$2:$AP$151,HLOOKUP(MAIN!D794,Swaps_wk!$B$2:$AP$151,150,FALSE),FALSE),0)</f>
        <v>0</v>
      </c>
      <c r="I794" s="24">
        <f>SUMIFS(PASTE_DQS_TRACKER!$D:$D,PASTE_DQS_TRACKER!$C:$C,MAIN!$S794,PASTE_DQS_TRACKER!$B:$B,MAIN!$D794)-SUMIFS(PASTE_DQS_TRACKER!$D:$D,PASTE_DQS_TRACKER!$C:$C,MAIN!$S794,PASTE_DQS_TRACKER!$E:$E,MAIN!$D794)</f>
        <v>0</v>
      </c>
      <c r="J794" s="25">
        <f t="shared" si="213"/>
        <v>76.67</v>
      </c>
      <c r="K794" s="24">
        <f>IFERROR(IF(V794="Flex",0,IF(D794=$D$30,VLOOKUP(A794,MMO_o10M_lease!$A$1:$F$51,5,FALSE),IF(D794=$D$26,VLOOKUP(D794,LANDINGS!$A$3:$BR$40,HLOOKUP(A794,LANDINGS!$B$1:$CF$42,42,FALSE),FALSE)-IFERROR(VLOOKUP(A794,MMO_o10M_lease!$A$1:$F$38,5,FALSE),0),VLOOKUP(D794,LANDINGS!$A$3:$CF$40,HLOOKUP(A794,LANDINGS!$B$1:$CF$42,42,FALSE),FALSE)))),0)</f>
        <v>0</v>
      </c>
      <c r="L794" s="24">
        <f>SUMIFS(PASTE_FLEX_TRACKER!$D:$D,PASTE_FLEX_TRACKER!$E:$E,MAIN!$A794,PASTE_FLEX_TRACKER!$B:$B,MAIN!$D794)</f>
        <v>0</v>
      </c>
      <c r="M794" s="35" t="s">
        <v>133</v>
      </c>
      <c r="N794" s="46" t="s">
        <v>563</v>
      </c>
      <c r="O794" s="46">
        <f>SUMIFS(MAN_ADJ!$L:$L,MAN_ADJ!$K:$K,MAIN!$D794,MAN_ADJ!$J:$J,MAIN!$S794)</f>
        <v>0</v>
      </c>
      <c r="P794" s="25">
        <f t="shared" si="214"/>
        <v>0</v>
      </c>
      <c r="Q794" s="28">
        <f t="shared" si="205"/>
        <v>0</v>
      </c>
      <c r="R794" s="38">
        <f t="shared" si="215"/>
        <v>76.67</v>
      </c>
      <c r="S794" t="s">
        <v>561</v>
      </c>
      <c r="U794" t="s">
        <v>577</v>
      </c>
      <c r="V794" t="s">
        <v>735</v>
      </c>
    </row>
    <row r="795" spans="1:22" x14ac:dyDescent="0.25">
      <c r="A795" s="17" t="s">
        <v>176</v>
      </c>
      <c r="B795" s="17" t="s">
        <v>93</v>
      </c>
      <c r="C795" s="17" t="s">
        <v>135</v>
      </c>
      <c r="D795" s="17" t="s">
        <v>101</v>
      </c>
      <c r="E795" s="24">
        <f>IF(U795="SC",SUMIFS(SC!F:F,SC!A:A,MAIN!D795,SC!B:B,MAIN!A795),SUMIFS(Allocations!$H:$H,Allocations!$A:$A,MAIN!$A795,Allocations!$B:$B,MAIN!$D795))</f>
        <v>32.46</v>
      </c>
      <c r="F795" s="24">
        <f>IF(U795="SC",SUMIFS(SC!J:J,SC!A:A,MAIN!D795,SC!B:B,MAIN!A795),SUMIFS(Allocations!M:M,Allocations!A:A,MAIN!A795,Allocations!B:B,MAIN!D795))</f>
        <v>0</v>
      </c>
      <c r="G795" s="24">
        <f t="shared" si="212"/>
        <v>32.46</v>
      </c>
      <c r="H795" s="24">
        <f>IFERROR(VLOOKUP(S795,Swaps_wk!$A$2:$AP$151,HLOOKUP(MAIN!D795,Swaps_wk!$B$2:$AP$151,150,FALSE),FALSE),0)</f>
        <v>0</v>
      </c>
      <c r="I795" s="24">
        <f>SUMIFS(PASTE_DQS_TRACKER!$D:$D,PASTE_DQS_TRACKER!$C:$C,MAIN!$S795,PASTE_DQS_TRACKER!$B:$B,MAIN!$D795)-SUMIFS(PASTE_DQS_TRACKER!$D:$D,PASTE_DQS_TRACKER!$C:$C,MAIN!$S795,PASTE_DQS_TRACKER!$E:$E,MAIN!$D795)</f>
        <v>0</v>
      </c>
      <c r="J795" s="25">
        <f t="shared" si="213"/>
        <v>32.46</v>
      </c>
      <c r="K795" s="24">
        <f>IFERROR(IF(V795="Flex",0,IF(D795=$D$30,VLOOKUP(A795,MMO_o10M_lease!$A$1:$F$51,5,FALSE),IF(D795=$D$26,VLOOKUP(D795,LANDINGS!$A$3:$BR$40,HLOOKUP(A795,LANDINGS!$B$1:$CF$42,42,FALSE),FALSE)-IFERROR(VLOOKUP(A795,MMO_o10M_lease!$A$1:$F$38,5,FALSE),0),VLOOKUP(D795,LANDINGS!$A$3:$CF$40,HLOOKUP(A795,LANDINGS!$B$1:$CF$42,42,FALSE),FALSE)))),0)</f>
        <v>0</v>
      </c>
      <c r="L795" s="24">
        <f>SUMIFS(PASTE_FLEX_TRACKER!$D:$D,PASTE_FLEX_TRACKER!$E:$E,MAIN!$A795,PASTE_FLEX_TRACKER!$B:$B,MAIN!$D795)</f>
        <v>0</v>
      </c>
      <c r="M795" s="35" t="s">
        <v>133</v>
      </c>
      <c r="N795" s="46" t="s">
        <v>563</v>
      </c>
      <c r="O795" s="46">
        <f>SUMIFS(MAN_ADJ!$L:$L,MAN_ADJ!$K:$K,MAIN!$D795,MAN_ADJ!$J:$J,MAIN!$S795)</f>
        <v>0</v>
      </c>
      <c r="P795" s="25">
        <f t="shared" si="214"/>
        <v>0</v>
      </c>
      <c r="Q795" s="28">
        <f t="shared" si="205"/>
        <v>0</v>
      </c>
      <c r="R795" s="38">
        <f t="shared" si="215"/>
        <v>32.46</v>
      </c>
      <c r="S795" t="s">
        <v>561</v>
      </c>
      <c r="U795" t="s">
        <v>577</v>
      </c>
      <c r="V795" t="s">
        <v>735</v>
      </c>
    </row>
    <row r="796" spans="1:22" x14ac:dyDescent="0.25">
      <c r="A796" s="17" t="s">
        <v>176</v>
      </c>
      <c r="B796" s="17" t="s">
        <v>93</v>
      </c>
      <c r="C796" s="17" t="s">
        <v>135</v>
      </c>
      <c r="D796" s="17" t="s">
        <v>102</v>
      </c>
      <c r="E796" s="24">
        <f>IF(U796="SC",SUMIFS(SC!F:F,SC!A:A,MAIN!D796,SC!B:B,MAIN!A796),SUMIFS(Allocations!$H:$H,Allocations!$A:$A,MAIN!$A796,Allocations!$B:$B,MAIN!$D796))</f>
        <v>0</v>
      </c>
      <c r="F796" s="24">
        <f>IF(U796="SC",SUMIFS(SC!J:J,SC!A:A,MAIN!D796,SC!B:B,MAIN!A796),SUMIFS(Allocations!M:M,Allocations!A:A,MAIN!A796,Allocations!B:B,MAIN!D796))</f>
        <v>0</v>
      </c>
      <c r="G796" s="24">
        <f t="shared" si="212"/>
        <v>0</v>
      </c>
      <c r="H796" s="24">
        <f>IFERROR(VLOOKUP(S796,Swaps_wk!$A$2:$AP$151,HLOOKUP(MAIN!D796,Swaps_wk!$B$2:$AP$151,150,FALSE),FALSE),0)</f>
        <v>0</v>
      </c>
      <c r="I796" s="24">
        <f>SUMIFS(PASTE_DQS_TRACKER!$D:$D,PASTE_DQS_TRACKER!$C:$C,MAIN!$S796,PASTE_DQS_TRACKER!$B:$B,MAIN!$D796)-SUMIFS(PASTE_DQS_TRACKER!$D:$D,PASTE_DQS_TRACKER!$C:$C,MAIN!$S796,PASTE_DQS_TRACKER!$E:$E,MAIN!$D796)</f>
        <v>0</v>
      </c>
      <c r="J796" s="25">
        <f t="shared" si="213"/>
        <v>0</v>
      </c>
      <c r="K796" s="24">
        <f>IFERROR(IF(V796="Flex",0,IF(D796=$D$30,VLOOKUP(A796,MMO_o10M_lease!$A$1:$F$51,5,FALSE),IF(D796=$D$26,VLOOKUP(D796,LANDINGS!$A$3:$BR$40,HLOOKUP(A796,LANDINGS!$B$1:$CF$42,42,FALSE),FALSE)-IFERROR(VLOOKUP(A796,MMO_o10M_lease!$A$1:$F$38,5,FALSE),0),VLOOKUP(D796,LANDINGS!$A$3:$CF$40,HLOOKUP(A796,LANDINGS!$B$1:$CF$42,42,FALSE),FALSE)))),0)</f>
        <v>0</v>
      </c>
      <c r="L796" s="24">
        <f>SUMIFS(PASTE_FLEX_TRACKER!$D:$D,PASTE_FLEX_TRACKER!$E:$E,MAIN!$A796,PASTE_FLEX_TRACKER!$B:$B,MAIN!$D796)</f>
        <v>0</v>
      </c>
      <c r="M796" s="35" t="s">
        <v>133</v>
      </c>
      <c r="N796" s="46" t="s">
        <v>563</v>
      </c>
      <c r="O796" s="46">
        <f>SUMIFS(MAN_ADJ!$L:$L,MAN_ADJ!$K:$K,MAIN!$D796,MAN_ADJ!$J:$J,MAIN!$S796)</f>
        <v>0</v>
      </c>
      <c r="P796" s="25">
        <f t="shared" si="214"/>
        <v>0</v>
      </c>
      <c r="Q796" s="28" t="str">
        <f t="shared" si="205"/>
        <v>n/a</v>
      </c>
      <c r="R796" s="38">
        <f t="shared" si="215"/>
        <v>0</v>
      </c>
      <c r="S796" t="s">
        <v>561</v>
      </c>
      <c r="U796" t="s">
        <v>577</v>
      </c>
      <c r="V796" t="s">
        <v>735</v>
      </c>
    </row>
    <row r="797" spans="1:22" x14ac:dyDescent="0.25">
      <c r="A797" s="17" t="s">
        <v>176</v>
      </c>
      <c r="B797" s="17" t="s">
        <v>93</v>
      </c>
      <c r="C797" s="17" t="s">
        <v>135</v>
      </c>
      <c r="D797" s="17" t="s">
        <v>103</v>
      </c>
      <c r="E797" s="24">
        <f>IF(U797="SC",SUMIFS(SC!F:F,SC!A:A,MAIN!D797,SC!B:B,MAIN!A797),SUMIFS(Allocations!$H:$H,Allocations!$A:$A,MAIN!$A797,Allocations!$B:$B,MAIN!$D797))</f>
        <v>0</v>
      </c>
      <c r="F797" s="24">
        <f>IF(U797="SC",SUMIFS(SC!J:J,SC!A:A,MAIN!D797,SC!B:B,MAIN!A797),SUMIFS(Allocations!M:M,Allocations!A:A,MAIN!A797,Allocations!B:B,MAIN!D797))</f>
        <v>0</v>
      </c>
      <c r="G797" s="24">
        <f t="shared" si="212"/>
        <v>0</v>
      </c>
      <c r="H797" s="24">
        <f>IFERROR(VLOOKUP(S797,Swaps_wk!$A$2:$AP$151,HLOOKUP(MAIN!D797,Swaps_wk!$B$2:$AP$151,150,FALSE),FALSE),0)</f>
        <v>0</v>
      </c>
      <c r="I797" s="24">
        <f>SUMIFS(PASTE_DQS_TRACKER!$D:$D,PASTE_DQS_TRACKER!$C:$C,MAIN!$S797,PASTE_DQS_TRACKER!$B:$B,MAIN!$D797)-SUMIFS(PASTE_DQS_TRACKER!$D:$D,PASTE_DQS_TRACKER!$C:$C,MAIN!$S797,PASTE_DQS_TRACKER!$E:$E,MAIN!$D797)</f>
        <v>0</v>
      </c>
      <c r="J797" s="25">
        <f t="shared" si="213"/>
        <v>0</v>
      </c>
      <c r="K797" s="24">
        <f>IFERROR(IF(V797="Flex",0,IF(D797=$D$30,VLOOKUP(A797,MMO_o10M_lease!$A$1:$F$51,5,FALSE),IF(D797=$D$26,VLOOKUP(D797,LANDINGS!$A$3:$BR$40,HLOOKUP(A797,LANDINGS!$B$1:$CF$42,42,FALSE),FALSE)-IFERROR(VLOOKUP(A797,MMO_o10M_lease!$A$1:$F$38,5,FALSE),0),VLOOKUP(D797,LANDINGS!$A$3:$CF$40,HLOOKUP(A797,LANDINGS!$B$1:$CF$42,42,FALSE),FALSE)))),0)</f>
        <v>0</v>
      </c>
      <c r="L797" s="24">
        <f>SUMIFS(PASTE_FLEX_TRACKER!$D:$D,PASTE_FLEX_TRACKER!$E:$E,MAIN!$A797,PASTE_FLEX_TRACKER!$B:$B,MAIN!$D797)</f>
        <v>0</v>
      </c>
      <c r="M797" s="35" t="s">
        <v>133</v>
      </c>
      <c r="N797" s="46" t="s">
        <v>563</v>
      </c>
      <c r="O797" s="46">
        <f>SUMIFS(MAN_ADJ!$L:$L,MAN_ADJ!$K:$K,MAIN!$D797,MAN_ADJ!$J:$J,MAIN!$S797)</f>
        <v>0</v>
      </c>
      <c r="P797" s="25">
        <f t="shared" si="214"/>
        <v>0</v>
      </c>
      <c r="Q797" s="28" t="str">
        <f t="shared" si="205"/>
        <v>n/a</v>
      </c>
      <c r="R797" s="38">
        <f t="shared" si="215"/>
        <v>0</v>
      </c>
      <c r="S797" t="s">
        <v>561</v>
      </c>
      <c r="U797" t="s">
        <v>577</v>
      </c>
      <c r="V797" t="s">
        <v>735</v>
      </c>
    </row>
    <row r="798" spans="1:22" x14ac:dyDescent="0.25">
      <c r="A798" s="17" t="s">
        <v>176</v>
      </c>
      <c r="B798" s="17" t="s">
        <v>93</v>
      </c>
      <c r="C798" s="17" t="s">
        <v>135</v>
      </c>
      <c r="D798" s="17" t="s">
        <v>104</v>
      </c>
      <c r="E798" s="24">
        <f>IF(U798="SC",SUMIFS(SC!F:F,SC!A:A,MAIN!D798,SC!B:B,MAIN!A798),SUMIFS(Allocations!$H:$H,Allocations!$A:$A,MAIN!$A798,Allocations!$B:$B,MAIN!$D798))</f>
        <v>438.72</v>
      </c>
      <c r="F798" s="24">
        <f>IF(U798="SC",SUMIFS(SC!J:J,SC!A:A,MAIN!D798,SC!B:B,MAIN!A798),SUMIFS(Allocations!M:M,Allocations!A:A,MAIN!A798,Allocations!B:B,MAIN!D798))</f>
        <v>0</v>
      </c>
      <c r="G798" s="24">
        <f t="shared" si="212"/>
        <v>438.72</v>
      </c>
      <c r="H798" s="24">
        <f>IFERROR(VLOOKUP(S798,Swaps_wk!$A$2:$AP$151,HLOOKUP(MAIN!D798,Swaps_wk!$B$2:$AP$151,150,FALSE),FALSE),0)</f>
        <v>0</v>
      </c>
      <c r="I798" s="24">
        <f>SUMIFS(PASTE_DQS_TRACKER!$D:$D,PASTE_DQS_TRACKER!$C:$C,MAIN!$S798,PASTE_DQS_TRACKER!$B:$B,MAIN!$D798)-SUMIFS(PASTE_DQS_TRACKER!$D:$D,PASTE_DQS_TRACKER!$C:$C,MAIN!$S798,PASTE_DQS_TRACKER!$E:$E,MAIN!$D798)</f>
        <v>0</v>
      </c>
      <c r="J798" s="25">
        <f t="shared" si="213"/>
        <v>438.72</v>
      </c>
      <c r="K798" s="24">
        <f>IFERROR(IF(V798="Flex",0,IF(D798=$D$30,VLOOKUP(A798,MMO_o10M_lease!$A$1:$F$51,5,FALSE),IF(D798=$D$26,VLOOKUP(D798,LANDINGS!$A$3:$BR$40,HLOOKUP(A798,LANDINGS!$B$1:$CF$42,42,FALSE),FALSE)-IFERROR(VLOOKUP(A798,MMO_o10M_lease!$A$1:$F$38,5,FALSE),0),VLOOKUP(D798,LANDINGS!$A$3:$CF$40,HLOOKUP(A798,LANDINGS!$B$1:$CF$42,42,FALSE),FALSE)))),0)</f>
        <v>0</v>
      </c>
      <c r="L798" s="24">
        <f>SUMIFS(PASTE_FLEX_TRACKER!$D:$D,PASTE_FLEX_TRACKER!$E:$E,MAIN!$A798,PASTE_FLEX_TRACKER!$B:$B,MAIN!$D798)</f>
        <v>0</v>
      </c>
      <c r="M798" s="35" t="s">
        <v>133</v>
      </c>
      <c r="N798" s="46" t="s">
        <v>563</v>
      </c>
      <c r="O798" s="46">
        <f>SUMIFS(MAN_ADJ!$L:$L,MAN_ADJ!$K:$K,MAIN!$D798,MAN_ADJ!$J:$J,MAIN!$S798)</f>
        <v>0</v>
      </c>
      <c r="P798" s="25">
        <f t="shared" si="214"/>
        <v>0</v>
      </c>
      <c r="Q798" s="28">
        <f t="shared" si="205"/>
        <v>0</v>
      </c>
      <c r="R798" s="38">
        <f t="shared" si="215"/>
        <v>438.72</v>
      </c>
      <c r="S798" t="s">
        <v>561</v>
      </c>
      <c r="U798" t="s">
        <v>577</v>
      </c>
      <c r="V798" t="s">
        <v>735</v>
      </c>
    </row>
    <row r="799" spans="1:22" x14ac:dyDescent="0.25">
      <c r="A799" s="17" t="s">
        <v>176</v>
      </c>
      <c r="B799" s="17" t="s">
        <v>93</v>
      </c>
      <c r="C799" s="17" t="s">
        <v>135</v>
      </c>
      <c r="D799" s="17" t="s">
        <v>105</v>
      </c>
      <c r="E799" s="24">
        <f>IF(U799="SC",SUMIFS(SC!F:F,SC!A:A,MAIN!D799,SC!B:B,MAIN!A799),SUMIFS(Allocations!$H:$H,Allocations!$A:$A,MAIN!$A799,Allocations!$B:$B,MAIN!$D799))</f>
        <v>184.58330000000001</v>
      </c>
      <c r="F799" s="24">
        <f>IF(U799="SC",SUMIFS(SC!J:J,SC!A:A,MAIN!D799,SC!B:B,MAIN!A799),SUMIFS(Allocations!M:M,Allocations!A:A,MAIN!A799,Allocations!B:B,MAIN!D799))</f>
        <v>0</v>
      </c>
      <c r="G799" s="24">
        <f t="shared" si="212"/>
        <v>184.58330000000001</v>
      </c>
      <c r="H799" s="24">
        <f>IFERROR(VLOOKUP(S799,Swaps_wk!$A$2:$AP$151,HLOOKUP(MAIN!D799,Swaps_wk!$B$2:$AP$151,150,FALSE),FALSE),0)</f>
        <v>0</v>
      </c>
      <c r="I799" s="24">
        <f>SUMIFS(PASTE_DQS_TRACKER!$D:$D,PASTE_DQS_TRACKER!$C:$C,MAIN!$S799,PASTE_DQS_TRACKER!$B:$B,MAIN!$D799)-SUMIFS(PASTE_DQS_TRACKER!$D:$D,PASTE_DQS_TRACKER!$C:$C,MAIN!$S799,PASTE_DQS_TRACKER!$E:$E,MAIN!$D799)</f>
        <v>0</v>
      </c>
      <c r="J799" s="25">
        <f t="shared" si="213"/>
        <v>184.58330000000001</v>
      </c>
      <c r="K799" s="24">
        <f>IFERROR(IF(V799="Flex",0,IF(D799=$D$30,VLOOKUP(A799,MMO_o10M_lease!$A$1:$F$51,5,FALSE),IF(D799=$D$26,VLOOKUP(D799,LANDINGS!$A$3:$BR$40,HLOOKUP(A799,LANDINGS!$B$1:$CF$42,42,FALSE),FALSE)-IFERROR(VLOOKUP(A799,MMO_o10M_lease!$A$1:$F$38,5,FALSE),0),VLOOKUP(D799,LANDINGS!$A$3:$CF$40,HLOOKUP(A799,LANDINGS!$B$1:$CF$42,42,FALSE),FALSE)))),0)</f>
        <v>0</v>
      </c>
      <c r="L799" s="24">
        <f>SUMIFS(PASTE_FLEX_TRACKER!$D:$D,PASTE_FLEX_TRACKER!$E:$E,MAIN!$A799,PASTE_FLEX_TRACKER!$B:$B,MAIN!$D799)</f>
        <v>0</v>
      </c>
      <c r="M799" s="35" t="s">
        <v>133</v>
      </c>
      <c r="N799" s="46" t="s">
        <v>563</v>
      </c>
      <c r="O799" s="46">
        <f>SUMIFS(MAN_ADJ!$L:$L,MAN_ADJ!$K:$K,MAIN!$D799,MAN_ADJ!$J:$J,MAIN!$S799)</f>
        <v>0</v>
      </c>
      <c r="P799" s="25">
        <f t="shared" si="214"/>
        <v>0</v>
      </c>
      <c r="Q799" s="28">
        <f t="shared" si="205"/>
        <v>0</v>
      </c>
      <c r="R799" s="38">
        <f t="shared" si="215"/>
        <v>184.58330000000001</v>
      </c>
      <c r="S799" t="s">
        <v>561</v>
      </c>
      <c r="U799" t="s">
        <v>577</v>
      </c>
      <c r="V799" t="s">
        <v>735</v>
      </c>
    </row>
    <row r="800" spans="1:22" x14ac:dyDescent="0.25">
      <c r="A800" s="17" t="s">
        <v>176</v>
      </c>
      <c r="B800" s="17" t="s">
        <v>93</v>
      </c>
      <c r="C800" s="17" t="s">
        <v>135</v>
      </c>
      <c r="D800" s="17" t="s">
        <v>106</v>
      </c>
      <c r="E800" s="24">
        <f>IF(U800="SC",SUMIFS(SC!F:F,SC!A:A,MAIN!D800,SC!B:B,MAIN!A800),SUMIFS(Allocations!$H:$H,Allocations!$A:$A,MAIN!$A800,Allocations!$B:$B,MAIN!$D800))</f>
        <v>547.9796</v>
      </c>
      <c r="F800" s="24">
        <f>IF(U800="SC",SUMIFS(SC!J:J,SC!A:A,MAIN!D800,SC!B:B,MAIN!A800),SUMIFS(Allocations!M:M,Allocations!A:A,MAIN!A800,Allocations!B:B,MAIN!D800))</f>
        <v>0</v>
      </c>
      <c r="G800" s="24">
        <f t="shared" si="212"/>
        <v>547.9796</v>
      </c>
      <c r="H800" s="24">
        <f>IFERROR(VLOOKUP(S800,Swaps_wk!$A$2:$AP$151,HLOOKUP(MAIN!D800,Swaps_wk!$B$2:$AP$151,150,FALSE),FALSE),0)</f>
        <v>0</v>
      </c>
      <c r="I800" s="24">
        <f>SUMIFS(PASTE_DQS_TRACKER!$D:$D,PASTE_DQS_TRACKER!$C:$C,MAIN!$S800,PASTE_DQS_TRACKER!$B:$B,MAIN!$D800)-SUMIFS(PASTE_DQS_TRACKER!$D:$D,PASTE_DQS_TRACKER!$C:$C,MAIN!$S800,PASTE_DQS_TRACKER!$E:$E,MAIN!$D800)</f>
        <v>0</v>
      </c>
      <c r="J800" s="25">
        <f t="shared" si="213"/>
        <v>547.9796</v>
      </c>
      <c r="K800" s="24">
        <f>IFERROR(IF(V800="Flex",0,IF(D800=$D$30,VLOOKUP(A800,MMO_o10M_lease!$A$1:$F$51,5,FALSE),IF(D800=$D$26,VLOOKUP(D800,LANDINGS!$A$3:$BR$40,HLOOKUP(A800,LANDINGS!$B$1:$CF$42,42,FALSE),FALSE)-IFERROR(VLOOKUP(A800,MMO_o10M_lease!$A$1:$F$38,5,FALSE),0),VLOOKUP(D800,LANDINGS!$A$3:$CF$40,HLOOKUP(A800,LANDINGS!$B$1:$CF$42,42,FALSE),FALSE)))),0)</f>
        <v>0</v>
      </c>
      <c r="L800" s="24">
        <f>SUMIFS(PASTE_FLEX_TRACKER!$D:$D,PASTE_FLEX_TRACKER!$E:$E,MAIN!$A800,PASTE_FLEX_TRACKER!$B:$B,MAIN!$D800)</f>
        <v>0</v>
      </c>
      <c r="M800" s="35" t="s">
        <v>133</v>
      </c>
      <c r="N800" s="46" t="s">
        <v>563</v>
      </c>
      <c r="O800" s="46">
        <f>SUMIFS(MAN_ADJ!$L:$L,MAN_ADJ!$K:$K,MAIN!$D800,MAN_ADJ!$J:$J,MAIN!$S800)</f>
        <v>0</v>
      </c>
      <c r="P800" s="25">
        <f t="shared" si="214"/>
        <v>0</v>
      </c>
      <c r="Q800" s="28">
        <f t="shared" si="205"/>
        <v>0</v>
      </c>
      <c r="R800" s="38">
        <f t="shared" si="215"/>
        <v>547.9796</v>
      </c>
      <c r="S800" t="s">
        <v>561</v>
      </c>
      <c r="U800" t="s">
        <v>577</v>
      </c>
      <c r="V800" t="s">
        <v>735</v>
      </c>
    </row>
    <row r="801" spans="1:22" x14ac:dyDescent="0.25">
      <c r="A801" s="17" t="s">
        <v>176</v>
      </c>
      <c r="B801" s="17" t="s">
        <v>93</v>
      </c>
      <c r="C801" s="17" t="s">
        <v>135</v>
      </c>
      <c r="D801" s="17" t="s">
        <v>107</v>
      </c>
      <c r="E801" s="24">
        <f>IF(U801="SC",SUMIFS(SC!F:F,SC!A:A,MAIN!D801,SC!B:B,MAIN!A801),SUMIFS(Allocations!$H:$H,Allocations!$A:$A,MAIN!$A801,Allocations!$B:$B,MAIN!$D801))</f>
        <v>39.007899999999999</v>
      </c>
      <c r="F801" s="24">
        <f>IF(U801="SC",SUMIFS(SC!J:J,SC!A:A,MAIN!D801,SC!B:B,MAIN!A801),SUMIFS(Allocations!M:M,Allocations!A:A,MAIN!A801,Allocations!B:B,MAIN!D801))</f>
        <v>0</v>
      </c>
      <c r="G801" s="24">
        <f t="shared" si="212"/>
        <v>39.007899999999999</v>
      </c>
      <c r="H801" s="24">
        <f>IFERROR(VLOOKUP(S801,Swaps_wk!$A$2:$AP$151,HLOOKUP(MAIN!D801,Swaps_wk!$B$2:$AP$151,150,FALSE),FALSE),0)</f>
        <v>0</v>
      </c>
      <c r="I801" s="24">
        <f>SUMIFS(PASTE_DQS_TRACKER!$D:$D,PASTE_DQS_TRACKER!$C:$C,MAIN!$S801,PASTE_DQS_TRACKER!$B:$B,MAIN!$D801)-SUMIFS(PASTE_DQS_TRACKER!$D:$D,PASTE_DQS_TRACKER!$C:$C,MAIN!$S801,PASTE_DQS_TRACKER!$E:$E,MAIN!$D801)</f>
        <v>0</v>
      </c>
      <c r="J801" s="25">
        <f t="shared" si="213"/>
        <v>39.007899999999999</v>
      </c>
      <c r="K801" s="24">
        <f>IFERROR(IF(V801="Flex",0,IF(D801=$D$30,VLOOKUP(A801,MMO_o10M_lease!$A$1:$F$51,5,FALSE),IF(D801=$D$26,VLOOKUP(D801,LANDINGS!$A$3:$BR$40,HLOOKUP(A801,LANDINGS!$B$1:$CF$42,42,FALSE),FALSE)-IFERROR(VLOOKUP(A801,MMO_o10M_lease!$A$1:$F$38,5,FALSE),0),VLOOKUP(D801,LANDINGS!$A$3:$CF$40,HLOOKUP(A801,LANDINGS!$B$1:$CF$42,42,FALSE),FALSE)))),0)</f>
        <v>0</v>
      </c>
      <c r="L801" s="24">
        <f>SUMIFS(PASTE_FLEX_TRACKER!$D:$D,PASTE_FLEX_TRACKER!$E:$E,MAIN!$A801,PASTE_FLEX_TRACKER!$B:$B,MAIN!$D801)</f>
        <v>0</v>
      </c>
      <c r="M801" s="35" t="s">
        <v>133</v>
      </c>
      <c r="N801" s="46" t="s">
        <v>563</v>
      </c>
      <c r="O801" s="46">
        <f>SUMIFS(MAN_ADJ!$L:$L,MAN_ADJ!$K:$K,MAIN!$D801,MAN_ADJ!$J:$J,MAIN!$S801)</f>
        <v>0</v>
      </c>
      <c r="P801" s="25">
        <f t="shared" si="214"/>
        <v>0</v>
      </c>
      <c r="Q801" s="28">
        <f t="shared" si="205"/>
        <v>0</v>
      </c>
      <c r="R801" s="38">
        <f t="shared" si="215"/>
        <v>39.007899999999999</v>
      </c>
      <c r="S801" t="s">
        <v>561</v>
      </c>
      <c r="U801" t="s">
        <v>577</v>
      </c>
      <c r="V801" t="s">
        <v>735</v>
      </c>
    </row>
    <row r="802" spans="1:22" x14ac:dyDescent="0.25">
      <c r="A802" s="17" t="s">
        <v>176</v>
      </c>
      <c r="B802" s="17" t="s">
        <v>93</v>
      </c>
      <c r="C802" s="17" t="s">
        <v>135</v>
      </c>
      <c r="D802" s="17" t="s">
        <v>108</v>
      </c>
      <c r="E802" s="24">
        <f>IF(U802="SC",SUMIFS(SC!F:F,SC!A:A,MAIN!D802,SC!B:B,MAIN!A802),SUMIFS(Allocations!$H:$H,Allocations!$A:$A,MAIN!$A802,Allocations!$B:$B,MAIN!$D802))</f>
        <v>65.436599999999999</v>
      </c>
      <c r="F802" s="24">
        <f>IF(U802="SC",SUMIFS(SC!J:J,SC!A:A,MAIN!D802,SC!B:B,MAIN!A802),SUMIFS(Allocations!M:M,Allocations!A:A,MAIN!A802,Allocations!B:B,MAIN!D802))</f>
        <v>0</v>
      </c>
      <c r="G802" s="24">
        <f t="shared" si="212"/>
        <v>65.436599999999999</v>
      </c>
      <c r="H802" s="24">
        <f>IFERROR(VLOOKUP(S802,Swaps_wk!$A$2:$AP$151,HLOOKUP(MAIN!D802,Swaps_wk!$B$2:$AP$151,150,FALSE),FALSE),0)</f>
        <v>0</v>
      </c>
      <c r="I802" s="24">
        <f>SUMIFS(PASTE_DQS_TRACKER!$D:$D,PASTE_DQS_TRACKER!$C:$C,MAIN!$S802,PASTE_DQS_TRACKER!$B:$B,MAIN!$D802)-SUMIFS(PASTE_DQS_TRACKER!$D:$D,PASTE_DQS_TRACKER!$C:$C,MAIN!$S802,PASTE_DQS_TRACKER!$E:$E,MAIN!$D802)</f>
        <v>0</v>
      </c>
      <c r="J802" s="25">
        <f t="shared" si="213"/>
        <v>65.436599999999999</v>
      </c>
      <c r="K802" s="24">
        <f>IFERROR(IF(V802="Flex",0,IF(D802=$D$30,VLOOKUP(A802,MMO_o10M_lease!$A$1:$F$51,5,FALSE),IF(D802=$D$26,VLOOKUP(D802,LANDINGS!$A$3:$BR$40,HLOOKUP(A802,LANDINGS!$B$1:$CF$42,42,FALSE),FALSE)-IFERROR(VLOOKUP(A802,MMO_o10M_lease!$A$1:$F$38,5,FALSE),0),VLOOKUP(D802,LANDINGS!$A$3:$CF$40,HLOOKUP(A802,LANDINGS!$B$1:$CF$42,42,FALSE),FALSE)))),0)</f>
        <v>0</v>
      </c>
      <c r="L802" s="24">
        <f>SUMIFS(PASTE_FLEX_TRACKER!$D:$D,PASTE_FLEX_TRACKER!$E:$E,MAIN!$A802,PASTE_FLEX_TRACKER!$B:$B,MAIN!$D802)</f>
        <v>0</v>
      </c>
      <c r="M802" s="35" t="s">
        <v>133</v>
      </c>
      <c r="N802" s="46" t="s">
        <v>563</v>
      </c>
      <c r="O802" s="46">
        <f>SUMIFS(MAN_ADJ!$L:$L,MAN_ADJ!$K:$K,MAIN!$D802,MAN_ADJ!$J:$J,MAIN!$S802)</f>
        <v>0</v>
      </c>
      <c r="P802" s="25">
        <f t="shared" si="214"/>
        <v>0</v>
      </c>
      <c r="Q802" s="28">
        <f t="shared" si="205"/>
        <v>0</v>
      </c>
      <c r="R802" s="38">
        <f t="shared" si="215"/>
        <v>65.436599999999999</v>
      </c>
      <c r="S802" t="s">
        <v>561</v>
      </c>
      <c r="U802" t="s">
        <v>577</v>
      </c>
      <c r="V802" t="s">
        <v>735</v>
      </c>
    </row>
    <row r="803" spans="1:22" x14ac:dyDescent="0.25">
      <c r="A803" s="17" t="s">
        <v>176</v>
      </c>
      <c r="B803" s="17" t="s">
        <v>93</v>
      </c>
      <c r="C803" s="17" t="s">
        <v>135</v>
      </c>
      <c r="D803" s="17" t="s">
        <v>109</v>
      </c>
      <c r="E803" s="24">
        <f>IF(U803="SC",SUMIFS(SC!F:F,SC!A:A,MAIN!D803,SC!B:B,MAIN!A803),SUMIFS(Allocations!$H:$H,Allocations!$A:$A,MAIN!$A803,Allocations!$B:$B,MAIN!$D803))</f>
        <v>40.657299999999999</v>
      </c>
      <c r="F803" s="24">
        <f>IF(U803="SC",SUMIFS(SC!J:J,SC!A:A,MAIN!D803,SC!B:B,MAIN!A803),SUMIFS(Allocations!M:M,Allocations!A:A,MAIN!A803,Allocations!B:B,MAIN!D803))</f>
        <v>0</v>
      </c>
      <c r="G803" s="24">
        <f t="shared" si="212"/>
        <v>40.657299999999999</v>
      </c>
      <c r="H803" s="24">
        <f>IFERROR(VLOOKUP(S803,Swaps_wk!$A$2:$AP$151,HLOOKUP(MAIN!D803,Swaps_wk!$B$2:$AP$151,150,FALSE),FALSE),0)</f>
        <v>0</v>
      </c>
      <c r="I803" s="24">
        <f>SUMIFS(PASTE_DQS_TRACKER!$D:$D,PASTE_DQS_TRACKER!$C:$C,MAIN!$S803,PASTE_DQS_TRACKER!$B:$B,MAIN!$D803)-SUMIFS(PASTE_DQS_TRACKER!$D:$D,PASTE_DQS_TRACKER!$C:$C,MAIN!$S803,PASTE_DQS_TRACKER!$E:$E,MAIN!$D803)</f>
        <v>0</v>
      </c>
      <c r="J803" s="25">
        <f t="shared" si="213"/>
        <v>40.657299999999999</v>
      </c>
      <c r="K803" s="24">
        <f>IFERROR(IF(V803="Flex",0,IF(D803=$D$30,VLOOKUP(A803,MMO_o10M_lease!$A$1:$F$51,5,FALSE),IF(D803=$D$26,VLOOKUP(D803,LANDINGS!$A$3:$BR$40,HLOOKUP(A803,LANDINGS!$B$1:$CF$42,42,FALSE),FALSE)-IFERROR(VLOOKUP(A803,MMO_o10M_lease!$A$1:$F$38,5,FALSE),0),VLOOKUP(D803,LANDINGS!$A$3:$CF$40,HLOOKUP(A803,LANDINGS!$B$1:$CF$42,42,FALSE),FALSE)))),0)</f>
        <v>0</v>
      </c>
      <c r="L803" s="24">
        <f>SUMIFS(PASTE_FLEX_TRACKER!$D:$D,PASTE_FLEX_TRACKER!$E:$E,MAIN!$A803,PASTE_FLEX_TRACKER!$B:$B,MAIN!$D803)</f>
        <v>0</v>
      </c>
      <c r="M803" s="35" t="s">
        <v>133</v>
      </c>
      <c r="N803" s="46" t="s">
        <v>563</v>
      </c>
      <c r="O803" s="46">
        <f>SUMIFS(MAN_ADJ!$L:$L,MAN_ADJ!$K:$K,MAIN!$D803,MAN_ADJ!$J:$J,MAIN!$S803)</f>
        <v>0</v>
      </c>
      <c r="P803" s="25">
        <f t="shared" si="214"/>
        <v>0</v>
      </c>
      <c r="Q803" s="28">
        <f t="shared" si="205"/>
        <v>0</v>
      </c>
      <c r="R803" s="38">
        <f t="shared" si="215"/>
        <v>40.657299999999999</v>
      </c>
      <c r="S803" t="s">
        <v>561</v>
      </c>
      <c r="U803" t="s">
        <v>577</v>
      </c>
      <c r="V803" t="s">
        <v>735</v>
      </c>
    </row>
    <row r="804" spans="1:22" x14ac:dyDescent="0.25">
      <c r="A804" s="17" t="s">
        <v>176</v>
      </c>
      <c r="B804" s="17" t="s">
        <v>93</v>
      </c>
      <c r="C804" s="17" t="s">
        <v>135</v>
      </c>
      <c r="D804" s="17" t="s">
        <v>110</v>
      </c>
      <c r="E804" s="24">
        <f>IF(U804="SC",SUMIFS(SC!F:F,SC!A:A,MAIN!D804,SC!B:B,MAIN!A804),SUMIFS(Allocations!$H:$H,Allocations!$A:$A,MAIN!$A804,Allocations!$B:$B,MAIN!$D804))</f>
        <v>58.436199999999999</v>
      </c>
      <c r="F804" s="24">
        <f>IF(U804="SC",SUMIFS(SC!J:J,SC!A:A,MAIN!D804,SC!B:B,MAIN!A804),SUMIFS(Allocations!M:M,Allocations!A:A,MAIN!A804,Allocations!B:B,MAIN!D804))</f>
        <v>0</v>
      </c>
      <c r="G804" s="24">
        <f t="shared" si="212"/>
        <v>58.436199999999999</v>
      </c>
      <c r="H804" s="24">
        <f>IFERROR(VLOOKUP(S804,Swaps_wk!$A$2:$AP$151,HLOOKUP(MAIN!D804,Swaps_wk!$B$2:$AP$151,150,FALSE),FALSE),0)</f>
        <v>0</v>
      </c>
      <c r="I804" s="24">
        <f>SUMIFS(PASTE_DQS_TRACKER!$D:$D,PASTE_DQS_TRACKER!$C:$C,MAIN!$S804,PASTE_DQS_TRACKER!$B:$B,MAIN!$D804)-SUMIFS(PASTE_DQS_TRACKER!$D:$D,PASTE_DQS_TRACKER!$C:$C,MAIN!$S804,PASTE_DQS_TRACKER!$E:$E,MAIN!$D804)</f>
        <v>0</v>
      </c>
      <c r="J804" s="25">
        <f t="shared" si="213"/>
        <v>58.436199999999999</v>
      </c>
      <c r="K804" s="24">
        <f>IFERROR(IF(V804="Flex",0,IF(D804=$D$30,VLOOKUP(A804,MMO_o10M_lease!$A$1:$F$51,5,FALSE),IF(D804=$D$26,VLOOKUP(D804,LANDINGS!$A$3:$BR$40,HLOOKUP(A804,LANDINGS!$B$1:$CF$42,42,FALSE),FALSE)-IFERROR(VLOOKUP(A804,MMO_o10M_lease!$A$1:$F$38,5,FALSE),0),VLOOKUP(D804,LANDINGS!$A$3:$CF$40,HLOOKUP(A804,LANDINGS!$B$1:$CF$42,42,FALSE),FALSE)))),0)</f>
        <v>0</v>
      </c>
      <c r="L804" s="24">
        <f>SUMIFS(PASTE_FLEX_TRACKER!$D:$D,PASTE_FLEX_TRACKER!$E:$E,MAIN!$A804,PASTE_FLEX_TRACKER!$B:$B,MAIN!$D804)</f>
        <v>0</v>
      </c>
      <c r="M804" s="35" t="s">
        <v>133</v>
      </c>
      <c r="N804" s="46" t="s">
        <v>563</v>
      </c>
      <c r="O804" s="46">
        <f>SUMIFS(MAN_ADJ!$L:$L,MAN_ADJ!$K:$K,MAIN!$D804,MAN_ADJ!$J:$J,MAIN!$S804)</f>
        <v>0</v>
      </c>
      <c r="P804" s="25">
        <f t="shared" si="214"/>
        <v>0</v>
      </c>
      <c r="Q804" s="28">
        <f t="shared" si="205"/>
        <v>0</v>
      </c>
      <c r="R804" s="38">
        <f t="shared" si="215"/>
        <v>58.436199999999999</v>
      </c>
      <c r="S804" t="s">
        <v>561</v>
      </c>
      <c r="U804" t="s">
        <v>577</v>
      </c>
      <c r="V804" t="s">
        <v>735</v>
      </c>
    </row>
    <row r="805" spans="1:22" x14ac:dyDescent="0.25">
      <c r="A805" s="17" t="s">
        <v>176</v>
      </c>
      <c r="B805" s="17" t="s">
        <v>93</v>
      </c>
      <c r="C805" s="17" t="s">
        <v>135</v>
      </c>
      <c r="D805" s="17" t="s">
        <v>111</v>
      </c>
      <c r="E805" s="24">
        <f>IF(U805="SC",SUMIFS(SC!F:F,SC!A:A,MAIN!D805,SC!B:B,MAIN!A805),SUMIFS(Allocations!$H:$H,Allocations!$A:$A,MAIN!$A805,Allocations!$B:$B,MAIN!$D805))</f>
        <v>347.83350000000002</v>
      </c>
      <c r="F805" s="24">
        <f>IF(U805="SC",SUMIFS(SC!J:J,SC!A:A,MAIN!D805,SC!B:B,MAIN!A805),SUMIFS(Allocations!M:M,Allocations!A:A,MAIN!A805,Allocations!B:B,MAIN!D805))</f>
        <v>0</v>
      </c>
      <c r="G805" s="24">
        <f t="shared" si="212"/>
        <v>347.83350000000002</v>
      </c>
      <c r="H805" s="24">
        <f>IFERROR(VLOOKUP(S805,Swaps_wk!$A$2:$AP$151,HLOOKUP(MAIN!D805,Swaps_wk!$B$2:$AP$151,150,FALSE),FALSE),0)</f>
        <v>0</v>
      </c>
      <c r="I805" s="24">
        <f>SUMIFS(PASTE_DQS_TRACKER!$D:$D,PASTE_DQS_TRACKER!$C:$C,MAIN!$S805,PASTE_DQS_TRACKER!$B:$B,MAIN!$D805)-SUMIFS(PASTE_DQS_TRACKER!$D:$D,PASTE_DQS_TRACKER!$C:$C,MAIN!$S805,PASTE_DQS_TRACKER!$E:$E,MAIN!$D805)</f>
        <v>0</v>
      </c>
      <c r="J805" s="25">
        <f t="shared" si="213"/>
        <v>347.83350000000002</v>
      </c>
      <c r="K805" s="24">
        <f>IFERROR(IF(V805="Flex",0,IF(D805=$D$30,VLOOKUP(A805,MMO_o10M_lease!$A$1:$F$51,5,FALSE),IF(D805=$D$26,VLOOKUP(D805,LANDINGS!$A$3:$BR$40,HLOOKUP(A805,LANDINGS!$B$1:$CF$42,42,FALSE),FALSE)-IFERROR(VLOOKUP(A805,MMO_o10M_lease!$A$1:$F$38,5,FALSE),0),VLOOKUP(D805,LANDINGS!$A$3:$CF$40,HLOOKUP(A805,LANDINGS!$B$1:$CF$42,42,FALSE),FALSE)))),0)</f>
        <v>0</v>
      </c>
      <c r="L805" s="24">
        <f>SUMIFS(PASTE_FLEX_TRACKER!$D:$D,PASTE_FLEX_TRACKER!$E:$E,MAIN!$A805,PASTE_FLEX_TRACKER!$B:$B,MAIN!$D805)</f>
        <v>0</v>
      </c>
      <c r="M805" s="35" t="s">
        <v>133</v>
      </c>
      <c r="N805" s="46" t="s">
        <v>563</v>
      </c>
      <c r="O805" s="46">
        <f>SUMIFS(MAN_ADJ!$L:$L,MAN_ADJ!$K:$K,MAIN!$D805,MAN_ADJ!$J:$J,MAIN!$S805)</f>
        <v>0</v>
      </c>
      <c r="P805" s="25">
        <f t="shared" si="214"/>
        <v>0</v>
      </c>
      <c r="Q805" s="28">
        <f t="shared" si="205"/>
        <v>0</v>
      </c>
      <c r="R805" s="38">
        <f t="shared" si="215"/>
        <v>347.83350000000002</v>
      </c>
      <c r="S805" t="s">
        <v>561</v>
      </c>
      <c r="U805" t="s">
        <v>577</v>
      </c>
      <c r="V805" t="s">
        <v>735</v>
      </c>
    </row>
    <row r="806" spans="1:22" x14ac:dyDescent="0.25">
      <c r="A806" s="17" t="s">
        <v>176</v>
      </c>
      <c r="B806" s="17" t="s">
        <v>93</v>
      </c>
      <c r="C806" s="17" t="s">
        <v>135</v>
      </c>
      <c r="D806" s="17" t="s">
        <v>112</v>
      </c>
      <c r="E806" s="24">
        <f>IF(U806="SC",SUMIFS(SC!F:F,SC!A:A,MAIN!D806,SC!B:B,MAIN!A806),SUMIFS(Allocations!$H:$H,Allocations!$A:$A,MAIN!$A806,Allocations!$B:$B,MAIN!$D806))</f>
        <v>1.1611</v>
      </c>
      <c r="F806" s="24">
        <f>IF(U806="SC",SUMIFS(SC!J:J,SC!A:A,MAIN!D806,SC!B:B,MAIN!A806),SUMIFS(Allocations!M:M,Allocations!A:A,MAIN!A806,Allocations!B:B,MAIN!D806))</f>
        <v>0</v>
      </c>
      <c r="G806" s="24">
        <f t="shared" si="212"/>
        <v>1.1611</v>
      </c>
      <c r="H806" s="24">
        <f>IFERROR(VLOOKUP(S806,Swaps_wk!$A$2:$AP$151,HLOOKUP(MAIN!D806,Swaps_wk!$B$2:$AP$151,150,FALSE),FALSE),0)</f>
        <v>0</v>
      </c>
      <c r="I806" s="24">
        <f>SUMIFS(PASTE_DQS_TRACKER!$D:$D,PASTE_DQS_TRACKER!$C:$C,MAIN!$S806,PASTE_DQS_TRACKER!$B:$B,MAIN!$D806)-SUMIFS(PASTE_DQS_TRACKER!$D:$D,PASTE_DQS_TRACKER!$C:$C,MAIN!$S806,PASTE_DQS_TRACKER!$E:$E,MAIN!$D806)</f>
        <v>0</v>
      </c>
      <c r="J806" s="25">
        <f t="shared" si="213"/>
        <v>1.1611</v>
      </c>
      <c r="K806" s="24">
        <f>IFERROR(IF(V806="Flex",0,IF(D806=$D$30,VLOOKUP(A806,MMO_o10M_lease!$A$1:$F$51,5,FALSE),IF(D806=$D$26,VLOOKUP(D806,LANDINGS!$A$3:$BR$40,HLOOKUP(A806,LANDINGS!$B$1:$CF$42,42,FALSE),FALSE)-IFERROR(VLOOKUP(A806,MMO_o10M_lease!$A$1:$F$38,5,FALSE),0),VLOOKUP(D806,LANDINGS!$A$3:$CF$40,HLOOKUP(A806,LANDINGS!$B$1:$CF$42,42,FALSE),FALSE)))),0)</f>
        <v>0</v>
      </c>
      <c r="L806" s="24">
        <f>SUMIFS(PASTE_FLEX_TRACKER!$D:$D,PASTE_FLEX_TRACKER!$E:$E,MAIN!$A806,PASTE_FLEX_TRACKER!$B:$B,MAIN!$D806)</f>
        <v>0</v>
      </c>
      <c r="M806" s="35" t="s">
        <v>133</v>
      </c>
      <c r="N806" s="46" t="s">
        <v>563</v>
      </c>
      <c r="O806" s="46">
        <f>SUMIFS(MAN_ADJ!$L:$L,MAN_ADJ!$K:$K,MAIN!$D806,MAN_ADJ!$J:$J,MAIN!$S806)</f>
        <v>0</v>
      </c>
      <c r="P806" s="25">
        <f t="shared" si="214"/>
        <v>0</v>
      </c>
      <c r="Q806" s="28">
        <f t="shared" si="205"/>
        <v>0</v>
      </c>
      <c r="R806" s="38">
        <f t="shared" si="215"/>
        <v>1.1611</v>
      </c>
      <c r="S806" t="s">
        <v>561</v>
      </c>
      <c r="U806" t="s">
        <v>577</v>
      </c>
      <c r="V806" t="s">
        <v>735</v>
      </c>
    </row>
    <row r="807" spans="1:22" x14ac:dyDescent="0.25">
      <c r="A807" s="17" t="s">
        <v>176</v>
      </c>
      <c r="B807" s="17" t="s">
        <v>93</v>
      </c>
      <c r="C807" s="17" t="s">
        <v>135</v>
      </c>
      <c r="D807" s="17" t="s">
        <v>113</v>
      </c>
      <c r="E807" s="24">
        <f>IF(U807="SC",SUMIFS(SC!F:F,SC!A:A,MAIN!D807,SC!B:B,MAIN!A807),SUMIFS(Allocations!$H:$H,Allocations!$A:$A,MAIN!$A807,Allocations!$B:$B,MAIN!$D807))</f>
        <v>21.325500000000002</v>
      </c>
      <c r="F807" s="24">
        <f>IF(U807="SC",SUMIFS(SC!J:J,SC!A:A,MAIN!D807,SC!B:B,MAIN!A807),SUMIFS(Allocations!M:M,Allocations!A:A,MAIN!A807,Allocations!B:B,MAIN!D807))</f>
        <v>0</v>
      </c>
      <c r="G807" s="24">
        <f t="shared" si="212"/>
        <v>21.325500000000002</v>
      </c>
      <c r="H807" s="24">
        <f>IFERROR(VLOOKUP(S807,Swaps_wk!$A$2:$AP$151,HLOOKUP(MAIN!D807,Swaps_wk!$B$2:$AP$151,150,FALSE),FALSE),0)</f>
        <v>0</v>
      </c>
      <c r="I807" s="24">
        <f>SUMIFS(PASTE_DQS_TRACKER!$D:$D,PASTE_DQS_TRACKER!$C:$C,MAIN!$S807,PASTE_DQS_TRACKER!$B:$B,MAIN!$D807)-SUMIFS(PASTE_DQS_TRACKER!$D:$D,PASTE_DQS_TRACKER!$C:$C,MAIN!$S807,PASTE_DQS_TRACKER!$E:$E,MAIN!$D807)</f>
        <v>0</v>
      </c>
      <c r="J807" s="25">
        <f t="shared" si="213"/>
        <v>21.325500000000002</v>
      </c>
      <c r="K807" s="24">
        <f>IFERROR(IF(V807="Flex",0,IF(D807=$D$30,VLOOKUP(A807,MMO_o10M_lease!$A$1:$F$51,5,FALSE),IF(D807=$D$26,VLOOKUP(D807,LANDINGS!$A$3:$BR$40,HLOOKUP(A807,LANDINGS!$B$1:$CF$42,42,FALSE),FALSE)-IFERROR(VLOOKUP(A807,MMO_o10M_lease!$A$1:$F$38,5,FALSE),0),VLOOKUP(D807,LANDINGS!$A$3:$CF$40,HLOOKUP(A807,LANDINGS!$B$1:$CF$42,42,FALSE),FALSE)))),0)</f>
        <v>0</v>
      </c>
      <c r="L807" s="24">
        <f>SUMIFS(PASTE_FLEX_TRACKER!$D:$D,PASTE_FLEX_TRACKER!$E:$E,MAIN!$A807,PASTE_FLEX_TRACKER!$B:$B,MAIN!$D807)</f>
        <v>0</v>
      </c>
      <c r="M807" s="35" t="s">
        <v>133</v>
      </c>
      <c r="N807" s="46" t="s">
        <v>563</v>
      </c>
      <c r="O807" s="46">
        <f>SUMIFS(MAN_ADJ!$L:$L,MAN_ADJ!$K:$K,MAIN!$D807,MAN_ADJ!$J:$J,MAIN!$S807)</f>
        <v>0</v>
      </c>
      <c r="P807" s="25">
        <f t="shared" si="214"/>
        <v>0</v>
      </c>
      <c r="Q807" s="28">
        <f t="shared" si="205"/>
        <v>0</v>
      </c>
      <c r="R807" s="38">
        <f t="shared" si="215"/>
        <v>21.325500000000002</v>
      </c>
      <c r="S807" t="s">
        <v>561</v>
      </c>
      <c r="U807" t="s">
        <v>577</v>
      </c>
      <c r="V807" t="s">
        <v>735</v>
      </c>
    </row>
    <row r="808" spans="1:22" x14ac:dyDescent="0.25">
      <c r="A808" s="17" t="s">
        <v>176</v>
      </c>
      <c r="B808" s="17" t="s">
        <v>93</v>
      </c>
      <c r="C808" s="17" t="s">
        <v>135</v>
      </c>
      <c r="D808" s="17" t="s">
        <v>114</v>
      </c>
      <c r="E808" s="24">
        <f>IF(U808="SC",SUMIFS(SC!F:F,SC!A:A,MAIN!D808,SC!B:B,MAIN!A808),SUMIFS(Allocations!$H:$H,Allocations!$A:$A,MAIN!$A808,Allocations!$B:$B,MAIN!$D808))</f>
        <v>1.6800000000000002E-2</v>
      </c>
      <c r="F808" s="24">
        <f>IF(U808="SC",SUMIFS(SC!J:J,SC!A:A,MAIN!D808,SC!B:B,MAIN!A808),SUMIFS(Allocations!M:M,Allocations!A:A,MAIN!A808,Allocations!B:B,MAIN!D808))</f>
        <v>0</v>
      </c>
      <c r="G808" s="24">
        <f t="shared" si="212"/>
        <v>1.6800000000000002E-2</v>
      </c>
      <c r="H808" s="24">
        <f>IFERROR(VLOOKUP(S808,Swaps_wk!$A$2:$AP$151,HLOOKUP(MAIN!D808,Swaps_wk!$B$2:$AP$151,150,FALSE),FALSE),0)</f>
        <v>0</v>
      </c>
      <c r="I808" s="24">
        <f>SUMIFS(PASTE_DQS_TRACKER!$D:$D,PASTE_DQS_TRACKER!$C:$C,MAIN!$S808,PASTE_DQS_TRACKER!$B:$B,MAIN!$D808)-SUMIFS(PASTE_DQS_TRACKER!$D:$D,PASTE_DQS_TRACKER!$C:$C,MAIN!$S808,PASTE_DQS_TRACKER!$E:$E,MAIN!$D808)</f>
        <v>0</v>
      </c>
      <c r="J808" s="25">
        <f t="shared" si="213"/>
        <v>1.6800000000000002E-2</v>
      </c>
      <c r="K808" s="24">
        <f>IFERROR(IF(V808="Flex",0,IF(D808=$D$30,VLOOKUP(A808,MMO_o10M_lease!$A$1:$F$51,5,FALSE),IF(D808=$D$26,VLOOKUP(D808,LANDINGS!$A$3:$BR$40,HLOOKUP(A808,LANDINGS!$B$1:$CF$42,42,FALSE),FALSE)-IFERROR(VLOOKUP(A808,MMO_o10M_lease!$A$1:$F$38,5,FALSE),0),VLOOKUP(D808,LANDINGS!$A$3:$CF$40,HLOOKUP(A808,LANDINGS!$B$1:$CF$42,42,FALSE),FALSE)))),0)</f>
        <v>0</v>
      </c>
      <c r="L808" s="24">
        <f>SUMIFS(PASTE_FLEX_TRACKER!$D:$D,PASTE_FLEX_TRACKER!$E:$E,MAIN!$A808,PASTE_FLEX_TRACKER!$B:$B,MAIN!$D808)</f>
        <v>0</v>
      </c>
      <c r="M808" s="35" t="s">
        <v>133</v>
      </c>
      <c r="N808" s="46" t="s">
        <v>563</v>
      </c>
      <c r="O808" s="46">
        <f>SUMIFS(MAN_ADJ!$L:$L,MAN_ADJ!$K:$K,MAIN!$D808,MAN_ADJ!$J:$J,MAIN!$S808)</f>
        <v>0</v>
      </c>
      <c r="P808" s="25">
        <f t="shared" si="214"/>
        <v>0</v>
      </c>
      <c r="Q808" s="28">
        <f t="shared" si="205"/>
        <v>0</v>
      </c>
      <c r="R808" s="38">
        <f t="shared" si="215"/>
        <v>1.6800000000000002E-2</v>
      </c>
      <c r="S808" t="s">
        <v>561</v>
      </c>
      <c r="U808" t="s">
        <v>577</v>
      </c>
      <c r="V808" t="s">
        <v>735</v>
      </c>
    </row>
    <row r="809" spans="1:22" x14ac:dyDescent="0.25">
      <c r="A809" s="17" t="s">
        <v>176</v>
      </c>
      <c r="B809" s="17" t="s">
        <v>93</v>
      </c>
      <c r="C809" s="17" t="s">
        <v>135</v>
      </c>
      <c r="D809" s="17" t="s">
        <v>115</v>
      </c>
      <c r="E809" s="24">
        <f>IF(U809="SC",SUMIFS(SC!F:F,SC!A:A,MAIN!D809,SC!B:B,MAIN!A809),SUMIFS(Allocations!$H:$H,Allocations!$A:$A,MAIN!$A809,Allocations!$B:$B,MAIN!$D809))</f>
        <v>3.8314000000000004</v>
      </c>
      <c r="F809" s="24">
        <f>IF(U809="SC",SUMIFS(SC!J:J,SC!A:A,MAIN!D809,SC!B:B,MAIN!A809),SUMIFS(Allocations!M:M,Allocations!A:A,MAIN!A809,Allocations!B:B,MAIN!D809))</f>
        <v>0</v>
      </c>
      <c r="G809" s="24">
        <f t="shared" si="212"/>
        <v>3.8314000000000004</v>
      </c>
      <c r="H809" s="24">
        <f>IFERROR(VLOOKUP(S809,Swaps_wk!$A$2:$AP$151,HLOOKUP(MAIN!D809,Swaps_wk!$B$2:$AP$151,150,FALSE),FALSE),0)</f>
        <v>0</v>
      </c>
      <c r="I809" s="24">
        <f>SUMIFS(PASTE_DQS_TRACKER!$D:$D,PASTE_DQS_TRACKER!$C:$C,MAIN!$S809,PASTE_DQS_TRACKER!$B:$B,MAIN!$D809)-SUMIFS(PASTE_DQS_TRACKER!$D:$D,PASTE_DQS_TRACKER!$C:$C,MAIN!$S809,PASTE_DQS_TRACKER!$E:$E,MAIN!$D809)</f>
        <v>0</v>
      </c>
      <c r="J809" s="25">
        <f t="shared" si="213"/>
        <v>3.8314000000000004</v>
      </c>
      <c r="K809" s="24">
        <f>IFERROR(IF(V809="Flex",0,IF(D809=$D$30,VLOOKUP(A809,MMO_o10M_lease!$A$1:$F$51,5,FALSE),IF(D809=$D$26,VLOOKUP(D809,LANDINGS!$A$3:$BR$40,HLOOKUP(A809,LANDINGS!$B$1:$CF$42,42,FALSE),FALSE)-IFERROR(VLOOKUP(A809,MMO_o10M_lease!$A$1:$F$38,5,FALSE),0),VLOOKUP(D809,LANDINGS!$A$3:$CF$40,HLOOKUP(A809,LANDINGS!$B$1:$CF$42,42,FALSE),FALSE)))),0)</f>
        <v>0</v>
      </c>
      <c r="L809" s="24">
        <f>SUMIFS(PASTE_FLEX_TRACKER!$D:$D,PASTE_FLEX_TRACKER!$E:$E,MAIN!$A809,PASTE_FLEX_TRACKER!$B:$B,MAIN!$D809)</f>
        <v>0</v>
      </c>
      <c r="M809" s="35" t="s">
        <v>133</v>
      </c>
      <c r="N809" s="46" t="s">
        <v>563</v>
      </c>
      <c r="O809" s="46">
        <f>SUMIFS(MAN_ADJ!$L:$L,MAN_ADJ!$K:$K,MAIN!$D809,MAN_ADJ!$J:$J,MAIN!$S809)</f>
        <v>0</v>
      </c>
      <c r="P809" s="25">
        <f t="shared" si="214"/>
        <v>0</v>
      </c>
      <c r="Q809" s="28">
        <f t="shared" si="205"/>
        <v>0</v>
      </c>
      <c r="R809" s="38">
        <f t="shared" si="215"/>
        <v>3.8314000000000004</v>
      </c>
      <c r="S809" t="s">
        <v>561</v>
      </c>
      <c r="U809" t="s">
        <v>577</v>
      </c>
      <c r="V809" t="s">
        <v>735</v>
      </c>
    </row>
    <row r="810" spans="1:22" x14ac:dyDescent="0.25">
      <c r="A810" s="17" t="s">
        <v>176</v>
      </c>
      <c r="B810" s="17" t="s">
        <v>93</v>
      </c>
      <c r="C810" s="17" t="s">
        <v>135</v>
      </c>
      <c r="D810" s="17" t="s">
        <v>116</v>
      </c>
      <c r="E810" s="24">
        <f>IF(U810="SC",SUMIFS(SC!F:F,SC!A:A,MAIN!D810,SC!B:B,MAIN!A810),SUMIFS(Allocations!$H:$H,Allocations!$A:$A,MAIN!$A810,Allocations!$B:$B,MAIN!$D810))</f>
        <v>9.7214000000000009</v>
      </c>
      <c r="F810" s="24">
        <f>IF(U810="SC",SUMIFS(SC!J:J,SC!A:A,MAIN!D810,SC!B:B,MAIN!A810),SUMIFS(Allocations!M:M,Allocations!A:A,MAIN!A810,Allocations!B:B,MAIN!D810))</f>
        <v>0</v>
      </c>
      <c r="G810" s="24">
        <f t="shared" si="212"/>
        <v>9.7214000000000009</v>
      </c>
      <c r="H810" s="24">
        <f>IFERROR(VLOOKUP(S810,Swaps_wk!$A$2:$AP$151,HLOOKUP(MAIN!D810,Swaps_wk!$B$2:$AP$151,150,FALSE),FALSE),0)</f>
        <v>0</v>
      </c>
      <c r="I810" s="24">
        <f>SUMIFS(PASTE_DQS_TRACKER!$D:$D,PASTE_DQS_TRACKER!$C:$C,MAIN!$S810,PASTE_DQS_TRACKER!$B:$B,MAIN!$D810)-SUMIFS(PASTE_DQS_TRACKER!$D:$D,PASTE_DQS_TRACKER!$C:$C,MAIN!$S810,PASTE_DQS_TRACKER!$E:$E,MAIN!$D810)</f>
        <v>0</v>
      </c>
      <c r="J810" s="25">
        <f t="shared" si="213"/>
        <v>9.7214000000000009</v>
      </c>
      <c r="K810" s="24">
        <f>IFERROR(IF(V810="Flex",0,IF(D810=$D$30,VLOOKUP(A810,MMO_o10M_lease!$A$1:$F$51,5,FALSE),IF(D810=$D$26,VLOOKUP(D810,LANDINGS!$A$3:$BR$40,HLOOKUP(A810,LANDINGS!$B$1:$CF$42,42,FALSE),FALSE)-IFERROR(VLOOKUP(A810,MMO_o10M_lease!$A$1:$F$38,5,FALSE),0),VLOOKUP(D810,LANDINGS!$A$3:$CF$40,HLOOKUP(A810,LANDINGS!$B$1:$CF$42,42,FALSE),FALSE)))),0)</f>
        <v>0</v>
      </c>
      <c r="L810" s="24">
        <f>SUMIFS(PASTE_FLEX_TRACKER!$D:$D,PASTE_FLEX_TRACKER!$E:$E,MAIN!$A810,PASTE_FLEX_TRACKER!$B:$B,MAIN!$D810)</f>
        <v>0</v>
      </c>
      <c r="M810" s="35" t="s">
        <v>133</v>
      </c>
      <c r="N810" s="46" t="s">
        <v>563</v>
      </c>
      <c r="O810" s="46">
        <f>SUMIFS(MAN_ADJ!$L:$L,MAN_ADJ!$K:$K,MAIN!$D810,MAN_ADJ!$J:$J,MAIN!$S810)</f>
        <v>0</v>
      </c>
      <c r="P810" s="25">
        <f t="shared" si="214"/>
        <v>0</v>
      </c>
      <c r="Q810" s="28">
        <f t="shared" si="205"/>
        <v>0</v>
      </c>
      <c r="R810" s="38">
        <f t="shared" si="215"/>
        <v>9.7214000000000009</v>
      </c>
      <c r="S810" t="s">
        <v>561</v>
      </c>
      <c r="U810" t="s">
        <v>577</v>
      </c>
      <c r="V810" t="s">
        <v>735</v>
      </c>
    </row>
    <row r="811" spans="1:22" x14ac:dyDescent="0.25">
      <c r="A811" s="17" t="s">
        <v>176</v>
      </c>
      <c r="B811" s="17" t="s">
        <v>93</v>
      </c>
      <c r="C811" s="17" t="s">
        <v>135</v>
      </c>
      <c r="D811" s="17" t="s">
        <v>117</v>
      </c>
      <c r="E811" s="24">
        <f>IF(U811="SC",SUMIFS(SC!F:F,SC!A:A,MAIN!D811,SC!B:B,MAIN!A811),SUMIFS(Allocations!$H:$H,Allocations!$A:$A,MAIN!$A811,Allocations!$B:$B,MAIN!$D811))</f>
        <v>0.47050000000000003</v>
      </c>
      <c r="F811" s="24">
        <f>IF(U811="SC",SUMIFS(SC!J:J,SC!A:A,MAIN!D811,SC!B:B,MAIN!A811),SUMIFS(Allocations!M:M,Allocations!A:A,MAIN!A811,Allocations!B:B,MAIN!D811))</f>
        <v>0</v>
      </c>
      <c r="G811" s="24">
        <f t="shared" si="212"/>
        <v>0.47050000000000003</v>
      </c>
      <c r="H811" s="24">
        <f>IFERROR(VLOOKUP(S811,Swaps_wk!$A$2:$AP$151,HLOOKUP(MAIN!D811,Swaps_wk!$B$2:$AP$151,150,FALSE),FALSE),0)</f>
        <v>0</v>
      </c>
      <c r="I811" s="24">
        <f>SUMIFS(PASTE_DQS_TRACKER!$D:$D,PASTE_DQS_TRACKER!$C:$C,MAIN!$S811,PASTE_DQS_TRACKER!$B:$B,MAIN!$D811)-SUMIFS(PASTE_DQS_TRACKER!$D:$D,PASTE_DQS_TRACKER!$C:$C,MAIN!$S811,PASTE_DQS_TRACKER!$E:$E,MAIN!$D811)</f>
        <v>0</v>
      </c>
      <c r="J811" s="25">
        <f t="shared" si="213"/>
        <v>0.47050000000000003</v>
      </c>
      <c r="K811" s="24">
        <f>IFERROR(IF(V811="Flex",0,IF(D811=$D$30,VLOOKUP(A811,MMO_o10M_lease!$A$1:$F$51,5,FALSE),IF(D811=$D$26,VLOOKUP(D811,LANDINGS!$A$3:$BR$40,HLOOKUP(A811,LANDINGS!$B$1:$CF$42,42,FALSE),FALSE)-IFERROR(VLOOKUP(A811,MMO_o10M_lease!$A$1:$F$38,5,FALSE),0),VLOOKUP(D811,LANDINGS!$A$3:$CF$40,HLOOKUP(A811,LANDINGS!$B$1:$CF$42,42,FALSE),FALSE)))),0)</f>
        <v>0</v>
      </c>
      <c r="L811" s="24">
        <f>SUMIFS(PASTE_FLEX_TRACKER!$D:$D,PASTE_FLEX_TRACKER!$E:$E,MAIN!$A811,PASTE_FLEX_TRACKER!$B:$B,MAIN!$D811)</f>
        <v>0</v>
      </c>
      <c r="M811" s="35" t="s">
        <v>133</v>
      </c>
      <c r="N811" s="46" t="s">
        <v>563</v>
      </c>
      <c r="O811" s="46">
        <f>SUMIFS(MAN_ADJ!$L:$L,MAN_ADJ!$K:$K,MAIN!$D811,MAN_ADJ!$J:$J,MAIN!$S811)</f>
        <v>0</v>
      </c>
      <c r="P811" s="25">
        <f t="shared" si="214"/>
        <v>0</v>
      </c>
      <c r="Q811" s="28">
        <f t="shared" si="205"/>
        <v>0</v>
      </c>
      <c r="R811" s="38">
        <f t="shared" si="215"/>
        <v>0.47050000000000003</v>
      </c>
      <c r="S811" t="s">
        <v>561</v>
      </c>
      <c r="U811" t="s">
        <v>577</v>
      </c>
      <c r="V811" t="s">
        <v>735</v>
      </c>
    </row>
    <row r="812" spans="1:22" x14ac:dyDescent="0.25">
      <c r="A812" s="17" t="s">
        <v>176</v>
      </c>
      <c r="B812" s="17" t="s">
        <v>93</v>
      </c>
      <c r="C812" s="17" t="s">
        <v>135</v>
      </c>
      <c r="D812" s="17" t="s">
        <v>118</v>
      </c>
      <c r="E812" s="24">
        <f>IF(U812="SC",SUMIFS(SC!F:F,SC!A:A,MAIN!D812,SC!B:B,MAIN!A812),SUMIFS(Allocations!$H:$H,Allocations!$A:$A,MAIN!$A812,Allocations!$B:$B,MAIN!$D812))</f>
        <v>0</v>
      </c>
      <c r="F812" s="24">
        <f>IF(U812="SC",SUMIFS(SC!J:J,SC!A:A,MAIN!D812,SC!B:B,MAIN!A812),SUMIFS(Allocations!M:M,Allocations!A:A,MAIN!A812,Allocations!B:B,MAIN!D812))</f>
        <v>0</v>
      </c>
      <c r="G812" s="24">
        <f t="shared" si="212"/>
        <v>0</v>
      </c>
      <c r="H812" s="24">
        <f>IFERROR(VLOOKUP(S812,Swaps_wk!$A$2:$AP$151,HLOOKUP(MAIN!D812,Swaps_wk!$B$2:$AP$151,150,FALSE),FALSE),0)</f>
        <v>0</v>
      </c>
      <c r="I812" s="24">
        <f>SUMIFS(PASTE_DQS_TRACKER!$D:$D,PASTE_DQS_TRACKER!$C:$C,MAIN!$S812,PASTE_DQS_TRACKER!$B:$B,MAIN!$D812)-SUMIFS(PASTE_DQS_TRACKER!$D:$D,PASTE_DQS_TRACKER!$C:$C,MAIN!$S812,PASTE_DQS_TRACKER!$E:$E,MAIN!$D812)</f>
        <v>0</v>
      </c>
      <c r="J812" s="25">
        <f t="shared" si="213"/>
        <v>0</v>
      </c>
      <c r="K812" s="24">
        <f>IFERROR(IF(V812="Flex",0,IF(D812=$D$30,VLOOKUP(A812,MMO_o10M_lease!$A$1:$F$51,5,FALSE),IF(D812=$D$26,VLOOKUP(D812,LANDINGS!$A$3:$BR$40,HLOOKUP(A812,LANDINGS!$B$1:$CF$42,42,FALSE),FALSE)-IFERROR(VLOOKUP(A812,MMO_o10M_lease!$A$1:$F$38,5,FALSE),0),VLOOKUP(D812,LANDINGS!$A$3:$CF$40,HLOOKUP(A812,LANDINGS!$B$1:$CF$42,42,FALSE),FALSE)))),0)</f>
        <v>0</v>
      </c>
      <c r="L812" s="24">
        <f>SUMIFS(PASTE_FLEX_TRACKER!$D:$D,PASTE_FLEX_TRACKER!$E:$E,MAIN!$A812,PASTE_FLEX_TRACKER!$B:$B,MAIN!$D812)</f>
        <v>0</v>
      </c>
      <c r="M812" s="35" t="s">
        <v>133</v>
      </c>
      <c r="N812" s="46" t="s">
        <v>563</v>
      </c>
      <c r="O812" s="46">
        <f>SUMIFS(MAN_ADJ!$L:$L,MAN_ADJ!$K:$K,MAIN!$D812,MAN_ADJ!$J:$J,MAIN!$S812)</f>
        <v>0</v>
      </c>
      <c r="P812" s="25">
        <f t="shared" si="214"/>
        <v>0</v>
      </c>
      <c r="Q812" s="28" t="str">
        <f t="shared" si="205"/>
        <v>n/a</v>
      </c>
      <c r="R812" s="38">
        <f t="shared" si="215"/>
        <v>0</v>
      </c>
      <c r="S812" t="s">
        <v>561</v>
      </c>
      <c r="U812" t="s">
        <v>577</v>
      </c>
      <c r="V812" t="s">
        <v>735</v>
      </c>
    </row>
    <row r="813" spans="1:22" x14ac:dyDescent="0.25">
      <c r="A813" s="17" t="s">
        <v>176</v>
      </c>
      <c r="B813" s="17" t="s">
        <v>93</v>
      </c>
      <c r="C813" s="17" t="s">
        <v>135</v>
      </c>
      <c r="D813" s="17" t="s">
        <v>119</v>
      </c>
      <c r="E813" s="24">
        <f>IF(U813="SC",SUMIFS(SC!F:F,SC!A:A,MAIN!D813,SC!B:B,MAIN!A813),SUMIFS(Allocations!$H:$H,Allocations!$A:$A,MAIN!$A813,Allocations!$B:$B,MAIN!$D813))</f>
        <v>0</v>
      </c>
      <c r="F813" s="24">
        <f>IF(U813="SC",SUMIFS(SC!J:J,SC!A:A,MAIN!D813,SC!B:B,MAIN!A813),SUMIFS(Allocations!M:M,Allocations!A:A,MAIN!A813,Allocations!B:B,MAIN!D813))</f>
        <v>0</v>
      </c>
      <c r="G813" s="24">
        <f t="shared" si="212"/>
        <v>0</v>
      </c>
      <c r="H813" s="24">
        <f>IFERROR(VLOOKUP(S813,Swaps_wk!$A$2:$AP$151,HLOOKUP(MAIN!D813,Swaps_wk!$B$2:$AP$151,150,FALSE),FALSE),0)</f>
        <v>0</v>
      </c>
      <c r="I813" s="24">
        <f>SUMIFS(PASTE_DQS_TRACKER!$D:$D,PASTE_DQS_TRACKER!$C:$C,MAIN!$S813,PASTE_DQS_TRACKER!$B:$B,MAIN!$D813)-SUMIFS(PASTE_DQS_TRACKER!$D:$D,PASTE_DQS_TRACKER!$C:$C,MAIN!$S813,PASTE_DQS_TRACKER!$E:$E,MAIN!$D813)</f>
        <v>0</v>
      </c>
      <c r="J813" s="25">
        <f t="shared" si="213"/>
        <v>0</v>
      </c>
      <c r="K813" s="24">
        <f>IFERROR(IF(V813="Flex",0,IF(D813=$D$30,VLOOKUP(A813,MMO_o10M_lease!$A$1:$F$51,5,FALSE),IF(D813=$D$26,VLOOKUP(D813,LANDINGS!$A$3:$BR$40,HLOOKUP(A813,LANDINGS!$B$1:$CF$42,42,FALSE),FALSE)-IFERROR(VLOOKUP(A813,MMO_o10M_lease!$A$1:$F$38,5,FALSE),0),VLOOKUP(D813,LANDINGS!$A$3:$CF$40,HLOOKUP(A813,LANDINGS!$B$1:$CF$42,42,FALSE),FALSE)))),0)</f>
        <v>0</v>
      </c>
      <c r="L813" s="24">
        <f>SUMIFS(PASTE_FLEX_TRACKER!$D:$D,PASTE_FLEX_TRACKER!$E:$E,MAIN!$A813,PASTE_FLEX_TRACKER!$B:$B,MAIN!$D813)</f>
        <v>0</v>
      </c>
      <c r="M813" s="35" t="s">
        <v>133</v>
      </c>
      <c r="N813" s="46" t="s">
        <v>563</v>
      </c>
      <c r="O813" s="46">
        <f>SUMIFS(MAN_ADJ!$L:$L,MAN_ADJ!$K:$K,MAIN!$D813,MAN_ADJ!$J:$J,MAIN!$S813)</f>
        <v>0</v>
      </c>
      <c r="P813" s="25">
        <f t="shared" si="214"/>
        <v>0</v>
      </c>
      <c r="Q813" s="28" t="str">
        <f t="shared" si="205"/>
        <v>n/a</v>
      </c>
      <c r="R813" s="38">
        <f t="shared" si="215"/>
        <v>0</v>
      </c>
      <c r="S813" t="s">
        <v>561</v>
      </c>
      <c r="U813" t="s">
        <v>577</v>
      </c>
      <c r="V813" t="s">
        <v>735</v>
      </c>
    </row>
    <row r="814" spans="1:22" x14ac:dyDescent="0.25">
      <c r="A814" s="17" t="s">
        <v>176</v>
      </c>
      <c r="B814" s="17" t="s">
        <v>93</v>
      </c>
      <c r="C814" s="17" t="s">
        <v>135</v>
      </c>
      <c r="D814" s="17" t="s">
        <v>120</v>
      </c>
      <c r="E814" s="24">
        <f>IF(U814="SC",SUMIFS(SC!F:F,SC!A:A,MAIN!D814,SC!B:B,MAIN!A814),SUMIFS(Allocations!$H:$H,Allocations!$A:$A,MAIN!$A814,Allocations!$B:$B,MAIN!$D814))</f>
        <v>1.97</v>
      </c>
      <c r="F814" s="24">
        <f>IF(U814="SC",SUMIFS(SC!J:J,SC!A:A,MAIN!D814,SC!B:B,MAIN!A814),SUMIFS(Allocations!M:M,Allocations!A:A,MAIN!A814,Allocations!B:B,MAIN!D814))</f>
        <v>0</v>
      </c>
      <c r="G814" s="24">
        <f t="shared" si="212"/>
        <v>1.97</v>
      </c>
      <c r="H814" s="24">
        <f>IFERROR(VLOOKUP(S814,Swaps_wk!$A$2:$AP$151,HLOOKUP(MAIN!D814,Swaps_wk!$B$2:$AP$151,150,FALSE),FALSE),0)</f>
        <v>0</v>
      </c>
      <c r="I814" s="24">
        <f>SUMIFS(PASTE_DQS_TRACKER!$D:$D,PASTE_DQS_TRACKER!$C:$C,MAIN!$S814,PASTE_DQS_TRACKER!$B:$B,MAIN!$D814)-SUMIFS(PASTE_DQS_TRACKER!$D:$D,PASTE_DQS_TRACKER!$C:$C,MAIN!$S814,PASTE_DQS_TRACKER!$E:$E,MAIN!$D814)</f>
        <v>0</v>
      </c>
      <c r="J814" s="25">
        <f t="shared" si="213"/>
        <v>1.97</v>
      </c>
      <c r="K814" s="24">
        <f>IFERROR(IF(V814="Flex",0,IF(D814=$D$30,VLOOKUP(A814,MMO_o10M_lease!$A$1:$F$51,5,FALSE),IF(D814=$D$26,VLOOKUP(D814,LANDINGS!$A$3:$BR$40,HLOOKUP(A814,LANDINGS!$B$1:$CF$42,42,FALSE),FALSE)-IFERROR(VLOOKUP(A814,MMO_o10M_lease!$A$1:$F$38,5,FALSE),0),VLOOKUP(D814,LANDINGS!$A$3:$CF$40,HLOOKUP(A814,LANDINGS!$B$1:$CF$42,42,FALSE),FALSE)))),0)</f>
        <v>0</v>
      </c>
      <c r="L814" s="24">
        <f>SUMIFS(PASTE_FLEX_TRACKER!$D:$D,PASTE_FLEX_TRACKER!$E:$E,MAIN!$A814,PASTE_FLEX_TRACKER!$B:$B,MAIN!$D814)</f>
        <v>0</v>
      </c>
      <c r="M814" s="35" t="s">
        <v>133</v>
      </c>
      <c r="N814" s="46" t="s">
        <v>563</v>
      </c>
      <c r="O814" s="46">
        <f>SUMIFS(MAN_ADJ!$L:$L,MAN_ADJ!$K:$K,MAIN!$D814,MAN_ADJ!$J:$J,MAIN!$S814)</f>
        <v>0</v>
      </c>
      <c r="P814" s="25">
        <f t="shared" si="214"/>
        <v>0</v>
      </c>
      <c r="Q814" s="28">
        <f t="shared" si="205"/>
        <v>0</v>
      </c>
      <c r="R814" s="38">
        <f t="shared" si="215"/>
        <v>1.97</v>
      </c>
      <c r="S814" t="s">
        <v>561</v>
      </c>
      <c r="U814" t="s">
        <v>577</v>
      </c>
      <c r="V814" t="s">
        <v>735</v>
      </c>
    </row>
    <row r="815" spans="1:22" x14ac:dyDescent="0.25">
      <c r="A815" s="17" t="s">
        <v>176</v>
      </c>
      <c r="B815" s="17" t="s">
        <v>93</v>
      </c>
      <c r="C815" s="17" t="s">
        <v>135</v>
      </c>
      <c r="D815" s="17" t="s">
        <v>121</v>
      </c>
      <c r="E815" s="24">
        <f>IF(U815="SC",SUMIFS(SC!F:F,SC!A:A,MAIN!D815,SC!B:B,MAIN!A815),SUMIFS(Allocations!$H:$H,Allocations!$A:$A,MAIN!$A815,Allocations!$B:$B,MAIN!$D815))</f>
        <v>0</v>
      </c>
      <c r="F815" s="24">
        <f>IF(U815="SC",SUMIFS(SC!J:J,SC!A:A,MAIN!D815,SC!B:B,MAIN!A815),SUMIFS(Allocations!M:M,Allocations!A:A,MAIN!A815,Allocations!B:B,MAIN!D815))</f>
        <v>0</v>
      </c>
      <c r="G815" s="24">
        <f t="shared" si="212"/>
        <v>0</v>
      </c>
      <c r="H815" s="24">
        <f>IFERROR(VLOOKUP(S815,Swaps_wk!$A$2:$AP$151,HLOOKUP(MAIN!D815,Swaps_wk!$B$2:$AP$151,150,FALSE),FALSE),0)</f>
        <v>0</v>
      </c>
      <c r="I815" s="24">
        <f>SUMIFS(PASTE_DQS_TRACKER!$D:$D,PASTE_DQS_TRACKER!$C:$C,MAIN!$S815,PASTE_DQS_TRACKER!$B:$B,MAIN!$D815)-SUMIFS(PASTE_DQS_TRACKER!$D:$D,PASTE_DQS_TRACKER!$C:$C,MAIN!$S815,PASTE_DQS_TRACKER!$E:$E,MAIN!$D815)</f>
        <v>0</v>
      </c>
      <c r="J815" s="25">
        <f t="shared" si="213"/>
        <v>0</v>
      </c>
      <c r="K815" s="24">
        <f>IFERROR(IF(V815="Flex",0,IF(D815=$D$30,VLOOKUP(A815,MMO_o10M_lease!$A$1:$F$51,5,FALSE),IF(D815=$D$26,VLOOKUP(D815,LANDINGS!$A$3:$BR$40,HLOOKUP(A815,LANDINGS!$B$1:$CF$42,42,FALSE),FALSE)-IFERROR(VLOOKUP(A815,MMO_o10M_lease!$A$1:$F$38,5,FALSE),0),VLOOKUP(D815,LANDINGS!$A$3:$CF$40,HLOOKUP(A815,LANDINGS!$B$1:$CF$42,42,FALSE),FALSE)))),0)</f>
        <v>0</v>
      </c>
      <c r="L815" s="24">
        <f>SUMIFS(PASTE_FLEX_TRACKER!$D:$D,PASTE_FLEX_TRACKER!$E:$E,MAIN!$A815,PASTE_FLEX_TRACKER!$B:$B,MAIN!$D815)</f>
        <v>0</v>
      </c>
      <c r="M815" s="35" t="s">
        <v>133</v>
      </c>
      <c r="N815" s="46" t="s">
        <v>563</v>
      </c>
      <c r="O815" s="46">
        <f>SUMIFS(MAN_ADJ!$L:$L,MAN_ADJ!$K:$K,MAIN!$D815,MAN_ADJ!$J:$J,MAIN!$S815)</f>
        <v>0</v>
      </c>
      <c r="P815" s="25">
        <f t="shared" si="214"/>
        <v>0</v>
      </c>
      <c r="Q815" s="28" t="str">
        <f t="shared" si="205"/>
        <v>n/a</v>
      </c>
      <c r="R815" s="38">
        <f t="shared" si="215"/>
        <v>0</v>
      </c>
      <c r="S815" t="s">
        <v>561</v>
      </c>
      <c r="U815" t="s">
        <v>577</v>
      </c>
      <c r="V815" t="s">
        <v>735</v>
      </c>
    </row>
    <row r="816" spans="1:22" x14ac:dyDescent="0.25">
      <c r="A816" s="17" t="s">
        <v>176</v>
      </c>
      <c r="B816" s="17" t="s">
        <v>93</v>
      </c>
      <c r="C816" s="17" t="s">
        <v>135</v>
      </c>
      <c r="D816" s="17" t="s">
        <v>122</v>
      </c>
      <c r="E816" s="24">
        <f>IF(U816="SC",SUMIFS(SC!F:F,SC!A:A,MAIN!D816,SC!B:B,MAIN!A816),SUMIFS(Allocations!$H:$H,Allocations!$A:$A,MAIN!$A816,Allocations!$B:$B,MAIN!$D816))</f>
        <v>0</v>
      </c>
      <c r="F816" s="24">
        <f>IF(U816="SC",SUMIFS(SC!J:J,SC!A:A,MAIN!D816,SC!B:B,MAIN!A816),SUMIFS(Allocations!M:M,Allocations!A:A,MAIN!A816,Allocations!B:B,MAIN!D816))</f>
        <v>0</v>
      </c>
      <c r="G816" s="24">
        <f t="shared" si="212"/>
        <v>0</v>
      </c>
      <c r="H816" s="24">
        <f>IFERROR(VLOOKUP(S816,Swaps_wk!$A$2:$AP$151,HLOOKUP(MAIN!D816,Swaps_wk!$B$2:$AP$151,150,FALSE),FALSE),0)</f>
        <v>0</v>
      </c>
      <c r="I816" s="24">
        <f>SUMIFS(PASTE_DQS_TRACKER!$D:$D,PASTE_DQS_TRACKER!$C:$C,MAIN!$S816,PASTE_DQS_TRACKER!$B:$B,MAIN!$D816)-SUMIFS(PASTE_DQS_TRACKER!$D:$D,PASTE_DQS_TRACKER!$C:$C,MAIN!$S816,PASTE_DQS_TRACKER!$E:$E,MAIN!$D816)</f>
        <v>0</v>
      </c>
      <c r="J816" s="25">
        <f t="shared" si="213"/>
        <v>0</v>
      </c>
      <c r="K816" s="24">
        <f>IFERROR(IF(V816="Flex",0,IF(D816=$D$30,VLOOKUP(A816,MMO_o10M_lease!$A$1:$F$51,5,FALSE),IF(D816=$D$26,VLOOKUP(D816,LANDINGS!$A$3:$BR$40,HLOOKUP(A816,LANDINGS!$B$1:$CF$42,42,FALSE),FALSE)-IFERROR(VLOOKUP(A816,MMO_o10M_lease!$A$1:$F$38,5,FALSE),0),VLOOKUP(D816,LANDINGS!$A$3:$CF$40,HLOOKUP(A816,LANDINGS!$B$1:$CF$42,42,FALSE),FALSE)))),0)</f>
        <v>0</v>
      </c>
      <c r="L816" s="24">
        <f>SUMIFS(PASTE_FLEX_TRACKER!$D:$D,PASTE_FLEX_TRACKER!$E:$E,MAIN!$A816,PASTE_FLEX_TRACKER!$B:$B,MAIN!$D816)</f>
        <v>0</v>
      </c>
      <c r="M816" s="35" t="s">
        <v>133</v>
      </c>
      <c r="N816" s="46" t="s">
        <v>563</v>
      </c>
      <c r="O816" s="46">
        <f>SUMIFS(MAN_ADJ!$L:$L,MAN_ADJ!$K:$K,MAIN!$D816,MAN_ADJ!$J:$J,MAIN!$S816)</f>
        <v>0</v>
      </c>
      <c r="P816" s="25">
        <f t="shared" si="214"/>
        <v>0</v>
      </c>
      <c r="Q816" s="28" t="str">
        <f t="shared" si="205"/>
        <v>n/a</v>
      </c>
      <c r="R816" s="38">
        <f t="shared" si="215"/>
        <v>0</v>
      </c>
      <c r="S816" t="s">
        <v>561</v>
      </c>
      <c r="U816" t="s">
        <v>577</v>
      </c>
      <c r="V816" t="s">
        <v>735</v>
      </c>
    </row>
    <row r="817" spans="1:22" x14ac:dyDescent="0.25">
      <c r="A817" s="17" t="s">
        <v>176</v>
      </c>
      <c r="B817" s="17" t="s">
        <v>93</v>
      </c>
      <c r="C817" s="17" t="s">
        <v>135</v>
      </c>
      <c r="D817" s="17" t="s">
        <v>123</v>
      </c>
      <c r="E817" s="24">
        <f>IF(U817="SC",SUMIFS(SC!F:F,SC!A:A,MAIN!D817,SC!B:B,MAIN!A817),SUMIFS(Allocations!$H:$H,Allocations!$A:$A,MAIN!$A817,Allocations!$B:$B,MAIN!$D817))</f>
        <v>35.365000000000002</v>
      </c>
      <c r="F817" s="24">
        <f>IF(U817="SC",SUMIFS(SC!J:J,SC!A:A,MAIN!D817,SC!B:B,MAIN!A817),SUMIFS(Allocations!M:M,Allocations!A:A,MAIN!A817,Allocations!B:B,MAIN!D817))</f>
        <v>0</v>
      </c>
      <c r="G817" s="24">
        <f t="shared" si="212"/>
        <v>35.365000000000002</v>
      </c>
      <c r="H817" s="24">
        <f>IFERROR(VLOOKUP(S817,Swaps_wk!$A$2:$AP$151,HLOOKUP(MAIN!D817,Swaps_wk!$B$2:$AP$151,150,FALSE),FALSE),0)</f>
        <v>0</v>
      </c>
      <c r="I817" s="24">
        <f>SUMIFS(PASTE_DQS_TRACKER!$D:$D,PASTE_DQS_TRACKER!$C:$C,MAIN!$S817,PASTE_DQS_TRACKER!$B:$B,MAIN!$D817)-SUMIFS(PASTE_DQS_TRACKER!$D:$D,PASTE_DQS_TRACKER!$C:$C,MAIN!$S817,PASTE_DQS_TRACKER!$E:$E,MAIN!$D817)</f>
        <v>0</v>
      </c>
      <c r="J817" s="25">
        <f t="shared" si="213"/>
        <v>35.365000000000002</v>
      </c>
      <c r="K817" s="24">
        <f>IFERROR(IF(V817="Flex",0,IF(D817=$D$30,VLOOKUP(A817,MMO_o10M_lease!$A$1:$F$51,5,FALSE),IF(D817=$D$26,VLOOKUP(D817,LANDINGS!$A$3:$BR$40,HLOOKUP(A817,LANDINGS!$B$1:$CF$42,42,FALSE),FALSE)-IFERROR(VLOOKUP(A817,MMO_o10M_lease!$A$1:$F$38,5,FALSE),0),VLOOKUP(D817,LANDINGS!$A$3:$CF$40,HLOOKUP(A817,LANDINGS!$B$1:$CF$42,42,FALSE),FALSE)))),0)</f>
        <v>0</v>
      </c>
      <c r="L817" s="24">
        <f>SUMIFS(PASTE_FLEX_TRACKER!$D:$D,PASTE_FLEX_TRACKER!$E:$E,MAIN!$A817,PASTE_FLEX_TRACKER!$B:$B,MAIN!$D817)</f>
        <v>0</v>
      </c>
      <c r="M817" s="35" t="s">
        <v>133</v>
      </c>
      <c r="N817" s="46" t="s">
        <v>563</v>
      </c>
      <c r="O817" s="46">
        <f>SUMIFS(MAN_ADJ!$L:$L,MAN_ADJ!$K:$K,MAIN!$D817,MAN_ADJ!$J:$J,MAIN!$S817)</f>
        <v>0</v>
      </c>
      <c r="P817" s="25">
        <f t="shared" si="214"/>
        <v>0</v>
      </c>
      <c r="Q817" s="28">
        <f t="shared" si="205"/>
        <v>0</v>
      </c>
      <c r="R817" s="38">
        <f t="shared" si="215"/>
        <v>35.365000000000002</v>
      </c>
      <c r="S817" t="s">
        <v>561</v>
      </c>
      <c r="U817" t="s">
        <v>577</v>
      </c>
      <c r="V817" t="s">
        <v>735</v>
      </c>
    </row>
    <row r="818" spans="1:22" x14ac:dyDescent="0.25">
      <c r="A818" s="17" t="s">
        <v>176</v>
      </c>
      <c r="B818" s="17" t="s">
        <v>93</v>
      </c>
      <c r="C818" s="17" t="s">
        <v>135</v>
      </c>
      <c r="D818" s="17" t="s">
        <v>124</v>
      </c>
      <c r="E818" s="24">
        <f>IF(U818="SC",SUMIFS(SC!F:F,SC!A:A,MAIN!D818,SC!B:B,MAIN!A818),SUMIFS(Allocations!$H:$H,Allocations!$A:$A,MAIN!$A818,Allocations!$B:$B,MAIN!$D818))</f>
        <v>0.17600000000000002</v>
      </c>
      <c r="F818" s="24">
        <f>IF(U818="SC",SUMIFS(SC!J:J,SC!A:A,MAIN!D818,SC!B:B,MAIN!A818),SUMIFS(Allocations!M:M,Allocations!A:A,MAIN!A818,Allocations!B:B,MAIN!D818))</f>
        <v>0</v>
      </c>
      <c r="G818" s="24">
        <f t="shared" si="212"/>
        <v>0.17600000000000002</v>
      </c>
      <c r="H818" s="24">
        <f>IFERROR(VLOOKUP(S818,Swaps_wk!$A$2:$AP$151,HLOOKUP(MAIN!D818,Swaps_wk!$B$2:$AP$151,150,FALSE),FALSE),0)</f>
        <v>0</v>
      </c>
      <c r="I818" s="24">
        <f>SUMIFS(PASTE_DQS_TRACKER!$D:$D,PASTE_DQS_TRACKER!$C:$C,MAIN!$S818,PASTE_DQS_TRACKER!$B:$B,MAIN!$D818)-SUMIFS(PASTE_DQS_TRACKER!$D:$D,PASTE_DQS_TRACKER!$C:$C,MAIN!$S818,PASTE_DQS_TRACKER!$E:$E,MAIN!$D818)</f>
        <v>0</v>
      </c>
      <c r="J818" s="25">
        <f t="shared" si="213"/>
        <v>0.17600000000000002</v>
      </c>
      <c r="K818" s="24">
        <f>IFERROR(IF(V818="Flex",0,IF(D818=$D$30,VLOOKUP(A818,MMO_o10M_lease!$A$1:$F$51,5,FALSE),IF(D818=$D$26,VLOOKUP(D818,LANDINGS!$A$3:$BR$40,HLOOKUP(A818,LANDINGS!$B$1:$CF$42,42,FALSE),FALSE)-IFERROR(VLOOKUP(A818,MMO_o10M_lease!$A$1:$F$38,5,FALSE),0),VLOOKUP(D818,LANDINGS!$A$3:$CF$40,HLOOKUP(A818,LANDINGS!$B$1:$CF$42,42,FALSE),FALSE)))),0)</f>
        <v>0</v>
      </c>
      <c r="L818" s="24">
        <f>SUMIFS(PASTE_FLEX_TRACKER!$D:$D,PASTE_FLEX_TRACKER!$E:$E,MAIN!$A818,PASTE_FLEX_TRACKER!$B:$B,MAIN!$D818)</f>
        <v>0</v>
      </c>
      <c r="M818" s="35" t="s">
        <v>133</v>
      </c>
      <c r="N818" s="46" t="s">
        <v>563</v>
      </c>
      <c r="O818" s="46">
        <f>SUMIFS(MAN_ADJ!$L:$L,MAN_ADJ!$K:$K,MAIN!$D818,MAN_ADJ!$J:$J,MAIN!$S818)</f>
        <v>0</v>
      </c>
      <c r="P818" s="25">
        <f t="shared" si="214"/>
        <v>0</v>
      </c>
      <c r="Q818" s="28">
        <f t="shared" si="205"/>
        <v>0</v>
      </c>
      <c r="R818" s="38">
        <f t="shared" si="215"/>
        <v>0.17600000000000002</v>
      </c>
      <c r="S818" t="s">
        <v>561</v>
      </c>
      <c r="U818" t="s">
        <v>577</v>
      </c>
      <c r="V818" t="s">
        <v>735</v>
      </c>
    </row>
    <row r="819" spans="1:22" x14ac:dyDescent="0.25">
      <c r="A819" s="17" t="s">
        <v>176</v>
      </c>
      <c r="B819" s="17" t="s">
        <v>93</v>
      </c>
      <c r="C819" s="17" t="s">
        <v>135</v>
      </c>
      <c r="D819" s="17" t="s">
        <v>125</v>
      </c>
      <c r="E819" s="24">
        <f>IF(U819="SC",SUMIFS(SC!F:F,SC!A:A,MAIN!D819,SC!B:B,MAIN!A819),SUMIFS(Allocations!$H:$H,Allocations!$A:$A,MAIN!$A819,Allocations!$B:$B,MAIN!$D819))</f>
        <v>0.59000000000000008</v>
      </c>
      <c r="F819" s="24">
        <f>IF(U819="SC",SUMIFS(SC!J:J,SC!A:A,MAIN!D819,SC!B:B,MAIN!A819),SUMIFS(Allocations!M:M,Allocations!A:A,MAIN!A819,Allocations!B:B,MAIN!D819))</f>
        <v>0</v>
      </c>
      <c r="G819" s="24">
        <f t="shared" si="212"/>
        <v>0.59000000000000008</v>
      </c>
      <c r="H819" s="24">
        <f>IFERROR(VLOOKUP(S819,Swaps_wk!$A$2:$AP$151,HLOOKUP(MAIN!D819,Swaps_wk!$B$2:$AP$151,150,FALSE),FALSE),0)</f>
        <v>0</v>
      </c>
      <c r="I819" s="24">
        <f>SUMIFS(PASTE_DQS_TRACKER!$D:$D,PASTE_DQS_TRACKER!$C:$C,MAIN!$S819,PASTE_DQS_TRACKER!$B:$B,MAIN!$D819)-SUMIFS(PASTE_DQS_TRACKER!$D:$D,PASTE_DQS_TRACKER!$C:$C,MAIN!$S819,PASTE_DQS_TRACKER!$E:$E,MAIN!$D819)</f>
        <v>0</v>
      </c>
      <c r="J819" s="25">
        <f t="shared" si="213"/>
        <v>0.59000000000000008</v>
      </c>
      <c r="K819" s="24">
        <f>IFERROR(IF(V819="Flex",0,IF(D819=$D$30,VLOOKUP(A819,MMO_o10M_lease!$A$1:$F$51,5,FALSE),IF(D819=$D$26,VLOOKUP(D819,LANDINGS!$A$3:$BR$40,HLOOKUP(A819,LANDINGS!$B$1:$CF$42,42,FALSE),FALSE)-IFERROR(VLOOKUP(A819,MMO_o10M_lease!$A$1:$F$38,5,FALSE),0),VLOOKUP(D819,LANDINGS!$A$3:$CF$40,HLOOKUP(A819,LANDINGS!$B$1:$CF$42,42,FALSE),FALSE)))),0)</f>
        <v>0</v>
      </c>
      <c r="L819" s="24">
        <f>SUMIFS(PASTE_FLEX_TRACKER!$D:$D,PASTE_FLEX_TRACKER!$E:$E,MAIN!$A819,PASTE_FLEX_TRACKER!$B:$B,MAIN!$D819)</f>
        <v>0</v>
      </c>
      <c r="M819" s="35" t="s">
        <v>133</v>
      </c>
      <c r="N819" s="46" t="s">
        <v>563</v>
      </c>
      <c r="O819" s="46">
        <f>SUMIFS(MAN_ADJ!$L:$L,MAN_ADJ!$K:$K,MAIN!$D819,MAN_ADJ!$J:$J,MAIN!$S819)</f>
        <v>0</v>
      </c>
      <c r="P819" s="25">
        <f t="shared" si="214"/>
        <v>0</v>
      </c>
      <c r="Q819" s="28">
        <f t="shared" si="205"/>
        <v>0</v>
      </c>
      <c r="R819" s="38">
        <f t="shared" si="215"/>
        <v>0.59000000000000008</v>
      </c>
      <c r="S819" t="s">
        <v>561</v>
      </c>
      <c r="U819" t="s">
        <v>577</v>
      </c>
      <c r="V819" t="s">
        <v>735</v>
      </c>
    </row>
    <row r="820" spans="1:22" x14ac:dyDescent="0.25">
      <c r="A820" s="17" t="s">
        <v>176</v>
      </c>
      <c r="B820" s="17" t="s">
        <v>93</v>
      </c>
      <c r="C820" s="17" t="s">
        <v>135</v>
      </c>
      <c r="D820" s="17" t="s">
        <v>126</v>
      </c>
      <c r="E820" s="24">
        <f>IF(U820="SC",SUMIFS(SC!F:F,SC!A:A,MAIN!D820,SC!B:B,MAIN!A820),SUMIFS(Allocations!$H:$H,Allocations!$A:$A,MAIN!$A820,Allocations!$B:$B,MAIN!$D820))</f>
        <v>0</v>
      </c>
      <c r="F820" s="24">
        <f>IF(U820="SC",SUMIFS(SC!J:J,SC!A:A,MAIN!D820,SC!B:B,MAIN!A820),SUMIFS(Allocations!M:M,Allocations!A:A,MAIN!A820,Allocations!B:B,MAIN!D820))</f>
        <v>0</v>
      </c>
      <c r="G820" s="24">
        <f t="shared" si="212"/>
        <v>0</v>
      </c>
      <c r="H820" s="24">
        <f>IFERROR(VLOOKUP(S820,Swaps_wk!$A$2:$AP$151,HLOOKUP(MAIN!D820,Swaps_wk!$B$2:$AP$151,150,FALSE),FALSE),0)</f>
        <v>0</v>
      </c>
      <c r="I820" s="24">
        <f>SUMIFS(PASTE_DQS_TRACKER!$D:$D,PASTE_DQS_TRACKER!$C:$C,MAIN!$S820,PASTE_DQS_TRACKER!$B:$B,MAIN!$D820)-SUMIFS(PASTE_DQS_TRACKER!$D:$D,PASTE_DQS_TRACKER!$C:$C,MAIN!$S820,PASTE_DQS_TRACKER!$E:$E,MAIN!$D820)</f>
        <v>0</v>
      </c>
      <c r="J820" s="25">
        <f t="shared" si="213"/>
        <v>0</v>
      </c>
      <c r="K820" s="24">
        <f>IFERROR(IF(V820="Flex",0,IF(D820=$D$30,VLOOKUP(A820,MMO_o10M_lease!$A$1:$F$51,5,FALSE),IF(D820=$D$26,VLOOKUP(D820,LANDINGS!$A$3:$BR$40,HLOOKUP(A820,LANDINGS!$B$1:$CF$42,42,FALSE),FALSE)-IFERROR(VLOOKUP(A820,MMO_o10M_lease!$A$1:$F$38,5,FALSE),0),VLOOKUP(D820,LANDINGS!$A$3:$CF$40,HLOOKUP(A820,LANDINGS!$B$1:$CF$42,42,FALSE),FALSE)))),0)</f>
        <v>0</v>
      </c>
      <c r="L820" s="24">
        <f>SUMIFS(PASTE_FLEX_TRACKER!$D:$D,PASTE_FLEX_TRACKER!$E:$E,MAIN!$A820,PASTE_FLEX_TRACKER!$B:$B,MAIN!$D820)</f>
        <v>0</v>
      </c>
      <c r="M820" s="35" t="s">
        <v>133</v>
      </c>
      <c r="N820" s="46" t="s">
        <v>563</v>
      </c>
      <c r="O820" s="46">
        <f>SUMIFS(MAN_ADJ!$L:$L,MAN_ADJ!$K:$K,MAIN!$D820,MAN_ADJ!$J:$J,MAIN!$S820)</f>
        <v>0</v>
      </c>
      <c r="P820" s="25">
        <f t="shared" si="214"/>
        <v>0</v>
      </c>
      <c r="Q820" s="28" t="str">
        <f t="shared" si="205"/>
        <v>n/a</v>
      </c>
      <c r="R820" s="38">
        <f t="shared" si="215"/>
        <v>0</v>
      </c>
      <c r="S820" t="s">
        <v>561</v>
      </c>
      <c r="U820" t="s">
        <v>577</v>
      </c>
      <c r="V820" t="s">
        <v>735</v>
      </c>
    </row>
    <row r="821" spans="1:22" x14ac:dyDescent="0.25">
      <c r="A821" s="17" t="s">
        <v>176</v>
      </c>
      <c r="B821" s="17" t="s">
        <v>93</v>
      </c>
      <c r="C821" s="17" t="s">
        <v>135</v>
      </c>
      <c r="D821" s="17" t="s">
        <v>127</v>
      </c>
      <c r="E821" s="24">
        <f>IF(U821="SC",SUMIFS(SC!F:F,SC!A:A,MAIN!D821,SC!B:B,MAIN!A821),SUMIFS(Allocations!$H:$H,Allocations!$A:$A,MAIN!$A821,Allocations!$B:$B,MAIN!$D821))</f>
        <v>0</v>
      </c>
      <c r="F821" s="24">
        <f>IF(U821="SC",SUMIFS(SC!J:J,SC!A:A,MAIN!D821,SC!B:B,MAIN!A821),SUMIFS(Allocations!M:M,Allocations!A:A,MAIN!A821,Allocations!B:B,MAIN!D821))</f>
        <v>0</v>
      </c>
      <c r="G821" s="24">
        <f t="shared" si="212"/>
        <v>0</v>
      </c>
      <c r="H821" s="24">
        <f>IFERROR(VLOOKUP(S821,Swaps_wk!$A$2:$AP$151,HLOOKUP(MAIN!D821,Swaps_wk!$B$2:$AP$151,150,FALSE),FALSE),0)</f>
        <v>0</v>
      </c>
      <c r="I821" s="24">
        <f>SUMIFS(PASTE_DQS_TRACKER!$D:$D,PASTE_DQS_TRACKER!$C:$C,MAIN!$S821,PASTE_DQS_TRACKER!$B:$B,MAIN!$D821)-SUMIFS(PASTE_DQS_TRACKER!$D:$D,PASTE_DQS_TRACKER!$C:$C,MAIN!$S821,PASTE_DQS_TRACKER!$E:$E,MAIN!$D821)</f>
        <v>0</v>
      </c>
      <c r="J821" s="25">
        <f t="shared" si="213"/>
        <v>0</v>
      </c>
      <c r="K821" s="24">
        <f>IFERROR(IF(V821="Flex",0,IF(D821=$D$30,VLOOKUP(A821,MMO_o10M_lease!$A$1:$F$51,5,FALSE),IF(D821=$D$26,VLOOKUP(D821,LANDINGS!$A$3:$BR$40,HLOOKUP(A821,LANDINGS!$B$1:$CF$42,42,FALSE),FALSE)-IFERROR(VLOOKUP(A821,MMO_o10M_lease!$A$1:$F$38,5,FALSE),0),VLOOKUP(D821,LANDINGS!$A$3:$CF$40,HLOOKUP(A821,LANDINGS!$B$1:$CF$42,42,FALSE),FALSE)))),0)</f>
        <v>0</v>
      </c>
      <c r="L821" s="24">
        <f>SUMIFS(PASTE_FLEX_TRACKER!$D:$D,PASTE_FLEX_TRACKER!$E:$E,MAIN!$A821,PASTE_FLEX_TRACKER!$B:$B,MAIN!$D821)</f>
        <v>0</v>
      </c>
      <c r="M821" s="35" t="s">
        <v>133</v>
      </c>
      <c r="N821" s="46" t="s">
        <v>563</v>
      </c>
      <c r="O821" s="46">
        <f>SUMIFS(MAN_ADJ!$L:$L,MAN_ADJ!$K:$K,MAIN!$D821,MAN_ADJ!$J:$J,MAIN!$S821)</f>
        <v>0</v>
      </c>
      <c r="P821" s="25">
        <f t="shared" si="214"/>
        <v>0</v>
      </c>
      <c r="Q821" s="28" t="str">
        <f t="shared" si="205"/>
        <v>n/a</v>
      </c>
      <c r="R821" s="38">
        <f t="shared" si="215"/>
        <v>0</v>
      </c>
      <c r="S821" t="s">
        <v>561</v>
      </c>
      <c r="U821" t="s">
        <v>577</v>
      </c>
      <c r="V821" t="s">
        <v>735</v>
      </c>
    </row>
    <row r="822" spans="1:22" x14ac:dyDescent="0.25">
      <c r="A822" s="17" t="s">
        <v>176</v>
      </c>
      <c r="B822" s="17" t="s">
        <v>93</v>
      </c>
      <c r="C822" s="17" t="s">
        <v>135</v>
      </c>
      <c r="D822" s="17" t="s">
        <v>184</v>
      </c>
      <c r="E822" s="24">
        <f>IF(U822="SC",SUMIFS(SC!F:F,SC!A:A,MAIN!D822,SC!B:B,MAIN!A822),SUMIFS(Allocations!$H:$H,Allocations!$A:$A,MAIN!$A822,Allocations!$B:$B,MAIN!$D822))</f>
        <v>0</v>
      </c>
      <c r="F822" s="24">
        <f>IF(U822="SC",SUMIFS(SC!J:J,SC!A:A,MAIN!D822,SC!B:B,MAIN!A822),SUMIFS(Allocations!M:M,Allocations!A:A,MAIN!A822,Allocations!B:B,MAIN!D822))</f>
        <v>0</v>
      </c>
      <c r="G822" s="24">
        <f t="shared" ref="G822:G825" si="216">E822+F822</f>
        <v>0</v>
      </c>
      <c r="H822" s="24">
        <f>IFERROR(VLOOKUP(S822,Swaps_wk!$A$2:$AP$151,HLOOKUP(MAIN!D822,Swaps_wk!$B$2:$AP$151,150,FALSE),FALSE),0)</f>
        <v>0</v>
      </c>
      <c r="I822" s="24">
        <f>SUMIFS(PASTE_DQS_TRACKER!$D:$D,PASTE_DQS_TRACKER!$C:$C,MAIN!$S822,PASTE_DQS_TRACKER!$B:$B,MAIN!$D822)-SUMIFS(PASTE_DQS_TRACKER!$D:$D,PASTE_DQS_TRACKER!$C:$C,MAIN!$S822,PASTE_DQS_TRACKER!$E:$E,MAIN!$D822)</f>
        <v>0</v>
      </c>
      <c r="J822" s="25">
        <f t="shared" ref="J822:J825" si="217">G822+I822</f>
        <v>0</v>
      </c>
      <c r="K822" s="24">
        <f>IFERROR(IF(V822="Flex",0,IF(D822=$D$30,VLOOKUP(A822,MMO_o10M_lease!$A$1:$F$51,5,FALSE),IF(D822=$D$26,VLOOKUP(D822,LANDINGS!$A$3:$BR$40,HLOOKUP(A822,LANDINGS!$B$1:$CF$42,42,FALSE),FALSE)-IFERROR(VLOOKUP(A822,MMO_o10M_lease!$A$1:$F$38,5,FALSE),0),VLOOKUP(D822,LANDINGS!$A$3:$CF$40,HLOOKUP(A822,LANDINGS!$B$1:$CF$42,42,FALSE),FALSE)))),0)</f>
        <v>0</v>
      </c>
      <c r="L822" s="24">
        <f>SUMIFS(PASTE_FLEX_TRACKER!$D:$D,PASTE_FLEX_TRACKER!$E:$E,MAIN!$A822,PASTE_FLEX_TRACKER!$B:$B,MAIN!$D822)</f>
        <v>0</v>
      </c>
      <c r="M822" s="35" t="s">
        <v>133</v>
      </c>
      <c r="N822" s="46" t="s">
        <v>563</v>
      </c>
      <c r="O822" s="46">
        <f>SUMIFS(MAN_ADJ!$L:$L,MAN_ADJ!$K:$K,MAIN!$D822,MAN_ADJ!$J:$J,MAIN!$S822)</f>
        <v>0</v>
      </c>
      <c r="P822" s="25">
        <f t="shared" si="214"/>
        <v>0</v>
      </c>
      <c r="Q822" s="28" t="str">
        <f t="shared" ref="Q822:Q825" si="218">IFERROR(P822/J822,"n/a")</f>
        <v>n/a</v>
      </c>
      <c r="R822" s="38">
        <f t="shared" ref="R822:R825" si="219">J822-P822</f>
        <v>0</v>
      </c>
      <c r="S822" t="s">
        <v>561</v>
      </c>
      <c r="U822" t="s">
        <v>577</v>
      </c>
      <c r="V822" t="s">
        <v>735</v>
      </c>
    </row>
    <row r="823" spans="1:22" x14ac:dyDescent="0.25">
      <c r="A823" s="17" t="s">
        <v>176</v>
      </c>
      <c r="B823" s="17" t="s">
        <v>93</v>
      </c>
      <c r="C823" s="17" t="s">
        <v>135</v>
      </c>
      <c r="D823" s="17" t="s">
        <v>128</v>
      </c>
      <c r="E823" s="24">
        <f>IF(U823="SC",SUMIFS(SC!F:F,SC!A:A,MAIN!D823,SC!B:B,MAIN!A823),SUMIFS(Allocations!$H:$H,Allocations!$A:$A,MAIN!$A823,Allocations!$B:$B,MAIN!$D823))</f>
        <v>0</v>
      </c>
      <c r="F823" s="24">
        <f>IF(U823="SC",SUMIFS(SC!J:J,SC!A:A,MAIN!D823,SC!B:B,MAIN!A823),SUMIFS(Allocations!M:M,Allocations!A:A,MAIN!A823,Allocations!B:B,MAIN!D823))</f>
        <v>0</v>
      </c>
      <c r="G823" s="24">
        <f t="shared" si="216"/>
        <v>0</v>
      </c>
      <c r="H823" s="24">
        <f>IFERROR(VLOOKUP(S823,Swaps_wk!$A$2:$AP$151,HLOOKUP(MAIN!D823,Swaps_wk!$B$2:$AP$151,150,FALSE),FALSE),0)</f>
        <v>0</v>
      </c>
      <c r="I823" s="24">
        <f>SUMIFS(PASTE_DQS_TRACKER!$D:$D,PASTE_DQS_TRACKER!$C:$C,MAIN!$S823,PASTE_DQS_TRACKER!$B:$B,MAIN!$D823)-SUMIFS(PASTE_DQS_TRACKER!$D:$D,PASTE_DQS_TRACKER!$C:$C,MAIN!$S823,PASTE_DQS_TRACKER!$E:$E,MAIN!$D823)</f>
        <v>0</v>
      </c>
      <c r="J823" s="25">
        <f t="shared" si="217"/>
        <v>0</v>
      </c>
      <c r="K823" s="24">
        <f>IFERROR(IF(V823="Flex",0,IF(D823=$D$30,VLOOKUP(A823,MMO_o10M_lease!$A$1:$F$51,5,FALSE),IF(D823=$D$26,VLOOKUP(D823,LANDINGS!$A$3:$BR$40,HLOOKUP(A823,LANDINGS!$B$1:$CF$42,42,FALSE),FALSE)-IFERROR(VLOOKUP(A823,MMO_o10M_lease!$A$1:$F$38,5,FALSE),0),VLOOKUP(D823,LANDINGS!$A$3:$CF$40,HLOOKUP(A823,LANDINGS!$B$1:$CF$42,42,FALSE),FALSE)))),0)</f>
        <v>0</v>
      </c>
      <c r="L823" s="24">
        <f>SUMIFS(PASTE_FLEX_TRACKER!$D:$D,PASTE_FLEX_TRACKER!$E:$E,MAIN!$A823,PASTE_FLEX_TRACKER!$B:$B,MAIN!$D823)</f>
        <v>0</v>
      </c>
      <c r="M823" s="35" t="s">
        <v>133</v>
      </c>
      <c r="N823" s="46" t="s">
        <v>563</v>
      </c>
      <c r="O823" s="46">
        <f>SUMIFS(MAN_ADJ!$L:$L,MAN_ADJ!$K:$K,MAIN!$D823,MAN_ADJ!$J:$J,MAIN!$S823)</f>
        <v>0</v>
      </c>
      <c r="P823" s="25">
        <f t="shared" si="214"/>
        <v>0</v>
      </c>
      <c r="Q823" s="28" t="str">
        <f t="shared" si="218"/>
        <v>n/a</v>
      </c>
      <c r="R823" s="38">
        <f t="shared" si="219"/>
        <v>0</v>
      </c>
      <c r="S823" t="s">
        <v>561</v>
      </c>
      <c r="U823" t="s">
        <v>577</v>
      </c>
      <c r="V823" t="s">
        <v>735</v>
      </c>
    </row>
    <row r="824" spans="1:22" x14ac:dyDescent="0.25">
      <c r="A824" s="17" t="s">
        <v>176</v>
      </c>
      <c r="B824" s="17" t="s">
        <v>93</v>
      </c>
      <c r="C824" s="17" t="s">
        <v>135</v>
      </c>
      <c r="D824" s="17" t="s">
        <v>129</v>
      </c>
      <c r="E824" s="24">
        <f>IF(U824="SC",SUMIFS(SC!F:F,SC!A:A,MAIN!D824,SC!B:B,MAIN!A824),SUMIFS(Allocations!$H:$H,Allocations!$A:$A,MAIN!$A824,Allocations!$B:$B,MAIN!$D824))</f>
        <v>0</v>
      </c>
      <c r="F824" s="24">
        <f>IF(U824="SC",SUMIFS(SC!J:J,SC!A:A,MAIN!D824,SC!B:B,MAIN!A824),SUMIFS(Allocations!M:M,Allocations!A:A,MAIN!A824,Allocations!B:B,MAIN!D824))</f>
        <v>0</v>
      </c>
      <c r="G824" s="24">
        <f t="shared" si="216"/>
        <v>0</v>
      </c>
      <c r="H824" s="24">
        <f>IFERROR(VLOOKUP(S824,Swaps_wk!$A$2:$AP$151,HLOOKUP(MAIN!D824,Swaps_wk!$B$2:$AP$151,150,FALSE),FALSE),0)</f>
        <v>0</v>
      </c>
      <c r="I824" s="24">
        <f>SUMIFS(PASTE_DQS_TRACKER!$D:$D,PASTE_DQS_TRACKER!$C:$C,MAIN!$S824,PASTE_DQS_TRACKER!$B:$B,MAIN!$D824)-SUMIFS(PASTE_DQS_TRACKER!$D:$D,PASTE_DQS_TRACKER!$C:$C,MAIN!$S824,PASTE_DQS_TRACKER!$E:$E,MAIN!$D824)</f>
        <v>0</v>
      </c>
      <c r="J824" s="25">
        <f t="shared" si="217"/>
        <v>0</v>
      </c>
      <c r="K824" s="24">
        <f>IFERROR(IF(V824="Flex",0,IF(D824=$D$30,VLOOKUP(A824,MMO_o10M_lease!$A$1:$F$51,5,FALSE),IF(D824=$D$26,VLOOKUP(D824,LANDINGS!$A$3:$BR$40,HLOOKUP(A824,LANDINGS!$B$1:$CF$42,42,FALSE),FALSE)-IFERROR(VLOOKUP(A824,MMO_o10M_lease!$A$1:$F$38,5,FALSE),0),VLOOKUP(D824,LANDINGS!$A$3:$CF$40,HLOOKUP(A824,LANDINGS!$B$1:$CF$42,42,FALSE),FALSE)))),0)</f>
        <v>0</v>
      </c>
      <c r="L824" s="24">
        <f>SUMIFS(PASTE_FLEX_TRACKER!$D:$D,PASTE_FLEX_TRACKER!$E:$E,MAIN!$A824,PASTE_FLEX_TRACKER!$B:$B,MAIN!$D824)</f>
        <v>0</v>
      </c>
      <c r="M824" s="35" t="s">
        <v>133</v>
      </c>
      <c r="N824" s="46" t="s">
        <v>563</v>
      </c>
      <c r="O824" s="46">
        <f>SUMIFS(MAN_ADJ!$L:$L,MAN_ADJ!$K:$K,MAIN!$D824,MAN_ADJ!$J:$J,MAIN!$S824)</f>
        <v>0</v>
      </c>
      <c r="P824" s="25">
        <f t="shared" si="214"/>
        <v>0</v>
      </c>
      <c r="Q824" s="28" t="str">
        <f t="shared" si="218"/>
        <v>n/a</v>
      </c>
      <c r="R824" s="38">
        <f t="shared" si="219"/>
        <v>0</v>
      </c>
      <c r="S824" t="s">
        <v>561</v>
      </c>
      <c r="U824" t="s">
        <v>577</v>
      </c>
      <c r="V824" t="s">
        <v>735</v>
      </c>
    </row>
    <row r="825" spans="1:22" x14ac:dyDescent="0.25">
      <c r="A825" s="17" t="s">
        <v>176</v>
      </c>
      <c r="B825" s="17" t="s">
        <v>93</v>
      </c>
      <c r="C825" s="17" t="s">
        <v>135</v>
      </c>
      <c r="D825" s="17" t="s">
        <v>155</v>
      </c>
      <c r="E825" s="24">
        <f>IF(U825="SC",SUMIFS(SC!F:F,SC!A:A,MAIN!D825,SC!B:B,MAIN!A825),SUMIFS(Allocations!$H:$H,Allocations!$A:$A,MAIN!$A825,Allocations!$B:$B,MAIN!$D825))</f>
        <v>0</v>
      </c>
      <c r="F825" s="24">
        <f>IF(U825="SC",SUMIFS(SC!J:J,SC!A:A,MAIN!D825,SC!B:B,MAIN!A825),SUMIFS(Allocations!M:M,Allocations!A:A,MAIN!A825,Allocations!B:B,MAIN!D825))</f>
        <v>0</v>
      </c>
      <c r="G825" s="24">
        <f t="shared" si="216"/>
        <v>0</v>
      </c>
      <c r="H825" s="24">
        <f>IFERROR(VLOOKUP(S825,Swaps_wk!$A$2:$AP$151,HLOOKUP(MAIN!D825,Swaps_wk!$B$2:$AP$151,150,FALSE),FALSE),0)</f>
        <v>0</v>
      </c>
      <c r="I825" s="24">
        <f>SUMIFS(PASTE_DQS_TRACKER!$D:$D,PASTE_DQS_TRACKER!$C:$C,MAIN!$S825,PASTE_DQS_TRACKER!$B:$B,MAIN!$D825)-SUMIFS(PASTE_DQS_TRACKER!$D:$D,PASTE_DQS_TRACKER!$C:$C,MAIN!$S825,PASTE_DQS_TRACKER!$E:$E,MAIN!$D825)</f>
        <v>0</v>
      </c>
      <c r="J825" s="25">
        <f t="shared" si="217"/>
        <v>0</v>
      </c>
      <c r="K825" s="24">
        <f>IFERROR(IF(V825="Flex",0,IF(D825=$D$30,VLOOKUP(A825,MMO_o10M_lease!$A$1:$F$51,5,FALSE),IF(D825=$D$26,VLOOKUP(D825,LANDINGS!$A$3:$BR$40,HLOOKUP(A825,LANDINGS!$B$1:$CF$42,42,FALSE),FALSE)-IFERROR(VLOOKUP(A825,MMO_o10M_lease!$A$1:$F$38,5,FALSE),0),VLOOKUP(D825,LANDINGS!$A$3:$CF$40,HLOOKUP(A825,LANDINGS!$B$1:$CF$42,42,FALSE),FALSE)))),0)</f>
        <v>0</v>
      </c>
      <c r="L825" s="24">
        <f>SUMIFS(PASTE_FLEX_TRACKER!$D:$D,PASTE_FLEX_TRACKER!$E:$E,MAIN!$A825,PASTE_FLEX_TRACKER!$B:$B,MAIN!$D825)</f>
        <v>0</v>
      </c>
      <c r="M825" s="35" t="s">
        <v>133</v>
      </c>
      <c r="N825" s="46" t="s">
        <v>563</v>
      </c>
      <c r="O825" s="46">
        <f>SUMIFS(MAN_ADJ!$L:$L,MAN_ADJ!$K:$K,MAIN!$D825,MAN_ADJ!$J:$J,MAIN!$S825)</f>
        <v>0</v>
      </c>
      <c r="P825" s="25">
        <f t="shared" si="214"/>
        <v>0</v>
      </c>
      <c r="Q825" s="28" t="str">
        <f t="shared" si="218"/>
        <v>n/a</v>
      </c>
      <c r="R825" s="38">
        <f t="shared" si="219"/>
        <v>0</v>
      </c>
      <c r="S825" t="s">
        <v>561</v>
      </c>
      <c r="U825" t="s">
        <v>577</v>
      </c>
      <c r="V825" t="s">
        <v>735</v>
      </c>
    </row>
    <row r="826" spans="1:22" x14ac:dyDescent="0.25">
      <c r="A826" s="17" t="s">
        <v>176</v>
      </c>
      <c r="B826" s="17" t="s">
        <v>93</v>
      </c>
      <c r="C826" s="17" t="s">
        <v>135</v>
      </c>
      <c r="D826" s="17" t="s">
        <v>130</v>
      </c>
      <c r="E826" s="24">
        <f>IF(U826="SC",SUMIFS(SC!F:F,SC!A:A,MAIN!D826,SC!B:B,MAIN!A826),SUMIFS(Allocations!$H:$H,Allocations!$A:$A,MAIN!$A826,Allocations!$B:$B,MAIN!$D826))</f>
        <v>0</v>
      </c>
      <c r="F826" s="24">
        <f>IF(U826="SC",SUMIFS(SC!J:J,SC!A:A,MAIN!D826,SC!B:B,MAIN!A826),SUMIFS(Allocations!M:M,Allocations!A:A,MAIN!A826,Allocations!B:B,MAIN!D826))</f>
        <v>0</v>
      </c>
      <c r="G826" s="24">
        <f t="shared" si="212"/>
        <v>0</v>
      </c>
      <c r="H826" s="24">
        <f>IFERROR(VLOOKUP(S826,Swaps_wk!$A$2:$AP$151,HLOOKUP(MAIN!D826,Swaps_wk!$B$2:$AP$151,150,FALSE),FALSE),0)</f>
        <v>0</v>
      </c>
      <c r="I826" s="24">
        <f>SUMIFS(PASTE_DQS_TRACKER!$D:$D,PASTE_DQS_TRACKER!$C:$C,MAIN!$S826,PASTE_DQS_TRACKER!$B:$B,MAIN!$D826)-SUMIFS(PASTE_DQS_TRACKER!$D:$D,PASTE_DQS_TRACKER!$C:$C,MAIN!$S826,PASTE_DQS_TRACKER!$E:$E,MAIN!$D826)</f>
        <v>0</v>
      </c>
      <c r="J826" s="25">
        <f t="shared" si="213"/>
        <v>0</v>
      </c>
      <c r="K826" s="24">
        <f>IFERROR(IF(V826="Flex",0,IF(D826=$D$30,VLOOKUP(A826,MMO_o10M_lease!$A$1:$F$51,5,FALSE),IF(D826=$D$26,VLOOKUP(D826,LANDINGS!$A$3:$BR$40,HLOOKUP(A826,LANDINGS!$B$1:$CF$42,42,FALSE),FALSE)-IFERROR(VLOOKUP(A826,MMO_o10M_lease!$A$1:$F$38,5,FALSE),0),VLOOKUP(D826,LANDINGS!$A$3:$CF$40,HLOOKUP(A826,LANDINGS!$B$1:$CF$42,42,FALSE),FALSE)))),0)</f>
        <v>0</v>
      </c>
      <c r="L826" s="24">
        <f>SUMIFS(PASTE_FLEX_TRACKER!$D:$D,PASTE_FLEX_TRACKER!$E:$E,MAIN!$A826,PASTE_FLEX_TRACKER!$B:$B,MAIN!$D826)</f>
        <v>0</v>
      </c>
      <c r="M826" s="35" t="s">
        <v>133</v>
      </c>
      <c r="N826" s="46" t="s">
        <v>563</v>
      </c>
      <c r="O826" s="46">
        <f>SUMIFS(MAN_ADJ!$L:$L,MAN_ADJ!$K:$K,MAIN!$D826,MAN_ADJ!$J:$J,MAIN!$S826)</f>
        <v>0</v>
      </c>
      <c r="P826" s="25">
        <f t="shared" si="214"/>
        <v>0</v>
      </c>
      <c r="Q826" s="28" t="str">
        <f t="shared" si="205"/>
        <v>n/a</v>
      </c>
      <c r="R826" s="38">
        <f t="shared" si="215"/>
        <v>0</v>
      </c>
      <c r="S826" t="s">
        <v>561</v>
      </c>
      <c r="U826" t="s">
        <v>577</v>
      </c>
      <c r="V826" t="s">
        <v>735</v>
      </c>
    </row>
    <row r="827" spans="1:22" x14ac:dyDescent="0.25">
      <c r="A827" s="26" t="s">
        <v>176</v>
      </c>
      <c r="B827" s="26" t="s">
        <v>93</v>
      </c>
      <c r="C827" s="26" t="s">
        <v>135</v>
      </c>
      <c r="D827" s="26" t="s">
        <v>131</v>
      </c>
      <c r="E827" s="27">
        <f t="shared" ref="E827:L827" si="220">SUM(E789:E826)</f>
        <v>6192.7920000000022</v>
      </c>
      <c r="F827" s="27">
        <f t="shared" si="220"/>
        <v>0</v>
      </c>
      <c r="G827" s="27">
        <f t="shared" si="220"/>
        <v>6192.7920000000022</v>
      </c>
      <c r="H827" s="27">
        <f>IFERROR(VLOOKUP(S827,Swaps_wk!$A$2:$AP$151,HLOOKUP(MAIN!D827,Swaps_wk!$B$2:$AP$151,150,FALSE),FALSE),0)</f>
        <v>0</v>
      </c>
      <c r="I827" s="27">
        <f t="shared" si="220"/>
        <v>0</v>
      </c>
      <c r="J827" s="25">
        <f t="shared" si="220"/>
        <v>6192.7920000000022</v>
      </c>
      <c r="K827" s="27">
        <f t="shared" si="220"/>
        <v>0</v>
      </c>
      <c r="L827" s="27">
        <f t="shared" si="220"/>
        <v>0</v>
      </c>
      <c r="M827" s="41" t="s">
        <v>133</v>
      </c>
      <c r="N827" s="46" t="s">
        <v>563</v>
      </c>
      <c r="O827" s="27">
        <f>SUM(O789:O826)</f>
        <v>0</v>
      </c>
      <c r="P827" s="25">
        <f t="shared" ref="P827" si="221">SUM(P789:P826)</f>
        <v>0</v>
      </c>
      <c r="Q827" s="28">
        <f t="shared" si="205"/>
        <v>0</v>
      </c>
      <c r="R827" s="38">
        <f>SUM(R789:R826)</f>
        <v>6192.7920000000022</v>
      </c>
      <c r="S827" t="s">
        <v>561</v>
      </c>
    </row>
    <row r="828" spans="1:22" x14ac:dyDescent="0.25">
      <c r="A828" s="17" t="s">
        <v>177</v>
      </c>
      <c r="B828" s="17" t="s">
        <v>93</v>
      </c>
      <c r="C828" s="17" t="s">
        <v>178</v>
      </c>
      <c r="D828" s="17" t="s">
        <v>95</v>
      </c>
      <c r="E828" s="24">
        <f>IF(U828="SC",SUMIFS(SC!F:F,SC!A:A,MAIN!D828,SC!B:B,MAIN!A828),SUMIFS(Allocations!$H:$H,Allocations!$A:$A,MAIN!$A828,Allocations!$B:$B,MAIN!$D828))</f>
        <v>3278.672</v>
      </c>
      <c r="F828" s="24">
        <f>IF(U828="SC",SUMIFS(SC!J:J,SC!A:A,MAIN!D828,SC!B:B,MAIN!A828),SUMIFS(Allocations!M:M,Allocations!A:A,MAIN!A828,Allocations!B:B,MAIN!D828))</f>
        <v>309.87200000000001</v>
      </c>
      <c r="G828" s="24">
        <f t="shared" ref="G828:G865" si="222">E828+F828</f>
        <v>3588.5439999999999</v>
      </c>
      <c r="H828" s="24">
        <f>IFERROR(VLOOKUP(S828,Swaps_wk!$A$2:$AP$151,HLOOKUP(MAIN!D828,Swaps_wk!$B$2:$AP$151,150,FALSE),FALSE),0)</f>
        <v>0</v>
      </c>
      <c r="I828" s="24">
        <f>SUMIFS(PASTE_DQS_TRACKER!$D:$D,PASTE_DQS_TRACKER!$C:$C,MAIN!$A828,PASTE_DQS_TRACKER!$B:$B,MAIN!$D828)-SUMIFS(PASTE_DQS_TRACKER!$D:$D,PASTE_DQS_TRACKER!$C:$C,MAIN!A828,PASTE_DQS_TRACKER!$E:$E,MAIN!$D828)</f>
        <v>424.29999999999995</v>
      </c>
      <c r="J828" s="25">
        <f t="shared" ref="J828:J865" si="223">G828+I828</f>
        <v>4012.8440000000001</v>
      </c>
      <c r="K828" s="24">
        <f>IFERROR(IF(V828="Flex",0,IF(D828=$D$30,VLOOKUP(A828,MMO_o10M_lease!$A$1:$F$51,5,FALSE),IF(D828=$D$26,VLOOKUP(D828,LANDINGS!$A$3:$BR$40,HLOOKUP(A828,LANDINGS!$B$1:$CF$42,42,FALSE),FALSE)-IFERROR(VLOOKUP(A828,MMO_o10M_lease!$A$1:$F$38,5,FALSE),0),VLOOKUP(D828,LANDINGS!$A$3:$CF$40,HLOOKUP(A828,LANDINGS!$B$1:$CF$42,42,FALSE),FALSE)))),0)</f>
        <v>2570.471</v>
      </c>
      <c r="L828" s="24">
        <f>SUMIFS(PASTE_FLEX_TRACKER!$D:$D,PASTE_FLEX_TRACKER!$F:$F,MAIN!$A828,PASTE_FLEX_TRACKER!$B:$B,MAIN!$D828)-SUMIFS(PASTE_FLEX_TRACKER!$D:$D,PASTE_FLEX_TRACKER!$C:$C,MAIN!$A828,PASTE_FLEX_TRACKER!$B:$B,MAIN!$D828)</f>
        <v>0</v>
      </c>
      <c r="M828" s="24">
        <f>IFERROR(-VLOOKUP(D828,SQ!$A$19:$CC$52,HLOOKUP(MAIN!A828,SQ!$B$18:$CC$56,39,FALSE),FALSE),"n/a")</f>
        <v>0</v>
      </c>
      <c r="N828" s="46" t="s">
        <v>563</v>
      </c>
      <c r="O828" s="46">
        <f>SUMIFS(MAN_ADJ!$L:$L,MAN_ADJ!$K:$K,MAIN!$D828,MAN_ADJ!$J:$J,MAIN!$S828)</f>
        <v>0</v>
      </c>
      <c r="P828" s="25">
        <f t="shared" ref="P828:P865" si="224">SUM(K828:O828)</f>
        <v>2570.471</v>
      </c>
      <c r="Q828" s="28">
        <f t="shared" si="205"/>
        <v>0.64056090892145323</v>
      </c>
      <c r="R828" s="38">
        <f t="shared" ref="R828:R859" si="225">J828-P828</f>
        <v>1442.373</v>
      </c>
      <c r="S828" s="17" t="s">
        <v>177</v>
      </c>
    </row>
    <row r="829" spans="1:22" x14ac:dyDescent="0.25">
      <c r="A829" s="17" t="s">
        <v>177</v>
      </c>
      <c r="B829" s="17" t="s">
        <v>93</v>
      </c>
      <c r="C829" s="17" t="s">
        <v>178</v>
      </c>
      <c r="D829" s="17" t="s">
        <v>96</v>
      </c>
      <c r="E829" s="24">
        <f>IF(U829="SC",SUMIFS(SC!F:F,SC!A:A,MAIN!D829,SC!B:B,MAIN!A829),SUMIFS(Allocations!$H:$H,Allocations!$A:$A,MAIN!$A829,Allocations!$B:$B,MAIN!$D829))</f>
        <v>669.36300000000006</v>
      </c>
      <c r="F829" s="24">
        <f>IF(U829="SC",SUMIFS(SC!J:J,SC!A:A,MAIN!D829,SC!B:B,MAIN!A829),SUMIFS(Allocations!M:M,Allocations!A:A,MAIN!A829,Allocations!B:B,MAIN!D829))</f>
        <v>2.33</v>
      </c>
      <c r="G829" s="24">
        <f t="shared" si="222"/>
        <v>671.6930000000001</v>
      </c>
      <c r="H829" s="24">
        <f>IFERROR(VLOOKUP(S829,Swaps_wk!$A$2:$AP$151,HLOOKUP(MAIN!D829,Swaps_wk!$B$2:$AP$151,150,FALSE),FALSE),0)</f>
        <v>0</v>
      </c>
      <c r="I829" s="24">
        <f>SUMIFS(PASTE_DQS_TRACKER!$D:$D,PASTE_DQS_TRACKER!$C:$C,MAIN!$A829,PASTE_DQS_TRACKER!$B:$B,MAIN!$D829)-SUMIFS(PASTE_DQS_TRACKER!$D:$D,PASTE_DQS_TRACKER!$C:$C,MAIN!A829,PASTE_DQS_TRACKER!$E:$E,MAIN!$D829)</f>
        <v>-138.69999999999999</v>
      </c>
      <c r="J829" s="25">
        <f t="shared" si="223"/>
        <v>532.99300000000017</v>
      </c>
      <c r="K829" s="24">
        <f>IFERROR(IF(V829="Flex",0,IF(D829=$D$30,VLOOKUP(A829,MMO_o10M_lease!$A$1:$F$51,5,FALSE),IF(D829=$D$26,VLOOKUP(D829,LANDINGS!$A$3:$BR$40,HLOOKUP(A829,LANDINGS!$B$1:$CF$42,42,FALSE),FALSE)-IFERROR(VLOOKUP(A829,MMO_o10M_lease!$A$1:$F$38,5,FALSE),0),VLOOKUP(D829,LANDINGS!$A$3:$CF$40,HLOOKUP(A829,LANDINGS!$B$1:$CF$42,42,FALSE),FALSE)))),0)</f>
        <v>185.625</v>
      </c>
      <c r="L829" s="24">
        <f>SUMIFS(PASTE_FLEX_TRACKER!$D:$D,PASTE_FLEX_TRACKER!$F:$F,MAIN!$A829,PASTE_FLEX_TRACKER!$B:$B,MAIN!$D829)-SUMIFS(PASTE_FLEX_TRACKER!$D:$D,PASTE_FLEX_TRACKER!$C:$C,MAIN!$A829,PASTE_FLEX_TRACKER!$B:$B,MAIN!$D829)</f>
        <v>0</v>
      </c>
      <c r="M829" s="24">
        <f>IFERROR(-VLOOKUP(D829,SQ!$A$19:$CC$52,HLOOKUP(MAIN!A829,SQ!$B$18:$CC$56,39,FALSE),FALSE),"n/a")</f>
        <v>0</v>
      </c>
      <c r="N829" s="46" t="s">
        <v>563</v>
      </c>
      <c r="O829" s="46">
        <f>SUMIFS(MAN_ADJ!$L:$L,MAN_ADJ!$K:$K,MAIN!$D829,MAN_ADJ!$J:$J,MAIN!$S829)</f>
        <v>0</v>
      </c>
      <c r="P829" s="25">
        <f t="shared" si="224"/>
        <v>185.625</v>
      </c>
      <c r="Q829" s="28">
        <f t="shared" si="205"/>
        <v>0.34826911422851697</v>
      </c>
      <c r="R829" s="38">
        <f t="shared" si="225"/>
        <v>347.36800000000017</v>
      </c>
      <c r="S829" s="17" t="s">
        <v>177</v>
      </c>
    </row>
    <row r="830" spans="1:22" x14ac:dyDescent="0.25">
      <c r="A830" s="17" t="s">
        <v>177</v>
      </c>
      <c r="B830" s="17" t="s">
        <v>93</v>
      </c>
      <c r="C830" s="17" t="s">
        <v>178</v>
      </c>
      <c r="D830" s="17" t="s">
        <v>97</v>
      </c>
      <c r="E830" s="24">
        <f>IF(U830="SC",SUMIFS(SC!F:F,SC!A:A,MAIN!D830,SC!B:B,MAIN!A830),SUMIFS(Allocations!$H:$H,Allocations!$A:$A,MAIN!$A830,Allocations!$B:$B,MAIN!$D830))</f>
        <v>750.8</v>
      </c>
      <c r="F830" s="24">
        <f>IF(U830="SC",SUMIFS(SC!J:J,SC!A:A,MAIN!D830,SC!B:B,MAIN!A830),SUMIFS(Allocations!M:M,Allocations!A:A,MAIN!A830,Allocations!B:B,MAIN!D830))</f>
        <v>2.6709999999999998</v>
      </c>
      <c r="G830" s="24">
        <f t="shared" si="222"/>
        <v>753.471</v>
      </c>
      <c r="H830" s="24">
        <f>IFERROR(VLOOKUP(S830,Swaps_wk!$A$2:$AP$151,HLOOKUP(MAIN!D830,Swaps_wk!$B$2:$AP$151,150,FALSE),FALSE),0)</f>
        <v>0</v>
      </c>
      <c r="I830" s="24">
        <f>SUMIFS(PASTE_DQS_TRACKER!$D:$D,PASTE_DQS_TRACKER!$C:$C,MAIN!$A830,PASTE_DQS_TRACKER!$B:$B,MAIN!$D830)-SUMIFS(PASTE_DQS_TRACKER!$D:$D,PASTE_DQS_TRACKER!$C:$C,MAIN!A830,PASTE_DQS_TRACKER!$E:$E,MAIN!$D830)</f>
        <v>-57.6</v>
      </c>
      <c r="J830" s="25">
        <f t="shared" si="223"/>
        <v>695.87099999999998</v>
      </c>
      <c r="K830" s="24">
        <f>IFERROR(IF(V830="Flex",0,IF(D830=$D$30,VLOOKUP(A830,MMO_o10M_lease!$A$1:$F$51,5,FALSE),IF(D830=$D$26,VLOOKUP(D830,LANDINGS!$A$3:$BR$40,HLOOKUP(A830,LANDINGS!$B$1:$CF$42,42,FALSE),FALSE)-IFERROR(VLOOKUP(A830,MMO_o10M_lease!$A$1:$F$38,5,FALSE),0),VLOOKUP(D830,LANDINGS!$A$3:$CF$40,HLOOKUP(A830,LANDINGS!$B$1:$CF$42,42,FALSE),FALSE)))),0)</f>
        <v>110.462</v>
      </c>
      <c r="L830" s="24">
        <f>SUMIFS(PASTE_FLEX_TRACKER!$D:$D,PASTE_FLEX_TRACKER!$F:$F,MAIN!$A830,PASTE_FLEX_TRACKER!$B:$B,MAIN!$D830)-SUMIFS(PASTE_FLEX_TRACKER!$D:$D,PASTE_FLEX_TRACKER!$C:$C,MAIN!$A830,PASTE_FLEX_TRACKER!$B:$B,MAIN!$D830)</f>
        <v>0</v>
      </c>
      <c r="M830" s="24">
        <f>IFERROR(-VLOOKUP(D830,SQ!$A$19:$CC$52,HLOOKUP(MAIN!A830,SQ!$B$18:$CC$56,39,FALSE),FALSE),"n/a")</f>
        <v>0</v>
      </c>
      <c r="N830" s="46" t="s">
        <v>563</v>
      </c>
      <c r="O830" s="46">
        <f>SUMIFS(MAN_ADJ!$L:$L,MAN_ADJ!$K:$K,MAIN!$D830,MAN_ADJ!$J:$J,MAIN!$S830)</f>
        <v>0</v>
      </c>
      <c r="P830" s="25">
        <f t="shared" si="224"/>
        <v>110.462</v>
      </c>
      <c r="Q830" s="28">
        <f t="shared" si="205"/>
        <v>0.15873919160304137</v>
      </c>
      <c r="R830" s="38">
        <f t="shared" si="225"/>
        <v>585.40899999999999</v>
      </c>
      <c r="S830" s="17" t="s">
        <v>177</v>
      </c>
    </row>
    <row r="831" spans="1:22" x14ac:dyDescent="0.25">
      <c r="A831" s="17" t="s">
        <v>177</v>
      </c>
      <c r="B831" s="17" t="s">
        <v>93</v>
      </c>
      <c r="C831" s="17" t="s">
        <v>178</v>
      </c>
      <c r="D831" s="17" t="s">
        <v>98</v>
      </c>
      <c r="E831" s="24">
        <f>IF(U831="SC",SUMIFS(SC!F:F,SC!A:A,MAIN!D831,SC!B:B,MAIN!A831),SUMIFS(Allocations!$H:$H,Allocations!$A:$A,MAIN!$A831,Allocations!$B:$B,MAIN!$D831))</f>
        <v>1256.4000000000001</v>
      </c>
      <c r="F831" s="24">
        <f>IF(U831="SC",SUMIFS(SC!J:J,SC!A:A,MAIN!D831,SC!B:B,MAIN!A831),SUMIFS(Allocations!M:M,Allocations!A:A,MAIN!A831,Allocations!B:B,MAIN!D831))</f>
        <v>6.2949999999999999</v>
      </c>
      <c r="G831" s="24">
        <f t="shared" si="222"/>
        <v>1262.6950000000002</v>
      </c>
      <c r="H831" s="24">
        <f>IFERROR(VLOOKUP(S831,Swaps_wk!$A$2:$AP$151,HLOOKUP(MAIN!D831,Swaps_wk!$B$2:$AP$151,150,FALSE),FALSE),0)</f>
        <v>0</v>
      </c>
      <c r="I831" s="24">
        <f>SUMIFS(PASTE_DQS_TRACKER!$D:$D,PASTE_DQS_TRACKER!$C:$C,MAIN!$A831,PASTE_DQS_TRACKER!$B:$B,MAIN!$D831)-SUMIFS(PASTE_DQS_TRACKER!$D:$D,PASTE_DQS_TRACKER!$C:$C,MAIN!A831,PASTE_DQS_TRACKER!$E:$E,MAIN!$D831)</f>
        <v>22.5</v>
      </c>
      <c r="J831" s="25">
        <f t="shared" si="223"/>
        <v>1285.1950000000002</v>
      </c>
      <c r="K831" s="24">
        <f>IFERROR(IF(V831="Flex",0,IF(D831=$D$30,VLOOKUP(A831,MMO_o10M_lease!$A$1:$F$51,5,FALSE),IF(D831=$D$26,VLOOKUP(D831,LANDINGS!$A$3:$BR$40,HLOOKUP(A831,LANDINGS!$B$1:$CF$42,42,FALSE),FALSE)-IFERROR(VLOOKUP(A831,MMO_o10M_lease!$A$1:$F$38,5,FALSE),0),VLOOKUP(D831,LANDINGS!$A$3:$CF$40,HLOOKUP(A831,LANDINGS!$B$1:$CF$42,42,FALSE),FALSE)))),0)</f>
        <v>111.17100000000001</v>
      </c>
      <c r="L831" s="24">
        <f>SUMIFS(PASTE_FLEX_TRACKER!$D:$D,PASTE_FLEX_TRACKER!$F:$F,MAIN!$A831,PASTE_FLEX_TRACKER!$B:$B,MAIN!$D831)-SUMIFS(PASTE_FLEX_TRACKER!$D:$D,PASTE_FLEX_TRACKER!$C:$C,MAIN!$A831,PASTE_FLEX_TRACKER!$B:$B,MAIN!$D831)</f>
        <v>0</v>
      </c>
      <c r="M831" s="24">
        <f>IFERROR(-VLOOKUP(D831,SQ!$A$19:$CC$52,HLOOKUP(MAIN!A831,SQ!$B$18:$CC$56,39,FALSE),FALSE),"n/a")</f>
        <v>0</v>
      </c>
      <c r="N831" s="46" t="s">
        <v>563</v>
      </c>
      <c r="O831" s="46">
        <f>SUMIFS(MAN_ADJ!$L:$L,MAN_ADJ!$K:$K,MAIN!$D831,MAN_ADJ!$J:$J,MAIN!$S831)</f>
        <v>0</v>
      </c>
      <c r="P831" s="25">
        <f t="shared" si="224"/>
        <v>111.17100000000001</v>
      </c>
      <c r="Q831" s="28">
        <f t="shared" si="205"/>
        <v>8.6501270235256125E-2</v>
      </c>
      <c r="R831" s="38">
        <f t="shared" si="225"/>
        <v>1174.0240000000001</v>
      </c>
      <c r="S831" s="17" t="s">
        <v>177</v>
      </c>
    </row>
    <row r="832" spans="1:22" x14ac:dyDescent="0.25">
      <c r="A832" s="17" t="s">
        <v>177</v>
      </c>
      <c r="B832" s="17" t="s">
        <v>93</v>
      </c>
      <c r="C832" s="17" t="s">
        <v>178</v>
      </c>
      <c r="D832" s="17" t="s">
        <v>99</v>
      </c>
      <c r="E832" s="24">
        <f>IF(U832="SC",SUMIFS(SC!F:F,SC!A:A,MAIN!D832,SC!B:B,MAIN!A832),SUMIFS(Allocations!$H:$H,Allocations!$A:$A,MAIN!$A832,Allocations!$B:$B,MAIN!$D832))</f>
        <v>19.936</v>
      </c>
      <c r="F832" s="24">
        <f>IF(U832="SC",SUMIFS(SC!J:J,SC!A:A,MAIN!D832,SC!B:B,MAIN!A832),SUMIFS(Allocations!M:M,Allocations!A:A,MAIN!A832,Allocations!B:B,MAIN!D832))</f>
        <v>0</v>
      </c>
      <c r="G832" s="24">
        <f t="shared" si="222"/>
        <v>19.936</v>
      </c>
      <c r="H832" s="24">
        <f>IFERROR(VLOOKUP(S832,Swaps_wk!$A$2:$AP$151,HLOOKUP(MAIN!D832,Swaps_wk!$B$2:$AP$151,150,FALSE),FALSE),0)</f>
        <v>0</v>
      </c>
      <c r="I832" s="24">
        <f>SUMIFS(PASTE_DQS_TRACKER!$D:$D,PASTE_DQS_TRACKER!$C:$C,MAIN!$A832,PASTE_DQS_TRACKER!$B:$B,MAIN!$D832)-SUMIFS(PASTE_DQS_TRACKER!$D:$D,PASTE_DQS_TRACKER!$C:$C,MAIN!A832,PASTE_DQS_TRACKER!$E:$E,MAIN!$D832)</f>
        <v>0</v>
      </c>
      <c r="J832" s="25">
        <f t="shared" si="223"/>
        <v>19.936</v>
      </c>
      <c r="K832" s="24">
        <f>IFERROR(IF(V832="Flex",0,IF(D832=$D$30,VLOOKUP(A832,MMO_o10M_lease!$A$1:$F$51,5,FALSE),IF(D832=$D$26,VLOOKUP(D832,LANDINGS!$A$3:$BR$40,HLOOKUP(A832,LANDINGS!$B$1:$CF$42,42,FALSE),FALSE)-IFERROR(VLOOKUP(A832,MMO_o10M_lease!$A$1:$F$38,5,FALSE),0),VLOOKUP(D832,LANDINGS!$A$3:$CF$40,HLOOKUP(A832,LANDINGS!$B$1:$CF$42,42,FALSE),FALSE)))),0)</f>
        <v>0</v>
      </c>
      <c r="L832" s="24">
        <f>SUMIFS(PASTE_FLEX_TRACKER!$D:$D,PASTE_FLEX_TRACKER!$F:$F,MAIN!$A832,PASTE_FLEX_TRACKER!$B:$B,MAIN!$D832)-SUMIFS(PASTE_FLEX_TRACKER!$D:$D,PASTE_FLEX_TRACKER!$C:$C,MAIN!$A832,PASTE_FLEX_TRACKER!$B:$B,MAIN!$D832)</f>
        <v>0</v>
      </c>
      <c r="M832" s="24">
        <f>IFERROR(-VLOOKUP(D832,SQ!$A$19:$CC$52,HLOOKUP(MAIN!A832,SQ!$B$18:$CC$56,39,FALSE),FALSE),"n/a")</f>
        <v>0</v>
      </c>
      <c r="N832" s="46" t="s">
        <v>563</v>
      </c>
      <c r="O832" s="46">
        <f>SUMIFS(MAN_ADJ!$L:$L,MAN_ADJ!$K:$K,MAIN!$D832,MAN_ADJ!$J:$J,MAIN!$S832)</f>
        <v>0</v>
      </c>
      <c r="P832" s="25">
        <f t="shared" si="224"/>
        <v>0</v>
      </c>
      <c r="Q832" s="28">
        <f t="shared" si="205"/>
        <v>0</v>
      </c>
      <c r="R832" s="38">
        <f t="shared" si="225"/>
        <v>19.936</v>
      </c>
      <c r="S832" s="17" t="s">
        <v>177</v>
      </c>
    </row>
    <row r="833" spans="1:19" x14ac:dyDescent="0.25">
      <c r="A833" s="17" t="s">
        <v>177</v>
      </c>
      <c r="B833" s="17" t="s">
        <v>93</v>
      </c>
      <c r="C833" s="17" t="s">
        <v>178</v>
      </c>
      <c r="D833" s="17" t="s">
        <v>100</v>
      </c>
      <c r="E833" s="24">
        <f>IF(U833="SC",SUMIFS(SC!F:F,SC!A:A,MAIN!D833,SC!B:B,MAIN!A833),SUMIFS(Allocations!$H:$H,Allocations!$A:$A,MAIN!$A833,Allocations!$B:$B,MAIN!$D833))</f>
        <v>20.7</v>
      </c>
      <c r="F833" s="24">
        <f>IF(U833="SC",SUMIFS(SC!J:J,SC!A:A,MAIN!D833,SC!B:B,MAIN!A833),SUMIFS(Allocations!M:M,Allocations!A:A,MAIN!A833,Allocations!B:B,MAIN!D833))</f>
        <v>0</v>
      </c>
      <c r="G833" s="24">
        <f t="shared" si="222"/>
        <v>20.7</v>
      </c>
      <c r="H833" s="24">
        <f>IFERROR(VLOOKUP(S833,Swaps_wk!$A$2:$AP$151,HLOOKUP(MAIN!D833,Swaps_wk!$B$2:$AP$151,150,FALSE),FALSE),0)</f>
        <v>0</v>
      </c>
      <c r="I833" s="24">
        <f>SUMIFS(PASTE_DQS_TRACKER!$D:$D,PASTE_DQS_TRACKER!$C:$C,MAIN!$A833,PASTE_DQS_TRACKER!$B:$B,MAIN!$D833)-SUMIFS(PASTE_DQS_TRACKER!$D:$D,PASTE_DQS_TRACKER!$C:$C,MAIN!A833,PASTE_DQS_TRACKER!$E:$E,MAIN!$D833)</f>
        <v>0</v>
      </c>
      <c r="J833" s="25">
        <f t="shared" si="223"/>
        <v>20.7</v>
      </c>
      <c r="K833" s="24">
        <f>IFERROR(IF(V833="Flex",0,IF(D833=$D$30,VLOOKUP(A833,MMO_o10M_lease!$A$1:$F$51,5,FALSE),IF(D833=$D$26,VLOOKUP(D833,LANDINGS!$A$3:$BR$40,HLOOKUP(A833,LANDINGS!$B$1:$CF$42,42,FALSE),FALSE)-IFERROR(VLOOKUP(A833,MMO_o10M_lease!$A$1:$F$38,5,FALSE),0),VLOOKUP(D833,LANDINGS!$A$3:$CF$40,HLOOKUP(A833,LANDINGS!$B$1:$CF$42,42,FALSE),FALSE)))),0)</f>
        <v>0</v>
      </c>
      <c r="L833" s="24">
        <f>SUMIFS(PASTE_FLEX_TRACKER!$D:$D,PASTE_FLEX_TRACKER!$F:$F,MAIN!$A833,PASTE_FLEX_TRACKER!$B:$B,MAIN!$D833)-SUMIFS(PASTE_FLEX_TRACKER!$D:$D,PASTE_FLEX_TRACKER!$C:$C,MAIN!$A833,PASTE_FLEX_TRACKER!$B:$B,MAIN!$D833)</f>
        <v>0</v>
      </c>
      <c r="M833" s="24">
        <f>IFERROR(-VLOOKUP(D833,SQ!$A$19:$CC$52,HLOOKUP(MAIN!A833,SQ!$B$18:$CC$56,39,FALSE),FALSE),"n/a")</f>
        <v>0</v>
      </c>
      <c r="N833" s="46" t="s">
        <v>563</v>
      </c>
      <c r="O833" s="46">
        <f>SUMIFS(MAN_ADJ!$L:$L,MAN_ADJ!$K:$K,MAIN!$D833,MAN_ADJ!$J:$J,MAIN!$S833)</f>
        <v>0</v>
      </c>
      <c r="P833" s="25">
        <f t="shared" si="224"/>
        <v>0</v>
      </c>
      <c r="Q833" s="28">
        <f t="shared" si="205"/>
        <v>0</v>
      </c>
      <c r="R833" s="38">
        <f t="shared" si="225"/>
        <v>20.7</v>
      </c>
      <c r="S833" s="17" t="s">
        <v>177</v>
      </c>
    </row>
    <row r="834" spans="1:19" x14ac:dyDescent="0.25">
      <c r="A834" s="17" t="s">
        <v>177</v>
      </c>
      <c r="B834" s="17" t="s">
        <v>93</v>
      </c>
      <c r="C834" s="17" t="s">
        <v>178</v>
      </c>
      <c r="D834" s="17" t="s">
        <v>101</v>
      </c>
      <c r="E834" s="24">
        <f>IF(U834="SC",SUMIFS(SC!F:F,SC!A:A,MAIN!D834,SC!B:B,MAIN!A834),SUMIFS(Allocations!$H:$H,Allocations!$A:$A,MAIN!$A834,Allocations!$B:$B,MAIN!$D834))</f>
        <v>26.7</v>
      </c>
      <c r="F834" s="24">
        <f>IF(U834="SC",SUMIFS(SC!J:J,SC!A:A,MAIN!D834,SC!B:B,MAIN!A834),SUMIFS(Allocations!M:M,Allocations!A:A,MAIN!A834,Allocations!B:B,MAIN!D834))</f>
        <v>0</v>
      </c>
      <c r="G834" s="24">
        <f t="shared" si="222"/>
        <v>26.7</v>
      </c>
      <c r="H834" s="24">
        <f>IFERROR(VLOOKUP(S834,Swaps_wk!$A$2:$AP$151,HLOOKUP(MAIN!D834,Swaps_wk!$B$2:$AP$151,150,FALSE),FALSE),0)</f>
        <v>0</v>
      </c>
      <c r="I834" s="24">
        <f>SUMIFS(PASTE_DQS_TRACKER!$D:$D,PASTE_DQS_TRACKER!$C:$C,MAIN!$A834,PASTE_DQS_TRACKER!$B:$B,MAIN!$D834)-SUMIFS(PASTE_DQS_TRACKER!$D:$D,PASTE_DQS_TRACKER!$C:$C,MAIN!A834,PASTE_DQS_TRACKER!$E:$E,MAIN!$D834)</f>
        <v>-26.7</v>
      </c>
      <c r="J834" s="25">
        <f t="shared" si="223"/>
        <v>0</v>
      </c>
      <c r="K834" s="24">
        <f>IFERROR(IF(V834="Flex",0,IF(D834=$D$30,VLOOKUP(A834,MMO_o10M_lease!$A$1:$F$51,5,FALSE),IF(D834=$D$26,VLOOKUP(D834,LANDINGS!$A$3:$BR$40,HLOOKUP(A834,LANDINGS!$B$1:$CF$42,42,FALSE),FALSE)-IFERROR(VLOOKUP(A834,MMO_o10M_lease!$A$1:$F$38,5,FALSE),0),VLOOKUP(D834,LANDINGS!$A$3:$CF$40,HLOOKUP(A834,LANDINGS!$B$1:$CF$42,42,FALSE),FALSE)))),0)</f>
        <v>0</v>
      </c>
      <c r="L834" s="24">
        <f>SUMIFS(PASTE_FLEX_TRACKER!$D:$D,PASTE_FLEX_TRACKER!$F:$F,MAIN!$A834,PASTE_FLEX_TRACKER!$B:$B,MAIN!$D834)-SUMIFS(PASTE_FLEX_TRACKER!$D:$D,PASTE_FLEX_TRACKER!$C:$C,MAIN!$A834,PASTE_FLEX_TRACKER!$B:$B,MAIN!$D834)</f>
        <v>0</v>
      </c>
      <c r="M834" s="24">
        <f>IFERROR(-VLOOKUP(D834,SQ!$A$19:$CC$52,HLOOKUP(MAIN!A834,SQ!$B$18:$CC$56,39,FALSE),FALSE),"n/a")</f>
        <v>0</v>
      </c>
      <c r="N834" s="46" t="s">
        <v>563</v>
      </c>
      <c r="O834" s="46">
        <f>SUMIFS(MAN_ADJ!$L:$L,MAN_ADJ!$K:$K,MAIN!$D834,MAN_ADJ!$J:$J,MAIN!$S834)</f>
        <v>0</v>
      </c>
      <c r="P834" s="25">
        <f t="shared" si="224"/>
        <v>0</v>
      </c>
      <c r="Q834" s="28" t="str">
        <f t="shared" si="205"/>
        <v>n/a</v>
      </c>
      <c r="R834" s="38">
        <f t="shared" si="225"/>
        <v>0</v>
      </c>
      <c r="S834" s="17" t="s">
        <v>177</v>
      </c>
    </row>
    <row r="835" spans="1:19" x14ac:dyDescent="0.25">
      <c r="A835" s="17" t="s">
        <v>177</v>
      </c>
      <c r="B835" s="17" t="s">
        <v>93</v>
      </c>
      <c r="C835" s="17" t="s">
        <v>178</v>
      </c>
      <c r="D835" s="17" t="s">
        <v>102</v>
      </c>
      <c r="E835" s="24">
        <f>IF(U835="SC",SUMIFS(SC!F:F,SC!A:A,MAIN!D835,SC!B:B,MAIN!A835),SUMIFS(Allocations!$H:$H,Allocations!$A:$A,MAIN!$A835,Allocations!$B:$B,MAIN!$D835))</f>
        <v>0</v>
      </c>
      <c r="F835" s="24">
        <f>IF(U835="SC",SUMIFS(SC!J:J,SC!A:A,MAIN!D835,SC!B:B,MAIN!A835),SUMIFS(Allocations!M:M,Allocations!A:A,MAIN!A835,Allocations!B:B,MAIN!D835))</f>
        <v>0</v>
      </c>
      <c r="G835" s="24">
        <f t="shared" si="222"/>
        <v>0</v>
      </c>
      <c r="H835" s="24">
        <f>IFERROR(VLOOKUP(S835,Swaps_wk!$A$2:$AP$151,HLOOKUP(MAIN!D835,Swaps_wk!$B$2:$AP$151,150,FALSE),FALSE),0)</f>
        <v>0</v>
      </c>
      <c r="I835" s="24">
        <f>SUMIFS(PASTE_DQS_TRACKER!$D:$D,PASTE_DQS_TRACKER!$C:$C,MAIN!$A835,PASTE_DQS_TRACKER!$B:$B,MAIN!$D835)-SUMIFS(PASTE_DQS_TRACKER!$D:$D,PASTE_DQS_TRACKER!$C:$C,MAIN!A835,PASTE_DQS_TRACKER!$E:$E,MAIN!$D835)</f>
        <v>0</v>
      </c>
      <c r="J835" s="25">
        <f t="shared" si="223"/>
        <v>0</v>
      </c>
      <c r="K835" s="24">
        <f>IFERROR(IF(V835="Flex",0,IF(D835=$D$30,VLOOKUP(A835,MMO_o10M_lease!$A$1:$F$51,5,FALSE),IF(D835=$D$26,VLOOKUP(D835,LANDINGS!$A$3:$BR$40,HLOOKUP(A835,LANDINGS!$B$1:$CF$42,42,FALSE),FALSE)-IFERROR(VLOOKUP(A835,MMO_o10M_lease!$A$1:$F$38,5,FALSE),0),VLOOKUP(D835,LANDINGS!$A$3:$CF$40,HLOOKUP(A835,LANDINGS!$B$1:$CF$42,42,FALSE),FALSE)))),0)</f>
        <v>0</v>
      </c>
      <c r="L835" s="24">
        <f>SUMIFS(PASTE_FLEX_TRACKER!$D:$D,PASTE_FLEX_TRACKER!$F:$F,MAIN!$A835,PASTE_FLEX_TRACKER!$B:$B,MAIN!$D835)-SUMIFS(PASTE_FLEX_TRACKER!$D:$D,PASTE_FLEX_TRACKER!$C:$C,MAIN!$A835,PASTE_FLEX_TRACKER!$B:$B,MAIN!$D835)</f>
        <v>0</v>
      </c>
      <c r="M835" s="24">
        <f>IFERROR(-VLOOKUP(D835,SQ!$A$19:$CC$52,HLOOKUP(MAIN!A835,SQ!$B$18:$CC$56,39,FALSE),FALSE),"n/a")</f>
        <v>0</v>
      </c>
      <c r="N835" s="46" t="s">
        <v>563</v>
      </c>
      <c r="O835" s="46">
        <f>SUMIFS(MAN_ADJ!$L:$L,MAN_ADJ!$K:$K,MAIN!$D835,MAN_ADJ!$J:$J,MAIN!$S835)</f>
        <v>0</v>
      </c>
      <c r="P835" s="25">
        <f t="shared" si="224"/>
        <v>0</v>
      </c>
      <c r="Q835" s="28" t="str">
        <f t="shared" si="205"/>
        <v>n/a</v>
      </c>
      <c r="R835" s="38">
        <f t="shared" si="225"/>
        <v>0</v>
      </c>
      <c r="S835" s="17" t="s">
        <v>177</v>
      </c>
    </row>
    <row r="836" spans="1:19" x14ac:dyDescent="0.25">
      <c r="A836" s="17" t="s">
        <v>177</v>
      </c>
      <c r="B836" s="17" t="s">
        <v>93</v>
      </c>
      <c r="C836" s="17" t="s">
        <v>178</v>
      </c>
      <c r="D836" s="17" t="s">
        <v>103</v>
      </c>
      <c r="E836" s="24">
        <f>IF(U836="SC",SUMIFS(SC!F:F,SC!A:A,MAIN!D836,SC!B:B,MAIN!A836),SUMIFS(Allocations!$H:$H,Allocations!$A:$A,MAIN!$A836,Allocations!$B:$B,MAIN!$D836))</f>
        <v>0</v>
      </c>
      <c r="F836" s="24">
        <f>IF(U836="SC",SUMIFS(SC!J:J,SC!A:A,MAIN!D836,SC!B:B,MAIN!A836),SUMIFS(Allocations!M:M,Allocations!A:A,MAIN!A836,Allocations!B:B,MAIN!D836))</f>
        <v>0</v>
      </c>
      <c r="G836" s="24">
        <f t="shared" si="222"/>
        <v>0</v>
      </c>
      <c r="H836" s="24">
        <f>IFERROR(VLOOKUP(S836,Swaps_wk!$A$2:$AP$151,HLOOKUP(MAIN!D836,Swaps_wk!$B$2:$AP$151,150,FALSE),FALSE),0)</f>
        <v>0</v>
      </c>
      <c r="I836" s="24">
        <f>SUMIFS(PASTE_DQS_TRACKER!$D:$D,PASTE_DQS_TRACKER!$C:$C,MAIN!$A836,PASTE_DQS_TRACKER!$B:$B,MAIN!$D836)-SUMIFS(PASTE_DQS_TRACKER!$D:$D,PASTE_DQS_TRACKER!$C:$C,MAIN!A836,PASTE_DQS_TRACKER!$E:$E,MAIN!$D836)</f>
        <v>0</v>
      </c>
      <c r="J836" s="25">
        <f t="shared" si="223"/>
        <v>0</v>
      </c>
      <c r="K836" s="24">
        <f>IFERROR(IF(V836="Flex",0,IF(D836=$D$30,VLOOKUP(A836,MMO_o10M_lease!$A$1:$F$51,5,FALSE),IF(D836=$D$26,VLOOKUP(D836,LANDINGS!$A$3:$BR$40,HLOOKUP(A836,LANDINGS!$B$1:$CF$42,42,FALSE),FALSE)-IFERROR(VLOOKUP(A836,MMO_o10M_lease!$A$1:$F$38,5,FALSE),0),VLOOKUP(D836,LANDINGS!$A$3:$CF$40,HLOOKUP(A836,LANDINGS!$B$1:$CF$42,42,FALSE),FALSE)))),0)</f>
        <v>0</v>
      </c>
      <c r="L836" s="24">
        <f>SUMIFS(PASTE_FLEX_TRACKER!$D:$D,PASTE_FLEX_TRACKER!$F:$F,MAIN!$A836,PASTE_FLEX_TRACKER!$B:$B,MAIN!$D836)-SUMIFS(PASTE_FLEX_TRACKER!$D:$D,PASTE_FLEX_TRACKER!$C:$C,MAIN!$A836,PASTE_FLEX_TRACKER!$B:$B,MAIN!$D836)</f>
        <v>0</v>
      </c>
      <c r="M836" s="24">
        <f>IFERROR(-VLOOKUP(D836,SQ!$A$19:$CC$52,HLOOKUP(MAIN!A836,SQ!$B$18:$CC$56,39,FALSE),FALSE),"n/a")</f>
        <v>0</v>
      </c>
      <c r="N836" s="46" t="s">
        <v>563</v>
      </c>
      <c r="O836" s="46">
        <f>SUMIFS(MAN_ADJ!$L:$L,MAN_ADJ!$K:$K,MAIN!$D836,MAN_ADJ!$J:$J,MAIN!$S836)</f>
        <v>0</v>
      </c>
      <c r="P836" s="25">
        <f t="shared" si="224"/>
        <v>0</v>
      </c>
      <c r="Q836" s="28" t="str">
        <f t="shared" si="205"/>
        <v>n/a</v>
      </c>
      <c r="R836" s="38">
        <f t="shared" si="225"/>
        <v>0</v>
      </c>
      <c r="S836" s="17" t="s">
        <v>177</v>
      </c>
    </row>
    <row r="837" spans="1:19" x14ac:dyDescent="0.25">
      <c r="A837" s="17" t="s">
        <v>177</v>
      </c>
      <c r="B837" s="17" t="s">
        <v>93</v>
      </c>
      <c r="C837" s="17" t="s">
        <v>178</v>
      </c>
      <c r="D837" s="17" t="s">
        <v>104</v>
      </c>
      <c r="E837" s="24">
        <f>IF(U837="SC",SUMIFS(SC!F:F,SC!A:A,MAIN!D837,SC!B:B,MAIN!A837),SUMIFS(Allocations!$H:$H,Allocations!$A:$A,MAIN!$A837,Allocations!$B:$B,MAIN!$D837))</f>
        <v>509.9</v>
      </c>
      <c r="F837" s="24">
        <f>IF(U837="SC",SUMIFS(SC!J:J,SC!A:A,MAIN!D837,SC!B:B,MAIN!A837),SUMIFS(Allocations!M:M,Allocations!A:A,MAIN!A837,Allocations!B:B,MAIN!D837))</f>
        <v>0</v>
      </c>
      <c r="G837" s="24">
        <f t="shared" si="222"/>
        <v>509.9</v>
      </c>
      <c r="H837" s="24">
        <f>IFERROR(VLOOKUP(S837,Swaps_wk!$A$2:$AP$151,HLOOKUP(MAIN!D837,Swaps_wk!$B$2:$AP$151,150,FALSE),FALSE),0)</f>
        <v>0</v>
      </c>
      <c r="I837" s="24">
        <f>SUMIFS(PASTE_DQS_TRACKER!$D:$D,PASTE_DQS_TRACKER!$C:$C,MAIN!$A837,PASTE_DQS_TRACKER!$B:$B,MAIN!$D837)-SUMIFS(PASTE_DQS_TRACKER!$D:$D,PASTE_DQS_TRACKER!$C:$C,MAIN!A837,PASTE_DQS_TRACKER!$E:$E,MAIN!$D837)</f>
        <v>34</v>
      </c>
      <c r="J837" s="25">
        <f t="shared" si="223"/>
        <v>543.9</v>
      </c>
      <c r="K837" s="24">
        <f>IFERROR(IF(V837="Flex",0,IF(D837=$D$30,VLOOKUP(A837,MMO_o10M_lease!$A$1:$F$51,5,FALSE),IF(D837=$D$26,VLOOKUP(D837,LANDINGS!$A$3:$BR$40,HLOOKUP(A837,LANDINGS!$B$1:$CF$42,42,FALSE),FALSE)-IFERROR(VLOOKUP(A837,MMO_o10M_lease!$A$1:$F$38,5,FALSE),0),VLOOKUP(D837,LANDINGS!$A$3:$CF$40,HLOOKUP(A837,LANDINGS!$B$1:$CF$42,42,FALSE),FALSE)))),0)</f>
        <v>0</v>
      </c>
      <c r="L837" s="24">
        <f>SUMIFS(PASTE_FLEX_TRACKER!$D:$D,PASTE_FLEX_TRACKER!$F:$F,MAIN!$A837,PASTE_FLEX_TRACKER!$B:$B,MAIN!$D837)-SUMIFS(PASTE_FLEX_TRACKER!$D:$D,PASTE_FLEX_TRACKER!$C:$C,MAIN!$A837,PASTE_FLEX_TRACKER!$B:$B,MAIN!$D837)</f>
        <v>0</v>
      </c>
      <c r="M837" s="24">
        <f>IFERROR(-VLOOKUP(D837,SQ!$A$19:$CC$52,HLOOKUP(MAIN!A837,SQ!$B$18:$CC$56,39,FALSE),FALSE),"n/a")</f>
        <v>0</v>
      </c>
      <c r="N837" s="46" t="s">
        <v>563</v>
      </c>
      <c r="O837" s="46">
        <f>SUMIFS(MAN_ADJ!$L:$L,MAN_ADJ!$K:$K,MAIN!$D837,MAN_ADJ!$J:$J,MAIN!$S837)</f>
        <v>0</v>
      </c>
      <c r="P837" s="25">
        <f t="shared" si="224"/>
        <v>0</v>
      </c>
      <c r="Q837" s="28">
        <f t="shared" si="205"/>
        <v>0</v>
      </c>
      <c r="R837" s="38">
        <f t="shared" si="225"/>
        <v>543.9</v>
      </c>
      <c r="S837" s="17" t="s">
        <v>177</v>
      </c>
    </row>
    <row r="838" spans="1:19" x14ac:dyDescent="0.25">
      <c r="A838" s="17" t="s">
        <v>177</v>
      </c>
      <c r="B838" s="17" t="s">
        <v>93</v>
      </c>
      <c r="C838" s="17" t="s">
        <v>178</v>
      </c>
      <c r="D838" s="17" t="s">
        <v>105</v>
      </c>
      <c r="E838" s="24">
        <f>IF(U838="SC",SUMIFS(SC!F:F,SC!A:A,MAIN!D838,SC!B:B,MAIN!A838),SUMIFS(Allocations!$H:$H,Allocations!$A:$A,MAIN!$A838,Allocations!$B:$B,MAIN!$D838))</f>
        <v>470.44299999999998</v>
      </c>
      <c r="F838" s="24">
        <f>IF(U838="SC",SUMIFS(SC!J:J,SC!A:A,MAIN!D838,SC!B:B,MAIN!A838),SUMIFS(Allocations!M:M,Allocations!A:A,MAIN!A838,Allocations!B:B,MAIN!D838))</f>
        <v>45.933</v>
      </c>
      <c r="G838" s="24">
        <f t="shared" si="222"/>
        <v>516.37599999999998</v>
      </c>
      <c r="H838" s="24">
        <f>IFERROR(VLOOKUP(S838,Swaps_wk!$A$2:$AP$151,HLOOKUP(MAIN!D838,Swaps_wk!$B$2:$AP$151,150,FALSE),FALSE),0)</f>
        <v>0</v>
      </c>
      <c r="I838" s="24">
        <f>SUMIFS(PASTE_DQS_TRACKER!$D:$D,PASTE_DQS_TRACKER!$C:$C,MAIN!$A838,PASTE_DQS_TRACKER!$B:$B,MAIN!$D838)-SUMIFS(PASTE_DQS_TRACKER!$D:$D,PASTE_DQS_TRACKER!$C:$C,MAIN!A838,PASTE_DQS_TRACKER!$E:$E,MAIN!$D838)</f>
        <v>-34.299999999999997</v>
      </c>
      <c r="J838" s="25">
        <f t="shared" si="223"/>
        <v>482.07599999999996</v>
      </c>
      <c r="K838" s="24">
        <f>IFERROR(IF(V838="Flex",0,IF(D838=$D$30,VLOOKUP(A838,MMO_o10M_lease!$A$1:$F$51,5,FALSE),IF(D838=$D$26,VLOOKUP(D838,LANDINGS!$A$3:$BR$40,HLOOKUP(A838,LANDINGS!$B$1:$CF$42,42,FALSE),FALSE)-IFERROR(VLOOKUP(A838,MMO_o10M_lease!$A$1:$F$38,5,FALSE),0),VLOOKUP(D838,LANDINGS!$A$3:$CF$40,HLOOKUP(A838,LANDINGS!$B$1:$CF$42,42,FALSE),FALSE)))),0)</f>
        <v>297.88</v>
      </c>
      <c r="L838" s="24">
        <f>SUMIFS(PASTE_FLEX_TRACKER!$D:$D,PASTE_FLEX_TRACKER!$F:$F,MAIN!$A838,PASTE_FLEX_TRACKER!$B:$B,MAIN!$D838)-SUMIFS(PASTE_FLEX_TRACKER!$D:$D,PASTE_FLEX_TRACKER!$C:$C,MAIN!$A838,PASTE_FLEX_TRACKER!$B:$B,MAIN!$D838)</f>
        <v>0</v>
      </c>
      <c r="M838" s="24">
        <f>IFERROR(-VLOOKUP(D838,SQ!$A$19:$CC$52,HLOOKUP(MAIN!A838,SQ!$B$18:$CC$56,39,FALSE),FALSE),"n/a")</f>
        <v>0</v>
      </c>
      <c r="N838" s="46" t="s">
        <v>563</v>
      </c>
      <c r="O838" s="46">
        <f>SUMIFS(MAN_ADJ!$L:$L,MAN_ADJ!$K:$K,MAIN!$D838,MAN_ADJ!$J:$J,MAIN!$S838)</f>
        <v>0</v>
      </c>
      <c r="P838" s="25">
        <f t="shared" si="224"/>
        <v>297.88</v>
      </c>
      <c r="Q838" s="28">
        <f t="shared" si="205"/>
        <v>0.61791086882566237</v>
      </c>
      <c r="R838" s="38">
        <f t="shared" si="225"/>
        <v>184.19599999999997</v>
      </c>
      <c r="S838" s="17" t="s">
        <v>177</v>
      </c>
    </row>
    <row r="839" spans="1:19" x14ac:dyDescent="0.25">
      <c r="A839" s="17" t="s">
        <v>177</v>
      </c>
      <c r="B839" s="17" t="s">
        <v>93</v>
      </c>
      <c r="C839" s="17" t="s">
        <v>178</v>
      </c>
      <c r="D839" s="17" t="s">
        <v>106</v>
      </c>
      <c r="E839" s="24">
        <f>IF(U839="SC",SUMIFS(SC!F:F,SC!A:A,MAIN!D839,SC!B:B,MAIN!A839),SUMIFS(Allocations!$H:$H,Allocations!$A:$A,MAIN!$A839,Allocations!$B:$B,MAIN!$D839))</f>
        <v>387.78800000000001</v>
      </c>
      <c r="F839" s="24">
        <f>IF(U839="SC",SUMIFS(SC!J:J,SC!A:A,MAIN!D839,SC!B:B,MAIN!A839),SUMIFS(Allocations!M:M,Allocations!A:A,MAIN!A839,Allocations!B:B,MAIN!D839))</f>
        <v>0</v>
      </c>
      <c r="G839" s="24">
        <f t="shared" si="222"/>
        <v>387.78800000000001</v>
      </c>
      <c r="H839" s="24">
        <f>IFERROR(VLOOKUP(S839,Swaps_wk!$A$2:$AP$151,HLOOKUP(MAIN!D839,Swaps_wk!$B$2:$AP$151,150,FALSE),FALSE),0)</f>
        <v>0</v>
      </c>
      <c r="I839" s="24">
        <f>SUMIFS(PASTE_DQS_TRACKER!$D:$D,PASTE_DQS_TRACKER!$C:$C,MAIN!$A839,PASTE_DQS_TRACKER!$B:$B,MAIN!$D839)-SUMIFS(PASTE_DQS_TRACKER!$D:$D,PASTE_DQS_TRACKER!$C:$C,MAIN!A839,PASTE_DQS_TRACKER!$E:$E,MAIN!$D839)</f>
        <v>0</v>
      </c>
      <c r="J839" s="25">
        <f t="shared" si="223"/>
        <v>387.78800000000001</v>
      </c>
      <c r="K839" s="24">
        <f>IFERROR(IF(V839="Flex",0,IF(D839=$D$30,VLOOKUP(A839,MMO_o10M_lease!$A$1:$F$51,5,FALSE),IF(D839=$D$26,VLOOKUP(D839,LANDINGS!$A$3:$BR$40,HLOOKUP(A839,LANDINGS!$B$1:$CF$42,42,FALSE),FALSE)-IFERROR(VLOOKUP(A839,MMO_o10M_lease!$A$1:$F$38,5,FALSE),0),VLOOKUP(D839,LANDINGS!$A$3:$CF$40,HLOOKUP(A839,LANDINGS!$B$1:$CF$42,42,FALSE),FALSE)))),0)</f>
        <v>0</v>
      </c>
      <c r="L839" s="24">
        <f>SUMIFS(PASTE_FLEX_TRACKER!$D:$D,PASTE_FLEX_TRACKER!$F:$F,MAIN!$A839,PASTE_FLEX_TRACKER!$B:$B,MAIN!$D839)-SUMIFS(PASTE_FLEX_TRACKER!$D:$D,PASTE_FLEX_TRACKER!$C:$C,MAIN!$A839,PASTE_FLEX_TRACKER!$B:$B,MAIN!$D839)</f>
        <v>0</v>
      </c>
      <c r="M839" s="24">
        <f>IFERROR(-VLOOKUP(D839,SQ!$A$19:$CC$52,HLOOKUP(MAIN!A839,SQ!$B$18:$CC$56,39,FALSE),FALSE),"n/a")</f>
        <v>0</v>
      </c>
      <c r="N839" s="46" t="s">
        <v>563</v>
      </c>
      <c r="O839" s="46">
        <f>SUMIFS(MAN_ADJ!$L:$L,MAN_ADJ!$K:$K,MAIN!$D839,MAN_ADJ!$J:$J,MAIN!$S839)</f>
        <v>0</v>
      </c>
      <c r="P839" s="25">
        <f t="shared" si="224"/>
        <v>0</v>
      </c>
      <c r="Q839" s="28">
        <f t="shared" si="205"/>
        <v>0</v>
      </c>
      <c r="R839" s="38">
        <f t="shared" si="225"/>
        <v>387.78800000000001</v>
      </c>
      <c r="S839" s="17" t="s">
        <v>177</v>
      </c>
    </row>
    <row r="840" spans="1:19" x14ac:dyDescent="0.25">
      <c r="A840" s="17" t="s">
        <v>177</v>
      </c>
      <c r="B840" s="17" t="s">
        <v>93</v>
      </c>
      <c r="C840" s="17" t="s">
        <v>178</v>
      </c>
      <c r="D840" s="17" t="s">
        <v>107</v>
      </c>
      <c r="E840" s="24">
        <f>IF(U840="SC",SUMIFS(SC!F:F,SC!A:A,MAIN!D840,SC!B:B,MAIN!A840),SUMIFS(Allocations!$H:$H,Allocations!$A:$A,MAIN!$A840,Allocations!$B:$B,MAIN!$D840))</f>
        <v>44.377000000000002</v>
      </c>
      <c r="F840" s="24">
        <f>IF(U840="SC",SUMIFS(SC!J:J,SC!A:A,MAIN!D840,SC!B:B,MAIN!A840),SUMIFS(Allocations!M:M,Allocations!A:A,MAIN!A840,Allocations!B:B,MAIN!D840))</f>
        <v>0</v>
      </c>
      <c r="G840" s="24">
        <f t="shared" si="222"/>
        <v>44.377000000000002</v>
      </c>
      <c r="H840" s="24">
        <f>IFERROR(VLOOKUP(S840,Swaps_wk!$A$2:$AP$151,HLOOKUP(MAIN!D840,Swaps_wk!$B$2:$AP$151,150,FALSE),FALSE),0)</f>
        <v>0</v>
      </c>
      <c r="I840" s="24">
        <f>SUMIFS(PASTE_DQS_TRACKER!$D:$D,PASTE_DQS_TRACKER!$C:$C,MAIN!$A840,PASTE_DQS_TRACKER!$B:$B,MAIN!$D840)-SUMIFS(PASTE_DQS_TRACKER!$D:$D,PASTE_DQS_TRACKER!$C:$C,MAIN!A840,PASTE_DQS_TRACKER!$E:$E,MAIN!$D840)</f>
        <v>0</v>
      </c>
      <c r="J840" s="25">
        <f t="shared" si="223"/>
        <v>44.377000000000002</v>
      </c>
      <c r="K840" s="24">
        <f>IFERROR(IF(V840="Flex",0,IF(D840=$D$30,VLOOKUP(A840,MMO_o10M_lease!$A$1:$F$51,5,FALSE),IF(D840=$D$26,VLOOKUP(D840,LANDINGS!$A$3:$BR$40,HLOOKUP(A840,LANDINGS!$B$1:$CF$42,42,FALSE),FALSE)-IFERROR(VLOOKUP(A840,MMO_o10M_lease!$A$1:$F$38,5,FALSE),0),VLOOKUP(D840,LANDINGS!$A$3:$CF$40,HLOOKUP(A840,LANDINGS!$B$1:$CF$42,42,FALSE),FALSE)))),0)</f>
        <v>0</v>
      </c>
      <c r="L840" s="24">
        <f>SUMIFS(PASTE_FLEX_TRACKER!$D:$D,PASTE_FLEX_TRACKER!$F:$F,MAIN!$A840,PASTE_FLEX_TRACKER!$B:$B,MAIN!$D840)-SUMIFS(PASTE_FLEX_TRACKER!$D:$D,PASTE_FLEX_TRACKER!$C:$C,MAIN!$A840,PASTE_FLEX_TRACKER!$B:$B,MAIN!$D840)</f>
        <v>0</v>
      </c>
      <c r="M840" s="24">
        <f>IFERROR(-VLOOKUP(D840,SQ!$A$19:$CC$52,HLOOKUP(MAIN!A840,SQ!$B$18:$CC$56,39,FALSE),FALSE),"n/a")</f>
        <v>0</v>
      </c>
      <c r="N840" s="46" t="s">
        <v>563</v>
      </c>
      <c r="O840" s="46">
        <f>SUMIFS(MAN_ADJ!$L:$L,MAN_ADJ!$K:$K,MAIN!$D840,MAN_ADJ!$J:$J,MAIN!$S840)</f>
        <v>0</v>
      </c>
      <c r="P840" s="25">
        <f t="shared" si="224"/>
        <v>0</v>
      </c>
      <c r="Q840" s="28">
        <f t="shared" si="205"/>
        <v>0</v>
      </c>
      <c r="R840" s="38">
        <f t="shared" si="225"/>
        <v>44.377000000000002</v>
      </c>
      <c r="S840" s="17" t="s">
        <v>177</v>
      </c>
    </row>
    <row r="841" spans="1:19" x14ac:dyDescent="0.25">
      <c r="A841" s="17" t="s">
        <v>177</v>
      </c>
      <c r="B841" s="17" t="s">
        <v>93</v>
      </c>
      <c r="C841" s="17" t="s">
        <v>178</v>
      </c>
      <c r="D841" s="17" t="s">
        <v>108</v>
      </c>
      <c r="E841" s="24">
        <f>IF(U841="SC",SUMIFS(SC!F:F,SC!A:A,MAIN!D841,SC!B:B,MAIN!A841),SUMIFS(Allocations!$H:$H,Allocations!$A:$A,MAIN!$A841,Allocations!$B:$B,MAIN!$D841))</f>
        <v>641.428</v>
      </c>
      <c r="F841" s="24">
        <f>IF(U841="SC",SUMIFS(SC!J:J,SC!A:A,MAIN!D841,SC!B:B,MAIN!A841),SUMIFS(Allocations!M:M,Allocations!A:A,MAIN!A841,Allocations!B:B,MAIN!D841))</f>
        <v>0</v>
      </c>
      <c r="G841" s="24">
        <f t="shared" si="222"/>
        <v>641.428</v>
      </c>
      <c r="H841" s="24">
        <f>IFERROR(VLOOKUP(S841,Swaps_wk!$A$2:$AP$151,HLOOKUP(MAIN!D841,Swaps_wk!$B$2:$AP$151,150,FALSE),FALSE),0)</f>
        <v>0</v>
      </c>
      <c r="I841" s="24">
        <f>SUMIFS(PASTE_DQS_TRACKER!$D:$D,PASTE_DQS_TRACKER!$C:$C,MAIN!$A841,PASTE_DQS_TRACKER!$B:$B,MAIN!$D841)-SUMIFS(PASTE_DQS_TRACKER!$D:$D,PASTE_DQS_TRACKER!$C:$C,MAIN!A841,PASTE_DQS_TRACKER!$E:$E,MAIN!$D841)</f>
        <v>0</v>
      </c>
      <c r="J841" s="25">
        <f t="shared" si="223"/>
        <v>641.428</v>
      </c>
      <c r="K841" s="24">
        <f>IFERROR(IF(V841="Flex",0,IF(D841=$D$30,VLOOKUP(A841,MMO_o10M_lease!$A$1:$F$51,5,FALSE),IF(D841=$D$26,VLOOKUP(D841,LANDINGS!$A$3:$BR$40,HLOOKUP(A841,LANDINGS!$B$1:$CF$42,42,FALSE),FALSE)-IFERROR(VLOOKUP(A841,MMO_o10M_lease!$A$1:$F$38,5,FALSE),0),VLOOKUP(D841,LANDINGS!$A$3:$CF$40,HLOOKUP(A841,LANDINGS!$B$1:$CF$42,42,FALSE),FALSE)))),0)</f>
        <v>0</v>
      </c>
      <c r="L841" s="24">
        <f>SUMIFS(PASTE_FLEX_TRACKER!$D:$D,PASTE_FLEX_TRACKER!$F:$F,MAIN!$A841,PASTE_FLEX_TRACKER!$B:$B,MAIN!$D841)-SUMIFS(PASTE_FLEX_TRACKER!$D:$D,PASTE_FLEX_TRACKER!$C:$C,MAIN!$A841,PASTE_FLEX_TRACKER!$B:$B,MAIN!$D841)</f>
        <v>0</v>
      </c>
      <c r="M841" s="24">
        <f>IFERROR(-VLOOKUP(D841,SQ!$A$19:$CC$52,HLOOKUP(MAIN!A841,SQ!$B$18:$CC$56,39,FALSE),FALSE),"n/a")</f>
        <v>0</v>
      </c>
      <c r="N841" s="46" t="s">
        <v>563</v>
      </c>
      <c r="O841" s="46">
        <f>SUMIFS(MAN_ADJ!$L:$L,MAN_ADJ!$K:$K,MAIN!$D841,MAN_ADJ!$J:$J,MAIN!$S841)</f>
        <v>0</v>
      </c>
      <c r="P841" s="25">
        <f t="shared" si="224"/>
        <v>0</v>
      </c>
      <c r="Q841" s="28">
        <f t="shared" si="205"/>
        <v>0</v>
      </c>
      <c r="R841" s="38">
        <f t="shared" si="225"/>
        <v>641.428</v>
      </c>
      <c r="S841" s="17" t="s">
        <v>177</v>
      </c>
    </row>
    <row r="842" spans="1:19" x14ac:dyDescent="0.25">
      <c r="A842" s="17" t="s">
        <v>177</v>
      </c>
      <c r="B842" s="17" t="s">
        <v>93</v>
      </c>
      <c r="C842" s="17" t="s">
        <v>178</v>
      </c>
      <c r="D842" s="17" t="s">
        <v>109</v>
      </c>
      <c r="E842" s="24">
        <f>IF(U842="SC",SUMIFS(SC!F:F,SC!A:A,MAIN!D842,SC!B:B,MAIN!A842),SUMIFS(Allocations!$H:$H,Allocations!$A:$A,MAIN!$A842,Allocations!$B:$B,MAIN!$D842))</f>
        <v>79.614000000000004</v>
      </c>
      <c r="F842" s="24">
        <f>IF(U842="SC",SUMIFS(SC!J:J,SC!A:A,MAIN!D842,SC!B:B,MAIN!A842),SUMIFS(Allocations!M:M,Allocations!A:A,MAIN!A842,Allocations!B:B,MAIN!D842))</f>
        <v>0</v>
      </c>
      <c r="G842" s="24">
        <f t="shared" si="222"/>
        <v>79.614000000000004</v>
      </c>
      <c r="H842" s="24">
        <f>IFERROR(VLOOKUP(S842,Swaps_wk!$A$2:$AP$151,HLOOKUP(MAIN!D842,Swaps_wk!$B$2:$AP$151,150,FALSE),FALSE),0)</f>
        <v>0</v>
      </c>
      <c r="I842" s="24">
        <f>SUMIFS(PASTE_DQS_TRACKER!$D:$D,PASTE_DQS_TRACKER!$C:$C,MAIN!$A842,PASTE_DQS_TRACKER!$B:$B,MAIN!$D842)-SUMIFS(PASTE_DQS_TRACKER!$D:$D,PASTE_DQS_TRACKER!$C:$C,MAIN!A842,PASTE_DQS_TRACKER!$E:$E,MAIN!$D842)</f>
        <v>-39</v>
      </c>
      <c r="J842" s="25">
        <f t="shared" si="223"/>
        <v>40.614000000000004</v>
      </c>
      <c r="K842" s="24">
        <f>IFERROR(IF(V842="Flex",0,IF(D842=$D$30,VLOOKUP(A842,MMO_o10M_lease!$A$1:$F$51,5,FALSE),IF(D842=$D$26,VLOOKUP(D842,LANDINGS!$A$3:$BR$40,HLOOKUP(A842,LANDINGS!$B$1:$CF$42,42,FALSE),FALSE)-IFERROR(VLOOKUP(A842,MMO_o10M_lease!$A$1:$F$38,5,FALSE),0),VLOOKUP(D842,LANDINGS!$A$3:$CF$40,HLOOKUP(A842,LANDINGS!$B$1:$CF$42,42,FALSE),FALSE)))),0)</f>
        <v>0</v>
      </c>
      <c r="L842" s="24">
        <f>SUMIFS(PASTE_FLEX_TRACKER!$D:$D,PASTE_FLEX_TRACKER!$F:$F,MAIN!$A842,PASTE_FLEX_TRACKER!$B:$B,MAIN!$D842)-SUMIFS(PASTE_FLEX_TRACKER!$D:$D,PASTE_FLEX_TRACKER!$C:$C,MAIN!$A842,PASTE_FLEX_TRACKER!$B:$B,MAIN!$D842)</f>
        <v>0</v>
      </c>
      <c r="M842" s="24">
        <f>IFERROR(-VLOOKUP(D842,SQ!$A$19:$CC$52,HLOOKUP(MAIN!A842,SQ!$B$18:$CC$56,39,FALSE),FALSE),"n/a")</f>
        <v>0</v>
      </c>
      <c r="N842" s="46" t="s">
        <v>563</v>
      </c>
      <c r="O842" s="46">
        <f>SUMIFS(MAN_ADJ!$L:$L,MAN_ADJ!$K:$K,MAIN!$D842,MAN_ADJ!$J:$J,MAIN!$S842)</f>
        <v>0</v>
      </c>
      <c r="P842" s="25">
        <f t="shared" si="224"/>
        <v>0</v>
      </c>
      <c r="Q842" s="28">
        <f t="shared" si="205"/>
        <v>0</v>
      </c>
      <c r="R842" s="38">
        <f t="shared" si="225"/>
        <v>40.614000000000004</v>
      </c>
      <c r="S842" s="17" t="s">
        <v>177</v>
      </c>
    </row>
    <row r="843" spans="1:19" x14ac:dyDescent="0.25">
      <c r="A843" s="17" t="s">
        <v>177</v>
      </c>
      <c r="B843" s="17" t="s">
        <v>93</v>
      </c>
      <c r="C843" s="17" t="s">
        <v>178</v>
      </c>
      <c r="D843" s="17" t="s">
        <v>110</v>
      </c>
      <c r="E843" s="24">
        <f>IF(U843="SC",SUMIFS(SC!F:F,SC!A:A,MAIN!D843,SC!B:B,MAIN!A843),SUMIFS(Allocations!$H:$H,Allocations!$A:$A,MAIN!$A843,Allocations!$B:$B,MAIN!$D843))</f>
        <v>9.4860000000000007</v>
      </c>
      <c r="F843" s="24">
        <f>IF(U843="SC",SUMIFS(SC!J:J,SC!A:A,MAIN!D843,SC!B:B,MAIN!A843),SUMIFS(Allocations!M:M,Allocations!A:A,MAIN!A843,Allocations!B:B,MAIN!D843))</f>
        <v>0</v>
      </c>
      <c r="G843" s="24">
        <f t="shared" si="222"/>
        <v>9.4860000000000007</v>
      </c>
      <c r="H843" s="24">
        <f>IFERROR(VLOOKUP(S843,Swaps_wk!$A$2:$AP$151,HLOOKUP(MAIN!D843,Swaps_wk!$B$2:$AP$151,150,FALSE),FALSE),0)</f>
        <v>0</v>
      </c>
      <c r="I843" s="24">
        <f>SUMIFS(PASTE_DQS_TRACKER!$D:$D,PASTE_DQS_TRACKER!$C:$C,MAIN!$A843,PASTE_DQS_TRACKER!$B:$B,MAIN!$D843)-SUMIFS(PASTE_DQS_TRACKER!$D:$D,PASTE_DQS_TRACKER!$C:$C,MAIN!A843,PASTE_DQS_TRACKER!$E:$E,MAIN!$D843)</f>
        <v>0</v>
      </c>
      <c r="J843" s="25">
        <f t="shared" si="223"/>
        <v>9.4860000000000007</v>
      </c>
      <c r="K843" s="24">
        <f>IFERROR(IF(V843="Flex",0,IF(D843=$D$30,VLOOKUP(A843,MMO_o10M_lease!$A$1:$F$51,5,FALSE),IF(D843=$D$26,VLOOKUP(D843,LANDINGS!$A$3:$BR$40,HLOOKUP(A843,LANDINGS!$B$1:$CF$42,42,FALSE),FALSE)-IFERROR(VLOOKUP(A843,MMO_o10M_lease!$A$1:$F$38,5,FALSE),0),VLOOKUP(D843,LANDINGS!$A$3:$CF$40,HLOOKUP(A843,LANDINGS!$B$1:$CF$42,42,FALSE),FALSE)))),0)</f>
        <v>0</v>
      </c>
      <c r="L843" s="24">
        <f>SUMIFS(PASTE_FLEX_TRACKER!$D:$D,PASTE_FLEX_TRACKER!$F:$F,MAIN!$A843,PASTE_FLEX_TRACKER!$B:$B,MAIN!$D843)-SUMIFS(PASTE_FLEX_TRACKER!$D:$D,PASTE_FLEX_TRACKER!$C:$C,MAIN!$A843,PASTE_FLEX_TRACKER!$B:$B,MAIN!$D843)</f>
        <v>0</v>
      </c>
      <c r="M843" s="24">
        <f>IFERROR(-VLOOKUP(D843,SQ!$A$19:$CC$52,HLOOKUP(MAIN!A843,SQ!$B$18:$CC$56,39,FALSE),FALSE),"n/a")</f>
        <v>0</v>
      </c>
      <c r="N843" s="46" t="s">
        <v>563</v>
      </c>
      <c r="O843" s="46">
        <f>SUMIFS(MAN_ADJ!$L:$L,MAN_ADJ!$K:$K,MAIN!$D843,MAN_ADJ!$J:$J,MAIN!$S843)</f>
        <v>0</v>
      </c>
      <c r="P843" s="25">
        <f t="shared" si="224"/>
        <v>0</v>
      </c>
      <c r="Q843" s="28">
        <f t="shared" si="205"/>
        <v>0</v>
      </c>
      <c r="R843" s="38">
        <f t="shared" si="225"/>
        <v>9.4860000000000007</v>
      </c>
      <c r="S843" s="17" t="s">
        <v>177</v>
      </c>
    </row>
    <row r="844" spans="1:19" x14ac:dyDescent="0.25">
      <c r="A844" s="17" t="s">
        <v>177</v>
      </c>
      <c r="B844" s="17" t="s">
        <v>93</v>
      </c>
      <c r="C844" s="17" t="s">
        <v>178</v>
      </c>
      <c r="D844" s="17" t="s">
        <v>111</v>
      </c>
      <c r="E844" s="24">
        <f>IF(U844="SC",SUMIFS(SC!F:F,SC!A:A,MAIN!D844,SC!B:B,MAIN!A844),SUMIFS(Allocations!$H:$H,Allocations!$A:$A,MAIN!$A844,Allocations!$B:$B,MAIN!$D844))</f>
        <v>407.44</v>
      </c>
      <c r="F844" s="24">
        <f>IF(U844="SC",SUMIFS(SC!J:J,SC!A:A,MAIN!D844,SC!B:B,MAIN!A844),SUMIFS(Allocations!M:M,Allocations!A:A,MAIN!A844,Allocations!B:B,MAIN!D844))</f>
        <v>0</v>
      </c>
      <c r="G844" s="24">
        <f t="shared" si="222"/>
        <v>407.44</v>
      </c>
      <c r="H844" s="24">
        <f>IFERROR(VLOOKUP(S844,Swaps_wk!$A$2:$AP$151,HLOOKUP(MAIN!D844,Swaps_wk!$B$2:$AP$151,150,FALSE),FALSE),0)</f>
        <v>0</v>
      </c>
      <c r="I844" s="24">
        <f>SUMIFS(PASTE_DQS_TRACKER!$D:$D,PASTE_DQS_TRACKER!$C:$C,MAIN!$A844,PASTE_DQS_TRACKER!$B:$B,MAIN!$D844)-SUMIFS(PASTE_DQS_TRACKER!$D:$D,PASTE_DQS_TRACKER!$C:$C,MAIN!A844,PASTE_DQS_TRACKER!$E:$E,MAIN!$D844)</f>
        <v>-183.1</v>
      </c>
      <c r="J844" s="25">
        <f t="shared" si="223"/>
        <v>224.34</v>
      </c>
      <c r="K844" s="24">
        <f>IFERROR(IF(V844="Flex",0,IF(D844=$D$30,VLOOKUP(A844,MMO_o10M_lease!$A$1:$F$51,5,FALSE),IF(D844=$D$26,VLOOKUP(D844,LANDINGS!$A$3:$BR$40,HLOOKUP(A844,LANDINGS!$B$1:$CF$42,42,FALSE),FALSE)-IFERROR(VLOOKUP(A844,MMO_o10M_lease!$A$1:$F$38,5,FALSE),0),VLOOKUP(D844,LANDINGS!$A$3:$CF$40,HLOOKUP(A844,LANDINGS!$B$1:$CF$42,42,FALSE),FALSE)))),0)</f>
        <v>0</v>
      </c>
      <c r="L844" s="24">
        <f>SUMIFS(PASTE_FLEX_TRACKER!$D:$D,PASTE_FLEX_TRACKER!$F:$F,MAIN!$A844,PASTE_FLEX_TRACKER!$B:$B,MAIN!$D844)-SUMIFS(PASTE_FLEX_TRACKER!$D:$D,PASTE_FLEX_TRACKER!$C:$C,MAIN!$A844,PASTE_FLEX_TRACKER!$B:$B,MAIN!$D844)</f>
        <v>0</v>
      </c>
      <c r="M844" s="24">
        <f>IFERROR(-VLOOKUP(D844,SQ!$A$19:$CC$52,HLOOKUP(MAIN!A844,SQ!$B$18:$CC$56,39,FALSE),FALSE),"n/a")</f>
        <v>0</v>
      </c>
      <c r="N844" s="46" t="s">
        <v>563</v>
      </c>
      <c r="O844" s="46">
        <f>SUMIFS(MAN_ADJ!$L:$L,MAN_ADJ!$K:$K,MAIN!$D844,MAN_ADJ!$J:$J,MAIN!$S844)</f>
        <v>0</v>
      </c>
      <c r="P844" s="25">
        <f t="shared" si="224"/>
        <v>0</v>
      </c>
      <c r="Q844" s="28">
        <f t="shared" si="205"/>
        <v>0</v>
      </c>
      <c r="R844" s="38">
        <f t="shared" si="225"/>
        <v>224.34</v>
      </c>
      <c r="S844" s="17" t="s">
        <v>177</v>
      </c>
    </row>
    <row r="845" spans="1:19" x14ac:dyDescent="0.25">
      <c r="A845" s="17" t="s">
        <v>177</v>
      </c>
      <c r="B845" s="17" t="s">
        <v>93</v>
      </c>
      <c r="C845" s="17" t="s">
        <v>178</v>
      </c>
      <c r="D845" s="17" t="s">
        <v>112</v>
      </c>
      <c r="E845" s="24">
        <f>IF(U845="SC",SUMIFS(SC!F:F,SC!A:A,MAIN!D845,SC!B:B,MAIN!A845),SUMIFS(Allocations!$H:$H,Allocations!$A:$A,MAIN!$A845,Allocations!$B:$B,MAIN!$D845))</f>
        <v>0</v>
      </c>
      <c r="F845" s="24">
        <f>IF(U845="SC",SUMIFS(SC!J:J,SC!A:A,MAIN!D845,SC!B:B,MAIN!A845),SUMIFS(Allocations!M:M,Allocations!A:A,MAIN!A845,Allocations!B:B,MAIN!D845))</f>
        <v>0</v>
      </c>
      <c r="G845" s="24">
        <f t="shared" si="222"/>
        <v>0</v>
      </c>
      <c r="H845" s="24">
        <f>IFERROR(VLOOKUP(S845,Swaps_wk!$A$2:$AP$151,HLOOKUP(MAIN!D845,Swaps_wk!$B$2:$AP$151,150,FALSE),FALSE),0)</f>
        <v>0</v>
      </c>
      <c r="I845" s="24">
        <f>SUMIFS(PASTE_DQS_TRACKER!$D:$D,PASTE_DQS_TRACKER!$C:$C,MAIN!$A845,PASTE_DQS_TRACKER!$B:$B,MAIN!$D845)-SUMIFS(PASTE_DQS_TRACKER!$D:$D,PASTE_DQS_TRACKER!$C:$C,MAIN!A845,PASTE_DQS_TRACKER!$E:$E,MAIN!$D845)</f>
        <v>0</v>
      </c>
      <c r="J845" s="25">
        <f t="shared" si="223"/>
        <v>0</v>
      </c>
      <c r="K845" s="24">
        <f>IFERROR(IF(V845="Flex",0,IF(D845=$D$30,VLOOKUP(A845,MMO_o10M_lease!$A$1:$F$51,5,FALSE),IF(D845=$D$26,VLOOKUP(D845,LANDINGS!$A$3:$BR$40,HLOOKUP(A845,LANDINGS!$B$1:$CF$42,42,FALSE),FALSE)-IFERROR(VLOOKUP(A845,MMO_o10M_lease!$A$1:$F$38,5,FALSE),0),VLOOKUP(D845,LANDINGS!$A$3:$CF$40,HLOOKUP(A845,LANDINGS!$B$1:$CF$42,42,FALSE),FALSE)))),0)</f>
        <v>0</v>
      </c>
      <c r="L845" s="24">
        <f>SUMIFS(PASTE_FLEX_TRACKER!$D:$D,PASTE_FLEX_TRACKER!$F:$F,MAIN!$A845,PASTE_FLEX_TRACKER!$B:$B,MAIN!$D845)-SUMIFS(PASTE_FLEX_TRACKER!$D:$D,PASTE_FLEX_TRACKER!$C:$C,MAIN!$A845,PASTE_FLEX_TRACKER!$B:$B,MAIN!$D845)</f>
        <v>0</v>
      </c>
      <c r="M845" s="24">
        <f>IFERROR(-VLOOKUP(D845,SQ!$A$19:$CC$52,HLOOKUP(MAIN!A845,SQ!$B$18:$CC$56,39,FALSE),FALSE),"n/a")</f>
        <v>0</v>
      </c>
      <c r="N845" s="46" t="s">
        <v>563</v>
      </c>
      <c r="O845" s="46">
        <f>SUMIFS(MAN_ADJ!$L:$L,MAN_ADJ!$K:$K,MAIN!$D845,MAN_ADJ!$J:$J,MAIN!$S845)</f>
        <v>0</v>
      </c>
      <c r="P845" s="25">
        <f t="shared" si="224"/>
        <v>0</v>
      </c>
      <c r="Q845" s="28" t="str">
        <f t="shared" si="205"/>
        <v>n/a</v>
      </c>
      <c r="R845" s="38">
        <f t="shared" si="225"/>
        <v>0</v>
      </c>
      <c r="S845" s="17" t="s">
        <v>177</v>
      </c>
    </row>
    <row r="846" spans="1:19" x14ac:dyDescent="0.25">
      <c r="A846" s="17" t="s">
        <v>177</v>
      </c>
      <c r="B846" s="17" t="s">
        <v>93</v>
      </c>
      <c r="C846" s="17" t="s">
        <v>178</v>
      </c>
      <c r="D846" s="17" t="s">
        <v>113</v>
      </c>
      <c r="E846" s="24">
        <f>IF(U846="SC",SUMIFS(SC!F:F,SC!A:A,MAIN!D846,SC!B:B,MAIN!A846),SUMIFS(Allocations!$H:$H,Allocations!$A:$A,MAIN!$A846,Allocations!$B:$B,MAIN!$D846))</f>
        <v>6.7</v>
      </c>
      <c r="F846" s="24">
        <f>IF(U846="SC",SUMIFS(SC!J:J,SC!A:A,MAIN!D846,SC!B:B,MAIN!A846),SUMIFS(Allocations!M:M,Allocations!A:A,MAIN!A846,Allocations!B:B,MAIN!D846))</f>
        <v>0</v>
      </c>
      <c r="G846" s="24">
        <f t="shared" si="222"/>
        <v>6.7</v>
      </c>
      <c r="H846" s="24">
        <f>IFERROR(VLOOKUP(S846,Swaps_wk!$A$2:$AP$151,HLOOKUP(MAIN!D846,Swaps_wk!$B$2:$AP$151,150,FALSE),FALSE),0)</f>
        <v>0</v>
      </c>
      <c r="I846" s="24">
        <f>SUMIFS(PASTE_DQS_TRACKER!$D:$D,PASTE_DQS_TRACKER!$C:$C,MAIN!$A846,PASTE_DQS_TRACKER!$B:$B,MAIN!$D846)-SUMIFS(PASTE_DQS_TRACKER!$D:$D,PASTE_DQS_TRACKER!$C:$C,MAIN!A846,PASTE_DQS_TRACKER!$E:$E,MAIN!$D846)</f>
        <v>0</v>
      </c>
      <c r="J846" s="25">
        <f t="shared" si="223"/>
        <v>6.7</v>
      </c>
      <c r="K846" s="24">
        <f>IFERROR(IF(V846="Flex",0,IF(D846=$D$30,VLOOKUP(A846,MMO_o10M_lease!$A$1:$F$51,5,FALSE),IF(D846=$D$26,VLOOKUP(D846,LANDINGS!$A$3:$BR$40,HLOOKUP(A846,LANDINGS!$B$1:$CF$42,42,FALSE),FALSE)-IFERROR(VLOOKUP(A846,MMO_o10M_lease!$A$1:$F$38,5,FALSE),0),VLOOKUP(D846,LANDINGS!$A$3:$CF$40,HLOOKUP(A846,LANDINGS!$B$1:$CF$42,42,FALSE),FALSE)))),0)</f>
        <v>0</v>
      </c>
      <c r="L846" s="24">
        <f>SUMIFS(PASTE_FLEX_TRACKER!$D:$D,PASTE_FLEX_TRACKER!$F:$F,MAIN!$A846,PASTE_FLEX_TRACKER!$B:$B,MAIN!$D846)-SUMIFS(PASTE_FLEX_TRACKER!$D:$D,PASTE_FLEX_TRACKER!$C:$C,MAIN!$A846,PASTE_FLEX_TRACKER!$B:$B,MAIN!$D846)</f>
        <v>0</v>
      </c>
      <c r="M846" s="24">
        <f>IFERROR(-VLOOKUP(D846,SQ!$A$19:$CC$52,HLOOKUP(MAIN!A846,SQ!$B$18:$CC$56,39,FALSE),FALSE),"n/a")</f>
        <v>0</v>
      </c>
      <c r="N846" s="46" t="s">
        <v>563</v>
      </c>
      <c r="O846" s="46">
        <f>SUMIFS(MAN_ADJ!$L:$L,MAN_ADJ!$K:$K,MAIN!$D846,MAN_ADJ!$J:$J,MAIN!$S846)</f>
        <v>0</v>
      </c>
      <c r="P846" s="25">
        <f t="shared" si="224"/>
        <v>0</v>
      </c>
      <c r="Q846" s="28">
        <f t="shared" ref="Q846:Q916" si="226">IFERROR(P846/J846,"n/a")</f>
        <v>0</v>
      </c>
      <c r="R846" s="38">
        <f t="shared" si="225"/>
        <v>6.7</v>
      </c>
      <c r="S846" s="17" t="s">
        <v>177</v>
      </c>
    </row>
    <row r="847" spans="1:19" x14ac:dyDescent="0.25">
      <c r="A847" s="17" t="s">
        <v>177</v>
      </c>
      <c r="B847" s="17" t="s">
        <v>93</v>
      </c>
      <c r="C847" s="17" t="s">
        <v>178</v>
      </c>
      <c r="D847" s="17" t="s">
        <v>114</v>
      </c>
      <c r="E847" s="24">
        <f>IF(U847="SC",SUMIFS(SC!F:F,SC!A:A,MAIN!D847,SC!B:B,MAIN!A847),SUMIFS(Allocations!$H:$H,Allocations!$A:$A,MAIN!$A847,Allocations!$B:$B,MAIN!$D847))</f>
        <v>9.1460000000000008</v>
      </c>
      <c r="F847" s="24">
        <f>IF(U847="SC",SUMIFS(SC!J:J,SC!A:A,MAIN!D847,SC!B:B,MAIN!A847),SUMIFS(Allocations!M:M,Allocations!A:A,MAIN!A847,Allocations!B:B,MAIN!D847))</f>
        <v>0</v>
      </c>
      <c r="G847" s="24">
        <f t="shared" si="222"/>
        <v>9.1460000000000008</v>
      </c>
      <c r="H847" s="24">
        <f>IFERROR(VLOOKUP(S847,Swaps_wk!$A$2:$AP$151,HLOOKUP(MAIN!D847,Swaps_wk!$B$2:$AP$151,150,FALSE),FALSE),0)</f>
        <v>0</v>
      </c>
      <c r="I847" s="24">
        <f>SUMIFS(PASTE_DQS_TRACKER!$D:$D,PASTE_DQS_TRACKER!$C:$C,MAIN!$A847,PASTE_DQS_TRACKER!$B:$B,MAIN!$D847)-SUMIFS(PASTE_DQS_TRACKER!$D:$D,PASTE_DQS_TRACKER!$C:$C,MAIN!A847,PASTE_DQS_TRACKER!$E:$E,MAIN!$D847)</f>
        <v>0</v>
      </c>
      <c r="J847" s="25">
        <f t="shared" si="223"/>
        <v>9.1460000000000008</v>
      </c>
      <c r="K847" s="24">
        <f>IFERROR(IF(V847="Flex",0,IF(D847=$D$30,VLOOKUP(A847,MMO_o10M_lease!$A$1:$F$51,5,FALSE),IF(D847=$D$26,VLOOKUP(D847,LANDINGS!$A$3:$BR$40,HLOOKUP(A847,LANDINGS!$B$1:$CF$42,42,FALSE),FALSE)-IFERROR(VLOOKUP(A847,MMO_o10M_lease!$A$1:$F$38,5,FALSE),0),VLOOKUP(D847,LANDINGS!$A$3:$CF$40,HLOOKUP(A847,LANDINGS!$B$1:$CF$42,42,FALSE),FALSE)))),0)</f>
        <v>0</v>
      </c>
      <c r="L847" s="24">
        <f>SUMIFS(PASTE_FLEX_TRACKER!$D:$D,PASTE_FLEX_TRACKER!$F:$F,MAIN!$A847,PASTE_FLEX_TRACKER!$B:$B,MAIN!$D847)-SUMIFS(PASTE_FLEX_TRACKER!$D:$D,PASTE_FLEX_TRACKER!$C:$C,MAIN!$A847,PASTE_FLEX_TRACKER!$B:$B,MAIN!$D847)</f>
        <v>0</v>
      </c>
      <c r="M847" s="24">
        <f>IFERROR(-VLOOKUP(D847,SQ!$A$19:$CC$52,HLOOKUP(MAIN!A847,SQ!$B$18:$CC$56,39,FALSE),FALSE),"n/a")</f>
        <v>0</v>
      </c>
      <c r="N847" s="46" t="s">
        <v>563</v>
      </c>
      <c r="O847" s="46">
        <f>SUMIFS(MAN_ADJ!$L:$L,MAN_ADJ!$K:$K,MAIN!$D847,MAN_ADJ!$J:$J,MAIN!$S847)</f>
        <v>0</v>
      </c>
      <c r="P847" s="25">
        <f t="shared" si="224"/>
        <v>0</v>
      </c>
      <c r="Q847" s="28">
        <f t="shared" si="226"/>
        <v>0</v>
      </c>
      <c r="R847" s="38">
        <f t="shared" si="225"/>
        <v>9.1460000000000008</v>
      </c>
      <c r="S847" s="17" t="s">
        <v>177</v>
      </c>
    </row>
    <row r="848" spans="1:19" x14ac:dyDescent="0.25">
      <c r="A848" s="17" t="s">
        <v>177</v>
      </c>
      <c r="B848" s="17" t="s">
        <v>93</v>
      </c>
      <c r="C848" s="17" t="s">
        <v>178</v>
      </c>
      <c r="D848" s="17" t="s">
        <v>115</v>
      </c>
      <c r="E848" s="24">
        <f>IF(U848="SC",SUMIFS(SC!F:F,SC!A:A,MAIN!D848,SC!B:B,MAIN!A848),SUMIFS(Allocations!$H:$H,Allocations!$A:$A,MAIN!$A848,Allocations!$B:$B,MAIN!$D848))</f>
        <v>0.16900000000000001</v>
      </c>
      <c r="F848" s="24">
        <f>IF(U848="SC",SUMIFS(SC!J:J,SC!A:A,MAIN!D848,SC!B:B,MAIN!A848),SUMIFS(Allocations!M:M,Allocations!A:A,MAIN!A848,Allocations!B:B,MAIN!D848))</f>
        <v>0</v>
      </c>
      <c r="G848" s="24">
        <f t="shared" si="222"/>
        <v>0.16900000000000001</v>
      </c>
      <c r="H848" s="24">
        <f>IFERROR(VLOOKUP(S848,Swaps_wk!$A$2:$AP$151,HLOOKUP(MAIN!D848,Swaps_wk!$B$2:$AP$151,150,FALSE),FALSE),0)</f>
        <v>0</v>
      </c>
      <c r="I848" s="24">
        <f>SUMIFS(PASTE_DQS_TRACKER!$D:$D,PASTE_DQS_TRACKER!$C:$C,MAIN!$A848,PASTE_DQS_TRACKER!$B:$B,MAIN!$D848)-SUMIFS(PASTE_DQS_TRACKER!$D:$D,PASTE_DQS_TRACKER!$C:$C,MAIN!A848,PASTE_DQS_TRACKER!$E:$E,MAIN!$D848)</f>
        <v>0</v>
      </c>
      <c r="J848" s="25">
        <f t="shared" si="223"/>
        <v>0.16900000000000001</v>
      </c>
      <c r="K848" s="24">
        <f>IFERROR(IF(V848="Flex",0,IF(D848=$D$30,VLOOKUP(A848,MMO_o10M_lease!$A$1:$F$51,5,FALSE),IF(D848=$D$26,VLOOKUP(D848,LANDINGS!$A$3:$BR$40,HLOOKUP(A848,LANDINGS!$B$1:$CF$42,42,FALSE),FALSE)-IFERROR(VLOOKUP(A848,MMO_o10M_lease!$A$1:$F$38,5,FALSE),0),VLOOKUP(D848,LANDINGS!$A$3:$CF$40,HLOOKUP(A848,LANDINGS!$B$1:$CF$42,42,FALSE),FALSE)))),0)</f>
        <v>0</v>
      </c>
      <c r="L848" s="24">
        <f>SUMIFS(PASTE_FLEX_TRACKER!$D:$D,PASTE_FLEX_TRACKER!$F:$F,MAIN!$A848,PASTE_FLEX_TRACKER!$B:$B,MAIN!$D848)-SUMIFS(PASTE_FLEX_TRACKER!$D:$D,PASTE_FLEX_TRACKER!$C:$C,MAIN!$A848,PASTE_FLEX_TRACKER!$B:$B,MAIN!$D848)</f>
        <v>0</v>
      </c>
      <c r="M848" s="24">
        <f>IFERROR(-VLOOKUP(D848,SQ!$A$19:$CC$52,HLOOKUP(MAIN!A848,SQ!$B$18:$CC$56,39,FALSE),FALSE),"n/a")</f>
        <v>0</v>
      </c>
      <c r="N848" s="46" t="s">
        <v>563</v>
      </c>
      <c r="O848" s="46">
        <f>SUMIFS(MAN_ADJ!$L:$L,MAN_ADJ!$K:$K,MAIN!$D848,MAN_ADJ!$J:$J,MAIN!$S848)</f>
        <v>0</v>
      </c>
      <c r="P848" s="25">
        <f t="shared" si="224"/>
        <v>0</v>
      </c>
      <c r="Q848" s="28">
        <f t="shared" si="226"/>
        <v>0</v>
      </c>
      <c r="R848" s="38">
        <f t="shared" si="225"/>
        <v>0.16900000000000001</v>
      </c>
      <c r="S848" s="17" t="s">
        <v>177</v>
      </c>
    </row>
    <row r="849" spans="1:19" x14ac:dyDescent="0.25">
      <c r="A849" s="17" t="s">
        <v>177</v>
      </c>
      <c r="B849" s="17" t="s">
        <v>93</v>
      </c>
      <c r="C849" s="17" t="s">
        <v>178</v>
      </c>
      <c r="D849" s="17" t="s">
        <v>116</v>
      </c>
      <c r="E849" s="24">
        <f>IF(U849="SC",SUMIFS(SC!F:F,SC!A:A,MAIN!D849,SC!B:B,MAIN!A849),SUMIFS(Allocations!$H:$H,Allocations!$A:$A,MAIN!$A849,Allocations!$B:$B,MAIN!$D849))</f>
        <v>6.4359999999999999</v>
      </c>
      <c r="F849" s="24">
        <f>IF(U849="SC",SUMIFS(SC!J:J,SC!A:A,MAIN!D849,SC!B:B,MAIN!A849),SUMIFS(Allocations!M:M,Allocations!A:A,MAIN!A849,Allocations!B:B,MAIN!D849))</f>
        <v>0</v>
      </c>
      <c r="G849" s="24">
        <f t="shared" si="222"/>
        <v>6.4359999999999999</v>
      </c>
      <c r="H849" s="24">
        <f>IFERROR(VLOOKUP(S849,Swaps_wk!$A$2:$AP$151,HLOOKUP(MAIN!D849,Swaps_wk!$B$2:$AP$151,150,FALSE),FALSE),0)</f>
        <v>0</v>
      </c>
      <c r="I849" s="24">
        <f>SUMIFS(PASTE_DQS_TRACKER!$D:$D,PASTE_DQS_TRACKER!$C:$C,MAIN!$A849,PASTE_DQS_TRACKER!$B:$B,MAIN!$D849)-SUMIFS(PASTE_DQS_TRACKER!$D:$D,PASTE_DQS_TRACKER!$C:$C,MAIN!A849,PASTE_DQS_TRACKER!$E:$E,MAIN!$D849)</f>
        <v>-6</v>
      </c>
      <c r="J849" s="25">
        <f t="shared" si="223"/>
        <v>0.43599999999999994</v>
      </c>
      <c r="K849" s="24">
        <f>IFERROR(IF(V849="Flex",0,IF(D849=$D$30,VLOOKUP(A849,MMO_o10M_lease!$A$1:$F$51,5,FALSE),IF(D849=$D$26,VLOOKUP(D849,LANDINGS!$A$3:$BR$40,HLOOKUP(A849,LANDINGS!$B$1:$CF$42,42,FALSE),FALSE)-IFERROR(VLOOKUP(A849,MMO_o10M_lease!$A$1:$F$38,5,FALSE),0),VLOOKUP(D849,LANDINGS!$A$3:$CF$40,HLOOKUP(A849,LANDINGS!$B$1:$CF$42,42,FALSE),FALSE)))),0)</f>
        <v>0</v>
      </c>
      <c r="L849" s="24">
        <f>SUMIFS(PASTE_FLEX_TRACKER!$D:$D,PASTE_FLEX_TRACKER!$F:$F,MAIN!$A849,PASTE_FLEX_TRACKER!$B:$B,MAIN!$D849)-SUMIFS(PASTE_FLEX_TRACKER!$D:$D,PASTE_FLEX_TRACKER!$C:$C,MAIN!$A849,PASTE_FLEX_TRACKER!$B:$B,MAIN!$D849)</f>
        <v>0</v>
      </c>
      <c r="M849" s="24">
        <f>IFERROR(-VLOOKUP(D849,SQ!$A$19:$CC$52,HLOOKUP(MAIN!A849,SQ!$B$18:$CC$56,39,FALSE),FALSE),"n/a")</f>
        <v>0</v>
      </c>
      <c r="N849" s="46" t="s">
        <v>563</v>
      </c>
      <c r="O849" s="46">
        <f>SUMIFS(MAN_ADJ!$L:$L,MAN_ADJ!$K:$K,MAIN!$D849,MAN_ADJ!$J:$J,MAIN!$S849)</f>
        <v>0</v>
      </c>
      <c r="P849" s="25">
        <f t="shared" si="224"/>
        <v>0</v>
      </c>
      <c r="Q849" s="28">
        <f t="shared" si="226"/>
        <v>0</v>
      </c>
      <c r="R849" s="38">
        <f t="shared" si="225"/>
        <v>0.43599999999999994</v>
      </c>
      <c r="S849" s="17" t="s">
        <v>177</v>
      </c>
    </row>
    <row r="850" spans="1:19" x14ac:dyDescent="0.25">
      <c r="A850" s="17" t="s">
        <v>177</v>
      </c>
      <c r="B850" s="17" t="s">
        <v>93</v>
      </c>
      <c r="C850" s="17" t="s">
        <v>178</v>
      </c>
      <c r="D850" s="17" t="s">
        <v>117</v>
      </c>
      <c r="E850" s="24">
        <f>IF(U850="SC",SUMIFS(SC!F:F,SC!A:A,MAIN!D850,SC!B:B,MAIN!A850),SUMIFS(Allocations!$H:$H,Allocations!$A:$A,MAIN!$A850,Allocations!$B:$B,MAIN!$D850))</f>
        <v>0</v>
      </c>
      <c r="F850" s="24">
        <f>IF(U850="SC",SUMIFS(SC!J:J,SC!A:A,MAIN!D850,SC!B:B,MAIN!A850),SUMIFS(Allocations!M:M,Allocations!A:A,MAIN!A850,Allocations!B:B,MAIN!D850))</f>
        <v>0</v>
      </c>
      <c r="G850" s="24">
        <f t="shared" si="222"/>
        <v>0</v>
      </c>
      <c r="H850" s="24">
        <f>IFERROR(VLOOKUP(S850,Swaps_wk!$A$2:$AP$151,HLOOKUP(MAIN!D850,Swaps_wk!$B$2:$AP$151,150,FALSE),FALSE),0)</f>
        <v>0</v>
      </c>
      <c r="I850" s="24">
        <f>SUMIFS(PASTE_DQS_TRACKER!$D:$D,PASTE_DQS_TRACKER!$C:$C,MAIN!$A850,PASTE_DQS_TRACKER!$B:$B,MAIN!$D850)-SUMIFS(PASTE_DQS_TRACKER!$D:$D,PASTE_DQS_TRACKER!$C:$C,MAIN!A850,PASTE_DQS_TRACKER!$E:$E,MAIN!$D850)</f>
        <v>0</v>
      </c>
      <c r="J850" s="25">
        <f t="shared" si="223"/>
        <v>0</v>
      </c>
      <c r="K850" s="24">
        <f>IFERROR(IF(V850="Flex",0,IF(D850=$D$30,VLOOKUP(A850,MMO_o10M_lease!$A$1:$F$51,5,FALSE),IF(D850=$D$26,VLOOKUP(D850,LANDINGS!$A$3:$BR$40,HLOOKUP(A850,LANDINGS!$B$1:$CF$42,42,FALSE),FALSE)-IFERROR(VLOOKUP(A850,MMO_o10M_lease!$A$1:$F$38,5,FALSE),0),VLOOKUP(D850,LANDINGS!$A$3:$CF$40,HLOOKUP(A850,LANDINGS!$B$1:$CF$42,42,FALSE),FALSE)))),0)</f>
        <v>0</v>
      </c>
      <c r="L850" s="24">
        <f>SUMIFS(PASTE_FLEX_TRACKER!$D:$D,PASTE_FLEX_TRACKER!$F:$F,MAIN!$A850,PASTE_FLEX_TRACKER!$B:$B,MAIN!$D850)-SUMIFS(PASTE_FLEX_TRACKER!$D:$D,PASTE_FLEX_TRACKER!$C:$C,MAIN!$A850,PASTE_FLEX_TRACKER!$B:$B,MAIN!$D850)</f>
        <v>0</v>
      </c>
      <c r="M850" s="24">
        <f>IFERROR(-VLOOKUP(D850,SQ!$A$19:$CC$52,HLOOKUP(MAIN!A850,SQ!$B$18:$CC$56,39,FALSE),FALSE),"n/a")</f>
        <v>0</v>
      </c>
      <c r="N850" s="46" t="s">
        <v>563</v>
      </c>
      <c r="O850" s="46">
        <f>SUMIFS(MAN_ADJ!$L:$L,MAN_ADJ!$K:$K,MAIN!$D850,MAN_ADJ!$J:$J,MAIN!$S850)</f>
        <v>0</v>
      </c>
      <c r="P850" s="25">
        <f t="shared" si="224"/>
        <v>0</v>
      </c>
      <c r="Q850" s="28" t="str">
        <f t="shared" si="226"/>
        <v>n/a</v>
      </c>
      <c r="R850" s="38">
        <f t="shared" si="225"/>
        <v>0</v>
      </c>
      <c r="S850" s="17" t="s">
        <v>177</v>
      </c>
    </row>
    <row r="851" spans="1:19" x14ac:dyDescent="0.25">
      <c r="A851" s="17" t="s">
        <v>177</v>
      </c>
      <c r="B851" s="17" t="s">
        <v>93</v>
      </c>
      <c r="C851" s="17" t="s">
        <v>178</v>
      </c>
      <c r="D851" s="17" t="s">
        <v>118</v>
      </c>
      <c r="E851" s="24">
        <f>IF(U851="SC",SUMIFS(SC!F:F,SC!A:A,MAIN!D851,SC!B:B,MAIN!A851),SUMIFS(Allocations!$H:$H,Allocations!$A:$A,MAIN!$A851,Allocations!$B:$B,MAIN!$D851))</f>
        <v>34.567</v>
      </c>
      <c r="F851" s="24">
        <f>IF(U851="SC",SUMIFS(SC!J:J,SC!A:A,MAIN!D851,SC!B:B,MAIN!A851),SUMIFS(Allocations!M:M,Allocations!A:A,MAIN!A851,Allocations!B:B,MAIN!D851))</f>
        <v>0</v>
      </c>
      <c r="G851" s="24">
        <f t="shared" si="222"/>
        <v>34.567</v>
      </c>
      <c r="H851" s="24">
        <f>IFERROR(VLOOKUP(S851,Swaps_wk!$A$2:$AP$151,HLOOKUP(MAIN!D851,Swaps_wk!$B$2:$AP$151,150,FALSE),FALSE),0)</f>
        <v>0</v>
      </c>
      <c r="I851" s="24">
        <f>SUMIFS(PASTE_DQS_TRACKER!$D:$D,PASTE_DQS_TRACKER!$C:$C,MAIN!$A851,PASTE_DQS_TRACKER!$B:$B,MAIN!$D851)-SUMIFS(PASTE_DQS_TRACKER!$D:$D,PASTE_DQS_TRACKER!$C:$C,MAIN!A851,PASTE_DQS_TRACKER!$E:$E,MAIN!$D851)</f>
        <v>0</v>
      </c>
      <c r="J851" s="25">
        <f t="shared" si="223"/>
        <v>34.567</v>
      </c>
      <c r="K851" s="24">
        <f>IFERROR(IF(V851="Flex",0,IF(D851=$D$30,VLOOKUP(A851,MMO_o10M_lease!$A$1:$F$51,5,FALSE),IF(D851=$D$26,VLOOKUP(D851,LANDINGS!$A$3:$BR$40,HLOOKUP(A851,LANDINGS!$B$1:$CF$42,42,FALSE),FALSE)-IFERROR(VLOOKUP(A851,MMO_o10M_lease!$A$1:$F$38,5,FALSE),0),VLOOKUP(D851,LANDINGS!$A$3:$CF$40,HLOOKUP(A851,LANDINGS!$B$1:$CF$42,42,FALSE),FALSE)))),0)</f>
        <v>0</v>
      </c>
      <c r="L851" s="24">
        <f>SUMIFS(PASTE_FLEX_TRACKER!$D:$D,PASTE_FLEX_TRACKER!$F:$F,MAIN!$A851,PASTE_FLEX_TRACKER!$B:$B,MAIN!$D851)-SUMIFS(PASTE_FLEX_TRACKER!$D:$D,PASTE_FLEX_TRACKER!$C:$C,MAIN!$A851,PASTE_FLEX_TRACKER!$B:$B,MAIN!$D851)</f>
        <v>0</v>
      </c>
      <c r="M851" s="24">
        <f>IFERROR(-VLOOKUP(D851,SQ!$A$19:$CC$52,HLOOKUP(MAIN!A851,SQ!$B$18:$CC$56,39,FALSE),FALSE),"n/a")</f>
        <v>0</v>
      </c>
      <c r="N851" s="46" t="s">
        <v>563</v>
      </c>
      <c r="O851" s="46">
        <f>SUMIFS(MAN_ADJ!$L:$L,MAN_ADJ!$K:$K,MAIN!$D851,MAN_ADJ!$J:$J,MAIN!$S851)</f>
        <v>0</v>
      </c>
      <c r="P851" s="25">
        <f t="shared" si="224"/>
        <v>0</v>
      </c>
      <c r="Q851" s="28">
        <f t="shared" si="226"/>
        <v>0</v>
      </c>
      <c r="R851" s="38">
        <f t="shared" si="225"/>
        <v>34.567</v>
      </c>
      <c r="S851" s="17" t="s">
        <v>177</v>
      </c>
    </row>
    <row r="852" spans="1:19" x14ac:dyDescent="0.25">
      <c r="A852" s="17" t="s">
        <v>177</v>
      </c>
      <c r="B852" s="17" t="s">
        <v>93</v>
      </c>
      <c r="C852" s="17" t="s">
        <v>178</v>
      </c>
      <c r="D852" s="17" t="s">
        <v>119</v>
      </c>
      <c r="E852" s="24">
        <f>IF(U852="SC",SUMIFS(SC!F:F,SC!A:A,MAIN!D852,SC!B:B,MAIN!A852),SUMIFS(Allocations!$H:$H,Allocations!$A:$A,MAIN!$A852,Allocations!$B:$B,MAIN!$D852))</f>
        <v>0</v>
      </c>
      <c r="F852" s="24">
        <f>IF(U852="SC",SUMIFS(SC!J:J,SC!A:A,MAIN!D852,SC!B:B,MAIN!A852),SUMIFS(Allocations!M:M,Allocations!A:A,MAIN!A852,Allocations!B:B,MAIN!D852))</f>
        <v>0</v>
      </c>
      <c r="G852" s="24">
        <f t="shared" si="222"/>
        <v>0</v>
      </c>
      <c r="H852" s="24">
        <f>IFERROR(VLOOKUP(S852,Swaps_wk!$A$2:$AP$151,HLOOKUP(MAIN!D852,Swaps_wk!$B$2:$AP$151,150,FALSE),FALSE),0)</f>
        <v>0</v>
      </c>
      <c r="I852" s="24">
        <f>SUMIFS(PASTE_DQS_TRACKER!$D:$D,PASTE_DQS_TRACKER!$C:$C,MAIN!$A852,PASTE_DQS_TRACKER!$B:$B,MAIN!$D852)-SUMIFS(PASTE_DQS_TRACKER!$D:$D,PASTE_DQS_TRACKER!$C:$C,MAIN!A852,PASTE_DQS_TRACKER!$E:$E,MAIN!$D852)</f>
        <v>0</v>
      </c>
      <c r="J852" s="25">
        <f t="shared" si="223"/>
        <v>0</v>
      </c>
      <c r="K852" s="24">
        <f>IFERROR(IF(V852="Flex",0,IF(D852=$D$30,VLOOKUP(A852,MMO_o10M_lease!$A$1:$F$51,5,FALSE),IF(D852=$D$26,VLOOKUP(D852,LANDINGS!$A$3:$BR$40,HLOOKUP(A852,LANDINGS!$B$1:$CF$42,42,FALSE),FALSE)-IFERROR(VLOOKUP(A852,MMO_o10M_lease!$A$1:$F$38,5,FALSE),0),VLOOKUP(D852,LANDINGS!$A$3:$CF$40,HLOOKUP(A852,LANDINGS!$B$1:$CF$42,42,FALSE),FALSE)))),0)</f>
        <v>0</v>
      </c>
      <c r="L852" s="24">
        <f>SUMIFS(PASTE_FLEX_TRACKER!$D:$D,PASTE_FLEX_TRACKER!$F:$F,MAIN!$A852,PASTE_FLEX_TRACKER!$B:$B,MAIN!$D852)-SUMIFS(PASTE_FLEX_TRACKER!$D:$D,PASTE_FLEX_TRACKER!$C:$C,MAIN!$A852,PASTE_FLEX_TRACKER!$B:$B,MAIN!$D852)</f>
        <v>0</v>
      </c>
      <c r="M852" s="24">
        <f>IFERROR(-VLOOKUP(D852,SQ!$A$19:$CC$52,HLOOKUP(MAIN!A852,SQ!$B$18:$CC$56,39,FALSE),FALSE),"n/a")</f>
        <v>0</v>
      </c>
      <c r="N852" s="46" t="s">
        <v>563</v>
      </c>
      <c r="O852" s="46">
        <f>SUMIFS(MAN_ADJ!$L:$L,MAN_ADJ!$K:$K,MAIN!$D852,MAN_ADJ!$J:$J,MAIN!$S852)</f>
        <v>0</v>
      </c>
      <c r="P852" s="25">
        <f t="shared" si="224"/>
        <v>0</v>
      </c>
      <c r="Q852" s="28" t="str">
        <f t="shared" si="226"/>
        <v>n/a</v>
      </c>
      <c r="R852" s="38">
        <f t="shared" si="225"/>
        <v>0</v>
      </c>
      <c r="S852" s="17" t="s">
        <v>177</v>
      </c>
    </row>
    <row r="853" spans="1:19" x14ac:dyDescent="0.25">
      <c r="A853" s="17" t="s">
        <v>177</v>
      </c>
      <c r="B853" s="17" t="s">
        <v>93</v>
      </c>
      <c r="C853" s="17" t="s">
        <v>178</v>
      </c>
      <c r="D853" s="17" t="s">
        <v>120</v>
      </c>
      <c r="E853" s="24">
        <f>IF(U853="SC",SUMIFS(SC!F:F,SC!A:A,MAIN!D853,SC!B:B,MAIN!A853),SUMIFS(Allocations!$H:$H,Allocations!$A:$A,MAIN!$A853,Allocations!$B:$B,MAIN!$D853))</f>
        <v>0</v>
      </c>
      <c r="F853" s="24">
        <f>IF(U853="SC",SUMIFS(SC!J:J,SC!A:A,MAIN!D853,SC!B:B,MAIN!A853),SUMIFS(Allocations!M:M,Allocations!A:A,MAIN!A853,Allocations!B:B,MAIN!D853))</f>
        <v>0</v>
      </c>
      <c r="G853" s="24">
        <f t="shared" si="222"/>
        <v>0</v>
      </c>
      <c r="H853" s="24">
        <f>IFERROR(VLOOKUP(S853,Swaps_wk!$A$2:$AP$151,HLOOKUP(MAIN!D853,Swaps_wk!$B$2:$AP$151,150,FALSE),FALSE),0)</f>
        <v>0</v>
      </c>
      <c r="I853" s="24">
        <f>SUMIFS(PASTE_DQS_TRACKER!$D:$D,PASTE_DQS_TRACKER!$C:$C,MAIN!$A853,PASTE_DQS_TRACKER!$B:$B,MAIN!$D853)-SUMIFS(PASTE_DQS_TRACKER!$D:$D,PASTE_DQS_TRACKER!$C:$C,MAIN!A853,PASTE_DQS_TRACKER!$E:$E,MAIN!$D853)</f>
        <v>0</v>
      </c>
      <c r="J853" s="25">
        <f t="shared" si="223"/>
        <v>0</v>
      </c>
      <c r="K853" s="24">
        <f>IFERROR(IF(V853="Flex",0,IF(D853=$D$30,VLOOKUP(A853,MMO_o10M_lease!$A$1:$F$51,5,FALSE),IF(D853=$D$26,VLOOKUP(D853,LANDINGS!$A$3:$BR$40,HLOOKUP(A853,LANDINGS!$B$1:$CF$42,42,FALSE),FALSE)-IFERROR(VLOOKUP(A853,MMO_o10M_lease!$A$1:$F$38,5,FALSE),0),VLOOKUP(D853,LANDINGS!$A$3:$CF$40,HLOOKUP(A853,LANDINGS!$B$1:$CF$42,42,FALSE),FALSE)))),0)</f>
        <v>0</v>
      </c>
      <c r="L853" s="24">
        <f>SUMIFS(PASTE_FLEX_TRACKER!$D:$D,PASTE_FLEX_TRACKER!$F:$F,MAIN!$A853,PASTE_FLEX_TRACKER!$B:$B,MAIN!$D853)-SUMIFS(PASTE_FLEX_TRACKER!$D:$D,PASTE_FLEX_TRACKER!$C:$C,MAIN!$A853,PASTE_FLEX_TRACKER!$B:$B,MAIN!$D853)</f>
        <v>0</v>
      </c>
      <c r="M853" s="24">
        <f>IFERROR(-VLOOKUP(D853,SQ!$A$19:$CC$52,HLOOKUP(MAIN!A853,SQ!$B$18:$CC$56,39,FALSE),FALSE),"n/a")</f>
        <v>0</v>
      </c>
      <c r="N853" s="46" t="s">
        <v>563</v>
      </c>
      <c r="O853" s="46">
        <f>SUMIFS(MAN_ADJ!$L:$L,MAN_ADJ!$K:$K,MAIN!$D853,MAN_ADJ!$J:$J,MAIN!$S853)</f>
        <v>0</v>
      </c>
      <c r="P853" s="25">
        <f t="shared" si="224"/>
        <v>0</v>
      </c>
      <c r="Q853" s="28" t="str">
        <f t="shared" si="226"/>
        <v>n/a</v>
      </c>
      <c r="R853" s="38">
        <f t="shared" si="225"/>
        <v>0</v>
      </c>
      <c r="S853" s="17" t="s">
        <v>177</v>
      </c>
    </row>
    <row r="854" spans="1:19" x14ac:dyDescent="0.25">
      <c r="A854" s="17" t="s">
        <v>177</v>
      </c>
      <c r="B854" s="17" t="s">
        <v>93</v>
      </c>
      <c r="C854" s="17" t="s">
        <v>178</v>
      </c>
      <c r="D854" s="17" t="s">
        <v>121</v>
      </c>
      <c r="E854" s="24">
        <f>IF(U854="SC",SUMIFS(SC!F:F,SC!A:A,MAIN!D854,SC!B:B,MAIN!A854),SUMIFS(Allocations!$H:$H,Allocations!$A:$A,MAIN!$A854,Allocations!$B:$B,MAIN!$D854))</f>
        <v>0</v>
      </c>
      <c r="F854" s="24">
        <f>IF(U854="SC",SUMIFS(SC!J:J,SC!A:A,MAIN!D854,SC!B:B,MAIN!A854),SUMIFS(Allocations!M:M,Allocations!A:A,MAIN!A854,Allocations!B:B,MAIN!D854))</f>
        <v>0</v>
      </c>
      <c r="G854" s="24">
        <f t="shared" si="222"/>
        <v>0</v>
      </c>
      <c r="H854" s="24">
        <f>IFERROR(VLOOKUP(S854,Swaps_wk!$A$2:$AP$151,HLOOKUP(MAIN!D854,Swaps_wk!$B$2:$AP$151,150,FALSE),FALSE),0)</f>
        <v>0</v>
      </c>
      <c r="I854" s="24">
        <f>SUMIFS(PASTE_DQS_TRACKER!$D:$D,PASTE_DQS_TRACKER!$C:$C,MAIN!$A854,PASTE_DQS_TRACKER!$B:$B,MAIN!$D854)-SUMIFS(PASTE_DQS_TRACKER!$D:$D,PASTE_DQS_TRACKER!$C:$C,MAIN!A854,PASTE_DQS_TRACKER!$E:$E,MAIN!$D854)</f>
        <v>0</v>
      </c>
      <c r="J854" s="25">
        <f t="shared" si="223"/>
        <v>0</v>
      </c>
      <c r="K854" s="24">
        <f>IFERROR(IF(V854="Flex",0,IF(D854=$D$30,VLOOKUP(A854,MMO_o10M_lease!$A$1:$F$51,5,FALSE),IF(D854=$D$26,VLOOKUP(D854,LANDINGS!$A$3:$BR$40,HLOOKUP(A854,LANDINGS!$B$1:$CF$42,42,FALSE),FALSE)-IFERROR(VLOOKUP(A854,MMO_o10M_lease!$A$1:$F$38,5,FALSE),0),VLOOKUP(D854,LANDINGS!$A$3:$CF$40,HLOOKUP(A854,LANDINGS!$B$1:$CF$42,42,FALSE),FALSE)))),0)</f>
        <v>0</v>
      </c>
      <c r="L854" s="24">
        <f>SUMIFS(PASTE_FLEX_TRACKER!$D:$D,PASTE_FLEX_TRACKER!$F:$F,MAIN!$A854,PASTE_FLEX_TRACKER!$B:$B,MAIN!$D854)-SUMIFS(PASTE_FLEX_TRACKER!$D:$D,PASTE_FLEX_TRACKER!$C:$C,MAIN!$A854,PASTE_FLEX_TRACKER!$B:$B,MAIN!$D854)</f>
        <v>0</v>
      </c>
      <c r="M854" s="24">
        <f>IFERROR(-VLOOKUP(D854,SQ!$A$19:$CC$52,HLOOKUP(MAIN!A854,SQ!$B$18:$CC$56,39,FALSE),FALSE),"n/a")</f>
        <v>0</v>
      </c>
      <c r="N854" s="46" t="s">
        <v>563</v>
      </c>
      <c r="O854" s="46">
        <f>SUMIFS(MAN_ADJ!$L:$L,MAN_ADJ!$K:$K,MAIN!$D854,MAN_ADJ!$J:$J,MAIN!$S854)</f>
        <v>0</v>
      </c>
      <c r="P854" s="25">
        <f t="shared" si="224"/>
        <v>0</v>
      </c>
      <c r="Q854" s="28" t="str">
        <f t="shared" si="226"/>
        <v>n/a</v>
      </c>
      <c r="R854" s="38">
        <f t="shared" si="225"/>
        <v>0</v>
      </c>
      <c r="S854" s="17" t="s">
        <v>177</v>
      </c>
    </row>
    <row r="855" spans="1:19" x14ac:dyDescent="0.25">
      <c r="A855" s="17" t="s">
        <v>177</v>
      </c>
      <c r="B855" s="17" t="s">
        <v>93</v>
      </c>
      <c r="C855" s="17" t="s">
        <v>178</v>
      </c>
      <c r="D855" s="17" t="s">
        <v>122</v>
      </c>
      <c r="E855" s="24">
        <f>IF(U855="SC",SUMIFS(SC!F:F,SC!A:A,MAIN!D855,SC!B:B,MAIN!A855),SUMIFS(Allocations!$H:$H,Allocations!$A:$A,MAIN!$A855,Allocations!$B:$B,MAIN!$D855))</f>
        <v>0</v>
      </c>
      <c r="F855" s="24">
        <f>IF(U855="SC",SUMIFS(SC!J:J,SC!A:A,MAIN!D855,SC!B:B,MAIN!A855),SUMIFS(Allocations!M:M,Allocations!A:A,MAIN!A855,Allocations!B:B,MAIN!D855))</f>
        <v>0</v>
      </c>
      <c r="G855" s="24">
        <f t="shared" si="222"/>
        <v>0</v>
      </c>
      <c r="H855" s="24">
        <f>IFERROR(VLOOKUP(S855,Swaps_wk!$A$2:$AP$151,HLOOKUP(MAIN!D855,Swaps_wk!$B$2:$AP$151,150,FALSE),FALSE),0)</f>
        <v>0</v>
      </c>
      <c r="I855" s="24">
        <f>SUMIFS(PASTE_DQS_TRACKER!$D:$D,PASTE_DQS_TRACKER!$C:$C,MAIN!$A855,PASTE_DQS_TRACKER!$B:$B,MAIN!$D855)-SUMIFS(PASTE_DQS_TRACKER!$D:$D,PASTE_DQS_TRACKER!$C:$C,MAIN!A855,PASTE_DQS_TRACKER!$E:$E,MAIN!$D855)</f>
        <v>0</v>
      </c>
      <c r="J855" s="25">
        <f t="shared" si="223"/>
        <v>0</v>
      </c>
      <c r="K855" s="24">
        <f>IFERROR(IF(V855="Flex",0,IF(D855=$D$30,VLOOKUP(A855,MMO_o10M_lease!$A$1:$F$51,5,FALSE),IF(D855=$D$26,VLOOKUP(D855,LANDINGS!$A$3:$BR$40,HLOOKUP(A855,LANDINGS!$B$1:$CF$42,42,FALSE),FALSE)-IFERROR(VLOOKUP(A855,MMO_o10M_lease!$A$1:$F$38,5,FALSE),0),VLOOKUP(D855,LANDINGS!$A$3:$CF$40,HLOOKUP(A855,LANDINGS!$B$1:$CF$42,42,FALSE),FALSE)))),0)</f>
        <v>0</v>
      </c>
      <c r="L855" s="24">
        <f>SUMIFS(PASTE_FLEX_TRACKER!$D:$D,PASTE_FLEX_TRACKER!$F:$F,MAIN!$A855,PASTE_FLEX_TRACKER!$B:$B,MAIN!$D855)-SUMIFS(PASTE_FLEX_TRACKER!$D:$D,PASTE_FLEX_TRACKER!$C:$C,MAIN!$A855,PASTE_FLEX_TRACKER!$B:$B,MAIN!$D855)</f>
        <v>0</v>
      </c>
      <c r="M855" s="24">
        <f>IFERROR(-VLOOKUP(D855,SQ!$A$19:$CC$52,HLOOKUP(MAIN!A855,SQ!$B$18:$CC$56,39,FALSE),FALSE),"n/a")</f>
        <v>0</v>
      </c>
      <c r="N855" s="46" t="s">
        <v>563</v>
      </c>
      <c r="O855" s="46">
        <f>SUMIFS(MAN_ADJ!$L:$L,MAN_ADJ!$K:$K,MAIN!$D855,MAN_ADJ!$J:$J,MAIN!$S855)</f>
        <v>0</v>
      </c>
      <c r="P855" s="25">
        <f t="shared" si="224"/>
        <v>0</v>
      </c>
      <c r="Q855" s="28" t="str">
        <f t="shared" si="226"/>
        <v>n/a</v>
      </c>
      <c r="R855" s="38">
        <f t="shared" si="225"/>
        <v>0</v>
      </c>
      <c r="S855" s="17" t="s">
        <v>177</v>
      </c>
    </row>
    <row r="856" spans="1:19" x14ac:dyDescent="0.25">
      <c r="A856" s="17" t="s">
        <v>177</v>
      </c>
      <c r="B856" s="17" t="s">
        <v>93</v>
      </c>
      <c r="C856" s="17" t="s">
        <v>178</v>
      </c>
      <c r="D856" s="17" t="s">
        <v>123</v>
      </c>
      <c r="E856" s="24">
        <f>IF(U856="SC",SUMIFS(SC!F:F,SC!A:A,MAIN!D856,SC!B:B,MAIN!A856),SUMIFS(Allocations!$H:$H,Allocations!$A:$A,MAIN!$A856,Allocations!$B:$B,MAIN!$D856))</f>
        <v>34.567</v>
      </c>
      <c r="F856" s="24">
        <f>IF(U856="SC",SUMIFS(SC!J:J,SC!A:A,MAIN!D856,SC!B:B,MAIN!A856),SUMIFS(Allocations!M:M,Allocations!A:A,MAIN!A856,Allocations!B:B,MAIN!D856))</f>
        <v>0</v>
      </c>
      <c r="G856" s="24">
        <f t="shared" si="222"/>
        <v>34.567</v>
      </c>
      <c r="H856" s="24">
        <f>IFERROR(VLOOKUP(S856,Swaps_wk!$A$2:$AP$151,HLOOKUP(MAIN!D856,Swaps_wk!$B$2:$AP$151,150,FALSE),FALSE),0)</f>
        <v>0</v>
      </c>
      <c r="I856" s="24">
        <f>SUMIFS(PASTE_DQS_TRACKER!$D:$D,PASTE_DQS_TRACKER!$C:$C,MAIN!$A856,PASTE_DQS_TRACKER!$B:$B,MAIN!$D856)-SUMIFS(PASTE_DQS_TRACKER!$D:$D,PASTE_DQS_TRACKER!$C:$C,MAIN!A856,PASTE_DQS_TRACKER!$E:$E,MAIN!$D856)</f>
        <v>6</v>
      </c>
      <c r="J856" s="25">
        <f t="shared" si="223"/>
        <v>40.567</v>
      </c>
      <c r="K856" s="24">
        <f>IFERROR(IF(V856="Flex",0,IF(D856=$D$30,VLOOKUP(A856,MMO_o10M_lease!$A$1:$F$51,5,FALSE),IF(D856=$D$26,VLOOKUP(D856,LANDINGS!$A$3:$BR$40,HLOOKUP(A856,LANDINGS!$B$1:$CF$42,42,FALSE),FALSE)-IFERROR(VLOOKUP(A856,MMO_o10M_lease!$A$1:$F$38,5,FALSE),0),VLOOKUP(D856,LANDINGS!$A$3:$CF$40,HLOOKUP(A856,LANDINGS!$B$1:$CF$42,42,FALSE),FALSE)))),0)</f>
        <v>0</v>
      </c>
      <c r="L856" s="24">
        <f>SUMIFS(PASTE_FLEX_TRACKER!$D:$D,PASTE_FLEX_TRACKER!$F:$F,MAIN!$A856,PASTE_FLEX_TRACKER!$B:$B,MAIN!$D856)-SUMIFS(PASTE_FLEX_TRACKER!$D:$D,PASTE_FLEX_TRACKER!$C:$C,MAIN!$A856,PASTE_FLEX_TRACKER!$B:$B,MAIN!$D856)</f>
        <v>0</v>
      </c>
      <c r="M856" s="24">
        <f>IFERROR(-VLOOKUP(D856,SQ!$A$19:$CC$52,HLOOKUP(MAIN!A856,SQ!$B$18:$CC$56,39,FALSE),FALSE),"n/a")</f>
        <v>0</v>
      </c>
      <c r="N856" s="46" t="s">
        <v>563</v>
      </c>
      <c r="O856" s="46">
        <f>SUMIFS(MAN_ADJ!$L:$L,MAN_ADJ!$K:$K,MAIN!$D856,MAN_ADJ!$J:$J,MAIN!$S856)</f>
        <v>0</v>
      </c>
      <c r="P856" s="25">
        <f t="shared" si="224"/>
        <v>0</v>
      </c>
      <c r="Q856" s="28">
        <f t="shared" si="226"/>
        <v>0</v>
      </c>
      <c r="R856" s="38">
        <f t="shared" si="225"/>
        <v>40.567</v>
      </c>
      <c r="S856" s="17" t="s">
        <v>177</v>
      </c>
    </row>
    <row r="857" spans="1:19" x14ac:dyDescent="0.25">
      <c r="A857" s="17" t="s">
        <v>177</v>
      </c>
      <c r="B857" s="17" t="s">
        <v>93</v>
      </c>
      <c r="C857" s="17" t="s">
        <v>178</v>
      </c>
      <c r="D857" s="17" t="s">
        <v>124</v>
      </c>
      <c r="E857" s="24">
        <f>IF(U857="SC",SUMIFS(SC!F:F,SC!A:A,MAIN!D857,SC!B:B,MAIN!A857),SUMIFS(Allocations!$H:$H,Allocations!$A:$A,MAIN!$A857,Allocations!$B:$B,MAIN!$D857))</f>
        <v>0</v>
      </c>
      <c r="F857" s="24">
        <f>IF(U857="SC",SUMIFS(SC!J:J,SC!A:A,MAIN!D857,SC!B:B,MAIN!A857),SUMIFS(Allocations!M:M,Allocations!A:A,MAIN!A857,Allocations!B:B,MAIN!D857))</f>
        <v>0</v>
      </c>
      <c r="G857" s="24">
        <f t="shared" si="222"/>
        <v>0</v>
      </c>
      <c r="H857" s="24">
        <f>IFERROR(VLOOKUP(S857,Swaps_wk!$A$2:$AP$151,HLOOKUP(MAIN!D857,Swaps_wk!$B$2:$AP$151,150,FALSE),FALSE),0)</f>
        <v>0</v>
      </c>
      <c r="I857" s="24">
        <f>SUMIFS(PASTE_DQS_TRACKER!$D:$D,PASTE_DQS_TRACKER!$C:$C,MAIN!$A857,PASTE_DQS_TRACKER!$B:$B,MAIN!$D857)-SUMIFS(PASTE_DQS_TRACKER!$D:$D,PASTE_DQS_TRACKER!$C:$C,MAIN!A857,PASTE_DQS_TRACKER!$E:$E,MAIN!$D857)</f>
        <v>0</v>
      </c>
      <c r="J857" s="25">
        <f t="shared" si="223"/>
        <v>0</v>
      </c>
      <c r="K857" s="24">
        <f>IFERROR(IF(V857="Flex",0,IF(D857=$D$30,VLOOKUP(A857,MMO_o10M_lease!$A$1:$F$51,5,FALSE),IF(D857=$D$26,VLOOKUP(D857,LANDINGS!$A$3:$BR$40,HLOOKUP(A857,LANDINGS!$B$1:$CF$42,42,FALSE),FALSE)-IFERROR(VLOOKUP(A857,MMO_o10M_lease!$A$1:$F$38,5,FALSE),0),VLOOKUP(D857,LANDINGS!$A$3:$CF$40,HLOOKUP(A857,LANDINGS!$B$1:$CF$42,42,FALSE),FALSE)))),0)</f>
        <v>0</v>
      </c>
      <c r="L857" s="24">
        <f>SUMIFS(PASTE_FLEX_TRACKER!$D:$D,PASTE_FLEX_TRACKER!$F:$F,MAIN!$A857,PASTE_FLEX_TRACKER!$B:$B,MAIN!$D857)-SUMIFS(PASTE_FLEX_TRACKER!$D:$D,PASTE_FLEX_TRACKER!$C:$C,MAIN!$A857,PASTE_FLEX_TRACKER!$B:$B,MAIN!$D857)</f>
        <v>0</v>
      </c>
      <c r="M857" s="24">
        <f>IFERROR(-VLOOKUP(D857,SQ!$A$19:$CC$52,HLOOKUP(MAIN!A857,SQ!$B$18:$CC$56,39,FALSE),FALSE),"n/a")</f>
        <v>0</v>
      </c>
      <c r="N857" s="46" t="s">
        <v>563</v>
      </c>
      <c r="O857" s="46">
        <f>SUMIFS(MAN_ADJ!$L:$L,MAN_ADJ!$K:$K,MAIN!$D857,MAN_ADJ!$J:$J,MAIN!$S857)</f>
        <v>0</v>
      </c>
      <c r="P857" s="25">
        <f t="shared" si="224"/>
        <v>0</v>
      </c>
      <c r="Q857" s="28" t="str">
        <f t="shared" si="226"/>
        <v>n/a</v>
      </c>
      <c r="R857" s="38">
        <f t="shared" si="225"/>
        <v>0</v>
      </c>
      <c r="S857" s="17" t="s">
        <v>177</v>
      </c>
    </row>
    <row r="858" spans="1:19" x14ac:dyDescent="0.25">
      <c r="A858" s="17" t="s">
        <v>177</v>
      </c>
      <c r="B858" s="17" t="s">
        <v>93</v>
      </c>
      <c r="C858" s="17" t="s">
        <v>178</v>
      </c>
      <c r="D858" s="17" t="s">
        <v>125</v>
      </c>
      <c r="E858" s="24">
        <f>IF(U858="SC",SUMIFS(SC!F:F,SC!A:A,MAIN!D858,SC!B:B,MAIN!A858),SUMIFS(Allocations!$H:$H,Allocations!$A:$A,MAIN!$A858,Allocations!$B:$B,MAIN!$D858))</f>
        <v>0</v>
      </c>
      <c r="F858" s="24">
        <f>IF(U858="SC",SUMIFS(SC!J:J,SC!A:A,MAIN!D858,SC!B:B,MAIN!A858),SUMIFS(Allocations!M:M,Allocations!A:A,MAIN!A858,Allocations!B:B,MAIN!D858))</f>
        <v>0</v>
      </c>
      <c r="G858" s="24">
        <f t="shared" si="222"/>
        <v>0</v>
      </c>
      <c r="H858" s="24">
        <f>IFERROR(VLOOKUP(S858,Swaps_wk!$A$2:$AP$151,HLOOKUP(MAIN!D858,Swaps_wk!$B$2:$AP$151,150,FALSE),FALSE),0)</f>
        <v>0</v>
      </c>
      <c r="I858" s="24">
        <f>SUMIFS(PASTE_DQS_TRACKER!$D:$D,PASTE_DQS_TRACKER!$C:$C,MAIN!$A858,PASTE_DQS_TRACKER!$B:$B,MAIN!$D858)-SUMIFS(PASTE_DQS_TRACKER!$D:$D,PASTE_DQS_TRACKER!$C:$C,MAIN!A858,PASTE_DQS_TRACKER!$E:$E,MAIN!$D858)</f>
        <v>0</v>
      </c>
      <c r="J858" s="25">
        <f t="shared" si="223"/>
        <v>0</v>
      </c>
      <c r="K858" s="24">
        <f>IFERROR(IF(V858="Flex",0,IF(D858=$D$30,VLOOKUP(A858,MMO_o10M_lease!$A$1:$F$51,5,FALSE),IF(D858=$D$26,VLOOKUP(D858,LANDINGS!$A$3:$BR$40,HLOOKUP(A858,LANDINGS!$B$1:$CF$42,42,FALSE),FALSE)-IFERROR(VLOOKUP(A858,MMO_o10M_lease!$A$1:$F$38,5,FALSE),0),VLOOKUP(D858,LANDINGS!$A$3:$CF$40,HLOOKUP(A858,LANDINGS!$B$1:$CF$42,42,FALSE),FALSE)))),0)</f>
        <v>0</v>
      </c>
      <c r="L858" s="24">
        <f>SUMIFS(PASTE_FLEX_TRACKER!$D:$D,PASTE_FLEX_TRACKER!$F:$F,MAIN!$A858,PASTE_FLEX_TRACKER!$B:$B,MAIN!$D858)-SUMIFS(PASTE_FLEX_TRACKER!$D:$D,PASTE_FLEX_TRACKER!$C:$C,MAIN!$A858,PASTE_FLEX_TRACKER!$B:$B,MAIN!$D858)</f>
        <v>0</v>
      </c>
      <c r="M858" s="24">
        <f>IFERROR(-VLOOKUP(D858,SQ!$A$19:$CC$52,HLOOKUP(MAIN!A858,SQ!$B$18:$CC$56,39,FALSE),FALSE),"n/a")</f>
        <v>0</v>
      </c>
      <c r="N858" s="46" t="s">
        <v>563</v>
      </c>
      <c r="O858" s="46">
        <f>SUMIFS(MAN_ADJ!$L:$L,MAN_ADJ!$K:$K,MAIN!$D858,MAN_ADJ!$J:$J,MAIN!$S858)</f>
        <v>0</v>
      </c>
      <c r="P858" s="25">
        <f t="shared" si="224"/>
        <v>0</v>
      </c>
      <c r="Q858" s="28" t="str">
        <f t="shared" si="226"/>
        <v>n/a</v>
      </c>
      <c r="R858" s="38">
        <f t="shared" si="225"/>
        <v>0</v>
      </c>
      <c r="S858" s="17" t="s">
        <v>177</v>
      </c>
    </row>
    <row r="859" spans="1:19" x14ac:dyDescent="0.25">
      <c r="A859" s="17" t="s">
        <v>177</v>
      </c>
      <c r="B859" s="17" t="s">
        <v>93</v>
      </c>
      <c r="C859" s="17" t="s">
        <v>178</v>
      </c>
      <c r="D859" s="17" t="s">
        <v>126</v>
      </c>
      <c r="E859" s="24">
        <f>IF(U859="SC",SUMIFS(SC!F:F,SC!A:A,MAIN!D859,SC!B:B,MAIN!A859),SUMIFS(Allocations!$H:$H,Allocations!$A:$A,MAIN!$A859,Allocations!$B:$B,MAIN!$D859))</f>
        <v>0</v>
      </c>
      <c r="F859" s="24">
        <f>IF(U859="SC",SUMIFS(SC!J:J,SC!A:A,MAIN!D859,SC!B:B,MAIN!A859),SUMIFS(Allocations!M:M,Allocations!A:A,MAIN!A859,Allocations!B:B,MAIN!D859))</f>
        <v>0</v>
      </c>
      <c r="G859" s="24">
        <f t="shared" si="222"/>
        <v>0</v>
      </c>
      <c r="H859" s="24">
        <f>IFERROR(VLOOKUP(S859,Swaps_wk!$A$2:$AP$151,HLOOKUP(MAIN!D859,Swaps_wk!$B$2:$AP$151,150,FALSE),FALSE),0)</f>
        <v>0</v>
      </c>
      <c r="I859" s="24">
        <f>SUMIFS(PASTE_DQS_TRACKER!$D:$D,PASTE_DQS_TRACKER!$C:$C,MAIN!$A859,PASTE_DQS_TRACKER!$B:$B,MAIN!$D859)-SUMIFS(PASTE_DQS_TRACKER!$D:$D,PASTE_DQS_TRACKER!$C:$C,MAIN!A859,PASTE_DQS_TRACKER!$E:$E,MAIN!$D859)</f>
        <v>0</v>
      </c>
      <c r="J859" s="25">
        <f t="shared" si="223"/>
        <v>0</v>
      </c>
      <c r="K859" s="24">
        <f>IFERROR(IF(V859="Flex",0,IF(D859=$D$30,VLOOKUP(A859,MMO_o10M_lease!$A$1:$F$51,5,FALSE),IF(D859=$D$26,VLOOKUP(D859,LANDINGS!$A$3:$BR$40,HLOOKUP(A859,LANDINGS!$B$1:$CF$42,42,FALSE),FALSE)-IFERROR(VLOOKUP(A859,MMO_o10M_lease!$A$1:$F$38,5,FALSE),0),VLOOKUP(D859,LANDINGS!$A$3:$CF$40,HLOOKUP(A859,LANDINGS!$B$1:$CF$42,42,FALSE),FALSE)))),0)</f>
        <v>0</v>
      </c>
      <c r="L859" s="24">
        <f>SUMIFS(PASTE_FLEX_TRACKER!$D:$D,PASTE_FLEX_TRACKER!$F:$F,MAIN!$A859,PASTE_FLEX_TRACKER!$B:$B,MAIN!$D859)-SUMIFS(PASTE_FLEX_TRACKER!$D:$D,PASTE_FLEX_TRACKER!$C:$C,MAIN!$A859,PASTE_FLEX_TRACKER!$B:$B,MAIN!$D859)</f>
        <v>0</v>
      </c>
      <c r="M859" s="24">
        <f>IFERROR(-VLOOKUP(D859,SQ!$A$19:$CC$52,HLOOKUP(MAIN!A859,SQ!$B$18:$CC$56,39,FALSE),FALSE),"n/a")</f>
        <v>0</v>
      </c>
      <c r="N859" s="46" t="s">
        <v>563</v>
      </c>
      <c r="O859" s="46">
        <f>SUMIFS(MAN_ADJ!$L:$L,MAN_ADJ!$K:$K,MAIN!$D859,MAN_ADJ!$J:$J,MAIN!$S859)</f>
        <v>0</v>
      </c>
      <c r="P859" s="25">
        <f t="shared" si="224"/>
        <v>0</v>
      </c>
      <c r="Q859" s="28" t="str">
        <f t="shared" si="226"/>
        <v>n/a</v>
      </c>
      <c r="R859" s="38">
        <f t="shared" si="225"/>
        <v>0</v>
      </c>
      <c r="S859" s="17" t="s">
        <v>177</v>
      </c>
    </row>
    <row r="860" spans="1:19" x14ac:dyDescent="0.25">
      <c r="A860" s="17" t="s">
        <v>177</v>
      </c>
      <c r="B860" s="17" t="s">
        <v>93</v>
      </c>
      <c r="C860" s="17" t="s">
        <v>178</v>
      </c>
      <c r="D860" s="17" t="s">
        <v>127</v>
      </c>
      <c r="E860" s="24">
        <f>IF(U860="SC",SUMIFS(SC!F:F,SC!A:A,MAIN!D860,SC!B:B,MAIN!A860),SUMIFS(Allocations!$H:$H,Allocations!$A:$A,MAIN!$A860,Allocations!$B:$B,MAIN!$D860))</f>
        <v>0</v>
      </c>
      <c r="F860" s="24">
        <f>IF(U860="SC",SUMIFS(SC!J:J,SC!A:A,MAIN!D860,SC!B:B,MAIN!A860),SUMIFS(Allocations!M:M,Allocations!A:A,MAIN!A860,Allocations!B:B,MAIN!D860))</f>
        <v>0</v>
      </c>
      <c r="G860" s="24">
        <f t="shared" si="222"/>
        <v>0</v>
      </c>
      <c r="H860" s="24">
        <f>IFERROR(VLOOKUP(S860,Swaps_wk!$A$2:$AP$151,HLOOKUP(MAIN!D860,Swaps_wk!$B$2:$AP$151,150,FALSE),FALSE),0)</f>
        <v>0</v>
      </c>
      <c r="I860" s="24">
        <f>SUMIFS(PASTE_DQS_TRACKER!$D:$D,PASTE_DQS_TRACKER!$C:$C,MAIN!$A860,PASTE_DQS_TRACKER!$B:$B,MAIN!$D860)-SUMIFS(PASTE_DQS_TRACKER!$D:$D,PASTE_DQS_TRACKER!$C:$C,MAIN!A860,PASTE_DQS_TRACKER!$E:$E,MAIN!$D860)</f>
        <v>0</v>
      </c>
      <c r="J860" s="25">
        <f t="shared" si="223"/>
        <v>0</v>
      </c>
      <c r="K860" s="24">
        <f>IFERROR(IF(V860="Flex",0,IF(D860=$D$30,VLOOKUP(A860,MMO_o10M_lease!$A$1:$F$51,5,FALSE),IF(D860=$D$26,VLOOKUP(D860,LANDINGS!$A$3:$BR$40,HLOOKUP(A860,LANDINGS!$B$1:$CF$42,42,FALSE),FALSE)-IFERROR(VLOOKUP(A860,MMO_o10M_lease!$A$1:$F$38,5,FALSE),0),VLOOKUP(D860,LANDINGS!$A$3:$CF$40,HLOOKUP(A860,LANDINGS!$B$1:$CF$42,42,FALSE),FALSE)))),0)</f>
        <v>0</v>
      </c>
      <c r="L860" s="24">
        <f>SUMIFS(PASTE_FLEX_TRACKER!$D:$D,PASTE_FLEX_TRACKER!$F:$F,MAIN!$A860,PASTE_FLEX_TRACKER!$B:$B,MAIN!$D860)-SUMIFS(PASTE_FLEX_TRACKER!$D:$D,PASTE_FLEX_TRACKER!$C:$C,MAIN!$A860,PASTE_FLEX_TRACKER!$B:$B,MAIN!$D860)</f>
        <v>0</v>
      </c>
      <c r="M860" s="24">
        <f>IFERROR(-VLOOKUP(D860,SQ!$A$19:$CC$52,HLOOKUP(MAIN!A860,SQ!$B$18:$CC$56,39,FALSE),FALSE),"n/a")</f>
        <v>0</v>
      </c>
      <c r="N860" s="46" t="s">
        <v>563</v>
      </c>
      <c r="O860" s="46">
        <f>SUMIFS(MAN_ADJ!$L:$L,MAN_ADJ!$K:$K,MAIN!$D860,MAN_ADJ!$J:$J,MAIN!$S860)</f>
        <v>0</v>
      </c>
      <c r="P860" s="25">
        <f t="shared" si="224"/>
        <v>0</v>
      </c>
      <c r="Q860" s="28" t="str">
        <f t="shared" si="226"/>
        <v>n/a</v>
      </c>
      <c r="R860" s="38">
        <f t="shared" ref="R860:R894" si="227">J860-P860</f>
        <v>0</v>
      </c>
      <c r="S860" s="17" t="s">
        <v>177</v>
      </c>
    </row>
    <row r="861" spans="1:19" x14ac:dyDescent="0.25">
      <c r="A861" s="17" t="s">
        <v>177</v>
      </c>
      <c r="B861" s="17" t="s">
        <v>93</v>
      </c>
      <c r="C861" s="17" t="s">
        <v>178</v>
      </c>
      <c r="D861" s="17" t="s">
        <v>184</v>
      </c>
      <c r="E861" s="24">
        <f>IF(U861="SC",SUMIFS(SC!F:F,SC!A:A,MAIN!D861,SC!B:B,MAIN!A861),SUMIFS(Allocations!$H:$H,Allocations!$A:$A,MAIN!$A861,Allocations!$B:$B,MAIN!$D861))</f>
        <v>0</v>
      </c>
      <c r="F861" s="24">
        <f>IF(U861="SC",SUMIFS(SC!J:J,SC!A:A,MAIN!D861,SC!B:B,MAIN!A861),SUMIFS(Allocations!M:M,Allocations!A:A,MAIN!A861,Allocations!B:B,MAIN!D861))</f>
        <v>0</v>
      </c>
      <c r="G861" s="24">
        <f t="shared" ref="G861:G862" si="228">E861+F861</f>
        <v>0</v>
      </c>
      <c r="H861" s="24">
        <f>IFERROR(VLOOKUP(S861,Swaps_wk!$A$2:$AP$151,HLOOKUP(MAIN!D861,Swaps_wk!$B$2:$AP$151,150,FALSE),FALSE),0)</f>
        <v>0</v>
      </c>
      <c r="I861" s="24">
        <f>SUMIFS(PASTE_DQS_TRACKER!$D:$D,PASTE_DQS_TRACKER!$C:$C,MAIN!$A861,PASTE_DQS_TRACKER!$B:$B,MAIN!$D861)-SUMIFS(PASTE_DQS_TRACKER!$D:$D,PASTE_DQS_TRACKER!$C:$C,MAIN!A861,PASTE_DQS_TRACKER!$E:$E,MAIN!$D861)</f>
        <v>0</v>
      </c>
      <c r="J861" s="25">
        <f t="shared" ref="J861:J862" si="229">G861+I861</f>
        <v>0</v>
      </c>
      <c r="K861" s="24">
        <f>IFERROR(IF(V861="Flex",0,IF(D861=$D$30,VLOOKUP(A861,MMO_o10M_lease!$A$1:$F$51,5,FALSE),IF(D861=$D$26,VLOOKUP(D861,LANDINGS!$A$3:$BR$40,HLOOKUP(A861,LANDINGS!$B$1:$CF$42,42,FALSE),FALSE)-IFERROR(VLOOKUP(A861,MMO_o10M_lease!$A$1:$F$38,5,FALSE),0),VLOOKUP(D861,LANDINGS!$A$3:$CF$40,HLOOKUP(A861,LANDINGS!$B$1:$CF$42,42,FALSE),FALSE)))),0)</f>
        <v>0</v>
      </c>
      <c r="L861" s="24">
        <f>SUMIFS(PASTE_FLEX_TRACKER!$D:$D,PASTE_FLEX_TRACKER!$F:$F,MAIN!$A861,PASTE_FLEX_TRACKER!$B:$B,MAIN!$D861)-SUMIFS(PASTE_FLEX_TRACKER!$D:$D,PASTE_FLEX_TRACKER!$C:$C,MAIN!$A861,PASTE_FLEX_TRACKER!$B:$B,MAIN!$D861)</f>
        <v>0</v>
      </c>
      <c r="M861" s="24" t="str">
        <f>IFERROR(-VLOOKUP(D861,SQ!$A$19:$CC$52,HLOOKUP(MAIN!A861,SQ!$B$18:$CC$56,39,FALSE),FALSE),"n/a")</f>
        <v>n/a</v>
      </c>
      <c r="N861" s="46" t="s">
        <v>563</v>
      </c>
      <c r="O861" s="46">
        <f>SUMIFS(MAN_ADJ!$L:$L,MAN_ADJ!$K:$K,MAIN!$D861,MAN_ADJ!$J:$J,MAIN!$S861)</f>
        <v>0</v>
      </c>
      <c r="P861" s="25">
        <f t="shared" si="224"/>
        <v>0</v>
      </c>
      <c r="Q861" s="28" t="str">
        <f t="shared" ref="Q861:Q862" si="230">IFERROR(P861/J861,"n/a")</f>
        <v>n/a</v>
      </c>
      <c r="R861" s="38">
        <f t="shared" ref="R861:R862" si="231">J861-P861</f>
        <v>0</v>
      </c>
      <c r="S861" s="17" t="s">
        <v>177</v>
      </c>
    </row>
    <row r="862" spans="1:19" x14ac:dyDescent="0.25">
      <c r="A862" s="17" t="s">
        <v>177</v>
      </c>
      <c r="B862" s="17" t="s">
        <v>93</v>
      </c>
      <c r="C862" s="17" t="s">
        <v>178</v>
      </c>
      <c r="D862" s="17" t="s">
        <v>128</v>
      </c>
      <c r="E862" s="24">
        <f>IF(U862="SC",SUMIFS(SC!F:F,SC!A:A,MAIN!D862,SC!B:B,MAIN!A862),SUMIFS(Allocations!$H:$H,Allocations!$A:$A,MAIN!$A862,Allocations!$B:$B,MAIN!$D862))</f>
        <v>0</v>
      </c>
      <c r="F862" s="24">
        <f>IF(U862="SC",SUMIFS(SC!J:J,SC!A:A,MAIN!D862,SC!B:B,MAIN!A862),SUMIFS(Allocations!M:M,Allocations!A:A,MAIN!A862,Allocations!B:B,MAIN!D862))</f>
        <v>0</v>
      </c>
      <c r="G862" s="24">
        <f t="shared" si="228"/>
        <v>0</v>
      </c>
      <c r="H862" s="24">
        <f>IFERROR(VLOOKUP(S862,Swaps_wk!$A$2:$AP$151,HLOOKUP(MAIN!D862,Swaps_wk!$B$2:$AP$151,150,FALSE),FALSE),0)</f>
        <v>0</v>
      </c>
      <c r="I862" s="24">
        <f>SUMIFS(PASTE_DQS_TRACKER!$D:$D,PASTE_DQS_TRACKER!$C:$C,MAIN!$A862,PASTE_DQS_TRACKER!$B:$B,MAIN!$D862)-SUMIFS(PASTE_DQS_TRACKER!$D:$D,PASTE_DQS_TRACKER!$C:$C,MAIN!A862,PASTE_DQS_TRACKER!$E:$E,MAIN!$D862)</f>
        <v>0</v>
      </c>
      <c r="J862" s="25">
        <f t="shared" si="229"/>
        <v>0</v>
      </c>
      <c r="K862" s="24">
        <f>IFERROR(IF(V862="Flex",0,IF(D862=$D$30,VLOOKUP(A862,MMO_o10M_lease!$A$1:$F$51,5,FALSE),IF(D862=$D$26,VLOOKUP(D862,LANDINGS!$A$3:$BR$40,HLOOKUP(A862,LANDINGS!$B$1:$CF$42,42,FALSE),FALSE)-IFERROR(VLOOKUP(A862,MMO_o10M_lease!$A$1:$F$38,5,FALSE),0),VLOOKUP(D862,LANDINGS!$A$3:$CF$40,HLOOKUP(A862,LANDINGS!$B$1:$CF$42,42,FALSE),FALSE)))),0)</f>
        <v>0</v>
      </c>
      <c r="L862" s="24">
        <f>SUMIFS(PASTE_FLEX_TRACKER!$D:$D,PASTE_FLEX_TRACKER!$F:$F,MAIN!$A862,PASTE_FLEX_TRACKER!$B:$B,MAIN!$D862)-SUMIFS(PASTE_FLEX_TRACKER!$D:$D,PASTE_FLEX_TRACKER!$C:$C,MAIN!$A862,PASTE_FLEX_TRACKER!$B:$B,MAIN!$D862)</f>
        <v>0</v>
      </c>
      <c r="M862" s="24" t="str">
        <f>IFERROR(-VLOOKUP(D862,SQ!$A$19:$CC$52,HLOOKUP(MAIN!A862,SQ!$B$18:$CC$56,39,FALSE),FALSE),"n/a")</f>
        <v>n/a</v>
      </c>
      <c r="N862" s="46" t="s">
        <v>563</v>
      </c>
      <c r="O862" s="46">
        <f>SUMIFS(MAN_ADJ!$L:$L,MAN_ADJ!$K:$K,MAIN!$D862,MAN_ADJ!$J:$J,MAIN!$S862)</f>
        <v>0</v>
      </c>
      <c r="P862" s="25">
        <f t="shared" si="224"/>
        <v>0</v>
      </c>
      <c r="Q862" s="28" t="str">
        <f t="shared" si="230"/>
        <v>n/a</v>
      </c>
      <c r="R862" s="38">
        <f t="shared" si="231"/>
        <v>0</v>
      </c>
      <c r="S862" s="17" t="s">
        <v>177</v>
      </c>
    </row>
    <row r="863" spans="1:19" x14ac:dyDescent="0.25">
      <c r="A863" s="17" t="s">
        <v>177</v>
      </c>
      <c r="B863" s="17" t="s">
        <v>93</v>
      </c>
      <c r="C863" s="17" t="s">
        <v>178</v>
      </c>
      <c r="D863" s="17" t="s">
        <v>129</v>
      </c>
      <c r="E863" s="24">
        <f>IF(U863="SC",SUMIFS(SC!F:F,SC!A:A,MAIN!D863,SC!B:B,MAIN!A863),SUMIFS(Allocations!$H:$H,Allocations!$A:$A,MAIN!$A863,Allocations!$B:$B,MAIN!$D863))</f>
        <v>1.4</v>
      </c>
      <c r="F863" s="24">
        <f>IF(U863="SC",SUMIFS(SC!J:J,SC!A:A,MAIN!D863,SC!B:B,MAIN!A863),SUMIFS(Allocations!M:M,Allocations!A:A,MAIN!A863,Allocations!B:B,MAIN!D863))</f>
        <v>0</v>
      </c>
      <c r="G863" s="24">
        <f t="shared" si="222"/>
        <v>1.4</v>
      </c>
      <c r="H863" s="24">
        <f>IFERROR(VLOOKUP(S863,Swaps_wk!$A$2:$AP$151,HLOOKUP(MAIN!D863,Swaps_wk!$B$2:$AP$151,150,FALSE),FALSE),0)</f>
        <v>0</v>
      </c>
      <c r="I863" s="24">
        <f>SUMIFS(PASTE_DQS_TRACKER!$D:$D,PASTE_DQS_TRACKER!$C:$C,MAIN!$A863,PASTE_DQS_TRACKER!$B:$B,MAIN!$D863)-SUMIFS(PASTE_DQS_TRACKER!$D:$D,PASTE_DQS_TRACKER!$C:$C,MAIN!A863,PASTE_DQS_TRACKER!$E:$E,MAIN!$D863)</f>
        <v>-1.4</v>
      </c>
      <c r="J863" s="25">
        <f t="shared" si="223"/>
        <v>0</v>
      </c>
      <c r="K863" s="24">
        <f>IFERROR(IF(V863="Flex",0,IF(D863=$D$30,VLOOKUP(A863,MMO_o10M_lease!$A$1:$F$51,5,FALSE),IF(D863=$D$26,VLOOKUP(D863,LANDINGS!$A$3:$BR$40,HLOOKUP(A863,LANDINGS!$B$1:$CF$42,42,FALSE),FALSE)-IFERROR(VLOOKUP(A863,MMO_o10M_lease!$A$1:$F$38,5,FALSE),0),VLOOKUP(D863,LANDINGS!$A$3:$CF$40,HLOOKUP(A863,LANDINGS!$B$1:$CF$42,42,FALSE),FALSE)))),0)</f>
        <v>0</v>
      </c>
      <c r="L863" s="24">
        <f>SUMIFS(PASTE_FLEX_TRACKER!$D:$D,PASTE_FLEX_TRACKER!$F:$F,MAIN!$A863,PASTE_FLEX_TRACKER!$B:$B,MAIN!$D863)-SUMIFS(PASTE_FLEX_TRACKER!$D:$D,PASTE_FLEX_TRACKER!$C:$C,MAIN!$A863,PASTE_FLEX_TRACKER!$B:$B,MAIN!$D863)</f>
        <v>0</v>
      </c>
      <c r="M863" s="24" t="str">
        <f>IFERROR(-VLOOKUP(D863,SQ!$A$19:$CC$52,HLOOKUP(MAIN!A863,SQ!$B$18:$CC$56,39,FALSE),FALSE),"n/a")</f>
        <v>n/a</v>
      </c>
      <c r="N863" s="46" t="s">
        <v>563</v>
      </c>
      <c r="O863" s="46">
        <f>SUMIFS(MAN_ADJ!$L:$L,MAN_ADJ!$K:$K,MAIN!$D863,MAN_ADJ!$J:$J,MAIN!$S863)</f>
        <v>0</v>
      </c>
      <c r="P863" s="25">
        <f t="shared" si="224"/>
        <v>0</v>
      </c>
      <c r="Q863" s="28" t="str">
        <f t="shared" si="226"/>
        <v>n/a</v>
      </c>
      <c r="R863" s="38">
        <f t="shared" si="227"/>
        <v>0</v>
      </c>
      <c r="S863" s="17" t="s">
        <v>177</v>
      </c>
    </row>
    <row r="864" spans="1:19" x14ac:dyDescent="0.25">
      <c r="A864" s="17" t="s">
        <v>177</v>
      </c>
      <c r="B864" s="17" t="s">
        <v>93</v>
      </c>
      <c r="C864" s="17" t="s">
        <v>178</v>
      </c>
      <c r="D864" s="17" t="s">
        <v>155</v>
      </c>
      <c r="E864" s="24">
        <f>IF(U864="SC",SUMIFS(SC!F:F,SC!A:A,MAIN!D864,SC!B:B,MAIN!A864),SUMIFS(Allocations!$H:$H,Allocations!$A:$A,MAIN!$A864,Allocations!$B:$B,MAIN!$D864))</f>
        <v>0</v>
      </c>
      <c r="F864" s="24">
        <f>IF(U864="SC",SUMIFS(SC!J:J,SC!A:A,MAIN!D864,SC!B:B,MAIN!A864),SUMIFS(Allocations!M:M,Allocations!A:A,MAIN!A864,Allocations!B:B,MAIN!D864))</f>
        <v>0</v>
      </c>
      <c r="G864" s="24">
        <f t="shared" ref="G864" si="232">E864+F864</f>
        <v>0</v>
      </c>
      <c r="H864" s="24">
        <f>IFERROR(VLOOKUP(S864,Swaps_wk!$A$2:$AP$151,HLOOKUP(MAIN!D864,Swaps_wk!$B$2:$AP$151,150,FALSE),FALSE),0)</f>
        <v>0</v>
      </c>
      <c r="I864" s="24">
        <f>SUMIFS(PASTE_DQS_TRACKER!$D:$D,PASTE_DQS_TRACKER!$C:$C,MAIN!$A864,PASTE_DQS_TRACKER!$B:$B,MAIN!$D864)-SUMIFS(PASTE_DQS_TRACKER!$D:$D,PASTE_DQS_TRACKER!$C:$C,MAIN!A864,PASTE_DQS_TRACKER!$E:$E,MAIN!$D864)</f>
        <v>0</v>
      </c>
      <c r="J864" s="25">
        <f t="shared" ref="J864" si="233">G864+I864</f>
        <v>0</v>
      </c>
      <c r="K864" s="24">
        <f>IFERROR(IF(V864="Flex",0,IF(D864=$D$30,VLOOKUP(A864,MMO_o10M_lease!$A$1:$F$51,5,FALSE),IF(D864=$D$26,VLOOKUP(D864,LANDINGS!$A$3:$BR$40,HLOOKUP(A864,LANDINGS!$B$1:$CF$42,42,FALSE),FALSE)-IFERROR(VLOOKUP(A864,MMO_o10M_lease!$A$1:$F$38,5,FALSE),0),VLOOKUP(D864,LANDINGS!$A$3:$CF$40,HLOOKUP(A864,LANDINGS!$B$1:$CF$42,42,FALSE),FALSE)))),0)</f>
        <v>0</v>
      </c>
      <c r="L864" s="24">
        <f>SUMIFS(PASTE_FLEX_TRACKER!$D:$D,PASTE_FLEX_TRACKER!$F:$F,MAIN!$A864,PASTE_FLEX_TRACKER!$B:$B,MAIN!$D864)-SUMIFS(PASTE_FLEX_TRACKER!$D:$D,PASTE_FLEX_TRACKER!$C:$C,MAIN!$A864,PASTE_FLEX_TRACKER!$B:$B,MAIN!$D864)</f>
        <v>0</v>
      </c>
      <c r="M864" s="24" t="str">
        <f>IFERROR(-VLOOKUP(D864,SQ!$A$19:$CC$52,HLOOKUP(MAIN!A864,SQ!$B$18:$CC$56,39,FALSE),FALSE),"n/a")</f>
        <v>n/a</v>
      </c>
      <c r="N864" s="46" t="s">
        <v>563</v>
      </c>
      <c r="O864" s="46">
        <f>SUMIFS(MAN_ADJ!$L:$L,MAN_ADJ!$K:$K,MAIN!$D864,MAN_ADJ!$J:$J,MAIN!$S864)</f>
        <v>0</v>
      </c>
      <c r="P864" s="25">
        <f t="shared" si="224"/>
        <v>0</v>
      </c>
      <c r="Q864" s="28" t="str">
        <f t="shared" ref="Q864" si="234">IFERROR(P864/J864,"n/a")</f>
        <v>n/a</v>
      </c>
      <c r="R864" s="38">
        <f t="shared" ref="R864" si="235">J864-P864</f>
        <v>0</v>
      </c>
      <c r="S864" s="17" t="s">
        <v>177</v>
      </c>
    </row>
    <row r="865" spans="1:19" x14ac:dyDescent="0.25">
      <c r="A865" s="17" t="s">
        <v>177</v>
      </c>
      <c r="B865" s="17" t="s">
        <v>93</v>
      </c>
      <c r="C865" s="17" t="s">
        <v>178</v>
      </c>
      <c r="D865" s="17" t="s">
        <v>130</v>
      </c>
      <c r="E865" s="24">
        <f>IF(U865="SC",SUMIFS(SC!F:F,SC!A:A,MAIN!D865,SC!B:B,MAIN!A865),SUMIFS(Allocations!$H:$H,Allocations!$A:$A,MAIN!$A865,Allocations!$B:$B,MAIN!$D865))</f>
        <v>0</v>
      </c>
      <c r="F865" s="24">
        <f>IF(U865="SC",SUMIFS(SC!J:J,SC!A:A,MAIN!D865,SC!B:B,MAIN!A865),SUMIFS(Allocations!M:M,Allocations!A:A,MAIN!A865,Allocations!B:B,MAIN!D865))</f>
        <v>0</v>
      </c>
      <c r="G865" s="24">
        <f t="shared" si="222"/>
        <v>0</v>
      </c>
      <c r="H865" s="24">
        <f>IFERROR(VLOOKUP(S865,Swaps_wk!$A$2:$AP$151,HLOOKUP(MAIN!D865,Swaps_wk!$B$2:$AP$151,150,FALSE),FALSE),0)</f>
        <v>0</v>
      </c>
      <c r="I865" s="24">
        <f>SUMIFS(PASTE_DQS_TRACKER!$D:$D,PASTE_DQS_TRACKER!$C:$C,MAIN!$A865,PASTE_DQS_TRACKER!$B:$B,MAIN!$D865)-SUMIFS(PASTE_DQS_TRACKER!$D:$D,PASTE_DQS_TRACKER!$C:$C,MAIN!A865,PASTE_DQS_TRACKER!$E:$E,MAIN!$D865)</f>
        <v>0</v>
      </c>
      <c r="J865" s="25">
        <f t="shared" si="223"/>
        <v>0</v>
      </c>
      <c r="K865" s="24">
        <f>IFERROR(IF(V865="Flex",0,IF(D865=$D$30,VLOOKUP(A865,MMO_o10M_lease!$A$1:$F$51,5,FALSE),IF(D865=$D$26,VLOOKUP(D865,LANDINGS!$A$3:$BR$40,HLOOKUP(A865,LANDINGS!$B$1:$CF$42,42,FALSE),FALSE)-IFERROR(VLOOKUP(A865,MMO_o10M_lease!$A$1:$F$38,5,FALSE),0),VLOOKUP(D865,LANDINGS!$A$3:$CF$40,HLOOKUP(A865,LANDINGS!$B$1:$CF$42,42,FALSE),FALSE)))),0)</f>
        <v>0</v>
      </c>
      <c r="L865" s="24">
        <f>SUMIFS(PASTE_FLEX_TRACKER!$D:$D,PASTE_FLEX_TRACKER!$F:$F,MAIN!$A865,PASTE_FLEX_TRACKER!$B:$B,MAIN!$D865)-SUMIFS(PASTE_FLEX_TRACKER!$D:$D,PASTE_FLEX_TRACKER!$C:$C,MAIN!$A865,PASTE_FLEX_TRACKER!$B:$B,MAIN!$D865)</f>
        <v>0</v>
      </c>
      <c r="M865" s="24" t="str">
        <f>IFERROR(-VLOOKUP(D865,SQ!$A$19:$CC$52,HLOOKUP(MAIN!A865,SQ!$B$18:$CC$56,39,FALSE),FALSE),"n/a")</f>
        <v>n/a</v>
      </c>
      <c r="N865" s="46" t="s">
        <v>563</v>
      </c>
      <c r="O865" s="46">
        <f>SUMIFS(MAN_ADJ!$L:$L,MAN_ADJ!$K:$K,MAIN!$D865,MAN_ADJ!$J:$J,MAIN!$S865)</f>
        <v>0</v>
      </c>
      <c r="P865" s="25">
        <f t="shared" si="224"/>
        <v>0</v>
      </c>
      <c r="Q865" s="28" t="str">
        <f t="shared" si="226"/>
        <v>n/a</v>
      </c>
      <c r="R865" s="38">
        <f t="shared" si="227"/>
        <v>0</v>
      </c>
      <c r="S865" s="17" t="s">
        <v>177</v>
      </c>
    </row>
    <row r="866" spans="1:19" x14ac:dyDescent="0.25">
      <c r="A866" s="26" t="s">
        <v>177</v>
      </c>
      <c r="B866" s="26" t="s">
        <v>93</v>
      </c>
      <c r="C866" s="26" t="s">
        <v>178</v>
      </c>
      <c r="D866" s="26" t="s">
        <v>131</v>
      </c>
      <c r="E866" s="27">
        <f t="shared" ref="E866:R866" si="236">SUM(E828:E865)</f>
        <v>8666.0319999999974</v>
      </c>
      <c r="F866" s="27">
        <f t="shared" si="236"/>
        <v>367.101</v>
      </c>
      <c r="G866" s="27">
        <f t="shared" si="236"/>
        <v>9033.1329999999998</v>
      </c>
      <c r="H866" s="27">
        <f>IFERROR(VLOOKUP(S866,Swaps_wk!$A$2:$AP$151,HLOOKUP(MAIN!D866,Swaps_wk!$B$2:$AP$151,150,FALSE),FALSE),0)</f>
        <v>0</v>
      </c>
      <c r="I866" s="27">
        <f t="shared" si="236"/>
        <v>-5.1070259132757201E-14</v>
      </c>
      <c r="J866" s="25">
        <f t="shared" si="236"/>
        <v>9033.1329999999998</v>
      </c>
      <c r="K866" s="27">
        <f t="shared" si="236"/>
        <v>3275.6089999999999</v>
      </c>
      <c r="L866" s="27">
        <f t="shared" si="236"/>
        <v>0</v>
      </c>
      <c r="M866" s="27">
        <f t="shared" si="236"/>
        <v>0</v>
      </c>
      <c r="N866" s="46" t="s">
        <v>563</v>
      </c>
      <c r="O866" s="27">
        <f>SUM(O828:O865)</f>
        <v>0</v>
      </c>
      <c r="P866" s="25">
        <f t="shared" si="236"/>
        <v>3275.6089999999999</v>
      </c>
      <c r="Q866" s="28">
        <f t="shared" si="226"/>
        <v>0.36262158433845709</v>
      </c>
      <c r="R866" s="38">
        <f t="shared" si="236"/>
        <v>5757.5239999999985</v>
      </c>
      <c r="S866" s="17" t="s">
        <v>177</v>
      </c>
    </row>
    <row r="867" spans="1:19" x14ac:dyDescent="0.25">
      <c r="A867" s="17" t="s">
        <v>179</v>
      </c>
      <c r="B867" s="17" t="s">
        <v>180</v>
      </c>
      <c r="C867" s="17" t="s">
        <v>181</v>
      </c>
      <c r="D867" s="17" t="s">
        <v>95</v>
      </c>
      <c r="E867" s="24">
        <f>IF(U867="SC",SUMIFS(SC!F:F,SC!A:A,MAIN!D867,SC!B:B,MAIN!A867),SUMIFS(Allocations!$H:$H,Allocations!$A:$A,MAIN!$A867,Allocations!$B:$B,MAIN!$D867))</f>
        <v>143.80000000000001</v>
      </c>
      <c r="F867" s="24">
        <f>IF(U867="SC",SUMIFS(SC!J:J,SC!A:A,MAIN!D867,SC!B:B,MAIN!A867),SUMIFS(Allocations!M:M,Allocations!A:A,MAIN!A867,Allocations!B:B,MAIN!D867))</f>
        <v>0</v>
      </c>
      <c r="G867" s="24">
        <f t="shared" ref="G867:G904" si="237">E867+F867</f>
        <v>143.80000000000001</v>
      </c>
      <c r="H867" s="24">
        <f>IFERROR(VLOOKUP(S867,Swaps_wk!$A$2:$AP$151,HLOOKUP(MAIN!D867,Swaps_wk!$B$2:$AP$151,150,FALSE),FALSE),0)</f>
        <v>0</v>
      </c>
      <c r="I867" s="24">
        <f>SUMIFS(PASTE_DQS_TRACKER!$D:$D,PASTE_DQS_TRACKER!$C:$C,MAIN!$A867,PASTE_DQS_TRACKER!$B:$B,MAIN!$D867)-SUMIFS(PASTE_DQS_TRACKER!$D:$D,PASTE_DQS_TRACKER!$C:$C,MAIN!A867,PASTE_DQS_TRACKER!$E:$E,MAIN!$D867)</f>
        <v>0</v>
      </c>
      <c r="J867" s="25">
        <f t="shared" ref="J867:J904" si="238">G867+I867</f>
        <v>143.80000000000001</v>
      </c>
      <c r="K867" s="24">
        <f>IFERROR(IF(V867="Flex",0,IF(D867=$D$30,VLOOKUP(A867,MMO_o10M_lease!$A$1:$F$51,5,FALSE),IF(D867=$D$26,VLOOKUP(D867,LANDINGS!$A$3:$BR$40,HLOOKUP(A867,LANDINGS!$B$1:$CF$42,42,FALSE),FALSE)-IFERROR(VLOOKUP(A867,MMO_o10M_lease!$A$1:$F$38,5,FALSE),0),VLOOKUP(D867,LANDINGS!$A$3:$CF$40,HLOOKUP(A867,LANDINGS!$B$1:$CF$42,42,FALSE),FALSE)))),0)</f>
        <v>0</v>
      </c>
      <c r="L867" s="24">
        <f>SUMIFS(PASTE_FLEX_TRACKER!$D:$D,PASTE_FLEX_TRACKER!$F:$F,MAIN!$A867,PASTE_FLEX_TRACKER!$B:$B,MAIN!$D867)-SUMIFS(PASTE_FLEX_TRACKER!$D:$D,PASTE_FLEX_TRACKER!$C:$C,MAIN!$A867,PASTE_FLEX_TRACKER!$B:$B,MAIN!$D867)</f>
        <v>0</v>
      </c>
      <c r="M867" s="24" t="str">
        <f>IFERROR(-VLOOKUP(D867,SQ!$A$19:$CC$52,HLOOKUP(MAIN!A867,SQ!$B$18:$CC$56,39,FALSE),FALSE),"n/a")</f>
        <v>n/a</v>
      </c>
      <c r="N867" s="46" t="s">
        <v>563</v>
      </c>
      <c r="O867" s="46">
        <f>SUMIFS(MAN_ADJ!$L:$L,MAN_ADJ!$K:$K,MAIN!$D867,MAN_ADJ!$J:$J,MAIN!$S867)</f>
        <v>0</v>
      </c>
      <c r="P867" s="25">
        <f t="shared" ref="P867:P904" si="239">SUM(K867:O867)</f>
        <v>0</v>
      </c>
      <c r="Q867" s="28">
        <f t="shared" si="226"/>
        <v>0</v>
      </c>
      <c r="R867" s="38">
        <f t="shared" si="227"/>
        <v>143.80000000000001</v>
      </c>
      <c r="S867" s="17" t="s">
        <v>179</v>
      </c>
    </row>
    <row r="868" spans="1:19" x14ac:dyDescent="0.25">
      <c r="A868" s="17" t="s">
        <v>179</v>
      </c>
      <c r="B868" s="17" t="s">
        <v>180</v>
      </c>
      <c r="C868" s="17" t="s">
        <v>181</v>
      </c>
      <c r="D868" s="17" t="s">
        <v>96</v>
      </c>
      <c r="E868" s="24">
        <f>IF(U868="SC",SUMIFS(SC!F:F,SC!A:A,MAIN!D868,SC!B:B,MAIN!A868),SUMIFS(Allocations!$H:$H,Allocations!$A:$A,MAIN!$A868,Allocations!$B:$B,MAIN!$D868))</f>
        <v>0</v>
      </c>
      <c r="F868" s="24">
        <f>IF(U868="SC",SUMIFS(SC!J:J,SC!A:A,MAIN!D868,SC!B:B,MAIN!A868),SUMIFS(Allocations!M:M,Allocations!A:A,MAIN!A868,Allocations!B:B,MAIN!D868))</f>
        <v>0</v>
      </c>
      <c r="G868" s="24">
        <f t="shared" si="237"/>
        <v>0</v>
      </c>
      <c r="H868" s="24">
        <f>IFERROR(VLOOKUP(S868,Swaps_wk!$A$2:$AP$151,HLOOKUP(MAIN!D868,Swaps_wk!$B$2:$AP$151,150,FALSE),FALSE),0)</f>
        <v>0</v>
      </c>
      <c r="I868" s="24">
        <f>SUMIFS(PASTE_DQS_TRACKER!$D:$D,PASTE_DQS_TRACKER!$C:$C,MAIN!$A868,PASTE_DQS_TRACKER!$B:$B,MAIN!$D868)-SUMIFS(PASTE_DQS_TRACKER!$D:$D,PASTE_DQS_TRACKER!$C:$C,MAIN!A868,PASTE_DQS_TRACKER!$E:$E,MAIN!$D868)</f>
        <v>0</v>
      </c>
      <c r="J868" s="25">
        <f t="shared" si="238"/>
        <v>0</v>
      </c>
      <c r="K868" s="24">
        <f>IFERROR(IF(V868="Flex",0,IF(D868=$D$30,VLOOKUP(A868,MMO_o10M_lease!$A$1:$F$51,5,FALSE),IF(D868=$D$26,VLOOKUP(D868,LANDINGS!$A$3:$BR$40,HLOOKUP(A868,LANDINGS!$B$1:$CF$42,42,FALSE),FALSE)-IFERROR(VLOOKUP(A868,MMO_o10M_lease!$A$1:$F$38,5,FALSE),0),VLOOKUP(D868,LANDINGS!$A$3:$CF$40,HLOOKUP(A868,LANDINGS!$B$1:$CF$42,42,FALSE),FALSE)))),0)</f>
        <v>0</v>
      </c>
      <c r="L868" s="24">
        <f>SUMIFS(PASTE_FLEX_TRACKER!$D:$D,PASTE_FLEX_TRACKER!$F:$F,MAIN!$A868,PASTE_FLEX_TRACKER!$B:$B,MAIN!$D868)-SUMIFS(PASTE_FLEX_TRACKER!$D:$D,PASTE_FLEX_TRACKER!$C:$C,MAIN!$A868,PASTE_FLEX_TRACKER!$B:$B,MAIN!$D868)</f>
        <v>0</v>
      </c>
      <c r="M868" s="24" t="str">
        <f>IFERROR(-VLOOKUP(D868,SQ!$A$19:$CC$52,HLOOKUP(MAIN!A868,SQ!$B$18:$CC$56,39,FALSE),FALSE),"n/a")</f>
        <v>n/a</v>
      </c>
      <c r="N868" s="46" t="s">
        <v>563</v>
      </c>
      <c r="O868" s="46">
        <f>SUMIFS(MAN_ADJ!$L:$L,MAN_ADJ!$K:$K,MAIN!$D868,MAN_ADJ!$J:$J,MAIN!$S868)</f>
        <v>0</v>
      </c>
      <c r="P868" s="25">
        <f t="shared" si="239"/>
        <v>0</v>
      </c>
      <c r="Q868" s="28" t="str">
        <f t="shared" si="226"/>
        <v>n/a</v>
      </c>
      <c r="R868" s="38">
        <f t="shared" si="227"/>
        <v>0</v>
      </c>
      <c r="S868" s="17" t="s">
        <v>179</v>
      </c>
    </row>
    <row r="869" spans="1:19" x14ac:dyDescent="0.25">
      <c r="A869" s="17" t="s">
        <v>179</v>
      </c>
      <c r="B869" s="17" t="s">
        <v>180</v>
      </c>
      <c r="C869" s="17" t="s">
        <v>181</v>
      </c>
      <c r="D869" s="17" t="s">
        <v>97</v>
      </c>
      <c r="E869" s="24">
        <f>IF(U869="SC",SUMIFS(SC!F:F,SC!A:A,MAIN!D869,SC!B:B,MAIN!A869),SUMIFS(Allocations!$H:$H,Allocations!$A:$A,MAIN!$A869,Allocations!$B:$B,MAIN!$D869))</f>
        <v>2.6</v>
      </c>
      <c r="F869" s="24">
        <f>IF(U869="SC",SUMIFS(SC!J:J,SC!A:A,MAIN!D869,SC!B:B,MAIN!A869),SUMIFS(Allocations!M:M,Allocations!A:A,MAIN!A869,Allocations!B:B,MAIN!D869))</f>
        <v>0</v>
      </c>
      <c r="G869" s="24">
        <f t="shared" si="237"/>
        <v>2.6</v>
      </c>
      <c r="H869" s="24">
        <f>IFERROR(VLOOKUP(S869,Swaps_wk!$A$2:$AP$151,HLOOKUP(MAIN!D869,Swaps_wk!$B$2:$AP$151,150,FALSE),FALSE),0)</f>
        <v>0</v>
      </c>
      <c r="I869" s="24">
        <f>SUMIFS(PASTE_DQS_TRACKER!$D:$D,PASTE_DQS_TRACKER!$C:$C,MAIN!$A869,PASTE_DQS_TRACKER!$B:$B,MAIN!$D869)-SUMIFS(PASTE_DQS_TRACKER!$D:$D,PASTE_DQS_TRACKER!$C:$C,MAIN!A869,PASTE_DQS_TRACKER!$E:$E,MAIN!$D869)</f>
        <v>0</v>
      </c>
      <c r="J869" s="25">
        <f t="shared" si="238"/>
        <v>2.6</v>
      </c>
      <c r="K869" s="24">
        <f>IFERROR(IF(V869="Flex",0,IF(D869=$D$30,VLOOKUP(A869,MMO_o10M_lease!$A$1:$F$51,5,FALSE),IF(D869=$D$26,VLOOKUP(D869,LANDINGS!$A$3:$BR$40,HLOOKUP(A869,LANDINGS!$B$1:$CF$42,42,FALSE),FALSE)-IFERROR(VLOOKUP(A869,MMO_o10M_lease!$A$1:$F$38,5,FALSE),0),VLOOKUP(D869,LANDINGS!$A$3:$CF$40,HLOOKUP(A869,LANDINGS!$B$1:$CF$42,42,FALSE),FALSE)))),0)</f>
        <v>0</v>
      </c>
      <c r="L869" s="24">
        <f>SUMIFS(PASTE_FLEX_TRACKER!$D:$D,PASTE_FLEX_TRACKER!$F:$F,MAIN!$A869,PASTE_FLEX_TRACKER!$B:$B,MAIN!$D869)-SUMIFS(PASTE_FLEX_TRACKER!$D:$D,PASTE_FLEX_TRACKER!$C:$C,MAIN!$A869,PASTE_FLEX_TRACKER!$B:$B,MAIN!$D869)</f>
        <v>0</v>
      </c>
      <c r="M869" s="24" t="str">
        <f>IFERROR(-VLOOKUP(D869,SQ!$A$19:$CC$52,HLOOKUP(MAIN!A869,SQ!$B$18:$CC$56,39,FALSE),FALSE),"n/a")</f>
        <v>n/a</v>
      </c>
      <c r="N869" s="46" t="s">
        <v>563</v>
      </c>
      <c r="O869" s="46">
        <f>SUMIFS(MAN_ADJ!$L:$L,MAN_ADJ!$K:$K,MAIN!$D869,MAN_ADJ!$J:$J,MAIN!$S869)</f>
        <v>0</v>
      </c>
      <c r="P869" s="25">
        <f t="shared" si="239"/>
        <v>0</v>
      </c>
      <c r="Q869" s="28">
        <f t="shared" si="226"/>
        <v>0</v>
      </c>
      <c r="R869" s="38">
        <f t="shared" si="227"/>
        <v>2.6</v>
      </c>
      <c r="S869" s="17" t="s">
        <v>179</v>
      </c>
    </row>
    <row r="870" spans="1:19" x14ac:dyDescent="0.25">
      <c r="A870" s="17" t="s">
        <v>179</v>
      </c>
      <c r="B870" s="17" t="s">
        <v>180</v>
      </c>
      <c r="C870" s="17" t="s">
        <v>181</v>
      </c>
      <c r="D870" s="17" t="s">
        <v>98</v>
      </c>
      <c r="E870" s="24">
        <f>IF(U870="SC",SUMIFS(SC!F:F,SC!A:A,MAIN!D870,SC!B:B,MAIN!A870),SUMIFS(Allocations!$H:$H,Allocations!$A:$A,MAIN!$A870,Allocations!$B:$B,MAIN!$D870))</f>
        <v>0</v>
      </c>
      <c r="F870" s="24">
        <f>IF(U870="SC",SUMIFS(SC!J:J,SC!A:A,MAIN!D870,SC!B:B,MAIN!A870),SUMIFS(Allocations!M:M,Allocations!A:A,MAIN!A870,Allocations!B:B,MAIN!D870))</f>
        <v>0</v>
      </c>
      <c r="G870" s="24">
        <f t="shared" si="237"/>
        <v>0</v>
      </c>
      <c r="H870" s="24">
        <f>IFERROR(VLOOKUP(S870,Swaps_wk!$A$2:$AP$151,HLOOKUP(MAIN!D870,Swaps_wk!$B$2:$AP$151,150,FALSE),FALSE),0)</f>
        <v>0</v>
      </c>
      <c r="I870" s="24">
        <f>SUMIFS(PASTE_DQS_TRACKER!$D:$D,PASTE_DQS_TRACKER!$C:$C,MAIN!$A870,PASTE_DQS_TRACKER!$B:$B,MAIN!$D870)-SUMIFS(PASTE_DQS_TRACKER!$D:$D,PASTE_DQS_TRACKER!$C:$C,MAIN!A870,PASTE_DQS_TRACKER!$E:$E,MAIN!$D870)</f>
        <v>0</v>
      </c>
      <c r="J870" s="25">
        <f t="shared" si="238"/>
        <v>0</v>
      </c>
      <c r="K870" s="24">
        <f>IFERROR(IF(V870="Flex",0,IF(D870=$D$30,VLOOKUP(A870,MMO_o10M_lease!$A$1:$F$51,5,FALSE),IF(D870=$D$26,VLOOKUP(D870,LANDINGS!$A$3:$BR$40,HLOOKUP(A870,LANDINGS!$B$1:$CF$42,42,FALSE),FALSE)-IFERROR(VLOOKUP(A870,MMO_o10M_lease!$A$1:$F$38,5,FALSE),0),VLOOKUP(D870,LANDINGS!$A$3:$CF$40,HLOOKUP(A870,LANDINGS!$B$1:$CF$42,42,FALSE),FALSE)))),0)</f>
        <v>0</v>
      </c>
      <c r="L870" s="24">
        <f>SUMIFS(PASTE_FLEX_TRACKER!$D:$D,PASTE_FLEX_TRACKER!$F:$F,MAIN!$A870,PASTE_FLEX_TRACKER!$B:$B,MAIN!$D870)-SUMIFS(PASTE_FLEX_TRACKER!$D:$D,PASTE_FLEX_TRACKER!$C:$C,MAIN!$A870,PASTE_FLEX_TRACKER!$B:$B,MAIN!$D870)</f>
        <v>0</v>
      </c>
      <c r="M870" s="24" t="str">
        <f>IFERROR(-VLOOKUP(D870,SQ!$A$19:$CC$52,HLOOKUP(MAIN!A870,SQ!$B$18:$CC$56,39,FALSE),FALSE),"n/a")</f>
        <v>n/a</v>
      </c>
      <c r="N870" s="46" t="s">
        <v>563</v>
      </c>
      <c r="O870" s="46">
        <f>SUMIFS(MAN_ADJ!$L:$L,MAN_ADJ!$K:$K,MAIN!$D870,MAN_ADJ!$J:$J,MAIN!$S870)</f>
        <v>0</v>
      </c>
      <c r="P870" s="25">
        <f t="shared" si="239"/>
        <v>0</v>
      </c>
      <c r="Q870" s="28" t="str">
        <f t="shared" si="226"/>
        <v>n/a</v>
      </c>
      <c r="R870" s="38">
        <f t="shared" si="227"/>
        <v>0</v>
      </c>
      <c r="S870" s="17" t="s">
        <v>179</v>
      </c>
    </row>
    <row r="871" spans="1:19" x14ac:dyDescent="0.25">
      <c r="A871" s="17" t="s">
        <v>179</v>
      </c>
      <c r="B871" s="17" t="s">
        <v>180</v>
      </c>
      <c r="C871" s="17" t="s">
        <v>181</v>
      </c>
      <c r="D871" s="17" t="s">
        <v>99</v>
      </c>
      <c r="E871" s="24">
        <f>IF(U871="SC",SUMIFS(SC!F:F,SC!A:A,MAIN!D871,SC!B:B,MAIN!A871),SUMIFS(Allocations!$H:$H,Allocations!$A:$A,MAIN!$A871,Allocations!$B:$B,MAIN!$D871))</f>
        <v>0</v>
      </c>
      <c r="F871" s="24">
        <f>IF(U871="SC",SUMIFS(SC!J:J,SC!A:A,MAIN!D871,SC!B:B,MAIN!A871),SUMIFS(Allocations!M:M,Allocations!A:A,MAIN!A871,Allocations!B:B,MAIN!D871))</f>
        <v>0</v>
      </c>
      <c r="G871" s="24">
        <f t="shared" si="237"/>
        <v>0</v>
      </c>
      <c r="H871" s="24">
        <f>IFERROR(VLOOKUP(S871,Swaps_wk!$A$2:$AP$151,HLOOKUP(MAIN!D871,Swaps_wk!$B$2:$AP$151,150,FALSE),FALSE),0)</f>
        <v>0</v>
      </c>
      <c r="I871" s="24">
        <f>SUMIFS(PASTE_DQS_TRACKER!$D:$D,PASTE_DQS_TRACKER!$C:$C,MAIN!$A871,PASTE_DQS_TRACKER!$B:$B,MAIN!$D871)-SUMIFS(PASTE_DQS_TRACKER!$D:$D,PASTE_DQS_TRACKER!$C:$C,MAIN!A871,PASTE_DQS_TRACKER!$E:$E,MAIN!$D871)</f>
        <v>0</v>
      </c>
      <c r="J871" s="25">
        <f t="shared" si="238"/>
        <v>0</v>
      </c>
      <c r="K871" s="24">
        <f>IFERROR(IF(V871="Flex",0,IF(D871=$D$30,VLOOKUP(A871,MMO_o10M_lease!$A$1:$F$51,5,FALSE),IF(D871=$D$26,VLOOKUP(D871,LANDINGS!$A$3:$BR$40,HLOOKUP(A871,LANDINGS!$B$1:$CF$42,42,FALSE),FALSE)-IFERROR(VLOOKUP(A871,MMO_o10M_lease!$A$1:$F$38,5,FALSE),0),VLOOKUP(D871,LANDINGS!$A$3:$CF$40,HLOOKUP(A871,LANDINGS!$B$1:$CF$42,42,FALSE),FALSE)))),0)</f>
        <v>0</v>
      </c>
      <c r="L871" s="24">
        <f>SUMIFS(PASTE_FLEX_TRACKER!$D:$D,PASTE_FLEX_TRACKER!$F:$F,MAIN!$A871,PASTE_FLEX_TRACKER!$B:$B,MAIN!$D871)-SUMIFS(PASTE_FLEX_TRACKER!$D:$D,PASTE_FLEX_TRACKER!$C:$C,MAIN!$A871,PASTE_FLEX_TRACKER!$B:$B,MAIN!$D871)</f>
        <v>0</v>
      </c>
      <c r="M871" s="24" t="str">
        <f>IFERROR(-VLOOKUP(D871,SQ!$A$19:$CC$52,HLOOKUP(MAIN!A871,SQ!$B$18:$CC$56,39,FALSE),FALSE),"n/a")</f>
        <v>n/a</v>
      </c>
      <c r="N871" s="46" t="s">
        <v>563</v>
      </c>
      <c r="O871" s="46">
        <f>SUMIFS(MAN_ADJ!$L:$L,MAN_ADJ!$K:$K,MAIN!$D871,MAN_ADJ!$J:$J,MAIN!$S871)</f>
        <v>0</v>
      </c>
      <c r="P871" s="25">
        <f t="shared" si="239"/>
        <v>0</v>
      </c>
      <c r="Q871" s="28" t="str">
        <f t="shared" si="226"/>
        <v>n/a</v>
      </c>
      <c r="R871" s="38">
        <f t="shared" si="227"/>
        <v>0</v>
      </c>
      <c r="S871" s="17" t="s">
        <v>179</v>
      </c>
    </row>
    <row r="872" spans="1:19" x14ac:dyDescent="0.25">
      <c r="A872" s="17" t="s">
        <v>179</v>
      </c>
      <c r="B872" s="17" t="s">
        <v>180</v>
      </c>
      <c r="C872" s="17" t="s">
        <v>181</v>
      </c>
      <c r="D872" s="17" t="s">
        <v>100</v>
      </c>
      <c r="E872" s="24">
        <f>IF(U872="SC",SUMIFS(SC!F:F,SC!A:A,MAIN!D872,SC!B:B,MAIN!A872),SUMIFS(Allocations!$H:$H,Allocations!$A:$A,MAIN!$A872,Allocations!$B:$B,MAIN!$D872))</f>
        <v>27.2</v>
      </c>
      <c r="F872" s="24">
        <f>IF(U872="SC",SUMIFS(SC!J:J,SC!A:A,MAIN!D872,SC!B:B,MAIN!A872),SUMIFS(Allocations!M:M,Allocations!A:A,MAIN!A872,Allocations!B:B,MAIN!D872))</f>
        <v>0</v>
      </c>
      <c r="G872" s="24">
        <f t="shared" si="237"/>
        <v>27.2</v>
      </c>
      <c r="H872" s="24">
        <f>IFERROR(VLOOKUP(S872,Swaps_wk!$A$2:$AP$151,HLOOKUP(MAIN!D872,Swaps_wk!$B$2:$AP$151,150,FALSE),FALSE),0)</f>
        <v>0</v>
      </c>
      <c r="I872" s="24">
        <f>SUMIFS(PASTE_DQS_TRACKER!$D:$D,PASTE_DQS_TRACKER!$C:$C,MAIN!$A872,PASTE_DQS_TRACKER!$B:$B,MAIN!$D872)-SUMIFS(PASTE_DQS_TRACKER!$D:$D,PASTE_DQS_TRACKER!$C:$C,MAIN!A872,PASTE_DQS_TRACKER!$E:$E,MAIN!$D872)</f>
        <v>0</v>
      </c>
      <c r="J872" s="25">
        <f t="shared" si="238"/>
        <v>27.2</v>
      </c>
      <c r="K872" s="24">
        <f>IFERROR(IF(V872="Flex",0,IF(D872=$D$30,VLOOKUP(A872,MMO_o10M_lease!$A$1:$F$51,5,FALSE),IF(D872=$D$26,VLOOKUP(D872,LANDINGS!$A$3:$BR$40,HLOOKUP(A872,LANDINGS!$B$1:$CF$42,42,FALSE),FALSE)-IFERROR(VLOOKUP(A872,MMO_o10M_lease!$A$1:$F$38,5,FALSE),0),VLOOKUP(D872,LANDINGS!$A$3:$CF$40,HLOOKUP(A872,LANDINGS!$B$1:$CF$42,42,FALSE),FALSE)))),0)</f>
        <v>0</v>
      </c>
      <c r="L872" s="24">
        <f>SUMIFS(PASTE_FLEX_TRACKER!$D:$D,PASTE_FLEX_TRACKER!$F:$F,MAIN!$A872,PASTE_FLEX_TRACKER!$B:$B,MAIN!$D872)-SUMIFS(PASTE_FLEX_TRACKER!$D:$D,PASTE_FLEX_TRACKER!$C:$C,MAIN!$A872,PASTE_FLEX_TRACKER!$B:$B,MAIN!$D872)</f>
        <v>0</v>
      </c>
      <c r="M872" s="24" t="str">
        <f>IFERROR(-VLOOKUP(D872,SQ!$A$19:$CC$52,HLOOKUP(MAIN!A872,SQ!$B$18:$CC$56,39,FALSE),FALSE),"n/a")</f>
        <v>n/a</v>
      </c>
      <c r="N872" s="46" t="s">
        <v>563</v>
      </c>
      <c r="O872" s="46">
        <f>SUMIFS(MAN_ADJ!$L:$L,MAN_ADJ!$K:$K,MAIN!$D872,MAN_ADJ!$J:$J,MAIN!$S872)</f>
        <v>0</v>
      </c>
      <c r="P872" s="25">
        <f t="shared" si="239"/>
        <v>0</v>
      </c>
      <c r="Q872" s="28">
        <f t="shared" si="226"/>
        <v>0</v>
      </c>
      <c r="R872" s="38">
        <f t="shared" si="227"/>
        <v>27.2</v>
      </c>
      <c r="S872" s="17" t="s">
        <v>179</v>
      </c>
    </row>
    <row r="873" spans="1:19" x14ac:dyDescent="0.25">
      <c r="A873" s="17" t="s">
        <v>179</v>
      </c>
      <c r="B873" s="17" t="s">
        <v>180</v>
      </c>
      <c r="C873" s="17" t="s">
        <v>181</v>
      </c>
      <c r="D873" s="17" t="s">
        <v>101</v>
      </c>
      <c r="E873" s="24">
        <f>IF(U873="SC",SUMIFS(SC!F:F,SC!A:A,MAIN!D873,SC!B:B,MAIN!A873),SUMIFS(Allocations!$H:$H,Allocations!$A:$A,MAIN!$A873,Allocations!$B:$B,MAIN!$D873))</f>
        <v>0.1</v>
      </c>
      <c r="F873" s="24">
        <f>IF(U873="SC",SUMIFS(SC!J:J,SC!A:A,MAIN!D873,SC!B:B,MAIN!A873),SUMIFS(Allocations!M:M,Allocations!A:A,MAIN!A873,Allocations!B:B,MAIN!D873))</f>
        <v>0</v>
      </c>
      <c r="G873" s="24">
        <f t="shared" si="237"/>
        <v>0.1</v>
      </c>
      <c r="H873" s="24">
        <f>IFERROR(VLOOKUP(S873,Swaps_wk!$A$2:$AP$151,HLOOKUP(MAIN!D873,Swaps_wk!$B$2:$AP$151,150,FALSE),FALSE),0)</f>
        <v>0</v>
      </c>
      <c r="I873" s="24">
        <f>SUMIFS(PASTE_DQS_TRACKER!$D:$D,PASTE_DQS_TRACKER!$C:$C,MAIN!$A873,PASTE_DQS_TRACKER!$B:$B,MAIN!$D873)-SUMIFS(PASTE_DQS_TRACKER!$D:$D,PASTE_DQS_TRACKER!$C:$C,MAIN!A873,PASTE_DQS_TRACKER!$E:$E,MAIN!$D873)</f>
        <v>0</v>
      </c>
      <c r="J873" s="25">
        <f t="shared" si="238"/>
        <v>0.1</v>
      </c>
      <c r="K873" s="24">
        <f>IFERROR(IF(V873="Flex",0,IF(D873=$D$30,VLOOKUP(A873,MMO_o10M_lease!$A$1:$F$51,5,FALSE),IF(D873=$D$26,VLOOKUP(D873,LANDINGS!$A$3:$BR$40,HLOOKUP(A873,LANDINGS!$B$1:$CF$42,42,FALSE),FALSE)-IFERROR(VLOOKUP(A873,MMO_o10M_lease!$A$1:$F$38,5,FALSE),0),VLOOKUP(D873,LANDINGS!$A$3:$CF$40,HLOOKUP(A873,LANDINGS!$B$1:$CF$42,42,FALSE),FALSE)))),0)</f>
        <v>0</v>
      </c>
      <c r="L873" s="24">
        <f>SUMIFS(PASTE_FLEX_TRACKER!$D:$D,PASTE_FLEX_TRACKER!$F:$F,MAIN!$A873,PASTE_FLEX_TRACKER!$B:$B,MAIN!$D873)-SUMIFS(PASTE_FLEX_TRACKER!$D:$D,PASTE_FLEX_TRACKER!$C:$C,MAIN!$A873,PASTE_FLEX_TRACKER!$B:$B,MAIN!$D873)</f>
        <v>0</v>
      </c>
      <c r="M873" s="24" t="str">
        <f>IFERROR(-VLOOKUP(D873,SQ!$A$19:$CC$52,HLOOKUP(MAIN!A873,SQ!$B$18:$CC$56,39,FALSE),FALSE),"n/a")</f>
        <v>n/a</v>
      </c>
      <c r="N873" s="46" t="s">
        <v>563</v>
      </c>
      <c r="O873" s="46">
        <f>SUMIFS(MAN_ADJ!$L:$L,MAN_ADJ!$K:$K,MAIN!$D873,MAN_ADJ!$J:$J,MAIN!$S873)</f>
        <v>0</v>
      </c>
      <c r="P873" s="25">
        <f t="shared" si="239"/>
        <v>0</v>
      </c>
      <c r="Q873" s="28">
        <f t="shared" si="226"/>
        <v>0</v>
      </c>
      <c r="R873" s="38">
        <f t="shared" si="227"/>
        <v>0.1</v>
      </c>
      <c r="S873" s="17" t="s">
        <v>179</v>
      </c>
    </row>
    <row r="874" spans="1:19" x14ac:dyDescent="0.25">
      <c r="A874" s="17" t="s">
        <v>179</v>
      </c>
      <c r="B874" s="17" t="s">
        <v>180</v>
      </c>
      <c r="C874" s="17" t="s">
        <v>181</v>
      </c>
      <c r="D874" s="17" t="s">
        <v>102</v>
      </c>
      <c r="E874" s="24">
        <f>IF(U874="SC",SUMIFS(SC!F:F,SC!A:A,MAIN!D874,SC!B:B,MAIN!A874),SUMIFS(Allocations!$H:$H,Allocations!$A:$A,MAIN!$A874,Allocations!$B:$B,MAIN!$D874))</f>
        <v>0</v>
      </c>
      <c r="F874" s="24">
        <f>IF(U874="SC",SUMIFS(SC!J:J,SC!A:A,MAIN!D874,SC!B:B,MAIN!A874),SUMIFS(Allocations!M:M,Allocations!A:A,MAIN!A874,Allocations!B:B,MAIN!D874))</f>
        <v>0</v>
      </c>
      <c r="G874" s="24">
        <f t="shared" si="237"/>
        <v>0</v>
      </c>
      <c r="H874" s="24">
        <f>IFERROR(VLOOKUP(S874,Swaps_wk!$A$2:$AP$151,HLOOKUP(MAIN!D874,Swaps_wk!$B$2:$AP$151,150,FALSE),FALSE),0)</f>
        <v>0</v>
      </c>
      <c r="I874" s="24">
        <f>SUMIFS(PASTE_DQS_TRACKER!$D:$D,PASTE_DQS_TRACKER!$C:$C,MAIN!$A874,PASTE_DQS_TRACKER!$B:$B,MAIN!$D874)-SUMIFS(PASTE_DQS_TRACKER!$D:$D,PASTE_DQS_TRACKER!$C:$C,MAIN!A874,PASTE_DQS_TRACKER!$E:$E,MAIN!$D874)</f>
        <v>0</v>
      </c>
      <c r="J874" s="25">
        <f t="shared" si="238"/>
        <v>0</v>
      </c>
      <c r="K874" s="24">
        <f>IFERROR(IF(V874="Flex",0,IF(D874=$D$30,VLOOKUP(A874,MMO_o10M_lease!$A$1:$F$51,5,FALSE),IF(D874=$D$26,VLOOKUP(D874,LANDINGS!$A$3:$BR$40,HLOOKUP(A874,LANDINGS!$B$1:$CF$42,42,FALSE),FALSE)-IFERROR(VLOOKUP(A874,MMO_o10M_lease!$A$1:$F$38,5,FALSE),0),VLOOKUP(D874,LANDINGS!$A$3:$CF$40,HLOOKUP(A874,LANDINGS!$B$1:$CF$42,42,FALSE),FALSE)))),0)</f>
        <v>0</v>
      </c>
      <c r="L874" s="24">
        <f>SUMIFS(PASTE_FLEX_TRACKER!$D:$D,PASTE_FLEX_TRACKER!$F:$F,MAIN!$A874,PASTE_FLEX_TRACKER!$B:$B,MAIN!$D874)-SUMIFS(PASTE_FLEX_TRACKER!$D:$D,PASTE_FLEX_TRACKER!$C:$C,MAIN!$A874,PASTE_FLEX_TRACKER!$B:$B,MAIN!$D874)</f>
        <v>0</v>
      </c>
      <c r="M874" s="24" t="str">
        <f>IFERROR(-VLOOKUP(D874,SQ!$A$19:$CC$52,HLOOKUP(MAIN!A874,SQ!$B$18:$CC$56,39,FALSE),FALSE),"n/a")</f>
        <v>n/a</v>
      </c>
      <c r="N874" s="46" t="s">
        <v>563</v>
      </c>
      <c r="O874" s="46">
        <f>SUMIFS(MAN_ADJ!$L:$L,MAN_ADJ!$K:$K,MAIN!$D874,MAN_ADJ!$J:$J,MAIN!$S874)</f>
        <v>0</v>
      </c>
      <c r="P874" s="25">
        <f t="shared" si="239"/>
        <v>0</v>
      </c>
      <c r="Q874" s="28" t="str">
        <f t="shared" si="226"/>
        <v>n/a</v>
      </c>
      <c r="R874" s="38">
        <f t="shared" si="227"/>
        <v>0</v>
      </c>
      <c r="S874" s="17" t="s">
        <v>179</v>
      </c>
    </row>
    <row r="875" spans="1:19" x14ac:dyDescent="0.25">
      <c r="A875" s="17" t="s">
        <v>179</v>
      </c>
      <c r="B875" s="17" t="s">
        <v>180</v>
      </c>
      <c r="C875" s="17" t="s">
        <v>181</v>
      </c>
      <c r="D875" s="17" t="s">
        <v>103</v>
      </c>
      <c r="E875" s="24">
        <f>IF(U875="SC",SUMIFS(SC!F:F,SC!A:A,MAIN!D875,SC!B:B,MAIN!A875),SUMIFS(Allocations!$H:$H,Allocations!$A:$A,MAIN!$A875,Allocations!$B:$B,MAIN!$D875))</f>
        <v>0</v>
      </c>
      <c r="F875" s="24">
        <f>IF(U875="SC",SUMIFS(SC!J:J,SC!A:A,MAIN!D875,SC!B:B,MAIN!A875),SUMIFS(Allocations!M:M,Allocations!A:A,MAIN!A875,Allocations!B:B,MAIN!D875))</f>
        <v>0</v>
      </c>
      <c r="G875" s="24">
        <f t="shared" si="237"/>
        <v>0</v>
      </c>
      <c r="H875" s="24">
        <f>IFERROR(VLOOKUP(S875,Swaps_wk!$A$2:$AP$151,HLOOKUP(MAIN!D875,Swaps_wk!$B$2:$AP$151,150,FALSE),FALSE),0)</f>
        <v>0</v>
      </c>
      <c r="I875" s="24">
        <f>SUMIFS(PASTE_DQS_TRACKER!$D:$D,PASTE_DQS_TRACKER!$C:$C,MAIN!$A875,PASTE_DQS_TRACKER!$B:$B,MAIN!$D875)-SUMIFS(PASTE_DQS_TRACKER!$D:$D,PASTE_DQS_TRACKER!$C:$C,MAIN!A875,PASTE_DQS_TRACKER!$E:$E,MAIN!$D875)</f>
        <v>0</v>
      </c>
      <c r="J875" s="25">
        <f t="shared" si="238"/>
        <v>0</v>
      </c>
      <c r="K875" s="24">
        <f>IFERROR(IF(V875="Flex",0,IF(D875=$D$30,VLOOKUP(A875,MMO_o10M_lease!$A$1:$F$51,5,FALSE),IF(D875=$D$26,VLOOKUP(D875,LANDINGS!$A$3:$BR$40,HLOOKUP(A875,LANDINGS!$B$1:$CF$42,42,FALSE),FALSE)-IFERROR(VLOOKUP(A875,MMO_o10M_lease!$A$1:$F$38,5,FALSE),0),VLOOKUP(D875,LANDINGS!$A$3:$CF$40,HLOOKUP(A875,LANDINGS!$B$1:$CF$42,42,FALSE),FALSE)))),0)</f>
        <v>0</v>
      </c>
      <c r="L875" s="24">
        <f>SUMIFS(PASTE_FLEX_TRACKER!$D:$D,PASTE_FLEX_TRACKER!$F:$F,MAIN!$A875,PASTE_FLEX_TRACKER!$B:$B,MAIN!$D875)-SUMIFS(PASTE_FLEX_TRACKER!$D:$D,PASTE_FLEX_TRACKER!$C:$C,MAIN!$A875,PASTE_FLEX_TRACKER!$B:$B,MAIN!$D875)</f>
        <v>0</v>
      </c>
      <c r="M875" s="24" t="str">
        <f>IFERROR(-VLOOKUP(D875,SQ!$A$19:$CC$52,HLOOKUP(MAIN!A875,SQ!$B$18:$CC$56,39,FALSE),FALSE),"n/a")</f>
        <v>n/a</v>
      </c>
      <c r="N875" s="46" t="s">
        <v>563</v>
      </c>
      <c r="O875" s="46">
        <f>SUMIFS(MAN_ADJ!$L:$L,MAN_ADJ!$K:$K,MAIN!$D875,MAN_ADJ!$J:$J,MAIN!$S875)</f>
        <v>0</v>
      </c>
      <c r="P875" s="25">
        <f t="shared" si="239"/>
        <v>0</v>
      </c>
      <c r="Q875" s="28" t="str">
        <f t="shared" si="226"/>
        <v>n/a</v>
      </c>
      <c r="R875" s="38">
        <f t="shared" si="227"/>
        <v>0</v>
      </c>
      <c r="S875" s="17" t="s">
        <v>179</v>
      </c>
    </row>
    <row r="876" spans="1:19" x14ac:dyDescent="0.25">
      <c r="A876" s="17" t="s">
        <v>179</v>
      </c>
      <c r="B876" s="17" t="s">
        <v>180</v>
      </c>
      <c r="C876" s="17" t="s">
        <v>181</v>
      </c>
      <c r="D876" s="17" t="s">
        <v>104</v>
      </c>
      <c r="E876" s="24">
        <f>IF(U876="SC",SUMIFS(SC!F:F,SC!A:A,MAIN!D876,SC!B:B,MAIN!A876),SUMIFS(Allocations!$H:$H,Allocations!$A:$A,MAIN!$A876,Allocations!$B:$B,MAIN!$D876))</f>
        <v>0</v>
      </c>
      <c r="F876" s="24">
        <f>IF(U876="SC",SUMIFS(SC!J:J,SC!A:A,MAIN!D876,SC!B:B,MAIN!A876),SUMIFS(Allocations!M:M,Allocations!A:A,MAIN!A876,Allocations!B:B,MAIN!D876))</f>
        <v>0</v>
      </c>
      <c r="G876" s="24">
        <f t="shared" si="237"/>
        <v>0</v>
      </c>
      <c r="H876" s="24">
        <f>IFERROR(VLOOKUP(S876,Swaps_wk!$A$2:$AP$151,HLOOKUP(MAIN!D876,Swaps_wk!$B$2:$AP$151,150,FALSE),FALSE),0)</f>
        <v>0</v>
      </c>
      <c r="I876" s="24">
        <f>SUMIFS(PASTE_DQS_TRACKER!$D:$D,PASTE_DQS_TRACKER!$C:$C,MAIN!$A876,PASTE_DQS_TRACKER!$B:$B,MAIN!$D876)-SUMIFS(PASTE_DQS_TRACKER!$D:$D,PASTE_DQS_TRACKER!$C:$C,MAIN!A876,PASTE_DQS_TRACKER!$E:$E,MAIN!$D876)</f>
        <v>0</v>
      </c>
      <c r="J876" s="25">
        <f t="shared" si="238"/>
        <v>0</v>
      </c>
      <c r="K876" s="24">
        <f>IFERROR(IF(V876="Flex",0,IF(D876=$D$30,VLOOKUP(A876,MMO_o10M_lease!$A$1:$F$51,5,FALSE),IF(D876=$D$26,VLOOKUP(D876,LANDINGS!$A$3:$BR$40,HLOOKUP(A876,LANDINGS!$B$1:$CF$42,42,FALSE),FALSE)-IFERROR(VLOOKUP(A876,MMO_o10M_lease!$A$1:$F$38,5,FALSE),0),VLOOKUP(D876,LANDINGS!$A$3:$CF$40,HLOOKUP(A876,LANDINGS!$B$1:$CF$42,42,FALSE),FALSE)))),0)</f>
        <v>0</v>
      </c>
      <c r="L876" s="24">
        <f>SUMIFS(PASTE_FLEX_TRACKER!$D:$D,PASTE_FLEX_TRACKER!$F:$F,MAIN!$A876,PASTE_FLEX_TRACKER!$B:$B,MAIN!$D876)-SUMIFS(PASTE_FLEX_TRACKER!$D:$D,PASTE_FLEX_TRACKER!$C:$C,MAIN!$A876,PASTE_FLEX_TRACKER!$B:$B,MAIN!$D876)</f>
        <v>0</v>
      </c>
      <c r="M876" s="24" t="str">
        <f>IFERROR(-VLOOKUP(D876,SQ!$A$19:$CC$52,HLOOKUP(MAIN!A876,SQ!$B$18:$CC$56,39,FALSE),FALSE),"n/a")</f>
        <v>n/a</v>
      </c>
      <c r="N876" s="46" t="s">
        <v>563</v>
      </c>
      <c r="O876" s="46">
        <f>SUMIFS(MAN_ADJ!$L:$L,MAN_ADJ!$K:$K,MAIN!$D876,MAN_ADJ!$J:$J,MAIN!$S876)</f>
        <v>0</v>
      </c>
      <c r="P876" s="25">
        <f t="shared" si="239"/>
        <v>0</v>
      </c>
      <c r="Q876" s="28" t="str">
        <f t="shared" si="226"/>
        <v>n/a</v>
      </c>
      <c r="R876" s="38">
        <f t="shared" si="227"/>
        <v>0</v>
      </c>
      <c r="S876" s="17" t="s">
        <v>179</v>
      </c>
    </row>
    <row r="877" spans="1:19" x14ac:dyDescent="0.25">
      <c r="A877" s="17" t="s">
        <v>179</v>
      </c>
      <c r="B877" s="17" t="s">
        <v>180</v>
      </c>
      <c r="C877" s="17" t="s">
        <v>181</v>
      </c>
      <c r="D877" s="17" t="s">
        <v>105</v>
      </c>
      <c r="E877" s="24">
        <f>IF(U877="SC",SUMIFS(SC!F:F,SC!A:A,MAIN!D877,SC!B:B,MAIN!A877),SUMIFS(Allocations!$H:$H,Allocations!$A:$A,MAIN!$A877,Allocations!$B:$B,MAIN!$D877))</f>
        <v>0</v>
      </c>
      <c r="F877" s="24">
        <f>IF(U877="SC",SUMIFS(SC!J:J,SC!A:A,MAIN!D877,SC!B:B,MAIN!A877),SUMIFS(Allocations!M:M,Allocations!A:A,MAIN!A877,Allocations!B:B,MAIN!D877))</f>
        <v>0</v>
      </c>
      <c r="G877" s="24">
        <f t="shared" si="237"/>
        <v>0</v>
      </c>
      <c r="H877" s="24">
        <f>IFERROR(VLOOKUP(S877,Swaps_wk!$A$2:$AP$151,HLOOKUP(MAIN!D877,Swaps_wk!$B$2:$AP$151,150,FALSE),FALSE),0)</f>
        <v>0</v>
      </c>
      <c r="I877" s="24">
        <f>SUMIFS(PASTE_DQS_TRACKER!$D:$D,PASTE_DQS_TRACKER!$C:$C,MAIN!$A877,PASTE_DQS_TRACKER!$B:$B,MAIN!$D877)-SUMIFS(PASTE_DQS_TRACKER!$D:$D,PASTE_DQS_TRACKER!$C:$C,MAIN!A877,PASTE_DQS_TRACKER!$E:$E,MAIN!$D877)</f>
        <v>0</v>
      </c>
      <c r="J877" s="25">
        <f t="shared" si="238"/>
        <v>0</v>
      </c>
      <c r="K877" s="24">
        <f>IFERROR(IF(V877="Flex",0,IF(D877=$D$30,VLOOKUP(A877,MMO_o10M_lease!$A$1:$F$51,5,FALSE),IF(D877=$D$26,VLOOKUP(D877,LANDINGS!$A$3:$BR$40,HLOOKUP(A877,LANDINGS!$B$1:$CF$42,42,FALSE),FALSE)-IFERROR(VLOOKUP(A877,MMO_o10M_lease!$A$1:$F$38,5,FALSE),0),VLOOKUP(D877,LANDINGS!$A$3:$CF$40,HLOOKUP(A877,LANDINGS!$B$1:$CF$42,42,FALSE),FALSE)))),0)</f>
        <v>0</v>
      </c>
      <c r="L877" s="24">
        <f>SUMIFS(PASTE_FLEX_TRACKER!$D:$D,PASTE_FLEX_TRACKER!$F:$F,MAIN!$A877,PASTE_FLEX_TRACKER!$B:$B,MAIN!$D877)-SUMIFS(PASTE_FLEX_TRACKER!$D:$D,PASTE_FLEX_TRACKER!$C:$C,MAIN!$A877,PASTE_FLEX_TRACKER!$B:$B,MAIN!$D877)</f>
        <v>0</v>
      </c>
      <c r="M877" s="24" t="str">
        <f>IFERROR(-VLOOKUP(D877,SQ!$A$19:$CC$52,HLOOKUP(MAIN!A877,SQ!$B$18:$CC$56,39,FALSE),FALSE),"n/a")</f>
        <v>n/a</v>
      </c>
      <c r="N877" s="46" t="s">
        <v>563</v>
      </c>
      <c r="O877" s="46">
        <f>SUMIFS(MAN_ADJ!$L:$L,MAN_ADJ!$K:$K,MAIN!$D877,MAN_ADJ!$J:$J,MAIN!$S877)</f>
        <v>0</v>
      </c>
      <c r="P877" s="25">
        <f t="shared" si="239"/>
        <v>0</v>
      </c>
      <c r="Q877" s="28" t="str">
        <f t="shared" si="226"/>
        <v>n/a</v>
      </c>
      <c r="R877" s="38">
        <f t="shared" si="227"/>
        <v>0</v>
      </c>
      <c r="S877" s="17" t="s">
        <v>179</v>
      </c>
    </row>
    <row r="878" spans="1:19" x14ac:dyDescent="0.25">
      <c r="A878" s="17" t="s">
        <v>179</v>
      </c>
      <c r="B878" s="17" t="s">
        <v>180</v>
      </c>
      <c r="C878" s="17" t="s">
        <v>181</v>
      </c>
      <c r="D878" s="17" t="s">
        <v>106</v>
      </c>
      <c r="E878" s="24">
        <f>IF(U878="SC",SUMIFS(SC!F:F,SC!A:A,MAIN!D878,SC!B:B,MAIN!A878),SUMIFS(Allocations!$H:$H,Allocations!$A:$A,MAIN!$A878,Allocations!$B:$B,MAIN!$D878))</f>
        <v>0</v>
      </c>
      <c r="F878" s="24">
        <f>IF(U878="SC",SUMIFS(SC!J:J,SC!A:A,MAIN!D878,SC!B:B,MAIN!A878),SUMIFS(Allocations!M:M,Allocations!A:A,MAIN!A878,Allocations!B:B,MAIN!D878))</f>
        <v>0</v>
      </c>
      <c r="G878" s="24">
        <f t="shared" si="237"/>
        <v>0</v>
      </c>
      <c r="H878" s="24">
        <f>IFERROR(VLOOKUP(S878,Swaps_wk!$A$2:$AP$151,HLOOKUP(MAIN!D878,Swaps_wk!$B$2:$AP$151,150,FALSE),FALSE),0)</f>
        <v>0</v>
      </c>
      <c r="I878" s="24">
        <f>SUMIFS(PASTE_DQS_TRACKER!$D:$D,PASTE_DQS_TRACKER!$C:$C,MAIN!$A878,PASTE_DQS_TRACKER!$B:$B,MAIN!$D878)-SUMIFS(PASTE_DQS_TRACKER!$D:$D,PASTE_DQS_TRACKER!$C:$C,MAIN!A878,PASTE_DQS_TRACKER!$E:$E,MAIN!$D878)</f>
        <v>0</v>
      </c>
      <c r="J878" s="25">
        <f t="shared" si="238"/>
        <v>0</v>
      </c>
      <c r="K878" s="24">
        <f>IFERROR(IF(V878="Flex",0,IF(D878=$D$30,VLOOKUP(A878,MMO_o10M_lease!$A$1:$F$51,5,FALSE),IF(D878=$D$26,VLOOKUP(D878,LANDINGS!$A$3:$BR$40,HLOOKUP(A878,LANDINGS!$B$1:$CF$42,42,FALSE),FALSE)-IFERROR(VLOOKUP(A878,MMO_o10M_lease!$A$1:$F$38,5,FALSE),0),VLOOKUP(D878,LANDINGS!$A$3:$CF$40,HLOOKUP(A878,LANDINGS!$B$1:$CF$42,42,FALSE),FALSE)))),0)</f>
        <v>0</v>
      </c>
      <c r="L878" s="24">
        <f>SUMIFS(PASTE_FLEX_TRACKER!$D:$D,PASTE_FLEX_TRACKER!$F:$F,MAIN!$A878,PASTE_FLEX_TRACKER!$B:$B,MAIN!$D878)-SUMIFS(PASTE_FLEX_TRACKER!$D:$D,PASTE_FLEX_TRACKER!$C:$C,MAIN!$A878,PASTE_FLEX_TRACKER!$B:$B,MAIN!$D878)</f>
        <v>0</v>
      </c>
      <c r="M878" s="24" t="str">
        <f>IFERROR(-VLOOKUP(D878,SQ!$A$19:$CC$52,HLOOKUP(MAIN!A878,SQ!$B$18:$CC$56,39,FALSE),FALSE),"n/a")</f>
        <v>n/a</v>
      </c>
      <c r="N878" s="46" t="s">
        <v>563</v>
      </c>
      <c r="O878" s="46">
        <f>SUMIFS(MAN_ADJ!$L:$L,MAN_ADJ!$K:$K,MAIN!$D878,MAN_ADJ!$J:$J,MAIN!$S878)</f>
        <v>0</v>
      </c>
      <c r="P878" s="25">
        <f t="shared" si="239"/>
        <v>0</v>
      </c>
      <c r="Q878" s="28" t="str">
        <f t="shared" si="226"/>
        <v>n/a</v>
      </c>
      <c r="R878" s="38">
        <f t="shared" si="227"/>
        <v>0</v>
      </c>
      <c r="S878" s="17" t="s">
        <v>179</v>
      </c>
    </row>
    <row r="879" spans="1:19" x14ac:dyDescent="0.25">
      <c r="A879" s="17" t="s">
        <v>179</v>
      </c>
      <c r="B879" s="17" t="s">
        <v>180</v>
      </c>
      <c r="C879" s="17" t="s">
        <v>181</v>
      </c>
      <c r="D879" s="17" t="s">
        <v>107</v>
      </c>
      <c r="E879" s="24">
        <f>IF(U879="SC",SUMIFS(SC!F:F,SC!A:A,MAIN!D879,SC!B:B,MAIN!A879),SUMIFS(Allocations!$H:$H,Allocations!$A:$A,MAIN!$A879,Allocations!$B:$B,MAIN!$D879))</f>
        <v>0</v>
      </c>
      <c r="F879" s="24">
        <f>IF(U879="SC",SUMIFS(SC!J:J,SC!A:A,MAIN!D879,SC!B:B,MAIN!A879),SUMIFS(Allocations!M:M,Allocations!A:A,MAIN!A879,Allocations!B:B,MAIN!D879))</f>
        <v>0</v>
      </c>
      <c r="G879" s="24">
        <f t="shared" si="237"/>
        <v>0</v>
      </c>
      <c r="H879" s="24">
        <f>IFERROR(VLOOKUP(S879,Swaps_wk!$A$2:$AP$151,HLOOKUP(MAIN!D879,Swaps_wk!$B$2:$AP$151,150,FALSE),FALSE),0)</f>
        <v>0</v>
      </c>
      <c r="I879" s="24">
        <f>SUMIFS(PASTE_DQS_TRACKER!$D:$D,PASTE_DQS_TRACKER!$C:$C,MAIN!$A879,PASTE_DQS_TRACKER!$B:$B,MAIN!$D879)-SUMIFS(PASTE_DQS_TRACKER!$D:$D,PASTE_DQS_TRACKER!$C:$C,MAIN!A879,PASTE_DQS_TRACKER!$E:$E,MAIN!$D879)</f>
        <v>0</v>
      </c>
      <c r="J879" s="25">
        <f t="shared" si="238"/>
        <v>0</v>
      </c>
      <c r="K879" s="24">
        <f>IFERROR(IF(V879="Flex",0,IF(D879=$D$30,VLOOKUP(A879,MMO_o10M_lease!$A$1:$F$51,5,FALSE),IF(D879=$D$26,VLOOKUP(D879,LANDINGS!$A$3:$BR$40,HLOOKUP(A879,LANDINGS!$B$1:$CF$42,42,FALSE),FALSE)-IFERROR(VLOOKUP(A879,MMO_o10M_lease!$A$1:$F$38,5,FALSE),0),VLOOKUP(D879,LANDINGS!$A$3:$CF$40,HLOOKUP(A879,LANDINGS!$B$1:$CF$42,42,FALSE),FALSE)))),0)</f>
        <v>0</v>
      </c>
      <c r="L879" s="24">
        <f>SUMIFS(PASTE_FLEX_TRACKER!$D:$D,PASTE_FLEX_TRACKER!$F:$F,MAIN!$A879,PASTE_FLEX_TRACKER!$B:$B,MAIN!$D879)-SUMIFS(PASTE_FLEX_TRACKER!$D:$D,PASTE_FLEX_TRACKER!$C:$C,MAIN!$A879,PASTE_FLEX_TRACKER!$B:$B,MAIN!$D879)</f>
        <v>0</v>
      </c>
      <c r="M879" s="24" t="str">
        <f>IFERROR(-VLOOKUP(D879,SQ!$A$19:$CC$52,HLOOKUP(MAIN!A879,SQ!$B$18:$CC$56,39,FALSE),FALSE),"n/a")</f>
        <v>n/a</v>
      </c>
      <c r="N879" s="46" t="s">
        <v>563</v>
      </c>
      <c r="O879" s="46">
        <f>SUMIFS(MAN_ADJ!$L:$L,MAN_ADJ!$K:$K,MAIN!$D879,MAN_ADJ!$J:$J,MAIN!$S879)</f>
        <v>0</v>
      </c>
      <c r="P879" s="25">
        <f t="shared" si="239"/>
        <v>0</v>
      </c>
      <c r="Q879" s="28" t="str">
        <f t="shared" si="226"/>
        <v>n/a</v>
      </c>
      <c r="R879" s="38">
        <f t="shared" si="227"/>
        <v>0</v>
      </c>
      <c r="S879" s="17" t="s">
        <v>179</v>
      </c>
    </row>
    <row r="880" spans="1:19" x14ac:dyDescent="0.25">
      <c r="A880" s="17" t="s">
        <v>179</v>
      </c>
      <c r="B880" s="17" t="s">
        <v>180</v>
      </c>
      <c r="C880" s="17" t="s">
        <v>181</v>
      </c>
      <c r="D880" s="17" t="s">
        <v>108</v>
      </c>
      <c r="E880" s="24">
        <f>IF(U880="SC",SUMIFS(SC!F:F,SC!A:A,MAIN!D880,SC!B:B,MAIN!A880),SUMIFS(Allocations!$H:$H,Allocations!$A:$A,MAIN!$A880,Allocations!$B:$B,MAIN!$D880))</f>
        <v>0</v>
      </c>
      <c r="F880" s="24">
        <f>IF(U880="SC",SUMIFS(SC!J:J,SC!A:A,MAIN!D880,SC!B:B,MAIN!A880),SUMIFS(Allocations!M:M,Allocations!A:A,MAIN!A880,Allocations!B:B,MAIN!D880))</f>
        <v>0</v>
      </c>
      <c r="G880" s="24">
        <f t="shared" si="237"/>
        <v>0</v>
      </c>
      <c r="H880" s="24">
        <f>IFERROR(VLOOKUP(S880,Swaps_wk!$A$2:$AP$151,HLOOKUP(MAIN!D880,Swaps_wk!$B$2:$AP$151,150,FALSE),FALSE),0)</f>
        <v>0</v>
      </c>
      <c r="I880" s="24">
        <f>SUMIFS(PASTE_DQS_TRACKER!$D:$D,PASTE_DQS_TRACKER!$C:$C,MAIN!$A880,PASTE_DQS_TRACKER!$B:$B,MAIN!$D880)-SUMIFS(PASTE_DQS_TRACKER!$D:$D,PASTE_DQS_TRACKER!$C:$C,MAIN!A880,PASTE_DQS_TRACKER!$E:$E,MAIN!$D880)</f>
        <v>0</v>
      </c>
      <c r="J880" s="25">
        <f t="shared" si="238"/>
        <v>0</v>
      </c>
      <c r="K880" s="24">
        <f>IFERROR(IF(V880="Flex",0,IF(D880=$D$30,VLOOKUP(A880,MMO_o10M_lease!$A$1:$F$51,5,FALSE),IF(D880=$D$26,VLOOKUP(D880,LANDINGS!$A$3:$BR$40,HLOOKUP(A880,LANDINGS!$B$1:$CF$42,42,FALSE),FALSE)-IFERROR(VLOOKUP(A880,MMO_o10M_lease!$A$1:$F$38,5,FALSE),0),VLOOKUP(D880,LANDINGS!$A$3:$CF$40,HLOOKUP(A880,LANDINGS!$B$1:$CF$42,42,FALSE),FALSE)))),0)</f>
        <v>0</v>
      </c>
      <c r="L880" s="24">
        <f>SUMIFS(PASTE_FLEX_TRACKER!$D:$D,PASTE_FLEX_TRACKER!$F:$F,MAIN!$A880,PASTE_FLEX_TRACKER!$B:$B,MAIN!$D880)-SUMIFS(PASTE_FLEX_TRACKER!$D:$D,PASTE_FLEX_TRACKER!$C:$C,MAIN!$A880,PASTE_FLEX_TRACKER!$B:$B,MAIN!$D880)</f>
        <v>0</v>
      </c>
      <c r="M880" s="24" t="str">
        <f>IFERROR(-VLOOKUP(D880,SQ!$A$19:$CC$52,HLOOKUP(MAIN!A880,SQ!$B$18:$CC$56,39,FALSE),FALSE),"n/a")</f>
        <v>n/a</v>
      </c>
      <c r="N880" s="46" t="s">
        <v>563</v>
      </c>
      <c r="O880" s="46">
        <f>SUMIFS(MAN_ADJ!$L:$L,MAN_ADJ!$K:$K,MAIN!$D880,MAN_ADJ!$J:$J,MAIN!$S880)</f>
        <v>0</v>
      </c>
      <c r="P880" s="25">
        <f t="shared" si="239"/>
        <v>0</v>
      </c>
      <c r="Q880" s="28" t="str">
        <f t="shared" si="226"/>
        <v>n/a</v>
      </c>
      <c r="R880" s="38">
        <f t="shared" si="227"/>
        <v>0</v>
      </c>
      <c r="S880" s="17" t="s">
        <v>179</v>
      </c>
    </row>
    <row r="881" spans="1:19" x14ac:dyDescent="0.25">
      <c r="A881" s="17" t="s">
        <v>179</v>
      </c>
      <c r="B881" s="17" t="s">
        <v>180</v>
      </c>
      <c r="C881" s="17" t="s">
        <v>181</v>
      </c>
      <c r="D881" s="17" t="s">
        <v>109</v>
      </c>
      <c r="E881" s="24">
        <f>IF(U881="SC",SUMIFS(SC!F:F,SC!A:A,MAIN!D881,SC!B:B,MAIN!A881),SUMIFS(Allocations!$H:$H,Allocations!$A:$A,MAIN!$A881,Allocations!$B:$B,MAIN!$D881))</f>
        <v>113.8</v>
      </c>
      <c r="F881" s="24">
        <f>IF(U881="SC",SUMIFS(SC!J:J,SC!A:A,MAIN!D881,SC!B:B,MAIN!A881),SUMIFS(Allocations!M:M,Allocations!A:A,MAIN!A881,Allocations!B:B,MAIN!D881))</f>
        <v>0</v>
      </c>
      <c r="G881" s="24">
        <f t="shared" si="237"/>
        <v>113.8</v>
      </c>
      <c r="H881" s="24">
        <f>IFERROR(VLOOKUP(S881,Swaps_wk!$A$2:$AP$151,HLOOKUP(MAIN!D881,Swaps_wk!$B$2:$AP$151,150,FALSE),FALSE),0)</f>
        <v>0</v>
      </c>
      <c r="I881" s="24">
        <f>SUMIFS(PASTE_DQS_TRACKER!$D:$D,PASTE_DQS_TRACKER!$C:$C,MAIN!$A881,PASTE_DQS_TRACKER!$B:$B,MAIN!$D881)-SUMIFS(PASTE_DQS_TRACKER!$D:$D,PASTE_DQS_TRACKER!$C:$C,MAIN!A881,PASTE_DQS_TRACKER!$E:$E,MAIN!$D881)</f>
        <v>0</v>
      </c>
      <c r="J881" s="25">
        <f t="shared" si="238"/>
        <v>113.8</v>
      </c>
      <c r="K881" s="24">
        <f>IFERROR(IF(V881="Flex",0,IF(D881=$D$30,VLOOKUP(A881,MMO_o10M_lease!$A$1:$F$51,5,FALSE),IF(D881=$D$26,VLOOKUP(D881,LANDINGS!$A$3:$BR$40,HLOOKUP(A881,LANDINGS!$B$1:$CF$42,42,FALSE),FALSE)-IFERROR(VLOOKUP(A881,MMO_o10M_lease!$A$1:$F$38,5,FALSE),0),VLOOKUP(D881,LANDINGS!$A$3:$CF$40,HLOOKUP(A881,LANDINGS!$B$1:$CF$42,42,FALSE),FALSE)))),0)</f>
        <v>0</v>
      </c>
      <c r="L881" s="24">
        <f>SUMIFS(PASTE_FLEX_TRACKER!$D:$D,PASTE_FLEX_TRACKER!$F:$F,MAIN!$A881,PASTE_FLEX_TRACKER!$B:$B,MAIN!$D881)-SUMIFS(PASTE_FLEX_TRACKER!$D:$D,PASTE_FLEX_TRACKER!$C:$C,MAIN!$A881,PASTE_FLEX_TRACKER!$B:$B,MAIN!$D881)</f>
        <v>0</v>
      </c>
      <c r="M881" s="24" t="str">
        <f>IFERROR(-VLOOKUP(D881,SQ!$A$19:$CC$52,HLOOKUP(MAIN!A881,SQ!$B$18:$CC$56,39,FALSE),FALSE),"n/a")</f>
        <v>n/a</v>
      </c>
      <c r="N881" s="46" t="s">
        <v>563</v>
      </c>
      <c r="O881" s="46">
        <f>SUMIFS(MAN_ADJ!$L:$L,MAN_ADJ!$K:$K,MAIN!$D881,MAN_ADJ!$J:$J,MAIN!$S881)</f>
        <v>0</v>
      </c>
      <c r="P881" s="25">
        <f t="shared" si="239"/>
        <v>0</v>
      </c>
      <c r="Q881" s="28">
        <f t="shared" si="226"/>
        <v>0</v>
      </c>
      <c r="R881" s="38">
        <f t="shared" si="227"/>
        <v>113.8</v>
      </c>
      <c r="S881" s="17" t="s">
        <v>179</v>
      </c>
    </row>
    <row r="882" spans="1:19" x14ac:dyDescent="0.25">
      <c r="A882" s="17" t="s">
        <v>179</v>
      </c>
      <c r="B882" s="17" t="s">
        <v>180</v>
      </c>
      <c r="C882" s="17" t="s">
        <v>181</v>
      </c>
      <c r="D882" s="17" t="s">
        <v>110</v>
      </c>
      <c r="E882" s="24">
        <f>IF(U882="SC",SUMIFS(SC!F:F,SC!A:A,MAIN!D882,SC!B:B,MAIN!A882),SUMIFS(Allocations!$H:$H,Allocations!$A:$A,MAIN!$A882,Allocations!$B:$B,MAIN!$D882))</f>
        <v>218.3</v>
      </c>
      <c r="F882" s="24">
        <f>IF(U882="SC",SUMIFS(SC!J:J,SC!A:A,MAIN!D882,SC!B:B,MAIN!A882),SUMIFS(Allocations!M:M,Allocations!A:A,MAIN!A882,Allocations!B:B,MAIN!D882))</f>
        <v>0</v>
      </c>
      <c r="G882" s="24">
        <f t="shared" si="237"/>
        <v>218.3</v>
      </c>
      <c r="H882" s="24">
        <f>IFERROR(VLOOKUP(S882,Swaps_wk!$A$2:$AP$151,HLOOKUP(MAIN!D882,Swaps_wk!$B$2:$AP$151,150,FALSE),FALSE),0)</f>
        <v>0</v>
      </c>
      <c r="I882" s="24">
        <f>SUMIFS(PASTE_DQS_TRACKER!$D:$D,PASTE_DQS_TRACKER!$C:$C,MAIN!$A882,PASTE_DQS_TRACKER!$B:$B,MAIN!$D882)-SUMIFS(PASTE_DQS_TRACKER!$D:$D,PASTE_DQS_TRACKER!$C:$C,MAIN!A882,PASTE_DQS_TRACKER!$E:$E,MAIN!$D882)</f>
        <v>0</v>
      </c>
      <c r="J882" s="25">
        <f t="shared" si="238"/>
        <v>218.3</v>
      </c>
      <c r="K882" s="24">
        <f>IFERROR(IF(V882="Flex",0,IF(D882=$D$30,VLOOKUP(A882,MMO_o10M_lease!$A$1:$F$51,5,FALSE),IF(D882=$D$26,VLOOKUP(D882,LANDINGS!$A$3:$BR$40,HLOOKUP(A882,LANDINGS!$B$1:$CF$42,42,FALSE),FALSE)-IFERROR(VLOOKUP(A882,MMO_o10M_lease!$A$1:$F$38,5,FALSE),0),VLOOKUP(D882,LANDINGS!$A$3:$CF$40,HLOOKUP(A882,LANDINGS!$B$1:$CF$42,42,FALSE),FALSE)))),0)</f>
        <v>0</v>
      </c>
      <c r="L882" s="24">
        <f>SUMIFS(PASTE_FLEX_TRACKER!$D:$D,PASTE_FLEX_TRACKER!$F:$F,MAIN!$A882,PASTE_FLEX_TRACKER!$B:$B,MAIN!$D882)-SUMIFS(PASTE_FLEX_TRACKER!$D:$D,PASTE_FLEX_TRACKER!$C:$C,MAIN!$A882,PASTE_FLEX_TRACKER!$B:$B,MAIN!$D882)</f>
        <v>0</v>
      </c>
      <c r="M882" s="24" t="str">
        <f>IFERROR(-VLOOKUP(D882,SQ!$A$19:$CC$52,HLOOKUP(MAIN!A882,SQ!$B$18:$CC$56,39,FALSE),FALSE),"n/a")</f>
        <v>n/a</v>
      </c>
      <c r="N882" s="46" t="s">
        <v>563</v>
      </c>
      <c r="O882" s="46">
        <f>SUMIFS(MAN_ADJ!$L:$L,MAN_ADJ!$K:$K,MAIN!$D882,MAN_ADJ!$J:$J,MAIN!$S882)</f>
        <v>0</v>
      </c>
      <c r="P882" s="25">
        <f t="shared" si="239"/>
        <v>0</v>
      </c>
      <c r="Q882" s="28">
        <f t="shared" si="226"/>
        <v>0</v>
      </c>
      <c r="R882" s="38">
        <f t="shared" si="227"/>
        <v>218.3</v>
      </c>
      <c r="S882" s="17" t="s">
        <v>179</v>
      </c>
    </row>
    <row r="883" spans="1:19" x14ac:dyDescent="0.25">
      <c r="A883" s="17" t="s">
        <v>179</v>
      </c>
      <c r="B883" s="17" t="s">
        <v>180</v>
      </c>
      <c r="C883" s="17" t="s">
        <v>181</v>
      </c>
      <c r="D883" s="17" t="s">
        <v>111</v>
      </c>
      <c r="E883" s="24">
        <f>IF(U883="SC",SUMIFS(SC!F:F,SC!A:A,MAIN!D883,SC!B:B,MAIN!A883),SUMIFS(Allocations!$H:$H,Allocations!$A:$A,MAIN!$A883,Allocations!$B:$B,MAIN!$D883))</f>
        <v>0</v>
      </c>
      <c r="F883" s="24">
        <f>IF(U883="SC",SUMIFS(SC!J:J,SC!A:A,MAIN!D883,SC!B:B,MAIN!A883),SUMIFS(Allocations!M:M,Allocations!A:A,MAIN!A883,Allocations!B:B,MAIN!D883))</f>
        <v>0</v>
      </c>
      <c r="G883" s="24">
        <f t="shared" si="237"/>
        <v>0</v>
      </c>
      <c r="H883" s="24">
        <f>IFERROR(VLOOKUP(S883,Swaps_wk!$A$2:$AP$151,HLOOKUP(MAIN!D883,Swaps_wk!$B$2:$AP$151,150,FALSE),FALSE),0)</f>
        <v>0</v>
      </c>
      <c r="I883" s="24">
        <f>SUMIFS(PASTE_DQS_TRACKER!$D:$D,PASTE_DQS_TRACKER!$C:$C,MAIN!$A883,PASTE_DQS_TRACKER!$B:$B,MAIN!$D883)-SUMIFS(PASTE_DQS_TRACKER!$D:$D,PASTE_DQS_TRACKER!$C:$C,MAIN!A883,PASTE_DQS_TRACKER!$E:$E,MAIN!$D883)</f>
        <v>0</v>
      </c>
      <c r="J883" s="25">
        <f t="shared" si="238"/>
        <v>0</v>
      </c>
      <c r="K883" s="24">
        <f>IFERROR(IF(V883="Flex",0,IF(D883=$D$30,VLOOKUP(A883,MMO_o10M_lease!$A$1:$F$51,5,FALSE),IF(D883=$D$26,VLOOKUP(D883,LANDINGS!$A$3:$BR$40,HLOOKUP(A883,LANDINGS!$B$1:$CF$42,42,FALSE),FALSE)-IFERROR(VLOOKUP(A883,MMO_o10M_lease!$A$1:$F$38,5,FALSE),0),VLOOKUP(D883,LANDINGS!$A$3:$CF$40,HLOOKUP(A883,LANDINGS!$B$1:$CF$42,42,FALSE),FALSE)))),0)</f>
        <v>0</v>
      </c>
      <c r="L883" s="24">
        <f>SUMIFS(PASTE_FLEX_TRACKER!$D:$D,PASTE_FLEX_TRACKER!$F:$F,MAIN!$A883,PASTE_FLEX_TRACKER!$B:$B,MAIN!$D883)-SUMIFS(PASTE_FLEX_TRACKER!$D:$D,PASTE_FLEX_TRACKER!$C:$C,MAIN!$A883,PASTE_FLEX_TRACKER!$B:$B,MAIN!$D883)</f>
        <v>0</v>
      </c>
      <c r="M883" s="24" t="str">
        <f>IFERROR(-VLOOKUP(D883,SQ!$A$19:$CC$52,HLOOKUP(MAIN!A883,SQ!$B$18:$CC$56,39,FALSE),FALSE),"n/a")</f>
        <v>n/a</v>
      </c>
      <c r="N883" s="46" t="s">
        <v>563</v>
      </c>
      <c r="O883" s="46">
        <f>SUMIFS(MAN_ADJ!$L:$L,MAN_ADJ!$K:$K,MAIN!$D883,MAN_ADJ!$J:$J,MAIN!$S883)</f>
        <v>0</v>
      </c>
      <c r="P883" s="25">
        <f t="shared" si="239"/>
        <v>0</v>
      </c>
      <c r="Q883" s="28" t="str">
        <f t="shared" si="226"/>
        <v>n/a</v>
      </c>
      <c r="R883" s="38">
        <f t="shared" si="227"/>
        <v>0</v>
      </c>
      <c r="S883" s="17" t="s">
        <v>179</v>
      </c>
    </row>
    <row r="884" spans="1:19" x14ac:dyDescent="0.25">
      <c r="A884" s="17" t="s">
        <v>179</v>
      </c>
      <c r="B884" s="17" t="s">
        <v>180</v>
      </c>
      <c r="C884" s="17" t="s">
        <v>181</v>
      </c>
      <c r="D884" s="17" t="s">
        <v>112</v>
      </c>
      <c r="E884" s="24">
        <f>IF(U884="SC",SUMIFS(SC!F:F,SC!A:A,MAIN!D884,SC!B:B,MAIN!A884),SUMIFS(Allocations!$H:$H,Allocations!$A:$A,MAIN!$A884,Allocations!$B:$B,MAIN!$D884))</f>
        <v>0</v>
      </c>
      <c r="F884" s="24">
        <f>IF(U884="SC",SUMIFS(SC!J:J,SC!A:A,MAIN!D884,SC!B:B,MAIN!A884),SUMIFS(Allocations!M:M,Allocations!A:A,MAIN!A884,Allocations!B:B,MAIN!D884))</f>
        <v>0</v>
      </c>
      <c r="G884" s="24">
        <f t="shared" si="237"/>
        <v>0</v>
      </c>
      <c r="H884" s="24">
        <f>IFERROR(VLOOKUP(S884,Swaps_wk!$A$2:$AP$151,HLOOKUP(MAIN!D884,Swaps_wk!$B$2:$AP$151,150,FALSE),FALSE),0)</f>
        <v>0</v>
      </c>
      <c r="I884" s="24">
        <f>SUMIFS(PASTE_DQS_TRACKER!$D:$D,PASTE_DQS_TRACKER!$C:$C,MAIN!$A884,PASTE_DQS_TRACKER!$B:$B,MAIN!$D884)-SUMIFS(PASTE_DQS_TRACKER!$D:$D,PASTE_DQS_TRACKER!$C:$C,MAIN!A884,PASTE_DQS_TRACKER!$E:$E,MAIN!$D884)</f>
        <v>0</v>
      </c>
      <c r="J884" s="25">
        <f t="shared" si="238"/>
        <v>0</v>
      </c>
      <c r="K884" s="24">
        <f>IFERROR(IF(V884="Flex",0,IF(D884=$D$30,VLOOKUP(A884,MMO_o10M_lease!$A$1:$F$51,5,FALSE),IF(D884=$D$26,VLOOKUP(D884,LANDINGS!$A$3:$BR$40,HLOOKUP(A884,LANDINGS!$B$1:$CF$42,42,FALSE),FALSE)-IFERROR(VLOOKUP(A884,MMO_o10M_lease!$A$1:$F$38,5,FALSE),0),VLOOKUP(D884,LANDINGS!$A$3:$CF$40,HLOOKUP(A884,LANDINGS!$B$1:$CF$42,42,FALSE),FALSE)))),0)</f>
        <v>0</v>
      </c>
      <c r="L884" s="24">
        <f>SUMIFS(PASTE_FLEX_TRACKER!$D:$D,PASTE_FLEX_TRACKER!$F:$F,MAIN!$A884,PASTE_FLEX_TRACKER!$B:$B,MAIN!$D884)-SUMIFS(PASTE_FLEX_TRACKER!$D:$D,PASTE_FLEX_TRACKER!$C:$C,MAIN!$A884,PASTE_FLEX_TRACKER!$B:$B,MAIN!$D884)</f>
        <v>0</v>
      </c>
      <c r="M884" s="24" t="str">
        <f>IFERROR(-VLOOKUP(D884,SQ!$A$19:$CC$52,HLOOKUP(MAIN!A884,SQ!$B$18:$CC$56,39,FALSE),FALSE),"n/a")</f>
        <v>n/a</v>
      </c>
      <c r="N884" s="46" t="s">
        <v>563</v>
      </c>
      <c r="O884" s="46">
        <f>SUMIFS(MAN_ADJ!$L:$L,MAN_ADJ!$K:$K,MAIN!$D884,MAN_ADJ!$J:$J,MAIN!$S884)</f>
        <v>0</v>
      </c>
      <c r="P884" s="25">
        <f t="shared" si="239"/>
        <v>0</v>
      </c>
      <c r="Q884" s="28" t="str">
        <f t="shared" si="226"/>
        <v>n/a</v>
      </c>
      <c r="R884" s="38">
        <f t="shared" si="227"/>
        <v>0</v>
      </c>
      <c r="S884" s="17" t="s">
        <v>179</v>
      </c>
    </row>
    <row r="885" spans="1:19" x14ac:dyDescent="0.25">
      <c r="A885" s="17" t="s">
        <v>179</v>
      </c>
      <c r="B885" s="17" t="s">
        <v>180</v>
      </c>
      <c r="C885" s="17" t="s">
        <v>181</v>
      </c>
      <c r="D885" s="17" t="s">
        <v>113</v>
      </c>
      <c r="E885" s="24">
        <f>IF(U885="SC",SUMIFS(SC!F:F,SC!A:A,MAIN!D885,SC!B:B,MAIN!A885),SUMIFS(Allocations!$H:$H,Allocations!$A:$A,MAIN!$A885,Allocations!$B:$B,MAIN!$D885))</f>
        <v>0</v>
      </c>
      <c r="F885" s="24">
        <f>IF(U885="SC",SUMIFS(SC!J:J,SC!A:A,MAIN!D885,SC!B:B,MAIN!A885),SUMIFS(Allocations!M:M,Allocations!A:A,MAIN!A885,Allocations!B:B,MAIN!D885))</f>
        <v>0</v>
      </c>
      <c r="G885" s="24">
        <f t="shared" si="237"/>
        <v>0</v>
      </c>
      <c r="H885" s="24">
        <f>IFERROR(VLOOKUP(S885,Swaps_wk!$A$2:$AP$151,HLOOKUP(MAIN!D885,Swaps_wk!$B$2:$AP$151,150,FALSE),FALSE),0)</f>
        <v>0</v>
      </c>
      <c r="I885" s="24">
        <f>SUMIFS(PASTE_DQS_TRACKER!$D:$D,PASTE_DQS_TRACKER!$C:$C,MAIN!$A885,PASTE_DQS_TRACKER!$B:$B,MAIN!$D885)-SUMIFS(PASTE_DQS_TRACKER!$D:$D,PASTE_DQS_TRACKER!$C:$C,MAIN!A885,PASTE_DQS_TRACKER!$E:$E,MAIN!$D885)</f>
        <v>0</v>
      </c>
      <c r="J885" s="25">
        <f t="shared" si="238"/>
        <v>0</v>
      </c>
      <c r="K885" s="24">
        <f>IFERROR(IF(V885="Flex",0,IF(D885=$D$30,VLOOKUP(A885,MMO_o10M_lease!$A$1:$F$51,5,FALSE),IF(D885=$D$26,VLOOKUP(D885,LANDINGS!$A$3:$BR$40,HLOOKUP(A885,LANDINGS!$B$1:$CF$42,42,FALSE),FALSE)-IFERROR(VLOOKUP(A885,MMO_o10M_lease!$A$1:$F$38,5,FALSE),0),VLOOKUP(D885,LANDINGS!$A$3:$CF$40,HLOOKUP(A885,LANDINGS!$B$1:$CF$42,42,FALSE),FALSE)))),0)</f>
        <v>0</v>
      </c>
      <c r="L885" s="24">
        <f>SUMIFS(PASTE_FLEX_TRACKER!$D:$D,PASTE_FLEX_TRACKER!$F:$F,MAIN!$A885,PASTE_FLEX_TRACKER!$B:$B,MAIN!$D885)-SUMIFS(PASTE_FLEX_TRACKER!$D:$D,PASTE_FLEX_TRACKER!$C:$C,MAIN!$A885,PASTE_FLEX_TRACKER!$B:$B,MAIN!$D885)</f>
        <v>0</v>
      </c>
      <c r="M885" s="24" t="str">
        <f>IFERROR(-VLOOKUP(D885,SQ!$A$19:$CC$52,HLOOKUP(MAIN!A885,SQ!$B$18:$CC$56,39,FALSE),FALSE),"n/a")</f>
        <v>n/a</v>
      </c>
      <c r="N885" s="46" t="s">
        <v>563</v>
      </c>
      <c r="O885" s="46">
        <f>SUMIFS(MAN_ADJ!$L:$L,MAN_ADJ!$K:$K,MAIN!$D885,MAN_ADJ!$J:$J,MAIN!$S885)</f>
        <v>0</v>
      </c>
      <c r="P885" s="25">
        <f t="shared" si="239"/>
        <v>0</v>
      </c>
      <c r="Q885" s="28" t="str">
        <f t="shared" si="226"/>
        <v>n/a</v>
      </c>
      <c r="R885" s="38">
        <f t="shared" si="227"/>
        <v>0</v>
      </c>
      <c r="S885" s="17" t="s">
        <v>179</v>
      </c>
    </row>
    <row r="886" spans="1:19" x14ac:dyDescent="0.25">
      <c r="A886" s="17" t="s">
        <v>179</v>
      </c>
      <c r="B886" s="17" t="s">
        <v>180</v>
      </c>
      <c r="C886" s="17" t="s">
        <v>181</v>
      </c>
      <c r="D886" s="17" t="s">
        <v>114</v>
      </c>
      <c r="E886" s="24">
        <f>IF(U886="SC",SUMIFS(SC!F:F,SC!A:A,MAIN!D886,SC!B:B,MAIN!A886),SUMIFS(Allocations!$H:$H,Allocations!$A:$A,MAIN!$A886,Allocations!$B:$B,MAIN!$D886))</f>
        <v>0</v>
      </c>
      <c r="F886" s="24">
        <f>IF(U886="SC",SUMIFS(SC!J:J,SC!A:A,MAIN!D886,SC!B:B,MAIN!A886),SUMIFS(Allocations!M:M,Allocations!A:A,MAIN!A886,Allocations!B:B,MAIN!D886))</f>
        <v>0</v>
      </c>
      <c r="G886" s="24">
        <f t="shared" si="237"/>
        <v>0</v>
      </c>
      <c r="H886" s="24">
        <f>IFERROR(VLOOKUP(S886,Swaps_wk!$A$2:$AP$151,HLOOKUP(MAIN!D886,Swaps_wk!$B$2:$AP$151,150,FALSE),FALSE),0)</f>
        <v>0</v>
      </c>
      <c r="I886" s="24">
        <f>SUMIFS(PASTE_DQS_TRACKER!$D:$D,PASTE_DQS_TRACKER!$C:$C,MAIN!$A886,PASTE_DQS_TRACKER!$B:$B,MAIN!$D886)-SUMIFS(PASTE_DQS_TRACKER!$D:$D,PASTE_DQS_TRACKER!$C:$C,MAIN!A886,PASTE_DQS_TRACKER!$E:$E,MAIN!$D886)</f>
        <v>0</v>
      </c>
      <c r="J886" s="25">
        <f t="shared" si="238"/>
        <v>0</v>
      </c>
      <c r="K886" s="24">
        <f>IFERROR(IF(V886="Flex",0,IF(D886=$D$30,VLOOKUP(A886,MMO_o10M_lease!$A$1:$F$51,5,FALSE),IF(D886=$D$26,VLOOKUP(D886,LANDINGS!$A$3:$BR$40,HLOOKUP(A886,LANDINGS!$B$1:$CF$42,42,FALSE),FALSE)-IFERROR(VLOOKUP(A886,MMO_o10M_lease!$A$1:$F$38,5,FALSE),0),VLOOKUP(D886,LANDINGS!$A$3:$CF$40,HLOOKUP(A886,LANDINGS!$B$1:$CF$42,42,FALSE),FALSE)))),0)</f>
        <v>0</v>
      </c>
      <c r="L886" s="24">
        <f>SUMIFS(PASTE_FLEX_TRACKER!$D:$D,PASTE_FLEX_TRACKER!$F:$F,MAIN!$A886,PASTE_FLEX_TRACKER!$B:$B,MAIN!$D886)-SUMIFS(PASTE_FLEX_TRACKER!$D:$D,PASTE_FLEX_TRACKER!$C:$C,MAIN!$A886,PASTE_FLEX_TRACKER!$B:$B,MAIN!$D886)</f>
        <v>0</v>
      </c>
      <c r="M886" s="24" t="str">
        <f>IFERROR(-VLOOKUP(D886,SQ!$A$19:$CC$52,HLOOKUP(MAIN!A886,SQ!$B$18:$CC$56,39,FALSE),FALSE),"n/a")</f>
        <v>n/a</v>
      </c>
      <c r="N886" s="46" t="s">
        <v>563</v>
      </c>
      <c r="O886" s="46">
        <f>SUMIFS(MAN_ADJ!$L:$L,MAN_ADJ!$K:$K,MAIN!$D886,MAN_ADJ!$J:$J,MAIN!$S886)</f>
        <v>0</v>
      </c>
      <c r="P886" s="25">
        <f t="shared" si="239"/>
        <v>0</v>
      </c>
      <c r="Q886" s="28" t="str">
        <f t="shared" si="226"/>
        <v>n/a</v>
      </c>
      <c r="R886" s="38">
        <f t="shared" si="227"/>
        <v>0</v>
      </c>
      <c r="S886" s="17" t="s">
        <v>179</v>
      </c>
    </row>
    <row r="887" spans="1:19" x14ac:dyDescent="0.25">
      <c r="A887" s="17" t="s">
        <v>179</v>
      </c>
      <c r="B887" s="17" t="s">
        <v>180</v>
      </c>
      <c r="C887" s="17" t="s">
        <v>181</v>
      </c>
      <c r="D887" s="17" t="s">
        <v>115</v>
      </c>
      <c r="E887" s="24">
        <f>IF(U887="SC",SUMIFS(SC!F:F,SC!A:A,MAIN!D887,SC!B:B,MAIN!A887),SUMIFS(Allocations!$H:$H,Allocations!$A:$A,MAIN!$A887,Allocations!$B:$B,MAIN!$D887))</f>
        <v>38.6</v>
      </c>
      <c r="F887" s="24">
        <f>IF(U887="SC",SUMIFS(SC!J:J,SC!A:A,MAIN!D887,SC!B:B,MAIN!A887),SUMIFS(Allocations!M:M,Allocations!A:A,MAIN!A887,Allocations!B:B,MAIN!D887))</f>
        <v>0</v>
      </c>
      <c r="G887" s="24">
        <f t="shared" si="237"/>
        <v>38.6</v>
      </c>
      <c r="H887" s="24">
        <f>IFERROR(VLOOKUP(S887,Swaps_wk!$A$2:$AP$151,HLOOKUP(MAIN!D887,Swaps_wk!$B$2:$AP$151,150,FALSE),FALSE),0)</f>
        <v>0</v>
      </c>
      <c r="I887" s="24">
        <f>SUMIFS(PASTE_DQS_TRACKER!$D:$D,PASTE_DQS_TRACKER!$C:$C,MAIN!$A887,PASTE_DQS_TRACKER!$B:$B,MAIN!$D887)-SUMIFS(PASTE_DQS_TRACKER!$D:$D,PASTE_DQS_TRACKER!$C:$C,MAIN!A887,PASTE_DQS_TRACKER!$E:$E,MAIN!$D887)</f>
        <v>0</v>
      </c>
      <c r="J887" s="25">
        <f t="shared" si="238"/>
        <v>38.6</v>
      </c>
      <c r="K887" s="24">
        <f>IFERROR(IF(V887="Flex",0,IF(D887=$D$30,VLOOKUP(A887,MMO_o10M_lease!$A$1:$F$51,5,FALSE),IF(D887=$D$26,VLOOKUP(D887,LANDINGS!$A$3:$BR$40,HLOOKUP(A887,LANDINGS!$B$1:$CF$42,42,FALSE),FALSE)-IFERROR(VLOOKUP(A887,MMO_o10M_lease!$A$1:$F$38,5,FALSE),0),VLOOKUP(D887,LANDINGS!$A$3:$CF$40,HLOOKUP(A887,LANDINGS!$B$1:$CF$42,42,FALSE),FALSE)))),0)</f>
        <v>0</v>
      </c>
      <c r="L887" s="24">
        <f>SUMIFS(PASTE_FLEX_TRACKER!$D:$D,PASTE_FLEX_TRACKER!$F:$F,MAIN!$A887,PASTE_FLEX_TRACKER!$B:$B,MAIN!$D887)-SUMIFS(PASTE_FLEX_TRACKER!$D:$D,PASTE_FLEX_TRACKER!$C:$C,MAIN!$A887,PASTE_FLEX_TRACKER!$B:$B,MAIN!$D887)</f>
        <v>0</v>
      </c>
      <c r="M887" s="24" t="str">
        <f>IFERROR(-VLOOKUP(D887,SQ!$A$19:$CC$52,HLOOKUP(MAIN!A887,SQ!$B$18:$CC$56,39,FALSE),FALSE),"n/a")</f>
        <v>n/a</v>
      </c>
      <c r="N887" s="46" t="s">
        <v>563</v>
      </c>
      <c r="O887" s="46">
        <f>SUMIFS(MAN_ADJ!$L:$L,MAN_ADJ!$K:$K,MAIN!$D887,MAN_ADJ!$J:$J,MAIN!$S887)</f>
        <v>0</v>
      </c>
      <c r="P887" s="25">
        <f t="shared" si="239"/>
        <v>0</v>
      </c>
      <c r="Q887" s="28">
        <f t="shared" si="226"/>
        <v>0</v>
      </c>
      <c r="R887" s="38">
        <f t="shared" si="227"/>
        <v>38.6</v>
      </c>
      <c r="S887" s="17" t="s">
        <v>179</v>
      </c>
    </row>
    <row r="888" spans="1:19" x14ac:dyDescent="0.25">
      <c r="A888" s="17" t="s">
        <v>179</v>
      </c>
      <c r="B888" s="17" t="s">
        <v>180</v>
      </c>
      <c r="C888" s="17" t="s">
        <v>181</v>
      </c>
      <c r="D888" s="17" t="s">
        <v>116</v>
      </c>
      <c r="E888" s="24">
        <f>IF(U888="SC",SUMIFS(SC!F:F,SC!A:A,MAIN!D888,SC!B:B,MAIN!A888),SUMIFS(Allocations!$H:$H,Allocations!$A:$A,MAIN!$A888,Allocations!$B:$B,MAIN!$D888))</f>
        <v>38.5</v>
      </c>
      <c r="F888" s="24">
        <f>IF(U888="SC",SUMIFS(SC!J:J,SC!A:A,MAIN!D888,SC!B:B,MAIN!A888),SUMIFS(Allocations!M:M,Allocations!A:A,MAIN!A888,Allocations!B:B,MAIN!D888))</f>
        <v>0</v>
      </c>
      <c r="G888" s="24">
        <f t="shared" si="237"/>
        <v>38.5</v>
      </c>
      <c r="H888" s="24">
        <f>IFERROR(VLOOKUP(S888,Swaps_wk!$A$2:$AP$151,HLOOKUP(MAIN!D888,Swaps_wk!$B$2:$AP$151,150,FALSE),FALSE),0)</f>
        <v>0</v>
      </c>
      <c r="I888" s="24">
        <f>SUMIFS(PASTE_DQS_TRACKER!$D:$D,PASTE_DQS_TRACKER!$C:$C,MAIN!$A888,PASTE_DQS_TRACKER!$B:$B,MAIN!$D888)-SUMIFS(PASTE_DQS_TRACKER!$D:$D,PASTE_DQS_TRACKER!$C:$C,MAIN!A888,PASTE_DQS_TRACKER!$E:$E,MAIN!$D888)</f>
        <v>0</v>
      </c>
      <c r="J888" s="25">
        <f t="shared" si="238"/>
        <v>38.5</v>
      </c>
      <c r="K888" s="24">
        <f>IFERROR(IF(V888="Flex",0,IF(D888=$D$30,VLOOKUP(A888,MMO_o10M_lease!$A$1:$F$51,5,FALSE),IF(D888=$D$26,VLOOKUP(D888,LANDINGS!$A$3:$BR$40,HLOOKUP(A888,LANDINGS!$B$1:$CF$42,42,FALSE),FALSE)-IFERROR(VLOOKUP(A888,MMO_o10M_lease!$A$1:$F$38,5,FALSE),0),VLOOKUP(D888,LANDINGS!$A$3:$CF$40,HLOOKUP(A888,LANDINGS!$B$1:$CF$42,42,FALSE),FALSE)))),0)</f>
        <v>0</v>
      </c>
      <c r="L888" s="24">
        <f>SUMIFS(PASTE_FLEX_TRACKER!$D:$D,PASTE_FLEX_TRACKER!$F:$F,MAIN!$A888,PASTE_FLEX_TRACKER!$B:$B,MAIN!$D888)-SUMIFS(PASTE_FLEX_TRACKER!$D:$D,PASTE_FLEX_TRACKER!$C:$C,MAIN!$A888,PASTE_FLEX_TRACKER!$B:$B,MAIN!$D888)</f>
        <v>0</v>
      </c>
      <c r="M888" s="24" t="str">
        <f>IFERROR(-VLOOKUP(D888,SQ!$A$19:$CC$52,HLOOKUP(MAIN!A888,SQ!$B$18:$CC$56,39,FALSE),FALSE),"n/a")</f>
        <v>n/a</v>
      </c>
      <c r="N888" s="46" t="s">
        <v>563</v>
      </c>
      <c r="O888" s="46">
        <f>SUMIFS(MAN_ADJ!$L:$L,MAN_ADJ!$K:$K,MAIN!$D888,MAN_ADJ!$J:$J,MAIN!$S888)</f>
        <v>0</v>
      </c>
      <c r="P888" s="25">
        <f t="shared" si="239"/>
        <v>0</v>
      </c>
      <c r="Q888" s="28">
        <f t="shared" si="226"/>
        <v>0</v>
      </c>
      <c r="R888" s="38">
        <f t="shared" si="227"/>
        <v>38.5</v>
      </c>
      <c r="S888" s="17" t="s">
        <v>179</v>
      </c>
    </row>
    <row r="889" spans="1:19" x14ac:dyDescent="0.25">
      <c r="A889" s="17" t="s">
        <v>179</v>
      </c>
      <c r="B889" s="17" t="s">
        <v>180</v>
      </c>
      <c r="C889" s="17" t="s">
        <v>181</v>
      </c>
      <c r="D889" s="17" t="s">
        <v>117</v>
      </c>
      <c r="E889" s="24">
        <f>IF(U889="SC",SUMIFS(SC!F:F,SC!A:A,MAIN!D889,SC!B:B,MAIN!A889),SUMIFS(Allocations!$H:$H,Allocations!$A:$A,MAIN!$A889,Allocations!$B:$B,MAIN!$D889))</f>
        <v>0.1</v>
      </c>
      <c r="F889" s="24">
        <f>IF(U889="SC",SUMIFS(SC!J:J,SC!A:A,MAIN!D889,SC!B:B,MAIN!A889),SUMIFS(Allocations!M:M,Allocations!A:A,MAIN!A889,Allocations!B:B,MAIN!D889))</f>
        <v>0</v>
      </c>
      <c r="G889" s="24">
        <f t="shared" si="237"/>
        <v>0.1</v>
      </c>
      <c r="H889" s="24">
        <f>IFERROR(VLOOKUP(S889,Swaps_wk!$A$2:$AP$151,HLOOKUP(MAIN!D889,Swaps_wk!$B$2:$AP$151,150,FALSE),FALSE),0)</f>
        <v>0</v>
      </c>
      <c r="I889" s="24">
        <f>SUMIFS(PASTE_DQS_TRACKER!$D:$D,PASTE_DQS_TRACKER!$C:$C,MAIN!$A889,PASTE_DQS_TRACKER!$B:$B,MAIN!$D889)-SUMIFS(PASTE_DQS_TRACKER!$D:$D,PASTE_DQS_TRACKER!$C:$C,MAIN!A889,PASTE_DQS_TRACKER!$E:$E,MAIN!$D889)</f>
        <v>0</v>
      </c>
      <c r="J889" s="25">
        <f t="shared" si="238"/>
        <v>0.1</v>
      </c>
      <c r="K889" s="24">
        <f>IFERROR(IF(V889="Flex",0,IF(D889=$D$30,VLOOKUP(A889,MMO_o10M_lease!$A$1:$F$51,5,FALSE),IF(D889=$D$26,VLOOKUP(D889,LANDINGS!$A$3:$BR$40,HLOOKUP(A889,LANDINGS!$B$1:$CF$42,42,FALSE),FALSE)-IFERROR(VLOOKUP(A889,MMO_o10M_lease!$A$1:$F$38,5,FALSE),0),VLOOKUP(D889,LANDINGS!$A$3:$CF$40,HLOOKUP(A889,LANDINGS!$B$1:$CF$42,42,FALSE),FALSE)))),0)</f>
        <v>0</v>
      </c>
      <c r="L889" s="24">
        <f>SUMIFS(PASTE_FLEX_TRACKER!$D:$D,PASTE_FLEX_TRACKER!$F:$F,MAIN!$A889,PASTE_FLEX_TRACKER!$B:$B,MAIN!$D889)-SUMIFS(PASTE_FLEX_TRACKER!$D:$D,PASTE_FLEX_TRACKER!$C:$C,MAIN!$A889,PASTE_FLEX_TRACKER!$B:$B,MAIN!$D889)</f>
        <v>0</v>
      </c>
      <c r="M889" s="24" t="str">
        <f>IFERROR(-VLOOKUP(D889,SQ!$A$19:$CC$52,HLOOKUP(MAIN!A889,SQ!$B$18:$CC$56,39,FALSE),FALSE),"n/a")</f>
        <v>n/a</v>
      </c>
      <c r="N889" s="46" t="s">
        <v>563</v>
      </c>
      <c r="O889" s="46">
        <f>SUMIFS(MAN_ADJ!$L:$L,MAN_ADJ!$K:$K,MAIN!$D889,MAN_ADJ!$J:$J,MAIN!$S889)</f>
        <v>0</v>
      </c>
      <c r="P889" s="25">
        <f t="shared" si="239"/>
        <v>0</v>
      </c>
      <c r="Q889" s="28">
        <f t="shared" si="226"/>
        <v>0</v>
      </c>
      <c r="R889" s="38">
        <f t="shared" si="227"/>
        <v>0.1</v>
      </c>
      <c r="S889" s="17" t="s">
        <v>179</v>
      </c>
    </row>
    <row r="890" spans="1:19" x14ac:dyDescent="0.25">
      <c r="A890" s="17" t="s">
        <v>179</v>
      </c>
      <c r="B890" s="17" t="s">
        <v>180</v>
      </c>
      <c r="C890" s="17" t="s">
        <v>181</v>
      </c>
      <c r="D890" s="17" t="s">
        <v>118</v>
      </c>
      <c r="E890" s="24">
        <f>IF(U890="SC",SUMIFS(SC!F:F,SC!A:A,MAIN!D890,SC!B:B,MAIN!A890),SUMIFS(Allocations!$H:$H,Allocations!$A:$A,MAIN!$A890,Allocations!$B:$B,MAIN!$D890))</f>
        <v>0</v>
      </c>
      <c r="F890" s="24">
        <f>IF(U890="SC",SUMIFS(SC!J:J,SC!A:A,MAIN!D890,SC!B:B,MAIN!A890),SUMIFS(Allocations!M:M,Allocations!A:A,MAIN!A890,Allocations!B:B,MAIN!D890))</f>
        <v>0</v>
      </c>
      <c r="G890" s="24">
        <f t="shared" si="237"/>
        <v>0</v>
      </c>
      <c r="H890" s="24">
        <f>IFERROR(VLOOKUP(S890,Swaps_wk!$A$2:$AP$151,HLOOKUP(MAIN!D890,Swaps_wk!$B$2:$AP$151,150,FALSE),FALSE),0)</f>
        <v>0</v>
      </c>
      <c r="I890" s="24">
        <f>SUMIFS(PASTE_DQS_TRACKER!$D:$D,PASTE_DQS_TRACKER!$C:$C,MAIN!$A890,PASTE_DQS_TRACKER!$B:$B,MAIN!$D890)-SUMIFS(PASTE_DQS_TRACKER!$D:$D,PASTE_DQS_TRACKER!$C:$C,MAIN!A890,PASTE_DQS_TRACKER!$E:$E,MAIN!$D890)</f>
        <v>0</v>
      </c>
      <c r="J890" s="25">
        <f t="shared" si="238"/>
        <v>0</v>
      </c>
      <c r="K890" s="24">
        <f>IFERROR(IF(V890="Flex",0,IF(D890=$D$30,VLOOKUP(A890,MMO_o10M_lease!$A$1:$F$51,5,FALSE),IF(D890=$D$26,VLOOKUP(D890,LANDINGS!$A$3:$BR$40,HLOOKUP(A890,LANDINGS!$B$1:$CF$42,42,FALSE),FALSE)-IFERROR(VLOOKUP(A890,MMO_o10M_lease!$A$1:$F$38,5,FALSE),0),VLOOKUP(D890,LANDINGS!$A$3:$CF$40,HLOOKUP(A890,LANDINGS!$B$1:$CF$42,42,FALSE),FALSE)))),0)</f>
        <v>0</v>
      </c>
      <c r="L890" s="24">
        <f>SUMIFS(PASTE_FLEX_TRACKER!$D:$D,PASTE_FLEX_TRACKER!$F:$F,MAIN!$A890,PASTE_FLEX_TRACKER!$B:$B,MAIN!$D890)-SUMIFS(PASTE_FLEX_TRACKER!$D:$D,PASTE_FLEX_TRACKER!$C:$C,MAIN!$A890,PASTE_FLEX_TRACKER!$B:$B,MAIN!$D890)</f>
        <v>0</v>
      </c>
      <c r="M890" s="24" t="str">
        <f>IFERROR(-VLOOKUP(D890,SQ!$A$19:$CC$52,HLOOKUP(MAIN!A890,SQ!$B$18:$CC$56,39,FALSE),FALSE),"n/a")</f>
        <v>n/a</v>
      </c>
      <c r="N890" s="46" t="s">
        <v>563</v>
      </c>
      <c r="O890" s="46">
        <f>SUMIFS(MAN_ADJ!$L:$L,MAN_ADJ!$K:$K,MAIN!$D890,MAN_ADJ!$J:$J,MAIN!$S890)</f>
        <v>0</v>
      </c>
      <c r="P890" s="25">
        <f t="shared" si="239"/>
        <v>0</v>
      </c>
      <c r="Q890" s="28" t="str">
        <f t="shared" si="226"/>
        <v>n/a</v>
      </c>
      <c r="R890" s="38">
        <f t="shared" si="227"/>
        <v>0</v>
      </c>
      <c r="S890" s="17" t="s">
        <v>179</v>
      </c>
    </row>
    <row r="891" spans="1:19" x14ac:dyDescent="0.25">
      <c r="A891" s="17" t="s">
        <v>179</v>
      </c>
      <c r="B891" s="17" t="s">
        <v>180</v>
      </c>
      <c r="C891" s="17" t="s">
        <v>181</v>
      </c>
      <c r="D891" s="17" t="s">
        <v>119</v>
      </c>
      <c r="E891" s="24">
        <f>IF(U891="SC",SUMIFS(SC!F:F,SC!A:A,MAIN!D891,SC!B:B,MAIN!A891),SUMIFS(Allocations!$H:$H,Allocations!$A:$A,MAIN!$A891,Allocations!$B:$B,MAIN!$D891))</f>
        <v>0</v>
      </c>
      <c r="F891" s="24">
        <f>IF(U891="SC",SUMIFS(SC!J:J,SC!A:A,MAIN!D891,SC!B:B,MAIN!A891),SUMIFS(Allocations!M:M,Allocations!A:A,MAIN!A891,Allocations!B:B,MAIN!D891))</f>
        <v>0</v>
      </c>
      <c r="G891" s="24">
        <f t="shared" si="237"/>
        <v>0</v>
      </c>
      <c r="H891" s="24">
        <f>IFERROR(VLOOKUP(S891,Swaps_wk!$A$2:$AP$151,HLOOKUP(MAIN!D891,Swaps_wk!$B$2:$AP$151,150,FALSE),FALSE),0)</f>
        <v>0</v>
      </c>
      <c r="I891" s="24">
        <f>SUMIFS(PASTE_DQS_TRACKER!$D:$D,PASTE_DQS_TRACKER!$C:$C,MAIN!$A891,PASTE_DQS_TRACKER!$B:$B,MAIN!$D891)-SUMIFS(PASTE_DQS_TRACKER!$D:$D,PASTE_DQS_TRACKER!$C:$C,MAIN!A891,PASTE_DQS_TRACKER!$E:$E,MAIN!$D891)</f>
        <v>0</v>
      </c>
      <c r="J891" s="25">
        <f t="shared" si="238"/>
        <v>0</v>
      </c>
      <c r="K891" s="24">
        <f>IFERROR(IF(V891="Flex",0,IF(D891=$D$30,VLOOKUP(A891,MMO_o10M_lease!$A$1:$F$51,5,FALSE),IF(D891=$D$26,VLOOKUP(D891,LANDINGS!$A$3:$BR$40,HLOOKUP(A891,LANDINGS!$B$1:$CF$42,42,FALSE),FALSE)-IFERROR(VLOOKUP(A891,MMO_o10M_lease!$A$1:$F$38,5,FALSE),0),VLOOKUP(D891,LANDINGS!$A$3:$CF$40,HLOOKUP(A891,LANDINGS!$B$1:$CF$42,42,FALSE),FALSE)))),0)</f>
        <v>0</v>
      </c>
      <c r="L891" s="24">
        <f>SUMIFS(PASTE_FLEX_TRACKER!$D:$D,PASTE_FLEX_TRACKER!$F:$F,MAIN!$A891,PASTE_FLEX_TRACKER!$B:$B,MAIN!$D891)-SUMIFS(PASTE_FLEX_TRACKER!$D:$D,PASTE_FLEX_TRACKER!$C:$C,MAIN!$A891,PASTE_FLEX_TRACKER!$B:$B,MAIN!$D891)</f>
        <v>0</v>
      </c>
      <c r="M891" s="24" t="str">
        <f>IFERROR(-VLOOKUP(D891,SQ!$A$19:$CC$52,HLOOKUP(MAIN!A891,SQ!$B$18:$CC$56,39,FALSE),FALSE),"n/a")</f>
        <v>n/a</v>
      </c>
      <c r="N891" s="46" t="s">
        <v>563</v>
      </c>
      <c r="O891" s="46">
        <f>SUMIFS(MAN_ADJ!$L:$L,MAN_ADJ!$K:$K,MAIN!$D891,MAN_ADJ!$J:$J,MAIN!$S891)</f>
        <v>0</v>
      </c>
      <c r="P891" s="25">
        <f t="shared" si="239"/>
        <v>0</v>
      </c>
      <c r="Q891" s="28" t="str">
        <f t="shared" si="226"/>
        <v>n/a</v>
      </c>
      <c r="R891" s="38">
        <f t="shared" si="227"/>
        <v>0</v>
      </c>
      <c r="S891" s="17" t="s">
        <v>179</v>
      </c>
    </row>
    <row r="892" spans="1:19" x14ac:dyDescent="0.25">
      <c r="A892" s="17" t="s">
        <v>179</v>
      </c>
      <c r="B892" s="17" t="s">
        <v>180</v>
      </c>
      <c r="C892" s="17" t="s">
        <v>181</v>
      </c>
      <c r="D892" s="17" t="s">
        <v>120</v>
      </c>
      <c r="E892" s="24">
        <f>IF(U892="SC",SUMIFS(SC!F:F,SC!A:A,MAIN!D892,SC!B:B,MAIN!A892),SUMIFS(Allocations!$H:$H,Allocations!$A:$A,MAIN!$A892,Allocations!$B:$B,MAIN!$D892))</f>
        <v>0</v>
      </c>
      <c r="F892" s="24">
        <f>IF(U892="SC",SUMIFS(SC!J:J,SC!A:A,MAIN!D892,SC!B:B,MAIN!A892),SUMIFS(Allocations!M:M,Allocations!A:A,MAIN!A892,Allocations!B:B,MAIN!D892))</f>
        <v>0</v>
      </c>
      <c r="G892" s="24">
        <f t="shared" si="237"/>
        <v>0</v>
      </c>
      <c r="H892" s="24">
        <f>IFERROR(VLOOKUP(S892,Swaps_wk!$A$2:$AP$151,HLOOKUP(MAIN!D892,Swaps_wk!$B$2:$AP$151,150,FALSE),FALSE),0)</f>
        <v>0</v>
      </c>
      <c r="I892" s="24">
        <f>SUMIFS(PASTE_DQS_TRACKER!$D:$D,PASTE_DQS_TRACKER!$C:$C,MAIN!$A892,PASTE_DQS_TRACKER!$B:$B,MAIN!$D892)-SUMIFS(PASTE_DQS_TRACKER!$D:$D,PASTE_DQS_TRACKER!$C:$C,MAIN!A892,PASTE_DQS_TRACKER!$E:$E,MAIN!$D892)</f>
        <v>0</v>
      </c>
      <c r="J892" s="25">
        <f t="shared" si="238"/>
        <v>0</v>
      </c>
      <c r="K892" s="24">
        <f>IFERROR(IF(V892="Flex",0,IF(D892=$D$30,VLOOKUP(A892,MMO_o10M_lease!$A$1:$F$51,5,FALSE),IF(D892=$D$26,VLOOKUP(D892,LANDINGS!$A$3:$BR$40,HLOOKUP(A892,LANDINGS!$B$1:$CF$42,42,FALSE),FALSE)-IFERROR(VLOOKUP(A892,MMO_o10M_lease!$A$1:$F$38,5,FALSE),0),VLOOKUP(D892,LANDINGS!$A$3:$CF$40,HLOOKUP(A892,LANDINGS!$B$1:$CF$42,42,FALSE),FALSE)))),0)</f>
        <v>0</v>
      </c>
      <c r="L892" s="24">
        <f>SUMIFS(PASTE_FLEX_TRACKER!$D:$D,PASTE_FLEX_TRACKER!$F:$F,MAIN!$A892,PASTE_FLEX_TRACKER!$B:$B,MAIN!$D892)-SUMIFS(PASTE_FLEX_TRACKER!$D:$D,PASTE_FLEX_TRACKER!$C:$C,MAIN!$A892,PASTE_FLEX_TRACKER!$B:$B,MAIN!$D892)</f>
        <v>0</v>
      </c>
      <c r="M892" s="24" t="str">
        <f>IFERROR(-VLOOKUP(D892,SQ!$A$19:$CC$52,HLOOKUP(MAIN!A892,SQ!$B$18:$CC$56,39,FALSE),FALSE),"n/a")</f>
        <v>n/a</v>
      </c>
      <c r="N892" s="46" t="s">
        <v>563</v>
      </c>
      <c r="O892" s="46">
        <f>SUMIFS(MAN_ADJ!$L:$L,MAN_ADJ!$K:$K,MAIN!$D892,MAN_ADJ!$J:$J,MAIN!$S892)</f>
        <v>0</v>
      </c>
      <c r="P892" s="25">
        <f t="shared" si="239"/>
        <v>0</v>
      </c>
      <c r="Q892" s="28" t="str">
        <f t="shared" si="226"/>
        <v>n/a</v>
      </c>
      <c r="R892" s="38">
        <f t="shared" si="227"/>
        <v>0</v>
      </c>
      <c r="S892" s="17" t="s">
        <v>179</v>
      </c>
    </row>
    <row r="893" spans="1:19" x14ac:dyDescent="0.25">
      <c r="A893" s="17" t="s">
        <v>179</v>
      </c>
      <c r="B893" s="17" t="s">
        <v>180</v>
      </c>
      <c r="C893" s="17" t="s">
        <v>181</v>
      </c>
      <c r="D893" s="17" t="s">
        <v>121</v>
      </c>
      <c r="E893" s="24">
        <f>IF(U893="SC",SUMIFS(SC!F:F,SC!A:A,MAIN!D893,SC!B:B,MAIN!A893),SUMIFS(Allocations!$H:$H,Allocations!$A:$A,MAIN!$A893,Allocations!$B:$B,MAIN!$D893))</f>
        <v>0</v>
      </c>
      <c r="F893" s="24">
        <f>IF(U893="SC",SUMIFS(SC!J:J,SC!A:A,MAIN!D893,SC!B:B,MAIN!A893),SUMIFS(Allocations!M:M,Allocations!A:A,MAIN!A893,Allocations!B:B,MAIN!D893))</f>
        <v>0</v>
      </c>
      <c r="G893" s="24">
        <f t="shared" si="237"/>
        <v>0</v>
      </c>
      <c r="H893" s="24">
        <f>IFERROR(VLOOKUP(S893,Swaps_wk!$A$2:$AP$151,HLOOKUP(MAIN!D893,Swaps_wk!$B$2:$AP$151,150,FALSE),FALSE),0)</f>
        <v>0</v>
      </c>
      <c r="I893" s="24">
        <f>SUMIFS(PASTE_DQS_TRACKER!$D:$D,PASTE_DQS_TRACKER!$C:$C,MAIN!$A893,PASTE_DQS_TRACKER!$B:$B,MAIN!$D893)-SUMIFS(PASTE_DQS_TRACKER!$D:$D,PASTE_DQS_TRACKER!$C:$C,MAIN!A893,PASTE_DQS_TRACKER!$E:$E,MAIN!$D893)</f>
        <v>0</v>
      </c>
      <c r="J893" s="25">
        <f t="shared" si="238"/>
        <v>0</v>
      </c>
      <c r="K893" s="24">
        <f>IFERROR(IF(V893="Flex",0,IF(D893=$D$30,VLOOKUP(A893,MMO_o10M_lease!$A$1:$F$51,5,FALSE),IF(D893=$D$26,VLOOKUP(D893,LANDINGS!$A$3:$BR$40,HLOOKUP(A893,LANDINGS!$B$1:$CF$42,42,FALSE),FALSE)-IFERROR(VLOOKUP(A893,MMO_o10M_lease!$A$1:$F$38,5,FALSE),0),VLOOKUP(D893,LANDINGS!$A$3:$CF$40,HLOOKUP(A893,LANDINGS!$B$1:$CF$42,42,FALSE),FALSE)))),0)</f>
        <v>0</v>
      </c>
      <c r="L893" s="24">
        <f>SUMIFS(PASTE_FLEX_TRACKER!$D:$D,PASTE_FLEX_TRACKER!$F:$F,MAIN!$A893,PASTE_FLEX_TRACKER!$B:$B,MAIN!$D893)-SUMIFS(PASTE_FLEX_TRACKER!$D:$D,PASTE_FLEX_TRACKER!$C:$C,MAIN!$A893,PASTE_FLEX_TRACKER!$B:$B,MAIN!$D893)</f>
        <v>0</v>
      </c>
      <c r="M893" s="24" t="str">
        <f>IFERROR(-VLOOKUP(D893,SQ!$A$19:$CC$52,HLOOKUP(MAIN!A893,SQ!$B$18:$CC$56,39,FALSE),FALSE),"n/a")</f>
        <v>n/a</v>
      </c>
      <c r="N893" s="46" t="s">
        <v>563</v>
      </c>
      <c r="O893" s="46">
        <f>SUMIFS(MAN_ADJ!$L:$L,MAN_ADJ!$K:$K,MAIN!$D893,MAN_ADJ!$J:$J,MAIN!$S893)</f>
        <v>0</v>
      </c>
      <c r="P893" s="25">
        <f t="shared" si="239"/>
        <v>0</v>
      </c>
      <c r="Q893" s="28" t="str">
        <f t="shared" si="226"/>
        <v>n/a</v>
      </c>
      <c r="R893" s="38">
        <f t="shared" si="227"/>
        <v>0</v>
      </c>
      <c r="S893" s="17" t="s">
        <v>179</v>
      </c>
    </row>
    <row r="894" spans="1:19" x14ac:dyDescent="0.25">
      <c r="A894" s="17" t="s">
        <v>179</v>
      </c>
      <c r="B894" s="17" t="s">
        <v>180</v>
      </c>
      <c r="C894" s="17" t="s">
        <v>181</v>
      </c>
      <c r="D894" s="17" t="s">
        <v>122</v>
      </c>
      <c r="E894" s="24">
        <f>IF(U894="SC",SUMIFS(SC!F:F,SC!A:A,MAIN!D894,SC!B:B,MAIN!A894),SUMIFS(Allocations!$H:$H,Allocations!$A:$A,MAIN!$A894,Allocations!$B:$B,MAIN!$D894))</f>
        <v>0</v>
      </c>
      <c r="F894" s="24">
        <f>IF(U894="SC",SUMIFS(SC!J:J,SC!A:A,MAIN!D894,SC!B:B,MAIN!A894),SUMIFS(Allocations!M:M,Allocations!A:A,MAIN!A894,Allocations!B:B,MAIN!D894))</f>
        <v>0</v>
      </c>
      <c r="G894" s="24">
        <f t="shared" si="237"/>
        <v>0</v>
      </c>
      <c r="H894" s="24">
        <f>IFERROR(VLOOKUP(S894,Swaps_wk!$A$2:$AP$151,HLOOKUP(MAIN!D894,Swaps_wk!$B$2:$AP$151,150,FALSE),FALSE),0)</f>
        <v>0</v>
      </c>
      <c r="I894" s="24">
        <f>SUMIFS(PASTE_DQS_TRACKER!$D:$D,PASTE_DQS_TRACKER!$C:$C,MAIN!$A894,PASTE_DQS_TRACKER!$B:$B,MAIN!$D894)-SUMIFS(PASTE_DQS_TRACKER!$D:$D,PASTE_DQS_TRACKER!$C:$C,MAIN!A894,PASTE_DQS_TRACKER!$E:$E,MAIN!$D894)</f>
        <v>0</v>
      </c>
      <c r="J894" s="25">
        <f t="shared" si="238"/>
        <v>0</v>
      </c>
      <c r="K894" s="24">
        <f>IFERROR(IF(V894="Flex",0,IF(D894=$D$30,VLOOKUP(A894,MMO_o10M_lease!$A$1:$F$51,5,FALSE),IF(D894=$D$26,VLOOKUP(D894,LANDINGS!$A$3:$BR$40,HLOOKUP(A894,LANDINGS!$B$1:$CF$42,42,FALSE),FALSE)-IFERROR(VLOOKUP(A894,MMO_o10M_lease!$A$1:$F$38,5,FALSE),0),VLOOKUP(D894,LANDINGS!$A$3:$CF$40,HLOOKUP(A894,LANDINGS!$B$1:$CF$42,42,FALSE),FALSE)))),0)</f>
        <v>0</v>
      </c>
      <c r="L894" s="24">
        <f>SUMIFS(PASTE_FLEX_TRACKER!$D:$D,PASTE_FLEX_TRACKER!$F:$F,MAIN!$A894,PASTE_FLEX_TRACKER!$B:$B,MAIN!$D894)-SUMIFS(PASTE_FLEX_TRACKER!$D:$D,PASTE_FLEX_TRACKER!$C:$C,MAIN!$A894,PASTE_FLEX_TRACKER!$B:$B,MAIN!$D894)</f>
        <v>0</v>
      </c>
      <c r="M894" s="24" t="str">
        <f>IFERROR(-VLOOKUP(D894,SQ!$A$19:$CC$52,HLOOKUP(MAIN!A894,SQ!$B$18:$CC$56,39,FALSE),FALSE),"n/a")</f>
        <v>n/a</v>
      </c>
      <c r="N894" s="46" t="s">
        <v>563</v>
      </c>
      <c r="O894" s="46">
        <f>SUMIFS(MAN_ADJ!$L:$L,MAN_ADJ!$K:$K,MAIN!$D894,MAN_ADJ!$J:$J,MAIN!$S894)</f>
        <v>0</v>
      </c>
      <c r="P894" s="25">
        <f t="shared" si="239"/>
        <v>0</v>
      </c>
      <c r="Q894" s="28" t="str">
        <f t="shared" si="226"/>
        <v>n/a</v>
      </c>
      <c r="R894" s="38">
        <f t="shared" si="227"/>
        <v>0</v>
      </c>
      <c r="S894" s="17" t="s">
        <v>179</v>
      </c>
    </row>
    <row r="895" spans="1:19" x14ac:dyDescent="0.25">
      <c r="A895" s="17" t="s">
        <v>179</v>
      </c>
      <c r="B895" s="17" t="s">
        <v>180</v>
      </c>
      <c r="C895" s="17" t="s">
        <v>181</v>
      </c>
      <c r="D895" s="17" t="s">
        <v>123</v>
      </c>
      <c r="E895" s="24">
        <f>IF(U895="SC",SUMIFS(SC!F:F,SC!A:A,MAIN!D895,SC!B:B,MAIN!A895),SUMIFS(Allocations!$H:$H,Allocations!$A:$A,MAIN!$A895,Allocations!$B:$B,MAIN!$D895))</f>
        <v>0</v>
      </c>
      <c r="F895" s="24">
        <f>IF(U895="SC",SUMIFS(SC!J:J,SC!A:A,MAIN!D895,SC!B:B,MAIN!A895),SUMIFS(Allocations!M:M,Allocations!A:A,MAIN!A895,Allocations!B:B,MAIN!D895))</f>
        <v>0</v>
      </c>
      <c r="G895" s="24">
        <f t="shared" si="237"/>
        <v>0</v>
      </c>
      <c r="H895" s="24">
        <f>IFERROR(VLOOKUP(S895,Swaps_wk!$A$2:$AP$151,HLOOKUP(MAIN!D895,Swaps_wk!$B$2:$AP$151,150,FALSE),FALSE),0)</f>
        <v>0</v>
      </c>
      <c r="I895" s="24">
        <f>SUMIFS(PASTE_DQS_TRACKER!$D:$D,PASTE_DQS_TRACKER!$C:$C,MAIN!$A895,PASTE_DQS_TRACKER!$B:$B,MAIN!$D895)-SUMIFS(PASTE_DQS_TRACKER!$D:$D,PASTE_DQS_TRACKER!$C:$C,MAIN!A895,PASTE_DQS_TRACKER!$E:$E,MAIN!$D895)</f>
        <v>0</v>
      </c>
      <c r="J895" s="25">
        <f t="shared" si="238"/>
        <v>0</v>
      </c>
      <c r="K895" s="24">
        <f>IFERROR(IF(V895="Flex",0,IF(D895=$D$30,VLOOKUP(A895,MMO_o10M_lease!$A$1:$F$51,5,FALSE),IF(D895=$D$26,VLOOKUP(D895,LANDINGS!$A$3:$BR$40,HLOOKUP(A895,LANDINGS!$B$1:$CF$42,42,FALSE),FALSE)-IFERROR(VLOOKUP(A895,MMO_o10M_lease!$A$1:$F$38,5,FALSE),0),VLOOKUP(D895,LANDINGS!$A$3:$CF$40,HLOOKUP(A895,LANDINGS!$B$1:$CF$42,42,FALSE),FALSE)))),0)</f>
        <v>0</v>
      </c>
      <c r="L895" s="24">
        <f>SUMIFS(PASTE_FLEX_TRACKER!$D:$D,PASTE_FLEX_TRACKER!$F:$F,MAIN!$A895,PASTE_FLEX_TRACKER!$B:$B,MAIN!$D895)-SUMIFS(PASTE_FLEX_TRACKER!$D:$D,PASTE_FLEX_TRACKER!$C:$C,MAIN!$A895,PASTE_FLEX_TRACKER!$B:$B,MAIN!$D895)</f>
        <v>0</v>
      </c>
      <c r="M895" s="24" t="str">
        <f>IFERROR(-VLOOKUP(D895,SQ!$A$19:$CC$52,HLOOKUP(MAIN!A895,SQ!$B$18:$CC$56,39,FALSE),FALSE),"n/a")</f>
        <v>n/a</v>
      </c>
      <c r="N895" s="46" t="s">
        <v>563</v>
      </c>
      <c r="O895" s="46">
        <f>SUMIFS(MAN_ADJ!$L:$L,MAN_ADJ!$K:$K,MAIN!$D895,MAN_ADJ!$J:$J,MAIN!$S895)</f>
        <v>0</v>
      </c>
      <c r="P895" s="25">
        <f t="shared" si="239"/>
        <v>0</v>
      </c>
      <c r="Q895" s="28" t="str">
        <f t="shared" si="226"/>
        <v>n/a</v>
      </c>
      <c r="R895" s="38">
        <f t="shared" ref="R895:R930" si="240">J895-P895</f>
        <v>0</v>
      </c>
      <c r="S895" s="17" t="s">
        <v>179</v>
      </c>
    </row>
    <row r="896" spans="1:19" x14ac:dyDescent="0.25">
      <c r="A896" s="17" t="s">
        <v>179</v>
      </c>
      <c r="B896" s="17" t="s">
        <v>180</v>
      </c>
      <c r="C896" s="17" t="s">
        <v>181</v>
      </c>
      <c r="D896" s="17" t="s">
        <v>124</v>
      </c>
      <c r="E896" s="24">
        <f>IF(U896="SC",SUMIFS(SC!F:F,SC!A:A,MAIN!D896,SC!B:B,MAIN!A896),SUMIFS(Allocations!$H:$H,Allocations!$A:$A,MAIN!$A896,Allocations!$B:$B,MAIN!$D896))</f>
        <v>0</v>
      </c>
      <c r="F896" s="24">
        <f>IF(U896="SC",SUMIFS(SC!J:J,SC!A:A,MAIN!D896,SC!B:B,MAIN!A896),SUMIFS(Allocations!M:M,Allocations!A:A,MAIN!A896,Allocations!B:B,MAIN!D896))</f>
        <v>0</v>
      </c>
      <c r="G896" s="24">
        <f t="shared" si="237"/>
        <v>0</v>
      </c>
      <c r="H896" s="24">
        <f>IFERROR(VLOOKUP(S896,Swaps_wk!$A$2:$AP$151,HLOOKUP(MAIN!D896,Swaps_wk!$B$2:$AP$151,150,FALSE),FALSE),0)</f>
        <v>0</v>
      </c>
      <c r="I896" s="24">
        <f>SUMIFS(PASTE_DQS_TRACKER!$D:$D,PASTE_DQS_TRACKER!$C:$C,MAIN!$A896,PASTE_DQS_TRACKER!$B:$B,MAIN!$D896)-SUMIFS(PASTE_DQS_TRACKER!$D:$D,PASTE_DQS_TRACKER!$C:$C,MAIN!A896,PASTE_DQS_TRACKER!$E:$E,MAIN!$D896)</f>
        <v>0</v>
      </c>
      <c r="J896" s="25">
        <f t="shared" si="238"/>
        <v>0</v>
      </c>
      <c r="K896" s="24">
        <f>IFERROR(IF(V896="Flex",0,IF(D896=$D$30,VLOOKUP(A896,MMO_o10M_lease!$A$1:$F$51,5,FALSE),IF(D896=$D$26,VLOOKUP(D896,LANDINGS!$A$3:$BR$40,HLOOKUP(A896,LANDINGS!$B$1:$CF$42,42,FALSE),FALSE)-IFERROR(VLOOKUP(A896,MMO_o10M_lease!$A$1:$F$38,5,FALSE),0),VLOOKUP(D896,LANDINGS!$A$3:$CF$40,HLOOKUP(A896,LANDINGS!$B$1:$CF$42,42,FALSE),FALSE)))),0)</f>
        <v>0</v>
      </c>
      <c r="L896" s="24">
        <f>SUMIFS(PASTE_FLEX_TRACKER!$D:$D,PASTE_FLEX_TRACKER!$F:$F,MAIN!$A896,PASTE_FLEX_TRACKER!$B:$B,MAIN!$D896)-SUMIFS(PASTE_FLEX_TRACKER!$D:$D,PASTE_FLEX_TRACKER!$C:$C,MAIN!$A896,PASTE_FLEX_TRACKER!$B:$B,MAIN!$D896)</f>
        <v>0</v>
      </c>
      <c r="M896" s="24" t="str">
        <f>IFERROR(-VLOOKUP(D896,SQ!$A$19:$CC$52,HLOOKUP(MAIN!A896,SQ!$B$18:$CC$56,39,FALSE),FALSE),"n/a")</f>
        <v>n/a</v>
      </c>
      <c r="N896" s="46" t="s">
        <v>563</v>
      </c>
      <c r="O896" s="46">
        <f>SUMIFS(MAN_ADJ!$L:$L,MAN_ADJ!$K:$K,MAIN!$D896,MAN_ADJ!$J:$J,MAIN!$S896)</f>
        <v>0</v>
      </c>
      <c r="P896" s="25">
        <f t="shared" si="239"/>
        <v>0</v>
      </c>
      <c r="Q896" s="28" t="str">
        <f t="shared" si="226"/>
        <v>n/a</v>
      </c>
      <c r="R896" s="38">
        <f t="shared" si="240"/>
        <v>0</v>
      </c>
      <c r="S896" s="17" t="s">
        <v>179</v>
      </c>
    </row>
    <row r="897" spans="1:20" x14ac:dyDescent="0.25">
      <c r="A897" s="17" t="s">
        <v>179</v>
      </c>
      <c r="B897" s="17" t="s">
        <v>180</v>
      </c>
      <c r="C897" s="17" t="s">
        <v>181</v>
      </c>
      <c r="D897" s="17" t="s">
        <v>125</v>
      </c>
      <c r="E897" s="24">
        <f>IF(U897="SC",SUMIFS(SC!F:F,SC!A:A,MAIN!D897,SC!B:B,MAIN!A897),SUMIFS(Allocations!$H:$H,Allocations!$A:$A,MAIN!$A897,Allocations!$B:$B,MAIN!$D897))</f>
        <v>0</v>
      </c>
      <c r="F897" s="24">
        <f>IF(U897="SC",SUMIFS(SC!J:J,SC!A:A,MAIN!D897,SC!B:B,MAIN!A897),SUMIFS(Allocations!M:M,Allocations!A:A,MAIN!A897,Allocations!B:B,MAIN!D897))</f>
        <v>0</v>
      </c>
      <c r="G897" s="24">
        <f t="shared" si="237"/>
        <v>0</v>
      </c>
      <c r="H897" s="24">
        <f>IFERROR(VLOOKUP(S897,Swaps_wk!$A$2:$AP$151,HLOOKUP(MAIN!D897,Swaps_wk!$B$2:$AP$151,150,FALSE),FALSE),0)</f>
        <v>0</v>
      </c>
      <c r="I897" s="24">
        <f>SUMIFS(PASTE_DQS_TRACKER!$D:$D,PASTE_DQS_TRACKER!$C:$C,MAIN!$A897,PASTE_DQS_TRACKER!$B:$B,MAIN!$D897)-SUMIFS(PASTE_DQS_TRACKER!$D:$D,PASTE_DQS_TRACKER!$C:$C,MAIN!A897,PASTE_DQS_TRACKER!$E:$E,MAIN!$D897)</f>
        <v>0</v>
      </c>
      <c r="J897" s="25">
        <f t="shared" si="238"/>
        <v>0</v>
      </c>
      <c r="K897" s="24">
        <f>IFERROR(IF(V897="Flex",0,IF(D897=$D$30,VLOOKUP(A897,MMO_o10M_lease!$A$1:$F$51,5,FALSE),IF(D897=$D$26,VLOOKUP(D897,LANDINGS!$A$3:$BR$40,HLOOKUP(A897,LANDINGS!$B$1:$CF$42,42,FALSE),FALSE)-IFERROR(VLOOKUP(A897,MMO_o10M_lease!$A$1:$F$38,5,FALSE),0),VLOOKUP(D897,LANDINGS!$A$3:$CF$40,HLOOKUP(A897,LANDINGS!$B$1:$CF$42,42,FALSE),FALSE)))),0)</f>
        <v>0</v>
      </c>
      <c r="L897" s="24">
        <f>SUMIFS(PASTE_FLEX_TRACKER!$D:$D,PASTE_FLEX_TRACKER!$F:$F,MAIN!$A897,PASTE_FLEX_TRACKER!$B:$B,MAIN!$D897)-SUMIFS(PASTE_FLEX_TRACKER!$D:$D,PASTE_FLEX_TRACKER!$C:$C,MAIN!$A897,PASTE_FLEX_TRACKER!$B:$B,MAIN!$D897)</f>
        <v>0</v>
      </c>
      <c r="M897" s="24" t="str">
        <f>IFERROR(-VLOOKUP(D897,SQ!$A$19:$CC$52,HLOOKUP(MAIN!A897,SQ!$B$18:$CC$56,39,FALSE),FALSE),"n/a")</f>
        <v>n/a</v>
      </c>
      <c r="N897" s="46" t="s">
        <v>563</v>
      </c>
      <c r="O897" s="46">
        <f>SUMIFS(MAN_ADJ!$L:$L,MAN_ADJ!$K:$K,MAIN!$D897,MAN_ADJ!$J:$J,MAIN!$S897)</f>
        <v>0</v>
      </c>
      <c r="P897" s="25">
        <f t="shared" si="239"/>
        <v>0</v>
      </c>
      <c r="Q897" s="28" t="str">
        <f t="shared" si="226"/>
        <v>n/a</v>
      </c>
      <c r="R897" s="38">
        <f t="shared" si="240"/>
        <v>0</v>
      </c>
      <c r="S897" s="17" t="s">
        <v>179</v>
      </c>
    </row>
    <row r="898" spans="1:20" x14ac:dyDescent="0.25">
      <c r="A898" s="17" t="s">
        <v>179</v>
      </c>
      <c r="B898" s="17" t="s">
        <v>180</v>
      </c>
      <c r="C898" s="17" t="s">
        <v>181</v>
      </c>
      <c r="D898" s="17" t="s">
        <v>126</v>
      </c>
      <c r="E898" s="24">
        <f>IF(U898="SC",SUMIFS(SC!F:F,SC!A:A,MAIN!D898,SC!B:B,MAIN!A898),SUMIFS(Allocations!$H:$H,Allocations!$A:$A,MAIN!$A898,Allocations!$B:$B,MAIN!$D898))</f>
        <v>0</v>
      </c>
      <c r="F898" s="24">
        <f>IF(U898="SC",SUMIFS(SC!J:J,SC!A:A,MAIN!D898,SC!B:B,MAIN!A898),SUMIFS(Allocations!M:M,Allocations!A:A,MAIN!A898,Allocations!B:B,MAIN!D898))</f>
        <v>0</v>
      </c>
      <c r="G898" s="24">
        <f t="shared" si="237"/>
        <v>0</v>
      </c>
      <c r="H898" s="24">
        <f>IFERROR(VLOOKUP(S898,Swaps_wk!$A$2:$AP$151,HLOOKUP(MAIN!D898,Swaps_wk!$B$2:$AP$151,150,FALSE),FALSE),0)</f>
        <v>0</v>
      </c>
      <c r="I898" s="24">
        <f>SUMIFS(PASTE_DQS_TRACKER!$D:$D,PASTE_DQS_TRACKER!$C:$C,MAIN!$A898,PASTE_DQS_TRACKER!$B:$B,MAIN!$D898)-SUMIFS(PASTE_DQS_TRACKER!$D:$D,PASTE_DQS_TRACKER!$C:$C,MAIN!A898,PASTE_DQS_TRACKER!$E:$E,MAIN!$D898)</f>
        <v>0</v>
      </c>
      <c r="J898" s="25">
        <f t="shared" si="238"/>
        <v>0</v>
      </c>
      <c r="K898" s="24">
        <f>IFERROR(IF(V898="Flex",0,IF(D898=$D$30,VLOOKUP(A898,MMO_o10M_lease!$A$1:$F$51,5,FALSE),IF(D898=$D$26,VLOOKUP(D898,LANDINGS!$A$3:$BR$40,HLOOKUP(A898,LANDINGS!$B$1:$CF$42,42,FALSE),FALSE)-IFERROR(VLOOKUP(A898,MMO_o10M_lease!$A$1:$F$38,5,FALSE),0),VLOOKUP(D898,LANDINGS!$A$3:$CF$40,HLOOKUP(A898,LANDINGS!$B$1:$CF$42,42,FALSE),FALSE)))),0)</f>
        <v>0</v>
      </c>
      <c r="L898" s="24">
        <f>SUMIFS(PASTE_FLEX_TRACKER!$D:$D,PASTE_FLEX_TRACKER!$F:$F,MAIN!$A898,PASTE_FLEX_TRACKER!$B:$B,MAIN!$D898)-SUMIFS(PASTE_FLEX_TRACKER!$D:$D,PASTE_FLEX_TRACKER!$C:$C,MAIN!$A898,PASTE_FLEX_TRACKER!$B:$B,MAIN!$D898)</f>
        <v>0</v>
      </c>
      <c r="M898" s="24" t="str">
        <f>IFERROR(-VLOOKUP(D898,SQ!$A$19:$CC$52,HLOOKUP(MAIN!A898,SQ!$B$18:$CC$56,39,FALSE),FALSE),"n/a")</f>
        <v>n/a</v>
      </c>
      <c r="N898" s="46" t="s">
        <v>563</v>
      </c>
      <c r="O898" s="46">
        <f>SUMIFS(MAN_ADJ!$L:$L,MAN_ADJ!$K:$K,MAIN!$D898,MAN_ADJ!$J:$J,MAIN!$S898)</f>
        <v>0</v>
      </c>
      <c r="P898" s="25">
        <f t="shared" si="239"/>
        <v>0</v>
      </c>
      <c r="Q898" s="28" t="str">
        <f t="shared" si="226"/>
        <v>n/a</v>
      </c>
      <c r="R898" s="38">
        <f t="shared" si="240"/>
        <v>0</v>
      </c>
      <c r="S898" s="17" t="s">
        <v>179</v>
      </c>
    </row>
    <row r="899" spans="1:20" x14ac:dyDescent="0.25">
      <c r="A899" s="17" t="s">
        <v>179</v>
      </c>
      <c r="B899" s="17" t="s">
        <v>180</v>
      </c>
      <c r="C899" s="17" t="s">
        <v>181</v>
      </c>
      <c r="D899" s="17" t="s">
        <v>127</v>
      </c>
      <c r="E899" s="24">
        <f>IF(U899="SC",SUMIFS(SC!F:F,SC!A:A,MAIN!D899,SC!B:B,MAIN!A899),SUMIFS(Allocations!$H:$H,Allocations!$A:$A,MAIN!$A899,Allocations!$B:$B,MAIN!$D899))</f>
        <v>0</v>
      </c>
      <c r="F899" s="24">
        <f>IF(U899="SC",SUMIFS(SC!J:J,SC!A:A,MAIN!D899,SC!B:B,MAIN!A899),SUMIFS(Allocations!M:M,Allocations!A:A,MAIN!A899,Allocations!B:B,MAIN!D899))</f>
        <v>0</v>
      </c>
      <c r="G899" s="24">
        <f t="shared" si="237"/>
        <v>0</v>
      </c>
      <c r="H899" s="24">
        <f>IFERROR(VLOOKUP(S899,Swaps_wk!$A$2:$AP$151,HLOOKUP(MAIN!D899,Swaps_wk!$B$2:$AP$151,150,FALSE),FALSE),0)</f>
        <v>0</v>
      </c>
      <c r="I899" s="24">
        <f>SUMIFS(PASTE_DQS_TRACKER!$D:$D,PASTE_DQS_TRACKER!$C:$C,MAIN!$A899,PASTE_DQS_TRACKER!$B:$B,MAIN!$D899)-SUMIFS(PASTE_DQS_TRACKER!$D:$D,PASTE_DQS_TRACKER!$C:$C,MAIN!A899,PASTE_DQS_TRACKER!$E:$E,MAIN!$D899)</f>
        <v>0</v>
      </c>
      <c r="J899" s="25">
        <f t="shared" si="238"/>
        <v>0</v>
      </c>
      <c r="K899" s="24">
        <f>IFERROR(IF(V899="Flex",0,IF(D899=$D$30,VLOOKUP(A899,MMO_o10M_lease!$A$1:$F$51,5,FALSE),IF(D899=$D$26,VLOOKUP(D899,LANDINGS!$A$3:$BR$40,HLOOKUP(A899,LANDINGS!$B$1:$CF$42,42,FALSE),FALSE)-IFERROR(VLOOKUP(A899,MMO_o10M_lease!$A$1:$F$38,5,FALSE),0),VLOOKUP(D899,LANDINGS!$A$3:$CF$40,HLOOKUP(A899,LANDINGS!$B$1:$CF$42,42,FALSE),FALSE)))),0)</f>
        <v>0</v>
      </c>
      <c r="L899" s="24">
        <f>SUMIFS(PASTE_FLEX_TRACKER!$D:$D,PASTE_FLEX_TRACKER!$F:$F,MAIN!$A899,PASTE_FLEX_TRACKER!$B:$B,MAIN!$D899)-SUMIFS(PASTE_FLEX_TRACKER!$D:$D,PASTE_FLEX_TRACKER!$C:$C,MAIN!$A899,PASTE_FLEX_TRACKER!$B:$B,MAIN!$D899)</f>
        <v>0</v>
      </c>
      <c r="M899" s="24" t="str">
        <f>IFERROR(-VLOOKUP(D899,SQ!$A$19:$CC$52,HLOOKUP(MAIN!A899,SQ!$B$18:$CC$56,39,FALSE),FALSE),"n/a")</f>
        <v>n/a</v>
      </c>
      <c r="N899" s="46" t="s">
        <v>563</v>
      </c>
      <c r="O899" s="46">
        <f>SUMIFS(MAN_ADJ!$L:$L,MAN_ADJ!$K:$K,MAIN!$D899,MAN_ADJ!$J:$J,MAIN!$S899)</f>
        <v>0</v>
      </c>
      <c r="P899" s="25">
        <f t="shared" si="239"/>
        <v>0</v>
      </c>
      <c r="Q899" s="28" t="str">
        <f t="shared" si="226"/>
        <v>n/a</v>
      </c>
      <c r="R899" s="38">
        <f t="shared" si="240"/>
        <v>0</v>
      </c>
      <c r="S899" s="17" t="s">
        <v>179</v>
      </c>
    </row>
    <row r="900" spans="1:20" x14ac:dyDescent="0.25">
      <c r="A900" s="17" t="s">
        <v>179</v>
      </c>
      <c r="B900" s="17" t="s">
        <v>180</v>
      </c>
      <c r="C900" s="17" t="s">
        <v>181</v>
      </c>
      <c r="D900" s="17" t="s">
        <v>184</v>
      </c>
      <c r="E900" s="24">
        <f>IF(U900="SC",SUMIFS(SC!F:F,SC!A:A,MAIN!D900,SC!B:B,MAIN!A900),SUMIFS(Allocations!$H:$H,Allocations!$A:$A,MAIN!$A900,Allocations!$B:$B,MAIN!$D900))</f>
        <v>0</v>
      </c>
      <c r="F900" s="24">
        <f>IF(U900="SC",SUMIFS(SC!J:J,SC!A:A,MAIN!D900,SC!B:B,MAIN!A900),SUMIFS(Allocations!M:M,Allocations!A:A,MAIN!A900,Allocations!B:B,MAIN!D900))</f>
        <v>0</v>
      </c>
      <c r="G900" s="24">
        <f t="shared" ref="G900:G903" si="241">E900+F900</f>
        <v>0</v>
      </c>
      <c r="H900" s="24">
        <f>IFERROR(VLOOKUP(S900,Swaps_wk!$A$2:$AP$151,HLOOKUP(MAIN!D900,Swaps_wk!$B$2:$AP$151,150,FALSE),FALSE),0)</f>
        <v>0</v>
      </c>
      <c r="I900" s="24">
        <f>SUMIFS(PASTE_DQS_TRACKER!$D:$D,PASTE_DQS_TRACKER!$C:$C,MAIN!$A900,PASTE_DQS_TRACKER!$B:$B,MAIN!$D900)-SUMIFS(PASTE_DQS_TRACKER!$D:$D,PASTE_DQS_TRACKER!$C:$C,MAIN!A900,PASTE_DQS_TRACKER!$E:$E,MAIN!$D900)</f>
        <v>0</v>
      </c>
      <c r="J900" s="25">
        <f t="shared" ref="J900:J903" si="242">G900+I900</f>
        <v>0</v>
      </c>
      <c r="K900" s="24">
        <f>IFERROR(IF(V900="Flex",0,IF(D900=$D$30,VLOOKUP(A900,MMO_o10M_lease!$A$1:$F$51,5,FALSE),IF(D900=$D$26,VLOOKUP(D900,LANDINGS!$A$3:$BR$40,HLOOKUP(A900,LANDINGS!$B$1:$CF$42,42,FALSE),FALSE)-IFERROR(VLOOKUP(A900,MMO_o10M_lease!$A$1:$F$38,5,FALSE),0),VLOOKUP(D900,LANDINGS!$A$3:$CF$40,HLOOKUP(A900,LANDINGS!$B$1:$CF$42,42,FALSE),FALSE)))),0)</f>
        <v>0</v>
      </c>
      <c r="L900" s="24">
        <f>SUMIFS(PASTE_FLEX_TRACKER!$D:$D,PASTE_FLEX_TRACKER!$F:$F,MAIN!$A900,PASTE_FLEX_TRACKER!$B:$B,MAIN!$D900)-SUMIFS(PASTE_FLEX_TRACKER!$D:$D,PASTE_FLEX_TRACKER!$C:$C,MAIN!$A900,PASTE_FLEX_TRACKER!$B:$B,MAIN!$D900)</f>
        <v>0</v>
      </c>
      <c r="M900" s="24" t="str">
        <f>IFERROR(-VLOOKUP(D900,SQ!$A$19:$CC$52,HLOOKUP(MAIN!A900,SQ!$B$18:$CC$56,39,FALSE),FALSE),"n/a")</f>
        <v>n/a</v>
      </c>
      <c r="N900" s="46" t="s">
        <v>563</v>
      </c>
      <c r="O900" s="46">
        <f>SUMIFS(MAN_ADJ!$L:$L,MAN_ADJ!$K:$K,MAIN!$D900,MAN_ADJ!$J:$J,MAIN!$S900)</f>
        <v>0</v>
      </c>
      <c r="P900" s="25">
        <f t="shared" si="239"/>
        <v>0</v>
      </c>
      <c r="Q900" s="28" t="str">
        <f t="shared" ref="Q900:Q903" si="243">IFERROR(P900/J900,"n/a")</f>
        <v>n/a</v>
      </c>
      <c r="R900" s="38">
        <f t="shared" ref="R900:R903" si="244">J900-P900</f>
        <v>0</v>
      </c>
      <c r="S900" s="17" t="s">
        <v>179</v>
      </c>
    </row>
    <row r="901" spans="1:20" x14ac:dyDescent="0.25">
      <c r="A901" s="17" t="s">
        <v>179</v>
      </c>
      <c r="B901" s="17" t="s">
        <v>180</v>
      </c>
      <c r="C901" s="17" t="s">
        <v>181</v>
      </c>
      <c r="D901" s="17" t="s">
        <v>128</v>
      </c>
      <c r="E901" s="24">
        <f>IF(U901="SC",SUMIFS(SC!F:F,SC!A:A,MAIN!D901,SC!B:B,MAIN!A901),SUMIFS(Allocations!$H:$H,Allocations!$A:$A,MAIN!$A901,Allocations!$B:$B,MAIN!$D901))</f>
        <v>0</v>
      </c>
      <c r="F901" s="24">
        <f>IF(U901="SC",SUMIFS(SC!J:J,SC!A:A,MAIN!D901,SC!B:B,MAIN!A901),SUMIFS(Allocations!M:M,Allocations!A:A,MAIN!A901,Allocations!B:B,MAIN!D901))</f>
        <v>0</v>
      </c>
      <c r="G901" s="24">
        <f t="shared" si="241"/>
        <v>0</v>
      </c>
      <c r="H901" s="24">
        <f>IFERROR(VLOOKUP(S901,Swaps_wk!$A$2:$AP$151,HLOOKUP(MAIN!D901,Swaps_wk!$B$2:$AP$151,150,FALSE),FALSE),0)</f>
        <v>0</v>
      </c>
      <c r="I901" s="24">
        <f>SUMIFS(PASTE_DQS_TRACKER!$D:$D,PASTE_DQS_TRACKER!$C:$C,MAIN!$A901,PASTE_DQS_TRACKER!$B:$B,MAIN!$D901)-SUMIFS(PASTE_DQS_TRACKER!$D:$D,PASTE_DQS_TRACKER!$C:$C,MAIN!A901,PASTE_DQS_TRACKER!$E:$E,MAIN!$D901)</f>
        <v>0</v>
      </c>
      <c r="J901" s="25">
        <f t="shared" si="242"/>
        <v>0</v>
      </c>
      <c r="K901" s="24">
        <f>IFERROR(IF(V901="Flex",0,IF(D901=$D$30,VLOOKUP(A901,MMO_o10M_lease!$A$1:$F$51,5,FALSE),IF(D901=$D$26,VLOOKUP(D901,LANDINGS!$A$3:$BR$40,HLOOKUP(A901,LANDINGS!$B$1:$CF$42,42,FALSE),FALSE)-IFERROR(VLOOKUP(A901,MMO_o10M_lease!$A$1:$F$38,5,FALSE),0),VLOOKUP(D901,LANDINGS!$A$3:$CF$40,HLOOKUP(A901,LANDINGS!$B$1:$CF$42,42,FALSE),FALSE)))),0)</f>
        <v>0</v>
      </c>
      <c r="L901" s="24">
        <f>SUMIFS(PASTE_FLEX_TRACKER!$D:$D,PASTE_FLEX_TRACKER!$F:$F,MAIN!$A901,PASTE_FLEX_TRACKER!$B:$B,MAIN!$D901)-SUMIFS(PASTE_FLEX_TRACKER!$D:$D,PASTE_FLEX_TRACKER!$C:$C,MAIN!$A901,PASTE_FLEX_TRACKER!$B:$B,MAIN!$D901)</f>
        <v>0</v>
      </c>
      <c r="M901" s="24" t="str">
        <f>IFERROR(-VLOOKUP(D901,SQ!$A$19:$CC$52,HLOOKUP(MAIN!A901,SQ!$B$18:$CC$56,39,FALSE),FALSE),"n/a")</f>
        <v>n/a</v>
      </c>
      <c r="N901" s="46" t="s">
        <v>563</v>
      </c>
      <c r="O901" s="46">
        <f>SUMIFS(MAN_ADJ!$L:$L,MAN_ADJ!$K:$K,MAIN!$D901,MAN_ADJ!$J:$J,MAIN!$S901)</f>
        <v>0</v>
      </c>
      <c r="P901" s="25">
        <f t="shared" si="239"/>
        <v>0</v>
      </c>
      <c r="Q901" s="28" t="str">
        <f t="shared" si="243"/>
        <v>n/a</v>
      </c>
      <c r="R901" s="38">
        <f t="shared" si="244"/>
        <v>0</v>
      </c>
      <c r="S901" s="17" t="s">
        <v>179</v>
      </c>
    </row>
    <row r="902" spans="1:20" x14ac:dyDescent="0.25">
      <c r="A902" s="17" t="s">
        <v>179</v>
      </c>
      <c r="B902" s="17" t="s">
        <v>180</v>
      </c>
      <c r="C902" s="17" t="s">
        <v>181</v>
      </c>
      <c r="D902" s="17" t="s">
        <v>129</v>
      </c>
      <c r="E902" s="24">
        <f>IF(U902="SC",SUMIFS(SC!F:F,SC!A:A,MAIN!D902,SC!B:B,MAIN!A902),SUMIFS(Allocations!$H:$H,Allocations!$A:$A,MAIN!$A902,Allocations!$B:$B,MAIN!$D902))</f>
        <v>0</v>
      </c>
      <c r="F902" s="24">
        <f>IF(U902="SC",SUMIFS(SC!J:J,SC!A:A,MAIN!D902,SC!B:B,MAIN!A902),SUMIFS(Allocations!M:M,Allocations!A:A,MAIN!A902,Allocations!B:B,MAIN!D902))</f>
        <v>0</v>
      </c>
      <c r="G902" s="24">
        <f t="shared" si="241"/>
        <v>0</v>
      </c>
      <c r="H902" s="24">
        <f>IFERROR(VLOOKUP(S902,Swaps_wk!$A$2:$AP$151,HLOOKUP(MAIN!D902,Swaps_wk!$B$2:$AP$151,150,FALSE),FALSE),0)</f>
        <v>0</v>
      </c>
      <c r="I902" s="24">
        <f>SUMIFS(PASTE_DQS_TRACKER!$D:$D,PASTE_DQS_TRACKER!$C:$C,MAIN!$A902,PASTE_DQS_TRACKER!$B:$B,MAIN!$D902)-SUMIFS(PASTE_DQS_TRACKER!$D:$D,PASTE_DQS_TRACKER!$C:$C,MAIN!A902,PASTE_DQS_TRACKER!$E:$E,MAIN!$D902)</f>
        <v>0</v>
      </c>
      <c r="J902" s="25">
        <f t="shared" si="242"/>
        <v>0</v>
      </c>
      <c r="K902" s="24">
        <f>IFERROR(IF(V902="Flex",0,IF(D902=$D$30,VLOOKUP(A902,MMO_o10M_lease!$A$1:$F$51,5,FALSE),IF(D902=$D$26,VLOOKUP(D902,LANDINGS!$A$3:$BR$40,HLOOKUP(A902,LANDINGS!$B$1:$CF$42,42,FALSE),FALSE)-IFERROR(VLOOKUP(A902,MMO_o10M_lease!$A$1:$F$38,5,FALSE),0),VLOOKUP(D902,LANDINGS!$A$3:$CF$40,HLOOKUP(A902,LANDINGS!$B$1:$CF$42,42,FALSE),FALSE)))),0)</f>
        <v>0</v>
      </c>
      <c r="L902" s="24">
        <f>SUMIFS(PASTE_FLEX_TRACKER!$D:$D,PASTE_FLEX_TRACKER!$F:$F,MAIN!$A902,PASTE_FLEX_TRACKER!$B:$B,MAIN!$D902)-SUMIFS(PASTE_FLEX_TRACKER!$D:$D,PASTE_FLEX_TRACKER!$C:$C,MAIN!$A902,PASTE_FLEX_TRACKER!$B:$B,MAIN!$D902)</f>
        <v>0</v>
      </c>
      <c r="M902" s="24" t="str">
        <f>IFERROR(-VLOOKUP(D902,SQ!$A$19:$CC$52,HLOOKUP(MAIN!A902,SQ!$B$18:$CC$56,39,FALSE),FALSE),"n/a")</f>
        <v>n/a</v>
      </c>
      <c r="N902" s="46" t="s">
        <v>563</v>
      </c>
      <c r="O902" s="46">
        <f>SUMIFS(MAN_ADJ!$L:$L,MAN_ADJ!$K:$K,MAIN!$D902,MAN_ADJ!$J:$J,MAIN!$S902)</f>
        <v>0</v>
      </c>
      <c r="P902" s="25">
        <f t="shared" si="239"/>
        <v>0</v>
      </c>
      <c r="Q902" s="28" t="str">
        <f t="shared" si="243"/>
        <v>n/a</v>
      </c>
      <c r="R902" s="38">
        <f t="shared" si="244"/>
        <v>0</v>
      </c>
      <c r="S902" s="17" t="s">
        <v>179</v>
      </c>
    </row>
    <row r="903" spans="1:20" x14ac:dyDescent="0.25">
      <c r="A903" s="17" t="s">
        <v>179</v>
      </c>
      <c r="B903" s="17" t="s">
        <v>180</v>
      </c>
      <c r="C903" s="17" t="s">
        <v>181</v>
      </c>
      <c r="D903" s="17" t="s">
        <v>155</v>
      </c>
      <c r="E903" s="24">
        <f>IF(U903="SC",SUMIFS(SC!F:F,SC!A:A,MAIN!D903,SC!B:B,MAIN!A903),SUMIFS(Allocations!$H:$H,Allocations!$A:$A,MAIN!$A903,Allocations!$B:$B,MAIN!$D903))</f>
        <v>0</v>
      </c>
      <c r="F903" s="24">
        <f>IF(U903="SC",SUMIFS(SC!J:J,SC!A:A,MAIN!D903,SC!B:B,MAIN!A903),SUMIFS(Allocations!M:M,Allocations!A:A,MAIN!A903,Allocations!B:B,MAIN!D903))</f>
        <v>0</v>
      </c>
      <c r="G903" s="24">
        <f t="shared" si="241"/>
        <v>0</v>
      </c>
      <c r="H903" s="24">
        <f>IFERROR(VLOOKUP(S903,Swaps_wk!$A$2:$AP$151,HLOOKUP(MAIN!D903,Swaps_wk!$B$2:$AP$151,150,FALSE),FALSE),0)</f>
        <v>0</v>
      </c>
      <c r="I903" s="24">
        <f>SUMIFS(PASTE_DQS_TRACKER!$D:$D,PASTE_DQS_TRACKER!$C:$C,MAIN!$A903,PASTE_DQS_TRACKER!$B:$B,MAIN!$D903)-SUMIFS(PASTE_DQS_TRACKER!$D:$D,PASTE_DQS_TRACKER!$C:$C,MAIN!A903,PASTE_DQS_TRACKER!$E:$E,MAIN!$D903)</f>
        <v>0</v>
      </c>
      <c r="J903" s="25">
        <f t="shared" si="242"/>
        <v>0</v>
      </c>
      <c r="K903" s="24">
        <f>IFERROR(IF(V903="Flex",0,IF(D903=$D$30,VLOOKUP(A903,MMO_o10M_lease!$A$1:$F$51,5,FALSE),IF(D903=$D$26,VLOOKUP(D903,LANDINGS!$A$3:$BR$40,HLOOKUP(A903,LANDINGS!$B$1:$CF$42,42,FALSE),FALSE)-IFERROR(VLOOKUP(A903,MMO_o10M_lease!$A$1:$F$38,5,FALSE),0),VLOOKUP(D903,LANDINGS!$A$3:$CF$40,HLOOKUP(A903,LANDINGS!$B$1:$CF$42,42,FALSE),FALSE)))),0)</f>
        <v>0</v>
      </c>
      <c r="L903" s="24">
        <f>SUMIFS(PASTE_FLEX_TRACKER!$D:$D,PASTE_FLEX_TRACKER!$F:$F,MAIN!$A903,PASTE_FLEX_TRACKER!$B:$B,MAIN!$D903)-SUMIFS(PASTE_FLEX_TRACKER!$D:$D,PASTE_FLEX_TRACKER!$C:$C,MAIN!$A903,PASTE_FLEX_TRACKER!$B:$B,MAIN!$D903)</f>
        <v>0</v>
      </c>
      <c r="M903" s="24" t="str">
        <f>IFERROR(-VLOOKUP(D903,SQ!$A$19:$CC$52,HLOOKUP(MAIN!A903,SQ!$B$18:$CC$56,39,FALSE),FALSE),"n/a")</f>
        <v>n/a</v>
      </c>
      <c r="N903" s="46" t="s">
        <v>563</v>
      </c>
      <c r="O903" s="46">
        <f>SUMIFS(MAN_ADJ!$L:$L,MAN_ADJ!$K:$K,MAIN!$D903,MAN_ADJ!$J:$J,MAIN!$S903)</f>
        <v>0</v>
      </c>
      <c r="P903" s="25">
        <f t="shared" si="239"/>
        <v>0</v>
      </c>
      <c r="Q903" s="28" t="str">
        <f t="shared" si="243"/>
        <v>n/a</v>
      </c>
      <c r="R903" s="38">
        <f t="shared" si="244"/>
        <v>0</v>
      </c>
      <c r="S903" s="17" t="s">
        <v>179</v>
      </c>
    </row>
    <row r="904" spans="1:20" x14ac:dyDescent="0.25">
      <c r="A904" s="17" t="s">
        <v>179</v>
      </c>
      <c r="B904" s="17" t="s">
        <v>180</v>
      </c>
      <c r="C904" s="17" t="s">
        <v>181</v>
      </c>
      <c r="D904" s="17" t="s">
        <v>130</v>
      </c>
      <c r="E904" s="24">
        <f>IF(U904="SC",SUMIFS(SC!F:F,SC!A:A,MAIN!D904,SC!B:B,MAIN!A904),SUMIFS(Allocations!$H:$H,Allocations!$A:$A,MAIN!$A904,Allocations!$B:$B,MAIN!$D904))</f>
        <v>0</v>
      </c>
      <c r="F904" s="24">
        <f>IF(U904="SC",SUMIFS(SC!J:J,SC!A:A,MAIN!D904,SC!B:B,MAIN!A904),SUMIFS(Allocations!M:M,Allocations!A:A,MAIN!A904,Allocations!B:B,MAIN!D904))</f>
        <v>0</v>
      </c>
      <c r="G904" s="24">
        <f t="shared" si="237"/>
        <v>0</v>
      </c>
      <c r="H904" s="24">
        <f>IFERROR(VLOOKUP(S904,Swaps_wk!$A$2:$AP$151,HLOOKUP(MAIN!D904,Swaps_wk!$B$2:$AP$151,150,FALSE),FALSE),0)</f>
        <v>0</v>
      </c>
      <c r="I904" s="24">
        <f>SUMIFS(PASTE_DQS_TRACKER!$D:$D,PASTE_DQS_TRACKER!$C:$C,MAIN!$A904,PASTE_DQS_TRACKER!$B:$B,MAIN!$D904)-SUMIFS(PASTE_DQS_TRACKER!$D:$D,PASTE_DQS_TRACKER!$C:$C,MAIN!A904,PASTE_DQS_TRACKER!$E:$E,MAIN!$D904)</f>
        <v>0</v>
      </c>
      <c r="J904" s="25">
        <f t="shared" si="238"/>
        <v>0</v>
      </c>
      <c r="K904" s="24">
        <f>IFERROR(IF(V904="Flex",0,IF(D904=$D$30,VLOOKUP(A904,MMO_o10M_lease!$A$1:$F$51,5,FALSE),IF(D904=$D$26,VLOOKUP(D904,LANDINGS!$A$3:$BR$40,HLOOKUP(A904,LANDINGS!$B$1:$CF$42,42,FALSE),FALSE)-IFERROR(VLOOKUP(A904,MMO_o10M_lease!$A$1:$F$38,5,FALSE),0),VLOOKUP(D904,LANDINGS!$A$3:$CF$40,HLOOKUP(A904,LANDINGS!$B$1:$CF$42,42,FALSE),FALSE)))),0)</f>
        <v>0</v>
      </c>
      <c r="L904" s="24">
        <f>SUMIFS(PASTE_FLEX_TRACKER!$D:$D,PASTE_FLEX_TRACKER!$F:$F,MAIN!$A904,PASTE_FLEX_TRACKER!$B:$B,MAIN!$D904)-SUMIFS(PASTE_FLEX_TRACKER!$D:$D,PASTE_FLEX_TRACKER!$C:$C,MAIN!$A904,PASTE_FLEX_TRACKER!$B:$B,MAIN!$D904)</f>
        <v>0</v>
      </c>
      <c r="M904" s="24" t="str">
        <f>IFERROR(-VLOOKUP(D904,SQ!$A$19:$CC$52,HLOOKUP(MAIN!A904,SQ!$B$18:$CC$56,39,FALSE),FALSE),"n/a")</f>
        <v>n/a</v>
      </c>
      <c r="N904" s="46" t="s">
        <v>563</v>
      </c>
      <c r="O904" s="46">
        <f>SUMIFS(MAN_ADJ!$L:$L,MAN_ADJ!$K:$K,MAIN!$D904,MAN_ADJ!$J:$J,MAIN!$S904)</f>
        <v>0</v>
      </c>
      <c r="P904" s="25">
        <f t="shared" si="239"/>
        <v>0</v>
      </c>
      <c r="Q904" s="28" t="str">
        <f t="shared" si="226"/>
        <v>n/a</v>
      </c>
      <c r="R904" s="38">
        <f t="shared" si="240"/>
        <v>0</v>
      </c>
      <c r="S904" s="17" t="s">
        <v>179</v>
      </c>
    </row>
    <row r="905" spans="1:20" x14ac:dyDescent="0.25">
      <c r="A905" s="26" t="s">
        <v>179</v>
      </c>
      <c r="B905" s="26" t="s">
        <v>180</v>
      </c>
      <c r="C905" s="26" t="s">
        <v>181</v>
      </c>
      <c r="D905" s="26" t="s">
        <v>131</v>
      </c>
      <c r="E905" s="27">
        <f>SUM(E867:E904)</f>
        <v>583</v>
      </c>
      <c r="F905" s="27">
        <f>SUM(F867:F904)</f>
        <v>0</v>
      </c>
      <c r="G905" s="27">
        <f>SUM(G867:G904)</f>
        <v>583</v>
      </c>
      <c r="H905" s="27">
        <f>IFERROR(VLOOKUP(S905,Swaps_wk!$A$2:$AP$151,HLOOKUP(MAIN!D905,Swaps_wk!$B$2:$AP$151,150,FALSE),FALSE),0)</f>
        <v>0</v>
      </c>
      <c r="I905" s="27">
        <f>SUM(I867:I904)</f>
        <v>0</v>
      </c>
      <c r="J905" s="25">
        <f>SUM(J867:J904)</f>
        <v>583</v>
      </c>
      <c r="K905" s="27">
        <f>SUM(K867:K904)</f>
        <v>0</v>
      </c>
      <c r="L905" s="27">
        <f>SUM(L867:L904)</f>
        <v>0</v>
      </c>
      <c r="M905" s="27">
        <f>SUM(M867:M904)</f>
        <v>0</v>
      </c>
      <c r="N905" s="46" t="s">
        <v>563</v>
      </c>
      <c r="O905" s="27">
        <f>SUM(O867:O904)</f>
        <v>0</v>
      </c>
      <c r="P905" s="25">
        <f>SUM(P867:P904)</f>
        <v>0</v>
      </c>
      <c r="Q905" s="28">
        <f t="shared" si="226"/>
        <v>0</v>
      </c>
      <c r="R905" s="38">
        <f t="shared" ref="R905" si="245">SUM(R867:R899)</f>
        <v>583</v>
      </c>
      <c r="S905" s="17" t="s">
        <v>179</v>
      </c>
    </row>
    <row r="906" spans="1:20" x14ac:dyDescent="0.25">
      <c r="A906" s="17" t="s">
        <v>182</v>
      </c>
      <c r="B906" s="17" t="s">
        <v>180</v>
      </c>
      <c r="C906" s="17" t="s">
        <v>183</v>
      </c>
      <c r="D906" s="17" t="s">
        <v>95</v>
      </c>
      <c r="E906" s="24">
        <f>IF(U906="SC",SUMIFS(SC!F:F,SC!A:A,MAIN!D906,SC!B:B,MAIN!A906),SUMIFS(Allocations!$H:$H,Allocations!$A:$A,MAIN!$A906,Allocations!$B:$B,MAIN!$D906))</f>
        <v>2111.5</v>
      </c>
      <c r="F906" s="24">
        <f>IF(U906="SC",SUMIFS(SC!J:J,SC!A:A,MAIN!D906,SC!B:B,MAIN!A906),SUMIFS(Allocations!M:M,Allocations!A:A,MAIN!A906,Allocations!B:B,MAIN!D906))</f>
        <v>140.75700000000001</v>
      </c>
      <c r="G906" s="24">
        <f t="shared" ref="G906:G943" si="246">E906+F906</f>
        <v>2252.2570000000001</v>
      </c>
      <c r="H906" s="24">
        <f>IFERROR(VLOOKUP(S906,Swaps_wk!$A$2:$AP$151,HLOOKUP(MAIN!D906,Swaps_wk!$B$2:$AP$151,150,FALSE),FALSE),0)</f>
        <v>0</v>
      </c>
      <c r="I906" s="24">
        <f>SUMIFS(PASTE_DQS_TRACKER!$D:$D,PASTE_DQS_TRACKER!$C:$C,MAIN!$A906,PASTE_DQS_TRACKER!$B:$B,MAIN!$D906)-SUMIFS(PASTE_DQS_TRACKER!$D:$D,PASTE_DQS_TRACKER!$C:$C,MAIN!A906,PASTE_DQS_TRACKER!$E:$E,MAIN!$D906)</f>
        <v>-318</v>
      </c>
      <c r="J906" s="25">
        <f t="shared" ref="J906:J943" si="247">G906+I906</f>
        <v>1934.2570000000001</v>
      </c>
      <c r="K906" s="24">
        <f>IFERROR(IF(V906="Flex",0,IF(D906=$D$30,VLOOKUP(A906,MMO_o10M_lease!$A$1:$F$51,5,FALSE),IF(D906=$D$26,VLOOKUP(D906,LANDINGS!$A$3:$BR$40,HLOOKUP(A906,LANDINGS!$B$1:$CF$42,42,FALSE),FALSE)-IFERROR(VLOOKUP(A906,MMO_o10M_lease!$A$1:$F$38,5,FALSE),0),VLOOKUP(D906,LANDINGS!$A$3:$CF$40,HLOOKUP(A906,LANDINGS!$B$1:$CF$42,42,FALSE),FALSE)))),0)</f>
        <v>1272.1610000000001</v>
      </c>
      <c r="L906" s="24">
        <f>SUMIFS(PASTE_FLEX_TRACKER!$D:$D,PASTE_FLEX_TRACKER!$F:$F,MAIN!$A906,PASTE_FLEX_TRACKER!$B:$B,MAIN!$D906)-SUMIFS(PASTE_FLEX_TRACKER!$D:$D,PASTE_FLEX_TRACKER!$C:$C,MAIN!$A906,PASTE_FLEX_TRACKER!$B:$B,MAIN!$D906)</f>
        <v>0</v>
      </c>
      <c r="M906" s="24">
        <f>IFERROR(-VLOOKUP(D906,SQ!$A$19:$CC$52,HLOOKUP(MAIN!A906,SQ!$B$18:$CC$56,39,FALSE),FALSE),"n/a")</f>
        <v>0</v>
      </c>
      <c r="N906" s="46" t="s">
        <v>563</v>
      </c>
      <c r="O906" s="46">
        <f>SUMIFS(MAN_ADJ!$L:$L,MAN_ADJ!$K:$K,MAIN!$D906,MAN_ADJ!$J:$J,MAIN!$S906)</f>
        <v>508.86399999999998</v>
      </c>
      <c r="P906" s="25">
        <f t="shared" ref="P906:P943" si="248">SUM(K906:O906)</f>
        <v>1781.0250000000001</v>
      </c>
      <c r="Q906" s="28">
        <f t="shared" si="226"/>
        <v>0.92077991704308171</v>
      </c>
      <c r="R906" s="38">
        <f t="shared" si="240"/>
        <v>153.23199999999997</v>
      </c>
      <c r="S906" s="17" t="s">
        <v>182</v>
      </c>
    </row>
    <row r="907" spans="1:20" x14ac:dyDescent="0.25">
      <c r="A907" s="17" t="s">
        <v>182</v>
      </c>
      <c r="B907" s="17" t="s">
        <v>180</v>
      </c>
      <c r="C907" s="17" t="s">
        <v>183</v>
      </c>
      <c r="D907" s="17" t="s">
        <v>96</v>
      </c>
      <c r="E907" s="24">
        <f>IF(U907="SC",SUMIFS(SC!F:F,SC!A:A,MAIN!D907,SC!B:B,MAIN!A907),SUMIFS(Allocations!$H:$H,Allocations!$A:$A,MAIN!$A907,Allocations!$B:$B,MAIN!$D907))</f>
        <v>0</v>
      </c>
      <c r="F907" s="24">
        <f>IF(U907="SC",SUMIFS(SC!J:J,SC!A:A,MAIN!D907,SC!B:B,MAIN!A907),SUMIFS(Allocations!M:M,Allocations!A:A,MAIN!A907,Allocations!B:B,MAIN!D907))</f>
        <v>0</v>
      </c>
      <c r="G907" s="24">
        <f t="shared" si="246"/>
        <v>0</v>
      </c>
      <c r="H907" s="24">
        <f>IFERROR(VLOOKUP(S907,Swaps_wk!$A$2:$AP$151,HLOOKUP(MAIN!D907,Swaps_wk!$B$2:$AP$151,150,FALSE),FALSE),0)</f>
        <v>0</v>
      </c>
      <c r="I907" s="24">
        <f>SUMIFS(PASTE_DQS_TRACKER!$D:$D,PASTE_DQS_TRACKER!$C:$C,MAIN!$A907,PASTE_DQS_TRACKER!$B:$B,MAIN!$D907)-SUMIFS(PASTE_DQS_TRACKER!$D:$D,PASTE_DQS_TRACKER!$C:$C,MAIN!A907,PASTE_DQS_TRACKER!$E:$E,MAIN!$D907)</f>
        <v>0</v>
      </c>
      <c r="J907" s="25">
        <f t="shared" si="247"/>
        <v>0</v>
      </c>
      <c r="K907" s="24">
        <f>IFERROR(IF(V907="Flex",0,IF(D907=$D$30,VLOOKUP(A907,MMO_o10M_lease!$A$1:$F$51,5,FALSE),IF(D907=$D$26,VLOOKUP(D907,LANDINGS!$A$3:$BR$40,HLOOKUP(A907,LANDINGS!$B$1:$CF$42,42,FALSE),FALSE)-IFERROR(VLOOKUP(A907,MMO_o10M_lease!$A$1:$F$38,5,FALSE),0),VLOOKUP(D907,LANDINGS!$A$3:$CF$40,HLOOKUP(A907,LANDINGS!$B$1:$CF$42,42,FALSE),FALSE)))),0)</f>
        <v>0</v>
      </c>
      <c r="L907" s="24">
        <f>SUMIFS(PASTE_FLEX_TRACKER!$D:$D,PASTE_FLEX_TRACKER!$F:$F,MAIN!$A907,PASTE_FLEX_TRACKER!$B:$B,MAIN!$D907)-SUMIFS(PASTE_FLEX_TRACKER!$D:$D,PASTE_FLEX_TRACKER!$C:$C,MAIN!$A907,PASTE_FLEX_TRACKER!$B:$B,MAIN!$D907)</f>
        <v>0</v>
      </c>
      <c r="M907" s="24">
        <f>IFERROR(-VLOOKUP(D907,SQ!$A$19:$CC$52,HLOOKUP(MAIN!A907,SQ!$B$18:$CC$56,39,FALSE),FALSE),"n/a")</f>
        <v>0</v>
      </c>
      <c r="N907" s="46" t="s">
        <v>563</v>
      </c>
      <c r="O907" s="46">
        <f>SUMIFS(MAN_ADJ!$L:$L,MAN_ADJ!$K:$K,MAIN!$D907,MAN_ADJ!$J:$J,MAIN!$S907)</f>
        <v>0</v>
      </c>
      <c r="P907" s="25">
        <f t="shared" si="248"/>
        <v>0</v>
      </c>
      <c r="Q907" s="28" t="str">
        <f t="shared" si="226"/>
        <v>n/a</v>
      </c>
      <c r="R907" s="38">
        <f t="shared" si="240"/>
        <v>0</v>
      </c>
      <c r="S907" s="17" t="s">
        <v>182</v>
      </c>
    </row>
    <row r="908" spans="1:20" x14ac:dyDescent="0.25">
      <c r="A908" s="17" t="s">
        <v>182</v>
      </c>
      <c r="B908" s="17" t="s">
        <v>180</v>
      </c>
      <c r="C908" s="17" t="s">
        <v>183</v>
      </c>
      <c r="D908" s="17" t="s">
        <v>97</v>
      </c>
      <c r="E908" s="24">
        <f>IF(U908="SC",SUMIFS(SC!F:F,SC!A:A,MAIN!D908,SC!B:B,MAIN!A908),SUMIFS(Allocations!$H:$H,Allocations!$A:$A,MAIN!$A908,Allocations!$B:$B,MAIN!$D908))</f>
        <v>0</v>
      </c>
      <c r="F908" s="24">
        <f>IF(U908="SC",SUMIFS(SC!J:J,SC!A:A,MAIN!D908,SC!B:B,MAIN!A908),SUMIFS(Allocations!M:M,Allocations!A:A,MAIN!A908,Allocations!B:B,MAIN!D908))</f>
        <v>0</v>
      </c>
      <c r="G908" s="24">
        <f t="shared" si="246"/>
        <v>0</v>
      </c>
      <c r="H908" s="24">
        <f>IFERROR(VLOOKUP(S908,Swaps_wk!$A$2:$AP$151,HLOOKUP(MAIN!D908,Swaps_wk!$B$2:$AP$151,150,FALSE),FALSE),0)</f>
        <v>0</v>
      </c>
      <c r="I908" s="24">
        <f>SUMIFS(PASTE_DQS_TRACKER!$D:$D,PASTE_DQS_TRACKER!$C:$C,MAIN!$A908,PASTE_DQS_TRACKER!$B:$B,MAIN!$D908)-SUMIFS(PASTE_DQS_TRACKER!$D:$D,PASTE_DQS_TRACKER!$C:$C,MAIN!A908,PASTE_DQS_TRACKER!$E:$E,MAIN!$D908)</f>
        <v>0</v>
      </c>
      <c r="J908" s="25">
        <f t="shared" si="247"/>
        <v>0</v>
      </c>
      <c r="K908" s="24">
        <f>IFERROR(IF(V908="Flex",0,IF(D908=$D$30,VLOOKUP(A908,MMO_o10M_lease!$A$1:$F$51,5,FALSE),IF(D908=$D$26,VLOOKUP(D908,LANDINGS!$A$3:$BR$40,HLOOKUP(A908,LANDINGS!$B$1:$CF$42,42,FALSE),FALSE)-IFERROR(VLOOKUP(A908,MMO_o10M_lease!$A$1:$F$38,5,FALSE),0),VLOOKUP(D908,LANDINGS!$A$3:$CF$40,HLOOKUP(A908,LANDINGS!$B$1:$CF$42,42,FALSE),FALSE)))),0)</f>
        <v>0</v>
      </c>
      <c r="L908" s="24">
        <f>SUMIFS(PASTE_FLEX_TRACKER!$D:$D,PASTE_FLEX_TRACKER!$F:$F,MAIN!$A908,PASTE_FLEX_TRACKER!$B:$B,MAIN!$D908)-SUMIFS(PASTE_FLEX_TRACKER!$D:$D,PASTE_FLEX_TRACKER!$C:$C,MAIN!$A908,PASTE_FLEX_TRACKER!$B:$B,MAIN!$D908)</f>
        <v>0</v>
      </c>
      <c r="M908" s="24">
        <f>IFERROR(-VLOOKUP(D908,SQ!$A$19:$CC$52,HLOOKUP(MAIN!A908,SQ!$B$18:$CC$56,39,FALSE),FALSE),"n/a")</f>
        <v>0</v>
      </c>
      <c r="N908" s="46" t="s">
        <v>563</v>
      </c>
      <c r="O908" s="46">
        <f>SUMIFS(MAN_ADJ!$L:$L,MAN_ADJ!$K:$K,MAIN!$D908,MAN_ADJ!$J:$J,MAIN!$S908)</f>
        <v>0</v>
      </c>
      <c r="P908" s="25">
        <f t="shared" si="248"/>
        <v>0</v>
      </c>
      <c r="Q908" s="28" t="str">
        <f t="shared" si="226"/>
        <v>n/a</v>
      </c>
      <c r="R908" s="38">
        <f t="shared" si="240"/>
        <v>0</v>
      </c>
      <c r="S908" s="17" t="s">
        <v>182</v>
      </c>
    </row>
    <row r="909" spans="1:20" x14ac:dyDescent="0.25">
      <c r="A909" s="17" t="s">
        <v>182</v>
      </c>
      <c r="B909" s="17" t="s">
        <v>180</v>
      </c>
      <c r="C909" s="17" t="s">
        <v>183</v>
      </c>
      <c r="D909" s="17" t="s">
        <v>98</v>
      </c>
      <c r="E909" s="24">
        <f>IF(U909="SC",SUMIFS(SC!F:F,SC!A:A,MAIN!D909,SC!B:B,MAIN!A909),SUMIFS(Allocations!$H:$H,Allocations!$A:$A,MAIN!$A909,Allocations!$B:$B,MAIN!$D909))</f>
        <v>2715.6000000000004</v>
      </c>
      <c r="F909" s="24">
        <f>IF(U909="SC",SUMIFS(SC!J:J,SC!A:A,MAIN!D909,SC!B:B,MAIN!A909),SUMIFS(Allocations!M:M,Allocations!A:A,MAIN!A909,Allocations!B:B,MAIN!D909))</f>
        <v>297.19599999999997</v>
      </c>
      <c r="G909" s="24">
        <f t="shared" si="246"/>
        <v>3012.7960000000003</v>
      </c>
      <c r="H909" s="24">
        <f>IFERROR(VLOOKUP(S909,Swaps_wk!$A$2:$AP$151,HLOOKUP(MAIN!D909,Swaps_wk!$B$2:$AP$151,150,FALSE),FALSE),0)</f>
        <v>0</v>
      </c>
      <c r="I909" s="24">
        <f>SUMIFS(PASTE_DQS_TRACKER!$D:$D,PASTE_DQS_TRACKER!$C:$C,MAIN!$A909,PASTE_DQS_TRACKER!$B:$B,MAIN!$D909)-SUMIFS(PASTE_DQS_TRACKER!$D:$D,PASTE_DQS_TRACKER!$C:$C,MAIN!A909,PASTE_DQS_TRACKER!$E:$E,MAIN!$D909)</f>
        <v>1045</v>
      </c>
      <c r="J909" s="25">
        <f t="shared" si="247"/>
        <v>4057.7960000000003</v>
      </c>
      <c r="K909" s="24">
        <f>IFERROR(IF(V909="Flex",0,IF(D909=$D$30,VLOOKUP(A909,MMO_o10M_lease!$A$1:$F$51,5,FALSE),IF(D909=$D$26,VLOOKUP(D909,LANDINGS!$A$3:$BR$40,HLOOKUP(A909,LANDINGS!$B$1:$CF$42,42,FALSE),FALSE)-IFERROR(VLOOKUP(A909,MMO_o10M_lease!$A$1:$F$38,5,FALSE),0),VLOOKUP(D909,LANDINGS!$A$3:$CF$40,HLOOKUP(A909,LANDINGS!$B$1:$CF$42,42,FALSE),FALSE)))),0)</f>
        <v>3246.1519999999996</v>
      </c>
      <c r="L909" s="24">
        <f>SUMIFS(PASTE_FLEX_TRACKER!$D:$D,PASTE_FLEX_TRACKER!$F:$F,MAIN!$A909,PASTE_FLEX_TRACKER!$B:$B,MAIN!$D909)-SUMIFS(PASTE_FLEX_TRACKER!$D:$D,PASTE_FLEX_TRACKER!$C:$C,MAIN!$A909,PASTE_FLEX_TRACKER!$B:$B,MAIN!$D909)</f>
        <v>0</v>
      </c>
      <c r="M909" s="24">
        <f>IFERROR(-VLOOKUP(D909,SQ!$A$19:$CC$52,HLOOKUP(MAIN!A909,SQ!$B$18:$CC$56,39,FALSE),FALSE),"n/a")</f>
        <v>0</v>
      </c>
      <c r="N909" s="46" t="s">
        <v>563</v>
      </c>
      <c r="O909" s="46">
        <f>SUMIFS(MAN_ADJ!$L:$L,MAN_ADJ!$K:$K,MAIN!$D909,MAN_ADJ!$J:$J,MAIN!$S909)</f>
        <v>0</v>
      </c>
      <c r="P909" s="25">
        <f t="shared" si="248"/>
        <v>3246.1519999999996</v>
      </c>
      <c r="Q909" s="28">
        <f t="shared" si="226"/>
        <v>0.79997910195583988</v>
      </c>
      <c r="R909" s="38">
        <f t="shared" si="240"/>
        <v>811.64400000000069</v>
      </c>
      <c r="S909" s="17" t="s">
        <v>182</v>
      </c>
      <c r="T909" s="4"/>
    </row>
    <row r="910" spans="1:20" x14ac:dyDescent="0.25">
      <c r="A910" s="17" t="s">
        <v>182</v>
      </c>
      <c r="B910" s="17" t="s">
        <v>180</v>
      </c>
      <c r="C910" s="17" t="s">
        <v>183</v>
      </c>
      <c r="D910" s="17" t="s">
        <v>99</v>
      </c>
      <c r="E910" s="24">
        <f>IF(U910="SC",SUMIFS(SC!F:F,SC!A:A,MAIN!D910,SC!B:B,MAIN!A910),SUMIFS(Allocations!$H:$H,Allocations!$A:$A,MAIN!$A910,Allocations!$B:$B,MAIN!$D910))</f>
        <v>0</v>
      </c>
      <c r="F910" s="24">
        <f>IF(U910="SC",SUMIFS(SC!J:J,SC!A:A,MAIN!D910,SC!B:B,MAIN!A910),SUMIFS(Allocations!M:M,Allocations!A:A,MAIN!A910,Allocations!B:B,MAIN!D910))</f>
        <v>0</v>
      </c>
      <c r="G910" s="24">
        <f t="shared" si="246"/>
        <v>0</v>
      </c>
      <c r="H910" s="24">
        <f>IFERROR(VLOOKUP(S910,Swaps_wk!$A$2:$AP$151,HLOOKUP(MAIN!D910,Swaps_wk!$B$2:$AP$151,150,FALSE),FALSE),0)</f>
        <v>0</v>
      </c>
      <c r="I910" s="24">
        <f>SUMIFS(PASTE_DQS_TRACKER!$D:$D,PASTE_DQS_TRACKER!$C:$C,MAIN!$A910,PASTE_DQS_TRACKER!$B:$B,MAIN!$D910)-SUMIFS(PASTE_DQS_TRACKER!$D:$D,PASTE_DQS_TRACKER!$C:$C,MAIN!A910,PASTE_DQS_TRACKER!$E:$E,MAIN!$D910)</f>
        <v>0</v>
      </c>
      <c r="J910" s="25">
        <f t="shared" si="247"/>
        <v>0</v>
      </c>
      <c r="K910" s="24">
        <f>IFERROR(IF(V910="Flex",0,IF(D910=$D$30,VLOOKUP(A910,MMO_o10M_lease!$A$1:$F$51,5,FALSE),IF(D910=$D$26,VLOOKUP(D910,LANDINGS!$A$3:$BR$40,HLOOKUP(A910,LANDINGS!$B$1:$CF$42,42,FALSE),FALSE)-IFERROR(VLOOKUP(A910,MMO_o10M_lease!$A$1:$F$38,5,FALSE),0),VLOOKUP(D910,LANDINGS!$A$3:$CF$40,HLOOKUP(A910,LANDINGS!$B$1:$CF$42,42,FALSE),FALSE)))),0)</f>
        <v>0</v>
      </c>
      <c r="L910" s="24">
        <f>SUMIFS(PASTE_FLEX_TRACKER!$D:$D,PASTE_FLEX_TRACKER!$F:$F,MAIN!$A910,PASTE_FLEX_TRACKER!$B:$B,MAIN!$D910)-SUMIFS(PASTE_FLEX_TRACKER!$D:$D,PASTE_FLEX_TRACKER!$C:$C,MAIN!$A910,PASTE_FLEX_TRACKER!$B:$B,MAIN!$D910)</f>
        <v>0</v>
      </c>
      <c r="M910" s="24">
        <f>IFERROR(-VLOOKUP(D910,SQ!$A$19:$CC$52,HLOOKUP(MAIN!A910,SQ!$B$18:$CC$56,39,FALSE),FALSE),"n/a")</f>
        <v>0</v>
      </c>
      <c r="N910" s="46" t="s">
        <v>563</v>
      </c>
      <c r="O910" s="46">
        <f>SUMIFS(MAN_ADJ!$L:$L,MAN_ADJ!$K:$K,MAIN!$D910,MAN_ADJ!$J:$J,MAIN!$S910)</f>
        <v>0</v>
      </c>
      <c r="P910" s="25">
        <f t="shared" si="248"/>
        <v>0</v>
      </c>
      <c r="Q910" s="28" t="str">
        <f t="shared" si="226"/>
        <v>n/a</v>
      </c>
      <c r="R910" s="38">
        <f t="shared" si="240"/>
        <v>0</v>
      </c>
      <c r="S910" s="17" t="s">
        <v>182</v>
      </c>
    </row>
    <row r="911" spans="1:20" x14ac:dyDescent="0.25">
      <c r="A911" s="17" t="s">
        <v>182</v>
      </c>
      <c r="B911" s="17" t="s">
        <v>180</v>
      </c>
      <c r="C911" s="17" t="s">
        <v>183</v>
      </c>
      <c r="D911" s="17" t="s">
        <v>100</v>
      </c>
      <c r="E911" s="24">
        <f>IF(U911="SC",SUMIFS(SC!F:F,SC!A:A,MAIN!D911,SC!B:B,MAIN!A911),SUMIFS(Allocations!$H:$H,Allocations!$A:$A,MAIN!$A911,Allocations!$B:$B,MAIN!$D911))</f>
        <v>0</v>
      </c>
      <c r="F911" s="24">
        <f>IF(U911="SC",SUMIFS(SC!J:J,SC!A:A,MAIN!D911,SC!B:B,MAIN!A911),SUMIFS(Allocations!M:M,Allocations!A:A,MAIN!A911,Allocations!B:B,MAIN!D911))</f>
        <v>0</v>
      </c>
      <c r="G911" s="24">
        <f t="shared" si="246"/>
        <v>0</v>
      </c>
      <c r="H911" s="24">
        <f>IFERROR(VLOOKUP(S911,Swaps_wk!$A$2:$AP$151,HLOOKUP(MAIN!D911,Swaps_wk!$B$2:$AP$151,150,FALSE),FALSE),0)</f>
        <v>0</v>
      </c>
      <c r="I911" s="24">
        <f>SUMIFS(PASTE_DQS_TRACKER!$D:$D,PASTE_DQS_TRACKER!$C:$C,MAIN!$A911,PASTE_DQS_TRACKER!$B:$B,MAIN!$D911)-SUMIFS(PASTE_DQS_TRACKER!$D:$D,PASTE_DQS_TRACKER!$C:$C,MAIN!A911,PASTE_DQS_TRACKER!$E:$E,MAIN!$D911)</f>
        <v>0</v>
      </c>
      <c r="J911" s="25">
        <f t="shared" si="247"/>
        <v>0</v>
      </c>
      <c r="K911" s="24">
        <f>IFERROR(IF(V911="Flex",0,IF(D911=$D$30,VLOOKUP(A911,MMO_o10M_lease!$A$1:$F$51,5,FALSE),IF(D911=$D$26,VLOOKUP(D911,LANDINGS!$A$3:$BR$40,HLOOKUP(A911,LANDINGS!$B$1:$CF$42,42,FALSE),FALSE)-IFERROR(VLOOKUP(A911,MMO_o10M_lease!$A$1:$F$38,5,FALSE),0),VLOOKUP(D911,LANDINGS!$A$3:$CF$40,HLOOKUP(A911,LANDINGS!$B$1:$CF$42,42,FALSE),FALSE)))),0)</f>
        <v>0</v>
      </c>
      <c r="L911" s="24">
        <f>SUMIFS(PASTE_FLEX_TRACKER!$D:$D,PASTE_FLEX_TRACKER!$F:$F,MAIN!$A911,PASTE_FLEX_TRACKER!$B:$B,MAIN!$D911)-SUMIFS(PASTE_FLEX_TRACKER!$D:$D,PASTE_FLEX_TRACKER!$C:$C,MAIN!$A911,PASTE_FLEX_TRACKER!$B:$B,MAIN!$D911)</f>
        <v>0</v>
      </c>
      <c r="M911" s="24">
        <f>IFERROR(-VLOOKUP(D911,SQ!$A$19:$CC$52,HLOOKUP(MAIN!A911,SQ!$B$18:$CC$56,39,FALSE),FALSE),"n/a")</f>
        <v>0</v>
      </c>
      <c r="N911" s="46" t="s">
        <v>563</v>
      </c>
      <c r="O911" s="46">
        <f>SUMIFS(MAN_ADJ!$L:$L,MAN_ADJ!$K:$K,MAIN!$D911,MAN_ADJ!$J:$J,MAIN!$S911)</f>
        <v>0</v>
      </c>
      <c r="P911" s="25">
        <f t="shared" si="248"/>
        <v>0</v>
      </c>
      <c r="Q911" s="28" t="str">
        <f t="shared" si="226"/>
        <v>n/a</v>
      </c>
      <c r="R911" s="38">
        <f t="shared" si="240"/>
        <v>0</v>
      </c>
      <c r="S911" s="17" t="s">
        <v>182</v>
      </c>
    </row>
    <row r="912" spans="1:20" x14ac:dyDescent="0.25">
      <c r="A912" s="17" t="s">
        <v>182</v>
      </c>
      <c r="B912" s="17" t="s">
        <v>180</v>
      </c>
      <c r="C912" s="17" t="s">
        <v>183</v>
      </c>
      <c r="D912" s="17" t="s">
        <v>101</v>
      </c>
      <c r="E912" s="24">
        <f>IF(U912="SC",SUMIFS(SC!F:F,SC!A:A,MAIN!D912,SC!B:B,MAIN!A912),SUMIFS(Allocations!$H:$H,Allocations!$A:$A,MAIN!$A912,Allocations!$B:$B,MAIN!$D912))</f>
        <v>0</v>
      </c>
      <c r="F912" s="24">
        <f>IF(U912="SC",SUMIFS(SC!J:J,SC!A:A,MAIN!D912,SC!B:B,MAIN!A912),SUMIFS(Allocations!M:M,Allocations!A:A,MAIN!A912,Allocations!B:B,MAIN!D912))</f>
        <v>0</v>
      </c>
      <c r="G912" s="24">
        <f t="shared" si="246"/>
        <v>0</v>
      </c>
      <c r="H912" s="24">
        <f>IFERROR(VLOOKUP(S912,Swaps_wk!$A$2:$AP$151,HLOOKUP(MAIN!D912,Swaps_wk!$B$2:$AP$151,150,FALSE),FALSE),0)</f>
        <v>0</v>
      </c>
      <c r="I912" s="24">
        <f>SUMIFS(PASTE_DQS_TRACKER!$D:$D,PASTE_DQS_TRACKER!$C:$C,MAIN!$A912,PASTE_DQS_TRACKER!$B:$B,MAIN!$D912)-SUMIFS(PASTE_DQS_TRACKER!$D:$D,PASTE_DQS_TRACKER!$C:$C,MAIN!A912,PASTE_DQS_TRACKER!$E:$E,MAIN!$D912)</f>
        <v>0</v>
      </c>
      <c r="J912" s="25">
        <f t="shared" si="247"/>
        <v>0</v>
      </c>
      <c r="K912" s="24">
        <f>IFERROR(IF(V912="Flex",0,IF(D912=$D$30,VLOOKUP(A912,MMO_o10M_lease!$A$1:$F$51,5,FALSE),IF(D912=$D$26,VLOOKUP(D912,LANDINGS!$A$3:$BR$40,HLOOKUP(A912,LANDINGS!$B$1:$CF$42,42,FALSE),FALSE)-IFERROR(VLOOKUP(A912,MMO_o10M_lease!$A$1:$F$38,5,FALSE),0),VLOOKUP(D912,LANDINGS!$A$3:$CF$40,HLOOKUP(A912,LANDINGS!$B$1:$CF$42,42,FALSE),FALSE)))),0)</f>
        <v>0</v>
      </c>
      <c r="L912" s="24">
        <f>SUMIFS(PASTE_FLEX_TRACKER!$D:$D,PASTE_FLEX_TRACKER!$F:$F,MAIN!$A912,PASTE_FLEX_TRACKER!$B:$B,MAIN!$D912)-SUMIFS(PASTE_FLEX_TRACKER!$D:$D,PASTE_FLEX_TRACKER!$C:$C,MAIN!$A912,PASTE_FLEX_TRACKER!$B:$B,MAIN!$D912)</f>
        <v>0</v>
      </c>
      <c r="M912" s="24">
        <f>IFERROR(-VLOOKUP(D912,SQ!$A$19:$CC$52,HLOOKUP(MAIN!A912,SQ!$B$18:$CC$56,39,FALSE),FALSE),"n/a")</f>
        <v>0</v>
      </c>
      <c r="N912" s="46" t="s">
        <v>563</v>
      </c>
      <c r="O912" s="46">
        <f>SUMIFS(MAN_ADJ!$L:$L,MAN_ADJ!$K:$K,MAIN!$D912,MAN_ADJ!$J:$J,MAIN!$S912)</f>
        <v>0</v>
      </c>
      <c r="P912" s="25">
        <f t="shared" si="248"/>
        <v>0</v>
      </c>
      <c r="Q912" s="28" t="str">
        <f t="shared" si="226"/>
        <v>n/a</v>
      </c>
      <c r="R912" s="38">
        <f t="shared" si="240"/>
        <v>0</v>
      </c>
      <c r="S912" s="17" t="s">
        <v>182</v>
      </c>
    </row>
    <row r="913" spans="1:19" x14ac:dyDescent="0.25">
      <c r="A913" s="17" t="s">
        <v>182</v>
      </c>
      <c r="B913" s="17" t="s">
        <v>180</v>
      </c>
      <c r="C913" s="17" t="s">
        <v>183</v>
      </c>
      <c r="D913" s="17" t="s">
        <v>102</v>
      </c>
      <c r="E913" s="24">
        <f>IF(U913="SC",SUMIFS(SC!F:F,SC!A:A,MAIN!D913,SC!B:B,MAIN!A913),SUMIFS(Allocations!$H:$H,Allocations!$A:$A,MAIN!$A913,Allocations!$B:$B,MAIN!$D913))</f>
        <v>0</v>
      </c>
      <c r="F913" s="24">
        <f>IF(U913="SC",SUMIFS(SC!J:J,SC!A:A,MAIN!D913,SC!B:B,MAIN!A913),SUMIFS(Allocations!M:M,Allocations!A:A,MAIN!A913,Allocations!B:B,MAIN!D913))</f>
        <v>0</v>
      </c>
      <c r="G913" s="24">
        <f t="shared" si="246"/>
        <v>0</v>
      </c>
      <c r="H913" s="24">
        <f>IFERROR(VLOOKUP(S913,Swaps_wk!$A$2:$AP$151,HLOOKUP(MAIN!D913,Swaps_wk!$B$2:$AP$151,150,FALSE),FALSE),0)</f>
        <v>0</v>
      </c>
      <c r="I913" s="24">
        <f>SUMIFS(PASTE_DQS_TRACKER!$D:$D,PASTE_DQS_TRACKER!$C:$C,MAIN!$A913,PASTE_DQS_TRACKER!$B:$B,MAIN!$D913)-SUMIFS(PASTE_DQS_TRACKER!$D:$D,PASTE_DQS_TRACKER!$C:$C,MAIN!A913,PASTE_DQS_TRACKER!$E:$E,MAIN!$D913)</f>
        <v>0</v>
      </c>
      <c r="J913" s="25">
        <f t="shared" si="247"/>
        <v>0</v>
      </c>
      <c r="K913" s="24">
        <f>IFERROR(IF(V913="Flex",0,IF(D913=$D$30,VLOOKUP(A913,MMO_o10M_lease!$A$1:$F$51,5,FALSE),IF(D913=$D$26,VLOOKUP(D913,LANDINGS!$A$3:$BR$40,HLOOKUP(A913,LANDINGS!$B$1:$CF$42,42,FALSE),FALSE)-IFERROR(VLOOKUP(A913,MMO_o10M_lease!$A$1:$F$38,5,FALSE),0),VLOOKUP(D913,LANDINGS!$A$3:$CF$40,HLOOKUP(A913,LANDINGS!$B$1:$CF$42,42,FALSE),FALSE)))),0)</f>
        <v>0</v>
      </c>
      <c r="L913" s="24">
        <f>SUMIFS(PASTE_FLEX_TRACKER!$D:$D,PASTE_FLEX_TRACKER!$F:$F,MAIN!$A913,PASTE_FLEX_TRACKER!$B:$B,MAIN!$D913)-SUMIFS(PASTE_FLEX_TRACKER!$D:$D,PASTE_FLEX_TRACKER!$C:$C,MAIN!$A913,PASTE_FLEX_TRACKER!$B:$B,MAIN!$D913)</f>
        <v>0</v>
      </c>
      <c r="M913" s="24">
        <f>IFERROR(-VLOOKUP(D913,SQ!$A$19:$CC$52,HLOOKUP(MAIN!A913,SQ!$B$18:$CC$56,39,FALSE),FALSE),"n/a")</f>
        <v>0</v>
      </c>
      <c r="N913" s="46" t="s">
        <v>563</v>
      </c>
      <c r="O913" s="46">
        <f>SUMIFS(MAN_ADJ!$L:$L,MAN_ADJ!$K:$K,MAIN!$D913,MAN_ADJ!$J:$J,MAIN!$S913)</f>
        <v>0</v>
      </c>
      <c r="P913" s="25">
        <f t="shared" si="248"/>
        <v>0</v>
      </c>
      <c r="Q913" s="28" t="str">
        <f t="shared" si="226"/>
        <v>n/a</v>
      </c>
      <c r="R913" s="38">
        <f t="shared" si="240"/>
        <v>0</v>
      </c>
      <c r="S913" s="17" t="s">
        <v>182</v>
      </c>
    </row>
    <row r="914" spans="1:19" x14ac:dyDescent="0.25">
      <c r="A914" s="17" t="s">
        <v>182</v>
      </c>
      <c r="B914" s="17" t="s">
        <v>180</v>
      </c>
      <c r="C914" s="17" t="s">
        <v>183</v>
      </c>
      <c r="D914" s="17" t="s">
        <v>103</v>
      </c>
      <c r="E914" s="24">
        <f>IF(U914="SC",SUMIFS(SC!F:F,SC!A:A,MAIN!D914,SC!B:B,MAIN!A914),SUMIFS(Allocations!$H:$H,Allocations!$A:$A,MAIN!$A914,Allocations!$B:$B,MAIN!$D914))</f>
        <v>1967.2</v>
      </c>
      <c r="F914" s="24">
        <f>IF(U914="SC",SUMIFS(SC!J:J,SC!A:A,MAIN!D914,SC!B:B,MAIN!A914),SUMIFS(Allocations!M:M,Allocations!A:A,MAIN!A914,Allocations!B:B,MAIN!D914))</f>
        <v>149.63499999999999</v>
      </c>
      <c r="G914" s="24">
        <f t="shared" si="246"/>
        <v>2116.835</v>
      </c>
      <c r="H914" s="24">
        <f>IFERROR(VLOOKUP(S914,Swaps_wk!$A$2:$AP$151,HLOOKUP(MAIN!D914,Swaps_wk!$B$2:$AP$151,150,FALSE),FALSE),0)</f>
        <v>0</v>
      </c>
      <c r="I914" s="24">
        <f>SUMIFS(PASTE_DQS_TRACKER!$D:$D,PASTE_DQS_TRACKER!$C:$C,MAIN!$A914,PASTE_DQS_TRACKER!$B:$B,MAIN!$D914)-SUMIFS(PASTE_DQS_TRACKER!$D:$D,PASTE_DQS_TRACKER!$C:$C,MAIN!A914,PASTE_DQS_TRACKER!$E:$E,MAIN!$D914)</f>
        <v>312</v>
      </c>
      <c r="J914" s="25">
        <f t="shared" si="247"/>
        <v>2428.835</v>
      </c>
      <c r="K914" s="24">
        <f>IFERROR(IF(V914="Flex",0,IF(D914=$D$30,VLOOKUP(A914,MMO_o10M_lease!$A$1:$F$51,5,FALSE),IF(D914=$D$26,VLOOKUP(D914,LANDINGS!$A$3:$BR$40,HLOOKUP(A914,LANDINGS!$B$1:$CF$42,42,FALSE),FALSE)-IFERROR(VLOOKUP(A914,MMO_o10M_lease!$A$1:$F$38,5,FALSE),0),VLOOKUP(D914,LANDINGS!$A$3:$CF$40,HLOOKUP(A914,LANDINGS!$B$1:$CF$42,42,FALSE),FALSE)))),0)</f>
        <v>1773.989</v>
      </c>
      <c r="L914" s="24">
        <f>SUMIFS(PASTE_FLEX_TRACKER!$D:$D,PASTE_FLEX_TRACKER!$F:$F,MAIN!$A914,PASTE_FLEX_TRACKER!$B:$B,MAIN!$D914)-SUMIFS(PASTE_FLEX_TRACKER!$D:$D,PASTE_FLEX_TRACKER!$C:$C,MAIN!$A914,PASTE_FLEX_TRACKER!$B:$B,MAIN!$D914)</f>
        <v>0</v>
      </c>
      <c r="M914" s="24">
        <f>IFERROR(-VLOOKUP(D914,SQ!$A$19:$CC$52,HLOOKUP(MAIN!A914,SQ!$B$18:$CC$56,39,FALSE),FALSE),"n/a")</f>
        <v>0</v>
      </c>
      <c r="N914" s="46" t="s">
        <v>563</v>
      </c>
      <c r="O914" s="46">
        <f>SUMIFS(MAN_ADJ!$L:$L,MAN_ADJ!$K:$K,MAIN!$D914,MAN_ADJ!$J:$J,MAIN!$S914)</f>
        <v>709.60500000000002</v>
      </c>
      <c r="P914" s="25">
        <f t="shared" si="248"/>
        <v>2483.5940000000001</v>
      </c>
      <c r="Q914" s="28">
        <f t="shared" si="226"/>
        <v>1.0225453766929413</v>
      </c>
      <c r="R914" s="38">
        <f t="shared" si="240"/>
        <v>-54.759000000000015</v>
      </c>
      <c r="S914" s="17" t="s">
        <v>182</v>
      </c>
    </row>
    <row r="915" spans="1:19" x14ac:dyDescent="0.25">
      <c r="A915" s="17" t="s">
        <v>182</v>
      </c>
      <c r="B915" s="17" t="s">
        <v>180</v>
      </c>
      <c r="C915" s="17" t="s">
        <v>183</v>
      </c>
      <c r="D915" s="17" t="s">
        <v>104</v>
      </c>
      <c r="E915" s="24">
        <f>IF(U915="SC",SUMIFS(SC!F:F,SC!A:A,MAIN!D915,SC!B:B,MAIN!A915),SUMIFS(Allocations!$H:$H,Allocations!$A:$A,MAIN!$A915,Allocations!$B:$B,MAIN!$D915))</f>
        <v>394.3</v>
      </c>
      <c r="F915" s="24">
        <f>IF(U915="SC",SUMIFS(SC!J:J,SC!A:A,MAIN!D915,SC!B:B,MAIN!A915),SUMIFS(Allocations!M:M,Allocations!A:A,MAIN!A915,Allocations!B:B,MAIN!D915))</f>
        <v>0.9</v>
      </c>
      <c r="G915" s="24">
        <f t="shared" si="246"/>
        <v>395.2</v>
      </c>
      <c r="H915" s="24">
        <f>IFERROR(VLOOKUP(S915,Swaps_wk!$A$2:$AP$151,HLOOKUP(MAIN!D915,Swaps_wk!$B$2:$AP$151,150,FALSE),FALSE),0)</f>
        <v>0</v>
      </c>
      <c r="I915" s="24">
        <f>SUMIFS(PASTE_DQS_TRACKER!$D:$D,PASTE_DQS_TRACKER!$C:$C,MAIN!$A915,PASTE_DQS_TRACKER!$B:$B,MAIN!$D915)-SUMIFS(PASTE_DQS_TRACKER!$D:$D,PASTE_DQS_TRACKER!$C:$C,MAIN!A915,PASTE_DQS_TRACKER!$E:$E,MAIN!$D915)</f>
        <v>-395</v>
      </c>
      <c r="J915" s="25">
        <f t="shared" si="247"/>
        <v>0.19999999999998863</v>
      </c>
      <c r="K915" s="24">
        <f>IFERROR(IF(V915="Flex",0,IF(D915=$D$30,VLOOKUP(A915,MMO_o10M_lease!$A$1:$F$51,5,FALSE),IF(D915=$D$26,VLOOKUP(D915,LANDINGS!$A$3:$BR$40,HLOOKUP(A915,LANDINGS!$B$1:$CF$42,42,FALSE),FALSE)-IFERROR(VLOOKUP(A915,MMO_o10M_lease!$A$1:$F$38,5,FALSE),0),VLOOKUP(D915,LANDINGS!$A$3:$CF$40,HLOOKUP(A915,LANDINGS!$B$1:$CF$42,42,FALSE),FALSE)))),0)</f>
        <v>0</v>
      </c>
      <c r="L915" s="24">
        <f>SUMIFS(PASTE_FLEX_TRACKER!$D:$D,PASTE_FLEX_TRACKER!$F:$F,MAIN!$A915,PASTE_FLEX_TRACKER!$B:$B,MAIN!$D915)-SUMIFS(PASTE_FLEX_TRACKER!$D:$D,PASTE_FLEX_TRACKER!$C:$C,MAIN!$A915,PASTE_FLEX_TRACKER!$B:$B,MAIN!$D915)</f>
        <v>0</v>
      </c>
      <c r="M915" s="24">
        <f>IFERROR(-VLOOKUP(D915,SQ!$A$19:$CC$52,HLOOKUP(MAIN!A915,SQ!$B$18:$CC$56,39,FALSE),FALSE),"n/a")</f>
        <v>0</v>
      </c>
      <c r="N915" s="46" t="s">
        <v>563</v>
      </c>
      <c r="O915" s="46">
        <f>SUMIFS(MAN_ADJ!$L:$L,MAN_ADJ!$K:$K,MAIN!$D915,MAN_ADJ!$J:$J,MAIN!$S915)</f>
        <v>0</v>
      </c>
      <c r="P915" s="25">
        <f t="shared" si="248"/>
        <v>0</v>
      </c>
      <c r="Q915" s="28">
        <f t="shared" si="226"/>
        <v>0</v>
      </c>
      <c r="R915" s="38">
        <f t="shared" si="240"/>
        <v>0.19999999999998863</v>
      </c>
      <c r="S915" s="17" t="s">
        <v>182</v>
      </c>
    </row>
    <row r="916" spans="1:19" x14ac:dyDescent="0.25">
      <c r="A916" s="17" t="s">
        <v>182</v>
      </c>
      <c r="B916" s="17" t="s">
        <v>180</v>
      </c>
      <c r="C916" s="17" t="s">
        <v>183</v>
      </c>
      <c r="D916" s="17" t="s">
        <v>105</v>
      </c>
      <c r="E916" s="24">
        <f>IF(U916="SC",SUMIFS(SC!F:F,SC!A:A,MAIN!D916,SC!B:B,MAIN!A916),SUMIFS(Allocations!$H:$H,Allocations!$A:$A,MAIN!$A916,Allocations!$B:$B,MAIN!$D916))</f>
        <v>0</v>
      </c>
      <c r="F916" s="24">
        <f>IF(U916="SC",SUMIFS(SC!J:J,SC!A:A,MAIN!D916,SC!B:B,MAIN!A916),SUMIFS(Allocations!M:M,Allocations!A:A,MAIN!A916,Allocations!B:B,MAIN!D916))</f>
        <v>0</v>
      </c>
      <c r="G916" s="24">
        <f t="shared" si="246"/>
        <v>0</v>
      </c>
      <c r="H916" s="24">
        <f>IFERROR(VLOOKUP(S916,Swaps_wk!$A$2:$AP$151,HLOOKUP(MAIN!D916,Swaps_wk!$B$2:$AP$151,150,FALSE),FALSE),0)</f>
        <v>0</v>
      </c>
      <c r="I916" s="24">
        <f>SUMIFS(PASTE_DQS_TRACKER!$D:$D,PASTE_DQS_TRACKER!$C:$C,MAIN!$A916,PASTE_DQS_TRACKER!$B:$B,MAIN!$D916)-SUMIFS(PASTE_DQS_TRACKER!$D:$D,PASTE_DQS_TRACKER!$C:$C,MAIN!A916,PASTE_DQS_TRACKER!$E:$E,MAIN!$D916)</f>
        <v>0</v>
      </c>
      <c r="J916" s="25">
        <f t="shared" si="247"/>
        <v>0</v>
      </c>
      <c r="K916" s="24">
        <f>IFERROR(IF(V916="Flex",0,IF(D916=$D$30,VLOOKUP(A916,MMO_o10M_lease!$A$1:$F$51,5,FALSE),IF(D916=$D$26,VLOOKUP(D916,LANDINGS!$A$3:$BR$40,HLOOKUP(A916,LANDINGS!$B$1:$CF$42,42,FALSE),FALSE)-IFERROR(VLOOKUP(A916,MMO_o10M_lease!$A$1:$F$38,5,FALSE),0),VLOOKUP(D916,LANDINGS!$A$3:$CF$40,HLOOKUP(A916,LANDINGS!$B$1:$CF$42,42,FALSE),FALSE)))),0)</f>
        <v>0</v>
      </c>
      <c r="L916" s="24">
        <f>SUMIFS(PASTE_FLEX_TRACKER!$D:$D,PASTE_FLEX_TRACKER!$F:$F,MAIN!$A916,PASTE_FLEX_TRACKER!$B:$B,MAIN!$D916)-SUMIFS(PASTE_FLEX_TRACKER!$D:$D,PASTE_FLEX_TRACKER!$C:$C,MAIN!$A916,PASTE_FLEX_TRACKER!$B:$B,MAIN!$D916)</f>
        <v>0</v>
      </c>
      <c r="M916" s="24">
        <f>IFERROR(-VLOOKUP(D916,SQ!$A$19:$CC$52,HLOOKUP(MAIN!A916,SQ!$B$18:$CC$56,39,FALSE),FALSE),"n/a")</f>
        <v>0</v>
      </c>
      <c r="N916" s="46" t="s">
        <v>563</v>
      </c>
      <c r="O916" s="46">
        <f>SUMIFS(MAN_ADJ!$L:$L,MAN_ADJ!$K:$K,MAIN!$D916,MAN_ADJ!$J:$J,MAIN!$S916)</f>
        <v>0</v>
      </c>
      <c r="P916" s="25">
        <f t="shared" si="248"/>
        <v>0</v>
      </c>
      <c r="Q916" s="28" t="str">
        <f t="shared" si="226"/>
        <v>n/a</v>
      </c>
      <c r="R916" s="38">
        <f t="shared" si="240"/>
        <v>0</v>
      </c>
      <c r="S916" s="17" t="s">
        <v>182</v>
      </c>
    </row>
    <row r="917" spans="1:19" x14ac:dyDescent="0.25">
      <c r="A917" s="17" t="s">
        <v>182</v>
      </c>
      <c r="B917" s="17" t="s">
        <v>180</v>
      </c>
      <c r="C917" s="17" t="s">
        <v>183</v>
      </c>
      <c r="D917" s="17" t="s">
        <v>106</v>
      </c>
      <c r="E917" s="24">
        <f>IF(U917="SC",SUMIFS(SC!F:F,SC!A:A,MAIN!D917,SC!B:B,MAIN!A917),SUMIFS(Allocations!$H:$H,Allocations!$A:$A,MAIN!$A917,Allocations!$B:$B,MAIN!$D917))</f>
        <v>0</v>
      </c>
      <c r="F917" s="24">
        <f>IF(U917="SC",SUMIFS(SC!J:J,SC!A:A,MAIN!D917,SC!B:B,MAIN!A917),SUMIFS(Allocations!M:M,Allocations!A:A,MAIN!A917,Allocations!B:B,MAIN!D917))</f>
        <v>0</v>
      </c>
      <c r="G917" s="24">
        <f t="shared" si="246"/>
        <v>0</v>
      </c>
      <c r="H917" s="24">
        <f>IFERROR(VLOOKUP(S917,Swaps_wk!$A$2:$AP$151,HLOOKUP(MAIN!D917,Swaps_wk!$B$2:$AP$151,150,FALSE),FALSE),0)</f>
        <v>0</v>
      </c>
      <c r="I917" s="24">
        <f>SUMIFS(PASTE_DQS_TRACKER!$D:$D,PASTE_DQS_TRACKER!$C:$C,MAIN!$A917,PASTE_DQS_TRACKER!$B:$B,MAIN!$D917)-SUMIFS(PASTE_DQS_TRACKER!$D:$D,PASTE_DQS_TRACKER!$C:$C,MAIN!A917,PASTE_DQS_TRACKER!$E:$E,MAIN!$D917)</f>
        <v>0</v>
      </c>
      <c r="J917" s="25">
        <f t="shared" si="247"/>
        <v>0</v>
      </c>
      <c r="K917" s="24">
        <f>IFERROR(IF(V917="Flex",0,IF(D917=$D$30,VLOOKUP(A917,MMO_o10M_lease!$A$1:$F$51,5,FALSE),IF(D917=$D$26,VLOOKUP(D917,LANDINGS!$A$3:$BR$40,HLOOKUP(A917,LANDINGS!$B$1:$CF$42,42,FALSE),FALSE)-IFERROR(VLOOKUP(A917,MMO_o10M_lease!$A$1:$F$38,5,FALSE),0),VLOOKUP(D917,LANDINGS!$A$3:$CF$40,HLOOKUP(A917,LANDINGS!$B$1:$CF$42,42,FALSE),FALSE)))),0)</f>
        <v>0</v>
      </c>
      <c r="L917" s="24">
        <f>SUMIFS(PASTE_FLEX_TRACKER!$D:$D,PASTE_FLEX_TRACKER!$F:$F,MAIN!$A917,PASTE_FLEX_TRACKER!$B:$B,MAIN!$D917)-SUMIFS(PASTE_FLEX_TRACKER!$D:$D,PASTE_FLEX_TRACKER!$C:$C,MAIN!$A917,PASTE_FLEX_TRACKER!$B:$B,MAIN!$D917)</f>
        <v>0</v>
      </c>
      <c r="M917" s="24">
        <f>IFERROR(-VLOOKUP(D917,SQ!$A$19:$CC$52,HLOOKUP(MAIN!A917,SQ!$B$18:$CC$56,39,FALSE),FALSE),"n/a")</f>
        <v>0</v>
      </c>
      <c r="N917" s="46" t="s">
        <v>563</v>
      </c>
      <c r="O917" s="46">
        <f>SUMIFS(MAN_ADJ!$L:$L,MAN_ADJ!$K:$K,MAIN!$D917,MAN_ADJ!$J:$J,MAIN!$S917)</f>
        <v>0</v>
      </c>
      <c r="P917" s="25">
        <f t="shared" si="248"/>
        <v>0</v>
      </c>
      <c r="Q917" s="28" t="str">
        <f t="shared" ref="Q917:Q987" si="249">IFERROR(P917/J917,"n/a")</f>
        <v>n/a</v>
      </c>
      <c r="R917" s="38">
        <f t="shared" si="240"/>
        <v>0</v>
      </c>
      <c r="S917" s="17" t="s">
        <v>182</v>
      </c>
    </row>
    <row r="918" spans="1:19" x14ac:dyDescent="0.25">
      <c r="A918" s="17" t="s">
        <v>182</v>
      </c>
      <c r="B918" s="17" t="s">
        <v>180</v>
      </c>
      <c r="C918" s="17" t="s">
        <v>183</v>
      </c>
      <c r="D918" s="17" t="s">
        <v>107</v>
      </c>
      <c r="E918" s="24">
        <f>IF(U918="SC",SUMIFS(SC!F:F,SC!A:A,MAIN!D918,SC!B:B,MAIN!A918),SUMIFS(Allocations!$H:$H,Allocations!$A:$A,MAIN!$A918,Allocations!$B:$B,MAIN!$D918))</f>
        <v>0</v>
      </c>
      <c r="F918" s="24">
        <f>IF(U918="SC",SUMIFS(SC!J:J,SC!A:A,MAIN!D918,SC!B:B,MAIN!A918),SUMIFS(Allocations!M:M,Allocations!A:A,MAIN!A918,Allocations!B:B,MAIN!D918))</f>
        <v>0</v>
      </c>
      <c r="G918" s="24">
        <f t="shared" si="246"/>
        <v>0</v>
      </c>
      <c r="H918" s="24">
        <f>IFERROR(VLOOKUP(S918,Swaps_wk!$A$2:$AP$151,HLOOKUP(MAIN!D918,Swaps_wk!$B$2:$AP$151,150,FALSE),FALSE),0)</f>
        <v>0</v>
      </c>
      <c r="I918" s="24">
        <f>SUMIFS(PASTE_DQS_TRACKER!$D:$D,PASTE_DQS_TRACKER!$C:$C,MAIN!$A918,PASTE_DQS_TRACKER!$B:$B,MAIN!$D918)-SUMIFS(PASTE_DQS_TRACKER!$D:$D,PASTE_DQS_TRACKER!$C:$C,MAIN!A918,PASTE_DQS_TRACKER!$E:$E,MAIN!$D918)</f>
        <v>0</v>
      </c>
      <c r="J918" s="25">
        <f t="shared" si="247"/>
        <v>0</v>
      </c>
      <c r="K918" s="24">
        <f>IFERROR(IF(V918="Flex",0,IF(D918=$D$30,VLOOKUP(A918,MMO_o10M_lease!$A$1:$F$51,5,FALSE),IF(D918=$D$26,VLOOKUP(D918,LANDINGS!$A$3:$BR$40,HLOOKUP(A918,LANDINGS!$B$1:$CF$42,42,FALSE),FALSE)-IFERROR(VLOOKUP(A918,MMO_o10M_lease!$A$1:$F$38,5,FALSE),0),VLOOKUP(D918,LANDINGS!$A$3:$CF$40,HLOOKUP(A918,LANDINGS!$B$1:$CF$42,42,FALSE),FALSE)))),0)</f>
        <v>0</v>
      </c>
      <c r="L918" s="24">
        <f>SUMIFS(PASTE_FLEX_TRACKER!$D:$D,PASTE_FLEX_TRACKER!$F:$F,MAIN!$A918,PASTE_FLEX_TRACKER!$B:$B,MAIN!$D918)-SUMIFS(PASTE_FLEX_TRACKER!$D:$D,PASTE_FLEX_TRACKER!$C:$C,MAIN!$A918,PASTE_FLEX_TRACKER!$B:$B,MAIN!$D918)</f>
        <v>0</v>
      </c>
      <c r="M918" s="24">
        <f>IFERROR(-VLOOKUP(D918,SQ!$A$19:$CC$52,HLOOKUP(MAIN!A918,SQ!$B$18:$CC$56,39,FALSE),FALSE),"n/a")</f>
        <v>0</v>
      </c>
      <c r="N918" s="46" t="s">
        <v>563</v>
      </c>
      <c r="O918" s="46">
        <f>SUMIFS(MAN_ADJ!$L:$L,MAN_ADJ!$K:$K,MAIN!$D918,MAN_ADJ!$J:$J,MAIN!$S918)</f>
        <v>0</v>
      </c>
      <c r="P918" s="25">
        <f t="shared" si="248"/>
        <v>0</v>
      </c>
      <c r="Q918" s="28" t="str">
        <f t="shared" si="249"/>
        <v>n/a</v>
      </c>
      <c r="R918" s="38">
        <f t="shared" si="240"/>
        <v>0</v>
      </c>
      <c r="S918" s="17" t="s">
        <v>182</v>
      </c>
    </row>
    <row r="919" spans="1:19" x14ac:dyDescent="0.25">
      <c r="A919" s="17" t="s">
        <v>182</v>
      </c>
      <c r="B919" s="17" t="s">
        <v>180</v>
      </c>
      <c r="C919" s="17" t="s">
        <v>183</v>
      </c>
      <c r="D919" s="17" t="s">
        <v>108</v>
      </c>
      <c r="E919" s="24">
        <f>IF(U919="SC",SUMIFS(SC!F:F,SC!A:A,MAIN!D919,SC!B:B,MAIN!A919),SUMIFS(Allocations!$H:$H,Allocations!$A:$A,MAIN!$A919,Allocations!$B:$B,MAIN!$D919))</f>
        <v>0</v>
      </c>
      <c r="F919" s="24">
        <f>IF(U919="SC",SUMIFS(SC!J:J,SC!A:A,MAIN!D919,SC!B:B,MAIN!A919),SUMIFS(Allocations!M:M,Allocations!A:A,MAIN!A919,Allocations!B:B,MAIN!D919))</f>
        <v>0</v>
      </c>
      <c r="G919" s="24">
        <f t="shared" si="246"/>
        <v>0</v>
      </c>
      <c r="H919" s="24">
        <f>IFERROR(VLOOKUP(S919,Swaps_wk!$A$2:$AP$151,HLOOKUP(MAIN!D919,Swaps_wk!$B$2:$AP$151,150,FALSE),FALSE),0)</f>
        <v>0</v>
      </c>
      <c r="I919" s="24">
        <f>SUMIFS(PASTE_DQS_TRACKER!$D:$D,PASTE_DQS_TRACKER!$C:$C,MAIN!$A919,PASTE_DQS_TRACKER!$B:$B,MAIN!$D919)-SUMIFS(PASTE_DQS_TRACKER!$D:$D,PASTE_DQS_TRACKER!$C:$C,MAIN!A919,PASTE_DQS_TRACKER!$E:$E,MAIN!$D919)</f>
        <v>0</v>
      </c>
      <c r="J919" s="25">
        <f t="shared" si="247"/>
        <v>0</v>
      </c>
      <c r="K919" s="24">
        <f>IFERROR(IF(V919="Flex",0,IF(D919=$D$30,VLOOKUP(A919,MMO_o10M_lease!$A$1:$F$51,5,FALSE),IF(D919=$D$26,VLOOKUP(D919,LANDINGS!$A$3:$BR$40,HLOOKUP(A919,LANDINGS!$B$1:$CF$42,42,FALSE),FALSE)-IFERROR(VLOOKUP(A919,MMO_o10M_lease!$A$1:$F$38,5,FALSE),0),VLOOKUP(D919,LANDINGS!$A$3:$CF$40,HLOOKUP(A919,LANDINGS!$B$1:$CF$42,42,FALSE),FALSE)))),0)</f>
        <v>0</v>
      </c>
      <c r="L919" s="24">
        <f>SUMIFS(PASTE_FLEX_TRACKER!$D:$D,PASTE_FLEX_TRACKER!$F:$F,MAIN!$A919,PASTE_FLEX_TRACKER!$B:$B,MAIN!$D919)-SUMIFS(PASTE_FLEX_TRACKER!$D:$D,PASTE_FLEX_TRACKER!$C:$C,MAIN!$A919,PASTE_FLEX_TRACKER!$B:$B,MAIN!$D919)</f>
        <v>0</v>
      </c>
      <c r="M919" s="24">
        <f>IFERROR(-VLOOKUP(D919,SQ!$A$19:$CC$52,HLOOKUP(MAIN!A919,SQ!$B$18:$CC$56,39,FALSE),FALSE),"n/a")</f>
        <v>0</v>
      </c>
      <c r="N919" s="46" t="s">
        <v>563</v>
      </c>
      <c r="O919" s="46">
        <f>SUMIFS(MAN_ADJ!$L:$L,MAN_ADJ!$K:$K,MAIN!$D919,MAN_ADJ!$J:$J,MAIN!$S919)</f>
        <v>0</v>
      </c>
      <c r="P919" s="25">
        <f t="shared" si="248"/>
        <v>0</v>
      </c>
      <c r="Q919" s="28" t="str">
        <f t="shared" si="249"/>
        <v>n/a</v>
      </c>
      <c r="R919" s="38">
        <f t="shared" si="240"/>
        <v>0</v>
      </c>
      <c r="S919" s="17" t="s">
        <v>182</v>
      </c>
    </row>
    <row r="920" spans="1:19" x14ac:dyDescent="0.25">
      <c r="A920" s="17" t="s">
        <v>182</v>
      </c>
      <c r="B920" s="17" t="s">
        <v>180</v>
      </c>
      <c r="C920" s="17" t="s">
        <v>183</v>
      </c>
      <c r="D920" s="17" t="s">
        <v>109</v>
      </c>
      <c r="E920" s="24">
        <f>IF(U920="SC",SUMIFS(SC!F:F,SC!A:A,MAIN!D920,SC!B:B,MAIN!A920),SUMIFS(Allocations!$H:$H,Allocations!$A:$A,MAIN!$A920,Allocations!$B:$B,MAIN!$D920))</f>
        <v>0</v>
      </c>
      <c r="F920" s="24">
        <f>IF(U920="SC",SUMIFS(SC!J:J,SC!A:A,MAIN!D920,SC!B:B,MAIN!A920),SUMIFS(Allocations!M:M,Allocations!A:A,MAIN!A920,Allocations!B:B,MAIN!D920))</f>
        <v>0</v>
      </c>
      <c r="G920" s="24">
        <f t="shared" si="246"/>
        <v>0</v>
      </c>
      <c r="H920" s="24">
        <f>IFERROR(VLOOKUP(S920,Swaps_wk!$A$2:$AP$151,HLOOKUP(MAIN!D920,Swaps_wk!$B$2:$AP$151,150,FALSE),FALSE),0)</f>
        <v>0</v>
      </c>
      <c r="I920" s="24">
        <f>SUMIFS(PASTE_DQS_TRACKER!$D:$D,PASTE_DQS_TRACKER!$C:$C,MAIN!$A920,PASTE_DQS_TRACKER!$B:$B,MAIN!$D920)-SUMIFS(PASTE_DQS_TRACKER!$D:$D,PASTE_DQS_TRACKER!$C:$C,MAIN!A920,PASTE_DQS_TRACKER!$E:$E,MAIN!$D920)</f>
        <v>0</v>
      </c>
      <c r="J920" s="25">
        <f t="shared" si="247"/>
        <v>0</v>
      </c>
      <c r="K920" s="24">
        <f>IFERROR(IF(V920="Flex",0,IF(D920=$D$30,VLOOKUP(A920,MMO_o10M_lease!$A$1:$F$51,5,FALSE),IF(D920=$D$26,VLOOKUP(D920,LANDINGS!$A$3:$BR$40,HLOOKUP(A920,LANDINGS!$B$1:$CF$42,42,FALSE),FALSE)-IFERROR(VLOOKUP(A920,MMO_o10M_lease!$A$1:$F$38,5,FALSE),0),VLOOKUP(D920,LANDINGS!$A$3:$CF$40,HLOOKUP(A920,LANDINGS!$B$1:$CF$42,42,FALSE),FALSE)))),0)</f>
        <v>0</v>
      </c>
      <c r="L920" s="24">
        <f>SUMIFS(PASTE_FLEX_TRACKER!$D:$D,PASTE_FLEX_TRACKER!$F:$F,MAIN!$A920,PASTE_FLEX_TRACKER!$B:$B,MAIN!$D920)-SUMIFS(PASTE_FLEX_TRACKER!$D:$D,PASTE_FLEX_TRACKER!$C:$C,MAIN!$A920,PASTE_FLEX_TRACKER!$B:$B,MAIN!$D920)</f>
        <v>0</v>
      </c>
      <c r="M920" s="24">
        <f>IFERROR(-VLOOKUP(D920,SQ!$A$19:$CC$52,HLOOKUP(MAIN!A920,SQ!$B$18:$CC$56,39,FALSE),FALSE),"n/a")</f>
        <v>0</v>
      </c>
      <c r="N920" s="46" t="s">
        <v>563</v>
      </c>
      <c r="O920" s="46">
        <f>SUMIFS(MAN_ADJ!$L:$L,MAN_ADJ!$K:$K,MAIN!$D920,MAN_ADJ!$J:$J,MAIN!$S920)</f>
        <v>0</v>
      </c>
      <c r="P920" s="25">
        <f t="shared" si="248"/>
        <v>0</v>
      </c>
      <c r="Q920" s="28" t="str">
        <f t="shared" si="249"/>
        <v>n/a</v>
      </c>
      <c r="R920" s="38">
        <f t="shared" si="240"/>
        <v>0</v>
      </c>
      <c r="S920" s="17" t="s">
        <v>182</v>
      </c>
    </row>
    <row r="921" spans="1:19" x14ac:dyDescent="0.25">
      <c r="A921" s="17" t="s">
        <v>182</v>
      </c>
      <c r="B921" s="17" t="s">
        <v>180</v>
      </c>
      <c r="C921" s="17" t="s">
        <v>183</v>
      </c>
      <c r="D921" s="17" t="s">
        <v>110</v>
      </c>
      <c r="E921" s="24">
        <f>IF(U921="SC",SUMIFS(SC!F:F,SC!A:A,MAIN!D921,SC!B:B,MAIN!A921),SUMIFS(Allocations!$H:$H,Allocations!$A:$A,MAIN!$A921,Allocations!$B:$B,MAIN!$D921))</f>
        <v>142.6</v>
      </c>
      <c r="F921" s="24">
        <f>IF(U921="SC",SUMIFS(SC!J:J,SC!A:A,MAIN!D921,SC!B:B,MAIN!A921),SUMIFS(Allocations!M:M,Allocations!A:A,MAIN!A921,Allocations!B:B,MAIN!D921))</f>
        <v>0.3</v>
      </c>
      <c r="G921" s="24">
        <f t="shared" si="246"/>
        <v>142.9</v>
      </c>
      <c r="H921" s="24">
        <f>IFERROR(VLOOKUP(S921,Swaps_wk!$A$2:$AP$151,HLOOKUP(MAIN!D921,Swaps_wk!$B$2:$AP$151,150,FALSE),FALSE),0)</f>
        <v>0</v>
      </c>
      <c r="I921" s="24">
        <f>SUMIFS(PASTE_DQS_TRACKER!$D:$D,PASTE_DQS_TRACKER!$C:$C,MAIN!$A921,PASTE_DQS_TRACKER!$B:$B,MAIN!$D921)-SUMIFS(PASTE_DQS_TRACKER!$D:$D,PASTE_DQS_TRACKER!$C:$C,MAIN!A921,PASTE_DQS_TRACKER!$E:$E,MAIN!$D921)</f>
        <v>-142</v>
      </c>
      <c r="J921" s="25">
        <f t="shared" si="247"/>
        <v>0.90000000000000568</v>
      </c>
      <c r="K921" s="24">
        <f>IFERROR(IF(V921="Flex",0,IF(D921=$D$30,VLOOKUP(A921,MMO_o10M_lease!$A$1:$F$51,5,FALSE),IF(D921=$D$26,VLOOKUP(D921,LANDINGS!$A$3:$BR$40,HLOOKUP(A921,LANDINGS!$B$1:$CF$42,42,FALSE),FALSE)-IFERROR(VLOOKUP(A921,MMO_o10M_lease!$A$1:$F$38,5,FALSE),0),VLOOKUP(D921,LANDINGS!$A$3:$CF$40,HLOOKUP(A921,LANDINGS!$B$1:$CF$42,42,FALSE),FALSE)))),0)</f>
        <v>0</v>
      </c>
      <c r="L921" s="24">
        <f>SUMIFS(PASTE_FLEX_TRACKER!$D:$D,PASTE_FLEX_TRACKER!$F:$F,MAIN!$A921,PASTE_FLEX_TRACKER!$B:$B,MAIN!$D921)-SUMIFS(PASTE_FLEX_TRACKER!$D:$D,PASTE_FLEX_TRACKER!$C:$C,MAIN!$A921,PASTE_FLEX_TRACKER!$B:$B,MAIN!$D921)</f>
        <v>0</v>
      </c>
      <c r="M921" s="24">
        <f>IFERROR(-VLOOKUP(D921,SQ!$A$19:$CC$52,HLOOKUP(MAIN!A921,SQ!$B$18:$CC$56,39,FALSE),FALSE),"n/a")</f>
        <v>0</v>
      </c>
      <c r="N921" s="46" t="s">
        <v>563</v>
      </c>
      <c r="O921" s="46">
        <f>SUMIFS(MAN_ADJ!$L:$L,MAN_ADJ!$K:$K,MAIN!$D921,MAN_ADJ!$J:$J,MAIN!$S921)</f>
        <v>0</v>
      </c>
      <c r="P921" s="25">
        <f t="shared" si="248"/>
        <v>0</v>
      </c>
      <c r="Q921" s="28">
        <f t="shared" si="249"/>
        <v>0</v>
      </c>
      <c r="R921" s="38">
        <f t="shared" si="240"/>
        <v>0.90000000000000568</v>
      </c>
      <c r="S921" s="17" t="s">
        <v>182</v>
      </c>
    </row>
    <row r="922" spans="1:19" x14ac:dyDescent="0.25">
      <c r="A922" s="17" t="s">
        <v>182</v>
      </c>
      <c r="B922" s="17" t="s">
        <v>180</v>
      </c>
      <c r="C922" s="17" t="s">
        <v>183</v>
      </c>
      <c r="D922" s="17" t="s">
        <v>111</v>
      </c>
      <c r="E922" s="24">
        <f>IF(U922="SC",SUMIFS(SC!F:F,SC!A:A,MAIN!D922,SC!B:B,MAIN!A922),SUMIFS(Allocations!$H:$H,Allocations!$A:$A,MAIN!$A922,Allocations!$B:$B,MAIN!$D922))</f>
        <v>0</v>
      </c>
      <c r="F922" s="24">
        <f>IF(U922="SC",SUMIFS(SC!J:J,SC!A:A,MAIN!D922,SC!B:B,MAIN!A922),SUMIFS(Allocations!M:M,Allocations!A:A,MAIN!A922,Allocations!B:B,MAIN!D922))</f>
        <v>0</v>
      </c>
      <c r="G922" s="24">
        <f t="shared" si="246"/>
        <v>0</v>
      </c>
      <c r="H922" s="24">
        <f>IFERROR(VLOOKUP(S922,Swaps_wk!$A$2:$AP$151,HLOOKUP(MAIN!D922,Swaps_wk!$B$2:$AP$151,150,FALSE),FALSE),0)</f>
        <v>0</v>
      </c>
      <c r="I922" s="24">
        <f>SUMIFS(PASTE_DQS_TRACKER!$D:$D,PASTE_DQS_TRACKER!$C:$C,MAIN!$A922,PASTE_DQS_TRACKER!$B:$B,MAIN!$D922)-SUMIFS(PASTE_DQS_TRACKER!$D:$D,PASTE_DQS_TRACKER!$C:$C,MAIN!A922,PASTE_DQS_TRACKER!$E:$E,MAIN!$D922)</f>
        <v>0</v>
      </c>
      <c r="J922" s="25">
        <f t="shared" si="247"/>
        <v>0</v>
      </c>
      <c r="K922" s="24">
        <f>IFERROR(IF(V922="Flex",0,IF(D922=$D$30,VLOOKUP(A922,MMO_o10M_lease!$A$1:$F$51,5,FALSE),IF(D922=$D$26,VLOOKUP(D922,LANDINGS!$A$3:$BR$40,HLOOKUP(A922,LANDINGS!$B$1:$CF$42,42,FALSE),FALSE)-IFERROR(VLOOKUP(A922,MMO_o10M_lease!$A$1:$F$38,5,FALSE),0),VLOOKUP(D922,LANDINGS!$A$3:$CF$40,HLOOKUP(A922,LANDINGS!$B$1:$CF$42,42,FALSE),FALSE)))),0)</f>
        <v>0</v>
      </c>
      <c r="L922" s="24">
        <f>SUMIFS(PASTE_FLEX_TRACKER!$D:$D,PASTE_FLEX_TRACKER!$F:$F,MAIN!$A922,PASTE_FLEX_TRACKER!$B:$B,MAIN!$D922)-SUMIFS(PASTE_FLEX_TRACKER!$D:$D,PASTE_FLEX_TRACKER!$C:$C,MAIN!$A922,PASTE_FLEX_TRACKER!$B:$B,MAIN!$D922)</f>
        <v>0</v>
      </c>
      <c r="M922" s="24">
        <f>IFERROR(-VLOOKUP(D922,SQ!$A$19:$CC$52,HLOOKUP(MAIN!A922,SQ!$B$18:$CC$56,39,FALSE),FALSE),"n/a")</f>
        <v>0</v>
      </c>
      <c r="N922" s="46" t="s">
        <v>563</v>
      </c>
      <c r="O922" s="46">
        <f>SUMIFS(MAN_ADJ!$L:$L,MAN_ADJ!$K:$K,MAIN!$D922,MAN_ADJ!$J:$J,MAIN!$S922)</f>
        <v>0</v>
      </c>
      <c r="P922" s="25">
        <f t="shared" si="248"/>
        <v>0</v>
      </c>
      <c r="Q922" s="28" t="str">
        <f t="shared" si="249"/>
        <v>n/a</v>
      </c>
      <c r="R922" s="38">
        <f t="shared" si="240"/>
        <v>0</v>
      </c>
      <c r="S922" s="17" t="s">
        <v>182</v>
      </c>
    </row>
    <row r="923" spans="1:19" x14ac:dyDescent="0.25">
      <c r="A923" s="17" t="s">
        <v>182</v>
      </c>
      <c r="B923" s="17" t="s">
        <v>180</v>
      </c>
      <c r="C923" s="17" t="s">
        <v>183</v>
      </c>
      <c r="D923" s="17" t="s">
        <v>112</v>
      </c>
      <c r="E923" s="24">
        <f>IF(U923="SC",SUMIFS(SC!F:F,SC!A:A,MAIN!D923,SC!B:B,MAIN!A923),SUMIFS(Allocations!$H:$H,Allocations!$A:$A,MAIN!$A923,Allocations!$B:$B,MAIN!$D923))</f>
        <v>0</v>
      </c>
      <c r="F923" s="24">
        <f>IF(U923="SC",SUMIFS(SC!J:J,SC!A:A,MAIN!D923,SC!B:B,MAIN!A923),SUMIFS(Allocations!M:M,Allocations!A:A,MAIN!A923,Allocations!B:B,MAIN!D923))</f>
        <v>0</v>
      </c>
      <c r="G923" s="24">
        <f t="shared" si="246"/>
        <v>0</v>
      </c>
      <c r="H923" s="24">
        <f>IFERROR(VLOOKUP(S923,Swaps_wk!$A$2:$AP$151,HLOOKUP(MAIN!D923,Swaps_wk!$B$2:$AP$151,150,FALSE),FALSE),0)</f>
        <v>0</v>
      </c>
      <c r="I923" s="24">
        <f>SUMIFS(PASTE_DQS_TRACKER!$D:$D,PASTE_DQS_TRACKER!$C:$C,MAIN!$A923,PASTE_DQS_TRACKER!$B:$B,MAIN!$D923)-SUMIFS(PASTE_DQS_TRACKER!$D:$D,PASTE_DQS_TRACKER!$C:$C,MAIN!A923,PASTE_DQS_TRACKER!$E:$E,MAIN!$D923)</f>
        <v>0</v>
      </c>
      <c r="J923" s="25">
        <f t="shared" si="247"/>
        <v>0</v>
      </c>
      <c r="K923" s="24">
        <f>IFERROR(IF(V923="Flex",0,IF(D923=$D$30,VLOOKUP(A923,MMO_o10M_lease!$A$1:$F$51,5,FALSE),IF(D923=$D$26,VLOOKUP(D923,LANDINGS!$A$3:$BR$40,HLOOKUP(A923,LANDINGS!$B$1:$CF$42,42,FALSE),FALSE)-IFERROR(VLOOKUP(A923,MMO_o10M_lease!$A$1:$F$38,5,FALSE),0),VLOOKUP(D923,LANDINGS!$A$3:$CF$40,HLOOKUP(A923,LANDINGS!$B$1:$CF$42,42,FALSE),FALSE)))),0)</f>
        <v>0</v>
      </c>
      <c r="L923" s="24">
        <f>SUMIFS(PASTE_FLEX_TRACKER!$D:$D,PASTE_FLEX_TRACKER!$F:$F,MAIN!$A923,PASTE_FLEX_TRACKER!$B:$B,MAIN!$D923)-SUMIFS(PASTE_FLEX_TRACKER!$D:$D,PASTE_FLEX_TRACKER!$C:$C,MAIN!$A923,PASTE_FLEX_TRACKER!$B:$B,MAIN!$D923)</f>
        <v>0</v>
      </c>
      <c r="M923" s="24">
        <f>IFERROR(-VLOOKUP(D923,SQ!$A$19:$CC$52,HLOOKUP(MAIN!A923,SQ!$B$18:$CC$56,39,FALSE),FALSE),"n/a")</f>
        <v>0</v>
      </c>
      <c r="N923" s="46" t="s">
        <v>563</v>
      </c>
      <c r="O923" s="46">
        <f>SUMIFS(MAN_ADJ!$L:$L,MAN_ADJ!$K:$K,MAIN!$D923,MAN_ADJ!$J:$J,MAIN!$S923)</f>
        <v>0</v>
      </c>
      <c r="P923" s="25">
        <f t="shared" si="248"/>
        <v>0</v>
      </c>
      <c r="Q923" s="28" t="str">
        <f t="shared" si="249"/>
        <v>n/a</v>
      </c>
      <c r="R923" s="38">
        <f t="shared" si="240"/>
        <v>0</v>
      </c>
      <c r="S923" s="17" t="s">
        <v>182</v>
      </c>
    </row>
    <row r="924" spans="1:19" x14ac:dyDescent="0.25">
      <c r="A924" s="17" t="s">
        <v>182</v>
      </c>
      <c r="B924" s="17" t="s">
        <v>180</v>
      </c>
      <c r="C924" s="17" t="s">
        <v>183</v>
      </c>
      <c r="D924" s="17" t="s">
        <v>113</v>
      </c>
      <c r="E924" s="24">
        <f>IF(U924="SC",SUMIFS(SC!F:F,SC!A:A,MAIN!D924,SC!B:B,MAIN!A924),SUMIFS(Allocations!$H:$H,Allocations!$A:$A,MAIN!$A924,Allocations!$B:$B,MAIN!$D924))</f>
        <v>0</v>
      </c>
      <c r="F924" s="24">
        <f>IF(U924="SC",SUMIFS(SC!J:J,SC!A:A,MAIN!D924,SC!B:B,MAIN!A924),SUMIFS(Allocations!M:M,Allocations!A:A,MAIN!A924,Allocations!B:B,MAIN!D924))</f>
        <v>0</v>
      </c>
      <c r="G924" s="24">
        <f t="shared" si="246"/>
        <v>0</v>
      </c>
      <c r="H924" s="24">
        <f>IFERROR(VLOOKUP(S924,Swaps_wk!$A$2:$AP$151,HLOOKUP(MAIN!D924,Swaps_wk!$B$2:$AP$151,150,FALSE),FALSE),0)</f>
        <v>0</v>
      </c>
      <c r="I924" s="24">
        <f>SUMIFS(PASTE_DQS_TRACKER!$D:$D,PASTE_DQS_TRACKER!$C:$C,MAIN!$A924,PASTE_DQS_TRACKER!$B:$B,MAIN!$D924)-SUMIFS(PASTE_DQS_TRACKER!$D:$D,PASTE_DQS_TRACKER!$C:$C,MAIN!A924,PASTE_DQS_TRACKER!$E:$E,MAIN!$D924)</f>
        <v>0</v>
      </c>
      <c r="J924" s="25">
        <f t="shared" si="247"/>
        <v>0</v>
      </c>
      <c r="K924" s="24">
        <f>IFERROR(IF(V924="Flex",0,IF(D924=$D$30,VLOOKUP(A924,MMO_o10M_lease!$A$1:$F$51,5,FALSE),IF(D924=$D$26,VLOOKUP(D924,LANDINGS!$A$3:$BR$40,HLOOKUP(A924,LANDINGS!$B$1:$CF$42,42,FALSE),FALSE)-IFERROR(VLOOKUP(A924,MMO_o10M_lease!$A$1:$F$38,5,FALSE),0),VLOOKUP(D924,LANDINGS!$A$3:$CF$40,HLOOKUP(A924,LANDINGS!$B$1:$CF$42,42,FALSE),FALSE)))),0)</f>
        <v>0</v>
      </c>
      <c r="L924" s="24">
        <f>SUMIFS(PASTE_FLEX_TRACKER!$D:$D,PASTE_FLEX_TRACKER!$F:$F,MAIN!$A924,PASTE_FLEX_TRACKER!$B:$B,MAIN!$D924)-SUMIFS(PASTE_FLEX_TRACKER!$D:$D,PASTE_FLEX_TRACKER!$C:$C,MAIN!$A924,PASTE_FLEX_TRACKER!$B:$B,MAIN!$D924)</f>
        <v>0</v>
      </c>
      <c r="M924" s="24">
        <f>IFERROR(-VLOOKUP(D924,SQ!$A$19:$CC$52,HLOOKUP(MAIN!A924,SQ!$B$18:$CC$56,39,FALSE),FALSE),"n/a")</f>
        <v>0</v>
      </c>
      <c r="N924" s="46" t="s">
        <v>563</v>
      </c>
      <c r="O924" s="46">
        <f>SUMIFS(MAN_ADJ!$L:$L,MAN_ADJ!$K:$K,MAIN!$D924,MAN_ADJ!$J:$J,MAIN!$S924)</f>
        <v>0</v>
      </c>
      <c r="P924" s="25">
        <f t="shared" si="248"/>
        <v>0</v>
      </c>
      <c r="Q924" s="28" t="str">
        <f t="shared" si="249"/>
        <v>n/a</v>
      </c>
      <c r="R924" s="38">
        <f t="shared" si="240"/>
        <v>0</v>
      </c>
      <c r="S924" s="17" t="s">
        <v>182</v>
      </c>
    </row>
    <row r="925" spans="1:19" x14ac:dyDescent="0.25">
      <c r="A925" s="17" t="s">
        <v>182</v>
      </c>
      <c r="B925" s="17" t="s">
        <v>180</v>
      </c>
      <c r="C925" s="17" t="s">
        <v>183</v>
      </c>
      <c r="D925" s="17" t="s">
        <v>114</v>
      </c>
      <c r="E925" s="24">
        <f>IF(U925="SC",SUMIFS(SC!F:F,SC!A:A,MAIN!D925,SC!B:B,MAIN!A925),SUMIFS(Allocations!$H:$H,Allocations!$A:$A,MAIN!$A925,Allocations!$B:$B,MAIN!$D925))</f>
        <v>0</v>
      </c>
      <c r="F925" s="24">
        <f>IF(U925="SC",SUMIFS(SC!J:J,SC!A:A,MAIN!D925,SC!B:B,MAIN!A925),SUMIFS(Allocations!M:M,Allocations!A:A,MAIN!A925,Allocations!B:B,MAIN!D925))</f>
        <v>0</v>
      </c>
      <c r="G925" s="24">
        <f t="shared" si="246"/>
        <v>0</v>
      </c>
      <c r="H925" s="24">
        <f>IFERROR(VLOOKUP(S925,Swaps_wk!$A$2:$AP$151,HLOOKUP(MAIN!D925,Swaps_wk!$B$2:$AP$151,150,FALSE),FALSE),0)</f>
        <v>0</v>
      </c>
      <c r="I925" s="24">
        <f>SUMIFS(PASTE_DQS_TRACKER!$D:$D,PASTE_DQS_TRACKER!$C:$C,MAIN!$A925,PASTE_DQS_TRACKER!$B:$B,MAIN!$D925)-SUMIFS(PASTE_DQS_TRACKER!$D:$D,PASTE_DQS_TRACKER!$C:$C,MAIN!A925,PASTE_DQS_TRACKER!$E:$E,MAIN!$D925)</f>
        <v>0</v>
      </c>
      <c r="J925" s="25">
        <f t="shared" si="247"/>
        <v>0</v>
      </c>
      <c r="K925" s="24">
        <f>IFERROR(IF(V925="Flex",0,IF(D925=$D$30,VLOOKUP(A925,MMO_o10M_lease!$A$1:$F$51,5,FALSE),IF(D925=$D$26,VLOOKUP(D925,LANDINGS!$A$3:$BR$40,HLOOKUP(A925,LANDINGS!$B$1:$CF$42,42,FALSE),FALSE)-IFERROR(VLOOKUP(A925,MMO_o10M_lease!$A$1:$F$38,5,FALSE),0),VLOOKUP(D925,LANDINGS!$A$3:$CF$40,HLOOKUP(A925,LANDINGS!$B$1:$CF$42,42,FALSE),FALSE)))),0)</f>
        <v>0</v>
      </c>
      <c r="L925" s="24">
        <f>SUMIFS(PASTE_FLEX_TRACKER!$D:$D,PASTE_FLEX_TRACKER!$F:$F,MAIN!$A925,PASTE_FLEX_TRACKER!$B:$B,MAIN!$D925)-SUMIFS(PASTE_FLEX_TRACKER!$D:$D,PASTE_FLEX_TRACKER!$C:$C,MAIN!$A925,PASTE_FLEX_TRACKER!$B:$B,MAIN!$D925)</f>
        <v>0</v>
      </c>
      <c r="M925" s="24">
        <f>IFERROR(-VLOOKUP(D925,SQ!$A$19:$CC$52,HLOOKUP(MAIN!A925,SQ!$B$18:$CC$56,39,FALSE),FALSE),"n/a")</f>
        <v>0</v>
      </c>
      <c r="N925" s="46" t="s">
        <v>563</v>
      </c>
      <c r="O925" s="46">
        <f>SUMIFS(MAN_ADJ!$L:$L,MAN_ADJ!$K:$K,MAIN!$D925,MAN_ADJ!$J:$J,MAIN!$S925)</f>
        <v>0</v>
      </c>
      <c r="P925" s="25">
        <f t="shared" si="248"/>
        <v>0</v>
      </c>
      <c r="Q925" s="28" t="str">
        <f t="shared" si="249"/>
        <v>n/a</v>
      </c>
      <c r="R925" s="38">
        <f t="shared" si="240"/>
        <v>0</v>
      </c>
      <c r="S925" s="17" t="s">
        <v>182</v>
      </c>
    </row>
    <row r="926" spans="1:19" x14ac:dyDescent="0.25">
      <c r="A926" s="17" t="s">
        <v>182</v>
      </c>
      <c r="B926" s="17" t="s">
        <v>180</v>
      </c>
      <c r="C926" s="17" t="s">
        <v>183</v>
      </c>
      <c r="D926" s="17" t="s">
        <v>115</v>
      </c>
      <c r="E926" s="24">
        <f>IF(U926="SC",SUMIFS(SC!F:F,SC!A:A,MAIN!D926,SC!B:B,MAIN!A926),SUMIFS(Allocations!$H:$H,Allocations!$A:$A,MAIN!$A926,Allocations!$B:$B,MAIN!$D926))</f>
        <v>502.2</v>
      </c>
      <c r="F926" s="24">
        <f>IF(U926="SC",SUMIFS(SC!J:J,SC!A:A,MAIN!D926,SC!B:B,MAIN!A926),SUMIFS(Allocations!M:M,Allocations!A:A,MAIN!A926,Allocations!B:B,MAIN!D926))</f>
        <v>1.2</v>
      </c>
      <c r="G926" s="24">
        <f t="shared" si="246"/>
        <v>503.4</v>
      </c>
      <c r="H926" s="24">
        <f>IFERROR(VLOOKUP(S926,Swaps_wk!$A$2:$AP$151,HLOOKUP(MAIN!D926,Swaps_wk!$B$2:$AP$151,150,FALSE),FALSE),0)</f>
        <v>0</v>
      </c>
      <c r="I926" s="24">
        <f>SUMIFS(PASTE_DQS_TRACKER!$D:$D,PASTE_DQS_TRACKER!$C:$C,MAIN!$A926,PASTE_DQS_TRACKER!$B:$B,MAIN!$D926)-SUMIFS(PASTE_DQS_TRACKER!$D:$D,PASTE_DQS_TRACKER!$C:$C,MAIN!A926,PASTE_DQS_TRACKER!$E:$E,MAIN!$D926)</f>
        <v>-502</v>
      </c>
      <c r="J926" s="25">
        <f t="shared" si="247"/>
        <v>1.3999999999999773</v>
      </c>
      <c r="K926" s="24">
        <f>IFERROR(IF(V926="Flex",0,IF(D926=$D$30,VLOOKUP(A926,MMO_o10M_lease!$A$1:$F$51,5,FALSE),IF(D926=$D$26,VLOOKUP(D926,LANDINGS!$A$3:$BR$40,HLOOKUP(A926,LANDINGS!$B$1:$CF$42,42,FALSE),FALSE)-IFERROR(VLOOKUP(A926,MMO_o10M_lease!$A$1:$F$38,5,FALSE),0),VLOOKUP(D926,LANDINGS!$A$3:$CF$40,HLOOKUP(A926,LANDINGS!$B$1:$CF$42,42,FALSE),FALSE)))),0)</f>
        <v>0</v>
      </c>
      <c r="L926" s="24">
        <f>SUMIFS(PASTE_FLEX_TRACKER!$D:$D,PASTE_FLEX_TRACKER!$F:$F,MAIN!$A926,PASTE_FLEX_TRACKER!$B:$B,MAIN!$D926)-SUMIFS(PASTE_FLEX_TRACKER!$D:$D,PASTE_FLEX_TRACKER!$C:$C,MAIN!$A926,PASTE_FLEX_TRACKER!$B:$B,MAIN!$D926)</f>
        <v>0</v>
      </c>
      <c r="M926" s="24">
        <f>IFERROR(-VLOOKUP(D926,SQ!$A$19:$CC$52,HLOOKUP(MAIN!A926,SQ!$B$18:$CC$56,39,FALSE),FALSE),"n/a")</f>
        <v>0</v>
      </c>
      <c r="N926" s="46" t="s">
        <v>563</v>
      </c>
      <c r="O926" s="46">
        <f>SUMIFS(MAN_ADJ!$L:$L,MAN_ADJ!$K:$K,MAIN!$D926,MAN_ADJ!$J:$J,MAIN!$S926)</f>
        <v>0</v>
      </c>
      <c r="P926" s="25">
        <f t="shared" si="248"/>
        <v>0</v>
      </c>
      <c r="Q926" s="28">
        <f t="shared" si="249"/>
        <v>0</v>
      </c>
      <c r="R926" s="38">
        <f t="shared" si="240"/>
        <v>1.3999999999999773</v>
      </c>
      <c r="S926" s="17" t="s">
        <v>182</v>
      </c>
    </row>
    <row r="927" spans="1:19" x14ac:dyDescent="0.25">
      <c r="A927" s="17" t="s">
        <v>182</v>
      </c>
      <c r="B927" s="17" t="s">
        <v>180</v>
      </c>
      <c r="C927" s="17" t="s">
        <v>183</v>
      </c>
      <c r="D927" s="17" t="s">
        <v>116</v>
      </c>
      <c r="E927" s="24">
        <f>IF(U927="SC",SUMIFS(SC!F:F,SC!A:A,MAIN!D927,SC!B:B,MAIN!A927),SUMIFS(Allocations!$H:$H,Allocations!$A:$A,MAIN!$A927,Allocations!$B:$B,MAIN!$D927))</f>
        <v>0</v>
      </c>
      <c r="F927" s="24">
        <f>IF(U927="SC",SUMIFS(SC!J:J,SC!A:A,MAIN!D927,SC!B:B,MAIN!A927),SUMIFS(Allocations!M:M,Allocations!A:A,MAIN!A927,Allocations!B:B,MAIN!D927))</f>
        <v>0</v>
      </c>
      <c r="G927" s="24">
        <f t="shared" si="246"/>
        <v>0</v>
      </c>
      <c r="H927" s="24">
        <f>IFERROR(VLOOKUP(S927,Swaps_wk!$A$2:$AP$151,HLOOKUP(MAIN!D927,Swaps_wk!$B$2:$AP$151,150,FALSE),FALSE),0)</f>
        <v>0</v>
      </c>
      <c r="I927" s="24">
        <f>SUMIFS(PASTE_DQS_TRACKER!$D:$D,PASTE_DQS_TRACKER!$C:$C,MAIN!$A927,PASTE_DQS_TRACKER!$B:$B,MAIN!$D927)-SUMIFS(PASTE_DQS_TRACKER!$D:$D,PASTE_DQS_TRACKER!$C:$C,MAIN!A927,PASTE_DQS_TRACKER!$E:$E,MAIN!$D927)</f>
        <v>0</v>
      </c>
      <c r="J927" s="25">
        <f t="shared" si="247"/>
        <v>0</v>
      </c>
      <c r="K927" s="24">
        <f>IFERROR(IF(V927="Flex",0,IF(D927=$D$30,VLOOKUP(A927,MMO_o10M_lease!$A$1:$F$51,5,FALSE),IF(D927=$D$26,VLOOKUP(D927,LANDINGS!$A$3:$BR$40,HLOOKUP(A927,LANDINGS!$B$1:$CF$42,42,FALSE),FALSE)-IFERROR(VLOOKUP(A927,MMO_o10M_lease!$A$1:$F$38,5,FALSE),0),VLOOKUP(D927,LANDINGS!$A$3:$CF$40,HLOOKUP(A927,LANDINGS!$B$1:$CF$42,42,FALSE),FALSE)))),0)</f>
        <v>0</v>
      </c>
      <c r="L927" s="24">
        <f>SUMIFS(PASTE_FLEX_TRACKER!$D:$D,PASTE_FLEX_TRACKER!$F:$F,MAIN!$A927,PASTE_FLEX_TRACKER!$B:$B,MAIN!$D927)-SUMIFS(PASTE_FLEX_TRACKER!$D:$D,PASTE_FLEX_TRACKER!$C:$C,MAIN!$A927,PASTE_FLEX_TRACKER!$B:$B,MAIN!$D927)</f>
        <v>0</v>
      </c>
      <c r="M927" s="24">
        <f>IFERROR(-VLOOKUP(D927,SQ!$A$19:$CC$52,HLOOKUP(MAIN!A927,SQ!$B$18:$CC$56,39,FALSE),FALSE),"n/a")</f>
        <v>0</v>
      </c>
      <c r="N927" s="46" t="s">
        <v>563</v>
      </c>
      <c r="O927" s="46">
        <f>SUMIFS(MAN_ADJ!$L:$L,MAN_ADJ!$K:$K,MAIN!$D927,MAN_ADJ!$J:$J,MAIN!$S927)</f>
        <v>0</v>
      </c>
      <c r="P927" s="25">
        <f t="shared" si="248"/>
        <v>0</v>
      </c>
      <c r="Q927" s="28" t="str">
        <f t="shared" si="249"/>
        <v>n/a</v>
      </c>
      <c r="R927" s="38">
        <f t="shared" si="240"/>
        <v>0</v>
      </c>
      <c r="S927" s="17" t="s">
        <v>182</v>
      </c>
    </row>
    <row r="928" spans="1:19" x14ac:dyDescent="0.25">
      <c r="A928" s="17" t="s">
        <v>182</v>
      </c>
      <c r="B928" s="17" t="s">
        <v>180</v>
      </c>
      <c r="C928" s="17" t="s">
        <v>183</v>
      </c>
      <c r="D928" s="17" t="s">
        <v>117</v>
      </c>
      <c r="E928" s="24">
        <f>IF(U928="SC",SUMIFS(SC!F:F,SC!A:A,MAIN!D928,SC!B:B,MAIN!A928),SUMIFS(Allocations!$H:$H,Allocations!$A:$A,MAIN!$A928,Allocations!$B:$B,MAIN!$D928))</f>
        <v>0</v>
      </c>
      <c r="F928" s="24">
        <f>IF(U928="SC",SUMIFS(SC!J:J,SC!A:A,MAIN!D928,SC!B:B,MAIN!A928),SUMIFS(Allocations!M:M,Allocations!A:A,MAIN!A928,Allocations!B:B,MAIN!D928))</f>
        <v>0</v>
      </c>
      <c r="G928" s="24">
        <f t="shared" si="246"/>
        <v>0</v>
      </c>
      <c r="H928" s="24">
        <f>IFERROR(VLOOKUP(S928,Swaps_wk!$A$2:$AP$151,HLOOKUP(MAIN!D928,Swaps_wk!$B$2:$AP$151,150,FALSE),FALSE),0)</f>
        <v>0</v>
      </c>
      <c r="I928" s="24">
        <f>SUMIFS(PASTE_DQS_TRACKER!$D:$D,PASTE_DQS_TRACKER!$C:$C,MAIN!$A928,PASTE_DQS_TRACKER!$B:$B,MAIN!$D928)-SUMIFS(PASTE_DQS_TRACKER!$D:$D,PASTE_DQS_TRACKER!$C:$C,MAIN!A928,PASTE_DQS_TRACKER!$E:$E,MAIN!$D928)</f>
        <v>0</v>
      </c>
      <c r="J928" s="25">
        <f t="shared" si="247"/>
        <v>0</v>
      </c>
      <c r="K928" s="24">
        <f>IFERROR(IF(V928="Flex",0,IF(D928=$D$30,VLOOKUP(A928,MMO_o10M_lease!$A$1:$F$51,5,FALSE),IF(D928=$D$26,VLOOKUP(D928,LANDINGS!$A$3:$BR$40,HLOOKUP(A928,LANDINGS!$B$1:$CF$42,42,FALSE),FALSE)-IFERROR(VLOOKUP(A928,MMO_o10M_lease!$A$1:$F$38,5,FALSE),0),VLOOKUP(D928,LANDINGS!$A$3:$CF$40,HLOOKUP(A928,LANDINGS!$B$1:$CF$42,42,FALSE),FALSE)))),0)</f>
        <v>0</v>
      </c>
      <c r="L928" s="24">
        <f>SUMIFS(PASTE_FLEX_TRACKER!$D:$D,PASTE_FLEX_TRACKER!$F:$F,MAIN!$A928,PASTE_FLEX_TRACKER!$B:$B,MAIN!$D928)-SUMIFS(PASTE_FLEX_TRACKER!$D:$D,PASTE_FLEX_TRACKER!$C:$C,MAIN!$A928,PASTE_FLEX_TRACKER!$B:$B,MAIN!$D928)</f>
        <v>0</v>
      </c>
      <c r="M928" s="24">
        <f>IFERROR(-VLOOKUP(D928,SQ!$A$19:$CC$52,HLOOKUP(MAIN!A928,SQ!$B$18:$CC$56,39,FALSE),FALSE),"n/a")</f>
        <v>0</v>
      </c>
      <c r="N928" s="46" t="s">
        <v>563</v>
      </c>
      <c r="O928" s="46">
        <f>SUMIFS(MAN_ADJ!$L:$L,MAN_ADJ!$K:$K,MAIN!$D928,MAN_ADJ!$J:$J,MAIN!$S928)</f>
        <v>0</v>
      </c>
      <c r="P928" s="25">
        <f t="shared" si="248"/>
        <v>0</v>
      </c>
      <c r="Q928" s="28" t="str">
        <f t="shared" si="249"/>
        <v>n/a</v>
      </c>
      <c r="R928" s="38">
        <f t="shared" si="240"/>
        <v>0</v>
      </c>
      <c r="S928" s="17" t="s">
        <v>182</v>
      </c>
    </row>
    <row r="929" spans="1:19" x14ac:dyDescent="0.25">
      <c r="A929" s="17" t="s">
        <v>182</v>
      </c>
      <c r="B929" s="17" t="s">
        <v>180</v>
      </c>
      <c r="C929" s="17" t="s">
        <v>183</v>
      </c>
      <c r="D929" s="17" t="s">
        <v>118</v>
      </c>
      <c r="E929" s="24">
        <f>IF(U929="SC",SUMIFS(SC!F:F,SC!A:A,MAIN!D929,SC!B:B,MAIN!A929),SUMIFS(Allocations!$H:$H,Allocations!$A:$A,MAIN!$A929,Allocations!$B:$B,MAIN!$D929))</f>
        <v>0</v>
      </c>
      <c r="F929" s="24">
        <f>IF(U929="SC",SUMIFS(SC!J:J,SC!A:A,MAIN!D929,SC!B:B,MAIN!A929),SUMIFS(Allocations!M:M,Allocations!A:A,MAIN!A929,Allocations!B:B,MAIN!D929))</f>
        <v>0</v>
      </c>
      <c r="G929" s="24">
        <f t="shared" si="246"/>
        <v>0</v>
      </c>
      <c r="H929" s="24">
        <f>IFERROR(VLOOKUP(S929,Swaps_wk!$A$2:$AP$151,HLOOKUP(MAIN!D929,Swaps_wk!$B$2:$AP$151,150,FALSE),FALSE),0)</f>
        <v>0</v>
      </c>
      <c r="I929" s="24">
        <f>SUMIFS(PASTE_DQS_TRACKER!$D:$D,PASTE_DQS_TRACKER!$C:$C,MAIN!$A929,PASTE_DQS_TRACKER!$B:$B,MAIN!$D929)-SUMIFS(PASTE_DQS_TRACKER!$D:$D,PASTE_DQS_TRACKER!$C:$C,MAIN!A929,PASTE_DQS_TRACKER!$E:$E,MAIN!$D929)</f>
        <v>0</v>
      </c>
      <c r="J929" s="25">
        <f t="shared" si="247"/>
        <v>0</v>
      </c>
      <c r="K929" s="24">
        <f>IFERROR(IF(V929="Flex",0,IF(D929=$D$30,VLOOKUP(A929,MMO_o10M_lease!$A$1:$F$51,5,FALSE),IF(D929=$D$26,VLOOKUP(D929,LANDINGS!$A$3:$BR$40,HLOOKUP(A929,LANDINGS!$B$1:$CF$42,42,FALSE),FALSE)-IFERROR(VLOOKUP(A929,MMO_o10M_lease!$A$1:$F$38,5,FALSE),0),VLOOKUP(D929,LANDINGS!$A$3:$CF$40,HLOOKUP(A929,LANDINGS!$B$1:$CF$42,42,FALSE),FALSE)))),0)</f>
        <v>0</v>
      </c>
      <c r="L929" s="24">
        <f>SUMIFS(PASTE_FLEX_TRACKER!$D:$D,PASTE_FLEX_TRACKER!$F:$F,MAIN!$A929,PASTE_FLEX_TRACKER!$B:$B,MAIN!$D929)-SUMIFS(PASTE_FLEX_TRACKER!$D:$D,PASTE_FLEX_TRACKER!$C:$C,MAIN!$A929,PASTE_FLEX_TRACKER!$B:$B,MAIN!$D929)</f>
        <v>0</v>
      </c>
      <c r="M929" s="24">
        <f>IFERROR(-VLOOKUP(D929,SQ!$A$19:$CC$52,HLOOKUP(MAIN!A929,SQ!$B$18:$CC$56,39,FALSE),FALSE),"n/a")</f>
        <v>0</v>
      </c>
      <c r="N929" s="46" t="s">
        <v>563</v>
      </c>
      <c r="O929" s="46">
        <f>SUMIFS(MAN_ADJ!$L:$L,MAN_ADJ!$K:$K,MAIN!$D929,MAN_ADJ!$J:$J,MAIN!$S929)</f>
        <v>0</v>
      </c>
      <c r="P929" s="25">
        <f t="shared" si="248"/>
        <v>0</v>
      </c>
      <c r="Q929" s="28" t="str">
        <f t="shared" si="249"/>
        <v>n/a</v>
      </c>
      <c r="R929" s="38">
        <f t="shared" si="240"/>
        <v>0</v>
      </c>
      <c r="S929" s="17" t="s">
        <v>182</v>
      </c>
    </row>
    <row r="930" spans="1:19" x14ac:dyDescent="0.25">
      <c r="A930" s="17" t="s">
        <v>182</v>
      </c>
      <c r="B930" s="17" t="s">
        <v>180</v>
      </c>
      <c r="C930" s="17" t="s">
        <v>183</v>
      </c>
      <c r="D930" s="17" t="s">
        <v>119</v>
      </c>
      <c r="E930" s="24">
        <f>IF(U930="SC",SUMIFS(SC!F:F,SC!A:A,MAIN!D930,SC!B:B,MAIN!A930),SUMIFS(Allocations!$H:$H,Allocations!$A:$A,MAIN!$A930,Allocations!$B:$B,MAIN!$D930))</f>
        <v>0</v>
      </c>
      <c r="F930" s="24">
        <f>IF(U930="SC",SUMIFS(SC!J:J,SC!A:A,MAIN!D930,SC!B:B,MAIN!A930),SUMIFS(Allocations!M:M,Allocations!A:A,MAIN!A930,Allocations!B:B,MAIN!D930))</f>
        <v>0</v>
      </c>
      <c r="G930" s="24">
        <f t="shared" si="246"/>
        <v>0</v>
      </c>
      <c r="H930" s="24">
        <f>IFERROR(VLOOKUP(S930,Swaps_wk!$A$2:$AP$151,HLOOKUP(MAIN!D930,Swaps_wk!$B$2:$AP$151,150,FALSE),FALSE),0)</f>
        <v>0</v>
      </c>
      <c r="I930" s="24">
        <f>SUMIFS(PASTE_DQS_TRACKER!$D:$D,PASTE_DQS_TRACKER!$C:$C,MAIN!$A930,PASTE_DQS_TRACKER!$B:$B,MAIN!$D930)-SUMIFS(PASTE_DQS_TRACKER!$D:$D,PASTE_DQS_TRACKER!$C:$C,MAIN!A930,PASTE_DQS_TRACKER!$E:$E,MAIN!$D930)</f>
        <v>0</v>
      </c>
      <c r="J930" s="25">
        <f t="shared" si="247"/>
        <v>0</v>
      </c>
      <c r="K930" s="24">
        <f>IFERROR(IF(V930="Flex",0,IF(D930=$D$30,VLOOKUP(A930,MMO_o10M_lease!$A$1:$F$51,5,FALSE),IF(D930=$D$26,VLOOKUP(D930,LANDINGS!$A$3:$BR$40,HLOOKUP(A930,LANDINGS!$B$1:$CF$42,42,FALSE),FALSE)-IFERROR(VLOOKUP(A930,MMO_o10M_lease!$A$1:$F$38,5,FALSE),0),VLOOKUP(D930,LANDINGS!$A$3:$CF$40,HLOOKUP(A930,LANDINGS!$B$1:$CF$42,42,FALSE),FALSE)))),0)</f>
        <v>0</v>
      </c>
      <c r="L930" s="24">
        <f>SUMIFS(PASTE_FLEX_TRACKER!$D:$D,PASTE_FLEX_TRACKER!$F:$F,MAIN!$A930,PASTE_FLEX_TRACKER!$B:$B,MAIN!$D930)-SUMIFS(PASTE_FLEX_TRACKER!$D:$D,PASTE_FLEX_TRACKER!$C:$C,MAIN!$A930,PASTE_FLEX_TRACKER!$B:$B,MAIN!$D930)</f>
        <v>0</v>
      </c>
      <c r="M930" s="24">
        <f>IFERROR(-VLOOKUP(D930,SQ!$A$19:$CC$52,HLOOKUP(MAIN!A930,SQ!$B$18:$CC$56,39,FALSE),FALSE),"n/a")</f>
        <v>0</v>
      </c>
      <c r="N930" s="46" t="s">
        <v>563</v>
      </c>
      <c r="O930" s="46">
        <f>SUMIFS(MAN_ADJ!$L:$L,MAN_ADJ!$K:$K,MAIN!$D930,MAN_ADJ!$J:$J,MAIN!$S930)</f>
        <v>0</v>
      </c>
      <c r="P930" s="25">
        <f t="shared" si="248"/>
        <v>0</v>
      </c>
      <c r="Q930" s="28" t="str">
        <f t="shared" si="249"/>
        <v>n/a</v>
      </c>
      <c r="R930" s="38">
        <f t="shared" si="240"/>
        <v>0</v>
      </c>
      <c r="S930" s="17" t="s">
        <v>182</v>
      </c>
    </row>
    <row r="931" spans="1:19" x14ac:dyDescent="0.25">
      <c r="A931" s="17" t="s">
        <v>182</v>
      </c>
      <c r="B931" s="17" t="s">
        <v>180</v>
      </c>
      <c r="C931" s="17" t="s">
        <v>183</v>
      </c>
      <c r="D931" s="17" t="s">
        <v>120</v>
      </c>
      <c r="E931" s="24">
        <f>IF(U931="SC",SUMIFS(SC!F:F,SC!A:A,MAIN!D931,SC!B:B,MAIN!A931),SUMIFS(Allocations!$H:$H,Allocations!$A:$A,MAIN!$A931,Allocations!$B:$B,MAIN!$D931))</f>
        <v>0</v>
      </c>
      <c r="F931" s="24">
        <f>IF(U931="SC",SUMIFS(SC!J:J,SC!A:A,MAIN!D931,SC!B:B,MAIN!A931),SUMIFS(Allocations!M:M,Allocations!A:A,MAIN!A931,Allocations!B:B,MAIN!D931))</f>
        <v>0</v>
      </c>
      <c r="G931" s="24">
        <f t="shared" si="246"/>
        <v>0</v>
      </c>
      <c r="H931" s="24">
        <f>IFERROR(VLOOKUP(S931,Swaps_wk!$A$2:$AP$151,HLOOKUP(MAIN!D931,Swaps_wk!$B$2:$AP$151,150,FALSE),FALSE),0)</f>
        <v>0</v>
      </c>
      <c r="I931" s="24">
        <f>SUMIFS(PASTE_DQS_TRACKER!$D:$D,PASTE_DQS_TRACKER!$C:$C,MAIN!$A931,PASTE_DQS_TRACKER!$B:$B,MAIN!$D931)-SUMIFS(PASTE_DQS_TRACKER!$D:$D,PASTE_DQS_TRACKER!$C:$C,MAIN!A931,PASTE_DQS_TRACKER!$E:$E,MAIN!$D931)</f>
        <v>0</v>
      </c>
      <c r="J931" s="25">
        <f t="shared" si="247"/>
        <v>0</v>
      </c>
      <c r="K931" s="24">
        <f>IFERROR(IF(V931="Flex",0,IF(D931=$D$30,VLOOKUP(A931,MMO_o10M_lease!$A$1:$F$51,5,FALSE),IF(D931=$D$26,VLOOKUP(D931,LANDINGS!$A$3:$BR$40,HLOOKUP(A931,LANDINGS!$B$1:$CF$42,42,FALSE),FALSE)-IFERROR(VLOOKUP(A931,MMO_o10M_lease!$A$1:$F$38,5,FALSE),0),VLOOKUP(D931,LANDINGS!$A$3:$CF$40,HLOOKUP(A931,LANDINGS!$B$1:$CF$42,42,FALSE),FALSE)))),0)</f>
        <v>0</v>
      </c>
      <c r="L931" s="24">
        <f>SUMIFS(PASTE_FLEX_TRACKER!$D:$D,PASTE_FLEX_TRACKER!$F:$F,MAIN!$A931,PASTE_FLEX_TRACKER!$B:$B,MAIN!$D931)-SUMIFS(PASTE_FLEX_TRACKER!$D:$D,PASTE_FLEX_TRACKER!$C:$C,MAIN!$A931,PASTE_FLEX_TRACKER!$B:$B,MAIN!$D931)</f>
        <v>0</v>
      </c>
      <c r="M931" s="24">
        <f>IFERROR(-VLOOKUP(D931,SQ!$A$19:$CC$52,HLOOKUP(MAIN!A931,SQ!$B$18:$CC$56,39,FALSE),FALSE),"n/a")</f>
        <v>0</v>
      </c>
      <c r="N931" s="46" t="s">
        <v>563</v>
      </c>
      <c r="O931" s="46">
        <f>SUMIFS(MAN_ADJ!$L:$L,MAN_ADJ!$K:$K,MAIN!$D931,MAN_ADJ!$J:$J,MAIN!$S931)</f>
        <v>0</v>
      </c>
      <c r="P931" s="25">
        <f t="shared" si="248"/>
        <v>0</v>
      </c>
      <c r="Q931" s="28" t="str">
        <f t="shared" si="249"/>
        <v>n/a</v>
      </c>
      <c r="R931" s="38">
        <f t="shared" ref="R931:R965" si="250">J931-P931</f>
        <v>0</v>
      </c>
      <c r="S931" s="17" t="s">
        <v>182</v>
      </c>
    </row>
    <row r="932" spans="1:19" x14ac:dyDescent="0.25">
      <c r="A932" s="17" t="s">
        <v>182</v>
      </c>
      <c r="B932" s="17" t="s">
        <v>180</v>
      </c>
      <c r="C932" s="17" t="s">
        <v>183</v>
      </c>
      <c r="D932" s="17" t="s">
        <v>121</v>
      </c>
      <c r="E932" s="24">
        <f>IF(U932="SC",SUMIFS(SC!F:F,SC!A:A,MAIN!D932,SC!B:B,MAIN!A932),SUMIFS(Allocations!$H:$H,Allocations!$A:$A,MAIN!$A932,Allocations!$B:$B,MAIN!$D932))</f>
        <v>0</v>
      </c>
      <c r="F932" s="24">
        <f>IF(U932="SC",SUMIFS(SC!J:J,SC!A:A,MAIN!D932,SC!B:B,MAIN!A932),SUMIFS(Allocations!M:M,Allocations!A:A,MAIN!A932,Allocations!B:B,MAIN!D932))</f>
        <v>0</v>
      </c>
      <c r="G932" s="24">
        <f t="shared" si="246"/>
        <v>0</v>
      </c>
      <c r="H932" s="24">
        <f>IFERROR(VLOOKUP(S932,Swaps_wk!$A$2:$AP$151,HLOOKUP(MAIN!D932,Swaps_wk!$B$2:$AP$151,150,FALSE),FALSE),0)</f>
        <v>0</v>
      </c>
      <c r="I932" s="24">
        <f>SUMIFS(PASTE_DQS_TRACKER!$D:$D,PASTE_DQS_TRACKER!$C:$C,MAIN!$A932,PASTE_DQS_TRACKER!$B:$B,MAIN!$D932)-SUMIFS(PASTE_DQS_TRACKER!$D:$D,PASTE_DQS_TRACKER!$C:$C,MAIN!A932,PASTE_DQS_TRACKER!$E:$E,MAIN!$D932)</f>
        <v>0</v>
      </c>
      <c r="J932" s="25">
        <f t="shared" si="247"/>
        <v>0</v>
      </c>
      <c r="K932" s="24">
        <f>IFERROR(IF(V932="Flex",0,IF(D932=$D$30,VLOOKUP(A932,MMO_o10M_lease!$A$1:$F$51,5,FALSE),IF(D932=$D$26,VLOOKUP(D932,LANDINGS!$A$3:$BR$40,HLOOKUP(A932,LANDINGS!$B$1:$CF$42,42,FALSE),FALSE)-IFERROR(VLOOKUP(A932,MMO_o10M_lease!$A$1:$F$38,5,FALSE),0),VLOOKUP(D932,LANDINGS!$A$3:$CF$40,HLOOKUP(A932,LANDINGS!$B$1:$CF$42,42,FALSE),FALSE)))),0)</f>
        <v>0</v>
      </c>
      <c r="L932" s="24">
        <f>SUMIFS(PASTE_FLEX_TRACKER!$D:$D,PASTE_FLEX_TRACKER!$F:$F,MAIN!$A932,PASTE_FLEX_TRACKER!$B:$B,MAIN!$D932)-SUMIFS(PASTE_FLEX_TRACKER!$D:$D,PASTE_FLEX_TRACKER!$C:$C,MAIN!$A932,PASTE_FLEX_TRACKER!$B:$B,MAIN!$D932)</f>
        <v>0</v>
      </c>
      <c r="M932" s="24">
        <f>IFERROR(-VLOOKUP(D932,SQ!$A$19:$CC$52,HLOOKUP(MAIN!A932,SQ!$B$18:$CC$56,39,FALSE),FALSE),"n/a")</f>
        <v>0</v>
      </c>
      <c r="N932" s="46" t="s">
        <v>563</v>
      </c>
      <c r="O932" s="46">
        <f>SUMIFS(MAN_ADJ!$L:$L,MAN_ADJ!$K:$K,MAIN!$D932,MAN_ADJ!$J:$J,MAIN!$S932)</f>
        <v>0</v>
      </c>
      <c r="P932" s="25">
        <f t="shared" si="248"/>
        <v>0</v>
      </c>
      <c r="Q932" s="28" t="str">
        <f t="shared" si="249"/>
        <v>n/a</v>
      </c>
      <c r="R932" s="38">
        <f t="shared" si="250"/>
        <v>0</v>
      </c>
      <c r="S932" s="17" t="s">
        <v>182</v>
      </c>
    </row>
    <row r="933" spans="1:19" x14ac:dyDescent="0.25">
      <c r="A933" s="17" t="s">
        <v>182</v>
      </c>
      <c r="B933" s="17" t="s">
        <v>180</v>
      </c>
      <c r="C933" s="17" t="s">
        <v>183</v>
      </c>
      <c r="D933" s="17" t="s">
        <v>122</v>
      </c>
      <c r="E933" s="24">
        <f>IF(U933="SC",SUMIFS(SC!F:F,SC!A:A,MAIN!D933,SC!B:B,MAIN!A933),SUMIFS(Allocations!$H:$H,Allocations!$A:$A,MAIN!$A933,Allocations!$B:$B,MAIN!$D933))</f>
        <v>0</v>
      </c>
      <c r="F933" s="24">
        <f>IF(U933="SC",SUMIFS(SC!J:J,SC!A:A,MAIN!D933,SC!B:B,MAIN!A933),SUMIFS(Allocations!M:M,Allocations!A:A,MAIN!A933,Allocations!B:B,MAIN!D933))</f>
        <v>0</v>
      </c>
      <c r="G933" s="24">
        <f t="shared" si="246"/>
        <v>0</v>
      </c>
      <c r="H933" s="24">
        <f>IFERROR(VLOOKUP(S933,Swaps_wk!$A$2:$AP$151,HLOOKUP(MAIN!D933,Swaps_wk!$B$2:$AP$151,150,FALSE),FALSE),0)</f>
        <v>0</v>
      </c>
      <c r="I933" s="24">
        <f>SUMIFS(PASTE_DQS_TRACKER!$D:$D,PASTE_DQS_TRACKER!$C:$C,MAIN!$A933,PASTE_DQS_TRACKER!$B:$B,MAIN!$D933)-SUMIFS(PASTE_DQS_TRACKER!$D:$D,PASTE_DQS_TRACKER!$C:$C,MAIN!A933,PASTE_DQS_TRACKER!$E:$E,MAIN!$D933)</f>
        <v>0</v>
      </c>
      <c r="J933" s="25">
        <f t="shared" si="247"/>
        <v>0</v>
      </c>
      <c r="K933" s="24">
        <f>IFERROR(IF(V933="Flex",0,IF(D933=$D$30,VLOOKUP(A933,MMO_o10M_lease!$A$1:$F$51,5,FALSE),IF(D933=$D$26,VLOOKUP(D933,LANDINGS!$A$3:$BR$40,HLOOKUP(A933,LANDINGS!$B$1:$CF$42,42,FALSE),FALSE)-IFERROR(VLOOKUP(A933,MMO_o10M_lease!$A$1:$F$38,5,FALSE),0),VLOOKUP(D933,LANDINGS!$A$3:$CF$40,HLOOKUP(A933,LANDINGS!$B$1:$CF$42,42,FALSE),FALSE)))),0)</f>
        <v>0</v>
      </c>
      <c r="L933" s="24">
        <f>SUMIFS(PASTE_FLEX_TRACKER!$D:$D,PASTE_FLEX_TRACKER!$F:$F,MAIN!$A933,PASTE_FLEX_TRACKER!$B:$B,MAIN!$D933)-SUMIFS(PASTE_FLEX_TRACKER!$D:$D,PASTE_FLEX_TRACKER!$C:$C,MAIN!$A933,PASTE_FLEX_TRACKER!$B:$B,MAIN!$D933)</f>
        <v>0</v>
      </c>
      <c r="M933" s="24">
        <f>IFERROR(-VLOOKUP(D933,SQ!$A$19:$CC$52,HLOOKUP(MAIN!A933,SQ!$B$18:$CC$56,39,FALSE),FALSE),"n/a")</f>
        <v>0</v>
      </c>
      <c r="N933" s="46" t="s">
        <v>563</v>
      </c>
      <c r="O933" s="46">
        <f>SUMIFS(MAN_ADJ!$L:$L,MAN_ADJ!$K:$K,MAIN!$D933,MAN_ADJ!$J:$J,MAIN!$S933)</f>
        <v>0</v>
      </c>
      <c r="P933" s="25">
        <f t="shared" si="248"/>
        <v>0</v>
      </c>
      <c r="Q933" s="28" t="str">
        <f t="shared" si="249"/>
        <v>n/a</v>
      </c>
      <c r="R933" s="38">
        <f t="shared" si="250"/>
        <v>0</v>
      </c>
      <c r="S933" s="17" t="s">
        <v>182</v>
      </c>
    </row>
    <row r="934" spans="1:19" x14ac:dyDescent="0.25">
      <c r="A934" s="17" t="s">
        <v>182</v>
      </c>
      <c r="B934" s="17" t="s">
        <v>180</v>
      </c>
      <c r="C934" s="17" t="s">
        <v>183</v>
      </c>
      <c r="D934" s="17" t="s">
        <v>123</v>
      </c>
      <c r="E934" s="24">
        <f>IF(U934="SC",SUMIFS(SC!F:F,SC!A:A,MAIN!D934,SC!B:B,MAIN!A934),SUMIFS(Allocations!$H:$H,Allocations!$A:$A,MAIN!$A934,Allocations!$B:$B,MAIN!$D934))</f>
        <v>0</v>
      </c>
      <c r="F934" s="24">
        <f>IF(U934="SC",SUMIFS(SC!J:J,SC!A:A,MAIN!D934,SC!B:B,MAIN!A934),SUMIFS(Allocations!M:M,Allocations!A:A,MAIN!A934,Allocations!B:B,MAIN!D934))</f>
        <v>0</v>
      </c>
      <c r="G934" s="24">
        <f t="shared" si="246"/>
        <v>0</v>
      </c>
      <c r="H934" s="24">
        <f>IFERROR(VLOOKUP(S934,Swaps_wk!$A$2:$AP$151,HLOOKUP(MAIN!D934,Swaps_wk!$B$2:$AP$151,150,FALSE),FALSE),0)</f>
        <v>0</v>
      </c>
      <c r="I934" s="24">
        <f>SUMIFS(PASTE_DQS_TRACKER!$D:$D,PASTE_DQS_TRACKER!$C:$C,MAIN!$A934,PASTE_DQS_TRACKER!$B:$B,MAIN!$D934)-SUMIFS(PASTE_DQS_TRACKER!$D:$D,PASTE_DQS_TRACKER!$C:$C,MAIN!A934,PASTE_DQS_TRACKER!$E:$E,MAIN!$D934)</f>
        <v>0</v>
      </c>
      <c r="J934" s="25">
        <f t="shared" si="247"/>
        <v>0</v>
      </c>
      <c r="K934" s="24">
        <f>IFERROR(IF(V934="Flex",0,IF(D934=$D$30,VLOOKUP(A934,MMO_o10M_lease!$A$1:$F$51,5,FALSE),IF(D934=$D$26,VLOOKUP(D934,LANDINGS!$A$3:$BR$40,HLOOKUP(A934,LANDINGS!$B$1:$CF$42,42,FALSE),FALSE)-IFERROR(VLOOKUP(A934,MMO_o10M_lease!$A$1:$F$38,5,FALSE),0),VLOOKUP(D934,LANDINGS!$A$3:$CF$40,HLOOKUP(A934,LANDINGS!$B$1:$CF$42,42,FALSE),FALSE)))),0)</f>
        <v>0</v>
      </c>
      <c r="L934" s="24">
        <f>SUMIFS(PASTE_FLEX_TRACKER!$D:$D,PASTE_FLEX_TRACKER!$F:$F,MAIN!$A934,PASTE_FLEX_TRACKER!$B:$B,MAIN!$D934)-SUMIFS(PASTE_FLEX_TRACKER!$D:$D,PASTE_FLEX_TRACKER!$C:$C,MAIN!$A934,PASTE_FLEX_TRACKER!$B:$B,MAIN!$D934)</f>
        <v>0</v>
      </c>
      <c r="M934" s="24">
        <f>IFERROR(-VLOOKUP(D934,SQ!$A$19:$CC$52,HLOOKUP(MAIN!A934,SQ!$B$18:$CC$56,39,FALSE),FALSE),"n/a")</f>
        <v>0</v>
      </c>
      <c r="N934" s="46" t="s">
        <v>563</v>
      </c>
      <c r="O934" s="46">
        <f>SUMIFS(MAN_ADJ!$L:$L,MAN_ADJ!$K:$K,MAIN!$D934,MAN_ADJ!$J:$J,MAIN!$S934)</f>
        <v>0</v>
      </c>
      <c r="P934" s="25">
        <f t="shared" si="248"/>
        <v>0</v>
      </c>
      <c r="Q934" s="28" t="str">
        <f t="shared" si="249"/>
        <v>n/a</v>
      </c>
      <c r="R934" s="38">
        <f t="shared" si="250"/>
        <v>0</v>
      </c>
      <c r="S934" s="17" t="s">
        <v>182</v>
      </c>
    </row>
    <row r="935" spans="1:19" x14ac:dyDescent="0.25">
      <c r="A935" s="17" t="s">
        <v>182</v>
      </c>
      <c r="B935" s="17" t="s">
        <v>180</v>
      </c>
      <c r="C935" s="17" t="s">
        <v>183</v>
      </c>
      <c r="D935" s="17" t="s">
        <v>124</v>
      </c>
      <c r="E935" s="24">
        <f>IF(U935="SC",SUMIFS(SC!F:F,SC!A:A,MAIN!D935,SC!B:B,MAIN!A935),SUMIFS(Allocations!$H:$H,Allocations!$A:$A,MAIN!$A935,Allocations!$B:$B,MAIN!$D935))</f>
        <v>0</v>
      </c>
      <c r="F935" s="24">
        <f>IF(U935="SC",SUMIFS(SC!J:J,SC!A:A,MAIN!D935,SC!B:B,MAIN!A935),SUMIFS(Allocations!M:M,Allocations!A:A,MAIN!A935,Allocations!B:B,MAIN!D935))</f>
        <v>0</v>
      </c>
      <c r="G935" s="24">
        <f t="shared" si="246"/>
        <v>0</v>
      </c>
      <c r="H935" s="24">
        <f>IFERROR(VLOOKUP(S935,Swaps_wk!$A$2:$AP$151,HLOOKUP(MAIN!D935,Swaps_wk!$B$2:$AP$151,150,FALSE),FALSE),0)</f>
        <v>0</v>
      </c>
      <c r="I935" s="24">
        <f>SUMIFS(PASTE_DQS_TRACKER!$D:$D,PASTE_DQS_TRACKER!$C:$C,MAIN!$A935,PASTE_DQS_TRACKER!$B:$B,MAIN!$D935)-SUMIFS(PASTE_DQS_TRACKER!$D:$D,PASTE_DQS_TRACKER!$C:$C,MAIN!A935,PASTE_DQS_TRACKER!$E:$E,MAIN!$D935)</f>
        <v>0</v>
      </c>
      <c r="J935" s="25">
        <f t="shared" si="247"/>
        <v>0</v>
      </c>
      <c r="K935" s="24">
        <f>IFERROR(IF(V935="Flex",0,IF(D935=$D$30,VLOOKUP(A935,MMO_o10M_lease!$A$1:$F$51,5,FALSE),IF(D935=$D$26,VLOOKUP(D935,LANDINGS!$A$3:$BR$40,HLOOKUP(A935,LANDINGS!$B$1:$CF$42,42,FALSE),FALSE)-IFERROR(VLOOKUP(A935,MMO_o10M_lease!$A$1:$F$38,5,FALSE),0),VLOOKUP(D935,LANDINGS!$A$3:$CF$40,HLOOKUP(A935,LANDINGS!$B$1:$CF$42,42,FALSE),FALSE)))),0)</f>
        <v>0</v>
      </c>
      <c r="L935" s="24">
        <f>SUMIFS(PASTE_FLEX_TRACKER!$D:$D,PASTE_FLEX_TRACKER!$F:$F,MAIN!$A935,PASTE_FLEX_TRACKER!$B:$B,MAIN!$D935)-SUMIFS(PASTE_FLEX_TRACKER!$D:$D,PASTE_FLEX_TRACKER!$C:$C,MAIN!$A935,PASTE_FLEX_TRACKER!$B:$B,MAIN!$D935)</f>
        <v>0</v>
      </c>
      <c r="M935" s="24">
        <f>IFERROR(-VLOOKUP(D935,SQ!$A$19:$CC$52,HLOOKUP(MAIN!A935,SQ!$B$18:$CC$56,39,FALSE),FALSE),"n/a")</f>
        <v>0</v>
      </c>
      <c r="N935" s="46" t="s">
        <v>563</v>
      </c>
      <c r="O935" s="46">
        <f>SUMIFS(MAN_ADJ!$L:$L,MAN_ADJ!$K:$K,MAIN!$D935,MAN_ADJ!$J:$J,MAIN!$S935)</f>
        <v>0</v>
      </c>
      <c r="P935" s="25">
        <f t="shared" si="248"/>
        <v>0</v>
      </c>
      <c r="Q935" s="28" t="str">
        <f t="shared" si="249"/>
        <v>n/a</v>
      </c>
      <c r="R935" s="38">
        <f t="shared" si="250"/>
        <v>0</v>
      </c>
      <c r="S935" s="17" t="s">
        <v>182</v>
      </c>
    </row>
    <row r="936" spans="1:19" x14ac:dyDescent="0.25">
      <c r="A936" s="17" t="s">
        <v>182</v>
      </c>
      <c r="B936" s="17" t="s">
        <v>180</v>
      </c>
      <c r="C936" s="17" t="s">
        <v>183</v>
      </c>
      <c r="D936" s="17" t="s">
        <v>125</v>
      </c>
      <c r="E936" s="24">
        <f>IF(U936="SC",SUMIFS(SC!F:F,SC!A:A,MAIN!D936,SC!B:B,MAIN!A936),SUMIFS(Allocations!$H:$H,Allocations!$A:$A,MAIN!$A936,Allocations!$B:$B,MAIN!$D936))</f>
        <v>0</v>
      </c>
      <c r="F936" s="24">
        <f>IF(U936="SC",SUMIFS(SC!J:J,SC!A:A,MAIN!D936,SC!B:B,MAIN!A936),SUMIFS(Allocations!M:M,Allocations!A:A,MAIN!A936,Allocations!B:B,MAIN!D936))</f>
        <v>0</v>
      </c>
      <c r="G936" s="24">
        <f t="shared" si="246"/>
        <v>0</v>
      </c>
      <c r="H936" s="24">
        <f>IFERROR(VLOOKUP(S936,Swaps_wk!$A$2:$AP$151,HLOOKUP(MAIN!D936,Swaps_wk!$B$2:$AP$151,150,FALSE),FALSE),0)</f>
        <v>0</v>
      </c>
      <c r="I936" s="24">
        <f>SUMIFS(PASTE_DQS_TRACKER!$D:$D,PASTE_DQS_TRACKER!$C:$C,MAIN!$A936,PASTE_DQS_TRACKER!$B:$B,MAIN!$D936)-SUMIFS(PASTE_DQS_TRACKER!$D:$D,PASTE_DQS_TRACKER!$C:$C,MAIN!A936,PASTE_DQS_TRACKER!$E:$E,MAIN!$D936)</f>
        <v>0</v>
      </c>
      <c r="J936" s="25">
        <f t="shared" si="247"/>
        <v>0</v>
      </c>
      <c r="K936" s="24">
        <f>IFERROR(IF(V936="Flex",0,IF(D936=$D$30,VLOOKUP(A936,MMO_o10M_lease!$A$1:$F$51,5,FALSE),IF(D936=$D$26,VLOOKUP(D936,LANDINGS!$A$3:$BR$40,HLOOKUP(A936,LANDINGS!$B$1:$CF$42,42,FALSE),FALSE)-IFERROR(VLOOKUP(A936,MMO_o10M_lease!$A$1:$F$38,5,FALSE),0),VLOOKUP(D936,LANDINGS!$A$3:$CF$40,HLOOKUP(A936,LANDINGS!$B$1:$CF$42,42,FALSE),FALSE)))),0)</f>
        <v>0</v>
      </c>
      <c r="L936" s="24">
        <f>SUMIFS(PASTE_FLEX_TRACKER!$D:$D,PASTE_FLEX_TRACKER!$F:$F,MAIN!$A936,PASTE_FLEX_TRACKER!$B:$B,MAIN!$D936)-SUMIFS(PASTE_FLEX_TRACKER!$D:$D,PASTE_FLEX_TRACKER!$C:$C,MAIN!$A936,PASTE_FLEX_TRACKER!$B:$B,MAIN!$D936)</f>
        <v>0</v>
      </c>
      <c r="M936" s="24">
        <f>IFERROR(-VLOOKUP(D936,SQ!$A$19:$CC$52,HLOOKUP(MAIN!A936,SQ!$B$18:$CC$56,39,FALSE),FALSE),"n/a")</f>
        <v>0</v>
      </c>
      <c r="N936" s="46" t="s">
        <v>563</v>
      </c>
      <c r="O936" s="46">
        <f>SUMIFS(MAN_ADJ!$L:$L,MAN_ADJ!$K:$K,MAIN!$D936,MAN_ADJ!$J:$J,MAIN!$S936)</f>
        <v>0</v>
      </c>
      <c r="P936" s="25">
        <f t="shared" si="248"/>
        <v>0</v>
      </c>
      <c r="Q936" s="28" t="str">
        <f t="shared" si="249"/>
        <v>n/a</v>
      </c>
      <c r="R936" s="38">
        <f t="shared" si="250"/>
        <v>0</v>
      </c>
      <c r="S936" s="17" t="s">
        <v>182</v>
      </c>
    </row>
    <row r="937" spans="1:19" x14ac:dyDescent="0.25">
      <c r="A937" s="17" t="s">
        <v>182</v>
      </c>
      <c r="B937" s="17" t="s">
        <v>180</v>
      </c>
      <c r="C937" s="17" t="s">
        <v>183</v>
      </c>
      <c r="D937" s="17" t="s">
        <v>126</v>
      </c>
      <c r="E937" s="24">
        <f>IF(U937="SC",SUMIFS(SC!F:F,SC!A:A,MAIN!D937,SC!B:B,MAIN!A937),SUMIFS(Allocations!$H:$H,Allocations!$A:$A,MAIN!$A937,Allocations!$B:$B,MAIN!$D937))</f>
        <v>0</v>
      </c>
      <c r="F937" s="24">
        <f>IF(U937="SC",SUMIFS(SC!J:J,SC!A:A,MAIN!D937,SC!B:B,MAIN!A937),SUMIFS(Allocations!M:M,Allocations!A:A,MAIN!A937,Allocations!B:B,MAIN!D937))</f>
        <v>0</v>
      </c>
      <c r="G937" s="24">
        <f t="shared" si="246"/>
        <v>0</v>
      </c>
      <c r="H937" s="24">
        <f>IFERROR(VLOOKUP(S937,Swaps_wk!$A$2:$AP$151,HLOOKUP(MAIN!D937,Swaps_wk!$B$2:$AP$151,150,FALSE),FALSE),0)</f>
        <v>0</v>
      </c>
      <c r="I937" s="24">
        <f>SUMIFS(PASTE_DQS_TRACKER!$D:$D,PASTE_DQS_TRACKER!$C:$C,MAIN!$A937,PASTE_DQS_TRACKER!$B:$B,MAIN!$D937)-SUMIFS(PASTE_DQS_TRACKER!$D:$D,PASTE_DQS_TRACKER!$C:$C,MAIN!A937,PASTE_DQS_TRACKER!$E:$E,MAIN!$D937)</f>
        <v>0</v>
      </c>
      <c r="J937" s="25">
        <f t="shared" si="247"/>
        <v>0</v>
      </c>
      <c r="K937" s="24">
        <f>IFERROR(IF(V937="Flex",0,IF(D937=$D$30,VLOOKUP(A937,MMO_o10M_lease!$A$1:$F$51,5,FALSE),IF(D937=$D$26,VLOOKUP(D937,LANDINGS!$A$3:$BR$40,HLOOKUP(A937,LANDINGS!$B$1:$CF$42,42,FALSE),FALSE)-IFERROR(VLOOKUP(A937,MMO_o10M_lease!$A$1:$F$38,5,FALSE),0),VLOOKUP(D937,LANDINGS!$A$3:$CF$40,HLOOKUP(A937,LANDINGS!$B$1:$CF$42,42,FALSE),FALSE)))),0)</f>
        <v>0</v>
      </c>
      <c r="L937" s="24">
        <f>SUMIFS(PASTE_FLEX_TRACKER!$D:$D,PASTE_FLEX_TRACKER!$F:$F,MAIN!$A937,PASTE_FLEX_TRACKER!$B:$B,MAIN!$D937)-SUMIFS(PASTE_FLEX_TRACKER!$D:$D,PASTE_FLEX_TRACKER!$C:$C,MAIN!$A937,PASTE_FLEX_TRACKER!$B:$B,MAIN!$D937)</f>
        <v>0</v>
      </c>
      <c r="M937" s="24">
        <f>IFERROR(-VLOOKUP(D937,SQ!$A$19:$CC$52,HLOOKUP(MAIN!A937,SQ!$B$18:$CC$56,39,FALSE),FALSE),"n/a")</f>
        <v>0</v>
      </c>
      <c r="N937" s="46" t="s">
        <v>563</v>
      </c>
      <c r="O937" s="46">
        <f>SUMIFS(MAN_ADJ!$L:$L,MAN_ADJ!$K:$K,MAIN!$D937,MAN_ADJ!$J:$J,MAIN!$S937)</f>
        <v>0</v>
      </c>
      <c r="P937" s="25">
        <f t="shared" si="248"/>
        <v>0</v>
      </c>
      <c r="Q937" s="28" t="str">
        <f t="shared" si="249"/>
        <v>n/a</v>
      </c>
      <c r="R937" s="38">
        <f t="shared" si="250"/>
        <v>0</v>
      </c>
      <c r="S937" s="17" t="s">
        <v>182</v>
      </c>
    </row>
    <row r="938" spans="1:19" x14ac:dyDescent="0.25">
      <c r="A938" s="17" t="s">
        <v>182</v>
      </c>
      <c r="B938" s="17" t="s">
        <v>180</v>
      </c>
      <c r="C938" s="17" t="s">
        <v>183</v>
      </c>
      <c r="D938" s="17" t="s">
        <v>127</v>
      </c>
      <c r="E938" s="24">
        <f>IF(U938="SC",SUMIFS(SC!F:F,SC!A:A,MAIN!D938,SC!B:B,MAIN!A938),SUMIFS(Allocations!$H:$H,Allocations!$A:$A,MAIN!$A938,Allocations!$B:$B,MAIN!$D938))</f>
        <v>0</v>
      </c>
      <c r="F938" s="24">
        <f>IF(U938="SC",SUMIFS(SC!J:J,SC!A:A,MAIN!D938,SC!B:B,MAIN!A938),SUMIFS(Allocations!M:M,Allocations!A:A,MAIN!A938,Allocations!B:B,MAIN!D938))</f>
        <v>0</v>
      </c>
      <c r="G938" s="24">
        <f t="shared" si="246"/>
        <v>0</v>
      </c>
      <c r="H938" s="24">
        <f>IFERROR(VLOOKUP(S938,Swaps_wk!$A$2:$AP$151,HLOOKUP(MAIN!D938,Swaps_wk!$B$2:$AP$151,150,FALSE),FALSE),0)</f>
        <v>0</v>
      </c>
      <c r="I938" s="24">
        <f>SUMIFS(PASTE_DQS_TRACKER!$D:$D,PASTE_DQS_TRACKER!$C:$C,MAIN!$A938,PASTE_DQS_TRACKER!$B:$B,MAIN!$D938)-SUMIFS(PASTE_DQS_TRACKER!$D:$D,PASTE_DQS_TRACKER!$C:$C,MAIN!A938,PASTE_DQS_TRACKER!$E:$E,MAIN!$D938)</f>
        <v>0</v>
      </c>
      <c r="J938" s="25">
        <f t="shared" si="247"/>
        <v>0</v>
      </c>
      <c r="K938" s="24">
        <f>IFERROR(IF(V938="Flex",0,IF(D938=$D$30,VLOOKUP(A938,MMO_o10M_lease!$A$1:$F$51,5,FALSE),IF(D938=$D$26,VLOOKUP(D938,LANDINGS!$A$3:$BR$40,HLOOKUP(A938,LANDINGS!$B$1:$CF$42,42,FALSE),FALSE)-IFERROR(VLOOKUP(A938,MMO_o10M_lease!$A$1:$F$38,5,FALSE),0),VLOOKUP(D938,LANDINGS!$A$3:$CF$40,HLOOKUP(A938,LANDINGS!$B$1:$CF$42,42,FALSE),FALSE)))),0)</f>
        <v>0</v>
      </c>
      <c r="L938" s="24">
        <f>SUMIFS(PASTE_FLEX_TRACKER!$D:$D,PASTE_FLEX_TRACKER!$F:$F,MAIN!$A938,PASTE_FLEX_TRACKER!$B:$B,MAIN!$D938)-SUMIFS(PASTE_FLEX_TRACKER!$D:$D,PASTE_FLEX_TRACKER!$C:$C,MAIN!$A938,PASTE_FLEX_TRACKER!$B:$B,MAIN!$D938)</f>
        <v>0</v>
      </c>
      <c r="M938" s="24">
        <f>IFERROR(-VLOOKUP(D938,SQ!$A$19:$CC$52,HLOOKUP(MAIN!A938,SQ!$B$18:$CC$56,39,FALSE),FALSE),"n/a")</f>
        <v>0</v>
      </c>
      <c r="N938" s="46" t="s">
        <v>563</v>
      </c>
      <c r="O938" s="46">
        <f>SUMIFS(MAN_ADJ!$L:$L,MAN_ADJ!$K:$K,MAIN!$D938,MAN_ADJ!$J:$J,MAIN!$S938)</f>
        <v>0</v>
      </c>
      <c r="P938" s="25">
        <f t="shared" si="248"/>
        <v>0</v>
      </c>
      <c r="Q938" s="28" t="str">
        <f t="shared" si="249"/>
        <v>n/a</v>
      </c>
      <c r="R938" s="38">
        <f t="shared" si="250"/>
        <v>0</v>
      </c>
      <c r="S938" s="17" t="s">
        <v>182</v>
      </c>
    </row>
    <row r="939" spans="1:19" x14ac:dyDescent="0.25">
      <c r="A939" s="17" t="s">
        <v>182</v>
      </c>
      <c r="B939" s="17" t="s">
        <v>180</v>
      </c>
      <c r="C939" s="17" t="s">
        <v>183</v>
      </c>
      <c r="D939" s="17" t="s">
        <v>184</v>
      </c>
      <c r="E939" s="24">
        <f>IF(U939="SC",SUMIFS(SC!F:F,SC!A:A,MAIN!D939,SC!B:B,MAIN!A939),SUMIFS(Allocations!$H:$H,Allocations!$A:$A,MAIN!$A939,Allocations!$B:$B,MAIN!$D939))</f>
        <v>13.6</v>
      </c>
      <c r="F939" s="24">
        <f>IF(U939="SC",SUMIFS(SC!J:J,SC!A:A,MAIN!D939,SC!B:B,MAIN!A939),SUMIFS(Allocations!M:M,Allocations!A:A,MAIN!A939,Allocations!B:B,MAIN!D939))</f>
        <v>0</v>
      </c>
      <c r="G939" s="24">
        <f t="shared" si="246"/>
        <v>13.6</v>
      </c>
      <c r="H939" s="24">
        <f>IFERROR(VLOOKUP(S939,Swaps_wk!$A$2:$AP$151,HLOOKUP(MAIN!D939,Swaps_wk!$B$2:$AP$151,150,FALSE),FALSE),0)</f>
        <v>0</v>
      </c>
      <c r="I939" s="24">
        <f>SUMIFS(PASTE_DQS_TRACKER!$D:$D,PASTE_DQS_TRACKER!$C:$C,MAIN!$A939,PASTE_DQS_TRACKER!$B:$B,MAIN!$D939)-SUMIFS(PASTE_DQS_TRACKER!$D:$D,PASTE_DQS_TRACKER!$C:$C,MAIN!A939,PASTE_DQS_TRACKER!$E:$E,MAIN!$D939)</f>
        <v>0</v>
      </c>
      <c r="J939" s="25">
        <f t="shared" si="247"/>
        <v>13.6</v>
      </c>
      <c r="K939" s="24">
        <f>IFERROR(IF(V939="Flex",0,IF(D939=$D$30,VLOOKUP(A939,MMO_o10M_lease!$A$1:$F$51,5,FALSE),IF(D939=$D$26,VLOOKUP(D939,LANDINGS!$A$3:$BR$40,HLOOKUP(A939,LANDINGS!$B$1:$CF$42,42,FALSE),FALSE)-IFERROR(VLOOKUP(A939,MMO_o10M_lease!$A$1:$F$38,5,FALSE),0),VLOOKUP(D939,LANDINGS!$A$3:$CF$40,HLOOKUP(A939,LANDINGS!$B$1:$CF$42,42,FALSE),FALSE)))),0)</f>
        <v>0</v>
      </c>
      <c r="L939" s="24">
        <f>SUMIFS(PASTE_FLEX_TRACKER!$D:$D,PASTE_FLEX_TRACKER!$F:$F,MAIN!$A939,PASTE_FLEX_TRACKER!$B:$B,MAIN!$D939)-SUMIFS(PASTE_FLEX_TRACKER!$D:$D,PASTE_FLEX_TRACKER!$C:$C,MAIN!$A939,PASTE_FLEX_TRACKER!$B:$B,MAIN!$D939)</f>
        <v>0</v>
      </c>
      <c r="M939" s="24" t="str">
        <f>IFERROR(-VLOOKUP(D939,SQ!$A$19:$CC$52,HLOOKUP(MAIN!A939,SQ!$B$18:$CC$56,39,FALSE),FALSE),"n/a")</f>
        <v>n/a</v>
      </c>
      <c r="N939" s="46" t="s">
        <v>563</v>
      </c>
      <c r="O939" s="46">
        <f>SUMIFS(MAN_ADJ!$L:$L,MAN_ADJ!$K:$K,MAIN!$D939,MAN_ADJ!$J:$J,MAIN!$S939)</f>
        <v>0</v>
      </c>
      <c r="P939" s="25">
        <f t="shared" si="248"/>
        <v>0</v>
      </c>
      <c r="Q939" s="28">
        <f t="shared" si="249"/>
        <v>0</v>
      </c>
      <c r="R939" s="38">
        <f t="shared" si="250"/>
        <v>13.6</v>
      </c>
      <c r="S939" s="17" t="s">
        <v>182</v>
      </c>
    </row>
    <row r="940" spans="1:19" x14ac:dyDescent="0.25">
      <c r="A940" s="17" t="s">
        <v>182</v>
      </c>
      <c r="B940" s="17" t="s">
        <v>180</v>
      </c>
      <c r="C940" s="17" t="s">
        <v>183</v>
      </c>
      <c r="D940" s="17" t="s">
        <v>128</v>
      </c>
      <c r="E940" s="24">
        <f>IF(U940="SC",SUMIFS(SC!F:F,SC!A:A,MAIN!D940,SC!B:B,MAIN!A940),SUMIFS(Allocations!$H:$H,Allocations!$A:$A,MAIN!$A940,Allocations!$B:$B,MAIN!$D940))</f>
        <v>0</v>
      </c>
      <c r="F940" s="24">
        <f>IF(U940="SC",SUMIFS(SC!J:J,SC!A:A,MAIN!D940,SC!B:B,MAIN!A940),SUMIFS(Allocations!M:M,Allocations!A:A,MAIN!A940,Allocations!B:B,MAIN!D940))</f>
        <v>0</v>
      </c>
      <c r="G940" s="24">
        <f t="shared" ref="G940:G942" si="251">E940+F940</f>
        <v>0</v>
      </c>
      <c r="H940" s="24">
        <f>IFERROR(VLOOKUP(S940,Swaps_wk!$A$2:$AP$151,HLOOKUP(MAIN!D940,Swaps_wk!$B$2:$AP$151,150,FALSE),FALSE),0)</f>
        <v>0</v>
      </c>
      <c r="I940" s="24">
        <f>SUMIFS(PASTE_DQS_TRACKER!$D:$D,PASTE_DQS_TRACKER!$C:$C,MAIN!$A940,PASTE_DQS_TRACKER!$B:$B,MAIN!$D940)-SUMIFS(PASTE_DQS_TRACKER!$D:$D,PASTE_DQS_TRACKER!$C:$C,MAIN!A940,PASTE_DQS_TRACKER!$E:$E,MAIN!$D940)</f>
        <v>0</v>
      </c>
      <c r="J940" s="25">
        <f t="shared" ref="J940:J942" si="252">G940+I940</f>
        <v>0</v>
      </c>
      <c r="K940" s="24">
        <f>IFERROR(IF(V940="Flex",0,IF(D940=$D$30,VLOOKUP(A940,MMO_o10M_lease!$A$1:$F$51,5,FALSE),IF(D940=$D$26,VLOOKUP(D940,LANDINGS!$A$3:$BR$40,HLOOKUP(A940,LANDINGS!$B$1:$CF$42,42,FALSE),FALSE)-IFERROR(VLOOKUP(A940,MMO_o10M_lease!$A$1:$F$38,5,FALSE),0),VLOOKUP(D940,LANDINGS!$A$3:$CF$40,HLOOKUP(A940,LANDINGS!$B$1:$CF$42,42,FALSE),FALSE)))),0)</f>
        <v>0</v>
      </c>
      <c r="L940" s="24">
        <f>SUMIFS(PASTE_FLEX_TRACKER!$D:$D,PASTE_FLEX_TRACKER!$F:$F,MAIN!$A940,PASTE_FLEX_TRACKER!$B:$B,MAIN!$D940)-SUMIFS(PASTE_FLEX_TRACKER!$D:$D,PASTE_FLEX_TRACKER!$C:$C,MAIN!$A940,PASTE_FLEX_TRACKER!$B:$B,MAIN!$D940)</f>
        <v>0</v>
      </c>
      <c r="M940" s="24" t="str">
        <f>IFERROR(-VLOOKUP(D940,SQ!$A$19:$CC$52,HLOOKUP(MAIN!A940,SQ!$B$18:$CC$56,39,FALSE),FALSE),"n/a")</f>
        <v>n/a</v>
      </c>
      <c r="N940" s="46" t="s">
        <v>563</v>
      </c>
      <c r="O940" s="46">
        <f>SUMIFS(MAN_ADJ!$L:$L,MAN_ADJ!$K:$K,MAIN!$D940,MAN_ADJ!$J:$J,MAIN!$S940)</f>
        <v>0</v>
      </c>
      <c r="P940" s="25">
        <f t="shared" si="248"/>
        <v>0</v>
      </c>
      <c r="Q940" s="28" t="str">
        <f t="shared" ref="Q940:Q942" si="253">IFERROR(P940/J940,"n/a")</f>
        <v>n/a</v>
      </c>
      <c r="R940" s="38">
        <f t="shared" ref="R940:R942" si="254">J940-P940</f>
        <v>0</v>
      </c>
      <c r="S940" s="17" t="s">
        <v>182</v>
      </c>
    </row>
    <row r="941" spans="1:19" x14ac:dyDescent="0.25">
      <c r="A941" s="17" t="s">
        <v>182</v>
      </c>
      <c r="B941" s="17" t="s">
        <v>180</v>
      </c>
      <c r="C941" s="17" t="s">
        <v>183</v>
      </c>
      <c r="D941" s="17" t="s">
        <v>129</v>
      </c>
      <c r="E941" s="24">
        <f>IF(U941="SC",SUMIFS(SC!F:F,SC!A:A,MAIN!D941,SC!B:B,MAIN!A941),SUMIFS(Allocations!$H:$H,Allocations!$A:$A,MAIN!$A941,Allocations!$B:$B,MAIN!$D941))</f>
        <v>0</v>
      </c>
      <c r="F941" s="24">
        <f>IF(U941="SC",SUMIFS(SC!J:J,SC!A:A,MAIN!D941,SC!B:B,MAIN!A941),SUMIFS(Allocations!M:M,Allocations!A:A,MAIN!A941,Allocations!B:B,MAIN!D941))</f>
        <v>0</v>
      </c>
      <c r="G941" s="24">
        <f t="shared" si="251"/>
        <v>0</v>
      </c>
      <c r="H941" s="24">
        <f>IFERROR(VLOOKUP(S941,Swaps_wk!$A$2:$AP$151,HLOOKUP(MAIN!D941,Swaps_wk!$B$2:$AP$151,150,FALSE),FALSE),0)</f>
        <v>0</v>
      </c>
      <c r="I941" s="24">
        <f>SUMIFS(PASTE_DQS_TRACKER!$D:$D,PASTE_DQS_TRACKER!$C:$C,MAIN!$A941,PASTE_DQS_TRACKER!$B:$B,MAIN!$D941)-SUMIFS(PASTE_DQS_TRACKER!$D:$D,PASTE_DQS_TRACKER!$C:$C,MAIN!A941,PASTE_DQS_TRACKER!$E:$E,MAIN!$D941)</f>
        <v>0</v>
      </c>
      <c r="J941" s="25">
        <f t="shared" si="252"/>
        <v>0</v>
      </c>
      <c r="K941" s="24">
        <f>IFERROR(IF(V941="Flex",0,IF(D941=$D$30,VLOOKUP(A941,MMO_o10M_lease!$A$1:$F$51,5,FALSE),IF(D941=$D$26,VLOOKUP(D941,LANDINGS!$A$3:$BR$40,HLOOKUP(A941,LANDINGS!$B$1:$CF$42,42,FALSE),FALSE)-IFERROR(VLOOKUP(A941,MMO_o10M_lease!$A$1:$F$38,5,FALSE),0),VLOOKUP(D941,LANDINGS!$A$3:$CF$40,HLOOKUP(A941,LANDINGS!$B$1:$CF$42,42,FALSE),FALSE)))),0)</f>
        <v>0</v>
      </c>
      <c r="L941" s="24">
        <f>SUMIFS(PASTE_FLEX_TRACKER!$D:$D,PASTE_FLEX_TRACKER!$F:$F,MAIN!$A941,PASTE_FLEX_TRACKER!$B:$B,MAIN!$D941)-SUMIFS(PASTE_FLEX_TRACKER!$D:$D,PASTE_FLEX_TRACKER!$C:$C,MAIN!$A941,PASTE_FLEX_TRACKER!$B:$B,MAIN!$D941)</f>
        <v>0</v>
      </c>
      <c r="M941" s="24" t="str">
        <f>IFERROR(-VLOOKUP(D941,SQ!$A$19:$CC$52,HLOOKUP(MAIN!A941,SQ!$B$18:$CC$56,39,FALSE),FALSE),"n/a")</f>
        <v>n/a</v>
      </c>
      <c r="N941" s="46" t="s">
        <v>563</v>
      </c>
      <c r="O941" s="46">
        <f>SUMIFS(MAN_ADJ!$L:$L,MAN_ADJ!$K:$K,MAIN!$D941,MAN_ADJ!$J:$J,MAIN!$S941)</f>
        <v>0</v>
      </c>
      <c r="P941" s="25">
        <f t="shared" si="248"/>
        <v>0</v>
      </c>
      <c r="Q941" s="28" t="str">
        <f t="shared" si="253"/>
        <v>n/a</v>
      </c>
      <c r="R941" s="38">
        <f t="shared" si="254"/>
        <v>0</v>
      </c>
      <c r="S941" s="17" t="s">
        <v>182</v>
      </c>
    </row>
    <row r="942" spans="1:19" x14ac:dyDescent="0.25">
      <c r="A942" s="17" t="s">
        <v>182</v>
      </c>
      <c r="B942" s="17" t="s">
        <v>180</v>
      </c>
      <c r="C942" s="17" t="s">
        <v>183</v>
      </c>
      <c r="D942" s="17" t="s">
        <v>155</v>
      </c>
      <c r="E942" s="24">
        <f>IF(U942="SC",SUMIFS(SC!F:F,SC!A:A,MAIN!D942,SC!B:B,MAIN!A942),SUMIFS(Allocations!$H:$H,Allocations!$A:$A,MAIN!$A942,Allocations!$B:$B,MAIN!$D942))</f>
        <v>0</v>
      </c>
      <c r="F942" s="24">
        <f>IF(U942="SC",SUMIFS(SC!J:J,SC!A:A,MAIN!D942,SC!B:B,MAIN!A942),SUMIFS(Allocations!M:M,Allocations!A:A,MAIN!A942,Allocations!B:B,MAIN!D942))</f>
        <v>0</v>
      </c>
      <c r="G942" s="24">
        <f t="shared" si="251"/>
        <v>0</v>
      </c>
      <c r="H942" s="24">
        <f>IFERROR(VLOOKUP(S942,Swaps_wk!$A$2:$AP$151,HLOOKUP(MAIN!D942,Swaps_wk!$B$2:$AP$151,150,FALSE),FALSE),0)</f>
        <v>0</v>
      </c>
      <c r="I942" s="24">
        <f>SUMIFS(PASTE_DQS_TRACKER!$D:$D,PASTE_DQS_TRACKER!$C:$C,MAIN!$A942,PASTE_DQS_TRACKER!$B:$B,MAIN!$D942)-SUMIFS(PASTE_DQS_TRACKER!$D:$D,PASTE_DQS_TRACKER!$C:$C,MAIN!A942,PASTE_DQS_TRACKER!$E:$E,MAIN!$D942)</f>
        <v>0</v>
      </c>
      <c r="J942" s="25">
        <f t="shared" si="252"/>
        <v>0</v>
      </c>
      <c r="K942" s="24">
        <f>IFERROR(IF(V942="Flex",0,IF(D942=$D$30,VLOOKUP(A942,MMO_o10M_lease!$A$1:$F$51,5,FALSE),IF(D942=$D$26,VLOOKUP(D942,LANDINGS!$A$3:$BR$40,HLOOKUP(A942,LANDINGS!$B$1:$CF$42,42,FALSE),FALSE)-IFERROR(VLOOKUP(A942,MMO_o10M_lease!$A$1:$F$38,5,FALSE),0),VLOOKUP(D942,LANDINGS!$A$3:$CF$40,HLOOKUP(A942,LANDINGS!$B$1:$CF$42,42,FALSE),FALSE)))),0)</f>
        <v>0</v>
      </c>
      <c r="L942" s="24">
        <f>SUMIFS(PASTE_FLEX_TRACKER!$D:$D,PASTE_FLEX_TRACKER!$F:$F,MAIN!$A942,PASTE_FLEX_TRACKER!$B:$B,MAIN!$D942)-SUMIFS(PASTE_FLEX_TRACKER!$D:$D,PASTE_FLEX_TRACKER!$C:$C,MAIN!$A942,PASTE_FLEX_TRACKER!$B:$B,MAIN!$D942)</f>
        <v>0</v>
      </c>
      <c r="M942" s="24" t="str">
        <f>IFERROR(-VLOOKUP(D942,SQ!$A$19:$CC$52,HLOOKUP(MAIN!A942,SQ!$B$18:$CC$56,39,FALSE),FALSE),"n/a")</f>
        <v>n/a</v>
      </c>
      <c r="N942" s="46" t="s">
        <v>563</v>
      </c>
      <c r="O942" s="46">
        <f>SUMIFS(MAN_ADJ!$L:$L,MAN_ADJ!$K:$K,MAIN!$D942,MAN_ADJ!$J:$J,MAIN!$S942)</f>
        <v>0</v>
      </c>
      <c r="P942" s="25">
        <f t="shared" si="248"/>
        <v>0</v>
      </c>
      <c r="Q942" s="28" t="str">
        <f t="shared" si="253"/>
        <v>n/a</v>
      </c>
      <c r="R942" s="38">
        <f t="shared" si="254"/>
        <v>0</v>
      </c>
      <c r="S942" s="17" t="s">
        <v>182</v>
      </c>
    </row>
    <row r="943" spans="1:19" x14ac:dyDescent="0.25">
      <c r="A943" s="17" t="s">
        <v>182</v>
      </c>
      <c r="B943" s="17" t="s">
        <v>180</v>
      </c>
      <c r="C943" s="17" t="s">
        <v>183</v>
      </c>
      <c r="D943" s="17" t="s">
        <v>130</v>
      </c>
      <c r="E943" s="24">
        <f>IF(U943="SC",SUMIFS(SC!F:F,SC!A:A,MAIN!D943,SC!B:B,MAIN!A943),SUMIFS(Allocations!$H:$H,Allocations!$A:$A,MAIN!$A943,Allocations!$B:$B,MAIN!$D943))</f>
        <v>0</v>
      </c>
      <c r="F943" s="24">
        <f>IF(U943="SC",SUMIFS(SC!J:J,SC!A:A,MAIN!D943,SC!B:B,MAIN!A943),SUMIFS(Allocations!M:M,Allocations!A:A,MAIN!A943,Allocations!B:B,MAIN!D943))</f>
        <v>0</v>
      </c>
      <c r="G943" s="24">
        <f t="shared" si="246"/>
        <v>0</v>
      </c>
      <c r="H943" s="24">
        <f>IFERROR(VLOOKUP(S943,Swaps_wk!$A$2:$AP$151,HLOOKUP(MAIN!D943,Swaps_wk!$B$2:$AP$151,150,FALSE),FALSE),0)</f>
        <v>0</v>
      </c>
      <c r="I943" s="24">
        <f>SUMIFS(PASTE_DQS_TRACKER!$D:$D,PASTE_DQS_TRACKER!$C:$C,MAIN!$A943,PASTE_DQS_TRACKER!$B:$B,MAIN!$D943)-SUMIFS(PASTE_DQS_TRACKER!$D:$D,PASTE_DQS_TRACKER!$C:$C,MAIN!A943,PASTE_DQS_TRACKER!$E:$E,MAIN!$D943)</f>
        <v>0</v>
      </c>
      <c r="J943" s="25">
        <f t="shared" si="247"/>
        <v>0</v>
      </c>
      <c r="K943" s="24">
        <f>IFERROR(IF(V943="Flex",0,IF(D943=$D$30,VLOOKUP(A943,MMO_o10M_lease!$A$1:$F$51,5,FALSE),IF(D943=$D$26,VLOOKUP(D943,LANDINGS!$A$3:$BR$40,HLOOKUP(A943,LANDINGS!$B$1:$CF$42,42,FALSE),FALSE)-IFERROR(VLOOKUP(A943,MMO_o10M_lease!$A$1:$F$38,5,FALSE),0),VLOOKUP(D943,LANDINGS!$A$3:$CF$40,HLOOKUP(A943,LANDINGS!$B$1:$CF$42,42,FALSE),FALSE)))),0)</f>
        <v>0</v>
      </c>
      <c r="L943" s="24">
        <f>SUMIFS(PASTE_FLEX_TRACKER!$D:$D,PASTE_FLEX_TRACKER!$F:$F,MAIN!$A943,PASTE_FLEX_TRACKER!$B:$B,MAIN!$D943)-SUMIFS(PASTE_FLEX_TRACKER!$D:$D,PASTE_FLEX_TRACKER!$C:$C,MAIN!$A943,PASTE_FLEX_TRACKER!$B:$B,MAIN!$D943)</f>
        <v>0</v>
      </c>
      <c r="M943" s="24" t="str">
        <f>IFERROR(-VLOOKUP(D943,SQ!$A$19:$CC$52,HLOOKUP(MAIN!A943,SQ!$B$18:$CC$56,39,FALSE),FALSE),"n/a")</f>
        <v>n/a</v>
      </c>
      <c r="N943" s="46" t="s">
        <v>563</v>
      </c>
      <c r="O943" s="46">
        <f>SUMIFS(MAN_ADJ!$L:$L,MAN_ADJ!$K:$K,MAIN!$D943,MAN_ADJ!$J:$J,MAIN!$S943)</f>
        <v>0</v>
      </c>
      <c r="P943" s="25">
        <f t="shared" si="248"/>
        <v>0</v>
      </c>
      <c r="Q943" s="28" t="str">
        <f t="shared" si="249"/>
        <v>n/a</v>
      </c>
      <c r="R943" s="38">
        <f t="shared" si="250"/>
        <v>0</v>
      </c>
      <c r="S943" s="17" t="s">
        <v>182</v>
      </c>
    </row>
    <row r="944" spans="1:19" x14ac:dyDescent="0.25">
      <c r="A944" s="26" t="s">
        <v>182</v>
      </c>
      <c r="B944" s="26" t="s">
        <v>180</v>
      </c>
      <c r="C944" s="26" t="s">
        <v>183</v>
      </c>
      <c r="D944" s="26" t="s">
        <v>131</v>
      </c>
      <c r="E944" s="27">
        <f t="shared" ref="E944:P944" si="255">SUM(E906:E943)</f>
        <v>7847.0000000000009</v>
      </c>
      <c r="F944" s="27">
        <f t="shared" si="255"/>
        <v>589.98799999999994</v>
      </c>
      <c r="G944" s="27">
        <f t="shared" si="255"/>
        <v>8436.9879999999994</v>
      </c>
      <c r="H944" s="27">
        <f>IFERROR(VLOOKUP(S944,Swaps_wk!$A$2:$AP$151,HLOOKUP(MAIN!D944,Swaps_wk!$B$2:$AP$151,150,FALSE),FALSE),0)</f>
        <v>0</v>
      </c>
      <c r="I944" s="27">
        <f t="shared" si="255"/>
        <v>0</v>
      </c>
      <c r="J944" s="25">
        <f t="shared" si="255"/>
        <v>8436.9879999999994</v>
      </c>
      <c r="K944" s="27">
        <f t="shared" si="255"/>
        <v>6292.3019999999997</v>
      </c>
      <c r="L944" s="27">
        <f t="shared" si="255"/>
        <v>0</v>
      </c>
      <c r="M944" s="27">
        <f t="shared" si="255"/>
        <v>0</v>
      </c>
      <c r="N944" s="46" t="s">
        <v>563</v>
      </c>
      <c r="O944" s="27">
        <f>SUM(O906:O943)</f>
        <v>1218.4690000000001</v>
      </c>
      <c r="P944" s="25">
        <f t="shared" si="255"/>
        <v>7510.7709999999997</v>
      </c>
      <c r="Q944" s="28">
        <f t="shared" si="249"/>
        <v>0.89021947168823756</v>
      </c>
      <c r="R944" s="38">
        <f t="shared" ref="R944" si="256">SUM(R906:R943)</f>
        <v>926.21700000000067</v>
      </c>
      <c r="S944" s="17" t="s">
        <v>182</v>
      </c>
    </row>
    <row r="945" spans="1:19" x14ac:dyDescent="0.25">
      <c r="A945" s="17" t="s">
        <v>185</v>
      </c>
      <c r="B945" s="17" t="s">
        <v>180</v>
      </c>
      <c r="C945" s="17" t="s">
        <v>186</v>
      </c>
      <c r="D945" s="17" t="s">
        <v>95</v>
      </c>
      <c r="E945" s="24">
        <f>IF(U945="SC",SUMIFS(SC!F:F,SC!A:A,MAIN!D945,SC!B:B,MAIN!A945),SUMIFS(Allocations!$H:$H,Allocations!$A:$A,MAIN!$A945,Allocations!$B:$B,MAIN!$D945))</f>
        <v>19842.013000000003</v>
      </c>
      <c r="F945" s="24">
        <f>IF(U945="SC",SUMIFS(SC!J:J,SC!A:A,MAIN!D945,SC!B:B,MAIN!A945),SUMIFS(Allocations!M:M,Allocations!A:A,MAIN!A945,Allocations!B:B,MAIN!D945))</f>
        <v>197.04300000000512</v>
      </c>
      <c r="G945" s="24">
        <f t="shared" ref="G945:G984" si="257">E945+F945</f>
        <v>20039.056000000008</v>
      </c>
      <c r="H945" s="24">
        <f>IFERROR(VLOOKUP(S945,Swaps_wk!$A$2:$AP$151,HLOOKUP(MAIN!D945,Swaps_wk!$B$2:$AP$151,150,FALSE),FALSE),0)</f>
        <v>0</v>
      </c>
      <c r="I945" s="24">
        <f>SUMIFS(PASTE_DQS_TRACKER!$D:$D,PASTE_DQS_TRACKER!$C:$C,MAIN!$A945,PASTE_DQS_TRACKER!$B:$B,MAIN!$D945)-SUMIFS(PASTE_DQS_TRACKER!$D:$D,PASTE_DQS_TRACKER!$C:$C,MAIN!A945,PASTE_DQS_TRACKER!$E:$E,MAIN!$D945)</f>
        <v>726.80000000000007</v>
      </c>
      <c r="J945" s="25">
        <f t="shared" ref="J945:J984" si="258">G945+I945</f>
        <v>20765.856000000007</v>
      </c>
      <c r="K945" s="24">
        <f>IFERROR(IF(V945="Flex",0,IF(D945=$D$30,VLOOKUP(A945,MMO_o10M_lease!$A$1:$F$51,5,FALSE),IF(D945=$D$26,VLOOKUP(D945,LANDINGS!$A$3:$BR$40,HLOOKUP(A945,LANDINGS!$B$1:$CF$42,42,FALSE),FALSE)-IFERROR(VLOOKUP(A945,MMO_o10M_lease!$A$1:$F$38,5,FALSE),0),VLOOKUP(D945,LANDINGS!$A$3:$CF$40,HLOOKUP(A945,LANDINGS!$B$1:$CF$42,42,FALSE),FALSE)))),0)</f>
        <v>20917.827499999999</v>
      </c>
      <c r="L945" s="24">
        <f>SUMIFS(PASTE_FLEX_TRACKER!$D:$D,PASTE_FLEX_TRACKER!$F:$F,MAIN!$A945,PASTE_FLEX_TRACKER!$B:$B,MAIN!$D945)-SUMIFS(PASTE_FLEX_TRACKER!$D:$D,PASTE_FLEX_TRACKER!$C:$C,MAIN!$A945,PASTE_FLEX_TRACKER!$B:$B,MAIN!$D945)</f>
        <v>0</v>
      </c>
      <c r="M945" s="24">
        <f>IFERROR(-VLOOKUP(D945,SQ!$A$19:$CC$52,HLOOKUP(MAIN!A945,SQ!$B$18:$CC$56,39,FALSE),FALSE),"n/a")</f>
        <v>0</v>
      </c>
      <c r="N945" s="24">
        <f>-SUMIFS(QAM_TRACKER!$E:$E,QAM_TRACKER!$B:$B,MAIN!D945,QAM_TRACKER!$D:$D,MAIN!A945)</f>
        <v>0</v>
      </c>
      <c r="O945" s="46">
        <f>SUMIFS(MAN_ADJ!$L:$L,MAN_ADJ!$K:$K,MAIN!$D945,MAN_ADJ!$J:$J,MAIN!$S945)</f>
        <v>2.202</v>
      </c>
      <c r="P945" s="25">
        <f t="shared" ref="P945:P984" si="259">SUM(K945:O945)</f>
        <v>20920.029500000001</v>
      </c>
      <c r="Q945" s="28">
        <f t="shared" si="249"/>
        <v>1.0074243748969458</v>
      </c>
      <c r="R945" s="38">
        <f t="shared" si="250"/>
        <v>-154.17349999999351</v>
      </c>
      <c r="S945" s="17" t="s">
        <v>185</v>
      </c>
    </row>
    <row r="946" spans="1:19" x14ac:dyDescent="0.25">
      <c r="A946" s="17" t="s">
        <v>185</v>
      </c>
      <c r="B946" s="17" t="s">
        <v>180</v>
      </c>
      <c r="C946" s="17" t="s">
        <v>186</v>
      </c>
      <c r="D946" s="17" t="s">
        <v>96</v>
      </c>
      <c r="E946" s="24">
        <f>IF(U946="SC",SUMIFS(SC!F:F,SC!A:A,MAIN!D946,SC!B:B,MAIN!A946),SUMIFS(Allocations!$H:$H,Allocations!$A:$A,MAIN!$A946,Allocations!$B:$B,MAIN!$D946))</f>
        <v>0.1</v>
      </c>
      <c r="F946" s="24">
        <f>IF(U946="SC",SUMIFS(SC!J:J,SC!A:A,MAIN!D946,SC!B:B,MAIN!A946),SUMIFS(Allocations!M:M,Allocations!A:A,MAIN!A946,Allocations!B:B,MAIN!D946))</f>
        <v>0.1</v>
      </c>
      <c r="G946" s="24">
        <f t="shared" si="257"/>
        <v>0.2</v>
      </c>
      <c r="H946" s="24">
        <f>IFERROR(VLOOKUP(S946,Swaps_wk!$A$2:$AP$151,HLOOKUP(MAIN!D946,Swaps_wk!$B$2:$AP$151,150,FALSE),FALSE),0)</f>
        <v>0</v>
      </c>
      <c r="I946" s="24">
        <f>SUMIFS(PASTE_DQS_TRACKER!$D:$D,PASTE_DQS_TRACKER!$C:$C,MAIN!$A946,PASTE_DQS_TRACKER!$B:$B,MAIN!$D946)-SUMIFS(PASTE_DQS_TRACKER!$D:$D,PASTE_DQS_TRACKER!$C:$C,MAIN!A946,PASTE_DQS_TRACKER!$E:$E,MAIN!$D946)</f>
        <v>0.1</v>
      </c>
      <c r="J946" s="25">
        <f t="shared" si="258"/>
        <v>0.30000000000000004</v>
      </c>
      <c r="K946" s="24">
        <f>IFERROR(IF(V946="Flex",0,IF(D946=$D$30,VLOOKUP(A946,MMO_o10M_lease!$A$1:$F$51,5,FALSE),IF(D946=$D$26,VLOOKUP(D946,LANDINGS!$A$3:$BR$40,HLOOKUP(A946,LANDINGS!$B$1:$CF$42,42,FALSE),FALSE)-IFERROR(VLOOKUP(A946,MMO_o10M_lease!$A$1:$F$38,5,FALSE),0),VLOOKUP(D946,LANDINGS!$A$3:$CF$40,HLOOKUP(A946,LANDINGS!$B$1:$CF$42,42,FALSE),FALSE)))),0)</f>
        <v>0</v>
      </c>
      <c r="L946" s="24">
        <f>SUMIFS(PASTE_FLEX_TRACKER!$D:$D,PASTE_FLEX_TRACKER!$F:$F,MAIN!$A946,PASTE_FLEX_TRACKER!$B:$B,MAIN!$D946)-SUMIFS(PASTE_FLEX_TRACKER!$D:$D,PASTE_FLEX_TRACKER!$C:$C,MAIN!$A946,PASTE_FLEX_TRACKER!$B:$B,MAIN!$D946)</f>
        <v>0</v>
      </c>
      <c r="M946" s="24">
        <f>IFERROR(-VLOOKUP(D946,SQ!$A$19:$CC$52,HLOOKUP(MAIN!A946,SQ!$B$18:$CC$56,39,FALSE),FALSE),"n/a")</f>
        <v>0</v>
      </c>
      <c r="N946" s="24">
        <f>-SUMIFS(QAM_TRACKER!$E:$E,QAM_TRACKER!$B:$B,MAIN!D946,QAM_TRACKER!$D:$D,MAIN!A946)</f>
        <v>0</v>
      </c>
      <c r="O946" s="46">
        <f>SUMIFS(MAN_ADJ!$L:$L,MAN_ADJ!$K:$K,MAIN!$D946,MAN_ADJ!$J:$J,MAIN!$S946)</f>
        <v>0</v>
      </c>
      <c r="P946" s="25">
        <f t="shared" si="259"/>
        <v>0</v>
      </c>
      <c r="Q946" s="28">
        <f t="shared" si="249"/>
        <v>0</v>
      </c>
      <c r="R946" s="38">
        <f t="shared" si="250"/>
        <v>0.30000000000000004</v>
      </c>
      <c r="S946" s="17" t="s">
        <v>185</v>
      </c>
    </row>
    <row r="947" spans="1:19" x14ac:dyDescent="0.25">
      <c r="A947" s="17" t="s">
        <v>185</v>
      </c>
      <c r="B947" s="17" t="s">
        <v>180</v>
      </c>
      <c r="C947" s="17" t="s">
        <v>186</v>
      </c>
      <c r="D947" s="17" t="s">
        <v>97</v>
      </c>
      <c r="E947" s="24">
        <f>IF(U947="SC",SUMIFS(SC!F:F,SC!A:A,MAIN!D947,SC!B:B,MAIN!A947),SUMIFS(Allocations!$H:$H,Allocations!$A:$A,MAIN!$A947,Allocations!$B:$B,MAIN!$D947))</f>
        <v>0.4</v>
      </c>
      <c r="F947" s="24">
        <f>IF(U947="SC",SUMIFS(SC!J:J,SC!A:A,MAIN!D947,SC!B:B,MAIN!A947),SUMIFS(Allocations!M:M,Allocations!A:A,MAIN!A947,Allocations!B:B,MAIN!D947))</f>
        <v>0.4</v>
      </c>
      <c r="G947" s="24">
        <f t="shared" si="257"/>
        <v>0.8</v>
      </c>
      <c r="H947" s="24">
        <f>IFERROR(VLOOKUP(S947,Swaps_wk!$A$2:$AP$151,HLOOKUP(MAIN!D947,Swaps_wk!$B$2:$AP$151,150,FALSE),FALSE),0)</f>
        <v>0</v>
      </c>
      <c r="I947" s="24">
        <f>SUMIFS(PASTE_DQS_TRACKER!$D:$D,PASTE_DQS_TRACKER!$C:$C,MAIN!$A947,PASTE_DQS_TRACKER!$B:$B,MAIN!$D947)-SUMIFS(PASTE_DQS_TRACKER!$D:$D,PASTE_DQS_TRACKER!$C:$C,MAIN!A947,PASTE_DQS_TRACKER!$E:$E,MAIN!$D947)</f>
        <v>-0.5</v>
      </c>
      <c r="J947" s="25">
        <f t="shared" si="258"/>
        <v>0.30000000000000004</v>
      </c>
      <c r="K947" s="24">
        <f>IFERROR(IF(V947="Flex",0,IF(D947=$D$30,VLOOKUP(A947,MMO_o10M_lease!$A$1:$F$51,5,FALSE),IF(D947=$D$26,VLOOKUP(D947,LANDINGS!$A$3:$BR$40,HLOOKUP(A947,LANDINGS!$B$1:$CF$42,42,FALSE),FALSE)-IFERROR(VLOOKUP(A947,MMO_o10M_lease!$A$1:$F$38,5,FALSE),0),VLOOKUP(D947,LANDINGS!$A$3:$CF$40,HLOOKUP(A947,LANDINGS!$B$1:$CF$42,42,FALSE),FALSE)))),0)</f>
        <v>0.27</v>
      </c>
      <c r="L947" s="24">
        <f>SUMIFS(PASTE_FLEX_TRACKER!$D:$D,PASTE_FLEX_TRACKER!$F:$F,MAIN!$A947,PASTE_FLEX_TRACKER!$B:$B,MAIN!$D947)-SUMIFS(PASTE_FLEX_TRACKER!$D:$D,PASTE_FLEX_TRACKER!$C:$C,MAIN!$A947,PASTE_FLEX_TRACKER!$B:$B,MAIN!$D947)</f>
        <v>0</v>
      </c>
      <c r="M947" s="24">
        <f>IFERROR(-VLOOKUP(D947,SQ!$A$19:$CC$52,HLOOKUP(MAIN!A947,SQ!$B$18:$CC$56,39,FALSE),FALSE),"n/a")</f>
        <v>0</v>
      </c>
      <c r="N947" s="24">
        <f>-SUMIFS(QAM_TRACKER!$E:$E,QAM_TRACKER!$B:$B,MAIN!D947,QAM_TRACKER!$D:$D,MAIN!A947)</f>
        <v>0</v>
      </c>
      <c r="O947" s="46">
        <f>SUMIFS(MAN_ADJ!$L:$L,MAN_ADJ!$K:$K,MAIN!$D947,MAN_ADJ!$J:$J,MAIN!$S947)</f>
        <v>0</v>
      </c>
      <c r="P947" s="25">
        <f t="shared" si="259"/>
        <v>0.27</v>
      </c>
      <c r="Q947" s="28">
        <f t="shared" si="249"/>
        <v>0.89999999999999991</v>
      </c>
      <c r="R947" s="38">
        <f t="shared" si="250"/>
        <v>3.0000000000000027E-2</v>
      </c>
      <c r="S947" s="17" t="s">
        <v>185</v>
      </c>
    </row>
    <row r="948" spans="1:19" x14ac:dyDescent="0.25">
      <c r="A948" s="17" t="s">
        <v>185</v>
      </c>
      <c r="B948" s="17" t="s">
        <v>180</v>
      </c>
      <c r="C948" s="17" t="s">
        <v>186</v>
      </c>
      <c r="D948" s="17" t="s">
        <v>98</v>
      </c>
      <c r="E948" s="24">
        <f>IF(U948="SC",SUMIFS(SC!F:F,SC!A:A,MAIN!D948,SC!B:B,MAIN!A948),SUMIFS(Allocations!$H:$H,Allocations!$A:$A,MAIN!$A948,Allocations!$B:$B,MAIN!$D948))</f>
        <v>13015.1</v>
      </c>
      <c r="F948" s="24">
        <f>IF(U948="SC",SUMIFS(SC!J:J,SC!A:A,MAIN!D948,SC!B:B,MAIN!A948),SUMIFS(Allocations!M:M,Allocations!A:A,MAIN!A948,Allocations!B:B,MAIN!D948))</f>
        <v>-581.9</v>
      </c>
      <c r="G948" s="24">
        <f t="shared" si="257"/>
        <v>12433.2</v>
      </c>
      <c r="H948" s="24">
        <f>IFERROR(VLOOKUP(S948,Swaps_wk!$A$2:$AP$151,HLOOKUP(MAIN!D948,Swaps_wk!$B$2:$AP$151,150,FALSE),FALSE),0)</f>
        <v>0</v>
      </c>
      <c r="I948" s="24">
        <f>SUMIFS(PASTE_DQS_TRACKER!$D:$D,PASTE_DQS_TRACKER!$C:$C,MAIN!$A948,PASTE_DQS_TRACKER!$B:$B,MAIN!$D948)-SUMIFS(PASTE_DQS_TRACKER!$D:$D,PASTE_DQS_TRACKER!$C:$C,MAIN!A948,PASTE_DQS_TRACKER!$E:$E,MAIN!$D948)</f>
        <v>0</v>
      </c>
      <c r="J948" s="25">
        <f t="shared" si="258"/>
        <v>12433.2</v>
      </c>
      <c r="K948" s="24">
        <f>IFERROR(IF(V948="Flex",0,IF(D948=$D$30,VLOOKUP(A948,MMO_o10M_lease!$A$1:$F$51,5,FALSE),IF(D948=$D$26,VLOOKUP(D948,LANDINGS!$A$3:$BR$40,HLOOKUP(A948,LANDINGS!$B$1:$CF$42,42,FALSE),FALSE)-IFERROR(VLOOKUP(A948,MMO_o10M_lease!$A$1:$F$38,5,FALSE),0),VLOOKUP(D948,LANDINGS!$A$3:$CF$40,HLOOKUP(A948,LANDINGS!$B$1:$CF$42,42,FALSE),FALSE)))),0)</f>
        <v>12807.247899999998</v>
      </c>
      <c r="L948" s="24">
        <f>SUMIFS(PASTE_FLEX_TRACKER!$D:$D,PASTE_FLEX_TRACKER!$F:$F,MAIN!$A948,PASTE_FLEX_TRACKER!$B:$B,MAIN!$D948)-SUMIFS(PASTE_FLEX_TRACKER!$D:$D,PASTE_FLEX_TRACKER!$C:$C,MAIN!$A948,PASTE_FLEX_TRACKER!$B:$B,MAIN!$D948)</f>
        <v>0</v>
      </c>
      <c r="M948" s="24">
        <f>IFERROR(-VLOOKUP(D948,SQ!$A$19:$CC$52,HLOOKUP(MAIN!A948,SQ!$B$18:$CC$56,39,FALSE),FALSE),"n/a")</f>
        <v>0</v>
      </c>
      <c r="N948" s="24">
        <f>-SUMIFS(QAM_TRACKER!$E:$E,QAM_TRACKER!$B:$B,MAIN!D948,QAM_TRACKER!$D:$D,MAIN!A948)</f>
        <v>0</v>
      </c>
      <c r="O948" s="46">
        <f>SUMIFS(MAN_ADJ!$L:$L,MAN_ADJ!$K:$K,MAIN!$D948,MAN_ADJ!$J:$J,MAIN!$S948)</f>
        <v>0</v>
      </c>
      <c r="P948" s="25">
        <f t="shared" si="259"/>
        <v>12807.247899999998</v>
      </c>
      <c r="Q948" s="28">
        <f t="shared" si="249"/>
        <v>1.0300846041244409</v>
      </c>
      <c r="R948" s="38">
        <f t="shared" si="250"/>
        <v>-374.04789999999775</v>
      </c>
      <c r="S948" s="17" t="s">
        <v>185</v>
      </c>
    </row>
    <row r="949" spans="1:19" x14ac:dyDescent="0.25">
      <c r="A949" s="17" t="s">
        <v>185</v>
      </c>
      <c r="B949" s="17" t="s">
        <v>180</v>
      </c>
      <c r="C949" s="17" t="s">
        <v>186</v>
      </c>
      <c r="D949" s="17" t="s">
        <v>99</v>
      </c>
      <c r="E949" s="24">
        <f>IF(U949="SC",SUMIFS(SC!F:F,SC!A:A,MAIN!D949,SC!B:B,MAIN!A949),SUMIFS(Allocations!$H:$H,Allocations!$A:$A,MAIN!$A949,Allocations!$B:$B,MAIN!$D949))</f>
        <v>0.6</v>
      </c>
      <c r="F949" s="24">
        <f>IF(U949="SC",SUMIFS(SC!J:J,SC!A:A,MAIN!D949,SC!B:B,MAIN!A949),SUMIFS(Allocations!M:M,Allocations!A:A,MAIN!A949,Allocations!B:B,MAIN!D949))</f>
        <v>-2.2000000000000002</v>
      </c>
      <c r="G949" s="24">
        <f t="shared" si="257"/>
        <v>-1.6</v>
      </c>
      <c r="H949" s="24">
        <f>IFERROR(VLOOKUP(S949,Swaps_wk!$A$2:$AP$151,HLOOKUP(MAIN!D949,Swaps_wk!$B$2:$AP$151,150,FALSE),FALSE),0)</f>
        <v>0</v>
      </c>
      <c r="I949" s="24">
        <f>SUMIFS(PASTE_DQS_TRACKER!$D:$D,PASTE_DQS_TRACKER!$C:$C,MAIN!$A949,PASTE_DQS_TRACKER!$B:$B,MAIN!$D949)-SUMIFS(PASTE_DQS_TRACKER!$D:$D,PASTE_DQS_TRACKER!$C:$C,MAIN!A949,PASTE_DQS_TRACKER!$E:$E,MAIN!$D949)</f>
        <v>0</v>
      </c>
      <c r="J949" s="25">
        <f t="shared" si="258"/>
        <v>-1.6</v>
      </c>
      <c r="K949" s="24">
        <f>IFERROR(IF(V949="Flex",0,IF(D949=$D$30,VLOOKUP(A949,MMO_o10M_lease!$A$1:$F$51,5,FALSE),IF(D949=$D$26,VLOOKUP(D949,LANDINGS!$A$3:$BR$40,HLOOKUP(A949,LANDINGS!$B$1:$CF$42,42,FALSE),FALSE)-IFERROR(VLOOKUP(A949,MMO_o10M_lease!$A$1:$F$38,5,FALSE),0),VLOOKUP(D949,LANDINGS!$A$3:$CF$40,HLOOKUP(A949,LANDINGS!$B$1:$CF$42,42,FALSE),FALSE)))),0)</f>
        <v>1.143</v>
      </c>
      <c r="L949" s="24">
        <f>SUMIFS(PASTE_FLEX_TRACKER!$D:$D,PASTE_FLEX_TRACKER!$F:$F,MAIN!$A949,PASTE_FLEX_TRACKER!$B:$B,MAIN!$D949)-SUMIFS(PASTE_FLEX_TRACKER!$D:$D,PASTE_FLEX_TRACKER!$C:$C,MAIN!$A949,PASTE_FLEX_TRACKER!$B:$B,MAIN!$D949)</f>
        <v>0</v>
      </c>
      <c r="M949" s="24">
        <f>IFERROR(-VLOOKUP(D949,SQ!$A$19:$CC$52,HLOOKUP(MAIN!A949,SQ!$B$18:$CC$56,39,FALSE),FALSE),"n/a")</f>
        <v>0</v>
      </c>
      <c r="N949" s="24">
        <f>-SUMIFS(QAM_TRACKER!$E:$E,QAM_TRACKER!$B:$B,MAIN!D949,QAM_TRACKER!$D:$D,MAIN!A949)</f>
        <v>0</v>
      </c>
      <c r="O949" s="46">
        <f>SUMIFS(MAN_ADJ!$L:$L,MAN_ADJ!$K:$K,MAIN!$D949,MAN_ADJ!$J:$J,MAIN!$S949)</f>
        <v>0</v>
      </c>
      <c r="P949" s="25">
        <f t="shared" si="259"/>
        <v>1.143</v>
      </c>
      <c r="Q949" s="28">
        <f t="shared" si="249"/>
        <v>-0.71437499999999998</v>
      </c>
      <c r="R949" s="38">
        <f t="shared" si="250"/>
        <v>-2.7430000000000003</v>
      </c>
      <c r="S949" s="17" t="s">
        <v>185</v>
      </c>
    </row>
    <row r="950" spans="1:19" x14ac:dyDescent="0.25">
      <c r="A950" s="17" t="s">
        <v>185</v>
      </c>
      <c r="B950" s="17" t="s">
        <v>180</v>
      </c>
      <c r="C950" s="17" t="s">
        <v>186</v>
      </c>
      <c r="D950" s="17" t="s">
        <v>100</v>
      </c>
      <c r="E950" s="24">
        <f>IF(U950="SC",SUMIFS(SC!F:F,SC!A:A,MAIN!D950,SC!B:B,MAIN!A950),SUMIFS(Allocations!$H:$H,Allocations!$A:$A,MAIN!$A950,Allocations!$B:$B,MAIN!$D950))</f>
        <v>0.6</v>
      </c>
      <c r="F950" s="24">
        <f>IF(U950="SC",SUMIFS(SC!J:J,SC!A:A,MAIN!D950,SC!B:B,MAIN!A950),SUMIFS(Allocations!M:M,Allocations!A:A,MAIN!A950,Allocations!B:B,MAIN!D950))</f>
        <v>0.1</v>
      </c>
      <c r="G950" s="24">
        <f t="shared" si="257"/>
        <v>0.7</v>
      </c>
      <c r="H950" s="24">
        <f>IFERROR(VLOOKUP(S950,Swaps_wk!$A$2:$AP$151,HLOOKUP(MAIN!D950,Swaps_wk!$B$2:$AP$151,150,FALSE),FALSE),0)</f>
        <v>0</v>
      </c>
      <c r="I950" s="24">
        <f>SUMIFS(PASTE_DQS_TRACKER!$D:$D,PASTE_DQS_TRACKER!$C:$C,MAIN!$A950,PASTE_DQS_TRACKER!$B:$B,MAIN!$D950)-SUMIFS(PASTE_DQS_TRACKER!$D:$D,PASTE_DQS_TRACKER!$C:$C,MAIN!A950,PASTE_DQS_TRACKER!$E:$E,MAIN!$D950)</f>
        <v>0.19999999999999929</v>
      </c>
      <c r="J950" s="25">
        <f t="shared" si="258"/>
        <v>0.89999999999999925</v>
      </c>
      <c r="K950" s="24">
        <f>IFERROR(IF(V950="Flex",0,IF(D950=$D$30,VLOOKUP(A950,MMO_o10M_lease!$A$1:$F$51,5,FALSE),IF(D950=$D$26,VLOOKUP(D950,LANDINGS!$A$3:$BR$40,HLOOKUP(A950,LANDINGS!$B$1:$CF$42,42,FALSE),FALSE)-IFERROR(VLOOKUP(A950,MMO_o10M_lease!$A$1:$F$38,5,FALSE),0),VLOOKUP(D950,LANDINGS!$A$3:$CF$40,HLOOKUP(A950,LANDINGS!$B$1:$CF$42,42,FALSE),FALSE)))),0)</f>
        <v>0</v>
      </c>
      <c r="L950" s="24">
        <f>SUMIFS(PASTE_FLEX_TRACKER!$D:$D,PASTE_FLEX_TRACKER!$F:$F,MAIN!$A950,PASTE_FLEX_TRACKER!$B:$B,MAIN!$D950)-SUMIFS(PASTE_FLEX_TRACKER!$D:$D,PASTE_FLEX_TRACKER!$C:$C,MAIN!$A950,PASTE_FLEX_TRACKER!$B:$B,MAIN!$D950)</f>
        <v>0</v>
      </c>
      <c r="M950" s="24">
        <f>IFERROR(-VLOOKUP(D950,SQ!$A$19:$CC$52,HLOOKUP(MAIN!A950,SQ!$B$18:$CC$56,39,FALSE),FALSE),"n/a")</f>
        <v>0</v>
      </c>
      <c r="N950" s="24">
        <f>-SUMIFS(QAM_TRACKER!$E:$E,QAM_TRACKER!$B:$B,MAIN!D950,QAM_TRACKER!$D:$D,MAIN!A950)</f>
        <v>0</v>
      </c>
      <c r="O950" s="46">
        <f>SUMIFS(MAN_ADJ!$L:$L,MAN_ADJ!$K:$K,MAIN!$D950,MAN_ADJ!$J:$J,MAIN!$S950)</f>
        <v>0</v>
      </c>
      <c r="P950" s="25">
        <f t="shared" si="259"/>
        <v>0</v>
      </c>
      <c r="Q950" s="28">
        <f t="shared" si="249"/>
        <v>0</v>
      </c>
      <c r="R950" s="38">
        <f t="shared" si="250"/>
        <v>0.89999999999999925</v>
      </c>
      <c r="S950" s="17" t="s">
        <v>185</v>
      </c>
    </row>
    <row r="951" spans="1:19" x14ac:dyDescent="0.25">
      <c r="A951" s="17" t="s">
        <v>185</v>
      </c>
      <c r="B951" s="17" t="s">
        <v>180</v>
      </c>
      <c r="C951" s="17" t="s">
        <v>186</v>
      </c>
      <c r="D951" s="17" t="s">
        <v>101</v>
      </c>
      <c r="E951" s="24">
        <f>IF(U951="SC",SUMIFS(SC!F:F,SC!A:A,MAIN!D951,SC!B:B,MAIN!A951),SUMIFS(Allocations!$H:$H,Allocations!$A:$A,MAIN!$A951,Allocations!$B:$B,MAIN!$D951))</f>
        <v>0.2</v>
      </c>
      <c r="F951" s="24">
        <f>IF(U951="SC",SUMIFS(SC!J:J,SC!A:A,MAIN!D951,SC!B:B,MAIN!A951),SUMIFS(Allocations!M:M,Allocations!A:A,MAIN!A951,Allocations!B:B,MAIN!D951))</f>
        <v>0.4</v>
      </c>
      <c r="G951" s="24">
        <f t="shared" si="257"/>
        <v>0.60000000000000009</v>
      </c>
      <c r="H951" s="24">
        <f>IFERROR(VLOOKUP(S951,Swaps_wk!$A$2:$AP$151,HLOOKUP(MAIN!D951,Swaps_wk!$B$2:$AP$151,150,FALSE),FALSE),0)</f>
        <v>0</v>
      </c>
      <c r="I951" s="24">
        <f>SUMIFS(PASTE_DQS_TRACKER!$D:$D,PASTE_DQS_TRACKER!$C:$C,MAIN!$A951,PASTE_DQS_TRACKER!$B:$B,MAIN!$D951)-SUMIFS(PASTE_DQS_TRACKER!$D:$D,PASTE_DQS_TRACKER!$C:$C,MAIN!A951,PASTE_DQS_TRACKER!$E:$E,MAIN!$D951)</f>
        <v>-0.6</v>
      </c>
      <c r="J951" s="25">
        <f t="shared" si="258"/>
        <v>0</v>
      </c>
      <c r="K951" s="24">
        <f>IFERROR(IF(V951="Flex",0,IF(D951=$D$30,VLOOKUP(A951,MMO_o10M_lease!$A$1:$F$51,5,FALSE),IF(D951=$D$26,VLOOKUP(D951,LANDINGS!$A$3:$BR$40,HLOOKUP(A951,LANDINGS!$B$1:$CF$42,42,FALSE),FALSE)-IFERROR(VLOOKUP(A951,MMO_o10M_lease!$A$1:$F$38,5,FALSE),0),VLOOKUP(D951,LANDINGS!$A$3:$CF$40,HLOOKUP(A951,LANDINGS!$B$1:$CF$42,42,FALSE),FALSE)))),0)</f>
        <v>0</v>
      </c>
      <c r="L951" s="24">
        <f>SUMIFS(PASTE_FLEX_TRACKER!$D:$D,PASTE_FLEX_TRACKER!$F:$F,MAIN!$A951,PASTE_FLEX_TRACKER!$B:$B,MAIN!$D951)-SUMIFS(PASTE_FLEX_TRACKER!$D:$D,PASTE_FLEX_TRACKER!$C:$C,MAIN!$A951,PASTE_FLEX_TRACKER!$B:$B,MAIN!$D951)</f>
        <v>0</v>
      </c>
      <c r="M951" s="24">
        <f>IFERROR(-VLOOKUP(D951,SQ!$A$19:$CC$52,HLOOKUP(MAIN!A951,SQ!$B$18:$CC$56,39,FALSE),FALSE),"n/a")</f>
        <v>0</v>
      </c>
      <c r="N951" s="24">
        <f>-SUMIFS(QAM_TRACKER!$E:$E,QAM_TRACKER!$B:$B,MAIN!D951,QAM_TRACKER!$D:$D,MAIN!A951)</f>
        <v>0</v>
      </c>
      <c r="O951" s="46">
        <f>SUMIFS(MAN_ADJ!$L:$L,MAN_ADJ!$K:$K,MAIN!$D951,MAN_ADJ!$J:$J,MAIN!$S951)</f>
        <v>0</v>
      </c>
      <c r="P951" s="25">
        <f t="shared" si="259"/>
        <v>0</v>
      </c>
      <c r="Q951" s="28" t="str">
        <f t="shared" si="249"/>
        <v>n/a</v>
      </c>
      <c r="R951" s="38">
        <f t="shared" si="250"/>
        <v>0</v>
      </c>
      <c r="S951" s="17" t="s">
        <v>185</v>
      </c>
    </row>
    <row r="952" spans="1:19" x14ac:dyDescent="0.25">
      <c r="A952" s="17" t="s">
        <v>185</v>
      </c>
      <c r="B952" s="17" t="s">
        <v>180</v>
      </c>
      <c r="C952" s="17" t="s">
        <v>186</v>
      </c>
      <c r="D952" s="17" t="s">
        <v>102</v>
      </c>
      <c r="E952" s="24">
        <f>IF(U952="SC",SUMIFS(SC!F:F,SC!A:A,MAIN!D952,SC!B:B,MAIN!A952),SUMIFS(Allocations!$H:$H,Allocations!$A:$A,MAIN!$A952,Allocations!$B:$B,MAIN!$D952))</f>
        <v>0</v>
      </c>
      <c r="F952" s="24">
        <f>IF(U952="SC",SUMIFS(SC!J:J,SC!A:A,MAIN!D952,SC!B:B,MAIN!A952),SUMIFS(Allocations!M:M,Allocations!A:A,MAIN!A952,Allocations!B:B,MAIN!D952))</f>
        <v>0.1</v>
      </c>
      <c r="G952" s="24">
        <f t="shared" si="257"/>
        <v>0.1</v>
      </c>
      <c r="H952" s="24">
        <f>IFERROR(VLOOKUP(S952,Swaps_wk!$A$2:$AP$151,HLOOKUP(MAIN!D952,Swaps_wk!$B$2:$AP$151,150,FALSE),FALSE),0)</f>
        <v>0</v>
      </c>
      <c r="I952" s="24">
        <f>SUMIFS(PASTE_DQS_TRACKER!$D:$D,PASTE_DQS_TRACKER!$C:$C,MAIN!$A952,PASTE_DQS_TRACKER!$B:$B,MAIN!$D952)-SUMIFS(PASTE_DQS_TRACKER!$D:$D,PASTE_DQS_TRACKER!$C:$C,MAIN!A952,PASTE_DQS_TRACKER!$E:$E,MAIN!$D952)</f>
        <v>0</v>
      </c>
      <c r="J952" s="25">
        <f t="shared" si="258"/>
        <v>0.1</v>
      </c>
      <c r="K952" s="24">
        <f>IFERROR(IF(V952="Flex",0,IF(D952=$D$30,VLOOKUP(A952,MMO_o10M_lease!$A$1:$F$51,5,FALSE),IF(D952=$D$26,VLOOKUP(D952,LANDINGS!$A$3:$BR$40,HLOOKUP(A952,LANDINGS!$B$1:$CF$42,42,FALSE),FALSE)-IFERROR(VLOOKUP(A952,MMO_o10M_lease!$A$1:$F$38,5,FALSE),0),VLOOKUP(D952,LANDINGS!$A$3:$CF$40,HLOOKUP(A952,LANDINGS!$B$1:$CF$42,42,FALSE),FALSE)))),0)</f>
        <v>0</v>
      </c>
      <c r="L952" s="24">
        <f>SUMIFS(PASTE_FLEX_TRACKER!$D:$D,PASTE_FLEX_TRACKER!$F:$F,MAIN!$A952,PASTE_FLEX_TRACKER!$B:$B,MAIN!$D952)-SUMIFS(PASTE_FLEX_TRACKER!$D:$D,PASTE_FLEX_TRACKER!$C:$C,MAIN!$A952,PASTE_FLEX_TRACKER!$B:$B,MAIN!$D952)</f>
        <v>0</v>
      </c>
      <c r="M952" s="24">
        <f>IFERROR(-VLOOKUP(D952,SQ!$A$19:$CC$52,HLOOKUP(MAIN!A952,SQ!$B$18:$CC$56,39,FALSE),FALSE),"n/a")</f>
        <v>0</v>
      </c>
      <c r="N952" s="24">
        <f>-SUMIFS(QAM_TRACKER!$E:$E,QAM_TRACKER!$B:$B,MAIN!D952,QAM_TRACKER!$D:$D,MAIN!A952)</f>
        <v>0</v>
      </c>
      <c r="O952" s="46">
        <f>SUMIFS(MAN_ADJ!$L:$L,MAN_ADJ!$K:$K,MAIN!$D952,MAN_ADJ!$J:$J,MAIN!$S952)</f>
        <v>0</v>
      </c>
      <c r="P952" s="25">
        <f t="shared" si="259"/>
        <v>0</v>
      </c>
      <c r="Q952" s="28">
        <f t="shared" si="249"/>
        <v>0</v>
      </c>
      <c r="R952" s="38">
        <f t="shared" si="250"/>
        <v>0.1</v>
      </c>
      <c r="S952" s="17" t="s">
        <v>185</v>
      </c>
    </row>
    <row r="953" spans="1:19" x14ac:dyDescent="0.25">
      <c r="A953" s="17" t="s">
        <v>185</v>
      </c>
      <c r="B953" s="17" t="s">
        <v>180</v>
      </c>
      <c r="C953" s="17" t="s">
        <v>186</v>
      </c>
      <c r="D953" s="17" t="s">
        <v>103</v>
      </c>
      <c r="E953" s="24">
        <f>IF(U953="SC",SUMIFS(SC!F:F,SC!A:A,MAIN!D953,SC!B:B,MAIN!A953),SUMIFS(Allocations!$H:$H,Allocations!$A:$A,MAIN!$A953,Allocations!$B:$B,MAIN!$D953))</f>
        <v>7741.4000000000005</v>
      </c>
      <c r="F953" s="24">
        <f>IF(U953="SC",SUMIFS(SC!J:J,SC!A:A,MAIN!D953,SC!B:B,MAIN!A953),SUMIFS(Allocations!M:M,Allocations!A:A,MAIN!A953,Allocations!B:B,MAIN!D953))</f>
        <v>369.87699999999859</v>
      </c>
      <c r="G953" s="24">
        <f t="shared" si="257"/>
        <v>8111.2769999999991</v>
      </c>
      <c r="H953" s="24">
        <f>IFERROR(VLOOKUP(S953,Swaps_wk!$A$2:$AP$151,HLOOKUP(MAIN!D953,Swaps_wk!$B$2:$AP$151,150,FALSE),FALSE),0)</f>
        <v>0</v>
      </c>
      <c r="I953" s="24">
        <f>SUMIFS(PASTE_DQS_TRACKER!$D:$D,PASTE_DQS_TRACKER!$C:$C,MAIN!$A953,PASTE_DQS_TRACKER!$B:$B,MAIN!$D953)-SUMIFS(PASTE_DQS_TRACKER!$D:$D,PASTE_DQS_TRACKER!$C:$C,MAIN!A953,PASTE_DQS_TRACKER!$E:$E,MAIN!$D953)</f>
        <v>0</v>
      </c>
      <c r="J953" s="25">
        <f t="shared" si="258"/>
        <v>8111.2769999999991</v>
      </c>
      <c r="K953" s="24">
        <f>IFERROR(IF(V953="Flex",0,IF(D953=$D$30,VLOOKUP(A953,MMO_o10M_lease!$A$1:$F$51,5,FALSE),IF(D953=$D$26,VLOOKUP(D953,LANDINGS!$A$3:$BR$40,HLOOKUP(A953,LANDINGS!$B$1:$CF$42,42,FALSE),FALSE)-IFERROR(VLOOKUP(A953,MMO_o10M_lease!$A$1:$F$38,5,FALSE),0),VLOOKUP(D953,LANDINGS!$A$3:$CF$40,HLOOKUP(A953,LANDINGS!$B$1:$CF$42,42,FALSE),FALSE)))),0)</f>
        <v>8152.5129999999999</v>
      </c>
      <c r="L953" s="24">
        <f>SUMIFS(PASTE_FLEX_TRACKER!$D:$D,PASTE_FLEX_TRACKER!$F:$F,MAIN!$A953,PASTE_FLEX_TRACKER!$B:$B,MAIN!$D953)-SUMIFS(PASTE_FLEX_TRACKER!$D:$D,PASTE_FLEX_TRACKER!$C:$C,MAIN!$A953,PASTE_FLEX_TRACKER!$B:$B,MAIN!$D953)</f>
        <v>0</v>
      </c>
      <c r="M953" s="24">
        <f>IFERROR(-VLOOKUP(D953,SQ!$A$19:$CC$52,HLOOKUP(MAIN!A953,SQ!$B$18:$CC$56,39,FALSE),FALSE),"n/a")</f>
        <v>0</v>
      </c>
      <c r="N953" s="24">
        <f>-SUMIFS(QAM_TRACKER!$E:$E,QAM_TRACKER!$B:$B,MAIN!D953,QAM_TRACKER!$D:$D,MAIN!A953)</f>
        <v>0</v>
      </c>
      <c r="O953" s="46">
        <f>SUMIFS(MAN_ADJ!$L:$L,MAN_ADJ!$K:$K,MAIN!$D953,MAN_ADJ!$J:$J,MAIN!$S953)</f>
        <v>0</v>
      </c>
      <c r="P953" s="25">
        <f t="shared" si="259"/>
        <v>8152.5129999999999</v>
      </c>
      <c r="Q953" s="28">
        <f t="shared" si="249"/>
        <v>1.0050837864370803</v>
      </c>
      <c r="R953" s="38">
        <f t="shared" si="250"/>
        <v>-41.236000000000786</v>
      </c>
      <c r="S953" s="17" t="s">
        <v>185</v>
      </c>
    </row>
    <row r="954" spans="1:19" x14ac:dyDescent="0.25">
      <c r="A954" s="17" t="s">
        <v>185</v>
      </c>
      <c r="B954" s="17" t="s">
        <v>180</v>
      </c>
      <c r="C954" s="17" t="s">
        <v>186</v>
      </c>
      <c r="D954" s="17" t="s">
        <v>104</v>
      </c>
      <c r="E954" s="24">
        <f>IF(U954="SC",SUMIFS(SC!F:F,SC!A:A,MAIN!D954,SC!B:B,MAIN!A954),SUMIFS(Allocations!$H:$H,Allocations!$A:$A,MAIN!$A954,Allocations!$B:$B,MAIN!$D954))</f>
        <v>7019.2999999999993</v>
      </c>
      <c r="F954" s="24">
        <f>IF(U954="SC",SUMIFS(SC!J:J,SC!A:A,MAIN!D954,SC!B:B,MAIN!A954),SUMIFS(Allocations!M:M,Allocations!A:A,MAIN!A954,Allocations!B:B,MAIN!D954))</f>
        <v>-531.5</v>
      </c>
      <c r="G954" s="24">
        <f t="shared" si="257"/>
        <v>6487.7999999999993</v>
      </c>
      <c r="H954" s="24">
        <f>IFERROR(VLOOKUP(S954,Swaps_wk!$A$2:$AP$151,HLOOKUP(MAIN!D954,Swaps_wk!$B$2:$AP$151,150,FALSE),FALSE),0)</f>
        <v>0</v>
      </c>
      <c r="I954" s="24">
        <f>SUMIFS(PASTE_DQS_TRACKER!$D:$D,PASTE_DQS_TRACKER!$C:$C,MAIN!$A954,PASTE_DQS_TRACKER!$B:$B,MAIN!$D954)-SUMIFS(PASTE_DQS_TRACKER!$D:$D,PASTE_DQS_TRACKER!$C:$C,MAIN!A954,PASTE_DQS_TRACKER!$E:$E,MAIN!$D954)</f>
        <v>0</v>
      </c>
      <c r="J954" s="25">
        <f t="shared" si="258"/>
        <v>6487.7999999999993</v>
      </c>
      <c r="K954" s="24">
        <f>IFERROR(IF(V954="Flex",0,IF(D954=$D$30,VLOOKUP(A954,MMO_o10M_lease!$A$1:$F$51,5,FALSE),IF(D954=$D$26,VLOOKUP(D954,LANDINGS!$A$3:$BR$40,HLOOKUP(A954,LANDINGS!$B$1:$CF$42,42,FALSE),FALSE)-IFERROR(VLOOKUP(A954,MMO_o10M_lease!$A$1:$F$38,5,FALSE),0),VLOOKUP(D954,LANDINGS!$A$3:$CF$40,HLOOKUP(A954,LANDINGS!$B$1:$CF$42,42,FALSE),FALSE)))),0)</f>
        <v>6915.9250000000011</v>
      </c>
      <c r="L954" s="24">
        <f>SUMIFS(PASTE_FLEX_TRACKER!$D:$D,PASTE_FLEX_TRACKER!$F:$F,MAIN!$A954,PASTE_FLEX_TRACKER!$B:$B,MAIN!$D954)-SUMIFS(PASTE_FLEX_TRACKER!$D:$D,PASTE_FLEX_TRACKER!$C:$C,MAIN!$A954,PASTE_FLEX_TRACKER!$B:$B,MAIN!$D954)</f>
        <v>0</v>
      </c>
      <c r="M954" s="24">
        <f>IFERROR(-VLOOKUP(D954,SQ!$A$19:$CC$52,HLOOKUP(MAIN!A954,SQ!$B$18:$CC$56,39,FALSE),FALSE),"n/a")</f>
        <v>0</v>
      </c>
      <c r="N954" s="24">
        <f>-SUMIFS(QAM_TRACKER!$E:$E,QAM_TRACKER!$B:$B,MAIN!D954,QAM_TRACKER!$D:$D,MAIN!A954)</f>
        <v>0</v>
      </c>
      <c r="O954" s="46">
        <f>SUMIFS(MAN_ADJ!$L:$L,MAN_ADJ!$K:$K,MAIN!$D954,MAN_ADJ!$J:$J,MAIN!$S954)</f>
        <v>0</v>
      </c>
      <c r="P954" s="25">
        <f t="shared" si="259"/>
        <v>6915.9250000000011</v>
      </c>
      <c r="Q954" s="28">
        <f t="shared" si="249"/>
        <v>1.0659892413452945</v>
      </c>
      <c r="R954" s="38">
        <f t="shared" si="250"/>
        <v>-428.12500000000182</v>
      </c>
      <c r="S954" s="17" t="s">
        <v>185</v>
      </c>
    </row>
    <row r="955" spans="1:19" x14ac:dyDescent="0.25">
      <c r="A955" s="17" t="s">
        <v>185</v>
      </c>
      <c r="B955" s="17" t="s">
        <v>180</v>
      </c>
      <c r="C955" s="17" t="s">
        <v>186</v>
      </c>
      <c r="D955" s="17" t="s">
        <v>105</v>
      </c>
      <c r="E955" s="24">
        <f>IF(U955="SC",SUMIFS(SC!F:F,SC!A:A,MAIN!D955,SC!B:B,MAIN!A955),SUMIFS(Allocations!$H:$H,Allocations!$A:$A,MAIN!$A955,Allocations!$B:$B,MAIN!$D955))</f>
        <v>3.375</v>
      </c>
      <c r="F955" s="24">
        <f>IF(U955="SC",SUMIFS(SC!J:J,SC!A:A,MAIN!D955,SC!B:B,MAIN!A955),SUMIFS(Allocations!M:M,Allocations!A:A,MAIN!A955,Allocations!B:B,MAIN!D955))</f>
        <v>8.0000000000000515E-2</v>
      </c>
      <c r="G955" s="24">
        <f t="shared" si="257"/>
        <v>3.4550000000000005</v>
      </c>
      <c r="H955" s="24">
        <f>IFERROR(VLOOKUP(S955,Swaps_wk!$A$2:$AP$151,HLOOKUP(MAIN!D955,Swaps_wk!$B$2:$AP$151,150,FALSE),FALSE),0)</f>
        <v>0</v>
      </c>
      <c r="I955" s="24">
        <f>SUMIFS(PASTE_DQS_TRACKER!$D:$D,PASTE_DQS_TRACKER!$C:$C,MAIN!$A955,PASTE_DQS_TRACKER!$B:$B,MAIN!$D955)-SUMIFS(PASTE_DQS_TRACKER!$D:$D,PASTE_DQS_TRACKER!$C:$C,MAIN!A955,PASTE_DQS_TRACKER!$E:$E,MAIN!$D955)</f>
        <v>1.7000000000000002</v>
      </c>
      <c r="J955" s="25">
        <f t="shared" si="258"/>
        <v>5.1550000000000011</v>
      </c>
      <c r="K955" s="24">
        <f>IFERROR(IF(V955="Flex",0,IF(D955=$D$30,VLOOKUP(A955,MMO_o10M_lease!$A$1:$F$51,5,FALSE),IF(D955=$D$26,VLOOKUP(D955,LANDINGS!$A$3:$BR$40,HLOOKUP(A955,LANDINGS!$B$1:$CF$42,42,FALSE),FALSE)-IFERROR(VLOOKUP(A955,MMO_o10M_lease!$A$1:$F$38,5,FALSE),0),VLOOKUP(D955,LANDINGS!$A$3:$CF$40,HLOOKUP(A955,LANDINGS!$B$1:$CF$42,42,FALSE),FALSE)))),0)</f>
        <v>5.2100000000000009</v>
      </c>
      <c r="L955" s="24">
        <f>SUMIFS(PASTE_FLEX_TRACKER!$D:$D,PASTE_FLEX_TRACKER!$F:$F,MAIN!$A955,PASTE_FLEX_TRACKER!$B:$B,MAIN!$D955)-SUMIFS(PASTE_FLEX_TRACKER!$D:$D,PASTE_FLEX_TRACKER!$C:$C,MAIN!$A955,PASTE_FLEX_TRACKER!$B:$B,MAIN!$D955)</f>
        <v>-0.2</v>
      </c>
      <c r="M955" s="24">
        <f>IFERROR(-VLOOKUP(D955,SQ!$A$19:$CC$52,HLOOKUP(MAIN!A955,SQ!$B$18:$CC$56,39,FALSE),FALSE),"n/a")</f>
        <v>0</v>
      </c>
      <c r="N955" s="24">
        <f>-SUMIFS(QAM_TRACKER!$E:$E,QAM_TRACKER!$B:$B,MAIN!D955,QAM_TRACKER!$D:$D,MAIN!A955)</f>
        <v>0</v>
      </c>
      <c r="O955" s="46">
        <f>SUMIFS(MAN_ADJ!$L:$L,MAN_ADJ!$K:$K,MAIN!$D955,MAN_ADJ!$J:$J,MAIN!$S955)</f>
        <v>0</v>
      </c>
      <c r="P955" s="25">
        <f t="shared" si="259"/>
        <v>5.0100000000000007</v>
      </c>
      <c r="Q955" s="28">
        <f t="shared" si="249"/>
        <v>0.97187196896217254</v>
      </c>
      <c r="R955" s="38">
        <f t="shared" si="250"/>
        <v>0.14500000000000046</v>
      </c>
      <c r="S955" s="17" t="s">
        <v>185</v>
      </c>
    </row>
    <row r="956" spans="1:19" x14ac:dyDescent="0.25">
      <c r="A956" s="17" t="s">
        <v>185</v>
      </c>
      <c r="B956" s="17" t="s">
        <v>180</v>
      </c>
      <c r="C956" s="17" t="s">
        <v>186</v>
      </c>
      <c r="D956" s="17" t="s">
        <v>106</v>
      </c>
      <c r="E956" s="24">
        <f>IF(U956="SC",SUMIFS(SC!F:F,SC!A:A,MAIN!D956,SC!B:B,MAIN!A956),SUMIFS(Allocations!$H:$H,Allocations!$A:$A,MAIN!$A956,Allocations!$B:$B,MAIN!$D956))</f>
        <v>88.164000000000001</v>
      </c>
      <c r="F956" s="24">
        <f>IF(U956="SC",SUMIFS(SC!J:J,SC!A:A,MAIN!D956,SC!B:B,MAIN!A956),SUMIFS(Allocations!M:M,Allocations!A:A,MAIN!A956,Allocations!B:B,MAIN!D956))</f>
        <v>1.0999999999999999E-2</v>
      </c>
      <c r="G956" s="24">
        <f t="shared" si="257"/>
        <v>88.174999999999997</v>
      </c>
      <c r="H956" s="24">
        <f>IFERROR(VLOOKUP(S956,Swaps_wk!$A$2:$AP$151,HLOOKUP(MAIN!D956,Swaps_wk!$B$2:$AP$151,150,FALSE),FALSE),0)</f>
        <v>0</v>
      </c>
      <c r="I956" s="24">
        <f>SUMIFS(PASTE_DQS_TRACKER!$D:$D,PASTE_DQS_TRACKER!$C:$C,MAIN!$A956,PASTE_DQS_TRACKER!$B:$B,MAIN!$D956)-SUMIFS(PASTE_DQS_TRACKER!$D:$D,PASTE_DQS_TRACKER!$C:$C,MAIN!A956,PASTE_DQS_TRACKER!$E:$E,MAIN!$D956)</f>
        <v>223.39999999999998</v>
      </c>
      <c r="J956" s="25">
        <f t="shared" si="258"/>
        <v>311.57499999999999</v>
      </c>
      <c r="K956" s="24">
        <f>IFERROR(IF(V956="Flex",0,IF(D956=$D$30,VLOOKUP(A956,MMO_o10M_lease!$A$1:$F$51,5,FALSE),IF(D956=$D$26,VLOOKUP(D956,LANDINGS!$A$3:$BR$40,HLOOKUP(A956,LANDINGS!$B$1:$CF$42,42,FALSE),FALSE)-IFERROR(VLOOKUP(A956,MMO_o10M_lease!$A$1:$F$38,5,FALSE),0),VLOOKUP(D956,LANDINGS!$A$3:$CF$40,HLOOKUP(A956,LANDINGS!$B$1:$CF$42,42,FALSE),FALSE)))),0)</f>
        <v>0.91100000000000003</v>
      </c>
      <c r="L956" s="24">
        <f>SUMIFS(PASTE_FLEX_TRACKER!$D:$D,PASTE_FLEX_TRACKER!$F:$F,MAIN!$A956,PASTE_FLEX_TRACKER!$B:$B,MAIN!$D956)-SUMIFS(PASTE_FLEX_TRACKER!$D:$D,PASTE_FLEX_TRACKER!$C:$C,MAIN!$A956,PASTE_FLEX_TRACKER!$B:$B,MAIN!$D956)</f>
        <v>0</v>
      </c>
      <c r="M956" s="24">
        <f>IFERROR(-VLOOKUP(D956,SQ!$A$19:$CC$52,HLOOKUP(MAIN!A956,SQ!$B$18:$CC$56,39,FALSE),FALSE),"n/a")</f>
        <v>0</v>
      </c>
      <c r="N956" s="24">
        <f>-SUMIFS(QAM_TRACKER!$E:$E,QAM_TRACKER!$B:$B,MAIN!D956,QAM_TRACKER!$D:$D,MAIN!A956)</f>
        <v>-0.7</v>
      </c>
      <c r="O956" s="46">
        <f>SUMIFS(MAN_ADJ!$L:$L,MAN_ADJ!$K:$K,MAIN!$D956,MAN_ADJ!$J:$J,MAIN!$S956)</f>
        <v>0</v>
      </c>
      <c r="P956" s="25">
        <f t="shared" si="259"/>
        <v>0.21100000000000008</v>
      </c>
      <c r="Q956" s="28">
        <f t="shared" si="249"/>
        <v>6.7720452539517001E-4</v>
      </c>
      <c r="R956" s="38">
        <f t="shared" si="250"/>
        <v>311.36399999999998</v>
      </c>
      <c r="S956" s="17" t="s">
        <v>185</v>
      </c>
    </row>
    <row r="957" spans="1:19" x14ac:dyDescent="0.25">
      <c r="A957" s="17" t="s">
        <v>185</v>
      </c>
      <c r="B957" s="17" t="s">
        <v>180</v>
      </c>
      <c r="C957" s="17" t="s">
        <v>186</v>
      </c>
      <c r="D957" s="17" t="s">
        <v>107</v>
      </c>
      <c r="E957" s="24">
        <f>IF(U957="SC",SUMIFS(SC!F:F,SC!A:A,MAIN!D957,SC!B:B,MAIN!A957),SUMIFS(Allocations!$H:$H,Allocations!$A:$A,MAIN!$A957,Allocations!$B:$B,MAIN!$D957))</f>
        <v>0</v>
      </c>
      <c r="F957" s="24">
        <f>IF(U957="SC",SUMIFS(SC!J:J,SC!A:A,MAIN!D957,SC!B:B,MAIN!A957),SUMIFS(Allocations!M:M,Allocations!A:A,MAIN!A957,Allocations!B:B,MAIN!D957))</f>
        <v>0</v>
      </c>
      <c r="G957" s="24">
        <f t="shared" si="257"/>
        <v>0</v>
      </c>
      <c r="H957" s="24">
        <f>IFERROR(VLOOKUP(S957,Swaps_wk!$A$2:$AP$151,HLOOKUP(MAIN!D957,Swaps_wk!$B$2:$AP$151,150,FALSE),FALSE),0)</f>
        <v>0</v>
      </c>
      <c r="I957" s="24">
        <f>SUMIFS(PASTE_DQS_TRACKER!$D:$D,PASTE_DQS_TRACKER!$C:$C,MAIN!$A957,PASTE_DQS_TRACKER!$B:$B,MAIN!$D957)-SUMIFS(PASTE_DQS_TRACKER!$D:$D,PASTE_DQS_TRACKER!$C:$C,MAIN!A957,PASTE_DQS_TRACKER!$E:$E,MAIN!$D957)</f>
        <v>0</v>
      </c>
      <c r="J957" s="25">
        <f t="shared" si="258"/>
        <v>0</v>
      </c>
      <c r="K957" s="24">
        <f>IFERROR(IF(V957="Flex",0,IF(D957=$D$30,VLOOKUP(A957,MMO_o10M_lease!$A$1:$F$51,5,FALSE),IF(D957=$D$26,VLOOKUP(D957,LANDINGS!$A$3:$BR$40,HLOOKUP(A957,LANDINGS!$B$1:$CF$42,42,FALSE),FALSE)-IFERROR(VLOOKUP(A957,MMO_o10M_lease!$A$1:$F$38,5,FALSE),0),VLOOKUP(D957,LANDINGS!$A$3:$CF$40,HLOOKUP(A957,LANDINGS!$B$1:$CF$42,42,FALSE),FALSE)))),0)</f>
        <v>3</v>
      </c>
      <c r="L957" s="24">
        <f>SUMIFS(PASTE_FLEX_TRACKER!$D:$D,PASTE_FLEX_TRACKER!$F:$F,MAIN!$A957,PASTE_FLEX_TRACKER!$B:$B,MAIN!$D957)-SUMIFS(PASTE_FLEX_TRACKER!$D:$D,PASTE_FLEX_TRACKER!$C:$C,MAIN!$A957,PASTE_FLEX_TRACKER!$B:$B,MAIN!$D957)</f>
        <v>0</v>
      </c>
      <c r="M957" s="24">
        <f>IFERROR(-VLOOKUP(D957,SQ!$A$19:$CC$52,HLOOKUP(MAIN!A957,SQ!$B$18:$CC$56,39,FALSE),FALSE),"n/a")</f>
        <v>0</v>
      </c>
      <c r="N957" s="24">
        <f>-SUMIFS(QAM_TRACKER!$E:$E,QAM_TRACKER!$B:$B,MAIN!D957,QAM_TRACKER!$D:$D,MAIN!A957)</f>
        <v>0</v>
      </c>
      <c r="O957" s="46">
        <f>SUMIFS(MAN_ADJ!$L:$L,MAN_ADJ!$K:$K,MAIN!$D957,MAN_ADJ!$J:$J,MAIN!$S957)</f>
        <v>0</v>
      </c>
      <c r="P957" s="25">
        <f t="shared" si="259"/>
        <v>3</v>
      </c>
      <c r="Q957" s="28" t="str">
        <f t="shared" si="249"/>
        <v>n/a</v>
      </c>
      <c r="R957" s="38">
        <f t="shared" si="250"/>
        <v>-3</v>
      </c>
      <c r="S957" s="17" t="s">
        <v>185</v>
      </c>
    </row>
    <row r="958" spans="1:19" x14ac:dyDescent="0.25">
      <c r="A958" s="17" t="s">
        <v>185</v>
      </c>
      <c r="B958" s="17" t="s">
        <v>180</v>
      </c>
      <c r="C958" s="17" t="s">
        <v>186</v>
      </c>
      <c r="D958" s="17" t="s">
        <v>108</v>
      </c>
      <c r="E958" s="24">
        <f>IF(U958="SC",SUMIFS(SC!F:F,SC!A:A,MAIN!D958,SC!B:B,MAIN!A958),SUMIFS(Allocations!$H:$H,Allocations!$A:$A,MAIN!$A958,Allocations!$B:$B,MAIN!$D958))</f>
        <v>0.106</v>
      </c>
      <c r="F958" s="24">
        <f>IF(U958="SC",SUMIFS(SC!J:J,SC!A:A,MAIN!D958,SC!B:B,MAIN!A958),SUMIFS(Allocations!M:M,Allocations!A:A,MAIN!A958,Allocations!B:B,MAIN!D958))</f>
        <v>0.16900000000000001</v>
      </c>
      <c r="G958" s="24">
        <f t="shared" si="257"/>
        <v>0.27500000000000002</v>
      </c>
      <c r="H958" s="24">
        <f>IFERROR(VLOOKUP(S958,Swaps_wk!$A$2:$AP$151,HLOOKUP(MAIN!D958,Swaps_wk!$B$2:$AP$151,150,FALSE),FALSE),0)</f>
        <v>0</v>
      </c>
      <c r="I958" s="24">
        <f>SUMIFS(PASTE_DQS_TRACKER!$D:$D,PASTE_DQS_TRACKER!$C:$C,MAIN!$A958,PASTE_DQS_TRACKER!$B:$B,MAIN!$D958)-SUMIFS(PASTE_DQS_TRACKER!$D:$D,PASTE_DQS_TRACKER!$C:$C,MAIN!A958,PASTE_DQS_TRACKER!$E:$E,MAIN!$D958)</f>
        <v>0</v>
      </c>
      <c r="J958" s="25">
        <f t="shared" si="258"/>
        <v>0.27500000000000002</v>
      </c>
      <c r="K958" s="24">
        <f>IFERROR(IF(V958="Flex",0,IF(D958=$D$30,VLOOKUP(A958,MMO_o10M_lease!$A$1:$F$51,5,FALSE),IF(D958=$D$26,VLOOKUP(D958,LANDINGS!$A$3:$BR$40,HLOOKUP(A958,LANDINGS!$B$1:$CF$42,42,FALSE),FALSE)-IFERROR(VLOOKUP(A958,MMO_o10M_lease!$A$1:$F$38,5,FALSE),0),VLOOKUP(D958,LANDINGS!$A$3:$CF$40,HLOOKUP(A958,LANDINGS!$B$1:$CF$42,42,FALSE),FALSE)))),0)</f>
        <v>0</v>
      </c>
      <c r="L958" s="24">
        <f>SUMIFS(PASTE_FLEX_TRACKER!$D:$D,PASTE_FLEX_TRACKER!$F:$F,MAIN!$A958,PASTE_FLEX_TRACKER!$B:$B,MAIN!$D958)-SUMIFS(PASTE_FLEX_TRACKER!$D:$D,PASTE_FLEX_TRACKER!$C:$C,MAIN!$A958,PASTE_FLEX_TRACKER!$B:$B,MAIN!$D958)</f>
        <v>0</v>
      </c>
      <c r="M958" s="24">
        <f>IFERROR(-VLOOKUP(D958,SQ!$A$19:$CC$52,HLOOKUP(MAIN!A958,SQ!$B$18:$CC$56,39,FALSE),FALSE),"n/a")</f>
        <v>0</v>
      </c>
      <c r="N958" s="24">
        <f>-SUMIFS(QAM_TRACKER!$E:$E,QAM_TRACKER!$B:$B,MAIN!D958,QAM_TRACKER!$D:$D,MAIN!A958)</f>
        <v>0</v>
      </c>
      <c r="O958" s="46">
        <f>SUMIFS(MAN_ADJ!$L:$L,MAN_ADJ!$K:$K,MAIN!$D958,MAN_ADJ!$J:$J,MAIN!$S958)</f>
        <v>0</v>
      </c>
      <c r="P958" s="25">
        <f t="shared" si="259"/>
        <v>0</v>
      </c>
      <c r="Q958" s="28">
        <f t="shared" si="249"/>
        <v>0</v>
      </c>
      <c r="R958" s="38">
        <f t="shared" si="250"/>
        <v>0.27500000000000002</v>
      </c>
      <c r="S958" s="17" t="s">
        <v>185</v>
      </c>
    </row>
    <row r="959" spans="1:19" x14ac:dyDescent="0.25">
      <c r="A959" s="17" t="s">
        <v>185</v>
      </c>
      <c r="B959" s="17" t="s">
        <v>180</v>
      </c>
      <c r="C959" s="17" t="s">
        <v>186</v>
      </c>
      <c r="D959" s="17" t="s">
        <v>109</v>
      </c>
      <c r="E959" s="24">
        <f>IF(U959="SC",SUMIFS(SC!F:F,SC!A:A,MAIN!D959,SC!B:B,MAIN!A959),SUMIFS(Allocations!$H:$H,Allocations!$A:$A,MAIN!$A959,Allocations!$B:$B,MAIN!$D959))</f>
        <v>373.56400000000002</v>
      </c>
      <c r="F959" s="24">
        <f>IF(U959="SC",SUMIFS(SC!J:J,SC!A:A,MAIN!D959,SC!B:B,MAIN!A959),SUMIFS(Allocations!M:M,Allocations!A:A,MAIN!A959,Allocations!B:B,MAIN!D959))</f>
        <v>0.17399999999998172</v>
      </c>
      <c r="G959" s="24">
        <f t="shared" si="257"/>
        <v>373.738</v>
      </c>
      <c r="H959" s="24">
        <f>IFERROR(VLOOKUP(S959,Swaps_wk!$A$2:$AP$151,HLOOKUP(MAIN!D959,Swaps_wk!$B$2:$AP$151,150,FALSE),FALSE),0)</f>
        <v>-25</v>
      </c>
      <c r="I959" s="24">
        <f>SUMIFS(PASTE_DQS_TRACKER!$D:$D,PASTE_DQS_TRACKER!$C:$C,MAIN!$A959,PASTE_DQS_TRACKER!$B:$B,MAIN!$D959)-SUMIFS(PASTE_DQS_TRACKER!$D:$D,PASTE_DQS_TRACKER!$C:$C,MAIN!A959,PASTE_DQS_TRACKER!$E:$E,MAIN!$D959)</f>
        <v>-365</v>
      </c>
      <c r="J959" s="25">
        <f t="shared" si="258"/>
        <v>8.7379999999999995</v>
      </c>
      <c r="K959" s="24">
        <f>IFERROR(IF(V959="Flex",0,IF(D959=$D$30,VLOOKUP(A959,MMO_o10M_lease!$A$1:$F$51,5,FALSE),IF(D959=$D$26,VLOOKUP(D959,LANDINGS!$A$3:$BR$40,HLOOKUP(A959,LANDINGS!$B$1:$CF$42,42,FALSE),FALSE)-IFERROR(VLOOKUP(A959,MMO_o10M_lease!$A$1:$F$38,5,FALSE),0),VLOOKUP(D959,LANDINGS!$A$3:$CF$40,HLOOKUP(A959,LANDINGS!$B$1:$CF$42,42,FALSE),FALSE)))),0)</f>
        <v>8.0869999999999997</v>
      </c>
      <c r="L959" s="24">
        <f>SUMIFS(PASTE_FLEX_TRACKER!$D:$D,PASTE_FLEX_TRACKER!$F:$F,MAIN!$A959,PASTE_FLEX_TRACKER!$B:$B,MAIN!$D959)-SUMIFS(PASTE_FLEX_TRACKER!$D:$D,PASTE_FLEX_TRACKER!$C:$C,MAIN!$A959,PASTE_FLEX_TRACKER!$B:$B,MAIN!$D959)</f>
        <v>0</v>
      </c>
      <c r="M959" s="24">
        <f>IFERROR(-VLOOKUP(D959,SQ!$A$19:$CC$52,HLOOKUP(MAIN!A959,SQ!$B$18:$CC$56,39,FALSE),FALSE),"n/a")</f>
        <v>0</v>
      </c>
      <c r="N959" s="24">
        <f>-SUMIFS(QAM_TRACKER!$E:$E,QAM_TRACKER!$B:$B,MAIN!D959,QAM_TRACKER!$D:$D,MAIN!A959)</f>
        <v>0</v>
      </c>
      <c r="O959" s="46">
        <f>SUMIFS(MAN_ADJ!$L:$L,MAN_ADJ!$K:$K,MAIN!$D959,MAN_ADJ!$J:$J,MAIN!$S959)</f>
        <v>0</v>
      </c>
      <c r="P959" s="25">
        <f t="shared" si="259"/>
        <v>8.0869999999999997</v>
      </c>
      <c r="Q959" s="28">
        <f t="shared" si="249"/>
        <v>0.92549782558937976</v>
      </c>
      <c r="R959" s="38">
        <f t="shared" si="250"/>
        <v>0.6509999999999998</v>
      </c>
      <c r="S959" s="17" t="s">
        <v>185</v>
      </c>
    </row>
    <row r="960" spans="1:19" x14ac:dyDescent="0.25">
      <c r="A960" s="17" t="s">
        <v>185</v>
      </c>
      <c r="B960" s="17" t="s">
        <v>180</v>
      </c>
      <c r="C960" s="17" t="s">
        <v>186</v>
      </c>
      <c r="D960" s="17" t="s">
        <v>110</v>
      </c>
      <c r="E960" s="24">
        <f>IF(U960="SC",SUMIFS(SC!F:F,SC!A:A,MAIN!D960,SC!B:B,MAIN!A960),SUMIFS(Allocations!$H:$H,Allocations!$A:$A,MAIN!$A960,Allocations!$B:$B,MAIN!$D960))</f>
        <v>6421.6360000000004</v>
      </c>
      <c r="F960" s="24">
        <f>IF(U960="SC",SUMIFS(SC!J:J,SC!A:A,MAIN!D960,SC!B:B,MAIN!A960),SUMIFS(Allocations!M:M,Allocations!A:A,MAIN!A960,Allocations!B:B,MAIN!D960))</f>
        <v>-249.5</v>
      </c>
      <c r="G960" s="24">
        <f t="shared" si="257"/>
        <v>6172.1360000000004</v>
      </c>
      <c r="H960" s="24">
        <f>IFERROR(VLOOKUP(S960,Swaps_wk!$A$2:$AP$151,HLOOKUP(MAIN!D960,Swaps_wk!$B$2:$AP$151,150,FALSE),FALSE),0)</f>
        <v>25</v>
      </c>
      <c r="I960" s="24">
        <f>SUMIFS(PASTE_DQS_TRACKER!$D:$D,PASTE_DQS_TRACKER!$C:$C,MAIN!$A960,PASTE_DQS_TRACKER!$B:$B,MAIN!$D960)-SUMIFS(PASTE_DQS_TRACKER!$D:$D,PASTE_DQS_TRACKER!$C:$C,MAIN!A960,PASTE_DQS_TRACKER!$E:$E,MAIN!$D960)</f>
        <v>1055</v>
      </c>
      <c r="J960" s="25">
        <f t="shared" si="258"/>
        <v>7227.1360000000004</v>
      </c>
      <c r="K960" s="24">
        <f>IFERROR(IF(V960="Flex",0,IF(D960=$D$30,VLOOKUP(A960,MMO_o10M_lease!$A$1:$F$51,5,FALSE),IF(D960=$D$26,VLOOKUP(D960,LANDINGS!$A$3:$BR$40,HLOOKUP(A960,LANDINGS!$B$1:$CF$42,42,FALSE),FALSE)-IFERROR(VLOOKUP(A960,MMO_o10M_lease!$A$1:$F$38,5,FALSE),0),VLOOKUP(D960,LANDINGS!$A$3:$CF$40,HLOOKUP(A960,LANDINGS!$B$1:$CF$42,42,FALSE),FALSE)))),0)</f>
        <v>7307.7110000000002</v>
      </c>
      <c r="L960" s="24">
        <f>SUMIFS(PASTE_FLEX_TRACKER!$D:$D,PASTE_FLEX_TRACKER!$F:$F,MAIN!$A960,PASTE_FLEX_TRACKER!$B:$B,MAIN!$D960)-SUMIFS(PASTE_FLEX_TRACKER!$D:$D,PASTE_FLEX_TRACKER!$C:$C,MAIN!$A960,PASTE_FLEX_TRACKER!$B:$B,MAIN!$D960)</f>
        <v>0</v>
      </c>
      <c r="M960" s="24">
        <f>IFERROR(-VLOOKUP(D960,SQ!$A$19:$CC$52,HLOOKUP(MAIN!A960,SQ!$B$18:$CC$56,39,FALSE),FALSE),"n/a")</f>
        <v>0</v>
      </c>
      <c r="N960" s="24">
        <f>-SUMIFS(QAM_TRACKER!$E:$E,QAM_TRACKER!$B:$B,MAIN!D960,QAM_TRACKER!$D:$D,MAIN!A960)</f>
        <v>0</v>
      </c>
      <c r="O960" s="46">
        <f>SUMIFS(MAN_ADJ!$L:$L,MAN_ADJ!$K:$K,MAIN!$D960,MAN_ADJ!$J:$J,MAIN!$S960)</f>
        <v>0</v>
      </c>
      <c r="P960" s="25">
        <f t="shared" si="259"/>
        <v>7307.7110000000002</v>
      </c>
      <c r="Q960" s="28">
        <f t="shared" si="249"/>
        <v>1.0111489530569233</v>
      </c>
      <c r="R960" s="38">
        <f t="shared" si="250"/>
        <v>-80.574999999999818</v>
      </c>
      <c r="S960" s="17" t="s">
        <v>185</v>
      </c>
    </row>
    <row r="961" spans="1:19" x14ac:dyDescent="0.25">
      <c r="A961" s="17" t="s">
        <v>185</v>
      </c>
      <c r="B961" s="17" t="s">
        <v>180</v>
      </c>
      <c r="C961" s="17" t="s">
        <v>186</v>
      </c>
      <c r="D961" s="17" t="s">
        <v>111</v>
      </c>
      <c r="E961" s="24">
        <f>IF(U961="SC",SUMIFS(SC!F:F,SC!A:A,MAIN!D961,SC!B:B,MAIN!A961),SUMIFS(Allocations!$H:$H,Allocations!$A:$A,MAIN!$A961,Allocations!$B:$B,MAIN!$D961))</f>
        <v>0</v>
      </c>
      <c r="F961" s="24">
        <f>IF(U961="SC",SUMIFS(SC!J:J,SC!A:A,MAIN!D961,SC!B:B,MAIN!A961),SUMIFS(Allocations!M:M,Allocations!A:A,MAIN!A961,Allocations!B:B,MAIN!D961))</f>
        <v>0</v>
      </c>
      <c r="G961" s="24">
        <f t="shared" si="257"/>
        <v>0</v>
      </c>
      <c r="H961" s="24">
        <f>IFERROR(VLOOKUP(S961,Swaps_wk!$A$2:$AP$151,HLOOKUP(MAIN!D961,Swaps_wk!$B$2:$AP$151,150,FALSE),FALSE),0)</f>
        <v>0</v>
      </c>
      <c r="I961" s="24">
        <f>SUMIFS(PASTE_DQS_TRACKER!$D:$D,PASTE_DQS_TRACKER!$C:$C,MAIN!$A961,PASTE_DQS_TRACKER!$B:$B,MAIN!$D961)-SUMIFS(PASTE_DQS_TRACKER!$D:$D,PASTE_DQS_TRACKER!$C:$C,MAIN!A961,PASTE_DQS_TRACKER!$E:$E,MAIN!$D961)</f>
        <v>0</v>
      </c>
      <c r="J961" s="25">
        <f t="shared" si="258"/>
        <v>0</v>
      </c>
      <c r="K961" s="24">
        <f>IFERROR(IF(V961="Flex",0,IF(D961=$D$30,VLOOKUP(A961,MMO_o10M_lease!$A$1:$F$51,5,FALSE),IF(D961=$D$26,VLOOKUP(D961,LANDINGS!$A$3:$BR$40,HLOOKUP(A961,LANDINGS!$B$1:$CF$42,42,FALSE),FALSE)-IFERROR(VLOOKUP(A961,MMO_o10M_lease!$A$1:$F$38,5,FALSE),0),VLOOKUP(D961,LANDINGS!$A$3:$CF$40,HLOOKUP(A961,LANDINGS!$B$1:$CF$42,42,FALSE),FALSE)))),0)</f>
        <v>0</v>
      </c>
      <c r="L961" s="24">
        <f>SUMIFS(PASTE_FLEX_TRACKER!$D:$D,PASTE_FLEX_TRACKER!$F:$F,MAIN!$A961,PASTE_FLEX_TRACKER!$B:$B,MAIN!$D961)-SUMIFS(PASTE_FLEX_TRACKER!$D:$D,PASTE_FLEX_TRACKER!$C:$C,MAIN!$A961,PASTE_FLEX_TRACKER!$B:$B,MAIN!$D961)</f>
        <v>0</v>
      </c>
      <c r="M961" s="24">
        <f>IFERROR(-VLOOKUP(D961,SQ!$A$19:$CC$52,HLOOKUP(MAIN!A961,SQ!$B$18:$CC$56,39,FALSE),FALSE),"n/a")</f>
        <v>0</v>
      </c>
      <c r="N961" s="24">
        <f>-SUMIFS(QAM_TRACKER!$E:$E,QAM_TRACKER!$B:$B,MAIN!D961,QAM_TRACKER!$D:$D,MAIN!A961)</f>
        <v>0</v>
      </c>
      <c r="O961" s="46">
        <f>SUMIFS(MAN_ADJ!$L:$L,MAN_ADJ!$K:$K,MAIN!$D961,MAN_ADJ!$J:$J,MAIN!$S961)</f>
        <v>0</v>
      </c>
      <c r="P961" s="25">
        <f t="shared" si="259"/>
        <v>0</v>
      </c>
      <c r="Q961" s="28" t="str">
        <f t="shared" si="249"/>
        <v>n/a</v>
      </c>
      <c r="R961" s="38">
        <f t="shared" si="250"/>
        <v>0</v>
      </c>
      <c r="S961" s="17" t="s">
        <v>185</v>
      </c>
    </row>
    <row r="962" spans="1:19" x14ac:dyDescent="0.25">
      <c r="A962" s="17" t="s">
        <v>185</v>
      </c>
      <c r="B962" s="17" t="s">
        <v>180</v>
      </c>
      <c r="C962" s="17" t="s">
        <v>186</v>
      </c>
      <c r="D962" s="17" t="s">
        <v>112</v>
      </c>
      <c r="E962" s="24">
        <f>IF(U962="SC",SUMIFS(SC!F:F,SC!A:A,MAIN!D962,SC!B:B,MAIN!A962),SUMIFS(Allocations!$H:$H,Allocations!$A:$A,MAIN!$A962,Allocations!$B:$B,MAIN!$D962))</f>
        <v>0</v>
      </c>
      <c r="F962" s="24">
        <f>IF(U962="SC",SUMIFS(SC!J:J,SC!A:A,MAIN!D962,SC!B:B,MAIN!A962),SUMIFS(Allocations!M:M,Allocations!A:A,MAIN!A962,Allocations!B:B,MAIN!D962))</f>
        <v>0</v>
      </c>
      <c r="G962" s="24">
        <f t="shared" si="257"/>
        <v>0</v>
      </c>
      <c r="H962" s="24">
        <f>IFERROR(VLOOKUP(S962,Swaps_wk!$A$2:$AP$151,HLOOKUP(MAIN!D962,Swaps_wk!$B$2:$AP$151,150,FALSE),FALSE),0)</f>
        <v>0</v>
      </c>
      <c r="I962" s="24">
        <f>SUMIFS(PASTE_DQS_TRACKER!$D:$D,PASTE_DQS_TRACKER!$C:$C,MAIN!$A962,PASTE_DQS_TRACKER!$B:$B,MAIN!$D962)-SUMIFS(PASTE_DQS_TRACKER!$D:$D,PASTE_DQS_TRACKER!$C:$C,MAIN!A962,PASTE_DQS_TRACKER!$E:$E,MAIN!$D962)</f>
        <v>0</v>
      </c>
      <c r="J962" s="25">
        <f t="shared" si="258"/>
        <v>0</v>
      </c>
      <c r="K962" s="24">
        <f>IFERROR(IF(V962="Flex",0,IF(D962=$D$30,VLOOKUP(A962,MMO_o10M_lease!$A$1:$F$51,5,FALSE),IF(D962=$D$26,VLOOKUP(D962,LANDINGS!$A$3:$BR$40,HLOOKUP(A962,LANDINGS!$B$1:$CF$42,42,FALSE),FALSE)-IFERROR(VLOOKUP(A962,MMO_o10M_lease!$A$1:$F$38,5,FALSE),0),VLOOKUP(D962,LANDINGS!$A$3:$CF$40,HLOOKUP(A962,LANDINGS!$B$1:$CF$42,42,FALSE),FALSE)))),0)</f>
        <v>0</v>
      </c>
      <c r="L962" s="24">
        <f>SUMIFS(PASTE_FLEX_TRACKER!$D:$D,PASTE_FLEX_TRACKER!$F:$F,MAIN!$A962,PASTE_FLEX_TRACKER!$B:$B,MAIN!$D962)-SUMIFS(PASTE_FLEX_TRACKER!$D:$D,PASTE_FLEX_TRACKER!$C:$C,MAIN!$A962,PASTE_FLEX_TRACKER!$B:$B,MAIN!$D962)</f>
        <v>0</v>
      </c>
      <c r="M962" s="24">
        <f>IFERROR(-VLOOKUP(D962,SQ!$A$19:$CC$52,HLOOKUP(MAIN!A962,SQ!$B$18:$CC$56,39,FALSE),FALSE),"n/a")</f>
        <v>0</v>
      </c>
      <c r="N962" s="24">
        <f>-SUMIFS(QAM_TRACKER!$E:$E,QAM_TRACKER!$B:$B,MAIN!D962,QAM_TRACKER!$D:$D,MAIN!A962)</f>
        <v>0</v>
      </c>
      <c r="O962" s="46">
        <f>SUMIFS(MAN_ADJ!$L:$L,MAN_ADJ!$K:$K,MAIN!$D962,MAN_ADJ!$J:$J,MAIN!$S962)</f>
        <v>0</v>
      </c>
      <c r="P962" s="25">
        <f t="shared" si="259"/>
        <v>0</v>
      </c>
      <c r="Q962" s="28" t="str">
        <f t="shared" si="249"/>
        <v>n/a</v>
      </c>
      <c r="R962" s="38">
        <f t="shared" si="250"/>
        <v>0</v>
      </c>
      <c r="S962" s="17" t="s">
        <v>185</v>
      </c>
    </row>
    <row r="963" spans="1:19" x14ac:dyDescent="0.25">
      <c r="A963" s="17" t="s">
        <v>185</v>
      </c>
      <c r="B963" s="17" t="s">
        <v>180</v>
      </c>
      <c r="C963" s="17" t="s">
        <v>186</v>
      </c>
      <c r="D963" s="17" t="s">
        <v>113</v>
      </c>
      <c r="E963" s="24">
        <f>IF(U963="SC",SUMIFS(SC!F:F,SC!A:A,MAIN!D963,SC!B:B,MAIN!A963),SUMIFS(Allocations!$H:$H,Allocations!$A:$A,MAIN!$A963,Allocations!$B:$B,MAIN!$D963))</f>
        <v>0.21299999999999999</v>
      </c>
      <c r="F963" s="24">
        <f>IF(U963="SC",SUMIFS(SC!J:J,SC!A:A,MAIN!D963,SC!B:B,MAIN!A963),SUMIFS(Allocations!M:M,Allocations!A:A,MAIN!A963,Allocations!B:B,MAIN!D963))</f>
        <v>0.33800000000000002</v>
      </c>
      <c r="G963" s="24">
        <f t="shared" si="257"/>
        <v>0.55100000000000005</v>
      </c>
      <c r="H963" s="24">
        <f>IFERROR(VLOOKUP(S963,Swaps_wk!$A$2:$AP$151,HLOOKUP(MAIN!D963,Swaps_wk!$B$2:$AP$151,150,FALSE),FALSE),0)</f>
        <v>0</v>
      </c>
      <c r="I963" s="24">
        <f>SUMIFS(PASTE_DQS_TRACKER!$D:$D,PASTE_DQS_TRACKER!$C:$C,MAIN!$A963,PASTE_DQS_TRACKER!$B:$B,MAIN!$D963)-SUMIFS(PASTE_DQS_TRACKER!$D:$D,PASTE_DQS_TRACKER!$C:$C,MAIN!A963,PASTE_DQS_TRACKER!$E:$E,MAIN!$D963)</f>
        <v>-0.5</v>
      </c>
      <c r="J963" s="25">
        <f t="shared" si="258"/>
        <v>5.1000000000000045E-2</v>
      </c>
      <c r="K963" s="24">
        <f>IFERROR(IF(V963="Flex",0,IF(D963=$D$30,VLOOKUP(A963,MMO_o10M_lease!$A$1:$F$51,5,FALSE),IF(D963=$D$26,VLOOKUP(D963,LANDINGS!$A$3:$BR$40,HLOOKUP(A963,LANDINGS!$B$1:$CF$42,42,FALSE),FALSE)-IFERROR(VLOOKUP(A963,MMO_o10M_lease!$A$1:$F$38,5,FALSE),0),VLOOKUP(D963,LANDINGS!$A$3:$CF$40,HLOOKUP(A963,LANDINGS!$B$1:$CF$42,42,FALSE),FALSE)))),0)</f>
        <v>0</v>
      </c>
      <c r="L963" s="24">
        <f>SUMIFS(PASTE_FLEX_TRACKER!$D:$D,PASTE_FLEX_TRACKER!$F:$F,MAIN!$A963,PASTE_FLEX_TRACKER!$B:$B,MAIN!$D963)-SUMIFS(PASTE_FLEX_TRACKER!$D:$D,PASTE_FLEX_TRACKER!$C:$C,MAIN!$A963,PASTE_FLEX_TRACKER!$B:$B,MAIN!$D963)</f>
        <v>0</v>
      </c>
      <c r="M963" s="24">
        <f>IFERROR(-VLOOKUP(D963,SQ!$A$19:$CC$52,HLOOKUP(MAIN!A963,SQ!$B$18:$CC$56,39,FALSE),FALSE),"n/a")</f>
        <v>0</v>
      </c>
      <c r="N963" s="24">
        <f>-SUMIFS(QAM_TRACKER!$E:$E,QAM_TRACKER!$B:$B,MAIN!D963,QAM_TRACKER!$D:$D,MAIN!A963)</f>
        <v>0</v>
      </c>
      <c r="O963" s="46">
        <f>SUMIFS(MAN_ADJ!$L:$L,MAN_ADJ!$K:$K,MAIN!$D963,MAN_ADJ!$J:$J,MAIN!$S963)</f>
        <v>0</v>
      </c>
      <c r="P963" s="25">
        <f t="shared" si="259"/>
        <v>0</v>
      </c>
      <c r="Q963" s="28">
        <f t="shared" si="249"/>
        <v>0</v>
      </c>
      <c r="R963" s="38">
        <f t="shared" si="250"/>
        <v>5.1000000000000045E-2</v>
      </c>
      <c r="S963" s="17" t="s">
        <v>185</v>
      </c>
    </row>
    <row r="964" spans="1:19" x14ac:dyDescent="0.25">
      <c r="A964" s="17" t="s">
        <v>185</v>
      </c>
      <c r="B964" s="17" t="s">
        <v>180</v>
      </c>
      <c r="C964" s="17" t="s">
        <v>186</v>
      </c>
      <c r="D964" s="17" t="s">
        <v>114</v>
      </c>
      <c r="E964" s="24">
        <f>IF(U964="SC",SUMIFS(SC!F:F,SC!A:A,MAIN!D964,SC!B:B,MAIN!A964),SUMIFS(Allocations!$H:$H,Allocations!$A:$A,MAIN!$A964,Allocations!$B:$B,MAIN!$D964))</f>
        <v>0</v>
      </c>
      <c r="F964" s="24">
        <f>IF(U964="SC",SUMIFS(SC!J:J,SC!A:A,MAIN!D964,SC!B:B,MAIN!A964),SUMIFS(Allocations!M:M,Allocations!A:A,MAIN!A964,Allocations!B:B,MAIN!D964))</f>
        <v>0</v>
      </c>
      <c r="G964" s="24">
        <f t="shared" si="257"/>
        <v>0</v>
      </c>
      <c r="H964" s="24">
        <f>IFERROR(VLOOKUP(S964,Swaps_wk!$A$2:$AP$151,HLOOKUP(MAIN!D964,Swaps_wk!$B$2:$AP$151,150,FALSE),FALSE),0)</f>
        <v>0</v>
      </c>
      <c r="I964" s="24">
        <f>SUMIFS(PASTE_DQS_TRACKER!$D:$D,PASTE_DQS_TRACKER!$C:$C,MAIN!$A964,PASTE_DQS_TRACKER!$B:$B,MAIN!$D964)-SUMIFS(PASTE_DQS_TRACKER!$D:$D,PASTE_DQS_TRACKER!$C:$C,MAIN!A964,PASTE_DQS_TRACKER!$E:$E,MAIN!$D964)</f>
        <v>0</v>
      </c>
      <c r="J964" s="25">
        <f t="shared" si="258"/>
        <v>0</v>
      </c>
      <c r="K964" s="24">
        <f>IFERROR(IF(V964="Flex",0,IF(D964=$D$30,VLOOKUP(A964,MMO_o10M_lease!$A$1:$F$51,5,FALSE),IF(D964=$D$26,VLOOKUP(D964,LANDINGS!$A$3:$BR$40,HLOOKUP(A964,LANDINGS!$B$1:$CF$42,42,FALSE),FALSE)-IFERROR(VLOOKUP(A964,MMO_o10M_lease!$A$1:$F$38,5,FALSE),0),VLOOKUP(D964,LANDINGS!$A$3:$CF$40,HLOOKUP(A964,LANDINGS!$B$1:$CF$42,42,FALSE),FALSE)))),0)</f>
        <v>0</v>
      </c>
      <c r="L964" s="24">
        <f>SUMIFS(PASTE_FLEX_TRACKER!$D:$D,PASTE_FLEX_TRACKER!$F:$F,MAIN!$A964,PASTE_FLEX_TRACKER!$B:$B,MAIN!$D964)-SUMIFS(PASTE_FLEX_TRACKER!$D:$D,PASTE_FLEX_TRACKER!$C:$C,MAIN!$A964,PASTE_FLEX_TRACKER!$B:$B,MAIN!$D964)</f>
        <v>0</v>
      </c>
      <c r="M964" s="24">
        <f>IFERROR(-VLOOKUP(D964,SQ!$A$19:$CC$52,HLOOKUP(MAIN!A964,SQ!$B$18:$CC$56,39,FALSE),FALSE),"n/a")</f>
        <v>0</v>
      </c>
      <c r="N964" s="24">
        <f>-SUMIFS(QAM_TRACKER!$E:$E,QAM_TRACKER!$B:$B,MAIN!D964,QAM_TRACKER!$D:$D,MAIN!A964)</f>
        <v>0</v>
      </c>
      <c r="O964" s="46">
        <f>SUMIFS(MAN_ADJ!$L:$L,MAN_ADJ!$K:$K,MAIN!$D964,MAN_ADJ!$J:$J,MAIN!$S964)</f>
        <v>0</v>
      </c>
      <c r="P964" s="25">
        <f t="shared" si="259"/>
        <v>0</v>
      </c>
      <c r="Q964" s="28" t="str">
        <f t="shared" si="249"/>
        <v>n/a</v>
      </c>
      <c r="R964" s="38">
        <f t="shared" si="250"/>
        <v>0</v>
      </c>
      <c r="S964" s="17" t="s">
        <v>185</v>
      </c>
    </row>
    <row r="965" spans="1:19" x14ac:dyDescent="0.25">
      <c r="A965" s="17" t="s">
        <v>185</v>
      </c>
      <c r="B965" s="17" t="s">
        <v>180</v>
      </c>
      <c r="C965" s="17" t="s">
        <v>186</v>
      </c>
      <c r="D965" s="17" t="s">
        <v>115</v>
      </c>
      <c r="E965" s="24">
        <f>IF(U965="SC",SUMIFS(SC!F:F,SC!A:A,MAIN!D965,SC!B:B,MAIN!A965),SUMIFS(Allocations!$H:$H,Allocations!$A:$A,MAIN!$A965,Allocations!$B:$B,MAIN!$D965))</f>
        <v>7040.0590000000002</v>
      </c>
      <c r="F965" s="24">
        <f>IF(U965="SC",SUMIFS(SC!J:J,SC!A:A,MAIN!D965,SC!B:B,MAIN!A965),SUMIFS(Allocations!M:M,Allocations!A:A,MAIN!A965,Allocations!B:B,MAIN!D965))</f>
        <v>-689.4</v>
      </c>
      <c r="G965" s="24">
        <f t="shared" si="257"/>
        <v>6350.6590000000006</v>
      </c>
      <c r="H965" s="24">
        <f>IFERROR(VLOOKUP(S965,Swaps_wk!$A$2:$AP$151,HLOOKUP(MAIN!D965,Swaps_wk!$B$2:$AP$151,150,FALSE),FALSE),0)</f>
        <v>0</v>
      </c>
      <c r="I965" s="24">
        <f>SUMIFS(PASTE_DQS_TRACKER!$D:$D,PASTE_DQS_TRACKER!$C:$C,MAIN!$A965,PASTE_DQS_TRACKER!$B:$B,MAIN!$D965)-SUMIFS(PASTE_DQS_TRACKER!$D:$D,PASTE_DQS_TRACKER!$C:$C,MAIN!A965,PASTE_DQS_TRACKER!$E:$E,MAIN!$D965)</f>
        <v>-648.5</v>
      </c>
      <c r="J965" s="25">
        <f t="shared" si="258"/>
        <v>5702.1590000000006</v>
      </c>
      <c r="K965" s="24">
        <f>IFERROR(IF(V965="Flex",0,IF(D965=$D$30,VLOOKUP(A965,MMO_o10M_lease!$A$1:$F$51,5,FALSE),IF(D965=$D$26,VLOOKUP(D965,LANDINGS!$A$3:$BR$40,HLOOKUP(A965,LANDINGS!$B$1:$CF$42,42,FALSE),FALSE)-IFERROR(VLOOKUP(A965,MMO_o10M_lease!$A$1:$F$38,5,FALSE),0),VLOOKUP(D965,LANDINGS!$A$3:$CF$40,HLOOKUP(A965,LANDINGS!$B$1:$CF$42,42,FALSE),FALSE)))),0)</f>
        <v>6519.7430000000004</v>
      </c>
      <c r="L965" s="24">
        <f>SUMIFS(PASTE_FLEX_TRACKER!$D:$D,PASTE_FLEX_TRACKER!$F:$F,MAIN!$A965,PASTE_FLEX_TRACKER!$B:$B,MAIN!$D965)-SUMIFS(PASTE_FLEX_TRACKER!$D:$D,PASTE_FLEX_TRACKER!$C:$C,MAIN!$A965,PASTE_FLEX_TRACKER!$B:$B,MAIN!$D965)</f>
        <v>0</v>
      </c>
      <c r="M965" s="24">
        <f>IFERROR(-VLOOKUP(D965,SQ!$A$19:$CC$52,HLOOKUP(MAIN!A965,SQ!$B$18:$CC$56,39,FALSE),FALSE),"n/a")</f>
        <v>0</v>
      </c>
      <c r="N965" s="24">
        <f>-SUMIFS(QAM_TRACKER!$E:$E,QAM_TRACKER!$B:$B,MAIN!D965,QAM_TRACKER!$D:$D,MAIN!A965)</f>
        <v>0</v>
      </c>
      <c r="O965" s="46">
        <f>SUMIFS(MAN_ADJ!$L:$L,MAN_ADJ!$K:$K,MAIN!$D965,MAN_ADJ!$J:$J,MAIN!$S965)</f>
        <v>0</v>
      </c>
      <c r="P965" s="25">
        <f t="shared" si="259"/>
        <v>6519.7430000000004</v>
      </c>
      <c r="Q965" s="28">
        <f t="shared" si="249"/>
        <v>1.1433814805935787</v>
      </c>
      <c r="R965" s="38">
        <f t="shared" si="250"/>
        <v>-817.58399999999983</v>
      </c>
      <c r="S965" s="17" t="s">
        <v>185</v>
      </c>
    </row>
    <row r="966" spans="1:19" x14ac:dyDescent="0.25">
      <c r="A966" s="17" t="s">
        <v>185</v>
      </c>
      <c r="B966" s="17" t="s">
        <v>180</v>
      </c>
      <c r="C966" s="17" t="s">
        <v>186</v>
      </c>
      <c r="D966" s="17" t="s">
        <v>116</v>
      </c>
      <c r="E966" s="24">
        <f>IF(U966="SC",SUMIFS(SC!F:F,SC!A:A,MAIN!D966,SC!B:B,MAIN!A966),SUMIFS(Allocations!$H:$H,Allocations!$A:$A,MAIN!$A966,Allocations!$B:$B,MAIN!$D966))</f>
        <v>7871.8710000000001</v>
      </c>
      <c r="F966" s="24">
        <f>IF(U966="SC",SUMIFS(SC!J:J,SC!A:A,MAIN!D966,SC!B:B,MAIN!A966),SUMIFS(Allocations!M:M,Allocations!A:A,MAIN!A966,Allocations!B:B,MAIN!D966))</f>
        <v>3.3209999999999127</v>
      </c>
      <c r="G966" s="24">
        <f t="shared" si="257"/>
        <v>7875.192</v>
      </c>
      <c r="H966" s="24">
        <f>IFERROR(VLOOKUP(S966,Swaps_wk!$A$2:$AP$151,HLOOKUP(MAIN!D966,Swaps_wk!$B$2:$AP$151,150,FALSE),FALSE),0)</f>
        <v>0</v>
      </c>
      <c r="I966" s="24">
        <f>SUMIFS(PASTE_DQS_TRACKER!$D:$D,PASTE_DQS_TRACKER!$C:$C,MAIN!$A966,PASTE_DQS_TRACKER!$B:$B,MAIN!$D966)-SUMIFS(PASTE_DQS_TRACKER!$D:$D,PASTE_DQS_TRACKER!$C:$C,MAIN!A966,PASTE_DQS_TRACKER!$E:$E,MAIN!$D966)</f>
        <v>643</v>
      </c>
      <c r="J966" s="25">
        <f t="shared" si="258"/>
        <v>8518.1919999999991</v>
      </c>
      <c r="K966" s="24">
        <f>IFERROR(IF(V966="Flex",0,IF(D966=$D$30,VLOOKUP(A966,MMO_o10M_lease!$A$1:$F$51,5,FALSE),IF(D966=$D$26,VLOOKUP(D966,LANDINGS!$A$3:$BR$40,HLOOKUP(A966,LANDINGS!$B$1:$CF$42,42,FALSE),FALSE)-IFERROR(VLOOKUP(A966,MMO_o10M_lease!$A$1:$F$38,5,FALSE),0),VLOOKUP(D966,LANDINGS!$A$3:$CF$40,HLOOKUP(A966,LANDINGS!$B$1:$CF$42,42,FALSE),FALSE)))),0)</f>
        <v>12335.397999999999</v>
      </c>
      <c r="L966" s="24">
        <f>SUMIFS(PASTE_FLEX_TRACKER!$D:$D,PASTE_FLEX_TRACKER!$F:$F,MAIN!$A966,PASTE_FLEX_TRACKER!$B:$B,MAIN!$D966)-SUMIFS(PASTE_FLEX_TRACKER!$D:$D,PASTE_FLEX_TRACKER!$C:$C,MAIN!$A966,PASTE_FLEX_TRACKER!$B:$B,MAIN!$D966)</f>
        <v>0</v>
      </c>
      <c r="M966" s="24">
        <f>IFERROR(-VLOOKUP(D966,SQ!$A$19:$CC$52,HLOOKUP(MAIN!A966,SQ!$B$18:$CC$56,39,FALSE),FALSE),"n/a")</f>
        <v>0</v>
      </c>
      <c r="N966" s="24">
        <f>-SUMIFS(QAM_TRACKER!$E:$E,QAM_TRACKER!$B:$B,MAIN!D966,QAM_TRACKER!$D:$D,MAIN!A966)</f>
        <v>-2655</v>
      </c>
      <c r="O966" s="46">
        <f>SUMIFS(MAN_ADJ!$L:$L,MAN_ADJ!$K:$K,MAIN!$D966,MAN_ADJ!$J:$J,MAIN!$S966)</f>
        <v>0</v>
      </c>
      <c r="P966" s="25">
        <f t="shared" si="259"/>
        <v>9680.3979999999992</v>
      </c>
      <c r="Q966" s="28">
        <f t="shared" si="249"/>
        <v>1.1364381079928698</v>
      </c>
      <c r="R966" s="38">
        <f t="shared" ref="R966:R1001" si="260">J966-P966</f>
        <v>-1162.2060000000001</v>
      </c>
      <c r="S966" s="17" t="s">
        <v>185</v>
      </c>
    </row>
    <row r="967" spans="1:19" x14ac:dyDescent="0.25">
      <c r="A967" s="17" t="s">
        <v>185</v>
      </c>
      <c r="B967" s="17" t="s">
        <v>180</v>
      </c>
      <c r="C967" s="17" t="s">
        <v>186</v>
      </c>
      <c r="D967" s="17" t="s">
        <v>117</v>
      </c>
      <c r="E967" s="24">
        <f>IF(U967="SC",SUMIFS(SC!F:F,SC!A:A,MAIN!D967,SC!B:B,MAIN!A967),SUMIFS(Allocations!$H:$H,Allocations!$A:$A,MAIN!$A967,Allocations!$B:$B,MAIN!$D967))</f>
        <v>0</v>
      </c>
      <c r="F967" s="24">
        <f>IF(U967="SC",SUMIFS(SC!J:J,SC!A:A,MAIN!D967,SC!B:B,MAIN!A967),SUMIFS(Allocations!M:M,Allocations!A:A,MAIN!A967,Allocations!B:B,MAIN!D967))</f>
        <v>0</v>
      </c>
      <c r="G967" s="24">
        <f t="shared" si="257"/>
        <v>0</v>
      </c>
      <c r="H967" s="24">
        <f>IFERROR(VLOOKUP(S967,Swaps_wk!$A$2:$AP$151,HLOOKUP(MAIN!D967,Swaps_wk!$B$2:$AP$151,150,FALSE),FALSE),0)</f>
        <v>0</v>
      </c>
      <c r="I967" s="24">
        <f>SUMIFS(PASTE_DQS_TRACKER!$D:$D,PASTE_DQS_TRACKER!$C:$C,MAIN!$A967,PASTE_DQS_TRACKER!$B:$B,MAIN!$D967)-SUMIFS(PASTE_DQS_TRACKER!$D:$D,PASTE_DQS_TRACKER!$C:$C,MAIN!A967,PASTE_DQS_TRACKER!$E:$E,MAIN!$D967)</f>
        <v>0</v>
      </c>
      <c r="J967" s="25">
        <f t="shared" si="258"/>
        <v>0</v>
      </c>
      <c r="K967" s="24">
        <f>IFERROR(IF(V967="Flex",0,IF(D967=$D$30,VLOOKUP(A967,MMO_o10M_lease!$A$1:$F$51,5,FALSE),IF(D967=$D$26,VLOOKUP(D967,LANDINGS!$A$3:$BR$40,HLOOKUP(A967,LANDINGS!$B$1:$CF$42,42,FALSE),FALSE)-IFERROR(VLOOKUP(A967,MMO_o10M_lease!$A$1:$F$38,5,FALSE),0),VLOOKUP(D967,LANDINGS!$A$3:$CF$40,HLOOKUP(A967,LANDINGS!$B$1:$CF$42,42,FALSE),FALSE)))),0)</f>
        <v>0</v>
      </c>
      <c r="L967" s="24">
        <f>SUMIFS(PASTE_FLEX_TRACKER!$D:$D,PASTE_FLEX_TRACKER!$F:$F,MAIN!$A967,PASTE_FLEX_TRACKER!$B:$B,MAIN!$D967)-SUMIFS(PASTE_FLEX_TRACKER!$D:$D,PASTE_FLEX_TRACKER!$C:$C,MAIN!$A967,PASTE_FLEX_TRACKER!$B:$B,MAIN!$D967)</f>
        <v>0</v>
      </c>
      <c r="M967" s="24">
        <f>IFERROR(-VLOOKUP(D967,SQ!$A$19:$CC$52,HLOOKUP(MAIN!A967,SQ!$B$18:$CC$56,39,FALSE),FALSE),"n/a")</f>
        <v>0</v>
      </c>
      <c r="N967" s="24">
        <f>-SUMIFS(QAM_TRACKER!$E:$E,QAM_TRACKER!$B:$B,MAIN!D967,QAM_TRACKER!$D:$D,MAIN!A967)</f>
        <v>0</v>
      </c>
      <c r="O967" s="46">
        <f>SUMIFS(MAN_ADJ!$L:$L,MAN_ADJ!$K:$K,MAIN!$D967,MAN_ADJ!$J:$J,MAIN!$S967)</f>
        <v>0</v>
      </c>
      <c r="P967" s="25">
        <f t="shared" si="259"/>
        <v>0</v>
      </c>
      <c r="Q967" s="28" t="str">
        <f t="shared" si="249"/>
        <v>n/a</v>
      </c>
      <c r="R967" s="38">
        <f t="shared" si="260"/>
        <v>0</v>
      </c>
      <c r="S967" s="17" t="s">
        <v>185</v>
      </c>
    </row>
    <row r="968" spans="1:19" x14ac:dyDescent="0.25">
      <c r="A968" s="17" t="s">
        <v>185</v>
      </c>
      <c r="B968" s="17" t="s">
        <v>180</v>
      </c>
      <c r="C968" s="17" t="s">
        <v>186</v>
      </c>
      <c r="D968" s="17" t="s">
        <v>118</v>
      </c>
      <c r="E968" s="24">
        <f>IF(U968="SC",SUMIFS(SC!F:F,SC!A:A,MAIN!D968,SC!B:B,MAIN!A968),SUMIFS(Allocations!$H:$H,Allocations!$A:$A,MAIN!$A968,Allocations!$B:$B,MAIN!$D968))</f>
        <v>0</v>
      </c>
      <c r="F968" s="24">
        <f>IF(U968="SC",SUMIFS(SC!J:J,SC!A:A,MAIN!D968,SC!B:B,MAIN!A968),SUMIFS(Allocations!M:M,Allocations!A:A,MAIN!A968,Allocations!B:B,MAIN!D968))</f>
        <v>0</v>
      </c>
      <c r="G968" s="24">
        <f t="shared" si="257"/>
        <v>0</v>
      </c>
      <c r="H968" s="24">
        <f>IFERROR(VLOOKUP(S968,Swaps_wk!$A$2:$AP$151,HLOOKUP(MAIN!D968,Swaps_wk!$B$2:$AP$151,150,FALSE),FALSE),0)</f>
        <v>0</v>
      </c>
      <c r="I968" s="24">
        <f>SUMIFS(PASTE_DQS_TRACKER!$D:$D,PASTE_DQS_TRACKER!$C:$C,MAIN!$A968,PASTE_DQS_TRACKER!$B:$B,MAIN!$D968)-SUMIFS(PASTE_DQS_TRACKER!$D:$D,PASTE_DQS_TRACKER!$C:$C,MAIN!A968,PASTE_DQS_TRACKER!$E:$E,MAIN!$D968)</f>
        <v>0</v>
      </c>
      <c r="J968" s="25">
        <f t="shared" si="258"/>
        <v>0</v>
      </c>
      <c r="K968" s="24">
        <f>IFERROR(IF(V968="Flex",0,IF(D968=$D$30,VLOOKUP(A968,MMO_o10M_lease!$A$1:$F$51,5,FALSE),IF(D968=$D$26,VLOOKUP(D968,LANDINGS!$A$3:$BR$40,HLOOKUP(A968,LANDINGS!$B$1:$CF$42,42,FALSE),FALSE)-IFERROR(VLOOKUP(A968,MMO_o10M_lease!$A$1:$F$38,5,FALSE),0),VLOOKUP(D968,LANDINGS!$A$3:$CF$40,HLOOKUP(A968,LANDINGS!$B$1:$CF$42,42,FALSE),FALSE)))),0)</f>
        <v>0</v>
      </c>
      <c r="L968" s="24">
        <f>SUMIFS(PASTE_FLEX_TRACKER!$D:$D,PASTE_FLEX_TRACKER!$F:$F,MAIN!$A968,PASTE_FLEX_TRACKER!$B:$B,MAIN!$D968)-SUMIFS(PASTE_FLEX_TRACKER!$D:$D,PASTE_FLEX_TRACKER!$C:$C,MAIN!$A968,PASTE_FLEX_TRACKER!$B:$B,MAIN!$D968)</f>
        <v>0</v>
      </c>
      <c r="M968" s="24">
        <f>IFERROR(-VLOOKUP(D968,SQ!$A$19:$CC$52,HLOOKUP(MAIN!A968,SQ!$B$18:$CC$56,39,FALSE),FALSE),"n/a")</f>
        <v>0</v>
      </c>
      <c r="N968" s="24">
        <f>-SUMIFS(QAM_TRACKER!$E:$E,QAM_TRACKER!$B:$B,MAIN!D968,QAM_TRACKER!$D:$D,MAIN!A968)</f>
        <v>0</v>
      </c>
      <c r="O968" s="46">
        <f>SUMIFS(MAN_ADJ!$L:$L,MAN_ADJ!$K:$K,MAIN!$D968,MAN_ADJ!$J:$J,MAIN!$S968)</f>
        <v>0</v>
      </c>
      <c r="P968" s="25">
        <f t="shared" si="259"/>
        <v>0</v>
      </c>
      <c r="Q968" s="28" t="str">
        <f t="shared" si="249"/>
        <v>n/a</v>
      </c>
      <c r="R968" s="38">
        <f t="shared" si="260"/>
        <v>0</v>
      </c>
      <c r="S968" s="17" t="s">
        <v>185</v>
      </c>
    </row>
    <row r="969" spans="1:19" x14ac:dyDescent="0.25">
      <c r="A969" s="17" t="s">
        <v>185</v>
      </c>
      <c r="B969" s="17" t="s">
        <v>180</v>
      </c>
      <c r="C969" s="17" t="s">
        <v>186</v>
      </c>
      <c r="D969" s="17" t="s">
        <v>119</v>
      </c>
      <c r="E969" s="24">
        <f>IF(U969="SC",SUMIFS(SC!F:F,SC!A:A,MAIN!D969,SC!B:B,MAIN!A969),SUMIFS(Allocations!$H:$H,Allocations!$A:$A,MAIN!$A969,Allocations!$B:$B,MAIN!$D969))</f>
        <v>0</v>
      </c>
      <c r="F969" s="24">
        <f>IF(U969="SC",SUMIFS(SC!J:J,SC!A:A,MAIN!D969,SC!B:B,MAIN!A969),SUMIFS(Allocations!M:M,Allocations!A:A,MAIN!A969,Allocations!B:B,MAIN!D969))</f>
        <v>0</v>
      </c>
      <c r="G969" s="24">
        <f t="shared" si="257"/>
        <v>0</v>
      </c>
      <c r="H969" s="24">
        <f>IFERROR(VLOOKUP(S969,Swaps_wk!$A$2:$AP$151,HLOOKUP(MAIN!D969,Swaps_wk!$B$2:$AP$151,150,FALSE),FALSE),0)</f>
        <v>0</v>
      </c>
      <c r="I969" s="24">
        <f>SUMIFS(PASTE_DQS_TRACKER!$D:$D,PASTE_DQS_TRACKER!$C:$C,MAIN!$A969,PASTE_DQS_TRACKER!$B:$B,MAIN!$D969)-SUMIFS(PASTE_DQS_TRACKER!$D:$D,PASTE_DQS_TRACKER!$C:$C,MAIN!A969,PASTE_DQS_TRACKER!$E:$E,MAIN!$D969)</f>
        <v>0</v>
      </c>
      <c r="J969" s="25">
        <f t="shared" si="258"/>
        <v>0</v>
      </c>
      <c r="K969" s="24">
        <f>IFERROR(IF(V969="Flex",0,IF(D969=$D$30,VLOOKUP(A969,MMO_o10M_lease!$A$1:$F$51,5,FALSE),IF(D969=$D$26,VLOOKUP(D969,LANDINGS!$A$3:$BR$40,HLOOKUP(A969,LANDINGS!$B$1:$CF$42,42,FALSE),FALSE)-IFERROR(VLOOKUP(A969,MMO_o10M_lease!$A$1:$F$38,5,FALSE),0),VLOOKUP(D969,LANDINGS!$A$3:$CF$40,HLOOKUP(A969,LANDINGS!$B$1:$CF$42,42,FALSE),FALSE)))),0)</f>
        <v>0</v>
      </c>
      <c r="L969" s="24">
        <f>SUMIFS(PASTE_FLEX_TRACKER!$D:$D,PASTE_FLEX_TRACKER!$F:$F,MAIN!$A969,PASTE_FLEX_TRACKER!$B:$B,MAIN!$D969)-SUMIFS(PASTE_FLEX_TRACKER!$D:$D,PASTE_FLEX_TRACKER!$C:$C,MAIN!$A969,PASTE_FLEX_TRACKER!$B:$B,MAIN!$D969)</f>
        <v>0</v>
      </c>
      <c r="M969" s="24">
        <f>IFERROR(-VLOOKUP(D969,SQ!$A$19:$CC$52,HLOOKUP(MAIN!A969,SQ!$B$18:$CC$56,39,FALSE),FALSE),"n/a")</f>
        <v>0</v>
      </c>
      <c r="N969" s="24">
        <f>-SUMIFS(QAM_TRACKER!$E:$E,QAM_TRACKER!$B:$B,MAIN!D969,QAM_TRACKER!$D:$D,MAIN!A969)</f>
        <v>0</v>
      </c>
      <c r="O969" s="46">
        <f>SUMIFS(MAN_ADJ!$L:$L,MAN_ADJ!$K:$K,MAIN!$D969,MAN_ADJ!$J:$J,MAIN!$S969)</f>
        <v>0</v>
      </c>
      <c r="P969" s="25">
        <f t="shared" si="259"/>
        <v>0</v>
      </c>
      <c r="Q969" s="28" t="str">
        <f t="shared" si="249"/>
        <v>n/a</v>
      </c>
      <c r="R969" s="38">
        <f t="shared" si="260"/>
        <v>0</v>
      </c>
      <c r="S969" s="17" t="s">
        <v>185</v>
      </c>
    </row>
    <row r="970" spans="1:19" x14ac:dyDescent="0.25">
      <c r="A970" s="17" t="s">
        <v>185</v>
      </c>
      <c r="B970" s="17" t="s">
        <v>180</v>
      </c>
      <c r="C970" s="17" t="s">
        <v>186</v>
      </c>
      <c r="D970" s="17" t="s">
        <v>120</v>
      </c>
      <c r="E970" s="24">
        <f>IF(U970="SC",SUMIFS(SC!F:F,SC!A:A,MAIN!D970,SC!B:B,MAIN!A970),SUMIFS(Allocations!$H:$H,Allocations!$A:$A,MAIN!$A970,Allocations!$B:$B,MAIN!$D970))</f>
        <v>0</v>
      </c>
      <c r="F970" s="24">
        <f>IF(U970="SC",SUMIFS(SC!J:J,SC!A:A,MAIN!D970,SC!B:B,MAIN!A970),SUMIFS(Allocations!M:M,Allocations!A:A,MAIN!A970,Allocations!B:B,MAIN!D970))</f>
        <v>0</v>
      </c>
      <c r="G970" s="24">
        <f t="shared" si="257"/>
        <v>0</v>
      </c>
      <c r="H970" s="24">
        <f>IFERROR(VLOOKUP(S970,Swaps_wk!$A$2:$AP$151,HLOOKUP(MAIN!D970,Swaps_wk!$B$2:$AP$151,150,FALSE),FALSE),0)</f>
        <v>0</v>
      </c>
      <c r="I970" s="24">
        <f>SUMIFS(PASTE_DQS_TRACKER!$D:$D,PASTE_DQS_TRACKER!$C:$C,MAIN!$A970,PASTE_DQS_TRACKER!$B:$B,MAIN!$D970)-SUMIFS(PASTE_DQS_TRACKER!$D:$D,PASTE_DQS_TRACKER!$C:$C,MAIN!A970,PASTE_DQS_TRACKER!$E:$E,MAIN!$D970)</f>
        <v>0</v>
      </c>
      <c r="J970" s="25">
        <f t="shared" si="258"/>
        <v>0</v>
      </c>
      <c r="K970" s="24">
        <f>IFERROR(IF(V970="Flex",0,IF(D970=$D$30,VLOOKUP(A970,MMO_o10M_lease!$A$1:$F$51,5,FALSE),IF(D970=$D$26,VLOOKUP(D970,LANDINGS!$A$3:$BR$40,HLOOKUP(A970,LANDINGS!$B$1:$CF$42,42,FALSE),FALSE)-IFERROR(VLOOKUP(A970,MMO_o10M_lease!$A$1:$F$38,5,FALSE),0),VLOOKUP(D970,LANDINGS!$A$3:$CF$40,HLOOKUP(A970,LANDINGS!$B$1:$CF$42,42,FALSE),FALSE)))),0)</f>
        <v>0</v>
      </c>
      <c r="L970" s="24">
        <f>SUMIFS(PASTE_FLEX_TRACKER!$D:$D,PASTE_FLEX_TRACKER!$F:$F,MAIN!$A970,PASTE_FLEX_TRACKER!$B:$B,MAIN!$D970)-SUMIFS(PASTE_FLEX_TRACKER!$D:$D,PASTE_FLEX_TRACKER!$C:$C,MAIN!$A970,PASTE_FLEX_TRACKER!$B:$B,MAIN!$D970)</f>
        <v>0</v>
      </c>
      <c r="M970" s="24">
        <f>IFERROR(-VLOOKUP(D970,SQ!$A$19:$CC$52,HLOOKUP(MAIN!A970,SQ!$B$18:$CC$56,39,FALSE),FALSE),"n/a")</f>
        <v>0</v>
      </c>
      <c r="N970" s="24">
        <f>-SUMIFS(QAM_TRACKER!$E:$E,QAM_TRACKER!$B:$B,MAIN!D970,QAM_TRACKER!$D:$D,MAIN!A970)</f>
        <v>0</v>
      </c>
      <c r="O970" s="46">
        <f>SUMIFS(MAN_ADJ!$L:$L,MAN_ADJ!$K:$K,MAIN!$D970,MAN_ADJ!$J:$J,MAIN!$S970)</f>
        <v>0</v>
      </c>
      <c r="P970" s="25">
        <f t="shared" si="259"/>
        <v>0</v>
      </c>
      <c r="Q970" s="28" t="str">
        <f t="shared" si="249"/>
        <v>n/a</v>
      </c>
      <c r="R970" s="38">
        <f t="shared" si="260"/>
        <v>0</v>
      </c>
      <c r="S970" s="17" t="s">
        <v>185</v>
      </c>
    </row>
    <row r="971" spans="1:19" x14ac:dyDescent="0.25">
      <c r="A971" s="17" t="s">
        <v>185</v>
      </c>
      <c r="B971" s="17" t="s">
        <v>180</v>
      </c>
      <c r="C971" s="17" t="s">
        <v>186</v>
      </c>
      <c r="D971" s="17" t="s">
        <v>121</v>
      </c>
      <c r="E971" s="24">
        <f>IF(U971="SC",SUMIFS(SC!F:F,SC!A:A,MAIN!D971,SC!B:B,MAIN!A971),SUMIFS(Allocations!$H:$H,Allocations!$A:$A,MAIN!$A971,Allocations!$B:$B,MAIN!$D971))</f>
        <v>0</v>
      </c>
      <c r="F971" s="24">
        <f>IF(U971="SC",SUMIFS(SC!J:J,SC!A:A,MAIN!D971,SC!B:B,MAIN!A971),SUMIFS(Allocations!M:M,Allocations!A:A,MAIN!A971,Allocations!B:B,MAIN!D971))</f>
        <v>0</v>
      </c>
      <c r="G971" s="24">
        <f t="shared" si="257"/>
        <v>0</v>
      </c>
      <c r="H971" s="24">
        <f>IFERROR(VLOOKUP(S971,Swaps_wk!$A$2:$AP$151,HLOOKUP(MAIN!D971,Swaps_wk!$B$2:$AP$151,150,FALSE),FALSE),0)</f>
        <v>0</v>
      </c>
      <c r="I971" s="24">
        <f>SUMIFS(PASTE_DQS_TRACKER!$D:$D,PASTE_DQS_TRACKER!$C:$C,MAIN!$A971,PASTE_DQS_TRACKER!$B:$B,MAIN!$D971)-SUMIFS(PASTE_DQS_TRACKER!$D:$D,PASTE_DQS_TRACKER!$C:$C,MAIN!A971,PASTE_DQS_TRACKER!$E:$E,MAIN!$D971)</f>
        <v>0</v>
      </c>
      <c r="J971" s="25">
        <f t="shared" si="258"/>
        <v>0</v>
      </c>
      <c r="K971" s="24">
        <f>IFERROR(IF(V971="Flex",0,IF(D971=$D$30,VLOOKUP(A971,MMO_o10M_lease!$A$1:$F$51,5,FALSE),IF(D971=$D$26,VLOOKUP(D971,LANDINGS!$A$3:$BR$40,HLOOKUP(A971,LANDINGS!$B$1:$CF$42,42,FALSE),FALSE)-IFERROR(VLOOKUP(A971,MMO_o10M_lease!$A$1:$F$38,5,FALSE),0),VLOOKUP(D971,LANDINGS!$A$3:$CF$40,HLOOKUP(A971,LANDINGS!$B$1:$CF$42,42,FALSE),FALSE)))),0)</f>
        <v>0</v>
      </c>
      <c r="L971" s="24">
        <f>SUMIFS(PASTE_FLEX_TRACKER!$D:$D,PASTE_FLEX_TRACKER!$F:$F,MAIN!$A971,PASTE_FLEX_TRACKER!$B:$B,MAIN!$D971)-SUMIFS(PASTE_FLEX_TRACKER!$D:$D,PASTE_FLEX_TRACKER!$C:$C,MAIN!$A971,PASTE_FLEX_TRACKER!$B:$B,MAIN!$D971)</f>
        <v>0</v>
      </c>
      <c r="M971" s="24">
        <f>IFERROR(-VLOOKUP(D971,SQ!$A$19:$CC$52,HLOOKUP(MAIN!A971,SQ!$B$18:$CC$56,39,FALSE),FALSE),"n/a")</f>
        <v>0</v>
      </c>
      <c r="N971" s="24">
        <f>-SUMIFS(QAM_TRACKER!$E:$E,QAM_TRACKER!$B:$B,MAIN!D971,QAM_TRACKER!$D:$D,MAIN!A971)</f>
        <v>0</v>
      </c>
      <c r="O971" s="46">
        <f>SUMIFS(MAN_ADJ!$L:$L,MAN_ADJ!$K:$K,MAIN!$D971,MAN_ADJ!$J:$J,MAIN!$S971)</f>
        <v>0</v>
      </c>
      <c r="P971" s="25">
        <f t="shared" si="259"/>
        <v>0</v>
      </c>
      <c r="Q971" s="28" t="str">
        <f t="shared" si="249"/>
        <v>n/a</v>
      </c>
      <c r="R971" s="38">
        <f t="shared" si="260"/>
        <v>0</v>
      </c>
      <c r="S971" s="17" t="s">
        <v>185</v>
      </c>
    </row>
    <row r="972" spans="1:19" x14ac:dyDescent="0.25">
      <c r="A972" s="17" t="s">
        <v>185</v>
      </c>
      <c r="B972" s="17" t="s">
        <v>180</v>
      </c>
      <c r="C972" s="17" t="s">
        <v>186</v>
      </c>
      <c r="D972" s="17" t="s">
        <v>122</v>
      </c>
      <c r="E972" s="24">
        <f>IF(U972="SC",SUMIFS(SC!F:F,SC!A:A,MAIN!D972,SC!B:B,MAIN!A972),SUMIFS(Allocations!$H:$H,Allocations!$A:$A,MAIN!$A972,Allocations!$B:$B,MAIN!$D972))</f>
        <v>0</v>
      </c>
      <c r="F972" s="24">
        <f>IF(U972="SC",SUMIFS(SC!J:J,SC!A:A,MAIN!D972,SC!B:B,MAIN!A972),SUMIFS(Allocations!M:M,Allocations!A:A,MAIN!A972,Allocations!B:B,MAIN!D972))</f>
        <v>0</v>
      </c>
      <c r="G972" s="24">
        <f t="shared" si="257"/>
        <v>0</v>
      </c>
      <c r="H972" s="24">
        <f>IFERROR(VLOOKUP(S972,Swaps_wk!$A$2:$AP$151,HLOOKUP(MAIN!D972,Swaps_wk!$B$2:$AP$151,150,FALSE),FALSE),0)</f>
        <v>0</v>
      </c>
      <c r="I972" s="24">
        <f>SUMIFS(PASTE_DQS_TRACKER!$D:$D,PASTE_DQS_TRACKER!$C:$C,MAIN!$A972,PASTE_DQS_TRACKER!$B:$B,MAIN!$D972)-SUMIFS(PASTE_DQS_TRACKER!$D:$D,PASTE_DQS_TRACKER!$C:$C,MAIN!A972,PASTE_DQS_TRACKER!$E:$E,MAIN!$D972)</f>
        <v>0</v>
      </c>
      <c r="J972" s="25">
        <f t="shared" si="258"/>
        <v>0</v>
      </c>
      <c r="K972" s="24">
        <f>IFERROR(IF(V972="Flex",0,IF(D972=$D$30,VLOOKUP(A972,MMO_o10M_lease!$A$1:$F$51,5,FALSE),IF(D972=$D$26,VLOOKUP(D972,LANDINGS!$A$3:$BR$40,HLOOKUP(A972,LANDINGS!$B$1:$CF$42,42,FALSE),FALSE)-IFERROR(VLOOKUP(A972,MMO_o10M_lease!$A$1:$F$38,5,FALSE),0),VLOOKUP(D972,LANDINGS!$A$3:$CF$40,HLOOKUP(A972,LANDINGS!$B$1:$CF$42,42,FALSE),FALSE)))),0)</f>
        <v>0</v>
      </c>
      <c r="L972" s="24">
        <f>SUMIFS(PASTE_FLEX_TRACKER!$D:$D,PASTE_FLEX_TRACKER!$F:$F,MAIN!$A972,PASTE_FLEX_TRACKER!$B:$B,MAIN!$D972)-SUMIFS(PASTE_FLEX_TRACKER!$D:$D,PASTE_FLEX_TRACKER!$C:$C,MAIN!$A972,PASTE_FLEX_TRACKER!$B:$B,MAIN!$D972)</f>
        <v>0</v>
      </c>
      <c r="M972" s="24">
        <f>IFERROR(-VLOOKUP(D972,SQ!$A$19:$CC$52,HLOOKUP(MAIN!A972,SQ!$B$18:$CC$56,39,FALSE),FALSE),"n/a")</f>
        <v>0</v>
      </c>
      <c r="N972" s="24">
        <f>-SUMIFS(QAM_TRACKER!$E:$E,QAM_TRACKER!$B:$B,MAIN!D972,QAM_TRACKER!$D:$D,MAIN!A972)</f>
        <v>0</v>
      </c>
      <c r="O972" s="46">
        <f>SUMIFS(MAN_ADJ!$L:$L,MAN_ADJ!$K:$K,MAIN!$D972,MAN_ADJ!$J:$J,MAIN!$S972)</f>
        <v>0</v>
      </c>
      <c r="P972" s="25">
        <f t="shared" si="259"/>
        <v>0</v>
      </c>
      <c r="Q972" s="28" t="str">
        <f t="shared" si="249"/>
        <v>n/a</v>
      </c>
      <c r="R972" s="38">
        <f t="shared" si="260"/>
        <v>0</v>
      </c>
      <c r="S972" s="17" t="s">
        <v>185</v>
      </c>
    </row>
    <row r="973" spans="1:19" x14ac:dyDescent="0.25">
      <c r="A973" s="17" t="s">
        <v>185</v>
      </c>
      <c r="B973" s="17" t="s">
        <v>180</v>
      </c>
      <c r="C973" s="17" t="s">
        <v>186</v>
      </c>
      <c r="D973" s="17" t="s">
        <v>123</v>
      </c>
      <c r="E973" s="24">
        <f>IF(U973="SC",SUMIFS(SC!F:F,SC!A:A,MAIN!D973,SC!B:B,MAIN!A973),SUMIFS(Allocations!$H:$H,Allocations!$A:$A,MAIN!$A973,Allocations!$B:$B,MAIN!$D973))</f>
        <v>1432.46</v>
      </c>
      <c r="F973" s="24">
        <f>IF(U973="SC",SUMIFS(SC!J:J,SC!A:A,MAIN!D973,SC!B:B,MAIN!A973),SUMIFS(Allocations!M:M,Allocations!A:A,MAIN!A973,Allocations!B:B,MAIN!D973))</f>
        <v>4.33</v>
      </c>
      <c r="G973" s="24">
        <f t="shared" si="257"/>
        <v>1436.79</v>
      </c>
      <c r="H973" s="24">
        <f>IFERROR(VLOOKUP(S973,Swaps_wk!$A$2:$AP$151,HLOOKUP(MAIN!D973,Swaps_wk!$B$2:$AP$151,150,FALSE),FALSE),0)</f>
        <v>0</v>
      </c>
      <c r="I973" s="24">
        <f>SUMIFS(PASTE_DQS_TRACKER!$D:$D,PASTE_DQS_TRACKER!$C:$C,MAIN!$A973,PASTE_DQS_TRACKER!$B:$B,MAIN!$D973)-SUMIFS(PASTE_DQS_TRACKER!$D:$D,PASTE_DQS_TRACKER!$C:$C,MAIN!A973,PASTE_DQS_TRACKER!$E:$E,MAIN!$D973)</f>
        <v>-945</v>
      </c>
      <c r="J973" s="25">
        <f t="shared" si="258"/>
        <v>491.78999999999996</v>
      </c>
      <c r="K973" s="24">
        <f>IFERROR(IF(V973="Flex",0,IF(D973=$D$30,VLOOKUP(A973,MMO_o10M_lease!$A$1:$F$51,5,FALSE),IF(D973=$D$26,VLOOKUP(D973,LANDINGS!$A$3:$BR$40,HLOOKUP(A973,LANDINGS!$B$1:$CF$42,42,FALSE),FALSE)-IFERROR(VLOOKUP(A973,MMO_o10M_lease!$A$1:$F$38,5,FALSE),0),VLOOKUP(D973,LANDINGS!$A$3:$CF$40,HLOOKUP(A973,LANDINGS!$B$1:$CF$42,42,FALSE),FALSE)))),0)</f>
        <v>0.13400000000000001</v>
      </c>
      <c r="L973" s="24">
        <f>SUMIFS(PASTE_FLEX_TRACKER!$D:$D,PASTE_FLEX_TRACKER!$F:$F,MAIN!$A973,PASTE_FLEX_TRACKER!$B:$B,MAIN!$D973)-SUMIFS(PASTE_FLEX_TRACKER!$D:$D,PASTE_FLEX_TRACKER!$C:$C,MAIN!$A973,PASTE_FLEX_TRACKER!$B:$B,MAIN!$D973)</f>
        <v>0</v>
      </c>
      <c r="M973" s="24">
        <f>IFERROR(-VLOOKUP(D973,SQ!$A$19:$CC$52,HLOOKUP(MAIN!A973,SQ!$B$18:$CC$56,39,FALSE),FALSE),"n/a")</f>
        <v>0</v>
      </c>
      <c r="N973" s="24">
        <f>-SUMIFS(QAM_TRACKER!$E:$E,QAM_TRACKER!$B:$B,MAIN!D973,QAM_TRACKER!$D:$D,MAIN!A973)</f>
        <v>0</v>
      </c>
      <c r="O973" s="46">
        <f>SUMIFS(MAN_ADJ!$L:$L,MAN_ADJ!$K:$K,MAIN!$D973,MAN_ADJ!$J:$J,MAIN!$S973)</f>
        <v>0</v>
      </c>
      <c r="P973" s="25">
        <f t="shared" si="259"/>
        <v>0.13400000000000001</v>
      </c>
      <c r="Q973" s="28">
        <f t="shared" si="249"/>
        <v>2.7247402346530027E-4</v>
      </c>
      <c r="R973" s="38">
        <f t="shared" si="260"/>
        <v>491.65599999999995</v>
      </c>
      <c r="S973" s="17" t="s">
        <v>185</v>
      </c>
    </row>
    <row r="974" spans="1:19" x14ac:dyDescent="0.25">
      <c r="A974" s="17" t="s">
        <v>185</v>
      </c>
      <c r="B974" s="17" t="s">
        <v>180</v>
      </c>
      <c r="C974" s="17" t="s">
        <v>186</v>
      </c>
      <c r="D974" s="17" t="s">
        <v>124</v>
      </c>
      <c r="E974" s="24">
        <f>IF(U974="SC",SUMIFS(SC!F:F,SC!A:A,MAIN!D974,SC!B:B,MAIN!A974),SUMIFS(Allocations!$H:$H,Allocations!$A:$A,MAIN!$A974,Allocations!$B:$B,MAIN!$D974))</f>
        <v>0</v>
      </c>
      <c r="F974" s="24">
        <f>IF(U974="SC",SUMIFS(SC!J:J,SC!A:A,MAIN!D974,SC!B:B,MAIN!A974),SUMIFS(Allocations!M:M,Allocations!A:A,MAIN!A974,Allocations!B:B,MAIN!D974))</f>
        <v>0</v>
      </c>
      <c r="G974" s="24">
        <f t="shared" si="257"/>
        <v>0</v>
      </c>
      <c r="H974" s="24">
        <f>IFERROR(VLOOKUP(S974,Swaps_wk!$A$2:$AP$151,HLOOKUP(MAIN!D974,Swaps_wk!$B$2:$AP$151,150,FALSE),FALSE),0)</f>
        <v>0</v>
      </c>
      <c r="I974" s="24">
        <f>SUMIFS(PASTE_DQS_TRACKER!$D:$D,PASTE_DQS_TRACKER!$C:$C,MAIN!$A974,PASTE_DQS_TRACKER!$B:$B,MAIN!$D974)-SUMIFS(PASTE_DQS_TRACKER!$D:$D,PASTE_DQS_TRACKER!$C:$C,MAIN!A974,PASTE_DQS_TRACKER!$E:$E,MAIN!$D974)</f>
        <v>0</v>
      </c>
      <c r="J974" s="25">
        <f t="shared" si="258"/>
        <v>0</v>
      </c>
      <c r="K974" s="24">
        <f>IFERROR(IF(V974="Flex",0,IF(D974=$D$30,VLOOKUP(A974,MMO_o10M_lease!$A$1:$F$51,5,FALSE),IF(D974=$D$26,VLOOKUP(D974,LANDINGS!$A$3:$BR$40,HLOOKUP(A974,LANDINGS!$B$1:$CF$42,42,FALSE),FALSE)-IFERROR(VLOOKUP(A974,MMO_o10M_lease!$A$1:$F$38,5,FALSE),0),VLOOKUP(D974,LANDINGS!$A$3:$CF$40,HLOOKUP(A974,LANDINGS!$B$1:$CF$42,42,FALSE),FALSE)))),0)</f>
        <v>0</v>
      </c>
      <c r="L974" s="24">
        <f>SUMIFS(PASTE_FLEX_TRACKER!$D:$D,PASTE_FLEX_TRACKER!$F:$F,MAIN!$A974,PASTE_FLEX_TRACKER!$B:$B,MAIN!$D974)-SUMIFS(PASTE_FLEX_TRACKER!$D:$D,PASTE_FLEX_TRACKER!$C:$C,MAIN!$A974,PASTE_FLEX_TRACKER!$B:$B,MAIN!$D974)</f>
        <v>0</v>
      </c>
      <c r="M974" s="24">
        <f>IFERROR(-VLOOKUP(D974,SQ!$A$19:$CC$52,HLOOKUP(MAIN!A974,SQ!$B$18:$CC$56,39,FALSE),FALSE),"n/a")</f>
        <v>0</v>
      </c>
      <c r="N974" s="24">
        <f>-SUMIFS(QAM_TRACKER!$E:$E,QAM_TRACKER!$B:$B,MAIN!D974,QAM_TRACKER!$D:$D,MAIN!A974)</f>
        <v>0</v>
      </c>
      <c r="O974" s="46">
        <f>SUMIFS(MAN_ADJ!$L:$L,MAN_ADJ!$K:$K,MAIN!$D974,MAN_ADJ!$J:$J,MAIN!$S974)</f>
        <v>0</v>
      </c>
      <c r="P974" s="25">
        <f t="shared" si="259"/>
        <v>0</v>
      </c>
      <c r="Q974" s="28" t="str">
        <f t="shared" si="249"/>
        <v>n/a</v>
      </c>
      <c r="R974" s="38">
        <f t="shared" si="260"/>
        <v>0</v>
      </c>
      <c r="S974" s="17" t="s">
        <v>185</v>
      </c>
    </row>
    <row r="975" spans="1:19" x14ac:dyDescent="0.25">
      <c r="A975" s="17" t="s">
        <v>185</v>
      </c>
      <c r="B975" s="17" t="s">
        <v>180</v>
      </c>
      <c r="C975" s="17" t="s">
        <v>186</v>
      </c>
      <c r="D975" s="17" t="s">
        <v>125</v>
      </c>
      <c r="E975" s="24">
        <f>IF(U975="SC",SUMIFS(SC!F:F,SC!A:A,MAIN!D975,SC!B:B,MAIN!A975),SUMIFS(Allocations!$H:$H,Allocations!$A:$A,MAIN!$A975,Allocations!$B:$B,MAIN!$D975))</f>
        <v>0</v>
      </c>
      <c r="F975" s="24">
        <f>IF(U975="SC",SUMIFS(SC!J:J,SC!A:A,MAIN!D975,SC!B:B,MAIN!A975),SUMIFS(Allocations!M:M,Allocations!A:A,MAIN!A975,Allocations!B:B,MAIN!D975))</f>
        <v>0</v>
      </c>
      <c r="G975" s="24">
        <f t="shared" si="257"/>
        <v>0</v>
      </c>
      <c r="H975" s="24">
        <f>IFERROR(VLOOKUP(S975,Swaps_wk!$A$2:$AP$151,HLOOKUP(MAIN!D975,Swaps_wk!$B$2:$AP$151,150,FALSE),FALSE),0)</f>
        <v>0</v>
      </c>
      <c r="I975" s="24">
        <f>SUMIFS(PASTE_DQS_TRACKER!$D:$D,PASTE_DQS_TRACKER!$C:$C,MAIN!$A975,PASTE_DQS_TRACKER!$B:$B,MAIN!$D975)-SUMIFS(PASTE_DQS_TRACKER!$D:$D,PASTE_DQS_TRACKER!$C:$C,MAIN!A975,PASTE_DQS_TRACKER!$E:$E,MAIN!$D975)</f>
        <v>0</v>
      </c>
      <c r="J975" s="25">
        <f t="shared" si="258"/>
        <v>0</v>
      </c>
      <c r="K975" s="24">
        <f>IFERROR(IF(V975="Flex",0,IF(D975=$D$30,VLOOKUP(A975,MMO_o10M_lease!$A$1:$F$51,5,FALSE),IF(D975=$D$26,VLOOKUP(D975,LANDINGS!$A$3:$BR$40,HLOOKUP(A975,LANDINGS!$B$1:$CF$42,42,FALSE),FALSE)-IFERROR(VLOOKUP(A975,MMO_o10M_lease!$A$1:$F$38,5,FALSE),0),VLOOKUP(D975,LANDINGS!$A$3:$CF$40,HLOOKUP(A975,LANDINGS!$B$1:$CF$42,42,FALSE),FALSE)))),0)</f>
        <v>0</v>
      </c>
      <c r="L975" s="24">
        <f>SUMIFS(PASTE_FLEX_TRACKER!$D:$D,PASTE_FLEX_TRACKER!$F:$F,MAIN!$A975,PASTE_FLEX_TRACKER!$B:$B,MAIN!$D975)-SUMIFS(PASTE_FLEX_TRACKER!$D:$D,PASTE_FLEX_TRACKER!$C:$C,MAIN!$A975,PASTE_FLEX_TRACKER!$B:$B,MAIN!$D975)</f>
        <v>0</v>
      </c>
      <c r="M975" s="24">
        <f>IFERROR(-VLOOKUP(D975,SQ!$A$19:$CC$52,HLOOKUP(MAIN!A975,SQ!$B$18:$CC$56,39,FALSE),FALSE),"n/a")</f>
        <v>0</v>
      </c>
      <c r="N975" s="24">
        <f>-SUMIFS(QAM_TRACKER!$E:$E,QAM_TRACKER!$B:$B,MAIN!D975,QAM_TRACKER!$D:$D,MAIN!A975)</f>
        <v>0</v>
      </c>
      <c r="O975" s="46">
        <f>SUMIFS(MAN_ADJ!$L:$L,MAN_ADJ!$K:$K,MAIN!$D975,MAN_ADJ!$J:$J,MAIN!$S975)</f>
        <v>0</v>
      </c>
      <c r="P975" s="25">
        <f t="shared" si="259"/>
        <v>0</v>
      </c>
      <c r="Q975" s="28" t="str">
        <f t="shared" si="249"/>
        <v>n/a</v>
      </c>
      <c r="R975" s="38">
        <f t="shared" si="260"/>
        <v>0</v>
      </c>
      <c r="S975" s="17" t="s">
        <v>185</v>
      </c>
    </row>
    <row r="976" spans="1:19" x14ac:dyDescent="0.25">
      <c r="A976" s="17" t="s">
        <v>185</v>
      </c>
      <c r="B976" s="17" t="s">
        <v>180</v>
      </c>
      <c r="C976" s="17" t="s">
        <v>186</v>
      </c>
      <c r="D976" s="17" t="s">
        <v>126</v>
      </c>
      <c r="E976" s="24">
        <f>IF(U976="SC",SUMIFS(SC!F:F,SC!A:A,MAIN!D976,SC!B:B,MAIN!A976),SUMIFS(Allocations!$H:$H,Allocations!$A:$A,MAIN!$A976,Allocations!$B:$B,MAIN!$D976))</f>
        <v>0</v>
      </c>
      <c r="F976" s="24">
        <f>IF(U976="SC",SUMIFS(SC!J:J,SC!A:A,MAIN!D976,SC!B:B,MAIN!A976),SUMIFS(Allocations!M:M,Allocations!A:A,MAIN!A976,Allocations!B:B,MAIN!D976))</f>
        <v>0</v>
      </c>
      <c r="G976" s="24">
        <f t="shared" si="257"/>
        <v>0</v>
      </c>
      <c r="H976" s="24">
        <f>IFERROR(VLOOKUP(S976,Swaps_wk!$A$2:$AP$151,HLOOKUP(MAIN!D976,Swaps_wk!$B$2:$AP$151,150,FALSE),FALSE),0)</f>
        <v>0</v>
      </c>
      <c r="I976" s="24">
        <f>SUMIFS(PASTE_DQS_TRACKER!$D:$D,PASTE_DQS_TRACKER!$C:$C,MAIN!$A976,PASTE_DQS_TRACKER!$B:$B,MAIN!$D976)-SUMIFS(PASTE_DQS_TRACKER!$D:$D,PASTE_DQS_TRACKER!$C:$C,MAIN!A976,PASTE_DQS_TRACKER!$E:$E,MAIN!$D976)</f>
        <v>0</v>
      </c>
      <c r="J976" s="25">
        <f t="shared" si="258"/>
        <v>0</v>
      </c>
      <c r="K976" s="24">
        <f>IFERROR(IF(V976="Flex",0,IF(D976=$D$30,VLOOKUP(A976,MMO_o10M_lease!$A$1:$F$51,5,FALSE),IF(D976=$D$26,VLOOKUP(D976,LANDINGS!$A$3:$BR$40,HLOOKUP(A976,LANDINGS!$B$1:$CF$42,42,FALSE),FALSE)-IFERROR(VLOOKUP(A976,MMO_o10M_lease!$A$1:$F$38,5,FALSE),0),VLOOKUP(D976,LANDINGS!$A$3:$CF$40,HLOOKUP(A976,LANDINGS!$B$1:$CF$42,42,FALSE),FALSE)))),0)</f>
        <v>0</v>
      </c>
      <c r="L976" s="24">
        <f>SUMIFS(PASTE_FLEX_TRACKER!$D:$D,PASTE_FLEX_TRACKER!$F:$F,MAIN!$A976,PASTE_FLEX_TRACKER!$B:$B,MAIN!$D976)-SUMIFS(PASTE_FLEX_TRACKER!$D:$D,PASTE_FLEX_TRACKER!$C:$C,MAIN!$A976,PASTE_FLEX_TRACKER!$B:$B,MAIN!$D976)</f>
        <v>0</v>
      </c>
      <c r="M976" s="24">
        <f>IFERROR(-VLOOKUP(D976,SQ!$A$19:$CC$52,HLOOKUP(MAIN!A976,SQ!$B$18:$CC$56,39,FALSE),FALSE),"n/a")</f>
        <v>0</v>
      </c>
      <c r="N976" s="24">
        <f>-SUMIFS(QAM_TRACKER!$E:$E,QAM_TRACKER!$B:$B,MAIN!D976,QAM_TRACKER!$D:$D,MAIN!A976)</f>
        <v>0</v>
      </c>
      <c r="O976" s="46">
        <f>SUMIFS(MAN_ADJ!$L:$L,MAN_ADJ!$K:$K,MAIN!$D976,MAN_ADJ!$J:$J,MAIN!$S976)</f>
        <v>0</v>
      </c>
      <c r="P976" s="25">
        <f t="shared" si="259"/>
        <v>0</v>
      </c>
      <c r="Q976" s="28" t="str">
        <f t="shared" si="249"/>
        <v>n/a</v>
      </c>
      <c r="R976" s="38">
        <f t="shared" si="260"/>
        <v>0</v>
      </c>
      <c r="S976" s="17" t="s">
        <v>185</v>
      </c>
    </row>
    <row r="977" spans="1:22" x14ac:dyDescent="0.25">
      <c r="A977" s="17" t="s">
        <v>185</v>
      </c>
      <c r="B977" s="17" t="s">
        <v>180</v>
      </c>
      <c r="C977" s="17" t="s">
        <v>186</v>
      </c>
      <c r="D977" s="17" t="s">
        <v>127</v>
      </c>
      <c r="E977" s="24">
        <f>IF(U977="SC",SUMIFS(SC!F:F,SC!A:A,MAIN!D977,SC!B:B,MAIN!A977),SUMIFS(Allocations!$H:$H,Allocations!$A:$A,MAIN!$A977,Allocations!$B:$B,MAIN!$D977))</f>
        <v>0</v>
      </c>
      <c r="F977" s="24">
        <f>IF(U977="SC",SUMIFS(SC!J:J,SC!A:A,MAIN!D977,SC!B:B,MAIN!A977),SUMIFS(Allocations!M:M,Allocations!A:A,MAIN!A977,Allocations!B:B,MAIN!D977))</f>
        <v>0</v>
      </c>
      <c r="G977" s="24">
        <f t="shared" si="257"/>
        <v>0</v>
      </c>
      <c r="H977" s="24">
        <f>IFERROR(VLOOKUP(S977,Swaps_wk!$A$2:$AP$151,HLOOKUP(MAIN!D977,Swaps_wk!$B$2:$AP$151,150,FALSE),FALSE),0)</f>
        <v>0</v>
      </c>
      <c r="I977" s="24">
        <f>SUMIFS(PASTE_DQS_TRACKER!$D:$D,PASTE_DQS_TRACKER!$C:$C,MAIN!$A977,PASTE_DQS_TRACKER!$B:$B,MAIN!$D977)-SUMIFS(PASTE_DQS_TRACKER!$D:$D,PASTE_DQS_TRACKER!$C:$C,MAIN!A977,PASTE_DQS_TRACKER!$E:$E,MAIN!$D977)</f>
        <v>0</v>
      </c>
      <c r="J977" s="25">
        <f t="shared" si="258"/>
        <v>0</v>
      </c>
      <c r="K977" s="24">
        <f>IFERROR(IF(V977="Flex",0,IF(D977=$D$30,VLOOKUP(A977,MMO_o10M_lease!$A$1:$F$51,5,FALSE),IF(D977=$D$26,VLOOKUP(D977,LANDINGS!$A$3:$BR$40,HLOOKUP(A977,LANDINGS!$B$1:$CF$42,42,FALSE),FALSE)-IFERROR(VLOOKUP(A977,MMO_o10M_lease!$A$1:$F$38,5,FALSE),0),VLOOKUP(D977,LANDINGS!$A$3:$CF$40,HLOOKUP(A977,LANDINGS!$B$1:$CF$42,42,FALSE),FALSE)))),0)</f>
        <v>0</v>
      </c>
      <c r="L977" s="24">
        <f>SUMIFS(PASTE_FLEX_TRACKER!$D:$D,PASTE_FLEX_TRACKER!$F:$F,MAIN!$A977,PASTE_FLEX_TRACKER!$B:$B,MAIN!$D977)-SUMIFS(PASTE_FLEX_TRACKER!$D:$D,PASTE_FLEX_TRACKER!$C:$C,MAIN!$A977,PASTE_FLEX_TRACKER!$B:$B,MAIN!$D977)</f>
        <v>0</v>
      </c>
      <c r="M977" s="24">
        <f>IFERROR(-VLOOKUP(D977,SQ!$A$19:$CC$52,HLOOKUP(MAIN!A977,SQ!$B$18:$CC$56,39,FALSE),FALSE),"n/a")</f>
        <v>0</v>
      </c>
      <c r="N977" s="24">
        <f>-SUMIFS(QAM_TRACKER!$E:$E,QAM_TRACKER!$B:$B,MAIN!D977,QAM_TRACKER!$D:$D,MAIN!A977)</f>
        <v>0</v>
      </c>
      <c r="O977" s="46">
        <f>SUMIFS(MAN_ADJ!$L:$L,MAN_ADJ!$K:$K,MAIN!$D977,MAN_ADJ!$J:$J,MAIN!$S977)</f>
        <v>0</v>
      </c>
      <c r="P977" s="25">
        <f t="shared" si="259"/>
        <v>0</v>
      </c>
      <c r="Q977" s="28" t="str">
        <f t="shared" si="249"/>
        <v>n/a</v>
      </c>
      <c r="R977" s="38">
        <f t="shared" si="260"/>
        <v>0</v>
      </c>
      <c r="S977" s="17" t="s">
        <v>185</v>
      </c>
    </row>
    <row r="978" spans="1:22" x14ac:dyDescent="0.25">
      <c r="A978" s="17" t="s">
        <v>185</v>
      </c>
      <c r="B978" s="17" t="s">
        <v>180</v>
      </c>
      <c r="C978" s="17"/>
      <c r="D978" s="17" t="s">
        <v>566</v>
      </c>
      <c r="E978" s="24">
        <f>IF(U978="SC",SUMIFS(SC!F:F,SC!A:A,MAIN!D978,SC!B:B,MAIN!A978),SUMIFS(Allocations!$H:$H,Allocations!$A:$A,MAIN!$A978,Allocations!$B:$B,MAIN!$D978))</f>
        <v>2810</v>
      </c>
      <c r="F978" s="24">
        <f>IF(U978="SC",SUMIFS(SC!J:J,SC!A:A,MAIN!D978,SC!B:B,MAIN!A978),SUMIFS(Allocations!M:M,Allocations!A:A,MAIN!A978,Allocations!B:B,MAIN!D978))</f>
        <v>0</v>
      </c>
      <c r="G978" s="24">
        <f t="shared" ref="G978:G979" si="261">E978+F978</f>
        <v>2810</v>
      </c>
      <c r="H978" s="24">
        <f>IFERROR(VLOOKUP(S978,Swaps_wk!$A$2:$AP$151,HLOOKUP(MAIN!D978,Swaps_wk!$B$2:$AP$151,150,FALSE),FALSE),0)</f>
        <v>0</v>
      </c>
      <c r="I978" s="24">
        <f>SUMIFS(PASTE_DQS_TRACKER!$D:$D,PASTE_DQS_TRACKER!$C:$C,MAIN!$A978,PASTE_DQS_TRACKER!$B:$B,MAIN!$D978)-SUMIFS(PASTE_DQS_TRACKER!$D:$D,PASTE_DQS_TRACKER!$C:$C,MAIN!A978,PASTE_DQS_TRACKER!$E:$E,MAIN!$D978)</f>
        <v>0</v>
      </c>
      <c r="J978" s="25">
        <f t="shared" ref="J978:J979" si="262">G978+I978</f>
        <v>2810</v>
      </c>
      <c r="K978" s="24">
        <f>IFERROR(IF(V978="Flex",0,IF(D978=$D$30,VLOOKUP(A978,MMO_o10M_lease!$A$1:$F$51,5,FALSE),IF(D978=$D$26,VLOOKUP(D978,LANDINGS!$A$3:$BR$40,HLOOKUP(A978,LANDINGS!$B$1:$CF$42,42,FALSE),FALSE)-IFERROR(VLOOKUP(A978,MMO_o10M_lease!$A$1:$F$38,5,FALSE),0),VLOOKUP(D978,LANDINGS!$A$3:$CF$40,HLOOKUP(A978,LANDINGS!$B$1:$CF$42,42,FALSE),FALSE)))),0)</f>
        <v>0</v>
      </c>
      <c r="L978" s="24">
        <f>SUMIFS(PASTE_FLEX_TRACKER!$D:$D,PASTE_FLEX_TRACKER!$F:$F,MAIN!$A978,PASTE_FLEX_TRACKER!$B:$B,MAIN!$D978)-SUMIFS(PASTE_FLEX_TRACKER!$D:$D,PASTE_FLEX_TRACKER!$C:$C,MAIN!$A978,PASTE_FLEX_TRACKER!$B:$B,MAIN!$D978)</f>
        <v>0</v>
      </c>
      <c r="M978" s="24" t="str">
        <f>IFERROR(-VLOOKUP(D978,SQ!$A$19:$CC$52,HLOOKUP(MAIN!A978,SQ!$B$18:$CC$56,39,FALSE),FALSE),"n/a")</f>
        <v>n/a</v>
      </c>
      <c r="N978" s="24">
        <f>SUMIFS(QAM_TRACKER!$E:$E,QAM_TRACKER!$C:$C,"Sector",QAM_TRACKER!$D:$D,MAIN!A978)</f>
        <v>2655.7</v>
      </c>
      <c r="O978" s="46">
        <f>SUMIFS(MAN_ADJ!$L:$L,MAN_ADJ!$K:$K,MAIN!$D978,MAN_ADJ!$J:$J,MAIN!$S978)</f>
        <v>0</v>
      </c>
      <c r="P978" s="25">
        <f t="shared" si="259"/>
        <v>2655.7</v>
      </c>
      <c r="Q978" s="28">
        <f t="shared" ref="Q978:Q979" si="263">IFERROR(P978/J978,"n/a")</f>
        <v>0.94508896797153019</v>
      </c>
      <c r="R978" s="38">
        <f t="shared" ref="R978:R979" si="264">J978-P978</f>
        <v>154.30000000000018</v>
      </c>
      <c r="S978" s="17" t="s">
        <v>185</v>
      </c>
    </row>
    <row r="979" spans="1:22" x14ac:dyDescent="0.25">
      <c r="A979" s="17" t="s">
        <v>185</v>
      </c>
      <c r="B979" s="17" t="s">
        <v>180</v>
      </c>
      <c r="C979" s="17"/>
      <c r="D979" s="17" t="s">
        <v>565</v>
      </c>
      <c r="E979" s="24">
        <f>IF(U979="SC",SUMIFS(SC!F:F,SC!A:A,MAIN!D979,SC!B:B,MAIN!A979),SUMIFS(Allocations!$H:$H,Allocations!$A:$A,MAIN!$A979,Allocations!$B:$B,MAIN!$D979))</f>
        <v>20</v>
      </c>
      <c r="F979" s="24">
        <f>IF(U979="SC",SUMIFS(SC!J:J,SC!A:A,MAIN!D979,SC!B:B,MAIN!A979),SUMIFS(Allocations!M:M,Allocations!A:A,MAIN!A979,Allocations!B:B,MAIN!D979))</f>
        <v>0</v>
      </c>
      <c r="G979" s="24">
        <f t="shared" si="261"/>
        <v>20</v>
      </c>
      <c r="H979" s="24">
        <f>IFERROR(VLOOKUP(S979,Swaps_wk!$A$2:$AP$151,HLOOKUP(MAIN!D979,Swaps_wk!$B$2:$AP$151,150,FALSE),FALSE),0)</f>
        <v>0</v>
      </c>
      <c r="I979" s="24">
        <f>SUMIFS(PASTE_DQS_TRACKER!$D:$D,PASTE_DQS_TRACKER!$C:$C,MAIN!$A979,PASTE_DQS_TRACKER!$B:$B,MAIN!$D979)-SUMIFS(PASTE_DQS_TRACKER!$D:$D,PASTE_DQS_TRACKER!$C:$C,MAIN!A979,PASTE_DQS_TRACKER!$E:$E,MAIN!$D979)</f>
        <v>0</v>
      </c>
      <c r="J979" s="25">
        <f t="shared" si="262"/>
        <v>20</v>
      </c>
      <c r="K979" s="24">
        <f>IFERROR(IF(V979="Flex",0,IF(D979=$D$30,VLOOKUP(A979,MMO_o10M_lease!$A$1:$F$51,5,FALSE),IF(D979=$D$26,VLOOKUP(D979,LANDINGS!$A$3:$BR$40,HLOOKUP(A979,LANDINGS!$B$1:$CF$42,42,FALSE),FALSE)-IFERROR(VLOOKUP(A979,MMO_o10M_lease!$A$1:$F$38,5,FALSE),0),VLOOKUP(D979,LANDINGS!$A$3:$CF$40,HLOOKUP(A979,LANDINGS!$B$1:$CF$42,42,FALSE),FALSE)))),0)</f>
        <v>0</v>
      </c>
      <c r="L979" s="24">
        <f>SUMIFS(PASTE_FLEX_TRACKER!$D:$D,PASTE_FLEX_TRACKER!$F:$F,MAIN!$A979,PASTE_FLEX_TRACKER!$B:$B,MAIN!$D979)-SUMIFS(PASTE_FLEX_TRACKER!$D:$D,PASTE_FLEX_TRACKER!$C:$C,MAIN!$A979,PASTE_FLEX_TRACKER!$B:$B,MAIN!$D979)</f>
        <v>0</v>
      </c>
      <c r="M979" s="24" t="str">
        <f>IFERROR(-VLOOKUP(D979,SQ!$A$19:$CC$52,HLOOKUP(MAIN!A979,SQ!$B$18:$CC$56,39,FALSE),FALSE),"n/a")</f>
        <v>n/a</v>
      </c>
      <c r="N979" s="24">
        <f>SUMIFS(QAM_TRACKER!$E:$E,QAM_TRACKER!$C:$C,"Non Sector England",QAM_TRACKER!$D:$D,MAIN!A979)</f>
        <v>0</v>
      </c>
      <c r="O979" s="46">
        <f>SUMIFS(MAN_ADJ!$L:$L,MAN_ADJ!$K:$K,MAIN!$D979,MAN_ADJ!$J:$J,MAIN!$S979)</f>
        <v>0</v>
      </c>
      <c r="P979" s="25">
        <f t="shared" si="259"/>
        <v>0</v>
      </c>
      <c r="Q979" s="28">
        <f t="shared" si="263"/>
        <v>0</v>
      </c>
      <c r="R979" s="38">
        <f t="shared" si="264"/>
        <v>20</v>
      </c>
      <c r="S979" s="17" t="s">
        <v>185</v>
      </c>
    </row>
    <row r="980" spans="1:22" x14ac:dyDescent="0.25">
      <c r="A980" s="17" t="s">
        <v>185</v>
      </c>
      <c r="B980" s="17" t="s">
        <v>180</v>
      </c>
      <c r="C980" s="17"/>
      <c r="D980" s="17" t="s">
        <v>184</v>
      </c>
      <c r="E980" s="24">
        <f>IF(U980="SC",SUMIFS(SC!F:F,SC!A:A,MAIN!D980,SC!B:B,MAIN!A980),SUMIFS(Allocations!$H:$H,Allocations!$A:$A,MAIN!$A980,Allocations!$B:$B,MAIN!$D980))</f>
        <v>0</v>
      </c>
      <c r="F980" s="24">
        <f>IF(U980="SC",SUMIFS(SC!J:J,SC!A:A,MAIN!D980,SC!B:B,MAIN!A980),SUMIFS(Allocations!M:M,Allocations!A:A,MAIN!A980,Allocations!B:B,MAIN!D980))</f>
        <v>0</v>
      </c>
      <c r="G980" s="24">
        <f t="shared" ref="G980:G981" si="265">E980+F980</f>
        <v>0</v>
      </c>
      <c r="H980" s="24">
        <f>IFERROR(VLOOKUP(S980,Swaps_wk!$A$2:$AP$151,HLOOKUP(MAIN!D980,Swaps_wk!$B$2:$AP$151,150,FALSE),FALSE),0)</f>
        <v>0</v>
      </c>
      <c r="I980" s="24">
        <f>SUMIFS(PASTE_DQS_TRACKER!$D:$D,PASTE_DQS_TRACKER!$C:$C,MAIN!$A980,PASTE_DQS_TRACKER!$B:$B,MAIN!$D980)-SUMIFS(PASTE_DQS_TRACKER!$D:$D,PASTE_DQS_TRACKER!$C:$C,MAIN!A980,PASTE_DQS_TRACKER!$E:$E,MAIN!$D980)</f>
        <v>0</v>
      </c>
      <c r="J980" s="25">
        <f t="shared" ref="J980:J981" si="266">G980+I980</f>
        <v>0</v>
      </c>
      <c r="K980" s="24">
        <f>IFERROR(IF(V980="Flex",0,IF(D980=$D$30,VLOOKUP(A980,MMO_o10M_lease!$A$1:$F$51,5,FALSE),IF(D980=$D$26,VLOOKUP(D980,LANDINGS!$A$3:$BR$40,HLOOKUP(A980,LANDINGS!$B$1:$CF$42,42,FALSE),FALSE)-IFERROR(VLOOKUP(A980,MMO_o10M_lease!$A$1:$F$38,5,FALSE),0),VLOOKUP(D980,LANDINGS!$A$3:$CF$40,HLOOKUP(A980,LANDINGS!$B$1:$CF$42,42,FALSE),FALSE)))),0)</f>
        <v>0</v>
      </c>
      <c r="L980" s="24">
        <f>SUMIFS(PASTE_FLEX_TRACKER!$D:$D,PASTE_FLEX_TRACKER!$F:$F,MAIN!$A980,PASTE_FLEX_TRACKER!$B:$B,MAIN!$D980)-SUMIFS(PASTE_FLEX_TRACKER!$D:$D,PASTE_FLEX_TRACKER!$C:$C,MAIN!$A980,PASTE_FLEX_TRACKER!$B:$B,MAIN!$D980)</f>
        <v>0</v>
      </c>
      <c r="M980" s="24" t="str">
        <f>IFERROR(-VLOOKUP(D980,SQ!$A$19:$CC$52,HLOOKUP(MAIN!A980,SQ!$B$18:$CC$56,39,FALSE),FALSE),"n/a")</f>
        <v>n/a</v>
      </c>
      <c r="N980" s="24">
        <f>-SUMIFS(QAM_TRACKER!$E:$E,QAM_TRACKER!$B:$B,MAIN!D980,QAM_TRACKER!$D:$D,MAIN!A980)</f>
        <v>0</v>
      </c>
      <c r="O980" s="46">
        <f>SUMIFS(MAN_ADJ!$L:$L,MAN_ADJ!$K:$K,MAIN!$D980,MAN_ADJ!$J:$J,MAIN!$S980)</f>
        <v>0</v>
      </c>
      <c r="P980" s="25">
        <f t="shared" si="259"/>
        <v>0</v>
      </c>
      <c r="Q980" s="28" t="str">
        <f t="shared" ref="Q980:Q981" si="267">IFERROR(P980/J980,"n/a")</f>
        <v>n/a</v>
      </c>
      <c r="R980" s="38">
        <f t="shared" ref="R980:R981" si="268">J980-P980</f>
        <v>0</v>
      </c>
      <c r="S980" s="17" t="s">
        <v>185</v>
      </c>
    </row>
    <row r="981" spans="1:22" x14ac:dyDescent="0.25">
      <c r="A981" s="17" t="s">
        <v>185</v>
      </c>
      <c r="B981" s="17" t="s">
        <v>180</v>
      </c>
      <c r="C981" s="17"/>
      <c r="D981" s="17" t="s">
        <v>128</v>
      </c>
      <c r="E981" s="24">
        <f>IF(U981="SC",SUMIFS(SC!F:F,SC!A:A,MAIN!D981,SC!B:B,MAIN!A981),SUMIFS(Allocations!$H:$H,Allocations!$A:$A,MAIN!$A981,Allocations!$B:$B,MAIN!$D981))</f>
        <v>0</v>
      </c>
      <c r="F981" s="24">
        <f>IF(U981="SC",SUMIFS(SC!J:J,SC!A:A,MAIN!D981,SC!B:B,MAIN!A981),SUMIFS(Allocations!M:M,Allocations!A:A,MAIN!A981,Allocations!B:B,MAIN!D981))</f>
        <v>0</v>
      </c>
      <c r="G981" s="24">
        <f t="shared" si="265"/>
        <v>0</v>
      </c>
      <c r="H981" s="24">
        <f>IFERROR(VLOOKUP(S981,Swaps_wk!$A$2:$AP$151,HLOOKUP(MAIN!D981,Swaps_wk!$B$2:$AP$151,150,FALSE),FALSE),0)</f>
        <v>0</v>
      </c>
      <c r="I981" s="24">
        <f>SUMIFS(PASTE_DQS_TRACKER!$D:$D,PASTE_DQS_TRACKER!$C:$C,MAIN!$A981,PASTE_DQS_TRACKER!$B:$B,MAIN!$D981)-SUMIFS(PASTE_DQS_TRACKER!$D:$D,PASTE_DQS_TRACKER!$C:$C,MAIN!A981,PASTE_DQS_TRACKER!$E:$E,MAIN!$D981)</f>
        <v>0</v>
      </c>
      <c r="J981" s="25">
        <f t="shared" si="266"/>
        <v>0</v>
      </c>
      <c r="K981" s="24">
        <f>IFERROR(IF(V981="Flex",0,IF(D981=$D$30,VLOOKUP(A981,MMO_o10M_lease!$A$1:$F$51,5,FALSE),IF(D981=$D$26,VLOOKUP(D981,LANDINGS!$A$3:$BR$40,HLOOKUP(A981,LANDINGS!$B$1:$CF$42,42,FALSE),FALSE)-IFERROR(VLOOKUP(A981,MMO_o10M_lease!$A$1:$F$38,5,FALSE),0),VLOOKUP(D981,LANDINGS!$A$3:$CF$40,HLOOKUP(A981,LANDINGS!$B$1:$CF$42,42,FALSE),FALSE)))),0)</f>
        <v>0</v>
      </c>
      <c r="L981" s="24">
        <f>SUMIFS(PASTE_FLEX_TRACKER!$D:$D,PASTE_FLEX_TRACKER!$F:$F,MAIN!$A981,PASTE_FLEX_TRACKER!$B:$B,MAIN!$D981)-SUMIFS(PASTE_FLEX_TRACKER!$D:$D,PASTE_FLEX_TRACKER!$C:$C,MAIN!$A981,PASTE_FLEX_TRACKER!$B:$B,MAIN!$D981)</f>
        <v>0</v>
      </c>
      <c r="M981" s="24" t="str">
        <f>IFERROR(-VLOOKUP(D981,SQ!$A$19:$CC$52,HLOOKUP(MAIN!A981,SQ!$B$18:$CC$56,39,FALSE),FALSE),"n/a")</f>
        <v>n/a</v>
      </c>
      <c r="N981" s="24">
        <f>-SUMIFS(QAM_TRACKER!$E:$E,QAM_TRACKER!$B:$B,MAIN!D981,QAM_TRACKER!$D:$D,MAIN!A981)</f>
        <v>0</v>
      </c>
      <c r="O981" s="46">
        <f>SUMIFS(MAN_ADJ!$L:$L,MAN_ADJ!$K:$K,MAIN!$D981,MAN_ADJ!$J:$J,MAIN!$S981)</f>
        <v>0</v>
      </c>
      <c r="P981" s="25">
        <f t="shared" si="259"/>
        <v>0</v>
      </c>
      <c r="Q981" s="28" t="str">
        <f t="shared" si="267"/>
        <v>n/a</v>
      </c>
      <c r="R981" s="38">
        <f t="shared" si="268"/>
        <v>0</v>
      </c>
      <c r="S981" s="17" t="s">
        <v>185</v>
      </c>
    </row>
    <row r="982" spans="1:22" x14ac:dyDescent="0.25">
      <c r="A982" s="17" t="s">
        <v>185</v>
      </c>
      <c r="B982" s="17" t="s">
        <v>180</v>
      </c>
      <c r="C982" s="17" t="s">
        <v>186</v>
      </c>
      <c r="D982" s="17" t="s">
        <v>129</v>
      </c>
      <c r="E982" s="24">
        <f>IF(U982="SC",SUMIFS(SC!F:F,SC!A:A,MAIN!D982,SC!B:B,MAIN!A982),SUMIFS(Allocations!$H:$H,Allocations!$A:$A,MAIN!$A982,Allocations!$B:$B,MAIN!$D982))</f>
        <v>0.1</v>
      </c>
      <c r="F982" s="24">
        <f>IF(U982="SC",SUMIFS(SC!J:J,SC!A:A,MAIN!D982,SC!B:B,MAIN!A982),SUMIFS(Allocations!M:M,Allocations!A:A,MAIN!A982,Allocations!B:B,MAIN!D982))</f>
        <v>0</v>
      </c>
      <c r="G982" s="24">
        <f t="shared" si="257"/>
        <v>0.1</v>
      </c>
      <c r="H982" s="24">
        <f>IFERROR(VLOOKUP(S982,Swaps_wk!$A$2:$AP$151,HLOOKUP(MAIN!D982,Swaps_wk!$B$2:$AP$151,150,FALSE),FALSE),0)</f>
        <v>0</v>
      </c>
      <c r="I982" s="24">
        <f>SUMIFS(PASTE_DQS_TRACKER!$D:$D,PASTE_DQS_TRACKER!$C:$C,MAIN!$A982,PASTE_DQS_TRACKER!$B:$B,MAIN!$D982)-SUMIFS(PASTE_DQS_TRACKER!$D:$D,PASTE_DQS_TRACKER!$C:$C,MAIN!A982,PASTE_DQS_TRACKER!$E:$E,MAIN!$D982)</f>
        <v>-0.1</v>
      </c>
      <c r="J982" s="25">
        <f t="shared" si="258"/>
        <v>0</v>
      </c>
      <c r="K982" s="24">
        <f>IFERROR(IF(V982="Flex",0,IF(D982=$D$30,VLOOKUP(A982,MMO_o10M_lease!$A$1:$F$51,5,FALSE),IF(D982=$D$26,VLOOKUP(D982,LANDINGS!$A$3:$BR$40,HLOOKUP(A982,LANDINGS!$B$1:$CF$42,42,FALSE),FALSE)-IFERROR(VLOOKUP(A982,MMO_o10M_lease!$A$1:$F$38,5,FALSE),0),VLOOKUP(D982,LANDINGS!$A$3:$CF$40,HLOOKUP(A982,LANDINGS!$B$1:$CF$42,42,FALSE),FALSE)))),0)</f>
        <v>0</v>
      </c>
      <c r="L982" s="24">
        <f>SUMIFS(PASTE_FLEX_TRACKER!$D:$D,PASTE_FLEX_TRACKER!$F:$F,MAIN!$A982,PASTE_FLEX_TRACKER!$B:$B,MAIN!$D982)-SUMIFS(PASTE_FLEX_TRACKER!$D:$D,PASTE_FLEX_TRACKER!$C:$C,MAIN!$A982,PASTE_FLEX_TRACKER!$B:$B,MAIN!$D982)</f>
        <v>0</v>
      </c>
      <c r="M982" s="24" t="str">
        <f>IFERROR(-VLOOKUP(D982,SQ!$A$19:$CC$52,HLOOKUP(MAIN!A982,SQ!$B$18:$CC$56,39,FALSE),FALSE),"n/a")</f>
        <v>n/a</v>
      </c>
      <c r="N982" s="24">
        <f>-SUMIFS(QAM_TRACKER!$E:$E,QAM_TRACKER!$B:$B,MAIN!D982,QAM_TRACKER!$D:$D,MAIN!A982)</f>
        <v>0</v>
      </c>
      <c r="O982" s="46">
        <f>SUMIFS(MAN_ADJ!$L:$L,MAN_ADJ!$K:$K,MAIN!$D982,MAN_ADJ!$J:$J,MAIN!$S982)</f>
        <v>0</v>
      </c>
      <c r="P982" s="25">
        <f t="shared" si="259"/>
        <v>0</v>
      </c>
      <c r="Q982" s="28" t="str">
        <f t="shared" si="249"/>
        <v>n/a</v>
      </c>
      <c r="R982" s="38">
        <f t="shared" si="260"/>
        <v>0</v>
      </c>
      <c r="S982" s="17" t="s">
        <v>185</v>
      </c>
    </row>
    <row r="983" spans="1:22" x14ac:dyDescent="0.25">
      <c r="A983" s="17" t="s">
        <v>185</v>
      </c>
      <c r="B983" s="17" t="s">
        <v>180</v>
      </c>
      <c r="C983" s="17"/>
      <c r="D983" s="17" t="s">
        <v>155</v>
      </c>
      <c r="E983" s="24">
        <f>IF(U983="SC",SUMIFS(SC!F:F,SC!A:A,MAIN!D983,SC!B:B,MAIN!A983),SUMIFS(Allocations!$H:$H,Allocations!$A:$A,MAIN!$A983,Allocations!$B:$B,MAIN!$D983))</f>
        <v>0</v>
      </c>
      <c r="F983" s="24">
        <f>IF(U983="SC",SUMIFS(SC!J:J,SC!A:A,MAIN!D983,SC!B:B,MAIN!A983),SUMIFS(Allocations!M:M,Allocations!A:A,MAIN!A983,Allocations!B:B,MAIN!D983))</f>
        <v>0</v>
      </c>
      <c r="G983" s="24">
        <f t="shared" si="257"/>
        <v>0</v>
      </c>
      <c r="H983" s="24">
        <f>IFERROR(VLOOKUP(S983,Swaps_wk!$A$2:$AP$151,HLOOKUP(MAIN!D983,Swaps_wk!$B$2:$AP$151,150,FALSE),FALSE),0)</f>
        <v>0</v>
      </c>
      <c r="I983" s="24">
        <f>SUMIFS(PASTE_DQS_TRACKER!$D:$D,PASTE_DQS_TRACKER!$C:$C,MAIN!$A983,PASTE_DQS_TRACKER!$B:$B,MAIN!$D983)-SUMIFS(PASTE_DQS_TRACKER!$D:$D,PASTE_DQS_TRACKER!$C:$C,MAIN!A983,PASTE_DQS_TRACKER!$E:$E,MAIN!$D983)</f>
        <v>0</v>
      </c>
      <c r="J983" s="25">
        <f t="shared" si="258"/>
        <v>0</v>
      </c>
      <c r="K983" s="24">
        <f>IFERROR(IF(V983="Flex",0,IF(D983=$D$30,VLOOKUP(A983,MMO_o10M_lease!$A$1:$F$51,5,FALSE),IF(D983=$D$26,VLOOKUP(D983,LANDINGS!$A$3:$BR$40,HLOOKUP(A983,LANDINGS!$B$1:$CF$42,42,FALSE),FALSE)-IFERROR(VLOOKUP(A983,MMO_o10M_lease!$A$1:$F$38,5,FALSE),0),VLOOKUP(D983,LANDINGS!$A$3:$CF$40,HLOOKUP(A983,LANDINGS!$B$1:$CF$42,42,FALSE),FALSE)))),0)</f>
        <v>0</v>
      </c>
      <c r="L983" s="24">
        <f>SUMIFS(PASTE_FLEX_TRACKER!$D:$D,PASTE_FLEX_TRACKER!$F:$F,MAIN!$A983,PASTE_FLEX_TRACKER!$B:$B,MAIN!$D983)-SUMIFS(PASTE_FLEX_TRACKER!$D:$D,PASTE_FLEX_TRACKER!$C:$C,MAIN!$A983,PASTE_FLEX_TRACKER!$B:$B,MAIN!$D983)</f>
        <v>0</v>
      </c>
      <c r="M983" s="24" t="str">
        <f>IFERROR(-VLOOKUP(D983,SQ!$A$19:$CC$52,HLOOKUP(MAIN!A983,SQ!$B$18:$CC$56,39,FALSE),FALSE),"n/a")</f>
        <v>n/a</v>
      </c>
      <c r="N983" s="24">
        <f>-SUMIFS(QAM_TRACKER!$E:$E,QAM_TRACKER!$B:$B,MAIN!D983,QAM_TRACKER!$D:$D,MAIN!A983)</f>
        <v>0</v>
      </c>
      <c r="O983" s="46">
        <f>SUMIFS(MAN_ADJ!$L:$L,MAN_ADJ!$K:$K,MAIN!$D983,MAN_ADJ!$J:$J,MAIN!$S983)</f>
        <v>0</v>
      </c>
      <c r="P983" s="25">
        <f t="shared" si="259"/>
        <v>0</v>
      </c>
      <c r="Q983" s="28" t="str">
        <f t="shared" si="249"/>
        <v>n/a</v>
      </c>
      <c r="R983" s="38">
        <f t="shared" si="260"/>
        <v>0</v>
      </c>
      <c r="S983" s="17" t="s">
        <v>185</v>
      </c>
    </row>
    <row r="984" spans="1:22" x14ac:dyDescent="0.25">
      <c r="A984" s="17" t="s">
        <v>185</v>
      </c>
      <c r="B984" s="17" t="s">
        <v>180</v>
      </c>
      <c r="C984" s="17" t="s">
        <v>186</v>
      </c>
      <c r="D984" s="17" t="s">
        <v>130</v>
      </c>
      <c r="E984" s="24">
        <f>IF(U984="SC",SUMIFS(SC!F:F,SC!A:A,MAIN!D984,SC!B:B,MAIN!A984),SUMIFS(Allocations!$H:$H,Allocations!$A:$A,MAIN!$A984,Allocations!$B:$B,MAIN!$D984))</f>
        <v>0</v>
      </c>
      <c r="F984" s="24">
        <f>IF(U984="SC",SUMIFS(SC!J:J,SC!A:A,MAIN!D984,SC!B:B,MAIN!A984),SUMIFS(Allocations!M:M,Allocations!A:A,MAIN!A984,Allocations!B:B,MAIN!D984))</f>
        <v>0</v>
      </c>
      <c r="G984" s="24">
        <f t="shared" si="257"/>
        <v>0</v>
      </c>
      <c r="H984" s="24">
        <f>IFERROR(VLOOKUP(S984,Swaps_wk!$A$2:$AP$151,HLOOKUP(MAIN!D984,Swaps_wk!$B$2:$AP$151,150,FALSE),FALSE),0)</f>
        <v>0</v>
      </c>
      <c r="I984" s="24">
        <f>SUMIFS(PASTE_DQS_TRACKER!$D:$D,PASTE_DQS_TRACKER!$C:$C,MAIN!$A984,PASTE_DQS_TRACKER!$B:$B,MAIN!$D984)-SUMIFS(PASTE_DQS_TRACKER!$D:$D,PASTE_DQS_TRACKER!$C:$C,MAIN!A984,PASTE_DQS_TRACKER!$E:$E,MAIN!$D984)</f>
        <v>0</v>
      </c>
      <c r="J984" s="25">
        <f t="shared" si="258"/>
        <v>0</v>
      </c>
      <c r="K984" s="24">
        <f>IFERROR(IF(V984="Flex",0,IF(D984=$D$30,VLOOKUP(A984,MMO_o10M_lease!$A$1:$F$51,5,FALSE),IF(D984=$D$26,VLOOKUP(D984,LANDINGS!$A$3:$BR$40,HLOOKUP(A984,LANDINGS!$B$1:$CF$42,42,FALSE),FALSE)-IFERROR(VLOOKUP(A984,MMO_o10M_lease!$A$1:$F$38,5,FALSE),0),VLOOKUP(D984,LANDINGS!$A$3:$CF$40,HLOOKUP(A984,LANDINGS!$B$1:$CF$42,42,FALSE),FALSE)))),0)</f>
        <v>0</v>
      </c>
      <c r="L984" s="24">
        <f>SUMIFS(PASTE_FLEX_TRACKER!$D:$D,PASTE_FLEX_TRACKER!$F:$F,MAIN!$A984,PASTE_FLEX_TRACKER!$B:$B,MAIN!$D984)-SUMIFS(PASTE_FLEX_TRACKER!$D:$D,PASTE_FLEX_TRACKER!$C:$C,MAIN!$A984,PASTE_FLEX_TRACKER!$B:$B,MAIN!$D984)</f>
        <v>0</v>
      </c>
      <c r="M984" s="24" t="str">
        <f>IFERROR(-VLOOKUP(D984,SQ!$A$19:$CC$52,HLOOKUP(MAIN!A984,SQ!$B$18:$CC$56,39,FALSE),FALSE),"n/a")</f>
        <v>n/a</v>
      </c>
      <c r="N984" s="24">
        <f>-SUMIFS(QAM_TRACKER!$E:$E,QAM_TRACKER!$B:$B,MAIN!D984,QAM_TRACKER!$D:$D,MAIN!A984)</f>
        <v>0</v>
      </c>
      <c r="O984" s="46">
        <f>SUMIFS(MAN_ADJ!$L:$L,MAN_ADJ!$K:$K,MAIN!$D984,MAN_ADJ!$J:$J,MAIN!$S984)</f>
        <v>0</v>
      </c>
      <c r="P984" s="25">
        <f t="shared" si="259"/>
        <v>0</v>
      </c>
      <c r="Q984" s="28" t="str">
        <f t="shared" si="249"/>
        <v>n/a</v>
      </c>
      <c r="R984" s="38">
        <f t="shared" si="260"/>
        <v>0</v>
      </c>
      <c r="S984" s="17" t="s">
        <v>185</v>
      </c>
    </row>
    <row r="985" spans="1:22" x14ac:dyDescent="0.25">
      <c r="A985" s="26" t="s">
        <v>185</v>
      </c>
      <c r="B985" s="26" t="s">
        <v>180</v>
      </c>
      <c r="C985" s="26" t="s">
        <v>186</v>
      </c>
      <c r="D985" s="26" t="s">
        <v>131</v>
      </c>
      <c r="E985" s="27">
        <f t="shared" ref="E985:P985" si="269">SUM(E945:E984)</f>
        <v>73681.261000000013</v>
      </c>
      <c r="F985" s="27">
        <f t="shared" si="269"/>
        <v>-1478.0569999999966</v>
      </c>
      <c r="G985" s="27">
        <f t="shared" si="269"/>
        <v>72203.203999999998</v>
      </c>
      <c r="H985" s="27">
        <f>IFERROR(VLOOKUP(S985,Swaps_wk!$A$2:$AP$151,HLOOKUP(MAIN!D985,Swaps_wk!$B$2:$AP$151,150,FALSE),FALSE),0)</f>
        <v>0</v>
      </c>
      <c r="I985" s="27">
        <f t="shared" si="269"/>
        <v>690.00000000000011</v>
      </c>
      <c r="J985" s="25">
        <f t="shared" si="269"/>
        <v>72893.203999999983</v>
      </c>
      <c r="K985" s="27">
        <f t="shared" si="269"/>
        <v>74975.1204</v>
      </c>
      <c r="L985" s="27">
        <f t="shared" si="269"/>
        <v>-0.2</v>
      </c>
      <c r="M985" s="27">
        <f t="shared" si="269"/>
        <v>0</v>
      </c>
      <c r="N985" s="27">
        <f t="shared" si="269"/>
        <v>0</v>
      </c>
      <c r="O985" s="27">
        <f>SUM(O947:O984)</f>
        <v>0</v>
      </c>
      <c r="P985" s="25">
        <f t="shared" si="269"/>
        <v>74977.122400000007</v>
      </c>
      <c r="Q985" s="28">
        <f t="shared" si="249"/>
        <v>1.0285886514194111</v>
      </c>
      <c r="R985" s="38">
        <f>SUM(R945:R984)</f>
        <v>-2083.9183999999937</v>
      </c>
      <c r="S985" s="17" t="s">
        <v>185</v>
      </c>
    </row>
    <row r="986" spans="1:22" x14ac:dyDescent="0.25">
      <c r="A986" s="17" t="s">
        <v>187</v>
      </c>
      <c r="B986" s="17" t="s">
        <v>180</v>
      </c>
      <c r="C986" s="17" t="s">
        <v>188</v>
      </c>
      <c r="D986" s="17" t="s">
        <v>95</v>
      </c>
      <c r="E986" s="24">
        <f>IF(U986="SC",SUMIFS(SC!F:F,SC!A:A,MAIN!D986,SC!B:B,MAIN!A986),SUMIFS(Allocations!$H:$H,Allocations!$A:$A,MAIN!$A986,Allocations!$B:$B,MAIN!$D986))</f>
        <v>5.7</v>
      </c>
      <c r="F986" s="24">
        <f>IF(U986="SC",SUMIFS(SC!J:J,SC!A:A,MAIN!D986,SC!B:B,MAIN!A986),SUMIFS(Allocations!M:M,Allocations!A:A,MAIN!A986,Allocations!B:B,MAIN!D986))</f>
        <v>0</v>
      </c>
      <c r="G986" s="24">
        <f t="shared" ref="G986:G1023" si="270">E986+F986</f>
        <v>5.7</v>
      </c>
      <c r="H986" s="24">
        <f>IFERROR(VLOOKUP(S986,Swaps_wk!$A$2:$AP$151,HLOOKUP(MAIN!D986,Swaps_wk!$B$2:$AP$151,150,FALSE),FALSE),0)</f>
        <v>0</v>
      </c>
      <c r="I986" s="24">
        <f>SUMIFS(PASTE_DQS_TRACKER!$D:$D,PASTE_DQS_TRACKER!$C:$C,MAIN!$A986,PASTE_DQS_TRACKER!$B:$B,MAIN!$D986)-SUMIFS(PASTE_DQS_TRACKER!$D:$D,PASTE_DQS_TRACKER!$C:$C,MAIN!$A986,PASTE_DQS_TRACKER!$E:$E,MAIN!$D986)</f>
        <v>0</v>
      </c>
      <c r="J986" s="25">
        <f t="shared" ref="J986:J1023" si="271">G986+I986</f>
        <v>5.7</v>
      </c>
      <c r="K986" s="24">
        <f>IFERROR(IF(V986="Flex",0,IF(D986=$D$30,VLOOKUP(A986,MMO_o10M_lease!$A$1:$F$51,5,FALSE),IF(D986=$D$26,VLOOKUP(D986,LANDINGS!$A$3:$BR$40,HLOOKUP(A986,LANDINGS!$B$1:$CF$42,42,FALSE),FALSE)-IFERROR(VLOOKUP(A986,MMO_o10M_lease!$A$1:$F$38,5,FALSE),0),VLOOKUP(D986,LANDINGS!$A$3:$CF$40,HLOOKUP(A986,LANDINGS!$B$1:$CF$42,42,FALSE),FALSE)))),0)</f>
        <v>0</v>
      </c>
      <c r="L986" s="24">
        <f>SUMIFS(PASTE_FLEX_TRACKER!$D:$D,PASTE_FLEX_TRACKER!$E:$E,MAIN!$A986,PASTE_FLEX_TRACKER!$B:$B,MAIN!$D986)</f>
        <v>0</v>
      </c>
      <c r="M986" s="35" t="s">
        <v>133</v>
      </c>
      <c r="N986" s="46" t="s">
        <v>563</v>
      </c>
      <c r="O986" s="46">
        <f>SUMIFS(MAN_ADJ!$L:$L,MAN_ADJ!$K:$K,MAIN!$D986,MAN_ADJ!$J:$J,MAIN!$S986)</f>
        <v>0</v>
      </c>
      <c r="P986" s="25">
        <f t="shared" ref="P986:P1023" si="272">SUM(K986:O986)</f>
        <v>0</v>
      </c>
      <c r="Q986" s="28">
        <f t="shared" si="249"/>
        <v>0</v>
      </c>
      <c r="R986" s="38">
        <f t="shared" si="260"/>
        <v>5.7</v>
      </c>
      <c r="S986" s="17" t="s">
        <v>187</v>
      </c>
      <c r="U986" t="s">
        <v>577</v>
      </c>
      <c r="V986" t="s">
        <v>735</v>
      </c>
    </row>
    <row r="987" spans="1:22" x14ac:dyDescent="0.25">
      <c r="A987" s="17" t="s">
        <v>187</v>
      </c>
      <c r="B987" s="17" t="s">
        <v>180</v>
      </c>
      <c r="C987" s="17" t="s">
        <v>188</v>
      </c>
      <c r="D987" s="17" t="s">
        <v>96</v>
      </c>
      <c r="E987" s="24">
        <f>IF(U987="SC",SUMIFS(SC!F:F,SC!A:A,MAIN!D987,SC!B:B,MAIN!A987),SUMIFS(Allocations!$H:$H,Allocations!$A:$A,MAIN!$A987,Allocations!$B:$B,MAIN!$D987))</f>
        <v>0.3</v>
      </c>
      <c r="F987" s="24">
        <f>IF(U987="SC",SUMIFS(SC!J:J,SC!A:A,MAIN!D987,SC!B:B,MAIN!A987),SUMIFS(Allocations!M:M,Allocations!A:A,MAIN!A987,Allocations!B:B,MAIN!D987))</f>
        <v>0</v>
      </c>
      <c r="G987" s="24">
        <f t="shared" si="270"/>
        <v>0.3</v>
      </c>
      <c r="H987" s="24">
        <f>IFERROR(VLOOKUP(S987,Swaps_wk!$A$2:$AP$151,HLOOKUP(MAIN!D987,Swaps_wk!$B$2:$AP$151,150,FALSE),FALSE),0)</f>
        <v>0</v>
      </c>
      <c r="I987" s="24">
        <f>SUMIFS(PASTE_DQS_TRACKER!$D:$D,PASTE_DQS_TRACKER!$C:$C,MAIN!$A987,PASTE_DQS_TRACKER!$B:$B,MAIN!$D987)-SUMIFS(PASTE_DQS_TRACKER!$D:$D,PASTE_DQS_TRACKER!$C:$C,MAIN!$A987,PASTE_DQS_TRACKER!$E:$E,MAIN!$D987)</f>
        <v>0</v>
      </c>
      <c r="J987" s="25">
        <f t="shared" si="271"/>
        <v>0.3</v>
      </c>
      <c r="K987" s="24">
        <f>IFERROR(IF(V987="Flex",0,IF(D987=$D$30,VLOOKUP(A987,MMO_o10M_lease!$A$1:$F$51,5,FALSE),IF(D987=$D$26,VLOOKUP(D987,LANDINGS!$A$3:$BR$40,HLOOKUP(A987,LANDINGS!$B$1:$CF$42,42,FALSE),FALSE)-IFERROR(VLOOKUP(A987,MMO_o10M_lease!$A$1:$F$38,5,FALSE),0),VLOOKUP(D987,LANDINGS!$A$3:$CF$40,HLOOKUP(A987,LANDINGS!$B$1:$CF$42,42,FALSE),FALSE)))),0)</f>
        <v>0</v>
      </c>
      <c r="L987" s="24">
        <f>SUMIFS(PASTE_FLEX_TRACKER!$D:$D,PASTE_FLEX_TRACKER!$E:$E,MAIN!$A987,PASTE_FLEX_TRACKER!$B:$B,MAIN!$D987)</f>
        <v>0</v>
      </c>
      <c r="M987" s="35" t="s">
        <v>133</v>
      </c>
      <c r="N987" s="46" t="s">
        <v>563</v>
      </c>
      <c r="O987" s="46">
        <f>SUMIFS(MAN_ADJ!$L:$L,MAN_ADJ!$K:$K,MAIN!$D987,MAN_ADJ!$J:$J,MAIN!$S987)</f>
        <v>0</v>
      </c>
      <c r="P987" s="25">
        <f t="shared" si="272"/>
        <v>0</v>
      </c>
      <c r="Q987" s="28">
        <f t="shared" si="249"/>
        <v>0</v>
      </c>
      <c r="R987" s="38">
        <f t="shared" si="260"/>
        <v>0.3</v>
      </c>
      <c r="S987" s="17" t="s">
        <v>187</v>
      </c>
      <c r="U987" t="s">
        <v>577</v>
      </c>
      <c r="V987" t="s">
        <v>735</v>
      </c>
    </row>
    <row r="988" spans="1:22" x14ac:dyDescent="0.25">
      <c r="A988" s="17" t="s">
        <v>187</v>
      </c>
      <c r="B988" s="17" t="s">
        <v>180</v>
      </c>
      <c r="C988" s="17" t="s">
        <v>188</v>
      </c>
      <c r="D988" s="17" t="s">
        <v>97</v>
      </c>
      <c r="E988" s="24">
        <f>IF(U988="SC",SUMIFS(SC!F:F,SC!A:A,MAIN!D988,SC!B:B,MAIN!A988),SUMIFS(Allocations!$H:$H,Allocations!$A:$A,MAIN!$A988,Allocations!$B:$B,MAIN!$D988))</f>
        <v>0</v>
      </c>
      <c r="F988" s="24">
        <f>IF(U988="SC",SUMIFS(SC!J:J,SC!A:A,MAIN!D988,SC!B:B,MAIN!A988),SUMIFS(Allocations!M:M,Allocations!A:A,MAIN!A988,Allocations!B:B,MAIN!D988))</f>
        <v>0</v>
      </c>
      <c r="G988" s="24">
        <f t="shared" si="270"/>
        <v>0</v>
      </c>
      <c r="H988" s="24">
        <f>IFERROR(VLOOKUP(S988,Swaps_wk!$A$2:$AP$151,HLOOKUP(MAIN!D988,Swaps_wk!$B$2:$AP$151,150,FALSE),FALSE),0)</f>
        <v>0</v>
      </c>
      <c r="I988" s="24">
        <f>SUMIFS(PASTE_DQS_TRACKER!$D:$D,PASTE_DQS_TRACKER!$C:$C,MAIN!$A988,PASTE_DQS_TRACKER!$B:$B,MAIN!$D988)-SUMIFS(PASTE_DQS_TRACKER!$D:$D,PASTE_DQS_TRACKER!$C:$C,MAIN!$A988,PASTE_DQS_TRACKER!$E:$E,MAIN!$D988)</f>
        <v>0</v>
      </c>
      <c r="J988" s="25">
        <f t="shared" si="271"/>
        <v>0</v>
      </c>
      <c r="K988" s="24">
        <f>IFERROR(IF(V988="Flex",0,IF(D988=$D$30,VLOOKUP(A988,MMO_o10M_lease!$A$1:$F$51,5,FALSE),IF(D988=$D$26,VLOOKUP(D988,LANDINGS!$A$3:$BR$40,HLOOKUP(A988,LANDINGS!$B$1:$CF$42,42,FALSE),FALSE)-IFERROR(VLOOKUP(A988,MMO_o10M_lease!$A$1:$F$38,5,FALSE),0),VLOOKUP(D988,LANDINGS!$A$3:$CF$40,HLOOKUP(A988,LANDINGS!$B$1:$CF$42,42,FALSE),FALSE)))),0)</f>
        <v>0</v>
      </c>
      <c r="L988" s="24">
        <f>SUMIFS(PASTE_FLEX_TRACKER!$D:$D,PASTE_FLEX_TRACKER!$E:$E,MAIN!$A988,PASTE_FLEX_TRACKER!$B:$B,MAIN!$D988)</f>
        <v>0</v>
      </c>
      <c r="M988" s="35" t="s">
        <v>133</v>
      </c>
      <c r="N988" s="46" t="s">
        <v>563</v>
      </c>
      <c r="O988" s="46">
        <f>SUMIFS(MAN_ADJ!$L:$L,MAN_ADJ!$K:$K,MAIN!$D988,MAN_ADJ!$J:$J,MAIN!$S988)</f>
        <v>0</v>
      </c>
      <c r="P988" s="25">
        <f t="shared" si="272"/>
        <v>0</v>
      </c>
      <c r="Q988" s="28" t="str">
        <f t="shared" ref="Q988:Q1055" si="273">IFERROR(P988/J988,"n/a")</f>
        <v>n/a</v>
      </c>
      <c r="R988" s="38">
        <f t="shared" si="260"/>
        <v>0</v>
      </c>
      <c r="S988" s="17" t="s">
        <v>187</v>
      </c>
      <c r="U988" t="s">
        <v>577</v>
      </c>
      <c r="V988" t="s">
        <v>735</v>
      </c>
    </row>
    <row r="989" spans="1:22" x14ac:dyDescent="0.25">
      <c r="A989" s="17" t="s">
        <v>187</v>
      </c>
      <c r="B989" s="17" t="s">
        <v>180</v>
      </c>
      <c r="C989" s="17" t="s">
        <v>188</v>
      </c>
      <c r="D989" s="17" t="s">
        <v>98</v>
      </c>
      <c r="E989" s="24">
        <f>IF(U989="SC",SUMIFS(SC!F:F,SC!A:A,MAIN!D989,SC!B:B,MAIN!A989),SUMIFS(Allocations!$H:$H,Allocations!$A:$A,MAIN!$A989,Allocations!$B:$B,MAIN!$D989))</f>
        <v>0.05</v>
      </c>
      <c r="F989" s="24">
        <f>IF(U989="SC",SUMIFS(SC!J:J,SC!A:A,MAIN!D989,SC!B:B,MAIN!A989),SUMIFS(Allocations!M:M,Allocations!A:A,MAIN!A989,Allocations!B:B,MAIN!D989))</f>
        <v>0</v>
      </c>
      <c r="G989" s="24">
        <f t="shared" si="270"/>
        <v>0.05</v>
      </c>
      <c r="H989" s="24">
        <f>IFERROR(VLOOKUP(S989,Swaps_wk!$A$2:$AP$151,HLOOKUP(MAIN!D989,Swaps_wk!$B$2:$AP$151,150,FALSE),FALSE),0)</f>
        <v>0</v>
      </c>
      <c r="I989" s="24">
        <f>SUMIFS(PASTE_DQS_TRACKER!$D:$D,PASTE_DQS_TRACKER!$C:$C,MAIN!$A989,PASTE_DQS_TRACKER!$B:$B,MAIN!$D989)-SUMIFS(PASTE_DQS_TRACKER!$D:$D,PASTE_DQS_TRACKER!$C:$C,MAIN!$A989,PASTE_DQS_TRACKER!$E:$E,MAIN!$D989)</f>
        <v>0</v>
      </c>
      <c r="J989" s="25">
        <f t="shared" si="271"/>
        <v>0.05</v>
      </c>
      <c r="K989" s="24">
        <f>IFERROR(IF(V989="Flex",0,IF(D989=$D$30,VLOOKUP(A989,MMO_o10M_lease!$A$1:$F$51,5,FALSE),IF(D989=$D$26,VLOOKUP(D989,LANDINGS!$A$3:$BR$40,HLOOKUP(A989,LANDINGS!$B$1:$CF$42,42,FALSE),FALSE)-IFERROR(VLOOKUP(A989,MMO_o10M_lease!$A$1:$F$38,5,FALSE),0),VLOOKUP(D989,LANDINGS!$A$3:$CF$40,HLOOKUP(A989,LANDINGS!$B$1:$CF$42,42,FALSE),FALSE)))),0)</f>
        <v>0</v>
      </c>
      <c r="L989" s="24">
        <f>SUMIFS(PASTE_FLEX_TRACKER!$D:$D,PASTE_FLEX_TRACKER!$E:$E,MAIN!$A989,PASTE_FLEX_TRACKER!$B:$B,MAIN!$D989)</f>
        <v>0</v>
      </c>
      <c r="M989" s="35" t="s">
        <v>133</v>
      </c>
      <c r="N989" s="46" t="s">
        <v>563</v>
      </c>
      <c r="O989" s="46">
        <f>SUMIFS(MAN_ADJ!$L:$L,MAN_ADJ!$K:$K,MAIN!$D989,MAN_ADJ!$J:$J,MAIN!$S989)</f>
        <v>0</v>
      </c>
      <c r="P989" s="25">
        <f t="shared" si="272"/>
        <v>0</v>
      </c>
      <c r="Q989" s="28">
        <f t="shared" si="273"/>
        <v>0</v>
      </c>
      <c r="R989" s="38">
        <f t="shared" si="260"/>
        <v>0.05</v>
      </c>
      <c r="S989" s="17" t="s">
        <v>187</v>
      </c>
      <c r="U989" t="s">
        <v>577</v>
      </c>
      <c r="V989" t="s">
        <v>735</v>
      </c>
    </row>
    <row r="990" spans="1:22" x14ac:dyDescent="0.25">
      <c r="A990" s="17" t="s">
        <v>187</v>
      </c>
      <c r="B990" s="17" t="s">
        <v>180</v>
      </c>
      <c r="C990" s="17" t="s">
        <v>188</v>
      </c>
      <c r="D990" s="17" t="s">
        <v>99</v>
      </c>
      <c r="E990" s="24">
        <f>IF(U990="SC",SUMIFS(SC!F:F,SC!A:A,MAIN!D990,SC!B:B,MAIN!A990),SUMIFS(Allocations!$H:$H,Allocations!$A:$A,MAIN!$A990,Allocations!$B:$B,MAIN!$D990))</f>
        <v>0</v>
      </c>
      <c r="F990" s="24">
        <f>IF(U990="SC",SUMIFS(SC!J:J,SC!A:A,MAIN!D990,SC!B:B,MAIN!A990),SUMIFS(Allocations!M:M,Allocations!A:A,MAIN!A990,Allocations!B:B,MAIN!D990))</f>
        <v>0</v>
      </c>
      <c r="G990" s="24">
        <f t="shared" si="270"/>
        <v>0</v>
      </c>
      <c r="H990" s="24">
        <f>IFERROR(VLOOKUP(S990,Swaps_wk!$A$2:$AP$151,HLOOKUP(MAIN!D990,Swaps_wk!$B$2:$AP$151,150,FALSE),FALSE),0)</f>
        <v>0</v>
      </c>
      <c r="I990" s="24">
        <f>SUMIFS(PASTE_DQS_TRACKER!$D:$D,PASTE_DQS_TRACKER!$C:$C,MAIN!$A990,PASTE_DQS_TRACKER!$B:$B,MAIN!$D990)-SUMIFS(PASTE_DQS_TRACKER!$D:$D,PASTE_DQS_TRACKER!$C:$C,MAIN!$A990,PASTE_DQS_TRACKER!$E:$E,MAIN!$D990)</f>
        <v>0</v>
      </c>
      <c r="J990" s="25">
        <f t="shared" si="271"/>
        <v>0</v>
      </c>
      <c r="K990" s="24">
        <f>IFERROR(IF(V990="Flex",0,IF(D990=$D$30,VLOOKUP(A990,MMO_o10M_lease!$A$1:$F$51,5,FALSE),IF(D990=$D$26,VLOOKUP(D990,LANDINGS!$A$3:$BR$40,HLOOKUP(A990,LANDINGS!$B$1:$CF$42,42,FALSE),FALSE)-IFERROR(VLOOKUP(A990,MMO_o10M_lease!$A$1:$F$38,5,FALSE),0),VLOOKUP(D990,LANDINGS!$A$3:$CF$40,HLOOKUP(A990,LANDINGS!$B$1:$CF$42,42,FALSE),FALSE)))),0)</f>
        <v>0</v>
      </c>
      <c r="L990" s="24">
        <f>SUMIFS(PASTE_FLEX_TRACKER!$D:$D,PASTE_FLEX_TRACKER!$E:$E,MAIN!$A990,PASTE_FLEX_TRACKER!$B:$B,MAIN!$D990)</f>
        <v>0</v>
      </c>
      <c r="M990" s="35" t="s">
        <v>133</v>
      </c>
      <c r="N990" s="46" t="s">
        <v>563</v>
      </c>
      <c r="O990" s="46">
        <f>SUMIFS(MAN_ADJ!$L:$L,MAN_ADJ!$K:$K,MAIN!$D990,MAN_ADJ!$J:$J,MAIN!$S990)</f>
        <v>0</v>
      </c>
      <c r="P990" s="25">
        <f t="shared" si="272"/>
        <v>0</v>
      </c>
      <c r="Q990" s="28" t="str">
        <f t="shared" si="273"/>
        <v>n/a</v>
      </c>
      <c r="R990" s="38">
        <f t="shared" si="260"/>
        <v>0</v>
      </c>
      <c r="S990" s="17" t="s">
        <v>187</v>
      </c>
      <c r="U990" t="s">
        <v>577</v>
      </c>
      <c r="V990" t="s">
        <v>735</v>
      </c>
    </row>
    <row r="991" spans="1:22" x14ac:dyDescent="0.25">
      <c r="A991" s="17" t="s">
        <v>187</v>
      </c>
      <c r="B991" s="17" t="s">
        <v>180</v>
      </c>
      <c r="C991" s="17" t="s">
        <v>188</v>
      </c>
      <c r="D991" s="17" t="s">
        <v>100</v>
      </c>
      <c r="E991" s="24">
        <f>IF(U991="SC",SUMIFS(SC!F:F,SC!A:A,MAIN!D991,SC!B:B,MAIN!A991),SUMIFS(Allocations!$H:$H,Allocations!$A:$A,MAIN!$A991,Allocations!$B:$B,MAIN!$D991))</f>
        <v>0.5</v>
      </c>
      <c r="F991" s="24">
        <f>IF(U991="SC",SUMIFS(SC!J:J,SC!A:A,MAIN!D991,SC!B:B,MAIN!A991),SUMIFS(Allocations!M:M,Allocations!A:A,MAIN!A991,Allocations!B:B,MAIN!D991))</f>
        <v>0</v>
      </c>
      <c r="G991" s="24">
        <f t="shared" si="270"/>
        <v>0.5</v>
      </c>
      <c r="H991" s="24">
        <f>IFERROR(VLOOKUP(S991,Swaps_wk!$A$2:$AP$151,HLOOKUP(MAIN!D991,Swaps_wk!$B$2:$AP$151,150,FALSE),FALSE),0)</f>
        <v>0</v>
      </c>
      <c r="I991" s="24">
        <f>SUMIFS(PASTE_DQS_TRACKER!$D:$D,PASTE_DQS_TRACKER!$C:$C,MAIN!$A991,PASTE_DQS_TRACKER!$B:$B,MAIN!$D991)-SUMIFS(PASTE_DQS_TRACKER!$D:$D,PASTE_DQS_TRACKER!$C:$C,MAIN!$A991,PASTE_DQS_TRACKER!$E:$E,MAIN!$D991)</f>
        <v>0</v>
      </c>
      <c r="J991" s="25">
        <f t="shared" si="271"/>
        <v>0.5</v>
      </c>
      <c r="K991" s="24">
        <f>IFERROR(IF(V991="Flex",0,IF(D991=$D$30,VLOOKUP(A991,MMO_o10M_lease!$A$1:$F$51,5,FALSE),IF(D991=$D$26,VLOOKUP(D991,LANDINGS!$A$3:$BR$40,HLOOKUP(A991,LANDINGS!$B$1:$CF$42,42,FALSE),FALSE)-IFERROR(VLOOKUP(A991,MMO_o10M_lease!$A$1:$F$38,5,FALSE),0),VLOOKUP(D991,LANDINGS!$A$3:$CF$40,HLOOKUP(A991,LANDINGS!$B$1:$CF$42,42,FALSE),FALSE)))),0)</f>
        <v>0</v>
      </c>
      <c r="L991" s="24">
        <f>SUMIFS(PASTE_FLEX_TRACKER!$D:$D,PASTE_FLEX_TRACKER!$E:$E,MAIN!$A991,PASTE_FLEX_TRACKER!$B:$B,MAIN!$D991)</f>
        <v>0</v>
      </c>
      <c r="M991" s="35" t="s">
        <v>133</v>
      </c>
      <c r="N991" s="46" t="s">
        <v>563</v>
      </c>
      <c r="O991" s="46">
        <f>SUMIFS(MAN_ADJ!$L:$L,MAN_ADJ!$K:$K,MAIN!$D991,MAN_ADJ!$J:$J,MAIN!$S991)</f>
        <v>0</v>
      </c>
      <c r="P991" s="25">
        <f t="shared" si="272"/>
        <v>0</v>
      </c>
      <c r="Q991" s="28">
        <f t="shared" si="273"/>
        <v>0</v>
      </c>
      <c r="R991" s="38">
        <f t="shared" si="260"/>
        <v>0.5</v>
      </c>
      <c r="S991" s="17" t="s">
        <v>187</v>
      </c>
      <c r="U991" t="s">
        <v>577</v>
      </c>
      <c r="V991" t="s">
        <v>735</v>
      </c>
    </row>
    <row r="992" spans="1:22" x14ac:dyDescent="0.25">
      <c r="A992" s="17" t="s">
        <v>187</v>
      </c>
      <c r="B992" s="17" t="s">
        <v>180</v>
      </c>
      <c r="C992" s="17" t="s">
        <v>188</v>
      </c>
      <c r="D992" s="17" t="s">
        <v>101</v>
      </c>
      <c r="E992" s="24">
        <f>IF(U992="SC",SUMIFS(SC!F:F,SC!A:A,MAIN!D992,SC!B:B,MAIN!A992),SUMIFS(Allocations!$H:$H,Allocations!$A:$A,MAIN!$A992,Allocations!$B:$B,MAIN!$D992))</f>
        <v>0</v>
      </c>
      <c r="F992" s="24">
        <f>IF(U992="SC",SUMIFS(SC!J:J,SC!A:A,MAIN!D992,SC!B:B,MAIN!A992),SUMIFS(Allocations!M:M,Allocations!A:A,MAIN!A992,Allocations!B:B,MAIN!D992))</f>
        <v>0</v>
      </c>
      <c r="G992" s="24">
        <f t="shared" si="270"/>
        <v>0</v>
      </c>
      <c r="H992" s="24">
        <f>IFERROR(VLOOKUP(S992,Swaps_wk!$A$2:$AP$151,HLOOKUP(MAIN!D992,Swaps_wk!$B$2:$AP$151,150,FALSE),FALSE),0)</f>
        <v>0</v>
      </c>
      <c r="I992" s="24">
        <f>SUMIFS(PASTE_DQS_TRACKER!$D:$D,PASTE_DQS_TRACKER!$C:$C,MAIN!$A992,PASTE_DQS_TRACKER!$B:$B,MAIN!$D992)-SUMIFS(PASTE_DQS_TRACKER!$D:$D,PASTE_DQS_TRACKER!$C:$C,MAIN!$A992,PASTE_DQS_TRACKER!$E:$E,MAIN!$D992)</f>
        <v>0</v>
      </c>
      <c r="J992" s="25">
        <f t="shared" si="271"/>
        <v>0</v>
      </c>
      <c r="K992" s="24">
        <f>IFERROR(IF(V992="Flex",0,IF(D992=$D$30,VLOOKUP(A992,MMO_o10M_lease!$A$1:$F$51,5,FALSE),IF(D992=$D$26,VLOOKUP(D992,LANDINGS!$A$3:$BR$40,HLOOKUP(A992,LANDINGS!$B$1:$CF$42,42,FALSE),FALSE)-IFERROR(VLOOKUP(A992,MMO_o10M_lease!$A$1:$F$38,5,FALSE),0),VLOOKUP(D992,LANDINGS!$A$3:$CF$40,HLOOKUP(A992,LANDINGS!$B$1:$CF$42,42,FALSE),FALSE)))),0)</f>
        <v>0</v>
      </c>
      <c r="L992" s="24">
        <f>SUMIFS(PASTE_FLEX_TRACKER!$D:$D,PASTE_FLEX_TRACKER!$E:$E,MAIN!$A992,PASTE_FLEX_TRACKER!$B:$B,MAIN!$D992)</f>
        <v>0</v>
      </c>
      <c r="M992" s="35" t="s">
        <v>133</v>
      </c>
      <c r="N992" s="46" t="s">
        <v>563</v>
      </c>
      <c r="O992" s="46">
        <f>SUMIFS(MAN_ADJ!$L:$L,MAN_ADJ!$K:$K,MAIN!$D992,MAN_ADJ!$J:$J,MAIN!$S992)</f>
        <v>0</v>
      </c>
      <c r="P992" s="25">
        <f t="shared" si="272"/>
        <v>0</v>
      </c>
      <c r="Q992" s="28" t="str">
        <f t="shared" si="273"/>
        <v>n/a</v>
      </c>
      <c r="R992" s="38">
        <f t="shared" si="260"/>
        <v>0</v>
      </c>
      <c r="S992" s="17" t="s">
        <v>187</v>
      </c>
      <c r="U992" t="s">
        <v>577</v>
      </c>
      <c r="V992" t="s">
        <v>735</v>
      </c>
    </row>
    <row r="993" spans="1:22" x14ac:dyDescent="0.25">
      <c r="A993" s="17" t="s">
        <v>187</v>
      </c>
      <c r="B993" s="17" t="s">
        <v>180</v>
      </c>
      <c r="C993" s="17" t="s">
        <v>188</v>
      </c>
      <c r="D993" s="17" t="s">
        <v>102</v>
      </c>
      <c r="E993" s="24">
        <f>IF(U993="SC",SUMIFS(SC!F:F,SC!A:A,MAIN!D993,SC!B:B,MAIN!A993),SUMIFS(Allocations!$H:$H,Allocations!$A:$A,MAIN!$A993,Allocations!$B:$B,MAIN!$D993))</f>
        <v>0</v>
      </c>
      <c r="F993" s="24">
        <f>IF(U993="SC",SUMIFS(SC!J:J,SC!A:A,MAIN!D993,SC!B:B,MAIN!A993),SUMIFS(Allocations!M:M,Allocations!A:A,MAIN!A993,Allocations!B:B,MAIN!D993))</f>
        <v>0</v>
      </c>
      <c r="G993" s="24">
        <f t="shared" si="270"/>
        <v>0</v>
      </c>
      <c r="H993" s="24">
        <f>IFERROR(VLOOKUP(S993,Swaps_wk!$A$2:$AP$151,HLOOKUP(MAIN!D993,Swaps_wk!$B$2:$AP$151,150,FALSE),FALSE),0)</f>
        <v>0</v>
      </c>
      <c r="I993" s="24">
        <f>SUMIFS(PASTE_DQS_TRACKER!$D:$D,PASTE_DQS_TRACKER!$C:$C,MAIN!$A993,PASTE_DQS_TRACKER!$B:$B,MAIN!$D993)-SUMIFS(PASTE_DQS_TRACKER!$D:$D,PASTE_DQS_TRACKER!$C:$C,MAIN!$A993,PASTE_DQS_TRACKER!$E:$E,MAIN!$D993)</f>
        <v>0</v>
      </c>
      <c r="J993" s="25">
        <f t="shared" si="271"/>
        <v>0</v>
      </c>
      <c r="K993" s="24">
        <f>IFERROR(IF(V993="Flex",0,IF(D993=$D$30,VLOOKUP(A993,MMO_o10M_lease!$A$1:$F$51,5,FALSE),IF(D993=$D$26,VLOOKUP(D993,LANDINGS!$A$3:$BR$40,HLOOKUP(A993,LANDINGS!$B$1:$CF$42,42,FALSE),FALSE)-IFERROR(VLOOKUP(A993,MMO_o10M_lease!$A$1:$F$38,5,FALSE),0),VLOOKUP(D993,LANDINGS!$A$3:$CF$40,HLOOKUP(A993,LANDINGS!$B$1:$CF$42,42,FALSE),FALSE)))),0)</f>
        <v>0</v>
      </c>
      <c r="L993" s="24">
        <f>SUMIFS(PASTE_FLEX_TRACKER!$D:$D,PASTE_FLEX_TRACKER!$E:$E,MAIN!$A993,PASTE_FLEX_TRACKER!$B:$B,MAIN!$D993)</f>
        <v>0</v>
      </c>
      <c r="M993" s="35" t="s">
        <v>133</v>
      </c>
      <c r="N993" s="46" t="s">
        <v>563</v>
      </c>
      <c r="O993" s="46">
        <f>SUMIFS(MAN_ADJ!$L:$L,MAN_ADJ!$K:$K,MAIN!$D993,MAN_ADJ!$J:$J,MAIN!$S993)</f>
        <v>0</v>
      </c>
      <c r="P993" s="25">
        <f t="shared" si="272"/>
        <v>0</v>
      </c>
      <c r="Q993" s="28" t="str">
        <f t="shared" si="273"/>
        <v>n/a</v>
      </c>
      <c r="R993" s="38">
        <f t="shared" si="260"/>
        <v>0</v>
      </c>
      <c r="S993" s="17" t="s">
        <v>187</v>
      </c>
      <c r="U993" t="s">
        <v>577</v>
      </c>
      <c r="V993" t="s">
        <v>735</v>
      </c>
    </row>
    <row r="994" spans="1:22" x14ac:dyDescent="0.25">
      <c r="A994" s="17" t="s">
        <v>187</v>
      </c>
      <c r="B994" s="17" t="s">
        <v>180</v>
      </c>
      <c r="C994" s="17" t="s">
        <v>188</v>
      </c>
      <c r="D994" s="17" t="s">
        <v>103</v>
      </c>
      <c r="E994" s="24">
        <f>IF(U994="SC",SUMIFS(SC!F:F,SC!A:A,MAIN!D994,SC!B:B,MAIN!A994),SUMIFS(Allocations!$H:$H,Allocations!$A:$A,MAIN!$A994,Allocations!$B:$B,MAIN!$D994))</f>
        <v>0</v>
      </c>
      <c r="F994" s="24">
        <f>IF(U994="SC",SUMIFS(SC!J:J,SC!A:A,MAIN!D994,SC!B:B,MAIN!A994),SUMIFS(Allocations!M:M,Allocations!A:A,MAIN!A994,Allocations!B:B,MAIN!D994))</f>
        <v>0</v>
      </c>
      <c r="G994" s="24">
        <f t="shared" si="270"/>
        <v>0</v>
      </c>
      <c r="H994" s="24">
        <f>IFERROR(VLOOKUP(S994,Swaps_wk!$A$2:$AP$151,HLOOKUP(MAIN!D994,Swaps_wk!$B$2:$AP$151,150,FALSE),FALSE),0)</f>
        <v>0</v>
      </c>
      <c r="I994" s="24">
        <f>SUMIFS(PASTE_DQS_TRACKER!$D:$D,PASTE_DQS_TRACKER!$C:$C,MAIN!$A994,PASTE_DQS_TRACKER!$B:$B,MAIN!$D994)-SUMIFS(PASTE_DQS_TRACKER!$D:$D,PASTE_DQS_TRACKER!$C:$C,MAIN!$A994,PASTE_DQS_TRACKER!$E:$E,MAIN!$D994)</f>
        <v>0</v>
      </c>
      <c r="J994" s="25">
        <f t="shared" si="271"/>
        <v>0</v>
      </c>
      <c r="K994" s="24">
        <f>IFERROR(IF(V994="Flex",0,IF(D994=$D$30,VLOOKUP(A994,MMO_o10M_lease!$A$1:$F$51,5,FALSE),IF(D994=$D$26,VLOOKUP(D994,LANDINGS!$A$3:$BR$40,HLOOKUP(A994,LANDINGS!$B$1:$CF$42,42,FALSE),FALSE)-IFERROR(VLOOKUP(A994,MMO_o10M_lease!$A$1:$F$38,5,FALSE),0),VLOOKUP(D994,LANDINGS!$A$3:$CF$40,HLOOKUP(A994,LANDINGS!$B$1:$CF$42,42,FALSE),FALSE)))),0)</f>
        <v>0</v>
      </c>
      <c r="L994" s="24">
        <f>SUMIFS(PASTE_FLEX_TRACKER!$D:$D,PASTE_FLEX_TRACKER!$E:$E,MAIN!$A994,PASTE_FLEX_TRACKER!$B:$B,MAIN!$D994)</f>
        <v>0</v>
      </c>
      <c r="M994" s="35" t="s">
        <v>133</v>
      </c>
      <c r="N994" s="46" t="s">
        <v>563</v>
      </c>
      <c r="O994" s="46">
        <f>SUMIFS(MAN_ADJ!$L:$L,MAN_ADJ!$K:$K,MAIN!$D994,MAN_ADJ!$J:$J,MAIN!$S994)</f>
        <v>0</v>
      </c>
      <c r="P994" s="25">
        <f t="shared" si="272"/>
        <v>0</v>
      </c>
      <c r="Q994" s="28" t="str">
        <f t="shared" si="273"/>
        <v>n/a</v>
      </c>
      <c r="R994" s="38">
        <f t="shared" si="260"/>
        <v>0</v>
      </c>
      <c r="S994" s="17" t="s">
        <v>187</v>
      </c>
      <c r="U994" t="s">
        <v>577</v>
      </c>
      <c r="V994" t="s">
        <v>735</v>
      </c>
    </row>
    <row r="995" spans="1:22" x14ac:dyDescent="0.25">
      <c r="A995" s="17" t="s">
        <v>187</v>
      </c>
      <c r="B995" s="17" t="s">
        <v>180</v>
      </c>
      <c r="C995" s="17" t="s">
        <v>188</v>
      </c>
      <c r="D995" s="17" t="s">
        <v>104</v>
      </c>
      <c r="E995" s="24">
        <f>IF(U995="SC",SUMIFS(SC!F:F,SC!A:A,MAIN!D995,SC!B:B,MAIN!A995),SUMIFS(Allocations!$H:$H,Allocations!$A:$A,MAIN!$A995,Allocations!$B:$B,MAIN!$D995))</f>
        <v>0</v>
      </c>
      <c r="F995" s="24">
        <f>IF(U995="SC",SUMIFS(SC!J:J,SC!A:A,MAIN!D995,SC!B:B,MAIN!A995),SUMIFS(Allocations!M:M,Allocations!A:A,MAIN!A995,Allocations!B:B,MAIN!D995))</f>
        <v>0</v>
      </c>
      <c r="G995" s="24">
        <f t="shared" si="270"/>
        <v>0</v>
      </c>
      <c r="H995" s="24">
        <f>IFERROR(VLOOKUP(S995,Swaps_wk!$A$2:$AP$151,HLOOKUP(MAIN!D995,Swaps_wk!$B$2:$AP$151,150,FALSE),FALSE),0)</f>
        <v>0</v>
      </c>
      <c r="I995" s="24">
        <f>SUMIFS(PASTE_DQS_TRACKER!$D:$D,PASTE_DQS_TRACKER!$C:$C,MAIN!$A995,PASTE_DQS_TRACKER!$B:$B,MAIN!$D995)-SUMIFS(PASTE_DQS_TRACKER!$D:$D,PASTE_DQS_TRACKER!$C:$C,MAIN!$A995,PASTE_DQS_TRACKER!$E:$E,MAIN!$D995)</f>
        <v>0</v>
      </c>
      <c r="J995" s="25">
        <f t="shared" si="271"/>
        <v>0</v>
      </c>
      <c r="K995" s="24">
        <f>IFERROR(IF(V995="Flex",0,IF(D995=$D$30,VLOOKUP(A995,MMO_o10M_lease!$A$1:$F$51,5,FALSE),IF(D995=$D$26,VLOOKUP(D995,LANDINGS!$A$3:$BR$40,HLOOKUP(A995,LANDINGS!$B$1:$CF$42,42,FALSE),FALSE)-IFERROR(VLOOKUP(A995,MMO_o10M_lease!$A$1:$F$38,5,FALSE),0),VLOOKUP(D995,LANDINGS!$A$3:$CF$40,HLOOKUP(A995,LANDINGS!$B$1:$CF$42,42,FALSE),FALSE)))),0)</f>
        <v>0</v>
      </c>
      <c r="L995" s="24">
        <f>SUMIFS(PASTE_FLEX_TRACKER!$D:$D,PASTE_FLEX_TRACKER!$E:$E,MAIN!$A995,PASTE_FLEX_TRACKER!$B:$B,MAIN!$D995)</f>
        <v>0</v>
      </c>
      <c r="M995" s="35" t="s">
        <v>133</v>
      </c>
      <c r="N995" s="46" t="s">
        <v>563</v>
      </c>
      <c r="O995" s="46">
        <f>SUMIFS(MAN_ADJ!$L:$L,MAN_ADJ!$K:$K,MAIN!$D995,MAN_ADJ!$J:$J,MAIN!$S995)</f>
        <v>0</v>
      </c>
      <c r="P995" s="25">
        <f t="shared" si="272"/>
        <v>0</v>
      </c>
      <c r="Q995" s="28" t="str">
        <f t="shared" si="273"/>
        <v>n/a</v>
      </c>
      <c r="R995" s="38">
        <f t="shared" si="260"/>
        <v>0</v>
      </c>
      <c r="S995" s="17" t="s">
        <v>187</v>
      </c>
      <c r="U995" t="s">
        <v>577</v>
      </c>
      <c r="V995" t="s">
        <v>735</v>
      </c>
    </row>
    <row r="996" spans="1:22" x14ac:dyDescent="0.25">
      <c r="A996" s="17" t="s">
        <v>187</v>
      </c>
      <c r="B996" s="17" t="s">
        <v>180</v>
      </c>
      <c r="C996" s="17" t="s">
        <v>188</v>
      </c>
      <c r="D996" s="17" t="s">
        <v>105</v>
      </c>
      <c r="E996" s="24">
        <f>IF(U996="SC",SUMIFS(SC!F:F,SC!A:A,MAIN!D996,SC!B:B,MAIN!A996),SUMIFS(Allocations!$H:$H,Allocations!$A:$A,MAIN!$A996,Allocations!$B:$B,MAIN!$D996))</f>
        <v>7.1310000000000002</v>
      </c>
      <c r="F996" s="24">
        <f>IF(U996="SC",SUMIFS(SC!J:J,SC!A:A,MAIN!D996,SC!B:B,MAIN!A996),SUMIFS(Allocations!M:M,Allocations!A:A,MAIN!A996,Allocations!B:B,MAIN!D996))</f>
        <v>0</v>
      </c>
      <c r="G996" s="24">
        <f t="shared" si="270"/>
        <v>7.1310000000000002</v>
      </c>
      <c r="H996" s="24">
        <f>IFERROR(VLOOKUP(S996,Swaps_wk!$A$2:$AP$151,HLOOKUP(MAIN!D996,Swaps_wk!$B$2:$AP$151,150,FALSE),FALSE),0)</f>
        <v>0</v>
      </c>
      <c r="I996" s="24">
        <f>SUMIFS(PASTE_DQS_TRACKER!$D:$D,PASTE_DQS_TRACKER!$C:$C,MAIN!$A996,PASTE_DQS_TRACKER!$B:$B,MAIN!$D996)-SUMIFS(PASTE_DQS_TRACKER!$D:$D,PASTE_DQS_TRACKER!$C:$C,MAIN!$A996,PASTE_DQS_TRACKER!$E:$E,MAIN!$D996)</f>
        <v>0</v>
      </c>
      <c r="J996" s="25">
        <f t="shared" si="271"/>
        <v>7.1310000000000002</v>
      </c>
      <c r="K996" s="24">
        <f>IFERROR(IF(V996="Flex",0,IF(D996=$D$30,VLOOKUP(A996,MMO_o10M_lease!$A$1:$F$51,5,FALSE),IF(D996=$D$26,VLOOKUP(D996,LANDINGS!$A$3:$BR$40,HLOOKUP(A996,LANDINGS!$B$1:$CF$42,42,FALSE),FALSE)-IFERROR(VLOOKUP(A996,MMO_o10M_lease!$A$1:$F$38,5,FALSE),0),VLOOKUP(D996,LANDINGS!$A$3:$CF$40,HLOOKUP(A996,LANDINGS!$B$1:$CF$42,42,FALSE),FALSE)))),0)</f>
        <v>0</v>
      </c>
      <c r="L996" s="24">
        <f>SUMIFS(PASTE_FLEX_TRACKER!$D:$D,PASTE_FLEX_TRACKER!$E:$E,MAIN!$A996,PASTE_FLEX_TRACKER!$B:$B,MAIN!$D996)</f>
        <v>0.2</v>
      </c>
      <c r="M996" s="35" t="s">
        <v>133</v>
      </c>
      <c r="N996" s="46" t="s">
        <v>563</v>
      </c>
      <c r="O996" s="46">
        <f>SUMIFS(MAN_ADJ!$L:$L,MAN_ADJ!$K:$K,MAIN!$D996,MAN_ADJ!$J:$J,MAIN!$S996)</f>
        <v>0</v>
      </c>
      <c r="P996" s="25">
        <f t="shared" si="272"/>
        <v>0.2</v>
      </c>
      <c r="Q996" s="28">
        <f t="shared" si="273"/>
        <v>2.8046557285093254E-2</v>
      </c>
      <c r="R996" s="38">
        <f t="shared" si="260"/>
        <v>6.931</v>
      </c>
      <c r="S996" s="17" t="s">
        <v>187</v>
      </c>
      <c r="U996" t="s">
        <v>577</v>
      </c>
      <c r="V996" t="s">
        <v>735</v>
      </c>
    </row>
    <row r="997" spans="1:22" x14ac:dyDescent="0.25">
      <c r="A997" s="17" t="s">
        <v>187</v>
      </c>
      <c r="B997" s="17" t="s">
        <v>180</v>
      </c>
      <c r="C997" s="17" t="s">
        <v>188</v>
      </c>
      <c r="D997" s="17" t="s">
        <v>106</v>
      </c>
      <c r="E997" s="24">
        <f>IF(U997="SC",SUMIFS(SC!F:F,SC!A:A,MAIN!D997,SC!B:B,MAIN!A997),SUMIFS(Allocations!$H:$H,Allocations!$A:$A,MAIN!$A997,Allocations!$B:$B,MAIN!$D997))</f>
        <v>0</v>
      </c>
      <c r="F997" s="24">
        <f>IF(U997="SC",SUMIFS(SC!J:J,SC!A:A,MAIN!D997,SC!B:B,MAIN!A997),SUMIFS(Allocations!M:M,Allocations!A:A,MAIN!A997,Allocations!B:B,MAIN!D997))</f>
        <v>0</v>
      </c>
      <c r="G997" s="24">
        <f t="shared" si="270"/>
        <v>0</v>
      </c>
      <c r="H997" s="24">
        <f>IFERROR(VLOOKUP(S997,Swaps_wk!$A$2:$AP$151,HLOOKUP(MAIN!D997,Swaps_wk!$B$2:$AP$151,150,FALSE),FALSE),0)</f>
        <v>0</v>
      </c>
      <c r="I997" s="24">
        <f>SUMIFS(PASTE_DQS_TRACKER!$D:$D,PASTE_DQS_TRACKER!$C:$C,MAIN!$A997,PASTE_DQS_TRACKER!$B:$B,MAIN!$D997)-SUMIFS(PASTE_DQS_TRACKER!$D:$D,PASTE_DQS_TRACKER!$C:$C,MAIN!$A997,PASTE_DQS_TRACKER!$E:$E,MAIN!$D997)</f>
        <v>0</v>
      </c>
      <c r="J997" s="25">
        <f t="shared" si="271"/>
        <v>0</v>
      </c>
      <c r="K997" s="24">
        <f>IFERROR(IF(V997="Flex",0,IF(D997=$D$30,VLOOKUP(A997,MMO_o10M_lease!$A$1:$F$51,5,FALSE),IF(D997=$D$26,VLOOKUP(D997,LANDINGS!$A$3:$BR$40,HLOOKUP(A997,LANDINGS!$B$1:$CF$42,42,FALSE),FALSE)-IFERROR(VLOOKUP(A997,MMO_o10M_lease!$A$1:$F$38,5,FALSE),0),VLOOKUP(D997,LANDINGS!$A$3:$CF$40,HLOOKUP(A997,LANDINGS!$B$1:$CF$42,42,FALSE),FALSE)))),0)</f>
        <v>0</v>
      </c>
      <c r="L997" s="24">
        <f>SUMIFS(PASTE_FLEX_TRACKER!$D:$D,PASTE_FLEX_TRACKER!$E:$E,MAIN!$A997,PASTE_FLEX_TRACKER!$B:$B,MAIN!$D997)</f>
        <v>0</v>
      </c>
      <c r="M997" s="35" t="s">
        <v>133</v>
      </c>
      <c r="N997" s="46" t="s">
        <v>563</v>
      </c>
      <c r="O997" s="46">
        <f>SUMIFS(MAN_ADJ!$L:$L,MAN_ADJ!$K:$K,MAIN!$D997,MAN_ADJ!$J:$J,MAIN!$S997)</f>
        <v>0</v>
      </c>
      <c r="P997" s="25">
        <f t="shared" si="272"/>
        <v>0</v>
      </c>
      <c r="Q997" s="28" t="str">
        <f t="shared" si="273"/>
        <v>n/a</v>
      </c>
      <c r="R997" s="38">
        <f t="shared" si="260"/>
        <v>0</v>
      </c>
      <c r="S997" s="17" t="s">
        <v>187</v>
      </c>
      <c r="U997" t="s">
        <v>577</v>
      </c>
      <c r="V997" t="s">
        <v>735</v>
      </c>
    </row>
    <row r="998" spans="1:22" x14ac:dyDescent="0.25">
      <c r="A998" s="17" t="s">
        <v>187</v>
      </c>
      <c r="B998" s="17" t="s">
        <v>180</v>
      </c>
      <c r="C998" s="17" t="s">
        <v>188</v>
      </c>
      <c r="D998" s="17" t="s">
        <v>107</v>
      </c>
      <c r="E998" s="24">
        <f>IF(U998="SC",SUMIFS(SC!F:F,SC!A:A,MAIN!D998,SC!B:B,MAIN!A998),SUMIFS(Allocations!$H:$H,Allocations!$A:$A,MAIN!$A998,Allocations!$B:$B,MAIN!$D998))</f>
        <v>8.2000000000000003E-2</v>
      </c>
      <c r="F998" s="24">
        <f>IF(U998="SC",SUMIFS(SC!J:J,SC!A:A,MAIN!D998,SC!B:B,MAIN!A998),SUMIFS(Allocations!M:M,Allocations!A:A,MAIN!A998,Allocations!B:B,MAIN!D998))</f>
        <v>0</v>
      </c>
      <c r="G998" s="24">
        <f t="shared" si="270"/>
        <v>8.2000000000000003E-2</v>
      </c>
      <c r="H998" s="24">
        <f>IFERROR(VLOOKUP(S998,Swaps_wk!$A$2:$AP$151,HLOOKUP(MAIN!D998,Swaps_wk!$B$2:$AP$151,150,FALSE),FALSE),0)</f>
        <v>0</v>
      </c>
      <c r="I998" s="24">
        <f>SUMIFS(PASTE_DQS_TRACKER!$D:$D,PASTE_DQS_TRACKER!$C:$C,MAIN!$A998,PASTE_DQS_TRACKER!$B:$B,MAIN!$D998)-SUMIFS(PASTE_DQS_TRACKER!$D:$D,PASTE_DQS_TRACKER!$C:$C,MAIN!$A998,PASTE_DQS_TRACKER!$E:$E,MAIN!$D998)</f>
        <v>0</v>
      </c>
      <c r="J998" s="25">
        <f t="shared" si="271"/>
        <v>8.2000000000000003E-2</v>
      </c>
      <c r="K998" s="24">
        <f>IFERROR(IF(V998="Flex",0,IF(D998=$D$30,VLOOKUP(A998,MMO_o10M_lease!$A$1:$F$51,5,FALSE),IF(D998=$D$26,VLOOKUP(D998,LANDINGS!$A$3:$BR$40,HLOOKUP(A998,LANDINGS!$B$1:$CF$42,42,FALSE),FALSE)-IFERROR(VLOOKUP(A998,MMO_o10M_lease!$A$1:$F$38,5,FALSE),0),VLOOKUP(D998,LANDINGS!$A$3:$CF$40,HLOOKUP(A998,LANDINGS!$B$1:$CF$42,42,FALSE),FALSE)))),0)</f>
        <v>0</v>
      </c>
      <c r="L998" s="24">
        <f>SUMIFS(PASTE_FLEX_TRACKER!$D:$D,PASTE_FLEX_TRACKER!$E:$E,MAIN!$A998,PASTE_FLEX_TRACKER!$B:$B,MAIN!$D998)</f>
        <v>0</v>
      </c>
      <c r="M998" s="35" t="s">
        <v>133</v>
      </c>
      <c r="N998" s="46" t="s">
        <v>563</v>
      </c>
      <c r="O998" s="46">
        <f>SUMIFS(MAN_ADJ!$L:$L,MAN_ADJ!$K:$K,MAIN!$D998,MAN_ADJ!$J:$J,MAIN!$S998)</f>
        <v>0</v>
      </c>
      <c r="P998" s="25">
        <f t="shared" si="272"/>
        <v>0</v>
      </c>
      <c r="Q998" s="28">
        <f t="shared" si="273"/>
        <v>0</v>
      </c>
      <c r="R998" s="38">
        <f t="shared" si="260"/>
        <v>8.2000000000000003E-2</v>
      </c>
      <c r="S998" s="17" t="s">
        <v>187</v>
      </c>
      <c r="U998" t="s">
        <v>577</v>
      </c>
      <c r="V998" t="s">
        <v>735</v>
      </c>
    </row>
    <row r="999" spans="1:22" x14ac:dyDescent="0.25">
      <c r="A999" s="17" t="s">
        <v>187</v>
      </c>
      <c r="B999" s="17" t="s">
        <v>180</v>
      </c>
      <c r="C999" s="17" t="s">
        <v>188</v>
      </c>
      <c r="D999" s="17" t="s">
        <v>108</v>
      </c>
      <c r="E999" s="24">
        <f>IF(U999="SC",SUMIFS(SC!F:F,SC!A:A,MAIN!D999,SC!B:B,MAIN!A999),SUMIFS(Allocations!$H:$H,Allocations!$A:$A,MAIN!$A999,Allocations!$B:$B,MAIN!$D999))</f>
        <v>16.3935</v>
      </c>
      <c r="F999" s="24">
        <f>IF(U999="SC",SUMIFS(SC!J:J,SC!A:A,MAIN!D999,SC!B:B,MAIN!A999),SUMIFS(Allocations!M:M,Allocations!A:A,MAIN!A999,Allocations!B:B,MAIN!D999))</f>
        <v>0</v>
      </c>
      <c r="G999" s="24">
        <f t="shared" si="270"/>
        <v>16.3935</v>
      </c>
      <c r="H999" s="24">
        <f>IFERROR(VLOOKUP(S999,Swaps_wk!$A$2:$AP$151,HLOOKUP(MAIN!D999,Swaps_wk!$B$2:$AP$151,150,FALSE),FALSE),0)</f>
        <v>0</v>
      </c>
      <c r="I999" s="24">
        <f>SUMIFS(PASTE_DQS_TRACKER!$D:$D,PASTE_DQS_TRACKER!$C:$C,MAIN!$A999,PASTE_DQS_TRACKER!$B:$B,MAIN!$D999)-SUMIFS(PASTE_DQS_TRACKER!$D:$D,PASTE_DQS_TRACKER!$C:$C,MAIN!$A999,PASTE_DQS_TRACKER!$E:$E,MAIN!$D999)</f>
        <v>0</v>
      </c>
      <c r="J999" s="25">
        <f t="shared" si="271"/>
        <v>16.3935</v>
      </c>
      <c r="K999" s="24">
        <f>IFERROR(IF(V999="Flex",0,IF(D999=$D$30,VLOOKUP(A999,MMO_o10M_lease!$A$1:$F$51,5,FALSE),IF(D999=$D$26,VLOOKUP(D999,LANDINGS!$A$3:$BR$40,HLOOKUP(A999,LANDINGS!$B$1:$CF$42,42,FALSE),FALSE)-IFERROR(VLOOKUP(A999,MMO_o10M_lease!$A$1:$F$38,5,FALSE),0),VLOOKUP(D999,LANDINGS!$A$3:$CF$40,HLOOKUP(A999,LANDINGS!$B$1:$CF$42,42,FALSE),FALSE)))),0)</f>
        <v>0</v>
      </c>
      <c r="L999" s="24">
        <f>SUMIFS(PASTE_FLEX_TRACKER!$D:$D,PASTE_FLEX_TRACKER!$E:$E,MAIN!$A999,PASTE_FLEX_TRACKER!$B:$B,MAIN!$D999)</f>
        <v>0</v>
      </c>
      <c r="M999" s="35" t="s">
        <v>133</v>
      </c>
      <c r="N999" s="46" t="s">
        <v>563</v>
      </c>
      <c r="O999" s="46">
        <f>SUMIFS(MAN_ADJ!$L:$L,MAN_ADJ!$K:$K,MAIN!$D999,MAN_ADJ!$J:$J,MAIN!$S999)</f>
        <v>0</v>
      </c>
      <c r="P999" s="25">
        <f t="shared" si="272"/>
        <v>0</v>
      </c>
      <c r="Q999" s="28">
        <f t="shared" si="273"/>
        <v>0</v>
      </c>
      <c r="R999" s="38">
        <f t="shared" si="260"/>
        <v>16.3935</v>
      </c>
      <c r="S999" s="17" t="s">
        <v>187</v>
      </c>
      <c r="U999" t="s">
        <v>577</v>
      </c>
      <c r="V999" t="s">
        <v>735</v>
      </c>
    </row>
    <row r="1000" spans="1:22" x14ac:dyDescent="0.25">
      <c r="A1000" s="17" t="s">
        <v>187</v>
      </c>
      <c r="B1000" s="17" t="s">
        <v>180</v>
      </c>
      <c r="C1000" s="17" t="s">
        <v>188</v>
      </c>
      <c r="D1000" s="17" t="s">
        <v>109</v>
      </c>
      <c r="E1000" s="24">
        <f>IF(U1000="SC",SUMIFS(SC!F:F,SC!A:A,MAIN!D1000,SC!B:B,MAIN!A1000),SUMIFS(Allocations!$H:$H,Allocations!$A:$A,MAIN!$A1000,Allocations!$B:$B,MAIN!$D1000))</f>
        <v>1.75</v>
      </c>
      <c r="F1000" s="24">
        <f>IF(U1000="SC",SUMIFS(SC!J:J,SC!A:A,MAIN!D1000,SC!B:B,MAIN!A1000),SUMIFS(Allocations!M:M,Allocations!A:A,MAIN!A1000,Allocations!B:B,MAIN!D1000))</f>
        <v>0</v>
      </c>
      <c r="G1000" s="24">
        <f t="shared" si="270"/>
        <v>1.75</v>
      </c>
      <c r="H1000" s="24">
        <f>IFERROR(VLOOKUP(S1000,Swaps_wk!$A$2:$AP$151,HLOOKUP(MAIN!D1000,Swaps_wk!$B$2:$AP$151,150,FALSE),FALSE),0)</f>
        <v>0</v>
      </c>
      <c r="I1000" s="24">
        <f>SUMIFS(PASTE_DQS_TRACKER!$D:$D,PASTE_DQS_TRACKER!$C:$C,MAIN!$A1000,PASTE_DQS_TRACKER!$B:$B,MAIN!$D1000)-SUMIFS(PASTE_DQS_TRACKER!$D:$D,PASTE_DQS_TRACKER!$C:$C,MAIN!$A1000,PASTE_DQS_TRACKER!$E:$E,MAIN!$D1000)</f>
        <v>0</v>
      </c>
      <c r="J1000" s="25">
        <f t="shared" si="271"/>
        <v>1.75</v>
      </c>
      <c r="K1000" s="24">
        <f>IFERROR(IF(V1000="Flex",0,IF(D1000=$D$30,VLOOKUP(A1000,MMO_o10M_lease!$A$1:$F$51,5,FALSE),IF(D1000=$D$26,VLOOKUP(D1000,LANDINGS!$A$3:$BR$40,HLOOKUP(A1000,LANDINGS!$B$1:$CF$42,42,FALSE),FALSE)-IFERROR(VLOOKUP(A1000,MMO_o10M_lease!$A$1:$F$38,5,FALSE),0),VLOOKUP(D1000,LANDINGS!$A$3:$CF$40,HLOOKUP(A1000,LANDINGS!$B$1:$CF$42,42,FALSE),FALSE)))),0)</f>
        <v>0</v>
      </c>
      <c r="L1000" s="24">
        <f>SUMIFS(PASTE_FLEX_TRACKER!$D:$D,PASTE_FLEX_TRACKER!$E:$E,MAIN!$A1000,PASTE_FLEX_TRACKER!$B:$B,MAIN!$D1000)</f>
        <v>0</v>
      </c>
      <c r="M1000" s="35" t="s">
        <v>133</v>
      </c>
      <c r="N1000" s="46" t="s">
        <v>563</v>
      </c>
      <c r="O1000" s="46">
        <f>SUMIFS(MAN_ADJ!$L:$L,MAN_ADJ!$K:$K,MAIN!$D1000,MAN_ADJ!$J:$J,MAIN!$S1000)</f>
        <v>0</v>
      </c>
      <c r="P1000" s="25">
        <f t="shared" si="272"/>
        <v>0</v>
      </c>
      <c r="Q1000" s="28">
        <f t="shared" si="273"/>
        <v>0</v>
      </c>
      <c r="R1000" s="38">
        <f t="shared" si="260"/>
        <v>1.75</v>
      </c>
      <c r="S1000" s="17" t="s">
        <v>187</v>
      </c>
      <c r="U1000" t="s">
        <v>577</v>
      </c>
      <c r="V1000" t="s">
        <v>735</v>
      </c>
    </row>
    <row r="1001" spans="1:22" x14ac:dyDescent="0.25">
      <c r="A1001" s="17" t="s">
        <v>187</v>
      </c>
      <c r="B1001" s="17" t="s">
        <v>180</v>
      </c>
      <c r="C1001" s="17" t="s">
        <v>188</v>
      </c>
      <c r="D1001" s="17" t="s">
        <v>110</v>
      </c>
      <c r="E1001" s="24">
        <f>IF(U1001="SC",SUMIFS(SC!F:F,SC!A:A,MAIN!D1001,SC!B:B,MAIN!A1001),SUMIFS(Allocations!$H:$H,Allocations!$A:$A,MAIN!$A1001,Allocations!$B:$B,MAIN!$D1001))</f>
        <v>0</v>
      </c>
      <c r="F1001" s="24">
        <f>IF(U1001="SC",SUMIFS(SC!J:J,SC!A:A,MAIN!D1001,SC!B:B,MAIN!A1001),SUMIFS(Allocations!M:M,Allocations!A:A,MAIN!A1001,Allocations!B:B,MAIN!D1001))</f>
        <v>0</v>
      </c>
      <c r="G1001" s="24">
        <f t="shared" si="270"/>
        <v>0</v>
      </c>
      <c r="H1001" s="24">
        <f>IFERROR(VLOOKUP(S1001,Swaps_wk!$A$2:$AP$151,HLOOKUP(MAIN!D1001,Swaps_wk!$B$2:$AP$151,150,FALSE),FALSE),0)</f>
        <v>0</v>
      </c>
      <c r="I1001" s="24">
        <f>SUMIFS(PASTE_DQS_TRACKER!$D:$D,PASTE_DQS_TRACKER!$C:$C,MAIN!$A1001,PASTE_DQS_TRACKER!$B:$B,MAIN!$D1001)-SUMIFS(PASTE_DQS_TRACKER!$D:$D,PASTE_DQS_TRACKER!$C:$C,MAIN!$A1001,PASTE_DQS_TRACKER!$E:$E,MAIN!$D1001)</f>
        <v>0</v>
      </c>
      <c r="J1001" s="25">
        <f t="shared" si="271"/>
        <v>0</v>
      </c>
      <c r="K1001" s="24">
        <f>IFERROR(IF(V1001="Flex",0,IF(D1001=$D$30,VLOOKUP(A1001,MMO_o10M_lease!$A$1:$F$51,5,FALSE),IF(D1001=$D$26,VLOOKUP(D1001,LANDINGS!$A$3:$BR$40,HLOOKUP(A1001,LANDINGS!$B$1:$CF$42,42,FALSE),FALSE)-IFERROR(VLOOKUP(A1001,MMO_o10M_lease!$A$1:$F$38,5,FALSE),0),VLOOKUP(D1001,LANDINGS!$A$3:$CF$40,HLOOKUP(A1001,LANDINGS!$B$1:$CF$42,42,FALSE),FALSE)))),0)</f>
        <v>0</v>
      </c>
      <c r="L1001" s="24">
        <f>SUMIFS(PASTE_FLEX_TRACKER!$D:$D,PASTE_FLEX_TRACKER!$E:$E,MAIN!$A1001,PASTE_FLEX_TRACKER!$B:$B,MAIN!$D1001)</f>
        <v>0</v>
      </c>
      <c r="M1001" s="35" t="s">
        <v>133</v>
      </c>
      <c r="N1001" s="46" t="s">
        <v>563</v>
      </c>
      <c r="O1001" s="46">
        <f>SUMIFS(MAN_ADJ!$L:$L,MAN_ADJ!$K:$K,MAIN!$D1001,MAN_ADJ!$J:$J,MAIN!$S1001)</f>
        <v>0</v>
      </c>
      <c r="P1001" s="25">
        <f t="shared" si="272"/>
        <v>0</v>
      </c>
      <c r="Q1001" s="28" t="str">
        <f t="shared" si="273"/>
        <v>n/a</v>
      </c>
      <c r="R1001" s="38">
        <f t="shared" si="260"/>
        <v>0</v>
      </c>
      <c r="S1001" s="17" t="s">
        <v>187</v>
      </c>
      <c r="U1001" t="s">
        <v>577</v>
      </c>
      <c r="V1001" t="s">
        <v>735</v>
      </c>
    </row>
    <row r="1002" spans="1:22" x14ac:dyDescent="0.25">
      <c r="A1002" s="17" t="s">
        <v>187</v>
      </c>
      <c r="B1002" s="17" t="s">
        <v>180</v>
      </c>
      <c r="C1002" s="17" t="s">
        <v>188</v>
      </c>
      <c r="D1002" s="17" t="s">
        <v>111</v>
      </c>
      <c r="E1002" s="24">
        <f>IF(U1002="SC",SUMIFS(SC!F:F,SC!A:A,MAIN!D1002,SC!B:B,MAIN!A1002),SUMIFS(Allocations!$H:$H,Allocations!$A:$A,MAIN!$A1002,Allocations!$B:$B,MAIN!$D1002))</f>
        <v>0.32800000000000001</v>
      </c>
      <c r="F1002" s="24">
        <f>IF(U1002="SC",SUMIFS(SC!J:J,SC!A:A,MAIN!D1002,SC!B:B,MAIN!A1002),SUMIFS(Allocations!M:M,Allocations!A:A,MAIN!A1002,Allocations!B:B,MAIN!D1002))</f>
        <v>0</v>
      </c>
      <c r="G1002" s="24">
        <f t="shared" si="270"/>
        <v>0.32800000000000001</v>
      </c>
      <c r="H1002" s="24">
        <f>IFERROR(VLOOKUP(S1002,Swaps_wk!$A$2:$AP$151,HLOOKUP(MAIN!D1002,Swaps_wk!$B$2:$AP$151,150,FALSE),FALSE),0)</f>
        <v>0</v>
      </c>
      <c r="I1002" s="24">
        <f>SUMIFS(PASTE_DQS_TRACKER!$D:$D,PASTE_DQS_TRACKER!$C:$C,MAIN!$A1002,PASTE_DQS_TRACKER!$B:$B,MAIN!$D1002)-SUMIFS(PASTE_DQS_TRACKER!$D:$D,PASTE_DQS_TRACKER!$C:$C,MAIN!$A1002,PASTE_DQS_TRACKER!$E:$E,MAIN!$D1002)</f>
        <v>0</v>
      </c>
      <c r="J1002" s="25">
        <f t="shared" si="271"/>
        <v>0.32800000000000001</v>
      </c>
      <c r="K1002" s="24">
        <f>IFERROR(IF(V1002="Flex",0,IF(D1002=$D$30,VLOOKUP(A1002,MMO_o10M_lease!$A$1:$F$51,5,FALSE),IF(D1002=$D$26,VLOOKUP(D1002,LANDINGS!$A$3:$BR$40,HLOOKUP(A1002,LANDINGS!$B$1:$CF$42,42,FALSE),FALSE)-IFERROR(VLOOKUP(A1002,MMO_o10M_lease!$A$1:$F$38,5,FALSE),0),VLOOKUP(D1002,LANDINGS!$A$3:$CF$40,HLOOKUP(A1002,LANDINGS!$B$1:$CF$42,42,FALSE),FALSE)))),0)</f>
        <v>0</v>
      </c>
      <c r="L1002" s="24">
        <f>SUMIFS(PASTE_FLEX_TRACKER!$D:$D,PASTE_FLEX_TRACKER!$E:$E,MAIN!$A1002,PASTE_FLEX_TRACKER!$B:$B,MAIN!$D1002)</f>
        <v>0</v>
      </c>
      <c r="M1002" s="35" t="s">
        <v>133</v>
      </c>
      <c r="N1002" s="46" t="s">
        <v>563</v>
      </c>
      <c r="O1002" s="46">
        <f>SUMIFS(MAN_ADJ!$L:$L,MAN_ADJ!$K:$K,MAIN!$D1002,MAN_ADJ!$J:$J,MAIN!$S1002)</f>
        <v>0</v>
      </c>
      <c r="P1002" s="25">
        <f t="shared" si="272"/>
        <v>0</v>
      </c>
      <c r="Q1002" s="28">
        <f t="shared" si="273"/>
        <v>0</v>
      </c>
      <c r="R1002" s="38">
        <f t="shared" ref="R1002:R1023" si="274">J1002-P1002</f>
        <v>0.32800000000000001</v>
      </c>
      <c r="S1002" s="17" t="s">
        <v>187</v>
      </c>
      <c r="U1002" t="s">
        <v>577</v>
      </c>
      <c r="V1002" t="s">
        <v>735</v>
      </c>
    </row>
    <row r="1003" spans="1:22" x14ac:dyDescent="0.25">
      <c r="A1003" s="17" t="s">
        <v>187</v>
      </c>
      <c r="B1003" s="17" t="s">
        <v>180</v>
      </c>
      <c r="C1003" s="17" t="s">
        <v>188</v>
      </c>
      <c r="D1003" s="17" t="s">
        <v>112</v>
      </c>
      <c r="E1003" s="24">
        <f>IF(U1003="SC",SUMIFS(SC!F:F,SC!A:A,MAIN!D1003,SC!B:B,MAIN!A1003),SUMIFS(Allocations!$H:$H,Allocations!$A:$A,MAIN!$A1003,Allocations!$B:$B,MAIN!$D1003))</f>
        <v>2.1309999999999998</v>
      </c>
      <c r="F1003" s="24">
        <f>IF(U1003="SC",SUMIFS(SC!J:J,SC!A:A,MAIN!D1003,SC!B:B,MAIN!A1003),SUMIFS(Allocations!M:M,Allocations!A:A,MAIN!A1003,Allocations!B:B,MAIN!D1003))</f>
        <v>0</v>
      </c>
      <c r="G1003" s="24">
        <f t="shared" si="270"/>
        <v>2.1309999999999998</v>
      </c>
      <c r="H1003" s="24">
        <f>IFERROR(VLOOKUP(S1003,Swaps_wk!$A$2:$AP$151,HLOOKUP(MAIN!D1003,Swaps_wk!$B$2:$AP$151,150,FALSE),FALSE),0)</f>
        <v>0</v>
      </c>
      <c r="I1003" s="24">
        <f>SUMIFS(PASTE_DQS_TRACKER!$D:$D,PASTE_DQS_TRACKER!$C:$C,MAIN!$A1003,PASTE_DQS_TRACKER!$B:$B,MAIN!$D1003)-SUMIFS(PASTE_DQS_TRACKER!$D:$D,PASTE_DQS_TRACKER!$C:$C,MAIN!$A1003,PASTE_DQS_TRACKER!$E:$E,MAIN!$D1003)</f>
        <v>0</v>
      </c>
      <c r="J1003" s="25">
        <f t="shared" si="271"/>
        <v>2.1309999999999998</v>
      </c>
      <c r="K1003" s="24">
        <f>IFERROR(IF(V1003="Flex",0,IF(D1003=$D$30,VLOOKUP(A1003,MMO_o10M_lease!$A$1:$F$51,5,FALSE),IF(D1003=$D$26,VLOOKUP(D1003,LANDINGS!$A$3:$BR$40,HLOOKUP(A1003,LANDINGS!$B$1:$CF$42,42,FALSE),FALSE)-IFERROR(VLOOKUP(A1003,MMO_o10M_lease!$A$1:$F$38,5,FALSE),0),VLOOKUP(D1003,LANDINGS!$A$3:$CF$40,HLOOKUP(A1003,LANDINGS!$B$1:$CF$42,42,FALSE),FALSE)))),0)</f>
        <v>0</v>
      </c>
      <c r="L1003" s="24">
        <f>SUMIFS(PASTE_FLEX_TRACKER!$D:$D,PASTE_FLEX_TRACKER!$E:$E,MAIN!$A1003,PASTE_FLEX_TRACKER!$B:$B,MAIN!$D1003)</f>
        <v>0</v>
      </c>
      <c r="M1003" s="35" t="s">
        <v>133</v>
      </c>
      <c r="N1003" s="46" t="s">
        <v>563</v>
      </c>
      <c r="O1003" s="46">
        <f>SUMIFS(MAN_ADJ!$L:$L,MAN_ADJ!$K:$K,MAIN!$D1003,MAN_ADJ!$J:$J,MAIN!$S1003)</f>
        <v>0</v>
      </c>
      <c r="P1003" s="25">
        <f t="shared" si="272"/>
        <v>0</v>
      </c>
      <c r="Q1003" s="28">
        <f t="shared" si="273"/>
        <v>0</v>
      </c>
      <c r="R1003" s="38">
        <f t="shared" si="274"/>
        <v>2.1309999999999998</v>
      </c>
      <c r="S1003" s="17" t="s">
        <v>187</v>
      </c>
      <c r="U1003" t="s">
        <v>577</v>
      </c>
      <c r="V1003" t="s">
        <v>735</v>
      </c>
    </row>
    <row r="1004" spans="1:22" x14ac:dyDescent="0.25">
      <c r="A1004" s="17" t="s">
        <v>187</v>
      </c>
      <c r="B1004" s="17" t="s">
        <v>180</v>
      </c>
      <c r="C1004" s="17" t="s">
        <v>188</v>
      </c>
      <c r="D1004" s="17" t="s">
        <v>113</v>
      </c>
      <c r="E1004" s="24">
        <f>IF(U1004="SC",SUMIFS(SC!F:F,SC!A:A,MAIN!D1004,SC!B:B,MAIN!A1004),SUMIFS(Allocations!$H:$H,Allocations!$A:$A,MAIN!$A1004,Allocations!$B:$B,MAIN!$D1004))</f>
        <v>2.1309999999999998</v>
      </c>
      <c r="F1004" s="24">
        <f>IF(U1004="SC",SUMIFS(SC!J:J,SC!A:A,MAIN!D1004,SC!B:B,MAIN!A1004),SUMIFS(Allocations!M:M,Allocations!A:A,MAIN!A1004,Allocations!B:B,MAIN!D1004))</f>
        <v>0</v>
      </c>
      <c r="G1004" s="24">
        <f t="shared" si="270"/>
        <v>2.1309999999999998</v>
      </c>
      <c r="H1004" s="24">
        <f>IFERROR(VLOOKUP(S1004,Swaps_wk!$A$2:$AP$151,HLOOKUP(MAIN!D1004,Swaps_wk!$B$2:$AP$151,150,FALSE),FALSE),0)</f>
        <v>0</v>
      </c>
      <c r="I1004" s="24">
        <f>SUMIFS(PASTE_DQS_TRACKER!$D:$D,PASTE_DQS_TRACKER!$C:$C,MAIN!$A1004,PASTE_DQS_TRACKER!$B:$B,MAIN!$D1004)-SUMIFS(PASTE_DQS_TRACKER!$D:$D,PASTE_DQS_TRACKER!$C:$C,MAIN!$A1004,PASTE_DQS_TRACKER!$E:$E,MAIN!$D1004)</f>
        <v>0</v>
      </c>
      <c r="J1004" s="25">
        <f t="shared" si="271"/>
        <v>2.1309999999999998</v>
      </c>
      <c r="K1004" s="24">
        <f>IFERROR(IF(V1004="Flex",0,IF(D1004=$D$30,VLOOKUP(A1004,MMO_o10M_lease!$A$1:$F$51,5,FALSE),IF(D1004=$D$26,VLOOKUP(D1004,LANDINGS!$A$3:$BR$40,HLOOKUP(A1004,LANDINGS!$B$1:$CF$42,42,FALSE),FALSE)-IFERROR(VLOOKUP(A1004,MMO_o10M_lease!$A$1:$F$38,5,FALSE),0),VLOOKUP(D1004,LANDINGS!$A$3:$CF$40,HLOOKUP(A1004,LANDINGS!$B$1:$CF$42,42,FALSE),FALSE)))),0)</f>
        <v>0</v>
      </c>
      <c r="L1004" s="24">
        <f>SUMIFS(PASTE_FLEX_TRACKER!$D:$D,PASTE_FLEX_TRACKER!$E:$E,MAIN!$A1004,PASTE_FLEX_TRACKER!$B:$B,MAIN!$D1004)</f>
        <v>0</v>
      </c>
      <c r="M1004" s="35" t="s">
        <v>133</v>
      </c>
      <c r="N1004" s="46" t="s">
        <v>563</v>
      </c>
      <c r="O1004" s="46">
        <f>SUMIFS(MAN_ADJ!$L:$L,MAN_ADJ!$K:$K,MAIN!$D1004,MAN_ADJ!$J:$J,MAIN!$S1004)</f>
        <v>0</v>
      </c>
      <c r="P1004" s="25">
        <f t="shared" si="272"/>
        <v>0</v>
      </c>
      <c r="Q1004" s="28">
        <f t="shared" si="273"/>
        <v>0</v>
      </c>
      <c r="R1004" s="38">
        <f t="shared" si="274"/>
        <v>2.1309999999999998</v>
      </c>
      <c r="S1004" s="17" t="s">
        <v>187</v>
      </c>
      <c r="U1004" t="s">
        <v>577</v>
      </c>
      <c r="V1004" t="s">
        <v>735</v>
      </c>
    </row>
    <row r="1005" spans="1:22" x14ac:dyDescent="0.25">
      <c r="A1005" s="17" t="s">
        <v>187</v>
      </c>
      <c r="B1005" s="17" t="s">
        <v>180</v>
      </c>
      <c r="C1005" s="17" t="s">
        <v>188</v>
      </c>
      <c r="D1005" s="17" t="s">
        <v>114</v>
      </c>
      <c r="E1005" s="24">
        <f>IF(U1005="SC",SUMIFS(SC!F:F,SC!A:A,MAIN!D1005,SC!B:B,MAIN!A1005),SUMIFS(Allocations!$H:$H,Allocations!$A:$A,MAIN!$A1005,Allocations!$B:$B,MAIN!$D1005))</f>
        <v>0</v>
      </c>
      <c r="F1005" s="24">
        <f>IF(U1005="SC",SUMIFS(SC!J:J,SC!A:A,MAIN!D1005,SC!B:B,MAIN!A1005),SUMIFS(Allocations!M:M,Allocations!A:A,MAIN!A1005,Allocations!B:B,MAIN!D1005))</f>
        <v>0</v>
      </c>
      <c r="G1005" s="24">
        <f t="shared" si="270"/>
        <v>0</v>
      </c>
      <c r="H1005" s="24">
        <f>IFERROR(VLOOKUP(S1005,Swaps_wk!$A$2:$AP$151,HLOOKUP(MAIN!D1005,Swaps_wk!$B$2:$AP$151,150,FALSE),FALSE),0)</f>
        <v>0</v>
      </c>
      <c r="I1005" s="24">
        <f>SUMIFS(PASTE_DQS_TRACKER!$D:$D,PASTE_DQS_TRACKER!$C:$C,MAIN!$A1005,PASTE_DQS_TRACKER!$B:$B,MAIN!$D1005)-SUMIFS(PASTE_DQS_TRACKER!$D:$D,PASTE_DQS_TRACKER!$C:$C,MAIN!$A1005,PASTE_DQS_TRACKER!$E:$E,MAIN!$D1005)</f>
        <v>0</v>
      </c>
      <c r="J1005" s="25">
        <f t="shared" si="271"/>
        <v>0</v>
      </c>
      <c r="K1005" s="24">
        <f>IFERROR(IF(V1005="Flex",0,IF(D1005=$D$30,VLOOKUP(A1005,MMO_o10M_lease!$A$1:$F$51,5,FALSE),IF(D1005=$D$26,VLOOKUP(D1005,LANDINGS!$A$3:$BR$40,HLOOKUP(A1005,LANDINGS!$B$1:$CF$42,42,FALSE),FALSE)-IFERROR(VLOOKUP(A1005,MMO_o10M_lease!$A$1:$F$38,5,FALSE),0),VLOOKUP(D1005,LANDINGS!$A$3:$CF$40,HLOOKUP(A1005,LANDINGS!$B$1:$CF$42,42,FALSE),FALSE)))),0)</f>
        <v>0</v>
      </c>
      <c r="L1005" s="24">
        <f>SUMIFS(PASTE_FLEX_TRACKER!$D:$D,PASTE_FLEX_TRACKER!$E:$E,MAIN!$A1005,PASTE_FLEX_TRACKER!$B:$B,MAIN!$D1005)</f>
        <v>0</v>
      </c>
      <c r="M1005" s="35" t="s">
        <v>133</v>
      </c>
      <c r="N1005" s="46" t="s">
        <v>563</v>
      </c>
      <c r="O1005" s="46">
        <f>SUMIFS(MAN_ADJ!$L:$L,MAN_ADJ!$K:$K,MAIN!$D1005,MAN_ADJ!$J:$J,MAIN!$S1005)</f>
        <v>0</v>
      </c>
      <c r="P1005" s="25">
        <f t="shared" si="272"/>
        <v>0</v>
      </c>
      <c r="Q1005" s="28" t="str">
        <f t="shared" si="273"/>
        <v>n/a</v>
      </c>
      <c r="R1005" s="38">
        <f t="shared" si="274"/>
        <v>0</v>
      </c>
      <c r="S1005" s="17" t="s">
        <v>187</v>
      </c>
      <c r="U1005" t="s">
        <v>577</v>
      </c>
      <c r="V1005" t="s">
        <v>735</v>
      </c>
    </row>
    <row r="1006" spans="1:22" x14ac:dyDescent="0.25">
      <c r="A1006" s="17" t="s">
        <v>187</v>
      </c>
      <c r="B1006" s="17" t="s">
        <v>180</v>
      </c>
      <c r="C1006" s="17" t="s">
        <v>188</v>
      </c>
      <c r="D1006" s="17" t="s">
        <v>115</v>
      </c>
      <c r="E1006" s="24">
        <f>IF(U1006="SC",SUMIFS(SC!F:F,SC!A:A,MAIN!D1006,SC!B:B,MAIN!A1006),SUMIFS(Allocations!$H:$H,Allocations!$A:$A,MAIN!$A1006,Allocations!$B:$B,MAIN!$D1006))</f>
        <v>45.546499999999995</v>
      </c>
      <c r="F1006" s="24">
        <f>IF(U1006="SC",SUMIFS(SC!J:J,SC!A:A,MAIN!D1006,SC!B:B,MAIN!A1006),SUMIFS(Allocations!M:M,Allocations!A:A,MAIN!A1006,Allocations!B:B,MAIN!D1006))</f>
        <v>0</v>
      </c>
      <c r="G1006" s="24">
        <f t="shared" si="270"/>
        <v>45.546499999999995</v>
      </c>
      <c r="H1006" s="24">
        <f>IFERROR(VLOOKUP(S1006,Swaps_wk!$A$2:$AP$151,HLOOKUP(MAIN!D1006,Swaps_wk!$B$2:$AP$151,150,FALSE),FALSE),0)</f>
        <v>0</v>
      </c>
      <c r="I1006" s="24">
        <f>SUMIFS(PASTE_DQS_TRACKER!$D:$D,PASTE_DQS_TRACKER!$C:$C,MAIN!$A1006,PASTE_DQS_TRACKER!$B:$B,MAIN!$D1006)-SUMIFS(PASTE_DQS_TRACKER!$D:$D,PASTE_DQS_TRACKER!$C:$C,MAIN!$A1006,PASTE_DQS_TRACKER!$E:$E,MAIN!$D1006)</f>
        <v>0</v>
      </c>
      <c r="J1006" s="25">
        <f t="shared" si="271"/>
        <v>45.546499999999995</v>
      </c>
      <c r="K1006" s="24">
        <f>IFERROR(IF(V1006="Flex",0,IF(D1006=$D$30,VLOOKUP(A1006,MMO_o10M_lease!$A$1:$F$51,5,FALSE),IF(D1006=$D$26,VLOOKUP(D1006,LANDINGS!$A$3:$BR$40,HLOOKUP(A1006,LANDINGS!$B$1:$CF$42,42,FALSE),FALSE)-IFERROR(VLOOKUP(A1006,MMO_o10M_lease!$A$1:$F$38,5,FALSE),0),VLOOKUP(D1006,LANDINGS!$A$3:$CF$40,HLOOKUP(A1006,LANDINGS!$B$1:$CF$42,42,FALSE),FALSE)))),0)</f>
        <v>0</v>
      </c>
      <c r="L1006" s="24">
        <f>SUMIFS(PASTE_FLEX_TRACKER!$D:$D,PASTE_FLEX_TRACKER!$E:$E,MAIN!$A1006,PASTE_FLEX_TRACKER!$B:$B,MAIN!$D1006)</f>
        <v>0</v>
      </c>
      <c r="M1006" s="35" t="s">
        <v>133</v>
      </c>
      <c r="N1006" s="46" t="s">
        <v>563</v>
      </c>
      <c r="O1006" s="46">
        <f>SUMIFS(MAN_ADJ!$L:$L,MAN_ADJ!$K:$K,MAIN!$D1006,MAN_ADJ!$J:$J,MAIN!$S1006)</f>
        <v>0</v>
      </c>
      <c r="P1006" s="25">
        <f t="shared" si="272"/>
        <v>0</v>
      </c>
      <c r="Q1006" s="28">
        <f t="shared" si="273"/>
        <v>0</v>
      </c>
      <c r="R1006" s="38">
        <f t="shared" si="274"/>
        <v>45.546499999999995</v>
      </c>
      <c r="S1006" s="17" t="s">
        <v>187</v>
      </c>
      <c r="U1006" t="s">
        <v>577</v>
      </c>
      <c r="V1006" t="s">
        <v>735</v>
      </c>
    </row>
    <row r="1007" spans="1:22" x14ac:dyDescent="0.25">
      <c r="A1007" s="17" t="s">
        <v>187</v>
      </c>
      <c r="B1007" s="17" t="s">
        <v>180</v>
      </c>
      <c r="C1007" s="17" t="s">
        <v>188</v>
      </c>
      <c r="D1007" s="17" t="s">
        <v>116</v>
      </c>
      <c r="E1007" s="24">
        <f>IF(U1007="SC",SUMIFS(SC!F:F,SC!A:A,MAIN!D1007,SC!B:B,MAIN!A1007),SUMIFS(Allocations!$H:$H,Allocations!$A:$A,MAIN!$A1007,Allocations!$B:$B,MAIN!$D1007))</f>
        <v>2149.0435000000002</v>
      </c>
      <c r="F1007" s="24">
        <f>IF(U1007="SC",SUMIFS(SC!J:J,SC!A:A,MAIN!D1007,SC!B:B,MAIN!A1007),SUMIFS(Allocations!M:M,Allocations!A:A,MAIN!A1007,Allocations!B:B,MAIN!D1007))</f>
        <v>0</v>
      </c>
      <c r="G1007" s="24">
        <f t="shared" si="270"/>
        <v>2149.0435000000002</v>
      </c>
      <c r="H1007" s="24">
        <f>IFERROR(VLOOKUP(S1007,Swaps_wk!$A$2:$AP$151,HLOOKUP(MAIN!D1007,Swaps_wk!$B$2:$AP$151,150,FALSE),FALSE),0)</f>
        <v>0</v>
      </c>
      <c r="I1007" s="24">
        <f>SUMIFS(PASTE_DQS_TRACKER!$D:$D,PASTE_DQS_TRACKER!$C:$C,MAIN!$A1007,PASTE_DQS_TRACKER!$B:$B,MAIN!$D1007)-SUMIFS(PASTE_DQS_TRACKER!$D:$D,PASTE_DQS_TRACKER!$C:$C,MAIN!$A1007,PASTE_DQS_TRACKER!$E:$E,MAIN!$D1007)</f>
        <v>0</v>
      </c>
      <c r="J1007" s="25">
        <f t="shared" si="271"/>
        <v>2149.0435000000002</v>
      </c>
      <c r="K1007" s="24">
        <f>IFERROR(IF(V1007="Flex",0,IF(D1007=$D$30,VLOOKUP(A1007,MMO_o10M_lease!$A$1:$F$51,5,FALSE),IF(D1007=$D$26,VLOOKUP(D1007,LANDINGS!$A$3:$BR$40,HLOOKUP(A1007,LANDINGS!$B$1:$CF$42,42,FALSE),FALSE)-IFERROR(VLOOKUP(A1007,MMO_o10M_lease!$A$1:$F$38,5,FALSE),0),VLOOKUP(D1007,LANDINGS!$A$3:$CF$40,HLOOKUP(A1007,LANDINGS!$B$1:$CF$42,42,FALSE),FALSE)))),0)</f>
        <v>0</v>
      </c>
      <c r="L1007" s="24">
        <f>SUMIFS(PASTE_FLEX_TRACKER!$D:$D,PASTE_FLEX_TRACKER!$E:$E,MAIN!$A1007,PASTE_FLEX_TRACKER!$B:$B,MAIN!$D1007)</f>
        <v>0</v>
      </c>
      <c r="M1007" s="35" t="s">
        <v>133</v>
      </c>
      <c r="N1007" s="46" t="s">
        <v>563</v>
      </c>
      <c r="O1007" s="46">
        <f>SUMIFS(MAN_ADJ!$L:$L,MAN_ADJ!$K:$K,MAIN!$D1007,MAN_ADJ!$J:$J,MAIN!$S1007)</f>
        <v>0</v>
      </c>
      <c r="P1007" s="25">
        <f t="shared" si="272"/>
        <v>0</v>
      </c>
      <c r="Q1007" s="28">
        <f t="shared" si="273"/>
        <v>0</v>
      </c>
      <c r="R1007" s="38">
        <f t="shared" si="274"/>
        <v>2149.0435000000002</v>
      </c>
      <c r="S1007" s="17" t="s">
        <v>187</v>
      </c>
      <c r="U1007" t="s">
        <v>577</v>
      </c>
      <c r="V1007" t="s">
        <v>735</v>
      </c>
    </row>
    <row r="1008" spans="1:22" x14ac:dyDescent="0.25">
      <c r="A1008" s="17" t="s">
        <v>187</v>
      </c>
      <c r="B1008" s="17" t="s">
        <v>180</v>
      </c>
      <c r="C1008" s="17" t="s">
        <v>188</v>
      </c>
      <c r="D1008" s="17" t="s">
        <v>117</v>
      </c>
      <c r="E1008" s="24">
        <f>IF(U1008="SC",SUMIFS(SC!F:F,SC!A:A,MAIN!D1008,SC!B:B,MAIN!A1008),SUMIFS(Allocations!$H:$H,Allocations!$A:$A,MAIN!$A1008,Allocations!$B:$B,MAIN!$D1008))</f>
        <v>0</v>
      </c>
      <c r="F1008" s="24">
        <f>IF(U1008="SC",SUMIFS(SC!J:J,SC!A:A,MAIN!D1008,SC!B:B,MAIN!A1008),SUMIFS(Allocations!M:M,Allocations!A:A,MAIN!A1008,Allocations!B:B,MAIN!D1008))</f>
        <v>0</v>
      </c>
      <c r="G1008" s="24">
        <f t="shared" si="270"/>
        <v>0</v>
      </c>
      <c r="H1008" s="24">
        <f>IFERROR(VLOOKUP(S1008,Swaps_wk!$A$2:$AP$151,HLOOKUP(MAIN!D1008,Swaps_wk!$B$2:$AP$151,150,FALSE),FALSE),0)</f>
        <v>0</v>
      </c>
      <c r="I1008" s="24">
        <f>SUMIFS(PASTE_DQS_TRACKER!$D:$D,PASTE_DQS_TRACKER!$C:$C,MAIN!$A1008,PASTE_DQS_TRACKER!$B:$B,MAIN!$D1008)-SUMIFS(PASTE_DQS_TRACKER!$D:$D,PASTE_DQS_TRACKER!$C:$C,MAIN!$A1008,PASTE_DQS_TRACKER!$E:$E,MAIN!$D1008)</f>
        <v>0</v>
      </c>
      <c r="J1008" s="25">
        <f t="shared" si="271"/>
        <v>0</v>
      </c>
      <c r="K1008" s="24">
        <f>IFERROR(IF(V1008="Flex",0,IF(D1008=$D$30,VLOOKUP(A1008,MMO_o10M_lease!$A$1:$F$51,5,FALSE),IF(D1008=$D$26,VLOOKUP(D1008,LANDINGS!$A$3:$BR$40,HLOOKUP(A1008,LANDINGS!$B$1:$CF$42,42,FALSE),FALSE)-IFERROR(VLOOKUP(A1008,MMO_o10M_lease!$A$1:$F$38,5,FALSE),0),VLOOKUP(D1008,LANDINGS!$A$3:$CF$40,HLOOKUP(A1008,LANDINGS!$B$1:$CF$42,42,FALSE),FALSE)))),0)</f>
        <v>0</v>
      </c>
      <c r="L1008" s="24">
        <f>SUMIFS(PASTE_FLEX_TRACKER!$D:$D,PASTE_FLEX_TRACKER!$E:$E,MAIN!$A1008,PASTE_FLEX_TRACKER!$B:$B,MAIN!$D1008)</f>
        <v>0</v>
      </c>
      <c r="M1008" s="35" t="s">
        <v>133</v>
      </c>
      <c r="N1008" s="46" t="s">
        <v>563</v>
      </c>
      <c r="O1008" s="46">
        <f>SUMIFS(MAN_ADJ!$L:$L,MAN_ADJ!$K:$K,MAIN!$D1008,MAN_ADJ!$J:$J,MAIN!$S1008)</f>
        <v>0</v>
      </c>
      <c r="P1008" s="25">
        <f t="shared" si="272"/>
        <v>0</v>
      </c>
      <c r="Q1008" s="28" t="str">
        <f t="shared" si="273"/>
        <v>n/a</v>
      </c>
      <c r="R1008" s="38">
        <f t="shared" si="274"/>
        <v>0</v>
      </c>
      <c r="S1008" s="17" t="s">
        <v>187</v>
      </c>
      <c r="U1008" t="s">
        <v>577</v>
      </c>
      <c r="V1008" t="s">
        <v>735</v>
      </c>
    </row>
    <row r="1009" spans="1:22" x14ac:dyDescent="0.25">
      <c r="A1009" s="17" t="s">
        <v>187</v>
      </c>
      <c r="B1009" s="17" t="s">
        <v>180</v>
      </c>
      <c r="C1009" s="17" t="s">
        <v>188</v>
      </c>
      <c r="D1009" s="17" t="s">
        <v>118</v>
      </c>
      <c r="E1009" s="24">
        <f>IF(U1009="SC",SUMIFS(SC!F:F,SC!A:A,MAIN!D1009,SC!B:B,MAIN!A1009),SUMIFS(Allocations!$H:$H,Allocations!$A:$A,MAIN!$A1009,Allocations!$B:$B,MAIN!$D1009))</f>
        <v>90.7</v>
      </c>
      <c r="F1009" s="24">
        <f>IF(U1009="SC",SUMIFS(SC!J:J,SC!A:A,MAIN!D1009,SC!B:B,MAIN!A1009),SUMIFS(Allocations!M:M,Allocations!A:A,MAIN!A1009,Allocations!B:B,MAIN!D1009))</f>
        <v>0</v>
      </c>
      <c r="G1009" s="24">
        <f t="shared" si="270"/>
        <v>90.7</v>
      </c>
      <c r="H1009" s="24">
        <f>IFERROR(VLOOKUP(S1009,Swaps_wk!$A$2:$AP$151,HLOOKUP(MAIN!D1009,Swaps_wk!$B$2:$AP$151,150,FALSE),FALSE),0)</f>
        <v>0</v>
      </c>
      <c r="I1009" s="24">
        <f>SUMIFS(PASTE_DQS_TRACKER!$D:$D,PASTE_DQS_TRACKER!$C:$C,MAIN!$A1009,PASTE_DQS_TRACKER!$B:$B,MAIN!$D1009)-SUMIFS(PASTE_DQS_TRACKER!$D:$D,PASTE_DQS_TRACKER!$C:$C,MAIN!$A1009,PASTE_DQS_TRACKER!$E:$E,MAIN!$D1009)</f>
        <v>0</v>
      </c>
      <c r="J1009" s="25">
        <f t="shared" si="271"/>
        <v>90.7</v>
      </c>
      <c r="K1009" s="24">
        <f>IFERROR(IF(V1009="Flex",0,IF(D1009=$D$30,VLOOKUP(A1009,MMO_o10M_lease!$A$1:$F$51,5,FALSE),IF(D1009=$D$26,VLOOKUP(D1009,LANDINGS!$A$3:$BR$40,HLOOKUP(A1009,LANDINGS!$B$1:$CF$42,42,FALSE),FALSE)-IFERROR(VLOOKUP(A1009,MMO_o10M_lease!$A$1:$F$38,5,FALSE),0),VLOOKUP(D1009,LANDINGS!$A$3:$CF$40,HLOOKUP(A1009,LANDINGS!$B$1:$CF$42,42,FALSE),FALSE)))),0)</f>
        <v>0</v>
      </c>
      <c r="L1009" s="24">
        <f>SUMIFS(PASTE_FLEX_TRACKER!$D:$D,PASTE_FLEX_TRACKER!$E:$E,MAIN!$A1009,PASTE_FLEX_TRACKER!$B:$B,MAIN!$D1009)</f>
        <v>0</v>
      </c>
      <c r="M1009" s="35" t="s">
        <v>133</v>
      </c>
      <c r="N1009" s="46" t="s">
        <v>563</v>
      </c>
      <c r="O1009" s="46">
        <f>SUMIFS(MAN_ADJ!$L:$L,MAN_ADJ!$K:$K,MAIN!$D1009,MAN_ADJ!$J:$J,MAIN!$S1009)</f>
        <v>0</v>
      </c>
      <c r="P1009" s="25">
        <f t="shared" si="272"/>
        <v>0</v>
      </c>
      <c r="Q1009" s="28">
        <f t="shared" si="273"/>
        <v>0</v>
      </c>
      <c r="R1009" s="38">
        <f t="shared" si="274"/>
        <v>90.7</v>
      </c>
      <c r="S1009" s="17" t="s">
        <v>187</v>
      </c>
      <c r="U1009" t="s">
        <v>577</v>
      </c>
      <c r="V1009" t="s">
        <v>735</v>
      </c>
    </row>
    <row r="1010" spans="1:22" x14ac:dyDescent="0.25">
      <c r="A1010" s="17" t="s">
        <v>187</v>
      </c>
      <c r="B1010" s="17" t="s">
        <v>180</v>
      </c>
      <c r="C1010" s="17" t="s">
        <v>188</v>
      </c>
      <c r="D1010" s="17" t="s">
        <v>119</v>
      </c>
      <c r="E1010" s="24">
        <f>IF(U1010="SC",SUMIFS(SC!F:F,SC!A:A,MAIN!D1010,SC!B:B,MAIN!A1010),SUMIFS(Allocations!$H:$H,Allocations!$A:$A,MAIN!$A1010,Allocations!$B:$B,MAIN!$D1010))</f>
        <v>0</v>
      </c>
      <c r="F1010" s="24">
        <f>IF(U1010="SC",SUMIFS(SC!J:J,SC!A:A,MAIN!D1010,SC!B:B,MAIN!A1010),SUMIFS(Allocations!M:M,Allocations!A:A,MAIN!A1010,Allocations!B:B,MAIN!D1010))</f>
        <v>0</v>
      </c>
      <c r="G1010" s="24">
        <f t="shared" si="270"/>
        <v>0</v>
      </c>
      <c r="H1010" s="24">
        <f>IFERROR(VLOOKUP(S1010,Swaps_wk!$A$2:$AP$151,HLOOKUP(MAIN!D1010,Swaps_wk!$B$2:$AP$151,150,FALSE),FALSE),0)</f>
        <v>0</v>
      </c>
      <c r="I1010" s="24">
        <f>SUMIFS(PASTE_DQS_TRACKER!$D:$D,PASTE_DQS_TRACKER!$C:$C,MAIN!$A1010,PASTE_DQS_TRACKER!$B:$B,MAIN!$D1010)-SUMIFS(PASTE_DQS_TRACKER!$D:$D,PASTE_DQS_TRACKER!$C:$C,MAIN!$A1010,PASTE_DQS_TRACKER!$E:$E,MAIN!$D1010)</f>
        <v>0</v>
      </c>
      <c r="J1010" s="25">
        <f t="shared" si="271"/>
        <v>0</v>
      </c>
      <c r="K1010" s="24">
        <f>IFERROR(IF(V1010="Flex",0,IF(D1010=$D$30,VLOOKUP(A1010,MMO_o10M_lease!$A$1:$F$51,5,FALSE),IF(D1010=$D$26,VLOOKUP(D1010,LANDINGS!$A$3:$BR$40,HLOOKUP(A1010,LANDINGS!$B$1:$CF$42,42,FALSE),FALSE)-IFERROR(VLOOKUP(A1010,MMO_o10M_lease!$A$1:$F$38,5,FALSE),0),VLOOKUP(D1010,LANDINGS!$A$3:$CF$40,HLOOKUP(A1010,LANDINGS!$B$1:$CF$42,42,FALSE),FALSE)))),0)</f>
        <v>0</v>
      </c>
      <c r="L1010" s="24">
        <f>SUMIFS(PASTE_FLEX_TRACKER!$D:$D,PASTE_FLEX_TRACKER!$E:$E,MAIN!$A1010,PASTE_FLEX_TRACKER!$B:$B,MAIN!$D1010)</f>
        <v>0</v>
      </c>
      <c r="M1010" s="35" t="s">
        <v>133</v>
      </c>
      <c r="N1010" s="46" t="s">
        <v>563</v>
      </c>
      <c r="O1010" s="46">
        <f>SUMIFS(MAN_ADJ!$L:$L,MAN_ADJ!$K:$K,MAIN!$D1010,MAN_ADJ!$J:$J,MAIN!$S1010)</f>
        <v>0</v>
      </c>
      <c r="P1010" s="25">
        <f t="shared" si="272"/>
        <v>0</v>
      </c>
      <c r="Q1010" s="28" t="str">
        <f t="shared" si="273"/>
        <v>n/a</v>
      </c>
      <c r="R1010" s="38">
        <f t="shared" si="274"/>
        <v>0</v>
      </c>
      <c r="S1010" s="17" t="s">
        <v>187</v>
      </c>
      <c r="U1010" t="s">
        <v>577</v>
      </c>
      <c r="V1010" t="s">
        <v>735</v>
      </c>
    </row>
    <row r="1011" spans="1:22" x14ac:dyDescent="0.25">
      <c r="A1011" s="17" t="s">
        <v>187</v>
      </c>
      <c r="B1011" s="17" t="s">
        <v>180</v>
      </c>
      <c r="C1011" s="17" t="s">
        <v>188</v>
      </c>
      <c r="D1011" s="17" t="s">
        <v>120</v>
      </c>
      <c r="E1011" s="24">
        <f>IF(U1011="SC",SUMIFS(SC!F:F,SC!A:A,MAIN!D1011,SC!B:B,MAIN!A1011),SUMIFS(Allocations!$H:$H,Allocations!$A:$A,MAIN!$A1011,Allocations!$B:$B,MAIN!$D1011))</f>
        <v>0</v>
      </c>
      <c r="F1011" s="24">
        <f>IF(U1011="SC",SUMIFS(SC!J:J,SC!A:A,MAIN!D1011,SC!B:B,MAIN!A1011),SUMIFS(Allocations!M:M,Allocations!A:A,MAIN!A1011,Allocations!B:B,MAIN!D1011))</f>
        <v>0</v>
      </c>
      <c r="G1011" s="24">
        <f t="shared" si="270"/>
        <v>0</v>
      </c>
      <c r="H1011" s="24">
        <f>IFERROR(VLOOKUP(S1011,Swaps_wk!$A$2:$AP$151,HLOOKUP(MAIN!D1011,Swaps_wk!$B$2:$AP$151,150,FALSE),FALSE),0)</f>
        <v>0</v>
      </c>
      <c r="I1011" s="24">
        <f>SUMIFS(PASTE_DQS_TRACKER!$D:$D,PASTE_DQS_TRACKER!$C:$C,MAIN!$A1011,PASTE_DQS_TRACKER!$B:$B,MAIN!$D1011)-SUMIFS(PASTE_DQS_TRACKER!$D:$D,PASTE_DQS_TRACKER!$C:$C,MAIN!$A1011,PASTE_DQS_TRACKER!$E:$E,MAIN!$D1011)</f>
        <v>0</v>
      </c>
      <c r="J1011" s="25">
        <f t="shared" si="271"/>
        <v>0</v>
      </c>
      <c r="K1011" s="24">
        <f>IFERROR(IF(V1011="Flex",0,IF(D1011=$D$30,VLOOKUP(A1011,MMO_o10M_lease!$A$1:$F$51,5,FALSE),IF(D1011=$D$26,VLOOKUP(D1011,LANDINGS!$A$3:$BR$40,HLOOKUP(A1011,LANDINGS!$B$1:$CF$42,42,FALSE),FALSE)-IFERROR(VLOOKUP(A1011,MMO_o10M_lease!$A$1:$F$38,5,FALSE),0),VLOOKUP(D1011,LANDINGS!$A$3:$CF$40,HLOOKUP(A1011,LANDINGS!$B$1:$CF$42,42,FALSE),FALSE)))),0)</f>
        <v>0</v>
      </c>
      <c r="L1011" s="24">
        <f>SUMIFS(PASTE_FLEX_TRACKER!$D:$D,PASTE_FLEX_TRACKER!$E:$E,MAIN!$A1011,PASTE_FLEX_TRACKER!$B:$B,MAIN!$D1011)</f>
        <v>0</v>
      </c>
      <c r="M1011" s="35" t="s">
        <v>133</v>
      </c>
      <c r="N1011" s="46" t="s">
        <v>563</v>
      </c>
      <c r="O1011" s="46">
        <f>SUMIFS(MAN_ADJ!$L:$L,MAN_ADJ!$K:$K,MAIN!$D1011,MAN_ADJ!$J:$J,MAIN!$S1011)</f>
        <v>0</v>
      </c>
      <c r="P1011" s="25">
        <f t="shared" si="272"/>
        <v>0</v>
      </c>
      <c r="Q1011" s="28" t="str">
        <f t="shared" si="273"/>
        <v>n/a</v>
      </c>
      <c r="R1011" s="38">
        <f t="shared" si="274"/>
        <v>0</v>
      </c>
      <c r="S1011" s="17" t="s">
        <v>187</v>
      </c>
      <c r="U1011" t="s">
        <v>577</v>
      </c>
      <c r="V1011" t="s">
        <v>735</v>
      </c>
    </row>
    <row r="1012" spans="1:22" x14ac:dyDescent="0.25">
      <c r="A1012" s="17" t="s">
        <v>187</v>
      </c>
      <c r="B1012" s="17" t="s">
        <v>180</v>
      </c>
      <c r="C1012" s="17" t="s">
        <v>188</v>
      </c>
      <c r="D1012" s="17" t="s">
        <v>121</v>
      </c>
      <c r="E1012" s="24">
        <f>IF(U1012="SC",SUMIFS(SC!F:F,SC!A:A,MAIN!D1012,SC!B:B,MAIN!A1012),SUMIFS(Allocations!$H:$H,Allocations!$A:$A,MAIN!$A1012,Allocations!$B:$B,MAIN!$D1012))</f>
        <v>0</v>
      </c>
      <c r="F1012" s="24">
        <f>IF(U1012="SC",SUMIFS(SC!J:J,SC!A:A,MAIN!D1012,SC!B:B,MAIN!A1012),SUMIFS(Allocations!M:M,Allocations!A:A,MAIN!A1012,Allocations!B:B,MAIN!D1012))</f>
        <v>0</v>
      </c>
      <c r="G1012" s="24">
        <f t="shared" si="270"/>
        <v>0</v>
      </c>
      <c r="H1012" s="24">
        <f>IFERROR(VLOOKUP(S1012,Swaps_wk!$A$2:$AP$151,HLOOKUP(MAIN!D1012,Swaps_wk!$B$2:$AP$151,150,FALSE),FALSE),0)</f>
        <v>0</v>
      </c>
      <c r="I1012" s="24">
        <f>SUMIFS(PASTE_DQS_TRACKER!$D:$D,PASTE_DQS_TRACKER!$C:$C,MAIN!$A1012,PASTE_DQS_TRACKER!$B:$B,MAIN!$D1012)-SUMIFS(PASTE_DQS_TRACKER!$D:$D,PASTE_DQS_TRACKER!$C:$C,MAIN!$A1012,PASTE_DQS_TRACKER!$E:$E,MAIN!$D1012)</f>
        <v>0</v>
      </c>
      <c r="J1012" s="25">
        <f t="shared" si="271"/>
        <v>0</v>
      </c>
      <c r="K1012" s="24">
        <f>IFERROR(IF(V1012="Flex",0,IF(D1012=$D$30,VLOOKUP(A1012,MMO_o10M_lease!$A$1:$F$51,5,FALSE),IF(D1012=$D$26,VLOOKUP(D1012,LANDINGS!$A$3:$BR$40,HLOOKUP(A1012,LANDINGS!$B$1:$CF$42,42,FALSE),FALSE)-IFERROR(VLOOKUP(A1012,MMO_o10M_lease!$A$1:$F$38,5,FALSE),0),VLOOKUP(D1012,LANDINGS!$A$3:$CF$40,HLOOKUP(A1012,LANDINGS!$B$1:$CF$42,42,FALSE),FALSE)))),0)</f>
        <v>0</v>
      </c>
      <c r="L1012" s="24">
        <f>SUMIFS(PASTE_FLEX_TRACKER!$D:$D,PASTE_FLEX_TRACKER!$E:$E,MAIN!$A1012,PASTE_FLEX_TRACKER!$B:$B,MAIN!$D1012)</f>
        <v>0</v>
      </c>
      <c r="M1012" s="35" t="s">
        <v>133</v>
      </c>
      <c r="N1012" s="46" t="s">
        <v>563</v>
      </c>
      <c r="O1012" s="46">
        <f>SUMIFS(MAN_ADJ!$L:$L,MAN_ADJ!$K:$K,MAIN!$D1012,MAN_ADJ!$J:$J,MAIN!$S1012)</f>
        <v>0</v>
      </c>
      <c r="P1012" s="25">
        <f t="shared" si="272"/>
        <v>0</v>
      </c>
      <c r="Q1012" s="28" t="str">
        <f t="shared" si="273"/>
        <v>n/a</v>
      </c>
      <c r="R1012" s="38">
        <f t="shared" si="274"/>
        <v>0</v>
      </c>
      <c r="S1012" s="17" t="s">
        <v>187</v>
      </c>
      <c r="U1012" t="s">
        <v>577</v>
      </c>
      <c r="V1012" t="s">
        <v>735</v>
      </c>
    </row>
    <row r="1013" spans="1:22" x14ac:dyDescent="0.25">
      <c r="A1013" s="17" t="s">
        <v>187</v>
      </c>
      <c r="B1013" s="17" t="s">
        <v>180</v>
      </c>
      <c r="C1013" s="17" t="s">
        <v>188</v>
      </c>
      <c r="D1013" s="17" t="s">
        <v>122</v>
      </c>
      <c r="E1013" s="24">
        <f>IF(U1013="SC",SUMIFS(SC!F:F,SC!A:A,MAIN!D1013,SC!B:B,MAIN!A1013),SUMIFS(Allocations!$H:$H,Allocations!$A:$A,MAIN!$A1013,Allocations!$B:$B,MAIN!$D1013))</f>
        <v>0</v>
      </c>
      <c r="F1013" s="24">
        <f>IF(U1013="SC",SUMIFS(SC!J:J,SC!A:A,MAIN!D1013,SC!B:B,MAIN!A1013),SUMIFS(Allocations!M:M,Allocations!A:A,MAIN!A1013,Allocations!B:B,MAIN!D1013))</f>
        <v>0</v>
      </c>
      <c r="G1013" s="24">
        <f t="shared" si="270"/>
        <v>0</v>
      </c>
      <c r="H1013" s="24">
        <f>IFERROR(VLOOKUP(S1013,Swaps_wk!$A$2:$AP$151,HLOOKUP(MAIN!D1013,Swaps_wk!$B$2:$AP$151,150,FALSE),FALSE),0)</f>
        <v>0</v>
      </c>
      <c r="I1013" s="24">
        <f>SUMIFS(PASTE_DQS_TRACKER!$D:$D,PASTE_DQS_TRACKER!$C:$C,MAIN!$A1013,PASTE_DQS_TRACKER!$B:$B,MAIN!$D1013)-SUMIFS(PASTE_DQS_TRACKER!$D:$D,PASTE_DQS_TRACKER!$C:$C,MAIN!$A1013,PASTE_DQS_TRACKER!$E:$E,MAIN!$D1013)</f>
        <v>0</v>
      </c>
      <c r="J1013" s="25">
        <f t="shared" si="271"/>
        <v>0</v>
      </c>
      <c r="K1013" s="24">
        <f>IFERROR(IF(V1013="Flex",0,IF(D1013=$D$30,VLOOKUP(A1013,MMO_o10M_lease!$A$1:$F$51,5,FALSE),IF(D1013=$D$26,VLOOKUP(D1013,LANDINGS!$A$3:$BR$40,HLOOKUP(A1013,LANDINGS!$B$1:$CF$42,42,FALSE),FALSE)-IFERROR(VLOOKUP(A1013,MMO_o10M_lease!$A$1:$F$38,5,FALSE),0),VLOOKUP(D1013,LANDINGS!$A$3:$CF$40,HLOOKUP(A1013,LANDINGS!$B$1:$CF$42,42,FALSE),FALSE)))),0)</f>
        <v>0</v>
      </c>
      <c r="L1013" s="24">
        <f>SUMIFS(PASTE_FLEX_TRACKER!$D:$D,PASTE_FLEX_TRACKER!$E:$E,MAIN!$A1013,PASTE_FLEX_TRACKER!$B:$B,MAIN!$D1013)</f>
        <v>0</v>
      </c>
      <c r="M1013" s="35" t="s">
        <v>133</v>
      </c>
      <c r="N1013" s="46" t="s">
        <v>563</v>
      </c>
      <c r="O1013" s="46">
        <f>SUMIFS(MAN_ADJ!$L:$L,MAN_ADJ!$K:$K,MAIN!$D1013,MAN_ADJ!$J:$J,MAIN!$S1013)</f>
        <v>0</v>
      </c>
      <c r="P1013" s="25">
        <f t="shared" si="272"/>
        <v>0</v>
      </c>
      <c r="Q1013" s="28" t="str">
        <f t="shared" si="273"/>
        <v>n/a</v>
      </c>
      <c r="R1013" s="38">
        <f t="shared" si="274"/>
        <v>0</v>
      </c>
      <c r="S1013" s="17" t="s">
        <v>187</v>
      </c>
      <c r="U1013" t="s">
        <v>577</v>
      </c>
      <c r="V1013" t="s">
        <v>735</v>
      </c>
    </row>
    <row r="1014" spans="1:22" x14ac:dyDescent="0.25">
      <c r="A1014" s="17" t="s">
        <v>187</v>
      </c>
      <c r="B1014" s="17" t="s">
        <v>180</v>
      </c>
      <c r="C1014" s="17" t="s">
        <v>188</v>
      </c>
      <c r="D1014" s="17" t="s">
        <v>123</v>
      </c>
      <c r="E1014" s="24">
        <f>IF(U1014="SC",SUMIFS(SC!F:F,SC!A:A,MAIN!D1014,SC!B:B,MAIN!A1014),SUMIFS(Allocations!$H:$H,Allocations!$A:$A,MAIN!$A1014,Allocations!$B:$B,MAIN!$D1014))</f>
        <v>316.48</v>
      </c>
      <c r="F1014" s="24">
        <f>IF(U1014="SC",SUMIFS(SC!J:J,SC!A:A,MAIN!D1014,SC!B:B,MAIN!A1014),SUMIFS(Allocations!M:M,Allocations!A:A,MAIN!A1014,Allocations!B:B,MAIN!D1014))</f>
        <v>0</v>
      </c>
      <c r="G1014" s="24">
        <f t="shared" si="270"/>
        <v>316.48</v>
      </c>
      <c r="H1014" s="24">
        <f>IFERROR(VLOOKUP(S1014,Swaps_wk!$A$2:$AP$151,HLOOKUP(MAIN!D1014,Swaps_wk!$B$2:$AP$151,150,FALSE),FALSE),0)</f>
        <v>0</v>
      </c>
      <c r="I1014" s="24">
        <f>SUMIFS(PASTE_DQS_TRACKER!$D:$D,PASTE_DQS_TRACKER!$C:$C,MAIN!$A1014,PASTE_DQS_TRACKER!$B:$B,MAIN!$D1014)-SUMIFS(PASTE_DQS_TRACKER!$D:$D,PASTE_DQS_TRACKER!$C:$C,MAIN!$A1014,PASTE_DQS_TRACKER!$E:$E,MAIN!$D1014)</f>
        <v>0</v>
      </c>
      <c r="J1014" s="25">
        <f t="shared" si="271"/>
        <v>316.48</v>
      </c>
      <c r="K1014" s="24">
        <f>IFERROR(IF(V1014="Flex",0,IF(D1014=$D$30,VLOOKUP(A1014,MMO_o10M_lease!$A$1:$F$51,5,FALSE),IF(D1014=$D$26,VLOOKUP(D1014,LANDINGS!$A$3:$BR$40,HLOOKUP(A1014,LANDINGS!$B$1:$CF$42,42,FALSE),FALSE)-IFERROR(VLOOKUP(A1014,MMO_o10M_lease!$A$1:$F$38,5,FALSE),0),VLOOKUP(D1014,LANDINGS!$A$3:$CF$40,HLOOKUP(A1014,LANDINGS!$B$1:$CF$42,42,FALSE),FALSE)))),0)</f>
        <v>0</v>
      </c>
      <c r="L1014" s="24">
        <f>SUMIFS(PASTE_FLEX_TRACKER!$D:$D,PASTE_FLEX_TRACKER!$E:$E,MAIN!$A1014,PASTE_FLEX_TRACKER!$B:$B,MAIN!$D1014)</f>
        <v>0</v>
      </c>
      <c r="M1014" s="35" t="s">
        <v>133</v>
      </c>
      <c r="N1014" s="46" t="s">
        <v>563</v>
      </c>
      <c r="O1014" s="46">
        <f>SUMIFS(MAN_ADJ!$L:$L,MAN_ADJ!$K:$K,MAIN!$D1014,MAN_ADJ!$J:$J,MAIN!$S1014)</f>
        <v>0</v>
      </c>
      <c r="P1014" s="25">
        <f t="shared" si="272"/>
        <v>0</v>
      </c>
      <c r="Q1014" s="28">
        <f t="shared" si="273"/>
        <v>0</v>
      </c>
      <c r="R1014" s="38">
        <f t="shared" si="274"/>
        <v>316.48</v>
      </c>
      <c r="S1014" s="17" t="s">
        <v>187</v>
      </c>
      <c r="U1014" t="s">
        <v>577</v>
      </c>
      <c r="V1014" t="s">
        <v>735</v>
      </c>
    </row>
    <row r="1015" spans="1:22" x14ac:dyDescent="0.25">
      <c r="A1015" s="17" t="s">
        <v>187</v>
      </c>
      <c r="B1015" s="17" t="s">
        <v>180</v>
      </c>
      <c r="C1015" s="17" t="s">
        <v>188</v>
      </c>
      <c r="D1015" s="17" t="s">
        <v>124</v>
      </c>
      <c r="E1015" s="24">
        <f>IF(U1015="SC",SUMIFS(SC!F:F,SC!A:A,MAIN!D1015,SC!B:B,MAIN!A1015),SUMIFS(Allocations!$H:$H,Allocations!$A:$A,MAIN!$A1015,Allocations!$B:$B,MAIN!$D1015))</f>
        <v>2.3E-2</v>
      </c>
      <c r="F1015" s="24">
        <f>IF(U1015="SC",SUMIFS(SC!J:J,SC!A:A,MAIN!D1015,SC!B:B,MAIN!A1015),SUMIFS(Allocations!M:M,Allocations!A:A,MAIN!A1015,Allocations!B:B,MAIN!D1015))</f>
        <v>0</v>
      </c>
      <c r="G1015" s="24">
        <f t="shared" si="270"/>
        <v>2.3E-2</v>
      </c>
      <c r="H1015" s="24">
        <f>IFERROR(VLOOKUP(S1015,Swaps_wk!$A$2:$AP$151,HLOOKUP(MAIN!D1015,Swaps_wk!$B$2:$AP$151,150,FALSE),FALSE),0)</f>
        <v>0</v>
      </c>
      <c r="I1015" s="24">
        <f>SUMIFS(PASTE_DQS_TRACKER!$D:$D,PASTE_DQS_TRACKER!$C:$C,MAIN!$A1015,PASTE_DQS_TRACKER!$B:$B,MAIN!$D1015)-SUMIFS(PASTE_DQS_TRACKER!$D:$D,PASTE_DQS_TRACKER!$C:$C,MAIN!$A1015,PASTE_DQS_TRACKER!$E:$E,MAIN!$D1015)</f>
        <v>0</v>
      </c>
      <c r="J1015" s="25">
        <f t="shared" si="271"/>
        <v>2.3E-2</v>
      </c>
      <c r="K1015" s="24">
        <f>IFERROR(IF(V1015="Flex",0,IF(D1015=$D$30,VLOOKUP(A1015,MMO_o10M_lease!$A$1:$F$51,5,FALSE),IF(D1015=$D$26,VLOOKUP(D1015,LANDINGS!$A$3:$BR$40,HLOOKUP(A1015,LANDINGS!$B$1:$CF$42,42,FALSE),FALSE)-IFERROR(VLOOKUP(A1015,MMO_o10M_lease!$A$1:$F$38,5,FALSE),0),VLOOKUP(D1015,LANDINGS!$A$3:$CF$40,HLOOKUP(A1015,LANDINGS!$B$1:$CF$42,42,FALSE),FALSE)))),0)</f>
        <v>0</v>
      </c>
      <c r="L1015" s="24">
        <f>SUMIFS(PASTE_FLEX_TRACKER!$D:$D,PASTE_FLEX_TRACKER!$E:$E,MAIN!$A1015,PASTE_FLEX_TRACKER!$B:$B,MAIN!$D1015)</f>
        <v>0</v>
      </c>
      <c r="M1015" s="35" t="s">
        <v>133</v>
      </c>
      <c r="N1015" s="46" t="s">
        <v>563</v>
      </c>
      <c r="O1015" s="46">
        <f>SUMIFS(MAN_ADJ!$L:$L,MAN_ADJ!$K:$K,MAIN!$D1015,MAN_ADJ!$J:$J,MAIN!$S1015)</f>
        <v>0</v>
      </c>
      <c r="P1015" s="25">
        <f t="shared" si="272"/>
        <v>0</v>
      </c>
      <c r="Q1015" s="28">
        <f t="shared" si="273"/>
        <v>0</v>
      </c>
      <c r="R1015" s="38">
        <f t="shared" si="274"/>
        <v>2.3E-2</v>
      </c>
      <c r="S1015" s="17" t="s">
        <v>187</v>
      </c>
      <c r="U1015" t="s">
        <v>577</v>
      </c>
      <c r="V1015" t="s">
        <v>735</v>
      </c>
    </row>
    <row r="1016" spans="1:22" x14ac:dyDescent="0.25">
      <c r="A1016" s="17" t="s">
        <v>187</v>
      </c>
      <c r="B1016" s="17" t="s">
        <v>180</v>
      </c>
      <c r="C1016" s="17" t="s">
        <v>188</v>
      </c>
      <c r="D1016" s="17" t="s">
        <v>125</v>
      </c>
      <c r="E1016" s="24">
        <f>IF(U1016="SC",SUMIFS(SC!F:F,SC!A:A,MAIN!D1016,SC!B:B,MAIN!A1016),SUMIFS(Allocations!$H:$H,Allocations!$A:$A,MAIN!$A1016,Allocations!$B:$B,MAIN!$D1016))</f>
        <v>0.25</v>
      </c>
      <c r="F1016" s="24">
        <f>IF(U1016="SC",SUMIFS(SC!J:J,SC!A:A,MAIN!D1016,SC!B:B,MAIN!A1016),SUMIFS(Allocations!M:M,Allocations!A:A,MAIN!A1016,Allocations!B:B,MAIN!D1016))</f>
        <v>0</v>
      </c>
      <c r="G1016" s="24">
        <f t="shared" si="270"/>
        <v>0.25</v>
      </c>
      <c r="H1016" s="24">
        <f>IFERROR(VLOOKUP(S1016,Swaps_wk!$A$2:$AP$151,HLOOKUP(MAIN!D1016,Swaps_wk!$B$2:$AP$151,150,FALSE),FALSE),0)</f>
        <v>0</v>
      </c>
      <c r="I1016" s="24">
        <f>SUMIFS(PASTE_DQS_TRACKER!$D:$D,PASTE_DQS_TRACKER!$C:$C,MAIN!$A1016,PASTE_DQS_TRACKER!$B:$B,MAIN!$D1016)-SUMIFS(PASTE_DQS_TRACKER!$D:$D,PASTE_DQS_TRACKER!$C:$C,MAIN!$A1016,PASTE_DQS_TRACKER!$E:$E,MAIN!$D1016)</f>
        <v>0</v>
      </c>
      <c r="J1016" s="25">
        <f t="shared" si="271"/>
        <v>0.25</v>
      </c>
      <c r="K1016" s="24">
        <f>IFERROR(IF(V1016="Flex",0,IF(D1016=$D$30,VLOOKUP(A1016,MMO_o10M_lease!$A$1:$F$51,5,FALSE),IF(D1016=$D$26,VLOOKUP(D1016,LANDINGS!$A$3:$BR$40,HLOOKUP(A1016,LANDINGS!$B$1:$CF$42,42,FALSE),FALSE)-IFERROR(VLOOKUP(A1016,MMO_o10M_lease!$A$1:$F$38,5,FALSE),0),VLOOKUP(D1016,LANDINGS!$A$3:$CF$40,HLOOKUP(A1016,LANDINGS!$B$1:$CF$42,42,FALSE),FALSE)))),0)</f>
        <v>0</v>
      </c>
      <c r="L1016" s="24">
        <f>SUMIFS(PASTE_FLEX_TRACKER!$D:$D,PASTE_FLEX_TRACKER!$E:$E,MAIN!$A1016,PASTE_FLEX_TRACKER!$B:$B,MAIN!$D1016)</f>
        <v>0</v>
      </c>
      <c r="M1016" s="35" t="s">
        <v>133</v>
      </c>
      <c r="N1016" s="46" t="s">
        <v>563</v>
      </c>
      <c r="O1016" s="46">
        <f>SUMIFS(MAN_ADJ!$L:$L,MAN_ADJ!$K:$K,MAIN!$D1016,MAN_ADJ!$J:$J,MAIN!$S1016)</f>
        <v>0</v>
      </c>
      <c r="P1016" s="25">
        <f t="shared" si="272"/>
        <v>0</v>
      </c>
      <c r="Q1016" s="28">
        <f t="shared" si="273"/>
        <v>0</v>
      </c>
      <c r="R1016" s="38">
        <f t="shared" si="274"/>
        <v>0.25</v>
      </c>
      <c r="S1016" s="17" t="s">
        <v>187</v>
      </c>
      <c r="U1016" t="s">
        <v>577</v>
      </c>
      <c r="V1016" t="s">
        <v>735</v>
      </c>
    </row>
    <row r="1017" spans="1:22" x14ac:dyDescent="0.25">
      <c r="A1017" s="17" t="s">
        <v>187</v>
      </c>
      <c r="B1017" s="17" t="s">
        <v>180</v>
      </c>
      <c r="C1017" s="17" t="s">
        <v>188</v>
      </c>
      <c r="D1017" s="17" t="s">
        <v>126</v>
      </c>
      <c r="E1017" s="24">
        <f>IF(U1017="SC",SUMIFS(SC!F:F,SC!A:A,MAIN!D1017,SC!B:B,MAIN!A1017),SUMIFS(Allocations!$H:$H,Allocations!$A:$A,MAIN!$A1017,Allocations!$B:$B,MAIN!$D1017))</f>
        <v>0.5</v>
      </c>
      <c r="F1017" s="24">
        <f>IF(U1017="SC",SUMIFS(SC!J:J,SC!A:A,MAIN!D1017,SC!B:B,MAIN!A1017),SUMIFS(Allocations!M:M,Allocations!A:A,MAIN!A1017,Allocations!B:B,MAIN!D1017))</f>
        <v>0</v>
      </c>
      <c r="G1017" s="24">
        <f t="shared" si="270"/>
        <v>0.5</v>
      </c>
      <c r="H1017" s="24">
        <f>IFERROR(VLOOKUP(S1017,Swaps_wk!$A$2:$AP$151,HLOOKUP(MAIN!D1017,Swaps_wk!$B$2:$AP$151,150,FALSE),FALSE),0)</f>
        <v>0</v>
      </c>
      <c r="I1017" s="24">
        <f>SUMIFS(PASTE_DQS_TRACKER!$D:$D,PASTE_DQS_TRACKER!$C:$C,MAIN!$A1017,PASTE_DQS_TRACKER!$B:$B,MAIN!$D1017)-SUMIFS(PASTE_DQS_TRACKER!$D:$D,PASTE_DQS_TRACKER!$C:$C,MAIN!$A1017,PASTE_DQS_TRACKER!$E:$E,MAIN!$D1017)</f>
        <v>0</v>
      </c>
      <c r="J1017" s="25">
        <f t="shared" si="271"/>
        <v>0.5</v>
      </c>
      <c r="K1017" s="24">
        <f>IFERROR(IF(V1017="Flex",0,IF(D1017=$D$30,VLOOKUP(A1017,MMO_o10M_lease!$A$1:$F$51,5,FALSE),IF(D1017=$D$26,VLOOKUP(D1017,LANDINGS!$A$3:$BR$40,HLOOKUP(A1017,LANDINGS!$B$1:$CF$42,42,FALSE),FALSE)-IFERROR(VLOOKUP(A1017,MMO_o10M_lease!$A$1:$F$38,5,FALSE),0),VLOOKUP(D1017,LANDINGS!$A$3:$CF$40,HLOOKUP(A1017,LANDINGS!$B$1:$CF$42,42,FALSE),FALSE)))),0)</f>
        <v>0</v>
      </c>
      <c r="L1017" s="24">
        <f>SUMIFS(PASTE_FLEX_TRACKER!$D:$D,PASTE_FLEX_TRACKER!$E:$E,MAIN!$A1017,PASTE_FLEX_TRACKER!$B:$B,MAIN!$D1017)</f>
        <v>0</v>
      </c>
      <c r="M1017" s="35" t="s">
        <v>133</v>
      </c>
      <c r="N1017" s="46" t="s">
        <v>563</v>
      </c>
      <c r="O1017" s="46">
        <f>SUMIFS(MAN_ADJ!$L:$L,MAN_ADJ!$K:$K,MAIN!$D1017,MAN_ADJ!$J:$J,MAIN!$S1017)</f>
        <v>0</v>
      </c>
      <c r="P1017" s="25">
        <f t="shared" si="272"/>
        <v>0</v>
      </c>
      <c r="Q1017" s="28">
        <f t="shared" si="273"/>
        <v>0</v>
      </c>
      <c r="R1017" s="38">
        <f t="shared" si="274"/>
        <v>0.5</v>
      </c>
      <c r="S1017" s="17" t="s">
        <v>187</v>
      </c>
      <c r="U1017" t="s">
        <v>577</v>
      </c>
      <c r="V1017" t="s">
        <v>735</v>
      </c>
    </row>
    <row r="1018" spans="1:22" x14ac:dyDescent="0.25">
      <c r="A1018" s="17" t="s">
        <v>187</v>
      </c>
      <c r="B1018" s="17" t="s">
        <v>180</v>
      </c>
      <c r="C1018" s="17" t="s">
        <v>188</v>
      </c>
      <c r="D1018" s="17" t="s">
        <v>127</v>
      </c>
      <c r="E1018" s="24">
        <f>IF(U1018="SC",SUMIFS(SC!F:F,SC!A:A,MAIN!D1018,SC!B:B,MAIN!A1018),SUMIFS(Allocations!$H:$H,Allocations!$A:$A,MAIN!$A1018,Allocations!$B:$B,MAIN!$D1018))</f>
        <v>0</v>
      </c>
      <c r="F1018" s="24">
        <f>IF(U1018="SC",SUMIFS(SC!J:J,SC!A:A,MAIN!D1018,SC!B:B,MAIN!A1018),SUMIFS(Allocations!M:M,Allocations!A:A,MAIN!A1018,Allocations!B:B,MAIN!D1018))</f>
        <v>0</v>
      </c>
      <c r="G1018" s="24">
        <f t="shared" si="270"/>
        <v>0</v>
      </c>
      <c r="H1018" s="24">
        <f>IFERROR(VLOOKUP(S1018,Swaps_wk!$A$2:$AP$151,HLOOKUP(MAIN!D1018,Swaps_wk!$B$2:$AP$151,150,FALSE),FALSE),0)</f>
        <v>0</v>
      </c>
      <c r="I1018" s="24">
        <f>SUMIFS(PASTE_DQS_TRACKER!$D:$D,PASTE_DQS_TRACKER!$C:$C,MAIN!$A1018,PASTE_DQS_TRACKER!$B:$B,MAIN!$D1018)-SUMIFS(PASTE_DQS_TRACKER!$D:$D,PASTE_DQS_TRACKER!$C:$C,MAIN!$A1018,PASTE_DQS_TRACKER!$E:$E,MAIN!$D1018)</f>
        <v>0</v>
      </c>
      <c r="J1018" s="25">
        <f t="shared" si="271"/>
        <v>0</v>
      </c>
      <c r="K1018" s="24">
        <f>IFERROR(IF(V1018="Flex",0,IF(D1018=$D$30,VLOOKUP(A1018,MMO_o10M_lease!$A$1:$F$51,5,FALSE),IF(D1018=$D$26,VLOOKUP(D1018,LANDINGS!$A$3:$BR$40,HLOOKUP(A1018,LANDINGS!$B$1:$CF$42,42,FALSE),FALSE)-IFERROR(VLOOKUP(A1018,MMO_o10M_lease!$A$1:$F$38,5,FALSE),0),VLOOKUP(D1018,LANDINGS!$A$3:$CF$40,HLOOKUP(A1018,LANDINGS!$B$1:$CF$42,42,FALSE),FALSE)))),0)</f>
        <v>0</v>
      </c>
      <c r="L1018" s="24">
        <f>SUMIFS(PASTE_FLEX_TRACKER!$D:$D,PASTE_FLEX_TRACKER!$E:$E,MAIN!$A1018,PASTE_FLEX_TRACKER!$B:$B,MAIN!$D1018)</f>
        <v>0</v>
      </c>
      <c r="M1018" s="35" t="s">
        <v>133</v>
      </c>
      <c r="N1018" s="46" t="s">
        <v>563</v>
      </c>
      <c r="O1018" s="46">
        <f>SUMIFS(MAN_ADJ!$L:$L,MAN_ADJ!$K:$K,MAIN!$D1018,MAN_ADJ!$J:$J,MAIN!$S1018)</f>
        <v>0</v>
      </c>
      <c r="P1018" s="25">
        <f t="shared" si="272"/>
        <v>0</v>
      </c>
      <c r="Q1018" s="28" t="str">
        <f t="shared" si="273"/>
        <v>n/a</v>
      </c>
      <c r="R1018" s="38">
        <f t="shared" si="274"/>
        <v>0</v>
      </c>
      <c r="S1018" s="17" t="s">
        <v>187</v>
      </c>
      <c r="U1018" t="s">
        <v>577</v>
      </c>
      <c r="V1018" t="s">
        <v>735</v>
      </c>
    </row>
    <row r="1019" spans="1:22" x14ac:dyDescent="0.25">
      <c r="A1019" s="17" t="s">
        <v>187</v>
      </c>
      <c r="B1019" s="17" t="s">
        <v>180</v>
      </c>
      <c r="C1019" s="17" t="s">
        <v>188</v>
      </c>
      <c r="D1019" s="17" t="s">
        <v>184</v>
      </c>
      <c r="E1019" s="24">
        <f>IF(U1019="SC",SUMIFS(SC!F:F,SC!A:A,MAIN!D1019,SC!B:B,MAIN!A1019),SUMIFS(Allocations!$H:$H,Allocations!$A:$A,MAIN!$A1019,Allocations!$B:$B,MAIN!$D1019))</f>
        <v>0</v>
      </c>
      <c r="F1019" s="24">
        <f>IF(U1019="SC",SUMIFS(SC!J:J,SC!A:A,MAIN!D1019,SC!B:B,MAIN!A1019),SUMIFS(Allocations!M:M,Allocations!A:A,MAIN!A1019,Allocations!B:B,MAIN!D1019))</f>
        <v>0</v>
      </c>
      <c r="G1019" s="24">
        <f t="shared" ref="G1019:G1022" si="275">E1019+F1019</f>
        <v>0</v>
      </c>
      <c r="H1019" s="24">
        <f>IFERROR(VLOOKUP(S1019,Swaps_wk!$A$2:$AP$151,HLOOKUP(MAIN!D1019,Swaps_wk!$B$2:$AP$151,150,FALSE),FALSE),0)</f>
        <v>0</v>
      </c>
      <c r="I1019" s="24">
        <f>SUMIFS(PASTE_DQS_TRACKER!$D:$D,PASTE_DQS_TRACKER!$C:$C,MAIN!$A1019,PASTE_DQS_TRACKER!$B:$B,MAIN!$D1019)-SUMIFS(PASTE_DQS_TRACKER!$D:$D,PASTE_DQS_TRACKER!$C:$C,MAIN!$A1019,PASTE_DQS_TRACKER!$E:$E,MAIN!$D1019)</f>
        <v>0</v>
      </c>
      <c r="J1019" s="25">
        <f t="shared" ref="J1019:J1022" si="276">G1019+I1019</f>
        <v>0</v>
      </c>
      <c r="K1019" s="24">
        <f>IFERROR(IF(V1019="Flex",0,IF(D1019=$D$30,VLOOKUP(A1019,MMO_o10M_lease!$A$1:$F$51,5,FALSE),IF(D1019=$D$26,VLOOKUP(D1019,LANDINGS!$A$3:$BR$40,HLOOKUP(A1019,LANDINGS!$B$1:$CF$42,42,FALSE),FALSE)-IFERROR(VLOOKUP(A1019,MMO_o10M_lease!$A$1:$F$38,5,FALSE),0),VLOOKUP(D1019,LANDINGS!$A$3:$CF$40,HLOOKUP(A1019,LANDINGS!$B$1:$CF$42,42,FALSE),FALSE)))),0)</f>
        <v>0</v>
      </c>
      <c r="L1019" s="24">
        <f>SUMIFS(PASTE_FLEX_TRACKER!$D:$D,PASTE_FLEX_TRACKER!$E:$E,MAIN!$A1019,PASTE_FLEX_TRACKER!$B:$B,MAIN!$D1019)</f>
        <v>0</v>
      </c>
      <c r="M1019" s="35" t="s">
        <v>133</v>
      </c>
      <c r="N1019" s="46" t="s">
        <v>563</v>
      </c>
      <c r="O1019" s="46">
        <f>SUMIFS(MAN_ADJ!$L:$L,MAN_ADJ!$K:$K,MAIN!$D1019,MAN_ADJ!$J:$J,MAIN!$S1019)</f>
        <v>0</v>
      </c>
      <c r="P1019" s="25">
        <f t="shared" si="272"/>
        <v>0</v>
      </c>
      <c r="Q1019" s="28" t="str">
        <f t="shared" ref="Q1019:Q1022" si="277">IFERROR(P1019/J1019,"n/a")</f>
        <v>n/a</v>
      </c>
      <c r="R1019" s="38">
        <f t="shared" ref="R1019:R1022" si="278">J1019-P1019</f>
        <v>0</v>
      </c>
      <c r="S1019" s="17" t="s">
        <v>187</v>
      </c>
      <c r="U1019" t="s">
        <v>577</v>
      </c>
      <c r="V1019" t="s">
        <v>735</v>
      </c>
    </row>
    <row r="1020" spans="1:22" x14ac:dyDescent="0.25">
      <c r="A1020" s="17" t="s">
        <v>187</v>
      </c>
      <c r="B1020" s="17" t="s">
        <v>180</v>
      </c>
      <c r="C1020" s="17" t="s">
        <v>188</v>
      </c>
      <c r="D1020" s="17" t="s">
        <v>128</v>
      </c>
      <c r="E1020" s="24">
        <f>IF(U1020="SC",SUMIFS(SC!F:F,SC!A:A,MAIN!D1020,SC!B:B,MAIN!A1020),SUMIFS(Allocations!$H:$H,Allocations!$A:$A,MAIN!$A1020,Allocations!$B:$B,MAIN!$D1020))</f>
        <v>0</v>
      </c>
      <c r="F1020" s="24">
        <f>IF(U1020="SC",SUMIFS(SC!J:J,SC!A:A,MAIN!D1020,SC!B:B,MAIN!A1020),SUMIFS(Allocations!M:M,Allocations!A:A,MAIN!A1020,Allocations!B:B,MAIN!D1020))</f>
        <v>0</v>
      </c>
      <c r="G1020" s="24">
        <f t="shared" si="275"/>
        <v>0</v>
      </c>
      <c r="H1020" s="24">
        <f>IFERROR(VLOOKUP(S1020,Swaps_wk!$A$2:$AP$151,HLOOKUP(MAIN!D1020,Swaps_wk!$B$2:$AP$151,150,FALSE),FALSE),0)</f>
        <v>0</v>
      </c>
      <c r="I1020" s="24">
        <f>SUMIFS(PASTE_DQS_TRACKER!$D:$D,PASTE_DQS_TRACKER!$C:$C,MAIN!$A1020,PASTE_DQS_TRACKER!$B:$B,MAIN!$D1020)-SUMIFS(PASTE_DQS_TRACKER!$D:$D,PASTE_DQS_TRACKER!$C:$C,MAIN!$A1020,PASTE_DQS_TRACKER!$E:$E,MAIN!$D1020)</f>
        <v>0</v>
      </c>
      <c r="J1020" s="25">
        <f t="shared" si="276"/>
        <v>0</v>
      </c>
      <c r="K1020" s="24">
        <f>IFERROR(IF(V1020="Flex",0,IF(D1020=$D$30,VLOOKUP(A1020,MMO_o10M_lease!$A$1:$F$51,5,FALSE),IF(D1020=$D$26,VLOOKUP(D1020,LANDINGS!$A$3:$BR$40,HLOOKUP(A1020,LANDINGS!$B$1:$CF$42,42,FALSE),FALSE)-IFERROR(VLOOKUP(A1020,MMO_o10M_lease!$A$1:$F$38,5,FALSE),0),VLOOKUP(D1020,LANDINGS!$A$3:$CF$40,HLOOKUP(A1020,LANDINGS!$B$1:$CF$42,42,FALSE),FALSE)))),0)</f>
        <v>0</v>
      </c>
      <c r="L1020" s="24">
        <f>SUMIFS(PASTE_FLEX_TRACKER!$D:$D,PASTE_FLEX_TRACKER!$E:$E,MAIN!$A1020,PASTE_FLEX_TRACKER!$B:$B,MAIN!$D1020)</f>
        <v>0</v>
      </c>
      <c r="M1020" s="35" t="s">
        <v>133</v>
      </c>
      <c r="N1020" s="46" t="s">
        <v>563</v>
      </c>
      <c r="O1020" s="46">
        <f>SUMIFS(MAN_ADJ!$L:$L,MAN_ADJ!$K:$K,MAIN!$D1020,MAN_ADJ!$J:$J,MAIN!$S1020)</f>
        <v>0</v>
      </c>
      <c r="P1020" s="25">
        <f t="shared" si="272"/>
        <v>0</v>
      </c>
      <c r="Q1020" s="28" t="str">
        <f t="shared" si="277"/>
        <v>n/a</v>
      </c>
      <c r="R1020" s="38">
        <f t="shared" si="278"/>
        <v>0</v>
      </c>
      <c r="S1020" s="17" t="s">
        <v>187</v>
      </c>
      <c r="U1020" t="s">
        <v>577</v>
      </c>
      <c r="V1020" t="s">
        <v>735</v>
      </c>
    </row>
    <row r="1021" spans="1:22" x14ac:dyDescent="0.25">
      <c r="A1021" s="17" t="s">
        <v>187</v>
      </c>
      <c r="B1021" s="17" t="s">
        <v>180</v>
      </c>
      <c r="C1021" s="17" t="s">
        <v>188</v>
      </c>
      <c r="D1021" s="17" t="s">
        <v>129</v>
      </c>
      <c r="E1021" s="24">
        <f>IF(U1021="SC",SUMIFS(SC!F:F,SC!A:A,MAIN!D1021,SC!B:B,MAIN!A1021),SUMIFS(Allocations!$H:$H,Allocations!$A:$A,MAIN!$A1021,Allocations!$B:$B,MAIN!$D1021))</f>
        <v>0</v>
      </c>
      <c r="F1021" s="24">
        <f>IF(U1021="SC",SUMIFS(SC!J:J,SC!A:A,MAIN!D1021,SC!B:B,MAIN!A1021),SUMIFS(Allocations!M:M,Allocations!A:A,MAIN!A1021,Allocations!B:B,MAIN!D1021))</f>
        <v>0</v>
      </c>
      <c r="G1021" s="24">
        <f t="shared" si="275"/>
        <v>0</v>
      </c>
      <c r="H1021" s="24">
        <f>IFERROR(VLOOKUP(S1021,Swaps_wk!$A$2:$AP$151,HLOOKUP(MAIN!D1021,Swaps_wk!$B$2:$AP$151,150,FALSE),FALSE),0)</f>
        <v>0</v>
      </c>
      <c r="I1021" s="24">
        <f>SUMIFS(PASTE_DQS_TRACKER!$D:$D,PASTE_DQS_TRACKER!$C:$C,MAIN!$A1021,PASTE_DQS_TRACKER!$B:$B,MAIN!$D1021)-SUMIFS(PASTE_DQS_TRACKER!$D:$D,PASTE_DQS_TRACKER!$C:$C,MAIN!$A1021,PASTE_DQS_TRACKER!$E:$E,MAIN!$D1021)</f>
        <v>0</v>
      </c>
      <c r="J1021" s="25">
        <f t="shared" si="276"/>
        <v>0</v>
      </c>
      <c r="K1021" s="24">
        <f>IFERROR(IF(V1021="Flex",0,IF(D1021=$D$30,VLOOKUP(A1021,MMO_o10M_lease!$A$1:$F$51,5,FALSE),IF(D1021=$D$26,VLOOKUP(D1021,LANDINGS!$A$3:$BR$40,HLOOKUP(A1021,LANDINGS!$B$1:$CF$42,42,FALSE),FALSE)-IFERROR(VLOOKUP(A1021,MMO_o10M_lease!$A$1:$F$38,5,FALSE),0),VLOOKUP(D1021,LANDINGS!$A$3:$CF$40,HLOOKUP(A1021,LANDINGS!$B$1:$CF$42,42,FALSE),FALSE)))),0)</f>
        <v>0</v>
      </c>
      <c r="L1021" s="24">
        <f>SUMIFS(PASTE_FLEX_TRACKER!$D:$D,PASTE_FLEX_TRACKER!$E:$E,MAIN!$A1021,PASTE_FLEX_TRACKER!$B:$B,MAIN!$D1021)</f>
        <v>0</v>
      </c>
      <c r="M1021" s="35" t="s">
        <v>133</v>
      </c>
      <c r="N1021" s="46" t="s">
        <v>563</v>
      </c>
      <c r="O1021" s="46">
        <f>SUMIFS(MAN_ADJ!$L:$L,MAN_ADJ!$K:$K,MAIN!$D1021,MAN_ADJ!$J:$J,MAIN!$S1021)</f>
        <v>0</v>
      </c>
      <c r="P1021" s="25">
        <f t="shared" si="272"/>
        <v>0</v>
      </c>
      <c r="Q1021" s="28" t="str">
        <f t="shared" si="277"/>
        <v>n/a</v>
      </c>
      <c r="R1021" s="38">
        <f t="shared" si="278"/>
        <v>0</v>
      </c>
      <c r="S1021" s="17" t="s">
        <v>187</v>
      </c>
      <c r="U1021" t="s">
        <v>577</v>
      </c>
      <c r="V1021" t="s">
        <v>735</v>
      </c>
    </row>
    <row r="1022" spans="1:22" x14ac:dyDescent="0.25">
      <c r="A1022" s="17" t="s">
        <v>187</v>
      </c>
      <c r="B1022" s="17" t="s">
        <v>180</v>
      </c>
      <c r="C1022" s="17" t="s">
        <v>188</v>
      </c>
      <c r="D1022" s="17" t="s">
        <v>155</v>
      </c>
      <c r="E1022" s="24">
        <f>IF(U1022="SC",SUMIFS(SC!F:F,SC!A:A,MAIN!D1022,SC!B:B,MAIN!A1022),SUMIFS(Allocations!$H:$H,Allocations!$A:$A,MAIN!$A1022,Allocations!$B:$B,MAIN!$D1022))</f>
        <v>0</v>
      </c>
      <c r="F1022" s="24">
        <f>IF(U1022="SC",SUMIFS(SC!J:J,SC!A:A,MAIN!D1022,SC!B:B,MAIN!A1022),SUMIFS(Allocations!M:M,Allocations!A:A,MAIN!A1022,Allocations!B:B,MAIN!D1022))</f>
        <v>0</v>
      </c>
      <c r="G1022" s="24">
        <f t="shared" si="275"/>
        <v>0</v>
      </c>
      <c r="H1022" s="24">
        <f>IFERROR(VLOOKUP(S1022,Swaps_wk!$A$2:$AP$151,HLOOKUP(MAIN!D1022,Swaps_wk!$B$2:$AP$151,150,FALSE),FALSE),0)</f>
        <v>0</v>
      </c>
      <c r="I1022" s="24">
        <f>SUMIFS(PASTE_DQS_TRACKER!$D:$D,PASTE_DQS_TRACKER!$C:$C,MAIN!$A1022,PASTE_DQS_TRACKER!$B:$B,MAIN!$D1022)-SUMIFS(PASTE_DQS_TRACKER!$D:$D,PASTE_DQS_TRACKER!$C:$C,MAIN!$A1022,PASTE_DQS_TRACKER!$E:$E,MAIN!$D1022)</f>
        <v>0</v>
      </c>
      <c r="J1022" s="25">
        <f t="shared" si="276"/>
        <v>0</v>
      </c>
      <c r="K1022" s="24">
        <f>IFERROR(IF(V1022="Flex",0,IF(D1022=$D$30,VLOOKUP(A1022,MMO_o10M_lease!$A$1:$F$51,5,FALSE),IF(D1022=$D$26,VLOOKUP(D1022,LANDINGS!$A$3:$BR$40,HLOOKUP(A1022,LANDINGS!$B$1:$CF$42,42,FALSE),FALSE)-IFERROR(VLOOKUP(A1022,MMO_o10M_lease!$A$1:$F$38,5,FALSE),0),VLOOKUP(D1022,LANDINGS!$A$3:$CF$40,HLOOKUP(A1022,LANDINGS!$B$1:$CF$42,42,FALSE),FALSE)))),0)</f>
        <v>0</v>
      </c>
      <c r="L1022" s="24">
        <f>SUMIFS(PASTE_FLEX_TRACKER!$D:$D,PASTE_FLEX_TRACKER!$E:$E,MAIN!$A1022,PASTE_FLEX_TRACKER!$B:$B,MAIN!$D1022)</f>
        <v>0</v>
      </c>
      <c r="M1022" s="35" t="s">
        <v>133</v>
      </c>
      <c r="N1022" s="46" t="s">
        <v>563</v>
      </c>
      <c r="O1022" s="46">
        <f>SUMIFS(MAN_ADJ!$L:$L,MAN_ADJ!$K:$K,MAIN!$D1022,MAN_ADJ!$J:$J,MAIN!$S1022)</f>
        <v>0</v>
      </c>
      <c r="P1022" s="25">
        <f t="shared" si="272"/>
        <v>0</v>
      </c>
      <c r="Q1022" s="28" t="str">
        <f t="shared" si="277"/>
        <v>n/a</v>
      </c>
      <c r="R1022" s="38">
        <f t="shared" si="278"/>
        <v>0</v>
      </c>
      <c r="S1022" s="17" t="s">
        <v>187</v>
      </c>
      <c r="U1022" t="s">
        <v>577</v>
      </c>
      <c r="V1022" t="s">
        <v>735</v>
      </c>
    </row>
    <row r="1023" spans="1:22" x14ac:dyDescent="0.25">
      <c r="A1023" s="17" t="s">
        <v>187</v>
      </c>
      <c r="B1023" s="17" t="s">
        <v>180</v>
      </c>
      <c r="C1023" s="17" t="s">
        <v>188</v>
      </c>
      <c r="D1023" s="17" t="s">
        <v>130</v>
      </c>
      <c r="E1023" s="24">
        <f>IF(U1023="SC",SUMIFS(SC!F:F,SC!A:A,MAIN!D1023,SC!B:B,MAIN!A1023),SUMIFS(Allocations!$H:$H,Allocations!$A:$A,MAIN!$A1023,Allocations!$B:$B,MAIN!$D1023))</f>
        <v>0</v>
      </c>
      <c r="F1023" s="24">
        <f>IF(U1023="SC",SUMIFS(SC!J:J,SC!A:A,MAIN!D1023,SC!B:B,MAIN!A1023),SUMIFS(Allocations!M:M,Allocations!A:A,MAIN!A1023,Allocations!B:B,MAIN!D1023))</f>
        <v>0</v>
      </c>
      <c r="G1023" s="24">
        <f t="shared" si="270"/>
        <v>0</v>
      </c>
      <c r="H1023" s="24">
        <f>IFERROR(VLOOKUP(S1023,Swaps_wk!$A$2:$AP$151,HLOOKUP(MAIN!D1023,Swaps_wk!$B$2:$AP$151,150,FALSE),FALSE),0)</f>
        <v>0</v>
      </c>
      <c r="I1023" s="24">
        <f>SUMIFS(PASTE_DQS_TRACKER!$D:$D,PASTE_DQS_TRACKER!$C:$C,MAIN!$A1023,PASTE_DQS_TRACKER!$B:$B,MAIN!$D1023)-SUMIFS(PASTE_DQS_TRACKER!$D:$D,PASTE_DQS_TRACKER!$C:$C,MAIN!$A1023,PASTE_DQS_TRACKER!$E:$E,MAIN!$D1023)</f>
        <v>0</v>
      </c>
      <c r="J1023" s="25">
        <f t="shared" si="271"/>
        <v>0</v>
      </c>
      <c r="K1023" s="24">
        <f>IFERROR(IF(V1023="Flex",0,IF(D1023=$D$30,VLOOKUP(A1023,MMO_o10M_lease!$A$1:$F$51,5,FALSE),IF(D1023=$D$26,VLOOKUP(D1023,LANDINGS!$A$3:$BR$40,HLOOKUP(A1023,LANDINGS!$B$1:$CF$42,42,FALSE),FALSE)-IFERROR(VLOOKUP(A1023,MMO_o10M_lease!$A$1:$F$38,5,FALSE),0),VLOOKUP(D1023,LANDINGS!$A$3:$CF$40,HLOOKUP(A1023,LANDINGS!$B$1:$CF$42,42,FALSE),FALSE)))),0)</f>
        <v>0</v>
      </c>
      <c r="L1023" s="24">
        <f>SUMIFS(PASTE_FLEX_TRACKER!$D:$D,PASTE_FLEX_TRACKER!$E:$E,MAIN!$A1023,PASTE_FLEX_TRACKER!$B:$B,MAIN!$D1023)</f>
        <v>0</v>
      </c>
      <c r="M1023" s="35" t="s">
        <v>133</v>
      </c>
      <c r="N1023" s="46" t="s">
        <v>563</v>
      </c>
      <c r="O1023" s="46">
        <f>SUMIFS(MAN_ADJ!$L:$L,MAN_ADJ!$K:$K,MAIN!$D1023,MAN_ADJ!$J:$J,MAIN!$S1023)</f>
        <v>0</v>
      </c>
      <c r="P1023" s="25">
        <f t="shared" si="272"/>
        <v>0</v>
      </c>
      <c r="Q1023" s="28" t="str">
        <f t="shared" si="273"/>
        <v>n/a</v>
      </c>
      <c r="R1023" s="38">
        <f t="shared" si="274"/>
        <v>0</v>
      </c>
      <c r="S1023" s="17" t="s">
        <v>187</v>
      </c>
      <c r="U1023" t="s">
        <v>577</v>
      </c>
      <c r="V1023" t="s">
        <v>735</v>
      </c>
    </row>
    <row r="1024" spans="1:22" x14ac:dyDescent="0.25">
      <c r="A1024" s="26" t="s">
        <v>187</v>
      </c>
      <c r="B1024" s="26" t="s">
        <v>180</v>
      </c>
      <c r="C1024" s="26" t="s">
        <v>188</v>
      </c>
      <c r="D1024" s="26" t="s">
        <v>131</v>
      </c>
      <c r="E1024" s="27">
        <f t="shared" ref="E1024:L1024" si="279">SUM(E986:E1023)</f>
        <v>2639.0395000000003</v>
      </c>
      <c r="F1024" s="27">
        <f t="shared" si="279"/>
        <v>0</v>
      </c>
      <c r="G1024" s="27">
        <f t="shared" si="279"/>
        <v>2639.0395000000003</v>
      </c>
      <c r="H1024" s="27">
        <f>IFERROR(VLOOKUP(S1024,Swaps_wk!$A$2:$AP$151,HLOOKUP(MAIN!D1024,Swaps_wk!$B$2:$AP$151,150,FALSE),FALSE),0)</f>
        <v>0</v>
      </c>
      <c r="I1024" s="27">
        <f t="shared" si="279"/>
        <v>0</v>
      </c>
      <c r="J1024" s="25">
        <f t="shared" si="279"/>
        <v>2639.0395000000003</v>
      </c>
      <c r="K1024" s="27">
        <f t="shared" si="279"/>
        <v>0</v>
      </c>
      <c r="L1024" s="27">
        <f t="shared" si="279"/>
        <v>0.2</v>
      </c>
      <c r="M1024" s="41" t="s">
        <v>133</v>
      </c>
      <c r="N1024" s="46" t="s">
        <v>563</v>
      </c>
      <c r="O1024" s="27">
        <f>SUM(O986:O1023)</f>
        <v>0</v>
      </c>
      <c r="P1024" s="25">
        <f t="shared" ref="P1024" si="280">SUM(P986:P1023)</f>
        <v>0.2</v>
      </c>
      <c r="Q1024" s="28">
        <f t="shared" si="273"/>
        <v>7.5785148346585945E-5</v>
      </c>
      <c r="R1024" s="38">
        <f>SUM(R986:R1023)</f>
        <v>2638.8395</v>
      </c>
      <c r="S1024" s="17" t="s">
        <v>187</v>
      </c>
    </row>
    <row r="1025" spans="1:19" x14ac:dyDescent="0.25">
      <c r="A1025" s="17" t="s">
        <v>189</v>
      </c>
      <c r="B1025" s="17" t="s">
        <v>180</v>
      </c>
      <c r="C1025" s="17" t="s">
        <v>190</v>
      </c>
      <c r="D1025" s="17" t="s">
        <v>95</v>
      </c>
      <c r="E1025" s="24">
        <f>IF(U1025="SC",SUMIFS(SC!F:F,SC!A:A,MAIN!D1025,SC!B:B,MAIN!A1025),SUMIFS(Allocations!$H:$H,Allocations!$A:$A,MAIN!$A1025,Allocations!$B:$B,MAIN!$D1025))</f>
        <v>334.5</v>
      </c>
      <c r="F1025" s="24">
        <f>IF(U1025="SC",SUMIFS(SC!J:J,SC!A:A,MAIN!D1025,SC!B:B,MAIN!A1025),SUMIFS(Allocations!M:M,Allocations!A:A,MAIN!A1025,Allocations!B:B,MAIN!D1025))</f>
        <v>-64.2</v>
      </c>
      <c r="G1025" s="24">
        <f t="shared" ref="G1025:G1062" si="281">E1025+F1025</f>
        <v>270.3</v>
      </c>
      <c r="H1025" s="24">
        <f>IFERROR(VLOOKUP(S1025,Swaps_wk!$A$2:$AP$151,HLOOKUP(MAIN!D1025,Swaps_wk!$B$2:$AP$151,150,FALSE),FALSE),0)</f>
        <v>0</v>
      </c>
      <c r="I1025" s="24">
        <f>SUMIFS(PASTE_DQS_TRACKER!$D:$D,PASTE_DQS_TRACKER!$C:$C,MAIN!$A1025,PASTE_DQS_TRACKER!$B:$B,MAIN!$D1025)-SUMIFS(PASTE_DQS_TRACKER!$D:$D,PASTE_DQS_TRACKER!$C:$C,MAIN!A1025,PASTE_DQS_TRACKER!$E:$E,MAIN!$D1025)</f>
        <v>0</v>
      </c>
      <c r="J1025" s="25">
        <f t="shared" ref="J1025:J1062" si="282">G1025+I1025</f>
        <v>270.3</v>
      </c>
      <c r="K1025" s="24">
        <f>IFERROR(IF(V1025="Flex",0,IF(D1025=$D$30,VLOOKUP(A1025,MMO_o10M_lease!$A$1:$F$51,5,FALSE),IF(D1025=$D$26,VLOOKUP(D1025,LANDINGS!$A$3:$BR$40,HLOOKUP(A1025,LANDINGS!$B$1:$CF$42,42,FALSE),FALSE)-IFERROR(VLOOKUP(A1025,MMO_o10M_lease!$A$1:$F$38,5,FALSE),0),VLOOKUP(D1025,LANDINGS!$A$3:$CF$40,HLOOKUP(A1025,LANDINGS!$B$1:$CF$42,42,FALSE),FALSE)))),0)</f>
        <v>19.664999999999999</v>
      </c>
      <c r="L1025" s="24">
        <f>SUMIFS(PASTE_FLEX_TRACKER!$D:$D,PASTE_FLEX_TRACKER!$F:$F,MAIN!$A1025,PASTE_FLEX_TRACKER!$B:$B,MAIN!$D1025)-SUMIFS(PASTE_FLEX_TRACKER!$D:$D,PASTE_FLEX_TRACKER!$C:$C,MAIN!$A1025,PASTE_FLEX_TRACKER!$B:$B,MAIN!$D1025)</f>
        <v>0</v>
      </c>
      <c r="M1025" s="24">
        <f>IFERROR(-VLOOKUP(D1025,SQ!$A$19:$CC$52,HLOOKUP(MAIN!A1025,SQ!$B$18:$CC$56,39,FALSE),FALSE),"n/a")</f>
        <v>0</v>
      </c>
      <c r="N1025" s="46" t="s">
        <v>563</v>
      </c>
      <c r="O1025" s="46">
        <f>SUMIFS(MAN_ADJ!$L:$L,MAN_ADJ!$K:$K,MAIN!$D1025,MAN_ADJ!$J:$J,MAIN!$S1025)</f>
        <v>0</v>
      </c>
      <c r="P1025" s="25">
        <f t="shared" ref="P1025:P1062" si="283">SUM(K1025:O1025)</f>
        <v>19.664999999999999</v>
      </c>
      <c r="Q1025" s="28">
        <f t="shared" si="273"/>
        <v>7.2752497225305204E-2</v>
      </c>
      <c r="R1025" s="38">
        <f t="shared" ref="R1025:R1056" si="284">J1025-P1025</f>
        <v>250.63500000000002</v>
      </c>
      <c r="S1025" s="17" t="s">
        <v>189</v>
      </c>
    </row>
    <row r="1026" spans="1:19" x14ac:dyDescent="0.25">
      <c r="A1026" s="17" t="s">
        <v>189</v>
      </c>
      <c r="B1026" s="17" t="s">
        <v>180</v>
      </c>
      <c r="C1026" s="17" t="s">
        <v>190</v>
      </c>
      <c r="D1026" s="17" t="s">
        <v>96</v>
      </c>
      <c r="E1026" s="24">
        <f>IF(U1026="SC",SUMIFS(SC!F:F,SC!A:A,MAIN!D1026,SC!B:B,MAIN!A1026),SUMIFS(Allocations!$H:$H,Allocations!$A:$A,MAIN!$A1026,Allocations!$B:$B,MAIN!$D1026))</f>
        <v>0</v>
      </c>
      <c r="F1026" s="24">
        <f>IF(U1026="SC",SUMIFS(SC!J:J,SC!A:A,MAIN!D1026,SC!B:B,MAIN!A1026),SUMIFS(Allocations!M:M,Allocations!A:A,MAIN!A1026,Allocations!B:B,MAIN!D1026))</f>
        <v>0</v>
      </c>
      <c r="G1026" s="24">
        <f t="shared" si="281"/>
        <v>0</v>
      </c>
      <c r="H1026" s="24">
        <f>IFERROR(VLOOKUP(S1026,Swaps_wk!$A$2:$AP$151,HLOOKUP(MAIN!D1026,Swaps_wk!$B$2:$AP$151,150,FALSE),FALSE),0)</f>
        <v>0</v>
      </c>
      <c r="I1026" s="24">
        <f>SUMIFS(PASTE_DQS_TRACKER!$D:$D,PASTE_DQS_TRACKER!$C:$C,MAIN!$A1026,PASTE_DQS_TRACKER!$B:$B,MAIN!$D1026)-SUMIFS(PASTE_DQS_TRACKER!$D:$D,PASTE_DQS_TRACKER!$C:$C,MAIN!A1026,PASTE_DQS_TRACKER!$E:$E,MAIN!$D1026)</f>
        <v>0</v>
      </c>
      <c r="J1026" s="25">
        <f t="shared" si="282"/>
        <v>0</v>
      </c>
      <c r="K1026" s="24">
        <f>IFERROR(IF(V1026="Flex",0,IF(D1026=$D$30,VLOOKUP(A1026,MMO_o10M_lease!$A$1:$F$51,5,FALSE),IF(D1026=$D$26,VLOOKUP(D1026,LANDINGS!$A$3:$BR$40,HLOOKUP(A1026,LANDINGS!$B$1:$CF$42,42,FALSE),FALSE)-IFERROR(VLOOKUP(A1026,MMO_o10M_lease!$A$1:$F$38,5,FALSE),0),VLOOKUP(D1026,LANDINGS!$A$3:$CF$40,HLOOKUP(A1026,LANDINGS!$B$1:$CF$42,42,FALSE),FALSE)))),0)</f>
        <v>0</v>
      </c>
      <c r="L1026" s="24">
        <f>SUMIFS(PASTE_FLEX_TRACKER!$D:$D,PASTE_FLEX_TRACKER!$F:$F,MAIN!$A1026,PASTE_FLEX_TRACKER!$B:$B,MAIN!$D1026)-SUMIFS(PASTE_FLEX_TRACKER!$D:$D,PASTE_FLEX_TRACKER!$C:$C,MAIN!$A1026,PASTE_FLEX_TRACKER!$B:$B,MAIN!$D1026)</f>
        <v>0</v>
      </c>
      <c r="M1026" s="24">
        <f>IFERROR(-VLOOKUP(D1026,SQ!$A$19:$CC$52,HLOOKUP(MAIN!A1026,SQ!$B$18:$CC$56,39,FALSE),FALSE),"n/a")</f>
        <v>0</v>
      </c>
      <c r="N1026" s="46" t="s">
        <v>563</v>
      </c>
      <c r="O1026" s="46">
        <f>SUMIFS(MAN_ADJ!$L:$L,MAN_ADJ!$K:$K,MAIN!$D1026,MAN_ADJ!$J:$J,MAIN!$S1026)</f>
        <v>0</v>
      </c>
      <c r="P1026" s="25">
        <f t="shared" si="283"/>
        <v>0</v>
      </c>
      <c r="Q1026" s="28" t="str">
        <f t="shared" si="273"/>
        <v>n/a</v>
      </c>
      <c r="R1026" s="38">
        <f t="shared" si="284"/>
        <v>0</v>
      </c>
      <c r="S1026" s="17" t="s">
        <v>189</v>
      </c>
    </row>
    <row r="1027" spans="1:19" x14ac:dyDescent="0.25">
      <c r="A1027" s="17" t="s">
        <v>189</v>
      </c>
      <c r="B1027" s="17" t="s">
        <v>180</v>
      </c>
      <c r="C1027" s="17" t="s">
        <v>190</v>
      </c>
      <c r="D1027" s="17" t="s">
        <v>97</v>
      </c>
      <c r="E1027" s="24">
        <f>IF(U1027="SC",SUMIFS(SC!F:F,SC!A:A,MAIN!D1027,SC!B:B,MAIN!A1027),SUMIFS(Allocations!$H:$H,Allocations!$A:$A,MAIN!$A1027,Allocations!$B:$B,MAIN!$D1027))</f>
        <v>0</v>
      </c>
      <c r="F1027" s="24">
        <f>IF(U1027="SC",SUMIFS(SC!J:J,SC!A:A,MAIN!D1027,SC!B:B,MAIN!A1027),SUMIFS(Allocations!M:M,Allocations!A:A,MAIN!A1027,Allocations!B:B,MAIN!D1027))</f>
        <v>0</v>
      </c>
      <c r="G1027" s="24">
        <f t="shared" si="281"/>
        <v>0</v>
      </c>
      <c r="H1027" s="24">
        <f>IFERROR(VLOOKUP(S1027,Swaps_wk!$A$2:$AP$151,HLOOKUP(MAIN!D1027,Swaps_wk!$B$2:$AP$151,150,FALSE),FALSE),0)</f>
        <v>0</v>
      </c>
      <c r="I1027" s="24">
        <f>SUMIFS(PASTE_DQS_TRACKER!$D:$D,PASTE_DQS_TRACKER!$C:$C,MAIN!$A1027,PASTE_DQS_TRACKER!$B:$B,MAIN!$D1027)-SUMIFS(PASTE_DQS_TRACKER!$D:$D,PASTE_DQS_TRACKER!$C:$C,MAIN!A1027,PASTE_DQS_TRACKER!$E:$E,MAIN!$D1027)</f>
        <v>0</v>
      </c>
      <c r="J1027" s="25">
        <f t="shared" si="282"/>
        <v>0</v>
      </c>
      <c r="K1027" s="24">
        <f>IFERROR(IF(V1027="Flex",0,IF(D1027=$D$30,VLOOKUP(A1027,MMO_o10M_lease!$A$1:$F$51,5,FALSE),IF(D1027=$D$26,VLOOKUP(D1027,LANDINGS!$A$3:$BR$40,HLOOKUP(A1027,LANDINGS!$B$1:$CF$42,42,FALSE),FALSE)-IFERROR(VLOOKUP(A1027,MMO_o10M_lease!$A$1:$F$38,5,FALSE),0),VLOOKUP(D1027,LANDINGS!$A$3:$CF$40,HLOOKUP(A1027,LANDINGS!$B$1:$CF$42,42,FALSE),FALSE)))),0)</f>
        <v>0</v>
      </c>
      <c r="L1027" s="24">
        <f>SUMIFS(PASTE_FLEX_TRACKER!$D:$D,PASTE_FLEX_TRACKER!$F:$F,MAIN!$A1027,PASTE_FLEX_TRACKER!$B:$B,MAIN!$D1027)-SUMIFS(PASTE_FLEX_TRACKER!$D:$D,PASTE_FLEX_TRACKER!$C:$C,MAIN!$A1027,PASTE_FLEX_TRACKER!$B:$B,MAIN!$D1027)</f>
        <v>0</v>
      </c>
      <c r="M1027" s="24">
        <f>IFERROR(-VLOOKUP(D1027,SQ!$A$19:$CC$52,HLOOKUP(MAIN!A1027,SQ!$B$18:$CC$56,39,FALSE),FALSE),"n/a")</f>
        <v>0</v>
      </c>
      <c r="N1027" s="46" t="s">
        <v>563</v>
      </c>
      <c r="O1027" s="46">
        <f>SUMIFS(MAN_ADJ!$L:$L,MAN_ADJ!$K:$K,MAIN!$D1027,MAN_ADJ!$J:$J,MAIN!$S1027)</f>
        <v>0</v>
      </c>
      <c r="P1027" s="25">
        <f t="shared" si="283"/>
        <v>0</v>
      </c>
      <c r="Q1027" s="28" t="str">
        <f t="shared" si="273"/>
        <v>n/a</v>
      </c>
      <c r="R1027" s="38">
        <f t="shared" si="284"/>
        <v>0</v>
      </c>
      <c r="S1027" s="17" t="s">
        <v>189</v>
      </c>
    </row>
    <row r="1028" spans="1:19" x14ac:dyDescent="0.25">
      <c r="A1028" s="17" t="s">
        <v>189</v>
      </c>
      <c r="B1028" s="17" t="s">
        <v>180</v>
      </c>
      <c r="C1028" s="17" t="s">
        <v>190</v>
      </c>
      <c r="D1028" s="17" t="s">
        <v>98</v>
      </c>
      <c r="E1028" s="24">
        <f>IF(U1028="SC",SUMIFS(SC!F:F,SC!A:A,MAIN!D1028,SC!B:B,MAIN!A1028),SUMIFS(Allocations!$H:$H,Allocations!$A:$A,MAIN!$A1028,Allocations!$B:$B,MAIN!$D1028))</f>
        <v>173</v>
      </c>
      <c r="F1028" s="24">
        <f>IF(U1028="SC",SUMIFS(SC!J:J,SC!A:A,MAIN!D1028,SC!B:B,MAIN!A1028),SUMIFS(Allocations!M:M,Allocations!A:A,MAIN!A1028,Allocations!B:B,MAIN!D1028))</f>
        <v>-35.5</v>
      </c>
      <c r="G1028" s="24">
        <f t="shared" si="281"/>
        <v>137.5</v>
      </c>
      <c r="H1028" s="24">
        <f>IFERROR(VLOOKUP(S1028,Swaps_wk!$A$2:$AP$151,HLOOKUP(MAIN!D1028,Swaps_wk!$B$2:$AP$151,150,FALSE),FALSE),0)</f>
        <v>0</v>
      </c>
      <c r="I1028" s="24">
        <f>SUMIFS(PASTE_DQS_TRACKER!$D:$D,PASTE_DQS_TRACKER!$C:$C,MAIN!$A1028,PASTE_DQS_TRACKER!$B:$B,MAIN!$D1028)-SUMIFS(PASTE_DQS_TRACKER!$D:$D,PASTE_DQS_TRACKER!$C:$C,MAIN!A1028,PASTE_DQS_TRACKER!$E:$E,MAIN!$D1028)</f>
        <v>0</v>
      </c>
      <c r="J1028" s="25">
        <f t="shared" si="282"/>
        <v>137.5</v>
      </c>
      <c r="K1028" s="24">
        <f>IFERROR(IF(V1028="Flex",0,IF(D1028=$D$30,VLOOKUP(A1028,MMO_o10M_lease!$A$1:$F$51,5,FALSE),IF(D1028=$D$26,VLOOKUP(D1028,LANDINGS!$A$3:$BR$40,HLOOKUP(A1028,LANDINGS!$B$1:$CF$42,42,FALSE),FALSE)-IFERROR(VLOOKUP(A1028,MMO_o10M_lease!$A$1:$F$38,5,FALSE),0),VLOOKUP(D1028,LANDINGS!$A$3:$CF$40,HLOOKUP(A1028,LANDINGS!$B$1:$CF$42,42,FALSE),FALSE)))),0)</f>
        <v>0</v>
      </c>
      <c r="L1028" s="24">
        <f>SUMIFS(PASTE_FLEX_TRACKER!$D:$D,PASTE_FLEX_TRACKER!$F:$F,MAIN!$A1028,PASTE_FLEX_TRACKER!$B:$B,MAIN!$D1028)-SUMIFS(PASTE_FLEX_TRACKER!$D:$D,PASTE_FLEX_TRACKER!$C:$C,MAIN!$A1028,PASTE_FLEX_TRACKER!$B:$B,MAIN!$D1028)</f>
        <v>0</v>
      </c>
      <c r="M1028" s="24">
        <f>IFERROR(-VLOOKUP(D1028,SQ!$A$19:$CC$52,HLOOKUP(MAIN!A1028,SQ!$B$18:$CC$56,39,FALSE),FALSE),"n/a")</f>
        <v>0</v>
      </c>
      <c r="N1028" s="46" t="s">
        <v>563</v>
      </c>
      <c r="O1028" s="46">
        <f>SUMIFS(MAN_ADJ!$L:$L,MAN_ADJ!$K:$K,MAIN!$D1028,MAN_ADJ!$J:$J,MAIN!$S1028)</f>
        <v>0</v>
      </c>
      <c r="P1028" s="25">
        <f t="shared" si="283"/>
        <v>0</v>
      </c>
      <c r="Q1028" s="28">
        <f t="shared" si="273"/>
        <v>0</v>
      </c>
      <c r="R1028" s="38">
        <f t="shared" si="284"/>
        <v>137.5</v>
      </c>
      <c r="S1028" s="17" t="s">
        <v>189</v>
      </c>
    </row>
    <row r="1029" spans="1:19" x14ac:dyDescent="0.25">
      <c r="A1029" s="17" t="s">
        <v>189</v>
      </c>
      <c r="B1029" s="17" t="s">
        <v>180</v>
      </c>
      <c r="C1029" s="17" t="s">
        <v>190</v>
      </c>
      <c r="D1029" s="17" t="s">
        <v>99</v>
      </c>
      <c r="E1029" s="24">
        <f>IF(U1029="SC",SUMIFS(SC!F:F,SC!A:A,MAIN!D1029,SC!B:B,MAIN!A1029),SUMIFS(Allocations!$H:$H,Allocations!$A:$A,MAIN!$A1029,Allocations!$B:$B,MAIN!$D1029))</f>
        <v>0</v>
      </c>
      <c r="F1029" s="24">
        <f>IF(U1029="SC",SUMIFS(SC!J:J,SC!A:A,MAIN!D1029,SC!B:B,MAIN!A1029),SUMIFS(Allocations!M:M,Allocations!A:A,MAIN!A1029,Allocations!B:B,MAIN!D1029))</f>
        <v>0</v>
      </c>
      <c r="G1029" s="24">
        <f t="shared" si="281"/>
        <v>0</v>
      </c>
      <c r="H1029" s="24">
        <f>IFERROR(VLOOKUP(S1029,Swaps_wk!$A$2:$AP$151,HLOOKUP(MAIN!D1029,Swaps_wk!$B$2:$AP$151,150,FALSE),FALSE),0)</f>
        <v>0</v>
      </c>
      <c r="I1029" s="24">
        <f>SUMIFS(PASTE_DQS_TRACKER!$D:$D,PASTE_DQS_TRACKER!$C:$C,MAIN!$A1029,PASTE_DQS_TRACKER!$B:$B,MAIN!$D1029)-SUMIFS(PASTE_DQS_TRACKER!$D:$D,PASTE_DQS_TRACKER!$C:$C,MAIN!A1029,PASTE_DQS_TRACKER!$E:$E,MAIN!$D1029)</f>
        <v>0</v>
      </c>
      <c r="J1029" s="25">
        <f t="shared" si="282"/>
        <v>0</v>
      </c>
      <c r="K1029" s="24">
        <f>IFERROR(IF(V1029="Flex",0,IF(D1029=$D$30,VLOOKUP(A1029,MMO_o10M_lease!$A$1:$F$51,5,FALSE),IF(D1029=$D$26,VLOOKUP(D1029,LANDINGS!$A$3:$BR$40,HLOOKUP(A1029,LANDINGS!$B$1:$CF$42,42,FALSE),FALSE)-IFERROR(VLOOKUP(A1029,MMO_o10M_lease!$A$1:$F$38,5,FALSE),0),VLOOKUP(D1029,LANDINGS!$A$3:$CF$40,HLOOKUP(A1029,LANDINGS!$B$1:$CF$42,42,FALSE),FALSE)))),0)</f>
        <v>0</v>
      </c>
      <c r="L1029" s="24">
        <f>SUMIFS(PASTE_FLEX_TRACKER!$D:$D,PASTE_FLEX_TRACKER!$F:$F,MAIN!$A1029,PASTE_FLEX_TRACKER!$B:$B,MAIN!$D1029)-SUMIFS(PASTE_FLEX_TRACKER!$D:$D,PASTE_FLEX_TRACKER!$C:$C,MAIN!$A1029,PASTE_FLEX_TRACKER!$B:$B,MAIN!$D1029)</f>
        <v>0</v>
      </c>
      <c r="M1029" s="24">
        <f>IFERROR(-VLOOKUP(D1029,SQ!$A$19:$CC$52,HLOOKUP(MAIN!A1029,SQ!$B$18:$CC$56,39,FALSE),FALSE),"n/a")</f>
        <v>0</v>
      </c>
      <c r="N1029" s="46" t="s">
        <v>563</v>
      </c>
      <c r="O1029" s="46">
        <f>SUMIFS(MAN_ADJ!$L:$L,MAN_ADJ!$K:$K,MAIN!$D1029,MAN_ADJ!$J:$J,MAIN!$S1029)</f>
        <v>0</v>
      </c>
      <c r="P1029" s="25">
        <f t="shared" si="283"/>
        <v>0</v>
      </c>
      <c r="Q1029" s="28" t="str">
        <f t="shared" si="273"/>
        <v>n/a</v>
      </c>
      <c r="R1029" s="38">
        <f t="shared" si="284"/>
        <v>0</v>
      </c>
      <c r="S1029" s="17" t="s">
        <v>189</v>
      </c>
    </row>
    <row r="1030" spans="1:19" x14ac:dyDescent="0.25">
      <c r="A1030" s="17" t="s">
        <v>189</v>
      </c>
      <c r="B1030" s="17" t="s">
        <v>180</v>
      </c>
      <c r="C1030" s="17" t="s">
        <v>190</v>
      </c>
      <c r="D1030" s="17" t="s">
        <v>100</v>
      </c>
      <c r="E1030" s="24">
        <f>IF(U1030="SC",SUMIFS(SC!F:F,SC!A:A,MAIN!D1030,SC!B:B,MAIN!A1030),SUMIFS(Allocations!$H:$H,Allocations!$A:$A,MAIN!$A1030,Allocations!$B:$B,MAIN!$D1030))</f>
        <v>1.1000000000000001</v>
      </c>
      <c r="F1030" s="24">
        <f>IF(U1030="SC",SUMIFS(SC!J:J,SC!A:A,MAIN!D1030,SC!B:B,MAIN!A1030),SUMIFS(Allocations!M:M,Allocations!A:A,MAIN!A1030,Allocations!B:B,MAIN!D1030))</f>
        <v>0</v>
      </c>
      <c r="G1030" s="24">
        <f t="shared" si="281"/>
        <v>1.1000000000000001</v>
      </c>
      <c r="H1030" s="24">
        <f>IFERROR(VLOOKUP(S1030,Swaps_wk!$A$2:$AP$151,HLOOKUP(MAIN!D1030,Swaps_wk!$B$2:$AP$151,150,FALSE),FALSE),0)</f>
        <v>0</v>
      </c>
      <c r="I1030" s="24">
        <f>SUMIFS(PASTE_DQS_TRACKER!$D:$D,PASTE_DQS_TRACKER!$C:$C,MAIN!$A1030,PASTE_DQS_TRACKER!$B:$B,MAIN!$D1030)-SUMIFS(PASTE_DQS_TRACKER!$D:$D,PASTE_DQS_TRACKER!$C:$C,MAIN!A1030,PASTE_DQS_TRACKER!$E:$E,MAIN!$D1030)</f>
        <v>0</v>
      </c>
      <c r="J1030" s="25">
        <f t="shared" si="282"/>
        <v>1.1000000000000001</v>
      </c>
      <c r="K1030" s="24">
        <f>IFERROR(IF(V1030="Flex",0,IF(D1030=$D$30,VLOOKUP(A1030,MMO_o10M_lease!$A$1:$F$51,5,FALSE),IF(D1030=$D$26,VLOOKUP(D1030,LANDINGS!$A$3:$BR$40,HLOOKUP(A1030,LANDINGS!$B$1:$CF$42,42,FALSE),FALSE)-IFERROR(VLOOKUP(A1030,MMO_o10M_lease!$A$1:$F$38,5,FALSE),0),VLOOKUP(D1030,LANDINGS!$A$3:$CF$40,HLOOKUP(A1030,LANDINGS!$B$1:$CF$42,42,FALSE),FALSE)))),0)</f>
        <v>0</v>
      </c>
      <c r="L1030" s="24">
        <f>SUMIFS(PASTE_FLEX_TRACKER!$D:$D,PASTE_FLEX_TRACKER!$F:$F,MAIN!$A1030,PASTE_FLEX_TRACKER!$B:$B,MAIN!$D1030)-SUMIFS(PASTE_FLEX_TRACKER!$D:$D,PASTE_FLEX_TRACKER!$C:$C,MAIN!$A1030,PASTE_FLEX_TRACKER!$B:$B,MAIN!$D1030)</f>
        <v>0</v>
      </c>
      <c r="M1030" s="24">
        <f>IFERROR(-VLOOKUP(D1030,SQ!$A$19:$CC$52,HLOOKUP(MAIN!A1030,SQ!$B$18:$CC$56,39,FALSE),FALSE),"n/a")</f>
        <v>0</v>
      </c>
      <c r="N1030" s="46" t="s">
        <v>563</v>
      </c>
      <c r="O1030" s="46">
        <f>SUMIFS(MAN_ADJ!$L:$L,MAN_ADJ!$K:$K,MAIN!$D1030,MAN_ADJ!$J:$J,MAIN!$S1030)</f>
        <v>0</v>
      </c>
      <c r="P1030" s="25">
        <f t="shared" si="283"/>
        <v>0</v>
      </c>
      <c r="Q1030" s="28">
        <f t="shared" si="273"/>
        <v>0</v>
      </c>
      <c r="R1030" s="38">
        <f t="shared" si="284"/>
        <v>1.1000000000000001</v>
      </c>
      <c r="S1030" s="17" t="s">
        <v>189</v>
      </c>
    </row>
    <row r="1031" spans="1:19" x14ac:dyDescent="0.25">
      <c r="A1031" s="17" t="s">
        <v>189</v>
      </c>
      <c r="B1031" s="17" t="s">
        <v>180</v>
      </c>
      <c r="C1031" s="17" t="s">
        <v>190</v>
      </c>
      <c r="D1031" s="17" t="s">
        <v>101</v>
      </c>
      <c r="E1031" s="24">
        <f>IF(U1031="SC",SUMIFS(SC!F:F,SC!A:A,MAIN!D1031,SC!B:B,MAIN!A1031),SUMIFS(Allocations!$H:$H,Allocations!$A:$A,MAIN!$A1031,Allocations!$B:$B,MAIN!$D1031))</f>
        <v>0</v>
      </c>
      <c r="F1031" s="24">
        <f>IF(U1031="SC",SUMIFS(SC!J:J,SC!A:A,MAIN!D1031,SC!B:B,MAIN!A1031),SUMIFS(Allocations!M:M,Allocations!A:A,MAIN!A1031,Allocations!B:B,MAIN!D1031))</f>
        <v>0</v>
      </c>
      <c r="G1031" s="24">
        <f t="shared" si="281"/>
        <v>0</v>
      </c>
      <c r="H1031" s="24">
        <f>IFERROR(VLOOKUP(S1031,Swaps_wk!$A$2:$AP$151,HLOOKUP(MAIN!D1031,Swaps_wk!$B$2:$AP$151,150,FALSE),FALSE),0)</f>
        <v>0</v>
      </c>
      <c r="I1031" s="24">
        <f>SUMIFS(PASTE_DQS_TRACKER!$D:$D,PASTE_DQS_TRACKER!$C:$C,MAIN!$A1031,PASTE_DQS_TRACKER!$B:$B,MAIN!$D1031)-SUMIFS(PASTE_DQS_TRACKER!$D:$D,PASTE_DQS_TRACKER!$C:$C,MAIN!A1031,PASTE_DQS_TRACKER!$E:$E,MAIN!$D1031)</f>
        <v>0</v>
      </c>
      <c r="J1031" s="25">
        <f t="shared" si="282"/>
        <v>0</v>
      </c>
      <c r="K1031" s="24">
        <f>IFERROR(IF(V1031="Flex",0,IF(D1031=$D$30,VLOOKUP(A1031,MMO_o10M_lease!$A$1:$F$51,5,FALSE),IF(D1031=$D$26,VLOOKUP(D1031,LANDINGS!$A$3:$BR$40,HLOOKUP(A1031,LANDINGS!$B$1:$CF$42,42,FALSE),FALSE)-IFERROR(VLOOKUP(A1031,MMO_o10M_lease!$A$1:$F$38,5,FALSE),0),VLOOKUP(D1031,LANDINGS!$A$3:$CF$40,HLOOKUP(A1031,LANDINGS!$B$1:$CF$42,42,FALSE),FALSE)))),0)</f>
        <v>0</v>
      </c>
      <c r="L1031" s="24">
        <f>SUMIFS(PASTE_FLEX_TRACKER!$D:$D,PASTE_FLEX_TRACKER!$F:$F,MAIN!$A1031,PASTE_FLEX_TRACKER!$B:$B,MAIN!$D1031)-SUMIFS(PASTE_FLEX_TRACKER!$D:$D,PASTE_FLEX_TRACKER!$C:$C,MAIN!$A1031,PASTE_FLEX_TRACKER!$B:$B,MAIN!$D1031)</f>
        <v>0</v>
      </c>
      <c r="M1031" s="24">
        <f>IFERROR(-VLOOKUP(D1031,SQ!$A$19:$CC$52,HLOOKUP(MAIN!A1031,SQ!$B$18:$CC$56,39,FALSE),FALSE),"n/a")</f>
        <v>0</v>
      </c>
      <c r="N1031" s="46" t="s">
        <v>563</v>
      </c>
      <c r="O1031" s="46">
        <f>SUMIFS(MAN_ADJ!$L:$L,MAN_ADJ!$K:$K,MAIN!$D1031,MAN_ADJ!$J:$J,MAIN!$S1031)</f>
        <v>0</v>
      </c>
      <c r="P1031" s="25">
        <f t="shared" si="283"/>
        <v>0</v>
      </c>
      <c r="Q1031" s="28" t="str">
        <f t="shared" si="273"/>
        <v>n/a</v>
      </c>
      <c r="R1031" s="38">
        <f t="shared" si="284"/>
        <v>0</v>
      </c>
      <c r="S1031" s="17" t="s">
        <v>189</v>
      </c>
    </row>
    <row r="1032" spans="1:19" x14ac:dyDescent="0.25">
      <c r="A1032" s="17" t="s">
        <v>189</v>
      </c>
      <c r="B1032" s="17" t="s">
        <v>180</v>
      </c>
      <c r="C1032" s="17" t="s">
        <v>190</v>
      </c>
      <c r="D1032" s="17" t="s">
        <v>102</v>
      </c>
      <c r="E1032" s="24">
        <f>IF(U1032="SC",SUMIFS(SC!F:F,SC!A:A,MAIN!D1032,SC!B:B,MAIN!A1032),SUMIFS(Allocations!$H:$H,Allocations!$A:$A,MAIN!$A1032,Allocations!$B:$B,MAIN!$D1032))</f>
        <v>0</v>
      </c>
      <c r="F1032" s="24">
        <f>IF(U1032="SC",SUMIFS(SC!J:J,SC!A:A,MAIN!D1032,SC!B:B,MAIN!A1032),SUMIFS(Allocations!M:M,Allocations!A:A,MAIN!A1032,Allocations!B:B,MAIN!D1032))</f>
        <v>0</v>
      </c>
      <c r="G1032" s="24">
        <f t="shared" si="281"/>
        <v>0</v>
      </c>
      <c r="H1032" s="24">
        <f>IFERROR(VLOOKUP(S1032,Swaps_wk!$A$2:$AP$151,HLOOKUP(MAIN!D1032,Swaps_wk!$B$2:$AP$151,150,FALSE),FALSE),0)</f>
        <v>0</v>
      </c>
      <c r="I1032" s="24">
        <f>SUMIFS(PASTE_DQS_TRACKER!$D:$D,PASTE_DQS_TRACKER!$C:$C,MAIN!$A1032,PASTE_DQS_TRACKER!$B:$B,MAIN!$D1032)-SUMIFS(PASTE_DQS_TRACKER!$D:$D,PASTE_DQS_TRACKER!$C:$C,MAIN!A1032,PASTE_DQS_TRACKER!$E:$E,MAIN!$D1032)</f>
        <v>0</v>
      </c>
      <c r="J1032" s="25">
        <f t="shared" si="282"/>
        <v>0</v>
      </c>
      <c r="K1032" s="24">
        <f>IFERROR(IF(V1032="Flex",0,IF(D1032=$D$30,VLOOKUP(A1032,MMO_o10M_lease!$A$1:$F$51,5,FALSE),IF(D1032=$D$26,VLOOKUP(D1032,LANDINGS!$A$3:$BR$40,HLOOKUP(A1032,LANDINGS!$B$1:$CF$42,42,FALSE),FALSE)-IFERROR(VLOOKUP(A1032,MMO_o10M_lease!$A$1:$F$38,5,FALSE),0),VLOOKUP(D1032,LANDINGS!$A$3:$CF$40,HLOOKUP(A1032,LANDINGS!$B$1:$CF$42,42,FALSE),FALSE)))),0)</f>
        <v>0</v>
      </c>
      <c r="L1032" s="24">
        <f>SUMIFS(PASTE_FLEX_TRACKER!$D:$D,PASTE_FLEX_TRACKER!$F:$F,MAIN!$A1032,PASTE_FLEX_TRACKER!$B:$B,MAIN!$D1032)-SUMIFS(PASTE_FLEX_TRACKER!$D:$D,PASTE_FLEX_TRACKER!$C:$C,MAIN!$A1032,PASTE_FLEX_TRACKER!$B:$B,MAIN!$D1032)</f>
        <v>0</v>
      </c>
      <c r="M1032" s="24">
        <f>IFERROR(-VLOOKUP(D1032,SQ!$A$19:$CC$52,HLOOKUP(MAIN!A1032,SQ!$B$18:$CC$56,39,FALSE),FALSE),"n/a")</f>
        <v>0</v>
      </c>
      <c r="N1032" s="46" t="s">
        <v>563</v>
      </c>
      <c r="O1032" s="46">
        <f>SUMIFS(MAN_ADJ!$L:$L,MAN_ADJ!$K:$K,MAIN!$D1032,MAN_ADJ!$J:$J,MAIN!$S1032)</f>
        <v>0</v>
      </c>
      <c r="P1032" s="25">
        <f t="shared" si="283"/>
        <v>0</v>
      </c>
      <c r="Q1032" s="28" t="str">
        <f t="shared" si="273"/>
        <v>n/a</v>
      </c>
      <c r="R1032" s="38">
        <f t="shared" si="284"/>
        <v>0</v>
      </c>
      <c r="S1032" s="17" t="s">
        <v>189</v>
      </c>
    </row>
    <row r="1033" spans="1:19" x14ac:dyDescent="0.25">
      <c r="A1033" s="17" t="s">
        <v>189</v>
      </c>
      <c r="B1033" s="17" t="s">
        <v>180</v>
      </c>
      <c r="C1033" s="17" t="s">
        <v>190</v>
      </c>
      <c r="D1033" s="17" t="s">
        <v>103</v>
      </c>
      <c r="E1033" s="24">
        <f>IF(U1033="SC",SUMIFS(SC!F:F,SC!A:A,MAIN!D1033,SC!B:B,MAIN!A1033),SUMIFS(Allocations!$H:$H,Allocations!$A:$A,MAIN!$A1033,Allocations!$B:$B,MAIN!$D1033))</f>
        <v>133.5</v>
      </c>
      <c r="F1033" s="24">
        <f>IF(U1033="SC",SUMIFS(SC!J:J,SC!A:A,MAIN!D1033,SC!B:B,MAIN!A1033),SUMIFS(Allocations!M:M,Allocations!A:A,MAIN!A1033,Allocations!B:B,MAIN!D1033))</f>
        <v>-4</v>
      </c>
      <c r="G1033" s="24">
        <f t="shared" si="281"/>
        <v>129.5</v>
      </c>
      <c r="H1033" s="24">
        <f>IFERROR(VLOOKUP(S1033,Swaps_wk!$A$2:$AP$151,HLOOKUP(MAIN!D1033,Swaps_wk!$B$2:$AP$151,150,FALSE),FALSE),0)</f>
        <v>0</v>
      </c>
      <c r="I1033" s="24">
        <f>SUMIFS(PASTE_DQS_TRACKER!$D:$D,PASTE_DQS_TRACKER!$C:$C,MAIN!$A1033,PASTE_DQS_TRACKER!$B:$B,MAIN!$D1033)-SUMIFS(PASTE_DQS_TRACKER!$D:$D,PASTE_DQS_TRACKER!$C:$C,MAIN!A1033,PASTE_DQS_TRACKER!$E:$E,MAIN!$D1033)</f>
        <v>0</v>
      </c>
      <c r="J1033" s="25">
        <f t="shared" si="282"/>
        <v>129.5</v>
      </c>
      <c r="K1033" s="24">
        <f>IFERROR(IF(V1033="Flex",0,IF(D1033=$D$30,VLOOKUP(A1033,MMO_o10M_lease!$A$1:$F$51,5,FALSE),IF(D1033=$D$26,VLOOKUP(D1033,LANDINGS!$A$3:$BR$40,HLOOKUP(A1033,LANDINGS!$B$1:$CF$42,42,FALSE),FALSE)-IFERROR(VLOOKUP(A1033,MMO_o10M_lease!$A$1:$F$38,5,FALSE),0),VLOOKUP(D1033,LANDINGS!$A$3:$CF$40,HLOOKUP(A1033,LANDINGS!$B$1:$CF$42,42,FALSE),FALSE)))),0)</f>
        <v>133.309</v>
      </c>
      <c r="L1033" s="24">
        <f>SUMIFS(PASTE_FLEX_TRACKER!$D:$D,PASTE_FLEX_TRACKER!$F:$F,MAIN!$A1033,PASTE_FLEX_TRACKER!$B:$B,MAIN!$D1033)-SUMIFS(PASTE_FLEX_TRACKER!$D:$D,PASTE_FLEX_TRACKER!$C:$C,MAIN!$A1033,PASTE_FLEX_TRACKER!$B:$B,MAIN!$D1033)</f>
        <v>0</v>
      </c>
      <c r="M1033" s="24">
        <f>IFERROR(-VLOOKUP(D1033,SQ!$A$19:$CC$52,HLOOKUP(MAIN!A1033,SQ!$B$18:$CC$56,39,FALSE),FALSE),"n/a")</f>
        <v>0</v>
      </c>
      <c r="N1033" s="46" t="s">
        <v>563</v>
      </c>
      <c r="O1033" s="46">
        <f>SUMIFS(MAN_ADJ!$L:$L,MAN_ADJ!$K:$K,MAIN!$D1033,MAN_ADJ!$J:$J,MAIN!$S1033)</f>
        <v>0</v>
      </c>
      <c r="P1033" s="25">
        <f t="shared" si="283"/>
        <v>133.309</v>
      </c>
      <c r="Q1033" s="28">
        <f t="shared" si="273"/>
        <v>1.0294131274131273</v>
      </c>
      <c r="R1033" s="38">
        <f t="shared" si="284"/>
        <v>-3.8089999999999975</v>
      </c>
      <c r="S1033" s="17" t="s">
        <v>189</v>
      </c>
    </row>
    <row r="1034" spans="1:19" x14ac:dyDescent="0.25">
      <c r="A1034" s="17" t="s">
        <v>189</v>
      </c>
      <c r="B1034" s="17" t="s">
        <v>180</v>
      </c>
      <c r="C1034" s="17" t="s">
        <v>190</v>
      </c>
      <c r="D1034" s="17" t="s">
        <v>104</v>
      </c>
      <c r="E1034" s="24">
        <f>IF(U1034="SC",SUMIFS(SC!F:F,SC!A:A,MAIN!D1034,SC!B:B,MAIN!A1034),SUMIFS(Allocations!$H:$H,Allocations!$A:$A,MAIN!$A1034,Allocations!$B:$B,MAIN!$D1034))</f>
        <v>120.7</v>
      </c>
      <c r="F1034" s="24">
        <f>IF(U1034="SC",SUMIFS(SC!J:J,SC!A:A,MAIN!D1034,SC!B:B,MAIN!A1034),SUMIFS(Allocations!M:M,Allocations!A:A,MAIN!A1034,Allocations!B:B,MAIN!D1034))</f>
        <v>-101.1</v>
      </c>
      <c r="G1034" s="24">
        <f t="shared" si="281"/>
        <v>19.600000000000009</v>
      </c>
      <c r="H1034" s="24">
        <f>IFERROR(VLOOKUP(S1034,Swaps_wk!$A$2:$AP$151,HLOOKUP(MAIN!D1034,Swaps_wk!$B$2:$AP$151,150,FALSE),FALSE),0)</f>
        <v>0</v>
      </c>
      <c r="I1034" s="24">
        <f>SUMIFS(PASTE_DQS_TRACKER!$D:$D,PASTE_DQS_TRACKER!$C:$C,MAIN!$A1034,PASTE_DQS_TRACKER!$B:$B,MAIN!$D1034)-SUMIFS(PASTE_DQS_TRACKER!$D:$D,PASTE_DQS_TRACKER!$C:$C,MAIN!A1034,PASTE_DQS_TRACKER!$E:$E,MAIN!$D1034)</f>
        <v>-19.600000000000001</v>
      </c>
      <c r="J1034" s="25">
        <f t="shared" si="282"/>
        <v>0</v>
      </c>
      <c r="K1034" s="24">
        <f>IFERROR(IF(V1034="Flex",0,IF(D1034=$D$30,VLOOKUP(A1034,MMO_o10M_lease!$A$1:$F$51,5,FALSE),IF(D1034=$D$26,VLOOKUP(D1034,LANDINGS!$A$3:$BR$40,HLOOKUP(A1034,LANDINGS!$B$1:$CF$42,42,FALSE),FALSE)-IFERROR(VLOOKUP(A1034,MMO_o10M_lease!$A$1:$F$38,5,FALSE),0),VLOOKUP(D1034,LANDINGS!$A$3:$CF$40,HLOOKUP(A1034,LANDINGS!$B$1:$CF$42,42,FALSE),FALSE)))),0)</f>
        <v>0</v>
      </c>
      <c r="L1034" s="24">
        <f>SUMIFS(PASTE_FLEX_TRACKER!$D:$D,PASTE_FLEX_TRACKER!$F:$F,MAIN!$A1034,PASTE_FLEX_TRACKER!$B:$B,MAIN!$D1034)-SUMIFS(PASTE_FLEX_TRACKER!$D:$D,PASTE_FLEX_TRACKER!$C:$C,MAIN!$A1034,PASTE_FLEX_TRACKER!$B:$B,MAIN!$D1034)</f>
        <v>0</v>
      </c>
      <c r="M1034" s="24">
        <f>IFERROR(-VLOOKUP(D1034,SQ!$A$19:$CC$52,HLOOKUP(MAIN!A1034,SQ!$B$18:$CC$56,39,FALSE),FALSE),"n/a")</f>
        <v>0</v>
      </c>
      <c r="N1034" s="46" t="s">
        <v>563</v>
      </c>
      <c r="O1034" s="46">
        <f>SUMIFS(MAN_ADJ!$L:$L,MAN_ADJ!$K:$K,MAIN!$D1034,MAN_ADJ!$J:$J,MAIN!$S1034)</f>
        <v>0</v>
      </c>
      <c r="P1034" s="25">
        <f t="shared" si="283"/>
        <v>0</v>
      </c>
      <c r="Q1034" s="28" t="str">
        <f t="shared" si="273"/>
        <v>n/a</v>
      </c>
      <c r="R1034" s="38">
        <f t="shared" si="284"/>
        <v>0</v>
      </c>
      <c r="S1034" s="17" t="s">
        <v>189</v>
      </c>
    </row>
    <row r="1035" spans="1:19" x14ac:dyDescent="0.25">
      <c r="A1035" s="17" t="s">
        <v>189</v>
      </c>
      <c r="B1035" s="17" t="s">
        <v>180</v>
      </c>
      <c r="C1035" s="17" t="s">
        <v>190</v>
      </c>
      <c r="D1035" s="17" t="s">
        <v>105</v>
      </c>
      <c r="E1035" s="24">
        <f>IF(U1035="SC",SUMIFS(SC!F:F,SC!A:A,MAIN!D1035,SC!B:B,MAIN!A1035),SUMIFS(Allocations!$H:$H,Allocations!$A:$A,MAIN!$A1035,Allocations!$B:$B,MAIN!$D1035))</f>
        <v>0</v>
      </c>
      <c r="F1035" s="24">
        <f>IF(U1035="SC",SUMIFS(SC!J:J,SC!A:A,MAIN!D1035,SC!B:B,MAIN!A1035),SUMIFS(Allocations!M:M,Allocations!A:A,MAIN!A1035,Allocations!B:B,MAIN!D1035))</f>
        <v>0</v>
      </c>
      <c r="G1035" s="24">
        <f t="shared" si="281"/>
        <v>0</v>
      </c>
      <c r="H1035" s="24">
        <f>IFERROR(VLOOKUP(S1035,Swaps_wk!$A$2:$AP$151,HLOOKUP(MAIN!D1035,Swaps_wk!$B$2:$AP$151,150,FALSE),FALSE),0)</f>
        <v>0</v>
      </c>
      <c r="I1035" s="24">
        <f>SUMIFS(PASTE_DQS_TRACKER!$D:$D,PASTE_DQS_TRACKER!$C:$C,MAIN!$A1035,PASTE_DQS_TRACKER!$B:$B,MAIN!$D1035)-SUMIFS(PASTE_DQS_TRACKER!$D:$D,PASTE_DQS_TRACKER!$C:$C,MAIN!A1035,PASTE_DQS_TRACKER!$E:$E,MAIN!$D1035)</f>
        <v>0</v>
      </c>
      <c r="J1035" s="25">
        <f t="shared" si="282"/>
        <v>0</v>
      </c>
      <c r="K1035" s="24">
        <f>IFERROR(IF(V1035="Flex",0,IF(D1035=$D$30,VLOOKUP(A1035,MMO_o10M_lease!$A$1:$F$51,5,FALSE),IF(D1035=$D$26,VLOOKUP(D1035,LANDINGS!$A$3:$BR$40,HLOOKUP(A1035,LANDINGS!$B$1:$CF$42,42,FALSE),FALSE)-IFERROR(VLOOKUP(A1035,MMO_o10M_lease!$A$1:$F$38,5,FALSE),0),VLOOKUP(D1035,LANDINGS!$A$3:$CF$40,HLOOKUP(A1035,LANDINGS!$B$1:$CF$42,42,FALSE),FALSE)))),0)</f>
        <v>0</v>
      </c>
      <c r="L1035" s="24">
        <f>SUMIFS(PASTE_FLEX_TRACKER!$D:$D,PASTE_FLEX_TRACKER!$F:$F,MAIN!$A1035,PASTE_FLEX_TRACKER!$B:$B,MAIN!$D1035)-SUMIFS(PASTE_FLEX_TRACKER!$D:$D,PASTE_FLEX_TRACKER!$C:$C,MAIN!$A1035,PASTE_FLEX_TRACKER!$B:$B,MAIN!$D1035)</f>
        <v>0</v>
      </c>
      <c r="M1035" s="24">
        <f>IFERROR(-VLOOKUP(D1035,SQ!$A$19:$CC$52,HLOOKUP(MAIN!A1035,SQ!$B$18:$CC$56,39,FALSE),FALSE),"n/a")</f>
        <v>0</v>
      </c>
      <c r="N1035" s="46" t="s">
        <v>563</v>
      </c>
      <c r="O1035" s="46">
        <f>SUMIFS(MAN_ADJ!$L:$L,MAN_ADJ!$K:$K,MAIN!$D1035,MAN_ADJ!$J:$J,MAIN!$S1035)</f>
        <v>0</v>
      </c>
      <c r="P1035" s="25">
        <f t="shared" si="283"/>
        <v>0</v>
      </c>
      <c r="Q1035" s="28" t="str">
        <f t="shared" si="273"/>
        <v>n/a</v>
      </c>
      <c r="R1035" s="38">
        <f t="shared" si="284"/>
        <v>0</v>
      </c>
      <c r="S1035" s="17" t="s">
        <v>189</v>
      </c>
    </row>
    <row r="1036" spans="1:19" x14ac:dyDescent="0.25">
      <c r="A1036" s="17" t="s">
        <v>189</v>
      </c>
      <c r="B1036" s="17" t="s">
        <v>180</v>
      </c>
      <c r="C1036" s="17" t="s">
        <v>190</v>
      </c>
      <c r="D1036" s="17" t="s">
        <v>106</v>
      </c>
      <c r="E1036" s="24">
        <f>IF(U1036="SC",SUMIFS(SC!F:F,SC!A:A,MAIN!D1036,SC!B:B,MAIN!A1036),SUMIFS(Allocations!$H:$H,Allocations!$A:$A,MAIN!$A1036,Allocations!$B:$B,MAIN!$D1036))</f>
        <v>1.127</v>
      </c>
      <c r="F1036" s="24">
        <f>IF(U1036="SC",SUMIFS(SC!J:J,SC!A:A,MAIN!D1036,SC!B:B,MAIN!A1036),SUMIFS(Allocations!M:M,Allocations!A:A,MAIN!A1036,Allocations!B:B,MAIN!D1036))</f>
        <v>0</v>
      </c>
      <c r="G1036" s="24">
        <f t="shared" si="281"/>
        <v>1.127</v>
      </c>
      <c r="H1036" s="24">
        <f>IFERROR(VLOOKUP(S1036,Swaps_wk!$A$2:$AP$151,HLOOKUP(MAIN!D1036,Swaps_wk!$B$2:$AP$151,150,FALSE),FALSE),0)</f>
        <v>0</v>
      </c>
      <c r="I1036" s="24">
        <f>SUMIFS(PASTE_DQS_TRACKER!$D:$D,PASTE_DQS_TRACKER!$C:$C,MAIN!$A1036,PASTE_DQS_TRACKER!$B:$B,MAIN!$D1036)-SUMIFS(PASTE_DQS_TRACKER!$D:$D,PASTE_DQS_TRACKER!$C:$C,MAIN!A1036,PASTE_DQS_TRACKER!$E:$E,MAIN!$D1036)</f>
        <v>0</v>
      </c>
      <c r="J1036" s="25">
        <f t="shared" si="282"/>
        <v>1.127</v>
      </c>
      <c r="K1036" s="24">
        <f>IFERROR(IF(V1036="Flex",0,IF(D1036=$D$30,VLOOKUP(A1036,MMO_o10M_lease!$A$1:$F$51,5,FALSE),IF(D1036=$D$26,VLOOKUP(D1036,LANDINGS!$A$3:$BR$40,HLOOKUP(A1036,LANDINGS!$B$1:$CF$42,42,FALSE),FALSE)-IFERROR(VLOOKUP(A1036,MMO_o10M_lease!$A$1:$F$38,5,FALSE),0),VLOOKUP(D1036,LANDINGS!$A$3:$CF$40,HLOOKUP(A1036,LANDINGS!$B$1:$CF$42,42,FALSE),FALSE)))),0)</f>
        <v>0</v>
      </c>
      <c r="L1036" s="24">
        <f>SUMIFS(PASTE_FLEX_TRACKER!$D:$D,PASTE_FLEX_TRACKER!$F:$F,MAIN!$A1036,PASTE_FLEX_TRACKER!$B:$B,MAIN!$D1036)-SUMIFS(PASTE_FLEX_TRACKER!$D:$D,PASTE_FLEX_TRACKER!$C:$C,MAIN!$A1036,PASTE_FLEX_TRACKER!$B:$B,MAIN!$D1036)</f>
        <v>0</v>
      </c>
      <c r="M1036" s="24">
        <f>IFERROR(-VLOOKUP(D1036,SQ!$A$19:$CC$52,HLOOKUP(MAIN!A1036,SQ!$B$18:$CC$56,39,FALSE),FALSE),"n/a")</f>
        <v>0</v>
      </c>
      <c r="N1036" s="46" t="s">
        <v>563</v>
      </c>
      <c r="O1036" s="46">
        <f>SUMIFS(MAN_ADJ!$L:$L,MAN_ADJ!$K:$K,MAIN!$D1036,MAN_ADJ!$J:$J,MAIN!$S1036)</f>
        <v>0</v>
      </c>
      <c r="P1036" s="25">
        <f t="shared" si="283"/>
        <v>0</v>
      </c>
      <c r="Q1036" s="28">
        <f t="shared" si="273"/>
        <v>0</v>
      </c>
      <c r="R1036" s="38">
        <f t="shared" si="284"/>
        <v>1.127</v>
      </c>
      <c r="S1036" s="17" t="s">
        <v>189</v>
      </c>
    </row>
    <row r="1037" spans="1:19" x14ac:dyDescent="0.25">
      <c r="A1037" s="17" t="s">
        <v>189</v>
      </c>
      <c r="B1037" s="17" t="s">
        <v>180</v>
      </c>
      <c r="C1037" s="17" t="s">
        <v>190</v>
      </c>
      <c r="D1037" s="17" t="s">
        <v>107</v>
      </c>
      <c r="E1037" s="24">
        <f>IF(U1037="SC",SUMIFS(SC!F:F,SC!A:A,MAIN!D1037,SC!B:B,MAIN!A1037),SUMIFS(Allocations!$H:$H,Allocations!$A:$A,MAIN!$A1037,Allocations!$B:$B,MAIN!$D1037))</f>
        <v>0</v>
      </c>
      <c r="F1037" s="24">
        <f>IF(U1037="SC",SUMIFS(SC!J:J,SC!A:A,MAIN!D1037,SC!B:B,MAIN!A1037),SUMIFS(Allocations!M:M,Allocations!A:A,MAIN!A1037,Allocations!B:B,MAIN!D1037))</f>
        <v>0</v>
      </c>
      <c r="G1037" s="24">
        <f t="shared" si="281"/>
        <v>0</v>
      </c>
      <c r="H1037" s="24">
        <f>IFERROR(VLOOKUP(S1037,Swaps_wk!$A$2:$AP$151,HLOOKUP(MAIN!D1037,Swaps_wk!$B$2:$AP$151,150,FALSE),FALSE),0)</f>
        <v>0</v>
      </c>
      <c r="I1037" s="24">
        <f>SUMIFS(PASTE_DQS_TRACKER!$D:$D,PASTE_DQS_TRACKER!$C:$C,MAIN!$A1037,PASTE_DQS_TRACKER!$B:$B,MAIN!$D1037)-SUMIFS(PASTE_DQS_TRACKER!$D:$D,PASTE_DQS_TRACKER!$C:$C,MAIN!A1037,PASTE_DQS_TRACKER!$E:$E,MAIN!$D1037)</f>
        <v>0</v>
      </c>
      <c r="J1037" s="25">
        <f t="shared" si="282"/>
        <v>0</v>
      </c>
      <c r="K1037" s="24">
        <f>IFERROR(IF(V1037="Flex",0,IF(D1037=$D$30,VLOOKUP(A1037,MMO_o10M_lease!$A$1:$F$51,5,FALSE),IF(D1037=$D$26,VLOOKUP(D1037,LANDINGS!$A$3:$BR$40,HLOOKUP(A1037,LANDINGS!$B$1:$CF$42,42,FALSE),FALSE)-IFERROR(VLOOKUP(A1037,MMO_o10M_lease!$A$1:$F$38,5,FALSE),0),VLOOKUP(D1037,LANDINGS!$A$3:$CF$40,HLOOKUP(A1037,LANDINGS!$B$1:$CF$42,42,FALSE),FALSE)))),0)</f>
        <v>0</v>
      </c>
      <c r="L1037" s="24">
        <f>SUMIFS(PASTE_FLEX_TRACKER!$D:$D,PASTE_FLEX_TRACKER!$F:$F,MAIN!$A1037,PASTE_FLEX_TRACKER!$B:$B,MAIN!$D1037)-SUMIFS(PASTE_FLEX_TRACKER!$D:$D,PASTE_FLEX_TRACKER!$C:$C,MAIN!$A1037,PASTE_FLEX_TRACKER!$B:$B,MAIN!$D1037)</f>
        <v>0</v>
      </c>
      <c r="M1037" s="24">
        <f>IFERROR(-VLOOKUP(D1037,SQ!$A$19:$CC$52,HLOOKUP(MAIN!A1037,SQ!$B$18:$CC$56,39,FALSE),FALSE),"n/a")</f>
        <v>0</v>
      </c>
      <c r="N1037" s="46" t="s">
        <v>563</v>
      </c>
      <c r="O1037" s="46">
        <f>SUMIFS(MAN_ADJ!$L:$L,MAN_ADJ!$K:$K,MAIN!$D1037,MAN_ADJ!$J:$J,MAIN!$S1037)</f>
        <v>0</v>
      </c>
      <c r="P1037" s="25">
        <f t="shared" si="283"/>
        <v>0</v>
      </c>
      <c r="Q1037" s="28" t="str">
        <f t="shared" si="273"/>
        <v>n/a</v>
      </c>
      <c r="R1037" s="38">
        <f t="shared" si="284"/>
        <v>0</v>
      </c>
      <c r="S1037" s="17" t="s">
        <v>189</v>
      </c>
    </row>
    <row r="1038" spans="1:19" x14ac:dyDescent="0.25">
      <c r="A1038" s="17" t="s">
        <v>189</v>
      </c>
      <c r="B1038" s="17" t="s">
        <v>180</v>
      </c>
      <c r="C1038" s="17" t="s">
        <v>190</v>
      </c>
      <c r="D1038" s="17" t="s">
        <v>108</v>
      </c>
      <c r="E1038" s="24">
        <f>IF(U1038="SC",SUMIFS(SC!F:F,SC!A:A,MAIN!D1038,SC!B:B,MAIN!A1038),SUMIFS(Allocations!$H:$H,Allocations!$A:$A,MAIN!$A1038,Allocations!$B:$B,MAIN!$D1038))</f>
        <v>0</v>
      </c>
      <c r="F1038" s="24">
        <f>IF(U1038="SC",SUMIFS(SC!J:J,SC!A:A,MAIN!D1038,SC!B:B,MAIN!A1038),SUMIFS(Allocations!M:M,Allocations!A:A,MAIN!A1038,Allocations!B:B,MAIN!D1038))</f>
        <v>0</v>
      </c>
      <c r="G1038" s="24">
        <f t="shared" si="281"/>
        <v>0</v>
      </c>
      <c r="H1038" s="24">
        <f>IFERROR(VLOOKUP(S1038,Swaps_wk!$A$2:$AP$151,HLOOKUP(MAIN!D1038,Swaps_wk!$B$2:$AP$151,150,FALSE),FALSE),0)</f>
        <v>0</v>
      </c>
      <c r="I1038" s="24">
        <f>SUMIFS(PASTE_DQS_TRACKER!$D:$D,PASTE_DQS_TRACKER!$C:$C,MAIN!$A1038,PASTE_DQS_TRACKER!$B:$B,MAIN!$D1038)-SUMIFS(PASTE_DQS_TRACKER!$D:$D,PASTE_DQS_TRACKER!$C:$C,MAIN!A1038,PASTE_DQS_TRACKER!$E:$E,MAIN!$D1038)</f>
        <v>0</v>
      </c>
      <c r="J1038" s="25">
        <f t="shared" si="282"/>
        <v>0</v>
      </c>
      <c r="K1038" s="24">
        <f>IFERROR(IF(V1038="Flex",0,IF(D1038=$D$30,VLOOKUP(A1038,MMO_o10M_lease!$A$1:$F$51,5,FALSE),IF(D1038=$D$26,VLOOKUP(D1038,LANDINGS!$A$3:$BR$40,HLOOKUP(A1038,LANDINGS!$B$1:$CF$42,42,FALSE),FALSE)-IFERROR(VLOOKUP(A1038,MMO_o10M_lease!$A$1:$F$38,5,FALSE),0),VLOOKUP(D1038,LANDINGS!$A$3:$CF$40,HLOOKUP(A1038,LANDINGS!$B$1:$CF$42,42,FALSE),FALSE)))),0)</f>
        <v>0</v>
      </c>
      <c r="L1038" s="24">
        <f>SUMIFS(PASTE_FLEX_TRACKER!$D:$D,PASTE_FLEX_TRACKER!$F:$F,MAIN!$A1038,PASTE_FLEX_TRACKER!$B:$B,MAIN!$D1038)-SUMIFS(PASTE_FLEX_TRACKER!$D:$D,PASTE_FLEX_TRACKER!$C:$C,MAIN!$A1038,PASTE_FLEX_TRACKER!$B:$B,MAIN!$D1038)</f>
        <v>0</v>
      </c>
      <c r="M1038" s="24">
        <f>IFERROR(-VLOOKUP(D1038,SQ!$A$19:$CC$52,HLOOKUP(MAIN!A1038,SQ!$B$18:$CC$56,39,FALSE),FALSE),"n/a")</f>
        <v>0</v>
      </c>
      <c r="N1038" s="46" t="s">
        <v>563</v>
      </c>
      <c r="O1038" s="46">
        <f>SUMIFS(MAN_ADJ!$L:$L,MAN_ADJ!$K:$K,MAIN!$D1038,MAN_ADJ!$J:$J,MAIN!$S1038)</f>
        <v>0</v>
      </c>
      <c r="P1038" s="25">
        <f t="shared" si="283"/>
        <v>0</v>
      </c>
      <c r="Q1038" s="28" t="str">
        <f t="shared" si="273"/>
        <v>n/a</v>
      </c>
      <c r="R1038" s="38">
        <f t="shared" si="284"/>
        <v>0</v>
      </c>
      <c r="S1038" s="17" t="s">
        <v>189</v>
      </c>
    </row>
    <row r="1039" spans="1:19" x14ac:dyDescent="0.25">
      <c r="A1039" s="17" t="s">
        <v>189</v>
      </c>
      <c r="B1039" s="17" t="s">
        <v>180</v>
      </c>
      <c r="C1039" s="17" t="s">
        <v>190</v>
      </c>
      <c r="D1039" s="17" t="s">
        <v>109</v>
      </c>
      <c r="E1039" s="24">
        <f>IF(U1039="SC",SUMIFS(SC!F:F,SC!A:A,MAIN!D1039,SC!B:B,MAIN!A1039),SUMIFS(Allocations!$H:$H,Allocations!$A:$A,MAIN!$A1039,Allocations!$B:$B,MAIN!$D1039))</f>
        <v>23.437000000000001</v>
      </c>
      <c r="F1039" s="24">
        <f>IF(U1039="SC",SUMIFS(SC!J:J,SC!A:A,MAIN!D1039,SC!B:B,MAIN!A1039),SUMIFS(Allocations!M:M,Allocations!A:A,MAIN!A1039,Allocations!B:B,MAIN!D1039))</f>
        <v>-1.2</v>
      </c>
      <c r="G1039" s="24">
        <f t="shared" si="281"/>
        <v>22.237000000000002</v>
      </c>
      <c r="H1039" s="24">
        <f>IFERROR(VLOOKUP(S1039,Swaps_wk!$A$2:$AP$151,HLOOKUP(MAIN!D1039,Swaps_wk!$B$2:$AP$151,150,FALSE),FALSE),0)</f>
        <v>0</v>
      </c>
      <c r="I1039" s="24">
        <f>SUMIFS(PASTE_DQS_TRACKER!$D:$D,PASTE_DQS_TRACKER!$C:$C,MAIN!$A1039,PASTE_DQS_TRACKER!$B:$B,MAIN!$D1039)-SUMIFS(PASTE_DQS_TRACKER!$D:$D,PASTE_DQS_TRACKER!$C:$C,MAIN!A1039,PASTE_DQS_TRACKER!$E:$E,MAIN!$D1039)</f>
        <v>0</v>
      </c>
      <c r="J1039" s="25">
        <f t="shared" si="282"/>
        <v>22.237000000000002</v>
      </c>
      <c r="K1039" s="24">
        <f>IFERROR(IF(V1039="Flex",0,IF(D1039=$D$30,VLOOKUP(A1039,MMO_o10M_lease!$A$1:$F$51,5,FALSE),IF(D1039=$D$26,VLOOKUP(D1039,LANDINGS!$A$3:$BR$40,HLOOKUP(A1039,LANDINGS!$B$1:$CF$42,42,FALSE),FALSE)-IFERROR(VLOOKUP(A1039,MMO_o10M_lease!$A$1:$F$38,5,FALSE),0),VLOOKUP(D1039,LANDINGS!$A$3:$CF$40,HLOOKUP(A1039,LANDINGS!$B$1:$CF$42,42,FALSE),FALSE)))),0)</f>
        <v>191.38</v>
      </c>
      <c r="L1039" s="24">
        <f>SUMIFS(PASTE_FLEX_TRACKER!$D:$D,PASTE_FLEX_TRACKER!$F:$F,MAIN!$A1039,PASTE_FLEX_TRACKER!$B:$B,MAIN!$D1039)-SUMIFS(PASTE_FLEX_TRACKER!$D:$D,PASTE_FLEX_TRACKER!$C:$C,MAIN!$A1039,PASTE_FLEX_TRACKER!$B:$B,MAIN!$D1039)</f>
        <v>0</v>
      </c>
      <c r="M1039" s="24">
        <f>IFERROR(-VLOOKUP(D1039,SQ!$A$19:$CC$52,HLOOKUP(MAIN!A1039,SQ!$B$18:$CC$56,39,FALSE),FALSE),"n/a")</f>
        <v>0</v>
      </c>
      <c r="N1039" s="46" t="s">
        <v>563</v>
      </c>
      <c r="O1039" s="46">
        <f>SUMIFS(MAN_ADJ!$L:$L,MAN_ADJ!$K:$K,MAIN!$D1039,MAN_ADJ!$J:$J,MAIN!$S1039)</f>
        <v>0</v>
      </c>
      <c r="P1039" s="25">
        <f t="shared" si="283"/>
        <v>191.38</v>
      </c>
      <c r="Q1039" s="28">
        <f t="shared" si="273"/>
        <v>8.6063767594549621</v>
      </c>
      <c r="R1039" s="38">
        <f t="shared" si="284"/>
        <v>-169.143</v>
      </c>
      <c r="S1039" s="17" t="s">
        <v>189</v>
      </c>
    </row>
    <row r="1040" spans="1:19" x14ac:dyDescent="0.25">
      <c r="A1040" s="17" t="s">
        <v>189</v>
      </c>
      <c r="B1040" s="17" t="s">
        <v>180</v>
      </c>
      <c r="C1040" s="17" t="s">
        <v>190</v>
      </c>
      <c r="D1040" s="17" t="s">
        <v>110</v>
      </c>
      <c r="E1040" s="24">
        <f>IF(U1040="SC",SUMIFS(SC!F:F,SC!A:A,MAIN!D1040,SC!B:B,MAIN!A1040),SUMIFS(Allocations!$H:$H,Allocations!$A:$A,MAIN!$A1040,Allocations!$B:$B,MAIN!$D1040))</f>
        <v>83.363</v>
      </c>
      <c r="F1040" s="24">
        <f>IF(U1040="SC",SUMIFS(SC!J:J,SC!A:A,MAIN!D1040,SC!B:B,MAIN!A1040),SUMIFS(Allocations!M:M,Allocations!A:A,MAIN!A1040,Allocations!B:B,MAIN!D1040))</f>
        <v>-10.3</v>
      </c>
      <c r="G1040" s="24">
        <f t="shared" si="281"/>
        <v>73.063000000000002</v>
      </c>
      <c r="H1040" s="24">
        <f>IFERROR(VLOOKUP(S1040,Swaps_wk!$A$2:$AP$151,HLOOKUP(MAIN!D1040,Swaps_wk!$B$2:$AP$151,150,FALSE),FALSE),0)</f>
        <v>0</v>
      </c>
      <c r="I1040" s="24">
        <f>SUMIFS(PASTE_DQS_TRACKER!$D:$D,PASTE_DQS_TRACKER!$C:$C,MAIN!$A1040,PASTE_DQS_TRACKER!$B:$B,MAIN!$D1040)-SUMIFS(PASTE_DQS_TRACKER!$D:$D,PASTE_DQS_TRACKER!$C:$C,MAIN!A1040,PASTE_DQS_TRACKER!$E:$E,MAIN!$D1040)</f>
        <v>118.6</v>
      </c>
      <c r="J1040" s="25">
        <f t="shared" si="282"/>
        <v>191.66300000000001</v>
      </c>
      <c r="K1040" s="24">
        <f>IFERROR(IF(V1040="Flex",0,IF(D1040=$D$30,VLOOKUP(A1040,MMO_o10M_lease!$A$1:$F$51,5,FALSE),IF(D1040=$D$26,VLOOKUP(D1040,LANDINGS!$A$3:$BR$40,HLOOKUP(A1040,LANDINGS!$B$1:$CF$42,42,FALSE),FALSE)-IFERROR(VLOOKUP(A1040,MMO_o10M_lease!$A$1:$F$38,5,FALSE),0),VLOOKUP(D1040,LANDINGS!$A$3:$CF$40,HLOOKUP(A1040,LANDINGS!$B$1:$CF$42,42,FALSE),FALSE)))),0)</f>
        <v>297.97800000000001</v>
      </c>
      <c r="L1040" s="24">
        <f>SUMIFS(PASTE_FLEX_TRACKER!$D:$D,PASTE_FLEX_TRACKER!$F:$F,MAIN!$A1040,PASTE_FLEX_TRACKER!$B:$B,MAIN!$D1040)-SUMIFS(PASTE_FLEX_TRACKER!$D:$D,PASTE_FLEX_TRACKER!$C:$C,MAIN!$A1040,PASTE_FLEX_TRACKER!$B:$B,MAIN!$D1040)</f>
        <v>0</v>
      </c>
      <c r="M1040" s="24">
        <f>IFERROR(-VLOOKUP(D1040,SQ!$A$19:$CC$52,HLOOKUP(MAIN!A1040,SQ!$B$18:$CC$56,39,FALSE),FALSE),"n/a")</f>
        <v>0</v>
      </c>
      <c r="N1040" s="46" t="s">
        <v>563</v>
      </c>
      <c r="O1040" s="46">
        <f>SUMIFS(MAN_ADJ!$L:$L,MAN_ADJ!$K:$K,MAIN!$D1040,MAN_ADJ!$J:$J,MAIN!$S1040)</f>
        <v>0</v>
      </c>
      <c r="P1040" s="25">
        <f t="shared" si="283"/>
        <v>297.97800000000001</v>
      </c>
      <c r="Q1040" s="28">
        <f t="shared" si="273"/>
        <v>1.5546975681273902</v>
      </c>
      <c r="R1040" s="38">
        <f t="shared" si="284"/>
        <v>-106.315</v>
      </c>
      <c r="S1040" s="17" t="s">
        <v>189</v>
      </c>
    </row>
    <row r="1041" spans="1:19" x14ac:dyDescent="0.25">
      <c r="A1041" s="17" t="s">
        <v>189</v>
      </c>
      <c r="B1041" s="17" t="s">
        <v>180</v>
      </c>
      <c r="C1041" s="17" t="s">
        <v>190</v>
      </c>
      <c r="D1041" s="17" t="s">
        <v>111</v>
      </c>
      <c r="E1041" s="24">
        <f>IF(U1041="SC",SUMIFS(SC!F:F,SC!A:A,MAIN!D1041,SC!B:B,MAIN!A1041),SUMIFS(Allocations!$H:$H,Allocations!$A:$A,MAIN!$A1041,Allocations!$B:$B,MAIN!$D1041))</f>
        <v>3.0000000000000001E-3</v>
      </c>
      <c r="F1041" s="24">
        <f>IF(U1041="SC",SUMIFS(SC!J:J,SC!A:A,MAIN!D1041,SC!B:B,MAIN!A1041),SUMIFS(Allocations!M:M,Allocations!A:A,MAIN!A1041,Allocations!B:B,MAIN!D1041))</f>
        <v>0</v>
      </c>
      <c r="G1041" s="24">
        <f t="shared" si="281"/>
        <v>3.0000000000000001E-3</v>
      </c>
      <c r="H1041" s="24">
        <f>IFERROR(VLOOKUP(S1041,Swaps_wk!$A$2:$AP$151,HLOOKUP(MAIN!D1041,Swaps_wk!$B$2:$AP$151,150,FALSE),FALSE),0)</f>
        <v>0</v>
      </c>
      <c r="I1041" s="24">
        <f>SUMIFS(PASTE_DQS_TRACKER!$D:$D,PASTE_DQS_TRACKER!$C:$C,MAIN!$A1041,PASTE_DQS_TRACKER!$B:$B,MAIN!$D1041)-SUMIFS(PASTE_DQS_TRACKER!$D:$D,PASTE_DQS_TRACKER!$C:$C,MAIN!A1041,PASTE_DQS_TRACKER!$E:$E,MAIN!$D1041)</f>
        <v>0</v>
      </c>
      <c r="J1041" s="25">
        <f t="shared" si="282"/>
        <v>3.0000000000000001E-3</v>
      </c>
      <c r="K1041" s="24">
        <f>IFERROR(IF(V1041="Flex",0,IF(D1041=$D$30,VLOOKUP(A1041,MMO_o10M_lease!$A$1:$F$51,5,FALSE),IF(D1041=$D$26,VLOOKUP(D1041,LANDINGS!$A$3:$BR$40,HLOOKUP(A1041,LANDINGS!$B$1:$CF$42,42,FALSE),FALSE)-IFERROR(VLOOKUP(A1041,MMO_o10M_lease!$A$1:$F$38,5,FALSE),0),VLOOKUP(D1041,LANDINGS!$A$3:$CF$40,HLOOKUP(A1041,LANDINGS!$B$1:$CF$42,42,FALSE),FALSE)))),0)</f>
        <v>0</v>
      </c>
      <c r="L1041" s="24">
        <f>SUMIFS(PASTE_FLEX_TRACKER!$D:$D,PASTE_FLEX_TRACKER!$F:$F,MAIN!$A1041,PASTE_FLEX_TRACKER!$B:$B,MAIN!$D1041)-SUMIFS(PASTE_FLEX_TRACKER!$D:$D,PASTE_FLEX_TRACKER!$C:$C,MAIN!$A1041,PASTE_FLEX_TRACKER!$B:$B,MAIN!$D1041)</f>
        <v>0</v>
      </c>
      <c r="M1041" s="24">
        <f>IFERROR(-VLOOKUP(D1041,SQ!$A$19:$CC$52,HLOOKUP(MAIN!A1041,SQ!$B$18:$CC$56,39,FALSE),FALSE),"n/a")</f>
        <v>0</v>
      </c>
      <c r="N1041" s="46" t="s">
        <v>563</v>
      </c>
      <c r="O1041" s="46">
        <f>SUMIFS(MAN_ADJ!$L:$L,MAN_ADJ!$K:$K,MAIN!$D1041,MAN_ADJ!$J:$J,MAIN!$S1041)</f>
        <v>0</v>
      </c>
      <c r="P1041" s="25">
        <f t="shared" si="283"/>
        <v>0</v>
      </c>
      <c r="Q1041" s="28">
        <f t="shared" si="273"/>
        <v>0</v>
      </c>
      <c r="R1041" s="38">
        <f t="shared" si="284"/>
        <v>3.0000000000000001E-3</v>
      </c>
      <c r="S1041" s="17" t="s">
        <v>189</v>
      </c>
    </row>
    <row r="1042" spans="1:19" x14ac:dyDescent="0.25">
      <c r="A1042" s="17" t="s">
        <v>189</v>
      </c>
      <c r="B1042" s="17" t="s">
        <v>180</v>
      </c>
      <c r="C1042" s="17" t="s">
        <v>190</v>
      </c>
      <c r="D1042" s="17" t="s">
        <v>112</v>
      </c>
      <c r="E1042" s="24">
        <f>IF(U1042="SC",SUMIFS(SC!F:F,SC!A:A,MAIN!D1042,SC!B:B,MAIN!A1042),SUMIFS(Allocations!$H:$H,Allocations!$A:$A,MAIN!$A1042,Allocations!$B:$B,MAIN!$D1042))</f>
        <v>3.0000000000000001E-3</v>
      </c>
      <c r="F1042" s="24">
        <f>IF(U1042="SC",SUMIFS(SC!J:J,SC!A:A,MAIN!D1042,SC!B:B,MAIN!A1042),SUMIFS(Allocations!M:M,Allocations!A:A,MAIN!A1042,Allocations!B:B,MAIN!D1042))</f>
        <v>0</v>
      </c>
      <c r="G1042" s="24">
        <f t="shared" si="281"/>
        <v>3.0000000000000001E-3</v>
      </c>
      <c r="H1042" s="24">
        <f>IFERROR(VLOOKUP(S1042,Swaps_wk!$A$2:$AP$151,HLOOKUP(MAIN!D1042,Swaps_wk!$B$2:$AP$151,150,FALSE),FALSE),0)</f>
        <v>0</v>
      </c>
      <c r="I1042" s="24">
        <f>SUMIFS(PASTE_DQS_TRACKER!$D:$D,PASTE_DQS_TRACKER!$C:$C,MAIN!$A1042,PASTE_DQS_TRACKER!$B:$B,MAIN!$D1042)-SUMIFS(PASTE_DQS_TRACKER!$D:$D,PASTE_DQS_TRACKER!$C:$C,MAIN!A1042,PASTE_DQS_TRACKER!$E:$E,MAIN!$D1042)</f>
        <v>0</v>
      </c>
      <c r="J1042" s="25">
        <f t="shared" si="282"/>
        <v>3.0000000000000001E-3</v>
      </c>
      <c r="K1042" s="24">
        <f>IFERROR(IF(V1042="Flex",0,IF(D1042=$D$30,VLOOKUP(A1042,MMO_o10M_lease!$A$1:$F$51,5,FALSE),IF(D1042=$D$26,VLOOKUP(D1042,LANDINGS!$A$3:$BR$40,HLOOKUP(A1042,LANDINGS!$B$1:$CF$42,42,FALSE),FALSE)-IFERROR(VLOOKUP(A1042,MMO_o10M_lease!$A$1:$F$38,5,FALSE),0),VLOOKUP(D1042,LANDINGS!$A$3:$CF$40,HLOOKUP(A1042,LANDINGS!$B$1:$CF$42,42,FALSE),FALSE)))),0)</f>
        <v>0</v>
      </c>
      <c r="L1042" s="24">
        <f>SUMIFS(PASTE_FLEX_TRACKER!$D:$D,PASTE_FLEX_TRACKER!$F:$F,MAIN!$A1042,PASTE_FLEX_TRACKER!$B:$B,MAIN!$D1042)-SUMIFS(PASTE_FLEX_TRACKER!$D:$D,PASTE_FLEX_TRACKER!$C:$C,MAIN!$A1042,PASTE_FLEX_TRACKER!$B:$B,MAIN!$D1042)</f>
        <v>0</v>
      </c>
      <c r="M1042" s="24">
        <f>IFERROR(-VLOOKUP(D1042,SQ!$A$19:$CC$52,HLOOKUP(MAIN!A1042,SQ!$B$18:$CC$56,39,FALSE),FALSE),"n/a")</f>
        <v>0</v>
      </c>
      <c r="N1042" s="46" t="s">
        <v>563</v>
      </c>
      <c r="O1042" s="46">
        <f>SUMIFS(MAN_ADJ!$L:$L,MAN_ADJ!$K:$K,MAIN!$D1042,MAN_ADJ!$J:$J,MAIN!$S1042)</f>
        <v>0</v>
      </c>
      <c r="P1042" s="25">
        <f t="shared" si="283"/>
        <v>0</v>
      </c>
      <c r="Q1042" s="28">
        <f t="shared" si="273"/>
        <v>0</v>
      </c>
      <c r="R1042" s="38">
        <f t="shared" si="284"/>
        <v>3.0000000000000001E-3</v>
      </c>
      <c r="S1042" s="17" t="s">
        <v>189</v>
      </c>
    </row>
    <row r="1043" spans="1:19" x14ac:dyDescent="0.25">
      <c r="A1043" s="17" t="s">
        <v>189</v>
      </c>
      <c r="B1043" s="17" t="s">
        <v>180</v>
      </c>
      <c r="C1043" s="17" t="s">
        <v>190</v>
      </c>
      <c r="D1043" s="17" t="s">
        <v>113</v>
      </c>
      <c r="E1043" s="24">
        <f>IF(U1043="SC",SUMIFS(SC!F:F,SC!A:A,MAIN!D1043,SC!B:B,MAIN!A1043),SUMIFS(Allocations!$H:$H,Allocations!$A:$A,MAIN!$A1043,Allocations!$B:$B,MAIN!$D1043))</f>
        <v>0</v>
      </c>
      <c r="F1043" s="24">
        <f>IF(U1043="SC",SUMIFS(SC!J:J,SC!A:A,MAIN!D1043,SC!B:B,MAIN!A1043),SUMIFS(Allocations!M:M,Allocations!A:A,MAIN!A1043,Allocations!B:B,MAIN!D1043))</f>
        <v>0</v>
      </c>
      <c r="G1043" s="24">
        <f t="shared" si="281"/>
        <v>0</v>
      </c>
      <c r="H1043" s="24">
        <f>IFERROR(VLOOKUP(S1043,Swaps_wk!$A$2:$AP$151,HLOOKUP(MAIN!D1043,Swaps_wk!$B$2:$AP$151,150,FALSE),FALSE),0)</f>
        <v>0</v>
      </c>
      <c r="I1043" s="24">
        <f>SUMIFS(PASTE_DQS_TRACKER!$D:$D,PASTE_DQS_TRACKER!$C:$C,MAIN!$A1043,PASTE_DQS_TRACKER!$B:$B,MAIN!$D1043)-SUMIFS(PASTE_DQS_TRACKER!$D:$D,PASTE_DQS_TRACKER!$C:$C,MAIN!A1043,PASTE_DQS_TRACKER!$E:$E,MAIN!$D1043)</f>
        <v>0</v>
      </c>
      <c r="J1043" s="25">
        <f t="shared" si="282"/>
        <v>0</v>
      </c>
      <c r="K1043" s="24">
        <f>IFERROR(IF(V1043="Flex",0,IF(D1043=$D$30,VLOOKUP(A1043,MMO_o10M_lease!$A$1:$F$51,5,FALSE),IF(D1043=$D$26,VLOOKUP(D1043,LANDINGS!$A$3:$BR$40,HLOOKUP(A1043,LANDINGS!$B$1:$CF$42,42,FALSE),FALSE)-IFERROR(VLOOKUP(A1043,MMO_o10M_lease!$A$1:$F$38,5,FALSE),0),VLOOKUP(D1043,LANDINGS!$A$3:$CF$40,HLOOKUP(A1043,LANDINGS!$B$1:$CF$42,42,FALSE),FALSE)))),0)</f>
        <v>0</v>
      </c>
      <c r="L1043" s="24">
        <f>SUMIFS(PASTE_FLEX_TRACKER!$D:$D,PASTE_FLEX_TRACKER!$F:$F,MAIN!$A1043,PASTE_FLEX_TRACKER!$B:$B,MAIN!$D1043)-SUMIFS(PASTE_FLEX_TRACKER!$D:$D,PASTE_FLEX_TRACKER!$C:$C,MAIN!$A1043,PASTE_FLEX_TRACKER!$B:$B,MAIN!$D1043)</f>
        <v>0</v>
      </c>
      <c r="M1043" s="24">
        <f>IFERROR(-VLOOKUP(D1043,SQ!$A$19:$CC$52,HLOOKUP(MAIN!A1043,SQ!$B$18:$CC$56,39,FALSE),FALSE),"n/a")</f>
        <v>0</v>
      </c>
      <c r="N1043" s="46" t="s">
        <v>563</v>
      </c>
      <c r="O1043" s="46">
        <f>SUMIFS(MAN_ADJ!$L:$L,MAN_ADJ!$K:$K,MAIN!$D1043,MAN_ADJ!$J:$J,MAIN!$S1043)</f>
        <v>0</v>
      </c>
      <c r="P1043" s="25">
        <f t="shared" si="283"/>
        <v>0</v>
      </c>
      <c r="Q1043" s="28" t="str">
        <f t="shared" si="273"/>
        <v>n/a</v>
      </c>
      <c r="R1043" s="38">
        <f t="shared" si="284"/>
        <v>0</v>
      </c>
      <c r="S1043" s="17" t="s">
        <v>189</v>
      </c>
    </row>
    <row r="1044" spans="1:19" x14ac:dyDescent="0.25">
      <c r="A1044" s="17" t="s">
        <v>189</v>
      </c>
      <c r="B1044" s="17" t="s">
        <v>180</v>
      </c>
      <c r="C1044" s="17" t="s">
        <v>190</v>
      </c>
      <c r="D1044" s="17" t="s">
        <v>114</v>
      </c>
      <c r="E1044" s="24">
        <f>IF(U1044="SC",SUMIFS(SC!F:F,SC!A:A,MAIN!D1044,SC!B:B,MAIN!A1044),SUMIFS(Allocations!$H:$H,Allocations!$A:$A,MAIN!$A1044,Allocations!$B:$B,MAIN!$D1044))</f>
        <v>0</v>
      </c>
      <c r="F1044" s="24">
        <f>IF(U1044="SC",SUMIFS(SC!J:J,SC!A:A,MAIN!D1044,SC!B:B,MAIN!A1044),SUMIFS(Allocations!M:M,Allocations!A:A,MAIN!A1044,Allocations!B:B,MAIN!D1044))</f>
        <v>0</v>
      </c>
      <c r="G1044" s="24">
        <f t="shared" si="281"/>
        <v>0</v>
      </c>
      <c r="H1044" s="24">
        <f>IFERROR(VLOOKUP(S1044,Swaps_wk!$A$2:$AP$151,HLOOKUP(MAIN!D1044,Swaps_wk!$B$2:$AP$151,150,FALSE),FALSE),0)</f>
        <v>0</v>
      </c>
      <c r="I1044" s="24">
        <f>SUMIFS(PASTE_DQS_TRACKER!$D:$D,PASTE_DQS_TRACKER!$C:$C,MAIN!$A1044,PASTE_DQS_TRACKER!$B:$B,MAIN!$D1044)-SUMIFS(PASTE_DQS_TRACKER!$D:$D,PASTE_DQS_TRACKER!$C:$C,MAIN!A1044,PASTE_DQS_TRACKER!$E:$E,MAIN!$D1044)</f>
        <v>0</v>
      </c>
      <c r="J1044" s="25">
        <f t="shared" si="282"/>
        <v>0</v>
      </c>
      <c r="K1044" s="24">
        <f>IFERROR(IF(V1044="Flex",0,IF(D1044=$D$30,VLOOKUP(A1044,MMO_o10M_lease!$A$1:$F$51,5,FALSE),IF(D1044=$D$26,VLOOKUP(D1044,LANDINGS!$A$3:$BR$40,HLOOKUP(A1044,LANDINGS!$B$1:$CF$42,42,FALSE),FALSE)-IFERROR(VLOOKUP(A1044,MMO_o10M_lease!$A$1:$F$38,5,FALSE),0),VLOOKUP(D1044,LANDINGS!$A$3:$CF$40,HLOOKUP(A1044,LANDINGS!$B$1:$CF$42,42,FALSE),FALSE)))),0)</f>
        <v>0</v>
      </c>
      <c r="L1044" s="24">
        <f>SUMIFS(PASTE_FLEX_TRACKER!$D:$D,PASTE_FLEX_TRACKER!$F:$F,MAIN!$A1044,PASTE_FLEX_TRACKER!$B:$B,MAIN!$D1044)-SUMIFS(PASTE_FLEX_TRACKER!$D:$D,PASTE_FLEX_TRACKER!$C:$C,MAIN!$A1044,PASTE_FLEX_TRACKER!$B:$B,MAIN!$D1044)</f>
        <v>0</v>
      </c>
      <c r="M1044" s="24">
        <f>IFERROR(-VLOOKUP(D1044,SQ!$A$19:$CC$52,HLOOKUP(MAIN!A1044,SQ!$B$18:$CC$56,39,FALSE),FALSE),"n/a")</f>
        <v>0</v>
      </c>
      <c r="N1044" s="46" t="s">
        <v>563</v>
      </c>
      <c r="O1044" s="46">
        <f>SUMIFS(MAN_ADJ!$L:$L,MAN_ADJ!$K:$K,MAIN!$D1044,MAN_ADJ!$J:$J,MAIN!$S1044)</f>
        <v>0</v>
      </c>
      <c r="P1044" s="25">
        <f t="shared" si="283"/>
        <v>0</v>
      </c>
      <c r="Q1044" s="28" t="str">
        <f t="shared" si="273"/>
        <v>n/a</v>
      </c>
      <c r="R1044" s="38">
        <f t="shared" si="284"/>
        <v>0</v>
      </c>
      <c r="S1044" s="17" t="s">
        <v>189</v>
      </c>
    </row>
    <row r="1045" spans="1:19" x14ac:dyDescent="0.25">
      <c r="A1045" s="17" t="s">
        <v>189</v>
      </c>
      <c r="B1045" s="17" t="s">
        <v>180</v>
      </c>
      <c r="C1045" s="17" t="s">
        <v>190</v>
      </c>
      <c r="D1045" s="17" t="s">
        <v>115</v>
      </c>
      <c r="E1045" s="24">
        <f>IF(U1045="SC",SUMIFS(SC!F:F,SC!A:A,MAIN!D1045,SC!B:B,MAIN!A1045),SUMIFS(Allocations!$H:$H,Allocations!$A:$A,MAIN!$A1045,Allocations!$B:$B,MAIN!$D1045))</f>
        <v>144.16499999999999</v>
      </c>
      <c r="F1045" s="24">
        <f>IF(U1045="SC",SUMIFS(SC!J:J,SC!A:A,MAIN!D1045,SC!B:B,MAIN!A1045),SUMIFS(Allocations!M:M,Allocations!A:A,MAIN!A1045,Allocations!B:B,MAIN!D1045))</f>
        <v>-44.8</v>
      </c>
      <c r="G1045" s="24">
        <f t="shared" si="281"/>
        <v>99.364999999999995</v>
      </c>
      <c r="H1045" s="24">
        <f>IFERROR(VLOOKUP(S1045,Swaps_wk!$A$2:$AP$151,HLOOKUP(MAIN!D1045,Swaps_wk!$B$2:$AP$151,150,FALSE),FALSE),0)</f>
        <v>0</v>
      </c>
      <c r="I1045" s="24">
        <f>SUMIFS(PASTE_DQS_TRACKER!$D:$D,PASTE_DQS_TRACKER!$C:$C,MAIN!$A1045,PASTE_DQS_TRACKER!$B:$B,MAIN!$D1045)-SUMIFS(PASTE_DQS_TRACKER!$D:$D,PASTE_DQS_TRACKER!$C:$C,MAIN!A1045,PASTE_DQS_TRACKER!$E:$E,MAIN!$D1045)</f>
        <v>-99</v>
      </c>
      <c r="J1045" s="25">
        <f t="shared" si="282"/>
        <v>0.36499999999999488</v>
      </c>
      <c r="K1045" s="24">
        <f>IFERROR(IF(V1045="Flex",0,IF(D1045=$D$30,VLOOKUP(A1045,MMO_o10M_lease!$A$1:$F$51,5,FALSE),IF(D1045=$D$26,VLOOKUP(D1045,LANDINGS!$A$3:$BR$40,HLOOKUP(A1045,LANDINGS!$B$1:$CF$42,42,FALSE),FALSE)-IFERROR(VLOOKUP(A1045,MMO_o10M_lease!$A$1:$F$38,5,FALSE),0),VLOOKUP(D1045,LANDINGS!$A$3:$CF$40,HLOOKUP(A1045,LANDINGS!$B$1:$CF$42,42,FALSE),FALSE)))),0)</f>
        <v>0</v>
      </c>
      <c r="L1045" s="24">
        <f>SUMIFS(PASTE_FLEX_TRACKER!$D:$D,PASTE_FLEX_TRACKER!$F:$F,MAIN!$A1045,PASTE_FLEX_TRACKER!$B:$B,MAIN!$D1045)-SUMIFS(PASTE_FLEX_TRACKER!$D:$D,PASTE_FLEX_TRACKER!$C:$C,MAIN!$A1045,PASTE_FLEX_TRACKER!$B:$B,MAIN!$D1045)</f>
        <v>0</v>
      </c>
      <c r="M1045" s="24">
        <f>IFERROR(-VLOOKUP(D1045,SQ!$A$19:$CC$52,HLOOKUP(MAIN!A1045,SQ!$B$18:$CC$56,39,FALSE),FALSE),"n/a")</f>
        <v>0</v>
      </c>
      <c r="N1045" s="46" t="s">
        <v>563</v>
      </c>
      <c r="O1045" s="46">
        <f>SUMIFS(MAN_ADJ!$L:$L,MAN_ADJ!$K:$K,MAIN!$D1045,MAN_ADJ!$J:$J,MAIN!$S1045)</f>
        <v>0</v>
      </c>
      <c r="P1045" s="25">
        <f t="shared" si="283"/>
        <v>0</v>
      </c>
      <c r="Q1045" s="28">
        <f t="shared" si="273"/>
        <v>0</v>
      </c>
      <c r="R1045" s="38">
        <f t="shared" si="284"/>
        <v>0.36499999999999488</v>
      </c>
      <c r="S1045" s="17" t="s">
        <v>189</v>
      </c>
    </row>
    <row r="1046" spans="1:19" x14ac:dyDescent="0.25">
      <c r="A1046" s="17" t="s">
        <v>189</v>
      </c>
      <c r="B1046" s="17" t="s">
        <v>180</v>
      </c>
      <c r="C1046" s="17" t="s">
        <v>190</v>
      </c>
      <c r="D1046" s="17" t="s">
        <v>116</v>
      </c>
      <c r="E1046" s="24">
        <f>IF(U1046="SC",SUMIFS(SC!F:F,SC!A:A,MAIN!D1046,SC!B:B,MAIN!A1046),SUMIFS(Allocations!$H:$H,Allocations!$A:$A,MAIN!$A1046,Allocations!$B:$B,MAIN!$D1046))</f>
        <v>131.297</v>
      </c>
      <c r="F1046" s="24">
        <f>IF(U1046="SC",SUMIFS(SC!J:J,SC!A:A,MAIN!D1046,SC!B:B,MAIN!A1046),SUMIFS(Allocations!M:M,Allocations!A:A,MAIN!A1046,Allocations!B:B,MAIN!D1046))</f>
        <v>-33.4</v>
      </c>
      <c r="G1046" s="24">
        <f t="shared" si="281"/>
        <v>97.896999999999991</v>
      </c>
      <c r="H1046" s="24">
        <f>IFERROR(VLOOKUP(S1046,Swaps_wk!$A$2:$AP$151,HLOOKUP(MAIN!D1046,Swaps_wk!$B$2:$AP$151,150,FALSE),FALSE),0)</f>
        <v>0</v>
      </c>
      <c r="I1046" s="24">
        <f>SUMIFS(PASTE_DQS_TRACKER!$D:$D,PASTE_DQS_TRACKER!$C:$C,MAIN!$A1046,PASTE_DQS_TRACKER!$B:$B,MAIN!$D1046)-SUMIFS(PASTE_DQS_TRACKER!$D:$D,PASTE_DQS_TRACKER!$C:$C,MAIN!A1046,PASTE_DQS_TRACKER!$E:$E,MAIN!$D1046)</f>
        <v>0</v>
      </c>
      <c r="J1046" s="25">
        <f t="shared" si="282"/>
        <v>97.896999999999991</v>
      </c>
      <c r="K1046" s="24">
        <f>IFERROR(IF(V1046="Flex",0,IF(D1046=$D$30,VLOOKUP(A1046,MMO_o10M_lease!$A$1:$F$51,5,FALSE),IF(D1046=$D$26,VLOOKUP(D1046,LANDINGS!$A$3:$BR$40,HLOOKUP(A1046,LANDINGS!$B$1:$CF$42,42,FALSE),FALSE)-IFERROR(VLOOKUP(A1046,MMO_o10M_lease!$A$1:$F$38,5,FALSE),0),VLOOKUP(D1046,LANDINGS!$A$3:$CF$40,HLOOKUP(A1046,LANDINGS!$B$1:$CF$42,42,FALSE),FALSE)))),0)</f>
        <v>61.624000000000002</v>
      </c>
      <c r="L1046" s="24">
        <f>SUMIFS(PASTE_FLEX_TRACKER!$D:$D,PASTE_FLEX_TRACKER!$F:$F,MAIN!$A1046,PASTE_FLEX_TRACKER!$B:$B,MAIN!$D1046)-SUMIFS(PASTE_FLEX_TRACKER!$D:$D,PASTE_FLEX_TRACKER!$C:$C,MAIN!$A1046,PASTE_FLEX_TRACKER!$B:$B,MAIN!$D1046)</f>
        <v>0</v>
      </c>
      <c r="M1046" s="24">
        <f>IFERROR(-VLOOKUP(D1046,SQ!$A$19:$CC$52,HLOOKUP(MAIN!A1046,SQ!$B$18:$CC$56,39,FALSE),FALSE),"n/a")</f>
        <v>0</v>
      </c>
      <c r="N1046" s="46" t="s">
        <v>563</v>
      </c>
      <c r="O1046" s="46">
        <f>SUMIFS(MAN_ADJ!$L:$L,MAN_ADJ!$K:$K,MAIN!$D1046,MAN_ADJ!$J:$J,MAIN!$S1046)</f>
        <v>0</v>
      </c>
      <c r="P1046" s="25">
        <f t="shared" si="283"/>
        <v>61.624000000000002</v>
      </c>
      <c r="Q1046" s="28">
        <f t="shared" si="273"/>
        <v>0.62947792067172648</v>
      </c>
      <c r="R1046" s="38">
        <f t="shared" si="284"/>
        <v>36.272999999999989</v>
      </c>
      <c r="S1046" s="17" t="s">
        <v>189</v>
      </c>
    </row>
    <row r="1047" spans="1:19" x14ac:dyDescent="0.25">
      <c r="A1047" s="17" t="s">
        <v>189</v>
      </c>
      <c r="B1047" s="17" t="s">
        <v>180</v>
      </c>
      <c r="C1047" s="17" t="s">
        <v>190</v>
      </c>
      <c r="D1047" s="17" t="s">
        <v>117</v>
      </c>
      <c r="E1047" s="24">
        <f>IF(U1047="SC",SUMIFS(SC!F:F,SC!A:A,MAIN!D1047,SC!B:B,MAIN!A1047),SUMIFS(Allocations!$H:$H,Allocations!$A:$A,MAIN!$A1047,Allocations!$B:$B,MAIN!$D1047))</f>
        <v>0</v>
      </c>
      <c r="F1047" s="24">
        <f>IF(U1047="SC",SUMIFS(SC!J:J,SC!A:A,MAIN!D1047,SC!B:B,MAIN!A1047),SUMIFS(Allocations!M:M,Allocations!A:A,MAIN!A1047,Allocations!B:B,MAIN!D1047))</f>
        <v>0</v>
      </c>
      <c r="G1047" s="24">
        <f t="shared" si="281"/>
        <v>0</v>
      </c>
      <c r="H1047" s="24">
        <f>IFERROR(VLOOKUP(S1047,Swaps_wk!$A$2:$AP$151,HLOOKUP(MAIN!D1047,Swaps_wk!$B$2:$AP$151,150,FALSE),FALSE),0)</f>
        <v>0</v>
      </c>
      <c r="I1047" s="24">
        <f>SUMIFS(PASTE_DQS_TRACKER!$D:$D,PASTE_DQS_TRACKER!$C:$C,MAIN!$A1047,PASTE_DQS_TRACKER!$B:$B,MAIN!$D1047)-SUMIFS(PASTE_DQS_TRACKER!$D:$D,PASTE_DQS_TRACKER!$C:$C,MAIN!A1047,PASTE_DQS_TRACKER!$E:$E,MAIN!$D1047)</f>
        <v>0</v>
      </c>
      <c r="J1047" s="25">
        <f t="shared" si="282"/>
        <v>0</v>
      </c>
      <c r="K1047" s="24">
        <f>IFERROR(IF(V1047="Flex",0,IF(D1047=$D$30,VLOOKUP(A1047,MMO_o10M_lease!$A$1:$F$51,5,FALSE),IF(D1047=$D$26,VLOOKUP(D1047,LANDINGS!$A$3:$BR$40,HLOOKUP(A1047,LANDINGS!$B$1:$CF$42,42,FALSE),FALSE)-IFERROR(VLOOKUP(A1047,MMO_o10M_lease!$A$1:$F$38,5,FALSE),0),VLOOKUP(D1047,LANDINGS!$A$3:$CF$40,HLOOKUP(A1047,LANDINGS!$B$1:$CF$42,42,FALSE),FALSE)))),0)</f>
        <v>0</v>
      </c>
      <c r="L1047" s="24">
        <f>SUMIFS(PASTE_FLEX_TRACKER!$D:$D,PASTE_FLEX_TRACKER!$F:$F,MAIN!$A1047,PASTE_FLEX_TRACKER!$B:$B,MAIN!$D1047)-SUMIFS(PASTE_FLEX_TRACKER!$D:$D,PASTE_FLEX_TRACKER!$C:$C,MAIN!$A1047,PASTE_FLEX_TRACKER!$B:$B,MAIN!$D1047)</f>
        <v>0</v>
      </c>
      <c r="M1047" s="24">
        <f>IFERROR(-VLOOKUP(D1047,SQ!$A$19:$CC$52,HLOOKUP(MAIN!A1047,SQ!$B$18:$CC$56,39,FALSE),FALSE),"n/a")</f>
        <v>0</v>
      </c>
      <c r="N1047" s="46" t="s">
        <v>563</v>
      </c>
      <c r="O1047" s="46">
        <f>SUMIFS(MAN_ADJ!$L:$L,MAN_ADJ!$K:$K,MAIN!$D1047,MAN_ADJ!$J:$J,MAIN!$S1047)</f>
        <v>0</v>
      </c>
      <c r="P1047" s="25">
        <f t="shared" si="283"/>
        <v>0</v>
      </c>
      <c r="Q1047" s="28" t="str">
        <f t="shared" si="273"/>
        <v>n/a</v>
      </c>
      <c r="R1047" s="38">
        <f t="shared" si="284"/>
        <v>0</v>
      </c>
      <c r="S1047" s="17" t="s">
        <v>189</v>
      </c>
    </row>
    <row r="1048" spans="1:19" x14ac:dyDescent="0.25">
      <c r="A1048" s="17" t="s">
        <v>189</v>
      </c>
      <c r="B1048" s="17" t="s">
        <v>180</v>
      </c>
      <c r="C1048" s="17" t="s">
        <v>190</v>
      </c>
      <c r="D1048" s="17" t="s">
        <v>118</v>
      </c>
      <c r="E1048" s="24">
        <f>IF(U1048="SC",SUMIFS(SC!F:F,SC!A:A,MAIN!D1048,SC!B:B,MAIN!A1048),SUMIFS(Allocations!$H:$H,Allocations!$A:$A,MAIN!$A1048,Allocations!$B:$B,MAIN!$D1048))</f>
        <v>3.5489999999999999</v>
      </c>
      <c r="F1048" s="24">
        <f>IF(U1048="SC",SUMIFS(SC!J:J,SC!A:A,MAIN!D1048,SC!B:B,MAIN!A1048),SUMIFS(Allocations!M:M,Allocations!A:A,MAIN!A1048,Allocations!B:B,MAIN!D1048))</f>
        <v>0</v>
      </c>
      <c r="G1048" s="24">
        <f t="shared" si="281"/>
        <v>3.5489999999999999</v>
      </c>
      <c r="H1048" s="24">
        <f>IFERROR(VLOOKUP(S1048,Swaps_wk!$A$2:$AP$151,HLOOKUP(MAIN!D1048,Swaps_wk!$B$2:$AP$151,150,FALSE),FALSE),0)</f>
        <v>0</v>
      </c>
      <c r="I1048" s="24">
        <f>SUMIFS(PASTE_DQS_TRACKER!$D:$D,PASTE_DQS_TRACKER!$C:$C,MAIN!$A1048,PASTE_DQS_TRACKER!$B:$B,MAIN!$D1048)-SUMIFS(PASTE_DQS_TRACKER!$D:$D,PASTE_DQS_TRACKER!$C:$C,MAIN!A1048,PASTE_DQS_TRACKER!$E:$E,MAIN!$D1048)</f>
        <v>0</v>
      </c>
      <c r="J1048" s="25">
        <f t="shared" si="282"/>
        <v>3.5489999999999999</v>
      </c>
      <c r="K1048" s="24">
        <f>IFERROR(IF(V1048="Flex",0,IF(D1048=$D$30,VLOOKUP(A1048,MMO_o10M_lease!$A$1:$F$51,5,FALSE),IF(D1048=$D$26,VLOOKUP(D1048,LANDINGS!$A$3:$BR$40,HLOOKUP(A1048,LANDINGS!$B$1:$CF$42,42,FALSE),FALSE)-IFERROR(VLOOKUP(A1048,MMO_o10M_lease!$A$1:$F$38,5,FALSE),0),VLOOKUP(D1048,LANDINGS!$A$3:$CF$40,HLOOKUP(A1048,LANDINGS!$B$1:$CF$42,42,FALSE),FALSE)))),0)</f>
        <v>0</v>
      </c>
      <c r="L1048" s="24">
        <f>SUMIFS(PASTE_FLEX_TRACKER!$D:$D,PASTE_FLEX_TRACKER!$F:$F,MAIN!$A1048,PASTE_FLEX_TRACKER!$B:$B,MAIN!$D1048)-SUMIFS(PASTE_FLEX_TRACKER!$D:$D,PASTE_FLEX_TRACKER!$C:$C,MAIN!$A1048,PASTE_FLEX_TRACKER!$B:$B,MAIN!$D1048)</f>
        <v>0</v>
      </c>
      <c r="M1048" s="24">
        <f>IFERROR(-VLOOKUP(D1048,SQ!$A$19:$CC$52,HLOOKUP(MAIN!A1048,SQ!$B$18:$CC$56,39,FALSE),FALSE),"n/a")</f>
        <v>0</v>
      </c>
      <c r="N1048" s="46" t="s">
        <v>563</v>
      </c>
      <c r="O1048" s="46">
        <f>SUMIFS(MAN_ADJ!$L:$L,MAN_ADJ!$K:$K,MAIN!$D1048,MAN_ADJ!$J:$J,MAIN!$S1048)</f>
        <v>0</v>
      </c>
      <c r="P1048" s="25">
        <f t="shared" si="283"/>
        <v>0</v>
      </c>
      <c r="Q1048" s="28">
        <f t="shared" si="273"/>
        <v>0</v>
      </c>
      <c r="R1048" s="38">
        <f t="shared" si="284"/>
        <v>3.5489999999999999</v>
      </c>
      <c r="S1048" s="17" t="s">
        <v>189</v>
      </c>
    </row>
    <row r="1049" spans="1:19" x14ac:dyDescent="0.25">
      <c r="A1049" s="17" t="s">
        <v>189</v>
      </c>
      <c r="B1049" s="17" t="s">
        <v>180</v>
      </c>
      <c r="C1049" s="17" t="s">
        <v>190</v>
      </c>
      <c r="D1049" s="17" t="s">
        <v>119</v>
      </c>
      <c r="E1049" s="24">
        <f>IF(U1049="SC",SUMIFS(SC!F:F,SC!A:A,MAIN!D1049,SC!B:B,MAIN!A1049),SUMIFS(Allocations!$H:$H,Allocations!$A:$A,MAIN!$A1049,Allocations!$B:$B,MAIN!$D1049))</f>
        <v>0</v>
      </c>
      <c r="F1049" s="24">
        <f>IF(U1049="SC",SUMIFS(SC!J:J,SC!A:A,MAIN!D1049,SC!B:B,MAIN!A1049),SUMIFS(Allocations!M:M,Allocations!A:A,MAIN!A1049,Allocations!B:B,MAIN!D1049))</f>
        <v>0</v>
      </c>
      <c r="G1049" s="24">
        <f t="shared" si="281"/>
        <v>0</v>
      </c>
      <c r="H1049" s="24">
        <f>IFERROR(VLOOKUP(S1049,Swaps_wk!$A$2:$AP$151,HLOOKUP(MAIN!D1049,Swaps_wk!$B$2:$AP$151,150,FALSE),FALSE),0)</f>
        <v>0</v>
      </c>
      <c r="I1049" s="24">
        <f>SUMIFS(PASTE_DQS_TRACKER!$D:$D,PASTE_DQS_TRACKER!$C:$C,MAIN!$A1049,PASTE_DQS_TRACKER!$B:$B,MAIN!$D1049)-SUMIFS(PASTE_DQS_TRACKER!$D:$D,PASTE_DQS_TRACKER!$C:$C,MAIN!A1049,PASTE_DQS_TRACKER!$E:$E,MAIN!$D1049)</f>
        <v>0</v>
      </c>
      <c r="J1049" s="25">
        <f t="shared" si="282"/>
        <v>0</v>
      </c>
      <c r="K1049" s="24">
        <f>IFERROR(IF(V1049="Flex",0,IF(D1049=$D$30,VLOOKUP(A1049,MMO_o10M_lease!$A$1:$F$51,5,FALSE),IF(D1049=$D$26,VLOOKUP(D1049,LANDINGS!$A$3:$BR$40,HLOOKUP(A1049,LANDINGS!$B$1:$CF$42,42,FALSE),FALSE)-IFERROR(VLOOKUP(A1049,MMO_o10M_lease!$A$1:$F$38,5,FALSE),0),VLOOKUP(D1049,LANDINGS!$A$3:$CF$40,HLOOKUP(A1049,LANDINGS!$B$1:$CF$42,42,FALSE),FALSE)))),0)</f>
        <v>0</v>
      </c>
      <c r="L1049" s="24">
        <f>SUMIFS(PASTE_FLEX_TRACKER!$D:$D,PASTE_FLEX_TRACKER!$F:$F,MAIN!$A1049,PASTE_FLEX_TRACKER!$B:$B,MAIN!$D1049)-SUMIFS(PASTE_FLEX_TRACKER!$D:$D,PASTE_FLEX_TRACKER!$C:$C,MAIN!$A1049,PASTE_FLEX_TRACKER!$B:$B,MAIN!$D1049)</f>
        <v>0</v>
      </c>
      <c r="M1049" s="24">
        <f>IFERROR(-VLOOKUP(D1049,SQ!$A$19:$CC$52,HLOOKUP(MAIN!A1049,SQ!$B$18:$CC$56,39,FALSE),FALSE),"n/a")</f>
        <v>0</v>
      </c>
      <c r="N1049" s="46" t="s">
        <v>563</v>
      </c>
      <c r="O1049" s="46">
        <f>SUMIFS(MAN_ADJ!$L:$L,MAN_ADJ!$K:$K,MAIN!$D1049,MAN_ADJ!$J:$J,MAIN!$S1049)</f>
        <v>0</v>
      </c>
      <c r="P1049" s="25">
        <f t="shared" si="283"/>
        <v>0</v>
      </c>
      <c r="Q1049" s="28" t="str">
        <f t="shared" si="273"/>
        <v>n/a</v>
      </c>
      <c r="R1049" s="38">
        <f t="shared" si="284"/>
        <v>0</v>
      </c>
      <c r="S1049" s="17" t="s">
        <v>189</v>
      </c>
    </row>
    <row r="1050" spans="1:19" x14ac:dyDescent="0.25">
      <c r="A1050" s="17" t="s">
        <v>189</v>
      </c>
      <c r="B1050" s="17" t="s">
        <v>180</v>
      </c>
      <c r="C1050" s="17" t="s">
        <v>190</v>
      </c>
      <c r="D1050" s="17" t="s">
        <v>120</v>
      </c>
      <c r="E1050" s="24">
        <f>IF(U1050="SC",SUMIFS(SC!F:F,SC!A:A,MAIN!D1050,SC!B:B,MAIN!A1050),SUMIFS(Allocations!$H:$H,Allocations!$A:$A,MAIN!$A1050,Allocations!$B:$B,MAIN!$D1050))</f>
        <v>0</v>
      </c>
      <c r="F1050" s="24">
        <f>IF(U1050="SC",SUMIFS(SC!J:J,SC!A:A,MAIN!D1050,SC!B:B,MAIN!A1050),SUMIFS(Allocations!M:M,Allocations!A:A,MAIN!A1050,Allocations!B:B,MAIN!D1050))</f>
        <v>0</v>
      </c>
      <c r="G1050" s="24">
        <f t="shared" si="281"/>
        <v>0</v>
      </c>
      <c r="H1050" s="24">
        <f>IFERROR(VLOOKUP(S1050,Swaps_wk!$A$2:$AP$151,HLOOKUP(MAIN!D1050,Swaps_wk!$B$2:$AP$151,150,FALSE),FALSE),0)</f>
        <v>0</v>
      </c>
      <c r="I1050" s="24">
        <f>SUMIFS(PASTE_DQS_TRACKER!$D:$D,PASTE_DQS_TRACKER!$C:$C,MAIN!$A1050,PASTE_DQS_TRACKER!$B:$B,MAIN!$D1050)-SUMIFS(PASTE_DQS_TRACKER!$D:$D,PASTE_DQS_TRACKER!$C:$C,MAIN!A1050,PASTE_DQS_TRACKER!$E:$E,MAIN!$D1050)</f>
        <v>0</v>
      </c>
      <c r="J1050" s="25">
        <f t="shared" si="282"/>
        <v>0</v>
      </c>
      <c r="K1050" s="24">
        <f>IFERROR(IF(V1050="Flex",0,IF(D1050=$D$30,VLOOKUP(A1050,MMO_o10M_lease!$A$1:$F$51,5,FALSE),IF(D1050=$D$26,VLOOKUP(D1050,LANDINGS!$A$3:$BR$40,HLOOKUP(A1050,LANDINGS!$B$1:$CF$42,42,FALSE),FALSE)-IFERROR(VLOOKUP(A1050,MMO_o10M_lease!$A$1:$F$38,5,FALSE),0),VLOOKUP(D1050,LANDINGS!$A$3:$CF$40,HLOOKUP(A1050,LANDINGS!$B$1:$CF$42,42,FALSE),FALSE)))),0)</f>
        <v>0</v>
      </c>
      <c r="L1050" s="24">
        <f>SUMIFS(PASTE_FLEX_TRACKER!$D:$D,PASTE_FLEX_TRACKER!$F:$F,MAIN!$A1050,PASTE_FLEX_TRACKER!$B:$B,MAIN!$D1050)-SUMIFS(PASTE_FLEX_TRACKER!$D:$D,PASTE_FLEX_TRACKER!$C:$C,MAIN!$A1050,PASTE_FLEX_TRACKER!$B:$B,MAIN!$D1050)</f>
        <v>0</v>
      </c>
      <c r="M1050" s="24">
        <f>IFERROR(-VLOOKUP(D1050,SQ!$A$19:$CC$52,HLOOKUP(MAIN!A1050,SQ!$B$18:$CC$56,39,FALSE),FALSE),"n/a")</f>
        <v>0</v>
      </c>
      <c r="N1050" s="46" t="s">
        <v>563</v>
      </c>
      <c r="O1050" s="46">
        <f>SUMIFS(MAN_ADJ!$L:$L,MAN_ADJ!$K:$K,MAIN!$D1050,MAN_ADJ!$J:$J,MAIN!$S1050)</f>
        <v>0</v>
      </c>
      <c r="P1050" s="25">
        <f t="shared" si="283"/>
        <v>0</v>
      </c>
      <c r="Q1050" s="28" t="str">
        <f t="shared" si="273"/>
        <v>n/a</v>
      </c>
      <c r="R1050" s="38">
        <f t="shared" si="284"/>
        <v>0</v>
      </c>
      <c r="S1050" s="17" t="s">
        <v>189</v>
      </c>
    </row>
    <row r="1051" spans="1:19" x14ac:dyDescent="0.25">
      <c r="A1051" s="17" t="s">
        <v>189</v>
      </c>
      <c r="B1051" s="17" t="s">
        <v>180</v>
      </c>
      <c r="C1051" s="17" t="s">
        <v>190</v>
      </c>
      <c r="D1051" s="17" t="s">
        <v>121</v>
      </c>
      <c r="E1051" s="24">
        <f>IF(U1051="SC",SUMIFS(SC!F:F,SC!A:A,MAIN!D1051,SC!B:B,MAIN!A1051),SUMIFS(Allocations!$H:$H,Allocations!$A:$A,MAIN!$A1051,Allocations!$B:$B,MAIN!$D1051))</f>
        <v>0</v>
      </c>
      <c r="F1051" s="24">
        <f>IF(U1051="SC",SUMIFS(SC!J:J,SC!A:A,MAIN!D1051,SC!B:B,MAIN!A1051),SUMIFS(Allocations!M:M,Allocations!A:A,MAIN!A1051,Allocations!B:B,MAIN!D1051))</f>
        <v>0</v>
      </c>
      <c r="G1051" s="24">
        <f t="shared" si="281"/>
        <v>0</v>
      </c>
      <c r="H1051" s="24">
        <f>IFERROR(VLOOKUP(S1051,Swaps_wk!$A$2:$AP$151,HLOOKUP(MAIN!D1051,Swaps_wk!$B$2:$AP$151,150,FALSE),FALSE),0)</f>
        <v>0</v>
      </c>
      <c r="I1051" s="24">
        <f>SUMIFS(PASTE_DQS_TRACKER!$D:$D,PASTE_DQS_TRACKER!$C:$C,MAIN!$A1051,PASTE_DQS_TRACKER!$B:$B,MAIN!$D1051)-SUMIFS(PASTE_DQS_TRACKER!$D:$D,PASTE_DQS_TRACKER!$C:$C,MAIN!A1051,PASTE_DQS_TRACKER!$E:$E,MAIN!$D1051)</f>
        <v>0</v>
      </c>
      <c r="J1051" s="25">
        <f t="shared" si="282"/>
        <v>0</v>
      </c>
      <c r="K1051" s="24">
        <f>IFERROR(IF(V1051="Flex",0,IF(D1051=$D$30,VLOOKUP(A1051,MMO_o10M_lease!$A$1:$F$51,5,FALSE),IF(D1051=$D$26,VLOOKUP(D1051,LANDINGS!$A$3:$BR$40,HLOOKUP(A1051,LANDINGS!$B$1:$CF$42,42,FALSE),FALSE)-IFERROR(VLOOKUP(A1051,MMO_o10M_lease!$A$1:$F$38,5,FALSE),0),VLOOKUP(D1051,LANDINGS!$A$3:$CF$40,HLOOKUP(A1051,LANDINGS!$B$1:$CF$42,42,FALSE),FALSE)))),0)</f>
        <v>0</v>
      </c>
      <c r="L1051" s="24">
        <f>SUMIFS(PASTE_FLEX_TRACKER!$D:$D,PASTE_FLEX_TRACKER!$F:$F,MAIN!$A1051,PASTE_FLEX_TRACKER!$B:$B,MAIN!$D1051)-SUMIFS(PASTE_FLEX_TRACKER!$D:$D,PASTE_FLEX_TRACKER!$C:$C,MAIN!$A1051,PASTE_FLEX_TRACKER!$B:$B,MAIN!$D1051)</f>
        <v>0</v>
      </c>
      <c r="M1051" s="24">
        <f>IFERROR(-VLOOKUP(D1051,SQ!$A$19:$CC$52,HLOOKUP(MAIN!A1051,SQ!$B$18:$CC$56,39,FALSE),FALSE),"n/a")</f>
        <v>0</v>
      </c>
      <c r="N1051" s="46" t="s">
        <v>563</v>
      </c>
      <c r="O1051" s="46">
        <f>SUMIFS(MAN_ADJ!$L:$L,MAN_ADJ!$K:$K,MAIN!$D1051,MAN_ADJ!$J:$J,MAIN!$S1051)</f>
        <v>0</v>
      </c>
      <c r="P1051" s="25">
        <f t="shared" si="283"/>
        <v>0</v>
      </c>
      <c r="Q1051" s="28" t="str">
        <f t="shared" si="273"/>
        <v>n/a</v>
      </c>
      <c r="R1051" s="38">
        <f t="shared" si="284"/>
        <v>0</v>
      </c>
      <c r="S1051" s="17" t="s">
        <v>189</v>
      </c>
    </row>
    <row r="1052" spans="1:19" x14ac:dyDescent="0.25">
      <c r="A1052" s="17" t="s">
        <v>189</v>
      </c>
      <c r="B1052" s="17" t="s">
        <v>180</v>
      </c>
      <c r="C1052" s="17" t="s">
        <v>190</v>
      </c>
      <c r="D1052" s="17" t="s">
        <v>122</v>
      </c>
      <c r="E1052" s="24">
        <f>IF(U1052="SC",SUMIFS(SC!F:F,SC!A:A,MAIN!D1052,SC!B:B,MAIN!A1052),SUMIFS(Allocations!$H:$H,Allocations!$A:$A,MAIN!$A1052,Allocations!$B:$B,MAIN!$D1052))</f>
        <v>0</v>
      </c>
      <c r="F1052" s="24">
        <f>IF(U1052="SC",SUMIFS(SC!J:J,SC!A:A,MAIN!D1052,SC!B:B,MAIN!A1052),SUMIFS(Allocations!M:M,Allocations!A:A,MAIN!A1052,Allocations!B:B,MAIN!D1052))</f>
        <v>0</v>
      </c>
      <c r="G1052" s="24">
        <f t="shared" si="281"/>
        <v>0</v>
      </c>
      <c r="H1052" s="24">
        <f>IFERROR(VLOOKUP(S1052,Swaps_wk!$A$2:$AP$151,HLOOKUP(MAIN!D1052,Swaps_wk!$B$2:$AP$151,150,FALSE),FALSE),0)</f>
        <v>0</v>
      </c>
      <c r="I1052" s="24">
        <f>SUMIFS(PASTE_DQS_TRACKER!$D:$D,PASTE_DQS_TRACKER!$C:$C,MAIN!$A1052,PASTE_DQS_TRACKER!$B:$B,MAIN!$D1052)-SUMIFS(PASTE_DQS_TRACKER!$D:$D,PASTE_DQS_TRACKER!$C:$C,MAIN!A1052,PASTE_DQS_TRACKER!$E:$E,MAIN!$D1052)</f>
        <v>0</v>
      </c>
      <c r="J1052" s="25">
        <f t="shared" si="282"/>
        <v>0</v>
      </c>
      <c r="K1052" s="24">
        <f>IFERROR(IF(V1052="Flex",0,IF(D1052=$D$30,VLOOKUP(A1052,MMO_o10M_lease!$A$1:$F$51,5,FALSE),IF(D1052=$D$26,VLOOKUP(D1052,LANDINGS!$A$3:$BR$40,HLOOKUP(A1052,LANDINGS!$B$1:$CF$42,42,FALSE),FALSE)-IFERROR(VLOOKUP(A1052,MMO_o10M_lease!$A$1:$F$38,5,FALSE),0),VLOOKUP(D1052,LANDINGS!$A$3:$CF$40,HLOOKUP(A1052,LANDINGS!$B$1:$CF$42,42,FALSE),FALSE)))),0)</f>
        <v>0</v>
      </c>
      <c r="L1052" s="24">
        <f>SUMIFS(PASTE_FLEX_TRACKER!$D:$D,PASTE_FLEX_TRACKER!$F:$F,MAIN!$A1052,PASTE_FLEX_TRACKER!$B:$B,MAIN!$D1052)-SUMIFS(PASTE_FLEX_TRACKER!$D:$D,PASTE_FLEX_TRACKER!$C:$C,MAIN!$A1052,PASTE_FLEX_TRACKER!$B:$B,MAIN!$D1052)</f>
        <v>0</v>
      </c>
      <c r="M1052" s="24">
        <f>IFERROR(-VLOOKUP(D1052,SQ!$A$19:$CC$52,HLOOKUP(MAIN!A1052,SQ!$B$18:$CC$56,39,FALSE),FALSE),"n/a")</f>
        <v>0</v>
      </c>
      <c r="N1052" s="46" t="s">
        <v>563</v>
      </c>
      <c r="O1052" s="46">
        <f>SUMIFS(MAN_ADJ!$L:$L,MAN_ADJ!$K:$K,MAIN!$D1052,MAN_ADJ!$J:$J,MAIN!$S1052)</f>
        <v>0</v>
      </c>
      <c r="P1052" s="25">
        <f t="shared" si="283"/>
        <v>0</v>
      </c>
      <c r="Q1052" s="28" t="str">
        <f t="shared" si="273"/>
        <v>n/a</v>
      </c>
      <c r="R1052" s="38">
        <f t="shared" si="284"/>
        <v>0</v>
      </c>
      <c r="S1052" s="17" t="s">
        <v>189</v>
      </c>
    </row>
    <row r="1053" spans="1:19" x14ac:dyDescent="0.25">
      <c r="A1053" s="17" t="s">
        <v>189</v>
      </c>
      <c r="B1053" s="17" t="s">
        <v>180</v>
      </c>
      <c r="C1053" s="17" t="s">
        <v>190</v>
      </c>
      <c r="D1053" s="17" t="s">
        <v>123</v>
      </c>
      <c r="E1053" s="24">
        <f>IF(U1053="SC",SUMIFS(SC!F:F,SC!A:A,MAIN!D1053,SC!B:B,MAIN!A1053),SUMIFS(Allocations!$H:$H,Allocations!$A:$A,MAIN!$A1053,Allocations!$B:$B,MAIN!$D1053))</f>
        <v>10.215</v>
      </c>
      <c r="F1053" s="24">
        <f>IF(U1053="SC",SUMIFS(SC!J:J,SC!A:A,MAIN!D1053,SC!B:B,MAIN!A1053),SUMIFS(Allocations!M:M,Allocations!A:A,MAIN!A1053,Allocations!B:B,MAIN!D1053))</f>
        <v>0</v>
      </c>
      <c r="G1053" s="24">
        <f t="shared" si="281"/>
        <v>10.215</v>
      </c>
      <c r="H1053" s="24">
        <f>IFERROR(VLOOKUP(S1053,Swaps_wk!$A$2:$AP$151,HLOOKUP(MAIN!D1053,Swaps_wk!$B$2:$AP$151,150,FALSE),FALSE),0)</f>
        <v>0</v>
      </c>
      <c r="I1053" s="24">
        <f>SUMIFS(PASTE_DQS_TRACKER!$D:$D,PASTE_DQS_TRACKER!$C:$C,MAIN!$A1053,PASTE_DQS_TRACKER!$B:$B,MAIN!$D1053)-SUMIFS(PASTE_DQS_TRACKER!$D:$D,PASTE_DQS_TRACKER!$C:$C,MAIN!A1053,PASTE_DQS_TRACKER!$E:$E,MAIN!$D1053)</f>
        <v>0</v>
      </c>
      <c r="J1053" s="25">
        <f t="shared" si="282"/>
        <v>10.215</v>
      </c>
      <c r="K1053" s="24">
        <f>IFERROR(IF(V1053="Flex",0,IF(D1053=$D$30,VLOOKUP(A1053,MMO_o10M_lease!$A$1:$F$51,5,FALSE),IF(D1053=$D$26,VLOOKUP(D1053,LANDINGS!$A$3:$BR$40,HLOOKUP(A1053,LANDINGS!$B$1:$CF$42,42,FALSE),FALSE)-IFERROR(VLOOKUP(A1053,MMO_o10M_lease!$A$1:$F$38,5,FALSE),0),VLOOKUP(D1053,LANDINGS!$A$3:$CF$40,HLOOKUP(A1053,LANDINGS!$B$1:$CF$42,42,FALSE),FALSE)))),0)</f>
        <v>0</v>
      </c>
      <c r="L1053" s="24">
        <f>SUMIFS(PASTE_FLEX_TRACKER!$D:$D,PASTE_FLEX_TRACKER!$F:$F,MAIN!$A1053,PASTE_FLEX_TRACKER!$B:$B,MAIN!$D1053)-SUMIFS(PASTE_FLEX_TRACKER!$D:$D,PASTE_FLEX_TRACKER!$C:$C,MAIN!$A1053,PASTE_FLEX_TRACKER!$B:$B,MAIN!$D1053)</f>
        <v>0</v>
      </c>
      <c r="M1053" s="24">
        <f>IFERROR(-VLOOKUP(D1053,SQ!$A$19:$CC$52,HLOOKUP(MAIN!A1053,SQ!$B$18:$CC$56,39,FALSE),FALSE),"n/a")</f>
        <v>0</v>
      </c>
      <c r="N1053" s="46" t="s">
        <v>563</v>
      </c>
      <c r="O1053" s="46">
        <f>SUMIFS(MAN_ADJ!$L:$L,MAN_ADJ!$K:$K,MAIN!$D1053,MAN_ADJ!$J:$J,MAIN!$S1053)</f>
        <v>0</v>
      </c>
      <c r="P1053" s="25">
        <f t="shared" si="283"/>
        <v>0</v>
      </c>
      <c r="Q1053" s="28">
        <f t="shared" si="273"/>
        <v>0</v>
      </c>
      <c r="R1053" s="38">
        <f t="shared" si="284"/>
        <v>10.215</v>
      </c>
      <c r="S1053" s="17" t="s">
        <v>189</v>
      </c>
    </row>
    <row r="1054" spans="1:19" x14ac:dyDescent="0.25">
      <c r="A1054" s="17" t="s">
        <v>189</v>
      </c>
      <c r="B1054" s="17" t="s">
        <v>180</v>
      </c>
      <c r="C1054" s="17" t="s">
        <v>190</v>
      </c>
      <c r="D1054" s="17" t="s">
        <v>124</v>
      </c>
      <c r="E1054" s="24">
        <f>IF(U1054="SC",SUMIFS(SC!F:F,SC!A:A,MAIN!D1054,SC!B:B,MAIN!A1054),SUMIFS(Allocations!$H:$H,Allocations!$A:$A,MAIN!$A1054,Allocations!$B:$B,MAIN!$D1054))</f>
        <v>0</v>
      </c>
      <c r="F1054" s="24">
        <f>IF(U1054="SC",SUMIFS(SC!J:J,SC!A:A,MAIN!D1054,SC!B:B,MAIN!A1054),SUMIFS(Allocations!M:M,Allocations!A:A,MAIN!A1054,Allocations!B:B,MAIN!D1054))</f>
        <v>0</v>
      </c>
      <c r="G1054" s="24">
        <f t="shared" si="281"/>
        <v>0</v>
      </c>
      <c r="H1054" s="24">
        <f>IFERROR(VLOOKUP(S1054,Swaps_wk!$A$2:$AP$151,HLOOKUP(MAIN!D1054,Swaps_wk!$B$2:$AP$151,150,FALSE),FALSE),0)</f>
        <v>0</v>
      </c>
      <c r="I1054" s="24">
        <f>SUMIFS(PASTE_DQS_TRACKER!$D:$D,PASTE_DQS_TRACKER!$C:$C,MAIN!$A1054,PASTE_DQS_TRACKER!$B:$B,MAIN!$D1054)-SUMIFS(PASTE_DQS_TRACKER!$D:$D,PASTE_DQS_TRACKER!$C:$C,MAIN!A1054,PASTE_DQS_TRACKER!$E:$E,MAIN!$D1054)</f>
        <v>0</v>
      </c>
      <c r="J1054" s="25">
        <f t="shared" si="282"/>
        <v>0</v>
      </c>
      <c r="K1054" s="24">
        <f>IFERROR(IF(V1054="Flex",0,IF(D1054=$D$30,VLOOKUP(A1054,MMO_o10M_lease!$A$1:$F$51,5,FALSE),IF(D1054=$D$26,VLOOKUP(D1054,LANDINGS!$A$3:$BR$40,HLOOKUP(A1054,LANDINGS!$B$1:$CF$42,42,FALSE),FALSE)-IFERROR(VLOOKUP(A1054,MMO_o10M_lease!$A$1:$F$38,5,FALSE),0),VLOOKUP(D1054,LANDINGS!$A$3:$CF$40,HLOOKUP(A1054,LANDINGS!$B$1:$CF$42,42,FALSE),FALSE)))),0)</f>
        <v>0</v>
      </c>
      <c r="L1054" s="24">
        <f>SUMIFS(PASTE_FLEX_TRACKER!$D:$D,PASTE_FLEX_TRACKER!$F:$F,MAIN!$A1054,PASTE_FLEX_TRACKER!$B:$B,MAIN!$D1054)-SUMIFS(PASTE_FLEX_TRACKER!$D:$D,PASTE_FLEX_TRACKER!$C:$C,MAIN!$A1054,PASTE_FLEX_TRACKER!$B:$B,MAIN!$D1054)</f>
        <v>0</v>
      </c>
      <c r="M1054" s="24">
        <f>IFERROR(-VLOOKUP(D1054,SQ!$A$19:$CC$52,HLOOKUP(MAIN!A1054,SQ!$B$18:$CC$56,39,FALSE),FALSE),"n/a")</f>
        <v>0</v>
      </c>
      <c r="N1054" s="46" t="s">
        <v>563</v>
      </c>
      <c r="O1054" s="46">
        <f>SUMIFS(MAN_ADJ!$L:$L,MAN_ADJ!$K:$K,MAIN!$D1054,MAN_ADJ!$J:$J,MAIN!$S1054)</f>
        <v>0</v>
      </c>
      <c r="P1054" s="25">
        <f t="shared" si="283"/>
        <v>0</v>
      </c>
      <c r="Q1054" s="28" t="str">
        <f t="shared" si="273"/>
        <v>n/a</v>
      </c>
      <c r="R1054" s="38">
        <f t="shared" si="284"/>
        <v>0</v>
      </c>
      <c r="S1054" s="17" t="s">
        <v>189</v>
      </c>
    </row>
    <row r="1055" spans="1:19" x14ac:dyDescent="0.25">
      <c r="A1055" s="17" t="s">
        <v>189</v>
      </c>
      <c r="B1055" s="17" t="s">
        <v>180</v>
      </c>
      <c r="C1055" s="17" t="s">
        <v>190</v>
      </c>
      <c r="D1055" s="17" t="s">
        <v>125</v>
      </c>
      <c r="E1055" s="24">
        <f>IF(U1055="SC",SUMIFS(SC!F:F,SC!A:A,MAIN!D1055,SC!B:B,MAIN!A1055),SUMIFS(Allocations!$H:$H,Allocations!$A:$A,MAIN!$A1055,Allocations!$B:$B,MAIN!$D1055))</f>
        <v>0</v>
      </c>
      <c r="F1055" s="24">
        <f>IF(U1055="SC",SUMIFS(SC!J:J,SC!A:A,MAIN!D1055,SC!B:B,MAIN!A1055),SUMIFS(Allocations!M:M,Allocations!A:A,MAIN!A1055,Allocations!B:B,MAIN!D1055))</f>
        <v>0</v>
      </c>
      <c r="G1055" s="24">
        <f t="shared" si="281"/>
        <v>0</v>
      </c>
      <c r="H1055" s="24">
        <f>IFERROR(VLOOKUP(S1055,Swaps_wk!$A$2:$AP$151,HLOOKUP(MAIN!D1055,Swaps_wk!$B$2:$AP$151,150,FALSE),FALSE),0)</f>
        <v>0</v>
      </c>
      <c r="I1055" s="24">
        <f>SUMIFS(PASTE_DQS_TRACKER!$D:$D,PASTE_DQS_TRACKER!$C:$C,MAIN!$A1055,PASTE_DQS_TRACKER!$B:$B,MAIN!$D1055)-SUMIFS(PASTE_DQS_TRACKER!$D:$D,PASTE_DQS_TRACKER!$C:$C,MAIN!A1055,PASTE_DQS_TRACKER!$E:$E,MAIN!$D1055)</f>
        <v>0</v>
      </c>
      <c r="J1055" s="25">
        <f t="shared" si="282"/>
        <v>0</v>
      </c>
      <c r="K1055" s="24">
        <f>IFERROR(IF(V1055="Flex",0,IF(D1055=$D$30,VLOOKUP(A1055,MMO_o10M_lease!$A$1:$F$51,5,FALSE),IF(D1055=$D$26,VLOOKUP(D1055,LANDINGS!$A$3:$BR$40,HLOOKUP(A1055,LANDINGS!$B$1:$CF$42,42,FALSE),FALSE)-IFERROR(VLOOKUP(A1055,MMO_o10M_lease!$A$1:$F$38,5,FALSE),0),VLOOKUP(D1055,LANDINGS!$A$3:$CF$40,HLOOKUP(A1055,LANDINGS!$B$1:$CF$42,42,FALSE),FALSE)))),0)</f>
        <v>0</v>
      </c>
      <c r="L1055" s="24">
        <f>SUMIFS(PASTE_FLEX_TRACKER!$D:$D,PASTE_FLEX_TRACKER!$F:$F,MAIN!$A1055,PASTE_FLEX_TRACKER!$B:$B,MAIN!$D1055)-SUMIFS(PASTE_FLEX_TRACKER!$D:$D,PASTE_FLEX_TRACKER!$C:$C,MAIN!$A1055,PASTE_FLEX_TRACKER!$B:$B,MAIN!$D1055)</f>
        <v>0</v>
      </c>
      <c r="M1055" s="24">
        <f>IFERROR(-VLOOKUP(D1055,SQ!$A$19:$CC$52,HLOOKUP(MAIN!A1055,SQ!$B$18:$CC$56,39,FALSE),FALSE),"n/a")</f>
        <v>0</v>
      </c>
      <c r="N1055" s="46" t="s">
        <v>563</v>
      </c>
      <c r="O1055" s="46">
        <f>SUMIFS(MAN_ADJ!$L:$L,MAN_ADJ!$K:$K,MAIN!$D1055,MAN_ADJ!$J:$J,MAIN!$S1055)</f>
        <v>0</v>
      </c>
      <c r="P1055" s="25">
        <f t="shared" si="283"/>
        <v>0</v>
      </c>
      <c r="Q1055" s="28" t="str">
        <f t="shared" si="273"/>
        <v>n/a</v>
      </c>
      <c r="R1055" s="38">
        <f t="shared" si="284"/>
        <v>0</v>
      </c>
      <c r="S1055" s="17" t="s">
        <v>189</v>
      </c>
    </row>
    <row r="1056" spans="1:19" x14ac:dyDescent="0.25">
      <c r="A1056" s="17" t="s">
        <v>189</v>
      </c>
      <c r="B1056" s="17" t="s">
        <v>180</v>
      </c>
      <c r="C1056" s="17" t="s">
        <v>190</v>
      </c>
      <c r="D1056" s="17" t="s">
        <v>126</v>
      </c>
      <c r="E1056" s="24">
        <f>IF(U1056="SC",SUMIFS(SC!F:F,SC!A:A,MAIN!D1056,SC!B:B,MAIN!A1056),SUMIFS(Allocations!$H:$H,Allocations!$A:$A,MAIN!$A1056,Allocations!$B:$B,MAIN!$D1056))</f>
        <v>0</v>
      </c>
      <c r="F1056" s="24">
        <f>IF(U1056="SC",SUMIFS(SC!J:J,SC!A:A,MAIN!D1056,SC!B:B,MAIN!A1056),SUMIFS(Allocations!M:M,Allocations!A:A,MAIN!A1056,Allocations!B:B,MAIN!D1056))</f>
        <v>0</v>
      </c>
      <c r="G1056" s="24">
        <f t="shared" si="281"/>
        <v>0</v>
      </c>
      <c r="H1056" s="24">
        <f>IFERROR(VLOOKUP(S1056,Swaps_wk!$A$2:$AP$151,HLOOKUP(MAIN!D1056,Swaps_wk!$B$2:$AP$151,150,FALSE),FALSE),0)</f>
        <v>0</v>
      </c>
      <c r="I1056" s="24">
        <f>SUMIFS(PASTE_DQS_TRACKER!$D:$D,PASTE_DQS_TRACKER!$C:$C,MAIN!$A1056,PASTE_DQS_TRACKER!$B:$B,MAIN!$D1056)-SUMIFS(PASTE_DQS_TRACKER!$D:$D,PASTE_DQS_TRACKER!$C:$C,MAIN!A1056,PASTE_DQS_TRACKER!$E:$E,MAIN!$D1056)</f>
        <v>0</v>
      </c>
      <c r="J1056" s="25">
        <f t="shared" si="282"/>
        <v>0</v>
      </c>
      <c r="K1056" s="24">
        <f>IFERROR(IF(V1056="Flex",0,IF(D1056=$D$30,VLOOKUP(A1056,MMO_o10M_lease!$A$1:$F$51,5,FALSE),IF(D1056=$D$26,VLOOKUP(D1056,LANDINGS!$A$3:$BR$40,HLOOKUP(A1056,LANDINGS!$B$1:$CF$42,42,FALSE),FALSE)-IFERROR(VLOOKUP(A1056,MMO_o10M_lease!$A$1:$F$38,5,FALSE),0),VLOOKUP(D1056,LANDINGS!$A$3:$CF$40,HLOOKUP(A1056,LANDINGS!$B$1:$CF$42,42,FALSE),FALSE)))),0)</f>
        <v>0</v>
      </c>
      <c r="L1056" s="24">
        <f>SUMIFS(PASTE_FLEX_TRACKER!$D:$D,PASTE_FLEX_TRACKER!$F:$F,MAIN!$A1056,PASTE_FLEX_TRACKER!$B:$B,MAIN!$D1056)-SUMIFS(PASTE_FLEX_TRACKER!$D:$D,PASTE_FLEX_TRACKER!$C:$C,MAIN!$A1056,PASTE_FLEX_TRACKER!$B:$B,MAIN!$D1056)</f>
        <v>0</v>
      </c>
      <c r="M1056" s="24">
        <f>IFERROR(-VLOOKUP(D1056,SQ!$A$19:$CC$52,HLOOKUP(MAIN!A1056,SQ!$B$18:$CC$56,39,FALSE),FALSE),"n/a")</f>
        <v>0</v>
      </c>
      <c r="N1056" s="46" t="s">
        <v>563</v>
      </c>
      <c r="O1056" s="46">
        <f>SUMIFS(MAN_ADJ!$L:$L,MAN_ADJ!$K:$K,MAIN!$D1056,MAN_ADJ!$J:$J,MAIN!$S1056)</f>
        <v>0</v>
      </c>
      <c r="P1056" s="25">
        <f t="shared" si="283"/>
        <v>0</v>
      </c>
      <c r="Q1056" s="28" t="str">
        <f t="shared" ref="Q1056:Q1126" si="285">IFERROR(P1056/J1056,"n/a")</f>
        <v>n/a</v>
      </c>
      <c r="R1056" s="38">
        <f t="shared" si="284"/>
        <v>0</v>
      </c>
      <c r="S1056" s="17" t="s">
        <v>189</v>
      </c>
    </row>
    <row r="1057" spans="1:20" x14ac:dyDescent="0.25">
      <c r="A1057" s="17" t="s">
        <v>189</v>
      </c>
      <c r="B1057" s="17" t="s">
        <v>180</v>
      </c>
      <c r="C1057" s="17" t="s">
        <v>190</v>
      </c>
      <c r="D1057" s="17" t="s">
        <v>127</v>
      </c>
      <c r="E1057" s="24">
        <f>IF(U1057="SC",SUMIFS(SC!F:F,SC!A:A,MAIN!D1057,SC!B:B,MAIN!A1057),SUMIFS(Allocations!$H:$H,Allocations!$A:$A,MAIN!$A1057,Allocations!$B:$B,MAIN!$D1057))</f>
        <v>0</v>
      </c>
      <c r="F1057" s="24">
        <f>IF(U1057="SC",SUMIFS(SC!J:J,SC!A:A,MAIN!D1057,SC!B:B,MAIN!A1057),SUMIFS(Allocations!M:M,Allocations!A:A,MAIN!A1057,Allocations!B:B,MAIN!D1057))</f>
        <v>0</v>
      </c>
      <c r="G1057" s="24">
        <f t="shared" si="281"/>
        <v>0</v>
      </c>
      <c r="H1057" s="24">
        <f>IFERROR(VLOOKUP(S1057,Swaps_wk!$A$2:$AP$151,HLOOKUP(MAIN!D1057,Swaps_wk!$B$2:$AP$151,150,FALSE),FALSE),0)</f>
        <v>0</v>
      </c>
      <c r="I1057" s="24">
        <f>SUMIFS(PASTE_DQS_TRACKER!$D:$D,PASTE_DQS_TRACKER!$C:$C,MAIN!$A1057,PASTE_DQS_TRACKER!$B:$B,MAIN!$D1057)-SUMIFS(PASTE_DQS_TRACKER!$D:$D,PASTE_DQS_TRACKER!$C:$C,MAIN!A1057,PASTE_DQS_TRACKER!$E:$E,MAIN!$D1057)</f>
        <v>0</v>
      </c>
      <c r="J1057" s="25">
        <f t="shared" si="282"/>
        <v>0</v>
      </c>
      <c r="K1057" s="24">
        <f>IFERROR(IF(V1057="Flex",0,IF(D1057=$D$30,VLOOKUP(A1057,MMO_o10M_lease!$A$1:$F$51,5,FALSE),IF(D1057=$D$26,VLOOKUP(D1057,LANDINGS!$A$3:$BR$40,HLOOKUP(A1057,LANDINGS!$B$1:$CF$42,42,FALSE),FALSE)-IFERROR(VLOOKUP(A1057,MMO_o10M_lease!$A$1:$F$38,5,FALSE),0),VLOOKUP(D1057,LANDINGS!$A$3:$CF$40,HLOOKUP(A1057,LANDINGS!$B$1:$CF$42,42,FALSE),FALSE)))),0)</f>
        <v>0</v>
      </c>
      <c r="L1057" s="24">
        <f>SUMIFS(PASTE_FLEX_TRACKER!$D:$D,PASTE_FLEX_TRACKER!$F:$F,MAIN!$A1057,PASTE_FLEX_TRACKER!$B:$B,MAIN!$D1057)-SUMIFS(PASTE_FLEX_TRACKER!$D:$D,PASTE_FLEX_TRACKER!$C:$C,MAIN!$A1057,PASTE_FLEX_TRACKER!$B:$B,MAIN!$D1057)</f>
        <v>0</v>
      </c>
      <c r="M1057" s="24">
        <f>IFERROR(-VLOOKUP(D1057,SQ!$A$19:$CC$52,HLOOKUP(MAIN!A1057,SQ!$B$18:$CC$56,39,FALSE),FALSE),"n/a")</f>
        <v>0</v>
      </c>
      <c r="N1057" s="46" t="s">
        <v>563</v>
      </c>
      <c r="O1057" s="46">
        <f>SUMIFS(MAN_ADJ!$L:$L,MAN_ADJ!$K:$K,MAIN!$D1057,MAN_ADJ!$J:$J,MAIN!$S1057)</f>
        <v>0</v>
      </c>
      <c r="P1057" s="25">
        <f t="shared" si="283"/>
        <v>0</v>
      </c>
      <c r="Q1057" s="28" t="str">
        <f t="shared" si="285"/>
        <v>n/a</v>
      </c>
      <c r="R1057" s="38">
        <f t="shared" ref="R1057:R1092" si="286">J1057-P1057</f>
        <v>0</v>
      </c>
      <c r="S1057" s="17" t="s">
        <v>189</v>
      </c>
    </row>
    <row r="1058" spans="1:20" x14ac:dyDescent="0.25">
      <c r="A1058" s="17" t="s">
        <v>189</v>
      </c>
      <c r="B1058" s="17" t="s">
        <v>180</v>
      </c>
      <c r="C1058" s="17" t="s">
        <v>190</v>
      </c>
      <c r="D1058" s="17" t="s">
        <v>184</v>
      </c>
      <c r="E1058" s="24">
        <f>IF(U1058="SC",SUMIFS(SC!F:F,SC!A:A,MAIN!D1058,SC!B:B,MAIN!A1058),SUMIFS(Allocations!$H:$H,Allocations!$A:$A,MAIN!$A1058,Allocations!$B:$B,MAIN!$D1058))</f>
        <v>0</v>
      </c>
      <c r="F1058" s="24">
        <f>IF(U1058="SC",SUMIFS(SC!J:J,SC!A:A,MAIN!D1058,SC!B:B,MAIN!A1058),SUMIFS(Allocations!M:M,Allocations!A:A,MAIN!A1058,Allocations!B:B,MAIN!D1058))</f>
        <v>0</v>
      </c>
      <c r="G1058" s="24">
        <f t="shared" ref="G1058:G1061" si="287">E1058+F1058</f>
        <v>0</v>
      </c>
      <c r="H1058" s="24">
        <f>IFERROR(VLOOKUP(S1058,Swaps_wk!$A$2:$AP$151,HLOOKUP(MAIN!D1058,Swaps_wk!$B$2:$AP$151,150,FALSE),FALSE),0)</f>
        <v>0</v>
      </c>
      <c r="I1058" s="24">
        <f>SUMIFS(PASTE_DQS_TRACKER!$D:$D,PASTE_DQS_TRACKER!$C:$C,MAIN!$A1058,PASTE_DQS_TRACKER!$B:$B,MAIN!$D1058)-SUMIFS(PASTE_DQS_TRACKER!$D:$D,PASTE_DQS_TRACKER!$C:$C,MAIN!A1058,PASTE_DQS_TRACKER!$E:$E,MAIN!$D1058)</f>
        <v>0</v>
      </c>
      <c r="J1058" s="25">
        <f t="shared" ref="J1058:J1061" si="288">G1058+I1058</f>
        <v>0</v>
      </c>
      <c r="K1058" s="24">
        <f>IFERROR(IF(V1058="Flex",0,IF(D1058=$D$30,VLOOKUP(A1058,MMO_o10M_lease!$A$1:$F$51,5,FALSE),IF(D1058=$D$26,VLOOKUP(D1058,LANDINGS!$A$3:$BR$40,HLOOKUP(A1058,LANDINGS!$B$1:$CF$42,42,FALSE),FALSE)-IFERROR(VLOOKUP(A1058,MMO_o10M_lease!$A$1:$F$38,5,FALSE),0),VLOOKUP(D1058,LANDINGS!$A$3:$CF$40,HLOOKUP(A1058,LANDINGS!$B$1:$CF$42,42,FALSE),FALSE)))),0)</f>
        <v>0</v>
      </c>
      <c r="L1058" s="24">
        <f>SUMIFS(PASTE_FLEX_TRACKER!$D:$D,PASTE_FLEX_TRACKER!$F:$F,MAIN!$A1058,PASTE_FLEX_TRACKER!$B:$B,MAIN!$D1058)-SUMIFS(PASTE_FLEX_TRACKER!$D:$D,PASTE_FLEX_TRACKER!$C:$C,MAIN!$A1058,PASTE_FLEX_TRACKER!$B:$B,MAIN!$D1058)</f>
        <v>0</v>
      </c>
      <c r="M1058" s="24" t="str">
        <f>IFERROR(-VLOOKUP(D1058,SQ!$A$19:$CC$52,HLOOKUP(MAIN!A1058,SQ!$B$18:$CC$56,39,FALSE),FALSE),"n/a")</f>
        <v>n/a</v>
      </c>
      <c r="N1058" s="46" t="s">
        <v>563</v>
      </c>
      <c r="O1058" s="46">
        <f>SUMIFS(MAN_ADJ!$L:$L,MAN_ADJ!$K:$K,MAIN!$D1058,MAN_ADJ!$J:$J,MAIN!$S1058)</f>
        <v>0</v>
      </c>
      <c r="P1058" s="25">
        <f t="shared" si="283"/>
        <v>0</v>
      </c>
      <c r="Q1058" s="28" t="str">
        <f t="shared" ref="Q1058:Q1061" si="289">IFERROR(P1058/J1058,"n/a")</f>
        <v>n/a</v>
      </c>
      <c r="R1058" s="38">
        <f t="shared" ref="R1058:R1061" si="290">J1058-P1058</f>
        <v>0</v>
      </c>
      <c r="S1058" s="17" t="s">
        <v>189</v>
      </c>
    </row>
    <row r="1059" spans="1:20" x14ac:dyDescent="0.25">
      <c r="A1059" s="17" t="s">
        <v>189</v>
      </c>
      <c r="B1059" s="17" t="s">
        <v>180</v>
      </c>
      <c r="C1059" s="17" t="s">
        <v>190</v>
      </c>
      <c r="D1059" s="17" t="s">
        <v>128</v>
      </c>
      <c r="E1059" s="24">
        <f>IF(U1059="SC",SUMIFS(SC!F:F,SC!A:A,MAIN!D1059,SC!B:B,MAIN!A1059),SUMIFS(Allocations!$H:$H,Allocations!$A:$A,MAIN!$A1059,Allocations!$B:$B,MAIN!$D1059))</f>
        <v>0</v>
      </c>
      <c r="F1059" s="24">
        <f>IF(U1059="SC",SUMIFS(SC!J:J,SC!A:A,MAIN!D1059,SC!B:B,MAIN!A1059),SUMIFS(Allocations!M:M,Allocations!A:A,MAIN!A1059,Allocations!B:B,MAIN!D1059))</f>
        <v>0</v>
      </c>
      <c r="G1059" s="24">
        <f t="shared" si="287"/>
        <v>0</v>
      </c>
      <c r="H1059" s="24">
        <f>IFERROR(VLOOKUP(S1059,Swaps_wk!$A$2:$AP$151,HLOOKUP(MAIN!D1059,Swaps_wk!$B$2:$AP$151,150,FALSE),FALSE),0)</f>
        <v>0</v>
      </c>
      <c r="I1059" s="24">
        <f>SUMIFS(PASTE_DQS_TRACKER!$D:$D,PASTE_DQS_TRACKER!$C:$C,MAIN!$A1059,PASTE_DQS_TRACKER!$B:$B,MAIN!$D1059)-SUMIFS(PASTE_DQS_TRACKER!$D:$D,PASTE_DQS_TRACKER!$C:$C,MAIN!A1059,PASTE_DQS_TRACKER!$E:$E,MAIN!$D1059)</f>
        <v>0</v>
      </c>
      <c r="J1059" s="25">
        <f t="shared" si="288"/>
        <v>0</v>
      </c>
      <c r="K1059" s="24">
        <f>IFERROR(IF(V1059="Flex",0,IF(D1059=$D$30,VLOOKUP(A1059,MMO_o10M_lease!$A$1:$F$51,5,FALSE),IF(D1059=$D$26,VLOOKUP(D1059,LANDINGS!$A$3:$BR$40,HLOOKUP(A1059,LANDINGS!$B$1:$CF$42,42,FALSE),FALSE)-IFERROR(VLOOKUP(A1059,MMO_o10M_lease!$A$1:$F$38,5,FALSE),0),VLOOKUP(D1059,LANDINGS!$A$3:$CF$40,HLOOKUP(A1059,LANDINGS!$B$1:$CF$42,42,FALSE),FALSE)))),0)</f>
        <v>0</v>
      </c>
      <c r="L1059" s="24">
        <f>SUMIFS(PASTE_FLEX_TRACKER!$D:$D,PASTE_FLEX_TRACKER!$F:$F,MAIN!$A1059,PASTE_FLEX_TRACKER!$B:$B,MAIN!$D1059)-SUMIFS(PASTE_FLEX_TRACKER!$D:$D,PASTE_FLEX_TRACKER!$C:$C,MAIN!$A1059,PASTE_FLEX_TRACKER!$B:$B,MAIN!$D1059)</f>
        <v>0</v>
      </c>
      <c r="M1059" s="24" t="str">
        <f>IFERROR(-VLOOKUP(D1059,SQ!$A$19:$CC$52,HLOOKUP(MAIN!A1059,SQ!$B$18:$CC$56,39,FALSE),FALSE),"n/a")</f>
        <v>n/a</v>
      </c>
      <c r="N1059" s="46" t="s">
        <v>563</v>
      </c>
      <c r="O1059" s="46">
        <f>SUMIFS(MAN_ADJ!$L:$L,MAN_ADJ!$K:$K,MAIN!$D1059,MAN_ADJ!$J:$J,MAIN!$S1059)</f>
        <v>0</v>
      </c>
      <c r="P1059" s="25">
        <f t="shared" si="283"/>
        <v>0</v>
      </c>
      <c r="Q1059" s="28" t="str">
        <f t="shared" si="289"/>
        <v>n/a</v>
      </c>
      <c r="R1059" s="38">
        <f t="shared" si="290"/>
        <v>0</v>
      </c>
      <c r="S1059" s="17" t="s">
        <v>189</v>
      </c>
    </row>
    <row r="1060" spans="1:20" x14ac:dyDescent="0.25">
      <c r="A1060" s="17" t="s">
        <v>189</v>
      </c>
      <c r="B1060" s="17" t="s">
        <v>180</v>
      </c>
      <c r="C1060" s="17" t="s">
        <v>190</v>
      </c>
      <c r="D1060" s="17" t="s">
        <v>129</v>
      </c>
      <c r="E1060" s="24">
        <f>IF(U1060="SC",SUMIFS(SC!F:F,SC!A:A,MAIN!D1060,SC!B:B,MAIN!A1060),SUMIFS(Allocations!$H:$H,Allocations!$A:$A,MAIN!$A1060,Allocations!$B:$B,MAIN!$D1060))</f>
        <v>0</v>
      </c>
      <c r="F1060" s="24">
        <f>IF(U1060="SC",SUMIFS(SC!J:J,SC!A:A,MAIN!D1060,SC!B:B,MAIN!A1060),SUMIFS(Allocations!M:M,Allocations!A:A,MAIN!A1060,Allocations!B:B,MAIN!D1060))</f>
        <v>0</v>
      </c>
      <c r="G1060" s="24">
        <f t="shared" si="287"/>
        <v>0</v>
      </c>
      <c r="H1060" s="24">
        <f>IFERROR(VLOOKUP(S1060,Swaps_wk!$A$2:$AP$151,HLOOKUP(MAIN!D1060,Swaps_wk!$B$2:$AP$151,150,FALSE),FALSE),0)</f>
        <v>0</v>
      </c>
      <c r="I1060" s="24">
        <f>SUMIFS(PASTE_DQS_TRACKER!$D:$D,PASTE_DQS_TRACKER!$C:$C,MAIN!$A1060,PASTE_DQS_TRACKER!$B:$B,MAIN!$D1060)-SUMIFS(PASTE_DQS_TRACKER!$D:$D,PASTE_DQS_TRACKER!$C:$C,MAIN!A1060,PASTE_DQS_TRACKER!$E:$E,MAIN!$D1060)</f>
        <v>0</v>
      </c>
      <c r="J1060" s="25">
        <f t="shared" si="288"/>
        <v>0</v>
      </c>
      <c r="K1060" s="24">
        <f>IFERROR(IF(V1060="Flex",0,IF(D1060=$D$30,VLOOKUP(A1060,MMO_o10M_lease!$A$1:$F$51,5,FALSE),IF(D1060=$D$26,VLOOKUP(D1060,LANDINGS!$A$3:$BR$40,HLOOKUP(A1060,LANDINGS!$B$1:$CF$42,42,FALSE),FALSE)-IFERROR(VLOOKUP(A1060,MMO_o10M_lease!$A$1:$F$38,5,FALSE),0),VLOOKUP(D1060,LANDINGS!$A$3:$CF$40,HLOOKUP(A1060,LANDINGS!$B$1:$CF$42,42,FALSE),FALSE)))),0)</f>
        <v>0</v>
      </c>
      <c r="L1060" s="24">
        <f>SUMIFS(PASTE_FLEX_TRACKER!$D:$D,PASTE_FLEX_TRACKER!$F:$F,MAIN!$A1060,PASTE_FLEX_TRACKER!$B:$B,MAIN!$D1060)-SUMIFS(PASTE_FLEX_TRACKER!$D:$D,PASTE_FLEX_TRACKER!$C:$C,MAIN!$A1060,PASTE_FLEX_TRACKER!$B:$B,MAIN!$D1060)</f>
        <v>0</v>
      </c>
      <c r="M1060" s="24" t="str">
        <f>IFERROR(-VLOOKUP(D1060,SQ!$A$19:$CC$52,HLOOKUP(MAIN!A1060,SQ!$B$18:$CC$56,39,FALSE),FALSE),"n/a")</f>
        <v>n/a</v>
      </c>
      <c r="N1060" s="46" t="s">
        <v>563</v>
      </c>
      <c r="O1060" s="46">
        <f>SUMIFS(MAN_ADJ!$L:$L,MAN_ADJ!$K:$K,MAIN!$D1060,MAN_ADJ!$J:$J,MAIN!$S1060)</f>
        <v>0</v>
      </c>
      <c r="P1060" s="25">
        <f t="shared" si="283"/>
        <v>0</v>
      </c>
      <c r="Q1060" s="28" t="str">
        <f t="shared" si="289"/>
        <v>n/a</v>
      </c>
      <c r="R1060" s="38">
        <f t="shared" si="290"/>
        <v>0</v>
      </c>
      <c r="S1060" s="17" t="s">
        <v>189</v>
      </c>
    </row>
    <row r="1061" spans="1:20" x14ac:dyDescent="0.25">
      <c r="A1061" s="17" t="s">
        <v>189</v>
      </c>
      <c r="B1061" s="17" t="s">
        <v>180</v>
      </c>
      <c r="C1061" s="17" t="s">
        <v>190</v>
      </c>
      <c r="D1061" s="17" t="s">
        <v>155</v>
      </c>
      <c r="E1061" s="24">
        <f>IF(U1061="SC",SUMIFS(SC!F:F,SC!A:A,MAIN!D1061,SC!B:B,MAIN!A1061),SUMIFS(Allocations!$H:$H,Allocations!$A:$A,MAIN!$A1061,Allocations!$B:$B,MAIN!$D1061))</f>
        <v>0</v>
      </c>
      <c r="F1061" s="24">
        <f>IF(U1061="SC",SUMIFS(SC!J:J,SC!A:A,MAIN!D1061,SC!B:B,MAIN!A1061),SUMIFS(Allocations!M:M,Allocations!A:A,MAIN!A1061,Allocations!B:B,MAIN!D1061))</f>
        <v>0</v>
      </c>
      <c r="G1061" s="24">
        <f t="shared" si="287"/>
        <v>0</v>
      </c>
      <c r="H1061" s="24">
        <f>IFERROR(VLOOKUP(S1061,Swaps_wk!$A$2:$AP$151,HLOOKUP(MAIN!D1061,Swaps_wk!$B$2:$AP$151,150,FALSE),FALSE),0)</f>
        <v>0</v>
      </c>
      <c r="I1061" s="24">
        <f>SUMIFS(PASTE_DQS_TRACKER!$D:$D,PASTE_DQS_TRACKER!$C:$C,MAIN!$A1061,PASTE_DQS_TRACKER!$B:$B,MAIN!$D1061)-SUMIFS(PASTE_DQS_TRACKER!$D:$D,PASTE_DQS_TRACKER!$C:$C,MAIN!A1061,PASTE_DQS_TRACKER!$E:$E,MAIN!$D1061)</f>
        <v>0</v>
      </c>
      <c r="J1061" s="25">
        <f t="shared" si="288"/>
        <v>0</v>
      </c>
      <c r="K1061" s="24">
        <f>IFERROR(IF(V1061="Flex",0,IF(D1061=$D$30,VLOOKUP(A1061,MMO_o10M_lease!$A$1:$F$51,5,FALSE),IF(D1061=$D$26,VLOOKUP(D1061,LANDINGS!$A$3:$BR$40,HLOOKUP(A1061,LANDINGS!$B$1:$CF$42,42,FALSE),FALSE)-IFERROR(VLOOKUP(A1061,MMO_o10M_lease!$A$1:$F$38,5,FALSE),0),VLOOKUP(D1061,LANDINGS!$A$3:$CF$40,HLOOKUP(A1061,LANDINGS!$B$1:$CF$42,42,FALSE),FALSE)))),0)</f>
        <v>0</v>
      </c>
      <c r="L1061" s="24">
        <f>SUMIFS(PASTE_FLEX_TRACKER!$D:$D,PASTE_FLEX_TRACKER!$F:$F,MAIN!$A1061,PASTE_FLEX_TRACKER!$B:$B,MAIN!$D1061)-SUMIFS(PASTE_FLEX_TRACKER!$D:$D,PASTE_FLEX_TRACKER!$C:$C,MAIN!$A1061,PASTE_FLEX_TRACKER!$B:$B,MAIN!$D1061)</f>
        <v>0</v>
      </c>
      <c r="M1061" s="24" t="str">
        <f>IFERROR(-VLOOKUP(D1061,SQ!$A$19:$CC$52,HLOOKUP(MAIN!A1061,SQ!$B$18:$CC$56,39,FALSE),FALSE),"n/a")</f>
        <v>n/a</v>
      </c>
      <c r="N1061" s="46" t="s">
        <v>563</v>
      </c>
      <c r="O1061" s="46">
        <f>SUMIFS(MAN_ADJ!$L:$L,MAN_ADJ!$K:$K,MAIN!$D1061,MAN_ADJ!$J:$J,MAIN!$S1061)</f>
        <v>0</v>
      </c>
      <c r="P1061" s="25">
        <f t="shared" si="283"/>
        <v>0</v>
      </c>
      <c r="Q1061" s="28" t="str">
        <f t="shared" si="289"/>
        <v>n/a</v>
      </c>
      <c r="R1061" s="38">
        <f t="shared" si="290"/>
        <v>0</v>
      </c>
      <c r="S1061" s="17" t="s">
        <v>189</v>
      </c>
    </row>
    <row r="1062" spans="1:20" x14ac:dyDescent="0.25">
      <c r="A1062" s="17" t="s">
        <v>189</v>
      </c>
      <c r="B1062" s="17" t="s">
        <v>180</v>
      </c>
      <c r="C1062" s="17" t="s">
        <v>190</v>
      </c>
      <c r="D1062" s="17" t="s">
        <v>130</v>
      </c>
      <c r="E1062" s="24">
        <f>IF(U1062="SC",SUMIFS(SC!F:F,SC!A:A,MAIN!D1062,SC!B:B,MAIN!A1062),SUMIFS(Allocations!$H:$H,Allocations!$A:$A,MAIN!$A1062,Allocations!$B:$B,MAIN!$D1062))</f>
        <v>0</v>
      </c>
      <c r="F1062" s="24">
        <f>IF(U1062="SC",SUMIFS(SC!J:J,SC!A:A,MAIN!D1062,SC!B:B,MAIN!A1062),SUMIFS(Allocations!M:M,Allocations!A:A,MAIN!A1062,Allocations!B:B,MAIN!D1062))</f>
        <v>0</v>
      </c>
      <c r="G1062" s="24">
        <f t="shared" si="281"/>
        <v>0</v>
      </c>
      <c r="H1062" s="24">
        <f>IFERROR(VLOOKUP(S1062,Swaps_wk!$A$2:$AP$151,HLOOKUP(MAIN!D1062,Swaps_wk!$B$2:$AP$151,150,FALSE),FALSE),0)</f>
        <v>0</v>
      </c>
      <c r="I1062" s="24">
        <f>SUMIFS(PASTE_DQS_TRACKER!$D:$D,PASTE_DQS_TRACKER!$C:$C,MAIN!$A1062,PASTE_DQS_TRACKER!$B:$B,MAIN!$D1062)-SUMIFS(PASTE_DQS_TRACKER!$D:$D,PASTE_DQS_TRACKER!$C:$C,MAIN!A1062,PASTE_DQS_TRACKER!$E:$E,MAIN!$D1062)</f>
        <v>0</v>
      </c>
      <c r="J1062" s="25">
        <f t="shared" si="282"/>
        <v>0</v>
      </c>
      <c r="K1062" s="24">
        <f>IFERROR(IF(V1062="Flex",0,IF(D1062=$D$30,VLOOKUP(A1062,MMO_o10M_lease!$A$1:$F$51,5,FALSE),IF(D1062=$D$26,VLOOKUP(D1062,LANDINGS!$A$3:$BR$40,HLOOKUP(A1062,LANDINGS!$B$1:$CF$42,42,FALSE),FALSE)-IFERROR(VLOOKUP(A1062,MMO_o10M_lease!$A$1:$F$38,5,FALSE),0),VLOOKUP(D1062,LANDINGS!$A$3:$CF$40,HLOOKUP(A1062,LANDINGS!$B$1:$CF$42,42,FALSE),FALSE)))),0)</f>
        <v>0</v>
      </c>
      <c r="L1062" s="24">
        <f>SUMIFS(PASTE_FLEX_TRACKER!$D:$D,PASTE_FLEX_TRACKER!$F:$F,MAIN!$A1062,PASTE_FLEX_TRACKER!$B:$B,MAIN!$D1062)-SUMIFS(PASTE_FLEX_TRACKER!$D:$D,PASTE_FLEX_TRACKER!$C:$C,MAIN!$A1062,PASTE_FLEX_TRACKER!$B:$B,MAIN!$D1062)</f>
        <v>0</v>
      </c>
      <c r="M1062" s="24" t="str">
        <f>IFERROR(-VLOOKUP(D1062,SQ!$A$19:$CC$52,HLOOKUP(MAIN!A1062,SQ!$B$18:$CC$56,39,FALSE),FALSE),"n/a")</f>
        <v>n/a</v>
      </c>
      <c r="N1062" s="46" t="s">
        <v>563</v>
      </c>
      <c r="O1062" s="46">
        <f>SUMIFS(MAN_ADJ!$L:$L,MAN_ADJ!$K:$K,MAIN!$D1062,MAN_ADJ!$J:$J,MAIN!$S1062)</f>
        <v>0</v>
      </c>
      <c r="P1062" s="25">
        <f t="shared" si="283"/>
        <v>0</v>
      </c>
      <c r="Q1062" s="28" t="str">
        <f t="shared" si="285"/>
        <v>n/a</v>
      </c>
      <c r="R1062" s="38">
        <f t="shared" si="286"/>
        <v>0</v>
      </c>
      <c r="S1062" s="17" t="s">
        <v>189</v>
      </c>
    </row>
    <row r="1063" spans="1:20" x14ac:dyDescent="0.25">
      <c r="A1063" s="26" t="s">
        <v>189</v>
      </c>
      <c r="B1063" s="26" t="s">
        <v>180</v>
      </c>
      <c r="C1063" s="26" t="s">
        <v>190</v>
      </c>
      <c r="D1063" s="26" t="s">
        <v>131</v>
      </c>
      <c r="E1063" s="27">
        <f t="shared" ref="E1063:R1063" si="291">SUM(E1025:E1062)</f>
        <v>1159.9590000000001</v>
      </c>
      <c r="F1063" s="27">
        <f t="shared" si="291"/>
        <v>-294.5</v>
      </c>
      <c r="G1063" s="27">
        <f t="shared" si="291"/>
        <v>865.45900000000017</v>
      </c>
      <c r="H1063" s="27">
        <f>IFERROR(VLOOKUP(S1063,Swaps_wk!$A$2:$AP$151,HLOOKUP(MAIN!D1063,Swaps_wk!$B$2:$AP$151,150,FALSE),FALSE),0)</f>
        <v>0</v>
      </c>
      <c r="I1063" s="27">
        <f t="shared" si="291"/>
        <v>0</v>
      </c>
      <c r="J1063" s="25">
        <f t="shared" si="291"/>
        <v>865.45900000000017</v>
      </c>
      <c r="K1063" s="27">
        <f t="shared" si="291"/>
        <v>703.95600000000002</v>
      </c>
      <c r="L1063" s="27">
        <f t="shared" si="291"/>
        <v>0</v>
      </c>
      <c r="M1063" s="27">
        <f t="shared" si="291"/>
        <v>0</v>
      </c>
      <c r="N1063" s="46" t="s">
        <v>563</v>
      </c>
      <c r="O1063" s="27">
        <f>SUM(O1025:O1062)</f>
        <v>0</v>
      </c>
      <c r="P1063" s="25">
        <f t="shared" si="291"/>
        <v>703.95600000000002</v>
      </c>
      <c r="Q1063" s="28">
        <f t="shared" si="285"/>
        <v>0.81339035124714154</v>
      </c>
      <c r="R1063" s="38">
        <f t="shared" si="291"/>
        <v>161.50300000000004</v>
      </c>
      <c r="S1063" s="17" t="s">
        <v>189</v>
      </c>
    </row>
    <row r="1064" spans="1:20" x14ac:dyDescent="0.25">
      <c r="A1064" s="17" t="s">
        <v>191</v>
      </c>
      <c r="B1064" s="17" t="s">
        <v>93</v>
      </c>
      <c r="C1064" s="17" t="s">
        <v>192</v>
      </c>
      <c r="D1064" s="17" t="s">
        <v>95</v>
      </c>
      <c r="E1064" s="24">
        <f>IF(U1064="SC",SUMIFS(SC!F:F,SC!A:A,MAIN!D1064,SC!B:B,MAIN!A1064),SUMIFS(Allocations!$H:$H,Allocations!$A:$A,MAIN!$A1064,Allocations!$B:$B,MAIN!$D1064))</f>
        <v>205.833</v>
      </c>
      <c r="F1064" s="24">
        <f>IF(U1064="SC",SUMIFS(SC!J:J,SC!A:A,MAIN!D1064,SC!B:B,MAIN!A1064),SUMIFS(Allocations!M:M,Allocations!A:A,MAIN!A1064,Allocations!B:B,MAIN!D1064))</f>
        <v>68.626999999999995</v>
      </c>
      <c r="G1064" s="24">
        <f t="shared" ref="G1064:G1102" si="292">E1064+F1064</f>
        <v>274.45999999999998</v>
      </c>
      <c r="H1064" s="24">
        <f>IFERROR(VLOOKUP(S1064,Swaps_wk!$A$2:$AP$151,HLOOKUP(MAIN!D1064,Swaps_wk!$B$2:$AP$151,150,FALSE),FALSE),0)</f>
        <v>0</v>
      </c>
      <c r="I1064" s="24">
        <f>SUMIFS(PASTE_DQS_TRACKER!$D:$D,PASTE_DQS_TRACKER!$C:$C,MAIN!$A1064,PASTE_DQS_TRACKER!$B:$B,MAIN!$D1064)-SUMIFS(PASTE_DQS_TRACKER!$D:$D,PASTE_DQS_TRACKER!$C:$C,MAIN!A1064,PASTE_DQS_TRACKER!$E:$E,MAIN!$D1064)</f>
        <v>5.9000000000000021</v>
      </c>
      <c r="J1064" s="25">
        <f t="shared" ref="J1064:J1102" si="293">G1064+I1064</f>
        <v>280.35999999999996</v>
      </c>
      <c r="K1064" s="24">
        <f>IFERROR(IF(V1064="Flex",0,IF(D1064=$D$30,VLOOKUP(A1064,MMO_o10M_lease!$A$1:$F$51,5,FALSE),IF(D1064=$D$26,VLOOKUP(D1064,LANDINGS!$A$3:$BR$40,HLOOKUP(A1064,LANDINGS!$B$1:$CF$42,42,FALSE),FALSE)-IFERROR(VLOOKUP(A1064,MMO_o10M_lease!$A$1:$F$38,5,FALSE),0),VLOOKUP(D1064,LANDINGS!$A$3:$CF$40,HLOOKUP(A1064,LANDINGS!$B$1:$CF$42,42,FALSE),FALSE)))),0)</f>
        <v>283.07300000000004</v>
      </c>
      <c r="L1064" s="24">
        <f>SUMIFS(PASTE_FLEX_TRACKER!$D:$D,PASTE_FLEX_TRACKER!$F:$F,MAIN!$A1064,PASTE_FLEX_TRACKER!$B:$B,MAIN!$D1064)-SUMIFS(PASTE_FLEX_TRACKER!$D:$D,PASTE_FLEX_TRACKER!$C:$C,MAIN!$A1064,PASTE_FLEX_TRACKER!$B:$B,MAIN!$D1064)</f>
        <v>0</v>
      </c>
      <c r="M1064" s="24">
        <f>IFERROR(-VLOOKUP(D1064,SQ!$A$19:$CC$52,HLOOKUP(MAIN!A1064,SQ!$B$18:$CC$56,39,FALSE),FALSE),"n/a")</f>
        <v>0</v>
      </c>
      <c r="N1064" s="46" t="s">
        <v>563</v>
      </c>
      <c r="O1064" s="46">
        <f>SUMIFS(MAN_ADJ!$L:$L,MAN_ADJ!$K:$K,MAIN!$D1064,MAN_ADJ!$J:$J,MAIN!$S1064)</f>
        <v>0</v>
      </c>
      <c r="P1064" s="25">
        <f t="shared" ref="P1064:P1102" si="294">SUM(K1064:O1064)</f>
        <v>283.07300000000004</v>
      </c>
      <c r="Q1064" s="28">
        <f t="shared" si="285"/>
        <v>1.0096768440576405</v>
      </c>
      <c r="R1064" s="38">
        <f t="shared" si="286"/>
        <v>-2.7130000000000791</v>
      </c>
      <c r="S1064" s="17" t="s">
        <v>191</v>
      </c>
      <c r="T1064" s="24">
        <f>SUMIFS(PASTE_DQS_TRACKER!D:D,PASTE_DQS_TRACKER!C:C,MAIN!A1064,PASTE_DQS_TRACKER!B:B,MAIN!D1064,PASTE_DQS_TRACKER!F:F,"transfer")</f>
        <v>0</v>
      </c>
    </row>
    <row r="1065" spans="1:20" x14ac:dyDescent="0.25">
      <c r="A1065" s="17" t="s">
        <v>191</v>
      </c>
      <c r="B1065" s="17" t="s">
        <v>93</v>
      </c>
      <c r="C1065" s="17" t="s">
        <v>192</v>
      </c>
      <c r="D1065" s="17" t="s">
        <v>96</v>
      </c>
      <c r="E1065" s="24">
        <f>IF(U1065="SC",SUMIFS(SC!F:F,SC!A:A,MAIN!D1065,SC!B:B,MAIN!A1065),SUMIFS(Allocations!$H:$H,Allocations!$A:$A,MAIN!$A1065,Allocations!$B:$B,MAIN!$D1065))</f>
        <v>131.5</v>
      </c>
      <c r="F1065" s="24">
        <f>IF(U1065="SC",SUMIFS(SC!J:J,SC!A:A,MAIN!D1065,SC!B:B,MAIN!A1065),SUMIFS(Allocations!M:M,Allocations!A:A,MAIN!A1065,Allocations!B:B,MAIN!D1065))</f>
        <v>66.963999999999999</v>
      </c>
      <c r="G1065" s="24">
        <f t="shared" si="292"/>
        <v>198.464</v>
      </c>
      <c r="H1065" s="24">
        <f>IFERROR(VLOOKUP(S1065,Swaps_wk!$A$2:$AP$151,HLOOKUP(MAIN!D1065,Swaps_wk!$B$2:$AP$151,150,FALSE),FALSE),0)</f>
        <v>110</v>
      </c>
      <c r="I1065" s="24">
        <f>SUMIFS(PASTE_DQS_TRACKER!$D:$D,PASTE_DQS_TRACKER!$C:$C,MAIN!$A1065,PASTE_DQS_TRACKER!$B:$B,MAIN!$D1065)-SUMIFS(PASTE_DQS_TRACKER!$D:$D,PASTE_DQS_TRACKER!$C:$C,MAIN!A1065,PASTE_DQS_TRACKER!$E:$E,MAIN!$D1065)</f>
        <v>120.1</v>
      </c>
      <c r="J1065" s="25">
        <f t="shared" si="293"/>
        <v>318.56399999999996</v>
      </c>
      <c r="K1065" s="24">
        <f>IFERROR(IF(V1065="Flex",0,IF(D1065=$D$30,VLOOKUP(A1065,MMO_o10M_lease!$A$1:$F$51,5,FALSE),IF(D1065=$D$26,VLOOKUP(D1065,LANDINGS!$A$3:$BR$40,HLOOKUP(A1065,LANDINGS!$B$1:$CF$42,42,FALSE),FALSE)-IFERROR(VLOOKUP(A1065,MMO_o10M_lease!$A$1:$F$38,5,FALSE),0),VLOOKUP(D1065,LANDINGS!$A$3:$CF$40,HLOOKUP(A1065,LANDINGS!$B$1:$CF$42,42,FALSE),FALSE)))),0)</f>
        <v>312.55099999999999</v>
      </c>
      <c r="L1065" s="24">
        <f>SUMIFS(PASTE_FLEX_TRACKER!$D:$D,PASTE_FLEX_TRACKER!$F:$F,MAIN!$A1065,PASTE_FLEX_TRACKER!$B:$B,MAIN!$D1065)-SUMIFS(PASTE_FLEX_TRACKER!$D:$D,PASTE_FLEX_TRACKER!$C:$C,MAIN!$A1065,PASTE_FLEX_TRACKER!$B:$B,MAIN!$D1065)</f>
        <v>0</v>
      </c>
      <c r="M1065" s="24">
        <f>IFERROR(-VLOOKUP(D1065,SQ!$A$19:$CC$52,HLOOKUP(MAIN!A1065,SQ!$B$18:$CC$56,39,FALSE),FALSE),"n/a")</f>
        <v>0</v>
      </c>
      <c r="N1065" s="46" t="s">
        <v>563</v>
      </c>
      <c r="O1065" s="46">
        <f>SUMIFS(MAN_ADJ!$L:$L,MAN_ADJ!$K:$K,MAIN!$D1065,MAN_ADJ!$J:$J,MAIN!$S1065)</f>
        <v>0</v>
      </c>
      <c r="P1065" s="25">
        <f t="shared" si="294"/>
        <v>312.55099999999999</v>
      </c>
      <c r="Q1065" s="28">
        <f t="shared" si="285"/>
        <v>0.98112467196544495</v>
      </c>
      <c r="R1065" s="38">
        <f t="shared" si="286"/>
        <v>6.0129999999999768</v>
      </c>
      <c r="S1065" s="17" t="s">
        <v>191</v>
      </c>
      <c r="T1065" s="24">
        <f>SUMIFS(PASTE_DQS_TRACKER!D:D,PASTE_DQS_TRACKER!C:C,MAIN!A1065,PASTE_DQS_TRACKER!B:B,MAIN!D1065,PASTE_DQS_TRACKER!F:F,"transfer")</f>
        <v>110</v>
      </c>
    </row>
    <row r="1066" spans="1:20" x14ac:dyDescent="0.25">
      <c r="A1066" s="17" t="s">
        <v>191</v>
      </c>
      <c r="B1066" s="17" t="s">
        <v>93</v>
      </c>
      <c r="C1066" s="17" t="s">
        <v>192</v>
      </c>
      <c r="D1066" s="17" t="s">
        <v>97</v>
      </c>
      <c r="E1066" s="24">
        <f>IF(U1066="SC",SUMIFS(SC!F:F,SC!A:A,MAIN!D1066,SC!B:B,MAIN!A1066),SUMIFS(Allocations!$H:$H,Allocations!$A:$A,MAIN!$A1066,Allocations!$B:$B,MAIN!$D1066))</f>
        <v>105.60000000000001</v>
      </c>
      <c r="F1066" s="24">
        <f>IF(U1066="SC",SUMIFS(SC!J:J,SC!A:A,MAIN!D1066,SC!B:B,MAIN!A1066),SUMIFS(Allocations!M:M,Allocations!A:A,MAIN!A1066,Allocations!B:B,MAIN!D1066))</f>
        <v>13.446</v>
      </c>
      <c r="G1066" s="24">
        <f t="shared" si="292"/>
        <v>119.04600000000001</v>
      </c>
      <c r="H1066" s="24">
        <f>IFERROR(VLOOKUP(S1066,Swaps_wk!$A$2:$AP$151,HLOOKUP(MAIN!D1066,Swaps_wk!$B$2:$AP$151,150,FALSE),FALSE),0)</f>
        <v>0</v>
      </c>
      <c r="I1066" s="24">
        <f>SUMIFS(PASTE_DQS_TRACKER!$D:$D,PASTE_DQS_TRACKER!$C:$C,MAIN!$A1066,PASTE_DQS_TRACKER!$B:$B,MAIN!$D1066)-SUMIFS(PASTE_DQS_TRACKER!$D:$D,PASTE_DQS_TRACKER!$C:$C,MAIN!A1066,PASTE_DQS_TRACKER!$E:$E,MAIN!$D1066)</f>
        <v>24.7</v>
      </c>
      <c r="J1066" s="25">
        <f t="shared" si="293"/>
        <v>143.74600000000001</v>
      </c>
      <c r="K1066" s="24">
        <f>IFERROR(IF(V1066="Flex",0,IF(D1066=$D$30,VLOOKUP(A1066,MMO_o10M_lease!$A$1:$F$51,5,FALSE),IF(D1066=$D$26,VLOOKUP(D1066,LANDINGS!$A$3:$BR$40,HLOOKUP(A1066,LANDINGS!$B$1:$CF$42,42,FALSE),FALSE)-IFERROR(VLOOKUP(A1066,MMO_o10M_lease!$A$1:$F$38,5,FALSE),0),VLOOKUP(D1066,LANDINGS!$A$3:$CF$40,HLOOKUP(A1066,LANDINGS!$B$1:$CF$42,42,FALSE),FALSE)))),0)</f>
        <v>145.34199999999998</v>
      </c>
      <c r="L1066" s="24">
        <f>SUMIFS(PASTE_FLEX_TRACKER!$D:$D,PASTE_FLEX_TRACKER!$F:$F,MAIN!$A1066,PASTE_FLEX_TRACKER!$B:$B,MAIN!$D1066)-SUMIFS(PASTE_FLEX_TRACKER!$D:$D,PASTE_FLEX_TRACKER!$C:$C,MAIN!$A1066,PASTE_FLEX_TRACKER!$B:$B,MAIN!$D1066)</f>
        <v>0</v>
      </c>
      <c r="M1066" s="24">
        <f>IFERROR(-VLOOKUP(D1066,SQ!$A$19:$CC$52,HLOOKUP(MAIN!A1066,SQ!$B$18:$CC$56,39,FALSE),FALSE),"n/a")</f>
        <v>0</v>
      </c>
      <c r="N1066" s="46" t="s">
        <v>563</v>
      </c>
      <c r="O1066" s="46">
        <f>SUMIFS(MAN_ADJ!$L:$L,MAN_ADJ!$K:$K,MAIN!$D1066,MAN_ADJ!$J:$J,MAIN!$S1066)</f>
        <v>0</v>
      </c>
      <c r="P1066" s="25">
        <f t="shared" si="294"/>
        <v>145.34199999999998</v>
      </c>
      <c r="Q1066" s="28">
        <f t="shared" si="285"/>
        <v>1.0111029176464039</v>
      </c>
      <c r="R1066" s="38">
        <f t="shared" si="286"/>
        <v>-1.5959999999999752</v>
      </c>
      <c r="S1066" s="17" t="s">
        <v>191</v>
      </c>
      <c r="T1066" s="24">
        <f>SUMIFS(PASTE_DQS_TRACKER!D:D,PASTE_DQS_TRACKER!C:C,MAIN!A1066,PASTE_DQS_TRACKER!B:B,MAIN!D1066,PASTE_DQS_TRACKER!F:F,"transfer")</f>
        <v>0</v>
      </c>
    </row>
    <row r="1067" spans="1:20" x14ac:dyDescent="0.25">
      <c r="A1067" s="17" t="s">
        <v>191</v>
      </c>
      <c r="B1067" s="17" t="s">
        <v>93</v>
      </c>
      <c r="C1067" s="17" t="s">
        <v>192</v>
      </c>
      <c r="D1067" s="17" t="s">
        <v>98</v>
      </c>
      <c r="E1067" s="24">
        <f>IF(U1067="SC",SUMIFS(SC!F:F,SC!A:A,MAIN!D1067,SC!B:B,MAIN!A1067),SUMIFS(Allocations!$H:$H,Allocations!$A:$A,MAIN!$A1067,Allocations!$B:$B,MAIN!$D1067))</f>
        <v>171.89999999999998</v>
      </c>
      <c r="F1067" s="24">
        <f>IF(U1067="SC",SUMIFS(SC!J:J,SC!A:A,MAIN!D1067,SC!B:B,MAIN!A1067),SUMIFS(Allocations!M:M,Allocations!A:A,MAIN!A1067,Allocations!B:B,MAIN!D1067))</f>
        <v>22.582999999999998</v>
      </c>
      <c r="G1067" s="24">
        <f t="shared" si="292"/>
        <v>194.48299999999998</v>
      </c>
      <c r="H1067" s="24">
        <f>IFERROR(VLOOKUP(S1067,Swaps_wk!$A$2:$AP$151,HLOOKUP(MAIN!D1067,Swaps_wk!$B$2:$AP$151,150,FALSE),FALSE),0)</f>
        <v>0</v>
      </c>
      <c r="I1067" s="24">
        <f>SUMIFS(PASTE_DQS_TRACKER!$D:$D,PASTE_DQS_TRACKER!$C:$C,MAIN!$A1067,PASTE_DQS_TRACKER!$B:$B,MAIN!$D1067)-SUMIFS(PASTE_DQS_TRACKER!$D:$D,PASTE_DQS_TRACKER!$C:$C,MAIN!A1067,PASTE_DQS_TRACKER!$E:$E,MAIN!$D1067)</f>
        <v>147.29999999999998</v>
      </c>
      <c r="J1067" s="25">
        <f t="shared" si="293"/>
        <v>341.78299999999996</v>
      </c>
      <c r="K1067" s="24">
        <f>IFERROR(IF(V1067="Flex",0,IF(D1067=$D$30,VLOOKUP(A1067,MMO_o10M_lease!$A$1:$F$51,5,FALSE),IF(D1067=$D$26,VLOOKUP(D1067,LANDINGS!$A$3:$BR$40,HLOOKUP(A1067,LANDINGS!$B$1:$CF$42,42,FALSE),FALSE)-IFERROR(VLOOKUP(A1067,MMO_o10M_lease!$A$1:$F$38,5,FALSE),0),VLOOKUP(D1067,LANDINGS!$A$3:$CF$40,HLOOKUP(A1067,LANDINGS!$B$1:$CF$42,42,FALSE),FALSE)))),0)</f>
        <v>218.92699999999999</v>
      </c>
      <c r="L1067" s="24">
        <f>SUMIFS(PASTE_FLEX_TRACKER!$D:$D,PASTE_FLEX_TRACKER!$F:$F,MAIN!$A1067,PASTE_FLEX_TRACKER!$B:$B,MAIN!$D1067)-SUMIFS(PASTE_FLEX_TRACKER!$D:$D,PASTE_FLEX_TRACKER!$C:$C,MAIN!$A1067,PASTE_FLEX_TRACKER!$B:$B,MAIN!$D1067)</f>
        <v>0</v>
      </c>
      <c r="M1067" s="24">
        <f>IFERROR(-VLOOKUP(D1067,SQ!$A$19:$CC$52,HLOOKUP(MAIN!A1067,SQ!$B$18:$CC$56,39,FALSE),FALSE),"n/a")</f>
        <v>0</v>
      </c>
      <c r="N1067" s="46" t="s">
        <v>563</v>
      </c>
      <c r="O1067" s="46">
        <f>SUMIFS(MAN_ADJ!$L:$L,MAN_ADJ!$K:$K,MAIN!$D1067,MAN_ADJ!$J:$J,MAIN!$S1067)</f>
        <v>0</v>
      </c>
      <c r="P1067" s="25">
        <f t="shared" si="294"/>
        <v>218.92699999999999</v>
      </c>
      <c r="Q1067" s="28">
        <f t="shared" si="285"/>
        <v>0.6405438538487872</v>
      </c>
      <c r="R1067" s="38">
        <f t="shared" si="286"/>
        <v>122.85599999999997</v>
      </c>
      <c r="S1067" s="17" t="s">
        <v>191</v>
      </c>
      <c r="T1067" s="24">
        <f>SUMIFS(PASTE_DQS_TRACKER!D:D,PASTE_DQS_TRACKER!C:C,MAIN!A1067,PASTE_DQS_TRACKER!B:B,MAIN!D1067,PASTE_DQS_TRACKER!F:F,"transfer")</f>
        <v>147.19999999999999</v>
      </c>
    </row>
    <row r="1068" spans="1:20" x14ac:dyDescent="0.25">
      <c r="A1068" s="17" t="s">
        <v>191</v>
      </c>
      <c r="B1068" s="17" t="s">
        <v>93</v>
      </c>
      <c r="C1068" s="17" t="s">
        <v>192</v>
      </c>
      <c r="D1068" s="17" t="s">
        <v>99</v>
      </c>
      <c r="E1068" s="24">
        <f>IF(U1068="SC",SUMIFS(SC!F:F,SC!A:A,MAIN!D1068,SC!B:B,MAIN!A1068),SUMIFS(Allocations!$H:$H,Allocations!$A:$A,MAIN!$A1068,Allocations!$B:$B,MAIN!$D1068))</f>
        <v>15.256</v>
      </c>
      <c r="F1068" s="24">
        <f>IF(U1068="SC",SUMIFS(SC!J:J,SC!A:A,MAIN!D1068,SC!B:B,MAIN!A1068),SUMIFS(Allocations!M:M,Allocations!A:A,MAIN!A1068,Allocations!B:B,MAIN!D1068))</f>
        <v>9.1999999999999998E-2</v>
      </c>
      <c r="G1068" s="24">
        <f t="shared" si="292"/>
        <v>15.348000000000001</v>
      </c>
      <c r="H1068" s="24">
        <f>IFERROR(VLOOKUP(S1068,Swaps_wk!$A$2:$AP$151,HLOOKUP(MAIN!D1068,Swaps_wk!$B$2:$AP$151,150,FALSE),FALSE),0)</f>
        <v>0</v>
      </c>
      <c r="I1068" s="24">
        <f>SUMIFS(PASTE_DQS_TRACKER!$D:$D,PASTE_DQS_TRACKER!$C:$C,MAIN!$A1068,PASTE_DQS_TRACKER!$B:$B,MAIN!$D1068)-SUMIFS(PASTE_DQS_TRACKER!$D:$D,PASTE_DQS_TRACKER!$C:$C,MAIN!A1068,PASTE_DQS_TRACKER!$E:$E,MAIN!$D1068)</f>
        <v>-6.1</v>
      </c>
      <c r="J1068" s="25">
        <f t="shared" si="293"/>
        <v>9.2480000000000011</v>
      </c>
      <c r="K1068" s="24">
        <f>IFERROR(IF(V1068="Flex",0,IF(D1068=$D$30,VLOOKUP(A1068,MMO_o10M_lease!$A$1:$F$51,5,FALSE),IF(D1068=$D$26,VLOOKUP(D1068,LANDINGS!$A$3:$BR$40,HLOOKUP(A1068,LANDINGS!$B$1:$CF$42,42,FALSE),FALSE)-IFERROR(VLOOKUP(A1068,MMO_o10M_lease!$A$1:$F$38,5,FALSE),0),VLOOKUP(D1068,LANDINGS!$A$3:$CF$40,HLOOKUP(A1068,LANDINGS!$B$1:$CF$42,42,FALSE),FALSE)))),0)</f>
        <v>2.431</v>
      </c>
      <c r="L1068" s="24">
        <f>SUMIFS(PASTE_FLEX_TRACKER!$D:$D,PASTE_FLEX_TRACKER!$F:$F,MAIN!$A1068,PASTE_FLEX_TRACKER!$B:$B,MAIN!$D1068)-SUMIFS(PASTE_FLEX_TRACKER!$D:$D,PASTE_FLEX_TRACKER!$C:$C,MAIN!$A1068,PASTE_FLEX_TRACKER!$B:$B,MAIN!$D1068)</f>
        <v>0</v>
      </c>
      <c r="M1068" s="24">
        <f>IFERROR(-VLOOKUP(D1068,SQ!$A$19:$CC$52,HLOOKUP(MAIN!A1068,SQ!$B$18:$CC$56,39,FALSE),FALSE),"n/a")</f>
        <v>0</v>
      </c>
      <c r="N1068" s="46" t="s">
        <v>563</v>
      </c>
      <c r="O1068" s="46">
        <f>SUMIFS(MAN_ADJ!$L:$L,MAN_ADJ!$K:$K,MAIN!$D1068,MAN_ADJ!$J:$J,MAIN!$S1068)</f>
        <v>0</v>
      </c>
      <c r="P1068" s="25">
        <f t="shared" si="294"/>
        <v>2.431</v>
      </c>
      <c r="Q1068" s="28">
        <f t="shared" si="285"/>
        <v>0.26286764705882348</v>
      </c>
      <c r="R1068" s="38">
        <f t="shared" si="286"/>
        <v>6.8170000000000011</v>
      </c>
      <c r="S1068" s="17" t="s">
        <v>191</v>
      </c>
      <c r="T1068" s="24">
        <f>SUMIFS(PASTE_DQS_TRACKER!D:D,PASTE_DQS_TRACKER!C:C,MAIN!A1068,PASTE_DQS_TRACKER!B:B,MAIN!D1068,PASTE_DQS_TRACKER!F:F,"transfer")</f>
        <v>0</v>
      </c>
    </row>
    <row r="1069" spans="1:20" x14ac:dyDescent="0.25">
      <c r="A1069" s="17" t="s">
        <v>191</v>
      </c>
      <c r="B1069" s="17" t="s">
        <v>93</v>
      </c>
      <c r="C1069" s="17" t="s">
        <v>192</v>
      </c>
      <c r="D1069" s="17" t="s">
        <v>100</v>
      </c>
      <c r="E1069" s="24">
        <f>IF(U1069="SC",SUMIFS(SC!F:F,SC!A:A,MAIN!D1069,SC!B:B,MAIN!A1069),SUMIFS(Allocations!$H:$H,Allocations!$A:$A,MAIN!$A1069,Allocations!$B:$B,MAIN!$D1069))</f>
        <v>4.5999999999999996</v>
      </c>
      <c r="F1069" s="24">
        <f>IF(U1069="SC",SUMIFS(SC!J:J,SC!A:A,MAIN!D1069,SC!B:B,MAIN!A1069),SUMIFS(Allocations!M:M,Allocations!A:A,MAIN!A1069,Allocations!B:B,MAIN!D1069))</f>
        <v>1.0999999999999999E-2</v>
      </c>
      <c r="G1069" s="24">
        <f t="shared" si="292"/>
        <v>4.6109999999999998</v>
      </c>
      <c r="H1069" s="24">
        <f>IFERROR(VLOOKUP(S1069,Swaps_wk!$A$2:$AP$151,HLOOKUP(MAIN!D1069,Swaps_wk!$B$2:$AP$151,150,FALSE),FALSE),0)</f>
        <v>0</v>
      </c>
      <c r="I1069" s="24">
        <f>SUMIFS(PASTE_DQS_TRACKER!$D:$D,PASTE_DQS_TRACKER!$C:$C,MAIN!$A1069,PASTE_DQS_TRACKER!$B:$B,MAIN!$D1069)-SUMIFS(PASTE_DQS_TRACKER!$D:$D,PASTE_DQS_TRACKER!$C:$C,MAIN!A1069,PASTE_DQS_TRACKER!$E:$E,MAIN!$D1069)</f>
        <v>-2.5</v>
      </c>
      <c r="J1069" s="25">
        <f t="shared" si="293"/>
        <v>2.1109999999999998</v>
      </c>
      <c r="K1069" s="24">
        <f>IFERROR(IF(V1069="Flex",0,IF(D1069=$D$30,VLOOKUP(A1069,MMO_o10M_lease!$A$1:$F$51,5,FALSE),IF(D1069=$D$26,VLOOKUP(D1069,LANDINGS!$A$3:$BR$40,HLOOKUP(A1069,LANDINGS!$B$1:$CF$42,42,FALSE),FALSE)-IFERROR(VLOOKUP(A1069,MMO_o10M_lease!$A$1:$F$38,5,FALSE),0),VLOOKUP(D1069,LANDINGS!$A$3:$CF$40,HLOOKUP(A1069,LANDINGS!$B$1:$CF$42,42,FALSE),FALSE)))),0)</f>
        <v>7.0000000000000001E-3</v>
      </c>
      <c r="L1069" s="24">
        <f>SUMIFS(PASTE_FLEX_TRACKER!$D:$D,PASTE_FLEX_TRACKER!$F:$F,MAIN!$A1069,PASTE_FLEX_TRACKER!$B:$B,MAIN!$D1069)-SUMIFS(PASTE_FLEX_TRACKER!$D:$D,PASTE_FLEX_TRACKER!$C:$C,MAIN!$A1069,PASTE_FLEX_TRACKER!$B:$B,MAIN!$D1069)</f>
        <v>0</v>
      </c>
      <c r="M1069" s="24">
        <f>IFERROR(-VLOOKUP(D1069,SQ!$A$19:$CC$52,HLOOKUP(MAIN!A1069,SQ!$B$18:$CC$56,39,FALSE),FALSE),"n/a")</f>
        <v>0</v>
      </c>
      <c r="N1069" s="46" t="s">
        <v>563</v>
      </c>
      <c r="O1069" s="46">
        <f>SUMIFS(MAN_ADJ!$L:$L,MAN_ADJ!$K:$K,MAIN!$D1069,MAN_ADJ!$J:$J,MAIN!$S1069)</f>
        <v>0</v>
      </c>
      <c r="P1069" s="25">
        <f t="shared" si="294"/>
        <v>7.0000000000000001E-3</v>
      </c>
      <c r="Q1069" s="28">
        <f t="shared" si="285"/>
        <v>3.315963998105164E-3</v>
      </c>
      <c r="R1069" s="38">
        <f t="shared" si="286"/>
        <v>2.1039999999999996</v>
      </c>
      <c r="S1069" s="17" t="s">
        <v>191</v>
      </c>
      <c r="T1069" s="24">
        <f>SUMIFS(PASTE_DQS_TRACKER!D:D,PASTE_DQS_TRACKER!C:C,MAIN!A1069,PASTE_DQS_TRACKER!B:B,MAIN!D1069,PASTE_DQS_TRACKER!F:F,"transfer")</f>
        <v>0</v>
      </c>
    </row>
    <row r="1070" spans="1:20" x14ac:dyDescent="0.25">
      <c r="A1070" s="17" t="s">
        <v>191</v>
      </c>
      <c r="B1070" s="17" t="s">
        <v>93</v>
      </c>
      <c r="C1070" s="17" t="s">
        <v>192</v>
      </c>
      <c r="D1070" s="17" t="s">
        <v>101</v>
      </c>
      <c r="E1070" s="24">
        <f>IF(U1070="SC",SUMIFS(SC!F:F,SC!A:A,MAIN!D1070,SC!B:B,MAIN!A1070),SUMIFS(Allocations!$H:$H,Allocations!$A:$A,MAIN!$A1070,Allocations!$B:$B,MAIN!$D1070))</f>
        <v>3</v>
      </c>
      <c r="F1070" s="24">
        <f>IF(U1070="SC",SUMIFS(SC!J:J,SC!A:A,MAIN!D1070,SC!B:B,MAIN!A1070),SUMIFS(Allocations!M:M,Allocations!A:A,MAIN!A1070,Allocations!B:B,MAIN!D1070))</f>
        <v>0</v>
      </c>
      <c r="G1070" s="24">
        <f t="shared" si="292"/>
        <v>3</v>
      </c>
      <c r="H1070" s="24">
        <f>IFERROR(VLOOKUP(S1070,Swaps_wk!$A$2:$AP$151,HLOOKUP(MAIN!D1070,Swaps_wk!$B$2:$AP$151,150,FALSE),FALSE),0)</f>
        <v>0</v>
      </c>
      <c r="I1070" s="24">
        <f>SUMIFS(PASTE_DQS_TRACKER!$D:$D,PASTE_DQS_TRACKER!$C:$C,MAIN!$A1070,PASTE_DQS_TRACKER!$B:$B,MAIN!$D1070)-SUMIFS(PASTE_DQS_TRACKER!$D:$D,PASTE_DQS_TRACKER!$C:$C,MAIN!A1070,PASTE_DQS_TRACKER!$E:$E,MAIN!$D1070)</f>
        <v>-2.8</v>
      </c>
      <c r="J1070" s="25">
        <f t="shared" si="293"/>
        <v>0.20000000000000018</v>
      </c>
      <c r="K1070" s="24">
        <f>IFERROR(IF(V1070="Flex",0,IF(D1070=$D$30,VLOOKUP(A1070,MMO_o10M_lease!$A$1:$F$51,5,FALSE),IF(D1070=$D$26,VLOOKUP(D1070,LANDINGS!$A$3:$BR$40,HLOOKUP(A1070,LANDINGS!$B$1:$CF$42,42,FALSE),FALSE)-IFERROR(VLOOKUP(A1070,MMO_o10M_lease!$A$1:$F$38,5,FALSE),0),VLOOKUP(D1070,LANDINGS!$A$3:$CF$40,HLOOKUP(A1070,LANDINGS!$B$1:$CF$42,42,FALSE),FALSE)))),0)</f>
        <v>0</v>
      </c>
      <c r="L1070" s="24">
        <f>SUMIFS(PASTE_FLEX_TRACKER!$D:$D,PASTE_FLEX_TRACKER!$F:$F,MAIN!$A1070,PASTE_FLEX_TRACKER!$B:$B,MAIN!$D1070)-SUMIFS(PASTE_FLEX_TRACKER!$D:$D,PASTE_FLEX_TRACKER!$C:$C,MAIN!$A1070,PASTE_FLEX_TRACKER!$B:$B,MAIN!$D1070)</f>
        <v>0</v>
      </c>
      <c r="M1070" s="24">
        <f>IFERROR(-VLOOKUP(D1070,SQ!$A$19:$CC$52,HLOOKUP(MAIN!A1070,SQ!$B$18:$CC$56,39,FALSE),FALSE),"n/a")</f>
        <v>0</v>
      </c>
      <c r="N1070" s="46" t="s">
        <v>563</v>
      </c>
      <c r="O1070" s="46">
        <f>SUMIFS(MAN_ADJ!$L:$L,MAN_ADJ!$K:$K,MAIN!$D1070,MAN_ADJ!$J:$J,MAIN!$S1070)</f>
        <v>0</v>
      </c>
      <c r="P1070" s="25">
        <f t="shared" si="294"/>
        <v>0</v>
      </c>
      <c r="Q1070" s="28">
        <f t="shared" si="285"/>
        <v>0</v>
      </c>
      <c r="R1070" s="38">
        <f t="shared" si="286"/>
        <v>0.20000000000000018</v>
      </c>
      <c r="S1070" s="17" t="s">
        <v>191</v>
      </c>
      <c r="T1070" s="24">
        <f>SUMIFS(PASTE_DQS_TRACKER!D:D,PASTE_DQS_TRACKER!C:C,MAIN!A1070,PASTE_DQS_TRACKER!B:B,MAIN!D1070,PASTE_DQS_TRACKER!F:F,"transfer")</f>
        <v>0</v>
      </c>
    </row>
    <row r="1071" spans="1:20" x14ac:dyDescent="0.25">
      <c r="A1071" s="17" t="s">
        <v>191</v>
      </c>
      <c r="B1071" s="17" t="s">
        <v>93</v>
      </c>
      <c r="C1071" s="17" t="s">
        <v>192</v>
      </c>
      <c r="D1071" s="17" t="s">
        <v>102</v>
      </c>
      <c r="E1071" s="24">
        <f>IF(U1071="SC",SUMIFS(SC!F:F,SC!A:A,MAIN!D1071,SC!B:B,MAIN!A1071),SUMIFS(Allocations!$H:$H,Allocations!$A:$A,MAIN!$A1071,Allocations!$B:$B,MAIN!$D1071))</f>
        <v>1.4000000000000001</v>
      </c>
      <c r="F1071" s="24">
        <f>IF(U1071="SC",SUMIFS(SC!J:J,SC!A:A,MAIN!D1071,SC!B:B,MAIN!A1071),SUMIFS(Allocations!M:M,Allocations!A:A,MAIN!A1071,Allocations!B:B,MAIN!D1071))</f>
        <v>13.971</v>
      </c>
      <c r="G1071" s="24">
        <f t="shared" si="292"/>
        <v>15.371</v>
      </c>
      <c r="H1071" s="24">
        <f>IFERROR(VLOOKUP(S1071,Swaps_wk!$A$2:$AP$151,HLOOKUP(MAIN!D1071,Swaps_wk!$B$2:$AP$151,150,FALSE),FALSE),0)</f>
        <v>0</v>
      </c>
      <c r="I1071" s="24">
        <f>SUMIFS(PASTE_DQS_TRACKER!$D:$D,PASTE_DQS_TRACKER!$C:$C,MAIN!$A1071,PASTE_DQS_TRACKER!$B:$B,MAIN!$D1071)-SUMIFS(PASTE_DQS_TRACKER!$D:$D,PASTE_DQS_TRACKER!$C:$C,MAIN!A1071,PASTE_DQS_TRACKER!$E:$E,MAIN!$D1071)</f>
        <v>-15</v>
      </c>
      <c r="J1071" s="25">
        <f t="shared" si="293"/>
        <v>0.37100000000000044</v>
      </c>
      <c r="K1071" s="24">
        <f>IFERROR(IF(V1071="Flex",0,IF(D1071=$D$30,VLOOKUP(A1071,MMO_o10M_lease!$A$1:$F$51,5,FALSE),IF(D1071=$D$26,VLOOKUP(D1071,LANDINGS!$A$3:$BR$40,HLOOKUP(A1071,LANDINGS!$B$1:$CF$42,42,FALSE),FALSE)-IFERROR(VLOOKUP(A1071,MMO_o10M_lease!$A$1:$F$38,5,FALSE),0),VLOOKUP(D1071,LANDINGS!$A$3:$CF$40,HLOOKUP(A1071,LANDINGS!$B$1:$CF$42,42,FALSE),FALSE)))),0)</f>
        <v>0</v>
      </c>
      <c r="L1071" s="24">
        <f>SUMIFS(PASTE_FLEX_TRACKER!$D:$D,PASTE_FLEX_TRACKER!$F:$F,MAIN!$A1071,PASTE_FLEX_TRACKER!$B:$B,MAIN!$D1071)-SUMIFS(PASTE_FLEX_TRACKER!$D:$D,PASTE_FLEX_TRACKER!$C:$C,MAIN!$A1071,PASTE_FLEX_TRACKER!$B:$B,MAIN!$D1071)</f>
        <v>0</v>
      </c>
      <c r="M1071" s="24">
        <f>IFERROR(-VLOOKUP(D1071,SQ!$A$19:$CC$52,HLOOKUP(MAIN!A1071,SQ!$B$18:$CC$56,39,FALSE),FALSE),"n/a")</f>
        <v>0</v>
      </c>
      <c r="N1071" s="46" t="s">
        <v>563</v>
      </c>
      <c r="O1071" s="46">
        <f>SUMIFS(MAN_ADJ!$L:$L,MAN_ADJ!$K:$K,MAIN!$D1071,MAN_ADJ!$J:$J,MAIN!$S1071)</f>
        <v>0</v>
      </c>
      <c r="P1071" s="25">
        <f t="shared" si="294"/>
        <v>0</v>
      </c>
      <c r="Q1071" s="28">
        <f t="shared" si="285"/>
        <v>0</v>
      </c>
      <c r="R1071" s="38">
        <f t="shared" si="286"/>
        <v>0.37100000000000044</v>
      </c>
      <c r="S1071" s="17" t="s">
        <v>191</v>
      </c>
      <c r="T1071" s="24">
        <f>SUMIFS(PASTE_DQS_TRACKER!D:D,PASTE_DQS_TRACKER!C:C,MAIN!A1071,PASTE_DQS_TRACKER!B:B,MAIN!D1071,PASTE_DQS_TRACKER!F:F,"transfer")</f>
        <v>0</v>
      </c>
    </row>
    <row r="1072" spans="1:20" x14ac:dyDescent="0.25">
      <c r="A1072" s="17" t="s">
        <v>191</v>
      </c>
      <c r="B1072" s="17" t="s">
        <v>93</v>
      </c>
      <c r="C1072" s="17" t="s">
        <v>192</v>
      </c>
      <c r="D1072" s="17" t="s">
        <v>103</v>
      </c>
      <c r="E1072" s="24">
        <f>IF(U1072="SC",SUMIFS(SC!F:F,SC!A:A,MAIN!D1072,SC!B:B,MAIN!A1072),SUMIFS(Allocations!$H:$H,Allocations!$A:$A,MAIN!$A1072,Allocations!$B:$B,MAIN!$D1072))</f>
        <v>0</v>
      </c>
      <c r="F1072" s="24">
        <f>IF(U1072="SC",SUMIFS(SC!J:J,SC!A:A,MAIN!D1072,SC!B:B,MAIN!A1072),SUMIFS(Allocations!M:M,Allocations!A:A,MAIN!A1072,Allocations!B:B,MAIN!D1072))</f>
        <v>0</v>
      </c>
      <c r="G1072" s="24">
        <f t="shared" si="292"/>
        <v>0</v>
      </c>
      <c r="H1072" s="24">
        <f>IFERROR(VLOOKUP(S1072,Swaps_wk!$A$2:$AP$151,HLOOKUP(MAIN!D1072,Swaps_wk!$B$2:$AP$151,150,FALSE),FALSE),0)</f>
        <v>0</v>
      </c>
      <c r="I1072" s="24">
        <f>SUMIFS(PASTE_DQS_TRACKER!$D:$D,PASTE_DQS_TRACKER!$C:$C,MAIN!$A1072,PASTE_DQS_TRACKER!$B:$B,MAIN!$D1072)-SUMIFS(PASTE_DQS_TRACKER!$D:$D,PASTE_DQS_TRACKER!$C:$C,MAIN!A1072,PASTE_DQS_TRACKER!$E:$E,MAIN!$D1072)</f>
        <v>0</v>
      </c>
      <c r="J1072" s="25">
        <f t="shared" si="293"/>
        <v>0</v>
      </c>
      <c r="K1072" s="24">
        <f>IFERROR(IF(V1072="Flex",0,IF(D1072=$D$30,VLOOKUP(A1072,MMO_o10M_lease!$A$1:$F$51,5,FALSE),IF(D1072=$D$26,VLOOKUP(D1072,LANDINGS!$A$3:$BR$40,HLOOKUP(A1072,LANDINGS!$B$1:$CF$42,42,FALSE),FALSE)-IFERROR(VLOOKUP(A1072,MMO_o10M_lease!$A$1:$F$38,5,FALSE),0),VLOOKUP(D1072,LANDINGS!$A$3:$CF$40,HLOOKUP(A1072,LANDINGS!$B$1:$CF$42,42,FALSE),FALSE)))),0)</f>
        <v>0</v>
      </c>
      <c r="L1072" s="24">
        <f>SUMIFS(PASTE_FLEX_TRACKER!$D:$D,PASTE_FLEX_TRACKER!$F:$F,MAIN!$A1072,PASTE_FLEX_TRACKER!$B:$B,MAIN!$D1072)-SUMIFS(PASTE_FLEX_TRACKER!$D:$D,PASTE_FLEX_TRACKER!$C:$C,MAIN!$A1072,PASTE_FLEX_TRACKER!$B:$B,MAIN!$D1072)</f>
        <v>0</v>
      </c>
      <c r="M1072" s="24">
        <f>IFERROR(-VLOOKUP(D1072,SQ!$A$19:$CC$52,HLOOKUP(MAIN!A1072,SQ!$B$18:$CC$56,39,FALSE),FALSE),"n/a")</f>
        <v>0</v>
      </c>
      <c r="N1072" s="46" t="s">
        <v>563</v>
      </c>
      <c r="O1072" s="46">
        <f>SUMIFS(MAN_ADJ!$L:$L,MAN_ADJ!$K:$K,MAIN!$D1072,MAN_ADJ!$J:$J,MAIN!$S1072)</f>
        <v>0</v>
      </c>
      <c r="P1072" s="25">
        <f t="shared" si="294"/>
        <v>0</v>
      </c>
      <c r="Q1072" s="28" t="str">
        <f t="shared" si="285"/>
        <v>n/a</v>
      </c>
      <c r="R1072" s="38">
        <f t="shared" si="286"/>
        <v>0</v>
      </c>
      <c r="S1072" s="17" t="s">
        <v>191</v>
      </c>
      <c r="T1072" s="24">
        <f>SUMIFS(PASTE_DQS_TRACKER!D:D,PASTE_DQS_TRACKER!C:C,MAIN!A1072,PASTE_DQS_TRACKER!B:B,MAIN!D1072,PASTE_DQS_TRACKER!F:F,"transfer")</f>
        <v>0</v>
      </c>
    </row>
    <row r="1073" spans="1:20" x14ac:dyDescent="0.25">
      <c r="A1073" s="17" t="s">
        <v>191</v>
      </c>
      <c r="B1073" s="17" t="s">
        <v>93</v>
      </c>
      <c r="C1073" s="17" t="s">
        <v>192</v>
      </c>
      <c r="D1073" s="17" t="s">
        <v>104</v>
      </c>
      <c r="E1073" s="24">
        <f>IF(U1073="SC",SUMIFS(SC!F:F,SC!A:A,MAIN!D1073,SC!B:B,MAIN!A1073),SUMIFS(Allocations!$H:$H,Allocations!$A:$A,MAIN!$A1073,Allocations!$B:$B,MAIN!$D1073))</f>
        <v>23.8</v>
      </c>
      <c r="F1073" s="24">
        <f>IF(U1073="SC",SUMIFS(SC!J:J,SC!A:A,MAIN!D1073,SC!B:B,MAIN!A1073),SUMIFS(Allocations!M:M,Allocations!A:A,MAIN!A1073,Allocations!B:B,MAIN!D1073))</f>
        <v>3.2730000000000001</v>
      </c>
      <c r="G1073" s="24">
        <f t="shared" si="292"/>
        <v>27.073</v>
      </c>
      <c r="H1073" s="24">
        <f>IFERROR(VLOOKUP(S1073,Swaps_wk!$A$2:$AP$151,HLOOKUP(MAIN!D1073,Swaps_wk!$B$2:$AP$151,150,FALSE),FALSE),0)</f>
        <v>0</v>
      </c>
      <c r="I1073" s="24">
        <f>SUMIFS(PASTE_DQS_TRACKER!$D:$D,PASTE_DQS_TRACKER!$C:$C,MAIN!$A1073,PASTE_DQS_TRACKER!$B:$B,MAIN!$D1073)-SUMIFS(PASTE_DQS_TRACKER!$D:$D,PASTE_DQS_TRACKER!$C:$C,MAIN!A1073,PASTE_DQS_TRACKER!$E:$E,MAIN!$D1073)</f>
        <v>5</v>
      </c>
      <c r="J1073" s="25">
        <f t="shared" si="293"/>
        <v>32.073</v>
      </c>
      <c r="K1073" s="24">
        <f>IFERROR(IF(V1073="Flex",0,IF(D1073=$D$30,VLOOKUP(A1073,MMO_o10M_lease!$A$1:$F$51,5,FALSE),IF(D1073=$D$26,VLOOKUP(D1073,LANDINGS!$A$3:$BR$40,HLOOKUP(A1073,LANDINGS!$B$1:$CF$42,42,FALSE),FALSE)-IFERROR(VLOOKUP(A1073,MMO_o10M_lease!$A$1:$F$38,5,FALSE),0),VLOOKUP(D1073,LANDINGS!$A$3:$CF$40,HLOOKUP(A1073,LANDINGS!$B$1:$CF$42,42,FALSE),FALSE)))),0)</f>
        <v>25.577000000000002</v>
      </c>
      <c r="L1073" s="24">
        <f>SUMIFS(PASTE_FLEX_TRACKER!$D:$D,PASTE_FLEX_TRACKER!$F:$F,MAIN!$A1073,PASTE_FLEX_TRACKER!$B:$B,MAIN!$D1073)-SUMIFS(PASTE_FLEX_TRACKER!$D:$D,PASTE_FLEX_TRACKER!$C:$C,MAIN!$A1073,PASTE_FLEX_TRACKER!$B:$B,MAIN!$D1073)</f>
        <v>0</v>
      </c>
      <c r="M1073" s="24">
        <f>IFERROR(-VLOOKUP(D1073,SQ!$A$19:$CC$52,HLOOKUP(MAIN!A1073,SQ!$B$18:$CC$56,39,FALSE),FALSE),"n/a")</f>
        <v>0</v>
      </c>
      <c r="N1073" s="46" t="s">
        <v>563</v>
      </c>
      <c r="O1073" s="46">
        <f>SUMIFS(MAN_ADJ!$L:$L,MAN_ADJ!$K:$K,MAIN!$D1073,MAN_ADJ!$J:$J,MAIN!$S1073)</f>
        <v>0</v>
      </c>
      <c r="P1073" s="25">
        <f t="shared" si="294"/>
        <v>25.577000000000002</v>
      </c>
      <c r="Q1073" s="28">
        <f t="shared" si="285"/>
        <v>0.79746203972188445</v>
      </c>
      <c r="R1073" s="38">
        <f t="shared" si="286"/>
        <v>6.4959999999999987</v>
      </c>
      <c r="S1073" s="17" t="s">
        <v>191</v>
      </c>
      <c r="T1073" s="24">
        <f>SUMIFS(PASTE_DQS_TRACKER!D:D,PASTE_DQS_TRACKER!C:C,MAIN!A1073,PASTE_DQS_TRACKER!B:B,MAIN!D1073,PASTE_DQS_TRACKER!F:F,"transfer")</f>
        <v>10</v>
      </c>
    </row>
    <row r="1074" spans="1:20" x14ac:dyDescent="0.25">
      <c r="A1074" s="17" t="s">
        <v>191</v>
      </c>
      <c r="B1074" s="17" t="s">
        <v>93</v>
      </c>
      <c r="C1074" s="17" t="s">
        <v>192</v>
      </c>
      <c r="D1074" s="17" t="s">
        <v>105</v>
      </c>
      <c r="E1074" s="24">
        <f>IF(U1074="SC",SUMIFS(SC!F:F,SC!A:A,MAIN!D1074,SC!B:B,MAIN!A1074),SUMIFS(Allocations!$H:$H,Allocations!$A:$A,MAIN!$A1074,Allocations!$B:$B,MAIN!$D1074))</f>
        <v>30.198</v>
      </c>
      <c r="F1074" s="24">
        <f>IF(U1074="SC",SUMIFS(SC!J:J,SC!A:A,MAIN!D1074,SC!B:B,MAIN!A1074),SUMIFS(Allocations!M:M,Allocations!A:A,MAIN!A1074,Allocations!B:B,MAIN!D1074))</f>
        <v>0.85399999999999998</v>
      </c>
      <c r="G1074" s="24">
        <f t="shared" si="292"/>
        <v>31.052</v>
      </c>
      <c r="H1074" s="24">
        <f>IFERROR(VLOOKUP(S1074,Swaps_wk!$A$2:$AP$151,HLOOKUP(MAIN!D1074,Swaps_wk!$B$2:$AP$151,150,FALSE),FALSE),0)</f>
        <v>0</v>
      </c>
      <c r="I1074" s="24">
        <f>SUMIFS(PASTE_DQS_TRACKER!$D:$D,PASTE_DQS_TRACKER!$C:$C,MAIN!$A1074,PASTE_DQS_TRACKER!$B:$B,MAIN!$D1074)-SUMIFS(PASTE_DQS_TRACKER!$D:$D,PASTE_DQS_TRACKER!$C:$C,MAIN!A1074,PASTE_DQS_TRACKER!$E:$E,MAIN!$D1074)</f>
        <v>-1.7</v>
      </c>
      <c r="J1074" s="25">
        <f t="shared" si="293"/>
        <v>29.352</v>
      </c>
      <c r="K1074" s="24">
        <f>IFERROR(IF(V1074="Flex",0,IF(D1074=$D$30,VLOOKUP(A1074,MMO_o10M_lease!$A$1:$F$51,5,FALSE),IF(D1074=$D$26,VLOOKUP(D1074,LANDINGS!$A$3:$BR$40,HLOOKUP(A1074,LANDINGS!$B$1:$CF$42,42,FALSE),FALSE)-IFERROR(VLOOKUP(A1074,MMO_o10M_lease!$A$1:$F$38,5,FALSE),0),VLOOKUP(D1074,LANDINGS!$A$3:$CF$40,HLOOKUP(A1074,LANDINGS!$B$1:$CF$42,42,FALSE),FALSE)))),0)</f>
        <v>20.603000000000002</v>
      </c>
      <c r="L1074" s="24">
        <f>SUMIFS(PASTE_FLEX_TRACKER!$D:$D,PASTE_FLEX_TRACKER!$F:$F,MAIN!$A1074,PASTE_FLEX_TRACKER!$B:$B,MAIN!$D1074)-SUMIFS(PASTE_FLEX_TRACKER!$D:$D,PASTE_FLEX_TRACKER!$C:$C,MAIN!$A1074,PASTE_FLEX_TRACKER!$B:$B,MAIN!$D1074)</f>
        <v>0</v>
      </c>
      <c r="M1074" s="24">
        <f>IFERROR(-VLOOKUP(D1074,SQ!$A$19:$CC$52,HLOOKUP(MAIN!A1074,SQ!$B$18:$CC$56,39,FALSE),FALSE),"n/a")</f>
        <v>0</v>
      </c>
      <c r="N1074" s="46" t="s">
        <v>563</v>
      </c>
      <c r="O1074" s="46">
        <f>SUMIFS(MAN_ADJ!$L:$L,MAN_ADJ!$K:$K,MAIN!$D1074,MAN_ADJ!$J:$J,MAIN!$S1074)</f>
        <v>0</v>
      </c>
      <c r="P1074" s="25">
        <f t="shared" si="294"/>
        <v>20.603000000000002</v>
      </c>
      <c r="Q1074" s="28">
        <f t="shared" si="285"/>
        <v>0.70192831834287273</v>
      </c>
      <c r="R1074" s="38">
        <f t="shared" si="286"/>
        <v>8.7489999999999988</v>
      </c>
      <c r="S1074" s="17" t="s">
        <v>191</v>
      </c>
      <c r="T1074" s="24">
        <f>SUMIFS(PASTE_DQS_TRACKER!D:D,PASTE_DQS_TRACKER!C:C,MAIN!A1074,PASTE_DQS_TRACKER!B:B,MAIN!D1074,PASTE_DQS_TRACKER!F:F,"transfer")</f>
        <v>0</v>
      </c>
    </row>
    <row r="1075" spans="1:20" x14ac:dyDescent="0.25">
      <c r="A1075" s="17" t="s">
        <v>191</v>
      </c>
      <c r="B1075" s="17" t="s">
        <v>93</v>
      </c>
      <c r="C1075" s="17" t="s">
        <v>192</v>
      </c>
      <c r="D1075" s="17" t="s">
        <v>106</v>
      </c>
      <c r="E1075" s="24">
        <f>IF(U1075="SC",SUMIFS(SC!F:F,SC!A:A,MAIN!D1075,SC!B:B,MAIN!A1075),SUMIFS(Allocations!$H:$H,Allocations!$A:$A,MAIN!$A1075,Allocations!$B:$B,MAIN!$D1075))</f>
        <v>104.455</v>
      </c>
      <c r="F1075" s="24">
        <f>IF(U1075="SC",SUMIFS(SC!J:J,SC!A:A,MAIN!D1075,SC!B:B,MAIN!A1075),SUMIFS(Allocations!M:M,Allocations!A:A,MAIN!A1075,Allocations!B:B,MAIN!D1075))</f>
        <v>19.045999999999999</v>
      </c>
      <c r="G1075" s="24">
        <f t="shared" si="292"/>
        <v>123.501</v>
      </c>
      <c r="H1075" s="24">
        <f>IFERROR(VLOOKUP(S1075,Swaps_wk!$A$2:$AP$151,HLOOKUP(MAIN!D1075,Swaps_wk!$B$2:$AP$151,150,FALSE),FALSE),0)</f>
        <v>0</v>
      </c>
      <c r="I1075" s="24">
        <f>SUMIFS(PASTE_DQS_TRACKER!$D:$D,PASTE_DQS_TRACKER!$C:$C,MAIN!$A1075,PASTE_DQS_TRACKER!$B:$B,MAIN!$D1075)-SUMIFS(PASTE_DQS_TRACKER!$D:$D,PASTE_DQS_TRACKER!$C:$C,MAIN!A1075,PASTE_DQS_TRACKER!$E:$E,MAIN!$D1075)</f>
        <v>28.599999999999994</v>
      </c>
      <c r="J1075" s="25">
        <f t="shared" si="293"/>
        <v>152.101</v>
      </c>
      <c r="K1075" s="24">
        <f>IFERROR(IF(V1075="Flex",0,IF(D1075=$D$30,VLOOKUP(A1075,MMO_o10M_lease!$A$1:$F$51,5,FALSE),IF(D1075=$D$26,VLOOKUP(D1075,LANDINGS!$A$3:$BR$40,HLOOKUP(A1075,LANDINGS!$B$1:$CF$42,42,FALSE),FALSE)-IFERROR(VLOOKUP(A1075,MMO_o10M_lease!$A$1:$F$38,5,FALSE),0),VLOOKUP(D1075,LANDINGS!$A$3:$CF$40,HLOOKUP(A1075,LANDINGS!$B$1:$CF$42,42,FALSE),FALSE)))),0)</f>
        <v>138.01399999999998</v>
      </c>
      <c r="L1075" s="24">
        <f>SUMIFS(PASTE_FLEX_TRACKER!$D:$D,PASTE_FLEX_TRACKER!$F:$F,MAIN!$A1075,PASTE_FLEX_TRACKER!$B:$B,MAIN!$D1075)-SUMIFS(PASTE_FLEX_TRACKER!$D:$D,PASTE_FLEX_TRACKER!$C:$C,MAIN!$A1075,PASTE_FLEX_TRACKER!$B:$B,MAIN!$D1075)</f>
        <v>0</v>
      </c>
      <c r="M1075" s="24">
        <f>IFERROR(-VLOOKUP(D1075,SQ!$A$19:$CC$52,HLOOKUP(MAIN!A1075,SQ!$B$18:$CC$56,39,FALSE),FALSE),"n/a")</f>
        <v>0</v>
      </c>
      <c r="N1075" s="46" t="s">
        <v>563</v>
      </c>
      <c r="O1075" s="46">
        <f>SUMIFS(MAN_ADJ!$L:$L,MAN_ADJ!$K:$K,MAIN!$D1075,MAN_ADJ!$J:$J,MAIN!$S1075)</f>
        <v>0</v>
      </c>
      <c r="P1075" s="25">
        <f t="shared" si="294"/>
        <v>138.01399999999998</v>
      </c>
      <c r="Q1075" s="28">
        <f t="shared" si="285"/>
        <v>0.90738390937600666</v>
      </c>
      <c r="R1075" s="38">
        <f t="shared" si="286"/>
        <v>14.087000000000018</v>
      </c>
      <c r="S1075" s="17" t="s">
        <v>191</v>
      </c>
      <c r="T1075" s="24">
        <f>SUMIFS(PASTE_DQS_TRACKER!D:D,PASTE_DQS_TRACKER!C:C,MAIN!A1075,PASTE_DQS_TRACKER!B:B,MAIN!D1075,PASTE_DQS_TRACKER!F:F,"transfer")</f>
        <v>112.4</v>
      </c>
    </row>
    <row r="1076" spans="1:20" x14ac:dyDescent="0.25">
      <c r="A1076" s="17" t="s">
        <v>191</v>
      </c>
      <c r="B1076" s="17" t="s">
        <v>93</v>
      </c>
      <c r="C1076" s="17" t="s">
        <v>192</v>
      </c>
      <c r="D1076" s="17" t="s">
        <v>107</v>
      </c>
      <c r="E1076" s="24">
        <f>IF(U1076="SC",SUMIFS(SC!F:F,SC!A:A,MAIN!D1076,SC!B:B,MAIN!A1076),SUMIFS(Allocations!$H:$H,Allocations!$A:$A,MAIN!$A1076,Allocations!$B:$B,MAIN!$D1076))</f>
        <v>8.0589999999999993</v>
      </c>
      <c r="F1076" s="24">
        <f>IF(U1076="SC",SUMIFS(SC!J:J,SC!A:A,MAIN!D1076,SC!B:B,MAIN!A1076),SUMIFS(Allocations!M:M,Allocations!A:A,MAIN!A1076,Allocations!B:B,MAIN!D1076))</f>
        <v>2.3959999999999999</v>
      </c>
      <c r="G1076" s="24">
        <f t="shared" si="292"/>
        <v>10.454999999999998</v>
      </c>
      <c r="H1076" s="24">
        <f>IFERROR(VLOOKUP(S1076,Swaps_wk!$A$2:$AP$151,HLOOKUP(MAIN!D1076,Swaps_wk!$B$2:$AP$151,150,FALSE),FALSE),0)</f>
        <v>0</v>
      </c>
      <c r="I1076" s="24">
        <f>SUMIFS(PASTE_DQS_TRACKER!$D:$D,PASTE_DQS_TRACKER!$C:$C,MAIN!$A1076,PASTE_DQS_TRACKER!$B:$B,MAIN!$D1076)-SUMIFS(PASTE_DQS_TRACKER!$D:$D,PASTE_DQS_TRACKER!$C:$C,MAIN!A1076,PASTE_DQS_TRACKER!$E:$E,MAIN!$D1076)</f>
        <v>7</v>
      </c>
      <c r="J1076" s="25">
        <f t="shared" si="293"/>
        <v>17.454999999999998</v>
      </c>
      <c r="K1076" s="24">
        <f>IFERROR(IF(V1076="Flex",0,IF(D1076=$D$30,VLOOKUP(A1076,MMO_o10M_lease!$A$1:$F$51,5,FALSE),IF(D1076=$D$26,VLOOKUP(D1076,LANDINGS!$A$3:$BR$40,HLOOKUP(A1076,LANDINGS!$B$1:$CF$42,42,FALSE),FALSE)-IFERROR(VLOOKUP(A1076,MMO_o10M_lease!$A$1:$F$38,5,FALSE),0),VLOOKUP(D1076,LANDINGS!$A$3:$CF$40,HLOOKUP(A1076,LANDINGS!$B$1:$CF$42,42,FALSE),FALSE)))),0)</f>
        <v>13.284000000000001</v>
      </c>
      <c r="L1076" s="24">
        <f>SUMIFS(PASTE_FLEX_TRACKER!$D:$D,PASTE_FLEX_TRACKER!$F:$F,MAIN!$A1076,PASTE_FLEX_TRACKER!$B:$B,MAIN!$D1076)-SUMIFS(PASTE_FLEX_TRACKER!$D:$D,PASTE_FLEX_TRACKER!$C:$C,MAIN!$A1076,PASTE_FLEX_TRACKER!$B:$B,MAIN!$D1076)</f>
        <v>0</v>
      </c>
      <c r="M1076" s="24">
        <f>IFERROR(-VLOOKUP(D1076,SQ!$A$19:$CC$52,HLOOKUP(MAIN!A1076,SQ!$B$18:$CC$56,39,FALSE),FALSE),"n/a")</f>
        <v>0</v>
      </c>
      <c r="N1076" s="46" t="s">
        <v>563</v>
      </c>
      <c r="O1076" s="46">
        <f>SUMIFS(MAN_ADJ!$L:$L,MAN_ADJ!$K:$K,MAIN!$D1076,MAN_ADJ!$J:$J,MAIN!$S1076)</f>
        <v>0</v>
      </c>
      <c r="P1076" s="25">
        <f t="shared" si="294"/>
        <v>13.284000000000001</v>
      </c>
      <c r="Q1076" s="28">
        <f t="shared" si="285"/>
        <v>0.7610426811801777</v>
      </c>
      <c r="R1076" s="38">
        <f t="shared" si="286"/>
        <v>4.1709999999999976</v>
      </c>
      <c r="S1076" s="17" t="s">
        <v>191</v>
      </c>
      <c r="T1076" s="24">
        <f>SUMIFS(PASTE_DQS_TRACKER!D:D,PASTE_DQS_TRACKER!C:C,MAIN!A1076,PASTE_DQS_TRACKER!B:B,MAIN!D1076,PASTE_DQS_TRACKER!F:F,"transfer")</f>
        <v>0</v>
      </c>
    </row>
    <row r="1077" spans="1:20" x14ac:dyDescent="0.25">
      <c r="A1077" s="17" t="s">
        <v>191</v>
      </c>
      <c r="B1077" s="17" t="s">
        <v>93</v>
      </c>
      <c r="C1077" s="17" t="s">
        <v>192</v>
      </c>
      <c r="D1077" s="17" t="s">
        <v>108</v>
      </c>
      <c r="E1077" s="24">
        <f>IF(U1077="SC",SUMIFS(SC!F:F,SC!A:A,MAIN!D1077,SC!B:B,MAIN!A1077),SUMIFS(Allocations!$H:$H,Allocations!$A:$A,MAIN!$A1077,Allocations!$B:$B,MAIN!$D1077))</f>
        <v>16.664999999999999</v>
      </c>
      <c r="F1077" s="24">
        <f>IF(U1077="SC",SUMIFS(SC!J:J,SC!A:A,MAIN!D1077,SC!B:B,MAIN!A1077),SUMIFS(Allocations!M:M,Allocations!A:A,MAIN!A1077,Allocations!B:B,MAIN!D1077))</f>
        <v>0.19400000000000001</v>
      </c>
      <c r="G1077" s="24">
        <f t="shared" si="292"/>
        <v>16.858999999999998</v>
      </c>
      <c r="H1077" s="24">
        <f>IFERROR(VLOOKUP(S1077,Swaps_wk!$A$2:$AP$151,HLOOKUP(MAIN!D1077,Swaps_wk!$B$2:$AP$151,150,FALSE),FALSE),0)</f>
        <v>0</v>
      </c>
      <c r="I1077" s="24">
        <f>SUMIFS(PASTE_DQS_TRACKER!$D:$D,PASTE_DQS_TRACKER!$C:$C,MAIN!$A1077,PASTE_DQS_TRACKER!$B:$B,MAIN!$D1077)-SUMIFS(PASTE_DQS_TRACKER!$D:$D,PASTE_DQS_TRACKER!$C:$C,MAIN!A1077,PASTE_DQS_TRACKER!$E:$E,MAIN!$D1077)</f>
        <v>-9.3000000000000007</v>
      </c>
      <c r="J1077" s="25">
        <f t="shared" si="293"/>
        <v>7.5589999999999975</v>
      </c>
      <c r="K1077" s="24">
        <f>IFERROR(IF(V1077="Flex",0,IF(D1077=$D$30,VLOOKUP(A1077,MMO_o10M_lease!$A$1:$F$51,5,FALSE),IF(D1077=$D$26,VLOOKUP(D1077,LANDINGS!$A$3:$BR$40,HLOOKUP(A1077,LANDINGS!$B$1:$CF$42,42,FALSE),FALSE)-IFERROR(VLOOKUP(A1077,MMO_o10M_lease!$A$1:$F$38,5,FALSE),0),VLOOKUP(D1077,LANDINGS!$A$3:$CF$40,HLOOKUP(A1077,LANDINGS!$B$1:$CF$42,42,FALSE),FALSE)))),0)</f>
        <v>2.64</v>
      </c>
      <c r="L1077" s="24">
        <f>SUMIFS(PASTE_FLEX_TRACKER!$D:$D,PASTE_FLEX_TRACKER!$F:$F,MAIN!$A1077,PASTE_FLEX_TRACKER!$B:$B,MAIN!$D1077)-SUMIFS(PASTE_FLEX_TRACKER!$D:$D,PASTE_FLEX_TRACKER!$C:$C,MAIN!$A1077,PASTE_FLEX_TRACKER!$B:$B,MAIN!$D1077)</f>
        <v>0</v>
      </c>
      <c r="M1077" s="24">
        <f>IFERROR(-VLOOKUP(D1077,SQ!$A$19:$CC$52,HLOOKUP(MAIN!A1077,SQ!$B$18:$CC$56,39,FALSE),FALSE),"n/a")</f>
        <v>0</v>
      </c>
      <c r="N1077" s="46" t="s">
        <v>563</v>
      </c>
      <c r="O1077" s="46">
        <f>SUMIFS(MAN_ADJ!$L:$L,MAN_ADJ!$K:$K,MAIN!$D1077,MAN_ADJ!$J:$J,MAIN!$S1077)</f>
        <v>0</v>
      </c>
      <c r="P1077" s="25">
        <f t="shared" si="294"/>
        <v>2.64</v>
      </c>
      <c r="Q1077" s="28">
        <f t="shared" si="285"/>
        <v>0.34925254663315264</v>
      </c>
      <c r="R1077" s="38">
        <f t="shared" si="286"/>
        <v>4.9189999999999969</v>
      </c>
      <c r="S1077" s="17" t="s">
        <v>191</v>
      </c>
      <c r="T1077" s="24">
        <f>SUMIFS(PASTE_DQS_TRACKER!D:D,PASTE_DQS_TRACKER!C:C,MAIN!A1077,PASTE_DQS_TRACKER!B:B,MAIN!D1077,PASTE_DQS_TRACKER!F:F,"transfer")</f>
        <v>0</v>
      </c>
    </row>
    <row r="1078" spans="1:20" x14ac:dyDescent="0.25">
      <c r="A1078" s="17" t="s">
        <v>191</v>
      </c>
      <c r="B1078" s="17" t="s">
        <v>93</v>
      </c>
      <c r="C1078" s="17" t="s">
        <v>192</v>
      </c>
      <c r="D1078" s="17" t="s">
        <v>109</v>
      </c>
      <c r="E1078" s="24">
        <f>IF(U1078="SC",SUMIFS(SC!F:F,SC!A:A,MAIN!D1078,SC!B:B,MAIN!A1078),SUMIFS(Allocations!$H:$H,Allocations!$A:$A,MAIN!$A1078,Allocations!$B:$B,MAIN!$D1078))</f>
        <v>67.785000000000011</v>
      </c>
      <c r="F1078" s="24">
        <f>IF(U1078="SC",SUMIFS(SC!J:J,SC!A:A,MAIN!D1078,SC!B:B,MAIN!A1078),SUMIFS(Allocations!M:M,Allocations!A:A,MAIN!A1078,Allocations!B:B,MAIN!D1078))</f>
        <v>12.422000000000001</v>
      </c>
      <c r="G1078" s="24">
        <f t="shared" si="292"/>
        <v>80.207000000000008</v>
      </c>
      <c r="H1078" s="24">
        <f>IFERROR(VLOOKUP(S1078,Swaps_wk!$A$2:$AP$151,HLOOKUP(MAIN!D1078,Swaps_wk!$B$2:$AP$151,150,FALSE),FALSE),0)</f>
        <v>0</v>
      </c>
      <c r="I1078" s="24">
        <f>SUMIFS(PASTE_DQS_TRACKER!$D:$D,PASTE_DQS_TRACKER!$C:$C,MAIN!$A1078,PASTE_DQS_TRACKER!$B:$B,MAIN!$D1078)-SUMIFS(PASTE_DQS_TRACKER!$D:$D,PASTE_DQS_TRACKER!$C:$C,MAIN!A1078,PASTE_DQS_TRACKER!$E:$E,MAIN!$D1078)</f>
        <v>77.8</v>
      </c>
      <c r="J1078" s="25">
        <f t="shared" si="293"/>
        <v>158.00700000000001</v>
      </c>
      <c r="K1078" s="24">
        <f>IFERROR(IF(V1078="Flex",0,IF(D1078=$D$30,VLOOKUP(A1078,MMO_o10M_lease!$A$1:$F$51,5,FALSE),IF(D1078=$D$26,VLOOKUP(D1078,LANDINGS!$A$3:$BR$40,HLOOKUP(A1078,LANDINGS!$B$1:$CF$42,42,FALSE),FALSE)-IFERROR(VLOOKUP(A1078,MMO_o10M_lease!$A$1:$F$38,5,FALSE),0),VLOOKUP(D1078,LANDINGS!$A$3:$CF$40,HLOOKUP(A1078,LANDINGS!$B$1:$CF$42,42,FALSE),FALSE)))),0)</f>
        <v>156.839</v>
      </c>
      <c r="L1078" s="24">
        <f>SUMIFS(PASTE_FLEX_TRACKER!$D:$D,PASTE_FLEX_TRACKER!$F:$F,MAIN!$A1078,PASTE_FLEX_TRACKER!$B:$B,MAIN!$D1078)-SUMIFS(PASTE_FLEX_TRACKER!$D:$D,PASTE_FLEX_TRACKER!$C:$C,MAIN!$A1078,PASTE_FLEX_TRACKER!$B:$B,MAIN!$D1078)</f>
        <v>0</v>
      </c>
      <c r="M1078" s="24">
        <f>IFERROR(-VLOOKUP(D1078,SQ!$A$19:$CC$52,HLOOKUP(MAIN!A1078,SQ!$B$18:$CC$56,39,FALSE),FALSE),"n/a")</f>
        <v>0</v>
      </c>
      <c r="N1078" s="46" t="s">
        <v>563</v>
      </c>
      <c r="O1078" s="46">
        <f>SUMIFS(MAN_ADJ!$L:$L,MAN_ADJ!$K:$K,MAIN!$D1078,MAN_ADJ!$J:$J,MAIN!$S1078)</f>
        <v>0</v>
      </c>
      <c r="P1078" s="25">
        <f t="shared" si="294"/>
        <v>156.839</v>
      </c>
      <c r="Q1078" s="28">
        <f t="shared" si="285"/>
        <v>0.99260792243381624</v>
      </c>
      <c r="R1078" s="38">
        <f t="shared" si="286"/>
        <v>1.1680000000000064</v>
      </c>
      <c r="S1078" s="17" t="s">
        <v>191</v>
      </c>
      <c r="T1078" s="24">
        <f>SUMIFS(PASTE_DQS_TRACKER!D:D,PASTE_DQS_TRACKER!C:C,MAIN!A1078,PASTE_DQS_TRACKER!B:B,MAIN!D1078,PASTE_DQS_TRACKER!F:F,"transfer")</f>
        <v>25</v>
      </c>
    </row>
    <row r="1079" spans="1:20" x14ac:dyDescent="0.25">
      <c r="A1079" s="17" t="s">
        <v>191</v>
      </c>
      <c r="B1079" s="17" t="s">
        <v>93</v>
      </c>
      <c r="C1079" s="17" t="s">
        <v>192</v>
      </c>
      <c r="D1079" s="17" t="s">
        <v>110</v>
      </c>
      <c r="E1079" s="24">
        <f>IF(U1079="SC",SUMIFS(SC!F:F,SC!A:A,MAIN!D1079,SC!B:B,MAIN!A1079),SUMIFS(Allocations!$H:$H,Allocations!$A:$A,MAIN!$A1079,Allocations!$B:$B,MAIN!$D1079))</f>
        <v>3.7890000000000001</v>
      </c>
      <c r="F1079" s="24">
        <f>IF(U1079="SC",SUMIFS(SC!J:J,SC!A:A,MAIN!D1079,SC!B:B,MAIN!A1079),SUMIFS(Allocations!M:M,Allocations!A:A,MAIN!A1079,Allocations!B:B,MAIN!D1079))</f>
        <v>0</v>
      </c>
      <c r="G1079" s="24">
        <f t="shared" si="292"/>
        <v>3.7890000000000001</v>
      </c>
      <c r="H1079" s="24">
        <f>IFERROR(VLOOKUP(S1079,Swaps_wk!$A$2:$AP$151,HLOOKUP(MAIN!D1079,Swaps_wk!$B$2:$AP$151,150,FALSE),FALSE),0)</f>
        <v>0</v>
      </c>
      <c r="I1079" s="24">
        <f>SUMIFS(PASTE_DQS_TRACKER!$D:$D,PASTE_DQS_TRACKER!$C:$C,MAIN!$A1079,PASTE_DQS_TRACKER!$B:$B,MAIN!$D1079)-SUMIFS(PASTE_DQS_TRACKER!$D:$D,PASTE_DQS_TRACKER!$C:$C,MAIN!A1079,PASTE_DQS_TRACKER!$E:$E,MAIN!$D1079)</f>
        <v>-1.4</v>
      </c>
      <c r="J1079" s="25">
        <f t="shared" si="293"/>
        <v>2.3890000000000002</v>
      </c>
      <c r="K1079" s="24">
        <f>IFERROR(IF(V1079="Flex",0,IF(D1079=$D$30,VLOOKUP(A1079,MMO_o10M_lease!$A$1:$F$51,5,FALSE),IF(D1079=$D$26,VLOOKUP(D1079,LANDINGS!$A$3:$BR$40,HLOOKUP(A1079,LANDINGS!$B$1:$CF$42,42,FALSE),FALSE)-IFERROR(VLOOKUP(A1079,MMO_o10M_lease!$A$1:$F$38,5,FALSE),0),VLOOKUP(D1079,LANDINGS!$A$3:$CF$40,HLOOKUP(A1079,LANDINGS!$B$1:$CF$42,42,FALSE),FALSE)))),0)</f>
        <v>3.9E-2</v>
      </c>
      <c r="L1079" s="24">
        <f>SUMIFS(PASTE_FLEX_TRACKER!$D:$D,PASTE_FLEX_TRACKER!$F:$F,MAIN!$A1079,PASTE_FLEX_TRACKER!$B:$B,MAIN!$D1079)-SUMIFS(PASTE_FLEX_TRACKER!$D:$D,PASTE_FLEX_TRACKER!$C:$C,MAIN!$A1079,PASTE_FLEX_TRACKER!$B:$B,MAIN!$D1079)</f>
        <v>0</v>
      </c>
      <c r="M1079" s="24">
        <f>IFERROR(-VLOOKUP(D1079,SQ!$A$19:$CC$52,HLOOKUP(MAIN!A1079,SQ!$B$18:$CC$56,39,FALSE),FALSE),"n/a")</f>
        <v>0</v>
      </c>
      <c r="N1079" s="46" t="s">
        <v>563</v>
      </c>
      <c r="O1079" s="46">
        <f>SUMIFS(MAN_ADJ!$L:$L,MAN_ADJ!$K:$K,MAIN!$D1079,MAN_ADJ!$J:$J,MAIN!$S1079)</f>
        <v>0</v>
      </c>
      <c r="P1079" s="25">
        <f t="shared" si="294"/>
        <v>3.9E-2</v>
      </c>
      <c r="Q1079" s="28">
        <f t="shared" si="285"/>
        <v>1.6324822101297612E-2</v>
      </c>
      <c r="R1079" s="38">
        <f t="shared" si="286"/>
        <v>2.35</v>
      </c>
      <c r="S1079" s="17" t="s">
        <v>191</v>
      </c>
      <c r="T1079" s="24">
        <f>SUMIFS(PASTE_DQS_TRACKER!D:D,PASTE_DQS_TRACKER!C:C,MAIN!A1079,PASTE_DQS_TRACKER!B:B,MAIN!D1079,PASTE_DQS_TRACKER!F:F,"transfer")</f>
        <v>0</v>
      </c>
    </row>
    <row r="1080" spans="1:20" x14ac:dyDescent="0.25">
      <c r="A1080" s="17" t="s">
        <v>191</v>
      </c>
      <c r="B1080" s="17" t="s">
        <v>93</v>
      </c>
      <c r="C1080" s="17" t="s">
        <v>192</v>
      </c>
      <c r="D1080" s="17" t="s">
        <v>111</v>
      </c>
      <c r="E1080" s="24">
        <f>IF(U1080="SC",SUMIFS(SC!F:F,SC!A:A,MAIN!D1080,SC!B:B,MAIN!A1080),SUMIFS(Allocations!$H:$H,Allocations!$A:$A,MAIN!$A1080,Allocations!$B:$B,MAIN!$D1080))</f>
        <v>95.123999999999995</v>
      </c>
      <c r="F1080" s="24">
        <f>IF(U1080="SC",SUMIFS(SC!J:J,SC!A:A,MAIN!D1080,SC!B:B,MAIN!A1080),SUMIFS(Allocations!M:M,Allocations!A:A,MAIN!A1080,Allocations!B:B,MAIN!D1080))</f>
        <v>2.7E-2</v>
      </c>
      <c r="G1080" s="24">
        <f t="shared" si="292"/>
        <v>95.150999999999996</v>
      </c>
      <c r="H1080" s="24">
        <f>IFERROR(VLOOKUP(S1080,Swaps_wk!$A$2:$AP$151,HLOOKUP(MAIN!D1080,Swaps_wk!$B$2:$AP$151,150,FALSE),FALSE),0)</f>
        <v>0</v>
      </c>
      <c r="I1080" s="24">
        <f>SUMIFS(PASTE_DQS_TRACKER!$D:$D,PASTE_DQS_TRACKER!$C:$C,MAIN!$A1080,PASTE_DQS_TRACKER!$B:$B,MAIN!$D1080)-SUMIFS(PASTE_DQS_TRACKER!$D:$D,PASTE_DQS_TRACKER!$C:$C,MAIN!A1080,PASTE_DQS_TRACKER!$E:$E,MAIN!$D1080)</f>
        <v>-50.8</v>
      </c>
      <c r="J1080" s="25">
        <f t="shared" si="293"/>
        <v>44.350999999999999</v>
      </c>
      <c r="K1080" s="24">
        <f>IFERROR(IF(V1080="Flex",0,IF(D1080=$D$30,VLOOKUP(A1080,MMO_o10M_lease!$A$1:$F$51,5,FALSE),IF(D1080=$D$26,VLOOKUP(D1080,LANDINGS!$A$3:$BR$40,HLOOKUP(A1080,LANDINGS!$B$1:$CF$42,42,FALSE),FALSE)-IFERROR(VLOOKUP(A1080,MMO_o10M_lease!$A$1:$F$38,5,FALSE),0),VLOOKUP(D1080,LANDINGS!$A$3:$CF$40,HLOOKUP(A1080,LANDINGS!$B$1:$CF$42,42,FALSE),FALSE)))),0)</f>
        <v>13.733000000000001</v>
      </c>
      <c r="L1080" s="24">
        <f>SUMIFS(PASTE_FLEX_TRACKER!$D:$D,PASTE_FLEX_TRACKER!$F:$F,MAIN!$A1080,PASTE_FLEX_TRACKER!$B:$B,MAIN!$D1080)-SUMIFS(PASTE_FLEX_TRACKER!$D:$D,PASTE_FLEX_TRACKER!$C:$C,MAIN!$A1080,PASTE_FLEX_TRACKER!$B:$B,MAIN!$D1080)</f>
        <v>0</v>
      </c>
      <c r="M1080" s="24">
        <f>IFERROR(-VLOOKUP(D1080,SQ!$A$19:$CC$52,HLOOKUP(MAIN!A1080,SQ!$B$18:$CC$56,39,FALSE),FALSE),"n/a")</f>
        <v>0</v>
      </c>
      <c r="N1080" s="46" t="s">
        <v>563</v>
      </c>
      <c r="O1080" s="46">
        <f>SUMIFS(MAN_ADJ!$L:$L,MAN_ADJ!$K:$K,MAIN!$D1080,MAN_ADJ!$J:$J,MAIN!$S1080)</f>
        <v>0</v>
      </c>
      <c r="P1080" s="25">
        <f t="shared" si="294"/>
        <v>13.733000000000001</v>
      </c>
      <c r="Q1080" s="28">
        <f t="shared" si="285"/>
        <v>0.30964352551238983</v>
      </c>
      <c r="R1080" s="38">
        <f t="shared" si="286"/>
        <v>30.617999999999999</v>
      </c>
      <c r="S1080" s="17" t="s">
        <v>191</v>
      </c>
      <c r="T1080" s="24">
        <f>SUMIFS(PASTE_DQS_TRACKER!D:D,PASTE_DQS_TRACKER!C:C,MAIN!A1080,PASTE_DQS_TRACKER!B:B,MAIN!D1080,PASTE_DQS_TRACKER!F:F,"transfer")</f>
        <v>0</v>
      </c>
    </row>
    <row r="1081" spans="1:20" x14ac:dyDescent="0.25">
      <c r="A1081" s="17" t="s">
        <v>191</v>
      </c>
      <c r="B1081" s="17" t="s">
        <v>93</v>
      </c>
      <c r="C1081" s="17" t="s">
        <v>192</v>
      </c>
      <c r="D1081" s="17" t="s">
        <v>112</v>
      </c>
      <c r="E1081" s="24">
        <f>IF(U1081="SC",SUMIFS(SC!F:F,SC!A:A,MAIN!D1081,SC!B:B,MAIN!A1081),SUMIFS(Allocations!$H:$H,Allocations!$A:$A,MAIN!$A1081,Allocations!$B:$B,MAIN!$D1081))</f>
        <v>1.4490000000000001</v>
      </c>
      <c r="F1081" s="24">
        <f>IF(U1081="SC",SUMIFS(SC!J:J,SC!A:A,MAIN!D1081,SC!B:B,MAIN!A1081),SUMIFS(Allocations!M:M,Allocations!A:A,MAIN!A1081,Allocations!B:B,MAIN!D1081))</f>
        <v>0</v>
      </c>
      <c r="G1081" s="24">
        <f t="shared" si="292"/>
        <v>1.4490000000000001</v>
      </c>
      <c r="H1081" s="24">
        <f>IFERROR(VLOOKUP(S1081,Swaps_wk!$A$2:$AP$151,HLOOKUP(MAIN!D1081,Swaps_wk!$B$2:$AP$151,150,FALSE),FALSE),0)</f>
        <v>0</v>
      </c>
      <c r="I1081" s="24">
        <f>SUMIFS(PASTE_DQS_TRACKER!$D:$D,PASTE_DQS_TRACKER!$C:$C,MAIN!$A1081,PASTE_DQS_TRACKER!$B:$B,MAIN!$D1081)-SUMIFS(PASTE_DQS_TRACKER!$D:$D,PASTE_DQS_TRACKER!$C:$C,MAIN!A1081,PASTE_DQS_TRACKER!$E:$E,MAIN!$D1081)</f>
        <v>-1.4000000000000001</v>
      </c>
      <c r="J1081" s="25">
        <f t="shared" si="293"/>
        <v>4.8999999999999932E-2</v>
      </c>
      <c r="K1081" s="24">
        <f>IFERROR(IF(V1081="Flex",0,IF(D1081=$D$30,VLOOKUP(A1081,MMO_o10M_lease!$A$1:$F$51,5,FALSE),IF(D1081=$D$26,VLOOKUP(D1081,LANDINGS!$A$3:$BR$40,HLOOKUP(A1081,LANDINGS!$B$1:$CF$42,42,FALSE),FALSE)-IFERROR(VLOOKUP(A1081,MMO_o10M_lease!$A$1:$F$38,5,FALSE),0),VLOOKUP(D1081,LANDINGS!$A$3:$CF$40,HLOOKUP(A1081,LANDINGS!$B$1:$CF$42,42,FALSE),FALSE)))),0)</f>
        <v>0</v>
      </c>
      <c r="L1081" s="24">
        <f>SUMIFS(PASTE_FLEX_TRACKER!$D:$D,PASTE_FLEX_TRACKER!$F:$F,MAIN!$A1081,PASTE_FLEX_TRACKER!$B:$B,MAIN!$D1081)-SUMIFS(PASTE_FLEX_TRACKER!$D:$D,PASTE_FLEX_TRACKER!$C:$C,MAIN!$A1081,PASTE_FLEX_TRACKER!$B:$B,MAIN!$D1081)</f>
        <v>0</v>
      </c>
      <c r="M1081" s="24">
        <f>IFERROR(-VLOOKUP(D1081,SQ!$A$19:$CC$52,HLOOKUP(MAIN!A1081,SQ!$B$18:$CC$56,39,FALSE),FALSE),"n/a")</f>
        <v>0</v>
      </c>
      <c r="N1081" s="46" t="s">
        <v>563</v>
      </c>
      <c r="O1081" s="46">
        <f>SUMIFS(MAN_ADJ!$L:$L,MAN_ADJ!$K:$K,MAIN!$D1081,MAN_ADJ!$J:$J,MAIN!$S1081)</f>
        <v>0</v>
      </c>
      <c r="P1081" s="25">
        <f t="shared" si="294"/>
        <v>0</v>
      </c>
      <c r="Q1081" s="28">
        <f t="shared" si="285"/>
        <v>0</v>
      </c>
      <c r="R1081" s="38">
        <f t="shared" si="286"/>
        <v>4.8999999999999932E-2</v>
      </c>
      <c r="S1081" s="17" t="s">
        <v>191</v>
      </c>
      <c r="T1081" s="24">
        <f>SUMIFS(PASTE_DQS_TRACKER!D:D,PASTE_DQS_TRACKER!C:C,MAIN!A1081,PASTE_DQS_TRACKER!B:B,MAIN!D1081,PASTE_DQS_TRACKER!F:F,"transfer")</f>
        <v>0</v>
      </c>
    </row>
    <row r="1082" spans="1:20" x14ac:dyDescent="0.25">
      <c r="A1082" s="17" t="s">
        <v>191</v>
      </c>
      <c r="B1082" s="17" t="s">
        <v>93</v>
      </c>
      <c r="C1082" s="17" t="s">
        <v>192</v>
      </c>
      <c r="D1082" s="17" t="s">
        <v>113</v>
      </c>
      <c r="E1082" s="24">
        <f>IF(U1082="SC",SUMIFS(SC!F:F,SC!A:A,MAIN!D1082,SC!B:B,MAIN!A1082),SUMIFS(Allocations!$H:$H,Allocations!$A:$A,MAIN!$A1082,Allocations!$B:$B,MAIN!$D1082))</f>
        <v>38.08</v>
      </c>
      <c r="F1082" s="24">
        <f>IF(U1082="SC",SUMIFS(SC!J:J,SC!A:A,MAIN!D1082,SC!B:B,MAIN!A1082),SUMIFS(Allocations!M:M,Allocations!A:A,MAIN!A1082,Allocations!B:B,MAIN!D1082))</f>
        <v>0.128</v>
      </c>
      <c r="G1082" s="24">
        <f t="shared" si="292"/>
        <v>38.207999999999998</v>
      </c>
      <c r="H1082" s="24">
        <f>IFERROR(VLOOKUP(S1082,Swaps_wk!$A$2:$AP$151,HLOOKUP(MAIN!D1082,Swaps_wk!$B$2:$AP$151,150,FALSE),FALSE),0)</f>
        <v>0</v>
      </c>
      <c r="I1082" s="24">
        <f>SUMIFS(PASTE_DQS_TRACKER!$D:$D,PASTE_DQS_TRACKER!$C:$C,MAIN!$A1082,PASTE_DQS_TRACKER!$B:$B,MAIN!$D1082)-SUMIFS(PASTE_DQS_TRACKER!$D:$D,PASTE_DQS_TRACKER!$C:$C,MAIN!A1082,PASTE_DQS_TRACKER!$E:$E,MAIN!$D1082)</f>
        <v>-1.3</v>
      </c>
      <c r="J1082" s="25">
        <f t="shared" si="293"/>
        <v>36.908000000000001</v>
      </c>
      <c r="K1082" s="24">
        <f>IFERROR(IF(V1082="Flex",0,IF(D1082=$D$30,VLOOKUP(A1082,MMO_o10M_lease!$A$1:$F$51,5,FALSE),IF(D1082=$D$26,VLOOKUP(D1082,LANDINGS!$A$3:$BR$40,HLOOKUP(A1082,LANDINGS!$B$1:$CF$42,42,FALSE),FALSE)-IFERROR(VLOOKUP(A1082,MMO_o10M_lease!$A$1:$F$38,5,FALSE),0),VLOOKUP(D1082,LANDINGS!$A$3:$CF$40,HLOOKUP(A1082,LANDINGS!$B$1:$CF$42,42,FALSE),FALSE)))),0)</f>
        <v>4.2839999999999998</v>
      </c>
      <c r="L1082" s="24">
        <f>SUMIFS(PASTE_FLEX_TRACKER!$D:$D,PASTE_FLEX_TRACKER!$F:$F,MAIN!$A1082,PASTE_FLEX_TRACKER!$B:$B,MAIN!$D1082)-SUMIFS(PASTE_FLEX_TRACKER!$D:$D,PASTE_FLEX_TRACKER!$C:$C,MAIN!$A1082,PASTE_FLEX_TRACKER!$B:$B,MAIN!$D1082)</f>
        <v>0</v>
      </c>
      <c r="M1082" s="24">
        <f>IFERROR(-VLOOKUP(D1082,SQ!$A$19:$CC$52,HLOOKUP(MAIN!A1082,SQ!$B$18:$CC$56,39,FALSE),FALSE),"n/a")</f>
        <v>0</v>
      </c>
      <c r="N1082" s="46" t="s">
        <v>563</v>
      </c>
      <c r="O1082" s="46">
        <f>SUMIFS(MAN_ADJ!$L:$L,MAN_ADJ!$K:$K,MAIN!$D1082,MAN_ADJ!$J:$J,MAIN!$S1082)</f>
        <v>0</v>
      </c>
      <c r="P1082" s="25">
        <f t="shared" si="294"/>
        <v>4.2839999999999998</v>
      </c>
      <c r="Q1082" s="28">
        <f t="shared" si="285"/>
        <v>0.11607239622845994</v>
      </c>
      <c r="R1082" s="38">
        <f t="shared" si="286"/>
        <v>32.624000000000002</v>
      </c>
      <c r="S1082" s="17" t="s">
        <v>191</v>
      </c>
      <c r="T1082" s="24">
        <f>SUMIFS(PASTE_DQS_TRACKER!D:D,PASTE_DQS_TRACKER!C:C,MAIN!A1082,PASTE_DQS_TRACKER!B:B,MAIN!D1082,PASTE_DQS_TRACKER!F:F,"transfer")</f>
        <v>0</v>
      </c>
    </row>
    <row r="1083" spans="1:20" x14ac:dyDescent="0.25">
      <c r="A1083" s="17" t="s">
        <v>191</v>
      </c>
      <c r="B1083" s="17" t="s">
        <v>93</v>
      </c>
      <c r="C1083" s="17" t="s">
        <v>192</v>
      </c>
      <c r="D1083" s="17" t="s">
        <v>114</v>
      </c>
      <c r="E1083" s="24">
        <f>IF(U1083="SC",SUMIFS(SC!F:F,SC!A:A,MAIN!D1083,SC!B:B,MAIN!A1083),SUMIFS(Allocations!$H:$H,Allocations!$A:$A,MAIN!$A1083,Allocations!$B:$B,MAIN!$D1083))</f>
        <v>18.100000000000001</v>
      </c>
      <c r="F1083" s="24">
        <f>IF(U1083="SC",SUMIFS(SC!J:J,SC!A:A,MAIN!D1083,SC!B:B,MAIN!A1083),SUMIFS(Allocations!M:M,Allocations!A:A,MAIN!A1083,Allocations!B:B,MAIN!D1083))</f>
        <v>2.5550000000000002</v>
      </c>
      <c r="G1083" s="24">
        <f t="shared" si="292"/>
        <v>20.655000000000001</v>
      </c>
      <c r="H1083" s="24">
        <f>IFERROR(VLOOKUP(S1083,Swaps_wk!$A$2:$AP$151,HLOOKUP(MAIN!D1083,Swaps_wk!$B$2:$AP$151,150,FALSE),FALSE),0)</f>
        <v>0</v>
      </c>
      <c r="I1083" s="24">
        <f>SUMIFS(PASTE_DQS_TRACKER!$D:$D,PASTE_DQS_TRACKER!$C:$C,MAIN!$A1083,PASTE_DQS_TRACKER!$B:$B,MAIN!$D1083)-SUMIFS(PASTE_DQS_TRACKER!$D:$D,PASTE_DQS_TRACKER!$C:$C,MAIN!A1083,PASTE_DQS_TRACKER!$E:$E,MAIN!$D1083)</f>
        <v>0</v>
      </c>
      <c r="J1083" s="25">
        <f t="shared" si="293"/>
        <v>20.655000000000001</v>
      </c>
      <c r="K1083" s="24">
        <f>IFERROR(IF(V1083="Flex",0,IF(D1083=$D$30,VLOOKUP(A1083,MMO_o10M_lease!$A$1:$F$51,5,FALSE),IF(D1083=$D$26,VLOOKUP(D1083,LANDINGS!$A$3:$BR$40,HLOOKUP(A1083,LANDINGS!$B$1:$CF$42,42,FALSE),FALSE)-IFERROR(VLOOKUP(A1083,MMO_o10M_lease!$A$1:$F$38,5,FALSE),0),VLOOKUP(D1083,LANDINGS!$A$3:$CF$40,HLOOKUP(A1083,LANDINGS!$B$1:$CF$42,42,FALSE),FALSE)))),0)</f>
        <v>8.9130000000000003</v>
      </c>
      <c r="L1083" s="24">
        <f>SUMIFS(PASTE_FLEX_TRACKER!$D:$D,PASTE_FLEX_TRACKER!$F:$F,MAIN!$A1083,PASTE_FLEX_TRACKER!$B:$B,MAIN!$D1083)-SUMIFS(PASTE_FLEX_TRACKER!$D:$D,PASTE_FLEX_TRACKER!$C:$C,MAIN!$A1083,PASTE_FLEX_TRACKER!$B:$B,MAIN!$D1083)</f>
        <v>0</v>
      </c>
      <c r="M1083" s="24">
        <f>IFERROR(-VLOOKUP(D1083,SQ!$A$19:$CC$52,HLOOKUP(MAIN!A1083,SQ!$B$18:$CC$56,39,FALSE),FALSE),"n/a")</f>
        <v>0</v>
      </c>
      <c r="N1083" s="46" t="s">
        <v>563</v>
      </c>
      <c r="O1083" s="46">
        <f>SUMIFS(MAN_ADJ!$L:$L,MAN_ADJ!$K:$K,MAIN!$D1083,MAN_ADJ!$J:$J,MAIN!$S1083)</f>
        <v>0</v>
      </c>
      <c r="P1083" s="25">
        <f t="shared" si="294"/>
        <v>8.9130000000000003</v>
      </c>
      <c r="Q1083" s="28">
        <f t="shared" si="285"/>
        <v>0.43151779230210602</v>
      </c>
      <c r="R1083" s="38">
        <f t="shared" si="286"/>
        <v>11.742000000000001</v>
      </c>
      <c r="S1083" s="17" t="s">
        <v>191</v>
      </c>
      <c r="T1083" s="24">
        <f>SUMIFS(PASTE_DQS_TRACKER!D:D,PASTE_DQS_TRACKER!C:C,MAIN!A1083,PASTE_DQS_TRACKER!B:B,MAIN!D1083,PASTE_DQS_TRACKER!F:F,"transfer")</f>
        <v>0</v>
      </c>
    </row>
    <row r="1084" spans="1:20" x14ac:dyDescent="0.25">
      <c r="A1084" s="17" t="s">
        <v>191</v>
      </c>
      <c r="B1084" s="17" t="s">
        <v>93</v>
      </c>
      <c r="C1084" s="17" t="s">
        <v>192</v>
      </c>
      <c r="D1084" s="17" t="s">
        <v>115</v>
      </c>
      <c r="E1084" s="24">
        <f>IF(U1084="SC",SUMIFS(SC!F:F,SC!A:A,MAIN!D1084,SC!B:B,MAIN!A1084),SUMIFS(Allocations!$H:$H,Allocations!$A:$A,MAIN!$A1084,Allocations!$B:$B,MAIN!$D1084))</f>
        <v>7.8840000000000003</v>
      </c>
      <c r="F1084" s="24">
        <f>IF(U1084="SC",SUMIFS(SC!J:J,SC!A:A,MAIN!D1084,SC!B:B,MAIN!A1084),SUMIFS(Allocations!M:M,Allocations!A:A,MAIN!A1084,Allocations!B:B,MAIN!D1084))</f>
        <v>2E-3</v>
      </c>
      <c r="G1084" s="24">
        <f t="shared" si="292"/>
        <v>7.8860000000000001</v>
      </c>
      <c r="H1084" s="24">
        <f>IFERROR(VLOOKUP(S1084,Swaps_wk!$A$2:$AP$151,HLOOKUP(MAIN!D1084,Swaps_wk!$B$2:$AP$151,150,FALSE),FALSE),0)</f>
        <v>0</v>
      </c>
      <c r="I1084" s="24">
        <f>SUMIFS(PASTE_DQS_TRACKER!$D:$D,PASTE_DQS_TRACKER!$C:$C,MAIN!$A1084,PASTE_DQS_TRACKER!$B:$B,MAIN!$D1084)-SUMIFS(PASTE_DQS_TRACKER!$D:$D,PASTE_DQS_TRACKER!$C:$C,MAIN!A1084,PASTE_DQS_TRACKER!$E:$E,MAIN!$D1084)</f>
        <v>-2</v>
      </c>
      <c r="J1084" s="25">
        <f t="shared" si="293"/>
        <v>5.8860000000000001</v>
      </c>
      <c r="K1084" s="24">
        <f>IFERROR(IF(V1084="Flex",0,IF(D1084=$D$30,VLOOKUP(A1084,MMO_o10M_lease!$A$1:$F$51,5,FALSE),IF(D1084=$D$26,VLOOKUP(D1084,LANDINGS!$A$3:$BR$40,HLOOKUP(A1084,LANDINGS!$B$1:$CF$42,42,FALSE),FALSE)-IFERROR(VLOOKUP(A1084,MMO_o10M_lease!$A$1:$F$38,5,FALSE),0),VLOOKUP(D1084,LANDINGS!$A$3:$CF$40,HLOOKUP(A1084,LANDINGS!$B$1:$CF$42,42,FALSE),FALSE)))),0)</f>
        <v>0.216</v>
      </c>
      <c r="L1084" s="24">
        <f>SUMIFS(PASTE_FLEX_TRACKER!$D:$D,PASTE_FLEX_TRACKER!$F:$F,MAIN!$A1084,PASTE_FLEX_TRACKER!$B:$B,MAIN!$D1084)-SUMIFS(PASTE_FLEX_TRACKER!$D:$D,PASTE_FLEX_TRACKER!$C:$C,MAIN!$A1084,PASTE_FLEX_TRACKER!$B:$B,MAIN!$D1084)</f>
        <v>0</v>
      </c>
      <c r="M1084" s="24">
        <f>IFERROR(-VLOOKUP(D1084,SQ!$A$19:$CC$52,HLOOKUP(MAIN!A1084,SQ!$B$18:$CC$56,39,FALSE),FALSE),"n/a")</f>
        <v>0</v>
      </c>
      <c r="N1084" s="46" t="s">
        <v>563</v>
      </c>
      <c r="O1084" s="46">
        <f>SUMIFS(MAN_ADJ!$L:$L,MAN_ADJ!$K:$K,MAIN!$D1084,MAN_ADJ!$J:$J,MAIN!$S1084)</f>
        <v>0</v>
      </c>
      <c r="P1084" s="25">
        <f t="shared" si="294"/>
        <v>0.216</v>
      </c>
      <c r="Q1084" s="28">
        <f t="shared" si="285"/>
        <v>3.669724770642202E-2</v>
      </c>
      <c r="R1084" s="38">
        <f t="shared" si="286"/>
        <v>5.67</v>
      </c>
      <c r="S1084" s="17" t="s">
        <v>191</v>
      </c>
      <c r="T1084" s="24">
        <f>SUMIFS(PASTE_DQS_TRACKER!D:D,PASTE_DQS_TRACKER!C:C,MAIN!A1084,PASTE_DQS_TRACKER!B:B,MAIN!D1084,PASTE_DQS_TRACKER!F:F,"transfer")</f>
        <v>0</v>
      </c>
    </row>
    <row r="1085" spans="1:20" x14ac:dyDescent="0.25">
      <c r="A1085" s="17" t="s">
        <v>191</v>
      </c>
      <c r="B1085" s="17" t="s">
        <v>93</v>
      </c>
      <c r="C1085" s="17" t="s">
        <v>192</v>
      </c>
      <c r="D1085" s="17" t="s">
        <v>116</v>
      </c>
      <c r="E1085" s="24">
        <f>IF(U1085="SC",SUMIFS(SC!F:F,SC!A:A,MAIN!D1085,SC!B:B,MAIN!A1085),SUMIFS(Allocations!$H:$H,Allocations!$A:$A,MAIN!$A1085,Allocations!$B:$B,MAIN!$D1085))</f>
        <v>23.911000000000001</v>
      </c>
      <c r="F1085" s="24">
        <f>IF(U1085="SC",SUMIFS(SC!J:J,SC!A:A,MAIN!D1085,SC!B:B,MAIN!A1085),SUMIFS(Allocations!M:M,Allocations!A:A,MAIN!A1085,Allocations!B:B,MAIN!D1085))</f>
        <v>0</v>
      </c>
      <c r="G1085" s="24">
        <f t="shared" si="292"/>
        <v>23.911000000000001</v>
      </c>
      <c r="H1085" s="24">
        <f>IFERROR(VLOOKUP(S1085,Swaps_wk!$A$2:$AP$151,HLOOKUP(MAIN!D1085,Swaps_wk!$B$2:$AP$151,150,FALSE),FALSE),0)</f>
        <v>0</v>
      </c>
      <c r="I1085" s="24">
        <f>SUMIFS(PASTE_DQS_TRACKER!$D:$D,PASTE_DQS_TRACKER!$C:$C,MAIN!$A1085,PASTE_DQS_TRACKER!$B:$B,MAIN!$D1085)-SUMIFS(PASTE_DQS_TRACKER!$D:$D,PASTE_DQS_TRACKER!$C:$C,MAIN!A1085,PASTE_DQS_TRACKER!$E:$E,MAIN!$D1085)</f>
        <v>-23.6</v>
      </c>
      <c r="J1085" s="25">
        <f t="shared" si="293"/>
        <v>0.31099999999999994</v>
      </c>
      <c r="K1085" s="24">
        <f>IFERROR(IF(V1085="Flex",0,IF(D1085=$D$30,VLOOKUP(A1085,MMO_o10M_lease!$A$1:$F$51,5,FALSE),IF(D1085=$D$26,VLOOKUP(D1085,LANDINGS!$A$3:$BR$40,HLOOKUP(A1085,LANDINGS!$B$1:$CF$42,42,FALSE),FALSE)-IFERROR(VLOOKUP(A1085,MMO_o10M_lease!$A$1:$F$38,5,FALSE),0),VLOOKUP(D1085,LANDINGS!$A$3:$CF$40,HLOOKUP(A1085,LANDINGS!$B$1:$CF$42,42,FALSE),FALSE)))),0)</f>
        <v>6.9000000000000006E-2</v>
      </c>
      <c r="L1085" s="24">
        <f>SUMIFS(PASTE_FLEX_TRACKER!$D:$D,PASTE_FLEX_TRACKER!$F:$F,MAIN!$A1085,PASTE_FLEX_TRACKER!$B:$B,MAIN!$D1085)-SUMIFS(PASTE_FLEX_TRACKER!$D:$D,PASTE_FLEX_TRACKER!$C:$C,MAIN!$A1085,PASTE_FLEX_TRACKER!$B:$B,MAIN!$D1085)</f>
        <v>0</v>
      </c>
      <c r="M1085" s="24">
        <f>IFERROR(-VLOOKUP(D1085,SQ!$A$19:$CC$52,HLOOKUP(MAIN!A1085,SQ!$B$18:$CC$56,39,FALSE),FALSE),"n/a")</f>
        <v>0</v>
      </c>
      <c r="N1085" s="46" t="s">
        <v>563</v>
      </c>
      <c r="O1085" s="46">
        <f>SUMIFS(MAN_ADJ!$L:$L,MAN_ADJ!$K:$K,MAIN!$D1085,MAN_ADJ!$J:$J,MAIN!$S1085)</f>
        <v>0</v>
      </c>
      <c r="P1085" s="25">
        <f t="shared" si="294"/>
        <v>6.9000000000000006E-2</v>
      </c>
      <c r="Q1085" s="28">
        <f t="shared" si="285"/>
        <v>0.22186495176848881</v>
      </c>
      <c r="R1085" s="38">
        <f t="shared" si="286"/>
        <v>0.24199999999999994</v>
      </c>
      <c r="S1085" s="17" t="s">
        <v>191</v>
      </c>
      <c r="T1085" s="24">
        <f>SUMIFS(PASTE_DQS_TRACKER!D:D,PASTE_DQS_TRACKER!C:C,MAIN!A1085,PASTE_DQS_TRACKER!B:B,MAIN!D1085,PASTE_DQS_TRACKER!F:F,"transfer")</f>
        <v>0</v>
      </c>
    </row>
    <row r="1086" spans="1:20" x14ac:dyDescent="0.25">
      <c r="A1086" s="17" t="s">
        <v>191</v>
      </c>
      <c r="B1086" s="17" t="s">
        <v>93</v>
      </c>
      <c r="C1086" s="17" t="s">
        <v>192</v>
      </c>
      <c r="D1086" s="17" t="s">
        <v>117</v>
      </c>
      <c r="E1086" s="24">
        <f>IF(U1086="SC",SUMIFS(SC!F:F,SC!A:A,MAIN!D1086,SC!B:B,MAIN!A1086),SUMIFS(Allocations!$H:$H,Allocations!$A:$A,MAIN!$A1086,Allocations!$B:$B,MAIN!$D1086))</f>
        <v>0</v>
      </c>
      <c r="F1086" s="24">
        <f>IF(U1086="SC",SUMIFS(SC!J:J,SC!A:A,MAIN!D1086,SC!B:B,MAIN!A1086),SUMIFS(Allocations!M:M,Allocations!A:A,MAIN!A1086,Allocations!B:B,MAIN!D1086))</f>
        <v>0</v>
      </c>
      <c r="G1086" s="24">
        <f t="shared" si="292"/>
        <v>0</v>
      </c>
      <c r="H1086" s="24">
        <f>IFERROR(VLOOKUP(S1086,Swaps_wk!$A$2:$AP$151,HLOOKUP(MAIN!D1086,Swaps_wk!$B$2:$AP$151,150,FALSE),FALSE),0)</f>
        <v>0</v>
      </c>
      <c r="I1086" s="24">
        <f>SUMIFS(PASTE_DQS_TRACKER!$D:$D,PASTE_DQS_TRACKER!$C:$C,MAIN!$A1086,PASTE_DQS_TRACKER!$B:$B,MAIN!$D1086)-SUMIFS(PASTE_DQS_TRACKER!$D:$D,PASTE_DQS_TRACKER!$C:$C,MAIN!A1086,PASTE_DQS_TRACKER!$E:$E,MAIN!$D1086)</f>
        <v>0</v>
      </c>
      <c r="J1086" s="25">
        <f t="shared" si="293"/>
        <v>0</v>
      </c>
      <c r="K1086" s="24">
        <f>IFERROR(IF(V1086="Flex",0,IF(D1086=$D$30,VLOOKUP(A1086,MMO_o10M_lease!$A$1:$F$51,5,FALSE),IF(D1086=$D$26,VLOOKUP(D1086,LANDINGS!$A$3:$BR$40,HLOOKUP(A1086,LANDINGS!$B$1:$CF$42,42,FALSE),FALSE)-IFERROR(VLOOKUP(A1086,MMO_o10M_lease!$A$1:$F$38,5,FALSE),0),VLOOKUP(D1086,LANDINGS!$A$3:$CF$40,HLOOKUP(A1086,LANDINGS!$B$1:$CF$42,42,FALSE),FALSE)))),0)</f>
        <v>0</v>
      </c>
      <c r="L1086" s="24">
        <f>SUMIFS(PASTE_FLEX_TRACKER!$D:$D,PASTE_FLEX_TRACKER!$F:$F,MAIN!$A1086,PASTE_FLEX_TRACKER!$B:$B,MAIN!$D1086)-SUMIFS(PASTE_FLEX_TRACKER!$D:$D,PASTE_FLEX_TRACKER!$C:$C,MAIN!$A1086,PASTE_FLEX_TRACKER!$B:$B,MAIN!$D1086)</f>
        <v>0</v>
      </c>
      <c r="M1086" s="24">
        <f>IFERROR(-VLOOKUP(D1086,SQ!$A$19:$CC$52,HLOOKUP(MAIN!A1086,SQ!$B$18:$CC$56,39,FALSE),FALSE),"n/a")</f>
        <v>0</v>
      </c>
      <c r="N1086" s="46" t="s">
        <v>563</v>
      </c>
      <c r="O1086" s="46">
        <f>SUMIFS(MAN_ADJ!$L:$L,MAN_ADJ!$K:$K,MAIN!$D1086,MAN_ADJ!$J:$J,MAIN!$S1086)</f>
        <v>0</v>
      </c>
      <c r="P1086" s="25">
        <f t="shared" si="294"/>
        <v>0</v>
      </c>
      <c r="Q1086" s="28" t="str">
        <f t="shared" si="285"/>
        <v>n/a</v>
      </c>
      <c r="R1086" s="38">
        <f t="shared" si="286"/>
        <v>0</v>
      </c>
      <c r="S1086" s="17" t="s">
        <v>191</v>
      </c>
      <c r="T1086" s="24">
        <f>SUMIFS(PASTE_DQS_TRACKER!D:D,PASTE_DQS_TRACKER!C:C,MAIN!A1086,PASTE_DQS_TRACKER!B:B,MAIN!D1086,PASTE_DQS_TRACKER!F:F,"transfer")</f>
        <v>0</v>
      </c>
    </row>
    <row r="1087" spans="1:20" x14ac:dyDescent="0.25">
      <c r="A1087" s="17" t="s">
        <v>191</v>
      </c>
      <c r="B1087" s="17" t="s">
        <v>93</v>
      </c>
      <c r="C1087" s="17" t="s">
        <v>192</v>
      </c>
      <c r="D1087" s="17" t="s">
        <v>118</v>
      </c>
      <c r="E1087" s="24">
        <f>IF(U1087="SC",SUMIFS(SC!F:F,SC!A:A,MAIN!D1087,SC!B:B,MAIN!A1087),SUMIFS(Allocations!$H:$H,Allocations!$A:$A,MAIN!$A1087,Allocations!$B:$B,MAIN!$D1087))</f>
        <v>0</v>
      </c>
      <c r="F1087" s="24">
        <f>IF(U1087="SC",SUMIFS(SC!J:J,SC!A:A,MAIN!D1087,SC!B:B,MAIN!A1087),SUMIFS(Allocations!M:M,Allocations!A:A,MAIN!A1087,Allocations!B:B,MAIN!D1087))</f>
        <v>7.0000000000000001E-3</v>
      </c>
      <c r="G1087" s="24">
        <f t="shared" si="292"/>
        <v>7.0000000000000001E-3</v>
      </c>
      <c r="H1087" s="24">
        <f>IFERROR(VLOOKUP(S1087,Swaps_wk!$A$2:$AP$151,HLOOKUP(MAIN!D1087,Swaps_wk!$B$2:$AP$151,150,FALSE),FALSE),0)</f>
        <v>0</v>
      </c>
      <c r="I1087" s="24">
        <f>SUMIFS(PASTE_DQS_TRACKER!$D:$D,PASTE_DQS_TRACKER!$C:$C,MAIN!$A1087,PASTE_DQS_TRACKER!$B:$B,MAIN!$D1087)-SUMIFS(PASTE_DQS_TRACKER!$D:$D,PASTE_DQS_TRACKER!$C:$C,MAIN!A1087,PASTE_DQS_TRACKER!$E:$E,MAIN!$D1087)</f>
        <v>9.9999999999999645E-2</v>
      </c>
      <c r="J1087" s="25">
        <f t="shared" si="293"/>
        <v>0.10699999999999965</v>
      </c>
      <c r="K1087" s="24">
        <f>IFERROR(IF(V1087="Flex",0,IF(D1087=$D$30,VLOOKUP(A1087,MMO_o10M_lease!$A$1:$F$51,5,FALSE),IF(D1087=$D$26,VLOOKUP(D1087,LANDINGS!$A$3:$BR$40,HLOOKUP(A1087,LANDINGS!$B$1:$CF$42,42,FALSE),FALSE)-IFERROR(VLOOKUP(A1087,MMO_o10M_lease!$A$1:$F$38,5,FALSE),0),VLOOKUP(D1087,LANDINGS!$A$3:$CF$40,HLOOKUP(A1087,LANDINGS!$B$1:$CF$42,42,FALSE),FALSE)))),0)</f>
        <v>3.1000000000000139E-2</v>
      </c>
      <c r="L1087" s="24">
        <f>SUMIFS(PASTE_FLEX_TRACKER!$D:$D,PASTE_FLEX_TRACKER!$F:$F,MAIN!$A1087,PASTE_FLEX_TRACKER!$B:$B,MAIN!$D1087)-SUMIFS(PASTE_FLEX_TRACKER!$D:$D,PASTE_FLEX_TRACKER!$C:$C,MAIN!$A1087,PASTE_FLEX_TRACKER!$B:$B,MAIN!$D1087)</f>
        <v>0</v>
      </c>
      <c r="M1087" s="24">
        <f>IFERROR(-VLOOKUP(D1087,SQ!$A$19:$CC$52,HLOOKUP(MAIN!A1087,SQ!$B$18:$CC$56,39,FALSE),FALSE),"n/a")</f>
        <v>0</v>
      </c>
      <c r="N1087" s="46" t="s">
        <v>563</v>
      </c>
      <c r="O1087" s="46">
        <f>SUMIFS(MAN_ADJ!$L:$L,MAN_ADJ!$K:$K,MAIN!$D1087,MAN_ADJ!$J:$J,MAIN!$S1087)</f>
        <v>0</v>
      </c>
      <c r="P1087" s="25">
        <f t="shared" si="294"/>
        <v>3.1000000000000139E-2</v>
      </c>
      <c r="Q1087" s="28">
        <f t="shared" si="285"/>
        <v>0.28971962616822655</v>
      </c>
      <c r="R1087" s="38">
        <f t="shared" si="286"/>
        <v>7.5999999999999512E-2</v>
      </c>
      <c r="S1087" s="17" t="s">
        <v>191</v>
      </c>
      <c r="T1087" s="24">
        <f>SUMIFS(PASTE_DQS_TRACKER!D:D,PASTE_DQS_TRACKER!C:C,MAIN!A1087,PASTE_DQS_TRACKER!B:B,MAIN!D1087,PASTE_DQS_TRACKER!F:F,"transfer")</f>
        <v>2</v>
      </c>
    </row>
    <row r="1088" spans="1:20" x14ac:dyDescent="0.25">
      <c r="A1088" s="17" t="s">
        <v>191</v>
      </c>
      <c r="B1088" s="17" t="s">
        <v>93</v>
      </c>
      <c r="C1088" s="17" t="s">
        <v>192</v>
      </c>
      <c r="D1088" s="17" t="s">
        <v>119</v>
      </c>
      <c r="E1088" s="24">
        <f>IF(U1088="SC",SUMIFS(SC!F:F,SC!A:A,MAIN!D1088,SC!B:B,MAIN!A1088),SUMIFS(Allocations!$H:$H,Allocations!$A:$A,MAIN!$A1088,Allocations!$B:$B,MAIN!$D1088))</f>
        <v>0</v>
      </c>
      <c r="F1088" s="24">
        <f>IF(U1088="SC",SUMIFS(SC!J:J,SC!A:A,MAIN!D1088,SC!B:B,MAIN!A1088),SUMIFS(Allocations!M:M,Allocations!A:A,MAIN!A1088,Allocations!B:B,MAIN!D1088))</f>
        <v>0</v>
      </c>
      <c r="G1088" s="24">
        <f t="shared" si="292"/>
        <v>0</v>
      </c>
      <c r="H1088" s="24">
        <f>IFERROR(VLOOKUP(S1088,Swaps_wk!$A$2:$AP$151,HLOOKUP(MAIN!D1088,Swaps_wk!$B$2:$AP$151,150,FALSE),FALSE),0)</f>
        <v>0</v>
      </c>
      <c r="I1088" s="24">
        <f>SUMIFS(PASTE_DQS_TRACKER!$D:$D,PASTE_DQS_TRACKER!$C:$C,MAIN!$A1088,PASTE_DQS_TRACKER!$B:$B,MAIN!$D1088)-SUMIFS(PASTE_DQS_TRACKER!$D:$D,PASTE_DQS_TRACKER!$C:$C,MAIN!A1088,PASTE_DQS_TRACKER!$E:$E,MAIN!$D1088)</f>
        <v>0</v>
      </c>
      <c r="J1088" s="25">
        <f t="shared" si="293"/>
        <v>0</v>
      </c>
      <c r="K1088" s="24">
        <f>IFERROR(IF(V1088="Flex",0,IF(D1088=$D$30,VLOOKUP(A1088,MMO_o10M_lease!$A$1:$F$51,5,FALSE),IF(D1088=$D$26,VLOOKUP(D1088,LANDINGS!$A$3:$BR$40,HLOOKUP(A1088,LANDINGS!$B$1:$CF$42,42,FALSE),FALSE)-IFERROR(VLOOKUP(A1088,MMO_o10M_lease!$A$1:$F$38,5,FALSE),0),VLOOKUP(D1088,LANDINGS!$A$3:$CF$40,HLOOKUP(A1088,LANDINGS!$B$1:$CF$42,42,FALSE),FALSE)))),0)</f>
        <v>0</v>
      </c>
      <c r="L1088" s="24">
        <f>SUMIFS(PASTE_FLEX_TRACKER!$D:$D,PASTE_FLEX_TRACKER!$F:$F,MAIN!$A1088,PASTE_FLEX_TRACKER!$B:$B,MAIN!$D1088)-SUMIFS(PASTE_FLEX_TRACKER!$D:$D,PASTE_FLEX_TRACKER!$C:$C,MAIN!$A1088,PASTE_FLEX_TRACKER!$B:$B,MAIN!$D1088)</f>
        <v>0</v>
      </c>
      <c r="M1088" s="24">
        <f>IFERROR(-VLOOKUP(D1088,SQ!$A$19:$CC$52,HLOOKUP(MAIN!A1088,SQ!$B$18:$CC$56,39,FALSE),FALSE),"n/a")</f>
        <v>0</v>
      </c>
      <c r="N1088" s="46" t="s">
        <v>563</v>
      </c>
      <c r="O1088" s="46">
        <f>SUMIFS(MAN_ADJ!$L:$L,MAN_ADJ!$K:$K,MAIN!$D1088,MAN_ADJ!$J:$J,MAIN!$S1088)</f>
        <v>0</v>
      </c>
      <c r="P1088" s="25">
        <f t="shared" si="294"/>
        <v>0</v>
      </c>
      <c r="Q1088" s="28" t="str">
        <f t="shared" si="285"/>
        <v>n/a</v>
      </c>
      <c r="R1088" s="38">
        <f t="shared" si="286"/>
        <v>0</v>
      </c>
      <c r="S1088" s="17" t="s">
        <v>191</v>
      </c>
      <c r="T1088" s="24">
        <f>SUMIFS(PASTE_DQS_TRACKER!D:D,PASTE_DQS_TRACKER!C:C,MAIN!A1088,PASTE_DQS_TRACKER!B:B,MAIN!D1088,PASTE_DQS_TRACKER!F:F,"transfer")</f>
        <v>0</v>
      </c>
    </row>
    <row r="1089" spans="1:22" x14ac:dyDescent="0.25">
      <c r="A1089" s="17" t="s">
        <v>191</v>
      </c>
      <c r="B1089" s="17" t="s">
        <v>93</v>
      </c>
      <c r="C1089" s="17" t="s">
        <v>192</v>
      </c>
      <c r="D1089" s="17" t="s">
        <v>120</v>
      </c>
      <c r="E1089" s="24">
        <f>IF(U1089="SC",SUMIFS(SC!F:F,SC!A:A,MAIN!D1089,SC!B:B,MAIN!A1089),SUMIFS(Allocations!$H:$H,Allocations!$A:$A,MAIN!$A1089,Allocations!$B:$B,MAIN!$D1089))</f>
        <v>0</v>
      </c>
      <c r="F1089" s="24">
        <f>IF(U1089="SC",SUMIFS(SC!J:J,SC!A:A,MAIN!D1089,SC!B:B,MAIN!A1089),SUMIFS(Allocations!M:M,Allocations!A:A,MAIN!A1089,Allocations!B:B,MAIN!D1089))</f>
        <v>0</v>
      </c>
      <c r="G1089" s="24">
        <f t="shared" si="292"/>
        <v>0</v>
      </c>
      <c r="H1089" s="24">
        <f>IFERROR(VLOOKUP(S1089,Swaps_wk!$A$2:$AP$151,HLOOKUP(MAIN!D1089,Swaps_wk!$B$2:$AP$151,150,FALSE),FALSE),0)</f>
        <v>0</v>
      </c>
      <c r="I1089" s="24">
        <f>SUMIFS(PASTE_DQS_TRACKER!$D:$D,PASTE_DQS_TRACKER!$C:$C,MAIN!$A1089,PASTE_DQS_TRACKER!$B:$B,MAIN!$D1089)-SUMIFS(PASTE_DQS_TRACKER!$D:$D,PASTE_DQS_TRACKER!$C:$C,MAIN!A1089,PASTE_DQS_TRACKER!$E:$E,MAIN!$D1089)</f>
        <v>0</v>
      </c>
      <c r="J1089" s="25">
        <f t="shared" si="293"/>
        <v>0</v>
      </c>
      <c r="K1089" s="24">
        <f>IFERROR(IF(V1089="Flex",0,IF(D1089=$D$30,VLOOKUP(A1089,MMO_o10M_lease!$A$1:$F$51,5,FALSE),IF(D1089=$D$26,VLOOKUP(D1089,LANDINGS!$A$3:$BR$40,HLOOKUP(A1089,LANDINGS!$B$1:$CF$42,42,FALSE),FALSE)-IFERROR(VLOOKUP(A1089,MMO_o10M_lease!$A$1:$F$38,5,FALSE),0),VLOOKUP(D1089,LANDINGS!$A$3:$CF$40,HLOOKUP(A1089,LANDINGS!$B$1:$CF$42,42,FALSE),FALSE)))),0)</f>
        <v>0</v>
      </c>
      <c r="L1089" s="24">
        <f>SUMIFS(PASTE_FLEX_TRACKER!$D:$D,PASTE_FLEX_TRACKER!$F:$F,MAIN!$A1089,PASTE_FLEX_TRACKER!$B:$B,MAIN!$D1089)-SUMIFS(PASTE_FLEX_TRACKER!$D:$D,PASTE_FLEX_TRACKER!$C:$C,MAIN!$A1089,PASTE_FLEX_TRACKER!$B:$B,MAIN!$D1089)</f>
        <v>0</v>
      </c>
      <c r="M1089" s="24">
        <f>IFERROR(-VLOOKUP(D1089,SQ!$A$19:$CC$52,HLOOKUP(MAIN!A1089,SQ!$B$18:$CC$56,39,FALSE),FALSE),"n/a")</f>
        <v>0</v>
      </c>
      <c r="N1089" s="46" t="s">
        <v>563</v>
      </c>
      <c r="O1089" s="46">
        <f>SUMIFS(MAN_ADJ!$L:$L,MAN_ADJ!$K:$K,MAIN!$D1089,MAN_ADJ!$J:$J,MAIN!$S1089)</f>
        <v>0</v>
      </c>
      <c r="P1089" s="25">
        <f t="shared" si="294"/>
        <v>0</v>
      </c>
      <c r="Q1089" s="28" t="str">
        <f t="shared" si="285"/>
        <v>n/a</v>
      </c>
      <c r="R1089" s="38">
        <f t="shared" si="286"/>
        <v>0</v>
      </c>
      <c r="S1089" s="17" t="s">
        <v>191</v>
      </c>
      <c r="T1089" s="24">
        <f>SUMIFS(PASTE_DQS_TRACKER!D:D,PASTE_DQS_TRACKER!C:C,MAIN!A1089,PASTE_DQS_TRACKER!B:B,MAIN!D1089,PASTE_DQS_TRACKER!F:F,"transfer")</f>
        <v>0</v>
      </c>
    </row>
    <row r="1090" spans="1:22" x14ac:dyDescent="0.25">
      <c r="A1090" s="17" t="s">
        <v>191</v>
      </c>
      <c r="B1090" s="17" t="s">
        <v>93</v>
      </c>
      <c r="C1090" s="17" t="s">
        <v>192</v>
      </c>
      <c r="D1090" s="17" t="s">
        <v>121</v>
      </c>
      <c r="E1090" s="24">
        <f>IF(U1090="SC",SUMIFS(SC!F:F,SC!A:A,MAIN!D1090,SC!B:B,MAIN!A1090),SUMIFS(Allocations!$H:$H,Allocations!$A:$A,MAIN!$A1090,Allocations!$B:$B,MAIN!$D1090))</f>
        <v>0</v>
      </c>
      <c r="F1090" s="24">
        <f>IF(U1090="SC",SUMIFS(SC!J:J,SC!A:A,MAIN!D1090,SC!B:B,MAIN!A1090),SUMIFS(Allocations!M:M,Allocations!A:A,MAIN!A1090,Allocations!B:B,MAIN!D1090))</f>
        <v>0</v>
      </c>
      <c r="G1090" s="24">
        <f t="shared" si="292"/>
        <v>0</v>
      </c>
      <c r="H1090" s="24">
        <f>IFERROR(VLOOKUP(S1090,Swaps_wk!$A$2:$AP$151,HLOOKUP(MAIN!D1090,Swaps_wk!$B$2:$AP$151,150,FALSE),FALSE),0)</f>
        <v>0</v>
      </c>
      <c r="I1090" s="24">
        <f>SUMIFS(PASTE_DQS_TRACKER!$D:$D,PASTE_DQS_TRACKER!$C:$C,MAIN!$A1090,PASTE_DQS_TRACKER!$B:$B,MAIN!$D1090)-SUMIFS(PASTE_DQS_TRACKER!$D:$D,PASTE_DQS_TRACKER!$C:$C,MAIN!A1090,PASTE_DQS_TRACKER!$E:$E,MAIN!$D1090)</f>
        <v>0</v>
      </c>
      <c r="J1090" s="25">
        <f t="shared" si="293"/>
        <v>0</v>
      </c>
      <c r="K1090" s="24">
        <f>IFERROR(IF(V1090="Flex",0,IF(D1090=$D$30,VLOOKUP(A1090,MMO_o10M_lease!$A$1:$F$51,5,FALSE),IF(D1090=$D$26,VLOOKUP(D1090,LANDINGS!$A$3:$BR$40,HLOOKUP(A1090,LANDINGS!$B$1:$CF$42,42,FALSE),FALSE)-IFERROR(VLOOKUP(A1090,MMO_o10M_lease!$A$1:$F$38,5,FALSE),0),VLOOKUP(D1090,LANDINGS!$A$3:$CF$40,HLOOKUP(A1090,LANDINGS!$B$1:$CF$42,42,FALSE),FALSE)))),0)</f>
        <v>0</v>
      </c>
      <c r="L1090" s="24">
        <f>SUMIFS(PASTE_FLEX_TRACKER!$D:$D,PASTE_FLEX_TRACKER!$F:$F,MAIN!$A1090,PASTE_FLEX_TRACKER!$B:$B,MAIN!$D1090)-SUMIFS(PASTE_FLEX_TRACKER!$D:$D,PASTE_FLEX_TRACKER!$C:$C,MAIN!$A1090,PASTE_FLEX_TRACKER!$B:$B,MAIN!$D1090)</f>
        <v>0</v>
      </c>
      <c r="M1090" s="24">
        <f>IFERROR(-VLOOKUP(D1090,SQ!$A$19:$CC$52,HLOOKUP(MAIN!A1090,SQ!$B$18:$CC$56,39,FALSE),FALSE),"n/a")</f>
        <v>0</v>
      </c>
      <c r="N1090" s="46" t="s">
        <v>563</v>
      </c>
      <c r="O1090" s="46">
        <f>SUMIFS(MAN_ADJ!$L:$L,MAN_ADJ!$K:$K,MAIN!$D1090,MAN_ADJ!$J:$J,MAIN!$S1090)</f>
        <v>0</v>
      </c>
      <c r="P1090" s="25">
        <f t="shared" si="294"/>
        <v>0</v>
      </c>
      <c r="Q1090" s="28" t="str">
        <f t="shared" si="285"/>
        <v>n/a</v>
      </c>
      <c r="R1090" s="38">
        <f t="shared" si="286"/>
        <v>0</v>
      </c>
      <c r="S1090" s="17" t="s">
        <v>191</v>
      </c>
      <c r="T1090" s="24">
        <f>SUMIFS(PASTE_DQS_TRACKER!D:D,PASTE_DQS_TRACKER!C:C,MAIN!A1090,PASTE_DQS_TRACKER!B:B,MAIN!D1090,PASTE_DQS_TRACKER!F:F,"transfer")</f>
        <v>0</v>
      </c>
    </row>
    <row r="1091" spans="1:22" x14ac:dyDescent="0.25">
      <c r="A1091" s="17" t="s">
        <v>191</v>
      </c>
      <c r="B1091" s="17" t="s">
        <v>93</v>
      </c>
      <c r="C1091" s="17" t="s">
        <v>192</v>
      </c>
      <c r="D1091" s="17" t="s">
        <v>122</v>
      </c>
      <c r="E1091" s="24">
        <f>IF(U1091="SC",SUMIFS(SC!F:F,SC!A:A,MAIN!D1091,SC!B:B,MAIN!A1091),SUMIFS(Allocations!$H:$H,Allocations!$A:$A,MAIN!$A1091,Allocations!$B:$B,MAIN!$D1091))</f>
        <v>0</v>
      </c>
      <c r="F1091" s="24">
        <f>IF(U1091="SC",SUMIFS(SC!J:J,SC!A:A,MAIN!D1091,SC!B:B,MAIN!A1091),SUMIFS(Allocations!M:M,Allocations!A:A,MAIN!A1091,Allocations!B:B,MAIN!D1091))</f>
        <v>0</v>
      </c>
      <c r="G1091" s="24">
        <f t="shared" si="292"/>
        <v>0</v>
      </c>
      <c r="H1091" s="24">
        <f>IFERROR(VLOOKUP(S1091,Swaps_wk!$A$2:$AP$151,HLOOKUP(MAIN!D1091,Swaps_wk!$B$2:$AP$151,150,FALSE),FALSE),0)</f>
        <v>0</v>
      </c>
      <c r="I1091" s="24">
        <f>SUMIFS(PASTE_DQS_TRACKER!$D:$D,PASTE_DQS_TRACKER!$C:$C,MAIN!$A1091,PASTE_DQS_TRACKER!$B:$B,MAIN!$D1091)-SUMIFS(PASTE_DQS_TRACKER!$D:$D,PASTE_DQS_TRACKER!$C:$C,MAIN!A1091,PASTE_DQS_TRACKER!$E:$E,MAIN!$D1091)</f>
        <v>7</v>
      </c>
      <c r="J1091" s="25">
        <f t="shared" si="293"/>
        <v>7</v>
      </c>
      <c r="K1091" s="24">
        <f>IFERROR(IF(V1091="Flex",0,IF(D1091=$D$30,VLOOKUP(A1091,MMO_o10M_lease!$A$1:$F$51,5,FALSE),IF(D1091=$D$26,VLOOKUP(D1091,LANDINGS!$A$3:$BR$40,HLOOKUP(A1091,LANDINGS!$B$1:$CF$42,42,FALSE),FALSE)-IFERROR(VLOOKUP(A1091,MMO_o10M_lease!$A$1:$F$38,5,FALSE),0),VLOOKUP(D1091,LANDINGS!$A$3:$CF$40,HLOOKUP(A1091,LANDINGS!$B$1:$CF$42,42,FALSE),FALSE)))),0)</f>
        <v>2.83</v>
      </c>
      <c r="L1091" s="24">
        <f>SUMIFS(PASTE_FLEX_TRACKER!$D:$D,PASTE_FLEX_TRACKER!$F:$F,MAIN!$A1091,PASTE_FLEX_TRACKER!$B:$B,MAIN!$D1091)-SUMIFS(PASTE_FLEX_TRACKER!$D:$D,PASTE_FLEX_TRACKER!$C:$C,MAIN!$A1091,PASTE_FLEX_TRACKER!$B:$B,MAIN!$D1091)</f>
        <v>0</v>
      </c>
      <c r="M1091" s="24">
        <f>IFERROR(-VLOOKUP(D1091,SQ!$A$19:$CC$52,HLOOKUP(MAIN!A1091,SQ!$B$18:$CC$56,39,FALSE),FALSE),"n/a")</f>
        <v>0</v>
      </c>
      <c r="N1091" s="46" t="s">
        <v>563</v>
      </c>
      <c r="O1091" s="46">
        <f>SUMIFS(MAN_ADJ!$L:$L,MAN_ADJ!$K:$K,MAIN!$D1091,MAN_ADJ!$J:$J,MAIN!$S1091)</f>
        <v>0</v>
      </c>
      <c r="P1091" s="25">
        <f t="shared" si="294"/>
        <v>2.83</v>
      </c>
      <c r="Q1091" s="28">
        <f t="shared" si="285"/>
        <v>0.4042857142857143</v>
      </c>
      <c r="R1091" s="38">
        <f t="shared" si="286"/>
        <v>4.17</v>
      </c>
      <c r="S1091" s="17" t="s">
        <v>191</v>
      </c>
      <c r="T1091" s="24">
        <f>SUMIFS(PASTE_DQS_TRACKER!D:D,PASTE_DQS_TRACKER!C:C,MAIN!A1091,PASTE_DQS_TRACKER!B:B,MAIN!D1091,PASTE_DQS_TRACKER!F:F,"transfer")</f>
        <v>0</v>
      </c>
    </row>
    <row r="1092" spans="1:22" x14ac:dyDescent="0.25">
      <c r="A1092" s="17" t="s">
        <v>191</v>
      </c>
      <c r="B1092" s="17" t="s">
        <v>93</v>
      </c>
      <c r="C1092" s="17" t="s">
        <v>192</v>
      </c>
      <c r="D1092" s="17" t="s">
        <v>123</v>
      </c>
      <c r="E1092" s="24">
        <f>IF(U1092="SC",SUMIFS(SC!F:F,SC!A:A,MAIN!D1092,SC!B:B,MAIN!A1092),SUMIFS(Allocations!$H:$H,Allocations!$A:$A,MAIN!$A1092,Allocations!$B:$B,MAIN!$D1092))</f>
        <v>0.307</v>
      </c>
      <c r="F1092" s="24">
        <f>IF(U1092="SC",SUMIFS(SC!J:J,SC!A:A,MAIN!D1092,SC!B:B,MAIN!A1092),SUMIFS(Allocations!M:M,Allocations!A:A,MAIN!A1092,Allocations!B:B,MAIN!D1092))</f>
        <v>2E-3</v>
      </c>
      <c r="G1092" s="24">
        <f t="shared" si="292"/>
        <v>0.309</v>
      </c>
      <c r="H1092" s="24">
        <f>IFERROR(VLOOKUP(S1092,Swaps_wk!$A$2:$AP$151,HLOOKUP(MAIN!D1092,Swaps_wk!$B$2:$AP$151,150,FALSE),FALSE),0)</f>
        <v>0</v>
      </c>
      <c r="I1092" s="24">
        <f>SUMIFS(PASTE_DQS_TRACKER!$D:$D,PASTE_DQS_TRACKER!$C:$C,MAIN!$A1092,PASTE_DQS_TRACKER!$B:$B,MAIN!$D1092)-SUMIFS(PASTE_DQS_TRACKER!$D:$D,PASTE_DQS_TRACKER!$C:$C,MAIN!A1092,PASTE_DQS_TRACKER!$E:$E,MAIN!$D1092)</f>
        <v>-9.9999999999999645E-2</v>
      </c>
      <c r="J1092" s="25">
        <f t="shared" si="293"/>
        <v>0.20900000000000035</v>
      </c>
      <c r="K1092" s="24">
        <f>IFERROR(IF(V1092="Flex",0,IF(D1092=$D$30,VLOOKUP(A1092,MMO_o10M_lease!$A$1:$F$51,5,FALSE),IF(D1092=$D$26,VLOOKUP(D1092,LANDINGS!$A$3:$BR$40,HLOOKUP(A1092,LANDINGS!$B$1:$CF$42,42,FALSE),FALSE)-IFERROR(VLOOKUP(A1092,MMO_o10M_lease!$A$1:$F$38,5,FALSE),0),VLOOKUP(D1092,LANDINGS!$A$3:$CF$40,HLOOKUP(A1092,LANDINGS!$B$1:$CF$42,42,FALSE),FALSE)))),0)</f>
        <v>0.114</v>
      </c>
      <c r="L1092" s="24">
        <f>SUMIFS(PASTE_FLEX_TRACKER!$D:$D,PASTE_FLEX_TRACKER!$F:$F,MAIN!$A1092,PASTE_FLEX_TRACKER!$B:$B,MAIN!$D1092)-SUMIFS(PASTE_FLEX_TRACKER!$D:$D,PASTE_FLEX_TRACKER!$C:$C,MAIN!$A1092,PASTE_FLEX_TRACKER!$B:$B,MAIN!$D1092)</f>
        <v>0</v>
      </c>
      <c r="M1092" s="24">
        <f>IFERROR(-VLOOKUP(D1092,SQ!$A$19:$CC$52,HLOOKUP(MAIN!A1092,SQ!$B$18:$CC$56,39,FALSE),FALSE),"n/a")</f>
        <v>0</v>
      </c>
      <c r="N1092" s="46" t="s">
        <v>563</v>
      </c>
      <c r="O1092" s="46">
        <f>SUMIFS(MAN_ADJ!$L:$L,MAN_ADJ!$K:$K,MAIN!$D1092,MAN_ADJ!$J:$J,MAIN!$S1092)</f>
        <v>0</v>
      </c>
      <c r="P1092" s="25">
        <f t="shared" si="294"/>
        <v>0.114</v>
      </c>
      <c r="Q1092" s="28">
        <f t="shared" si="285"/>
        <v>0.54545454545454453</v>
      </c>
      <c r="R1092" s="38">
        <f t="shared" si="286"/>
        <v>9.5000000000000348E-2</v>
      </c>
      <c r="S1092" s="17" t="s">
        <v>191</v>
      </c>
      <c r="T1092" s="24">
        <f>SUMIFS(PASTE_DQS_TRACKER!D:D,PASTE_DQS_TRACKER!C:C,MAIN!A1092,PASTE_DQS_TRACKER!B:B,MAIN!D1092,PASTE_DQS_TRACKER!F:F,"transfer")</f>
        <v>0</v>
      </c>
    </row>
    <row r="1093" spans="1:22" x14ac:dyDescent="0.25">
      <c r="A1093" s="17" t="s">
        <v>191</v>
      </c>
      <c r="B1093" s="17" t="s">
        <v>93</v>
      </c>
      <c r="C1093" s="17" t="s">
        <v>192</v>
      </c>
      <c r="D1093" s="17" t="s">
        <v>124</v>
      </c>
      <c r="E1093" s="24">
        <f>IF(U1093="SC",SUMIFS(SC!F:F,SC!A:A,MAIN!D1093,SC!B:B,MAIN!A1093),SUMIFS(Allocations!$H:$H,Allocations!$A:$A,MAIN!$A1093,Allocations!$B:$B,MAIN!$D1093))</f>
        <v>1E-3</v>
      </c>
      <c r="F1093" s="24">
        <f>IF(U1093="SC",SUMIFS(SC!J:J,SC!A:A,MAIN!D1093,SC!B:B,MAIN!A1093),SUMIFS(Allocations!M:M,Allocations!A:A,MAIN!A1093,Allocations!B:B,MAIN!D1093))</f>
        <v>0</v>
      </c>
      <c r="G1093" s="24">
        <f t="shared" si="292"/>
        <v>1E-3</v>
      </c>
      <c r="H1093" s="24">
        <f>IFERROR(VLOOKUP(S1093,Swaps_wk!$A$2:$AP$151,HLOOKUP(MAIN!D1093,Swaps_wk!$B$2:$AP$151,150,FALSE),FALSE),0)</f>
        <v>0</v>
      </c>
      <c r="I1093" s="24">
        <f>SUMIFS(PASTE_DQS_TRACKER!$D:$D,PASTE_DQS_TRACKER!$C:$C,MAIN!$A1093,PASTE_DQS_TRACKER!$B:$B,MAIN!$D1093)-SUMIFS(PASTE_DQS_TRACKER!$D:$D,PASTE_DQS_TRACKER!$C:$C,MAIN!A1093,PASTE_DQS_TRACKER!$E:$E,MAIN!$D1093)</f>
        <v>0</v>
      </c>
      <c r="J1093" s="25">
        <f t="shared" si="293"/>
        <v>1E-3</v>
      </c>
      <c r="K1093" s="24">
        <f>IFERROR(IF(V1093="Flex",0,IF(D1093=$D$30,VLOOKUP(A1093,MMO_o10M_lease!$A$1:$F$51,5,FALSE),IF(D1093=$D$26,VLOOKUP(D1093,LANDINGS!$A$3:$BR$40,HLOOKUP(A1093,LANDINGS!$B$1:$CF$42,42,FALSE),FALSE)-IFERROR(VLOOKUP(A1093,MMO_o10M_lease!$A$1:$F$38,5,FALSE),0),VLOOKUP(D1093,LANDINGS!$A$3:$CF$40,HLOOKUP(A1093,LANDINGS!$B$1:$CF$42,42,FALSE),FALSE)))),0)</f>
        <v>0</v>
      </c>
      <c r="L1093" s="24">
        <f>SUMIFS(PASTE_FLEX_TRACKER!$D:$D,PASTE_FLEX_TRACKER!$F:$F,MAIN!$A1093,PASTE_FLEX_TRACKER!$B:$B,MAIN!$D1093)-SUMIFS(PASTE_FLEX_TRACKER!$D:$D,PASTE_FLEX_TRACKER!$C:$C,MAIN!$A1093,PASTE_FLEX_TRACKER!$B:$B,MAIN!$D1093)</f>
        <v>0</v>
      </c>
      <c r="M1093" s="24">
        <f>IFERROR(-VLOOKUP(D1093,SQ!$A$19:$CC$52,HLOOKUP(MAIN!A1093,SQ!$B$18:$CC$56,39,FALSE),FALSE),"n/a")</f>
        <v>0</v>
      </c>
      <c r="N1093" s="46" t="s">
        <v>563</v>
      </c>
      <c r="O1093" s="46">
        <f>SUMIFS(MAN_ADJ!$L:$L,MAN_ADJ!$K:$K,MAIN!$D1093,MAN_ADJ!$J:$J,MAIN!$S1093)</f>
        <v>0</v>
      </c>
      <c r="P1093" s="25">
        <f t="shared" si="294"/>
        <v>0</v>
      </c>
      <c r="Q1093" s="28">
        <f t="shared" si="285"/>
        <v>0</v>
      </c>
      <c r="R1093" s="38">
        <f t="shared" ref="R1093:R1127" si="295">J1093-P1093</f>
        <v>1E-3</v>
      </c>
      <c r="S1093" s="17" t="s">
        <v>191</v>
      </c>
      <c r="T1093" s="24">
        <f>SUMIFS(PASTE_DQS_TRACKER!D:D,PASTE_DQS_TRACKER!C:C,MAIN!A1093,PASTE_DQS_TRACKER!B:B,MAIN!D1093,PASTE_DQS_TRACKER!F:F,"transfer")</f>
        <v>0</v>
      </c>
    </row>
    <row r="1094" spans="1:22" x14ac:dyDescent="0.25">
      <c r="A1094" s="17" t="s">
        <v>191</v>
      </c>
      <c r="B1094" s="17" t="s">
        <v>93</v>
      </c>
      <c r="C1094" s="17" t="s">
        <v>192</v>
      </c>
      <c r="D1094" s="17" t="s">
        <v>125</v>
      </c>
      <c r="E1094" s="24">
        <f>IF(U1094="SC",SUMIFS(SC!F:F,SC!A:A,MAIN!D1094,SC!B:B,MAIN!A1094),SUMIFS(Allocations!$H:$H,Allocations!$A:$A,MAIN!$A1094,Allocations!$B:$B,MAIN!$D1094))</f>
        <v>0</v>
      </c>
      <c r="F1094" s="24">
        <f>IF(U1094="SC",SUMIFS(SC!J:J,SC!A:A,MAIN!D1094,SC!B:B,MAIN!A1094),SUMIFS(Allocations!M:M,Allocations!A:A,MAIN!A1094,Allocations!B:B,MAIN!D1094))</f>
        <v>0</v>
      </c>
      <c r="G1094" s="24">
        <f t="shared" si="292"/>
        <v>0</v>
      </c>
      <c r="H1094" s="24">
        <f>IFERROR(VLOOKUP(S1094,Swaps_wk!$A$2:$AP$151,HLOOKUP(MAIN!D1094,Swaps_wk!$B$2:$AP$151,150,FALSE),FALSE),0)</f>
        <v>0</v>
      </c>
      <c r="I1094" s="24">
        <f>SUMIFS(PASTE_DQS_TRACKER!$D:$D,PASTE_DQS_TRACKER!$C:$C,MAIN!$A1094,PASTE_DQS_TRACKER!$B:$B,MAIN!$D1094)-SUMIFS(PASTE_DQS_TRACKER!$D:$D,PASTE_DQS_TRACKER!$C:$C,MAIN!A1094,PASTE_DQS_TRACKER!$E:$E,MAIN!$D1094)</f>
        <v>0.5</v>
      </c>
      <c r="J1094" s="25">
        <f t="shared" si="293"/>
        <v>0.5</v>
      </c>
      <c r="K1094" s="24">
        <f>IFERROR(IF(V1094="Flex",0,IF(D1094=$D$30,VLOOKUP(A1094,MMO_o10M_lease!$A$1:$F$51,5,FALSE),IF(D1094=$D$26,VLOOKUP(D1094,LANDINGS!$A$3:$BR$40,HLOOKUP(A1094,LANDINGS!$B$1:$CF$42,42,FALSE),FALSE)-IFERROR(VLOOKUP(A1094,MMO_o10M_lease!$A$1:$F$38,5,FALSE),0),VLOOKUP(D1094,LANDINGS!$A$3:$CF$40,HLOOKUP(A1094,LANDINGS!$B$1:$CF$42,42,FALSE),FALSE)))),0)</f>
        <v>2E-3</v>
      </c>
      <c r="L1094" s="24">
        <f>SUMIFS(PASTE_FLEX_TRACKER!$D:$D,PASTE_FLEX_TRACKER!$F:$F,MAIN!$A1094,PASTE_FLEX_TRACKER!$B:$B,MAIN!$D1094)-SUMIFS(PASTE_FLEX_TRACKER!$D:$D,PASTE_FLEX_TRACKER!$C:$C,MAIN!$A1094,PASTE_FLEX_TRACKER!$B:$B,MAIN!$D1094)</f>
        <v>0</v>
      </c>
      <c r="M1094" s="24">
        <f>IFERROR(-VLOOKUP(D1094,SQ!$A$19:$CC$52,HLOOKUP(MAIN!A1094,SQ!$B$18:$CC$56,39,FALSE),FALSE),"n/a")</f>
        <v>0</v>
      </c>
      <c r="N1094" s="46" t="s">
        <v>563</v>
      </c>
      <c r="O1094" s="46">
        <f>SUMIFS(MAN_ADJ!$L:$L,MAN_ADJ!$K:$K,MAIN!$D1094,MAN_ADJ!$J:$J,MAIN!$S1094)</f>
        <v>0</v>
      </c>
      <c r="P1094" s="25">
        <f t="shared" si="294"/>
        <v>2E-3</v>
      </c>
      <c r="Q1094" s="28">
        <f t="shared" si="285"/>
        <v>4.0000000000000001E-3</v>
      </c>
      <c r="R1094" s="38">
        <f t="shared" si="295"/>
        <v>0.498</v>
      </c>
      <c r="S1094" s="17" t="s">
        <v>191</v>
      </c>
      <c r="T1094" s="24">
        <f>SUMIFS(PASTE_DQS_TRACKER!D:D,PASTE_DQS_TRACKER!C:C,MAIN!A1094,PASTE_DQS_TRACKER!B:B,MAIN!D1094,PASTE_DQS_TRACKER!F:F,"transfer")</f>
        <v>0.5</v>
      </c>
    </row>
    <row r="1095" spans="1:22" x14ac:dyDescent="0.25">
      <c r="A1095" s="17" t="s">
        <v>191</v>
      </c>
      <c r="B1095" s="17" t="s">
        <v>93</v>
      </c>
      <c r="C1095" s="17" t="s">
        <v>192</v>
      </c>
      <c r="D1095" s="17" t="s">
        <v>126</v>
      </c>
      <c r="E1095" s="24">
        <f>IF(U1095="SC",SUMIFS(SC!F:F,SC!A:A,MAIN!D1095,SC!B:B,MAIN!A1095),SUMIFS(Allocations!$H:$H,Allocations!$A:$A,MAIN!$A1095,Allocations!$B:$B,MAIN!$D1095))</f>
        <v>0</v>
      </c>
      <c r="F1095" s="24">
        <f>IF(U1095="SC",SUMIFS(SC!J:J,SC!A:A,MAIN!D1095,SC!B:B,MAIN!A1095),SUMIFS(Allocations!M:M,Allocations!A:A,MAIN!A1095,Allocations!B:B,MAIN!D1095))</f>
        <v>0</v>
      </c>
      <c r="G1095" s="24">
        <f t="shared" si="292"/>
        <v>0</v>
      </c>
      <c r="H1095" s="24">
        <f>IFERROR(VLOOKUP(S1095,Swaps_wk!$A$2:$AP$151,HLOOKUP(MAIN!D1095,Swaps_wk!$B$2:$AP$151,150,FALSE),FALSE),0)</f>
        <v>0</v>
      </c>
      <c r="I1095" s="24">
        <f>SUMIFS(PASTE_DQS_TRACKER!$D:$D,PASTE_DQS_TRACKER!$C:$C,MAIN!$A1095,PASTE_DQS_TRACKER!$B:$B,MAIN!$D1095)-SUMIFS(PASTE_DQS_TRACKER!$D:$D,PASTE_DQS_TRACKER!$C:$C,MAIN!A1095,PASTE_DQS_TRACKER!$E:$E,MAIN!$D1095)</f>
        <v>0</v>
      </c>
      <c r="J1095" s="25">
        <f t="shared" si="293"/>
        <v>0</v>
      </c>
      <c r="K1095" s="24">
        <f>IFERROR(IF(V1095="Flex",0,IF(D1095=$D$30,VLOOKUP(A1095,MMO_o10M_lease!$A$1:$F$51,5,FALSE),IF(D1095=$D$26,VLOOKUP(D1095,LANDINGS!$A$3:$BR$40,HLOOKUP(A1095,LANDINGS!$B$1:$CF$42,42,FALSE),FALSE)-IFERROR(VLOOKUP(A1095,MMO_o10M_lease!$A$1:$F$38,5,FALSE),0),VLOOKUP(D1095,LANDINGS!$A$3:$CF$40,HLOOKUP(A1095,LANDINGS!$B$1:$CF$42,42,FALSE),FALSE)))),0)</f>
        <v>0</v>
      </c>
      <c r="L1095" s="24">
        <f>SUMIFS(PASTE_FLEX_TRACKER!$D:$D,PASTE_FLEX_TRACKER!$F:$F,MAIN!$A1095,PASTE_FLEX_TRACKER!$B:$B,MAIN!$D1095)-SUMIFS(PASTE_FLEX_TRACKER!$D:$D,PASTE_FLEX_TRACKER!$C:$C,MAIN!$A1095,PASTE_FLEX_TRACKER!$B:$B,MAIN!$D1095)</f>
        <v>0</v>
      </c>
      <c r="M1095" s="24">
        <f>IFERROR(-VLOOKUP(D1095,SQ!$A$19:$CC$52,HLOOKUP(MAIN!A1095,SQ!$B$18:$CC$56,39,FALSE),FALSE),"n/a")</f>
        <v>0</v>
      </c>
      <c r="N1095" s="46" t="s">
        <v>563</v>
      </c>
      <c r="O1095" s="46">
        <f>SUMIFS(MAN_ADJ!$L:$L,MAN_ADJ!$K:$K,MAIN!$D1095,MAN_ADJ!$J:$J,MAIN!$S1095)</f>
        <v>0</v>
      </c>
      <c r="P1095" s="25">
        <f t="shared" si="294"/>
        <v>0</v>
      </c>
      <c r="Q1095" s="28" t="str">
        <f t="shared" si="285"/>
        <v>n/a</v>
      </c>
      <c r="R1095" s="38">
        <f t="shared" si="295"/>
        <v>0</v>
      </c>
      <c r="S1095" s="17" t="s">
        <v>191</v>
      </c>
      <c r="T1095" s="24">
        <f>SUMIFS(PASTE_DQS_TRACKER!D:D,PASTE_DQS_TRACKER!C:C,MAIN!A1095,PASTE_DQS_TRACKER!B:B,MAIN!D1095,PASTE_DQS_TRACKER!F:F,"transfer")</f>
        <v>0</v>
      </c>
    </row>
    <row r="1096" spans="1:22" x14ac:dyDescent="0.25">
      <c r="A1096" s="17" t="s">
        <v>191</v>
      </c>
      <c r="B1096" s="17" t="s">
        <v>93</v>
      </c>
      <c r="C1096" s="17" t="s">
        <v>192</v>
      </c>
      <c r="D1096" s="17" t="s">
        <v>127</v>
      </c>
      <c r="E1096" s="24">
        <f>IF(U1096="SC",SUMIFS(SC!F:F,SC!A:A,MAIN!D1096,SC!B:B,MAIN!A1096),SUMIFS(Allocations!$H:$H,Allocations!$A:$A,MAIN!$A1096,Allocations!$B:$B,MAIN!$D1096))</f>
        <v>0</v>
      </c>
      <c r="F1096" s="24">
        <f>IF(U1096="SC",SUMIFS(SC!J:J,SC!A:A,MAIN!D1096,SC!B:B,MAIN!A1096),SUMIFS(Allocations!M:M,Allocations!A:A,MAIN!A1096,Allocations!B:B,MAIN!D1096))</f>
        <v>0</v>
      </c>
      <c r="G1096" s="24">
        <f t="shared" si="292"/>
        <v>0</v>
      </c>
      <c r="H1096" s="24">
        <f>IFERROR(VLOOKUP(S1096,Swaps_wk!$A$2:$AP$151,HLOOKUP(MAIN!D1096,Swaps_wk!$B$2:$AP$151,150,FALSE),FALSE),0)</f>
        <v>0</v>
      </c>
      <c r="I1096" s="24">
        <f>SUMIFS(PASTE_DQS_TRACKER!$D:$D,PASTE_DQS_TRACKER!$C:$C,MAIN!$A1096,PASTE_DQS_TRACKER!$B:$B,MAIN!$D1096)-SUMIFS(PASTE_DQS_TRACKER!$D:$D,PASTE_DQS_TRACKER!$C:$C,MAIN!A1096,PASTE_DQS_TRACKER!$E:$E,MAIN!$D1096)</f>
        <v>0</v>
      </c>
      <c r="J1096" s="25">
        <f t="shared" si="293"/>
        <v>0</v>
      </c>
      <c r="K1096" s="24">
        <f>IFERROR(IF(V1096="Flex",0,IF(D1096=$D$30,VLOOKUP(A1096,MMO_o10M_lease!$A$1:$F$51,5,FALSE),IF(D1096=$D$26,VLOOKUP(D1096,LANDINGS!$A$3:$BR$40,HLOOKUP(A1096,LANDINGS!$B$1:$CF$42,42,FALSE),FALSE)-IFERROR(VLOOKUP(A1096,MMO_o10M_lease!$A$1:$F$38,5,FALSE),0),VLOOKUP(D1096,LANDINGS!$A$3:$CF$40,HLOOKUP(A1096,LANDINGS!$B$1:$CF$42,42,FALSE),FALSE)))),0)</f>
        <v>0</v>
      </c>
      <c r="L1096" s="24">
        <f>SUMIFS(PASTE_FLEX_TRACKER!$D:$D,PASTE_FLEX_TRACKER!$F:$F,MAIN!$A1096,PASTE_FLEX_TRACKER!$B:$B,MAIN!$D1096)-SUMIFS(PASTE_FLEX_TRACKER!$D:$D,PASTE_FLEX_TRACKER!$C:$C,MAIN!$A1096,PASTE_FLEX_TRACKER!$B:$B,MAIN!$D1096)</f>
        <v>0</v>
      </c>
      <c r="M1096" s="24">
        <f>IFERROR(-VLOOKUP(D1096,SQ!$A$19:$CC$52,HLOOKUP(MAIN!A1096,SQ!$B$18:$CC$56,39,FALSE),FALSE),"n/a")</f>
        <v>0</v>
      </c>
      <c r="N1096" s="46" t="s">
        <v>563</v>
      </c>
      <c r="O1096" s="46">
        <f>SUMIFS(MAN_ADJ!$L:$L,MAN_ADJ!$K:$K,MAIN!$D1096,MAN_ADJ!$J:$J,MAIN!$S1096)</f>
        <v>0</v>
      </c>
      <c r="P1096" s="25">
        <f t="shared" si="294"/>
        <v>0</v>
      </c>
      <c r="Q1096" s="28" t="str">
        <f t="shared" si="285"/>
        <v>n/a</v>
      </c>
      <c r="R1096" s="38">
        <f t="shared" si="295"/>
        <v>0</v>
      </c>
      <c r="S1096" s="17" t="s">
        <v>191</v>
      </c>
      <c r="T1096" s="24">
        <f>SUMIFS(PASTE_DQS_TRACKER!D:D,PASTE_DQS_TRACKER!C:C,MAIN!A1096,PASTE_DQS_TRACKER!B:B,MAIN!D1096,PASTE_DQS_TRACKER!F:F,"transfer")</f>
        <v>0</v>
      </c>
    </row>
    <row r="1097" spans="1:22" x14ac:dyDescent="0.25">
      <c r="A1097" s="17" t="s">
        <v>191</v>
      </c>
      <c r="B1097" s="17" t="s">
        <v>93</v>
      </c>
      <c r="C1097" s="17" t="s">
        <v>192</v>
      </c>
      <c r="D1097" s="17" t="s">
        <v>154</v>
      </c>
      <c r="E1097" s="24">
        <f>IF(U1097="SC",SUMIFS(SC!F:F,SC!A:A,MAIN!D1097,SC!B:B,MAIN!A1097),SUMIFS(Allocations!$H:$H,Allocations!$A:$A,MAIN!$A1097,Allocations!$B:$B,MAIN!$D1097))</f>
        <v>0</v>
      </c>
      <c r="F1097" s="24">
        <f>IF(U1097="SC",SUMIFS(SC!J:J,SC!A:A,MAIN!D1097,SC!B:B,MAIN!A1097),SUMIFS(Allocations!M:M,Allocations!A:A,MAIN!A1097,Allocations!B:B,MAIN!D1097))</f>
        <v>0</v>
      </c>
      <c r="G1097" s="24">
        <f t="shared" si="292"/>
        <v>0</v>
      </c>
      <c r="H1097" s="24">
        <f>IFERROR(VLOOKUP(S1097,Swaps_wk!$A$2:$AP$151,HLOOKUP(MAIN!D1097,Swaps_wk!$B$2:$AP$151,150,FALSE),FALSE),0)</f>
        <v>0</v>
      </c>
      <c r="I1097" s="24">
        <f>SUMIFS(PASTE_DQS_TRACKER!$D:$D,PASTE_DQS_TRACKER!$C:$C,MAIN!$A1097,PASTE_DQS_TRACKER!$B:$B,MAIN!$D1097)-SUMIFS(PASTE_DQS_TRACKER!$D:$D,PASTE_DQS_TRACKER!$C:$C,MAIN!A1097,PASTE_DQS_TRACKER!$E:$E,MAIN!$D1097)</f>
        <v>28</v>
      </c>
      <c r="J1097" s="25">
        <f t="shared" si="293"/>
        <v>28</v>
      </c>
      <c r="K1097" s="24">
        <f>IFERROR(IF(V1097="Flex",0,IF(D1097=$D$30,VLOOKUP(A1097,MMO_o10M_lease!$A$1:$F$51,5,FALSE),IF(D1097=$D$26,VLOOKUP(D1097,LANDINGS!$A$3:$BR$40,HLOOKUP(A1097,LANDINGS!$B$1:$CF$42,42,FALSE),FALSE)-IFERROR(VLOOKUP(A1097,MMO_o10M_lease!$A$1:$F$38,5,FALSE),0),VLOOKUP(D1097,LANDINGS!$A$3:$CF$40,HLOOKUP(A1097,LANDINGS!$B$1:$CF$42,42,FALSE),FALSE)))),0)</f>
        <v>0</v>
      </c>
      <c r="L1097" s="24">
        <f>SUMIFS(PASTE_FLEX_TRACKER!$D:$D,PASTE_FLEX_TRACKER!$F:$F,MAIN!$A1097,PASTE_FLEX_TRACKER!$B:$B,MAIN!$D1097)-SUMIFS(PASTE_FLEX_TRACKER!$D:$D,PASTE_FLEX_TRACKER!$C:$C,MAIN!$A1097,PASTE_FLEX_TRACKER!$B:$B,MAIN!$D1097)</f>
        <v>0</v>
      </c>
      <c r="M1097" s="24" t="str">
        <f>IFERROR(-VLOOKUP(D1097,SQ!$A$19:$CC$52,HLOOKUP(MAIN!A1097,SQ!$B$18:$CC$56,39,FALSE),FALSE),"n/a")</f>
        <v>n/a</v>
      </c>
      <c r="N1097" s="46" t="s">
        <v>563</v>
      </c>
      <c r="O1097" s="46">
        <f>SUMIFS(MAN_ADJ!$L:$L,MAN_ADJ!$K:$K,MAIN!$D1097,MAN_ADJ!$J:$J,MAIN!$S1097)</f>
        <v>0</v>
      </c>
      <c r="P1097" s="25">
        <f t="shared" ref="P1097" si="296">SUM(K1097:O1097)</f>
        <v>0</v>
      </c>
      <c r="Q1097" s="28">
        <f t="shared" si="285"/>
        <v>0</v>
      </c>
      <c r="R1097" s="38">
        <f t="shared" si="295"/>
        <v>28</v>
      </c>
      <c r="S1097" s="17" t="s">
        <v>191</v>
      </c>
      <c r="T1097" s="24">
        <f>SUMIFS(PASTE_DQS_TRACKER!D:D,PASTE_DQS_TRACKER!C:C,MAIN!A1097,PASTE_DQS_TRACKER!B:B,MAIN!D1097,PASTE_DQS_TRACKER!F:F,"transfer")</f>
        <v>0</v>
      </c>
    </row>
    <row r="1098" spans="1:22" x14ac:dyDescent="0.25">
      <c r="A1098" s="17" t="s">
        <v>191</v>
      </c>
      <c r="B1098" s="17" t="s">
        <v>93</v>
      </c>
      <c r="C1098" s="17" t="s">
        <v>192</v>
      </c>
      <c r="D1098" s="17" t="s">
        <v>184</v>
      </c>
      <c r="E1098" s="24">
        <f>IF(U1098="SC",SUMIFS(SC!F:F,SC!A:A,MAIN!D1098,SC!B:B,MAIN!A1098),SUMIFS(Allocations!$H:$H,Allocations!$A:$A,MAIN!$A1098,Allocations!$B:$B,MAIN!$D1098))</f>
        <v>0</v>
      </c>
      <c r="F1098" s="24">
        <f>IF(U1098="SC",SUMIFS(SC!J:J,SC!A:A,MAIN!D1098,SC!B:B,MAIN!A1098),SUMIFS(Allocations!M:M,Allocations!A:A,MAIN!A1098,Allocations!B:B,MAIN!D1098))</f>
        <v>0</v>
      </c>
      <c r="G1098" s="24">
        <f t="shared" ref="G1098:G1099" si="297">E1098+F1098</f>
        <v>0</v>
      </c>
      <c r="H1098" s="24">
        <f>IFERROR(VLOOKUP(S1098,Swaps_wk!$A$2:$AP$151,HLOOKUP(MAIN!D1098,Swaps_wk!$B$2:$AP$151,150,FALSE),FALSE),0)</f>
        <v>0</v>
      </c>
      <c r="I1098" s="24">
        <f>SUMIFS(PASTE_DQS_TRACKER!$D:$D,PASTE_DQS_TRACKER!$C:$C,MAIN!$A1098,PASTE_DQS_TRACKER!$B:$B,MAIN!$D1098)-SUMIFS(PASTE_DQS_TRACKER!$D:$D,PASTE_DQS_TRACKER!$C:$C,MAIN!A1098,PASTE_DQS_TRACKER!$E:$E,MAIN!$D1098)</f>
        <v>0</v>
      </c>
      <c r="J1098" s="25">
        <f t="shared" ref="J1098:J1099" si="298">G1098+I1098</f>
        <v>0</v>
      </c>
      <c r="K1098" s="24">
        <f>IFERROR(IF(V1098="Flex",0,IF(D1098=$D$30,VLOOKUP(A1098,MMO_o10M_lease!$A$1:$F$51,5,FALSE),IF(D1098=$D$26,VLOOKUP(D1098,LANDINGS!$A$3:$BR$40,HLOOKUP(A1098,LANDINGS!$B$1:$CF$42,42,FALSE),FALSE)-IFERROR(VLOOKUP(A1098,MMO_o10M_lease!$A$1:$F$38,5,FALSE),0),VLOOKUP(D1098,LANDINGS!$A$3:$CF$40,HLOOKUP(A1098,LANDINGS!$B$1:$CF$42,42,FALSE),FALSE)))),0)</f>
        <v>0</v>
      </c>
      <c r="L1098" s="24">
        <f>SUMIFS(PASTE_FLEX_TRACKER!$D:$D,PASTE_FLEX_TRACKER!$F:$F,MAIN!$A1098,PASTE_FLEX_TRACKER!$B:$B,MAIN!$D1098)-SUMIFS(PASTE_FLEX_TRACKER!$D:$D,PASTE_FLEX_TRACKER!$C:$C,MAIN!$A1098,PASTE_FLEX_TRACKER!$B:$B,MAIN!$D1098)</f>
        <v>0</v>
      </c>
      <c r="M1098" s="24" t="str">
        <f>IFERROR(-VLOOKUP(D1098,SQ!$A$19:$CC$52,HLOOKUP(MAIN!A1098,SQ!$B$18:$CC$56,39,FALSE),FALSE),"n/a")</f>
        <v>n/a</v>
      </c>
      <c r="N1098" s="46" t="s">
        <v>563</v>
      </c>
      <c r="O1098" s="46">
        <f>SUMIFS(MAN_ADJ!$L:$L,MAN_ADJ!$K:$K,MAIN!$D1098,MAN_ADJ!$J:$J,MAIN!$S1098)</f>
        <v>0</v>
      </c>
      <c r="P1098" s="25">
        <f t="shared" si="294"/>
        <v>0</v>
      </c>
      <c r="Q1098" s="28" t="str">
        <f t="shared" ref="Q1098:Q1099" si="299">IFERROR(P1098/J1098,"n/a")</f>
        <v>n/a</v>
      </c>
      <c r="R1098" s="38">
        <f t="shared" ref="R1098:R1099" si="300">J1098-P1098</f>
        <v>0</v>
      </c>
      <c r="S1098" s="17" t="s">
        <v>191</v>
      </c>
      <c r="T1098" s="24">
        <f>SUMIFS(PASTE_DQS_TRACKER!D:D,PASTE_DQS_TRACKER!C:C,MAIN!A1098,PASTE_DQS_TRACKER!B:B,MAIN!D1098,PASTE_DQS_TRACKER!F:F,"transfer")</f>
        <v>0</v>
      </c>
    </row>
    <row r="1099" spans="1:22" x14ac:dyDescent="0.25">
      <c r="A1099" s="17" t="s">
        <v>191</v>
      </c>
      <c r="B1099" s="17" t="s">
        <v>93</v>
      </c>
      <c r="C1099" s="17" t="s">
        <v>192</v>
      </c>
      <c r="D1099" s="17" t="s">
        <v>128</v>
      </c>
      <c r="E1099" s="24">
        <f>IF(U1099="SC",SUMIFS(SC!F:F,SC!A:A,MAIN!D1099,SC!B:B,MAIN!A1099),SUMIFS(Allocations!$H:$H,Allocations!$A:$A,MAIN!$A1099,Allocations!$B:$B,MAIN!$D1099))</f>
        <v>0</v>
      </c>
      <c r="F1099" s="24">
        <f>IF(U1099="SC",SUMIFS(SC!J:J,SC!A:A,MAIN!D1099,SC!B:B,MAIN!A1099),SUMIFS(Allocations!M:M,Allocations!A:A,MAIN!A1099,Allocations!B:B,MAIN!D1099))</f>
        <v>0</v>
      </c>
      <c r="G1099" s="24">
        <f t="shared" si="297"/>
        <v>0</v>
      </c>
      <c r="H1099" s="24">
        <f>IFERROR(VLOOKUP(S1099,Swaps_wk!$A$2:$AP$151,HLOOKUP(MAIN!D1099,Swaps_wk!$B$2:$AP$151,150,FALSE),FALSE),0)</f>
        <v>0</v>
      </c>
      <c r="I1099" s="24">
        <f>SUMIFS(PASTE_DQS_TRACKER!$D:$D,PASTE_DQS_TRACKER!$C:$C,MAIN!$A1099,PASTE_DQS_TRACKER!$B:$B,MAIN!$D1099)-SUMIFS(PASTE_DQS_TRACKER!$D:$D,PASTE_DQS_TRACKER!$C:$C,MAIN!A1099,PASTE_DQS_TRACKER!$E:$E,MAIN!$D1099)</f>
        <v>0</v>
      </c>
      <c r="J1099" s="25">
        <f t="shared" si="298"/>
        <v>0</v>
      </c>
      <c r="K1099" s="24">
        <f>IFERROR(IF(V1099="Flex",0,IF(D1099=$D$30,VLOOKUP(A1099,MMO_o10M_lease!$A$1:$F$51,5,FALSE),IF(D1099=$D$26,VLOOKUP(D1099,LANDINGS!$A$3:$BR$40,HLOOKUP(A1099,LANDINGS!$B$1:$CF$42,42,FALSE),FALSE)-IFERROR(VLOOKUP(A1099,MMO_o10M_lease!$A$1:$F$38,5,FALSE),0),VLOOKUP(D1099,LANDINGS!$A$3:$CF$40,HLOOKUP(A1099,LANDINGS!$B$1:$CF$42,42,FALSE),FALSE)))),0)</f>
        <v>0</v>
      </c>
      <c r="L1099" s="24">
        <f>SUMIFS(PASTE_FLEX_TRACKER!$D:$D,PASTE_FLEX_TRACKER!$F:$F,MAIN!$A1099,PASTE_FLEX_TRACKER!$B:$B,MAIN!$D1099)-SUMIFS(PASTE_FLEX_TRACKER!$D:$D,PASTE_FLEX_TRACKER!$C:$C,MAIN!$A1099,PASTE_FLEX_TRACKER!$B:$B,MAIN!$D1099)</f>
        <v>0</v>
      </c>
      <c r="M1099" s="24" t="str">
        <f>IFERROR(-VLOOKUP(D1099,SQ!$A$19:$CC$52,HLOOKUP(MAIN!A1099,SQ!$B$18:$CC$56,39,FALSE),FALSE),"n/a")</f>
        <v>n/a</v>
      </c>
      <c r="N1099" s="46" t="s">
        <v>563</v>
      </c>
      <c r="O1099" s="46">
        <f>SUMIFS(MAN_ADJ!$L:$L,MAN_ADJ!$K:$K,MAIN!$D1099,MAN_ADJ!$J:$J,MAIN!$S1099)</f>
        <v>0</v>
      </c>
      <c r="P1099" s="25">
        <f t="shared" si="294"/>
        <v>0</v>
      </c>
      <c r="Q1099" s="28" t="str">
        <f t="shared" si="299"/>
        <v>n/a</v>
      </c>
      <c r="R1099" s="38">
        <f t="shared" si="300"/>
        <v>0</v>
      </c>
      <c r="S1099" s="17" t="s">
        <v>191</v>
      </c>
      <c r="T1099" s="24">
        <f>SUMIFS(PASTE_DQS_TRACKER!D:D,PASTE_DQS_TRACKER!C:C,MAIN!A1099,PASTE_DQS_TRACKER!B:B,MAIN!D1099,PASTE_DQS_TRACKER!F:F,"transfer")</f>
        <v>0</v>
      </c>
    </row>
    <row r="1100" spans="1:22" x14ac:dyDescent="0.25">
      <c r="A1100" s="17" t="s">
        <v>191</v>
      </c>
      <c r="B1100" s="17" t="s">
        <v>93</v>
      </c>
      <c r="C1100" s="17" t="s">
        <v>192</v>
      </c>
      <c r="D1100" s="17" t="s">
        <v>129</v>
      </c>
      <c r="E1100" s="24">
        <f>IF(U1100="SC",SUMIFS(SC!F:F,SC!A:A,MAIN!D1100,SC!B:B,MAIN!A1100),SUMIFS(Allocations!$H:$H,Allocations!$A:$A,MAIN!$A1100,Allocations!$B:$B,MAIN!$D1100))</f>
        <v>3.3</v>
      </c>
      <c r="F1100" s="24">
        <f>IF(U1100="SC",SUMIFS(SC!J:J,SC!A:A,MAIN!D1100,SC!B:B,MAIN!A1100),SUMIFS(Allocations!M:M,Allocations!A:A,MAIN!A1100,Allocations!B:B,MAIN!D1100))</f>
        <v>0</v>
      </c>
      <c r="G1100" s="24">
        <f t="shared" si="292"/>
        <v>3.3</v>
      </c>
      <c r="H1100" s="24">
        <f>IFERROR(VLOOKUP(S1100,Swaps_wk!$A$2:$AP$151,HLOOKUP(MAIN!D1100,Swaps_wk!$B$2:$AP$151,150,FALSE),FALSE),0)</f>
        <v>0</v>
      </c>
      <c r="I1100" s="24">
        <f>SUMIFS(PASTE_DQS_TRACKER!$D:$D,PASTE_DQS_TRACKER!$C:$C,MAIN!$A1100,PASTE_DQS_TRACKER!$B:$B,MAIN!$D1100)-SUMIFS(PASTE_DQS_TRACKER!$D:$D,PASTE_DQS_TRACKER!$C:$C,MAIN!A1100,PASTE_DQS_TRACKER!$E:$E,MAIN!$D1100)</f>
        <v>-3.1</v>
      </c>
      <c r="J1100" s="25">
        <f t="shared" si="293"/>
        <v>0.19999999999999973</v>
      </c>
      <c r="K1100" s="24">
        <f>IFERROR(IF(V1100="Flex",0,IF(D1100=$D$30,VLOOKUP(A1100,MMO_o10M_lease!$A$1:$F$51,5,FALSE),IF(D1100=$D$26,VLOOKUP(D1100,LANDINGS!$A$3:$BR$40,HLOOKUP(A1100,LANDINGS!$B$1:$CF$42,42,FALSE),FALSE)-IFERROR(VLOOKUP(A1100,MMO_o10M_lease!$A$1:$F$38,5,FALSE),0),VLOOKUP(D1100,LANDINGS!$A$3:$CF$40,HLOOKUP(A1100,LANDINGS!$B$1:$CF$42,42,FALSE),FALSE)))),0)</f>
        <v>0</v>
      </c>
      <c r="L1100" s="24">
        <f>SUMIFS(PASTE_FLEX_TRACKER!$D:$D,PASTE_FLEX_TRACKER!$F:$F,MAIN!$A1100,PASTE_FLEX_TRACKER!$B:$B,MAIN!$D1100)-SUMIFS(PASTE_FLEX_TRACKER!$D:$D,PASTE_FLEX_TRACKER!$C:$C,MAIN!$A1100,PASTE_FLEX_TRACKER!$B:$B,MAIN!$D1100)</f>
        <v>0</v>
      </c>
      <c r="M1100" s="24" t="str">
        <f>IFERROR(-VLOOKUP(D1100,SQ!$A$19:$CC$52,HLOOKUP(MAIN!A1100,SQ!$B$18:$CC$56,39,FALSE),FALSE),"n/a")</f>
        <v>n/a</v>
      </c>
      <c r="N1100" s="46" t="s">
        <v>563</v>
      </c>
      <c r="O1100" s="46">
        <f>SUMIFS(MAN_ADJ!$L:$L,MAN_ADJ!$K:$K,MAIN!$D1100,MAN_ADJ!$J:$J,MAIN!$S1100)</f>
        <v>0</v>
      </c>
      <c r="P1100" s="25">
        <f t="shared" si="294"/>
        <v>0</v>
      </c>
      <c r="Q1100" s="28">
        <f t="shared" si="285"/>
        <v>0</v>
      </c>
      <c r="R1100" s="38">
        <f t="shared" si="295"/>
        <v>0.19999999999999973</v>
      </c>
      <c r="S1100" s="17" t="s">
        <v>191</v>
      </c>
      <c r="T1100" s="24">
        <f>SUMIFS(PASTE_DQS_TRACKER!D:D,PASTE_DQS_TRACKER!C:C,MAIN!A1100,PASTE_DQS_TRACKER!B:B,MAIN!D1100,PASTE_DQS_TRACKER!F:F,"transfer")</f>
        <v>0</v>
      </c>
    </row>
    <row r="1101" spans="1:22" x14ac:dyDescent="0.25">
      <c r="A1101" s="17" t="s">
        <v>191</v>
      </c>
      <c r="B1101" s="17" t="s">
        <v>93</v>
      </c>
      <c r="C1101" s="17" t="s">
        <v>192</v>
      </c>
      <c r="D1101" s="17" t="s">
        <v>155</v>
      </c>
      <c r="E1101" s="24">
        <f>IF(U1101="SC",SUMIFS(SC!F:F,SC!A:A,MAIN!D1101,SC!B:B,MAIN!A1101),SUMIFS(Allocations!$H:$H,Allocations!$A:$A,MAIN!$A1101,Allocations!$B:$B,MAIN!$D1101))</f>
        <v>0</v>
      </c>
      <c r="F1101" s="24">
        <f>IF(U1101="SC",SUMIFS(SC!J:J,SC!A:A,MAIN!D1101,SC!B:B,MAIN!A1101),SUMIFS(Allocations!M:M,Allocations!A:A,MAIN!A1101,Allocations!B:B,MAIN!D1101))</f>
        <v>0</v>
      </c>
      <c r="G1101" s="24">
        <f t="shared" ref="G1101" si="301">E1101+F1101</f>
        <v>0</v>
      </c>
      <c r="H1101" s="24">
        <f>IFERROR(VLOOKUP(S1101,Swaps_wk!$A$2:$AP$151,HLOOKUP(MAIN!D1101,Swaps_wk!$B$2:$AP$151,150,FALSE),FALSE),0)</f>
        <v>0</v>
      </c>
      <c r="I1101" s="24">
        <f>SUMIFS(PASTE_DQS_TRACKER!$D:$D,PASTE_DQS_TRACKER!$C:$C,MAIN!$A1101,PASTE_DQS_TRACKER!$B:$B,MAIN!$D1101)-SUMIFS(PASTE_DQS_TRACKER!$D:$D,PASTE_DQS_TRACKER!$C:$C,MAIN!A1101,PASTE_DQS_TRACKER!$E:$E,MAIN!$D1101)</f>
        <v>0</v>
      </c>
      <c r="J1101" s="25">
        <f t="shared" ref="J1101" si="302">G1101+I1101</f>
        <v>0</v>
      </c>
      <c r="K1101" s="24">
        <f>IFERROR(IF(V1101="Flex",0,IF(D1101=$D$30,VLOOKUP(A1101,MMO_o10M_lease!$A$1:$F$51,5,FALSE),IF(D1101=$D$26,VLOOKUP(D1101,LANDINGS!$A$3:$BR$40,HLOOKUP(A1101,LANDINGS!$B$1:$CF$42,42,FALSE),FALSE)-IFERROR(VLOOKUP(A1101,MMO_o10M_lease!$A$1:$F$38,5,FALSE),0),VLOOKUP(D1101,LANDINGS!$A$3:$CF$40,HLOOKUP(A1101,LANDINGS!$B$1:$CF$42,42,FALSE),FALSE)))),0)</f>
        <v>0</v>
      </c>
      <c r="L1101" s="24">
        <f>SUMIFS(PASTE_FLEX_TRACKER!$D:$D,PASTE_FLEX_TRACKER!$F:$F,MAIN!$A1101,PASTE_FLEX_TRACKER!$B:$B,MAIN!$D1101)-SUMIFS(PASTE_FLEX_TRACKER!$D:$D,PASTE_FLEX_TRACKER!$C:$C,MAIN!$A1101,PASTE_FLEX_TRACKER!$B:$B,MAIN!$D1101)</f>
        <v>0</v>
      </c>
      <c r="M1101" s="24" t="str">
        <f>IFERROR(-VLOOKUP(D1101,SQ!$A$19:$CC$52,HLOOKUP(MAIN!A1101,SQ!$B$18:$CC$56,39,FALSE),FALSE),"n/a")</f>
        <v>n/a</v>
      </c>
      <c r="N1101" s="46" t="s">
        <v>563</v>
      </c>
      <c r="O1101" s="46">
        <f>SUMIFS(MAN_ADJ!$L:$L,MAN_ADJ!$K:$K,MAIN!$D1101,MAN_ADJ!$J:$J,MAIN!$S1101)</f>
        <v>0</v>
      </c>
      <c r="P1101" s="25">
        <f t="shared" si="294"/>
        <v>0</v>
      </c>
      <c r="Q1101" s="28" t="str">
        <f t="shared" ref="Q1101" si="303">IFERROR(P1101/J1101,"n/a")</f>
        <v>n/a</v>
      </c>
      <c r="R1101" s="38">
        <f t="shared" ref="R1101" si="304">J1101-P1101</f>
        <v>0</v>
      </c>
      <c r="S1101" s="17" t="s">
        <v>191</v>
      </c>
      <c r="T1101" s="24">
        <f>SUMIFS(PASTE_DQS_TRACKER!D:D,PASTE_DQS_TRACKER!C:C,MAIN!A1101,PASTE_DQS_TRACKER!B:B,MAIN!D1101,PASTE_DQS_TRACKER!F:F,"transfer")</f>
        <v>0</v>
      </c>
    </row>
    <row r="1102" spans="1:22" x14ac:dyDescent="0.25">
      <c r="A1102" s="17" t="s">
        <v>191</v>
      </c>
      <c r="B1102" s="17" t="s">
        <v>93</v>
      </c>
      <c r="C1102" s="17" t="s">
        <v>192</v>
      </c>
      <c r="D1102" s="17" t="s">
        <v>130</v>
      </c>
      <c r="E1102" s="24">
        <f>IF(U1102="SC",SUMIFS(SC!F:F,SC!A:A,MAIN!D1102,SC!B:B,MAIN!A1102),SUMIFS(Allocations!$H:$H,Allocations!$A:$A,MAIN!$A1102,Allocations!$B:$B,MAIN!$D1102))</f>
        <v>0</v>
      </c>
      <c r="F1102" s="24">
        <f>IF(U1102="SC",SUMIFS(SC!J:J,SC!A:A,MAIN!D1102,SC!B:B,MAIN!A1102),SUMIFS(Allocations!M:M,Allocations!A:A,MAIN!A1102,Allocations!B:B,MAIN!D1102))</f>
        <v>0</v>
      </c>
      <c r="G1102" s="24">
        <f t="shared" si="292"/>
        <v>0</v>
      </c>
      <c r="H1102" s="24">
        <f>IFERROR(VLOOKUP(S1102,Swaps_wk!$A$2:$AP$151,HLOOKUP(MAIN!D1102,Swaps_wk!$B$2:$AP$151,150,FALSE),FALSE),0)</f>
        <v>0</v>
      </c>
      <c r="I1102" s="24">
        <f>SUMIFS(PASTE_DQS_TRACKER!$D:$D,PASTE_DQS_TRACKER!$C:$C,MAIN!$A1102,PASTE_DQS_TRACKER!$B:$B,MAIN!$D1102)-SUMIFS(PASTE_DQS_TRACKER!$D:$D,PASTE_DQS_TRACKER!$C:$C,MAIN!A1102,PASTE_DQS_TRACKER!$E:$E,MAIN!$D1102)</f>
        <v>0</v>
      </c>
      <c r="J1102" s="25">
        <f t="shared" si="293"/>
        <v>0</v>
      </c>
      <c r="K1102" s="24">
        <f>IFERROR(IF(V1102="Flex",0,IF(D1102=$D$30,VLOOKUP(A1102,MMO_o10M_lease!$A$1:$F$51,5,FALSE),IF(D1102=$D$26,VLOOKUP(D1102,LANDINGS!$A$3:$BR$40,HLOOKUP(A1102,LANDINGS!$B$1:$CF$42,42,FALSE),FALSE)-IFERROR(VLOOKUP(A1102,MMO_o10M_lease!$A$1:$F$38,5,FALSE),0),VLOOKUP(D1102,LANDINGS!$A$3:$CF$40,HLOOKUP(A1102,LANDINGS!$B$1:$CF$42,42,FALSE),FALSE)))),0)</f>
        <v>0</v>
      </c>
      <c r="L1102" s="24">
        <f>SUMIFS(PASTE_FLEX_TRACKER!$D:$D,PASTE_FLEX_TRACKER!$F:$F,MAIN!$A1102,PASTE_FLEX_TRACKER!$B:$B,MAIN!$D1102)-SUMIFS(PASTE_FLEX_TRACKER!$D:$D,PASTE_FLEX_TRACKER!$C:$C,MAIN!$A1102,PASTE_FLEX_TRACKER!$B:$B,MAIN!$D1102)</f>
        <v>0</v>
      </c>
      <c r="M1102" s="24" t="str">
        <f>IFERROR(-VLOOKUP(D1102,SQ!$A$19:$CC$52,HLOOKUP(MAIN!A1102,SQ!$B$18:$CC$56,39,FALSE),FALSE),"n/a")</f>
        <v>n/a</v>
      </c>
      <c r="N1102" s="46" t="s">
        <v>563</v>
      </c>
      <c r="O1102" s="46">
        <f>SUMIFS(MAN_ADJ!$L:$L,MAN_ADJ!$K:$K,MAIN!$D1102,MAN_ADJ!$J:$J,MAIN!$S1102)</f>
        <v>0</v>
      </c>
      <c r="P1102" s="25">
        <f t="shared" si="294"/>
        <v>0</v>
      </c>
      <c r="Q1102" s="28" t="str">
        <f t="shared" si="285"/>
        <v>n/a</v>
      </c>
      <c r="R1102" s="38">
        <f t="shared" si="295"/>
        <v>0</v>
      </c>
      <c r="S1102" s="17" t="s">
        <v>191</v>
      </c>
      <c r="T1102" s="24">
        <f>SUMIFS(PASTE_DQS_TRACKER!D:D,PASTE_DQS_TRACKER!C:C,MAIN!A1102,PASTE_DQS_TRACKER!B:B,MAIN!D1102,PASTE_DQS_TRACKER!F:F,"transfer")</f>
        <v>0</v>
      </c>
    </row>
    <row r="1103" spans="1:22" x14ac:dyDescent="0.25">
      <c r="A1103" s="26" t="s">
        <v>191</v>
      </c>
      <c r="B1103" s="26" t="s">
        <v>93</v>
      </c>
      <c r="C1103" s="26" t="s">
        <v>192</v>
      </c>
      <c r="D1103" s="26" t="s">
        <v>131</v>
      </c>
      <c r="E1103" s="27">
        <f>SUM(E1064:E1102)</f>
        <v>1081.9959999999996</v>
      </c>
      <c r="F1103" s="27">
        <f>SUM(F1064:F1102)</f>
        <v>226.6</v>
      </c>
      <c r="G1103" s="27">
        <f>SUM(G1064:G1102)</f>
        <v>1308.5960000000002</v>
      </c>
      <c r="H1103" s="27">
        <f>IFERROR(VLOOKUP(S1103,Swaps_wk!$A$2:$AP$151,HLOOKUP(MAIN!D1103,Swaps_wk!$B$2:$AP$151,150,FALSE),FALSE),0)</f>
        <v>110</v>
      </c>
      <c r="I1103" s="27">
        <f>SUM(I1064:I1102)</f>
        <v>330.9</v>
      </c>
      <c r="J1103" s="25">
        <f>SUM(J1064:J1102)</f>
        <v>1639.4960000000003</v>
      </c>
      <c r="K1103" s="27">
        <f>SUM(K1064:K1102)</f>
        <v>1349.5189999999998</v>
      </c>
      <c r="L1103" s="27">
        <f>SUM(L1064:L1102)</f>
        <v>0</v>
      </c>
      <c r="M1103" s="27">
        <f>SUM(M1064:M1102)</f>
        <v>0</v>
      </c>
      <c r="N1103" s="46" t="s">
        <v>563</v>
      </c>
      <c r="O1103" s="27">
        <f>SUM(O1064:O1102)</f>
        <v>0</v>
      </c>
      <c r="P1103" s="25">
        <f>SUM(P1064:P1102)</f>
        <v>1349.5189999999998</v>
      </c>
      <c r="Q1103" s="28">
        <f t="shared" si="285"/>
        <v>0.82313040105007851</v>
      </c>
      <c r="R1103" s="38">
        <f>SUM(R1064:R1102)</f>
        <v>289.97699999999998</v>
      </c>
      <c r="S1103" s="17" t="s">
        <v>191</v>
      </c>
      <c r="T1103" s="27">
        <f>SUM(T1064:T1102)</f>
        <v>407.1</v>
      </c>
    </row>
    <row r="1104" spans="1:22" x14ac:dyDescent="0.25">
      <c r="A1104" s="17" t="s">
        <v>193</v>
      </c>
      <c r="B1104" s="17" t="s">
        <v>93</v>
      </c>
      <c r="C1104" s="17" t="s">
        <v>194</v>
      </c>
      <c r="D1104" s="17" t="s">
        <v>95</v>
      </c>
      <c r="E1104" s="24">
        <f>IF(U1104="SC",SUMIFS(SC!F:F,SC!A:A,MAIN!D1104,SC!B:B,MAIN!A1104),SUMIFS(Allocations!$H:$H,Allocations!$A:$A,MAIN!$A1104,Allocations!$B:$B,MAIN!$D1104))</f>
        <v>20.583300000000001</v>
      </c>
      <c r="F1104" s="24">
        <f>IF(U1104="SC",SUMIFS(SC!J:J,SC!A:A,MAIN!D1104,SC!B:B,MAIN!A1104),SUMIFS(Allocations!M:M,Allocations!A:A,MAIN!A1104,Allocations!B:B,MAIN!D1104))</f>
        <v>0</v>
      </c>
      <c r="G1104" s="24">
        <f t="shared" ref="G1104:G1141" si="305">E1104+F1104</f>
        <v>20.583300000000001</v>
      </c>
      <c r="H1104" s="24">
        <f>IFERROR(VLOOKUP(S1104,Swaps_wk!$A$2:$AP$151,HLOOKUP(MAIN!D1104,Swaps_wk!$B$2:$AP$151,150,FALSE),FALSE),0)</f>
        <v>0</v>
      </c>
      <c r="I1104" s="24">
        <f>SUMIFS(PASTE_DQS_TRACKER!$D:$D,PASTE_DQS_TRACKER!$C:$C,MAIN!$A1104,PASTE_DQS_TRACKER!$B:$B,MAIN!$D1104)-SUMIFS(PASTE_DQS_TRACKER!$D:$D,PASTE_DQS_TRACKER!$C:$C,MAIN!$A1104,PASTE_DQS_TRACKER!$E:$E,MAIN!$D1104)</f>
        <v>0</v>
      </c>
      <c r="J1104" s="25">
        <f t="shared" ref="J1104:J1141" si="306">G1104+I1104</f>
        <v>20.583300000000001</v>
      </c>
      <c r="K1104" s="24">
        <f>IFERROR(IF(V1104="Flex",0,IF(D1104=$D$30,VLOOKUP(A1104,MMO_o10M_lease!$A$1:$F$51,5,FALSE),IF(D1104=$D$26,VLOOKUP(D1104,LANDINGS!$A$3:$BR$40,HLOOKUP(A1104,LANDINGS!$B$1:$CF$42,42,FALSE),FALSE)-IFERROR(VLOOKUP(A1104,MMO_o10M_lease!$A$1:$F$38,5,FALSE),0),VLOOKUP(D1104,LANDINGS!$A$3:$CF$40,HLOOKUP(A1104,LANDINGS!$B$1:$CF$42,42,FALSE),FALSE)))),0)</f>
        <v>0</v>
      </c>
      <c r="L1104" s="24">
        <f>SUMIFS(PASTE_FLEX_TRACKER!$D:$D,PASTE_FLEX_TRACKER!$E:$E,MAIN!$A1104,PASTE_FLEX_TRACKER!$B:$B,MAIN!$D1104)</f>
        <v>0</v>
      </c>
      <c r="M1104" s="35" t="s">
        <v>133</v>
      </c>
      <c r="N1104" s="46" t="s">
        <v>563</v>
      </c>
      <c r="O1104" s="46">
        <f>SUMIFS(MAN_ADJ!$L:$L,MAN_ADJ!$K:$K,MAIN!$D1104,MAN_ADJ!$J:$J,MAIN!$S1104)</f>
        <v>0</v>
      </c>
      <c r="P1104" s="25">
        <f t="shared" ref="P1104:P1141" si="307">SUM(K1104:O1104)</f>
        <v>0</v>
      </c>
      <c r="Q1104" s="28">
        <f t="shared" si="285"/>
        <v>0</v>
      </c>
      <c r="R1104" s="38">
        <f t="shared" si="295"/>
        <v>20.583300000000001</v>
      </c>
      <c r="S1104" s="17" t="s">
        <v>193</v>
      </c>
      <c r="U1104" t="s">
        <v>577</v>
      </c>
      <c r="V1104" t="s">
        <v>735</v>
      </c>
    </row>
    <row r="1105" spans="1:22" x14ac:dyDescent="0.25">
      <c r="A1105" s="17" t="s">
        <v>193</v>
      </c>
      <c r="B1105" s="17" t="s">
        <v>93</v>
      </c>
      <c r="C1105" s="17" t="s">
        <v>194</v>
      </c>
      <c r="D1105" s="17" t="s">
        <v>96</v>
      </c>
      <c r="E1105" s="24">
        <f>IF(U1105="SC",SUMIFS(SC!F:F,SC!A:A,MAIN!D1105,SC!B:B,MAIN!A1105),SUMIFS(Allocations!$H:$H,Allocations!$A:$A,MAIN!$A1105,Allocations!$B:$B,MAIN!$D1105))</f>
        <v>13.15</v>
      </c>
      <c r="F1105" s="24">
        <f>IF(U1105="SC",SUMIFS(SC!J:J,SC!A:A,MAIN!D1105,SC!B:B,MAIN!A1105),SUMIFS(Allocations!M:M,Allocations!A:A,MAIN!A1105,Allocations!B:B,MAIN!D1105))</f>
        <v>0</v>
      </c>
      <c r="G1105" s="24">
        <f t="shared" si="305"/>
        <v>13.15</v>
      </c>
      <c r="H1105" s="24">
        <f>IFERROR(VLOOKUP(S1105,Swaps_wk!$A$2:$AP$151,HLOOKUP(MAIN!D1105,Swaps_wk!$B$2:$AP$151,150,FALSE),FALSE),0)</f>
        <v>0</v>
      </c>
      <c r="I1105" s="24">
        <f>SUMIFS(PASTE_DQS_TRACKER!$D:$D,PASTE_DQS_TRACKER!$C:$C,MAIN!$A1105,PASTE_DQS_TRACKER!$B:$B,MAIN!$D1105)-SUMIFS(PASTE_DQS_TRACKER!$D:$D,PASTE_DQS_TRACKER!$C:$C,MAIN!$A1105,PASTE_DQS_TRACKER!$E:$E,MAIN!$D1105)</f>
        <v>0</v>
      </c>
      <c r="J1105" s="25">
        <f t="shared" si="306"/>
        <v>13.15</v>
      </c>
      <c r="K1105" s="24">
        <f>IFERROR(IF(V1105="Flex",0,IF(D1105=$D$30,VLOOKUP(A1105,MMO_o10M_lease!$A$1:$F$51,5,FALSE),IF(D1105=$D$26,VLOOKUP(D1105,LANDINGS!$A$3:$BR$40,HLOOKUP(A1105,LANDINGS!$B$1:$CF$42,42,FALSE),FALSE)-IFERROR(VLOOKUP(A1105,MMO_o10M_lease!$A$1:$F$38,5,FALSE),0),VLOOKUP(D1105,LANDINGS!$A$3:$CF$40,HLOOKUP(A1105,LANDINGS!$B$1:$CF$42,42,FALSE),FALSE)))),0)</f>
        <v>0</v>
      </c>
      <c r="L1105" s="24">
        <f>SUMIFS(PASTE_FLEX_TRACKER!$D:$D,PASTE_FLEX_TRACKER!$E:$E,MAIN!$A1105,PASTE_FLEX_TRACKER!$B:$B,MAIN!$D1105)</f>
        <v>0</v>
      </c>
      <c r="M1105" s="35" t="s">
        <v>133</v>
      </c>
      <c r="N1105" s="46" t="s">
        <v>563</v>
      </c>
      <c r="O1105" s="46">
        <f>SUMIFS(MAN_ADJ!$L:$L,MAN_ADJ!$K:$K,MAIN!$D1105,MAN_ADJ!$J:$J,MAIN!$S1105)</f>
        <v>0</v>
      </c>
      <c r="P1105" s="25">
        <f t="shared" si="307"/>
        <v>0</v>
      </c>
      <c r="Q1105" s="28">
        <f t="shared" si="285"/>
        <v>0</v>
      </c>
      <c r="R1105" s="38">
        <f t="shared" si="295"/>
        <v>13.15</v>
      </c>
      <c r="S1105" s="17" t="s">
        <v>193</v>
      </c>
      <c r="U1105" t="s">
        <v>577</v>
      </c>
      <c r="V1105" t="s">
        <v>735</v>
      </c>
    </row>
    <row r="1106" spans="1:22" x14ac:dyDescent="0.25">
      <c r="A1106" s="17" t="s">
        <v>193</v>
      </c>
      <c r="B1106" s="17" t="s">
        <v>93</v>
      </c>
      <c r="C1106" s="17" t="s">
        <v>194</v>
      </c>
      <c r="D1106" s="17" t="s">
        <v>97</v>
      </c>
      <c r="E1106" s="24">
        <f>IF(U1106="SC",SUMIFS(SC!F:F,SC!A:A,MAIN!D1106,SC!B:B,MAIN!A1106),SUMIFS(Allocations!$H:$H,Allocations!$A:$A,MAIN!$A1106,Allocations!$B:$B,MAIN!$D1106))</f>
        <v>10.560000000000002</v>
      </c>
      <c r="F1106" s="24">
        <f>IF(U1106="SC",SUMIFS(SC!J:J,SC!A:A,MAIN!D1106,SC!B:B,MAIN!A1106),SUMIFS(Allocations!M:M,Allocations!A:A,MAIN!A1106,Allocations!B:B,MAIN!D1106))</f>
        <v>0</v>
      </c>
      <c r="G1106" s="24">
        <f t="shared" si="305"/>
        <v>10.560000000000002</v>
      </c>
      <c r="H1106" s="24">
        <f>IFERROR(VLOOKUP(S1106,Swaps_wk!$A$2:$AP$151,HLOOKUP(MAIN!D1106,Swaps_wk!$B$2:$AP$151,150,FALSE),FALSE),0)</f>
        <v>0</v>
      </c>
      <c r="I1106" s="24">
        <f>SUMIFS(PASTE_DQS_TRACKER!$D:$D,PASTE_DQS_TRACKER!$C:$C,MAIN!$A1106,PASTE_DQS_TRACKER!$B:$B,MAIN!$D1106)-SUMIFS(PASTE_DQS_TRACKER!$D:$D,PASTE_DQS_TRACKER!$C:$C,MAIN!$A1106,PASTE_DQS_TRACKER!$E:$E,MAIN!$D1106)</f>
        <v>0</v>
      </c>
      <c r="J1106" s="25">
        <f t="shared" si="306"/>
        <v>10.560000000000002</v>
      </c>
      <c r="K1106" s="24">
        <f>IFERROR(IF(V1106="Flex",0,IF(D1106=$D$30,VLOOKUP(A1106,MMO_o10M_lease!$A$1:$F$51,5,FALSE),IF(D1106=$D$26,VLOOKUP(D1106,LANDINGS!$A$3:$BR$40,HLOOKUP(A1106,LANDINGS!$B$1:$CF$42,42,FALSE),FALSE)-IFERROR(VLOOKUP(A1106,MMO_o10M_lease!$A$1:$F$38,5,FALSE),0),VLOOKUP(D1106,LANDINGS!$A$3:$CF$40,HLOOKUP(A1106,LANDINGS!$B$1:$CF$42,42,FALSE),FALSE)))),0)</f>
        <v>0</v>
      </c>
      <c r="L1106" s="24">
        <f>SUMIFS(PASTE_FLEX_TRACKER!$D:$D,PASTE_FLEX_TRACKER!$E:$E,MAIN!$A1106,PASTE_FLEX_TRACKER!$B:$B,MAIN!$D1106)</f>
        <v>0</v>
      </c>
      <c r="M1106" s="35" t="s">
        <v>133</v>
      </c>
      <c r="N1106" s="46" t="s">
        <v>563</v>
      </c>
      <c r="O1106" s="46">
        <f>SUMIFS(MAN_ADJ!$L:$L,MAN_ADJ!$K:$K,MAIN!$D1106,MAN_ADJ!$J:$J,MAIN!$S1106)</f>
        <v>0</v>
      </c>
      <c r="P1106" s="25">
        <f t="shared" si="307"/>
        <v>0</v>
      </c>
      <c r="Q1106" s="28">
        <f t="shared" si="285"/>
        <v>0</v>
      </c>
      <c r="R1106" s="38">
        <f t="shared" si="295"/>
        <v>10.560000000000002</v>
      </c>
      <c r="S1106" s="17" t="s">
        <v>193</v>
      </c>
      <c r="U1106" t="s">
        <v>577</v>
      </c>
      <c r="V1106" t="s">
        <v>735</v>
      </c>
    </row>
    <row r="1107" spans="1:22" x14ac:dyDescent="0.25">
      <c r="A1107" s="17" t="s">
        <v>193</v>
      </c>
      <c r="B1107" s="17" t="s">
        <v>93</v>
      </c>
      <c r="C1107" s="17" t="s">
        <v>194</v>
      </c>
      <c r="D1107" s="17" t="s">
        <v>98</v>
      </c>
      <c r="E1107" s="24">
        <f>IF(U1107="SC",SUMIFS(SC!F:F,SC!A:A,MAIN!D1107,SC!B:B,MAIN!A1107),SUMIFS(Allocations!$H:$H,Allocations!$A:$A,MAIN!$A1107,Allocations!$B:$B,MAIN!$D1107))</f>
        <v>17.189999999999998</v>
      </c>
      <c r="F1107" s="24">
        <f>IF(U1107="SC",SUMIFS(SC!J:J,SC!A:A,MAIN!D1107,SC!B:B,MAIN!A1107),SUMIFS(Allocations!M:M,Allocations!A:A,MAIN!A1107,Allocations!B:B,MAIN!D1107))</f>
        <v>0</v>
      </c>
      <c r="G1107" s="24">
        <f t="shared" si="305"/>
        <v>17.189999999999998</v>
      </c>
      <c r="H1107" s="24">
        <f>IFERROR(VLOOKUP(S1107,Swaps_wk!$A$2:$AP$151,HLOOKUP(MAIN!D1107,Swaps_wk!$B$2:$AP$151,150,FALSE),FALSE),0)</f>
        <v>0</v>
      </c>
      <c r="I1107" s="24">
        <f>SUMIFS(PASTE_DQS_TRACKER!$D:$D,PASTE_DQS_TRACKER!$C:$C,MAIN!$A1107,PASTE_DQS_TRACKER!$B:$B,MAIN!$D1107)-SUMIFS(PASTE_DQS_TRACKER!$D:$D,PASTE_DQS_TRACKER!$C:$C,MAIN!$A1107,PASTE_DQS_TRACKER!$E:$E,MAIN!$D1107)</f>
        <v>0</v>
      </c>
      <c r="J1107" s="25">
        <f t="shared" si="306"/>
        <v>17.189999999999998</v>
      </c>
      <c r="K1107" s="24">
        <f>IFERROR(IF(V1107="Flex",0,IF(D1107=$D$30,VLOOKUP(A1107,MMO_o10M_lease!$A$1:$F$51,5,FALSE),IF(D1107=$D$26,VLOOKUP(D1107,LANDINGS!$A$3:$BR$40,HLOOKUP(A1107,LANDINGS!$B$1:$CF$42,42,FALSE),FALSE)-IFERROR(VLOOKUP(A1107,MMO_o10M_lease!$A$1:$F$38,5,FALSE),0),VLOOKUP(D1107,LANDINGS!$A$3:$CF$40,HLOOKUP(A1107,LANDINGS!$B$1:$CF$42,42,FALSE),FALSE)))),0)</f>
        <v>0</v>
      </c>
      <c r="L1107" s="24">
        <f>SUMIFS(PASTE_FLEX_TRACKER!$D:$D,PASTE_FLEX_TRACKER!$E:$E,MAIN!$A1107,PASTE_FLEX_TRACKER!$B:$B,MAIN!$D1107)</f>
        <v>0</v>
      </c>
      <c r="M1107" s="35" t="s">
        <v>133</v>
      </c>
      <c r="N1107" s="46" t="s">
        <v>563</v>
      </c>
      <c r="O1107" s="46">
        <f>SUMIFS(MAN_ADJ!$L:$L,MAN_ADJ!$K:$K,MAIN!$D1107,MAN_ADJ!$J:$J,MAIN!$S1107)</f>
        <v>0</v>
      </c>
      <c r="P1107" s="25">
        <f t="shared" si="307"/>
        <v>0</v>
      </c>
      <c r="Q1107" s="28">
        <f t="shared" si="285"/>
        <v>0</v>
      </c>
      <c r="R1107" s="38">
        <f t="shared" si="295"/>
        <v>17.189999999999998</v>
      </c>
      <c r="S1107" s="17" t="s">
        <v>193</v>
      </c>
      <c r="U1107" t="s">
        <v>577</v>
      </c>
      <c r="V1107" t="s">
        <v>735</v>
      </c>
    </row>
    <row r="1108" spans="1:22" x14ac:dyDescent="0.25">
      <c r="A1108" s="17" t="s">
        <v>193</v>
      </c>
      <c r="B1108" s="17" t="s">
        <v>93</v>
      </c>
      <c r="C1108" s="17" t="s">
        <v>194</v>
      </c>
      <c r="D1108" s="17" t="s">
        <v>99</v>
      </c>
      <c r="E1108" s="24">
        <f>IF(U1108="SC",SUMIFS(SC!F:F,SC!A:A,MAIN!D1108,SC!B:B,MAIN!A1108),SUMIFS(Allocations!$H:$H,Allocations!$A:$A,MAIN!$A1108,Allocations!$B:$B,MAIN!$D1108))</f>
        <v>1.5256000000000001</v>
      </c>
      <c r="F1108" s="24">
        <f>IF(U1108="SC",SUMIFS(SC!J:J,SC!A:A,MAIN!D1108,SC!B:B,MAIN!A1108),SUMIFS(Allocations!M:M,Allocations!A:A,MAIN!A1108,Allocations!B:B,MAIN!D1108))</f>
        <v>0</v>
      </c>
      <c r="G1108" s="24">
        <f t="shared" si="305"/>
        <v>1.5256000000000001</v>
      </c>
      <c r="H1108" s="24">
        <f>IFERROR(VLOOKUP(S1108,Swaps_wk!$A$2:$AP$151,HLOOKUP(MAIN!D1108,Swaps_wk!$B$2:$AP$151,150,FALSE),FALSE),0)</f>
        <v>0</v>
      </c>
      <c r="I1108" s="24">
        <f>SUMIFS(PASTE_DQS_TRACKER!$D:$D,PASTE_DQS_TRACKER!$C:$C,MAIN!$A1108,PASTE_DQS_TRACKER!$B:$B,MAIN!$D1108)-SUMIFS(PASTE_DQS_TRACKER!$D:$D,PASTE_DQS_TRACKER!$C:$C,MAIN!$A1108,PASTE_DQS_TRACKER!$E:$E,MAIN!$D1108)</f>
        <v>0</v>
      </c>
      <c r="J1108" s="25">
        <f t="shared" si="306"/>
        <v>1.5256000000000001</v>
      </c>
      <c r="K1108" s="24">
        <f>IFERROR(IF(V1108="Flex",0,IF(D1108=$D$30,VLOOKUP(A1108,MMO_o10M_lease!$A$1:$F$51,5,FALSE),IF(D1108=$D$26,VLOOKUP(D1108,LANDINGS!$A$3:$BR$40,HLOOKUP(A1108,LANDINGS!$B$1:$CF$42,42,FALSE),FALSE)-IFERROR(VLOOKUP(A1108,MMO_o10M_lease!$A$1:$F$38,5,FALSE),0),VLOOKUP(D1108,LANDINGS!$A$3:$CF$40,HLOOKUP(A1108,LANDINGS!$B$1:$CF$42,42,FALSE),FALSE)))),0)</f>
        <v>0</v>
      </c>
      <c r="L1108" s="24">
        <f>SUMIFS(PASTE_FLEX_TRACKER!$D:$D,PASTE_FLEX_TRACKER!$E:$E,MAIN!$A1108,PASTE_FLEX_TRACKER!$B:$B,MAIN!$D1108)</f>
        <v>0</v>
      </c>
      <c r="M1108" s="35" t="s">
        <v>133</v>
      </c>
      <c r="N1108" s="46" t="s">
        <v>563</v>
      </c>
      <c r="O1108" s="46">
        <f>SUMIFS(MAN_ADJ!$L:$L,MAN_ADJ!$K:$K,MAIN!$D1108,MAN_ADJ!$J:$J,MAIN!$S1108)</f>
        <v>0</v>
      </c>
      <c r="P1108" s="25">
        <f t="shared" si="307"/>
        <v>0</v>
      </c>
      <c r="Q1108" s="28">
        <f t="shared" si="285"/>
        <v>0</v>
      </c>
      <c r="R1108" s="38">
        <f t="shared" si="295"/>
        <v>1.5256000000000001</v>
      </c>
      <c r="S1108" s="17" t="s">
        <v>193</v>
      </c>
      <c r="U1108" t="s">
        <v>577</v>
      </c>
      <c r="V1108" t="s">
        <v>735</v>
      </c>
    </row>
    <row r="1109" spans="1:22" x14ac:dyDescent="0.25">
      <c r="A1109" s="17" t="s">
        <v>193</v>
      </c>
      <c r="B1109" s="17" t="s">
        <v>93</v>
      </c>
      <c r="C1109" s="17" t="s">
        <v>194</v>
      </c>
      <c r="D1109" s="17" t="s">
        <v>100</v>
      </c>
      <c r="E1109" s="24">
        <f>IF(U1109="SC",SUMIFS(SC!F:F,SC!A:A,MAIN!D1109,SC!B:B,MAIN!A1109),SUMIFS(Allocations!$H:$H,Allocations!$A:$A,MAIN!$A1109,Allocations!$B:$B,MAIN!$D1109))</f>
        <v>0.45999999999999996</v>
      </c>
      <c r="F1109" s="24">
        <f>IF(U1109="SC",SUMIFS(SC!J:J,SC!A:A,MAIN!D1109,SC!B:B,MAIN!A1109),SUMIFS(Allocations!M:M,Allocations!A:A,MAIN!A1109,Allocations!B:B,MAIN!D1109))</f>
        <v>0</v>
      </c>
      <c r="G1109" s="24">
        <f t="shared" si="305"/>
        <v>0.45999999999999996</v>
      </c>
      <c r="H1109" s="24">
        <f>IFERROR(VLOOKUP(S1109,Swaps_wk!$A$2:$AP$151,HLOOKUP(MAIN!D1109,Swaps_wk!$B$2:$AP$151,150,FALSE),FALSE),0)</f>
        <v>0</v>
      </c>
      <c r="I1109" s="24">
        <f>SUMIFS(PASTE_DQS_TRACKER!$D:$D,PASTE_DQS_TRACKER!$C:$C,MAIN!$A1109,PASTE_DQS_TRACKER!$B:$B,MAIN!$D1109)-SUMIFS(PASTE_DQS_TRACKER!$D:$D,PASTE_DQS_TRACKER!$C:$C,MAIN!$A1109,PASTE_DQS_TRACKER!$E:$E,MAIN!$D1109)</f>
        <v>0</v>
      </c>
      <c r="J1109" s="25">
        <f t="shared" si="306"/>
        <v>0.45999999999999996</v>
      </c>
      <c r="K1109" s="24">
        <f>IFERROR(IF(V1109="Flex",0,IF(D1109=$D$30,VLOOKUP(A1109,MMO_o10M_lease!$A$1:$F$51,5,FALSE),IF(D1109=$D$26,VLOOKUP(D1109,LANDINGS!$A$3:$BR$40,HLOOKUP(A1109,LANDINGS!$B$1:$CF$42,42,FALSE),FALSE)-IFERROR(VLOOKUP(A1109,MMO_o10M_lease!$A$1:$F$38,5,FALSE),0),VLOOKUP(D1109,LANDINGS!$A$3:$CF$40,HLOOKUP(A1109,LANDINGS!$B$1:$CF$42,42,FALSE),FALSE)))),0)</f>
        <v>0</v>
      </c>
      <c r="L1109" s="24">
        <f>SUMIFS(PASTE_FLEX_TRACKER!$D:$D,PASTE_FLEX_TRACKER!$E:$E,MAIN!$A1109,PASTE_FLEX_TRACKER!$B:$B,MAIN!$D1109)</f>
        <v>0</v>
      </c>
      <c r="M1109" s="35" t="s">
        <v>133</v>
      </c>
      <c r="N1109" s="46" t="s">
        <v>563</v>
      </c>
      <c r="O1109" s="46">
        <f>SUMIFS(MAN_ADJ!$L:$L,MAN_ADJ!$K:$K,MAIN!$D1109,MAN_ADJ!$J:$J,MAIN!$S1109)</f>
        <v>0</v>
      </c>
      <c r="P1109" s="25">
        <f t="shared" si="307"/>
        <v>0</v>
      </c>
      <c r="Q1109" s="28">
        <f t="shared" si="285"/>
        <v>0</v>
      </c>
      <c r="R1109" s="38">
        <f t="shared" si="295"/>
        <v>0.45999999999999996</v>
      </c>
      <c r="S1109" s="17" t="s">
        <v>193</v>
      </c>
      <c r="U1109" t="s">
        <v>577</v>
      </c>
      <c r="V1109" t="s">
        <v>735</v>
      </c>
    </row>
    <row r="1110" spans="1:22" x14ac:dyDescent="0.25">
      <c r="A1110" s="17" t="s">
        <v>193</v>
      </c>
      <c r="B1110" s="17" t="s">
        <v>93</v>
      </c>
      <c r="C1110" s="17" t="s">
        <v>194</v>
      </c>
      <c r="D1110" s="17" t="s">
        <v>101</v>
      </c>
      <c r="E1110" s="24">
        <f>IF(U1110="SC",SUMIFS(SC!F:F,SC!A:A,MAIN!D1110,SC!B:B,MAIN!A1110),SUMIFS(Allocations!$H:$H,Allocations!$A:$A,MAIN!$A1110,Allocations!$B:$B,MAIN!$D1110))</f>
        <v>0.30000000000000004</v>
      </c>
      <c r="F1110" s="24">
        <f>IF(U1110="SC",SUMIFS(SC!J:J,SC!A:A,MAIN!D1110,SC!B:B,MAIN!A1110),SUMIFS(Allocations!M:M,Allocations!A:A,MAIN!A1110,Allocations!B:B,MAIN!D1110))</f>
        <v>0</v>
      </c>
      <c r="G1110" s="24">
        <f t="shared" si="305"/>
        <v>0.30000000000000004</v>
      </c>
      <c r="H1110" s="24">
        <f>IFERROR(VLOOKUP(S1110,Swaps_wk!$A$2:$AP$151,HLOOKUP(MAIN!D1110,Swaps_wk!$B$2:$AP$151,150,FALSE),FALSE),0)</f>
        <v>0</v>
      </c>
      <c r="I1110" s="24">
        <f>SUMIFS(PASTE_DQS_TRACKER!$D:$D,PASTE_DQS_TRACKER!$C:$C,MAIN!$A1110,PASTE_DQS_TRACKER!$B:$B,MAIN!$D1110)-SUMIFS(PASTE_DQS_TRACKER!$D:$D,PASTE_DQS_TRACKER!$C:$C,MAIN!$A1110,PASTE_DQS_TRACKER!$E:$E,MAIN!$D1110)</f>
        <v>0</v>
      </c>
      <c r="J1110" s="25">
        <f t="shared" si="306"/>
        <v>0.30000000000000004</v>
      </c>
      <c r="K1110" s="24">
        <f>IFERROR(IF(V1110="Flex",0,IF(D1110=$D$30,VLOOKUP(A1110,MMO_o10M_lease!$A$1:$F$51,5,FALSE),IF(D1110=$D$26,VLOOKUP(D1110,LANDINGS!$A$3:$BR$40,HLOOKUP(A1110,LANDINGS!$B$1:$CF$42,42,FALSE),FALSE)-IFERROR(VLOOKUP(A1110,MMO_o10M_lease!$A$1:$F$38,5,FALSE),0),VLOOKUP(D1110,LANDINGS!$A$3:$CF$40,HLOOKUP(A1110,LANDINGS!$B$1:$CF$42,42,FALSE),FALSE)))),0)</f>
        <v>0</v>
      </c>
      <c r="L1110" s="24">
        <f>SUMIFS(PASTE_FLEX_TRACKER!$D:$D,PASTE_FLEX_TRACKER!$E:$E,MAIN!$A1110,PASTE_FLEX_TRACKER!$B:$B,MAIN!$D1110)</f>
        <v>0</v>
      </c>
      <c r="M1110" s="35" t="s">
        <v>133</v>
      </c>
      <c r="N1110" s="46" t="s">
        <v>563</v>
      </c>
      <c r="O1110" s="46">
        <f>SUMIFS(MAN_ADJ!$L:$L,MAN_ADJ!$K:$K,MAIN!$D1110,MAN_ADJ!$J:$J,MAIN!$S1110)</f>
        <v>0</v>
      </c>
      <c r="P1110" s="25">
        <f t="shared" si="307"/>
        <v>0</v>
      </c>
      <c r="Q1110" s="28">
        <f t="shared" si="285"/>
        <v>0</v>
      </c>
      <c r="R1110" s="38">
        <f t="shared" si="295"/>
        <v>0.30000000000000004</v>
      </c>
      <c r="S1110" s="17" t="s">
        <v>193</v>
      </c>
      <c r="U1110" t="s">
        <v>577</v>
      </c>
      <c r="V1110" t="s">
        <v>735</v>
      </c>
    </row>
    <row r="1111" spans="1:22" x14ac:dyDescent="0.25">
      <c r="A1111" s="17" t="s">
        <v>193</v>
      </c>
      <c r="B1111" s="17" t="s">
        <v>93</v>
      </c>
      <c r="C1111" s="17" t="s">
        <v>194</v>
      </c>
      <c r="D1111" s="17" t="s">
        <v>102</v>
      </c>
      <c r="E1111" s="24">
        <f>IF(U1111="SC",SUMIFS(SC!F:F,SC!A:A,MAIN!D1111,SC!B:B,MAIN!A1111),SUMIFS(Allocations!$H:$H,Allocations!$A:$A,MAIN!$A1111,Allocations!$B:$B,MAIN!$D1111))</f>
        <v>0.14000000000000001</v>
      </c>
      <c r="F1111" s="24">
        <f>IF(U1111="SC",SUMIFS(SC!J:J,SC!A:A,MAIN!D1111,SC!B:B,MAIN!A1111),SUMIFS(Allocations!M:M,Allocations!A:A,MAIN!A1111,Allocations!B:B,MAIN!D1111))</f>
        <v>0</v>
      </c>
      <c r="G1111" s="24">
        <f t="shared" si="305"/>
        <v>0.14000000000000001</v>
      </c>
      <c r="H1111" s="24">
        <f>IFERROR(VLOOKUP(S1111,Swaps_wk!$A$2:$AP$151,HLOOKUP(MAIN!D1111,Swaps_wk!$B$2:$AP$151,150,FALSE),FALSE),0)</f>
        <v>0</v>
      </c>
      <c r="I1111" s="24">
        <f>SUMIFS(PASTE_DQS_TRACKER!$D:$D,PASTE_DQS_TRACKER!$C:$C,MAIN!$A1111,PASTE_DQS_TRACKER!$B:$B,MAIN!$D1111)-SUMIFS(PASTE_DQS_TRACKER!$D:$D,PASTE_DQS_TRACKER!$C:$C,MAIN!$A1111,PASTE_DQS_TRACKER!$E:$E,MAIN!$D1111)</f>
        <v>0</v>
      </c>
      <c r="J1111" s="25">
        <f t="shared" si="306"/>
        <v>0.14000000000000001</v>
      </c>
      <c r="K1111" s="24">
        <f>IFERROR(IF(V1111="Flex",0,IF(D1111=$D$30,VLOOKUP(A1111,MMO_o10M_lease!$A$1:$F$51,5,FALSE),IF(D1111=$D$26,VLOOKUP(D1111,LANDINGS!$A$3:$BR$40,HLOOKUP(A1111,LANDINGS!$B$1:$CF$42,42,FALSE),FALSE)-IFERROR(VLOOKUP(A1111,MMO_o10M_lease!$A$1:$F$38,5,FALSE),0),VLOOKUP(D1111,LANDINGS!$A$3:$CF$40,HLOOKUP(A1111,LANDINGS!$B$1:$CF$42,42,FALSE),FALSE)))),0)</f>
        <v>0</v>
      </c>
      <c r="L1111" s="24">
        <f>SUMIFS(PASTE_FLEX_TRACKER!$D:$D,PASTE_FLEX_TRACKER!$E:$E,MAIN!$A1111,PASTE_FLEX_TRACKER!$B:$B,MAIN!$D1111)</f>
        <v>0</v>
      </c>
      <c r="M1111" s="35" t="s">
        <v>133</v>
      </c>
      <c r="N1111" s="46" t="s">
        <v>563</v>
      </c>
      <c r="O1111" s="46">
        <f>SUMIFS(MAN_ADJ!$L:$L,MAN_ADJ!$K:$K,MAIN!$D1111,MAN_ADJ!$J:$J,MAIN!$S1111)</f>
        <v>0</v>
      </c>
      <c r="P1111" s="25">
        <f t="shared" si="307"/>
        <v>0</v>
      </c>
      <c r="Q1111" s="28">
        <f t="shared" si="285"/>
        <v>0</v>
      </c>
      <c r="R1111" s="38">
        <f t="shared" si="295"/>
        <v>0.14000000000000001</v>
      </c>
      <c r="S1111" s="17" t="s">
        <v>193</v>
      </c>
      <c r="U1111" t="s">
        <v>577</v>
      </c>
      <c r="V1111" t="s">
        <v>735</v>
      </c>
    </row>
    <row r="1112" spans="1:22" x14ac:dyDescent="0.25">
      <c r="A1112" s="17" t="s">
        <v>193</v>
      </c>
      <c r="B1112" s="17" t="s">
        <v>93</v>
      </c>
      <c r="C1112" s="17" t="s">
        <v>194</v>
      </c>
      <c r="D1112" s="17" t="s">
        <v>103</v>
      </c>
      <c r="E1112" s="24">
        <f>IF(U1112="SC",SUMIFS(SC!F:F,SC!A:A,MAIN!D1112,SC!B:B,MAIN!A1112),SUMIFS(Allocations!$H:$H,Allocations!$A:$A,MAIN!$A1112,Allocations!$B:$B,MAIN!$D1112))</f>
        <v>0</v>
      </c>
      <c r="F1112" s="24">
        <f>IF(U1112="SC",SUMIFS(SC!J:J,SC!A:A,MAIN!D1112,SC!B:B,MAIN!A1112),SUMIFS(Allocations!M:M,Allocations!A:A,MAIN!A1112,Allocations!B:B,MAIN!D1112))</f>
        <v>0</v>
      </c>
      <c r="G1112" s="24">
        <f t="shared" si="305"/>
        <v>0</v>
      </c>
      <c r="H1112" s="24">
        <f>IFERROR(VLOOKUP(S1112,Swaps_wk!$A$2:$AP$151,HLOOKUP(MAIN!D1112,Swaps_wk!$B$2:$AP$151,150,FALSE),FALSE),0)</f>
        <v>0</v>
      </c>
      <c r="I1112" s="24">
        <f>SUMIFS(PASTE_DQS_TRACKER!$D:$D,PASTE_DQS_TRACKER!$C:$C,MAIN!$A1112,PASTE_DQS_TRACKER!$B:$B,MAIN!$D1112)-SUMIFS(PASTE_DQS_TRACKER!$D:$D,PASTE_DQS_TRACKER!$C:$C,MAIN!$A1112,PASTE_DQS_TRACKER!$E:$E,MAIN!$D1112)</f>
        <v>0</v>
      </c>
      <c r="J1112" s="25">
        <f t="shared" si="306"/>
        <v>0</v>
      </c>
      <c r="K1112" s="24">
        <f>IFERROR(IF(V1112="Flex",0,IF(D1112=$D$30,VLOOKUP(A1112,MMO_o10M_lease!$A$1:$F$51,5,FALSE),IF(D1112=$D$26,VLOOKUP(D1112,LANDINGS!$A$3:$BR$40,HLOOKUP(A1112,LANDINGS!$B$1:$CF$42,42,FALSE),FALSE)-IFERROR(VLOOKUP(A1112,MMO_o10M_lease!$A$1:$F$38,5,FALSE),0),VLOOKUP(D1112,LANDINGS!$A$3:$CF$40,HLOOKUP(A1112,LANDINGS!$B$1:$CF$42,42,FALSE),FALSE)))),0)</f>
        <v>0</v>
      </c>
      <c r="L1112" s="24">
        <f>SUMIFS(PASTE_FLEX_TRACKER!$D:$D,PASTE_FLEX_TRACKER!$E:$E,MAIN!$A1112,PASTE_FLEX_TRACKER!$B:$B,MAIN!$D1112)</f>
        <v>0</v>
      </c>
      <c r="M1112" s="35" t="s">
        <v>133</v>
      </c>
      <c r="N1112" s="46" t="s">
        <v>563</v>
      </c>
      <c r="O1112" s="46">
        <f>SUMIFS(MAN_ADJ!$L:$L,MAN_ADJ!$K:$K,MAIN!$D1112,MAN_ADJ!$J:$J,MAIN!$S1112)</f>
        <v>0</v>
      </c>
      <c r="P1112" s="25">
        <f t="shared" si="307"/>
        <v>0</v>
      </c>
      <c r="Q1112" s="28" t="str">
        <f t="shared" si="285"/>
        <v>n/a</v>
      </c>
      <c r="R1112" s="38">
        <f t="shared" si="295"/>
        <v>0</v>
      </c>
      <c r="S1112" s="17" t="s">
        <v>193</v>
      </c>
      <c r="U1112" t="s">
        <v>577</v>
      </c>
      <c r="V1112" t="s">
        <v>735</v>
      </c>
    </row>
    <row r="1113" spans="1:22" x14ac:dyDescent="0.25">
      <c r="A1113" s="17" t="s">
        <v>193</v>
      </c>
      <c r="B1113" s="17" t="s">
        <v>93</v>
      </c>
      <c r="C1113" s="17" t="s">
        <v>194</v>
      </c>
      <c r="D1113" s="17" t="s">
        <v>104</v>
      </c>
      <c r="E1113" s="24">
        <f>IF(U1113="SC",SUMIFS(SC!F:F,SC!A:A,MAIN!D1113,SC!B:B,MAIN!A1113),SUMIFS(Allocations!$H:$H,Allocations!$A:$A,MAIN!$A1113,Allocations!$B:$B,MAIN!$D1113))</f>
        <v>2.3800000000000003</v>
      </c>
      <c r="F1113" s="24">
        <f>IF(U1113="SC",SUMIFS(SC!J:J,SC!A:A,MAIN!D1113,SC!B:B,MAIN!A1113),SUMIFS(Allocations!M:M,Allocations!A:A,MAIN!A1113,Allocations!B:B,MAIN!D1113))</f>
        <v>0</v>
      </c>
      <c r="G1113" s="24">
        <f t="shared" si="305"/>
        <v>2.3800000000000003</v>
      </c>
      <c r="H1113" s="24">
        <f>IFERROR(VLOOKUP(S1113,Swaps_wk!$A$2:$AP$151,HLOOKUP(MAIN!D1113,Swaps_wk!$B$2:$AP$151,150,FALSE),FALSE),0)</f>
        <v>0</v>
      </c>
      <c r="I1113" s="24">
        <f>SUMIFS(PASTE_DQS_TRACKER!$D:$D,PASTE_DQS_TRACKER!$C:$C,MAIN!$A1113,PASTE_DQS_TRACKER!$B:$B,MAIN!$D1113)-SUMIFS(PASTE_DQS_TRACKER!$D:$D,PASTE_DQS_TRACKER!$C:$C,MAIN!$A1113,PASTE_DQS_TRACKER!$E:$E,MAIN!$D1113)</f>
        <v>0</v>
      </c>
      <c r="J1113" s="25">
        <f t="shared" si="306"/>
        <v>2.3800000000000003</v>
      </c>
      <c r="K1113" s="24">
        <f>IFERROR(IF(V1113="Flex",0,IF(D1113=$D$30,VLOOKUP(A1113,MMO_o10M_lease!$A$1:$F$51,5,FALSE),IF(D1113=$D$26,VLOOKUP(D1113,LANDINGS!$A$3:$BR$40,HLOOKUP(A1113,LANDINGS!$B$1:$CF$42,42,FALSE),FALSE)-IFERROR(VLOOKUP(A1113,MMO_o10M_lease!$A$1:$F$38,5,FALSE),0),VLOOKUP(D1113,LANDINGS!$A$3:$CF$40,HLOOKUP(A1113,LANDINGS!$B$1:$CF$42,42,FALSE),FALSE)))),0)</f>
        <v>0</v>
      </c>
      <c r="L1113" s="24">
        <f>SUMIFS(PASTE_FLEX_TRACKER!$D:$D,PASTE_FLEX_TRACKER!$E:$E,MAIN!$A1113,PASTE_FLEX_TRACKER!$B:$B,MAIN!$D1113)</f>
        <v>0</v>
      </c>
      <c r="M1113" s="35" t="s">
        <v>133</v>
      </c>
      <c r="N1113" s="46" t="s">
        <v>563</v>
      </c>
      <c r="O1113" s="46">
        <f>SUMIFS(MAN_ADJ!$L:$L,MAN_ADJ!$K:$K,MAIN!$D1113,MAN_ADJ!$J:$J,MAIN!$S1113)</f>
        <v>0</v>
      </c>
      <c r="P1113" s="25">
        <f t="shared" si="307"/>
        <v>0</v>
      </c>
      <c r="Q1113" s="28">
        <f t="shared" si="285"/>
        <v>0</v>
      </c>
      <c r="R1113" s="38">
        <f t="shared" si="295"/>
        <v>2.3800000000000003</v>
      </c>
      <c r="S1113" s="17" t="s">
        <v>193</v>
      </c>
      <c r="U1113" t="s">
        <v>577</v>
      </c>
      <c r="V1113" t="s">
        <v>735</v>
      </c>
    </row>
    <row r="1114" spans="1:22" x14ac:dyDescent="0.25">
      <c r="A1114" s="17" t="s">
        <v>193</v>
      </c>
      <c r="B1114" s="17" t="s">
        <v>93</v>
      </c>
      <c r="C1114" s="17" t="s">
        <v>194</v>
      </c>
      <c r="D1114" s="17" t="s">
        <v>105</v>
      </c>
      <c r="E1114" s="24">
        <f>IF(U1114="SC",SUMIFS(SC!F:F,SC!A:A,MAIN!D1114,SC!B:B,MAIN!A1114),SUMIFS(Allocations!$H:$H,Allocations!$A:$A,MAIN!$A1114,Allocations!$B:$B,MAIN!$D1114))</f>
        <v>3.0198</v>
      </c>
      <c r="F1114" s="24">
        <f>IF(U1114="SC",SUMIFS(SC!J:J,SC!A:A,MAIN!D1114,SC!B:B,MAIN!A1114),SUMIFS(Allocations!M:M,Allocations!A:A,MAIN!A1114,Allocations!B:B,MAIN!D1114))</f>
        <v>0</v>
      </c>
      <c r="G1114" s="24">
        <f t="shared" si="305"/>
        <v>3.0198</v>
      </c>
      <c r="H1114" s="24">
        <f>IFERROR(VLOOKUP(S1114,Swaps_wk!$A$2:$AP$151,HLOOKUP(MAIN!D1114,Swaps_wk!$B$2:$AP$151,150,FALSE),FALSE),0)</f>
        <v>0</v>
      </c>
      <c r="I1114" s="24">
        <f>SUMIFS(PASTE_DQS_TRACKER!$D:$D,PASTE_DQS_TRACKER!$C:$C,MAIN!$A1114,PASTE_DQS_TRACKER!$B:$B,MAIN!$D1114)-SUMIFS(PASTE_DQS_TRACKER!$D:$D,PASTE_DQS_TRACKER!$C:$C,MAIN!$A1114,PASTE_DQS_TRACKER!$E:$E,MAIN!$D1114)</f>
        <v>0</v>
      </c>
      <c r="J1114" s="25">
        <f t="shared" si="306"/>
        <v>3.0198</v>
      </c>
      <c r="K1114" s="24">
        <f>IFERROR(IF(V1114="Flex",0,IF(D1114=$D$30,VLOOKUP(A1114,MMO_o10M_lease!$A$1:$F$51,5,FALSE),IF(D1114=$D$26,VLOOKUP(D1114,LANDINGS!$A$3:$BR$40,HLOOKUP(A1114,LANDINGS!$B$1:$CF$42,42,FALSE),FALSE)-IFERROR(VLOOKUP(A1114,MMO_o10M_lease!$A$1:$F$38,5,FALSE),0),VLOOKUP(D1114,LANDINGS!$A$3:$CF$40,HLOOKUP(A1114,LANDINGS!$B$1:$CF$42,42,FALSE),FALSE)))),0)</f>
        <v>0</v>
      </c>
      <c r="L1114" s="24">
        <f>SUMIFS(PASTE_FLEX_TRACKER!$D:$D,PASTE_FLEX_TRACKER!$E:$E,MAIN!$A1114,PASTE_FLEX_TRACKER!$B:$B,MAIN!$D1114)</f>
        <v>0</v>
      </c>
      <c r="M1114" s="35" t="s">
        <v>133</v>
      </c>
      <c r="N1114" s="46" t="s">
        <v>563</v>
      </c>
      <c r="O1114" s="46">
        <f>SUMIFS(MAN_ADJ!$L:$L,MAN_ADJ!$K:$K,MAIN!$D1114,MAN_ADJ!$J:$J,MAIN!$S1114)</f>
        <v>0</v>
      </c>
      <c r="P1114" s="25">
        <f t="shared" si="307"/>
        <v>0</v>
      </c>
      <c r="Q1114" s="28">
        <f t="shared" si="285"/>
        <v>0</v>
      </c>
      <c r="R1114" s="38">
        <f t="shared" si="295"/>
        <v>3.0198</v>
      </c>
      <c r="S1114" s="17" t="s">
        <v>193</v>
      </c>
      <c r="U1114" t="s">
        <v>577</v>
      </c>
      <c r="V1114" t="s">
        <v>735</v>
      </c>
    </row>
    <row r="1115" spans="1:22" x14ac:dyDescent="0.25">
      <c r="A1115" s="17" t="s">
        <v>193</v>
      </c>
      <c r="B1115" s="17" t="s">
        <v>93</v>
      </c>
      <c r="C1115" s="17" t="s">
        <v>194</v>
      </c>
      <c r="D1115" s="17" t="s">
        <v>106</v>
      </c>
      <c r="E1115" s="24">
        <f>IF(U1115="SC",SUMIFS(SC!F:F,SC!A:A,MAIN!D1115,SC!B:B,MAIN!A1115),SUMIFS(Allocations!$H:$H,Allocations!$A:$A,MAIN!$A1115,Allocations!$B:$B,MAIN!$D1115))</f>
        <v>10.445500000000001</v>
      </c>
      <c r="F1115" s="24">
        <f>IF(U1115="SC",SUMIFS(SC!J:J,SC!A:A,MAIN!D1115,SC!B:B,MAIN!A1115),SUMIFS(Allocations!M:M,Allocations!A:A,MAIN!A1115,Allocations!B:B,MAIN!D1115))</f>
        <v>0</v>
      </c>
      <c r="G1115" s="24">
        <f t="shared" si="305"/>
        <v>10.445500000000001</v>
      </c>
      <c r="H1115" s="24">
        <f>IFERROR(VLOOKUP(S1115,Swaps_wk!$A$2:$AP$151,HLOOKUP(MAIN!D1115,Swaps_wk!$B$2:$AP$151,150,FALSE),FALSE),0)</f>
        <v>0</v>
      </c>
      <c r="I1115" s="24">
        <f>SUMIFS(PASTE_DQS_TRACKER!$D:$D,PASTE_DQS_TRACKER!$C:$C,MAIN!$A1115,PASTE_DQS_TRACKER!$B:$B,MAIN!$D1115)-SUMIFS(PASTE_DQS_TRACKER!$D:$D,PASTE_DQS_TRACKER!$C:$C,MAIN!$A1115,PASTE_DQS_TRACKER!$E:$E,MAIN!$D1115)</f>
        <v>0</v>
      </c>
      <c r="J1115" s="25">
        <f t="shared" si="306"/>
        <v>10.445500000000001</v>
      </c>
      <c r="K1115" s="24">
        <f>IFERROR(IF(V1115="Flex",0,IF(D1115=$D$30,VLOOKUP(A1115,MMO_o10M_lease!$A$1:$F$51,5,FALSE),IF(D1115=$D$26,VLOOKUP(D1115,LANDINGS!$A$3:$BR$40,HLOOKUP(A1115,LANDINGS!$B$1:$CF$42,42,FALSE),FALSE)-IFERROR(VLOOKUP(A1115,MMO_o10M_lease!$A$1:$F$38,5,FALSE),0),VLOOKUP(D1115,LANDINGS!$A$3:$CF$40,HLOOKUP(A1115,LANDINGS!$B$1:$CF$42,42,FALSE),FALSE)))),0)</f>
        <v>0</v>
      </c>
      <c r="L1115" s="24">
        <f>SUMIFS(PASTE_FLEX_TRACKER!$D:$D,PASTE_FLEX_TRACKER!$E:$E,MAIN!$A1115,PASTE_FLEX_TRACKER!$B:$B,MAIN!$D1115)</f>
        <v>0</v>
      </c>
      <c r="M1115" s="35" t="s">
        <v>133</v>
      </c>
      <c r="N1115" s="46" t="s">
        <v>563</v>
      </c>
      <c r="O1115" s="46">
        <f>SUMIFS(MAN_ADJ!$L:$L,MAN_ADJ!$K:$K,MAIN!$D1115,MAN_ADJ!$J:$J,MAIN!$S1115)</f>
        <v>0</v>
      </c>
      <c r="P1115" s="25">
        <f t="shared" si="307"/>
        <v>0</v>
      </c>
      <c r="Q1115" s="28">
        <f t="shared" si="285"/>
        <v>0</v>
      </c>
      <c r="R1115" s="38">
        <f t="shared" si="295"/>
        <v>10.445500000000001</v>
      </c>
      <c r="S1115" s="17" t="s">
        <v>193</v>
      </c>
      <c r="U1115" t="s">
        <v>577</v>
      </c>
      <c r="V1115" t="s">
        <v>735</v>
      </c>
    </row>
    <row r="1116" spans="1:22" x14ac:dyDescent="0.25">
      <c r="A1116" s="17" t="s">
        <v>193</v>
      </c>
      <c r="B1116" s="17" t="s">
        <v>93</v>
      </c>
      <c r="C1116" s="17" t="s">
        <v>194</v>
      </c>
      <c r="D1116" s="17" t="s">
        <v>107</v>
      </c>
      <c r="E1116" s="24">
        <f>IF(U1116="SC",SUMIFS(SC!F:F,SC!A:A,MAIN!D1116,SC!B:B,MAIN!A1116),SUMIFS(Allocations!$H:$H,Allocations!$A:$A,MAIN!$A1116,Allocations!$B:$B,MAIN!$D1116))</f>
        <v>0.80589999999999995</v>
      </c>
      <c r="F1116" s="24">
        <f>IF(U1116="SC",SUMIFS(SC!J:J,SC!A:A,MAIN!D1116,SC!B:B,MAIN!A1116),SUMIFS(Allocations!M:M,Allocations!A:A,MAIN!A1116,Allocations!B:B,MAIN!D1116))</f>
        <v>0</v>
      </c>
      <c r="G1116" s="24">
        <f t="shared" si="305"/>
        <v>0.80589999999999995</v>
      </c>
      <c r="H1116" s="24">
        <f>IFERROR(VLOOKUP(S1116,Swaps_wk!$A$2:$AP$151,HLOOKUP(MAIN!D1116,Swaps_wk!$B$2:$AP$151,150,FALSE),FALSE),0)</f>
        <v>0</v>
      </c>
      <c r="I1116" s="24">
        <f>SUMIFS(PASTE_DQS_TRACKER!$D:$D,PASTE_DQS_TRACKER!$C:$C,MAIN!$A1116,PASTE_DQS_TRACKER!$B:$B,MAIN!$D1116)-SUMIFS(PASTE_DQS_TRACKER!$D:$D,PASTE_DQS_TRACKER!$C:$C,MAIN!$A1116,PASTE_DQS_TRACKER!$E:$E,MAIN!$D1116)</f>
        <v>0</v>
      </c>
      <c r="J1116" s="25">
        <f t="shared" si="306"/>
        <v>0.80589999999999995</v>
      </c>
      <c r="K1116" s="24">
        <f>IFERROR(IF(V1116="Flex",0,IF(D1116=$D$30,VLOOKUP(A1116,MMO_o10M_lease!$A$1:$F$51,5,FALSE),IF(D1116=$D$26,VLOOKUP(D1116,LANDINGS!$A$3:$BR$40,HLOOKUP(A1116,LANDINGS!$B$1:$CF$42,42,FALSE),FALSE)-IFERROR(VLOOKUP(A1116,MMO_o10M_lease!$A$1:$F$38,5,FALSE),0),VLOOKUP(D1116,LANDINGS!$A$3:$CF$40,HLOOKUP(A1116,LANDINGS!$B$1:$CF$42,42,FALSE),FALSE)))),0)</f>
        <v>0</v>
      </c>
      <c r="L1116" s="24">
        <f>SUMIFS(PASTE_FLEX_TRACKER!$D:$D,PASTE_FLEX_TRACKER!$E:$E,MAIN!$A1116,PASTE_FLEX_TRACKER!$B:$B,MAIN!$D1116)</f>
        <v>0</v>
      </c>
      <c r="M1116" s="35" t="s">
        <v>133</v>
      </c>
      <c r="N1116" s="46" t="s">
        <v>563</v>
      </c>
      <c r="O1116" s="46">
        <f>SUMIFS(MAN_ADJ!$L:$L,MAN_ADJ!$K:$K,MAIN!$D1116,MAN_ADJ!$J:$J,MAIN!$S1116)</f>
        <v>0</v>
      </c>
      <c r="P1116" s="25">
        <f t="shared" si="307"/>
        <v>0</v>
      </c>
      <c r="Q1116" s="28">
        <f t="shared" si="285"/>
        <v>0</v>
      </c>
      <c r="R1116" s="38">
        <f t="shared" si="295"/>
        <v>0.80589999999999995</v>
      </c>
      <c r="S1116" s="17" t="s">
        <v>193</v>
      </c>
      <c r="U1116" t="s">
        <v>577</v>
      </c>
      <c r="V1116" t="s">
        <v>735</v>
      </c>
    </row>
    <row r="1117" spans="1:22" x14ac:dyDescent="0.25">
      <c r="A1117" s="17" t="s">
        <v>193</v>
      </c>
      <c r="B1117" s="17" t="s">
        <v>93</v>
      </c>
      <c r="C1117" s="17" t="s">
        <v>194</v>
      </c>
      <c r="D1117" s="17" t="s">
        <v>108</v>
      </c>
      <c r="E1117" s="24">
        <f>IF(U1117="SC",SUMIFS(SC!F:F,SC!A:A,MAIN!D1117,SC!B:B,MAIN!A1117),SUMIFS(Allocations!$H:$H,Allocations!$A:$A,MAIN!$A1117,Allocations!$B:$B,MAIN!$D1117))</f>
        <v>1.6665000000000001</v>
      </c>
      <c r="F1117" s="24">
        <f>IF(U1117="SC",SUMIFS(SC!J:J,SC!A:A,MAIN!D1117,SC!B:B,MAIN!A1117),SUMIFS(Allocations!M:M,Allocations!A:A,MAIN!A1117,Allocations!B:B,MAIN!D1117))</f>
        <v>0</v>
      </c>
      <c r="G1117" s="24">
        <f t="shared" si="305"/>
        <v>1.6665000000000001</v>
      </c>
      <c r="H1117" s="24">
        <f>IFERROR(VLOOKUP(S1117,Swaps_wk!$A$2:$AP$151,HLOOKUP(MAIN!D1117,Swaps_wk!$B$2:$AP$151,150,FALSE),FALSE),0)</f>
        <v>0</v>
      </c>
      <c r="I1117" s="24">
        <f>SUMIFS(PASTE_DQS_TRACKER!$D:$D,PASTE_DQS_TRACKER!$C:$C,MAIN!$A1117,PASTE_DQS_TRACKER!$B:$B,MAIN!$D1117)-SUMIFS(PASTE_DQS_TRACKER!$D:$D,PASTE_DQS_TRACKER!$C:$C,MAIN!$A1117,PASTE_DQS_TRACKER!$E:$E,MAIN!$D1117)</f>
        <v>0</v>
      </c>
      <c r="J1117" s="25">
        <f t="shared" si="306"/>
        <v>1.6665000000000001</v>
      </c>
      <c r="K1117" s="24">
        <f>IFERROR(IF(V1117="Flex",0,IF(D1117=$D$30,VLOOKUP(A1117,MMO_o10M_lease!$A$1:$F$51,5,FALSE),IF(D1117=$D$26,VLOOKUP(D1117,LANDINGS!$A$3:$BR$40,HLOOKUP(A1117,LANDINGS!$B$1:$CF$42,42,FALSE),FALSE)-IFERROR(VLOOKUP(A1117,MMO_o10M_lease!$A$1:$F$38,5,FALSE),0),VLOOKUP(D1117,LANDINGS!$A$3:$CF$40,HLOOKUP(A1117,LANDINGS!$B$1:$CF$42,42,FALSE),FALSE)))),0)</f>
        <v>0</v>
      </c>
      <c r="L1117" s="24">
        <f>SUMIFS(PASTE_FLEX_TRACKER!$D:$D,PASTE_FLEX_TRACKER!$E:$E,MAIN!$A1117,PASTE_FLEX_TRACKER!$B:$B,MAIN!$D1117)</f>
        <v>0</v>
      </c>
      <c r="M1117" s="35" t="s">
        <v>133</v>
      </c>
      <c r="N1117" s="46" t="s">
        <v>563</v>
      </c>
      <c r="O1117" s="46">
        <f>SUMIFS(MAN_ADJ!$L:$L,MAN_ADJ!$K:$K,MAIN!$D1117,MAN_ADJ!$J:$J,MAIN!$S1117)</f>
        <v>0</v>
      </c>
      <c r="P1117" s="25">
        <f t="shared" si="307"/>
        <v>0</v>
      </c>
      <c r="Q1117" s="28">
        <f t="shared" si="285"/>
        <v>0</v>
      </c>
      <c r="R1117" s="38">
        <f t="shared" si="295"/>
        <v>1.6665000000000001</v>
      </c>
      <c r="S1117" s="17" t="s">
        <v>193</v>
      </c>
      <c r="U1117" t="s">
        <v>577</v>
      </c>
      <c r="V1117" t="s">
        <v>735</v>
      </c>
    </row>
    <row r="1118" spans="1:22" x14ac:dyDescent="0.25">
      <c r="A1118" s="17" t="s">
        <v>193</v>
      </c>
      <c r="B1118" s="17" t="s">
        <v>93</v>
      </c>
      <c r="C1118" s="17" t="s">
        <v>194</v>
      </c>
      <c r="D1118" s="17" t="s">
        <v>109</v>
      </c>
      <c r="E1118" s="24">
        <f>IF(U1118="SC",SUMIFS(SC!F:F,SC!A:A,MAIN!D1118,SC!B:B,MAIN!A1118),SUMIFS(Allocations!$H:$H,Allocations!$A:$A,MAIN!$A1118,Allocations!$B:$B,MAIN!$D1118))</f>
        <v>6.7785000000000011</v>
      </c>
      <c r="F1118" s="24">
        <f>IF(U1118="SC",SUMIFS(SC!J:J,SC!A:A,MAIN!D1118,SC!B:B,MAIN!A1118),SUMIFS(Allocations!M:M,Allocations!A:A,MAIN!A1118,Allocations!B:B,MAIN!D1118))</f>
        <v>0</v>
      </c>
      <c r="G1118" s="24">
        <f t="shared" si="305"/>
        <v>6.7785000000000011</v>
      </c>
      <c r="H1118" s="24">
        <f>IFERROR(VLOOKUP(S1118,Swaps_wk!$A$2:$AP$151,HLOOKUP(MAIN!D1118,Swaps_wk!$B$2:$AP$151,150,FALSE),FALSE),0)</f>
        <v>0</v>
      </c>
      <c r="I1118" s="24">
        <f>SUMIFS(PASTE_DQS_TRACKER!$D:$D,PASTE_DQS_TRACKER!$C:$C,MAIN!$A1118,PASTE_DQS_TRACKER!$B:$B,MAIN!$D1118)-SUMIFS(PASTE_DQS_TRACKER!$D:$D,PASTE_DQS_TRACKER!$C:$C,MAIN!$A1118,PASTE_DQS_TRACKER!$E:$E,MAIN!$D1118)</f>
        <v>0</v>
      </c>
      <c r="J1118" s="25">
        <f t="shared" si="306"/>
        <v>6.7785000000000011</v>
      </c>
      <c r="K1118" s="24">
        <f>IFERROR(IF(V1118="Flex",0,IF(D1118=$D$30,VLOOKUP(A1118,MMO_o10M_lease!$A$1:$F$51,5,FALSE),IF(D1118=$D$26,VLOOKUP(D1118,LANDINGS!$A$3:$BR$40,HLOOKUP(A1118,LANDINGS!$B$1:$CF$42,42,FALSE),FALSE)-IFERROR(VLOOKUP(A1118,MMO_o10M_lease!$A$1:$F$38,5,FALSE),0),VLOOKUP(D1118,LANDINGS!$A$3:$CF$40,HLOOKUP(A1118,LANDINGS!$B$1:$CF$42,42,FALSE),FALSE)))),0)</f>
        <v>0</v>
      </c>
      <c r="L1118" s="24">
        <f>SUMIFS(PASTE_FLEX_TRACKER!$D:$D,PASTE_FLEX_TRACKER!$E:$E,MAIN!$A1118,PASTE_FLEX_TRACKER!$B:$B,MAIN!$D1118)</f>
        <v>0</v>
      </c>
      <c r="M1118" s="35" t="s">
        <v>133</v>
      </c>
      <c r="N1118" s="46" t="s">
        <v>563</v>
      </c>
      <c r="O1118" s="46">
        <f>SUMIFS(MAN_ADJ!$L:$L,MAN_ADJ!$K:$K,MAIN!$D1118,MAN_ADJ!$J:$J,MAIN!$S1118)</f>
        <v>0</v>
      </c>
      <c r="P1118" s="25">
        <f t="shared" si="307"/>
        <v>0</v>
      </c>
      <c r="Q1118" s="28">
        <f t="shared" si="285"/>
        <v>0</v>
      </c>
      <c r="R1118" s="38">
        <f t="shared" si="295"/>
        <v>6.7785000000000011</v>
      </c>
      <c r="S1118" s="17" t="s">
        <v>193</v>
      </c>
      <c r="U1118" t="s">
        <v>577</v>
      </c>
      <c r="V1118" t="s">
        <v>735</v>
      </c>
    </row>
    <row r="1119" spans="1:22" x14ac:dyDescent="0.25">
      <c r="A1119" s="17" t="s">
        <v>193</v>
      </c>
      <c r="B1119" s="17" t="s">
        <v>93</v>
      </c>
      <c r="C1119" s="17" t="s">
        <v>194</v>
      </c>
      <c r="D1119" s="17" t="s">
        <v>110</v>
      </c>
      <c r="E1119" s="24">
        <f>IF(U1119="SC",SUMIFS(SC!F:F,SC!A:A,MAIN!D1119,SC!B:B,MAIN!A1119),SUMIFS(Allocations!$H:$H,Allocations!$A:$A,MAIN!$A1119,Allocations!$B:$B,MAIN!$D1119))</f>
        <v>0.37890000000000001</v>
      </c>
      <c r="F1119" s="24">
        <f>IF(U1119="SC",SUMIFS(SC!J:J,SC!A:A,MAIN!D1119,SC!B:B,MAIN!A1119),SUMIFS(Allocations!M:M,Allocations!A:A,MAIN!A1119,Allocations!B:B,MAIN!D1119))</f>
        <v>0</v>
      </c>
      <c r="G1119" s="24">
        <f t="shared" si="305"/>
        <v>0.37890000000000001</v>
      </c>
      <c r="H1119" s="24">
        <f>IFERROR(VLOOKUP(S1119,Swaps_wk!$A$2:$AP$151,HLOOKUP(MAIN!D1119,Swaps_wk!$B$2:$AP$151,150,FALSE),FALSE),0)</f>
        <v>0</v>
      </c>
      <c r="I1119" s="24">
        <f>SUMIFS(PASTE_DQS_TRACKER!$D:$D,PASTE_DQS_TRACKER!$C:$C,MAIN!$A1119,PASTE_DQS_TRACKER!$B:$B,MAIN!$D1119)-SUMIFS(PASTE_DQS_TRACKER!$D:$D,PASTE_DQS_TRACKER!$C:$C,MAIN!$A1119,PASTE_DQS_TRACKER!$E:$E,MAIN!$D1119)</f>
        <v>0</v>
      </c>
      <c r="J1119" s="25">
        <f t="shared" si="306"/>
        <v>0.37890000000000001</v>
      </c>
      <c r="K1119" s="24">
        <f>IFERROR(IF(V1119="Flex",0,IF(D1119=$D$30,VLOOKUP(A1119,MMO_o10M_lease!$A$1:$F$51,5,FALSE),IF(D1119=$D$26,VLOOKUP(D1119,LANDINGS!$A$3:$BR$40,HLOOKUP(A1119,LANDINGS!$B$1:$CF$42,42,FALSE),FALSE)-IFERROR(VLOOKUP(A1119,MMO_o10M_lease!$A$1:$F$38,5,FALSE),0),VLOOKUP(D1119,LANDINGS!$A$3:$CF$40,HLOOKUP(A1119,LANDINGS!$B$1:$CF$42,42,FALSE),FALSE)))),0)</f>
        <v>0</v>
      </c>
      <c r="L1119" s="24">
        <f>SUMIFS(PASTE_FLEX_TRACKER!$D:$D,PASTE_FLEX_TRACKER!$E:$E,MAIN!$A1119,PASTE_FLEX_TRACKER!$B:$B,MAIN!$D1119)</f>
        <v>0</v>
      </c>
      <c r="M1119" s="35" t="s">
        <v>133</v>
      </c>
      <c r="N1119" s="46" t="s">
        <v>563</v>
      </c>
      <c r="O1119" s="46">
        <f>SUMIFS(MAN_ADJ!$L:$L,MAN_ADJ!$K:$K,MAIN!$D1119,MAN_ADJ!$J:$J,MAIN!$S1119)</f>
        <v>0</v>
      </c>
      <c r="P1119" s="25">
        <f t="shared" si="307"/>
        <v>0</v>
      </c>
      <c r="Q1119" s="28">
        <f t="shared" si="285"/>
        <v>0</v>
      </c>
      <c r="R1119" s="38">
        <f t="shared" si="295"/>
        <v>0.37890000000000001</v>
      </c>
      <c r="S1119" s="17" t="s">
        <v>193</v>
      </c>
      <c r="U1119" t="s">
        <v>577</v>
      </c>
      <c r="V1119" t="s">
        <v>735</v>
      </c>
    </row>
    <row r="1120" spans="1:22" x14ac:dyDescent="0.25">
      <c r="A1120" s="17" t="s">
        <v>193</v>
      </c>
      <c r="B1120" s="17" t="s">
        <v>93</v>
      </c>
      <c r="C1120" s="17" t="s">
        <v>194</v>
      </c>
      <c r="D1120" s="17" t="s">
        <v>111</v>
      </c>
      <c r="E1120" s="24">
        <f>IF(U1120="SC",SUMIFS(SC!F:F,SC!A:A,MAIN!D1120,SC!B:B,MAIN!A1120),SUMIFS(Allocations!$H:$H,Allocations!$A:$A,MAIN!$A1120,Allocations!$B:$B,MAIN!$D1120))</f>
        <v>9.5123999999999995</v>
      </c>
      <c r="F1120" s="24">
        <f>IF(U1120="SC",SUMIFS(SC!J:J,SC!A:A,MAIN!D1120,SC!B:B,MAIN!A1120),SUMIFS(Allocations!M:M,Allocations!A:A,MAIN!A1120,Allocations!B:B,MAIN!D1120))</f>
        <v>0</v>
      </c>
      <c r="G1120" s="24">
        <f t="shared" si="305"/>
        <v>9.5123999999999995</v>
      </c>
      <c r="H1120" s="24">
        <f>IFERROR(VLOOKUP(S1120,Swaps_wk!$A$2:$AP$151,HLOOKUP(MAIN!D1120,Swaps_wk!$B$2:$AP$151,150,FALSE),FALSE),0)</f>
        <v>0</v>
      </c>
      <c r="I1120" s="24">
        <f>SUMIFS(PASTE_DQS_TRACKER!$D:$D,PASTE_DQS_TRACKER!$C:$C,MAIN!$A1120,PASTE_DQS_TRACKER!$B:$B,MAIN!$D1120)-SUMIFS(PASTE_DQS_TRACKER!$D:$D,PASTE_DQS_TRACKER!$C:$C,MAIN!$A1120,PASTE_DQS_TRACKER!$E:$E,MAIN!$D1120)</f>
        <v>0</v>
      </c>
      <c r="J1120" s="25">
        <f t="shared" si="306"/>
        <v>9.5123999999999995</v>
      </c>
      <c r="K1120" s="24">
        <f>IFERROR(IF(V1120="Flex",0,IF(D1120=$D$30,VLOOKUP(A1120,MMO_o10M_lease!$A$1:$F$51,5,FALSE),IF(D1120=$D$26,VLOOKUP(D1120,LANDINGS!$A$3:$BR$40,HLOOKUP(A1120,LANDINGS!$B$1:$CF$42,42,FALSE),FALSE)-IFERROR(VLOOKUP(A1120,MMO_o10M_lease!$A$1:$F$38,5,FALSE),0),VLOOKUP(D1120,LANDINGS!$A$3:$CF$40,HLOOKUP(A1120,LANDINGS!$B$1:$CF$42,42,FALSE),FALSE)))),0)</f>
        <v>0</v>
      </c>
      <c r="L1120" s="24">
        <f>SUMIFS(PASTE_FLEX_TRACKER!$D:$D,PASTE_FLEX_TRACKER!$E:$E,MAIN!$A1120,PASTE_FLEX_TRACKER!$B:$B,MAIN!$D1120)</f>
        <v>0</v>
      </c>
      <c r="M1120" s="35" t="s">
        <v>133</v>
      </c>
      <c r="N1120" s="46" t="s">
        <v>563</v>
      </c>
      <c r="O1120" s="46">
        <f>SUMIFS(MAN_ADJ!$L:$L,MAN_ADJ!$K:$K,MAIN!$D1120,MAN_ADJ!$J:$J,MAIN!$S1120)</f>
        <v>0</v>
      </c>
      <c r="P1120" s="25">
        <f t="shared" si="307"/>
        <v>0</v>
      </c>
      <c r="Q1120" s="28">
        <f t="shared" si="285"/>
        <v>0</v>
      </c>
      <c r="R1120" s="38">
        <f t="shared" si="295"/>
        <v>9.5123999999999995</v>
      </c>
      <c r="S1120" s="17" t="s">
        <v>193</v>
      </c>
      <c r="U1120" t="s">
        <v>577</v>
      </c>
      <c r="V1120" t="s">
        <v>735</v>
      </c>
    </row>
    <row r="1121" spans="1:22" x14ac:dyDescent="0.25">
      <c r="A1121" s="17" t="s">
        <v>193</v>
      </c>
      <c r="B1121" s="17" t="s">
        <v>93</v>
      </c>
      <c r="C1121" s="17" t="s">
        <v>194</v>
      </c>
      <c r="D1121" s="17" t="s">
        <v>112</v>
      </c>
      <c r="E1121" s="24">
        <f>IF(U1121="SC",SUMIFS(SC!F:F,SC!A:A,MAIN!D1121,SC!B:B,MAIN!A1121),SUMIFS(Allocations!$H:$H,Allocations!$A:$A,MAIN!$A1121,Allocations!$B:$B,MAIN!$D1121))</f>
        <v>0.1449</v>
      </c>
      <c r="F1121" s="24">
        <f>IF(U1121="SC",SUMIFS(SC!J:J,SC!A:A,MAIN!D1121,SC!B:B,MAIN!A1121),SUMIFS(Allocations!M:M,Allocations!A:A,MAIN!A1121,Allocations!B:B,MAIN!D1121))</f>
        <v>0</v>
      </c>
      <c r="G1121" s="24">
        <f t="shared" si="305"/>
        <v>0.1449</v>
      </c>
      <c r="H1121" s="24">
        <f>IFERROR(VLOOKUP(S1121,Swaps_wk!$A$2:$AP$151,HLOOKUP(MAIN!D1121,Swaps_wk!$B$2:$AP$151,150,FALSE),FALSE),0)</f>
        <v>0</v>
      </c>
      <c r="I1121" s="24">
        <f>SUMIFS(PASTE_DQS_TRACKER!$D:$D,PASTE_DQS_TRACKER!$C:$C,MAIN!$A1121,PASTE_DQS_TRACKER!$B:$B,MAIN!$D1121)-SUMIFS(PASTE_DQS_TRACKER!$D:$D,PASTE_DQS_TRACKER!$C:$C,MAIN!$A1121,PASTE_DQS_TRACKER!$E:$E,MAIN!$D1121)</f>
        <v>0</v>
      </c>
      <c r="J1121" s="25">
        <f t="shared" si="306"/>
        <v>0.1449</v>
      </c>
      <c r="K1121" s="24">
        <f>IFERROR(IF(V1121="Flex",0,IF(D1121=$D$30,VLOOKUP(A1121,MMO_o10M_lease!$A$1:$F$51,5,FALSE),IF(D1121=$D$26,VLOOKUP(D1121,LANDINGS!$A$3:$BR$40,HLOOKUP(A1121,LANDINGS!$B$1:$CF$42,42,FALSE),FALSE)-IFERROR(VLOOKUP(A1121,MMO_o10M_lease!$A$1:$F$38,5,FALSE),0),VLOOKUP(D1121,LANDINGS!$A$3:$CF$40,HLOOKUP(A1121,LANDINGS!$B$1:$CF$42,42,FALSE),FALSE)))),0)</f>
        <v>0</v>
      </c>
      <c r="L1121" s="24">
        <f>SUMIFS(PASTE_FLEX_TRACKER!$D:$D,PASTE_FLEX_TRACKER!$E:$E,MAIN!$A1121,PASTE_FLEX_TRACKER!$B:$B,MAIN!$D1121)</f>
        <v>0</v>
      </c>
      <c r="M1121" s="35" t="s">
        <v>133</v>
      </c>
      <c r="N1121" s="46" t="s">
        <v>563</v>
      </c>
      <c r="O1121" s="46">
        <f>SUMIFS(MAN_ADJ!$L:$L,MAN_ADJ!$K:$K,MAIN!$D1121,MAN_ADJ!$J:$J,MAIN!$S1121)</f>
        <v>0</v>
      </c>
      <c r="P1121" s="25">
        <f t="shared" si="307"/>
        <v>0</v>
      </c>
      <c r="Q1121" s="28">
        <f t="shared" si="285"/>
        <v>0</v>
      </c>
      <c r="R1121" s="38">
        <f t="shared" si="295"/>
        <v>0.1449</v>
      </c>
      <c r="S1121" s="17" t="s">
        <v>193</v>
      </c>
      <c r="U1121" t="s">
        <v>577</v>
      </c>
      <c r="V1121" t="s">
        <v>735</v>
      </c>
    </row>
    <row r="1122" spans="1:22" x14ac:dyDescent="0.25">
      <c r="A1122" s="17" t="s">
        <v>193</v>
      </c>
      <c r="B1122" s="17" t="s">
        <v>93</v>
      </c>
      <c r="C1122" s="17" t="s">
        <v>194</v>
      </c>
      <c r="D1122" s="17" t="s">
        <v>113</v>
      </c>
      <c r="E1122" s="24">
        <f>IF(U1122="SC",SUMIFS(SC!F:F,SC!A:A,MAIN!D1122,SC!B:B,MAIN!A1122),SUMIFS(Allocations!$H:$H,Allocations!$A:$A,MAIN!$A1122,Allocations!$B:$B,MAIN!$D1122))</f>
        <v>3.8079999999999998</v>
      </c>
      <c r="F1122" s="24">
        <f>IF(U1122="SC",SUMIFS(SC!J:J,SC!A:A,MAIN!D1122,SC!B:B,MAIN!A1122),SUMIFS(Allocations!M:M,Allocations!A:A,MAIN!A1122,Allocations!B:B,MAIN!D1122))</f>
        <v>0</v>
      </c>
      <c r="G1122" s="24">
        <f t="shared" si="305"/>
        <v>3.8079999999999998</v>
      </c>
      <c r="H1122" s="24">
        <f>IFERROR(VLOOKUP(S1122,Swaps_wk!$A$2:$AP$151,HLOOKUP(MAIN!D1122,Swaps_wk!$B$2:$AP$151,150,FALSE),FALSE),0)</f>
        <v>0</v>
      </c>
      <c r="I1122" s="24">
        <f>SUMIFS(PASTE_DQS_TRACKER!$D:$D,PASTE_DQS_TRACKER!$C:$C,MAIN!$A1122,PASTE_DQS_TRACKER!$B:$B,MAIN!$D1122)-SUMIFS(PASTE_DQS_TRACKER!$D:$D,PASTE_DQS_TRACKER!$C:$C,MAIN!$A1122,PASTE_DQS_TRACKER!$E:$E,MAIN!$D1122)</f>
        <v>0</v>
      </c>
      <c r="J1122" s="25">
        <f t="shared" si="306"/>
        <v>3.8079999999999998</v>
      </c>
      <c r="K1122" s="24">
        <f>IFERROR(IF(V1122="Flex",0,IF(D1122=$D$30,VLOOKUP(A1122,MMO_o10M_lease!$A$1:$F$51,5,FALSE),IF(D1122=$D$26,VLOOKUP(D1122,LANDINGS!$A$3:$BR$40,HLOOKUP(A1122,LANDINGS!$B$1:$CF$42,42,FALSE),FALSE)-IFERROR(VLOOKUP(A1122,MMO_o10M_lease!$A$1:$F$38,5,FALSE),0),VLOOKUP(D1122,LANDINGS!$A$3:$CF$40,HLOOKUP(A1122,LANDINGS!$B$1:$CF$42,42,FALSE),FALSE)))),0)</f>
        <v>0</v>
      </c>
      <c r="L1122" s="24">
        <f>SUMIFS(PASTE_FLEX_TRACKER!$D:$D,PASTE_FLEX_TRACKER!$E:$E,MAIN!$A1122,PASTE_FLEX_TRACKER!$B:$B,MAIN!$D1122)</f>
        <v>0</v>
      </c>
      <c r="M1122" s="35" t="s">
        <v>133</v>
      </c>
      <c r="N1122" s="46" t="s">
        <v>563</v>
      </c>
      <c r="O1122" s="46">
        <f>SUMIFS(MAN_ADJ!$L:$L,MAN_ADJ!$K:$K,MAIN!$D1122,MAN_ADJ!$J:$J,MAIN!$S1122)</f>
        <v>0</v>
      </c>
      <c r="P1122" s="25">
        <f t="shared" si="307"/>
        <v>0</v>
      </c>
      <c r="Q1122" s="28">
        <f t="shared" si="285"/>
        <v>0</v>
      </c>
      <c r="R1122" s="38">
        <f t="shared" si="295"/>
        <v>3.8079999999999998</v>
      </c>
      <c r="S1122" s="17" t="s">
        <v>193</v>
      </c>
      <c r="U1122" t="s">
        <v>577</v>
      </c>
      <c r="V1122" t="s">
        <v>735</v>
      </c>
    </row>
    <row r="1123" spans="1:22" x14ac:dyDescent="0.25">
      <c r="A1123" s="17" t="s">
        <v>193</v>
      </c>
      <c r="B1123" s="17" t="s">
        <v>93</v>
      </c>
      <c r="C1123" s="17" t="s">
        <v>194</v>
      </c>
      <c r="D1123" s="17" t="s">
        <v>114</v>
      </c>
      <c r="E1123" s="24">
        <f>IF(U1123="SC",SUMIFS(SC!F:F,SC!A:A,MAIN!D1123,SC!B:B,MAIN!A1123),SUMIFS(Allocations!$H:$H,Allocations!$A:$A,MAIN!$A1123,Allocations!$B:$B,MAIN!$D1123))</f>
        <v>1.8100000000000003</v>
      </c>
      <c r="F1123" s="24">
        <f>IF(U1123="SC",SUMIFS(SC!J:J,SC!A:A,MAIN!D1123,SC!B:B,MAIN!A1123),SUMIFS(Allocations!M:M,Allocations!A:A,MAIN!A1123,Allocations!B:B,MAIN!D1123))</f>
        <v>0</v>
      </c>
      <c r="G1123" s="24">
        <f t="shared" si="305"/>
        <v>1.8100000000000003</v>
      </c>
      <c r="H1123" s="24">
        <f>IFERROR(VLOOKUP(S1123,Swaps_wk!$A$2:$AP$151,HLOOKUP(MAIN!D1123,Swaps_wk!$B$2:$AP$151,150,FALSE),FALSE),0)</f>
        <v>0</v>
      </c>
      <c r="I1123" s="24">
        <f>SUMIFS(PASTE_DQS_TRACKER!$D:$D,PASTE_DQS_TRACKER!$C:$C,MAIN!$A1123,PASTE_DQS_TRACKER!$B:$B,MAIN!$D1123)-SUMIFS(PASTE_DQS_TRACKER!$D:$D,PASTE_DQS_TRACKER!$C:$C,MAIN!$A1123,PASTE_DQS_TRACKER!$E:$E,MAIN!$D1123)</f>
        <v>0</v>
      </c>
      <c r="J1123" s="25">
        <f t="shared" si="306"/>
        <v>1.8100000000000003</v>
      </c>
      <c r="K1123" s="24">
        <f>IFERROR(IF(V1123="Flex",0,IF(D1123=$D$30,VLOOKUP(A1123,MMO_o10M_lease!$A$1:$F$51,5,FALSE),IF(D1123=$D$26,VLOOKUP(D1123,LANDINGS!$A$3:$BR$40,HLOOKUP(A1123,LANDINGS!$B$1:$CF$42,42,FALSE),FALSE)-IFERROR(VLOOKUP(A1123,MMO_o10M_lease!$A$1:$F$38,5,FALSE),0),VLOOKUP(D1123,LANDINGS!$A$3:$CF$40,HLOOKUP(A1123,LANDINGS!$B$1:$CF$42,42,FALSE),FALSE)))),0)</f>
        <v>0</v>
      </c>
      <c r="L1123" s="24">
        <f>SUMIFS(PASTE_FLEX_TRACKER!$D:$D,PASTE_FLEX_TRACKER!$E:$E,MAIN!$A1123,PASTE_FLEX_TRACKER!$B:$B,MAIN!$D1123)</f>
        <v>0</v>
      </c>
      <c r="M1123" s="35" t="s">
        <v>133</v>
      </c>
      <c r="N1123" s="46" t="s">
        <v>563</v>
      </c>
      <c r="O1123" s="46">
        <f>SUMIFS(MAN_ADJ!$L:$L,MAN_ADJ!$K:$K,MAIN!$D1123,MAN_ADJ!$J:$J,MAIN!$S1123)</f>
        <v>0</v>
      </c>
      <c r="P1123" s="25">
        <f t="shared" si="307"/>
        <v>0</v>
      </c>
      <c r="Q1123" s="28">
        <f t="shared" si="285"/>
        <v>0</v>
      </c>
      <c r="R1123" s="38">
        <f t="shared" si="295"/>
        <v>1.8100000000000003</v>
      </c>
      <c r="S1123" s="17" t="s">
        <v>193</v>
      </c>
      <c r="U1123" t="s">
        <v>577</v>
      </c>
      <c r="V1123" t="s">
        <v>735</v>
      </c>
    </row>
    <row r="1124" spans="1:22" x14ac:dyDescent="0.25">
      <c r="A1124" s="17" t="s">
        <v>193</v>
      </c>
      <c r="B1124" s="17" t="s">
        <v>93</v>
      </c>
      <c r="C1124" s="17" t="s">
        <v>194</v>
      </c>
      <c r="D1124" s="17" t="s">
        <v>115</v>
      </c>
      <c r="E1124" s="24">
        <f>IF(U1124="SC",SUMIFS(SC!F:F,SC!A:A,MAIN!D1124,SC!B:B,MAIN!A1124),SUMIFS(Allocations!$H:$H,Allocations!$A:$A,MAIN!$A1124,Allocations!$B:$B,MAIN!$D1124))</f>
        <v>0.7884000000000001</v>
      </c>
      <c r="F1124" s="24">
        <f>IF(U1124="SC",SUMIFS(SC!J:J,SC!A:A,MAIN!D1124,SC!B:B,MAIN!A1124),SUMIFS(Allocations!M:M,Allocations!A:A,MAIN!A1124,Allocations!B:B,MAIN!D1124))</f>
        <v>0</v>
      </c>
      <c r="G1124" s="24">
        <f t="shared" si="305"/>
        <v>0.7884000000000001</v>
      </c>
      <c r="H1124" s="24">
        <f>IFERROR(VLOOKUP(S1124,Swaps_wk!$A$2:$AP$151,HLOOKUP(MAIN!D1124,Swaps_wk!$B$2:$AP$151,150,FALSE),FALSE),0)</f>
        <v>0</v>
      </c>
      <c r="I1124" s="24">
        <f>SUMIFS(PASTE_DQS_TRACKER!$D:$D,PASTE_DQS_TRACKER!$C:$C,MAIN!$A1124,PASTE_DQS_TRACKER!$B:$B,MAIN!$D1124)-SUMIFS(PASTE_DQS_TRACKER!$D:$D,PASTE_DQS_TRACKER!$C:$C,MAIN!$A1124,PASTE_DQS_TRACKER!$E:$E,MAIN!$D1124)</f>
        <v>0</v>
      </c>
      <c r="J1124" s="25">
        <f t="shared" si="306"/>
        <v>0.7884000000000001</v>
      </c>
      <c r="K1124" s="24">
        <f>IFERROR(IF(V1124="Flex",0,IF(D1124=$D$30,VLOOKUP(A1124,MMO_o10M_lease!$A$1:$F$51,5,FALSE),IF(D1124=$D$26,VLOOKUP(D1124,LANDINGS!$A$3:$BR$40,HLOOKUP(A1124,LANDINGS!$B$1:$CF$42,42,FALSE),FALSE)-IFERROR(VLOOKUP(A1124,MMO_o10M_lease!$A$1:$F$38,5,FALSE),0),VLOOKUP(D1124,LANDINGS!$A$3:$CF$40,HLOOKUP(A1124,LANDINGS!$B$1:$CF$42,42,FALSE),FALSE)))),0)</f>
        <v>0</v>
      </c>
      <c r="L1124" s="24">
        <f>SUMIFS(PASTE_FLEX_TRACKER!$D:$D,PASTE_FLEX_TRACKER!$E:$E,MAIN!$A1124,PASTE_FLEX_TRACKER!$B:$B,MAIN!$D1124)</f>
        <v>0</v>
      </c>
      <c r="M1124" s="35" t="s">
        <v>133</v>
      </c>
      <c r="N1124" s="46" t="s">
        <v>563</v>
      </c>
      <c r="O1124" s="46">
        <f>SUMIFS(MAN_ADJ!$L:$L,MAN_ADJ!$K:$K,MAIN!$D1124,MAN_ADJ!$J:$J,MAIN!$S1124)</f>
        <v>0</v>
      </c>
      <c r="P1124" s="25">
        <f t="shared" si="307"/>
        <v>0</v>
      </c>
      <c r="Q1124" s="28">
        <f t="shared" si="285"/>
        <v>0</v>
      </c>
      <c r="R1124" s="38">
        <f t="shared" si="295"/>
        <v>0.7884000000000001</v>
      </c>
      <c r="S1124" s="17" t="s">
        <v>193</v>
      </c>
      <c r="U1124" t="s">
        <v>577</v>
      </c>
      <c r="V1124" t="s">
        <v>735</v>
      </c>
    </row>
    <row r="1125" spans="1:22" x14ac:dyDescent="0.25">
      <c r="A1125" s="17" t="s">
        <v>193</v>
      </c>
      <c r="B1125" s="17" t="s">
        <v>93</v>
      </c>
      <c r="C1125" s="17" t="s">
        <v>194</v>
      </c>
      <c r="D1125" s="17" t="s">
        <v>116</v>
      </c>
      <c r="E1125" s="24">
        <f>IF(U1125="SC",SUMIFS(SC!F:F,SC!A:A,MAIN!D1125,SC!B:B,MAIN!A1125),SUMIFS(Allocations!$H:$H,Allocations!$A:$A,MAIN!$A1125,Allocations!$B:$B,MAIN!$D1125))</f>
        <v>2.3911000000000002</v>
      </c>
      <c r="F1125" s="24">
        <f>IF(U1125="SC",SUMIFS(SC!J:J,SC!A:A,MAIN!D1125,SC!B:B,MAIN!A1125),SUMIFS(Allocations!M:M,Allocations!A:A,MAIN!A1125,Allocations!B:B,MAIN!D1125))</f>
        <v>0</v>
      </c>
      <c r="G1125" s="24">
        <f t="shared" si="305"/>
        <v>2.3911000000000002</v>
      </c>
      <c r="H1125" s="24">
        <f>IFERROR(VLOOKUP(S1125,Swaps_wk!$A$2:$AP$151,HLOOKUP(MAIN!D1125,Swaps_wk!$B$2:$AP$151,150,FALSE),FALSE),0)</f>
        <v>0</v>
      </c>
      <c r="I1125" s="24">
        <f>SUMIFS(PASTE_DQS_TRACKER!$D:$D,PASTE_DQS_TRACKER!$C:$C,MAIN!$A1125,PASTE_DQS_TRACKER!$B:$B,MAIN!$D1125)-SUMIFS(PASTE_DQS_TRACKER!$D:$D,PASTE_DQS_TRACKER!$C:$C,MAIN!$A1125,PASTE_DQS_TRACKER!$E:$E,MAIN!$D1125)</f>
        <v>0</v>
      </c>
      <c r="J1125" s="25">
        <f t="shared" si="306"/>
        <v>2.3911000000000002</v>
      </c>
      <c r="K1125" s="24">
        <f>IFERROR(IF(V1125="Flex",0,IF(D1125=$D$30,VLOOKUP(A1125,MMO_o10M_lease!$A$1:$F$51,5,FALSE),IF(D1125=$D$26,VLOOKUP(D1125,LANDINGS!$A$3:$BR$40,HLOOKUP(A1125,LANDINGS!$B$1:$CF$42,42,FALSE),FALSE)-IFERROR(VLOOKUP(A1125,MMO_o10M_lease!$A$1:$F$38,5,FALSE),0),VLOOKUP(D1125,LANDINGS!$A$3:$CF$40,HLOOKUP(A1125,LANDINGS!$B$1:$CF$42,42,FALSE),FALSE)))),0)</f>
        <v>0</v>
      </c>
      <c r="L1125" s="24">
        <f>SUMIFS(PASTE_FLEX_TRACKER!$D:$D,PASTE_FLEX_TRACKER!$E:$E,MAIN!$A1125,PASTE_FLEX_TRACKER!$B:$B,MAIN!$D1125)</f>
        <v>0</v>
      </c>
      <c r="M1125" s="35" t="s">
        <v>133</v>
      </c>
      <c r="N1125" s="46" t="s">
        <v>563</v>
      </c>
      <c r="O1125" s="46">
        <f>SUMIFS(MAN_ADJ!$L:$L,MAN_ADJ!$K:$K,MAIN!$D1125,MAN_ADJ!$J:$J,MAIN!$S1125)</f>
        <v>0</v>
      </c>
      <c r="P1125" s="25">
        <f t="shared" si="307"/>
        <v>0</v>
      </c>
      <c r="Q1125" s="28">
        <f t="shared" si="285"/>
        <v>0</v>
      </c>
      <c r="R1125" s="38">
        <f t="shared" si="295"/>
        <v>2.3911000000000002</v>
      </c>
      <c r="S1125" s="17" t="s">
        <v>193</v>
      </c>
      <c r="U1125" t="s">
        <v>577</v>
      </c>
      <c r="V1125" t="s">
        <v>735</v>
      </c>
    </row>
    <row r="1126" spans="1:22" x14ac:dyDescent="0.25">
      <c r="A1126" s="17" t="s">
        <v>193</v>
      </c>
      <c r="B1126" s="17" t="s">
        <v>93</v>
      </c>
      <c r="C1126" s="17" t="s">
        <v>194</v>
      </c>
      <c r="D1126" s="17" t="s">
        <v>117</v>
      </c>
      <c r="E1126" s="24">
        <f>IF(U1126="SC",SUMIFS(SC!F:F,SC!A:A,MAIN!D1126,SC!B:B,MAIN!A1126),SUMIFS(Allocations!$H:$H,Allocations!$A:$A,MAIN!$A1126,Allocations!$B:$B,MAIN!$D1126))</f>
        <v>0</v>
      </c>
      <c r="F1126" s="24">
        <f>IF(U1126="SC",SUMIFS(SC!J:J,SC!A:A,MAIN!D1126,SC!B:B,MAIN!A1126),SUMIFS(Allocations!M:M,Allocations!A:A,MAIN!A1126,Allocations!B:B,MAIN!D1126))</f>
        <v>0</v>
      </c>
      <c r="G1126" s="24">
        <f t="shared" si="305"/>
        <v>0</v>
      </c>
      <c r="H1126" s="24">
        <f>IFERROR(VLOOKUP(S1126,Swaps_wk!$A$2:$AP$151,HLOOKUP(MAIN!D1126,Swaps_wk!$B$2:$AP$151,150,FALSE),FALSE),0)</f>
        <v>0</v>
      </c>
      <c r="I1126" s="24">
        <f>SUMIFS(PASTE_DQS_TRACKER!$D:$D,PASTE_DQS_TRACKER!$C:$C,MAIN!$A1126,PASTE_DQS_TRACKER!$B:$B,MAIN!$D1126)-SUMIFS(PASTE_DQS_TRACKER!$D:$D,PASTE_DQS_TRACKER!$C:$C,MAIN!$A1126,PASTE_DQS_TRACKER!$E:$E,MAIN!$D1126)</f>
        <v>0</v>
      </c>
      <c r="J1126" s="25">
        <f t="shared" si="306"/>
        <v>0</v>
      </c>
      <c r="K1126" s="24">
        <f>IFERROR(IF(V1126="Flex",0,IF(D1126=$D$30,VLOOKUP(A1126,MMO_o10M_lease!$A$1:$F$51,5,FALSE),IF(D1126=$D$26,VLOOKUP(D1126,LANDINGS!$A$3:$BR$40,HLOOKUP(A1126,LANDINGS!$B$1:$CF$42,42,FALSE),FALSE)-IFERROR(VLOOKUP(A1126,MMO_o10M_lease!$A$1:$F$38,5,FALSE),0),VLOOKUP(D1126,LANDINGS!$A$3:$CF$40,HLOOKUP(A1126,LANDINGS!$B$1:$CF$42,42,FALSE),FALSE)))),0)</f>
        <v>0</v>
      </c>
      <c r="L1126" s="24">
        <f>SUMIFS(PASTE_FLEX_TRACKER!$D:$D,PASTE_FLEX_TRACKER!$E:$E,MAIN!$A1126,PASTE_FLEX_TRACKER!$B:$B,MAIN!$D1126)</f>
        <v>0</v>
      </c>
      <c r="M1126" s="35" t="s">
        <v>133</v>
      </c>
      <c r="N1126" s="46" t="s">
        <v>563</v>
      </c>
      <c r="O1126" s="46">
        <f>SUMIFS(MAN_ADJ!$L:$L,MAN_ADJ!$K:$K,MAIN!$D1126,MAN_ADJ!$J:$J,MAIN!$S1126)</f>
        <v>0</v>
      </c>
      <c r="P1126" s="25">
        <f t="shared" si="307"/>
        <v>0</v>
      </c>
      <c r="Q1126" s="28" t="str">
        <f t="shared" si="285"/>
        <v>n/a</v>
      </c>
      <c r="R1126" s="38">
        <f t="shared" si="295"/>
        <v>0</v>
      </c>
      <c r="S1126" s="17" t="s">
        <v>193</v>
      </c>
      <c r="U1126" t="s">
        <v>577</v>
      </c>
      <c r="V1126" t="s">
        <v>735</v>
      </c>
    </row>
    <row r="1127" spans="1:22" x14ac:dyDescent="0.25">
      <c r="A1127" s="17" t="s">
        <v>193</v>
      </c>
      <c r="B1127" s="17" t="s">
        <v>93</v>
      </c>
      <c r="C1127" s="17" t="s">
        <v>194</v>
      </c>
      <c r="D1127" s="17" t="s">
        <v>118</v>
      </c>
      <c r="E1127" s="24">
        <f>IF(U1127="SC",SUMIFS(SC!F:F,SC!A:A,MAIN!D1127,SC!B:B,MAIN!A1127),SUMIFS(Allocations!$H:$H,Allocations!$A:$A,MAIN!$A1127,Allocations!$B:$B,MAIN!$D1127))</f>
        <v>0</v>
      </c>
      <c r="F1127" s="24">
        <f>IF(U1127="SC",SUMIFS(SC!J:J,SC!A:A,MAIN!D1127,SC!B:B,MAIN!A1127),SUMIFS(Allocations!M:M,Allocations!A:A,MAIN!A1127,Allocations!B:B,MAIN!D1127))</f>
        <v>0</v>
      </c>
      <c r="G1127" s="24">
        <f t="shared" si="305"/>
        <v>0</v>
      </c>
      <c r="H1127" s="24">
        <f>IFERROR(VLOOKUP(S1127,Swaps_wk!$A$2:$AP$151,HLOOKUP(MAIN!D1127,Swaps_wk!$B$2:$AP$151,150,FALSE),FALSE),0)</f>
        <v>0</v>
      </c>
      <c r="I1127" s="24">
        <f>SUMIFS(PASTE_DQS_TRACKER!$D:$D,PASTE_DQS_TRACKER!$C:$C,MAIN!$A1127,PASTE_DQS_TRACKER!$B:$B,MAIN!$D1127)-SUMIFS(PASTE_DQS_TRACKER!$D:$D,PASTE_DQS_TRACKER!$C:$C,MAIN!$A1127,PASTE_DQS_TRACKER!$E:$E,MAIN!$D1127)</f>
        <v>0</v>
      </c>
      <c r="J1127" s="25">
        <f t="shared" si="306"/>
        <v>0</v>
      </c>
      <c r="K1127" s="24">
        <f>IFERROR(IF(V1127="Flex",0,IF(D1127=$D$30,VLOOKUP(A1127,MMO_o10M_lease!$A$1:$F$51,5,FALSE),IF(D1127=$D$26,VLOOKUP(D1127,LANDINGS!$A$3:$BR$40,HLOOKUP(A1127,LANDINGS!$B$1:$CF$42,42,FALSE),FALSE)-IFERROR(VLOOKUP(A1127,MMO_o10M_lease!$A$1:$F$38,5,FALSE),0),VLOOKUP(D1127,LANDINGS!$A$3:$CF$40,HLOOKUP(A1127,LANDINGS!$B$1:$CF$42,42,FALSE),FALSE)))),0)</f>
        <v>0</v>
      </c>
      <c r="L1127" s="24">
        <f>SUMIFS(PASTE_FLEX_TRACKER!$D:$D,PASTE_FLEX_TRACKER!$E:$E,MAIN!$A1127,PASTE_FLEX_TRACKER!$B:$B,MAIN!$D1127)</f>
        <v>0</v>
      </c>
      <c r="M1127" s="35" t="s">
        <v>133</v>
      </c>
      <c r="N1127" s="46" t="s">
        <v>563</v>
      </c>
      <c r="O1127" s="46">
        <f>SUMIFS(MAN_ADJ!$L:$L,MAN_ADJ!$K:$K,MAIN!$D1127,MAN_ADJ!$J:$J,MAIN!$S1127)</f>
        <v>0</v>
      </c>
      <c r="P1127" s="25">
        <f t="shared" si="307"/>
        <v>0</v>
      </c>
      <c r="Q1127" s="28" t="str">
        <f t="shared" ref="Q1127:Q1198" si="308">IFERROR(P1127/J1127,"n/a")</f>
        <v>n/a</v>
      </c>
      <c r="R1127" s="38">
        <f t="shared" si="295"/>
        <v>0</v>
      </c>
      <c r="S1127" s="17" t="s">
        <v>193</v>
      </c>
      <c r="U1127" t="s">
        <v>577</v>
      </c>
      <c r="V1127" t="s">
        <v>735</v>
      </c>
    </row>
    <row r="1128" spans="1:22" x14ac:dyDescent="0.25">
      <c r="A1128" s="17" t="s">
        <v>193</v>
      </c>
      <c r="B1128" s="17" t="s">
        <v>93</v>
      </c>
      <c r="C1128" s="17" t="s">
        <v>194</v>
      </c>
      <c r="D1128" s="17" t="s">
        <v>119</v>
      </c>
      <c r="E1128" s="24">
        <f>IF(U1128="SC",SUMIFS(SC!F:F,SC!A:A,MAIN!D1128,SC!B:B,MAIN!A1128),SUMIFS(Allocations!$H:$H,Allocations!$A:$A,MAIN!$A1128,Allocations!$B:$B,MAIN!$D1128))</f>
        <v>0</v>
      </c>
      <c r="F1128" s="24">
        <f>IF(U1128="SC",SUMIFS(SC!J:J,SC!A:A,MAIN!D1128,SC!B:B,MAIN!A1128),SUMIFS(Allocations!M:M,Allocations!A:A,MAIN!A1128,Allocations!B:B,MAIN!D1128))</f>
        <v>0</v>
      </c>
      <c r="G1128" s="24">
        <f t="shared" si="305"/>
        <v>0</v>
      </c>
      <c r="H1128" s="24">
        <f>IFERROR(VLOOKUP(S1128,Swaps_wk!$A$2:$AP$151,HLOOKUP(MAIN!D1128,Swaps_wk!$B$2:$AP$151,150,FALSE),FALSE),0)</f>
        <v>0</v>
      </c>
      <c r="I1128" s="24">
        <f>SUMIFS(PASTE_DQS_TRACKER!$D:$D,PASTE_DQS_TRACKER!$C:$C,MAIN!$A1128,PASTE_DQS_TRACKER!$B:$B,MAIN!$D1128)-SUMIFS(PASTE_DQS_TRACKER!$D:$D,PASTE_DQS_TRACKER!$C:$C,MAIN!$A1128,PASTE_DQS_TRACKER!$E:$E,MAIN!$D1128)</f>
        <v>0</v>
      </c>
      <c r="J1128" s="25">
        <f t="shared" si="306"/>
        <v>0</v>
      </c>
      <c r="K1128" s="24">
        <f>IFERROR(IF(V1128="Flex",0,IF(D1128=$D$30,VLOOKUP(A1128,MMO_o10M_lease!$A$1:$F$51,5,FALSE),IF(D1128=$D$26,VLOOKUP(D1128,LANDINGS!$A$3:$BR$40,HLOOKUP(A1128,LANDINGS!$B$1:$CF$42,42,FALSE),FALSE)-IFERROR(VLOOKUP(A1128,MMO_o10M_lease!$A$1:$F$38,5,FALSE),0),VLOOKUP(D1128,LANDINGS!$A$3:$CF$40,HLOOKUP(A1128,LANDINGS!$B$1:$CF$42,42,FALSE),FALSE)))),0)</f>
        <v>0</v>
      </c>
      <c r="L1128" s="24">
        <f>SUMIFS(PASTE_FLEX_TRACKER!$D:$D,PASTE_FLEX_TRACKER!$E:$E,MAIN!$A1128,PASTE_FLEX_TRACKER!$B:$B,MAIN!$D1128)</f>
        <v>0</v>
      </c>
      <c r="M1128" s="35" t="s">
        <v>133</v>
      </c>
      <c r="N1128" s="46" t="s">
        <v>563</v>
      </c>
      <c r="O1128" s="46">
        <f>SUMIFS(MAN_ADJ!$L:$L,MAN_ADJ!$K:$K,MAIN!$D1128,MAN_ADJ!$J:$J,MAIN!$S1128)</f>
        <v>0</v>
      </c>
      <c r="P1128" s="25">
        <f t="shared" si="307"/>
        <v>0</v>
      </c>
      <c r="Q1128" s="28" t="str">
        <f t="shared" si="308"/>
        <v>n/a</v>
      </c>
      <c r="R1128" s="38">
        <f t="shared" ref="R1128:R1141" si="309">J1128-P1128</f>
        <v>0</v>
      </c>
      <c r="S1128" s="17" t="s">
        <v>193</v>
      </c>
      <c r="U1128" t="s">
        <v>577</v>
      </c>
      <c r="V1128" t="s">
        <v>735</v>
      </c>
    </row>
    <row r="1129" spans="1:22" x14ac:dyDescent="0.25">
      <c r="A1129" s="17" t="s">
        <v>193</v>
      </c>
      <c r="B1129" s="17" t="s">
        <v>93</v>
      </c>
      <c r="C1129" s="17" t="s">
        <v>194</v>
      </c>
      <c r="D1129" s="17" t="s">
        <v>120</v>
      </c>
      <c r="E1129" s="24">
        <f>IF(U1129="SC",SUMIFS(SC!F:F,SC!A:A,MAIN!D1129,SC!B:B,MAIN!A1129),SUMIFS(Allocations!$H:$H,Allocations!$A:$A,MAIN!$A1129,Allocations!$B:$B,MAIN!$D1129))</f>
        <v>0</v>
      </c>
      <c r="F1129" s="24">
        <f>IF(U1129="SC",SUMIFS(SC!J:J,SC!A:A,MAIN!D1129,SC!B:B,MAIN!A1129),SUMIFS(Allocations!M:M,Allocations!A:A,MAIN!A1129,Allocations!B:B,MAIN!D1129))</f>
        <v>0</v>
      </c>
      <c r="G1129" s="24">
        <f t="shared" si="305"/>
        <v>0</v>
      </c>
      <c r="H1129" s="24">
        <f>IFERROR(VLOOKUP(S1129,Swaps_wk!$A$2:$AP$151,HLOOKUP(MAIN!D1129,Swaps_wk!$B$2:$AP$151,150,FALSE),FALSE),0)</f>
        <v>0</v>
      </c>
      <c r="I1129" s="24">
        <f>SUMIFS(PASTE_DQS_TRACKER!$D:$D,PASTE_DQS_TRACKER!$C:$C,MAIN!$A1129,PASTE_DQS_TRACKER!$B:$B,MAIN!$D1129)-SUMIFS(PASTE_DQS_TRACKER!$D:$D,PASTE_DQS_TRACKER!$C:$C,MAIN!$A1129,PASTE_DQS_TRACKER!$E:$E,MAIN!$D1129)</f>
        <v>0</v>
      </c>
      <c r="J1129" s="25">
        <f t="shared" si="306"/>
        <v>0</v>
      </c>
      <c r="K1129" s="24">
        <f>IFERROR(IF(V1129="Flex",0,IF(D1129=$D$30,VLOOKUP(A1129,MMO_o10M_lease!$A$1:$F$51,5,FALSE),IF(D1129=$D$26,VLOOKUP(D1129,LANDINGS!$A$3:$BR$40,HLOOKUP(A1129,LANDINGS!$B$1:$CF$42,42,FALSE),FALSE)-IFERROR(VLOOKUP(A1129,MMO_o10M_lease!$A$1:$F$38,5,FALSE),0),VLOOKUP(D1129,LANDINGS!$A$3:$CF$40,HLOOKUP(A1129,LANDINGS!$B$1:$CF$42,42,FALSE),FALSE)))),0)</f>
        <v>0</v>
      </c>
      <c r="L1129" s="24">
        <f>SUMIFS(PASTE_FLEX_TRACKER!$D:$D,PASTE_FLEX_TRACKER!$E:$E,MAIN!$A1129,PASTE_FLEX_TRACKER!$B:$B,MAIN!$D1129)</f>
        <v>0</v>
      </c>
      <c r="M1129" s="35" t="s">
        <v>133</v>
      </c>
      <c r="N1129" s="46" t="s">
        <v>563</v>
      </c>
      <c r="O1129" s="46">
        <f>SUMIFS(MAN_ADJ!$L:$L,MAN_ADJ!$K:$K,MAIN!$D1129,MAN_ADJ!$J:$J,MAIN!$S1129)</f>
        <v>0</v>
      </c>
      <c r="P1129" s="25">
        <f t="shared" si="307"/>
        <v>0</v>
      </c>
      <c r="Q1129" s="28" t="str">
        <f t="shared" si="308"/>
        <v>n/a</v>
      </c>
      <c r="R1129" s="38">
        <f t="shared" si="309"/>
        <v>0</v>
      </c>
      <c r="S1129" s="17" t="s">
        <v>193</v>
      </c>
      <c r="U1129" t="s">
        <v>577</v>
      </c>
      <c r="V1129" t="s">
        <v>735</v>
      </c>
    </row>
    <row r="1130" spans="1:22" x14ac:dyDescent="0.25">
      <c r="A1130" s="17" t="s">
        <v>193</v>
      </c>
      <c r="B1130" s="17" t="s">
        <v>93</v>
      </c>
      <c r="C1130" s="17" t="s">
        <v>194</v>
      </c>
      <c r="D1130" s="17" t="s">
        <v>121</v>
      </c>
      <c r="E1130" s="24">
        <f>IF(U1130="SC",SUMIFS(SC!F:F,SC!A:A,MAIN!D1130,SC!B:B,MAIN!A1130),SUMIFS(Allocations!$H:$H,Allocations!$A:$A,MAIN!$A1130,Allocations!$B:$B,MAIN!$D1130))</f>
        <v>0</v>
      </c>
      <c r="F1130" s="24">
        <f>IF(U1130="SC",SUMIFS(SC!J:J,SC!A:A,MAIN!D1130,SC!B:B,MAIN!A1130),SUMIFS(Allocations!M:M,Allocations!A:A,MAIN!A1130,Allocations!B:B,MAIN!D1130))</f>
        <v>0</v>
      </c>
      <c r="G1130" s="24">
        <f t="shared" si="305"/>
        <v>0</v>
      </c>
      <c r="H1130" s="24">
        <f>IFERROR(VLOOKUP(S1130,Swaps_wk!$A$2:$AP$151,HLOOKUP(MAIN!D1130,Swaps_wk!$B$2:$AP$151,150,FALSE),FALSE),0)</f>
        <v>0</v>
      </c>
      <c r="I1130" s="24">
        <f>SUMIFS(PASTE_DQS_TRACKER!$D:$D,PASTE_DQS_TRACKER!$C:$C,MAIN!$A1130,PASTE_DQS_TRACKER!$B:$B,MAIN!$D1130)-SUMIFS(PASTE_DQS_TRACKER!$D:$D,PASTE_DQS_TRACKER!$C:$C,MAIN!$A1130,PASTE_DQS_TRACKER!$E:$E,MAIN!$D1130)</f>
        <v>0</v>
      </c>
      <c r="J1130" s="25">
        <f t="shared" si="306"/>
        <v>0</v>
      </c>
      <c r="K1130" s="24">
        <f>IFERROR(IF(V1130="Flex",0,IF(D1130=$D$30,VLOOKUP(A1130,MMO_o10M_lease!$A$1:$F$51,5,FALSE),IF(D1130=$D$26,VLOOKUP(D1130,LANDINGS!$A$3:$BR$40,HLOOKUP(A1130,LANDINGS!$B$1:$CF$42,42,FALSE),FALSE)-IFERROR(VLOOKUP(A1130,MMO_o10M_lease!$A$1:$F$38,5,FALSE),0),VLOOKUP(D1130,LANDINGS!$A$3:$CF$40,HLOOKUP(A1130,LANDINGS!$B$1:$CF$42,42,FALSE),FALSE)))),0)</f>
        <v>0</v>
      </c>
      <c r="L1130" s="24">
        <f>SUMIFS(PASTE_FLEX_TRACKER!$D:$D,PASTE_FLEX_TRACKER!$E:$E,MAIN!$A1130,PASTE_FLEX_TRACKER!$B:$B,MAIN!$D1130)</f>
        <v>0</v>
      </c>
      <c r="M1130" s="35" t="s">
        <v>133</v>
      </c>
      <c r="N1130" s="46" t="s">
        <v>563</v>
      </c>
      <c r="O1130" s="46">
        <f>SUMIFS(MAN_ADJ!$L:$L,MAN_ADJ!$K:$K,MAIN!$D1130,MAN_ADJ!$J:$J,MAIN!$S1130)</f>
        <v>0</v>
      </c>
      <c r="P1130" s="25">
        <f t="shared" si="307"/>
        <v>0</v>
      </c>
      <c r="Q1130" s="28" t="str">
        <f t="shared" si="308"/>
        <v>n/a</v>
      </c>
      <c r="R1130" s="38">
        <f t="shared" si="309"/>
        <v>0</v>
      </c>
      <c r="S1130" s="17" t="s">
        <v>193</v>
      </c>
      <c r="U1130" t="s">
        <v>577</v>
      </c>
      <c r="V1130" t="s">
        <v>735</v>
      </c>
    </row>
    <row r="1131" spans="1:22" x14ac:dyDescent="0.25">
      <c r="A1131" s="17" t="s">
        <v>193</v>
      </c>
      <c r="B1131" s="17" t="s">
        <v>93</v>
      </c>
      <c r="C1131" s="17" t="s">
        <v>194</v>
      </c>
      <c r="D1131" s="17" t="s">
        <v>122</v>
      </c>
      <c r="E1131" s="24">
        <f>IF(U1131="SC",SUMIFS(SC!F:F,SC!A:A,MAIN!D1131,SC!B:B,MAIN!A1131),SUMIFS(Allocations!$H:$H,Allocations!$A:$A,MAIN!$A1131,Allocations!$B:$B,MAIN!$D1131))</f>
        <v>0</v>
      </c>
      <c r="F1131" s="24">
        <f>IF(U1131="SC",SUMIFS(SC!J:J,SC!A:A,MAIN!D1131,SC!B:B,MAIN!A1131),SUMIFS(Allocations!M:M,Allocations!A:A,MAIN!A1131,Allocations!B:B,MAIN!D1131))</f>
        <v>0</v>
      </c>
      <c r="G1131" s="24">
        <f t="shared" si="305"/>
        <v>0</v>
      </c>
      <c r="H1131" s="24">
        <f>IFERROR(VLOOKUP(S1131,Swaps_wk!$A$2:$AP$151,HLOOKUP(MAIN!D1131,Swaps_wk!$B$2:$AP$151,150,FALSE),FALSE),0)</f>
        <v>0</v>
      </c>
      <c r="I1131" s="24">
        <f>SUMIFS(PASTE_DQS_TRACKER!$D:$D,PASTE_DQS_TRACKER!$C:$C,MAIN!$A1131,PASTE_DQS_TRACKER!$B:$B,MAIN!$D1131)-SUMIFS(PASTE_DQS_TRACKER!$D:$D,PASTE_DQS_TRACKER!$C:$C,MAIN!$A1131,PASTE_DQS_TRACKER!$E:$E,MAIN!$D1131)</f>
        <v>0</v>
      </c>
      <c r="J1131" s="25">
        <f t="shared" si="306"/>
        <v>0</v>
      </c>
      <c r="K1131" s="24">
        <f>IFERROR(IF(V1131="Flex",0,IF(D1131=$D$30,VLOOKUP(A1131,MMO_o10M_lease!$A$1:$F$51,5,FALSE),IF(D1131=$D$26,VLOOKUP(D1131,LANDINGS!$A$3:$BR$40,HLOOKUP(A1131,LANDINGS!$B$1:$CF$42,42,FALSE),FALSE)-IFERROR(VLOOKUP(A1131,MMO_o10M_lease!$A$1:$F$38,5,FALSE),0),VLOOKUP(D1131,LANDINGS!$A$3:$CF$40,HLOOKUP(A1131,LANDINGS!$B$1:$CF$42,42,FALSE),FALSE)))),0)</f>
        <v>0</v>
      </c>
      <c r="L1131" s="24">
        <f>SUMIFS(PASTE_FLEX_TRACKER!$D:$D,PASTE_FLEX_TRACKER!$E:$E,MAIN!$A1131,PASTE_FLEX_TRACKER!$B:$B,MAIN!$D1131)</f>
        <v>0</v>
      </c>
      <c r="M1131" s="35" t="s">
        <v>133</v>
      </c>
      <c r="N1131" s="46" t="s">
        <v>563</v>
      </c>
      <c r="O1131" s="46">
        <f>SUMIFS(MAN_ADJ!$L:$L,MAN_ADJ!$K:$K,MAIN!$D1131,MAN_ADJ!$J:$J,MAIN!$S1131)</f>
        <v>0</v>
      </c>
      <c r="P1131" s="25">
        <f t="shared" si="307"/>
        <v>0</v>
      </c>
      <c r="Q1131" s="28" t="str">
        <f t="shared" si="308"/>
        <v>n/a</v>
      </c>
      <c r="R1131" s="38">
        <f t="shared" si="309"/>
        <v>0</v>
      </c>
      <c r="S1131" s="17" t="s">
        <v>193</v>
      </c>
      <c r="U1131" t="s">
        <v>577</v>
      </c>
      <c r="V1131" t="s">
        <v>735</v>
      </c>
    </row>
    <row r="1132" spans="1:22" x14ac:dyDescent="0.25">
      <c r="A1132" s="17" t="s">
        <v>193</v>
      </c>
      <c r="B1132" s="17" t="s">
        <v>93</v>
      </c>
      <c r="C1132" s="17" t="s">
        <v>194</v>
      </c>
      <c r="D1132" s="17" t="s">
        <v>123</v>
      </c>
      <c r="E1132" s="24">
        <f>IF(U1132="SC",SUMIFS(SC!F:F,SC!A:A,MAIN!D1132,SC!B:B,MAIN!A1132),SUMIFS(Allocations!$H:$H,Allocations!$A:$A,MAIN!$A1132,Allocations!$B:$B,MAIN!$D1132))</f>
        <v>3.0700000000000002E-2</v>
      </c>
      <c r="F1132" s="24">
        <f>IF(U1132="SC",SUMIFS(SC!J:J,SC!A:A,MAIN!D1132,SC!B:B,MAIN!A1132),SUMIFS(Allocations!M:M,Allocations!A:A,MAIN!A1132,Allocations!B:B,MAIN!D1132))</f>
        <v>0</v>
      </c>
      <c r="G1132" s="24">
        <f t="shared" si="305"/>
        <v>3.0700000000000002E-2</v>
      </c>
      <c r="H1132" s="24">
        <f>IFERROR(VLOOKUP(S1132,Swaps_wk!$A$2:$AP$151,HLOOKUP(MAIN!D1132,Swaps_wk!$B$2:$AP$151,150,FALSE),FALSE),0)</f>
        <v>0</v>
      </c>
      <c r="I1132" s="24">
        <f>SUMIFS(PASTE_DQS_TRACKER!$D:$D,PASTE_DQS_TRACKER!$C:$C,MAIN!$A1132,PASTE_DQS_TRACKER!$B:$B,MAIN!$D1132)-SUMIFS(PASTE_DQS_TRACKER!$D:$D,PASTE_DQS_TRACKER!$C:$C,MAIN!$A1132,PASTE_DQS_TRACKER!$E:$E,MAIN!$D1132)</f>
        <v>0</v>
      </c>
      <c r="J1132" s="25">
        <f t="shared" si="306"/>
        <v>3.0700000000000002E-2</v>
      </c>
      <c r="K1132" s="24">
        <f>IFERROR(IF(V1132="Flex",0,IF(D1132=$D$30,VLOOKUP(A1132,MMO_o10M_lease!$A$1:$F$51,5,FALSE),IF(D1132=$D$26,VLOOKUP(D1132,LANDINGS!$A$3:$BR$40,HLOOKUP(A1132,LANDINGS!$B$1:$CF$42,42,FALSE),FALSE)-IFERROR(VLOOKUP(A1132,MMO_o10M_lease!$A$1:$F$38,5,FALSE),0),VLOOKUP(D1132,LANDINGS!$A$3:$CF$40,HLOOKUP(A1132,LANDINGS!$B$1:$CF$42,42,FALSE),FALSE)))),0)</f>
        <v>0</v>
      </c>
      <c r="L1132" s="24">
        <f>SUMIFS(PASTE_FLEX_TRACKER!$D:$D,PASTE_FLEX_TRACKER!$E:$E,MAIN!$A1132,PASTE_FLEX_TRACKER!$B:$B,MAIN!$D1132)</f>
        <v>0</v>
      </c>
      <c r="M1132" s="35" t="s">
        <v>133</v>
      </c>
      <c r="N1132" s="46" t="s">
        <v>563</v>
      </c>
      <c r="O1132" s="46">
        <f>SUMIFS(MAN_ADJ!$L:$L,MAN_ADJ!$K:$K,MAIN!$D1132,MAN_ADJ!$J:$J,MAIN!$S1132)</f>
        <v>0</v>
      </c>
      <c r="P1132" s="25">
        <f t="shared" si="307"/>
        <v>0</v>
      </c>
      <c r="Q1132" s="28">
        <f t="shared" si="308"/>
        <v>0</v>
      </c>
      <c r="R1132" s="38">
        <f t="shared" si="309"/>
        <v>3.0700000000000002E-2</v>
      </c>
      <c r="S1132" s="17" t="s">
        <v>193</v>
      </c>
      <c r="U1132" t="s">
        <v>577</v>
      </c>
      <c r="V1132" t="s">
        <v>735</v>
      </c>
    </row>
    <row r="1133" spans="1:22" x14ac:dyDescent="0.25">
      <c r="A1133" s="17" t="s">
        <v>193</v>
      </c>
      <c r="B1133" s="17" t="s">
        <v>93</v>
      </c>
      <c r="C1133" s="17" t="s">
        <v>194</v>
      </c>
      <c r="D1133" s="17" t="s">
        <v>124</v>
      </c>
      <c r="E1133" s="24">
        <f>IF(U1133="SC",SUMIFS(SC!F:F,SC!A:A,MAIN!D1133,SC!B:B,MAIN!A1133),SUMIFS(Allocations!$H:$H,Allocations!$A:$A,MAIN!$A1133,Allocations!$B:$B,MAIN!$D1133))</f>
        <v>1E-4</v>
      </c>
      <c r="F1133" s="24">
        <f>IF(U1133="SC",SUMIFS(SC!J:J,SC!A:A,MAIN!D1133,SC!B:B,MAIN!A1133),SUMIFS(Allocations!M:M,Allocations!A:A,MAIN!A1133,Allocations!B:B,MAIN!D1133))</f>
        <v>0</v>
      </c>
      <c r="G1133" s="24">
        <f t="shared" si="305"/>
        <v>1E-4</v>
      </c>
      <c r="H1133" s="24">
        <f>IFERROR(VLOOKUP(S1133,Swaps_wk!$A$2:$AP$151,HLOOKUP(MAIN!D1133,Swaps_wk!$B$2:$AP$151,150,FALSE),FALSE),0)</f>
        <v>0</v>
      </c>
      <c r="I1133" s="24">
        <f>SUMIFS(PASTE_DQS_TRACKER!$D:$D,PASTE_DQS_TRACKER!$C:$C,MAIN!$A1133,PASTE_DQS_TRACKER!$B:$B,MAIN!$D1133)-SUMIFS(PASTE_DQS_TRACKER!$D:$D,PASTE_DQS_TRACKER!$C:$C,MAIN!$A1133,PASTE_DQS_TRACKER!$E:$E,MAIN!$D1133)</f>
        <v>0</v>
      </c>
      <c r="J1133" s="25">
        <f t="shared" si="306"/>
        <v>1E-4</v>
      </c>
      <c r="K1133" s="24">
        <f>IFERROR(IF(V1133="Flex",0,IF(D1133=$D$30,VLOOKUP(A1133,MMO_o10M_lease!$A$1:$F$51,5,FALSE),IF(D1133=$D$26,VLOOKUP(D1133,LANDINGS!$A$3:$BR$40,HLOOKUP(A1133,LANDINGS!$B$1:$CF$42,42,FALSE),FALSE)-IFERROR(VLOOKUP(A1133,MMO_o10M_lease!$A$1:$F$38,5,FALSE),0),VLOOKUP(D1133,LANDINGS!$A$3:$CF$40,HLOOKUP(A1133,LANDINGS!$B$1:$CF$42,42,FALSE),FALSE)))),0)</f>
        <v>0</v>
      </c>
      <c r="L1133" s="24">
        <f>SUMIFS(PASTE_FLEX_TRACKER!$D:$D,PASTE_FLEX_TRACKER!$E:$E,MAIN!$A1133,PASTE_FLEX_TRACKER!$B:$B,MAIN!$D1133)</f>
        <v>0</v>
      </c>
      <c r="M1133" s="35" t="s">
        <v>133</v>
      </c>
      <c r="N1133" s="46" t="s">
        <v>563</v>
      </c>
      <c r="O1133" s="46">
        <f>SUMIFS(MAN_ADJ!$L:$L,MAN_ADJ!$K:$K,MAIN!$D1133,MAN_ADJ!$J:$J,MAIN!$S1133)</f>
        <v>0</v>
      </c>
      <c r="P1133" s="25">
        <f t="shared" si="307"/>
        <v>0</v>
      </c>
      <c r="Q1133" s="28">
        <f t="shared" si="308"/>
        <v>0</v>
      </c>
      <c r="R1133" s="38">
        <f t="shared" si="309"/>
        <v>1E-4</v>
      </c>
      <c r="S1133" s="17" t="s">
        <v>193</v>
      </c>
      <c r="U1133" t="s">
        <v>577</v>
      </c>
      <c r="V1133" t="s">
        <v>735</v>
      </c>
    </row>
    <row r="1134" spans="1:22" x14ac:dyDescent="0.25">
      <c r="A1134" s="17" t="s">
        <v>193</v>
      </c>
      <c r="B1134" s="17" t="s">
        <v>93</v>
      </c>
      <c r="C1134" s="17" t="s">
        <v>194</v>
      </c>
      <c r="D1134" s="17" t="s">
        <v>125</v>
      </c>
      <c r="E1134" s="24">
        <f>IF(U1134="SC",SUMIFS(SC!F:F,SC!A:A,MAIN!D1134,SC!B:B,MAIN!A1134),SUMIFS(Allocations!$H:$H,Allocations!$A:$A,MAIN!$A1134,Allocations!$B:$B,MAIN!$D1134))</f>
        <v>0</v>
      </c>
      <c r="F1134" s="24">
        <f>IF(U1134="SC",SUMIFS(SC!J:J,SC!A:A,MAIN!D1134,SC!B:B,MAIN!A1134),SUMIFS(Allocations!M:M,Allocations!A:A,MAIN!A1134,Allocations!B:B,MAIN!D1134))</f>
        <v>0</v>
      </c>
      <c r="G1134" s="24">
        <f t="shared" si="305"/>
        <v>0</v>
      </c>
      <c r="H1134" s="24">
        <f>IFERROR(VLOOKUP(S1134,Swaps_wk!$A$2:$AP$151,HLOOKUP(MAIN!D1134,Swaps_wk!$B$2:$AP$151,150,FALSE),FALSE),0)</f>
        <v>0</v>
      </c>
      <c r="I1134" s="24">
        <f>SUMIFS(PASTE_DQS_TRACKER!$D:$D,PASTE_DQS_TRACKER!$C:$C,MAIN!$A1134,PASTE_DQS_TRACKER!$B:$B,MAIN!$D1134)-SUMIFS(PASTE_DQS_TRACKER!$D:$D,PASTE_DQS_TRACKER!$C:$C,MAIN!$A1134,PASTE_DQS_TRACKER!$E:$E,MAIN!$D1134)</f>
        <v>0</v>
      </c>
      <c r="J1134" s="25">
        <f t="shared" si="306"/>
        <v>0</v>
      </c>
      <c r="K1134" s="24">
        <f>IFERROR(IF(V1134="Flex",0,IF(D1134=$D$30,VLOOKUP(A1134,MMO_o10M_lease!$A$1:$F$51,5,FALSE),IF(D1134=$D$26,VLOOKUP(D1134,LANDINGS!$A$3:$BR$40,HLOOKUP(A1134,LANDINGS!$B$1:$CF$42,42,FALSE),FALSE)-IFERROR(VLOOKUP(A1134,MMO_o10M_lease!$A$1:$F$38,5,FALSE),0),VLOOKUP(D1134,LANDINGS!$A$3:$CF$40,HLOOKUP(A1134,LANDINGS!$B$1:$CF$42,42,FALSE),FALSE)))),0)</f>
        <v>0</v>
      </c>
      <c r="L1134" s="24">
        <f>SUMIFS(PASTE_FLEX_TRACKER!$D:$D,PASTE_FLEX_TRACKER!$E:$E,MAIN!$A1134,PASTE_FLEX_TRACKER!$B:$B,MAIN!$D1134)</f>
        <v>0</v>
      </c>
      <c r="M1134" s="35" t="s">
        <v>133</v>
      </c>
      <c r="N1134" s="46" t="s">
        <v>563</v>
      </c>
      <c r="O1134" s="46">
        <f>SUMIFS(MAN_ADJ!$L:$L,MAN_ADJ!$K:$K,MAIN!$D1134,MAN_ADJ!$J:$J,MAIN!$S1134)</f>
        <v>0</v>
      </c>
      <c r="P1134" s="25">
        <f t="shared" si="307"/>
        <v>0</v>
      </c>
      <c r="Q1134" s="28" t="str">
        <f t="shared" si="308"/>
        <v>n/a</v>
      </c>
      <c r="R1134" s="38">
        <f t="shared" si="309"/>
        <v>0</v>
      </c>
      <c r="S1134" s="17" t="s">
        <v>193</v>
      </c>
      <c r="U1134" t="s">
        <v>577</v>
      </c>
      <c r="V1134" t="s">
        <v>735</v>
      </c>
    </row>
    <row r="1135" spans="1:22" x14ac:dyDescent="0.25">
      <c r="A1135" s="17" t="s">
        <v>193</v>
      </c>
      <c r="B1135" s="17" t="s">
        <v>93</v>
      </c>
      <c r="C1135" s="17" t="s">
        <v>194</v>
      </c>
      <c r="D1135" s="17" t="s">
        <v>126</v>
      </c>
      <c r="E1135" s="24">
        <f>IF(U1135="SC",SUMIFS(SC!F:F,SC!A:A,MAIN!D1135,SC!B:B,MAIN!A1135),SUMIFS(Allocations!$H:$H,Allocations!$A:$A,MAIN!$A1135,Allocations!$B:$B,MAIN!$D1135))</f>
        <v>0</v>
      </c>
      <c r="F1135" s="24">
        <f>IF(U1135="SC",SUMIFS(SC!J:J,SC!A:A,MAIN!D1135,SC!B:B,MAIN!A1135),SUMIFS(Allocations!M:M,Allocations!A:A,MAIN!A1135,Allocations!B:B,MAIN!D1135))</f>
        <v>0</v>
      </c>
      <c r="G1135" s="24">
        <f t="shared" si="305"/>
        <v>0</v>
      </c>
      <c r="H1135" s="24">
        <f>IFERROR(VLOOKUP(S1135,Swaps_wk!$A$2:$AP$151,HLOOKUP(MAIN!D1135,Swaps_wk!$B$2:$AP$151,150,FALSE),FALSE),0)</f>
        <v>0</v>
      </c>
      <c r="I1135" s="24">
        <f>SUMIFS(PASTE_DQS_TRACKER!$D:$D,PASTE_DQS_TRACKER!$C:$C,MAIN!$A1135,PASTE_DQS_TRACKER!$B:$B,MAIN!$D1135)-SUMIFS(PASTE_DQS_TRACKER!$D:$D,PASTE_DQS_TRACKER!$C:$C,MAIN!$A1135,PASTE_DQS_TRACKER!$E:$E,MAIN!$D1135)</f>
        <v>0</v>
      </c>
      <c r="J1135" s="25">
        <f t="shared" si="306"/>
        <v>0</v>
      </c>
      <c r="K1135" s="24">
        <f>IFERROR(IF(V1135="Flex",0,IF(D1135=$D$30,VLOOKUP(A1135,MMO_o10M_lease!$A$1:$F$51,5,FALSE),IF(D1135=$D$26,VLOOKUP(D1135,LANDINGS!$A$3:$BR$40,HLOOKUP(A1135,LANDINGS!$B$1:$CF$42,42,FALSE),FALSE)-IFERROR(VLOOKUP(A1135,MMO_o10M_lease!$A$1:$F$38,5,FALSE),0),VLOOKUP(D1135,LANDINGS!$A$3:$CF$40,HLOOKUP(A1135,LANDINGS!$B$1:$CF$42,42,FALSE),FALSE)))),0)</f>
        <v>0</v>
      </c>
      <c r="L1135" s="24">
        <f>SUMIFS(PASTE_FLEX_TRACKER!$D:$D,PASTE_FLEX_TRACKER!$E:$E,MAIN!$A1135,PASTE_FLEX_TRACKER!$B:$B,MAIN!$D1135)</f>
        <v>0</v>
      </c>
      <c r="M1135" s="35" t="s">
        <v>133</v>
      </c>
      <c r="N1135" s="46" t="s">
        <v>563</v>
      </c>
      <c r="O1135" s="46">
        <f>SUMIFS(MAN_ADJ!$L:$L,MAN_ADJ!$K:$K,MAIN!$D1135,MAN_ADJ!$J:$J,MAIN!$S1135)</f>
        <v>0</v>
      </c>
      <c r="P1135" s="25">
        <f t="shared" si="307"/>
        <v>0</v>
      </c>
      <c r="Q1135" s="28" t="str">
        <f t="shared" si="308"/>
        <v>n/a</v>
      </c>
      <c r="R1135" s="38">
        <f t="shared" si="309"/>
        <v>0</v>
      </c>
      <c r="S1135" s="17" t="s">
        <v>193</v>
      </c>
      <c r="U1135" t="s">
        <v>577</v>
      </c>
      <c r="V1135" t="s">
        <v>735</v>
      </c>
    </row>
    <row r="1136" spans="1:22" x14ac:dyDescent="0.25">
      <c r="A1136" s="17" t="s">
        <v>193</v>
      </c>
      <c r="B1136" s="17" t="s">
        <v>93</v>
      </c>
      <c r="C1136" s="17" t="s">
        <v>194</v>
      </c>
      <c r="D1136" s="17" t="s">
        <v>127</v>
      </c>
      <c r="E1136" s="24">
        <f>IF(U1136="SC",SUMIFS(SC!F:F,SC!A:A,MAIN!D1136,SC!B:B,MAIN!A1136),SUMIFS(Allocations!$H:$H,Allocations!$A:$A,MAIN!$A1136,Allocations!$B:$B,MAIN!$D1136))</f>
        <v>0</v>
      </c>
      <c r="F1136" s="24">
        <f>IF(U1136="SC",SUMIFS(SC!J:J,SC!A:A,MAIN!D1136,SC!B:B,MAIN!A1136),SUMIFS(Allocations!M:M,Allocations!A:A,MAIN!A1136,Allocations!B:B,MAIN!D1136))</f>
        <v>0</v>
      </c>
      <c r="G1136" s="24">
        <f t="shared" si="305"/>
        <v>0</v>
      </c>
      <c r="H1136" s="24">
        <f>IFERROR(VLOOKUP(S1136,Swaps_wk!$A$2:$AP$151,HLOOKUP(MAIN!D1136,Swaps_wk!$B$2:$AP$151,150,FALSE),FALSE),0)</f>
        <v>0</v>
      </c>
      <c r="I1136" s="24">
        <f>SUMIFS(PASTE_DQS_TRACKER!$D:$D,PASTE_DQS_TRACKER!$C:$C,MAIN!$A1136,PASTE_DQS_TRACKER!$B:$B,MAIN!$D1136)-SUMIFS(PASTE_DQS_TRACKER!$D:$D,PASTE_DQS_TRACKER!$C:$C,MAIN!$A1136,PASTE_DQS_TRACKER!$E:$E,MAIN!$D1136)</f>
        <v>0</v>
      </c>
      <c r="J1136" s="25">
        <f t="shared" si="306"/>
        <v>0</v>
      </c>
      <c r="K1136" s="24">
        <f>IFERROR(IF(V1136="Flex",0,IF(D1136=$D$30,VLOOKUP(A1136,MMO_o10M_lease!$A$1:$F$51,5,FALSE),IF(D1136=$D$26,VLOOKUP(D1136,LANDINGS!$A$3:$BR$40,HLOOKUP(A1136,LANDINGS!$B$1:$CF$42,42,FALSE),FALSE)-IFERROR(VLOOKUP(A1136,MMO_o10M_lease!$A$1:$F$38,5,FALSE),0),VLOOKUP(D1136,LANDINGS!$A$3:$CF$40,HLOOKUP(A1136,LANDINGS!$B$1:$CF$42,42,FALSE),FALSE)))),0)</f>
        <v>0</v>
      </c>
      <c r="L1136" s="24">
        <f>SUMIFS(PASTE_FLEX_TRACKER!$D:$D,PASTE_FLEX_TRACKER!$E:$E,MAIN!$A1136,PASTE_FLEX_TRACKER!$B:$B,MAIN!$D1136)</f>
        <v>0</v>
      </c>
      <c r="M1136" s="35" t="s">
        <v>133</v>
      </c>
      <c r="N1136" s="46" t="s">
        <v>563</v>
      </c>
      <c r="O1136" s="46">
        <f>SUMIFS(MAN_ADJ!$L:$L,MAN_ADJ!$K:$K,MAIN!$D1136,MAN_ADJ!$J:$J,MAIN!$S1136)</f>
        <v>0</v>
      </c>
      <c r="P1136" s="25">
        <f t="shared" si="307"/>
        <v>0</v>
      </c>
      <c r="Q1136" s="28" t="str">
        <f t="shared" si="308"/>
        <v>n/a</v>
      </c>
      <c r="R1136" s="38">
        <f t="shared" si="309"/>
        <v>0</v>
      </c>
      <c r="S1136" s="17" t="s">
        <v>193</v>
      </c>
      <c r="U1136" t="s">
        <v>577</v>
      </c>
      <c r="V1136" t="s">
        <v>735</v>
      </c>
    </row>
    <row r="1137" spans="1:22" x14ac:dyDescent="0.25">
      <c r="A1137" s="17" t="s">
        <v>193</v>
      </c>
      <c r="B1137" s="17" t="s">
        <v>93</v>
      </c>
      <c r="C1137" s="17" t="s">
        <v>194</v>
      </c>
      <c r="D1137" s="17" t="s">
        <v>184</v>
      </c>
      <c r="E1137" s="24">
        <f>IF(U1137="SC",SUMIFS(SC!F:F,SC!A:A,MAIN!D1137,SC!B:B,MAIN!A1137),SUMIFS(Allocations!$H:$H,Allocations!$A:$A,MAIN!$A1137,Allocations!$B:$B,MAIN!$D1137))</f>
        <v>0</v>
      </c>
      <c r="F1137" s="24">
        <f>IF(U1137="SC",SUMIFS(SC!J:J,SC!A:A,MAIN!D1137,SC!B:B,MAIN!A1137),SUMIFS(Allocations!M:M,Allocations!A:A,MAIN!A1137,Allocations!B:B,MAIN!D1137))</f>
        <v>0</v>
      </c>
      <c r="G1137" s="24">
        <f t="shared" ref="G1137:G1140" si="310">E1137+F1137</f>
        <v>0</v>
      </c>
      <c r="H1137" s="24">
        <f>IFERROR(VLOOKUP(S1137,Swaps_wk!$A$2:$AP$151,HLOOKUP(MAIN!D1137,Swaps_wk!$B$2:$AP$151,150,FALSE),FALSE),0)</f>
        <v>0</v>
      </c>
      <c r="I1137" s="24">
        <f>SUMIFS(PASTE_DQS_TRACKER!$D:$D,PASTE_DQS_TRACKER!$C:$C,MAIN!$A1137,PASTE_DQS_TRACKER!$B:$B,MAIN!$D1137)-SUMIFS(PASTE_DQS_TRACKER!$D:$D,PASTE_DQS_TRACKER!$C:$C,MAIN!$A1137,PASTE_DQS_TRACKER!$E:$E,MAIN!$D1137)</f>
        <v>0</v>
      </c>
      <c r="J1137" s="25">
        <f t="shared" ref="J1137:J1140" si="311">G1137+I1137</f>
        <v>0</v>
      </c>
      <c r="K1137" s="24">
        <f>IFERROR(IF(V1137="Flex",0,IF(D1137=$D$30,VLOOKUP(A1137,MMO_o10M_lease!$A$1:$F$51,5,FALSE),IF(D1137=$D$26,VLOOKUP(D1137,LANDINGS!$A$3:$BR$40,HLOOKUP(A1137,LANDINGS!$B$1:$CF$42,42,FALSE),FALSE)-IFERROR(VLOOKUP(A1137,MMO_o10M_lease!$A$1:$F$38,5,FALSE),0),VLOOKUP(D1137,LANDINGS!$A$3:$CF$40,HLOOKUP(A1137,LANDINGS!$B$1:$CF$42,42,FALSE),FALSE)))),0)</f>
        <v>0</v>
      </c>
      <c r="L1137" s="24">
        <f>SUMIFS(PASTE_FLEX_TRACKER!$D:$D,PASTE_FLEX_TRACKER!$E:$E,MAIN!$A1137,PASTE_FLEX_TRACKER!$B:$B,MAIN!$D1137)</f>
        <v>0</v>
      </c>
      <c r="M1137" s="35" t="s">
        <v>133</v>
      </c>
      <c r="N1137" s="46" t="s">
        <v>563</v>
      </c>
      <c r="O1137" s="46">
        <f>SUMIFS(MAN_ADJ!$L:$L,MAN_ADJ!$K:$K,MAIN!$D1137,MAN_ADJ!$J:$J,MAIN!$S1137)</f>
        <v>0</v>
      </c>
      <c r="P1137" s="25">
        <f t="shared" si="307"/>
        <v>0</v>
      </c>
      <c r="Q1137" s="28" t="str">
        <f t="shared" ref="Q1137:Q1140" si="312">IFERROR(P1137/J1137,"n/a")</f>
        <v>n/a</v>
      </c>
      <c r="R1137" s="38">
        <f t="shared" ref="R1137:R1140" si="313">J1137-P1137</f>
        <v>0</v>
      </c>
      <c r="S1137" s="17" t="s">
        <v>193</v>
      </c>
      <c r="U1137" t="s">
        <v>577</v>
      </c>
      <c r="V1137" t="s">
        <v>735</v>
      </c>
    </row>
    <row r="1138" spans="1:22" x14ac:dyDescent="0.25">
      <c r="A1138" s="17" t="s">
        <v>193</v>
      </c>
      <c r="B1138" s="17" t="s">
        <v>93</v>
      </c>
      <c r="C1138" s="17" t="s">
        <v>194</v>
      </c>
      <c r="D1138" s="17" t="s">
        <v>128</v>
      </c>
      <c r="E1138" s="24">
        <f>IF(U1138="SC",SUMIFS(SC!F:F,SC!A:A,MAIN!D1138,SC!B:B,MAIN!A1138),SUMIFS(Allocations!$H:$H,Allocations!$A:$A,MAIN!$A1138,Allocations!$B:$B,MAIN!$D1138))</f>
        <v>0</v>
      </c>
      <c r="F1138" s="24">
        <f>IF(U1138="SC",SUMIFS(SC!J:J,SC!A:A,MAIN!D1138,SC!B:B,MAIN!A1138),SUMIFS(Allocations!M:M,Allocations!A:A,MAIN!A1138,Allocations!B:B,MAIN!D1138))</f>
        <v>0</v>
      </c>
      <c r="G1138" s="24">
        <f t="shared" si="310"/>
        <v>0</v>
      </c>
      <c r="H1138" s="24">
        <f>IFERROR(VLOOKUP(S1138,Swaps_wk!$A$2:$AP$151,HLOOKUP(MAIN!D1138,Swaps_wk!$B$2:$AP$151,150,FALSE),FALSE),0)</f>
        <v>0</v>
      </c>
      <c r="I1138" s="24">
        <f>SUMIFS(PASTE_DQS_TRACKER!$D:$D,PASTE_DQS_TRACKER!$C:$C,MAIN!$A1138,PASTE_DQS_TRACKER!$B:$B,MAIN!$D1138)-SUMIFS(PASTE_DQS_TRACKER!$D:$D,PASTE_DQS_TRACKER!$C:$C,MAIN!$A1138,PASTE_DQS_TRACKER!$E:$E,MAIN!$D1138)</f>
        <v>0</v>
      </c>
      <c r="J1138" s="25">
        <f t="shared" si="311"/>
        <v>0</v>
      </c>
      <c r="K1138" s="24">
        <f>IFERROR(IF(V1138="Flex",0,IF(D1138=$D$30,VLOOKUP(A1138,MMO_o10M_lease!$A$1:$F$51,5,FALSE),IF(D1138=$D$26,VLOOKUP(D1138,LANDINGS!$A$3:$BR$40,HLOOKUP(A1138,LANDINGS!$B$1:$CF$42,42,FALSE),FALSE)-IFERROR(VLOOKUP(A1138,MMO_o10M_lease!$A$1:$F$38,5,FALSE),0),VLOOKUP(D1138,LANDINGS!$A$3:$CF$40,HLOOKUP(A1138,LANDINGS!$B$1:$CF$42,42,FALSE),FALSE)))),0)</f>
        <v>0</v>
      </c>
      <c r="L1138" s="24">
        <f>SUMIFS(PASTE_FLEX_TRACKER!$D:$D,PASTE_FLEX_TRACKER!$E:$E,MAIN!$A1138,PASTE_FLEX_TRACKER!$B:$B,MAIN!$D1138)</f>
        <v>0</v>
      </c>
      <c r="M1138" s="35" t="s">
        <v>133</v>
      </c>
      <c r="N1138" s="46" t="s">
        <v>563</v>
      </c>
      <c r="O1138" s="46">
        <f>SUMIFS(MAN_ADJ!$L:$L,MAN_ADJ!$K:$K,MAIN!$D1138,MAN_ADJ!$J:$J,MAIN!$S1138)</f>
        <v>0</v>
      </c>
      <c r="P1138" s="25">
        <f t="shared" si="307"/>
        <v>0</v>
      </c>
      <c r="Q1138" s="28" t="str">
        <f t="shared" si="312"/>
        <v>n/a</v>
      </c>
      <c r="R1138" s="38">
        <f t="shared" si="313"/>
        <v>0</v>
      </c>
      <c r="S1138" s="17" t="s">
        <v>193</v>
      </c>
      <c r="U1138" t="s">
        <v>577</v>
      </c>
      <c r="V1138" t="s">
        <v>735</v>
      </c>
    </row>
    <row r="1139" spans="1:22" x14ac:dyDescent="0.25">
      <c r="A1139" s="17" t="s">
        <v>193</v>
      </c>
      <c r="B1139" s="17" t="s">
        <v>93</v>
      </c>
      <c r="C1139" s="17" t="s">
        <v>194</v>
      </c>
      <c r="D1139" s="17" t="s">
        <v>129</v>
      </c>
      <c r="E1139" s="24">
        <f>IF(U1139="SC",SUMIFS(SC!F:F,SC!A:A,MAIN!D1139,SC!B:B,MAIN!A1139),SUMIFS(Allocations!$H:$H,Allocations!$A:$A,MAIN!$A1139,Allocations!$B:$B,MAIN!$D1139))</f>
        <v>0.33</v>
      </c>
      <c r="F1139" s="24">
        <f>IF(U1139="SC",SUMIFS(SC!J:J,SC!A:A,MAIN!D1139,SC!B:B,MAIN!A1139),SUMIFS(Allocations!M:M,Allocations!A:A,MAIN!A1139,Allocations!B:B,MAIN!D1139))</f>
        <v>0</v>
      </c>
      <c r="G1139" s="24">
        <f t="shared" si="310"/>
        <v>0.33</v>
      </c>
      <c r="H1139" s="24">
        <f>IFERROR(VLOOKUP(S1139,Swaps_wk!$A$2:$AP$151,HLOOKUP(MAIN!D1139,Swaps_wk!$B$2:$AP$151,150,FALSE),FALSE),0)</f>
        <v>0</v>
      </c>
      <c r="I1139" s="24">
        <f>SUMIFS(PASTE_DQS_TRACKER!$D:$D,PASTE_DQS_TRACKER!$C:$C,MAIN!$A1139,PASTE_DQS_TRACKER!$B:$B,MAIN!$D1139)-SUMIFS(PASTE_DQS_TRACKER!$D:$D,PASTE_DQS_TRACKER!$C:$C,MAIN!$A1139,PASTE_DQS_TRACKER!$E:$E,MAIN!$D1139)</f>
        <v>0</v>
      </c>
      <c r="J1139" s="25">
        <f t="shared" si="311"/>
        <v>0.33</v>
      </c>
      <c r="K1139" s="24">
        <f>IFERROR(IF(V1139="Flex",0,IF(D1139=$D$30,VLOOKUP(A1139,MMO_o10M_lease!$A$1:$F$51,5,FALSE),IF(D1139=$D$26,VLOOKUP(D1139,LANDINGS!$A$3:$BR$40,HLOOKUP(A1139,LANDINGS!$B$1:$CF$42,42,FALSE),FALSE)-IFERROR(VLOOKUP(A1139,MMO_o10M_lease!$A$1:$F$38,5,FALSE),0),VLOOKUP(D1139,LANDINGS!$A$3:$CF$40,HLOOKUP(A1139,LANDINGS!$B$1:$CF$42,42,FALSE),FALSE)))),0)</f>
        <v>0</v>
      </c>
      <c r="L1139" s="24">
        <f>SUMIFS(PASTE_FLEX_TRACKER!$D:$D,PASTE_FLEX_TRACKER!$E:$E,MAIN!$A1139,PASTE_FLEX_TRACKER!$B:$B,MAIN!$D1139)</f>
        <v>0</v>
      </c>
      <c r="M1139" s="35" t="s">
        <v>133</v>
      </c>
      <c r="N1139" s="46" t="s">
        <v>563</v>
      </c>
      <c r="O1139" s="46">
        <f>SUMIFS(MAN_ADJ!$L:$L,MAN_ADJ!$K:$K,MAIN!$D1139,MAN_ADJ!$J:$J,MAIN!$S1139)</f>
        <v>0</v>
      </c>
      <c r="P1139" s="25">
        <f t="shared" si="307"/>
        <v>0</v>
      </c>
      <c r="Q1139" s="28">
        <f t="shared" si="312"/>
        <v>0</v>
      </c>
      <c r="R1139" s="38">
        <f t="shared" si="313"/>
        <v>0.33</v>
      </c>
      <c r="S1139" s="17" t="s">
        <v>193</v>
      </c>
      <c r="U1139" t="s">
        <v>577</v>
      </c>
      <c r="V1139" t="s">
        <v>735</v>
      </c>
    </row>
    <row r="1140" spans="1:22" x14ac:dyDescent="0.25">
      <c r="A1140" s="17" t="s">
        <v>193</v>
      </c>
      <c r="B1140" s="17" t="s">
        <v>93</v>
      </c>
      <c r="C1140" s="17" t="s">
        <v>194</v>
      </c>
      <c r="D1140" s="17" t="s">
        <v>155</v>
      </c>
      <c r="E1140" s="24">
        <f>IF(U1140="SC",SUMIFS(SC!F:F,SC!A:A,MAIN!D1140,SC!B:B,MAIN!A1140),SUMIFS(Allocations!$H:$H,Allocations!$A:$A,MAIN!$A1140,Allocations!$B:$B,MAIN!$D1140))</f>
        <v>0</v>
      </c>
      <c r="F1140" s="24">
        <f>IF(U1140="SC",SUMIFS(SC!J:J,SC!A:A,MAIN!D1140,SC!B:B,MAIN!A1140),SUMIFS(Allocations!M:M,Allocations!A:A,MAIN!A1140,Allocations!B:B,MAIN!D1140))</f>
        <v>0</v>
      </c>
      <c r="G1140" s="24">
        <f t="shared" si="310"/>
        <v>0</v>
      </c>
      <c r="H1140" s="24">
        <f>IFERROR(VLOOKUP(S1140,Swaps_wk!$A$2:$AP$151,HLOOKUP(MAIN!D1140,Swaps_wk!$B$2:$AP$151,150,FALSE),FALSE),0)</f>
        <v>0</v>
      </c>
      <c r="I1140" s="24">
        <f>SUMIFS(PASTE_DQS_TRACKER!$D:$D,PASTE_DQS_TRACKER!$C:$C,MAIN!$A1140,PASTE_DQS_TRACKER!$B:$B,MAIN!$D1140)-SUMIFS(PASTE_DQS_TRACKER!$D:$D,PASTE_DQS_TRACKER!$C:$C,MAIN!$A1140,PASTE_DQS_TRACKER!$E:$E,MAIN!$D1140)</f>
        <v>0</v>
      </c>
      <c r="J1140" s="25">
        <f t="shared" si="311"/>
        <v>0</v>
      </c>
      <c r="K1140" s="24">
        <f>IFERROR(IF(V1140="Flex",0,IF(D1140=$D$30,VLOOKUP(A1140,MMO_o10M_lease!$A$1:$F$51,5,FALSE),IF(D1140=$D$26,VLOOKUP(D1140,LANDINGS!$A$3:$BR$40,HLOOKUP(A1140,LANDINGS!$B$1:$CF$42,42,FALSE),FALSE)-IFERROR(VLOOKUP(A1140,MMO_o10M_lease!$A$1:$F$38,5,FALSE),0),VLOOKUP(D1140,LANDINGS!$A$3:$CF$40,HLOOKUP(A1140,LANDINGS!$B$1:$CF$42,42,FALSE),FALSE)))),0)</f>
        <v>0</v>
      </c>
      <c r="L1140" s="24">
        <f>SUMIFS(PASTE_FLEX_TRACKER!$D:$D,PASTE_FLEX_TRACKER!$E:$E,MAIN!$A1140,PASTE_FLEX_TRACKER!$B:$B,MAIN!$D1140)</f>
        <v>0</v>
      </c>
      <c r="M1140" s="35" t="s">
        <v>133</v>
      </c>
      <c r="N1140" s="46" t="s">
        <v>563</v>
      </c>
      <c r="O1140" s="46">
        <f>SUMIFS(MAN_ADJ!$L:$L,MAN_ADJ!$K:$K,MAIN!$D1140,MAN_ADJ!$J:$J,MAIN!$S1140)</f>
        <v>0</v>
      </c>
      <c r="P1140" s="25">
        <f t="shared" si="307"/>
        <v>0</v>
      </c>
      <c r="Q1140" s="28" t="str">
        <f t="shared" si="312"/>
        <v>n/a</v>
      </c>
      <c r="R1140" s="38">
        <f t="shared" si="313"/>
        <v>0</v>
      </c>
      <c r="S1140" s="17" t="s">
        <v>193</v>
      </c>
      <c r="U1140" t="s">
        <v>577</v>
      </c>
      <c r="V1140" t="s">
        <v>735</v>
      </c>
    </row>
    <row r="1141" spans="1:22" x14ac:dyDescent="0.25">
      <c r="A1141" s="17" t="s">
        <v>193</v>
      </c>
      <c r="B1141" s="17" t="s">
        <v>93</v>
      </c>
      <c r="C1141" s="17" t="s">
        <v>194</v>
      </c>
      <c r="D1141" s="17" t="s">
        <v>130</v>
      </c>
      <c r="E1141" s="24">
        <f>IF(U1141="SC",SUMIFS(SC!F:F,SC!A:A,MAIN!D1141,SC!B:B,MAIN!A1141),SUMIFS(Allocations!$H:$H,Allocations!$A:$A,MAIN!$A1141,Allocations!$B:$B,MAIN!$D1141))</f>
        <v>0</v>
      </c>
      <c r="F1141" s="24">
        <f>IF(U1141="SC",SUMIFS(SC!J:J,SC!A:A,MAIN!D1141,SC!B:B,MAIN!A1141),SUMIFS(Allocations!M:M,Allocations!A:A,MAIN!A1141,Allocations!B:B,MAIN!D1141))</f>
        <v>0</v>
      </c>
      <c r="G1141" s="24">
        <f t="shared" si="305"/>
        <v>0</v>
      </c>
      <c r="H1141" s="24">
        <f>IFERROR(VLOOKUP(S1141,Swaps_wk!$A$2:$AP$151,HLOOKUP(MAIN!D1141,Swaps_wk!$B$2:$AP$151,150,FALSE),FALSE),0)</f>
        <v>0</v>
      </c>
      <c r="I1141" s="24">
        <f>SUMIFS(PASTE_DQS_TRACKER!$D:$D,PASTE_DQS_TRACKER!$C:$C,MAIN!$A1141,PASTE_DQS_TRACKER!$B:$B,MAIN!$D1141)-SUMIFS(PASTE_DQS_TRACKER!$D:$D,PASTE_DQS_TRACKER!$C:$C,MAIN!$A1141,PASTE_DQS_TRACKER!$E:$E,MAIN!$D1141)</f>
        <v>0</v>
      </c>
      <c r="J1141" s="25">
        <f t="shared" si="306"/>
        <v>0</v>
      </c>
      <c r="K1141" s="24">
        <f>IFERROR(IF(V1141="Flex",0,IF(D1141=$D$30,VLOOKUP(A1141,MMO_o10M_lease!$A$1:$F$51,5,FALSE),IF(D1141=$D$26,VLOOKUP(D1141,LANDINGS!$A$3:$BR$40,HLOOKUP(A1141,LANDINGS!$B$1:$CF$42,42,FALSE),FALSE)-IFERROR(VLOOKUP(A1141,MMO_o10M_lease!$A$1:$F$38,5,FALSE),0),VLOOKUP(D1141,LANDINGS!$A$3:$CF$40,HLOOKUP(A1141,LANDINGS!$B$1:$CF$42,42,FALSE),FALSE)))),0)</f>
        <v>0</v>
      </c>
      <c r="L1141" s="24">
        <f>SUMIFS(PASTE_FLEX_TRACKER!$D:$D,PASTE_FLEX_TRACKER!$E:$E,MAIN!$A1141,PASTE_FLEX_TRACKER!$B:$B,MAIN!$D1141)</f>
        <v>0</v>
      </c>
      <c r="M1141" s="35" t="s">
        <v>133</v>
      </c>
      <c r="N1141" s="46" t="s">
        <v>563</v>
      </c>
      <c r="O1141" s="46">
        <f>SUMIFS(MAN_ADJ!$L:$L,MAN_ADJ!$K:$K,MAIN!$D1141,MAN_ADJ!$J:$J,MAIN!$S1141)</f>
        <v>0</v>
      </c>
      <c r="P1141" s="25">
        <f t="shared" si="307"/>
        <v>0</v>
      </c>
      <c r="Q1141" s="28" t="str">
        <f t="shared" si="308"/>
        <v>n/a</v>
      </c>
      <c r="R1141" s="38">
        <f t="shared" si="309"/>
        <v>0</v>
      </c>
      <c r="S1141" s="17" t="s">
        <v>193</v>
      </c>
      <c r="U1141" t="s">
        <v>577</v>
      </c>
      <c r="V1141" t="s">
        <v>735</v>
      </c>
    </row>
    <row r="1142" spans="1:22" x14ac:dyDescent="0.25">
      <c r="A1142" s="26" t="s">
        <v>193</v>
      </c>
      <c r="B1142" s="26" t="s">
        <v>93</v>
      </c>
      <c r="C1142" s="26" t="s">
        <v>194</v>
      </c>
      <c r="D1142" s="26" t="s">
        <v>131</v>
      </c>
      <c r="E1142" s="27">
        <f t="shared" ref="E1142:L1142" si="314">SUM(E1104:E1141)</f>
        <v>108.19959999999999</v>
      </c>
      <c r="F1142" s="27">
        <f t="shared" si="314"/>
        <v>0</v>
      </c>
      <c r="G1142" s="27">
        <f t="shared" si="314"/>
        <v>108.19959999999999</v>
      </c>
      <c r="H1142" s="27">
        <f>IFERROR(VLOOKUP(S1142,Swaps_wk!$A$2:$AP$151,HLOOKUP(MAIN!D1142,Swaps_wk!$B$2:$AP$151,150,FALSE),FALSE),0)</f>
        <v>0</v>
      </c>
      <c r="I1142" s="27">
        <f t="shared" si="314"/>
        <v>0</v>
      </c>
      <c r="J1142" s="25">
        <f t="shared" si="314"/>
        <v>108.19959999999999</v>
      </c>
      <c r="K1142" s="27">
        <f t="shared" si="314"/>
        <v>0</v>
      </c>
      <c r="L1142" s="27">
        <f t="shared" si="314"/>
        <v>0</v>
      </c>
      <c r="M1142" s="41" t="s">
        <v>133</v>
      </c>
      <c r="N1142" s="46" t="s">
        <v>563</v>
      </c>
      <c r="O1142" s="27">
        <f>SUM(O1104:O1141)</f>
        <v>0</v>
      </c>
      <c r="P1142" s="25">
        <f t="shared" ref="P1142" si="315">SUM(P1104:P1141)</f>
        <v>0</v>
      </c>
      <c r="Q1142" s="28">
        <f t="shared" si="308"/>
        <v>0</v>
      </c>
      <c r="R1142" s="38">
        <f>SUM(R1104:R1141)</f>
        <v>108.19959999999999</v>
      </c>
      <c r="S1142" s="17" t="s">
        <v>193</v>
      </c>
      <c r="U1142" t="s">
        <v>577</v>
      </c>
      <c r="V1142" t="s">
        <v>735</v>
      </c>
    </row>
    <row r="1143" spans="1:22" x14ac:dyDescent="0.25">
      <c r="A1143" s="17" t="s">
        <v>195</v>
      </c>
      <c r="B1143" s="17" t="s">
        <v>93</v>
      </c>
      <c r="C1143" s="17" t="s">
        <v>135</v>
      </c>
      <c r="D1143" s="17" t="s">
        <v>95</v>
      </c>
      <c r="E1143" s="24">
        <f>IF(U1143="SC",SUMIFS(SC!F:F,SC!A:A,MAIN!D1143,SC!B:B,MAIN!A1143),SUMIFS(Allocations!$H:$H,Allocations!$A:$A,MAIN!$A1143,Allocations!$B:$B,MAIN!$D1143))</f>
        <v>12.349979999999999</v>
      </c>
      <c r="F1143" s="24">
        <f>IF(U1143="SC",SUMIFS(SC!J:J,SC!A:A,MAIN!D1143,SC!B:B,MAIN!A1143),SUMIFS(Allocations!M:M,Allocations!A:A,MAIN!A1143,Allocations!B:B,MAIN!D1143))</f>
        <v>0</v>
      </c>
      <c r="G1143" s="24">
        <f t="shared" ref="G1143:G1180" si="316">E1143+F1143</f>
        <v>12.349979999999999</v>
      </c>
      <c r="H1143" s="24">
        <f>IFERROR(VLOOKUP(S1143,Swaps_wk!$A$2:$AP$151,HLOOKUP(MAIN!D1143,Swaps_wk!$B$2:$AP$151,150,FALSE),FALSE),0)</f>
        <v>0</v>
      </c>
      <c r="I1143" s="24">
        <f>SUMIFS(PASTE_DQS_TRACKER!$D:$D,PASTE_DQS_TRACKER!$C:$C,MAIN!$A1143,PASTE_DQS_TRACKER!$B:$B,MAIN!$D1143)-SUMIFS(PASTE_DQS_TRACKER!$D:$D,PASTE_DQS_TRACKER!$C:$C,MAIN!$A1143,PASTE_DQS_TRACKER!$E:$E,MAIN!$D1143)</f>
        <v>0</v>
      </c>
      <c r="J1143" s="25">
        <f t="shared" ref="J1143:J1180" si="317">G1143+I1143</f>
        <v>12.349979999999999</v>
      </c>
      <c r="K1143" s="24">
        <f>IFERROR(IF(V1143="Flex",0,IF(D1143=$D$30,VLOOKUP(A1143,MMO_o10M_lease!$A$1:$F$51,5,FALSE),IF(D1143=$D$26,VLOOKUP(D1143,LANDINGS!$A$3:$BR$40,HLOOKUP(A1143,LANDINGS!$B$1:$CF$42,42,FALSE),FALSE)-IFERROR(VLOOKUP(A1143,MMO_o10M_lease!$A$1:$F$38,5,FALSE),0),VLOOKUP(D1143,LANDINGS!$A$3:$CF$40,HLOOKUP(A1143,LANDINGS!$B$1:$CF$42,42,FALSE),FALSE)))),0)</f>
        <v>0</v>
      </c>
      <c r="L1143" s="24">
        <f>SUMIFS(PASTE_FLEX_TRACKER!$D:$D,PASTE_FLEX_TRACKER!$E:$E,MAIN!$A1143,PASTE_FLEX_TRACKER!$B:$B,MAIN!$D1143)</f>
        <v>0</v>
      </c>
      <c r="M1143" s="35" t="s">
        <v>133</v>
      </c>
      <c r="N1143" s="46" t="s">
        <v>563</v>
      </c>
      <c r="O1143" s="46">
        <f>SUMIFS(MAN_ADJ!$L:$L,MAN_ADJ!$K:$K,MAIN!$D1143,MAN_ADJ!$J:$J,MAIN!$S1143)</f>
        <v>0</v>
      </c>
      <c r="P1143" s="25">
        <f t="shared" ref="P1143:P1180" si="318">SUM(K1143:O1143)</f>
        <v>0</v>
      </c>
      <c r="Q1143" s="28">
        <f t="shared" si="308"/>
        <v>0</v>
      </c>
      <c r="R1143" s="38">
        <f t="shared" ref="R1143:R1180" si="319">J1143-P1143</f>
        <v>12.349979999999999</v>
      </c>
      <c r="S1143" s="17" t="s">
        <v>195</v>
      </c>
      <c r="U1143" t="s">
        <v>577</v>
      </c>
      <c r="V1143" t="s">
        <v>735</v>
      </c>
    </row>
    <row r="1144" spans="1:22" x14ac:dyDescent="0.25">
      <c r="A1144" s="17" t="s">
        <v>195</v>
      </c>
      <c r="B1144" s="17" t="s">
        <v>93</v>
      </c>
      <c r="C1144" s="17" t="s">
        <v>135</v>
      </c>
      <c r="D1144" s="17" t="s">
        <v>96</v>
      </c>
      <c r="E1144" s="24">
        <f>IF(U1144="SC",SUMIFS(SC!F:F,SC!A:A,MAIN!D1144,SC!B:B,MAIN!A1144),SUMIFS(Allocations!$H:$H,Allocations!$A:$A,MAIN!$A1144,Allocations!$B:$B,MAIN!$D1144))</f>
        <v>7.89</v>
      </c>
      <c r="F1144" s="24">
        <f>IF(U1144="SC",SUMIFS(SC!J:J,SC!A:A,MAIN!D1144,SC!B:B,MAIN!A1144),SUMIFS(Allocations!M:M,Allocations!A:A,MAIN!A1144,Allocations!B:B,MAIN!D1144))</f>
        <v>0</v>
      </c>
      <c r="G1144" s="24">
        <f t="shared" si="316"/>
        <v>7.89</v>
      </c>
      <c r="H1144" s="24">
        <f>IFERROR(VLOOKUP(S1144,Swaps_wk!$A$2:$AP$151,HLOOKUP(MAIN!D1144,Swaps_wk!$B$2:$AP$151,150,FALSE),FALSE),0)</f>
        <v>0</v>
      </c>
      <c r="I1144" s="24">
        <f>SUMIFS(PASTE_DQS_TRACKER!$D:$D,PASTE_DQS_TRACKER!$C:$C,MAIN!$A1144,PASTE_DQS_TRACKER!$B:$B,MAIN!$D1144)-SUMIFS(PASTE_DQS_TRACKER!$D:$D,PASTE_DQS_TRACKER!$C:$C,MAIN!$A1144,PASTE_DQS_TRACKER!$E:$E,MAIN!$D1144)</f>
        <v>0</v>
      </c>
      <c r="J1144" s="25">
        <f t="shared" si="317"/>
        <v>7.89</v>
      </c>
      <c r="K1144" s="24">
        <f>IFERROR(IF(V1144="Flex",0,IF(D1144=$D$30,VLOOKUP(A1144,MMO_o10M_lease!$A$1:$F$51,5,FALSE),IF(D1144=$D$26,VLOOKUP(D1144,LANDINGS!$A$3:$BR$40,HLOOKUP(A1144,LANDINGS!$B$1:$CF$42,42,FALSE),FALSE)-IFERROR(VLOOKUP(A1144,MMO_o10M_lease!$A$1:$F$38,5,FALSE),0),VLOOKUP(D1144,LANDINGS!$A$3:$CF$40,HLOOKUP(A1144,LANDINGS!$B$1:$CF$42,42,FALSE),FALSE)))),0)</f>
        <v>0</v>
      </c>
      <c r="L1144" s="24">
        <f>SUMIFS(PASTE_FLEX_TRACKER!$D:$D,PASTE_FLEX_TRACKER!$E:$E,MAIN!$A1144,PASTE_FLEX_TRACKER!$B:$B,MAIN!$D1144)</f>
        <v>0</v>
      </c>
      <c r="M1144" s="35" t="s">
        <v>133</v>
      </c>
      <c r="N1144" s="46" t="s">
        <v>563</v>
      </c>
      <c r="O1144" s="46">
        <f>SUMIFS(MAN_ADJ!$L:$L,MAN_ADJ!$K:$K,MAIN!$D1144,MAN_ADJ!$J:$J,MAIN!$S1144)</f>
        <v>0</v>
      </c>
      <c r="P1144" s="25">
        <f t="shared" si="318"/>
        <v>0</v>
      </c>
      <c r="Q1144" s="28">
        <f t="shared" si="308"/>
        <v>0</v>
      </c>
      <c r="R1144" s="38">
        <f t="shared" si="319"/>
        <v>7.89</v>
      </c>
      <c r="S1144" s="17" t="s">
        <v>195</v>
      </c>
      <c r="U1144" t="s">
        <v>577</v>
      </c>
      <c r="V1144" t="s">
        <v>735</v>
      </c>
    </row>
    <row r="1145" spans="1:22" x14ac:dyDescent="0.25">
      <c r="A1145" s="17" t="s">
        <v>195</v>
      </c>
      <c r="B1145" s="17" t="s">
        <v>93</v>
      </c>
      <c r="C1145" s="17" t="s">
        <v>135</v>
      </c>
      <c r="D1145" s="17" t="s">
        <v>97</v>
      </c>
      <c r="E1145" s="24">
        <f>IF(U1145="SC",SUMIFS(SC!F:F,SC!A:A,MAIN!D1145,SC!B:B,MAIN!A1145),SUMIFS(Allocations!$H:$H,Allocations!$A:$A,MAIN!$A1145,Allocations!$B:$B,MAIN!$D1145))</f>
        <v>6.3360000000000003</v>
      </c>
      <c r="F1145" s="24">
        <f>IF(U1145="SC",SUMIFS(SC!J:J,SC!A:A,MAIN!D1145,SC!B:B,MAIN!A1145),SUMIFS(Allocations!M:M,Allocations!A:A,MAIN!A1145,Allocations!B:B,MAIN!D1145))</f>
        <v>0</v>
      </c>
      <c r="G1145" s="24">
        <f t="shared" si="316"/>
        <v>6.3360000000000003</v>
      </c>
      <c r="H1145" s="24">
        <f>IFERROR(VLOOKUP(S1145,Swaps_wk!$A$2:$AP$151,HLOOKUP(MAIN!D1145,Swaps_wk!$B$2:$AP$151,150,FALSE),FALSE),0)</f>
        <v>0</v>
      </c>
      <c r="I1145" s="24">
        <f>SUMIFS(PASTE_DQS_TRACKER!$D:$D,PASTE_DQS_TRACKER!$C:$C,MAIN!$A1145,PASTE_DQS_TRACKER!$B:$B,MAIN!$D1145)-SUMIFS(PASTE_DQS_TRACKER!$D:$D,PASTE_DQS_TRACKER!$C:$C,MAIN!$A1145,PASTE_DQS_TRACKER!$E:$E,MAIN!$D1145)</f>
        <v>0</v>
      </c>
      <c r="J1145" s="25">
        <f t="shared" si="317"/>
        <v>6.3360000000000003</v>
      </c>
      <c r="K1145" s="24">
        <f>IFERROR(IF(V1145="Flex",0,IF(D1145=$D$30,VLOOKUP(A1145,MMO_o10M_lease!$A$1:$F$51,5,FALSE),IF(D1145=$D$26,VLOOKUP(D1145,LANDINGS!$A$3:$BR$40,HLOOKUP(A1145,LANDINGS!$B$1:$CF$42,42,FALSE),FALSE)-IFERROR(VLOOKUP(A1145,MMO_o10M_lease!$A$1:$F$38,5,FALSE),0),VLOOKUP(D1145,LANDINGS!$A$3:$CF$40,HLOOKUP(A1145,LANDINGS!$B$1:$CF$42,42,FALSE),FALSE)))),0)</f>
        <v>0</v>
      </c>
      <c r="L1145" s="24">
        <f>SUMIFS(PASTE_FLEX_TRACKER!$D:$D,PASTE_FLEX_TRACKER!$E:$E,MAIN!$A1145,PASTE_FLEX_TRACKER!$B:$B,MAIN!$D1145)</f>
        <v>0</v>
      </c>
      <c r="M1145" s="35" t="s">
        <v>133</v>
      </c>
      <c r="N1145" s="46" t="s">
        <v>563</v>
      </c>
      <c r="O1145" s="46">
        <f>SUMIFS(MAN_ADJ!$L:$L,MAN_ADJ!$K:$K,MAIN!$D1145,MAN_ADJ!$J:$J,MAIN!$S1145)</f>
        <v>0</v>
      </c>
      <c r="P1145" s="25">
        <f t="shared" si="318"/>
        <v>0</v>
      </c>
      <c r="Q1145" s="28">
        <f t="shared" si="308"/>
        <v>0</v>
      </c>
      <c r="R1145" s="38">
        <f t="shared" si="319"/>
        <v>6.3360000000000003</v>
      </c>
      <c r="S1145" s="17" t="s">
        <v>195</v>
      </c>
      <c r="U1145" t="s">
        <v>577</v>
      </c>
      <c r="V1145" t="s">
        <v>735</v>
      </c>
    </row>
    <row r="1146" spans="1:22" x14ac:dyDescent="0.25">
      <c r="A1146" s="17" t="s">
        <v>195</v>
      </c>
      <c r="B1146" s="17" t="s">
        <v>93</v>
      </c>
      <c r="C1146" s="17" t="s">
        <v>135</v>
      </c>
      <c r="D1146" s="17" t="s">
        <v>98</v>
      </c>
      <c r="E1146" s="24">
        <f>IF(U1146="SC",SUMIFS(SC!F:F,SC!A:A,MAIN!D1146,SC!B:B,MAIN!A1146),SUMIFS(Allocations!$H:$H,Allocations!$A:$A,MAIN!$A1146,Allocations!$B:$B,MAIN!$D1146))</f>
        <v>10.313999999999998</v>
      </c>
      <c r="F1146" s="24">
        <f>IF(U1146="SC",SUMIFS(SC!J:J,SC!A:A,MAIN!D1146,SC!B:B,MAIN!A1146),SUMIFS(Allocations!M:M,Allocations!A:A,MAIN!A1146,Allocations!B:B,MAIN!D1146))</f>
        <v>0</v>
      </c>
      <c r="G1146" s="24">
        <f t="shared" si="316"/>
        <v>10.313999999999998</v>
      </c>
      <c r="H1146" s="24">
        <f>IFERROR(VLOOKUP(S1146,Swaps_wk!$A$2:$AP$151,HLOOKUP(MAIN!D1146,Swaps_wk!$B$2:$AP$151,150,FALSE),FALSE),0)</f>
        <v>0</v>
      </c>
      <c r="I1146" s="24">
        <f>SUMIFS(PASTE_DQS_TRACKER!$D:$D,PASTE_DQS_TRACKER!$C:$C,MAIN!$A1146,PASTE_DQS_TRACKER!$B:$B,MAIN!$D1146)-SUMIFS(PASTE_DQS_TRACKER!$D:$D,PASTE_DQS_TRACKER!$C:$C,MAIN!$A1146,PASTE_DQS_TRACKER!$E:$E,MAIN!$D1146)</f>
        <v>0</v>
      </c>
      <c r="J1146" s="25">
        <f t="shared" si="317"/>
        <v>10.313999999999998</v>
      </c>
      <c r="K1146" s="24">
        <f>IFERROR(IF(V1146="Flex",0,IF(D1146=$D$30,VLOOKUP(A1146,MMO_o10M_lease!$A$1:$F$51,5,FALSE),IF(D1146=$D$26,VLOOKUP(D1146,LANDINGS!$A$3:$BR$40,HLOOKUP(A1146,LANDINGS!$B$1:$CF$42,42,FALSE),FALSE)-IFERROR(VLOOKUP(A1146,MMO_o10M_lease!$A$1:$F$38,5,FALSE),0),VLOOKUP(D1146,LANDINGS!$A$3:$CF$40,HLOOKUP(A1146,LANDINGS!$B$1:$CF$42,42,FALSE),FALSE)))),0)</f>
        <v>0</v>
      </c>
      <c r="L1146" s="24">
        <f>SUMIFS(PASTE_FLEX_TRACKER!$D:$D,PASTE_FLEX_TRACKER!$E:$E,MAIN!$A1146,PASTE_FLEX_TRACKER!$B:$B,MAIN!$D1146)</f>
        <v>0</v>
      </c>
      <c r="M1146" s="35" t="s">
        <v>133</v>
      </c>
      <c r="N1146" s="46" t="s">
        <v>563</v>
      </c>
      <c r="O1146" s="46">
        <f>SUMIFS(MAN_ADJ!$L:$L,MAN_ADJ!$K:$K,MAIN!$D1146,MAN_ADJ!$J:$J,MAIN!$S1146)</f>
        <v>0</v>
      </c>
      <c r="P1146" s="25">
        <f t="shared" si="318"/>
        <v>0</v>
      </c>
      <c r="Q1146" s="28">
        <f t="shared" si="308"/>
        <v>0</v>
      </c>
      <c r="R1146" s="38">
        <f t="shared" si="319"/>
        <v>10.313999999999998</v>
      </c>
      <c r="S1146" s="17" t="s">
        <v>195</v>
      </c>
      <c r="U1146" t="s">
        <v>577</v>
      </c>
      <c r="V1146" t="s">
        <v>735</v>
      </c>
    </row>
    <row r="1147" spans="1:22" x14ac:dyDescent="0.25">
      <c r="A1147" s="17" t="s">
        <v>195</v>
      </c>
      <c r="B1147" s="17" t="s">
        <v>93</v>
      </c>
      <c r="C1147" s="17" t="s">
        <v>135</v>
      </c>
      <c r="D1147" s="17" t="s">
        <v>99</v>
      </c>
      <c r="E1147" s="24">
        <f>IF(U1147="SC",SUMIFS(SC!F:F,SC!A:A,MAIN!D1147,SC!B:B,MAIN!A1147),SUMIFS(Allocations!$H:$H,Allocations!$A:$A,MAIN!$A1147,Allocations!$B:$B,MAIN!$D1147))</f>
        <v>0.91535999999999995</v>
      </c>
      <c r="F1147" s="24">
        <f>IF(U1147="SC",SUMIFS(SC!J:J,SC!A:A,MAIN!D1147,SC!B:B,MAIN!A1147),SUMIFS(Allocations!M:M,Allocations!A:A,MAIN!A1147,Allocations!B:B,MAIN!D1147))</f>
        <v>0</v>
      </c>
      <c r="G1147" s="24">
        <f t="shared" si="316"/>
        <v>0.91535999999999995</v>
      </c>
      <c r="H1147" s="24">
        <f>IFERROR(VLOOKUP(S1147,Swaps_wk!$A$2:$AP$151,HLOOKUP(MAIN!D1147,Swaps_wk!$B$2:$AP$151,150,FALSE),FALSE),0)</f>
        <v>0</v>
      </c>
      <c r="I1147" s="24">
        <f>SUMIFS(PASTE_DQS_TRACKER!$D:$D,PASTE_DQS_TRACKER!$C:$C,MAIN!$A1147,PASTE_DQS_TRACKER!$B:$B,MAIN!$D1147)-SUMIFS(PASTE_DQS_TRACKER!$D:$D,PASTE_DQS_TRACKER!$C:$C,MAIN!$A1147,PASTE_DQS_TRACKER!$E:$E,MAIN!$D1147)</f>
        <v>0</v>
      </c>
      <c r="J1147" s="25">
        <f t="shared" si="317"/>
        <v>0.91535999999999995</v>
      </c>
      <c r="K1147" s="24">
        <f>IFERROR(IF(V1147="Flex",0,IF(D1147=$D$30,VLOOKUP(A1147,MMO_o10M_lease!$A$1:$F$51,5,FALSE),IF(D1147=$D$26,VLOOKUP(D1147,LANDINGS!$A$3:$BR$40,HLOOKUP(A1147,LANDINGS!$B$1:$CF$42,42,FALSE),FALSE)-IFERROR(VLOOKUP(A1147,MMO_o10M_lease!$A$1:$F$38,5,FALSE),0),VLOOKUP(D1147,LANDINGS!$A$3:$CF$40,HLOOKUP(A1147,LANDINGS!$B$1:$CF$42,42,FALSE),FALSE)))),0)</f>
        <v>0</v>
      </c>
      <c r="L1147" s="24">
        <f>SUMIFS(PASTE_FLEX_TRACKER!$D:$D,PASTE_FLEX_TRACKER!$E:$E,MAIN!$A1147,PASTE_FLEX_TRACKER!$B:$B,MAIN!$D1147)</f>
        <v>0</v>
      </c>
      <c r="M1147" s="35" t="s">
        <v>133</v>
      </c>
      <c r="N1147" s="46" t="s">
        <v>563</v>
      </c>
      <c r="O1147" s="46">
        <f>SUMIFS(MAN_ADJ!$L:$L,MAN_ADJ!$K:$K,MAIN!$D1147,MAN_ADJ!$J:$J,MAIN!$S1147)</f>
        <v>0</v>
      </c>
      <c r="P1147" s="25">
        <f t="shared" si="318"/>
        <v>0</v>
      </c>
      <c r="Q1147" s="28">
        <f t="shared" si="308"/>
        <v>0</v>
      </c>
      <c r="R1147" s="38">
        <f t="shared" si="319"/>
        <v>0.91535999999999995</v>
      </c>
      <c r="S1147" s="17" t="s">
        <v>195</v>
      </c>
      <c r="U1147" t="s">
        <v>577</v>
      </c>
      <c r="V1147" t="s">
        <v>735</v>
      </c>
    </row>
    <row r="1148" spans="1:22" x14ac:dyDescent="0.25">
      <c r="A1148" s="17" t="s">
        <v>195</v>
      </c>
      <c r="B1148" s="17" t="s">
        <v>93</v>
      </c>
      <c r="C1148" s="17" t="s">
        <v>135</v>
      </c>
      <c r="D1148" s="17" t="s">
        <v>100</v>
      </c>
      <c r="E1148" s="24">
        <f>IF(U1148="SC",SUMIFS(SC!F:F,SC!A:A,MAIN!D1148,SC!B:B,MAIN!A1148),SUMIFS(Allocations!$H:$H,Allocations!$A:$A,MAIN!$A1148,Allocations!$B:$B,MAIN!$D1148))</f>
        <v>0.27599999999999997</v>
      </c>
      <c r="F1148" s="24">
        <f>IF(U1148="SC",SUMIFS(SC!J:J,SC!A:A,MAIN!D1148,SC!B:B,MAIN!A1148),SUMIFS(Allocations!M:M,Allocations!A:A,MAIN!A1148,Allocations!B:B,MAIN!D1148))</f>
        <v>0</v>
      </c>
      <c r="G1148" s="24">
        <f t="shared" si="316"/>
        <v>0.27599999999999997</v>
      </c>
      <c r="H1148" s="24">
        <f>IFERROR(VLOOKUP(S1148,Swaps_wk!$A$2:$AP$151,HLOOKUP(MAIN!D1148,Swaps_wk!$B$2:$AP$151,150,FALSE),FALSE),0)</f>
        <v>0</v>
      </c>
      <c r="I1148" s="24">
        <f>SUMIFS(PASTE_DQS_TRACKER!$D:$D,PASTE_DQS_TRACKER!$C:$C,MAIN!$A1148,PASTE_DQS_TRACKER!$B:$B,MAIN!$D1148)-SUMIFS(PASTE_DQS_TRACKER!$D:$D,PASTE_DQS_TRACKER!$C:$C,MAIN!$A1148,PASTE_DQS_TRACKER!$E:$E,MAIN!$D1148)</f>
        <v>0</v>
      </c>
      <c r="J1148" s="25">
        <f t="shared" si="317"/>
        <v>0.27599999999999997</v>
      </c>
      <c r="K1148" s="24">
        <f>IFERROR(IF(V1148="Flex",0,IF(D1148=$D$30,VLOOKUP(A1148,MMO_o10M_lease!$A$1:$F$51,5,FALSE),IF(D1148=$D$26,VLOOKUP(D1148,LANDINGS!$A$3:$BR$40,HLOOKUP(A1148,LANDINGS!$B$1:$CF$42,42,FALSE),FALSE)-IFERROR(VLOOKUP(A1148,MMO_o10M_lease!$A$1:$F$38,5,FALSE),0),VLOOKUP(D1148,LANDINGS!$A$3:$CF$40,HLOOKUP(A1148,LANDINGS!$B$1:$CF$42,42,FALSE),FALSE)))),0)</f>
        <v>0</v>
      </c>
      <c r="L1148" s="24">
        <f>SUMIFS(PASTE_FLEX_TRACKER!$D:$D,PASTE_FLEX_TRACKER!$E:$E,MAIN!$A1148,PASTE_FLEX_TRACKER!$B:$B,MAIN!$D1148)</f>
        <v>0</v>
      </c>
      <c r="M1148" s="35" t="s">
        <v>133</v>
      </c>
      <c r="N1148" s="46" t="s">
        <v>563</v>
      </c>
      <c r="O1148" s="46">
        <f>SUMIFS(MAN_ADJ!$L:$L,MAN_ADJ!$K:$K,MAIN!$D1148,MAN_ADJ!$J:$J,MAIN!$S1148)</f>
        <v>0</v>
      </c>
      <c r="P1148" s="25">
        <f t="shared" si="318"/>
        <v>0</v>
      </c>
      <c r="Q1148" s="28">
        <f t="shared" si="308"/>
        <v>0</v>
      </c>
      <c r="R1148" s="38">
        <f t="shared" si="319"/>
        <v>0.27599999999999997</v>
      </c>
      <c r="S1148" s="17" t="s">
        <v>195</v>
      </c>
      <c r="U1148" t="s">
        <v>577</v>
      </c>
      <c r="V1148" t="s">
        <v>735</v>
      </c>
    </row>
    <row r="1149" spans="1:22" x14ac:dyDescent="0.25">
      <c r="A1149" s="17" t="s">
        <v>195</v>
      </c>
      <c r="B1149" s="17" t="s">
        <v>93</v>
      </c>
      <c r="C1149" s="17" t="s">
        <v>135</v>
      </c>
      <c r="D1149" s="17" t="s">
        <v>101</v>
      </c>
      <c r="E1149" s="24">
        <f>IF(U1149="SC",SUMIFS(SC!F:F,SC!A:A,MAIN!D1149,SC!B:B,MAIN!A1149),SUMIFS(Allocations!$H:$H,Allocations!$A:$A,MAIN!$A1149,Allocations!$B:$B,MAIN!$D1149))</f>
        <v>0.18</v>
      </c>
      <c r="F1149" s="24">
        <f>IF(U1149="SC",SUMIFS(SC!J:J,SC!A:A,MAIN!D1149,SC!B:B,MAIN!A1149),SUMIFS(Allocations!M:M,Allocations!A:A,MAIN!A1149,Allocations!B:B,MAIN!D1149))</f>
        <v>0</v>
      </c>
      <c r="G1149" s="24">
        <f t="shared" si="316"/>
        <v>0.18</v>
      </c>
      <c r="H1149" s="24">
        <f>IFERROR(VLOOKUP(S1149,Swaps_wk!$A$2:$AP$151,HLOOKUP(MAIN!D1149,Swaps_wk!$B$2:$AP$151,150,FALSE),FALSE),0)</f>
        <v>0</v>
      </c>
      <c r="I1149" s="24">
        <f>SUMIFS(PASTE_DQS_TRACKER!$D:$D,PASTE_DQS_TRACKER!$C:$C,MAIN!$A1149,PASTE_DQS_TRACKER!$B:$B,MAIN!$D1149)-SUMIFS(PASTE_DQS_TRACKER!$D:$D,PASTE_DQS_TRACKER!$C:$C,MAIN!$A1149,PASTE_DQS_TRACKER!$E:$E,MAIN!$D1149)</f>
        <v>0</v>
      </c>
      <c r="J1149" s="25">
        <f t="shared" si="317"/>
        <v>0.18</v>
      </c>
      <c r="K1149" s="24">
        <f>IFERROR(IF(V1149="Flex",0,IF(D1149=$D$30,VLOOKUP(A1149,MMO_o10M_lease!$A$1:$F$51,5,FALSE),IF(D1149=$D$26,VLOOKUP(D1149,LANDINGS!$A$3:$BR$40,HLOOKUP(A1149,LANDINGS!$B$1:$CF$42,42,FALSE),FALSE)-IFERROR(VLOOKUP(A1149,MMO_o10M_lease!$A$1:$F$38,5,FALSE),0),VLOOKUP(D1149,LANDINGS!$A$3:$CF$40,HLOOKUP(A1149,LANDINGS!$B$1:$CF$42,42,FALSE),FALSE)))),0)</f>
        <v>0</v>
      </c>
      <c r="L1149" s="24">
        <f>SUMIFS(PASTE_FLEX_TRACKER!$D:$D,PASTE_FLEX_TRACKER!$E:$E,MAIN!$A1149,PASTE_FLEX_TRACKER!$B:$B,MAIN!$D1149)</f>
        <v>0</v>
      </c>
      <c r="M1149" s="35" t="s">
        <v>133</v>
      </c>
      <c r="N1149" s="46" t="s">
        <v>563</v>
      </c>
      <c r="O1149" s="46">
        <f>SUMIFS(MAN_ADJ!$L:$L,MAN_ADJ!$K:$K,MAIN!$D1149,MAN_ADJ!$J:$J,MAIN!$S1149)</f>
        <v>0</v>
      </c>
      <c r="P1149" s="25">
        <f t="shared" si="318"/>
        <v>0</v>
      </c>
      <c r="Q1149" s="28">
        <f t="shared" si="308"/>
        <v>0</v>
      </c>
      <c r="R1149" s="38">
        <f t="shared" si="319"/>
        <v>0.18</v>
      </c>
      <c r="S1149" s="17" t="s">
        <v>195</v>
      </c>
      <c r="U1149" t="s">
        <v>577</v>
      </c>
      <c r="V1149" t="s">
        <v>735</v>
      </c>
    </row>
    <row r="1150" spans="1:22" x14ac:dyDescent="0.25">
      <c r="A1150" s="17" t="s">
        <v>195</v>
      </c>
      <c r="B1150" s="17" t="s">
        <v>93</v>
      </c>
      <c r="C1150" s="17" t="s">
        <v>135</v>
      </c>
      <c r="D1150" s="17" t="s">
        <v>102</v>
      </c>
      <c r="E1150" s="24">
        <f>IF(U1150="SC",SUMIFS(SC!F:F,SC!A:A,MAIN!D1150,SC!B:B,MAIN!A1150),SUMIFS(Allocations!$H:$H,Allocations!$A:$A,MAIN!$A1150,Allocations!$B:$B,MAIN!$D1150))</f>
        <v>8.4000000000000005E-2</v>
      </c>
      <c r="F1150" s="24">
        <f>IF(U1150="SC",SUMIFS(SC!J:J,SC!A:A,MAIN!D1150,SC!B:B,MAIN!A1150),SUMIFS(Allocations!M:M,Allocations!A:A,MAIN!A1150,Allocations!B:B,MAIN!D1150))</f>
        <v>0</v>
      </c>
      <c r="G1150" s="24">
        <f t="shared" si="316"/>
        <v>8.4000000000000005E-2</v>
      </c>
      <c r="H1150" s="24">
        <f>IFERROR(VLOOKUP(S1150,Swaps_wk!$A$2:$AP$151,HLOOKUP(MAIN!D1150,Swaps_wk!$B$2:$AP$151,150,FALSE),FALSE),0)</f>
        <v>0</v>
      </c>
      <c r="I1150" s="24">
        <f>SUMIFS(PASTE_DQS_TRACKER!$D:$D,PASTE_DQS_TRACKER!$C:$C,MAIN!$A1150,PASTE_DQS_TRACKER!$B:$B,MAIN!$D1150)-SUMIFS(PASTE_DQS_TRACKER!$D:$D,PASTE_DQS_TRACKER!$C:$C,MAIN!$A1150,PASTE_DQS_TRACKER!$E:$E,MAIN!$D1150)</f>
        <v>0</v>
      </c>
      <c r="J1150" s="25">
        <f t="shared" si="317"/>
        <v>8.4000000000000005E-2</v>
      </c>
      <c r="K1150" s="24">
        <f>IFERROR(IF(V1150="Flex",0,IF(D1150=$D$30,VLOOKUP(A1150,MMO_o10M_lease!$A$1:$F$51,5,FALSE),IF(D1150=$D$26,VLOOKUP(D1150,LANDINGS!$A$3:$BR$40,HLOOKUP(A1150,LANDINGS!$B$1:$CF$42,42,FALSE),FALSE)-IFERROR(VLOOKUP(A1150,MMO_o10M_lease!$A$1:$F$38,5,FALSE),0),VLOOKUP(D1150,LANDINGS!$A$3:$CF$40,HLOOKUP(A1150,LANDINGS!$B$1:$CF$42,42,FALSE),FALSE)))),0)</f>
        <v>0</v>
      </c>
      <c r="L1150" s="24">
        <f>SUMIFS(PASTE_FLEX_TRACKER!$D:$D,PASTE_FLEX_TRACKER!$E:$E,MAIN!$A1150,PASTE_FLEX_TRACKER!$B:$B,MAIN!$D1150)</f>
        <v>0</v>
      </c>
      <c r="M1150" s="35" t="s">
        <v>133</v>
      </c>
      <c r="N1150" s="46" t="s">
        <v>563</v>
      </c>
      <c r="O1150" s="46">
        <f>SUMIFS(MAN_ADJ!$L:$L,MAN_ADJ!$K:$K,MAIN!$D1150,MAN_ADJ!$J:$J,MAIN!$S1150)</f>
        <v>0</v>
      </c>
      <c r="P1150" s="25">
        <f t="shared" si="318"/>
        <v>0</v>
      </c>
      <c r="Q1150" s="28">
        <f t="shared" si="308"/>
        <v>0</v>
      </c>
      <c r="R1150" s="38">
        <f t="shared" si="319"/>
        <v>8.4000000000000005E-2</v>
      </c>
      <c r="S1150" s="17" t="s">
        <v>195</v>
      </c>
      <c r="U1150" t="s">
        <v>577</v>
      </c>
      <c r="V1150" t="s">
        <v>735</v>
      </c>
    </row>
    <row r="1151" spans="1:22" x14ac:dyDescent="0.25">
      <c r="A1151" s="17" t="s">
        <v>195</v>
      </c>
      <c r="B1151" s="17" t="s">
        <v>93</v>
      </c>
      <c r="C1151" s="17" t="s">
        <v>135</v>
      </c>
      <c r="D1151" s="17" t="s">
        <v>103</v>
      </c>
      <c r="E1151" s="24">
        <f>IF(U1151="SC",SUMIFS(SC!F:F,SC!A:A,MAIN!D1151,SC!B:B,MAIN!A1151),SUMIFS(Allocations!$H:$H,Allocations!$A:$A,MAIN!$A1151,Allocations!$B:$B,MAIN!$D1151))</f>
        <v>0</v>
      </c>
      <c r="F1151" s="24">
        <f>IF(U1151="SC",SUMIFS(SC!J:J,SC!A:A,MAIN!D1151,SC!B:B,MAIN!A1151),SUMIFS(Allocations!M:M,Allocations!A:A,MAIN!A1151,Allocations!B:B,MAIN!D1151))</f>
        <v>0</v>
      </c>
      <c r="G1151" s="24">
        <f t="shared" si="316"/>
        <v>0</v>
      </c>
      <c r="H1151" s="24">
        <f>IFERROR(VLOOKUP(S1151,Swaps_wk!$A$2:$AP$151,HLOOKUP(MAIN!D1151,Swaps_wk!$B$2:$AP$151,150,FALSE),FALSE),0)</f>
        <v>0</v>
      </c>
      <c r="I1151" s="24">
        <f>SUMIFS(PASTE_DQS_TRACKER!$D:$D,PASTE_DQS_TRACKER!$C:$C,MAIN!$A1151,PASTE_DQS_TRACKER!$B:$B,MAIN!$D1151)-SUMIFS(PASTE_DQS_TRACKER!$D:$D,PASTE_DQS_TRACKER!$C:$C,MAIN!$A1151,PASTE_DQS_TRACKER!$E:$E,MAIN!$D1151)</f>
        <v>0</v>
      </c>
      <c r="J1151" s="25">
        <f t="shared" si="317"/>
        <v>0</v>
      </c>
      <c r="K1151" s="24">
        <f>IFERROR(IF(V1151="Flex",0,IF(D1151=$D$30,VLOOKUP(A1151,MMO_o10M_lease!$A$1:$F$51,5,FALSE),IF(D1151=$D$26,VLOOKUP(D1151,LANDINGS!$A$3:$BR$40,HLOOKUP(A1151,LANDINGS!$B$1:$CF$42,42,FALSE),FALSE)-IFERROR(VLOOKUP(A1151,MMO_o10M_lease!$A$1:$F$38,5,FALSE),0),VLOOKUP(D1151,LANDINGS!$A$3:$CF$40,HLOOKUP(A1151,LANDINGS!$B$1:$CF$42,42,FALSE),FALSE)))),0)</f>
        <v>0</v>
      </c>
      <c r="L1151" s="24">
        <f>SUMIFS(PASTE_FLEX_TRACKER!$D:$D,PASTE_FLEX_TRACKER!$E:$E,MAIN!$A1151,PASTE_FLEX_TRACKER!$B:$B,MAIN!$D1151)</f>
        <v>0</v>
      </c>
      <c r="M1151" s="35" t="s">
        <v>133</v>
      </c>
      <c r="N1151" s="46" t="s">
        <v>563</v>
      </c>
      <c r="O1151" s="46">
        <f>SUMIFS(MAN_ADJ!$L:$L,MAN_ADJ!$K:$K,MAIN!$D1151,MAN_ADJ!$J:$J,MAIN!$S1151)</f>
        <v>0</v>
      </c>
      <c r="P1151" s="25">
        <f t="shared" si="318"/>
        <v>0</v>
      </c>
      <c r="Q1151" s="28" t="str">
        <f t="shared" si="308"/>
        <v>n/a</v>
      </c>
      <c r="R1151" s="38">
        <f t="shared" si="319"/>
        <v>0</v>
      </c>
      <c r="S1151" s="17" t="s">
        <v>195</v>
      </c>
      <c r="U1151" t="s">
        <v>577</v>
      </c>
      <c r="V1151" t="s">
        <v>735</v>
      </c>
    </row>
    <row r="1152" spans="1:22" x14ac:dyDescent="0.25">
      <c r="A1152" s="17" t="s">
        <v>195</v>
      </c>
      <c r="B1152" s="17" t="s">
        <v>93</v>
      </c>
      <c r="C1152" s="17" t="s">
        <v>135</v>
      </c>
      <c r="D1152" s="17" t="s">
        <v>104</v>
      </c>
      <c r="E1152" s="24">
        <f>IF(U1152="SC",SUMIFS(SC!F:F,SC!A:A,MAIN!D1152,SC!B:B,MAIN!A1152),SUMIFS(Allocations!$H:$H,Allocations!$A:$A,MAIN!$A1152,Allocations!$B:$B,MAIN!$D1152))</f>
        <v>1.4279999999999999</v>
      </c>
      <c r="F1152" s="24">
        <f>IF(U1152="SC",SUMIFS(SC!J:J,SC!A:A,MAIN!D1152,SC!B:B,MAIN!A1152),SUMIFS(Allocations!M:M,Allocations!A:A,MAIN!A1152,Allocations!B:B,MAIN!D1152))</f>
        <v>0</v>
      </c>
      <c r="G1152" s="24">
        <f t="shared" si="316"/>
        <v>1.4279999999999999</v>
      </c>
      <c r="H1152" s="24">
        <f>IFERROR(VLOOKUP(S1152,Swaps_wk!$A$2:$AP$151,HLOOKUP(MAIN!D1152,Swaps_wk!$B$2:$AP$151,150,FALSE),FALSE),0)</f>
        <v>0</v>
      </c>
      <c r="I1152" s="24">
        <f>SUMIFS(PASTE_DQS_TRACKER!$D:$D,PASTE_DQS_TRACKER!$C:$C,MAIN!$A1152,PASTE_DQS_TRACKER!$B:$B,MAIN!$D1152)-SUMIFS(PASTE_DQS_TRACKER!$D:$D,PASTE_DQS_TRACKER!$C:$C,MAIN!$A1152,PASTE_DQS_TRACKER!$E:$E,MAIN!$D1152)</f>
        <v>0</v>
      </c>
      <c r="J1152" s="25">
        <f t="shared" si="317"/>
        <v>1.4279999999999999</v>
      </c>
      <c r="K1152" s="24">
        <f>IFERROR(IF(V1152="Flex",0,IF(D1152=$D$30,VLOOKUP(A1152,MMO_o10M_lease!$A$1:$F$51,5,FALSE),IF(D1152=$D$26,VLOOKUP(D1152,LANDINGS!$A$3:$BR$40,HLOOKUP(A1152,LANDINGS!$B$1:$CF$42,42,FALSE),FALSE)-IFERROR(VLOOKUP(A1152,MMO_o10M_lease!$A$1:$F$38,5,FALSE),0),VLOOKUP(D1152,LANDINGS!$A$3:$CF$40,HLOOKUP(A1152,LANDINGS!$B$1:$CF$42,42,FALSE),FALSE)))),0)</f>
        <v>0</v>
      </c>
      <c r="L1152" s="24">
        <f>SUMIFS(PASTE_FLEX_TRACKER!$D:$D,PASTE_FLEX_TRACKER!$E:$E,MAIN!$A1152,PASTE_FLEX_TRACKER!$B:$B,MAIN!$D1152)</f>
        <v>0</v>
      </c>
      <c r="M1152" s="35" t="s">
        <v>133</v>
      </c>
      <c r="N1152" s="46" t="s">
        <v>563</v>
      </c>
      <c r="O1152" s="46">
        <f>SUMIFS(MAN_ADJ!$L:$L,MAN_ADJ!$K:$K,MAIN!$D1152,MAN_ADJ!$J:$J,MAIN!$S1152)</f>
        <v>0</v>
      </c>
      <c r="P1152" s="25">
        <f t="shared" si="318"/>
        <v>0</v>
      </c>
      <c r="Q1152" s="28">
        <f t="shared" si="308"/>
        <v>0</v>
      </c>
      <c r="R1152" s="38">
        <f t="shared" si="319"/>
        <v>1.4279999999999999</v>
      </c>
      <c r="S1152" s="17" t="s">
        <v>195</v>
      </c>
      <c r="U1152" t="s">
        <v>577</v>
      </c>
      <c r="V1152" t="s">
        <v>735</v>
      </c>
    </row>
    <row r="1153" spans="1:22" x14ac:dyDescent="0.25">
      <c r="A1153" s="17" t="s">
        <v>195</v>
      </c>
      <c r="B1153" s="17" t="s">
        <v>93</v>
      </c>
      <c r="C1153" s="17" t="s">
        <v>135</v>
      </c>
      <c r="D1153" s="17" t="s">
        <v>105</v>
      </c>
      <c r="E1153" s="24">
        <f>IF(U1153="SC",SUMIFS(SC!F:F,SC!A:A,MAIN!D1153,SC!B:B,MAIN!A1153),SUMIFS(Allocations!$H:$H,Allocations!$A:$A,MAIN!$A1153,Allocations!$B:$B,MAIN!$D1153))</f>
        <v>1.8118799999999999</v>
      </c>
      <c r="F1153" s="24">
        <f>IF(U1153="SC",SUMIFS(SC!J:J,SC!A:A,MAIN!D1153,SC!B:B,MAIN!A1153),SUMIFS(Allocations!M:M,Allocations!A:A,MAIN!A1153,Allocations!B:B,MAIN!D1153))</f>
        <v>0</v>
      </c>
      <c r="G1153" s="24">
        <f t="shared" si="316"/>
        <v>1.8118799999999999</v>
      </c>
      <c r="H1153" s="24">
        <f>IFERROR(VLOOKUP(S1153,Swaps_wk!$A$2:$AP$151,HLOOKUP(MAIN!D1153,Swaps_wk!$B$2:$AP$151,150,FALSE),FALSE),0)</f>
        <v>0</v>
      </c>
      <c r="I1153" s="24">
        <f>SUMIFS(PASTE_DQS_TRACKER!$D:$D,PASTE_DQS_TRACKER!$C:$C,MAIN!$A1153,PASTE_DQS_TRACKER!$B:$B,MAIN!$D1153)-SUMIFS(PASTE_DQS_TRACKER!$D:$D,PASTE_DQS_TRACKER!$C:$C,MAIN!$A1153,PASTE_DQS_TRACKER!$E:$E,MAIN!$D1153)</f>
        <v>0</v>
      </c>
      <c r="J1153" s="25">
        <f t="shared" si="317"/>
        <v>1.8118799999999999</v>
      </c>
      <c r="K1153" s="24">
        <f>IFERROR(IF(V1153="Flex",0,IF(D1153=$D$30,VLOOKUP(A1153,MMO_o10M_lease!$A$1:$F$51,5,FALSE),IF(D1153=$D$26,VLOOKUP(D1153,LANDINGS!$A$3:$BR$40,HLOOKUP(A1153,LANDINGS!$B$1:$CF$42,42,FALSE),FALSE)-IFERROR(VLOOKUP(A1153,MMO_o10M_lease!$A$1:$F$38,5,FALSE),0),VLOOKUP(D1153,LANDINGS!$A$3:$CF$40,HLOOKUP(A1153,LANDINGS!$B$1:$CF$42,42,FALSE),FALSE)))),0)</f>
        <v>0</v>
      </c>
      <c r="L1153" s="24">
        <f>SUMIFS(PASTE_FLEX_TRACKER!$D:$D,PASTE_FLEX_TRACKER!$E:$E,MAIN!$A1153,PASTE_FLEX_TRACKER!$B:$B,MAIN!$D1153)</f>
        <v>0</v>
      </c>
      <c r="M1153" s="35" t="s">
        <v>133</v>
      </c>
      <c r="N1153" s="46" t="s">
        <v>563</v>
      </c>
      <c r="O1153" s="46">
        <f>SUMIFS(MAN_ADJ!$L:$L,MAN_ADJ!$K:$K,MAIN!$D1153,MAN_ADJ!$J:$J,MAIN!$S1153)</f>
        <v>0</v>
      </c>
      <c r="P1153" s="25">
        <f t="shared" si="318"/>
        <v>0</v>
      </c>
      <c r="Q1153" s="28">
        <f t="shared" si="308"/>
        <v>0</v>
      </c>
      <c r="R1153" s="38">
        <f t="shared" si="319"/>
        <v>1.8118799999999999</v>
      </c>
      <c r="S1153" s="17" t="s">
        <v>195</v>
      </c>
      <c r="U1153" t="s">
        <v>577</v>
      </c>
      <c r="V1153" t="s">
        <v>735</v>
      </c>
    </row>
    <row r="1154" spans="1:22" x14ac:dyDescent="0.25">
      <c r="A1154" s="17" t="s">
        <v>195</v>
      </c>
      <c r="B1154" s="17" t="s">
        <v>93</v>
      </c>
      <c r="C1154" s="17" t="s">
        <v>135</v>
      </c>
      <c r="D1154" s="17" t="s">
        <v>106</v>
      </c>
      <c r="E1154" s="24">
        <f>IF(U1154="SC",SUMIFS(SC!F:F,SC!A:A,MAIN!D1154,SC!B:B,MAIN!A1154),SUMIFS(Allocations!$H:$H,Allocations!$A:$A,MAIN!$A1154,Allocations!$B:$B,MAIN!$D1154))</f>
        <v>6.2672999999999996</v>
      </c>
      <c r="F1154" s="24">
        <f>IF(U1154="SC",SUMIFS(SC!J:J,SC!A:A,MAIN!D1154,SC!B:B,MAIN!A1154),SUMIFS(Allocations!M:M,Allocations!A:A,MAIN!A1154,Allocations!B:B,MAIN!D1154))</f>
        <v>0</v>
      </c>
      <c r="G1154" s="24">
        <f t="shared" si="316"/>
        <v>6.2672999999999996</v>
      </c>
      <c r="H1154" s="24">
        <f>IFERROR(VLOOKUP(S1154,Swaps_wk!$A$2:$AP$151,HLOOKUP(MAIN!D1154,Swaps_wk!$B$2:$AP$151,150,FALSE),FALSE),0)</f>
        <v>0</v>
      </c>
      <c r="I1154" s="24">
        <f>SUMIFS(PASTE_DQS_TRACKER!$D:$D,PASTE_DQS_TRACKER!$C:$C,MAIN!$A1154,PASTE_DQS_TRACKER!$B:$B,MAIN!$D1154)-SUMIFS(PASTE_DQS_TRACKER!$D:$D,PASTE_DQS_TRACKER!$C:$C,MAIN!$A1154,PASTE_DQS_TRACKER!$E:$E,MAIN!$D1154)</f>
        <v>0</v>
      </c>
      <c r="J1154" s="25">
        <f t="shared" si="317"/>
        <v>6.2672999999999996</v>
      </c>
      <c r="K1154" s="24">
        <f>IFERROR(IF(V1154="Flex",0,IF(D1154=$D$30,VLOOKUP(A1154,MMO_o10M_lease!$A$1:$F$51,5,FALSE),IF(D1154=$D$26,VLOOKUP(D1154,LANDINGS!$A$3:$BR$40,HLOOKUP(A1154,LANDINGS!$B$1:$CF$42,42,FALSE),FALSE)-IFERROR(VLOOKUP(A1154,MMO_o10M_lease!$A$1:$F$38,5,FALSE),0),VLOOKUP(D1154,LANDINGS!$A$3:$CF$40,HLOOKUP(A1154,LANDINGS!$B$1:$CF$42,42,FALSE),FALSE)))),0)</f>
        <v>0</v>
      </c>
      <c r="L1154" s="24">
        <f>SUMIFS(PASTE_FLEX_TRACKER!$D:$D,PASTE_FLEX_TRACKER!$E:$E,MAIN!$A1154,PASTE_FLEX_TRACKER!$B:$B,MAIN!$D1154)</f>
        <v>0</v>
      </c>
      <c r="M1154" s="35" t="s">
        <v>133</v>
      </c>
      <c r="N1154" s="46" t="s">
        <v>563</v>
      </c>
      <c r="O1154" s="46">
        <f>SUMIFS(MAN_ADJ!$L:$L,MAN_ADJ!$K:$K,MAIN!$D1154,MAN_ADJ!$J:$J,MAIN!$S1154)</f>
        <v>0</v>
      </c>
      <c r="P1154" s="25">
        <f t="shared" si="318"/>
        <v>0</v>
      </c>
      <c r="Q1154" s="28">
        <f t="shared" si="308"/>
        <v>0</v>
      </c>
      <c r="R1154" s="38">
        <f t="shared" si="319"/>
        <v>6.2672999999999996</v>
      </c>
      <c r="S1154" s="17" t="s">
        <v>195</v>
      </c>
      <c r="U1154" t="s">
        <v>577</v>
      </c>
      <c r="V1154" t="s">
        <v>735</v>
      </c>
    </row>
    <row r="1155" spans="1:22" x14ac:dyDescent="0.25">
      <c r="A1155" s="17" t="s">
        <v>195</v>
      </c>
      <c r="B1155" s="17" t="s">
        <v>93</v>
      </c>
      <c r="C1155" s="17" t="s">
        <v>135</v>
      </c>
      <c r="D1155" s="17" t="s">
        <v>107</v>
      </c>
      <c r="E1155" s="24">
        <f>IF(U1155="SC",SUMIFS(SC!F:F,SC!A:A,MAIN!D1155,SC!B:B,MAIN!A1155),SUMIFS(Allocations!$H:$H,Allocations!$A:$A,MAIN!$A1155,Allocations!$B:$B,MAIN!$D1155))</f>
        <v>0.48353999999999991</v>
      </c>
      <c r="F1155" s="24">
        <f>IF(U1155="SC",SUMIFS(SC!J:J,SC!A:A,MAIN!D1155,SC!B:B,MAIN!A1155),SUMIFS(Allocations!M:M,Allocations!A:A,MAIN!A1155,Allocations!B:B,MAIN!D1155))</f>
        <v>0</v>
      </c>
      <c r="G1155" s="24">
        <f t="shared" si="316"/>
        <v>0.48353999999999991</v>
      </c>
      <c r="H1155" s="24">
        <f>IFERROR(VLOOKUP(S1155,Swaps_wk!$A$2:$AP$151,HLOOKUP(MAIN!D1155,Swaps_wk!$B$2:$AP$151,150,FALSE),FALSE),0)</f>
        <v>0</v>
      </c>
      <c r="I1155" s="24">
        <f>SUMIFS(PASTE_DQS_TRACKER!$D:$D,PASTE_DQS_TRACKER!$C:$C,MAIN!$A1155,PASTE_DQS_TRACKER!$B:$B,MAIN!$D1155)-SUMIFS(PASTE_DQS_TRACKER!$D:$D,PASTE_DQS_TRACKER!$C:$C,MAIN!$A1155,PASTE_DQS_TRACKER!$E:$E,MAIN!$D1155)</f>
        <v>0</v>
      </c>
      <c r="J1155" s="25">
        <f t="shared" si="317"/>
        <v>0.48353999999999991</v>
      </c>
      <c r="K1155" s="24">
        <f>IFERROR(IF(V1155="Flex",0,IF(D1155=$D$30,VLOOKUP(A1155,MMO_o10M_lease!$A$1:$F$51,5,FALSE),IF(D1155=$D$26,VLOOKUP(D1155,LANDINGS!$A$3:$BR$40,HLOOKUP(A1155,LANDINGS!$B$1:$CF$42,42,FALSE),FALSE)-IFERROR(VLOOKUP(A1155,MMO_o10M_lease!$A$1:$F$38,5,FALSE),0),VLOOKUP(D1155,LANDINGS!$A$3:$CF$40,HLOOKUP(A1155,LANDINGS!$B$1:$CF$42,42,FALSE),FALSE)))),0)</f>
        <v>0</v>
      </c>
      <c r="L1155" s="24">
        <f>SUMIFS(PASTE_FLEX_TRACKER!$D:$D,PASTE_FLEX_TRACKER!$E:$E,MAIN!$A1155,PASTE_FLEX_TRACKER!$B:$B,MAIN!$D1155)</f>
        <v>0</v>
      </c>
      <c r="M1155" s="35" t="s">
        <v>133</v>
      </c>
      <c r="N1155" s="46" t="s">
        <v>563</v>
      </c>
      <c r="O1155" s="46">
        <f>SUMIFS(MAN_ADJ!$L:$L,MAN_ADJ!$K:$K,MAIN!$D1155,MAN_ADJ!$J:$J,MAIN!$S1155)</f>
        <v>0</v>
      </c>
      <c r="P1155" s="25">
        <f t="shared" si="318"/>
        <v>0</v>
      </c>
      <c r="Q1155" s="28">
        <f t="shared" si="308"/>
        <v>0</v>
      </c>
      <c r="R1155" s="38">
        <f t="shared" si="319"/>
        <v>0.48353999999999991</v>
      </c>
      <c r="S1155" s="17" t="s">
        <v>195</v>
      </c>
      <c r="U1155" t="s">
        <v>577</v>
      </c>
      <c r="V1155" t="s">
        <v>735</v>
      </c>
    </row>
    <row r="1156" spans="1:22" x14ac:dyDescent="0.25">
      <c r="A1156" s="17" t="s">
        <v>195</v>
      </c>
      <c r="B1156" s="17" t="s">
        <v>93</v>
      </c>
      <c r="C1156" s="17" t="s">
        <v>135</v>
      </c>
      <c r="D1156" s="17" t="s">
        <v>108</v>
      </c>
      <c r="E1156" s="24">
        <f>IF(U1156="SC",SUMIFS(SC!F:F,SC!A:A,MAIN!D1156,SC!B:B,MAIN!A1156),SUMIFS(Allocations!$H:$H,Allocations!$A:$A,MAIN!$A1156,Allocations!$B:$B,MAIN!$D1156))</f>
        <v>0.9998999999999999</v>
      </c>
      <c r="F1156" s="24">
        <f>IF(U1156="SC",SUMIFS(SC!J:J,SC!A:A,MAIN!D1156,SC!B:B,MAIN!A1156),SUMIFS(Allocations!M:M,Allocations!A:A,MAIN!A1156,Allocations!B:B,MAIN!D1156))</f>
        <v>0</v>
      </c>
      <c r="G1156" s="24">
        <f t="shared" si="316"/>
        <v>0.9998999999999999</v>
      </c>
      <c r="H1156" s="24">
        <f>IFERROR(VLOOKUP(S1156,Swaps_wk!$A$2:$AP$151,HLOOKUP(MAIN!D1156,Swaps_wk!$B$2:$AP$151,150,FALSE),FALSE),0)</f>
        <v>0</v>
      </c>
      <c r="I1156" s="24">
        <f>SUMIFS(PASTE_DQS_TRACKER!$D:$D,PASTE_DQS_TRACKER!$C:$C,MAIN!$A1156,PASTE_DQS_TRACKER!$B:$B,MAIN!$D1156)-SUMIFS(PASTE_DQS_TRACKER!$D:$D,PASTE_DQS_TRACKER!$C:$C,MAIN!$A1156,PASTE_DQS_TRACKER!$E:$E,MAIN!$D1156)</f>
        <v>0</v>
      </c>
      <c r="J1156" s="25">
        <f t="shared" si="317"/>
        <v>0.9998999999999999</v>
      </c>
      <c r="K1156" s="24">
        <f>IFERROR(IF(V1156="Flex",0,IF(D1156=$D$30,VLOOKUP(A1156,MMO_o10M_lease!$A$1:$F$51,5,FALSE),IF(D1156=$D$26,VLOOKUP(D1156,LANDINGS!$A$3:$BR$40,HLOOKUP(A1156,LANDINGS!$B$1:$CF$42,42,FALSE),FALSE)-IFERROR(VLOOKUP(A1156,MMO_o10M_lease!$A$1:$F$38,5,FALSE),0),VLOOKUP(D1156,LANDINGS!$A$3:$CF$40,HLOOKUP(A1156,LANDINGS!$B$1:$CF$42,42,FALSE),FALSE)))),0)</f>
        <v>0</v>
      </c>
      <c r="L1156" s="24">
        <f>SUMIFS(PASTE_FLEX_TRACKER!$D:$D,PASTE_FLEX_TRACKER!$E:$E,MAIN!$A1156,PASTE_FLEX_TRACKER!$B:$B,MAIN!$D1156)</f>
        <v>0</v>
      </c>
      <c r="M1156" s="35" t="s">
        <v>133</v>
      </c>
      <c r="N1156" s="46" t="s">
        <v>563</v>
      </c>
      <c r="O1156" s="46">
        <f>SUMIFS(MAN_ADJ!$L:$L,MAN_ADJ!$K:$K,MAIN!$D1156,MAN_ADJ!$J:$J,MAIN!$S1156)</f>
        <v>0</v>
      </c>
      <c r="P1156" s="25">
        <f t="shared" si="318"/>
        <v>0</v>
      </c>
      <c r="Q1156" s="28">
        <f t="shared" si="308"/>
        <v>0</v>
      </c>
      <c r="R1156" s="38">
        <f t="shared" si="319"/>
        <v>0.9998999999999999</v>
      </c>
      <c r="S1156" s="17" t="s">
        <v>195</v>
      </c>
      <c r="U1156" t="s">
        <v>577</v>
      </c>
      <c r="V1156" t="s">
        <v>735</v>
      </c>
    </row>
    <row r="1157" spans="1:22" x14ac:dyDescent="0.25">
      <c r="A1157" s="17" t="s">
        <v>195</v>
      </c>
      <c r="B1157" s="17" t="s">
        <v>93</v>
      </c>
      <c r="C1157" s="17" t="s">
        <v>135</v>
      </c>
      <c r="D1157" s="17" t="s">
        <v>109</v>
      </c>
      <c r="E1157" s="24">
        <f>IF(U1157="SC",SUMIFS(SC!F:F,SC!A:A,MAIN!D1157,SC!B:B,MAIN!A1157),SUMIFS(Allocations!$H:$H,Allocations!$A:$A,MAIN!$A1157,Allocations!$B:$B,MAIN!$D1157))</f>
        <v>4.0671000000000008</v>
      </c>
      <c r="F1157" s="24">
        <f>IF(U1157="SC",SUMIFS(SC!J:J,SC!A:A,MAIN!D1157,SC!B:B,MAIN!A1157),SUMIFS(Allocations!M:M,Allocations!A:A,MAIN!A1157,Allocations!B:B,MAIN!D1157))</f>
        <v>0</v>
      </c>
      <c r="G1157" s="24">
        <f t="shared" si="316"/>
        <v>4.0671000000000008</v>
      </c>
      <c r="H1157" s="24">
        <f>IFERROR(VLOOKUP(S1157,Swaps_wk!$A$2:$AP$151,HLOOKUP(MAIN!D1157,Swaps_wk!$B$2:$AP$151,150,FALSE),FALSE),0)</f>
        <v>0</v>
      </c>
      <c r="I1157" s="24">
        <f>SUMIFS(PASTE_DQS_TRACKER!$D:$D,PASTE_DQS_TRACKER!$C:$C,MAIN!$A1157,PASTE_DQS_TRACKER!$B:$B,MAIN!$D1157)-SUMIFS(PASTE_DQS_TRACKER!$D:$D,PASTE_DQS_TRACKER!$C:$C,MAIN!$A1157,PASTE_DQS_TRACKER!$E:$E,MAIN!$D1157)</f>
        <v>0</v>
      </c>
      <c r="J1157" s="25">
        <f t="shared" si="317"/>
        <v>4.0671000000000008</v>
      </c>
      <c r="K1157" s="24">
        <f>IFERROR(IF(V1157="Flex",0,IF(D1157=$D$30,VLOOKUP(A1157,MMO_o10M_lease!$A$1:$F$51,5,FALSE),IF(D1157=$D$26,VLOOKUP(D1157,LANDINGS!$A$3:$BR$40,HLOOKUP(A1157,LANDINGS!$B$1:$CF$42,42,FALSE),FALSE)-IFERROR(VLOOKUP(A1157,MMO_o10M_lease!$A$1:$F$38,5,FALSE),0),VLOOKUP(D1157,LANDINGS!$A$3:$CF$40,HLOOKUP(A1157,LANDINGS!$B$1:$CF$42,42,FALSE),FALSE)))),0)</f>
        <v>0</v>
      </c>
      <c r="L1157" s="24">
        <f>SUMIFS(PASTE_FLEX_TRACKER!$D:$D,PASTE_FLEX_TRACKER!$E:$E,MAIN!$A1157,PASTE_FLEX_TRACKER!$B:$B,MAIN!$D1157)</f>
        <v>0</v>
      </c>
      <c r="M1157" s="35" t="s">
        <v>133</v>
      </c>
      <c r="N1157" s="46" t="s">
        <v>563</v>
      </c>
      <c r="O1157" s="46">
        <f>SUMIFS(MAN_ADJ!$L:$L,MAN_ADJ!$K:$K,MAIN!$D1157,MAN_ADJ!$J:$J,MAIN!$S1157)</f>
        <v>0</v>
      </c>
      <c r="P1157" s="25">
        <f t="shared" si="318"/>
        <v>0</v>
      </c>
      <c r="Q1157" s="28">
        <f t="shared" si="308"/>
        <v>0</v>
      </c>
      <c r="R1157" s="38">
        <f t="shared" si="319"/>
        <v>4.0671000000000008</v>
      </c>
      <c r="S1157" s="17" t="s">
        <v>195</v>
      </c>
      <c r="U1157" t="s">
        <v>577</v>
      </c>
      <c r="V1157" t="s">
        <v>735</v>
      </c>
    </row>
    <row r="1158" spans="1:22" x14ac:dyDescent="0.25">
      <c r="A1158" s="17" t="s">
        <v>195</v>
      </c>
      <c r="B1158" s="17" t="s">
        <v>93</v>
      </c>
      <c r="C1158" s="17" t="s">
        <v>135</v>
      </c>
      <c r="D1158" s="17" t="s">
        <v>110</v>
      </c>
      <c r="E1158" s="24">
        <f>IF(U1158="SC",SUMIFS(SC!F:F,SC!A:A,MAIN!D1158,SC!B:B,MAIN!A1158),SUMIFS(Allocations!$H:$H,Allocations!$A:$A,MAIN!$A1158,Allocations!$B:$B,MAIN!$D1158))</f>
        <v>0.22733999999999999</v>
      </c>
      <c r="F1158" s="24">
        <f>IF(U1158="SC",SUMIFS(SC!J:J,SC!A:A,MAIN!D1158,SC!B:B,MAIN!A1158),SUMIFS(Allocations!M:M,Allocations!A:A,MAIN!A1158,Allocations!B:B,MAIN!D1158))</f>
        <v>0</v>
      </c>
      <c r="G1158" s="24">
        <f t="shared" si="316"/>
        <v>0.22733999999999999</v>
      </c>
      <c r="H1158" s="24">
        <f>IFERROR(VLOOKUP(S1158,Swaps_wk!$A$2:$AP$151,HLOOKUP(MAIN!D1158,Swaps_wk!$B$2:$AP$151,150,FALSE),FALSE),0)</f>
        <v>0</v>
      </c>
      <c r="I1158" s="24">
        <f>SUMIFS(PASTE_DQS_TRACKER!$D:$D,PASTE_DQS_TRACKER!$C:$C,MAIN!$A1158,PASTE_DQS_TRACKER!$B:$B,MAIN!$D1158)-SUMIFS(PASTE_DQS_TRACKER!$D:$D,PASTE_DQS_TRACKER!$C:$C,MAIN!$A1158,PASTE_DQS_TRACKER!$E:$E,MAIN!$D1158)</f>
        <v>0</v>
      </c>
      <c r="J1158" s="25">
        <f t="shared" si="317"/>
        <v>0.22733999999999999</v>
      </c>
      <c r="K1158" s="24">
        <f>IFERROR(IF(V1158="Flex",0,IF(D1158=$D$30,VLOOKUP(A1158,MMO_o10M_lease!$A$1:$F$51,5,FALSE),IF(D1158=$D$26,VLOOKUP(D1158,LANDINGS!$A$3:$BR$40,HLOOKUP(A1158,LANDINGS!$B$1:$CF$42,42,FALSE),FALSE)-IFERROR(VLOOKUP(A1158,MMO_o10M_lease!$A$1:$F$38,5,FALSE),0),VLOOKUP(D1158,LANDINGS!$A$3:$CF$40,HLOOKUP(A1158,LANDINGS!$B$1:$CF$42,42,FALSE),FALSE)))),0)</f>
        <v>0</v>
      </c>
      <c r="L1158" s="24">
        <f>SUMIFS(PASTE_FLEX_TRACKER!$D:$D,PASTE_FLEX_TRACKER!$E:$E,MAIN!$A1158,PASTE_FLEX_TRACKER!$B:$B,MAIN!$D1158)</f>
        <v>0</v>
      </c>
      <c r="M1158" s="35" t="s">
        <v>133</v>
      </c>
      <c r="N1158" s="46" t="s">
        <v>563</v>
      </c>
      <c r="O1158" s="46">
        <f>SUMIFS(MAN_ADJ!$L:$L,MAN_ADJ!$K:$K,MAIN!$D1158,MAN_ADJ!$J:$J,MAIN!$S1158)</f>
        <v>0</v>
      </c>
      <c r="P1158" s="25">
        <f t="shared" si="318"/>
        <v>0</v>
      </c>
      <c r="Q1158" s="28">
        <f t="shared" si="308"/>
        <v>0</v>
      </c>
      <c r="R1158" s="38">
        <f t="shared" si="319"/>
        <v>0.22733999999999999</v>
      </c>
      <c r="S1158" s="17" t="s">
        <v>195</v>
      </c>
      <c r="U1158" t="s">
        <v>577</v>
      </c>
      <c r="V1158" t="s">
        <v>735</v>
      </c>
    </row>
    <row r="1159" spans="1:22" x14ac:dyDescent="0.25">
      <c r="A1159" s="17" t="s">
        <v>195</v>
      </c>
      <c r="B1159" s="17" t="s">
        <v>93</v>
      </c>
      <c r="C1159" s="17" t="s">
        <v>135</v>
      </c>
      <c r="D1159" s="17" t="s">
        <v>111</v>
      </c>
      <c r="E1159" s="24">
        <f>IF(U1159="SC",SUMIFS(SC!F:F,SC!A:A,MAIN!D1159,SC!B:B,MAIN!A1159),SUMIFS(Allocations!$H:$H,Allocations!$A:$A,MAIN!$A1159,Allocations!$B:$B,MAIN!$D1159))</f>
        <v>5.7074399999999992</v>
      </c>
      <c r="F1159" s="24">
        <f>IF(U1159="SC",SUMIFS(SC!J:J,SC!A:A,MAIN!D1159,SC!B:B,MAIN!A1159),SUMIFS(Allocations!M:M,Allocations!A:A,MAIN!A1159,Allocations!B:B,MAIN!D1159))</f>
        <v>0</v>
      </c>
      <c r="G1159" s="24">
        <f t="shared" si="316"/>
        <v>5.7074399999999992</v>
      </c>
      <c r="H1159" s="24">
        <f>IFERROR(VLOOKUP(S1159,Swaps_wk!$A$2:$AP$151,HLOOKUP(MAIN!D1159,Swaps_wk!$B$2:$AP$151,150,FALSE),FALSE),0)</f>
        <v>0</v>
      </c>
      <c r="I1159" s="24">
        <f>SUMIFS(PASTE_DQS_TRACKER!$D:$D,PASTE_DQS_TRACKER!$C:$C,MAIN!$A1159,PASTE_DQS_TRACKER!$B:$B,MAIN!$D1159)-SUMIFS(PASTE_DQS_TRACKER!$D:$D,PASTE_DQS_TRACKER!$C:$C,MAIN!$A1159,PASTE_DQS_TRACKER!$E:$E,MAIN!$D1159)</f>
        <v>0</v>
      </c>
      <c r="J1159" s="25">
        <f t="shared" si="317"/>
        <v>5.7074399999999992</v>
      </c>
      <c r="K1159" s="24">
        <f>IFERROR(IF(V1159="Flex",0,IF(D1159=$D$30,VLOOKUP(A1159,MMO_o10M_lease!$A$1:$F$51,5,FALSE),IF(D1159=$D$26,VLOOKUP(D1159,LANDINGS!$A$3:$BR$40,HLOOKUP(A1159,LANDINGS!$B$1:$CF$42,42,FALSE),FALSE)-IFERROR(VLOOKUP(A1159,MMO_o10M_lease!$A$1:$F$38,5,FALSE),0),VLOOKUP(D1159,LANDINGS!$A$3:$CF$40,HLOOKUP(A1159,LANDINGS!$B$1:$CF$42,42,FALSE),FALSE)))),0)</f>
        <v>0</v>
      </c>
      <c r="L1159" s="24">
        <f>SUMIFS(PASTE_FLEX_TRACKER!$D:$D,PASTE_FLEX_TRACKER!$E:$E,MAIN!$A1159,PASTE_FLEX_TRACKER!$B:$B,MAIN!$D1159)</f>
        <v>0</v>
      </c>
      <c r="M1159" s="35" t="s">
        <v>133</v>
      </c>
      <c r="N1159" s="46" t="s">
        <v>563</v>
      </c>
      <c r="O1159" s="46">
        <f>SUMIFS(MAN_ADJ!$L:$L,MAN_ADJ!$K:$K,MAIN!$D1159,MAN_ADJ!$J:$J,MAIN!$S1159)</f>
        <v>0</v>
      </c>
      <c r="P1159" s="25">
        <f t="shared" si="318"/>
        <v>0</v>
      </c>
      <c r="Q1159" s="28">
        <f t="shared" si="308"/>
        <v>0</v>
      </c>
      <c r="R1159" s="38">
        <f t="shared" si="319"/>
        <v>5.7074399999999992</v>
      </c>
      <c r="S1159" s="17" t="s">
        <v>195</v>
      </c>
      <c r="U1159" t="s">
        <v>577</v>
      </c>
      <c r="V1159" t="s">
        <v>735</v>
      </c>
    </row>
    <row r="1160" spans="1:22" x14ac:dyDescent="0.25">
      <c r="A1160" s="17" t="s">
        <v>195</v>
      </c>
      <c r="B1160" s="17" t="s">
        <v>93</v>
      </c>
      <c r="C1160" s="17" t="s">
        <v>135</v>
      </c>
      <c r="D1160" s="17" t="s">
        <v>112</v>
      </c>
      <c r="E1160" s="24">
        <f>IF(U1160="SC",SUMIFS(SC!F:F,SC!A:A,MAIN!D1160,SC!B:B,MAIN!A1160),SUMIFS(Allocations!$H:$H,Allocations!$A:$A,MAIN!$A1160,Allocations!$B:$B,MAIN!$D1160))</f>
        <v>8.6940000000000003E-2</v>
      </c>
      <c r="F1160" s="24">
        <f>IF(U1160="SC",SUMIFS(SC!J:J,SC!A:A,MAIN!D1160,SC!B:B,MAIN!A1160),SUMIFS(Allocations!M:M,Allocations!A:A,MAIN!A1160,Allocations!B:B,MAIN!D1160))</f>
        <v>0</v>
      </c>
      <c r="G1160" s="24">
        <f t="shared" si="316"/>
        <v>8.6940000000000003E-2</v>
      </c>
      <c r="H1160" s="24">
        <f>IFERROR(VLOOKUP(S1160,Swaps_wk!$A$2:$AP$151,HLOOKUP(MAIN!D1160,Swaps_wk!$B$2:$AP$151,150,FALSE),FALSE),0)</f>
        <v>0</v>
      </c>
      <c r="I1160" s="24">
        <f>SUMIFS(PASTE_DQS_TRACKER!$D:$D,PASTE_DQS_TRACKER!$C:$C,MAIN!$A1160,PASTE_DQS_TRACKER!$B:$B,MAIN!$D1160)-SUMIFS(PASTE_DQS_TRACKER!$D:$D,PASTE_DQS_TRACKER!$C:$C,MAIN!$A1160,PASTE_DQS_TRACKER!$E:$E,MAIN!$D1160)</f>
        <v>0</v>
      </c>
      <c r="J1160" s="25">
        <f t="shared" si="317"/>
        <v>8.6940000000000003E-2</v>
      </c>
      <c r="K1160" s="24">
        <f>IFERROR(IF(V1160="Flex",0,IF(D1160=$D$30,VLOOKUP(A1160,MMO_o10M_lease!$A$1:$F$51,5,FALSE),IF(D1160=$D$26,VLOOKUP(D1160,LANDINGS!$A$3:$BR$40,HLOOKUP(A1160,LANDINGS!$B$1:$CF$42,42,FALSE),FALSE)-IFERROR(VLOOKUP(A1160,MMO_o10M_lease!$A$1:$F$38,5,FALSE),0),VLOOKUP(D1160,LANDINGS!$A$3:$CF$40,HLOOKUP(A1160,LANDINGS!$B$1:$CF$42,42,FALSE),FALSE)))),0)</f>
        <v>0</v>
      </c>
      <c r="L1160" s="24">
        <f>SUMIFS(PASTE_FLEX_TRACKER!$D:$D,PASTE_FLEX_TRACKER!$E:$E,MAIN!$A1160,PASTE_FLEX_TRACKER!$B:$B,MAIN!$D1160)</f>
        <v>0</v>
      </c>
      <c r="M1160" s="35" t="s">
        <v>133</v>
      </c>
      <c r="N1160" s="46" t="s">
        <v>563</v>
      </c>
      <c r="O1160" s="46">
        <f>SUMIFS(MAN_ADJ!$L:$L,MAN_ADJ!$K:$K,MAIN!$D1160,MAN_ADJ!$J:$J,MAIN!$S1160)</f>
        <v>0</v>
      </c>
      <c r="P1160" s="25">
        <f t="shared" si="318"/>
        <v>0</v>
      </c>
      <c r="Q1160" s="28">
        <f t="shared" si="308"/>
        <v>0</v>
      </c>
      <c r="R1160" s="38">
        <f t="shared" si="319"/>
        <v>8.6940000000000003E-2</v>
      </c>
      <c r="S1160" s="17" t="s">
        <v>195</v>
      </c>
      <c r="U1160" t="s">
        <v>577</v>
      </c>
      <c r="V1160" t="s">
        <v>735</v>
      </c>
    </row>
    <row r="1161" spans="1:22" x14ac:dyDescent="0.25">
      <c r="A1161" s="17" t="s">
        <v>195</v>
      </c>
      <c r="B1161" s="17" t="s">
        <v>93</v>
      </c>
      <c r="C1161" s="17" t="s">
        <v>135</v>
      </c>
      <c r="D1161" s="17" t="s">
        <v>113</v>
      </c>
      <c r="E1161" s="24">
        <f>IF(U1161="SC",SUMIFS(SC!F:F,SC!A:A,MAIN!D1161,SC!B:B,MAIN!A1161),SUMIFS(Allocations!$H:$H,Allocations!$A:$A,MAIN!$A1161,Allocations!$B:$B,MAIN!$D1161))</f>
        <v>2.2847999999999997</v>
      </c>
      <c r="F1161" s="24">
        <f>IF(U1161="SC",SUMIFS(SC!J:J,SC!A:A,MAIN!D1161,SC!B:B,MAIN!A1161),SUMIFS(Allocations!M:M,Allocations!A:A,MAIN!A1161,Allocations!B:B,MAIN!D1161))</f>
        <v>0</v>
      </c>
      <c r="G1161" s="24">
        <f t="shared" si="316"/>
        <v>2.2847999999999997</v>
      </c>
      <c r="H1161" s="24">
        <f>IFERROR(VLOOKUP(S1161,Swaps_wk!$A$2:$AP$151,HLOOKUP(MAIN!D1161,Swaps_wk!$B$2:$AP$151,150,FALSE),FALSE),0)</f>
        <v>0</v>
      </c>
      <c r="I1161" s="24">
        <f>SUMIFS(PASTE_DQS_TRACKER!$D:$D,PASTE_DQS_TRACKER!$C:$C,MAIN!$A1161,PASTE_DQS_TRACKER!$B:$B,MAIN!$D1161)-SUMIFS(PASTE_DQS_TRACKER!$D:$D,PASTE_DQS_TRACKER!$C:$C,MAIN!$A1161,PASTE_DQS_TRACKER!$E:$E,MAIN!$D1161)</f>
        <v>0</v>
      </c>
      <c r="J1161" s="25">
        <f t="shared" si="317"/>
        <v>2.2847999999999997</v>
      </c>
      <c r="K1161" s="24">
        <f>IFERROR(IF(V1161="Flex",0,IF(D1161=$D$30,VLOOKUP(A1161,MMO_o10M_lease!$A$1:$F$51,5,FALSE),IF(D1161=$D$26,VLOOKUP(D1161,LANDINGS!$A$3:$BR$40,HLOOKUP(A1161,LANDINGS!$B$1:$CF$42,42,FALSE),FALSE)-IFERROR(VLOOKUP(A1161,MMO_o10M_lease!$A$1:$F$38,5,FALSE),0),VLOOKUP(D1161,LANDINGS!$A$3:$CF$40,HLOOKUP(A1161,LANDINGS!$B$1:$CF$42,42,FALSE),FALSE)))),0)</f>
        <v>0</v>
      </c>
      <c r="L1161" s="24">
        <f>SUMIFS(PASTE_FLEX_TRACKER!$D:$D,PASTE_FLEX_TRACKER!$E:$E,MAIN!$A1161,PASTE_FLEX_TRACKER!$B:$B,MAIN!$D1161)</f>
        <v>0</v>
      </c>
      <c r="M1161" s="35" t="s">
        <v>133</v>
      </c>
      <c r="N1161" s="46" t="s">
        <v>563</v>
      </c>
      <c r="O1161" s="46">
        <f>SUMIFS(MAN_ADJ!$L:$L,MAN_ADJ!$K:$K,MAIN!$D1161,MAN_ADJ!$J:$J,MAIN!$S1161)</f>
        <v>0</v>
      </c>
      <c r="P1161" s="25">
        <f t="shared" si="318"/>
        <v>0</v>
      </c>
      <c r="Q1161" s="28">
        <f t="shared" si="308"/>
        <v>0</v>
      </c>
      <c r="R1161" s="38">
        <f t="shared" si="319"/>
        <v>2.2847999999999997</v>
      </c>
      <c r="S1161" s="17" t="s">
        <v>195</v>
      </c>
      <c r="U1161" t="s">
        <v>577</v>
      </c>
      <c r="V1161" t="s">
        <v>735</v>
      </c>
    </row>
    <row r="1162" spans="1:22" x14ac:dyDescent="0.25">
      <c r="A1162" s="17" t="s">
        <v>195</v>
      </c>
      <c r="B1162" s="17" t="s">
        <v>93</v>
      </c>
      <c r="C1162" s="17" t="s">
        <v>135</v>
      </c>
      <c r="D1162" s="17" t="s">
        <v>114</v>
      </c>
      <c r="E1162" s="24">
        <f>IF(U1162="SC",SUMIFS(SC!F:F,SC!A:A,MAIN!D1162,SC!B:B,MAIN!A1162),SUMIFS(Allocations!$H:$H,Allocations!$A:$A,MAIN!$A1162,Allocations!$B:$B,MAIN!$D1162))</f>
        <v>1.0860000000000001</v>
      </c>
      <c r="F1162" s="24">
        <f>IF(U1162="SC",SUMIFS(SC!J:J,SC!A:A,MAIN!D1162,SC!B:B,MAIN!A1162),SUMIFS(Allocations!M:M,Allocations!A:A,MAIN!A1162,Allocations!B:B,MAIN!D1162))</f>
        <v>0</v>
      </c>
      <c r="G1162" s="24">
        <f t="shared" si="316"/>
        <v>1.0860000000000001</v>
      </c>
      <c r="H1162" s="24">
        <f>IFERROR(VLOOKUP(S1162,Swaps_wk!$A$2:$AP$151,HLOOKUP(MAIN!D1162,Swaps_wk!$B$2:$AP$151,150,FALSE),FALSE),0)</f>
        <v>0</v>
      </c>
      <c r="I1162" s="24">
        <f>SUMIFS(PASTE_DQS_TRACKER!$D:$D,PASTE_DQS_TRACKER!$C:$C,MAIN!$A1162,PASTE_DQS_TRACKER!$B:$B,MAIN!$D1162)-SUMIFS(PASTE_DQS_TRACKER!$D:$D,PASTE_DQS_TRACKER!$C:$C,MAIN!$A1162,PASTE_DQS_TRACKER!$E:$E,MAIN!$D1162)</f>
        <v>0</v>
      </c>
      <c r="J1162" s="25">
        <f t="shared" si="317"/>
        <v>1.0860000000000001</v>
      </c>
      <c r="K1162" s="24">
        <f>IFERROR(IF(V1162="Flex",0,IF(D1162=$D$30,VLOOKUP(A1162,MMO_o10M_lease!$A$1:$F$51,5,FALSE),IF(D1162=$D$26,VLOOKUP(D1162,LANDINGS!$A$3:$BR$40,HLOOKUP(A1162,LANDINGS!$B$1:$CF$42,42,FALSE),FALSE)-IFERROR(VLOOKUP(A1162,MMO_o10M_lease!$A$1:$F$38,5,FALSE),0),VLOOKUP(D1162,LANDINGS!$A$3:$CF$40,HLOOKUP(A1162,LANDINGS!$B$1:$CF$42,42,FALSE),FALSE)))),0)</f>
        <v>0</v>
      </c>
      <c r="L1162" s="24">
        <f>SUMIFS(PASTE_FLEX_TRACKER!$D:$D,PASTE_FLEX_TRACKER!$E:$E,MAIN!$A1162,PASTE_FLEX_TRACKER!$B:$B,MAIN!$D1162)</f>
        <v>0</v>
      </c>
      <c r="M1162" s="35" t="s">
        <v>133</v>
      </c>
      <c r="N1162" s="46" t="s">
        <v>563</v>
      </c>
      <c r="O1162" s="46">
        <f>SUMIFS(MAN_ADJ!$L:$L,MAN_ADJ!$K:$K,MAIN!$D1162,MAN_ADJ!$J:$J,MAIN!$S1162)</f>
        <v>0</v>
      </c>
      <c r="P1162" s="25">
        <f t="shared" si="318"/>
        <v>0</v>
      </c>
      <c r="Q1162" s="28">
        <f t="shared" si="308"/>
        <v>0</v>
      </c>
      <c r="R1162" s="38">
        <f t="shared" si="319"/>
        <v>1.0860000000000001</v>
      </c>
      <c r="S1162" s="17" t="s">
        <v>195</v>
      </c>
      <c r="U1162" t="s">
        <v>577</v>
      </c>
      <c r="V1162" t="s">
        <v>735</v>
      </c>
    </row>
    <row r="1163" spans="1:22" x14ac:dyDescent="0.25">
      <c r="A1163" s="17" t="s">
        <v>195</v>
      </c>
      <c r="B1163" s="17" t="s">
        <v>93</v>
      </c>
      <c r="C1163" s="17" t="s">
        <v>135</v>
      </c>
      <c r="D1163" s="17" t="s">
        <v>115</v>
      </c>
      <c r="E1163" s="24">
        <f>IF(U1163="SC",SUMIFS(SC!F:F,SC!A:A,MAIN!D1163,SC!B:B,MAIN!A1163),SUMIFS(Allocations!$H:$H,Allocations!$A:$A,MAIN!$A1163,Allocations!$B:$B,MAIN!$D1163))</f>
        <v>0.47304000000000002</v>
      </c>
      <c r="F1163" s="24">
        <f>IF(U1163="SC",SUMIFS(SC!J:J,SC!A:A,MAIN!D1163,SC!B:B,MAIN!A1163),SUMIFS(Allocations!M:M,Allocations!A:A,MAIN!A1163,Allocations!B:B,MAIN!D1163))</f>
        <v>0</v>
      </c>
      <c r="G1163" s="24">
        <f t="shared" si="316"/>
        <v>0.47304000000000002</v>
      </c>
      <c r="H1163" s="24">
        <f>IFERROR(VLOOKUP(S1163,Swaps_wk!$A$2:$AP$151,HLOOKUP(MAIN!D1163,Swaps_wk!$B$2:$AP$151,150,FALSE),FALSE),0)</f>
        <v>0</v>
      </c>
      <c r="I1163" s="24">
        <f>SUMIFS(PASTE_DQS_TRACKER!$D:$D,PASTE_DQS_TRACKER!$C:$C,MAIN!$A1163,PASTE_DQS_TRACKER!$B:$B,MAIN!$D1163)-SUMIFS(PASTE_DQS_TRACKER!$D:$D,PASTE_DQS_TRACKER!$C:$C,MAIN!$A1163,PASTE_DQS_TRACKER!$E:$E,MAIN!$D1163)</f>
        <v>0</v>
      </c>
      <c r="J1163" s="25">
        <f t="shared" si="317"/>
        <v>0.47304000000000002</v>
      </c>
      <c r="K1163" s="24">
        <f>IFERROR(IF(V1163="Flex",0,IF(D1163=$D$30,VLOOKUP(A1163,MMO_o10M_lease!$A$1:$F$51,5,FALSE),IF(D1163=$D$26,VLOOKUP(D1163,LANDINGS!$A$3:$BR$40,HLOOKUP(A1163,LANDINGS!$B$1:$CF$42,42,FALSE),FALSE)-IFERROR(VLOOKUP(A1163,MMO_o10M_lease!$A$1:$F$38,5,FALSE),0),VLOOKUP(D1163,LANDINGS!$A$3:$CF$40,HLOOKUP(A1163,LANDINGS!$B$1:$CF$42,42,FALSE),FALSE)))),0)</f>
        <v>0</v>
      </c>
      <c r="L1163" s="24">
        <f>SUMIFS(PASTE_FLEX_TRACKER!$D:$D,PASTE_FLEX_TRACKER!$E:$E,MAIN!$A1163,PASTE_FLEX_TRACKER!$B:$B,MAIN!$D1163)</f>
        <v>0</v>
      </c>
      <c r="M1163" s="35" t="s">
        <v>133</v>
      </c>
      <c r="N1163" s="46" t="s">
        <v>563</v>
      </c>
      <c r="O1163" s="46">
        <f>SUMIFS(MAN_ADJ!$L:$L,MAN_ADJ!$K:$K,MAIN!$D1163,MAN_ADJ!$J:$J,MAIN!$S1163)</f>
        <v>0</v>
      </c>
      <c r="P1163" s="25">
        <f t="shared" si="318"/>
        <v>0</v>
      </c>
      <c r="Q1163" s="28">
        <f t="shared" si="308"/>
        <v>0</v>
      </c>
      <c r="R1163" s="38">
        <f t="shared" si="319"/>
        <v>0.47304000000000002</v>
      </c>
      <c r="S1163" s="17" t="s">
        <v>195</v>
      </c>
      <c r="U1163" t="s">
        <v>577</v>
      </c>
      <c r="V1163" t="s">
        <v>735</v>
      </c>
    </row>
    <row r="1164" spans="1:22" x14ac:dyDescent="0.25">
      <c r="A1164" s="17" t="s">
        <v>195</v>
      </c>
      <c r="B1164" s="17" t="s">
        <v>93</v>
      </c>
      <c r="C1164" s="17" t="s">
        <v>135</v>
      </c>
      <c r="D1164" s="17" t="s">
        <v>116</v>
      </c>
      <c r="E1164" s="24">
        <f>IF(U1164="SC",SUMIFS(SC!F:F,SC!A:A,MAIN!D1164,SC!B:B,MAIN!A1164),SUMIFS(Allocations!$H:$H,Allocations!$A:$A,MAIN!$A1164,Allocations!$B:$B,MAIN!$D1164))</f>
        <v>1.43466</v>
      </c>
      <c r="F1164" s="24">
        <f>IF(U1164="SC",SUMIFS(SC!J:J,SC!A:A,MAIN!D1164,SC!B:B,MAIN!A1164),SUMIFS(Allocations!M:M,Allocations!A:A,MAIN!A1164,Allocations!B:B,MAIN!D1164))</f>
        <v>0</v>
      </c>
      <c r="G1164" s="24">
        <f t="shared" si="316"/>
        <v>1.43466</v>
      </c>
      <c r="H1164" s="24">
        <f>IFERROR(VLOOKUP(S1164,Swaps_wk!$A$2:$AP$151,HLOOKUP(MAIN!D1164,Swaps_wk!$B$2:$AP$151,150,FALSE),FALSE),0)</f>
        <v>0</v>
      </c>
      <c r="I1164" s="24">
        <f>SUMIFS(PASTE_DQS_TRACKER!$D:$D,PASTE_DQS_TRACKER!$C:$C,MAIN!$A1164,PASTE_DQS_TRACKER!$B:$B,MAIN!$D1164)-SUMIFS(PASTE_DQS_TRACKER!$D:$D,PASTE_DQS_TRACKER!$C:$C,MAIN!$A1164,PASTE_DQS_TRACKER!$E:$E,MAIN!$D1164)</f>
        <v>0</v>
      </c>
      <c r="J1164" s="25">
        <f t="shared" si="317"/>
        <v>1.43466</v>
      </c>
      <c r="K1164" s="24">
        <f>IFERROR(IF(V1164="Flex",0,IF(D1164=$D$30,VLOOKUP(A1164,MMO_o10M_lease!$A$1:$F$51,5,FALSE),IF(D1164=$D$26,VLOOKUP(D1164,LANDINGS!$A$3:$BR$40,HLOOKUP(A1164,LANDINGS!$B$1:$CF$42,42,FALSE),FALSE)-IFERROR(VLOOKUP(A1164,MMO_o10M_lease!$A$1:$F$38,5,FALSE),0),VLOOKUP(D1164,LANDINGS!$A$3:$CF$40,HLOOKUP(A1164,LANDINGS!$B$1:$CF$42,42,FALSE),FALSE)))),0)</f>
        <v>0</v>
      </c>
      <c r="L1164" s="24">
        <f>SUMIFS(PASTE_FLEX_TRACKER!$D:$D,PASTE_FLEX_TRACKER!$E:$E,MAIN!$A1164,PASTE_FLEX_TRACKER!$B:$B,MAIN!$D1164)</f>
        <v>0</v>
      </c>
      <c r="M1164" s="35" t="s">
        <v>133</v>
      </c>
      <c r="N1164" s="46" t="s">
        <v>563</v>
      </c>
      <c r="O1164" s="46">
        <f>SUMIFS(MAN_ADJ!$L:$L,MAN_ADJ!$K:$K,MAIN!$D1164,MAN_ADJ!$J:$J,MAIN!$S1164)</f>
        <v>0</v>
      </c>
      <c r="P1164" s="25">
        <f t="shared" si="318"/>
        <v>0</v>
      </c>
      <c r="Q1164" s="28">
        <f t="shared" si="308"/>
        <v>0</v>
      </c>
      <c r="R1164" s="38">
        <f t="shared" si="319"/>
        <v>1.43466</v>
      </c>
      <c r="S1164" s="17" t="s">
        <v>195</v>
      </c>
      <c r="U1164" t="s">
        <v>577</v>
      </c>
      <c r="V1164" t="s">
        <v>735</v>
      </c>
    </row>
    <row r="1165" spans="1:22" x14ac:dyDescent="0.25">
      <c r="A1165" s="17" t="s">
        <v>195</v>
      </c>
      <c r="B1165" s="17" t="s">
        <v>93</v>
      </c>
      <c r="C1165" s="17" t="s">
        <v>135</v>
      </c>
      <c r="D1165" s="17" t="s">
        <v>117</v>
      </c>
      <c r="E1165" s="24">
        <f>IF(U1165="SC",SUMIFS(SC!F:F,SC!A:A,MAIN!D1165,SC!B:B,MAIN!A1165),SUMIFS(Allocations!$H:$H,Allocations!$A:$A,MAIN!$A1165,Allocations!$B:$B,MAIN!$D1165))</f>
        <v>0</v>
      </c>
      <c r="F1165" s="24">
        <f>IF(U1165="SC",SUMIFS(SC!J:J,SC!A:A,MAIN!D1165,SC!B:B,MAIN!A1165),SUMIFS(Allocations!M:M,Allocations!A:A,MAIN!A1165,Allocations!B:B,MAIN!D1165))</f>
        <v>0</v>
      </c>
      <c r="G1165" s="24">
        <f t="shared" si="316"/>
        <v>0</v>
      </c>
      <c r="H1165" s="24">
        <f>IFERROR(VLOOKUP(S1165,Swaps_wk!$A$2:$AP$151,HLOOKUP(MAIN!D1165,Swaps_wk!$B$2:$AP$151,150,FALSE),FALSE),0)</f>
        <v>0</v>
      </c>
      <c r="I1165" s="24">
        <f>SUMIFS(PASTE_DQS_TRACKER!$D:$D,PASTE_DQS_TRACKER!$C:$C,MAIN!$A1165,PASTE_DQS_TRACKER!$B:$B,MAIN!$D1165)-SUMIFS(PASTE_DQS_TRACKER!$D:$D,PASTE_DQS_TRACKER!$C:$C,MAIN!$A1165,PASTE_DQS_TRACKER!$E:$E,MAIN!$D1165)</f>
        <v>0</v>
      </c>
      <c r="J1165" s="25">
        <f t="shared" si="317"/>
        <v>0</v>
      </c>
      <c r="K1165" s="24">
        <f>IFERROR(IF(V1165="Flex",0,IF(D1165=$D$30,VLOOKUP(A1165,MMO_o10M_lease!$A$1:$F$51,5,FALSE),IF(D1165=$D$26,VLOOKUP(D1165,LANDINGS!$A$3:$BR$40,HLOOKUP(A1165,LANDINGS!$B$1:$CF$42,42,FALSE),FALSE)-IFERROR(VLOOKUP(A1165,MMO_o10M_lease!$A$1:$F$38,5,FALSE),0),VLOOKUP(D1165,LANDINGS!$A$3:$CF$40,HLOOKUP(A1165,LANDINGS!$B$1:$CF$42,42,FALSE),FALSE)))),0)</f>
        <v>0</v>
      </c>
      <c r="L1165" s="24">
        <f>SUMIFS(PASTE_FLEX_TRACKER!$D:$D,PASTE_FLEX_TRACKER!$E:$E,MAIN!$A1165,PASTE_FLEX_TRACKER!$B:$B,MAIN!$D1165)</f>
        <v>0</v>
      </c>
      <c r="M1165" s="35" t="s">
        <v>133</v>
      </c>
      <c r="N1165" s="46" t="s">
        <v>563</v>
      </c>
      <c r="O1165" s="46">
        <f>SUMIFS(MAN_ADJ!$L:$L,MAN_ADJ!$K:$K,MAIN!$D1165,MAN_ADJ!$J:$J,MAIN!$S1165)</f>
        <v>0</v>
      </c>
      <c r="P1165" s="25">
        <f t="shared" si="318"/>
        <v>0</v>
      </c>
      <c r="Q1165" s="28" t="str">
        <f t="shared" si="308"/>
        <v>n/a</v>
      </c>
      <c r="R1165" s="38">
        <f t="shared" si="319"/>
        <v>0</v>
      </c>
      <c r="S1165" s="17" t="s">
        <v>195</v>
      </c>
      <c r="U1165" t="s">
        <v>577</v>
      </c>
      <c r="V1165" t="s">
        <v>735</v>
      </c>
    </row>
    <row r="1166" spans="1:22" x14ac:dyDescent="0.25">
      <c r="A1166" s="17" t="s">
        <v>195</v>
      </c>
      <c r="B1166" s="17" t="s">
        <v>93</v>
      </c>
      <c r="C1166" s="17" t="s">
        <v>135</v>
      </c>
      <c r="D1166" s="17" t="s">
        <v>118</v>
      </c>
      <c r="E1166" s="24">
        <f>IF(U1166="SC",SUMIFS(SC!F:F,SC!A:A,MAIN!D1166,SC!B:B,MAIN!A1166),SUMIFS(Allocations!$H:$H,Allocations!$A:$A,MAIN!$A1166,Allocations!$B:$B,MAIN!$D1166))</f>
        <v>0</v>
      </c>
      <c r="F1166" s="24">
        <f>IF(U1166="SC",SUMIFS(SC!J:J,SC!A:A,MAIN!D1166,SC!B:B,MAIN!A1166),SUMIFS(Allocations!M:M,Allocations!A:A,MAIN!A1166,Allocations!B:B,MAIN!D1166))</f>
        <v>0</v>
      </c>
      <c r="G1166" s="24">
        <f t="shared" si="316"/>
        <v>0</v>
      </c>
      <c r="H1166" s="24">
        <f>IFERROR(VLOOKUP(S1166,Swaps_wk!$A$2:$AP$151,HLOOKUP(MAIN!D1166,Swaps_wk!$B$2:$AP$151,150,FALSE),FALSE),0)</f>
        <v>0</v>
      </c>
      <c r="I1166" s="24">
        <f>SUMIFS(PASTE_DQS_TRACKER!$D:$D,PASTE_DQS_TRACKER!$C:$C,MAIN!$A1166,PASTE_DQS_TRACKER!$B:$B,MAIN!$D1166)-SUMIFS(PASTE_DQS_TRACKER!$D:$D,PASTE_DQS_TRACKER!$C:$C,MAIN!$A1166,PASTE_DQS_TRACKER!$E:$E,MAIN!$D1166)</f>
        <v>0</v>
      </c>
      <c r="J1166" s="25">
        <f t="shared" si="317"/>
        <v>0</v>
      </c>
      <c r="K1166" s="24">
        <f>IFERROR(IF(V1166="Flex",0,IF(D1166=$D$30,VLOOKUP(A1166,MMO_o10M_lease!$A$1:$F$51,5,FALSE),IF(D1166=$D$26,VLOOKUP(D1166,LANDINGS!$A$3:$BR$40,HLOOKUP(A1166,LANDINGS!$B$1:$CF$42,42,FALSE),FALSE)-IFERROR(VLOOKUP(A1166,MMO_o10M_lease!$A$1:$F$38,5,FALSE),0),VLOOKUP(D1166,LANDINGS!$A$3:$CF$40,HLOOKUP(A1166,LANDINGS!$B$1:$CF$42,42,FALSE),FALSE)))),0)</f>
        <v>0</v>
      </c>
      <c r="L1166" s="24">
        <f>SUMIFS(PASTE_FLEX_TRACKER!$D:$D,PASTE_FLEX_TRACKER!$E:$E,MAIN!$A1166,PASTE_FLEX_TRACKER!$B:$B,MAIN!$D1166)</f>
        <v>0</v>
      </c>
      <c r="M1166" s="35" t="s">
        <v>133</v>
      </c>
      <c r="N1166" s="46" t="s">
        <v>563</v>
      </c>
      <c r="O1166" s="46">
        <f>SUMIFS(MAN_ADJ!$L:$L,MAN_ADJ!$K:$K,MAIN!$D1166,MAN_ADJ!$J:$J,MAIN!$S1166)</f>
        <v>0</v>
      </c>
      <c r="P1166" s="25">
        <f t="shared" si="318"/>
        <v>0</v>
      </c>
      <c r="Q1166" s="28" t="str">
        <f t="shared" si="308"/>
        <v>n/a</v>
      </c>
      <c r="R1166" s="38">
        <f t="shared" si="319"/>
        <v>0</v>
      </c>
      <c r="S1166" s="17" t="s">
        <v>195</v>
      </c>
      <c r="U1166" t="s">
        <v>577</v>
      </c>
      <c r="V1166" t="s">
        <v>735</v>
      </c>
    </row>
    <row r="1167" spans="1:22" x14ac:dyDescent="0.25">
      <c r="A1167" s="17" t="s">
        <v>195</v>
      </c>
      <c r="B1167" s="17" t="s">
        <v>93</v>
      </c>
      <c r="C1167" s="17" t="s">
        <v>135</v>
      </c>
      <c r="D1167" s="17" t="s">
        <v>119</v>
      </c>
      <c r="E1167" s="24">
        <f>IF(U1167="SC",SUMIFS(SC!F:F,SC!A:A,MAIN!D1167,SC!B:B,MAIN!A1167),SUMIFS(Allocations!$H:$H,Allocations!$A:$A,MAIN!$A1167,Allocations!$B:$B,MAIN!$D1167))</f>
        <v>0</v>
      </c>
      <c r="F1167" s="24">
        <f>IF(U1167="SC",SUMIFS(SC!J:J,SC!A:A,MAIN!D1167,SC!B:B,MAIN!A1167),SUMIFS(Allocations!M:M,Allocations!A:A,MAIN!A1167,Allocations!B:B,MAIN!D1167))</f>
        <v>0</v>
      </c>
      <c r="G1167" s="24">
        <f t="shared" si="316"/>
        <v>0</v>
      </c>
      <c r="H1167" s="24">
        <f>IFERROR(VLOOKUP(S1167,Swaps_wk!$A$2:$AP$151,HLOOKUP(MAIN!D1167,Swaps_wk!$B$2:$AP$151,150,FALSE),FALSE),0)</f>
        <v>0</v>
      </c>
      <c r="I1167" s="24">
        <f>SUMIFS(PASTE_DQS_TRACKER!$D:$D,PASTE_DQS_TRACKER!$C:$C,MAIN!$A1167,PASTE_DQS_TRACKER!$B:$B,MAIN!$D1167)-SUMIFS(PASTE_DQS_TRACKER!$D:$D,PASTE_DQS_TRACKER!$C:$C,MAIN!$A1167,PASTE_DQS_TRACKER!$E:$E,MAIN!$D1167)</f>
        <v>0</v>
      </c>
      <c r="J1167" s="25">
        <f t="shared" si="317"/>
        <v>0</v>
      </c>
      <c r="K1167" s="24">
        <f>IFERROR(IF(V1167="Flex",0,IF(D1167=$D$30,VLOOKUP(A1167,MMO_o10M_lease!$A$1:$F$51,5,FALSE),IF(D1167=$D$26,VLOOKUP(D1167,LANDINGS!$A$3:$BR$40,HLOOKUP(A1167,LANDINGS!$B$1:$CF$42,42,FALSE),FALSE)-IFERROR(VLOOKUP(A1167,MMO_o10M_lease!$A$1:$F$38,5,FALSE),0),VLOOKUP(D1167,LANDINGS!$A$3:$CF$40,HLOOKUP(A1167,LANDINGS!$B$1:$CF$42,42,FALSE),FALSE)))),0)</f>
        <v>0</v>
      </c>
      <c r="L1167" s="24">
        <f>SUMIFS(PASTE_FLEX_TRACKER!$D:$D,PASTE_FLEX_TRACKER!$E:$E,MAIN!$A1167,PASTE_FLEX_TRACKER!$B:$B,MAIN!$D1167)</f>
        <v>0</v>
      </c>
      <c r="M1167" s="35" t="s">
        <v>133</v>
      </c>
      <c r="N1167" s="46" t="s">
        <v>563</v>
      </c>
      <c r="O1167" s="46">
        <f>SUMIFS(MAN_ADJ!$L:$L,MAN_ADJ!$K:$K,MAIN!$D1167,MAN_ADJ!$J:$J,MAIN!$S1167)</f>
        <v>0</v>
      </c>
      <c r="P1167" s="25">
        <f t="shared" si="318"/>
        <v>0</v>
      </c>
      <c r="Q1167" s="28" t="str">
        <f t="shared" si="308"/>
        <v>n/a</v>
      </c>
      <c r="R1167" s="38">
        <f t="shared" si="319"/>
        <v>0</v>
      </c>
      <c r="S1167" s="17" t="s">
        <v>195</v>
      </c>
      <c r="U1167" t="s">
        <v>577</v>
      </c>
      <c r="V1167" t="s">
        <v>735</v>
      </c>
    </row>
    <row r="1168" spans="1:22" x14ac:dyDescent="0.25">
      <c r="A1168" s="17" t="s">
        <v>195</v>
      </c>
      <c r="B1168" s="17" t="s">
        <v>93</v>
      </c>
      <c r="C1168" s="17" t="s">
        <v>135</v>
      </c>
      <c r="D1168" s="17" t="s">
        <v>120</v>
      </c>
      <c r="E1168" s="24">
        <f>IF(U1168="SC",SUMIFS(SC!F:F,SC!A:A,MAIN!D1168,SC!B:B,MAIN!A1168),SUMIFS(Allocations!$H:$H,Allocations!$A:$A,MAIN!$A1168,Allocations!$B:$B,MAIN!$D1168))</f>
        <v>0</v>
      </c>
      <c r="F1168" s="24">
        <f>IF(U1168="SC",SUMIFS(SC!J:J,SC!A:A,MAIN!D1168,SC!B:B,MAIN!A1168),SUMIFS(Allocations!M:M,Allocations!A:A,MAIN!A1168,Allocations!B:B,MAIN!D1168))</f>
        <v>0</v>
      </c>
      <c r="G1168" s="24">
        <f t="shared" si="316"/>
        <v>0</v>
      </c>
      <c r="H1168" s="24">
        <f>IFERROR(VLOOKUP(S1168,Swaps_wk!$A$2:$AP$151,HLOOKUP(MAIN!D1168,Swaps_wk!$B$2:$AP$151,150,FALSE),FALSE),0)</f>
        <v>0</v>
      </c>
      <c r="I1168" s="24">
        <f>SUMIFS(PASTE_DQS_TRACKER!$D:$D,PASTE_DQS_TRACKER!$C:$C,MAIN!$A1168,PASTE_DQS_TRACKER!$B:$B,MAIN!$D1168)-SUMIFS(PASTE_DQS_TRACKER!$D:$D,PASTE_DQS_TRACKER!$C:$C,MAIN!$A1168,PASTE_DQS_TRACKER!$E:$E,MAIN!$D1168)</f>
        <v>0</v>
      </c>
      <c r="J1168" s="25">
        <f t="shared" si="317"/>
        <v>0</v>
      </c>
      <c r="K1168" s="24">
        <f>IFERROR(IF(V1168="Flex",0,IF(D1168=$D$30,VLOOKUP(A1168,MMO_o10M_lease!$A$1:$F$51,5,FALSE),IF(D1168=$D$26,VLOOKUP(D1168,LANDINGS!$A$3:$BR$40,HLOOKUP(A1168,LANDINGS!$B$1:$CF$42,42,FALSE),FALSE)-IFERROR(VLOOKUP(A1168,MMO_o10M_lease!$A$1:$F$38,5,FALSE),0),VLOOKUP(D1168,LANDINGS!$A$3:$CF$40,HLOOKUP(A1168,LANDINGS!$B$1:$CF$42,42,FALSE),FALSE)))),0)</f>
        <v>0</v>
      </c>
      <c r="L1168" s="24">
        <f>SUMIFS(PASTE_FLEX_TRACKER!$D:$D,PASTE_FLEX_TRACKER!$E:$E,MAIN!$A1168,PASTE_FLEX_TRACKER!$B:$B,MAIN!$D1168)</f>
        <v>0</v>
      </c>
      <c r="M1168" s="35" t="s">
        <v>133</v>
      </c>
      <c r="N1168" s="46" t="s">
        <v>563</v>
      </c>
      <c r="O1168" s="46">
        <f>SUMIFS(MAN_ADJ!$L:$L,MAN_ADJ!$K:$K,MAIN!$D1168,MAN_ADJ!$J:$J,MAIN!$S1168)</f>
        <v>0</v>
      </c>
      <c r="P1168" s="25">
        <f t="shared" si="318"/>
        <v>0</v>
      </c>
      <c r="Q1168" s="28" t="str">
        <f t="shared" si="308"/>
        <v>n/a</v>
      </c>
      <c r="R1168" s="38">
        <f t="shared" si="319"/>
        <v>0</v>
      </c>
      <c r="S1168" s="17" t="s">
        <v>195</v>
      </c>
      <c r="U1168" t="s">
        <v>577</v>
      </c>
      <c r="V1168" t="s">
        <v>735</v>
      </c>
    </row>
    <row r="1169" spans="1:22" x14ac:dyDescent="0.25">
      <c r="A1169" s="17" t="s">
        <v>195</v>
      </c>
      <c r="B1169" s="17" t="s">
        <v>93</v>
      </c>
      <c r="C1169" s="17" t="s">
        <v>135</v>
      </c>
      <c r="D1169" s="17" t="s">
        <v>121</v>
      </c>
      <c r="E1169" s="24">
        <f>IF(U1169="SC",SUMIFS(SC!F:F,SC!A:A,MAIN!D1169,SC!B:B,MAIN!A1169),SUMIFS(Allocations!$H:$H,Allocations!$A:$A,MAIN!$A1169,Allocations!$B:$B,MAIN!$D1169))</f>
        <v>0</v>
      </c>
      <c r="F1169" s="24">
        <f>IF(U1169="SC",SUMIFS(SC!J:J,SC!A:A,MAIN!D1169,SC!B:B,MAIN!A1169),SUMIFS(Allocations!M:M,Allocations!A:A,MAIN!A1169,Allocations!B:B,MAIN!D1169))</f>
        <v>0</v>
      </c>
      <c r="G1169" s="24">
        <f t="shared" si="316"/>
        <v>0</v>
      </c>
      <c r="H1169" s="24">
        <f>IFERROR(VLOOKUP(S1169,Swaps_wk!$A$2:$AP$151,HLOOKUP(MAIN!D1169,Swaps_wk!$B$2:$AP$151,150,FALSE),FALSE),0)</f>
        <v>0</v>
      </c>
      <c r="I1169" s="24">
        <f>SUMIFS(PASTE_DQS_TRACKER!$D:$D,PASTE_DQS_TRACKER!$C:$C,MAIN!$A1169,PASTE_DQS_TRACKER!$B:$B,MAIN!$D1169)-SUMIFS(PASTE_DQS_TRACKER!$D:$D,PASTE_DQS_TRACKER!$C:$C,MAIN!$A1169,PASTE_DQS_TRACKER!$E:$E,MAIN!$D1169)</f>
        <v>0</v>
      </c>
      <c r="J1169" s="25">
        <f t="shared" si="317"/>
        <v>0</v>
      </c>
      <c r="K1169" s="24">
        <f>IFERROR(IF(V1169="Flex",0,IF(D1169=$D$30,VLOOKUP(A1169,MMO_o10M_lease!$A$1:$F$51,5,FALSE),IF(D1169=$D$26,VLOOKUP(D1169,LANDINGS!$A$3:$BR$40,HLOOKUP(A1169,LANDINGS!$B$1:$CF$42,42,FALSE),FALSE)-IFERROR(VLOOKUP(A1169,MMO_o10M_lease!$A$1:$F$38,5,FALSE),0),VLOOKUP(D1169,LANDINGS!$A$3:$CF$40,HLOOKUP(A1169,LANDINGS!$B$1:$CF$42,42,FALSE),FALSE)))),0)</f>
        <v>0</v>
      </c>
      <c r="L1169" s="24">
        <f>SUMIFS(PASTE_FLEX_TRACKER!$D:$D,PASTE_FLEX_TRACKER!$E:$E,MAIN!$A1169,PASTE_FLEX_TRACKER!$B:$B,MAIN!$D1169)</f>
        <v>0</v>
      </c>
      <c r="M1169" s="35" t="s">
        <v>133</v>
      </c>
      <c r="N1169" s="46" t="s">
        <v>563</v>
      </c>
      <c r="O1169" s="46">
        <f>SUMIFS(MAN_ADJ!$L:$L,MAN_ADJ!$K:$K,MAIN!$D1169,MAN_ADJ!$J:$J,MAIN!$S1169)</f>
        <v>0</v>
      </c>
      <c r="P1169" s="25">
        <f t="shared" si="318"/>
        <v>0</v>
      </c>
      <c r="Q1169" s="28" t="str">
        <f t="shared" si="308"/>
        <v>n/a</v>
      </c>
      <c r="R1169" s="38">
        <f t="shared" si="319"/>
        <v>0</v>
      </c>
      <c r="S1169" s="17" t="s">
        <v>195</v>
      </c>
      <c r="U1169" t="s">
        <v>577</v>
      </c>
      <c r="V1169" t="s">
        <v>735</v>
      </c>
    </row>
    <row r="1170" spans="1:22" x14ac:dyDescent="0.25">
      <c r="A1170" s="17" t="s">
        <v>195</v>
      </c>
      <c r="B1170" s="17" t="s">
        <v>93</v>
      </c>
      <c r="C1170" s="17" t="s">
        <v>135</v>
      </c>
      <c r="D1170" s="17" t="s">
        <v>122</v>
      </c>
      <c r="E1170" s="24">
        <f>IF(U1170="SC",SUMIFS(SC!F:F,SC!A:A,MAIN!D1170,SC!B:B,MAIN!A1170),SUMIFS(Allocations!$H:$H,Allocations!$A:$A,MAIN!$A1170,Allocations!$B:$B,MAIN!$D1170))</f>
        <v>0</v>
      </c>
      <c r="F1170" s="24">
        <f>IF(U1170="SC",SUMIFS(SC!J:J,SC!A:A,MAIN!D1170,SC!B:B,MAIN!A1170),SUMIFS(Allocations!M:M,Allocations!A:A,MAIN!A1170,Allocations!B:B,MAIN!D1170))</f>
        <v>0</v>
      </c>
      <c r="G1170" s="24">
        <f t="shared" si="316"/>
        <v>0</v>
      </c>
      <c r="H1170" s="24">
        <f>IFERROR(VLOOKUP(S1170,Swaps_wk!$A$2:$AP$151,HLOOKUP(MAIN!D1170,Swaps_wk!$B$2:$AP$151,150,FALSE),FALSE),0)</f>
        <v>0</v>
      </c>
      <c r="I1170" s="24">
        <f>SUMIFS(PASTE_DQS_TRACKER!$D:$D,PASTE_DQS_TRACKER!$C:$C,MAIN!$A1170,PASTE_DQS_TRACKER!$B:$B,MAIN!$D1170)-SUMIFS(PASTE_DQS_TRACKER!$D:$D,PASTE_DQS_TRACKER!$C:$C,MAIN!$A1170,PASTE_DQS_TRACKER!$E:$E,MAIN!$D1170)</f>
        <v>0</v>
      </c>
      <c r="J1170" s="25">
        <f t="shared" si="317"/>
        <v>0</v>
      </c>
      <c r="K1170" s="24">
        <f>IFERROR(IF(V1170="Flex",0,IF(D1170=$D$30,VLOOKUP(A1170,MMO_o10M_lease!$A$1:$F$51,5,FALSE),IF(D1170=$D$26,VLOOKUP(D1170,LANDINGS!$A$3:$BR$40,HLOOKUP(A1170,LANDINGS!$B$1:$CF$42,42,FALSE),FALSE)-IFERROR(VLOOKUP(A1170,MMO_o10M_lease!$A$1:$F$38,5,FALSE),0),VLOOKUP(D1170,LANDINGS!$A$3:$CF$40,HLOOKUP(A1170,LANDINGS!$B$1:$CF$42,42,FALSE),FALSE)))),0)</f>
        <v>0</v>
      </c>
      <c r="L1170" s="24">
        <f>SUMIFS(PASTE_FLEX_TRACKER!$D:$D,PASTE_FLEX_TRACKER!$E:$E,MAIN!$A1170,PASTE_FLEX_TRACKER!$B:$B,MAIN!$D1170)</f>
        <v>0</v>
      </c>
      <c r="M1170" s="35" t="s">
        <v>133</v>
      </c>
      <c r="N1170" s="46" t="s">
        <v>563</v>
      </c>
      <c r="O1170" s="46">
        <f>SUMIFS(MAN_ADJ!$L:$L,MAN_ADJ!$K:$K,MAIN!$D1170,MAN_ADJ!$J:$J,MAIN!$S1170)</f>
        <v>0</v>
      </c>
      <c r="P1170" s="25">
        <f t="shared" si="318"/>
        <v>0</v>
      </c>
      <c r="Q1170" s="28" t="str">
        <f t="shared" si="308"/>
        <v>n/a</v>
      </c>
      <c r="R1170" s="38">
        <f t="shared" si="319"/>
        <v>0</v>
      </c>
      <c r="S1170" s="17" t="s">
        <v>195</v>
      </c>
      <c r="U1170" t="s">
        <v>577</v>
      </c>
      <c r="V1170" t="s">
        <v>735</v>
      </c>
    </row>
    <row r="1171" spans="1:22" x14ac:dyDescent="0.25">
      <c r="A1171" s="17" t="s">
        <v>195</v>
      </c>
      <c r="B1171" s="17" t="s">
        <v>93</v>
      </c>
      <c r="C1171" s="17" t="s">
        <v>135</v>
      </c>
      <c r="D1171" s="17" t="s">
        <v>123</v>
      </c>
      <c r="E1171" s="24">
        <f>IF(U1171="SC",SUMIFS(SC!F:F,SC!A:A,MAIN!D1171,SC!B:B,MAIN!A1171),SUMIFS(Allocations!$H:$H,Allocations!$A:$A,MAIN!$A1171,Allocations!$B:$B,MAIN!$D1171))</f>
        <v>1.8419999999999999E-2</v>
      </c>
      <c r="F1171" s="24">
        <f>IF(U1171="SC",SUMIFS(SC!J:J,SC!A:A,MAIN!D1171,SC!B:B,MAIN!A1171),SUMIFS(Allocations!M:M,Allocations!A:A,MAIN!A1171,Allocations!B:B,MAIN!D1171))</f>
        <v>0</v>
      </c>
      <c r="G1171" s="24">
        <f t="shared" si="316"/>
        <v>1.8419999999999999E-2</v>
      </c>
      <c r="H1171" s="24">
        <f>IFERROR(VLOOKUP(S1171,Swaps_wk!$A$2:$AP$151,HLOOKUP(MAIN!D1171,Swaps_wk!$B$2:$AP$151,150,FALSE),FALSE),0)</f>
        <v>0</v>
      </c>
      <c r="I1171" s="24">
        <f>SUMIFS(PASTE_DQS_TRACKER!$D:$D,PASTE_DQS_TRACKER!$C:$C,MAIN!$A1171,PASTE_DQS_TRACKER!$B:$B,MAIN!$D1171)-SUMIFS(PASTE_DQS_TRACKER!$D:$D,PASTE_DQS_TRACKER!$C:$C,MAIN!$A1171,PASTE_DQS_TRACKER!$E:$E,MAIN!$D1171)</f>
        <v>0</v>
      </c>
      <c r="J1171" s="25">
        <f t="shared" si="317"/>
        <v>1.8419999999999999E-2</v>
      </c>
      <c r="K1171" s="24">
        <f>IFERROR(IF(V1171="Flex",0,IF(D1171=$D$30,VLOOKUP(A1171,MMO_o10M_lease!$A$1:$F$51,5,FALSE),IF(D1171=$D$26,VLOOKUP(D1171,LANDINGS!$A$3:$BR$40,HLOOKUP(A1171,LANDINGS!$B$1:$CF$42,42,FALSE),FALSE)-IFERROR(VLOOKUP(A1171,MMO_o10M_lease!$A$1:$F$38,5,FALSE),0),VLOOKUP(D1171,LANDINGS!$A$3:$CF$40,HLOOKUP(A1171,LANDINGS!$B$1:$CF$42,42,FALSE),FALSE)))),0)</f>
        <v>0</v>
      </c>
      <c r="L1171" s="24">
        <f>SUMIFS(PASTE_FLEX_TRACKER!$D:$D,PASTE_FLEX_TRACKER!$E:$E,MAIN!$A1171,PASTE_FLEX_TRACKER!$B:$B,MAIN!$D1171)</f>
        <v>0</v>
      </c>
      <c r="M1171" s="35" t="s">
        <v>133</v>
      </c>
      <c r="N1171" s="46" t="s">
        <v>563</v>
      </c>
      <c r="O1171" s="46">
        <f>SUMIFS(MAN_ADJ!$L:$L,MAN_ADJ!$K:$K,MAIN!$D1171,MAN_ADJ!$J:$J,MAIN!$S1171)</f>
        <v>0</v>
      </c>
      <c r="P1171" s="25">
        <f t="shared" si="318"/>
        <v>0</v>
      </c>
      <c r="Q1171" s="28">
        <f t="shared" si="308"/>
        <v>0</v>
      </c>
      <c r="R1171" s="38">
        <f t="shared" si="319"/>
        <v>1.8419999999999999E-2</v>
      </c>
      <c r="S1171" s="17" t="s">
        <v>195</v>
      </c>
      <c r="U1171" t="s">
        <v>577</v>
      </c>
      <c r="V1171" t="s">
        <v>735</v>
      </c>
    </row>
    <row r="1172" spans="1:22" x14ac:dyDescent="0.25">
      <c r="A1172" s="17" t="s">
        <v>195</v>
      </c>
      <c r="B1172" s="17" t="s">
        <v>93</v>
      </c>
      <c r="C1172" s="17" t="s">
        <v>135</v>
      </c>
      <c r="D1172" s="17" t="s">
        <v>124</v>
      </c>
      <c r="E1172" s="24">
        <f>IF(U1172="SC",SUMIFS(SC!F:F,SC!A:A,MAIN!D1172,SC!B:B,MAIN!A1172),SUMIFS(Allocations!$H:$H,Allocations!$A:$A,MAIN!$A1172,Allocations!$B:$B,MAIN!$D1172))</f>
        <v>6.0000000000000002E-5</v>
      </c>
      <c r="F1172" s="24">
        <f>IF(U1172="SC",SUMIFS(SC!J:J,SC!A:A,MAIN!D1172,SC!B:B,MAIN!A1172),SUMIFS(Allocations!M:M,Allocations!A:A,MAIN!A1172,Allocations!B:B,MAIN!D1172))</f>
        <v>0</v>
      </c>
      <c r="G1172" s="24">
        <f t="shared" si="316"/>
        <v>6.0000000000000002E-5</v>
      </c>
      <c r="H1172" s="24">
        <f>IFERROR(VLOOKUP(S1172,Swaps_wk!$A$2:$AP$151,HLOOKUP(MAIN!D1172,Swaps_wk!$B$2:$AP$151,150,FALSE),FALSE),0)</f>
        <v>0</v>
      </c>
      <c r="I1172" s="24">
        <f>SUMIFS(PASTE_DQS_TRACKER!$D:$D,PASTE_DQS_TRACKER!$C:$C,MAIN!$A1172,PASTE_DQS_TRACKER!$B:$B,MAIN!$D1172)-SUMIFS(PASTE_DQS_TRACKER!$D:$D,PASTE_DQS_TRACKER!$C:$C,MAIN!$A1172,PASTE_DQS_TRACKER!$E:$E,MAIN!$D1172)</f>
        <v>0</v>
      </c>
      <c r="J1172" s="25">
        <f t="shared" si="317"/>
        <v>6.0000000000000002E-5</v>
      </c>
      <c r="K1172" s="24">
        <f>IFERROR(IF(V1172="Flex",0,IF(D1172=$D$30,VLOOKUP(A1172,MMO_o10M_lease!$A$1:$F$51,5,FALSE),IF(D1172=$D$26,VLOOKUP(D1172,LANDINGS!$A$3:$BR$40,HLOOKUP(A1172,LANDINGS!$B$1:$CF$42,42,FALSE),FALSE)-IFERROR(VLOOKUP(A1172,MMO_o10M_lease!$A$1:$F$38,5,FALSE),0),VLOOKUP(D1172,LANDINGS!$A$3:$CF$40,HLOOKUP(A1172,LANDINGS!$B$1:$CF$42,42,FALSE),FALSE)))),0)</f>
        <v>0</v>
      </c>
      <c r="L1172" s="24">
        <f>SUMIFS(PASTE_FLEX_TRACKER!$D:$D,PASTE_FLEX_TRACKER!$E:$E,MAIN!$A1172,PASTE_FLEX_TRACKER!$B:$B,MAIN!$D1172)</f>
        <v>0</v>
      </c>
      <c r="M1172" s="35" t="s">
        <v>133</v>
      </c>
      <c r="N1172" s="46" t="s">
        <v>563</v>
      </c>
      <c r="O1172" s="46">
        <f>SUMIFS(MAN_ADJ!$L:$L,MAN_ADJ!$K:$K,MAIN!$D1172,MAN_ADJ!$J:$J,MAIN!$S1172)</f>
        <v>0</v>
      </c>
      <c r="P1172" s="25">
        <f t="shared" si="318"/>
        <v>0</v>
      </c>
      <c r="Q1172" s="28">
        <f t="shared" si="308"/>
        <v>0</v>
      </c>
      <c r="R1172" s="38">
        <f t="shared" si="319"/>
        <v>6.0000000000000002E-5</v>
      </c>
      <c r="S1172" s="17" t="s">
        <v>195</v>
      </c>
      <c r="U1172" t="s">
        <v>577</v>
      </c>
      <c r="V1172" t="s">
        <v>735</v>
      </c>
    </row>
    <row r="1173" spans="1:22" x14ac:dyDescent="0.25">
      <c r="A1173" s="17" t="s">
        <v>195</v>
      </c>
      <c r="B1173" s="17" t="s">
        <v>93</v>
      </c>
      <c r="C1173" s="17" t="s">
        <v>135</v>
      </c>
      <c r="D1173" s="17" t="s">
        <v>125</v>
      </c>
      <c r="E1173" s="24">
        <f>IF(U1173="SC",SUMIFS(SC!F:F,SC!A:A,MAIN!D1173,SC!B:B,MAIN!A1173),SUMIFS(Allocations!$H:$H,Allocations!$A:$A,MAIN!$A1173,Allocations!$B:$B,MAIN!$D1173))</f>
        <v>0</v>
      </c>
      <c r="F1173" s="24">
        <f>IF(U1173="SC",SUMIFS(SC!J:J,SC!A:A,MAIN!D1173,SC!B:B,MAIN!A1173),SUMIFS(Allocations!M:M,Allocations!A:A,MAIN!A1173,Allocations!B:B,MAIN!D1173))</f>
        <v>0</v>
      </c>
      <c r="G1173" s="24">
        <f t="shared" si="316"/>
        <v>0</v>
      </c>
      <c r="H1173" s="24">
        <f>IFERROR(VLOOKUP(S1173,Swaps_wk!$A$2:$AP$151,HLOOKUP(MAIN!D1173,Swaps_wk!$B$2:$AP$151,150,FALSE),FALSE),0)</f>
        <v>0</v>
      </c>
      <c r="I1173" s="24">
        <f>SUMIFS(PASTE_DQS_TRACKER!$D:$D,PASTE_DQS_TRACKER!$C:$C,MAIN!$A1173,PASTE_DQS_TRACKER!$B:$B,MAIN!$D1173)-SUMIFS(PASTE_DQS_TRACKER!$D:$D,PASTE_DQS_TRACKER!$C:$C,MAIN!$A1173,PASTE_DQS_TRACKER!$E:$E,MAIN!$D1173)</f>
        <v>0</v>
      </c>
      <c r="J1173" s="25">
        <f t="shared" si="317"/>
        <v>0</v>
      </c>
      <c r="K1173" s="24">
        <f>IFERROR(IF(V1173="Flex",0,IF(D1173=$D$30,VLOOKUP(A1173,MMO_o10M_lease!$A$1:$F$51,5,FALSE),IF(D1173=$D$26,VLOOKUP(D1173,LANDINGS!$A$3:$BR$40,HLOOKUP(A1173,LANDINGS!$B$1:$CF$42,42,FALSE),FALSE)-IFERROR(VLOOKUP(A1173,MMO_o10M_lease!$A$1:$F$38,5,FALSE),0),VLOOKUP(D1173,LANDINGS!$A$3:$CF$40,HLOOKUP(A1173,LANDINGS!$B$1:$CF$42,42,FALSE),FALSE)))),0)</f>
        <v>0</v>
      </c>
      <c r="L1173" s="24">
        <f>SUMIFS(PASTE_FLEX_TRACKER!$D:$D,PASTE_FLEX_TRACKER!$E:$E,MAIN!$A1173,PASTE_FLEX_TRACKER!$B:$B,MAIN!$D1173)</f>
        <v>0</v>
      </c>
      <c r="M1173" s="35" t="s">
        <v>133</v>
      </c>
      <c r="N1173" s="46" t="s">
        <v>563</v>
      </c>
      <c r="O1173" s="46">
        <f>SUMIFS(MAN_ADJ!$L:$L,MAN_ADJ!$K:$K,MAIN!$D1173,MAN_ADJ!$J:$J,MAIN!$S1173)</f>
        <v>0</v>
      </c>
      <c r="P1173" s="25">
        <f t="shared" si="318"/>
        <v>0</v>
      </c>
      <c r="Q1173" s="28" t="str">
        <f t="shared" si="308"/>
        <v>n/a</v>
      </c>
      <c r="R1173" s="38">
        <f t="shared" si="319"/>
        <v>0</v>
      </c>
      <c r="S1173" s="17" t="s">
        <v>195</v>
      </c>
      <c r="U1173" t="s">
        <v>577</v>
      </c>
      <c r="V1173" t="s">
        <v>735</v>
      </c>
    </row>
    <row r="1174" spans="1:22" x14ac:dyDescent="0.25">
      <c r="A1174" s="17" t="s">
        <v>195</v>
      </c>
      <c r="B1174" s="17" t="s">
        <v>93</v>
      </c>
      <c r="C1174" s="17" t="s">
        <v>135</v>
      </c>
      <c r="D1174" s="17" t="s">
        <v>126</v>
      </c>
      <c r="E1174" s="24">
        <f>IF(U1174="SC",SUMIFS(SC!F:F,SC!A:A,MAIN!D1174,SC!B:B,MAIN!A1174),SUMIFS(Allocations!$H:$H,Allocations!$A:$A,MAIN!$A1174,Allocations!$B:$B,MAIN!$D1174))</f>
        <v>0</v>
      </c>
      <c r="F1174" s="24">
        <f>IF(U1174="SC",SUMIFS(SC!J:J,SC!A:A,MAIN!D1174,SC!B:B,MAIN!A1174),SUMIFS(Allocations!M:M,Allocations!A:A,MAIN!A1174,Allocations!B:B,MAIN!D1174))</f>
        <v>0</v>
      </c>
      <c r="G1174" s="24">
        <f t="shared" si="316"/>
        <v>0</v>
      </c>
      <c r="H1174" s="24">
        <f>IFERROR(VLOOKUP(S1174,Swaps_wk!$A$2:$AP$151,HLOOKUP(MAIN!D1174,Swaps_wk!$B$2:$AP$151,150,FALSE),FALSE),0)</f>
        <v>0</v>
      </c>
      <c r="I1174" s="24">
        <f>SUMIFS(PASTE_DQS_TRACKER!$D:$D,PASTE_DQS_TRACKER!$C:$C,MAIN!$A1174,PASTE_DQS_TRACKER!$B:$B,MAIN!$D1174)-SUMIFS(PASTE_DQS_TRACKER!$D:$D,PASTE_DQS_TRACKER!$C:$C,MAIN!$A1174,PASTE_DQS_TRACKER!$E:$E,MAIN!$D1174)</f>
        <v>0</v>
      </c>
      <c r="J1174" s="25">
        <f t="shared" si="317"/>
        <v>0</v>
      </c>
      <c r="K1174" s="24">
        <f>IFERROR(IF(V1174="Flex",0,IF(D1174=$D$30,VLOOKUP(A1174,MMO_o10M_lease!$A$1:$F$51,5,FALSE),IF(D1174=$D$26,VLOOKUP(D1174,LANDINGS!$A$3:$BR$40,HLOOKUP(A1174,LANDINGS!$B$1:$CF$42,42,FALSE),FALSE)-IFERROR(VLOOKUP(A1174,MMO_o10M_lease!$A$1:$F$38,5,FALSE),0),VLOOKUP(D1174,LANDINGS!$A$3:$CF$40,HLOOKUP(A1174,LANDINGS!$B$1:$CF$42,42,FALSE),FALSE)))),0)</f>
        <v>0</v>
      </c>
      <c r="L1174" s="24">
        <f>SUMIFS(PASTE_FLEX_TRACKER!$D:$D,PASTE_FLEX_TRACKER!$E:$E,MAIN!$A1174,PASTE_FLEX_TRACKER!$B:$B,MAIN!$D1174)</f>
        <v>0</v>
      </c>
      <c r="M1174" s="35" t="s">
        <v>133</v>
      </c>
      <c r="N1174" s="46" t="s">
        <v>563</v>
      </c>
      <c r="O1174" s="46">
        <f>SUMIFS(MAN_ADJ!$L:$L,MAN_ADJ!$K:$K,MAIN!$D1174,MAN_ADJ!$J:$J,MAIN!$S1174)</f>
        <v>0</v>
      </c>
      <c r="P1174" s="25">
        <f t="shared" si="318"/>
        <v>0</v>
      </c>
      <c r="Q1174" s="28" t="str">
        <f t="shared" si="308"/>
        <v>n/a</v>
      </c>
      <c r="R1174" s="38">
        <f t="shared" si="319"/>
        <v>0</v>
      </c>
      <c r="S1174" s="17" t="s">
        <v>195</v>
      </c>
      <c r="U1174" t="s">
        <v>577</v>
      </c>
      <c r="V1174" t="s">
        <v>735</v>
      </c>
    </row>
    <row r="1175" spans="1:22" x14ac:dyDescent="0.25">
      <c r="A1175" s="17" t="s">
        <v>195</v>
      </c>
      <c r="B1175" s="17" t="s">
        <v>93</v>
      </c>
      <c r="C1175" s="17" t="s">
        <v>135</v>
      </c>
      <c r="D1175" s="17" t="s">
        <v>127</v>
      </c>
      <c r="E1175" s="24">
        <f>IF(U1175="SC",SUMIFS(SC!F:F,SC!A:A,MAIN!D1175,SC!B:B,MAIN!A1175),SUMIFS(Allocations!$H:$H,Allocations!$A:$A,MAIN!$A1175,Allocations!$B:$B,MAIN!$D1175))</f>
        <v>0</v>
      </c>
      <c r="F1175" s="24">
        <f>IF(U1175="SC",SUMIFS(SC!J:J,SC!A:A,MAIN!D1175,SC!B:B,MAIN!A1175),SUMIFS(Allocations!M:M,Allocations!A:A,MAIN!A1175,Allocations!B:B,MAIN!D1175))</f>
        <v>0</v>
      </c>
      <c r="G1175" s="24">
        <f t="shared" si="316"/>
        <v>0</v>
      </c>
      <c r="H1175" s="24">
        <f>IFERROR(VLOOKUP(S1175,Swaps_wk!$A$2:$AP$151,HLOOKUP(MAIN!D1175,Swaps_wk!$B$2:$AP$151,150,FALSE),FALSE),0)</f>
        <v>0</v>
      </c>
      <c r="I1175" s="24">
        <f>SUMIFS(PASTE_DQS_TRACKER!$D:$D,PASTE_DQS_TRACKER!$C:$C,MAIN!$A1175,PASTE_DQS_TRACKER!$B:$B,MAIN!$D1175)-SUMIFS(PASTE_DQS_TRACKER!$D:$D,PASTE_DQS_TRACKER!$C:$C,MAIN!$A1175,PASTE_DQS_TRACKER!$E:$E,MAIN!$D1175)</f>
        <v>0</v>
      </c>
      <c r="J1175" s="25">
        <f t="shared" si="317"/>
        <v>0</v>
      </c>
      <c r="K1175" s="24">
        <f>IFERROR(IF(V1175="Flex",0,IF(D1175=$D$30,VLOOKUP(A1175,MMO_o10M_lease!$A$1:$F$51,5,FALSE),IF(D1175=$D$26,VLOOKUP(D1175,LANDINGS!$A$3:$BR$40,HLOOKUP(A1175,LANDINGS!$B$1:$CF$42,42,FALSE),FALSE)-IFERROR(VLOOKUP(A1175,MMO_o10M_lease!$A$1:$F$38,5,FALSE),0),VLOOKUP(D1175,LANDINGS!$A$3:$CF$40,HLOOKUP(A1175,LANDINGS!$B$1:$CF$42,42,FALSE),FALSE)))),0)</f>
        <v>0</v>
      </c>
      <c r="L1175" s="24">
        <f>SUMIFS(PASTE_FLEX_TRACKER!$D:$D,PASTE_FLEX_TRACKER!$E:$E,MAIN!$A1175,PASTE_FLEX_TRACKER!$B:$B,MAIN!$D1175)</f>
        <v>0</v>
      </c>
      <c r="M1175" s="35" t="s">
        <v>133</v>
      </c>
      <c r="N1175" s="46" t="s">
        <v>563</v>
      </c>
      <c r="O1175" s="46">
        <f>SUMIFS(MAN_ADJ!$L:$L,MAN_ADJ!$K:$K,MAIN!$D1175,MAN_ADJ!$J:$J,MAIN!$S1175)</f>
        <v>0</v>
      </c>
      <c r="P1175" s="25">
        <f t="shared" si="318"/>
        <v>0</v>
      </c>
      <c r="Q1175" s="28" t="str">
        <f t="shared" si="308"/>
        <v>n/a</v>
      </c>
      <c r="R1175" s="38">
        <f t="shared" si="319"/>
        <v>0</v>
      </c>
      <c r="S1175" s="17" t="s">
        <v>195</v>
      </c>
      <c r="U1175" t="s">
        <v>577</v>
      </c>
      <c r="V1175" t="s">
        <v>735</v>
      </c>
    </row>
    <row r="1176" spans="1:22" x14ac:dyDescent="0.25">
      <c r="A1176" s="17" t="s">
        <v>195</v>
      </c>
      <c r="B1176" s="17" t="s">
        <v>93</v>
      </c>
      <c r="C1176" s="17" t="s">
        <v>135</v>
      </c>
      <c r="D1176" s="17" t="s">
        <v>184</v>
      </c>
      <c r="E1176" s="24">
        <f>IF(U1176="SC",SUMIFS(SC!F:F,SC!A:A,MAIN!D1176,SC!B:B,MAIN!A1176),SUMIFS(Allocations!$H:$H,Allocations!$A:$A,MAIN!$A1176,Allocations!$B:$B,MAIN!$D1176))</f>
        <v>0</v>
      </c>
      <c r="F1176" s="24">
        <f>IF(U1176="SC",SUMIFS(SC!J:J,SC!A:A,MAIN!D1176,SC!B:B,MAIN!A1176),SUMIFS(Allocations!M:M,Allocations!A:A,MAIN!A1176,Allocations!B:B,MAIN!D1176))</f>
        <v>0</v>
      </c>
      <c r="G1176" s="24">
        <f t="shared" ref="G1176:G1179" si="320">E1176+F1176</f>
        <v>0</v>
      </c>
      <c r="H1176" s="24">
        <f>IFERROR(VLOOKUP(S1176,Swaps_wk!$A$2:$AP$151,HLOOKUP(MAIN!D1176,Swaps_wk!$B$2:$AP$151,150,FALSE),FALSE),0)</f>
        <v>0</v>
      </c>
      <c r="I1176" s="24">
        <f>SUMIFS(PASTE_DQS_TRACKER!$D:$D,PASTE_DQS_TRACKER!$C:$C,MAIN!$A1176,PASTE_DQS_TRACKER!$B:$B,MAIN!$D1176)-SUMIFS(PASTE_DQS_TRACKER!$D:$D,PASTE_DQS_TRACKER!$C:$C,MAIN!$A1176,PASTE_DQS_TRACKER!$E:$E,MAIN!$D1176)</f>
        <v>0</v>
      </c>
      <c r="J1176" s="25">
        <f t="shared" ref="J1176:J1179" si="321">G1176+I1176</f>
        <v>0</v>
      </c>
      <c r="K1176" s="24">
        <f>IFERROR(IF(V1176="Flex",0,IF(D1176=$D$30,VLOOKUP(A1176,MMO_o10M_lease!$A$1:$F$51,5,FALSE),IF(D1176=$D$26,VLOOKUP(D1176,LANDINGS!$A$3:$BR$40,HLOOKUP(A1176,LANDINGS!$B$1:$CF$42,42,FALSE),FALSE)-IFERROR(VLOOKUP(A1176,MMO_o10M_lease!$A$1:$F$38,5,FALSE),0),VLOOKUP(D1176,LANDINGS!$A$3:$CF$40,HLOOKUP(A1176,LANDINGS!$B$1:$CF$42,42,FALSE),FALSE)))),0)</f>
        <v>0</v>
      </c>
      <c r="L1176" s="24">
        <f>SUMIFS(PASTE_FLEX_TRACKER!$D:$D,PASTE_FLEX_TRACKER!$E:$E,MAIN!$A1176,PASTE_FLEX_TRACKER!$B:$B,MAIN!$D1176)</f>
        <v>0</v>
      </c>
      <c r="M1176" s="35" t="s">
        <v>133</v>
      </c>
      <c r="N1176" s="46" t="s">
        <v>563</v>
      </c>
      <c r="O1176" s="46">
        <f>SUMIFS(MAN_ADJ!$L:$L,MAN_ADJ!$K:$K,MAIN!$D1176,MAN_ADJ!$J:$J,MAIN!$S1176)</f>
        <v>0</v>
      </c>
      <c r="P1176" s="25">
        <f t="shared" si="318"/>
        <v>0</v>
      </c>
      <c r="Q1176" s="28" t="str">
        <f t="shared" ref="Q1176:Q1179" si="322">IFERROR(P1176/J1176,"n/a")</f>
        <v>n/a</v>
      </c>
      <c r="R1176" s="38">
        <f t="shared" ref="R1176:R1179" si="323">J1176-P1176</f>
        <v>0</v>
      </c>
      <c r="S1176" s="17" t="s">
        <v>195</v>
      </c>
      <c r="U1176" t="s">
        <v>577</v>
      </c>
      <c r="V1176" t="s">
        <v>735</v>
      </c>
    </row>
    <row r="1177" spans="1:22" x14ac:dyDescent="0.25">
      <c r="A1177" s="17" t="s">
        <v>195</v>
      </c>
      <c r="B1177" s="17" t="s">
        <v>93</v>
      </c>
      <c r="C1177" s="17" t="s">
        <v>135</v>
      </c>
      <c r="D1177" s="17" t="s">
        <v>128</v>
      </c>
      <c r="E1177" s="24">
        <f>IF(U1177="SC",SUMIFS(SC!F:F,SC!A:A,MAIN!D1177,SC!B:B,MAIN!A1177),SUMIFS(Allocations!$H:$H,Allocations!$A:$A,MAIN!$A1177,Allocations!$B:$B,MAIN!$D1177))</f>
        <v>0</v>
      </c>
      <c r="F1177" s="24">
        <f>IF(U1177="SC",SUMIFS(SC!J:J,SC!A:A,MAIN!D1177,SC!B:B,MAIN!A1177),SUMIFS(Allocations!M:M,Allocations!A:A,MAIN!A1177,Allocations!B:B,MAIN!D1177))</f>
        <v>0</v>
      </c>
      <c r="G1177" s="24">
        <f t="shared" si="320"/>
        <v>0</v>
      </c>
      <c r="H1177" s="24">
        <f>IFERROR(VLOOKUP(S1177,Swaps_wk!$A$2:$AP$151,HLOOKUP(MAIN!D1177,Swaps_wk!$B$2:$AP$151,150,FALSE),FALSE),0)</f>
        <v>0</v>
      </c>
      <c r="I1177" s="24">
        <f>SUMIFS(PASTE_DQS_TRACKER!$D:$D,PASTE_DQS_TRACKER!$C:$C,MAIN!$A1177,PASTE_DQS_TRACKER!$B:$B,MAIN!$D1177)-SUMIFS(PASTE_DQS_TRACKER!$D:$D,PASTE_DQS_TRACKER!$C:$C,MAIN!$A1177,PASTE_DQS_TRACKER!$E:$E,MAIN!$D1177)</f>
        <v>0</v>
      </c>
      <c r="J1177" s="25">
        <f t="shared" si="321"/>
        <v>0</v>
      </c>
      <c r="K1177" s="24">
        <f>IFERROR(IF(V1177="Flex",0,IF(D1177=$D$30,VLOOKUP(A1177,MMO_o10M_lease!$A$1:$F$51,5,FALSE),IF(D1177=$D$26,VLOOKUP(D1177,LANDINGS!$A$3:$BR$40,HLOOKUP(A1177,LANDINGS!$B$1:$CF$42,42,FALSE),FALSE)-IFERROR(VLOOKUP(A1177,MMO_o10M_lease!$A$1:$F$38,5,FALSE),0),VLOOKUP(D1177,LANDINGS!$A$3:$CF$40,HLOOKUP(A1177,LANDINGS!$B$1:$CF$42,42,FALSE),FALSE)))),0)</f>
        <v>0</v>
      </c>
      <c r="L1177" s="24">
        <f>SUMIFS(PASTE_FLEX_TRACKER!$D:$D,PASTE_FLEX_TRACKER!$E:$E,MAIN!$A1177,PASTE_FLEX_TRACKER!$B:$B,MAIN!$D1177)</f>
        <v>0</v>
      </c>
      <c r="M1177" s="35" t="s">
        <v>133</v>
      </c>
      <c r="N1177" s="46" t="s">
        <v>563</v>
      </c>
      <c r="O1177" s="46">
        <f>SUMIFS(MAN_ADJ!$L:$L,MAN_ADJ!$K:$K,MAIN!$D1177,MAN_ADJ!$J:$J,MAIN!$S1177)</f>
        <v>0</v>
      </c>
      <c r="P1177" s="25">
        <f t="shared" si="318"/>
        <v>0</v>
      </c>
      <c r="Q1177" s="28" t="str">
        <f t="shared" si="322"/>
        <v>n/a</v>
      </c>
      <c r="R1177" s="38">
        <f t="shared" si="323"/>
        <v>0</v>
      </c>
      <c r="S1177" s="17" t="s">
        <v>195</v>
      </c>
      <c r="U1177" t="s">
        <v>577</v>
      </c>
      <c r="V1177" t="s">
        <v>735</v>
      </c>
    </row>
    <row r="1178" spans="1:22" x14ac:dyDescent="0.25">
      <c r="A1178" s="17" t="s">
        <v>195</v>
      </c>
      <c r="B1178" s="17" t="s">
        <v>93</v>
      </c>
      <c r="C1178" s="17" t="s">
        <v>135</v>
      </c>
      <c r="D1178" s="17" t="s">
        <v>129</v>
      </c>
      <c r="E1178" s="24">
        <f>IF(U1178="SC",SUMIFS(SC!F:F,SC!A:A,MAIN!D1178,SC!B:B,MAIN!A1178),SUMIFS(Allocations!$H:$H,Allocations!$A:$A,MAIN!$A1178,Allocations!$B:$B,MAIN!$D1178))</f>
        <v>0.19799999999999998</v>
      </c>
      <c r="F1178" s="24">
        <f>IF(U1178="SC",SUMIFS(SC!J:J,SC!A:A,MAIN!D1178,SC!B:B,MAIN!A1178),SUMIFS(Allocations!M:M,Allocations!A:A,MAIN!A1178,Allocations!B:B,MAIN!D1178))</f>
        <v>0</v>
      </c>
      <c r="G1178" s="24">
        <f t="shared" si="320"/>
        <v>0.19799999999999998</v>
      </c>
      <c r="H1178" s="24">
        <f>IFERROR(VLOOKUP(S1178,Swaps_wk!$A$2:$AP$151,HLOOKUP(MAIN!D1178,Swaps_wk!$B$2:$AP$151,150,FALSE),FALSE),0)</f>
        <v>0</v>
      </c>
      <c r="I1178" s="24">
        <f>SUMIFS(PASTE_DQS_TRACKER!$D:$D,PASTE_DQS_TRACKER!$C:$C,MAIN!$A1178,PASTE_DQS_TRACKER!$B:$B,MAIN!$D1178)-SUMIFS(PASTE_DQS_TRACKER!$D:$D,PASTE_DQS_TRACKER!$C:$C,MAIN!$A1178,PASTE_DQS_TRACKER!$E:$E,MAIN!$D1178)</f>
        <v>0</v>
      </c>
      <c r="J1178" s="25">
        <f t="shared" si="321"/>
        <v>0.19799999999999998</v>
      </c>
      <c r="K1178" s="24">
        <f>IFERROR(IF(V1178="Flex",0,IF(D1178=$D$30,VLOOKUP(A1178,MMO_o10M_lease!$A$1:$F$51,5,FALSE),IF(D1178=$D$26,VLOOKUP(D1178,LANDINGS!$A$3:$BR$40,HLOOKUP(A1178,LANDINGS!$B$1:$CF$42,42,FALSE),FALSE)-IFERROR(VLOOKUP(A1178,MMO_o10M_lease!$A$1:$F$38,5,FALSE),0),VLOOKUP(D1178,LANDINGS!$A$3:$CF$40,HLOOKUP(A1178,LANDINGS!$B$1:$CF$42,42,FALSE),FALSE)))),0)</f>
        <v>0</v>
      </c>
      <c r="L1178" s="24">
        <f>SUMIFS(PASTE_FLEX_TRACKER!$D:$D,PASTE_FLEX_TRACKER!$E:$E,MAIN!$A1178,PASTE_FLEX_TRACKER!$B:$B,MAIN!$D1178)</f>
        <v>0</v>
      </c>
      <c r="M1178" s="35" t="s">
        <v>133</v>
      </c>
      <c r="N1178" s="46" t="s">
        <v>563</v>
      </c>
      <c r="O1178" s="46">
        <f>SUMIFS(MAN_ADJ!$L:$L,MAN_ADJ!$K:$K,MAIN!$D1178,MAN_ADJ!$J:$J,MAIN!$S1178)</f>
        <v>0</v>
      </c>
      <c r="P1178" s="25">
        <f t="shared" si="318"/>
        <v>0</v>
      </c>
      <c r="Q1178" s="28">
        <f t="shared" si="322"/>
        <v>0</v>
      </c>
      <c r="R1178" s="38">
        <f t="shared" si="323"/>
        <v>0.19799999999999998</v>
      </c>
      <c r="S1178" s="17" t="s">
        <v>195</v>
      </c>
      <c r="U1178" t="s">
        <v>577</v>
      </c>
      <c r="V1178" t="s">
        <v>735</v>
      </c>
    </row>
    <row r="1179" spans="1:22" x14ac:dyDescent="0.25">
      <c r="A1179" s="17" t="s">
        <v>195</v>
      </c>
      <c r="B1179" s="17" t="s">
        <v>93</v>
      </c>
      <c r="C1179" s="17" t="s">
        <v>135</v>
      </c>
      <c r="D1179" s="17" t="s">
        <v>155</v>
      </c>
      <c r="E1179" s="24">
        <f>IF(U1179="SC",SUMIFS(SC!F:F,SC!A:A,MAIN!D1179,SC!B:B,MAIN!A1179),SUMIFS(Allocations!$H:$H,Allocations!$A:$A,MAIN!$A1179,Allocations!$B:$B,MAIN!$D1179))</f>
        <v>0</v>
      </c>
      <c r="F1179" s="24">
        <f>IF(U1179="SC",SUMIFS(SC!J:J,SC!A:A,MAIN!D1179,SC!B:B,MAIN!A1179),SUMIFS(Allocations!M:M,Allocations!A:A,MAIN!A1179,Allocations!B:B,MAIN!D1179))</f>
        <v>0</v>
      </c>
      <c r="G1179" s="24">
        <f t="shared" si="320"/>
        <v>0</v>
      </c>
      <c r="H1179" s="24">
        <f>IFERROR(VLOOKUP(S1179,Swaps_wk!$A$2:$AP$151,HLOOKUP(MAIN!D1179,Swaps_wk!$B$2:$AP$151,150,FALSE),FALSE),0)</f>
        <v>0</v>
      </c>
      <c r="I1179" s="24">
        <f>SUMIFS(PASTE_DQS_TRACKER!$D:$D,PASTE_DQS_TRACKER!$C:$C,MAIN!$A1179,PASTE_DQS_TRACKER!$B:$B,MAIN!$D1179)-SUMIFS(PASTE_DQS_TRACKER!$D:$D,PASTE_DQS_TRACKER!$C:$C,MAIN!$A1179,PASTE_DQS_TRACKER!$E:$E,MAIN!$D1179)</f>
        <v>0</v>
      </c>
      <c r="J1179" s="25">
        <f t="shared" si="321"/>
        <v>0</v>
      </c>
      <c r="K1179" s="24">
        <f>IFERROR(IF(V1179="Flex",0,IF(D1179=$D$30,VLOOKUP(A1179,MMO_o10M_lease!$A$1:$F$51,5,FALSE),IF(D1179=$D$26,VLOOKUP(D1179,LANDINGS!$A$3:$BR$40,HLOOKUP(A1179,LANDINGS!$B$1:$CF$42,42,FALSE),FALSE)-IFERROR(VLOOKUP(A1179,MMO_o10M_lease!$A$1:$F$38,5,FALSE),0),VLOOKUP(D1179,LANDINGS!$A$3:$CF$40,HLOOKUP(A1179,LANDINGS!$B$1:$CF$42,42,FALSE),FALSE)))),0)</f>
        <v>0</v>
      </c>
      <c r="L1179" s="24">
        <f>SUMIFS(PASTE_FLEX_TRACKER!$D:$D,PASTE_FLEX_TRACKER!$E:$E,MAIN!$A1179,PASTE_FLEX_TRACKER!$B:$B,MAIN!$D1179)</f>
        <v>0</v>
      </c>
      <c r="M1179" s="35" t="s">
        <v>133</v>
      </c>
      <c r="N1179" s="46" t="s">
        <v>563</v>
      </c>
      <c r="O1179" s="46">
        <f>SUMIFS(MAN_ADJ!$L:$L,MAN_ADJ!$K:$K,MAIN!$D1179,MAN_ADJ!$J:$J,MAIN!$S1179)</f>
        <v>0</v>
      </c>
      <c r="P1179" s="25">
        <f t="shared" si="318"/>
        <v>0</v>
      </c>
      <c r="Q1179" s="28" t="str">
        <f t="shared" si="322"/>
        <v>n/a</v>
      </c>
      <c r="R1179" s="38">
        <f t="shared" si="323"/>
        <v>0</v>
      </c>
      <c r="S1179" s="17" t="s">
        <v>195</v>
      </c>
      <c r="U1179" t="s">
        <v>577</v>
      </c>
      <c r="V1179" t="s">
        <v>735</v>
      </c>
    </row>
    <row r="1180" spans="1:22" x14ac:dyDescent="0.25">
      <c r="A1180" s="17" t="s">
        <v>195</v>
      </c>
      <c r="B1180" s="17" t="s">
        <v>93</v>
      </c>
      <c r="C1180" s="17" t="s">
        <v>135</v>
      </c>
      <c r="D1180" s="17" t="s">
        <v>130</v>
      </c>
      <c r="E1180" s="24">
        <f>IF(U1180="SC",SUMIFS(SC!F:F,SC!A:A,MAIN!D1180,SC!B:B,MAIN!A1180),SUMIFS(Allocations!$H:$H,Allocations!$A:$A,MAIN!$A1180,Allocations!$B:$B,MAIN!$D1180))</f>
        <v>0</v>
      </c>
      <c r="F1180" s="24">
        <f>IF(U1180="SC",SUMIFS(SC!J:J,SC!A:A,MAIN!D1180,SC!B:B,MAIN!A1180),SUMIFS(Allocations!M:M,Allocations!A:A,MAIN!A1180,Allocations!B:B,MAIN!D1180))</f>
        <v>0</v>
      </c>
      <c r="G1180" s="24">
        <f t="shared" si="316"/>
        <v>0</v>
      </c>
      <c r="H1180" s="24">
        <f>IFERROR(VLOOKUP(S1180,Swaps_wk!$A$2:$AP$151,HLOOKUP(MAIN!D1180,Swaps_wk!$B$2:$AP$151,150,FALSE),FALSE),0)</f>
        <v>0</v>
      </c>
      <c r="I1180" s="24">
        <f>SUMIFS(PASTE_DQS_TRACKER!$D:$D,PASTE_DQS_TRACKER!$C:$C,MAIN!$A1180,PASTE_DQS_TRACKER!$B:$B,MAIN!$D1180)-SUMIFS(PASTE_DQS_TRACKER!$D:$D,PASTE_DQS_TRACKER!$C:$C,MAIN!$A1180,PASTE_DQS_TRACKER!$E:$E,MAIN!$D1180)</f>
        <v>0</v>
      </c>
      <c r="J1180" s="25">
        <f t="shared" si="317"/>
        <v>0</v>
      </c>
      <c r="K1180" s="24">
        <f>IFERROR(IF(V1180="Flex",0,IF(D1180=$D$30,VLOOKUP(A1180,MMO_o10M_lease!$A$1:$F$51,5,FALSE),IF(D1180=$D$26,VLOOKUP(D1180,LANDINGS!$A$3:$BR$40,HLOOKUP(A1180,LANDINGS!$B$1:$CF$42,42,FALSE),FALSE)-IFERROR(VLOOKUP(A1180,MMO_o10M_lease!$A$1:$F$38,5,FALSE),0),VLOOKUP(D1180,LANDINGS!$A$3:$CF$40,HLOOKUP(A1180,LANDINGS!$B$1:$CF$42,42,FALSE),FALSE)))),0)</f>
        <v>0</v>
      </c>
      <c r="L1180" s="24">
        <f>SUMIFS(PASTE_FLEX_TRACKER!$D:$D,PASTE_FLEX_TRACKER!$E:$E,MAIN!$A1180,PASTE_FLEX_TRACKER!$B:$B,MAIN!$D1180)</f>
        <v>0</v>
      </c>
      <c r="M1180" s="35" t="s">
        <v>133</v>
      </c>
      <c r="N1180" s="46" t="s">
        <v>563</v>
      </c>
      <c r="O1180" s="46">
        <f>SUMIFS(MAN_ADJ!$L:$L,MAN_ADJ!$K:$K,MAIN!$D1180,MAN_ADJ!$J:$J,MAIN!$S1180)</f>
        <v>0</v>
      </c>
      <c r="P1180" s="25">
        <f t="shared" si="318"/>
        <v>0</v>
      </c>
      <c r="Q1180" s="28" t="str">
        <f t="shared" si="308"/>
        <v>n/a</v>
      </c>
      <c r="R1180" s="38">
        <f t="shared" si="319"/>
        <v>0</v>
      </c>
      <c r="S1180" s="17" t="s">
        <v>195</v>
      </c>
      <c r="U1180" t="s">
        <v>577</v>
      </c>
      <c r="V1180" t="s">
        <v>735</v>
      </c>
    </row>
    <row r="1181" spans="1:22" x14ac:dyDescent="0.25">
      <c r="A1181" s="26" t="s">
        <v>195</v>
      </c>
      <c r="B1181" s="26" t="s">
        <v>93</v>
      </c>
      <c r="C1181" s="26" t="s">
        <v>135</v>
      </c>
      <c r="D1181" s="26" t="s">
        <v>131</v>
      </c>
      <c r="E1181" s="27">
        <f>SUM(E1143:E1180)</f>
        <v>64.919759999999997</v>
      </c>
      <c r="F1181" s="27">
        <f>SUM(F1143:F1180)</f>
        <v>0</v>
      </c>
      <c r="G1181" s="27">
        <f>SUM(G1143:G1180)</f>
        <v>64.919759999999997</v>
      </c>
      <c r="H1181" s="27">
        <f>IFERROR(VLOOKUP(S1181,Swaps_wk!$A$2:$AP$151,HLOOKUP(MAIN!D1181,Swaps_wk!$B$2:$AP$151,150,FALSE),FALSE),0)</f>
        <v>0</v>
      </c>
      <c r="I1181" s="27">
        <f>SUM(I1143:I1180)</f>
        <v>0</v>
      </c>
      <c r="J1181" s="25">
        <f>SUM(J1143:J1180)</f>
        <v>64.919759999999997</v>
      </c>
      <c r="K1181" s="27">
        <f>SUM(K1143:K1180)</f>
        <v>0</v>
      </c>
      <c r="L1181" s="27">
        <f>SUM(L1143:L1180)</f>
        <v>0</v>
      </c>
      <c r="M1181" s="41" t="s">
        <v>133</v>
      </c>
      <c r="N1181" s="46" t="s">
        <v>563</v>
      </c>
      <c r="O1181" s="27">
        <f>SUM(O1143:O1180)</f>
        <v>0</v>
      </c>
      <c r="P1181" s="25">
        <f>SUM(P1143:P1180)</f>
        <v>0</v>
      </c>
      <c r="Q1181" s="28">
        <f t="shared" si="308"/>
        <v>0</v>
      </c>
      <c r="R1181" s="38">
        <f>SUM(R1143:R1180)</f>
        <v>64.919759999999997</v>
      </c>
      <c r="S1181" s="17" t="s">
        <v>195</v>
      </c>
      <c r="U1181" t="s">
        <v>577</v>
      </c>
      <c r="V1181" t="s">
        <v>735</v>
      </c>
    </row>
    <row r="1182" spans="1:22" x14ac:dyDescent="0.25">
      <c r="A1182" s="17" t="s">
        <v>196</v>
      </c>
      <c r="B1182" s="17" t="s">
        <v>180</v>
      </c>
      <c r="C1182" s="17" t="s">
        <v>197</v>
      </c>
      <c r="D1182" s="17" t="s">
        <v>95</v>
      </c>
      <c r="E1182" s="24">
        <f>IF(U1182="SC",SUMIFS(SC!F:F,SC!A:A,MAIN!D1182,SC!B:B,MAIN!A1182),SUMIFS(Allocations!$H:$H,Allocations!$A:$A,MAIN!$A1182,Allocations!$B:$B,MAIN!$D1182))</f>
        <v>309.90000000000003</v>
      </c>
      <c r="F1182" s="24">
        <f>IF(U1182="SC",SUMIFS(SC!J:J,SC!A:A,MAIN!D1182,SC!B:B,MAIN!A1182),SUMIFS(Allocations!M:M,Allocations!A:A,MAIN!A1182,Allocations!B:B,MAIN!D1182))</f>
        <v>22.247</v>
      </c>
      <c r="G1182" s="24">
        <f t="shared" ref="G1182:G1219" si="324">E1182+F1182</f>
        <v>332.14700000000005</v>
      </c>
      <c r="H1182" s="24">
        <f>IFERROR(VLOOKUP(S1182,Swaps_wk!$A$2:$AP$151,HLOOKUP(MAIN!D1182,Swaps_wk!$B$2:$AP$151,150,FALSE),FALSE),0)</f>
        <v>0</v>
      </c>
      <c r="I1182" s="24">
        <f>SUMIFS(PASTE_DQS_TRACKER!$D:$D,PASTE_DQS_TRACKER!$C:$C,MAIN!$A1182,PASTE_DQS_TRACKER!$B:$B,MAIN!$D1182)-SUMIFS(PASTE_DQS_TRACKER!$D:$D,PASTE_DQS_TRACKER!$C:$C,MAIN!A1182,PASTE_DQS_TRACKER!$E:$E,MAIN!$D1182)</f>
        <v>-187</v>
      </c>
      <c r="J1182" s="25">
        <f t="shared" ref="J1182:J1219" si="325">G1182+I1182</f>
        <v>145.14700000000005</v>
      </c>
      <c r="K1182" s="24">
        <f>IFERROR(IF(V1182="Flex",0,IF(D1182=$D$30,VLOOKUP(A1182,MMO_o10M_lease!$A$1:$F$51,5,FALSE),IF(D1182=$D$26,VLOOKUP(D1182,LANDINGS!$A$3:$BR$40,HLOOKUP(A1182,LANDINGS!$B$1:$CF$42,42,FALSE),FALSE)-IFERROR(VLOOKUP(A1182,MMO_o10M_lease!$A$1:$F$38,5,FALSE),0),VLOOKUP(D1182,LANDINGS!$A$3:$CF$40,HLOOKUP(A1182,LANDINGS!$B$1:$CF$42,42,FALSE),FALSE)))),0)</f>
        <v>80.470500000000001</v>
      </c>
      <c r="L1182" s="24">
        <f>SUMIFS(PASTE_FLEX_TRACKER!$D:$D,PASTE_FLEX_TRACKER!$F:$F,MAIN!$A1182,PASTE_FLEX_TRACKER!$B:$B,MAIN!$D1182)-SUMIFS(PASTE_FLEX_TRACKER!$D:$D,PASTE_FLEX_TRACKER!$C:$C,MAIN!$A1182,PASTE_FLEX_TRACKER!$B:$B,MAIN!$D1182)</f>
        <v>0</v>
      </c>
      <c r="M1182" s="24">
        <f>IFERROR(-VLOOKUP(D1182,SQ!$A$19:$CC$52,HLOOKUP(MAIN!A1182,SQ!$B$18:$CC$56,39,FALSE),FALSE),"n/a")</f>
        <v>0</v>
      </c>
      <c r="N1182" s="46" t="s">
        <v>563</v>
      </c>
      <c r="O1182" s="46">
        <f>SUMIFS(MAN_ADJ!$L:$L,MAN_ADJ!$K:$K,MAIN!$D1182,MAN_ADJ!$J:$J,MAIN!$S1182)</f>
        <v>0</v>
      </c>
      <c r="P1182" s="25">
        <f t="shared" ref="P1182:P1219" si="326">SUM(K1182:O1182)</f>
        <v>80.470500000000001</v>
      </c>
      <c r="Q1182" s="28">
        <f t="shared" si="308"/>
        <v>0.55440691161374311</v>
      </c>
      <c r="R1182" s="38">
        <f t="shared" ref="R1182:R1219" si="327">J1182-P1182</f>
        <v>64.676500000000047</v>
      </c>
      <c r="S1182" s="17" t="s">
        <v>196</v>
      </c>
    </row>
    <row r="1183" spans="1:22" x14ac:dyDescent="0.25">
      <c r="A1183" s="17" t="s">
        <v>196</v>
      </c>
      <c r="B1183" s="17" t="s">
        <v>180</v>
      </c>
      <c r="C1183" s="17" t="s">
        <v>197</v>
      </c>
      <c r="D1183" s="17" t="s">
        <v>96</v>
      </c>
      <c r="E1183" s="24">
        <f>IF(U1183="SC",SUMIFS(SC!F:F,SC!A:A,MAIN!D1183,SC!B:B,MAIN!A1183),SUMIFS(Allocations!$H:$H,Allocations!$A:$A,MAIN!$A1183,Allocations!$B:$B,MAIN!$D1183))</f>
        <v>0.1</v>
      </c>
      <c r="F1183" s="24">
        <f>IF(U1183="SC",SUMIFS(SC!J:J,SC!A:A,MAIN!D1183,SC!B:B,MAIN!A1183),SUMIFS(Allocations!M:M,Allocations!A:A,MAIN!A1183,Allocations!B:B,MAIN!D1183))</f>
        <v>0</v>
      </c>
      <c r="G1183" s="24">
        <f t="shared" si="324"/>
        <v>0.1</v>
      </c>
      <c r="H1183" s="24">
        <f>IFERROR(VLOOKUP(S1183,Swaps_wk!$A$2:$AP$151,HLOOKUP(MAIN!D1183,Swaps_wk!$B$2:$AP$151,150,FALSE),FALSE),0)</f>
        <v>0</v>
      </c>
      <c r="I1183" s="24">
        <f>SUMIFS(PASTE_DQS_TRACKER!$D:$D,PASTE_DQS_TRACKER!$C:$C,MAIN!$A1183,PASTE_DQS_TRACKER!$B:$B,MAIN!$D1183)-SUMIFS(PASTE_DQS_TRACKER!$D:$D,PASTE_DQS_TRACKER!$C:$C,MAIN!A1183,PASTE_DQS_TRACKER!$E:$E,MAIN!$D1183)</f>
        <v>0</v>
      </c>
      <c r="J1183" s="25">
        <f t="shared" si="325"/>
        <v>0.1</v>
      </c>
      <c r="K1183" s="24">
        <f>IFERROR(IF(V1183="Flex",0,IF(D1183=$D$30,VLOOKUP(A1183,MMO_o10M_lease!$A$1:$F$51,5,FALSE),IF(D1183=$D$26,VLOOKUP(D1183,LANDINGS!$A$3:$BR$40,HLOOKUP(A1183,LANDINGS!$B$1:$CF$42,42,FALSE),FALSE)-IFERROR(VLOOKUP(A1183,MMO_o10M_lease!$A$1:$F$38,5,FALSE),0),VLOOKUP(D1183,LANDINGS!$A$3:$CF$40,HLOOKUP(A1183,LANDINGS!$B$1:$CF$42,42,FALSE),FALSE)))),0)</f>
        <v>0</v>
      </c>
      <c r="L1183" s="24">
        <f>SUMIFS(PASTE_FLEX_TRACKER!$D:$D,PASTE_FLEX_TRACKER!$F:$F,MAIN!$A1183,PASTE_FLEX_TRACKER!$B:$B,MAIN!$D1183)-SUMIFS(PASTE_FLEX_TRACKER!$D:$D,PASTE_FLEX_TRACKER!$C:$C,MAIN!$A1183,PASTE_FLEX_TRACKER!$B:$B,MAIN!$D1183)</f>
        <v>0</v>
      </c>
      <c r="M1183" s="24">
        <f>IFERROR(-VLOOKUP(D1183,SQ!$A$19:$CC$52,HLOOKUP(MAIN!A1183,SQ!$B$18:$CC$56,39,FALSE),FALSE),"n/a")</f>
        <v>0</v>
      </c>
      <c r="N1183" s="46" t="s">
        <v>563</v>
      </c>
      <c r="O1183" s="46">
        <f>SUMIFS(MAN_ADJ!$L:$L,MAN_ADJ!$K:$K,MAIN!$D1183,MAN_ADJ!$J:$J,MAIN!$S1183)</f>
        <v>0</v>
      </c>
      <c r="P1183" s="25">
        <f t="shared" si="326"/>
        <v>0</v>
      </c>
      <c r="Q1183" s="28">
        <f t="shared" si="308"/>
        <v>0</v>
      </c>
      <c r="R1183" s="38">
        <f t="shared" si="327"/>
        <v>0.1</v>
      </c>
      <c r="S1183" s="17" t="s">
        <v>196</v>
      </c>
    </row>
    <row r="1184" spans="1:22" x14ac:dyDescent="0.25">
      <c r="A1184" s="17" t="s">
        <v>196</v>
      </c>
      <c r="B1184" s="17" t="s">
        <v>180</v>
      </c>
      <c r="C1184" s="17" t="s">
        <v>197</v>
      </c>
      <c r="D1184" s="17" t="s">
        <v>97</v>
      </c>
      <c r="E1184" s="24">
        <f>IF(U1184="SC",SUMIFS(SC!F:F,SC!A:A,MAIN!D1184,SC!B:B,MAIN!A1184),SUMIFS(Allocations!$H:$H,Allocations!$A:$A,MAIN!$A1184,Allocations!$B:$B,MAIN!$D1184))</f>
        <v>0.1</v>
      </c>
      <c r="F1184" s="24">
        <f>IF(U1184="SC",SUMIFS(SC!J:J,SC!A:A,MAIN!D1184,SC!B:B,MAIN!A1184),SUMIFS(Allocations!M:M,Allocations!A:A,MAIN!A1184,Allocations!B:B,MAIN!D1184))</f>
        <v>0</v>
      </c>
      <c r="G1184" s="24">
        <f t="shared" si="324"/>
        <v>0.1</v>
      </c>
      <c r="H1184" s="24">
        <f>IFERROR(VLOOKUP(S1184,Swaps_wk!$A$2:$AP$151,HLOOKUP(MAIN!D1184,Swaps_wk!$B$2:$AP$151,150,FALSE),FALSE),0)</f>
        <v>0</v>
      </c>
      <c r="I1184" s="24">
        <f>SUMIFS(PASTE_DQS_TRACKER!$D:$D,PASTE_DQS_TRACKER!$C:$C,MAIN!$A1184,PASTE_DQS_TRACKER!$B:$B,MAIN!$D1184)-SUMIFS(PASTE_DQS_TRACKER!$D:$D,PASTE_DQS_TRACKER!$C:$C,MAIN!A1184,PASTE_DQS_TRACKER!$E:$E,MAIN!$D1184)</f>
        <v>0</v>
      </c>
      <c r="J1184" s="25">
        <f t="shared" si="325"/>
        <v>0.1</v>
      </c>
      <c r="K1184" s="24">
        <f>IFERROR(IF(V1184="Flex",0,IF(D1184=$D$30,VLOOKUP(A1184,MMO_o10M_lease!$A$1:$F$51,5,FALSE),IF(D1184=$D$26,VLOOKUP(D1184,LANDINGS!$A$3:$BR$40,HLOOKUP(A1184,LANDINGS!$B$1:$CF$42,42,FALSE),FALSE)-IFERROR(VLOOKUP(A1184,MMO_o10M_lease!$A$1:$F$38,5,FALSE),0),VLOOKUP(D1184,LANDINGS!$A$3:$CF$40,HLOOKUP(A1184,LANDINGS!$B$1:$CF$42,42,FALSE),FALSE)))),0)</f>
        <v>0</v>
      </c>
      <c r="L1184" s="24">
        <f>SUMIFS(PASTE_FLEX_TRACKER!$D:$D,PASTE_FLEX_TRACKER!$F:$F,MAIN!$A1184,PASTE_FLEX_TRACKER!$B:$B,MAIN!$D1184)-SUMIFS(PASTE_FLEX_TRACKER!$D:$D,PASTE_FLEX_TRACKER!$C:$C,MAIN!$A1184,PASTE_FLEX_TRACKER!$B:$B,MAIN!$D1184)</f>
        <v>0</v>
      </c>
      <c r="M1184" s="24">
        <f>IFERROR(-VLOOKUP(D1184,SQ!$A$19:$CC$52,HLOOKUP(MAIN!A1184,SQ!$B$18:$CC$56,39,FALSE),FALSE),"n/a")</f>
        <v>0</v>
      </c>
      <c r="N1184" s="46" t="s">
        <v>563</v>
      </c>
      <c r="O1184" s="46">
        <f>SUMIFS(MAN_ADJ!$L:$L,MAN_ADJ!$K:$K,MAIN!$D1184,MAN_ADJ!$J:$J,MAIN!$S1184)</f>
        <v>0</v>
      </c>
      <c r="P1184" s="25">
        <f t="shared" si="326"/>
        <v>0</v>
      </c>
      <c r="Q1184" s="28">
        <f t="shared" si="308"/>
        <v>0</v>
      </c>
      <c r="R1184" s="38">
        <f t="shared" si="327"/>
        <v>0.1</v>
      </c>
      <c r="S1184" s="17" t="s">
        <v>196</v>
      </c>
    </row>
    <row r="1185" spans="1:19" x14ac:dyDescent="0.25">
      <c r="A1185" s="17" t="s">
        <v>196</v>
      </c>
      <c r="B1185" s="17" t="s">
        <v>180</v>
      </c>
      <c r="C1185" s="17" t="s">
        <v>197</v>
      </c>
      <c r="D1185" s="17" t="s">
        <v>98</v>
      </c>
      <c r="E1185" s="24">
        <f>IF(U1185="SC",SUMIFS(SC!F:F,SC!A:A,MAIN!D1185,SC!B:B,MAIN!A1185),SUMIFS(Allocations!$H:$H,Allocations!$A:$A,MAIN!$A1185,Allocations!$B:$B,MAIN!$D1185))</f>
        <v>515.6</v>
      </c>
      <c r="F1185" s="24">
        <f>IF(U1185="SC",SUMIFS(SC!J:J,SC!A:A,MAIN!D1185,SC!B:B,MAIN!A1185),SUMIFS(Allocations!M:M,Allocations!A:A,MAIN!A1185,Allocations!B:B,MAIN!D1185))</f>
        <v>22.384</v>
      </c>
      <c r="G1185" s="24">
        <f t="shared" si="324"/>
        <v>537.98400000000004</v>
      </c>
      <c r="H1185" s="24">
        <f>IFERROR(VLOOKUP(S1185,Swaps_wk!$A$2:$AP$151,HLOOKUP(MAIN!D1185,Swaps_wk!$B$2:$AP$151,150,FALSE),FALSE),0)</f>
        <v>0</v>
      </c>
      <c r="I1185" s="24">
        <f>SUMIFS(PASTE_DQS_TRACKER!$D:$D,PASTE_DQS_TRACKER!$C:$C,MAIN!$A1185,PASTE_DQS_TRACKER!$B:$B,MAIN!$D1185)-SUMIFS(PASTE_DQS_TRACKER!$D:$D,PASTE_DQS_TRACKER!$C:$C,MAIN!A1185,PASTE_DQS_TRACKER!$E:$E,MAIN!$D1185)</f>
        <v>0.2</v>
      </c>
      <c r="J1185" s="25">
        <f t="shared" si="325"/>
        <v>538.18400000000008</v>
      </c>
      <c r="K1185" s="24">
        <f>IFERROR(IF(V1185="Flex",0,IF(D1185=$D$30,VLOOKUP(A1185,MMO_o10M_lease!$A$1:$F$51,5,FALSE),IF(D1185=$D$26,VLOOKUP(D1185,LANDINGS!$A$3:$BR$40,HLOOKUP(A1185,LANDINGS!$B$1:$CF$42,42,FALSE),FALSE)-IFERROR(VLOOKUP(A1185,MMO_o10M_lease!$A$1:$F$38,5,FALSE),0),VLOOKUP(D1185,LANDINGS!$A$3:$CF$40,HLOOKUP(A1185,LANDINGS!$B$1:$CF$42,42,FALSE),FALSE)))),0)</f>
        <v>40.033000000000001</v>
      </c>
      <c r="L1185" s="24">
        <f>SUMIFS(PASTE_FLEX_TRACKER!$D:$D,PASTE_FLEX_TRACKER!$F:$F,MAIN!$A1185,PASTE_FLEX_TRACKER!$B:$B,MAIN!$D1185)-SUMIFS(PASTE_FLEX_TRACKER!$D:$D,PASTE_FLEX_TRACKER!$C:$C,MAIN!$A1185,PASTE_FLEX_TRACKER!$B:$B,MAIN!$D1185)</f>
        <v>0</v>
      </c>
      <c r="M1185" s="24">
        <f>IFERROR(-VLOOKUP(D1185,SQ!$A$19:$CC$52,HLOOKUP(MAIN!A1185,SQ!$B$18:$CC$56,39,FALSE),FALSE),"n/a")</f>
        <v>0</v>
      </c>
      <c r="N1185" s="46" t="s">
        <v>563</v>
      </c>
      <c r="O1185" s="46">
        <f>SUMIFS(MAN_ADJ!$L:$L,MAN_ADJ!$K:$K,MAIN!$D1185,MAN_ADJ!$J:$J,MAIN!$S1185)</f>
        <v>0</v>
      </c>
      <c r="P1185" s="25">
        <f t="shared" si="326"/>
        <v>40.033000000000001</v>
      </c>
      <c r="Q1185" s="28">
        <f t="shared" si="308"/>
        <v>7.4385340329701358E-2</v>
      </c>
      <c r="R1185" s="38">
        <f t="shared" si="327"/>
        <v>498.15100000000007</v>
      </c>
      <c r="S1185" s="17" t="s">
        <v>196</v>
      </c>
    </row>
    <row r="1186" spans="1:19" x14ac:dyDescent="0.25">
      <c r="A1186" s="17" t="s">
        <v>196</v>
      </c>
      <c r="B1186" s="17" t="s">
        <v>180</v>
      </c>
      <c r="C1186" s="17" t="s">
        <v>197</v>
      </c>
      <c r="D1186" s="17" t="s">
        <v>99</v>
      </c>
      <c r="E1186" s="24">
        <f>IF(U1186="SC",SUMIFS(SC!F:F,SC!A:A,MAIN!D1186,SC!B:B,MAIN!A1186),SUMIFS(Allocations!$H:$H,Allocations!$A:$A,MAIN!$A1186,Allocations!$B:$B,MAIN!$D1186))</f>
        <v>0</v>
      </c>
      <c r="F1186" s="24">
        <f>IF(U1186="SC",SUMIFS(SC!J:J,SC!A:A,MAIN!D1186,SC!B:B,MAIN!A1186),SUMIFS(Allocations!M:M,Allocations!A:A,MAIN!A1186,Allocations!B:B,MAIN!D1186))</f>
        <v>0</v>
      </c>
      <c r="G1186" s="24">
        <f t="shared" si="324"/>
        <v>0</v>
      </c>
      <c r="H1186" s="24">
        <f>IFERROR(VLOOKUP(S1186,Swaps_wk!$A$2:$AP$151,HLOOKUP(MAIN!D1186,Swaps_wk!$B$2:$AP$151,150,FALSE),FALSE),0)</f>
        <v>0</v>
      </c>
      <c r="I1186" s="24">
        <f>SUMIFS(PASTE_DQS_TRACKER!$D:$D,PASTE_DQS_TRACKER!$C:$C,MAIN!$A1186,PASTE_DQS_TRACKER!$B:$B,MAIN!$D1186)-SUMIFS(PASTE_DQS_TRACKER!$D:$D,PASTE_DQS_TRACKER!$C:$C,MAIN!A1186,PASTE_DQS_TRACKER!$E:$E,MAIN!$D1186)</f>
        <v>0</v>
      </c>
      <c r="J1186" s="25">
        <f t="shared" si="325"/>
        <v>0</v>
      </c>
      <c r="K1186" s="24">
        <f>IFERROR(IF(V1186="Flex",0,IF(D1186=$D$30,VLOOKUP(A1186,MMO_o10M_lease!$A$1:$F$51,5,FALSE),IF(D1186=$D$26,VLOOKUP(D1186,LANDINGS!$A$3:$BR$40,HLOOKUP(A1186,LANDINGS!$B$1:$CF$42,42,FALSE),FALSE)-IFERROR(VLOOKUP(A1186,MMO_o10M_lease!$A$1:$F$38,5,FALSE),0),VLOOKUP(D1186,LANDINGS!$A$3:$CF$40,HLOOKUP(A1186,LANDINGS!$B$1:$CF$42,42,FALSE),FALSE)))),0)</f>
        <v>0</v>
      </c>
      <c r="L1186" s="24">
        <f>SUMIFS(PASTE_FLEX_TRACKER!$D:$D,PASTE_FLEX_TRACKER!$F:$F,MAIN!$A1186,PASTE_FLEX_TRACKER!$B:$B,MAIN!$D1186)-SUMIFS(PASTE_FLEX_TRACKER!$D:$D,PASTE_FLEX_TRACKER!$C:$C,MAIN!$A1186,PASTE_FLEX_TRACKER!$B:$B,MAIN!$D1186)</f>
        <v>0</v>
      </c>
      <c r="M1186" s="24">
        <f>IFERROR(-VLOOKUP(D1186,SQ!$A$19:$CC$52,HLOOKUP(MAIN!A1186,SQ!$B$18:$CC$56,39,FALSE),FALSE),"n/a")</f>
        <v>0</v>
      </c>
      <c r="N1186" s="46" t="s">
        <v>563</v>
      </c>
      <c r="O1186" s="46">
        <f>SUMIFS(MAN_ADJ!$L:$L,MAN_ADJ!$K:$K,MAIN!$D1186,MAN_ADJ!$J:$J,MAIN!$S1186)</f>
        <v>0</v>
      </c>
      <c r="P1186" s="25">
        <f t="shared" si="326"/>
        <v>0</v>
      </c>
      <c r="Q1186" s="28" t="str">
        <f t="shared" si="308"/>
        <v>n/a</v>
      </c>
      <c r="R1186" s="38">
        <f t="shared" si="327"/>
        <v>0</v>
      </c>
      <c r="S1186" s="17" t="s">
        <v>196</v>
      </c>
    </row>
    <row r="1187" spans="1:19" x14ac:dyDescent="0.25">
      <c r="A1187" s="17" t="s">
        <v>196</v>
      </c>
      <c r="B1187" s="17" t="s">
        <v>180</v>
      </c>
      <c r="C1187" s="17" t="s">
        <v>197</v>
      </c>
      <c r="D1187" s="17" t="s">
        <v>100</v>
      </c>
      <c r="E1187" s="24">
        <f>IF(U1187="SC",SUMIFS(SC!F:F,SC!A:A,MAIN!D1187,SC!B:B,MAIN!A1187),SUMIFS(Allocations!$H:$H,Allocations!$A:$A,MAIN!$A1187,Allocations!$B:$B,MAIN!$D1187))</f>
        <v>0.20400000000000001</v>
      </c>
      <c r="F1187" s="24">
        <f>IF(U1187="SC",SUMIFS(SC!J:J,SC!A:A,MAIN!D1187,SC!B:B,MAIN!A1187),SUMIFS(Allocations!M:M,Allocations!A:A,MAIN!A1187,Allocations!B:B,MAIN!D1187))</f>
        <v>0</v>
      </c>
      <c r="G1187" s="24">
        <f t="shared" si="324"/>
        <v>0.20400000000000001</v>
      </c>
      <c r="H1187" s="24">
        <f>IFERROR(VLOOKUP(S1187,Swaps_wk!$A$2:$AP$151,HLOOKUP(MAIN!D1187,Swaps_wk!$B$2:$AP$151,150,FALSE),FALSE),0)</f>
        <v>0</v>
      </c>
      <c r="I1187" s="24">
        <f>SUMIFS(PASTE_DQS_TRACKER!$D:$D,PASTE_DQS_TRACKER!$C:$C,MAIN!$A1187,PASTE_DQS_TRACKER!$B:$B,MAIN!$D1187)-SUMIFS(PASTE_DQS_TRACKER!$D:$D,PASTE_DQS_TRACKER!$C:$C,MAIN!A1187,PASTE_DQS_TRACKER!$E:$E,MAIN!$D1187)</f>
        <v>0</v>
      </c>
      <c r="J1187" s="25">
        <f t="shared" si="325"/>
        <v>0.20400000000000001</v>
      </c>
      <c r="K1187" s="24">
        <f>IFERROR(IF(V1187="Flex",0,IF(D1187=$D$30,VLOOKUP(A1187,MMO_o10M_lease!$A$1:$F$51,5,FALSE),IF(D1187=$D$26,VLOOKUP(D1187,LANDINGS!$A$3:$BR$40,HLOOKUP(A1187,LANDINGS!$B$1:$CF$42,42,FALSE),FALSE)-IFERROR(VLOOKUP(A1187,MMO_o10M_lease!$A$1:$F$38,5,FALSE),0),VLOOKUP(D1187,LANDINGS!$A$3:$CF$40,HLOOKUP(A1187,LANDINGS!$B$1:$CF$42,42,FALSE),FALSE)))),0)</f>
        <v>0.154</v>
      </c>
      <c r="L1187" s="24">
        <f>SUMIFS(PASTE_FLEX_TRACKER!$D:$D,PASTE_FLEX_TRACKER!$F:$F,MAIN!$A1187,PASTE_FLEX_TRACKER!$B:$B,MAIN!$D1187)-SUMIFS(PASTE_FLEX_TRACKER!$D:$D,PASTE_FLEX_TRACKER!$C:$C,MAIN!$A1187,PASTE_FLEX_TRACKER!$B:$B,MAIN!$D1187)</f>
        <v>0</v>
      </c>
      <c r="M1187" s="24">
        <f>IFERROR(-VLOOKUP(D1187,SQ!$A$19:$CC$52,HLOOKUP(MAIN!A1187,SQ!$B$18:$CC$56,39,FALSE),FALSE),"n/a")</f>
        <v>0</v>
      </c>
      <c r="N1187" s="46" t="s">
        <v>563</v>
      </c>
      <c r="O1187" s="46">
        <f>SUMIFS(MAN_ADJ!$L:$L,MAN_ADJ!$K:$K,MAIN!$D1187,MAN_ADJ!$J:$J,MAIN!$S1187)</f>
        <v>0</v>
      </c>
      <c r="P1187" s="25">
        <f t="shared" si="326"/>
        <v>0.154</v>
      </c>
      <c r="Q1187" s="28">
        <f t="shared" si="308"/>
        <v>0.75490196078431371</v>
      </c>
      <c r="R1187" s="38">
        <f t="shared" si="327"/>
        <v>5.0000000000000017E-2</v>
      </c>
      <c r="S1187" s="17" t="s">
        <v>196</v>
      </c>
    </row>
    <row r="1188" spans="1:19" x14ac:dyDescent="0.25">
      <c r="A1188" s="17" t="s">
        <v>196</v>
      </c>
      <c r="B1188" s="17" t="s">
        <v>180</v>
      </c>
      <c r="C1188" s="17" t="s">
        <v>197</v>
      </c>
      <c r="D1188" s="17" t="s">
        <v>101</v>
      </c>
      <c r="E1188" s="24">
        <f>IF(U1188="SC",SUMIFS(SC!F:F,SC!A:A,MAIN!D1188,SC!B:B,MAIN!A1188),SUMIFS(Allocations!$H:$H,Allocations!$A:$A,MAIN!$A1188,Allocations!$B:$B,MAIN!$D1188))</f>
        <v>0</v>
      </c>
      <c r="F1188" s="24">
        <f>IF(U1188="SC",SUMIFS(SC!J:J,SC!A:A,MAIN!D1188,SC!B:B,MAIN!A1188),SUMIFS(Allocations!M:M,Allocations!A:A,MAIN!A1188,Allocations!B:B,MAIN!D1188))</f>
        <v>0</v>
      </c>
      <c r="G1188" s="24">
        <f t="shared" si="324"/>
        <v>0</v>
      </c>
      <c r="H1188" s="24">
        <f>IFERROR(VLOOKUP(S1188,Swaps_wk!$A$2:$AP$151,HLOOKUP(MAIN!D1188,Swaps_wk!$B$2:$AP$151,150,FALSE),FALSE),0)</f>
        <v>0</v>
      </c>
      <c r="I1188" s="24">
        <f>SUMIFS(PASTE_DQS_TRACKER!$D:$D,PASTE_DQS_TRACKER!$C:$C,MAIN!$A1188,PASTE_DQS_TRACKER!$B:$B,MAIN!$D1188)-SUMIFS(PASTE_DQS_TRACKER!$D:$D,PASTE_DQS_TRACKER!$C:$C,MAIN!A1188,PASTE_DQS_TRACKER!$E:$E,MAIN!$D1188)</f>
        <v>0</v>
      </c>
      <c r="J1188" s="25">
        <f t="shared" si="325"/>
        <v>0</v>
      </c>
      <c r="K1188" s="24">
        <f>IFERROR(IF(V1188="Flex",0,IF(D1188=$D$30,VLOOKUP(A1188,MMO_o10M_lease!$A$1:$F$51,5,FALSE),IF(D1188=$D$26,VLOOKUP(D1188,LANDINGS!$A$3:$BR$40,HLOOKUP(A1188,LANDINGS!$B$1:$CF$42,42,FALSE),FALSE)-IFERROR(VLOOKUP(A1188,MMO_o10M_lease!$A$1:$F$38,5,FALSE),0),VLOOKUP(D1188,LANDINGS!$A$3:$CF$40,HLOOKUP(A1188,LANDINGS!$B$1:$CF$42,42,FALSE),FALSE)))),0)</f>
        <v>0</v>
      </c>
      <c r="L1188" s="24">
        <f>SUMIFS(PASTE_FLEX_TRACKER!$D:$D,PASTE_FLEX_TRACKER!$F:$F,MAIN!$A1188,PASTE_FLEX_TRACKER!$B:$B,MAIN!$D1188)-SUMIFS(PASTE_FLEX_TRACKER!$D:$D,PASTE_FLEX_TRACKER!$C:$C,MAIN!$A1188,PASTE_FLEX_TRACKER!$B:$B,MAIN!$D1188)</f>
        <v>0</v>
      </c>
      <c r="M1188" s="24">
        <f>IFERROR(-VLOOKUP(D1188,SQ!$A$19:$CC$52,HLOOKUP(MAIN!A1188,SQ!$B$18:$CC$56,39,FALSE),FALSE),"n/a")</f>
        <v>0</v>
      </c>
      <c r="N1188" s="46" t="s">
        <v>563</v>
      </c>
      <c r="O1188" s="46">
        <f>SUMIFS(MAN_ADJ!$L:$L,MAN_ADJ!$K:$K,MAIN!$D1188,MAN_ADJ!$J:$J,MAIN!$S1188)</f>
        <v>0</v>
      </c>
      <c r="P1188" s="25">
        <f t="shared" si="326"/>
        <v>0</v>
      </c>
      <c r="Q1188" s="28" t="str">
        <f t="shared" si="308"/>
        <v>n/a</v>
      </c>
      <c r="R1188" s="38">
        <f t="shared" si="327"/>
        <v>0</v>
      </c>
      <c r="S1188" s="17" t="s">
        <v>196</v>
      </c>
    </row>
    <row r="1189" spans="1:19" x14ac:dyDescent="0.25">
      <c r="A1189" s="17" t="s">
        <v>196</v>
      </c>
      <c r="B1189" s="17" t="s">
        <v>180</v>
      </c>
      <c r="C1189" s="17" t="s">
        <v>197</v>
      </c>
      <c r="D1189" s="17" t="s">
        <v>102</v>
      </c>
      <c r="E1189" s="24">
        <f>IF(U1189="SC",SUMIFS(SC!F:F,SC!A:A,MAIN!D1189,SC!B:B,MAIN!A1189),SUMIFS(Allocations!$H:$H,Allocations!$A:$A,MAIN!$A1189,Allocations!$B:$B,MAIN!$D1189))</f>
        <v>0.2</v>
      </c>
      <c r="F1189" s="24">
        <f>IF(U1189="SC",SUMIFS(SC!J:J,SC!A:A,MAIN!D1189,SC!B:B,MAIN!A1189),SUMIFS(Allocations!M:M,Allocations!A:A,MAIN!A1189,Allocations!B:B,MAIN!D1189))</f>
        <v>0</v>
      </c>
      <c r="G1189" s="24">
        <f t="shared" si="324"/>
        <v>0.2</v>
      </c>
      <c r="H1189" s="24">
        <f>IFERROR(VLOOKUP(S1189,Swaps_wk!$A$2:$AP$151,HLOOKUP(MAIN!D1189,Swaps_wk!$B$2:$AP$151,150,FALSE),FALSE),0)</f>
        <v>0</v>
      </c>
      <c r="I1189" s="24">
        <f>SUMIFS(PASTE_DQS_TRACKER!$D:$D,PASTE_DQS_TRACKER!$C:$C,MAIN!$A1189,PASTE_DQS_TRACKER!$B:$B,MAIN!$D1189)-SUMIFS(PASTE_DQS_TRACKER!$D:$D,PASTE_DQS_TRACKER!$C:$C,MAIN!A1189,PASTE_DQS_TRACKER!$E:$E,MAIN!$D1189)</f>
        <v>0</v>
      </c>
      <c r="J1189" s="25">
        <f t="shared" si="325"/>
        <v>0.2</v>
      </c>
      <c r="K1189" s="24">
        <f>IFERROR(IF(V1189="Flex",0,IF(D1189=$D$30,VLOOKUP(A1189,MMO_o10M_lease!$A$1:$F$51,5,FALSE),IF(D1189=$D$26,VLOOKUP(D1189,LANDINGS!$A$3:$BR$40,HLOOKUP(A1189,LANDINGS!$B$1:$CF$42,42,FALSE),FALSE)-IFERROR(VLOOKUP(A1189,MMO_o10M_lease!$A$1:$F$38,5,FALSE),0),VLOOKUP(D1189,LANDINGS!$A$3:$CF$40,HLOOKUP(A1189,LANDINGS!$B$1:$CF$42,42,FALSE),FALSE)))),0)</f>
        <v>0</v>
      </c>
      <c r="L1189" s="24">
        <f>SUMIFS(PASTE_FLEX_TRACKER!$D:$D,PASTE_FLEX_TRACKER!$F:$F,MAIN!$A1189,PASTE_FLEX_TRACKER!$B:$B,MAIN!$D1189)-SUMIFS(PASTE_FLEX_TRACKER!$D:$D,PASTE_FLEX_TRACKER!$C:$C,MAIN!$A1189,PASTE_FLEX_TRACKER!$B:$B,MAIN!$D1189)</f>
        <v>0</v>
      </c>
      <c r="M1189" s="24">
        <f>IFERROR(-VLOOKUP(D1189,SQ!$A$19:$CC$52,HLOOKUP(MAIN!A1189,SQ!$B$18:$CC$56,39,FALSE),FALSE),"n/a")</f>
        <v>0</v>
      </c>
      <c r="N1189" s="46" t="s">
        <v>563</v>
      </c>
      <c r="O1189" s="46">
        <f>SUMIFS(MAN_ADJ!$L:$L,MAN_ADJ!$K:$K,MAIN!$D1189,MAN_ADJ!$J:$J,MAIN!$S1189)</f>
        <v>0</v>
      </c>
      <c r="P1189" s="25">
        <f t="shared" si="326"/>
        <v>0</v>
      </c>
      <c r="Q1189" s="28">
        <f t="shared" si="308"/>
        <v>0</v>
      </c>
      <c r="R1189" s="38">
        <f t="shared" si="327"/>
        <v>0.2</v>
      </c>
      <c r="S1189" s="17" t="s">
        <v>196</v>
      </c>
    </row>
    <row r="1190" spans="1:19" x14ac:dyDescent="0.25">
      <c r="A1190" s="17" t="s">
        <v>196</v>
      </c>
      <c r="B1190" s="17" t="s">
        <v>180</v>
      </c>
      <c r="C1190" s="17" t="s">
        <v>197</v>
      </c>
      <c r="D1190" s="17" t="s">
        <v>103</v>
      </c>
      <c r="E1190" s="24">
        <f>IF(U1190="SC",SUMIFS(SC!F:F,SC!A:A,MAIN!D1190,SC!B:B,MAIN!A1190),SUMIFS(Allocations!$H:$H,Allocations!$A:$A,MAIN!$A1190,Allocations!$B:$B,MAIN!$D1190))</f>
        <v>533.29999999999995</v>
      </c>
      <c r="F1190" s="24">
        <f>IF(U1190="SC",SUMIFS(SC!J:J,SC!A:A,MAIN!D1190,SC!B:B,MAIN!A1190),SUMIFS(Allocations!M:M,Allocations!A:A,MAIN!A1190,Allocations!B:B,MAIN!D1190))</f>
        <v>0</v>
      </c>
      <c r="G1190" s="24">
        <f t="shared" si="324"/>
        <v>533.29999999999995</v>
      </c>
      <c r="H1190" s="24">
        <f>IFERROR(VLOOKUP(S1190,Swaps_wk!$A$2:$AP$151,HLOOKUP(MAIN!D1190,Swaps_wk!$B$2:$AP$151,150,FALSE),FALSE),0)</f>
        <v>0</v>
      </c>
      <c r="I1190" s="24">
        <f>SUMIFS(PASTE_DQS_TRACKER!$D:$D,PASTE_DQS_TRACKER!$C:$C,MAIN!$A1190,PASTE_DQS_TRACKER!$B:$B,MAIN!$D1190)-SUMIFS(PASTE_DQS_TRACKER!$D:$D,PASTE_DQS_TRACKER!$C:$C,MAIN!A1190,PASTE_DQS_TRACKER!$E:$E,MAIN!$D1190)</f>
        <v>-533</v>
      </c>
      <c r="J1190" s="25">
        <f t="shared" si="325"/>
        <v>0.29999999999995453</v>
      </c>
      <c r="K1190" s="24">
        <f>IFERROR(IF(V1190="Flex",0,IF(D1190=$D$30,VLOOKUP(A1190,MMO_o10M_lease!$A$1:$F$51,5,FALSE),IF(D1190=$D$26,VLOOKUP(D1190,LANDINGS!$A$3:$BR$40,HLOOKUP(A1190,LANDINGS!$B$1:$CF$42,42,FALSE),FALSE)-IFERROR(VLOOKUP(A1190,MMO_o10M_lease!$A$1:$F$38,5,FALSE),0),VLOOKUP(D1190,LANDINGS!$A$3:$CF$40,HLOOKUP(A1190,LANDINGS!$B$1:$CF$42,42,FALSE),FALSE)))),0)</f>
        <v>0</v>
      </c>
      <c r="L1190" s="24">
        <f>SUMIFS(PASTE_FLEX_TRACKER!$D:$D,PASTE_FLEX_TRACKER!$F:$F,MAIN!$A1190,PASTE_FLEX_TRACKER!$B:$B,MAIN!$D1190)-SUMIFS(PASTE_FLEX_TRACKER!$D:$D,PASTE_FLEX_TRACKER!$C:$C,MAIN!$A1190,PASTE_FLEX_TRACKER!$B:$B,MAIN!$D1190)</f>
        <v>0</v>
      </c>
      <c r="M1190" s="24">
        <f>IFERROR(-VLOOKUP(D1190,SQ!$A$19:$CC$52,HLOOKUP(MAIN!A1190,SQ!$B$18:$CC$56,39,FALSE),FALSE),"n/a")</f>
        <v>0</v>
      </c>
      <c r="N1190" s="46" t="s">
        <v>563</v>
      </c>
      <c r="O1190" s="46">
        <f>SUMIFS(MAN_ADJ!$L:$L,MAN_ADJ!$K:$K,MAIN!$D1190,MAN_ADJ!$J:$J,MAIN!$S1190)</f>
        <v>0</v>
      </c>
      <c r="P1190" s="25">
        <f t="shared" si="326"/>
        <v>0</v>
      </c>
      <c r="Q1190" s="28">
        <f t="shared" si="308"/>
        <v>0</v>
      </c>
      <c r="R1190" s="38">
        <f t="shared" si="327"/>
        <v>0.29999999999995453</v>
      </c>
      <c r="S1190" s="17" t="s">
        <v>196</v>
      </c>
    </row>
    <row r="1191" spans="1:19" x14ac:dyDescent="0.25">
      <c r="A1191" s="17" t="s">
        <v>196</v>
      </c>
      <c r="B1191" s="17" t="s">
        <v>180</v>
      </c>
      <c r="C1191" s="17" t="s">
        <v>197</v>
      </c>
      <c r="D1191" s="17" t="s">
        <v>104</v>
      </c>
      <c r="E1191" s="24">
        <f>IF(U1191="SC",SUMIFS(SC!F:F,SC!A:A,MAIN!D1191,SC!B:B,MAIN!A1191),SUMIFS(Allocations!$H:$H,Allocations!$A:$A,MAIN!$A1191,Allocations!$B:$B,MAIN!$D1191))</f>
        <v>71.300000000000011</v>
      </c>
      <c r="F1191" s="24">
        <f>IF(U1191="SC",SUMIFS(SC!J:J,SC!A:A,MAIN!D1191,SC!B:B,MAIN!A1191),SUMIFS(Allocations!M:M,Allocations!A:A,MAIN!A1191,Allocations!B:B,MAIN!D1191))</f>
        <v>4.1000000000000002E-2</v>
      </c>
      <c r="G1191" s="24">
        <f t="shared" si="324"/>
        <v>71.341000000000008</v>
      </c>
      <c r="H1191" s="24">
        <f>IFERROR(VLOOKUP(S1191,Swaps_wk!$A$2:$AP$151,HLOOKUP(MAIN!D1191,Swaps_wk!$B$2:$AP$151,150,FALSE),FALSE),0)</f>
        <v>0</v>
      </c>
      <c r="I1191" s="24">
        <f>SUMIFS(PASTE_DQS_TRACKER!$D:$D,PASTE_DQS_TRACKER!$C:$C,MAIN!$A1191,PASTE_DQS_TRACKER!$B:$B,MAIN!$D1191)-SUMIFS(PASTE_DQS_TRACKER!$D:$D,PASTE_DQS_TRACKER!$C:$C,MAIN!A1191,PASTE_DQS_TRACKER!$E:$E,MAIN!$D1191)</f>
        <v>-7.5</v>
      </c>
      <c r="J1191" s="25">
        <f t="shared" si="325"/>
        <v>63.841000000000008</v>
      </c>
      <c r="K1191" s="24">
        <f>IFERROR(IF(V1191="Flex",0,IF(D1191=$D$30,VLOOKUP(A1191,MMO_o10M_lease!$A$1:$F$51,5,FALSE),IF(D1191=$D$26,VLOOKUP(D1191,LANDINGS!$A$3:$BR$40,HLOOKUP(A1191,LANDINGS!$B$1:$CF$42,42,FALSE),FALSE)-IFERROR(VLOOKUP(A1191,MMO_o10M_lease!$A$1:$F$38,5,FALSE),0),VLOOKUP(D1191,LANDINGS!$A$3:$CF$40,HLOOKUP(A1191,LANDINGS!$B$1:$CF$42,42,FALSE),FALSE)))),0)</f>
        <v>0.32</v>
      </c>
      <c r="L1191" s="24">
        <f>SUMIFS(PASTE_FLEX_TRACKER!$D:$D,PASTE_FLEX_TRACKER!$F:$F,MAIN!$A1191,PASTE_FLEX_TRACKER!$B:$B,MAIN!$D1191)-SUMIFS(PASTE_FLEX_TRACKER!$D:$D,PASTE_FLEX_TRACKER!$C:$C,MAIN!$A1191,PASTE_FLEX_TRACKER!$B:$B,MAIN!$D1191)</f>
        <v>0</v>
      </c>
      <c r="M1191" s="24">
        <f>IFERROR(-VLOOKUP(D1191,SQ!$A$19:$CC$52,HLOOKUP(MAIN!A1191,SQ!$B$18:$CC$56,39,FALSE),FALSE),"n/a")</f>
        <v>0</v>
      </c>
      <c r="N1191" s="46" t="s">
        <v>563</v>
      </c>
      <c r="O1191" s="46">
        <f>SUMIFS(MAN_ADJ!$L:$L,MAN_ADJ!$K:$K,MAIN!$D1191,MAN_ADJ!$J:$J,MAIN!$S1191)</f>
        <v>0</v>
      </c>
      <c r="P1191" s="25">
        <f t="shared" si="326"/>
        <v>0.32</v>
      </c>
      <c r="Q1191" s="28">
        <f t="shared" si="308"/>
        <v>5.0124528124559451E-3</v>
      </c>
      <c r="R1191" s="38">
        <f t="shared" si="327"/>
        <v>63.521000000000008</v>
      </c>
      <c r="S1191" s="17" t="s">
        <v>196</v>
      </c>
    </row>
    <row r="1192" spans="1:19" x14ac:dyDescent="0.25">
      <c r="A1192" s="17" t="s">
        <v>196</v>
      </c>
      <c r="B1192" s="17" t="s">
        <v>180</v>
      </c>
      <c r="C1192" s="17" t="s">
        <v>197</v>
      </c>
      <c r="D1192" s="17" t="s">
        <v>105</v>
      </c>
      <c r="E1192" s="24">
        <f>IF(U1192="SC",SUMIFS(SC!F:F,SC!A:A,MAIN!D1192,SC!B:B,MAIN!A1192),SUMIFS(Allocations!$H:$H,Allocations!$A:$A,MAIN!$A1192,Allocations!$B:$B,MAIN!$D1192))</f>
        <v>5.4530000000000003</v>
      </c>
      <c r="F1192" s="24">
        <f>IF(U1192="SC",SUMIFS(SC!J:J,SC!A:A,MAIN!D1192,SC!B:B,MAIN!A1192),SUMIFS(Allocations!M:M,Allocations!A:A,MAIN!A1192,Allocations!B:B,MAIN!D1192))</f>
        <v>0</v>
      </c>
      <c r="G1192" s="24">
        <f t="shared" si="324"/>
        <v>5.4530000000000003</v>
      </c>
      <c r="H1192" s="24">
        <f>IFERROR(VLOOKUP(S1192,Swaps_wk!$A$2:$AP$151,HLOOKUP(MAIN!D1192,Swaps_wk!$B$2:$AP$151,150,FALSE),FALSE),0)</f>
        <v>0</v>
      </c>
      <c r="I1192" s="24">
        <f>SUMIFS(PASTE_DQS_TRACKER!$D:$D,PASTE_DQS_TRACKER!$C:$C,MAIN!$A1192,PASTE_DQS_TRACKER!$B:$B,MAIN!$D1192)-SUMIFS(PASTE_DQS_TRACKER!$D:$D,PASTE_DQS_TRACKER!$C:$C,MAIN!A1192,PASTE_DQS_TRACKER!$E:$E,MAIN!$D1192)</f>
        <v>0</v>
      </c>
      <c r="J1192" s="25">
        <f t="shared" si="325"/>
        <v>5.4530000000000003</v>
      </c>
      <c r="K1192" s="24">
        <f>IFERROR(IF(V1192="Flex",0,IF(D1192=$D$30,VLOOKUP(A1192,MMO_o10M_lease!$A$1:$F$51,5,FALSE),IF(D1192=$D$26,VLOOKUP(D1192,LANDINGS!$A$3:$BR$40,HLOOKUP(A1192,LANDINGS!$B$1:$CF$42,42,FALSE),FALSE)-IFERROR(VLOOKUP(A1192,MMO_o10M_lease!$A$1:$F$38,5,FALSE),0),VLOOKUP(D1192,LANDINGS!$A$3:$CF$40,HLOOKUP(A1192,LANDINGS!$B$1:$CF$42,42,FALSE),FALSE)))),0)</f>
        <v>0</v>
      </c>
      <c r="L1192" s="24">
        <f>SUMIFS(PASTE_FLEX_TRACKER!$D:$D,PASTE_FLEX_TRACKER!$F:$F,MAIN!$A1192,PASTE_FLEX_TRACKER!$B:$B,MAIN!$D1192)-SUMIFS(PASTE_FLEX_TRACKER!$D:$D,PASTE_FLEX_TRACKER!$C:$C,MAIN!$A1192,PASTE_FLEX_TRACKER!$B:$B,MAIN!$D1192)</f>
        <v>0</v>
      </c>
      <c r="M1192" s="24">
        <f>IFERROR(-VLOOKUP(D1192,SQ!$A$19:$CC$52,HLOOKUP(MAIN!A1192,SQ!$B$18:$CC$56,39,FALSE),FALSE),"n/a")</f>
        <v>0</v>
      </c>
      <c r="N1192" s="46" t="s">
        <v>563</v>
      </c>
      <c r="O1192" s="46">
        <f>SUMIFS(MAN_ADJ!$L:$L,MAN_ADJ!$K:$K,MAIN!$D1192,MAN_ADJ!$J:$J,MAIN!$S1192)</f>
        <v>0</v>
      </c>
      <c r="P1192" s="25">
        <f t="shared" si="326"/>
        <v>0</v>
      </c>
      <c r="Q1192" s="28">
        <f t="shared" si="308"/>
        <v>0</v>
      </c>
      <c r="R1192" s="38">
        <f t="shared" si="327"/>
        <v>5.4530000000000003</v>
      </c>
      <c r="S1192" s="17" t="s">
        <v>196</v>
      </c>
    </row>
    <row r="1193" spans="1:19" x14ac:dyDescent="0.25">
      <c r="A1193" s="17" t="s">
        <v>196</v>
      </c>
      <c r="B1193" s="17" t="s">
        <v>180</v>
      </c>
      <c r="C1193" s="17" t="s">
        <v>197</v>
      </c>
      <c r="D1193" s="17" t="s">
        <v>106</v>
      </c>
      <c r="E1193" s="24">
        <f>IF(U1193="SC",SUMIFS(SC!F:F,SC!A:A,MAIN!D1193,SC!B:B,MAIN!A1193),SUMIFS(Allocations!$H:$H,Allocations!$A:$A,MAIN!$A1193,Allocations!$B:$B,MAIN!$D1193))</f>
        <v>11.691000000000001</v>
      </c>
      <c r="F1193" s="24">
        <f>IF(U1193="SC",SUMIFS(SC!J:J,SC!A:A,MAIN!D1193,SC!B:B,MAIN!A1193),SUMIFS(Allocations!M:M,Allocations!A:A,MAIN!A1193,Allocations!B:B,MAIN!D1193))</f>
        <v>0</v>
      </c>
      <c r="G1193" s="24">
        <f t="shared" si="324"/>
        <v>11.691000000000001</v>
      </c>
      <c r="H1193" s="24">
        <f>IFERROR(VLOOKUP(S1193,Swaps_wk!$A$2:$AP$151,HLOOKUP(MAIN!D1193,Swaps_wk!$B$2:$AP$151,150,FALSE),FALSE),0)</f>
        <v>0</v>
      </c>
      <c r="I1193" s="24">
        <f>SUMIFS(PASTE_DQS_TRACKER!$D:$D,PASTE_DQS_TRACKER!$C:$C,MAIN!$A1193,PASTE_DQS_TRACKER!$B:$B,MAIN!$D1193)-SUMIFS(PASTE_DQS_TRACKER!$D:$D,PASTE_DQS_TRACKER!$C:$C,MAIN!A1193,PASTE_DQS_TRACKER!$E:$E,MAIN!$D1193)</f>
        <v>-0.2</v>
      </c>
      <c r="J1193" s="25">
        <f t="shared" si="325"/>
        <v>11.491000000000001</v>
      </c>
      <c r="K1193" s="24">
        <f>IFERROR(IF(V1193="Flex",0,IF(D1193=$D$30,VLOOKUP(A1193,MMO_o10M_lease!$A$1:$F$51,5,FALSE),IF(D1193=$D$26,VLOOKUP(D1193,LANDINGS!$A$3:$BR$40,HLOOKUP(A1193,LANDINGS!$B$1:$CF$42,42,FALSE),FALSE)-IFERROR(VLOOKUP(A1193,MMO_o10M_lease!$A$1:$F$38,5,FALSE),0),VLOOKUP(D1193,LANDINGS!$A$3:$CF$40,HLOOKUP(A1193,LANDINGS!$B$1:$CF$42,42,FALSE),FALSE)))),0)</f>
        <v>0</v>
      </c>
      <c r="L1193" s="24">
        <f>SUMIFS(PASTE_FLEX_TRACKER!$D:$D,PASTE_FLEX_TRACKER!$F:$F,MAIN!$A1193,PASTE_FLEX_TRACKER!$B:$B,MAIN!$D1193)-SUMIFS(PASTE_FLEX_TRACKER!$D:$D,PASTE_FLEX_TRACKER!$C:$C,MAIN!$A1193,PASTE_FLEX_TRACKER!$B:$B,MAIN!$D1193)</f>
        <v>0</v>
      </c>
      <c r="M1193" s="24">
        <f>IFERROR(-VLOOKUP(D1193,SQ!$A$19:$CC$52,HLOOKUP(MAIN!A1193,SQ!$B$18:$CC$56,39,FALSE),FALSE),"n/a")</f>
        <v>0</v>
      </c>
      <c r="N1193" s="46" t="s">
        <v>563</v>
      </c>
      <c r="O1193" s="46">
        <f>SUMIFS(MAN_ADJ!$L:$L,MAN_ADJ!$K:$K,MAIN!$D1193,MAN_ADJ!$J:$J,MAIN!$S1193)</f>
        <v>0</v>
      </c>
      <c r="P1193" s="25">
        <f t="shared" si="326"/>
        <v>0</v>
      </c>
      <c r="Q1193" s="28">
        <f t="shared" si="308"/>
        <v>0</v>
      </c>
      <c r="R1193" s="38">
        <f t="shared" si="327"/>
        <v>11.491000000000001</v>
      </c>
      <c r="S1193" s="17" t="s">
        <v>196</v>
      </c>
    </row>
    <row r="1194" spans="1:19" x14ac:dyDescent="0.25">
      <c r="A1194" s="17" t="s">
        <v>196</v>
      </c>
      <c r="B1194" s="17" t="s">
        <v>180</v>
      </c>
      <c r="C1194" s="17" t="s">
        <v>197</v>
      </c>
      <c r="D1194" s="17" t="s">
        <v>107</v>
      </c>
      <c r="E1194" s="24">
        <f>IF(U1194="SC",SUMIFS(SC!F:F,SC!A:A,MAIN!D1194,SC!B:B,MAIN!A1194),SUMIFS(Allocations!$H:$H,Allocations!$A:$A,MAIN!$A1194,Allocations!$B:$B,MAIN!$D1194))</f>
        <v>0.85899999999999999</v>
      </c>
      <c r="F1194" s="24">
        <f>IF(U1194="SC",SUMIFS(SC!J:J,SC!A:A,MAIN!D1194,SC!B:B,MAIN!A1194),SUMIFS(Allocations!M:M,Allocations!A:A,MAIN!A1194,Allocations!B:B,MAIN!D1194))</f>
        <v>0.98199999999999998</v>
      </c>
      <c r="G1194" s="24">
        <f t="shared" si="324"/>
        <v>1.841</v>
      </c>
      <c r="H1194" s="24">
        <f>IFERROR(VLOOKUP(S1194,Swaps_wk!$A$2:$AP$151,HLOOKUP(MAIN!D1194,Swaps_wk!$B$2:$AP$151,150,FALSE),FALSE),0)</f>
        <v>0</v>
      </c>
      <c r="I1194" s="24">
        <f>SUMIFS(PASTE_DQS_TRACKER!$D:$D,PASTE_DQS_TRACKER!$C:$C,MAIN!$A1194,PASTE_DQS_TRACKER!$B:$B,MAIN!$D1194)-SUMIFS(PASTE_DQS_TRACKER!$D:$D,PASTE_DQS_TRACKER!$C:$C,MAIN!A1194,PASTE_DQS_TRACKER!$E:$E,MAIN!$D1194)</f>
        <v>0</v>
      </c>
      <c r="J1194" s="25">
        <f t="shared" si="325"/>
        <v>1.841</v>
      </c>
      <c r="K1194" s="24">
        <f>IFERROR(IF(V1194="Flex",0,IF(D1194=$D$30,VLOOKUP(A1194,MMO_o10M_lease!$A$1:$F$51,5,FALSE),IF(D1194=$D$26,VLOOKUP(D1194,LANDINGS!$A$3:$BR$40,HLOOKUP(A1194,LANDINGS!$B$1:$CF$42,42,FALSE),FALSE)-IFERROR(VLOOKUP(A1194,MMO_o10M_lease!$A$1:$F$38,5,FALSE),0),VLOOKUP(D1194,LANDINGS!$A$3:$CF$40,HLOOKUP(A1194,LANDINGS!$B$1:$CF$42,42,FALSE),FALSE)))),0)</f>
        <v>2.1320000000000001</v>
      </c>
      <c r="L1194" s="24">
        <f>SUMIFS(PASTE_FLEX_TRACKER!$D:$D,PASTE_FLEX_TRACKER!$F:$F,MAIN!$A1194,PASTE_FLEX_TRACKER!$B:$B,MAIN!$D1194)-SUMIFS(PASTE_FLEX_TRACKER!$D:$D,PASTE_FLEX_TRACKER!$C:$C,MAIN!$A1194,PASTE_FLEX_TRACKER!$B:$B,MAIN!$D1194)</f>
        <v>0</v>
      </c>
      <c r="M1194" s="24">
        <f>IFERROR(-VLOOKUP(D1194,SQ!$A$19:$CC$52,HLOOKUP(MAIN!A1194,SQ!$B$18:$CC$56,39,FALSE),FALSE),"n/a")</f>
        <v>0</v>
      </c>
      <c r="N1194" s="46" t="s">
        <v>563</v>
      </c>
      <c r="O1194" s="46">
        <f>SUMIFS(MAN_ADJ!$L:$L,MAN_ADJ!$K:$K,MAIN!$D1194,MAN_ADJ!$J:$J,MAIN!$S1194)</f>
        <v>0</v>
      </c>
      <c r="P1194" s="25">
        <f t="shared" si="326"/>
        <v>2.1320000000000001</v>
      </c>
      <c r="Q1194" s="28">
        <f t="shared" si="308"/>
        <v>1.1580662683324281</v>
      </c>
      <c r="R1194" s="38">
        <f t="shared" si="327"/>
        <v>-0.29100000000000015</v>
      </c>
      <c r="S1194" s="17" t="s">
        <v>196</v>
      </c>
    </row>
    <row r="1195" spans="1:19" x14ac:dyDescent="0.25">
      <c r="A1195" s="17" t="s">
        <v>196</v>
      </c>
      <c r="B1195" s="17" t="s">
        <v>180</v>
      </c>
      <c r="C1195" s="17" t="s">
        <v>197</v>
      </c>
      <c r="D1195" s="17" t="s">
        <v>108</v>
      </c>
      <c r="E1195" s="24">
        <f>IF(U1195="SC",SUMIFS(SC!F:F,SC!A:A,MAIN!D1195,SC!B:B,MAIN!A1195),SUMIFS(Allocations!$H:$H,Allocations!$A:$A,MAIN!$A1195,Allocations!$B:$B,MAIN!$D1195))</f>
        <v>4.7270000000000003</v>
      </c>
      <c r="F1195" s="24">
        <f>IF(U1195="SC",SUMIFS(SC!J:J,SC!A:A,MAIN!D1195,SC!B:B,MAIN!A1195),SUMIFS(Allocations!M:M,Allocations!A:A,MAIN!A1195,Allocations!B:B,MAIN!D1195))</f>
        <v>0</v>
      </c>
      <c r="G1195" s="24">
        <f t="shared" si="324"/>
        <v>4.7270000000000003</v>
      </c>
      <c r="H1195" s="24">
        <f>IFERROR(VLOOKUP(S1195,Swaps_wk!$A$2:$AP$151,HLOOKUP(MAIN!D1195,Swaps_wk!$B$2:$AP$151,150,FALSE),FALSE),0)</f>
        <v>0</v>
      </c>
      <c r="I1195" s="24">
        <f>SUMIFS(PASTE_DQS_TRACKER!$D:$D,PASTE_DQS_TRACKER!$C:$C,MAIN!$A1195,PASTE_DQS_TRACKER!$B:$B,MAIN!$D1195)-SUMIFS(PASTE_DQS_TRACKER!$D:$D,PASTE_DQS_TRACKER!$C:$C,MAIN!A1195,PASTE_DQS_TRACKER!$E:$E,MAIN!$D1195)</f>
        <v>-3.8</v>
      </c>
      <c r="J1195" s="25">
        <f t="shared" si="325"/>
        <v>0.92700000000000049</v>
      </c>
      <c r="K1195" s="24">
        <f>IFERROR(IF(V1195="Flex",0,IF(D1195=$D$30,VLOOKUP(A1195,MMO_o10M_lease!$A$1:$F$51,5,FALSE),IF(D1195=$D$26,VLOOKUP(D1195,LANDINGS!$A$3:$BR$40,HLOOKUP(A1195,LANDINGS!$B$1:$CF$42,42,FALSE),FALSE)-IFERROR(VLOOKUP(A1195,MMO_o10M_lease!$A$1:$F$38,5,FALSE),0),VLOOKUP(D1195,LANDINGS!$A$3:$CF$40,HLOOKUP(A1195,LANDINGS!$B$1:$CF$42,42,FALSE),FALSE)))),0)</f>
        <v>0</v>
      </c>
      <c r="L1195" s="24">
        <f>SUMIFS(PASTE_FLEX_TRACKER!$D:$D,PASTE_FLEX_TRACKER!$F:$F,MAIN!$A1195,PASTE_FLEX_TRACKER!$B:$B,MAIN!$D1195)-SUMIFS(PASTE_FLEX_TRACKER!$D:$D,PASTE_FLEX_TRACKER!$C:$C,MAIN!$A1195,PASTE_FLEX_TRACKER!$B:$B,MAIN!$D1195)</f>
        <v>0</v>
      </c>
      <c r="M1195" s="24">
        <f>IFERROR(-VLOOKUP(D1195,SQ!$A$19:$CC$52,HLOOKUP(MAIN!A1195,SQ!$B$18:$CC$56,39,FALSE),FALSE),"n/a")</f>
        <v>0</v>
      </c>
      <c r="N1195" s="46" t="s">
        <v>563</v>
      </c>
      <c r="O1195" s="46">
        <f>SUMIFS(MAN_ADJ!$L:$L,MAN_ADJ!$K:$K,MAIN!$D1195,MAN_ADJ!$J:$J,MAIN!$S1195)</f>
        <v>0</v>
      </c>
      <c r="P1195" s="25">
        <f t="shared" si="326"/>
        <v>0</v>
      </c>
      <c r="Q1195" s="28">
        <f t="shared" si="308"/>
        <v>0</v>
      </c>
      <c r="R1195" s="38">
        <f t="shared" si="327"/>
        <v>0.92700000000000049</v>
      </c>
      <c r="S1195" s="17" t="s">
        <v>196</v>
      </c>
    </row>
    <row r="1196" spans="1:19" x14ac:dyDescent="0.25">
      <c r="A1196" s="17" t="s">
        <v>196</v>
      </c>
      <c r="B1196" s="17" t="s">
        <v>180</v>
      </c>
      <c r="C1196" s="17" t="s">
        <v>197</v>
      </c>
      <c r="D1196" s="17" t="s">
        <v>109</v>
      </c>
      <c r="E1196" s="24">
        <f>IF(U1196="SC",SUMIFS(SC!F:F,SC!A:A,MAIN!D1196,SC!B:B,MAIN!A1196),SUMIFS(Allocations!$H:$H,Allocations!$A:$A,MAIN!$A1196,Allocations!$B:$B,MAIN!$D1196))</f>
        <v>202.36799999999999</v>
      </c>
      <c r="F1196" s="24">
        <f>IF(U1196="SC",SUMIFS(SC!J:J,SC!A:A,MAIN!D1196,SC!B:B,MAIN!A1196),SUMIFS(Allocations!M:M,Allocations!A:A,MAIN!A1196,Allocations!B:B,MAIN!D1196))</f>
        <v>33.884</v>
      </c>
      <c r="G1196" s="24">
        <f t="shared" si="324"/>
        <v>236.25200000000001</v>
      </c>
      <c r="H1196" s="24">
        <f>IFERROR(VLOOKUP(S1196,Swaps_wk!$A$2:$AP$151,HLOOKUP(MAIN!D1196,Swaps_wk!$B$2:$AP$151,150,FALSE),FALSE),0)</f>
        <v>0</v>
      </c>
      <c r="I1196" s="24">
        <f>SUMIFS(PASTE_DQS_TRACKER!$D:$D,PASTE_DQS_TRACKER!$C:$C,MAIN!$A1196,PASTE_DQS_TRACKER!$B:$B,MAIN!$D1196)-SUMIFS(PASTE_DQS_TRACKER!$D:$D,PASTE_DQS_TRACKER!$C:$C,MAIN!A1196,PASTE_DQS_TRACKER!$E:$E,MAIN!$D1196)</f>
        <v>-5</v>
      </c>
      <c r="J1196" s="25">
        <f t="shared" si="325"/>
        <v>231.25200000000001</v>
      </c>
      <c r="K1196" s="24">
        <f>IFERROR(IF(V1196="Flex",0,IF(D1196=$D$30,VLOOKUP(A1196,MMO_o10M_lease!$A$1:$F$51,5,FALSE),IF(D1196=$D$26,VLOOKUP(D1196,LANDINGS!$A$3:$BR$40,HLOOKUP(A1196,LANDINGS!$B$1:$CF$42,42,FALSE),FALSE)-IFERROR(VLOOKUP(A1196,MMO_o10M_lease!$A$1:$F$38,5,FALSE),0),VLOOKUP(D1196,LANDINGS!$A$3:$CF$40,HLOOKUP(A1196,LANDINGS!$B$1:$CF$42,42,FALSE),FALSE)))),0)</f>
        <v>2.1269999999999998</v>
      </c>
      <c r="L1196" s="24">
        <f>SUMIFS(PASTE_FLEX_TRACKER!$D:$D,PASTE_FLEX_TRACKER!$F:$F,MAIN!$A1196,PASTE_FLEX_TRACKER!$B:$B,MAIN!$D1196)-SUMIFS(PASTE_FLEX_TRACKER!$D:$D,PASTE_FLEX_TRACKER!$C:$C,MAIN!$A1196,PASTE_FLEX_TRACKER!$B:$B,MAIN!$D1196)</f>
        <v>0</v>
      </c>
      <c r="M1196" s="24">
        <f>IFERROR(-VLOOKUP(D1196,SQ!$A$19:$CC$52,HLOOKUP(MAIN!A1196,SQ!$B$18:$CC$56,39,FALSE),FALSE),"n/a")</f>
        <v>0</v>
      </c>
      <c r="N1196" s="46" t="s">
        <v>563</v>
      </c>
      <c r="O1196" s="46">
        <f>SUMIFS(MAN_ADJ!$L:$L,MAN_ADJ!$K:$K,MAIN!$D1196,MAN_ADJ!$J:$J,MAIN!$S1196)</f>
        <v>0</v>
      </c>
      <c r="P1196" s="25">
        <f t="shared" si="326"/>
        <v>2.1269999999999998</v>
      </c>
      <c r="Q1196" s="28">
        <f t="shared" si="308"/>
        <v>9.197758289658034E-3</v>
      </c>
      <c r="R1196" s="38">
        <f t="shared" si="327"/>
        <v>229.125</v>
      </c>
      <c r="S1196" s="17" t="s">
        <v>196</v>
      </c>
    </row>
    <row r="1197" spans="1:19" x14ac:dyDescent="0.25">
      <c r="A1197" s="17" t="s">
        <v>196</v>
      </c>
      <c r="B1197" s="17" t="s">
        <v>180</v>
      </c>
      <c r="C1197" s="17" t="s">
        <v>197</v>
      </c>
      <c r="D1197" s="17" t="s">
        <v>110</v>
      </c>
      <c r="E1197" s="24">
        <f>IF(U1197="SC",SUMIFS(SC!F:F,SC!A:A,MAIN!D1197,SC!B:B,MAIN!A1197),SUMIFS(Allocations!$H:$H,Allocations!$A:$A,MAIN!$A1197,Allocations!$B:$B,MAIN!$D1197))</f>
        <v>1059.606</v>
      </c>
      <c r="F1197" s="24">
        <f>IF(U1197="SC",SUMIFS(SC!J:J,SC!A:A,MAIN!D1197,SC!B:B,MAIN!A1197),SUMIFS(Allocations!M:M,Allocations!A:A,MAIN!A1197,Allocations!B:B,MAIN!D1197))</f>
        <v>92.587999999999994</v>
      </c>
      <c r="G1197" s="24">
        <f t="shared" si="324"/>
        <v>1152.194</v>
      </c>
      <c r="H1197" s="24">
        <f>IFERROR(VLOOKUP(S1197,Swaps_wk!$A$2:$AP$151,HLOOKUP(MAIN!D1197,Swaps_wk!$B$2:$AP$151,150,FALSE),FALSE),0)</f>
        <v>0</v>
      </c>
      <c r="I1197" s="24">
        <f>SUMIFS(PASTE_DQS_TRACKER!$D:$D,PASTE_DQS_TRACKER!$C:$C,MAIN!$A1197,PASTE_DQS_TRACKER!$B:$B,MAIN!$D1197)-SUMIFS(PASTE_DQS_TRACKER!$D:$D,PASTE_DQS_TRACKER!$C:$C,MAIN!A1197,PASTE_DQS_TRACKER!$E:$E,MAIN!$D1197)</f>
        <v>0</v>
      </c>
      <c r="J1197" s="25">
        <f t="shared" si="325"/>
        <v>1152.194</v>
      </c>
      <c r="K1197" s="24">
        <f>IFERROR(IF(V1197="Flex",0,IF(D1197=$D$30,VLOOKUP(A1197,MMO_o10M_lease!$A$1:$F$51,5,FALSE),IF(D1197=$D$26,VLOOKUP(D1197,LANDINGS!$A$3:$BR$40,HLOOKUP(A1197,LANDINGS!$B$1:$CF$42,42,FALSE),FALSE)-IFERROR(VLOOKUP(A1197,MMO_o10M_lease!$A$1:$F$38,5,FALSE),0),VLOOKUP(D1197,LANDINGS!$A$3:$CF$40,HLOOKUP(A1197,LANDINGS!$B$1:$CF$42,42,FALSE),FALSE)))),0)</f>
        <v>422.834</v>
      </c>
      <c r="L1197" s="24">
        <f>SUMIFS(PASTE_FLEX_TRACKER!$D:$D,PASTE_FLEX_TRACKER!$F:$F,MAIN!$A1197,PASTE_FLEX_TRACKER!$B:$B,MAIN!$D1197)-SUMIFS(PASTE_FLEX_TRACKER!$D:$D,PASTE_FLEX_TRACKER!$C:$C,MAIN!$A1197,PASTE_FLEX_TRACKER!$B:$B,MAIN!$D1197)</f>
        <v>0</v>
      </c>
      <c r="M1197" s="24">
        <f>IFERROR(-VLOOKUP(D1197,SQ!$A$19:$CC$52,HLOOKUP(MAIN!A1197,SQ!$B$18:$CC$56,39,FALSE),FALSE),"n/a")</f>
        <v>0</v>
      </c>
      <c r="N1197" s="46" t="s">
        <v>563</v>
      </c>
      <c r="O1197" s="46">
        <f>SUMIFS(MAN_ADJ!$L:$L,MAN_ADJ!$K:$K,MAIN!$D1197,MAN_ADJ!$J:$J,MAIN!$S1197)</f>
        <v>0</v>
      </c>
      <c r="P1197" s="25">
        <f t="shared" si="326"/>
        <v>422.834</v>
      </c>
      <c r="Q1197" s="28">
        <f t="shared" si="308"/>
        <v>0.36698160205659813</v>
      </c>
      <c r="R1197" s="38">
        <f t="shared" si="327"/>
        <v>729.3599999999999</v>
      </c>
      <c r="S1197" s="17" t="s">
        <v>196</v>
      </c>
    </row>
    <row r="1198" spans="1:19" x14ac:dyDescent="0.25">
      <c r="A1198" s="17" t="s">
        <v>196</v>
      </c>
      <c r="B1198" s="17" t="s">
        <v>180</v>
      </c>
      <c r="C1198" s="17" t="s">
        <v>197</v>
      </c>
      <c r="D1198" s="17" t="s">
        <v>111</v>
      </c>
      <c r="E1198" s="24">
        <f>IF(U1198="SC",SUMIFS(SC!F:F,SC!A:A,MAIN!D1198,SC!B:B,MAIN!A1198),SUMIFS(Allocations!$H:$H,Allocations!$A:$A,MAIN!$A1198,Allocations!$B:$B,MAIN!$D1198))</f>
        <v>6.9340000000000002</v>
      </c>
      <c r="F1198" s="24">
        <f>IF(U1198="SC",SUMIFS(SC!J:J,SC!A:A,MAIN!D1198,SC!B:B,MAIN!A1198),SUMIFS(Allocations!M:M,Allocations!A:A,MAIN!A1198,Allocations!B:B,MAIN!D1198))</f>
        <v>4.4000000000000004</v>
      </c>
      <c r="G1198" s="24">
        <f t="shared" si="324"/>
        <v>11.334</v>
      </c>
      <c r="H1198" s="24">
        <f>IFERROR(VLOOKUP(S1198,Swaps_wk!$A$2:$AP$151,HLOOKUP(MAIN!D1198,Swaps_wk!$B$2:$AP$151,150,FALSE),FALSE),0)</f>
        <v>0</v>
      </c>
      <c r="I1198" s="24">
        <f>SUMIFS(PASTE_DQS_TRACKER!$D:$D,PASTE_DQS_TRACKER!$C:$C,MAIN!$A1198,PASTE_DQS_TRACKER!$B:$B,MAIN!$D1198)-SUMIFS(PASTE_DQS_TRACKER!$D:$D,PASTE_DQS_TRACKER!$C:$C,MAIN!A1198,PASTE_DQS_TRACKER!$E:$E,MAIN!$D1198)</f>
        <v>0</v>
      </c>
      <c r="J1198" s="25">
        <f t="shared" si="325"/>
        <v>11.334</v>
      </c>
      <c r="K1198" s="24">
        <f>IFERROR(IF(V1198="Flex",0,IF(D1198=$D$30,VLOOKUP(A1198,MMO_o10M_lease!$A$1:$F$51,5,FALSE),IF(D1198=$D$26,VLOOKUP(D1198,LANDINGS!$A$3:$BR$40,HLOOKUP(A1198,LANDINGS!$B$1:$CF$42,42,FALSE),FALSE)-IFERROR(VLOOKUP(A1198,MMO_o10M_lease!$A$1:$F$38,5,FALSE),0),VLOOKUP(D1198,LANDINGS!$A$3:$CF$40,HLOOKUP(A1198,LANDINGS!$B$1:$CF$42,42,FALSE),FALSE)))),0)</f>
        <v>13.586</v>
      </c>
      <c r="L1198" s="24">
        <f>SUMIFS(PASTE_FLEX_TRACKER!$D:$D,PASTE_FLEX_TRACKER!$F:$F,MAIN!$A1198,PASTE_FLEX_TRACKER!$B:$B,MAIN!$D1198)-SUMIFS(PASTE_FLEX_TRACKER!$D:$D,PASTE_FLEX_TRACKER!$C:$C,MAIN!$A1198,PASTE_FLEX_TRACKER!$B:$B,MAIN!$D1198)</f>
        <v>0</v>
      </c>
      <c r="M1198" s="24">
        <f>IFERROR(-VLOOKUP(D1198,SQ!$A$19:$CC$52,HLOOKUP(MAIN!A1198,SQ!$B$18:$CC$56,39,FALSE),FALSE),"n/a")</f>
        <v>0</v>
      </c>
      <c r="N1198" s="46" t="s">
        <v>563</v>
      </c>
      <c r="O1198" s="46">
        <f>SUMIFS(MAN_ADJ!$L:$L,MAN_ADJ!$K:$K,MAIN!$D1198,MAN_ADJ!$J:$J,MAIN!$S1198)</f>
        <v>0</v>
      </c>
      <c r="P1198" s="25">
        <f t="shared" si="326"/>
        <v>13.586</v>
      </c>
      <c r="Q1198" s="28">
        <f t="shared" si="308"/>
        <v>1.1986941944591496</v>
      </c>
      <c r="R1198" s="38">
        <f t="shared" si="327"/>
        <v>-2.2520000000000007</v>
      </c>
      <c r="S1198" s="17" t="s">
        <v>196</v>
      </c>
    </row>
    <row r="1199" spans="1:19" x14ac:dyDescent="0.25">
      <c r="A1199" s="17" t="s">
        <v>196</v>
      </c>
      <c r="B1199" s="17" t="s">
        <v>180</v>
      </c>
      <c r="C1199" s="17" t="s">
        <v>197</v>
      </c>
      <c r="D1199" s="17" t="s">
        <v>112</v>
      </c>
      <c r="E1199" s="24">
        <f>IF(U1199="SC",SUMIFS(SC!F:F,SC!A:A,MAIN!D1199,SC!B:B,MAIN!A1199),SUMIFS(Allocations!$H:$H,Allocations!$A:$A,MAIN!$A1199,Allocations!$B:$B,MAIN!$D1199))</f>
        <v>3.319</v>
      </c>
      <c r="F1199" s="24">
        <f>IF(U1199="SC",SUMIFS(SC!J:J,SC!A:A,MAIN!D1199,SC!B:B,MAIN!A1199),SUMIFS(Allocations!M:M,Allocations!A:A,MAIN!A1199,Allocations!B:B,MAIN!D1199))</f>
        <v>0.23200000000000001</v>
      </c>
      <c r="G1199" s="24">
        <f t="shared" si="324"/>
        <v>3.5510000000000002</v>
      </c>
      <c r="H1199" s="24">
        <f>IFERROR(VLOOKUP(S1199,Swaps_wk!$A$2:$AP$151,HLOOKUP(MAIN!D1199,Swaps_wk!$B$2:$AP$151,150,FALSE),FALSE),0)</f>
        <v>0</v>
      </c>
      <c r="I1199" s="24">
        <f>SUMIFS(PASTE_DQS_TRACKER!$D:$D,PASTE_DQS_TRACKER!$C:$C,MAIN!$A1199,PASTE_DQS_TRACKER!$B:$B,MAIN!$D1199)-SUMIFS(PASTE_DQS_TRACKER!$D:$D,PASTE_DQS_TRACKER!$C:$C,MAIN!A1199,PASTE_DQS_TRACKER!$E:$E,MAIN!$D1199)</f>
        <v>0</v>
      </c>
      <c r="J1199" s="25">
        <f t="shared" si="325"/>
        <v>3.5510000000000002</v>
      </c>
      <c r="K1199" s="24">
        <f>IFERROR(IF(V1199="Flex",0,IF(D1199=$D$30,VLOOKUP(A1199,MMO_o10M_lease!$A$1:$F$51,5,FALSE),IF(D1199=$D$26,VLOOKUP(D1199,LANDINGS!$A$3:$BR$40,HLOOKUP(A1199,LANDINGS!$B$1:$CF$42,42,FALSE),FALSE)-IFERROR(VLOOKUP(A1199,MMO_o10M_lease!$A$1:$F$38,5,FALSE),0),VLOOKUP(D1199,LANDINGS!$A$3:$CF$40,HLOOKUP(A1199,LANDINGS!$B$1:$CF$42,42,FALSE),FALSE)))),0)</f>
        <v>0.28599999999999998</v>
      </c>
      <c r="L1199" s="24">
        <f>SUMIFS(PASTE_FLEX_TRACKER!$D:$D,PASTE_FLEX_TRACKER!$F:$F,MAIN!$A1199,PASTE_FLEX_TRACKER!$B:$B,MAIN!$D1199)-SUMIFS(PASTE_FLEX_TRACKER!$D:$D,PASTE_FLEX_TRACKER!$C:$C,MAIN!$A1199,PASTE_FLEX_TRACKER!$B:$B,MAIN!$D1199)</f>
        <v>0</v>
      </c>
      <c r="M1199" s="24">
        <f>IFERROR(-VLOOKUP(D1199,SQ!$A$19:$CC$52,HLOOKUP(MAIN!A1199,SQ!$B$18:$CC$56,39,FALSE),FALSE),"n/a")</f>
        <v>0</v>
      </c>
      <c r="N1199" s="46" t="s">
        <v>563</v>
      </c>
      <c r="O1199" s="46">
        <f>SUMIFS(MAN_ADJ!$L:$L,MAN_ADJ!$K:$K,MAIN!$D1199,MAN_ADJ!$J:$J,MAIN!$S1199)</f>
        <v>0</v>
      </c>
      <c r="P1199" s="25">
        <f t="shared" si="326"/>
        <v>0.28599999999999998</v>
      </c>
      <c r="Q1199" s="28">
        <f t="shared" ref="Q1199:Q1268" si="328">IFERROR(P1199/J1199,"n/a")</f>
        <v>8.0540692762602076E-2</v>
      </c>
      <c r="R1199" s="38">
        <f t="shared" si="327"/>
        <v>3.2650000000000001</v>
      </c>
      <c r="S1199" s="17" t="s">
        <v>196</v>
      </c>
    </row>
    <row r="1200" spans="1:19" x14ac:dyDescent="0.25">
      <c r="A1200" s="17" t="s">
        <v>196</v>
      </c>
      <c r="B1200" s="17" t="s">
        <v>180</v>
      </c>
      <c r="C1200" s="17" t="s">
        <v>197</v>
      </c>
      <c r="D1200" s="17" t="s">
        <v>113</v>
      </c>
      <c r="E1200" s="24">
        <f>IF(U1200="SC",SUMIFS(SC!F:F,SC!A:A,MAIN!D1200,SC!B:B,MAIN!A1200),SUMIFS(Allocations!$H:$H,Allocations!$A:$A,MAIN!$A1200,Allocations!$B:$B,MAIN!$D1200))</f>
        <v>0.17899999999999999</v>
      </c>
      <c r="F1200" s="24">
        <f>IF(U1200="SC",SUMIFS(SC!J:J,SC!A:A,MAIN!D1200,SC!B:B,MAIN!A1200),SUMIFS(Allocations!M:M,Allocations!A:A,MAIN!A1200,Allocations!B:B,MAIN!D1200))</f>
        <v>0</v>
      </c>
      <c r="G1200" s="24">
        <f t="shared" si="324"/>
        <v>0.17899999999999999</v>
      </c>
      <c r="H1200" s="24">
        <f>IFERROR(VLOOKUP(S1200,Swaps_wk!$A$2:$AP$151,HLOOKUP(MAIN!D1200,Swaps_wk!$B$2:$AP$151,150,FALSE),FALSE),0)</f>
        <v>0</v>
      </c>
      <c r="I1200" s="24">
        <f>SUMIFS(PASTE_DQS_TRACKER!$D:$D,PASTE_DQS_TRACKER!$C:$C,MAIN!$A1200,PASTE_DQS_TRACKER!$B:$B,MAIN!$D1200)-SUMIFS(PASTE_DQS_TRACKER!$D:$D,PASTE_DQS_TRACKER!$C:$C,MAIN!A1200,PASTE_DQS_TRACKER!$E:$E,MAIN!$D1200)</f>
        <v>0</v>
      </c>
      <c r="J1200" s="25">
        <f t="shared" si="325"/>
        <v>0.17899999999999999</v>
      </c>
      <c r="K1200" s="24">
        <f>IFERROR(IF(V1200="Flex",0,IF(D1200=$D$30,VLOOKUP(A1200,MMO_o10M_lease!$A$1:$F$51,5,FALSE),IF(D1200=$D$26,VLOOKUP(D1200,LANDINGS!$A$3:$BR$40,HLOOKUP(A1200,LANDINGS!$B$1:$CF$42,42,FALSE),FALSE)-IFERROR(VLOOKUP(A1200,MMO_o10M_lease!$A$1:$F$38,5,FALSE),0),VLOOKUP(D1200,LANDINGS!$A$3:$CF$40,HLOOKUP(A1200,LANDINGS!$B$1:$CF$42,42,FALSE),FALSE)))),0)</f>
        <v>0</v>
      </c>
      <c r="L1200" s="24">
        <f>SUMIFS(PASTE_FLEX_TRACKER!$D:$D,PASTE_FLEX_TRACKER!$F:$F,MAIN!$A1200,PASTE_FLEX_TRACKER!$B:$B,MAIN!$D1200)-SUMIFS(PASTE_FLEX_TRACKER!$D:$D,PASTE_FLEX_TRACKER!$C:$C,MAIN!$A1200,PASTE_FLEX_TRACKER!$B:$B,MAIN!$D1200)</f>
        <v>0</v>
      </c>
      <c r="M1200" s="24">
        <f>IFERROR(-VLOOKUP(D1200,SQ!$A$19:$CC$52,HLOOKUP(MAIN!A1200,SQ!$B$18:$CC$56,39,FALSE),FALSE),"n/a")</f>
        <v>0</v>
      </c>
      <c r="N1200" s="46" t="s">
        <v>563</v>
      </c>
      <c r="O1200" s="46">
        <f>SUMIFS(MAN_ADJ!$L:$L,MAN_ADJ!$K:$K,MAIN!$D1200,MAN_ADJ!$J:$J,MAIN!$S1200)</f>
        <v>0</v>
      </c>
      <c r="P1200" s="25">
        <f t="shared" si="326"/>
        <v>0</v>
      </c>
      <c r="Q1200" s="28">
        <f t="shared" si="328"/>
        <v>0</v>
      </c>
      <c r="R1200" s="38">
        <f t="shared" si="327"/>
        <v>0.17899999999999999</v>
      </c>
      <c r="S1200" s="17" t="s">
        <v>196</v>
      </c>
    </row>
    <row r="1201" spans="1:19" x14ac:dyDescent="0.25">
      <c r="A1201" s="17" t="s">
        <v>196</v>
      </c>
      <c r="B1201" s="17" t="s">
        <v>180</v>
      </c>
      <c r="C1201" s="17" t="s">
        <v>197</v>
      </c>
      <c r="D1201" s="17" t="s">
        <v>114</v>
      </c>
      <c r="E1201" s="24">
        <f>IF(U1201="SC",SUMIFS(SC!F:F,SC!A:A,MAIN!D1201,SC!B:B,MAIN!A1201),SUMIFS(Allocations!$H:$H,Allocations!$A:$A,MAIN!$A1201,Allocations!$B:$B,MAIN!$D1201))</f>
        <v>4.2519999999999998</v>
      </c>
      <c r="F1201" s="24">
        <f>IF(U1201="SC",SUMIFS(SC!J:J,SC!A:A,MAIN!D1201,SC!B:B,MAIN!A1201),SUMIFS(Allocations!M:M,Allocations!A:A,MAIN!A1201,Allocations!B:B,MAIN!D1201))</f>
        <v>0</v>
      </c>
      <c r="G1201" s="24">
        <f t="shared" si="324"/>
        <v>4.2519999999999998</v>
      </c>
      <c r="H1201" s="24">
        <f>IFERROR(VLOOKUP(S1201,Swaps_wk!$A$2:$AP$151,HLOOKUP(MAIN!D1201,Swaps_wk!$B$2:$AP$151,150,FALSE),FALSE),0)</f>
        <v>0</v>
      </c>
      <c r="I1201" s="24">
        <f>SUMIFS(PASTE_DQS_TRACKER!$D:$D,PASTE_DQS_TRACKER!$C:$C,MAIN!$A1201,PASTE_DQS_TRACKER!$B:$B,MAIN!$D1201)-SUMIFS(PASTE_DQS_TRACKER!$D:$D,PASTE_DQS_TRACKER!$C:$C,MAIN!A1201,PASTE_DQS_TRACKER!$E:$E,MAIN!$D1201)</f>
        <v>0</v>
      </c>
      <c r="J1201" s="25">
        <f t="shared" si="325"/>
        <v>4.2519999999999998</v>
      </c>
      <c r="K1201" s="24">
        <f>IFERROR(IF(V1201="Flex",0,IF(D1201=$D$30,VLOOKUP(A1201,MMO_o10M_lease!$A$1:$F$51,5,FALSE),IF(D1201=$D$26,VLOOKUP(D1201,LANDINGS!$A$3:$BR$40,HLOOKUP(A1201,LANDINGS!$B$1:$CF$42,42,FALSE),FALSE)-IFERROR(VLOOKUP(A1201,MMO_o10M_lease!$A$1:$F$38,5,FALSE),0),VLOOKUP(D1201,LANDINGS!$A$3:$CF$40,HLOOKUP(A1201,LANDINGS!$B$1:$CF$42,42,FALSE),FALSE)))),0)</f>
        <v>0</v>
      </c>
      <c r="L1201" s="24">
        <f>SUMIFS(PASTE_FLEX_TRACKER!$D:$D,PASTE_FLEX_TRACKER!$F:$F,MAIN!$A1201,PASTE_FLEX_TRACKER!$B:$B,MAIN!$D1201)-SUMIFS(PASTE_FLEX_TRACKER!$D:$D,PASTE_FLEX_TRACKER!$C:$C,MAIN!$A1201,PASTE_FLEX_TRACKER!$B:$B,MAIN!$D1201)</f>
        <v>0</v>
      </c>
      <c r="M1201" s="24">
        <f>IFERROR(-VLOOKUP(D1201,SQ!$A$19:$CC$52,HLOOKUP(MAIN!A1201,SQ!$B$18:$CC$56,39,FALSE),FALSE),"n/a")</f>
        <v>0</v>
      </c>
      <c r="N1201" s="46" t="s">
        <v>563</v>
      </c>
      <c r="O1201" s="46">
        <f>SUMIFS(MAN_ADJ!$L:$L,MAN_ADJ!$K:$K,MAIN!$D1201,MAN_ADJ!$J:$J,MAIN!$S1201)</f>
        <v>0</v>
      </c>
      <c r="P1201" s="25">
        <f t="shared" si="326"/>
        <v>0</v>
      </c>
      <c r="Q1201" s="28">
        <f t="shared" si="328"/>
        <v>0</v>
      </c>
      <c r="R1201" s="38">
        <f t="shared" si="327"/>
        <v>4.2519999999999998</v>
      </c>
      <c r="S1201" s="17" t="s">
        <v>196</v>
      </c>
    </row>
    <row r="1202" spans="1:19" x14ac:dyDescent="0.25">
      <c r="A1202" s="17" t="s">
        <v>196</v>
      </c>
      <c r="B1202" s="17" t="s">
        <v>180</v>
      </c>
      <c r="C1202" s="17" t="s">
        <v>197</v>
      </c>
      <c r="D1202" s="17" t="s">
        <v>115</v>
      </c>
      <c r="E1202" s="24">
        <f>IF(U1202="SC",SUMIFS(SC!F:F,SC!A:A,MAIN!D1202,SC!B:B,MAIN!A1202),SUMIFS(Allocations!$H:$H,Allocations!$A:$A,MAIN!$A1202,Allocations!$B:$B,MAIN!$D1202))</f>
        <v>1396.067</v>
      </c>
      <c r="F1202" s="24">
        <f>IF(U1202="SC",SUMIFS(SC!J:J,SC!A:A,MAIN!D1202,SC!B:B,MAIN!A1202),SUMIFS(Allocations!M:M,Allocations!A:A,MAIN!A1202,Allocations!B:B,MAIN!D1202))</f>
        <v>4.0000000000000001E-3</v>
      </c>
      <c r="G1202" s="24">
        <f t="shared" si="324"/>
        <v>1396.0709999999999</v>
      </c>
      <c r="H1202" s="24">
        <f>IFERROR(VLOOKUP(S1202,Swaps_wk!$A$2:$AP$151,HLOOKUP(MAIN!D1202,Swaps_wk!$B$2:$AP$151,150,FALSE),FALSE),0)</f>
        <v>0</v>
      </c>
      <c r="I1202" s="24">
        <f>SUMIFS(PASTE_DQS_TRACKER!$D:$D,PASTE_DQS_TRACKER!$C:$C,MAIN!$A1202,PASTE_DQS_TRACKER!$B:$B,MAIN!$D1202)-SUMIFS(PASTE_DQS_TRACKER!$D:$D,PASTE_DQS_TRACKER!$C:$C,MAIN!A1202,PASTE_DQS_TRACKER!$E:$E,MAIN!$D1202)</f>
        <v>-121.2</v>
      </c>
      <c r="J1202" s="25">
        <f t="shared" si="325"/>
        <v>1274.8709999999999</v>
      </c>
      <c r="K1202" s="24">
        <f>IFERROR(IF(V1202="Flex",0,IF(D1202=$D$30,VLOOKUP(A1202,MMO_o10M_lease!$A$1:$F$51,5,FALSE),IF(D1202=$D$26,VLOOKUP(D1202,LANDINGS!$A$3:$BR$40,HLOOKUP(A1202,LANDINGS!$B$1:$CF$42,42,FALSE),FALSE)-IFERROR(VLOOKUP(A1202,MMO_o10M_lease!$A$1:$F$38,5,FALSE),0),VLOOKUP(D1202,LANDINGS!$A$3:$CF$40,HLOOKUP(A1202,LANDINGS!$B$1:$CF$42,42,FALSE),FALSE)))),0)</f>
        <v>11.617000000000001</v>
      </c>
      <c r="L1202" s="24">
        <f>SUMIFS(PASTE_FLEX_TRACKER!$D:$D,PASTE_FLEX_TRACKER!$F:$F,MAIN!$A1202,PASTE_FLEX_TRACKER!$B:$B,MAIN!$D1202)-SUMIFS(PASTE_FLEX_TRACKER!$D:$D,PASTE_FLEX_TRACKER!$C:$C,MAIN!$A1202,PASTE_FLEX_TRACKER!$B:$B,MAIN!$D1202)</f>
        <v>0</v>
      </c>
      <c r="M1202" s="24">
        <f>IFERROR(-VLOOKUP(D1202,SQ!$A$19:$CC$52,HLOOKUP(MAIN!A1202,SQ!$B$18:$CC$56,39,FALSE),FALSE),"n/a")</f>
        <v>0</v>
      </c>
      <c r="N1202" s="46" t="s">
        <v>563</v>
      </c>
      <c r="O1202" s="46">
        <f>SUMIFS(MAN_ADJ!$L:$L,MAN_ADJ!$K:$K,MAIN!$D1202,MAN_ADJ!$J:$J,MAIN!$S1202)</f>
        <v>0</v>
      </c>
      <c r="P1202" s="25">
        <f t="shared" si="326"/>
        <v>11.617000000000001</v>
      </c>
      <c r="Q1202" s="28">
        <f t="shared" si="328"/>
        <v>9.1122944988159607E-3</v>
      </c>
      <c r="R1202" s="38">
        <f t="shared" si="327"/>
        <v>1263.2539999999999</v>
      </c>
      <c r="S1202" s="17" t="s">
        <v>196</v>
      </c>
    </row>
    <row r="1203" spans="1:19" x14ac:dyDescent="0.25">
      <c r="A1203" s="17" t="s">
        <v>196</v>
      </c>
      <c r="B1203" s="17" t="s">
        <v>180</v>
      </c>
      <c r="C1203" s="17" t="s">
        <v>197</v>
      </c>
      <c r="D1203" s="17" t="s">
        <v>116</v>
      </c>
      <c r="E1203" s="24">
        <f>IF(U1203="SC",SUMIFS(SC!F:F,SC!A:A,MAIN!D1203,SC!B:B,MAIN!A1203),SUMIFS(Allocations!$H:$H,Allocations!$A:$A,MAIN!$A1203,Allocations!$B:$B,MAIN!$D1203))</f>
        <v>1782.0050000000001</v>
      </c>
      <c r="F1203" s="24">
        <f>IF(U1203="SC",SUMIFS(SC!J:J,SC!A:A,MAIN!D1203,SC!B:B,MAIN!A1203),SUMIFS(Allocations!M:M,Allocations!A:A,MAIN!A1203,Allocations!B:B,MAIN!D1203))</f>
        <v>64.501999999999995</v>
      </c>
      <c r="G1203" s="24">
        <f t="shared" si="324"/>
        <v>1846.5070000000001</v>
      </c>
      <c r="H1203" s="24">
        <f>IFERROR(VLOOKUP(S1203,Swaps_wk!$A$2:$AP$151,HLOOKUP(MAIN!D1203,Swaps_wk!$B$2:$AP$151,150,FALSE),FALSE),0)</f>
        <v>0</v>
      </c>
      <c r="I1203" s="24">
        <f>SUMIFS(PASTE_DQS_TRACKER!$D:$D,PASTE_DQS_TRACKER!$C:$C,MAIN!$A1203,PASTE_DQS_TRACKER!$B:$B,MAIN!$D1203)-SUMIFS(PASTE_DQS_TRACKER!$D:$D,PASTE_DQS_TRACKER!$C:$C,MAIN!A1203,PASTE_DQS_TRACKER!$E:$E,MAIN!$D1203)</f>
        <v>535</v>
      </c>
      <c r="J1203" s="25">
        <f t="shared" si="325"/>
        <v>2381.5070000000001</v>
      </c>
      <c r="K1203" s="24">
        <f>IFERROR(IF(V1203="Flex",0,IF(D1203=$D$30,VLOOKUP(A1203,MMO_o10M_lease!$A$1:$F$51,5,FALSE),IF(D1203=$D$26,VLOOKUP(D1203,LANDINGS!$A$3:$BR$40,HLOOKUP(A1203,LANDINGS!$B$1:$CF$42,42,FALSE),FALSE)-IFERROR(VLOOKUP(A1203,MMO_o10M_lease!$A$1:$F$38,5,FALSE),0),VLOOKUP(D1203,LANDINGS!$A$3:$CF$40,HLOOKUP(A1203,LANDINGS!$B$1:$CF$42,42,FALSE),FALSE)))),0)</f>
        <v>1592.681</v>
      </c>
      <c r="L1203" s="24">
        <f>SUMIFS(PASTE_FLEX_TRACKER!$D:$D,PASTE_FLEX_TRACKER!$F:$F,MAIN!$A1203,PASTE_FLEX_TRACKER!$B:$B,MAIN!$D1203)-SUMIFS(PASTE_FLEX_TRACKER!$D:$D,PASTE_FLEX_TRACKER!$C:$C,MAIN!$A1203,PASTE_FLEX_TRACKER!$B:$B,MAIN!$D1203)</f>
        <v>0</v>
      </c>
      <c r="M1203" s="24">
        <f>IFERROR(-VLOOKUP(D1203,SQ!$A$19:$CC$52,HLOOKUP(MAIN!A1203,SQ!$B$18:$CC$56,39,FALSE),FALSE),"n/a")</f>
        <v>0</v>
      </c>
      <c r="N1203" s="46" t="s">
        <v>563</v>
      </c>
      <c r="O1203" s="46">
        <f>SUMIFS(MAN_ADJ!$L:$L,MAN_ADJ!$K:$K,MAIN!$D1203,MAN_ADJ!$J:$J,MAIN!$S1203)</f>
        <v>0</v>
      </c>
      <c r="P1203" s="25">
        <f t="shared" si="326"/>
        <v>1592.681</v>
      </c>
      <c r="Q1203" s="28">
        <f t="shared" si="328"/>
        <v>0.66877023666107216</v>
      </c>
      <c r="R1203" s="38">
        <f t="shared" si="327"/>
        <v>788.82600000000002</v>
      </c>
      <c r="S1203" s="17" t="s">
        <v>196</v>
      </c>
    </row>
    <row r="1204" spans="1:19" x14ac:dyDescent="0.25">
      <c r="A1204" s="17" t="s">
        <v>196</v>
      </c>
      <c r="B1204" s="17" t="s">
        <v>180</v>
      </c>
      <c r="C1204" s="17" t="s">
        <v>197</v>
      </c>
      <c r="D1204" s="17" t="s">
        <v>117</v>
      </c>
      <c r="E1204" s="24">
        <f>IF(U1204="SC",SUMIFS(SC!F:F,SC!A:A,MAIN!D1204,SC!B:B,MAIN!A1204),SUMIFS(Allocations!$H:$H,Allocations!$A:$A,MAIN!$A1204,Allocations!$B:$B,MAIN!$D1204))</f>
        <v>0</v>
      </c>
      <c r="F1204" s="24">
        <f>IF(U1204="SC",SUMIFS(SC!J:J,SC!A:A,MAIN!D1204,SC!B:B,MAIN!A1204),SUMIFS(Allocations!M:M,Allocations!A:A,MAIN!A1204,Allocations!B:B,MAIN!D1204))</f>
        <v>0</v>
      </c>
      <c r="G1204" s="24">
        <f t="shared" si="324"/>
        <v>0</v>
      </c>
      <c r="H1204" s="24">
        <f>IFERROR(VLOOKUP(S1204,Swaps_wk!$A$2:$AP$151,HLOOKUP(MAIN!D1204,Swaps_wk!$B$2:$AP$151,150,FALSE),FALSE),0)</f>
        <v>0</v>
      </c>
      <c r="I1204" s="24">
        <f>SUMIFS(PASTE_DQS_TRACKER!$D:$D,PASTE_DQS_TRACKER!$C:$C,MAIN!$A1204,PASTE_DQS_TRACKER!$B:$B,MAIN!$D1204)-SUMIFS(PASTE_DQS_TRACKER!$D:$D,PASTE_DQS_TRACKER!$C:$C,MAIN!A1204,PASTE_DQS_TRACKER!$E:$E,MAIN!$D1204)</f>
        <v>0</v>
      </c>
      <c r="J1204" s="25">
        <f t="shared" si="325"/>
        <v>0</v>
      </c>
      <c r="K1204" s="24">
        <f>IFERROR(IF(V1204="Flex",0,IF(D1204=$D$30,VLOOKUP(A1204,MMO_o10M_lease!$A$1:$F$51,5,FALSE),IF(D1204=$D$26,VLOOKUP(D1204,LANDINGS!$A$3:$BR$40,HLOOKUP(A1204,LANDINGS!$B$1:$CF$42,42,FALSE),FALSE)-IFERROR(VLOOKUP(A1204,MMO_o10M_lease!$A$1:$F$38,5,FALSE),0),VLOOKUP(D1204,LANDINGS!$A$3:$CF$40,HLOOKUP(A1204,LANDINGS!$B$1:$CF$42,42,FALSE),FALSE)))),0)</f>
        <v>0</v>
      </c>
      <c r="L1204" s="24">
        <f>SUMIFS(PASTE_FLEX_TRACKER!$D:$D,PASTE_FLEX_TRACKER!$F:$F,MAIN!$A1204,PASTE_FLEX_TRACKER!$B:$B,MAIN!$D1204)-SUMIFS(PASTE_FLEX_TRACKER!$D:$D,PASTE_FLEX_TRACKER!$C:$C,MAIN!$A1204,PASTE_FLEX_TRACKER!$B:$B,MAIN!$D1204)</f>
        <v>0</v>
      </c>
      <c r="M1204" s="24">
        <f>IFERROR(-VLOOKUP(D1204,SQ!$A$19:$CC$52,HLOOKUP(MAIN!A1204,SQ!$B$18:$CC$56,39,FALSE),FALSE),"n/a")</f>
        <v>0</v>
      </c>
      <c r="N1204" s="46" t="s">
        <v>563</v>
      </c>
      <c r="O1204" s="46">
        <f>SUMIFS(MAN_ADJ!$L:$L,MAN_ADJ!$K:$K,MAIN!$D1204,MAN_ADJ!$J:$J,MAIN!$S1204)</f>
        <v>0</v>
      </c>
      <c r="P1204" s="25">
        <f t="shared" si="326"/>
        <v>0</v>
      </c>
      <c r="Q1204" s="28" t="str">
        <f t="shared" si="328"/>
        <v>n/a</v>
      </c>
      <c r="R1204" s="38">
        <f t="shared" si="327"/>
        <v>0</v>
      </c>
      <c r="S1204" s="17" t="s">
        <v>196</v>
      </c>
    </row>
    <row r="1205" spans="1:19" x14ac:dyDescent="0.25">
      <c r="A1205" s="17" t="s">
        <v>196</v>
      </c>
      <c r="B1205" s="17" t="s">
        <v>180</v>
      </c>
      <c r="C1205" s="17" t="s">
        <v>197</v>
      </c>
      <c r="D1205" s="17" t="s">
        <v>118</v>
      </c>
      <c r="E1205" s="24">
        <f>IF(U1205="SC",SUMIFS(SC!F:F,SC!A:A,MAIN!D1205,SC!B:B,MAIN!A1205),SUMIFS(Allocations!$H:$H,Allocations!$A:$A,MAIN!$A1205,Allocations!$B:$B,MAIN!$D1205))</f>
        <v>0.85899999999999999</v>
      </c>
      <c r="F1205" s="24">
        <f>IF(U1205="SC",SUMIFS(SC!J:J,SC!A:A,MAIN!D1205,SC!B:B,MAIN!A1205),SUMIFS(Allocations!M:M,Allocations!A:A,MAIN!A1205,Allocations!B:B,MAIN!D1205))</f>
        <v>0</v>
      </c>
      <c r="G1205" s="24">
        <f t="shared" si="324"/>
        <v>0.85899999999999999</v>
      </c>
      <c r="H1205" s="24">
        <f>IFERROR(VLOOKUP(S1205,Swaps_wk!$A$2:$AP$151,HLOOKUP(MAIN!D1205,Swaps_wk!$B$2:$AP$151,150,FALSE),FALSE),0)</f>
        <v>0</v>
      </c>
      <c r="I1205" s="24">
        <f>SUMIFS(PASTE_DQS_TRACKER!$D:$D,PASTE_DQS_TRACKER!$C:$C,MAIN!$A1205,PASTE_DQS_TRACKER!$B:$B,MAIN!$D1205)-SUMIFS(PASTE_DQS_TRACKER!$D:$D,PASTE_DQS_TRACKER!$C:$C,MAIN!A1205,PASTE_DQS_TRACKER!$E:$E,MAIN!$D1205)</f>
        <v>0</v>
      </c>
      <c r="J1205" s="25">
        <f t="shared" si="325"/>
        <v>0.85899999999999999</v>
      </c>
      <c r="K1205" s="24">
        <f>IFERROR(IF(V1205="Flex",0,IF(D1205=$D$30,VLOOKUP(A1205,MMO_o10M_lease!$A$1:$F$51,5,FALSE),IF(D1205=$D$26,VLOOKUP(D1205,LANDINGS!$A$3:$BR$40,HLOOKUP(A1205,LANDINGS!$B$1:$CF$42,42,FALSE),FALSE)-IFERROR(VLOOKUP(A1205,MMO_o10M_lease!$A$1:$F$38,5,FALSE),0),VLOOKUP(D1205,LANDINGS!$A$3:$CF$40,HLOOKUP(A1205,LANDINGS!$B$1:$CF$42,42,FALSE),FALSE)))),0)</f>
        <v>0</v>
      </c>
      <c r="L1205" s="24">
        <f>SUMIFS(PASTE_FLEX_TRACKER!$D:$D,PASTE_FLEX_TRACKER!$F:$F,MAIN!$A1205,PASTE_FLEX_TRACKER!$B:$B,MAIN!$D1205)-SUMIFS(PASTE_FLEX_TRACKER!$D:$D,PASTE_FLEX_TRACKER!$C:$C,MAIN!$A1205,PASTE_FLEX_TRACKER!$B:$B,MAIN!$D1205)</f>
        <v>0</v>
      </c>
      <c r="M1205" s="24">
        <f>IFERROR(-VLOOKUP(D1205,SQ!$A$19:$CC$52,HLOOKUP(MAIN!A1205,SQ!$B$18:$CC$56,39,FALSE),FALSE),"n/a")</f>
        <v>0</v>
      </c>
      <c r="N1205" s="46" t="s">
        <v>563</v>
      </c>
      <c r="O1205" s="46">
        <f>SUMIFS(MAN_ADJ!$L:$L,MAN_ADJ!$K:$K,MAIN!$D1205,MAN_ADJ!$J:$J,MAIN!$S1205)</f>
        <v>0</v>
      </c>
      <c r="P1205" s="25">
        <f t="shared" si="326"/>
        <v>0</v>
      </c>
      <c r="Q1205" s="28">
        <f t="shared" si="328"/>
        <v>0</v>
      </c>
      <c r="R1205" s="38">
        <f t="shared" si="327"/>
        <v>0.85899999999999999</v>
      </c>
      <c r="S1205" s="17" t="s">
        <v>196</v>
      </c>
    </row>
    <row r="1206" spans="1:19" x14ac:dyDescent="0.25">
      <c r="A1206" s="17" t="s">
        <v>196</v>
      </c>
      <c r="B1206" s="17" t="s">
        <v>180</v>
      </c>
      <c r="C1206" s="17" t="s">
        <v>197</v>
      </c>
      <c r="D1206" s="17" t="s">
        <v>119</v>
      </c>
      <c r="E1206" s="24">
        <f>IF(U1206="SC",SUMIFS(SC!F:F,SC!A:A,MAIN!D1206,SC!B:B,MAIN!A1206),SUMIFS(Allocations!$H:$H,Allocations!$A:$A,MAIN!$A1206,Allocations!$B:$B,MAIN!$D1206))</f>
        <v>0</v>
      </c>
      <c r="F1206" s="24">
        <f>IF(U1206="SC",SUMIFS(SC!J:J,SC!A:A,MAIN!D1206,SC!B:B,MAIN!A1206),SUMIFS(Allocations!M:M,Allocations!A:A,MAIN!A1206,Allocations!B:B,MAIN!D1206))</f>
        <v>0</v>
      </c>
      <c r="G1206" s="24">
        <f t="shared" si="324"/>
        <v>0</v>
      </c>
      <c r="H1206" s="24">
        <f>IFERROR(VLOOKUP(S1206,Swaps_wk!$A$2:$AP$151,HLOOKUP(MAIN!D1206,Swaps_wk!$B$2:$AP$151,150,FALSE),FALSE),0)</f>
        <v>0</v>
      </c>
      <c r="I1206" s="24">
        <f>SUMIFS(PASTE_DQS_TRACKER!$D:$D,PASTE_DQS_TRACKER!$C:$C,MAIN!$A1206,PASTE_DQS_TRACKER!$B:$B,MAIN!$D1206)-SUMIFS(PASTE_DQS_TRACKER!$D:$D,PASTE_DQS_TRACKER!$C:$C,MAIN!A1206,PASTE_DQS_TRACKER!$E:$E,MAIN!$D1206)</f>
        <v>0</v>
      </c>
      <c r="J1206" s="25">
        <f t="shared" si="325"/>
        <v>0</v>
      </c>
      <c r="K1206" s="24">
        <f>IFERROR(IF(V1206="Flex",0,IF(D1206=$D$30,VLOOKUP(A1206,MMO_o10M_lease!$A$1:$F$51,5,FALSE),IF(D1206=$D$26,VLOOKUP(D1206,LANDINGS!$A$3:$BR$40,HLOOKUP(A1206,LANDINGS!$B$1:$CF$42,42,FALSE),FALSE)-IFERROR(VLOOKUP(A1206,MMO_o10M_lease!$A$1:$F$38,5,FALSE),0),VLOOKUP(D1206,LANDINGS!$A$3:$CF$40,HLOOKUP(A1206,LANDINGS!$B$1:$CF$42,42,FALSE),FALSE)))),0)</f>
        <v>0</v>
      </c>
      <c r="L1206" s="24">
        <f>SUMIFS(PASTE_FLEX_TRACKER!$D:$D,PASTE_FLEX_TRACKER!$F:$F,MAIN!$A1206,PASTE_FLEX_TRACKER!$B:$B,MAIN!$D1206)-SUMIFS(PASTE_FLEX_TRACKER!$D:$D,PASTE_FLEX_TRACKER!$C:$C,MAIN!$A1206,PASTE_FLEX_TRACKER!$B:$B,MAIN!$D1206)</f>
        <v>0</v>
      </c>
      <c r="M1206" s="24">
        <f>IFERROR(-VLOOKUP(D1206,SQ!$A$19:$CC$52,HLOOKUP(MAIN!A1206,SQ!$B$18:$CC$56,39,FALSE),FALSE),"n/a")</f>
        <v>0</v>
      </c>
      <c r="N1206" s="46" t="s">
        <v>563</v>
      </c>
      <c r="O1206" s="46">
        <f>SUMIFS(MAN_ADJ!$L:$L,MAN_ADJ!$K:$K,MAIN!$D1206,MAN_ADJ!$J:$J,MAIN!$S1206)</f>
        <v>0</v>
      </c>
      <c r="P1206" s="25">
        <f t="shared" si="326"/>
        <v>0</v>
      </c>
      <c r="Q1206" s="28" t="str">
        <f t="shared" si="328"/>
        <v>n/a</v>
      </c>
      <c r="R1206" s="38">
        <f t="shared" si="327"/>
        <v>0</v>
      </c>
      <c r="S1206" s="17" t="s">
        <v>196</v>
      </c>
    </row>
    <row r="1207" spans="1:19" x14ac:dyDescent="0.25">
      <c r="A1207" s="17" t="s">
        <v>196</v>
      </c>
      <c r="B1207" s="17" t="s">
        <v>180</v>
      </c>
      <c r="C1207" s="17" t="s">
        <v>197</v>
      </c>
      <c r="D1207" s="17" t="s">
        <v>120</v>
      </c>
      <c r="E1207" s="24">
        <f>IF(U1207="SC",SUMIFS(SC!F:F,SC!A:A,MAIN!D1207,SC!B:B,MAIN!A1207),SUMIFS(Allocations!$H:$H,Allocations!$A:$A,MAIN!$A1207,Allocations!$B:$B,MAIN!$D1207))</f>
        <v>0</v>
      </c>
      <c r="F1207" s="24">
        <f>IF(U1207="SC",SUMIFS(SC!J:J,SC!A:A,MAIN!D1207,SC!B:B,MAIN!A1207),SUMIFS(Allocations!M:M,Allocations!A:A,MAIN!A1207,Allocations!B:B,MAIN!D1207))</f>
        <v>0</v>
      </c>
      <c r="G1207" s="24">
        <f t="shared" si="324"/>
        <v>0</v>
      </c>
      <c r="H1207" s="24">
        <f>IFERROR(VLOOKUP(S1207,Swaps_wk!$A$2:$AP$151,HLOOKUP(MAIN!D1207,Swaps_wk!$B$2:$AP$151,150,FALSE),FALSE),0)</f>
        <v>0</v>
      </c>
      <c r="I1207" s="24">
        <f>SUMIFS(PASTE_DQS_TRACKER!$D:$D,PASTE_DQS_TRACKER!$C:$C,MAIN!$A1207,PASTE_DQS_TRACKER!$B:$B,MAIN!$D1207)-SUMIFS(PASTE_DQS_TRACKER!$D:$D,PASTE_DQS_TRACKER!$C:$C,MAIN!A1207,PASTE_DQS_TRACKER!$E:$E,MAIN!$D1207)</f>
        <v>0</v>
      </c>
      <c r="J1207" s="25">
        <f t="shared" si="325"/>
        <v>0</v>
      </c>
      <c r="K1207" s="24">
        <f>IFERROR(IF(V1207="Flex",0,IF(D1207=$D$30,VLOOKUP(A1207,MMO_o10M_lease!$A$1:$F$51,5,FALSE),IF(D1207=$D$26,VLOOKUP(D1207,LANDINGS!$A$3:$BR$40,HLOOKUP(A1207,LANDINGS!$B$1:$CF$42,42,FALSE),FALSE)-IFERROR(VLOOKUP(A1207,MMO_o10M_lease!$A$1:$F$38,5,FALSE),0),VLOOKUP(D1207,LANDINGS!$A$3:$CF$40,HLOOKUP(A1207,LANDINGS!$B$1:$CF$42,42,FALSE),FALSE)))),0)</f>
        <v>0</v>
      </c>
      <c r="L1207" s="24">
        <f>SUMIFS(PASTE_FLEX_TRACKER!$D:$D,PASTE_FLEX_TRACKER!$F:$F,MAIN!$A1207,PASTE_FLEX_TRACKER!$B:$B,MAIN!$D1207)-SUMIFS(PASTE_FLEX_TRACKER!$D:$D,PASTE_FLEX_TRACKER!$C:$C,MAIN!$A1207,PASTE_FLEX_TRACKER!$B:$B,MAIN!$D1207)</f>
        <v>0</v>
      </c>
      <c r="M1207" s="24">
        <f>IFERROR(-VLOOKUP(D1207,SQ!$A$19:$CC$52,HLOOKUP(MAIN!A1207,SQ!$B$18:$CC$56,39,FALSE),FALSE),"n/a")</f>
        <v>0</v>
      </c>
      <c r="N1207" s="46" t="s">
        <v>563</v>
      </c>
      <c r="O1207" s="46">
        <f>SUMIFS(MAN_ADJ!$L:$L,MAN_ADJ!$K:$K,MAIN!$D1207,MAN_ADJ!$J:$J,MAIN!$S1207)</f>
        <v>0</v>
      </c>
      <c r="P1207" s="25">
        <f t="shared" si="326"/>
        <v>0</v>
      </c>
      <c r="Q1207" s="28" t="str">
        <f t="shared" si="328"/>
        <v>n/a</v>
      </c>
      <c r="R1207" s="38">
        <f t="shared" si="327"/>
        <v>0</v>
      </c>
      <c r="S1207" s="17" t="s">
        <v>196</v>
      </c>
    </row>
    <row r="1208" spans="1:19" x14ac:dyDescent="0.25">
      <c r="A1208" s="17" t="s">
        <v>196</v>
      </c>
      <c r="B1208" s="17" t="s">
        <v>180</v>
      </c>
      <c r="C1208" s="17" t="s">
        <v>197</v>
      </c>
      <c r="D1208" s="17" t="s">
        <v>121</v>
      </c>
      <c r="E1208" s="24">
        <f>IF(U1208="SC",SUMIFS(SC!F:F,SC!A:A,MAIN!D1208,SC!B:B,MAIN!A1208),SUMIFS(Allocations!$H:$H,Allocations!$A:$A,MAIN!$A1208,Allocations!$B:$B,MAIN!$D1208))</f>
        <v>0</v>
      </c>
      <c r="F1208" s="24">
        <f>IF(U1208="SC",SUMIFS(SC!J:J,SC!A:A,MAIN!D1208,SC!B:B,MAIN!A1208),SUMIFS(Allocations!M:M,Allocations!A:A,MAIN!A1208,Allocations!B:B,MAIN!D1208))</f>
        <v>0</v>
      </c>
      <c r="G1208" s="24">
        <f t="shared" si="324"/>
        <v>0</v>
      </c>
      <c r="H1208" s="24">
        <f>IFERROR(VLOOKUP(S1208,Swaps_wk!$A$2:$AP$151,HLOOKUP(MAIN!D1208,Swaps_wk!$B$2:$AP$151,150,FALSE),FALSE),0)</f>
        <v>0</v>
      </c>
      <c r="I1208" s="24">
        <f>SUMIFS(PASTE_DQS_TRACKER!$D:$D,PASTE_DQS_TRACKER!$C:$C,MAIN!$A1208,PASTE_DQS_TRACKER!$B:$B,MAIN!$D1208)-SUMIFS(PASTE_DQS_TRACKER!$D:$D,PASTE_DQS_TRACKER!$C:$C,MAIN!A1208,PASTE_DQS_TRACKER!$E:$E,MAIN!$D1208)</f>
        <v>0</v>
      </c>
      <c r="J1208" s="25">
        <f t="shared" si="325"/>
        <v>0</v>
      </c>
      <c r="K1208" s="24">
        <f>IFERROR(IF(V1208="Flex",0,IF(D1208=$D$30,VLOOKUP(A1208,MMO_o10M_lease!$A$1:$F$51,5,FALSE),IF(D1208=$D$26,VLOOKUP(D1208,LANDINGS!$A$3:$BR$40,HLOOKUP(A1208,LANDINGS!$B$1:$CF$42,42,FALSE),FALSE)-IFERROR(VLOOKUP(A1208,MMO_o10M_lease!$A$1:$F$38,5,FALSE),0),VLOOKUP(D1208,LANDINGS!$A$3:$CF$40,HLOOKUP(A1208,LANDINGS!$B$1:$CF$42,42,FALSE),FALSE)))),0)</f>
        <v>0</v>
      </c>
      <c r="L1208" s="24">
        <f>SUMIFS(PASTE_FLEX_TRACKER!$D:$D,PASTE_FLEX_TRACKER!$F:$F,MAIN!$A1208,PASTE_FLEX_TRACKER!$B:$B,MAIN!$D1208)-SUMIFS(PASTE_FLEX_TRACKER!$D:$D,PASTE_FLEX_TRACKER!$C:$C,MAIN!$A1208,PASTE_FLEX_TRACKER!$B:$B,MAIN!$D1208)</f>
        <v>0</v>
      </c>
      <c r="M1208" s="24">
        <f>IFERROR(-VLOOKUP(D1208,SQ!$A$19:$CC$52,HLOOKUP(MAIN!A1208,SQ!$B$18:$CC$56,39,FALSE),FALSE),"n/a")</f>
        <v>0</v>
      </c>
      <c r="N1208" s="46" t="s">
        <v>563</v>
      </c>
      <c r="O1208" s="46">
        <f>SUMIFS(MAN_ADJ!$L:$L,MAN_ADJ!$K:$K,MAIN!$D1208,MAN_ADJ!$J:$J,MAIN!$S1208)</f>
        <v>0</v>
      </c>
      <c r="P1208" s="25">
        <f t="shared" si="326"/>
        <v>0</v>
      </c>
      <c r="Q1208" s="28" t="str">
        <f t="shared" si="328"/>
        <v>n/a</v>
      </c>
      <c r="R1208" s="38">
        <f t="shared" si="327"/>
        <v>0</v>
      </c>
      <c r="S1208" s="17" t="s">
        <v>196</v>
      </c>
    </row>
    <row r="1209" spans="1:19" x14ac:dyDescent="0.25">
      <c r="A1209" s="17" t="s">
        <v>196</v>
      </c>
      <c r="B1209" s="17" t="s">
        <v>180</v>
      </c>
      <c r="C1209" s="17" t="s">
        <v>197</v>
      </c>
      <c r="D1209" s="17" t="s">
        <v>122</v>
      </c>
      <c r="E1209" s="24">
        <f>IF(U1209="SC",SUMIFS(SC!F:F,SC!A:A,MAIN!D1209,SC!B:B,MAIN!A1209),SUMIFS(Allocations!$H:$H,Allocations!$A:$A,MAIN!$A1209,Allocations!$B:$B,MAIN!$D1209))</f>
        <v>0</v>
      </c>
      <c r="F1209" s="24">
        <f>IF(U1209="SC",SUMIFS(SC!J:J,SC!A:A,MAIN!D1209,SC!B:B,MAIN!A1209),SUMIFS(Allocations!M:M,Allocations!A:A,MAIN!A1209,Allocations!B:B,MAIN!D1209))</f>
        <v>0</v>
      </c>
      <c r="G1209" s="24">
        <f t="shared" si="324"/>
        <v>0</v>
      </c>
      <c r="H1209" s="24">
        <f>IFERROR(VLOOKUP(S1209,Swaps_wk!$A$2:$AP$151,HLOOKUP(MAIN!D1209,Swaps_wk!$B$2:$AP$151,150,FALSE),FALSE),0)</f>
        <v>0</v>
      </c>
      <c r="I1209" s="24">
        <f>SUMIFS(PASTE_DQS_TRACKER!$D:$D,PASTE_DQS_TRACKER!$C:$C,MAIN!$A1209,PASTE_DQS_TRACKER!$B:$B,MAIN!$D1209)-SUMIFS(PASTE_DQS_TRACKER!$D:$D,PASTE_DQS_TRACKER!$C:$C,MAIN!A1209,PASTE_DQS_TRACKER!$E:$E,MAIN!$D1209)</f>
        <v>0</v>
      </c>
      <c r="J1209" s="25">
        <f t="shared" si="325"/>
        <v>0</v>
      </c>
      <c r="K1209" s="24">
        <f>IFERROR(IF(V1209="Flex",0,IF(D1209=$D$30,VLOOKUP(A1209,MMO_o10M_lease!$A$1:$F$51,5,FALSE),IF(D1209=$D$26,VLOOKUP(D1209,LANDINGS!$A$3:$BR$40,HLOOKUP(A1209,LANDINGS!$B$1:$CF$42,42,FALSE),FALSE)-IFERROR(VLOOKUP(A1209,MMO_o10M_lease!$A$1:$F$38,5,FALSE),0),VLOOKUP(D1209,LANDINGS!$A$3:$CF$40,HLOOKUP(A1209,LANDINGS!$B$1:$CF$42,42,FALSE),FALSE)))),0)</f>
        <v>0</v>
      </c>
      <c r="L1209" s="24">
        <f>SUMIFS(PASTE_FLEX_TRACKER!$D:$D,PASTE_FLEX_TRACKER!$F:$F,MAIN!$A1209,PASTE_FLEX_TRACKER!$B:$B,MAIN!$D1209)-SUMIFS(PASTE_FLEX_TRACKER!$D:$D,PASTE_FLEX_TRACKER!$C:$C,MAIN!$A1209,PASTE_FLEX_TRACKER!$B:$B,MAIN!$D1209)</f>
        <v>0</v>
      </c>
      <c r="M1209" s="24">
        <f>IFERROR(-VLOOKUP(D1209,SQ!$A$19:$CC$52,HLOOKUP(MAIN!A1209,SQ!$B$18:$CC$56,39,FALSE),FALSE),"n/a")</f>
        <v>0</v>
      </c>
      <c r="N1209" s="46" t="s">
        <v>563</v>
      </c>
      <c r="O1209" s="46">
        <f>SUMIFS(MAN_ADJ!$L:$L,MAN_ADJ!$K:$K,MAIN!$D1209,MAN_ADJ!$J:$J,MAIN!$S1209)</f>
        <v>0</v>
      </c>
      <c r="P1209" s="25">
        <f t="shared" si="326"/>
        <v>0</v>
      </c>
      <c r="Q1209" s="28" t="str">
        <f t="shared" si="328"/>
        <v>n/a</v>
      </c>
      <c r="R1209" s="38">
        <f t="shared" si="327"/>
        <v>0</v>
      </c>
      <c r="S1209" s="17" t="s">
        <v>196</v>
      </c>
    </row>
    <row r="1210" spans="1:19" x14ac:dyDescent="0.25">
      <c r="A1210" s="17" t="s">
        <v>196</v>
      </c>
      <c r="B1210" s="17" t="s">
        <v>180</v>
      </c>
      <c r="C1210" s="17" t="s">
        <v>197</v>
      </c>
      <c r="D1210" s="17" t="s">
        <v>123</v>
      </c>
      <c r="E1210" s="24">
        <f>IF(U1210="SC",SUMIFS(SC!F:F,SC!A:A,MAIN!D1210,SC!B:B,MAIN!A1210),SUMIFS(Allocations!$H:$H,Allocations!$A:$A,MAIN!$A1210,Allocations!$B:$B,MAIN!$D1210))</f>
        <v>0</v>
      </c>
      <c r="F1210" s="24">
        <f>IF(U1210="SC",SUMIFS(SC!J:J,SC!A:A,MAIN!D1210,SC!B:B,MAIN!A1210),SUMIFS(Allocations!M:M,Allocations!A:A,MAIN!A1210,Allocations!B:B,MAIN!D1210))</f>
        <v>0.33500000000000002</v>
      </c>
      <c r="G1210" s="24">
        <f t="shared" si="324"/>
        <v>0.33500000000000002</v>
      </c>
      <c r="H1210" s="24">
        <f>IFERROR(VLOOKUP(S1210,Swaps_wk!$A$2:$AP$151,HLOOKUP(MAIN!D1210,Swaps_wk!$B$2:$AP$151,150,FALSE),FALSE),0)</f>
        <v>0</v>
      </c>
      <c r="I1210" s="24">
        <f>SUMIFS(PASTE_DQS_TRACKER!$D:$D,PASTE_DQS_TRACKER!$C:$C,MAIN!$A1210,PASTE_DQS_TRACKER!$B:$B,MAIN!$D1210)-SUMIFS(PASTE_DQS_TRACKER!$D:$D,PASTE_DQS_TRACKER!$C:$C,MAIN!A1210,PASTE_DQS_TRACKER!$E:$E,MAIN!$D1210)</f>
        <v>17.5</v>
      </c>
      <c r="J1210" s="25">
        <f t="shared" si="325"/>
        <v>17.835000000000001</v>
      </c>
      <c r="K1210" s="24">
        <f>IFERROR(IF(V1210="Flex",0,IF(D1210=$D$30,VLOOKUP(A1210,MMO_o10M_lease!$A$1:$F$51,5,FALSE),IF(D1210=$D$26,VLOOKUP(D1210,LANDINGS!$A$3:$BR$40,HLOOKUP(A1210,LANDINGS!$B$1:$CF$42,42,FALSE),FALSE)-IFERROR(VLOOKUP(A1210,MMO_o10M_lease!$A$1:$F$38,5,FALSE),0),VLOOKUP(D1210,LANDINGS!$A$3:$CF$40,HLOOKUP(A1210,LANDINGS!$B$1:$CF$42,42,FALSE),FALSE)))),0)</f>
        <v>1.869</v>
      </c>
      <c r="L1210" s="24">
        <f>SUMIFS(PASTE_FLEX_TRACKER!$D:$D,PASTE_FLEX_TRACKER!$F:$F,MAIN!$A1210,PASTE_FLEX_TRACKER!$B:$B,MAIN!$D1210)-SUMIFS(PASTE_FLEX_TRACKER!$D:$D,PASTE_FLEX_TRACKER!$C:$C,MAIN!$A1210,PASTE_FLEX_TRACKER!$B:$B,MAIN!$D1210)</f>
        <v>0</v>
      </c>
      <c r="M1210" s="24">
        <f>IFERROR(-VLOOKUP(D1210,SQ!$A$19:$CC$52,HLOOKUP(MAIN!A1210,SQ!$B$18:$CC$56,39,FALSE),FALSE),"n/a")</f>
        <v>0</v>
      </c>
      <c r="N1210" s="46" t="s">
        <v>563</v>
      </c>
      <c r="O1210" s="46">
        <f>SUMIFS(MAN_ADJ!$L:$L,MAN_ADJ!$K:$K,MAIN!$D1210,MAN_ADJ!$J:$J,MAIN!$S1210)</f>
        <v>0</v>
      </c>
      <c r="P1210" s="25">
        <f t="shared" si="326"/>
        <v>1.869</v>
      </c>
      <c r="Q1210" s="28">
        <f t="shared" si="328"/>
        <v>0.10479394449116905</v>
      </c>
      <c r="R1210" s="38">
        <f t="shared" si="327"/>
        <v>15.966000000000001</v>
      </c>
      <c r="S1210" s="17" t="s">
        <v>196</v>
      </c>
    </row>
    <row r="1211" spans="1:19" x14ac:dyDescent="0.25">
      <c r="A1211" s="17" t="s">
        <v>196</v>
      </c>
      <c r="B1211" s="17" t="s">
        <v>180</v>
      </c>
      <c r="C1211" s="17" t="s">
        <v>197</v>
      </c>
      <c r="D1211" s="17" t="s">
        <v>124</v>
      </c>
      <c r="E1211" s="24">
        <f>IF(U1211="SC",SUMIFS(SC!F:F,SC!A:A,MAIN!D1211,SC!B:B,MAIN!A1211),SUMIFS(Allocations!$H:$H,Allocations!$A:$A,MAIN!$A1211,Allocations!$B:$B,MAIN!$D1211))</f>
        <v>0</v>
      </c>
      <c r="F1211" s="24">
        <f>IF(U1211="SC",SUMIFS(SC!J:J,SC!A:A,MAIN!D1211,SC!B:B,MAIN!A1211),SUMIFS(Allocations!M:M,Allocations!A:A,MAIN!A1211,Allocations!B:B,MAIN!D1211))</f>
        <v>0</v>
      </c>
      <c r="G1211" s="24">
        <f t="shared" si="324"/>
        <v>0</v>
      </c>
      <c r="H1211" s="24">
        <f>IFERROR(VLOOKUP(S1211,Swaps_wk!$A$2:$AP$151,HLOOKUP(MAIN!D1211,Swaps_wk!$B$2:$AP$151,150,FALSE),FALSE),0)</f>
        <v>0</v>
      </c>
      <c r="I1211" s="24">
        <f>SUMIFS(PASTE_DQS_TRACKER!$D:$D,PASTE_DQS_TRACKER!$C:$C,MAIN!$A1211,PASTE_DQS_TRACKER!$B:$B,MAIN!$D1211)-SUMIFS(PASTE_DQS_TRACKER!$D:$D,PASTE_DQS_TRACKER!$C:$C,MAIN!A1211,PASTE_DQS_TRACKER!$E:$E,MAIN!$D1211)</f>
        <v>0</v>
      </c>
      <c r="J1211" s="25">
        <f t="shared" si="325"/>
        <v>0</v>
      </c>
      <c r="K1211" s="24">
        <f>IFERROR(IF(V1211="Flex",0,IF(D1211=$D$30,VLOOKUP(A1211,MMO_o10M_lease!$A$1:$F$51,5,FALSE),IF(D1211=$D$26,VLOOKUP(D1211,LANDINGS!$A$3:$BR$40,HLOOKUP(A1211,LANDINGS!$B$1:$CF$42,42,FALSE),FALSE)-IFERROR(VLOOKUP(A1211,MMO_o10M_lease!$A$1:$F$38,5,FALSE),0),VLOOKUP(D1211,LANDINGS!$A$3:$CF$40,HLOOKUP(A1211,LANDINGS!$B$1:$CF$42,42,FALSE),FALSE)))),0)</f>
        <v>0</v>
      </c>
      <c r="L1211" s="24">
        <f>SUMIFS(PASTE_FLEX_TRACKER!$D:$D,PASTE_FLEX_TRACKER!$F:$F,MAIN!$A1211,PASTE_FLEX_TRACKER!$B:$B,MAIN!$D1211)-SUMIFS(PASTE_FLEX_TRACKER!$D:$D,PASTE_FLEX_TRACKER!$C:$C,MAIN!$A1211,PASTE_FLEX_TRACKER!$B:$B,MAIN!$D1211)</f>
        <v>0</v>
      </c>
      <c r="M1211" s="24">
        <f>IFERROR(-VLOOKUP(D1211,SQ!$A$19:$CC$52,HLOOKUP(MAIN!A1211,SQ!$B$18:$CC$56,39,FALSE),FALSE),"n/a")</f>
        <v>0</v>
      </c>
      <c r="N1211" s="46" t="s">
        <v>563</v>
      </c>
      <c r="O1211" s="46">
        <f>SUMIFS(MAN_ADJ!$L:$L,MAN_ADJ!$K:$K,MAIN!$D1211,MAN_ADJ!$J:$J,MAIN!$S1211)</f>
        <v>0</v>
      </c>
      <c r="P1211" s="25">
        <f t="shared" si="326"/>
        <v>0</v>
      </c>
      <c r="Q1211" s="28" t="str">
        <f t="shared" si="328"/>
        <v>n/a</v>
      </c>
      <c r="R1211" s="38">
        <f t="shared" si="327"/>
        <v>0</v>
      </c>
      <c r="S1211" s="17" t="s">
        <v>196</v>
      </c>
    </row>
    <row r="1212" spans="1:19" x14ac:dyDescent="0.25">
      <c r="A1212" s="17" t="s">
        <v>196</v>
      </c>
      <c r="B1212" s="17" t="s">
        <v>180</v>
      </c>
      <c r="C1212" s="17" t="s">
        <v>197</v>
      </c>
      <c r="D1212" s="17" t="s">
        <v>125</v>
      </c>
      <c r="E1212" s="24">
        <f>IF(U1212="SC",SUMIFS(SC!F:F,SC!A:A,MAIN!D1212,SC!B:B,MAIN!A1212),SUMIFS(Allocations!$H:$H,Allocations!$A:$A,MAIN!$A1212,Allocations!$B:$B,MAIN!$D1212))</f>
        <v>0</v>
      </c>
      <c r="F1212" s="24">
        <f>IF(U1212="SC",SUMIFS(SC!J:J,SC!A:A,MAIN!D1212,SC!B:B,MAIN!A1212),SUMIFS(Allocations!M:M,Allocations!A:A,MAIN!A1212,Allocations!B:B,MAIN!D1212))</f>
        <v>0</v>
      </c>
      <c r="G1212" s="24">
        <f t="shared" si="324"/>
        <v>0</v>
      </c>
      <c r="H1212" s="24">
        <f>IFERROR(VLOOKUP(S1212,Swaps_wk!$A$2:$AP$151,HLOOKUP(MAIN!D1212,Swaps_wk!$B$2:$AP$151,150,FALSE),FALSE),0)</f>
        <v>0</v>
      </c>
      <c r="I1212" s="24">
        <f>SUMIFS(PASTE_DQS_TRACKER!$D:$D,PASTE_DQS_TRACKER!$C:$C,MAIN!$A1212,PASTE_DQS_TRACKER!$B:$B,MAIN!$D1212)-SUMIFS(PASTE_DQS_TRACKER!$D:$D,PASTE_DQS_TRACKER!$C:$C,MAIN!A1212,PASTE_DQS_TRACKER!$E:$E,MAIN!$D1212)</f>
        <v>0</v>
      </c>
      <c r="J1212" s="25">
        <f t="shared" si="325"/>
        <v>0</v>
      </c>
      <c r="K1212" s="24">
        <f>IFERROR(IF(V1212="Flex",0,IF(D1212=$D$30,VLOOKUP(A1212,MMO_o10M_lease!$A$1:$F$51,5,FALSE),IF(D1212=$D$26,VLOOKUP(D1212,LANDINGS!$A$3:$BR$40,HLOOKUP(A1212,LANDINGS!$B$1:$CF$42,42,FALSE),FALSE)-IFERROR(VLOOKUP(A1212,MMO_o10M_lease!$A$1:$F$38,5,FALSE),0),VLOOKUP(D1212,LANDINGS!$A$3:$CF$40,HLOOKUP(A1212,LANDINGS!$B$1:$CF$42,42,FALSE),FALSE)))),0)</f>
        <v>0</v>
      </c>
      <c r="L1212" s="24">
        <f>SUMIFS(PASTE_FLEX_TRACKER!$D:$D,PASTE_FLEX_TRACKER!$F:$F,MAIN!$A1212,PASTE_FLEX_TRACKER!$B:$B,MAIN!$D1212)-SUMIFS(PASTE_FLEX_TRACKER!$D:$D,PASTE_FLEX_TRACKER!$C:$C,MAIN!$A1212,PASTE_FLEX_TRACKER!$B:$B,MAIN!$D1212)</f>
        <v>0</v>
      </c>
      <c r="M1212" s="24">
        <f>IFERROR(-VLOOKUP(D1212,SQ!$A$19:$CC$52,HLOOKUP(MAIN!A1212,SQ!$B$18:$CC$56,39,FALSE),FALSE),"n/a")</f>
        <v>0</v>
      </c>
      <c r="N1212" s="46" t="s">
        <v>563</v>
      </c>
      <c r="O1212" s="46">
        <f>SUMIFS(MAN_ADJ!$L:$L,MAN_ADJ!$K:$K,MAIN!$D1212,MAN_ADJ!$J:$J,MAIN!$S1212)</f>
        <v>0</v>
      </c>
      <c r="P1212" s="25">
        <f t="shared" si="326"/>
        <v>0</v>
      </c>
      <c r="Q1212" s="28" t="str">
        <f t="shared" si="328"/>
        <v>n/a</v>
      </c>
      <c r="R1212" s="38">
        <f t="shared" si="327"/>
        <v>0</v>
      </c>
      <c r="S1212" s="17" t="s">
        <v>196</v>
      </c>
    </row>
    <row r="1213" spans="1:19" x14ac:dyDescent="0.25">
      <c r="A1213" s="17" t="s">
        <v>196</v>
      </c>
      <c r="B1213" s="17" t="s">
        <v>180</v>
      </c>
      <c r="C1213" s="17" t="s">
        <v>197</v>
      </c>
      <c r="D1213" s="17" t="s">
        <v>126</v>
      </c>
      <c r="E1213" s="24">
        <f>IF(U1213="SC",SUMIFS(SC!F:F,SC!A:A,MAIN!D1213,SC!B:B,MAIN!A1213),SUMIFS(Allocations!$H:$H,Allocations!$A:$A,MAIN!$A1213,Allocations!$B:$B,MAIN!$D1213))</f>
        <v>0</v>
      </c>
      <c r="F1213" s="24">
        <f>IF(U1213="SC",SUMIFS(SC!J:J,SC!A:A,MAIN!D1213,SC!B:B,MAIN!A1213),SUMIFS(Allocations!M:M,Allocations!A:A,MAIN!A1213,Allocations!B:B,MAIN!D1213))</f>
        <v>0</v>
      </c>
      <c r="G1213" s="24">
        <f t="shared" si="324"/>
        <v>0</v>
      </c>
      <c r="H1213" s="24">
        <f>IFERROR(VLOOKUP(S1213,Swaps_wk!$A$2:$AP$151,HLOOKUP(MAIN!D1213,Swaps_wk!$B$2:$AP$151,150,FALSE),FALSE),0)</f>
        <v>0</v>
      </c>
      <c r="I1213" s="24">
        <f>SUMIFS(PASTE_DQS_TRACKER!$D:$D,PASTE_DQS_TRACKER!$C:$C,MAIN!$A1213,PASTE_DQS_TRACKER!$B:$B,MAIN!$D1213)-SUMIFS(PASTE_DQS_TRACKER!$D:$D,PASTE_DQS_TRACKER!$C:$C,MAIN!A1213,PASTE_DQS_TRACKER!$E:$E,MAIN!$D1213)</f>
        <v>0</v>
      </c>
      <c r="J1213" s="25">
        <f t="shared" si="325"/>
        <v>0</v>
      </c>
      <c r="K1213" s="24">
        <f>IFERROR(IF(V1213="Flex",0,IF(D1213=$D$30,VLOOKUP(A1213,MMO_o10M_lease!$A$1:$F$51,5,FALSE),IF(D1213=$D$26,VLOOKUP(D1213,LANDINGS!$A$3:$BR$40,HLOOKUP(A1213,LANDINGS!$B$1:$CF$42,42,FALSE),FALSE)-IFERROR(VLOOKUP(A1213,MMO_o10M_lease!$A$1:$F$38,5,FALSE),0),VLOOKUP(D1213,LANDINGS!$A$3:$CF$40,HLOOKUP(A1213,LANDINGS!$B$1:$CF$42,42,FALSE),FALSE)))),0)</f>
        <v>0</v>
      </c>
      <c r="L1213" s="24">
        <f>SUMIFS(PASTE_FLEX_TRACKER!$D:$D,PASTE_FLEX_TRACKER!$F:$F,MAIN!$A1213,PASTE_FLEX_TRACKER!$B:$B,MAIN!$D1213)-SUMIFS(PASTE_FLEX_TRACKER!$D:$D,PASTE_FLEX_TRACKER!$C:$C,MAIN!$A1213,PASTE_FLEX_TRACKER!$B:$B,MAIN!$D1213)</f>
        <v>0</v>
      </c>
      <c r="M1213" s="24">
        <f>IFERROR(-VLOOKUP(D1213,SQ!$A$19:$CC$52,HLOOKUP(MAIN!A1213,SQ!$B$18:$CC$56,39,FALSE),FALSE),"n/a")</f>
        <v>0</v>
      </c>
      <c r="N1213" s="46" t="s">
        <v>563</v>
      </c>
      <c r="O1213" s="46">
        <f>SUMIFS(MAN_ADJ!$L:$L,MAN_ADJ!$K:$K,MAIN!$D1213,MAN_ADJ!$J:$J,MAIN!$S1213)</f>
        <v>0</v>
      </c>
      <c r="P1213" s="25">
        <f t="shared" si="326"/>
        <v>0</v>
      </c>
      <c r="Q1213" s="28" t="str">
        <f t="shared" si="328"/>
        <v>n/a</v>
      </c>
      <c r="R1213" s="38">
        <f t="shared" si="327"/>
        <v>0</v>
      </c>
      <c r="S1213" s="17" t="s">
        <v>196</v>
      </c>
    </row>
    <row r="1214" spans="1:19" x14ac:dyDescent="0.25">
      <c r="A1214" s="17" t="s">
        <v>196</v>
      </c>
      <c r="B1214" s="17" t="s">
        <v>180</v>
      </c>
      <c r="C1214" s="17" t="s">
        <v>197</v>
      </c>
      <c r="D1214" s="17" t="s">
        <v>127</v>
      </c>
      <c r="E1214" s="24">
        <f>IF(U1214="SC",SUMIFS(SC!F:F,SC!A:A,MAIN!D1214,SC!B:B,MAIN!A1214),SUMIFS(Allocations!$H:$H,Allocations!$A:$A,MAIN!$A1214,Allocations!$B:$B,MAIN!$D1214))</f>
        <v>0</v>
      </c>
      <c r="F1214" s="24">
        <f>IF(U1214="SC",SUMIFS(SC!J:J,SC!A:A,MAIN!D1214,SC!B:B,MAIN!A1214),SUMIFS(Allocations!M:M,Allocations!A:A,MAIN!A1214,Allocations!B:B,MAIN!D1214))</f>
        <v>0</v>
      </c>
      <c r="G1214" s="24">
        <f t="shared" si="324"/>
        <v>0</v>
      </c>
      <c r="H1214" s="24">
        <f>IFERROR(VLOOKUP(S1214,Swaps_wk!$A$2:$AP$151,HLOOKUP(MAIN!D1214,Swaps_wk!$B$2:$AP$151,150,FALSE),FALSE),0)</f>
        <v>0</v>
      </c>
      <c r="I1214" s="24">
        <f>SUMIFS(PASTE_DQS_TRACKER!$D:$D,PASTE_DQS_TRACKER!$C:$C,MAIN!$A1214,PASTE_DQS_TRACKER!$B:$B,MAIN!$D1214)-SUMIFS(PASTE_DQS_TRACKER!$D:$D,PASTE_DQS_TRACKER!$C:$C,MAIN!A1214,PASTE_DQS_TRACKER!$E:$E,MAIN!$D1214)</f>
        <v>0</v>
      </c>
      <c r="J1214" s="25">
        <f t="shared" si="325"/>
        <v>0</v>
      </c>
      <c r="K1214" s="24">
        <f>IFERROR(IF(V1214="Flex",0,IF(D1214=$D$30,VLOOKUP(A1214,MMO_o10M_lease!$A$1:$F$51,5,FALSE),IF(D1214=$D$26,VLOOKUP(D1214,LANDINGS!$A$3:$BR$40,HLOOKUP(A1214,LANDINGS!$B$1:$CF$42,42,FALSE),FALSE)-IFERROR(VLOOKUP(A1214,MMO_o10M_lease!$A$1:$F$38,5,FALSE),0),VLOOKUP(D1214,LANDINGS!$A$3:$CF$40,HLOOKUP(A1214,LANDINGS!$B$1:$CF$42,42,FALSE),FALSE)))),0)</f>
        <v>0</v>
      </c>
      <c r="L1214" s="24">
        <f>SUMIFS(PASTE_FLEX_TRACKER!$D:$D,PASTE_FLEX_TRACKER!$F:$F,MAIN!$A1214,PASTE_FLEX_TRACKER!$B:$B,MAIN!$D1214)-SUMIFS(PASTE_FLEX_TRACKER!$D:$D,PASTE_FLEX_TRACKER!$C:$C,MAIN!$A1214,PASTE_FLEX_TRACKER!$B:$B,MAIN!$D1214)</f>
        <v>0</v>
      </c>
      <c r="M1214" s="24">
        <f>IFERROR(-VLOOKUP(D1214,SQ!$A$19:$CC$52,HLOOKUP(MAIN!A1214,SQ!$B$18:$CC$56,39,FALSE),FALSE),"n/a")</f>
        <v>0</v>
      </c>
      <c r="N1214" s="46" t="s">
        <v>563</v>
      </c>
      <c r="O1214" s="46">
        <f>SUMIFS(MAN_ADJ!$L:$L,MAN_ADJ!$K:$K,MAIN!$D1214,MAN_ADJ!$J:$J,MAIN!$S1214)</f>
        <v>0</v>
      </c>
      <c r="P1214" s="25">
        <f t="shared" si="326"/>
        <v>0</v>
      </c>
      <c r="Q1214" s="28" t="str">
        <f t="shared" si="328"/>
        <v>n/a</v>
      </c>
      <c r="R1214" s="38">
        <f t="shared" si="327"/>
        <v>0</v>
      </c>
      <c r="S1214" s="17" t="s">
        <v>196</v>
      </c>
    </row>
    <row r="1215" spans="1:19" x14ac:dyDescent="0.25">
      <c r="A1215" s="17" t="s">
        <v>196</v>
      </c>
      <c r="B1215" s="17" t="s">
        <v>180</v>
      </c>
      <c r="C1215" s="17" t="s">
        <v>197</v>
      </c>
      <c r="D1215" s="17" t="s">
        <v>184</v>
      </c>
      <c r="E1215" s="24">
        <f>IF(U1215="SC",SUMIFS(SC!F:F,SC!A:A,MAIN!D1215,SC!B:B,MAIN!A1215),SUMIFS(Allocations!$H:$H,Allocations!$A:$A,MAIN!$A1215,Allocations!$B:$B,MAIN!$D1215))</f>
        <v>0</v>
      </c>
      <c r="F1215" s="24">
        <f>IF(U1215="SC",SUMIFS(SC!J:J,SC!A:A,MAIN!D1215,SC!B:B,MAIN!A1215),SUMIFS(Allocations!M:M,Allocations!A:A,MAIN!A1215,Allocations!B:B,MAIN!D1215))</f>
        <v>0</v>
      </c>
      <c r="G1215" s="24">
        <f t="shared" ref="G1215:G1218" si="329">E1215+F1215</f>
        <v>0</v>
      </c>
      <c r="H1215" s="24">
        <f>IFERROR(VLOOKUP(S1215,Swaps_wk!$A$2:$AP$151,HLOOKUP(MAIN!D1215,Swaps_wk!$B$2:$AP$151,150,FALSE),FALSE),0)</f>
        <v>0</v>
      </c>
      <c r="I1215" s="24">
        <f>SUMIFS(PASTE_DQS_TRACKER!$D:$D,PASTE_DQS_TRACKER!$C:$C,MAIN!$A1215,PASTE_DQS_TRACKER!$B:$B,MAIN!$D1215)-SUMIFS(PASTE_DQS_TRACKER!$D:$D,PASTE_DQS_TRACKER!$C:$C,MAIN!A1215,PASTE_DQS_TRACKER!$E:$E,MAIN!$D1215)</f>
        <v>0</v>
      </c>
      <c r="J1215" s="25">
        <f t="shared" ref="J1215:J1218" si="330">G1215+I1215</f>
        <v>0</v>
      </c>
      <c r="K1215" s="24">
        <f>IFERROR(IF(V1215="Flex",0,IF(D1215=$D$30,VLOOKUP(A1215,MMO_o10M_lease!$A$1:$F$51,5,FALSE),IF(D1215=$D$26,VLOOKUP(D1215,LANDINGS!$A$3:$BR$40,HLOOKUP(A1215,LANDINGS!$B$1:$CF$42,42,FALSE),FALSE)-IFERROR(VLOOKUP(A1215,MMO_o10M_lease!$A$1:$F$38,5,FALSE),0),VLOOKUP(D1215,LANDINGS!$A$3:$CF$40,HLOOKUP(A1215,LANDINGS!$B$1:$CF$42,42,FALSE),FALSE)))),0)</f>
        <v>0</v>
      </c>
      <c r="L1215" s="24">
        <f>SUMIFS(PASTE_FLEX_TRACKER!$D:$D,PASTE_FLEX_TRACKER!$F:$F,MAIN!$A1215,PASTE_FLEX_TRACKER!$B:$B,MAIN!$D1215)-SUMIFS(PASTE_FLEX_TRACKER!$D:$D,PASTE_FLEX_TRACKER!$C:$C,MAIN!$A1215,PASTE_FLEX_TRACKER!$B:$B,MAIN!$D1215)</f>
        <v>0</v>
      </c>
      <c r="M1215" s="24" t="str">
        <f>IFERROR(-VLOOKUP(D1215,SQ!$A$19:$CC$52,HLOOKUP(MAIN!A1215,SQ!$B$18:$CC$56,39,FALSE),FALSE),"n/a")</f>
        <v>n/a</v>
      </c>
      <c r="N1215" s="46" t="s">
        <v>563</v>
      </c>
      <c r="O1215" s="46">
        <f>SUMIFS(MAN_ADJ!$L:$L,MAN_ADJ!$K:$K,MAIN!$D1215,MAN_ADJ!$J:$J,MAIN!$S1215)</f>
        <v>0</v>
      </c>
      <c r="P1215" s="25">
        <f t="shared" si="326"/>
        <v>0</v>
      </c>
      <c r="Q1215" s="28" t="str">
        <f t="shared" ref="Q1215:Q1218" si="331">IFERROR(P1215/J1215,"n/a")</f>
        <v>n/a</v>
      </c>
      <c r="R1215" s="38">
        <f t="shared" ref="R1215:R1218" si="332">J1215-P1215</f>
        <v>0</v>
      </c>
      <c r="S1215" s="17" t="s">
        <v>196</v>
      </c>
    </row>
    <row r="1216" spans="1:19" x14ac:dyDescent="0.25">
      <c r="A1216" s="17" t="s">
        <v>196</v>
      </c>
      <c r="B1216" s="17" t="s">
        <v>180</v>
      </c>
      <c r="C1216" s="17" t="s">
        <v>197</v>
      </c>
      <c r="D1216" s="17" t="s">
        <v>128</v>
      </c>
      <c r="E1216" s="24">
        <f>IF(U1216="SC",SUMIFS(SC!F:F,SC!A:A,MAIN!D1216,SC!B:B,MAIN!A1216),SUMIFS(Allocations!$H:$H,Allocations!$A:$A,MAIN!$A1216,Allocations!$B:$B,MAIN!$D1216))</f>
        <v>0</v>
      </c>
      <c r="F1216" s="24">
        <f>IF(U1216="SC",SUMIFS(SC!J:J,SC!A:A,MAIN!D1216,SC!B:B,MAIN!A1216),SUMIFS(Allocations!M:M,Allocations!A:A,MAIN!A1216,Allocations!B:B,MAIN!D1216))</f>
        <v>0</v>
      </c>
      <c r="G1216" s="24">
        <f t="shared" si="329"/>
        <v>0</v>
      </c>
      <c r="H1216" s="24">
        <f>IFERROR(VLOOKUP(S1216,Swaps_wk!$A$2:$AP$151,HLOOKUP(MAIN!D1216,Swaps_wk!$B$2:$AP$151,150,FALSE),FALSE),0)</f>
        <v>0</v>
      </c>
      <c r="I1216" s="24">
        <f>SUMIFS(PASTE_DQS_TRACKER!$D:$D,PASTE_DQS_TRACKER!$C:$C,MAIN!$A1216,PASTE_DQS_TRACKER!$B:$B,MAIN!$D1216)-SUMIFS(PASTE_DQS_TRACKER!$D:$D,PASTE_DQS_TRACKER!$C:$C,MAIN!A1216,PASTE_DQS_TRACKER!$E:$E,MAIN!$D1216)</f>
        <v>0</v>
      </c>
      <c r="J1216" s="25">
        <f t="shared" si="330"/>
        <v>0</v>
      </c>
      <c r="K1216" s="24">
        <f>IFERROR(IF(V1216="Flex",0,IF(D1216=$D$30,VLOOKUP(A1216,MMO_o10M_lease!$A$1:$F$51,5,FALSE),IF(D1216=$D$26,VLOOKUP(D1216,LANDINGS!$A$3:$BR$40,HLOOKUP(A1216,LANDINGS!$B$1:$CF$42,42,FALSE),FALSE)-IFERROR(VLOOKUP(A1216,MMO_o10M_lease!$A$1:$F$38,5,FALSE),0),VLOOKUP(D1216,LANDINGS!$A$3:$CF$40,HLOOKUP(A1216,LANDINGS!$B$1:$CF$42,42,FALSE),FALSE)))),0)</f>
        <v>0</v>
      </c>
      <c r="L1216" s="24">
        <f>SUMIFS(PASTE_FLEX_TRACKER!$D:$D,PASTE_FLEX_TRACKER!$F:$F,MAIN!$A1216,PASTE_FLEX_TRACKER!$B:$B,MAIN!$D1216)-SUMIFS(PASTE_FLEX_TRACKER!$D:$D,PASTE_FLEX_TRACKER!$C:$C,MAIN!$A1216,PASTE_FLEX_TRACKER!$B:$B,MAIN!$D1216)</f>
        <v>0</v>
      </c>
      <c r="M1216" s="24" t="str">
        <f>IFERROR(-VLOOKUP(D1216,SQ!$A$19:$CC$52,HLOOKUP(MAIN!A1216,SQ!$B$18:$CC$56,39,FALSE),FALSE),"n/a")</f>
        <v>n/a</v>
      </c>
      <c r="N1216" s="46" t="s">
        <v>563</v>
      </c>
      <c r="O1216" s="46">
        <f>SUMIFS(MAN_ADJ!$L:$L,MAN_ADJ!$K:$K,MAIN!$D1216,MAN_ADJ!$J:$J,MAIN!$S1216)</f>
        <v>0</v>
      </c>
      <c r="P1216" s="25">
        <f t="shared" si="326"/>
        <v>0</v>
      </c>
      <c r="Q1216" s="28" t="str">
        <f t="shared" si="331"/>
        <v>n/a</v>
      </c>
      <c r="R1216" s="38">
        <f t="shared" si="332"/>
        <v>0</v>
      </c>
      <c r="S1216" s="17" t="s">
        <v>196</v>
      </c>
    </row>
    <row r="1217" spans="1:19" x14ac:dyDescent="0.25">
      <c r="A1217" s="17" t="s">
        <v>196</v>
      </c>
      <c r="B1217" s="17" t="s">
        <v>180</v>
      </c>
      <c r="C1217" s="17" t="s">
        <v>197</v>
      </c>
      <c r="D1217" s="17" t="s">
        <v>129</v>
      </c>
      <c r="E1217" s="24">
        <f>IF(U1217="SC",SUMIFS(SC!F:F,SC!A:A,MAIN!D1217,SC!B:B,MAIN!A1217),SUMIFS(Allocations!$H:$H,Allocations!$A:$A,MAIN!$A1217,Allocations!$B:$B,MAIN!$D1217))</f>
        <v>0</v>
      </c>
      <c r="F1217" s="24">
        <f>IF(U1217="SC",SUMIFS(SC!J:J,SC!A:A,MAIN!D1217,SC!B:B,MAIN!A1217),SUMIFS(Allocations!M:M,Allocations!A:A,MAIN!A1217,Allocations!B:B,MAIN!D1217))</f>
        <v>0</v>
      </c>
      <c r="G1217" s="24">
        <f t="shared" si="329"/>
        <v>0</v>
      </c>
      <c r="H1217" s="24">
        <f>IFERROR(VLOOKUP(S1217,Swaps_wk!$A$2:$AP$151,HLOOKUP(MAIN!D1217,Swaps_wk!$B$2:$AP$151,150,FALSE),FALSE),0)</f>
        <v>0</v>
      </c>
      <c r="I1217" s="24">
        <f>SUMIFS(PASTE_DQS_TRACKER!$D:$D,PASTE_DQS_TRACKER!$C:$C,MAIN!$A1217,PASTE_DQS_TRACKER!$B:$B,MAIN!$D1217)-SUMIFS(PASTE_DQS_TRACKER!$D:$D,PASTE_DQS_TRACKER!$C:$C,MAIN!A1217,PASTE_DQS_TRACKER!$E:$E,MAIN!$D1217)</f>
        <v>0</v>
      </c>
      <c r="J1217" s="25">
        <f t="shared" si="330"/>
        <v>0</v>
      </c>
      <c r="K1217" s="24">
        <f>IFERROR(IF(V1217="Flex",0,IF(D1217=$D$30,VLOOKUP(A1217,MMO_o10M_lease!$A$1:$F$51,5,FALSE),IF(D1217=$D$26,VLOOKUP(D1217,LANDINGS!$A$3:$BR$40,HLOOKUP(A1217,LANDINGS!$B$1:$CF$42,42,FALSE),FALSE)-IFERROR(VLOOKUP(A1217,MMO_o10M_lease!$A$1:$F$38,5,FALSE),0),VLOOKUP(D1217,LANDINGS!$A$3:$CF$40,HLOOKUP(A1217,LANDINGS!$B$1:$CF$42,42,FALSE),FALSE)))),0)</f>
        <v>0</v>
      </c>
      <c r="L1217" s="24">
        <f>SUMIFS(PASTE_FLEX_TRACKER!$D:$D,PASTE_FLEX_TRACKER!$F:$F,MAIN!$A1217,PASTE_FLEX_TRACKER!$B:$B,MAIN!$D1217)-SUMIFS(PASTE_FLEX_TRACKER!$D:$D,PASTE_FLEX_TRACKER!$C:$C,MAIN!$A1217,PASTE_FLEX_TRACKER!$B:$B,MAIN!$D1217)</f>
        <v>0</v>
      </c>
      <c r="M1217" s="24" t="str">
        <f>IFERROR(-VLOOKUP(D1217,SQ!$A$19:$CC$52,HLOOKUP(MAIN!A1217,SQ!$B$18:$CC$56,39,FALSE),FALSE),"n/a")</f>
        <v>n/a</v>
      </c>
      <c r="N1217" s="46" t="s">
        <v>563</v>
      </c>
      <c r="O1217" s="46">
        <f>SUMIFS(MAN_ADJ!$L:$L,MAN_ADJ!$K:$K,MAIN!$D1217,MAN_ADJ!$J:$J,MAIN!$S1217)</f>
        <v>0</v>
      </c>
      <c r="P1217" s="25">
        <f t="shared" si="326"/>
        <v>0</v>
      </c>
      <c r="Q1217" s="28" t="str">
        <f t="shared" si="331"/>
        <v>n/a</v>
      </c>
      <c r="R1217" s="38">
        <f t="shared" si="332"/>
        <v>0</v>
      </c>
      <c r="S1217" s="17" t="s">
        <v>196</v>
      </c>
    </row>
    <row r="1218" spans="1:19" x14ac:dyDescent="0.25">
      <c r="A1218" s="17" t="s">
        <v>196</v>
      </c>
      <c r="B1218" s="17" t="s">
        <v>180</v>
      </c>
      <c r="C1218" s="17" t="s">
        <v>197</v>
      </c>
      <c r="D1218" s="17" t="s">
        <v>155</v>
      </c>
      <c r="E1218" s="24">
        <f>IF(U1218="SC",SUMIFS(SC!F:F,SC!A:A,MAIN!D1218,SC!B:B,MAIN!A1218),SUMIFS(Allocations!$H:$H,Allocations!$A:$A,MAIN!$A1218,Allocations!$B:$B,MAIN!$D1218))</f>
        <v>0</v>
      </c>
      <c r="F1218" s="24">
        <f>IF(U1218="SC",SUMIFS(SC!J:J,SC!A:A,MAIN!D1218,SC!B:B,MAIN!A1218),SUMIFS(Allocations!M:M,Allocations!A:A,MAIN!A1218,Allocations!B:B,MAIN!D1218))</f>
        <v>0</v>
      </c>
      <c r="G1218" s="24">
        <f t="shared" si="329"/>
        <v>0</v>
      </c>
      <c r="H1218" s="24">
        <f>IFERROR(VLOOKUP(S1218,Swaps_wk!$A$2:$AP$151,HLOOKUP(MAIN!D1218,Swaps_wk!$B$2:$AP$151,150,FALSE),FALSE),0)</f>
        <v>0</v>
      </c>
      <c r="I1218" s="24">
        <f>SUMIFS(PASTE_DQS_TRACKER!$D:$D,PASTE_DQS_TRACKER!$C:$C,MAIN!$A1218,PASTE_DQS_TRACKER!$B:$B,MAIN!$D1218)-SUMIFS(PASTE_DQS_TRACKER!$D:$D,PASTE_DQS_TRACKER!$C:$C,MAIN!A1218,PASTE_DQS_TRACKER!$E:$E,MAIN!$D1218)</f>
        <v>0</v>
      </c>
      <c r="J1218" s="25">
        <f t="shared" si="330"/>
        <v>0</v>
      </c>
      <c r="K1218" s="24">
        <f>IFERROR(IF(V1218="Flex",0,IF(D1218=$D$30,VLOOKUP(A1218,MMO_o10M_lease!$A$1:$F$51,5,FALSE),IF(D1218=$D$26,VLOOKUP(D1218,LANDINGS!$A$3:$BR$40,HLOOKUP(A1218,LANDINGS!$B$1:$CF$42,42,FALSE),FALSE)-IFERROR(VLOOKUP(A1218,MMO_o10M_lease!$A$1:$F$38,5,FALSE),0),VLOOKUP(D1218,LANDINGS!$A$3:$CF$40,HLOOKUP(A1218,LANDINGS!$B$1:$CF$42,42,FALSE),FALSE)))),0)</f>
        <v>0</v>
      </c>
      <c r="L1218" s="24">
        <f>SUMIFS(PASTE_FLEX_TRACKER!$D:$D,PASTE_FLEX_TRACKER!$F:$F,MAIN!$A1218,PASTE_FLEX_TRACKER!$B:$B,MAIN!$D1218)-SUMIFS(PASTE_FLEX_TRACKER!$D:$D,PASTE_FLEX_TRACKER!$C:$C,MAIN!$A1218,PASTE_FLEX_TRACKER!$B:$B,MAIN!$D1218)</f>
        <v>0</v>
      </c>
      <c r="M1218" s="24" t="str">
        <f>IFERROR(-VLOOKUP(D1218,SQ!$A$19:$CC$52,HLOOKUP(MAIN!A1218,SQ!$B$18:$CC$56,39,FALSE),FALSE),"n/a")</f>
        <v>n/a</v>
      </c>
      <c r="N1218" s="46" t="s">
        <v>563</v>
      </c>
      <c r="O1218" s="46">
        <f>SUMIFS(MAN_ADJ!$L:$L,MAN_ADJ!$K:$K,MAIN!$D1218,MAN_ADJ!$J:$J,MAIN!$S1218)</f>
        <v>0</v>
      </c>
      <c r="P1218" s="25">
        <f t="shared" si="326"/>
        <v>0</v>
      </c>
      <c r="Q1218" s="28" t="str">
        <f t="shared" si="331"/>
        <v>n/a</v>
      </c>
      <c r="R1218" s="38">
        <f t="shared" si="332"/>
        <v>0</v>
      </c>
      <c r="S1218" s="17" t="s">
        <v>196</v>
      </c>
    </row>
    <row r="1219" spans="1:19" x14ac:dyDescent="0.25">
      <c r="A1219" s="17" t="s">
        <v>196</v>
      </c>
      <c r="B1219" s="17" t="s">
        <v>180</v>
      </c>
      <c r="C1219" s="17" t="s">
        <v>197</v>
      </c>
      <c r="D1219" s="17" t="s">
        <v>130</v>
      </c>
      <c r="E1219" s="24">
        <f>IF(U1219="SC",SUMIFS(SC!F:F,SC!A:A,MAIN!D1219,SC!B:B,MAIN!A1219),SUMIFS(Allocations!$H:$H,Allocations!$A:$A,MAIN!$A1219,Allocations!$B:$B,MAIN!$D1219))</f>
        <v>0</v>
      </c>
      <c r="F1219" s="24">
        <f>IF(U1219="SC",SUMIFS(SC!J:J,SC!A:A,MAIN!D1219,SC!B:B,MAIN!A1219),SUMIFS(Allocations!M:M,Allocations!A:A,MAIN!A1219,Allocations!B:B,MAIN!D1219))</f>
        <v>0</v>
      </c>
      <c r="G1219" s="24">
        <f t="shared" si="324"/>
        <v>0</v>
      </c>
      <c r="H1219" s="24">
        <f>IFERROR(VLOOKUP(S1219,Swaps_wk!$A$2:$AP$151,HLOOKUP(MAIN!D1219,Swaps_wk!$B$2:$AP$151,150,FALSE),FALSE),0)</f>
        <v>0</v>
      </c>
      <c r="I1219" s="24">
        <f>SUMIFS(PASTE_DQS_TRACKER!$D:$D,PASTE_DQS_TRACKER!$C:$C,MAIN!$A1219,PASTE_DQS_TRACKER!$B:$B,MAIN!$D1219)-SUMIFS(PASTE_DQS_TRACKER!$D:$D,PASTE_DQS_TRACKER!$C:$C,MAIN!A1219,PASTE_DQS_TRACKER!$E:$E,MAIN!$D1219)</f>
        <v>0</v>
      </c>
      <c r="J1219" s="25">
        <f t="shared" si="325"/>
        <v>0</v>
      </c>
      <c r="K1219" s="24">
        <f>IFERROR(IF(V1219="Flex",0,IF(D1219=$D$30,VLOOKUP(A1219,MMO_o10M_lease!$A$1:$F$51,5,FALSE),IF(D1219=$D$26,VLOOKUP(D1219,LANDINGS!$A$3:$BR$40,HLOOKUP(A1219,LANDINGS!$B$1:$CF$42,42,FALSE),FALSE)-IFERROR(VLOOKUP(A1219,MMO_o10M_lease!$A$1:$F$38,5,FALSE),0),VLOOKUP(D1219,LANDINGS!$A$3:$CF$40,HLOOKUP(A1219,LANDINGS!$B$1:$CF$42,42,FALSE),FALSE)))),0)</f>
        <v>0</v>
      </c>
      <c r="L1219" s="24">
        <f>SUMIFS(PASTE_FLEX_TRACKER!$D:$D,PASTE_FLEX_TRACKER!$F:$F,MAIN!$A1219,PASTE_FLEX_TRACKER!$B:$B,MAIN!$D1219)-SUMIFS(PASTE_FLEX_TRACKER!$D:$D,PASTE_FLEX_TRACKER!$C:$C,MAIN!$A1219,PASTE_FLEX_TRACKER!$B:$B,MAIN!$D1219)</f>
        <v>0</v>
      </c>
      <c r="M1219" s="24" t="str">
        <f>IFERROR(-VLOOKUP(D1219,SQ!$A$19:$CC$52,HLOOKUP(MAIN!A1219,SQ!$B$18:$CC$56,39,FALSE),FALSE),"n/a")</f>
        <v>n/a</v>
      </c>
      <c r="N1219" s="46" t="s">
        <v>563</v>
      </c>
      <c r="O1219" s="46">
        <f>SUMIFS(MAN_ADJ!$L:$L,MAN_ADJ!$K:$K,MAIN!$D1219,MAN_ADJ!$J:$J,MAIN!$S1219)</f>
        <v>0</v>
      </c>
      <c r="P1219" s="25">
        <f t="shared" si="326"/>
        <v>0</v>
      </c>
      <c r="Q1219" s="28" t="str">
        <f t="shared" si="328"/>
        <v>n/a</v>
      </c>
      <c r="R1219" s="38">
        <f t="shared" si="327"/>
        <v>0</v>
      </c>
      <c r="S1219" s="17" t="s">
        <v>196</v>
      </c>
    </row>
    <row r="1220" spans="1:19" x14ac:dyDescent="0.25">
      <c r="A1220" s="26" t="s">
        <v>196</v>
      </c>
      <c r="B1220" s="26" t="s">
        <v>180</v>
      </c>
      <c r="C1220" s="26" t="s">
        <v>197</v>
      </c>
      <c r="D1220" s="26" t="s">
        <v>131</v>
      </c>
      <c r="E1220" s="27">
        <f t="shared" ref="E1220:I1220" si="333">SUM(E1182:E1219)</f>
        <v>5909.0230000000001</v>
      </c>
      <c r="F1220" s="27">
        <f t="shared" si="333"/>
        <v>241.59899999999996</v>
      </c>
      <c r="G1220" s="27">
        <f t="shared" si="333"/>
        <v>6150.6220000000003</v>
      </c>
      <c r="H1220" s="27">
        <f>IFERROR(VLOOKUP(S1220,Swaps_wk!$A$2:$AP$151,HLOOKUP(MAIN!D1220,Swaps_wk!$B$2:$AP$151,150,FALSE),FALSE),0)</f>
        <v>0</v>
      </c>
      <c r="I1220" s="27">
        <f t="shared" si="333"/>
        <v>-305</v>
      </c>
      <c r="J1220" s="25">
        <f t="shared" ref="J1220" si="334">SUM(J1182:J1219)</f>
        <v>5845.6220000000003</v>
      </c>
      <c r="K1220" s="27">
        <f t="shared" ref="K1220" si="335">SUM(K1182:K1219)</f>
        <v>2168.1095</v>
      </c>
      <c r="L1220" s="27">
        <f t="shared" ref="L1220" si="336">SUM(L1182:L1219)</f>
        <v>0</v>
      </c>
      <c r="M1220" s="27">
        <f t="shared" ref="M1220" si="337">SUM(M1182:M1219)</f>
        <v>0</v>
      </c>
      <c r="N1220" s="46" t="s">
        <v>563</v>
      </c>
      <c r="O1220" s="27">
        <f>SUM(O1182:O1219)</f>
        <v>0</v>
      </c>
      <c r="P1220" s="25">
        <f t="shared" ref="P1220" si="338">SUM(P1182:P1219)</f>
        <v>2168.1095</v>
      </c>
      <c r="Q1220" s="28">
        <f t="shared" si="328"/>
        <v>0.37089457717245483</v>
      </c>
      <c r="R1220" s="25">
        <f t="shared" ref="R1220" si="339">SUM(R1182:R1219)</f>
        <v>3677.5124999999998</v>
      </c>
      <c r="S1220" s="17" t="s">
        <v>196</v>
      </c>
    </row>
    <row r="1221" spans="1:19" x14ac:dyDescent="0.25">
      <c r="A1221" s="17" t="s">
        <v>198</v>
      </c>
      <c r="B1221" s="17" t="s">
        <v>180</v>
      </c>
      <c r="C1221" s="17" t="s">
        <v>199</v>
      </c>
      <c r="D1221" s="17" t="s">
        <v>95</v>
      </c>
      <c r="E1221" s="24">
        <f>IF(U1221="SC",SUMIFS(SC!F:F,SC!A:A,MAIN!D1221,SC!B:B,MAIN!A1221),SUMIFS(Allocations!$H:$H,Allocations!$A:$A,MAIN!$A1221,Allocations!$B:$B,MAIN!$D1221))</f>
        <v>20.400000000000002</v>
      </c>
      <c r="F1221" s="24">
        <f>IF(U1221="SC",SUMIFS(SC!J:J,SC!A:A,MAIN!D1221,SC!B:B,MAIN!A1221),SUMIFS(Allocations!M:M,Allocations!A:A,MAIN!A1221,Allocations!B:B,MAIN!D1221))</f>
        <v>0</v>
      </c>
      <c r="G1221" s="24">
        <f t="shared" ref="G1221:G1258" si="340">E1221+F1221</f>
        <v>20.400000000000002</v>
      </c>
      <c r="H1221" s="24">
        <f>IFERROR(VLOOKUP(S1221,Swaps_wk!$A$2:$AP$151,HLOOKUP(MAIN!D1221,Swaps_wk!$B$2:$AP$151,150,FALSE),FALSE),0)</f>
        <v>0</v>
      </c>
      <c r="I1221" s="24">
        <f>SUMIFS(PASTE_DQS_TRACKER!$D:$D,PASTE_DQS_TRACKER!$C:$C,MAIN!$A1221,PASTE_DQS_TRACKER!$B:$B,MAIN!$D1221)-SUMIFS(PASTE_DQS_TRACKER!$D:$D,PASTE_DQS_TRACKER!$C:$C,MAIN!A1221,PASTE_DQS_TRACKER!$E:$E,MAIN!$D1221)</f>
        <v>-15</v>
      </c>
      <c r="J1221" s="25">
        <f t="shared" ref="J1221:J1258" si="341">G1221+I1221</f>
        <v>5.4000000000000021</v>
      </c>
      <c r="K1221" s="24">
        <f>IFERROR(IF(V1221="Flex",0,IF(D1221=$D$30,VLOOKUP(A1221,MMO_o10M_lease!$A$1:$F$51,5,FALSE),IF(D1221=$D$26,VLOOKUP(D1221,LANDINGS!$A$3:$BR$40,HLOOKUP(A1221,LANDINGS!$B$1:$CF$42,42,FALSE),FALSE)-IFERROR(VLOOKUP(A1221,MMO_o10M_lease!$A$1:$F$38,5,FALSE),0),VLOOKUP(D1221,LANDINGS!$A$3:$CF$40,HLOOKUP(A1221,LANDINGS!$B$1:$CF$42,42,FALSE),FALSE)))),0)</f>
        <v>0</v>
      </c>
      <c r="L1221" s="24">
        <f>SUMIFS(PASTE_FLEX_TRACKER!$D:$D,PASTE_FLEX_TRACKER!$F:$F,MAIN!$A1221,PASTE_FLEX_TRACKER!$B:$B,MAIN!$D1221)-SUMIFS(PASTE_FLEX_TRACKER!$D:$D,PASTE_FLEX_TRACKER!$C:$C,MAIN!$A1221,PASTE_FLEX_TRACKER!$B:$B,MAIN!$D1221)</f>
        <v>0</v>
      </c>
      <c r="M1221" s="24">
        <f>IFERROR(-VLOOKUP(D1221,SQ!$A$19:$CC$52,HLOOKUP(MAIN!A1221,SQ!$B$18:$CC$56,39,FALSE),FALSE),"n/a")</f>
        <v>0</v>
      </c>
      <c r="N1221" s="46" t="s">
        <v>563</v>
      </c>
      <c r="O1221" s="46">
        <f>SUMIFS(MAN_ADJ!$L:$L,MAN_ADJ!$K:$K,MAIN!$D1221,MAN_ADJ!$J:$J,MAIN!$S1221)</f>
        <v>0</v>
      </c>
      <c r="P1221" s="25">
        <f t="shared" ref="P1221:P1258" si="342">SUM(K1221:O1221)</f>
        <v>0</v>
      </c>
      <c r="Q1221" s="28">
        <f t="shared" si="328"/>
        <v>0</v>
      </c>
      <c r="R1221" s="38">
        <f t="shared" ref="R1221:R1252" si="343">J1221-P1221</f>
        <v>5.4000000000000021</v>
      </c>
      <c r="S1221" s="17" t="s">
        <v>198</v>
      </c>
    </row>
    <row r="1222" spans="1:19" x14ac:dyDescent="0.25">
      <c r="A1222" s="17" t="s">
        <v>198</v>
      </c>
      <c r="B1222" s="17" t="s">
        <v>180</v>
      </c>
      <c r="C1222" s="17" t="s">
        <v>199</v>
      </c>
      <c r="D1222" s="17" t="s">
        <v>96</v>
      </c>
      <c r="E1222" s="24">
        <f>IF(U1222="SC",SUMIFS(SC!F:F,SC!A:A,MAIN!D1222,SC!B:B,MAIN!A1222),SUMIFS(Allocations!$H:$H,Allocations!$A:$A,MAIN!$A1222,Allocations!$B:$B,MAIN!$D1222))</f>
        <v>0</v>
      </c>
      <c r="F1222" s="24">
        <f>IF(U1222="SC",SUMIFS(SC!J:J,SC!A:A,MAIN!D1222,SC!B:B,MAIN!A1222),SUMIFS(Allocations!M:M,Allocations!A:A,MAIN!A1222,Allocations!B:B,MAIN!D1222))</f>
        <v>0</v>
      </c>
      <c r="G1222" s="24">
        <f t="shared" si="340"/>
        <v>0</v>
      </c>
      <c r="H1222" s="24">
        <f>IFERROR(VLOOKUP(S1222,Swaps_wk!$A$2:$AP$151,HLOOKUP(MAIN!D1222,Swaps_wk!$B$2:$AP$151,150,FALSE),FALSE),0)</f>
        <v>0</v>
      </c>
      <c r="I1222" s="24">
        <f>SUMIFS(PASTE_DQS_TRACKER!$D:$D,PASTE_DQS_TRACKER!$C:$C,MAIN!$A1222,PASTE_DQS_TRACKER!$B:$B,MAIN!$D1222)-SUMIFS(PASTE_DQS_TRACKER!$D:$D,PASTE_DQS_TRACKER!$C:$C,MAIN!A1222,PASTE_DQS_TRACKER!$E:$E,MAIN!$D1222)</f>
        <v>0.2</v>
      </c>
      <c r="J1222" s="25">
        <f t="shared" si="341"/>
        <v>0.2</v>
      </c>
      <c r="K1222" s="24">
        <f>IFERROR(IF(V1222="Flex",0,IF(D1222=$D$30,VLOOKUP(A1222,MMO_o10M_lease!$A$1:$F$51,5,FALSE),IF(D1222=$D$26,VLOOKUP(D1222,LANDINGS!$A$3:$BR$40,HLOOKUP(A1222,LANDINGS!$B$1:$CF$42,42,FALSE),FALSE)-IFERROR(VLOOKUP(A1222,MMO_o10M_lease!$A$1:$F$38,5,FALSE),0),VLOOKUP(D1222,LANDINGS!$A$3:$CF$40,HLOOKUP(A1222,LANDINGS!$B$1:$CF$42,42,FALSE),FALSE)))),0)</f>
        <v>0</v>
      </c>
      <c r="L1222" s="24">
        <f>SUMIFS(PASTE_FLEX_TRACKER!$D:$D,PASTE_FLEX_TRACKER!$F:$F,MAIN!$A1222,PASTE_FLEX_TRACKER!$B:$B,MAIN!$D1222)-SUMIFS(PASTE_FLEX_TRACKER!$D:$D,PASTE_FLEX_TRACKER!$C:$C,MAIN!$A1222,PASTE_FLEX_TRACKER!$B:$B,MAIN!$D1222)</f>
        <v>0</v>
      </c>
      <c r="M1222" s="24">
        <f>IFERROR(-VLOOKUP(D1222,SQ!$A$19:$CC$52,HLOOKUP(MAIN!A1222,SQ!$B$18:$CC$56,39,FALSE),FALSE),"n/a")</f>
        <v>0</v>
      </c>
      <c r="N1222" s="46" t="s">
        <v>563</v>
      </c>
      <c r="O1222" s="46">
        <f>SUMIFS(MAN_ADJ!$L:$L,MAN_ADJ!$K:$K,MAIN!$D1222,MAN_ADJ!$J:$J,MAIN!$S1222)</f>
        <v>0</v>
      </c>
      <c r="P1222" s="25">
        <f t="shared" si="342"/>
        <v>0</v>
      </c>
      <c r="Q1222" s="28">
        <f t="shared" si="328"/>
        <v>0</v>
      </c>
      <c r="R1222" s="38">
        <f t="shared" si="343"/>
        <v>0.2</v>
      </c>
      <c r="S1222" s="17" t="s">
        <v>198</v>
      </c>
    </row>
    <row r="1223" spans="1:19" x14ac:dyDescent="0.25">
      <c r="A1223" s="17" t="s">
        <v>198</v>
      </c>
      <c r="B1223" s="17" t="s">
        <v>180</v>
      </c>
      <c r="C1223" s="17" t="s">
        <v>199</v>
      </c>
      <c r="D1223" s="17" t="s">
        <v>97</v>
      </c>
      <c r="E1223" s="24">
        <f>IF(U1223="SC",SUMIFS(SC!F:F,SC!A:A,MAIN!D1223,SC!B:B,MAIN!A1223),SUMIFS(Allocations!$H:$H,Allocations!$A:$A,MAIN!$A1223,Allocations!$B:$B,MAIN!$D1223))</f>
        <v>0</v>
      </c>
      <c r="F1223" s="24">
        <f>IF(U1223="SC",SUMIFS(SC!J:J,SC!A:A,MAIN!D1223,SC!B:B,MAIN!A1223),SUMIFS(Allocations!M:M,Allocations!A:A,MAIN!A1223,Allocations!B:B,MAIN!D1223))</f>
        <v>0</v>
      </c>
      <c r="G1223" s="24">
        <f t="shared" si="340"/>
        <v>0</v>
      </c>
      <c r="H1223" s="24">
        <f>IFERROR(VLOOKUP(S1223,Swaps_wk!$A$2:$AP$151,HLOOKUP(MAIN!D1223,Swaps_wk!$B$2:$AP$151,150,FALSE),FALSE),0)</f>
        <v>0</v>
      </c>
      <c r="I1223" s="24">
        <f>SUMIFS(PASTE_DQS_TRACKER!$D:$D,PASTE_DQS_TRACKER!$C:$C,MAIN!$A1223,PASTE_DQS_TRACKER!$B:$B,MAIN!$D1223)-SUMIFS(PASTE_DQS_TRACKER!$D:$D,PASTE_DQS_TRACKER!$C:$C,MAIN!A1223,PASTE_DQS_TRACKER!$E:$E,MAIN!$D1223)</f>
        <v>0</v>
      </c>
      <c r="J1223" s="25">
        <f t="shared" si="341"/>
        <v>0</v>
      </c>
      <c r="K1223" s="24">
        <f>IFERROR(IF(V1223="Flex",0,IF(D1223=$D$30,VLOOKUP(A1223,MMO_o10M_lease!$A$1:$F$51,5,FALSE),IF(D1223=$D$26,VLOOKUP(D1223,LANDINGS!$A$3:$BR$40,HLOOKUP(A1223,LANDINGS!$B$1:$CF$42,42,FALSE),FALSE)-IFERROR(VLOOKUP(A1223,MMO_o10M_lease!$A$1:$F$38,5,FALSE),0),VLOOKUP(D1223,LANDINGS!$A$3:$CF$40,HLOOKUP(A1223,LANDINGS!$B$1:$CF$42,42,FALSE),FALSE)))),0)</f>
        <v>0</v>
      </c>
      <c r="L1223" s="24">
        <f>SUMIFS(PASTE_FLEX_TRACKER!$D:$D,PASTE_FLEX_TRACKER!$F:$F,MAIN!$A1223,PASTE_FLEX_TRACKER!$B:$B,MAIN!$D1223)-SUMIFS(PASTE_FLEX_TRACKER!$D:$D,PASTE_FLEX_TRACKER!$C:$C,MAIN!$A1223,PASTE_FLEX_TRACKER!$B:$B,MAIN!$D1223)</f>
        <v>0</v>
      </c>
      <c r="M1223" s="24">
        <f>IFERROR(-VLOOKUP(D1223,SQ!$A$19:$CC$52,HLOOKUP(MAIN!A1223,SQ!$B$18:$CC$56,39,FALSE),FALSE),"n/a")</f>
        <v>0</v>
      </c>
      <c r="N1223" s="46" t="s">
        <v>563</v>
      </c>
      <c r="O1223" s="46">
        <f>SUMIFS(MAN_ADJ!$L:$L,MAN_ADJ!$K:$K,MAIN!$D1223,MAN_ADJ!$J:$J,MAIN!$S1223)</f>
        <v>0</v>
      </c>
      <c r="P1223" s="25">
        <f t="shared" si="342"/>
        <v>0</v>
      </c>
      <c r="Q1223" s="28" t="str">
        <f t="shared" si="328"/>
        <v>n/a</v>
      </c>
      <c r="R1223" s="38">
        <f t="shared" si="343"/>
        <v>0</v>
      </c>
      <c r="S1223" s="17" t="s">
        <v>198</v>
      </c>
    </row>
    <row r="1224" spans="1:19" x14ac:dyDescent="0.25">
      <c r="A1224" s="17" t="s">
        <v>198</v>
      </c>
      <c r="B1224" s="17" t="s">
        <v>180</v>
      </c>
      <c r="C1224" s="17" t="s">
        <v>199</v>
      </c>
      <c r="D1224" s="17" t="s">
        <v>98</v>
      </c>
      <c r="E1224" s="24">
        <f>IF(U1224="SC",SUMIFS(SC!F:F,SC!A:A,MAIN!D1224,SC!B:B,MAIN!A1224),SUMIFS(Allocations!$H:$H,Allocations!$A:$A,MAIN!$A1224,Allocations!$B:$B,MAIN!$D1224))</f>
        <v>16.5</v>
      </c>
      <c r="F1224" s="24">
        <f>IF(U1224="SC",SUMIFS(SC!J:J,SC!A:A,MAIN!D1224,SC!B:B,MAIN!A1224),SUMIFS(Allocations!M:M,Allocations!A:A,MAIN!A1224,Allocations!B:B,MAIN!D1224))</f>
        <v>0</v>
      </c>
      <c r="G1224" s="24">
        <f t="shared" si="340"/>
        <v>16.5</v>
      </c>
      <c r="H1224" s="24">
        <f>IFERROR(VLOOKUP(S1224,Swaps_wk!$A$2:$AP$151,HLOOKUP(MAIN!D1224,Swaps_wk!$B$2:$AP$151,150,FALSE),FALSE),0)</f>
        <v>0</v>
      </c>
      <c r="I1224" s="24">
        <f>SUMIFS(PASTE_DQS_TRACKER!$D:$D,PASTE_DQS_TRACKER!$C:$C,MAIN!$A1224,PASTE_DQS_TRACKER!$B:$B,MAIN!$D1224)-SUMIFS(PASTE_DQS_TRACKER!$D:$D,PASTE_DQS_TRACKER!$C:$C,MAIN!A1224,PASTE_DQS_TRACKER!$E:$E,MAIN!$D1224)</f>
        <v>-15</v>
      </c>
      <c r="J1224" s="25">
        <f t="shared" si="341"/>
        <v>1.5</v>
      </c>
      <c r="K1224" s="24">
        <f>IFERROR(IF(V1224="Flex",0,IF(D1224=$D$30,VLOOKUP(A1224,MMO_o10M_lease!$A$1:$F$51,5,FALSE),IF(D1224=$D$26,VLOOKUP(D1224,LANDINGS!$A$3:$BR$40,HLOOKUP(A1224,LANDINGS!$B$1:$CF$42,42,FALSE),FALSE)-IFERROR(VLOOKUP(A1224,MMO_o10M_lease!$A$1:$F$38,5,FALSE),0),VLOOKUP(D1224,LANDINGS!$A$3:$CF$40,HLOOKUP(A1224,LANDINGS!$B$1:$CF$42,42,FALSE),FALSE)))),0)</f>
        <v>0</v>
      </c>
      <c r="L1224" s="24">
        <f>SUMIFS(PASTE_FLEX_TRACKER!$D:$D,PASTE_FLEX_TRACKER!$F:$F,MAIN!$A1224,PASTE_FLEX_TRACKER!$B:$B,MAIN!$D1224)-SUMIFS(PASTE_FLEX_TRACKER!$D:$D,PASTE_FLEX_TRACKER!$C:$C,MAIN!$A1224,PASTE_FLEX_TRACKER!$B:$B,MAIN!$D1224)</f>
        <v>0</v>
      </c>
      <c r="M1224" s="24">
        <f>IFERROR(-VLOOKUP(D1224,SQ!$A$19:$CC$52,HLOOKUP(MAIN!A1224,SQ!$B$18:$CC$56,39,FALSE),FALSE),"n/a")</f>
        <v>0</v>
      </c>
      <c r="N1224" s="46" t="s">
        <v>563</v>
      </c>
      <c r="O1224" s="46">
        <f>SUMIFS(MAN_ADJ!$L:$L,MAN_ADJ!$K:$K,MAIN!$D1224,MAN_ADJ!$J:$J,MAIN!$S1224)</f>
        <v>0</v>
      </c>
      <c r="P1224" s="25">
        <f t="shared" si="342"/>
        <v>0</v>
      </c>
      <c r="Q1224" s="28">
        <f t="shared" si="328"/>
        <v>0</v>
      </c>
      <c r="R1224" s="38">
        <f t="shared" si="343"/>
        <v>1.5</v>
      </c>
      <c r="S1224" s="17" t="s">
        <v>198</v>
      </c>
    </row>
    <row r="1225" spans="1:19" x14ac:dyDescent="0.25">
      <c r="A1225" s="17" t="s">
        <v>198</v>
      </c>
      <c r="B1225" s="17" t="s">
        <v>180</v>
      </c>
      <c r="C1225" s="17" t="s">
        <v>199</v>
      </c>
      <c r="D1225" s="17" t="s">
        <v>99</v>
      </c>
      <c r="E1225" s="24">
        <f>IF(U1225="SC",SUMIFS(SC!F:F,SC!A:A,MAIN!D1225,SC!B:B,MAIN!A1225),SUMIFS(Allocations!$H:$H,Allocations!$A:$A,MAIN!$A1225,Allocations!$B:$B,MAIN!$D1225))</f>
        <v>3.9</v>
      </c>
      <c r="F1225" s="24">
        <f>IF(U1225="SC",SUMIFS(SC!J:J,SC!A:A,MAIN!D1225,SC!B:B,MAIN!A1225),SUMIFS(Allocations!M:M,Allocations!A:A,MAIN!A1225,Allocations!B:B,MAIN!D1225))</f>
        <v>0</v>
      </c>
      <c r="G1225" s="24">
        <f t="shared" si="340"/>
        <v>3.9</v>
      </c>
      <c r="H1225" s="24">
        <f>IFERROR(VLOOKUP(S1225,Swaps_wk!$A$2:$AP$151,HLOOKUP(MAIN!D1225,Swaps_wk!$B$2:$AP$151,150,FALSE),FALSE),0)</f>
        <v>0</v>
      </c>
      <c r="I1225" s="24">
        <f>SUMIFS(PASTE_DQS_TRACKER!$D:$D,PASTE_DQS_TRACKER!$C:$C,MAIN!$A1225,PASTE_DQS_TRACKER!$B:$B,MAIN!$D1225)-SUMIFS(PASTE_DQS_TRACKER!$D:$D,PASTE_DQS_TRACKER!$C:$C,MAIN!A1225,PASTE_DQS_TRACKER!$E:$E,MAIN!$D1225)</f>
        <v>0</v>
      </c>
      <c r="J1225" s="25">
        <f t="shared" si="341"/>
        <v>3.9</v>
      </c>
      <c r="K1225" s="24">
        <f>IFERROR(IF(V1225="Flex",0,IF(D1225=$D$30,VLOOKUP(A1225,MMO_o10M_lease!$A$1:$F$51,5,FALSE),IF(D1225=$D$26,VLOOKUP(D1225,LANDINGS!$A$3:$BR$40,HLOOKUP(A1225,LANDINGS!$B$1:$CF$42,42,FALSE),FALSE)-IFERROR(VLOOKUP(A1225,MMO_o10M_lease!$A$1:$F$38,5,FALSE),0),VLOOKUP(D1225,LANDINGS!$A$3:$CF$40,HLOOKUP(A1225,LANDINGS!$B$1:$CF$42,42,FALSE),FALSE)))),0)</f>
        <v>3.0000000000000001E-3</v>
      </c>
      <c r="L1225" s="24">
        <f>SUMIFS(PASTE_FLEX_TRACKER!$D:$D,PASTE_FLEX_TRACKER!$F:$F,MAIN!$A1225,PASTE_FLEX_TRACKER!$B:$B,MAIN!$D1225)-SUMIFS(PASTE_FLEX_TRACKER!$D:$D,PASTE_FLEX_TRACKER!$C:$C,MAIN!$A1225,PASTE_FLEX_TRACKER!$B:$B,MAIN!$D1225)</f>
        <v>0</v>
      </c>
      <c r="M1225" s="24">
        <f>IFERROR(-VLOOKUP(D1225,SQ!$A$19:$CC$52,HLOOKUP(MAIN!A1225,SQ!$B$18:$CC$56,39,FALSE),FALSE),"n/a")</f>
        <v>0</v>
      </c>
      <c r="N1225" s="46" t="s">
        <v>563</v>
      </c>
      <c r="O1225" s="46">
        <f>SUMIFS(MAN_ADJ!$L:$L,MAN_ADJ!$K:$K,MAIN!$D1225,MAN_ADJ!$J:$J,MAIN!$S1225)</f>
        <v>0</v>
      </c>
      <c r="P1225" s="25">
        <f t="shared" si="342"/>
        <v>3.0000000000000001E-3</v>
      </c>
      <c r="Q1225" s="28">
        <f t="shared" si="328"/>
        <v>7.6923076923076923E-4</v>
      </c>
      <c r="R1225" s="38">
        <f t="shared" si="343"/>
        <v>3.8969999999999998</v>
      </c>
      <c r="S1225" s="17" t="s">
        <v>198</v>
      </c>
    </row>
    <row r="1226" spans="1:19" x14ac:dyDescent="0.25">
      <c r="A1226" s="17" t="s">
        <v>198</v>
      </c>
      <c r="B1226" s="17" t="s">
        <v>180</v>
      </c>
      <c r="C1226" s="17" t="s">
        <v>199</v>
      </c>
      <c r="D1226" s="17" t="s">
        <v>100</v>
      </c>
      <c r="E1226" s="24">
        <f>IF(U1226="SC",SUMIFS(SC!F:F,SC!A:A,MAIN!D1226,SC!B:B,MAIN!A1226),SUMIFS(Allocations!$H:$H,Allocations!$A:$A,MAIN!$A1226,Allocations!$B:$B,MAIN!$D1226))</f>
        <v>4.0000000000000001E-3</v>
      </c>
      <c r="F1226" s="24">
        <f>IF(U1226="SC",SUMIFS(SC!J:J,SC!A:A,MAIN!D1226,SC!B:B,MAIN!A1226),SUMIFS(Allocations!M:M,Allocations!A:A,MAIN!A1226,Allocations!B:B,MAIN!D1226))</f>
        <v>0</v>
      </c>
      <c r="G1226" s="24">
        <f t="shared" si="340"/>
        <v>4.0000000000000001E-3</v>
      </c>
      <c r="H1226" s="24">
        <f>IFERROR(VLOOKUP(S1226,Swaps_wk!$A$2:$AP$151,HLOOKUP(MAIN!D1226,Swaps_wk!$B$2:$AP$151,150,FALSE),FALSE),0)</f>
        <v>0</v>
      </c>
      <c r="I1226" s="24">
        <f>SUMIFS(PASTE_DQS_TRACKER!$D:$D,PASTE_DQS_TRACKER!$C:$C,MAIN!$A1226,PASTE_DQS_TRACKER!$B:$B,MAIN!$D1226)-SUMIFS(PASTE_DQS_TRACKER!$D:$D,PASTE_DQS_TRACKER!$C:$C,MAIN!A1226,PASTE_DQS_TRACKER!$E:$E,MAIN!$D1226)</f>
        <v>0</v>
      </c>
      <c r="J1226" s="25">
        <f t="shared" si="341"/>
        <v>4.0000000000000001E-3</v>
      </c>
      <c r="K1226" s="24">
        <f>IFERROR(IF(V1226="Flex",0,IF(D1226=$D$30,VLOOKUP(A1226,MMO_o10M_lease!$A$1:$F$51,5,FALSE),IF(D1226=$D$26,VLOOKUP(D1226,LANDINGS!$A$3:$BR$40,HLOOKUP(A1226,LANDINGS!$B$1:$CF$42,42,FALSE),FALSE)-IFERROR(VLOOKUP(A1226,MMO_o10M_lease!$A$1:$F$38,5,FALSE),0),VLOOKUP(D1226,LANDINGS!$A$3:$CF$40,HLOOKUP(A1226,LANDINGS!$B$1:$CF$42,42,FALSE),FALSE)))),0)</f>
        <v>0</v>
      </c>
      <c r="L1226" s="24">
        <f>SUMIFS(PASTE_FLEX_TRACKER!$D:$D,PASTE_FLEX_TRACKER!$F:$F,MAIN!$A1226,PASTE_FLEX_TRACKER!$B:$B,MAIN!$D1226)-SUMIFS(PASTE_FLEX_TRACKER!$D:$D,PASTE_FLEX_TRACKER!$C:$C,MAIN!$A1226,PASTE_FLEX_TRACKER!$B:$B,MAIN!$D1226)</f>
        <v>0</v>
      </c>
      <c r="M1226" s="24">
        <f>IFERROR(-VLOOKUP(D1226,SQ!$A$19:$CC$52,HLOOKUP(MAIN!A1226,SQ!$B$18:$CC$56,39,FALSE),FALSE),"n/a")</f>
        <v>0</v>
      </c>
      <c r="N1226" s="46" t="s">
        <v>563</v>
      </c>
      <c r="O1226" s="46">
        <f>SUMIFS(MAN_ADJ!$L:$L,MAN_ADJ!$K:$K,MAIN!$D1226,MAN_ADJ!$J:$J,MAIN!$S1226)</f>
        <v>0</v>
      </c>
      <c r="P1226" s="25">
        <f t="shared" si="342"/>
        <v>0</v>
      </c>
      <c r="Q1226" s="28">
        <f t="shared" si="328"/>
        <v>0</v>
      </c>
      <c r="R1226" s="38">
        <f t="shared" si="343"/>
        <v>4.0000000000000001E-3</v>
      </c>
      <c r="S1226" s="17" t="s">
        <v>198</v>
      </c>
    </row>
    <row r="1227" spans="1:19" x14ac:dyDescent="0.25">
      <c r="A1227" s="17" t="s">
        <v>198</v>
      </c>
      <c r="B1227" s="17" t="s">
        <v>180</v>
      </c>
      <c r="C1227" s="17" t="s">
        <v>199</v>
      </c>
      <c r="D1227" s="17" t="s">
        <v>101</v>
      </c>
      <c r="E1227" s="24">
        <f>IF(U1227="SC",SUMIFS(SC!F:F,SC!A:A,MAIN!D1227,SC!B:B,MAIN!A1227),SUMIFS(Allocations!$H:$H,Allocations!$A:$A,MAIN!$A1227,Allocations!$B:$B,MAIN!$D1227))</f>
        <v>0</v>
      </c>
      <c r="F1227" s="24">
        <f>IF(U1227="SC",SUMIFS(SC!J:J,SC!A:A,MAIN!D1227,SC!B:B,MAIN!A1227),SUMIFS(Allocations!M:M,Allocations!A:A,MAIN!A1227,Allocations!B:B,MAIN!D1227))</f>
        <v>0</v>
      </c>
      <c r="G1227" s="24">
        <f t="shared" si="340"/>
        <v>0</v>
      </c>
      <c r="H1227" s="24">
        <f>IFERROR(VLOOKUP(S1227,Swaps_wk!$A$2:$AP$151,HLOOKUP(MAIN!D1227,Swaps_wk!$B$2:$AP$151,150,FALSE),FALSE),0)</f>
        <v>0</v>
      </c>
      <c r="I1227" s="24">
        <f>SUMIFS(PASTE_DQS_TRACKER!$D:$D,PASTE_DQS_TRACKER!$C:$C,MAIN!$A1227,PASTE_DQS_TRACKER!$B:$B,MAIN!$D1227)-SUMIFS(PASTE_DQS_TRACKER!$D:$D,PASTE_DQS_TRACKER!$C:$C,MAIN!A1227,PASTE_DQS_TRACKER!$E:$E,MAIN!$D1227)</f>
        <v>0</v>
      </c>
      <c r="J1227" s="25">
        <f t="shared" si="341"/>
        <v>0</v>
      </c>
      <c r="K1227" s="24">
        <f>IFERROR(IF(V1227="Flex",0,IF(D1227=$D$30,VLOOKUP(A1227,MMO_o10M_lease!$A$1:$F$51,5,FALSE),IF(D1227=$D$26,VLOOKUP(D1227,LANDINGS!$A$3:$BR$40,HLOOKUP(A1227,LANDINGS!$B$1:$CF$42,42,FALSE),FALSE)-IFERROR(VLOOKUP(A1227,MMO_o10M_lease!$A$1:$F$38,5,FALSE),0),VLOOKUP(D1227,LANDINGS!$A$3:$CF$40,HLOOKUP(A1227,LANDINGS!$B$1:$CF$42,42,FALSE),FALSE)))),0)</f>
        <v>0</v>
      </c>
      <c r="L1227" s="24">
        <f>SUMIFS(PASTE_FLEX_TRACKER!$D:$D,PASTE_FLEX_TRACKER!$F:$F,MAIN!$A1227,PASTE_FLEX_TRACKER!$B:$B,MAIN!$D1227)-SUMIFS(PASTE_FLEX_TRACKER!$D:$D,PASTE_FLEX_TRACKER!$C:$C,MAIN!$A1227,PASTE_FLEX_TRACKER!$B:$B,MAIN!$D1227)</f>
        <v>0</v>
      </c>
      <c r="M1227" s="24">
        <f>IFERROR(-VLOOKUP(D1227,SQ!$A$19:$CC$52,HLOOKUP(MAIN!A1227,SQ!$B$18:$CC$56,39,FALSE),FALSE),"n/a")</f>
        <v>0</v>
      </c>
      <c r="N1227" s="46" t="s">
        <v>563</v>
      </c>
      <c r="O1227" s="46">
        <f>SUMIFS(MAN_ADJ!$L:$L,MAN_ADJ!$K:$K,MAIN!$D1227,MAN_ADJ!$J:$J,MAIN!$S1227)</f>
        <v>0</v>
      </c>
      <c r="P1227" s="25">
        <f t="shared" si="342"/>
        <v>0</v>
      </c>
      <c r="Q1227" s="28" t="str">
        <f t="shared" si="328"/>
        <v>n/a</v>
      </c>
      <c r="R1227" s="38">
        <f t="shared" si="343"/>
        <v>0</v>
      </c>
      <c r="S1227" s="17" t="s">
        <v>198</v>
      </c>
    </row>
    <row r="1228" spans="1:19" x14ac:dyDescent="0.25">
      <c r="A1228" s="17" t="s">
        <v>198</v>
      </c>
      <c r="B1228" s="17" t="s">
        <v>180</v>
      </c>
      <c r="C1228" s="17" t="s">
        <v>199</v>
      </c>
      <c r="D1228" s="17" t="s">
        <v>102</v>
      </c>
      <c r="E1228" s="24">
        <f>IF(U1228="SC",SUMIFS(SC!F:F,SC!A:A,MAIN!D1228,SC!B:B,MAIN!A1228),SUMIFS(Allocations!$H:$H,Allocations!$A:$A,MAIN!$A1228,Allocations!$B:$B,MAIN!$D1228))</f>
        <v>0</v>
      </c>
      <c r="F1228" s="24">
        <f>IF(U1228="SC",SUMIFS(SC!J:J,SC!A:A,MAIN!D1228,SC!B:B,MAIN!A1228),SUMIFS(Allocations!M:M,Allocations!A:A,MAIN!A1228,Allocations!B:B,MAIN!D1228))</f>
        <v>0</v>
      </c>
      <c r="G1228" s="24">
        <f t="shared" si="340"/>
        <v>0</v>
      </c>
      <c r="H1228" s="24">
        <f>IFERROR(VLOOKUP(S1228,Swaps_wk!$A$2:$AP$151,HLOOKUP(MAIN!D1228,Swaps_wk!$B$2:$AP$151,150,FALSE),FALSE),0)</f>
        <v>0</v>
      </c>
      <c r="I1228" s="24">
        <f>SUMIFS(PASTE_DQS_TRACKER!$D:$D,PASTE_DQS_TRACKER!$C:$C,MAIN!$A1228,PASTE_DQS_TRACKER!$B:$B,MAIN!$D1228)-SUMIFS(PASTE_DQS_TRACKER!$D:$D,PASTE_DQS_TRACKER!$C:$C,MAIN!A1228,PASTE_DQS_TRACKER!$E:$E,MAIN!$D1228)</f>
        <v>0</v>
      </c>
      <c r="J1228" s="25">
        <f t="shared" si="341"/>
        <v>0</v>
      </c>
      <c r="K1228" s="24">
        <f>IFERROR(IF(V1228="Flex",0,IF(D1228=$D$30,VLOOKUP(A1228,MMO_o10M_lease!$A$1:$F$51,5,FALSE),IF(D1228=$D$26,VLOOKUP(D1228,LANDINGS!$A$3:$BR$40,HLOOKUP(A1228,LANDINGS!$B$1:$CF$42,42,FALSE),FALSE)-IFERROR(VLOOKUP(A1228,MMO_o10M_lease!$A$1:$F$38,5,FALSE),0),VLOOKUP(D1228,LANDINGS!$A$3:$CF$40,HLOOKUP(A1228,LANDINGS!$B$1:$CF$42,42,FALSE),FALSE)))),0)</f>
        <v>0</v>
      </c>
      <c r="L1228" s="24">
        <f>SUMIFS(PASTE_FLEX_TRACKER!$D:$D,PASTE_FLEX_TRACKER!$F:$F,MAIN!$A1228,PASTE_FLEX_TRACKER!$B:$B,MAIN!$D1228)-SUMIFS(PASTE_FLEX_TRACKER!$D:$D,PASTE_FLEX_TRACKER!$C:$C,MAIN!$A1228,PASTE_FLEX_TRACKER!$B:$B,MAIN!$D1228)</f>
        <v>0</v>
      </c>
      <c r="M1228" s="24">
        <f>IFERROR(-VLOOKUP(D1228,SQ!$A$19:$CC$52,HLOOKUP(MAIN!A1228,SQ!$B$18:$CC$56,39,FALSE),FALSE),"n/a")</f>
        <v>0</v>
      </c>
      <c r="N1228" s="46" t="s">
        <v>563</v>
      </c>
      <c r="O1228" s="46">
        <f>SUMIFS(MAN_ADJ!$L:$L,MAN_ADJ!$K:$K,MAIN!$D1228,MAN_ADJ!$J:$J,MAIN!$S1228)</f>
        <v>0</v>
      </c>
      <c r="P1228" s="25">
        <f t="shared" si="342"/>
        <v>0</v>
      </c>
      <c r="Q1228" s="28" t="str">
        <f t="shared" si="328"/>
        <v>n/a</v>
      </c>
      <c r="R1228" s="38">
        <f t="shared" si="343"/>
        <v>0</v>
      </c>
      <c r="S1228" s="17" t="s">
        <v>198</v>
      </c>
    </row>
    <row r="1229" spans="1:19" x14ac:dyDescent="0.25">
      <c r="A1229" s="17" t="s">
        <v>198</v>
      </c>
      <c r="B1229" s="17" t="s">
        <v>180</v>
      </c>
      <c r="C1229" s="17" t="s">
        <v>199</v>
      </c>
      <c r="D1229" s="17" t="s">
        <v>103</v>
      </c>
      <c r="E1229" s="24">
        <f>IF(U1229="SC",SUMIFS(SC!F:F,SC!A:A,MAIN!D1229,SC!B:B,MAIN!A1229),SUMIFS(Allocations!$H:$H,Allocations!$A:$A,MAIN!$A1229,Allocations!$B:$B,MAIN!$D1229))</f>
        <v>5.2</v>
      </c>
      <c r="F1229" s="24">
        <f>IF(U1229="SC",SUMIFS(SC!J:J,SC!A:A,MAIN!D1229,SC!B:B,MAIN!A1229),SUMIFS(Allocations!M:M,Allocations!A:A,MAIN!A1229,Allocations!B:B,MAIN!D1229))</f>
        <v>0</v>
      </c>
      <c r="G1229" s="24">
        <f t="shared" si="340"/>
        <v>5.2</v>
      </c>
      <c r="H1229" s="24">
        <f>IFERROR(VLOOKUP(S1229,Swaps_wk!$A$2:$AP$151,HLOOKUP(MAIN!D1229,Swaps_wk!$B$2:$AP$151,150,FALSE),FALSE),0)</f>
        <v>0</v>
      </c>
      <c r="I1229" s="24">
        <f>SUMIFS(PASTE_DQS_TRACKER!$D:$D,PASTE_DQS_TRACKER!$C:$C,MAIN!$A1229,PASTE_DQS_TRACKER!$B:$B,MAIN!$D1229)-SUMIFS(PASTE_DQS_TRACKER!$D:$D,PASTE_DQS_TRACKER!$C:$C,MAIN!A1229,PASTE_DQS_TRACKER!$E:$E,MAIN!$D1229)</f>
        <v>0</v>
      </c>
      <c r="J1229" s="25">
        <f t="shared" si="341"/>
        <v>5.2</v>
      </c>
      <c r="K1229" s="24">
        <f>IFERROR(IF(V1229="Flex",0,IF(D1229=$D$30,VLOOKUP(A1229,MMO_o10M_lease!$A$1:$F$51,5,FALSE),IF(D1229=$D$26,VLOOKUP(D1229,LANDINGS!$A$3:$BR$40,HLOOKUP(A1229,LANDINGS!$B$1:$CF$42,42,FALSE),FALSE)-IFERROR(VLOOKUP(A1229,MMO_o10M_lease!$A$1:$F$38,5,FALSE),0),VLOOKUP(D1229,LANDINGS!$A$3:$CF$40,HLOOKUP(A1229,LANDINGS!$B$1:$CF$42,42,FALSE),FALSE)))),0)</f>
        <v>0</v>
      </c>
      <c r="L1229" s="24">
        <f>SUMIFS(PASTE_FLEX_TRACKER!$D:$D,PASTE_FLEX_TRACKER!$F:$F,MAIN!$A1229,PASTE_FLEX_TRACKER!$B:$B,MAIN!$D1229)-SUMIFS(PASTE_FLEX_TRACKER!$D:$D,PASTE_FLEX_TRACKER!$C:$C,MAIN!$A1229,PASTE_FLEX_TRACKER!$B:$B,MAIN!$D1229)</f>
        <v>0</v>
      </c>
      <c r="M1229" s="24">
        <f>IFERROR(-VLOOKUP(D1229,SQ!$A$19:$CC$52,HLOOKUP(MAIN!A1229,SQ!$B$18:$CC$56,39,FALSE),FALSE),"n/a")</f>
        <v>0</v>
      </c>
      <c r="N1229" s="46" t="s">
        <v>563</v>
      </c>
      <c r="O1229" s="46">
        <f>SUMIFS(MAN_ADJ!$L:$L,MAN_ADJ!$K:$K,MAIN!$D1229,MAN_ADJ!$J:$J,MAIN!$S1229)</f>
        <v>0</v>
      </c>
      <c r="P1229" s="25">
        <f t="shared" si="342"/>
        <v>0</v>
      </c>
      <c r="Q1229" s="28">
        <f t="shared" si="328"/>
        <v>0</v>
      </c>
      <c r="R1229" s="38">
        <f t="shared" si="343"/>
        <v>5.2</v>
      </c>
      <c r="S1229" s="17" t="s">
        <v>198</v>
      </c>
    </row>
    <row r="1230" spans="1:19" x14ac:dyDescent="0.25">
      <c r="A1230" s="17" t="s">
        <v>198</v>
      </c>
      <c r="B1230" s="17" t="s">
        <v>180</v>
      </c>
      <c r="C1230" s="17" t="s">
        <v>199</v>
      </c>
      <c r="D1230" s="17" t="s">
        <v>104</v>
      </c>
      <c r="E1230" s="24">
        <f>IF(U1230="SC",SUMIFS(SC!F:F,SC!A:A,MAIN!D1230,SC!B:B,MAIN!A1230),SUMIFS(Allocations!$H:$H,Allocations!$A:$A,MAIN!$A1230,Allocations!$B:$B,MAIN!$D1230))</f>
        <v>3.4</v>
      </c>
      <c r="F1230" s="24">
        <f>IF(U1230="SC",SUMIFS(SC!J:J,SC!A:A,MAIN!D1230,SC!B:B,MAIN!A1230),SUMIFS(Allocations!M:M,Allocations!A:A,MAIN!A1230,Allocations!B:B,MAIN!D1230))</f>
        <v>0</v>
      </c>
      <c r="G1230" s="24">
        <f t="shared" si="340"/>
        <v>3.4</v>
      </c>
      <c r="H1230" s="24">
        <f>IFERROR(VLOOKUP(S1230,Swaps_wk!$A$2:$AP$151,HLOOKUP(MAIN!D1230,Swaps_wk!$B$2:$AP$151,150,FALSE),FALSE),0)</f>
        <v>0</v>
      </c>
      <c r="I1230" s="24">
        <f>SUMIFS(PASTE_DQS_TRACKER!$D:$D,PASTE_DQS_TRACKER!$C:$C,MAIN!$A1230,PASTE_DQS_TRACKER!$B:$B,MAIN!$D1230)-SUMIFS(PASTE_DQS_TRACKER!$D:$D,PASTE_DQS_TRACKER!$C:$C,MAIN!A1230,PASTE_DQS_TRACKER!$E:$E,MAIN!$D1230)</f>
        <v>-3.4</v>
      </c>
      <c r="J1230" s="25">
        <f t="shared" si="341"/>
        <v>0</v>
      </c>
      <c r="K1230" s="24">
        <f>IFERROR(IF(V1230="Flex",0,IF(D1230=$D$30,VLOOKUP(A1230,MMO_o10M_lease!$A$1:$F$51,5,FALSE),IF(D1230=$D$26,VLOOKUP(D1230,LANDINGS!$A$3:$BR$40,HLOOKUP(A1230,LANDINGS!$B$1:$CF$42,42,FALSE),FALSE)-IFERROR(VLOOKUP(A1230,MMO_o10M_lease!$A$1:$F$38,5,FALSE),0),VLOOKUP(D1230,LANDINGS!$A$3:$CF$40,HLOOKUP(A1230,LANDINGS!$B$1:$CF$42,42,FALSE),FALSE)))),0)</f>
        <v>0</v>
      </c>
      <c r="L1230" s="24">
        <f>SUMIFS(PASTE_FLEX_TRACKER!$D:$D,PASTE_FLEX_TRACKER!$F:$F,MAIN!$A1230,PASTE_FLEX_TRACKER!$B:$B,MAIN!$D1230)-SUMIFS(PASTE_FLEX_TRACKER!$D:$D,PASTE_FLEX_TRACKER!$C:$C,MAIN!$A1230,PASTE_FLEX_TRACKER!$B:$B,MAIN!$D1230)</f>
        <v>0</v>
      </c>
      <c r="M1230" s="24">
        <f>IFERROR(-VLOOKUP(D1230,SQ!$A$19:$CC$52,HLOOKUP(MAIN!A1230,SQ!$B$18:$CC$56,39,FALSE),FALSE),"n/a")</f>
        <v>0</v>
      </c>
      <c r="N1230" s="46" t="s">
        <v>563</v>
      </c>
      <c r="O1230" s="46">
        <f>SUMIFS(MAN_ADJ!$L:$L,MAN_ADJ!$K:$K,MAIN!$D1230,MAN_ADJ!$J:$J,MAIN!$S1230)</f>
        <v>0</v>
      </c>
      <c r="P1230" s="25">
        <f t="shared" si="342"/>
        <v>0</v>
      </c>
      <c r="Q1230" s="28" t="str">
        <f t="shared" si="328"/>
        <v>n/a</v>
      </c>
      <c r="R1230" s="38">
        <f t="shared" si="343"/>
        <v>0</v>
      </c>
      <c r="S1230" s="17" t="s">
        <v>198</v>
      </c>
    </row>
    <row r="1231" spans="1:19" x14ac:dyDescent="0.25">
      <c r="A1231" s="17" t="s">
        <v>198</v>
      </c>
      <c r="B1231" s="17" t="s">
        <v>180</v>
      </c>
      <c r="C1231" s="17" t="s">
        <v>199</v>
      </c>
      <c r="D1231" s="17" t="s">
        <v>105</v>
      </c>
      <c r="E1231" s="24">
        <f>IF(U1231="SC",SUMIFS(SC!F:F,SC!A:A,MAIN!D1231,SC!B:B,MAIN!A1231),SUMIFS(Allocations!$H:$H,Allocations!$A:$A,MAIN!$A1231,Allocations!$B:$B,MAIN!$D1231))</f>
        <v>0.26200000000000001</v>
      </c>
      <c r="F1231" s="24">
        <f>IF(U1231="SC",SUMIFS(SC!J:J,SC!A:A,MAIN!D1231,SC!B:B,MAIN!A1231),SUMIFS(Allocations!M:M,Allocations!A:A,MAIN!A1231,Allocations!B:B,MAIN!D1231))</f>
        <v>0</v>
      </c>
      <c r="G1231" s="24">
        <f t="shared" si="340"/>
        <v>0.26200000000000001</v>
      </c>
      <c r="H1231" s="24">
        <f>IFERROR(VLOOKUP(S1231,Swaps_wk!$A$2:$AP$151,HLOOKUP(MAIN!D1231,Swaps_wk!$B$2:$AP$151,150,FALSE),FALSE),0)</f>
        <v>0</v>
      </c>
      <c r="I1231" s="24">
        <f>SUMIFS(PASTE_DQS_TRACKER!$D:$D,PASTE_DQS_TRACKER!$C:$C,MAIN!$A1231,PASTE_DQS_TRACKER!$B:$B,MAIN!$D1231)-SUMIFS(PASTE_DQS_TRACKER!$D:$D,PASTE_DQS_TRACKER!$C:$C,MAIN!A1231,PASTE_DQS_TRACKER!$E:$E,MAIN!$D1231)</f>
        <v>0</v>
      </c>
      <c r="J1231" s="25">
        <f t="shared" si="341"/>
        <v>0.26200000000000001</v>
      </c>
      <c r="K1231" s="24">
        <f>IFERROR(IF(V1231="Flex",0,IF(D1231=$D$30,VLOOKUP(A1231,MMO_o10M_lease!$A$1:$F$51,5,FALSE),IF(D1231=$D$26,VLOOKUP(D1231,LANDINGS!$A$3:$BR$40,HLOOKUP(A1231,LANDINGS!$B$1:$CF$42,42,FALSE),FALSE)-IFERROR(VLOOKUP(A1231,MMO_o10M_lease!$A$1:$F$38,5,FALSE),0),VLOOKUP(D1231,LANDINGS!$A$3:$CF$40,HLOOKUP(A1231,LANDINGS!$B$1:$CF$42,42,FALSE),FALSE)))),0)</f>
        <v>0.184</v>
      </c>
      <c r="L1231" s="24">
        <f>SUMIFS(PASTE_FLEX_TRACKER!$D:$D,PASTE_FLEX_TRACKER!$F:$F,MAIN!$A1231,PASTE_FLEX_TRACKER!$B:$B,MAIN!$D1231)-SUMIFS(PASTE_FLEX_TRACKER!$D:$D,PASTE_FLEX_TRACKER!$C:$C,MAIN!$A1231,PASTE_FLEX_TRACKER!$B:$B,MAIN!$D1231)</f>
        <v>0</v>
      </c>
      <c r="M1231" s="24">
        <f>IFERROR(-VLOOKUP(D1231,SQ!$A$19:$CC$52,HLOOKUP(MAIN!A1231,SQ!$B$18:$CC$56,39,FALSE),FALSE),"n/a")</f>
        <v>0</v>
      </c>
      <c r="N1231" s="46" t="s">
        <v>563</v>
      </c>
      <c r="O1231" s="46">
        <f>SUMIFS(MAN_ADJ!$L:$L,MAN_ADJ!$K:$K,MAIN!$D1231,MAN_ADJ!$J:$J,MAIN!$S1231)</f>
        <v>0</v>
      </c>
      <c r="P1231" s="25">
        <f t="shared" si="342"/>
        <v>0.184</v>
      </c>
      <c r="Q1231" s="28">
        <f t="shared" si="328"/>
        <v>0.70229007633587781</v>
      </c>
      <c r="R1231" s="38">
        <f t="shared" si="343"/>
        <v>7.8000000000000014E-2</v>
      </c>
      <c r="S1231" s="17" t="s">
        <v>198</v>
      </c>
    </row>
    <row r="1232" spans="1:19" x14ac:dyDescent="0.25">
      <c r="A1232" s="17" t="s">
        <v>198</v>
      </c>
      <c r="B1232" s="17" t="s">
        <v>180</v>
      </c>
      <c r="C1232" s="17" t="s">
        <v>199</v>
      </c>
      <c r="D1232" s="17" t="s">
        <v>106</v>
      </c>
      <c r="E1232" s="24">
        <f>IF(U1232="SC",SUMIFS(SC!F:F,SC!A:A,MAIN!D1232,SC!B:B,MAIN!A1232),SUMIFS(Allocations!$H:$H,Allocations!$A:$A,MAIN!$A1232,Allocations!$B:$B,MAIN!$D1232))</f>
        <v>0.50600000000000001</v>
      </c>
      <c r="F1232" s="24">
        <f>IF(U1232="SC",SUMIFS(SC!J:J,SC!A:A,MAIN!D1232,SC!B:B,MAIN!A1232),SUMIFS(Allocations!M:M,Allocations!A:A,MAIN!A1232,Allocations!B:B,MAIN!D1232))</f>
        <v>0</v>
      </c>
      <c r="G1232" s="24">
        <f t="shared" si="340"/>
        <v>0.50600000000000001</v>
      </c>
      <c r="H1232" s="24">
        <f>IFERROR(VLOOKUP(S1232,Swaps_wk!$A$2:$AP$151,HLOOKUP(MAIN!D1232,Swaps_wk!$B$2:$AP$151,150,FALSE),FALSE),0)</f>
        <v>0</v>
      </c>
      <c r="I1232" s="24">
        <f>SUMIFS(PASTE_DQS_TRACKER!$D:$D,PASTE_DQS_TRACKER!$C:$C,MAIN!$A1232,PASTE_DQS_TRACKER!$B:$B,MAIN!$D1232)-SUMIFS(PASTE_DQS_TRACKER!$D:$D,PASTE_DQS_TRACKER!$C:$C,MAIN!A1232,PASTE_DQS_TRACKER!$E:$E,MAIN!$D1232)</f>
        <v>0</v>
      </c>
      <c r="J1232" s="25">
        <f t="shared" si="341"/>
        <v>0.50600000000000001</v>
      </c>
      <c r="K1232" s="24">
        <f>IFERROR(IF(V1232="Flex",0,IF(D1232=$D$30,VLOOKUP(A1232,MMO_o10M_lease!$A$1:$F$51,5,FALSE),IF(D1232=$D$26,VLOOKUP(D1232,LANDINGS!$A$3:$BR$40,HLOOKUP(A1232,LANDINGS!$B$1:$CF$42,42,FALSE),FALSE)-IFERROR(VLOOKUP(A1232,MMO_o10M_lease!$A$1:$F$38,5,FALSE),0),VLOOKUP(D1232,LANDINGS!$A$3:$CF$40,HLOOKUP(A1232,LANDINGS!$B$1:$CF$42,42,FALSE),FALSE)))),0)</f>
        <v>0</v>
      </c>
      <c r="L1232" s="24">
        <f>SUMIFS(PASTE_FLEX_TRACKER!$D:$D,PASTE_FLEX_TRACKER!$F:$F,MAIN!$A1232,PASTE_FLEX_TRACKER!$B:$B,MAIN!$D1232)-SUMIFS(PASTE_FLEX_TRACKER!$D:$D,PASTE_FLEX_TRACKER!$C:$C,MAIN!$A1232,PASTE_FLEX_TRACKER!$B:$B,MAIN!$D1232)</f>
        <v>0</v>
      </c>
      <c r="M1232" s="24">
        <f>IFERROR(-VLOOKUP(D1232,SQ!$A$19:$CC$52,HLOOKUP(MAIN!A1232,SQ!$B$18:$CC$56,39,FALSE),FALSE),"n/a")</f>
        <v>0</v>
      </c>
      <c r="N1232" s="46" t="s">
        <v>563</v>
      </c>
      <c r="O1232" s="46">
        <f>SUMIFS(MAN_ADJ!$L:$L,MAN_ADJ!$K:$K,MAIN!$D1232,MAN_ADJ!$J:$J,MAIN!$S1232)</f>
        <v>0</v>
      </c>
      <c r="P1232" s="25">
        <f t="shared" si="342"/>
        <v>0</v>
      </c>
      <c r="Q1232" s="28">
        <f t="shared" si="328"/>
        <v>0</v>
      </c>
      <c r="R1232" s="38">
        <f t="shared" si="343"/>
        <v>0.50600000000000001</v>
      </c>
      <c r="S1232" s="17" t="s">
        <v>198</v>
      </c>
    </row>
    <row r="1233" spans="1:19" x14ac:dyDescent="0.25">
      <c r="A1233" s="17" t="s">
        <v>198</v>
      </c>
      <c r="B1233" s="17" t="s">
        <v>180</v>
      </c>
      <c r="C1233" s="17" t="s">
        <v>199</v>
      </c>
      <c r="D1233" s="17" t="s">
        <v>107</v>
      </c>
      <c r="E1233" s="24">
        <f>IF(U1233="SC",SUMIFS(SC!F:F,SC!A:A,MAIN!D1233,SC!B:B,MAIN!A1233),SUMIFS(Allocations!$H:$H,Allocations!$A:$A,MAIN!$A1233,Allocations!$B:$B,MAIN!$D1233))</f>
        <v>3.6999999999999998E-2</v>
      </c>
      <c r="F1233" s="24">
        <f>IF(U1233="SC",SUMIFS(SC!J:J,SC!A:A,MAIN!D1233,SC!B:B,MAIN!A1233),SUMIFS(Allocations!M:M,Allocations!A:A,MAIN!A1233,Allocations!B:B,MAIN!D1233))</f>
        <v>0</v>
      </c>
      <c r="G1233" s="24">
        <f t="shared" si="340"/>
        <v>3.6999999999999998E-2</v>
      </c>
      <c r="H1233" s="24">
        <f>IFERROR(VLOOKUP(S1233,Swaps_wk!$A$2:$AP$151,HLOOKUP(MAIN!D1233,Swaps_wk!$B$2:$AP$151,150,FALSE),FALSE),0)</f>
        <v>0</v>
      </c>
      <c r="I1233" s="24">
        <f>SUMIFS(PASTE_DQS_TRACKER!$D:$D,PASTE_DQS_TRACKER!$C:$C,MAIN!$A1233,PASTE_DQS_TRACKER!$B:$B,MAIN!$D1233)-SUMIFS(PASTE_DQS_TRACKER!$D:$D,PASTE_DQS_TRACKER!$C:$C,MAIN!A1233,PASTE_DQS_TRACKER!$E:$E,MAIN!$D1233)</f>
        <v>-10</v>
      </c>
      <c r="J1233" s="25">
        <f t="shared" si="341"/>
        <v>-9.9629999999999992</v>
      </c>
      <c r="K1233" s="24">
        <f>IFERROR(IF(V1233="Flex",0,IF(D1233=$D$30,VLOOKUP(A1233,MMO_o10M_lease!$A$1:$F$51,5,FALSE),IF(D1233=$D$26,VLOOKUP(D1233,LANDINGS!$A$3:$BR$40,HLOOKUP(A1233,LANDINGS!$B$1:$CF$42,42,FALSE),FALSE)-IFERROR(VLOOKUP(A1233,MMO_o10M_lease!$A$1:$F$38,5,FALSE),0),VLOOKUP(D1233,LANDINGS!$A$3:$CF$40,HLOOKUP(A1233,LANDINGS!$B$1:$CF$42,42,FALSE),FALSE)))),0)</f>
        <v>0</v>
      </c>
      <c r="L1233" s="24">
        <f>SUMIFS(PASTE_FLEX_TRACKER!$D:$D,PASTE_FLEX_TRACKER!$F:$F,MAIN!$A1233,PASTE_FLEX_TRACKER!$B:$B,MAIN!$D1233)-SUMIFS(PASTE_FLEX_TRACKER!$D:$D,PASTE_FLEX_TRACKER!$C:$C,MAIN!$A1233,PASTE_FLEX_TRACKER!$B:$B,MAIN!$D1233)</f>
        <v>0</v>
      </c>
      <c r="M1233" s="24">
        <f>IFERROR(-VLOOKUP(D1233,SQ!$A$19:$CC$52,HLOOKUP(MAIN!A1233,SQ!$B$18:$CC$56,39,FALSE),FALSE),"n/a")</f>
        <v>0</v>
      </c>
      <c r="N1233" s="46" t="s">
        <v>563</v>
      </c>
      <c r="O1233" s="46">
        <f>SUMIFS(MAN_ADJ!$L:$L,MAN_ADJ!$K:$K,MAIN!$D1233,MAN_ADJ!$J:$J,MAIN!$S1233)</f>
        <v>0</v>
      </c>
      <c r="P1233" s="25">
        <f t="shared" si="342"/>
        <v>0</v>
      </c>
      <c r="Q1233" s="28">
        <f t="shared" si="328"/>
        <v>0</v>
      </c>
      <c r="R1233" s="38">
        <f t="shared" si="343"/>
        <v>-9.9629999999999992</v>
      </c>
      <c r="S1233" s="17" t="s">
        <v>198</v>
      </c>
    </row>
    <row r="1234" spans="1:19" x14ac:dyDescent="0.25">
      <c r="A1234" s="17" t="s">
        <v>198</v>
      </c>
      <c r="B1234" s="17" t="s">
        <v>180</v>
      </c>
      <c r="C1234" s="17" t="s">
        <v>199</v>
      </c>
      <c r="D1234" s="17" t="s">
        <v>108</v>
      </c>
      <c r="E1234" s="24">
        <f>IF(U1234="SC",SUMIFS(SC!F:F,SC!A:A,MAIN!D1234,SC!B:B,MAIN!A1234),SUMIFS(Allocations!$H:$H,Allocations!$A:$A,MAIN!$A1234,Allocations!$B:$B,MAIN!$D1234))</f>
        <v>0.21199999999999999</v>
      </c>
      <c r="F1234" s="24">
        <f>IF(U1234="SC",SUMIFS(SC!J:J,SC!A:A,MAIN!D1234,SC!B:B,MAIN!A1234),SUMIFS(Allocations!M:M,Allocations!A:A,MAIN!A1234,Allocations!B:B,MAIN!D1234))</f>
        <v>0</v>
      </c>
      <c r="G1234" s="24">
        <f t="shared" si="340"/>
        <v>0.21199999999999999</v>
      </c>
      <c r="H1234" s="24">
        <f>IFERROR(VLOOKUP(S1234,Swaps_wk!$A$2:$AP$151,HLOOKUP(MAIN!D1234,Swaps_wk!$B$2:$AP$151,150,FALSE),FALSE),0)</f>
        <v>0</v>
      </c>
      <c r="I1234" s="24">
        <f>SUMIFS(PASTE_DQS_TRACKER!$D:$D,PASTE_DQS_TRACKER!$C:$C,MAIN!$A1234,PASTE_DQS_TRACKER!$B:$B,MAIN!$D1234)-SUMIFS(PASTE_DQS_TRACKER!$D:$D,PASTE_DQS_TRACKER!$C:$C,MAIN!A1234,PASTE_DQS_TRACKER!$E:$E,MAIN!$D1234)</f>
        <v>0</v>
      </c>
      <c r="J1234" s="25">
        <f t="shared" si="341"/>
        <v>0.21199999999999999</v>
      </c>
      <c r="K1234" s="24">
        <f>IFERROR(IF(V1234="Flex",0,IF(D1234=$D$30,VLOOKUP(A1234,MMO_o10M_lease!$A$1:$F$51,5,FALSE),IF(D1234=$D$26,VLOOKUP(D1234,LANDINGS!$A$3:$BR$40,HLOOKUP(A1234,LANDINGS!$B$1:$CF$42,42,FALSE),FALSE)-IFERROR(VLOOKUP(A1234,MMO_o10M_lease!$A$1:$F$38,5,FALSE),0),VLOOKUP(D1234,LANDINGS!$A$3:$CF$40,HLOOKUP(A1234,LANDINGS!$B$1:$CF$42,42,FALSE),FALSE)))),0)</f>
        <v>0.95399999999999996</v>
      </c>
      <c r="L1234" s="24">
        <f>SUMIFS(PASTE_FLEX_TRACKER!$D:$D,PASTE_FLEX_TRACKER!$F:$F,MAIN!$A1234,PASTE_FLEX_TRACKER!$B:$B,MAIN!$D1234)-SUMIFS(PASTE_FLEX_TRACKER!$D:$D,PASTE_FLEX_TRACKER!$C:$C,MAIN!$A1234,PASTE_FLEX_TRACKER!$B:$B,MAIN!$D1234)</f>
        <v>0</v>
      </c>
      <c r="M1234" s="24">
        <f>IFERROR(-VLOOKUP(D1234,SQ!$A$19:$CC$52,HLOOKUP(MAIN!A1234,SQ!$B$18:$CC$56,39,FALSE),FALSE),"n/a")</f>
        <v>0</v>
      </c>
      <c r="N1234" s="46" t="s">
        <v>563</v>
      </c>
      <c r="O1234" s="46">
        <f>SUMIFS(MAN_ADJ!$L:$L,MAN_ADJ!$K:$K,MAIN!$D1234,MAN_ADJ!$J:$J,MAIN!$S1234)</f>
        <v>0</v>
      </c>
      <c r="P1234" s="25">
        <f t="shared" si="342"/>
        <v>0.95399999999999996</v>
      </c>
      <c r="Q1234" s="28">
        <f t="shared" si="328"/>
        <v>4.5</v>
      </c>
      <c r="R1234" s="38">
        <f t="shared" si="343"/>
        <v>-0.74199999999999999</v>
      </c>
      <c r="S1234" s="17" t="s">
        <v>198</v>
      </c>
    </row>
    <row r="1235" spans="1:19" x14ac:dyDescent="0.25">
      <c r="A1235" s="17" t="s">
        <v>198</v>
      </c>
      <c r="B1235" s="17" t="s">
        <v>180</v>
      </c>
      <c r="C1235" s="17" t="s">
        <v>199</v>
      </c>
      <c r="D1235" s="17" t="s">
        <v>109</v>
      </c>
      <c r="E1235" s="24">
        <f>IF(U1235="SC",SUMIFS(SC!F:F,SC!A:A,MAIN!D1235,SC!B:B,MAIN!A1235),SUMIFS(Allocations!$H:$H,Allocations!$A:$A,MAIN!$A1235,Allocations!$B:$B,MAIN!$D1235))</f>
        <v>1.371</v>
      </c>
      <c r="F1235" s="24">
        <f>IF(U1235="SC",SUMIFS(SC!J:J,SC!A:A,MAIN!D1235,SC!B:B,MAIN!A1235),SUMIFS(Allocations!M:M,Allocations!A:A,MAIN!A1235,Allocations!B:B,MAIN!D1235))</f>
        <v>0</v>
      </c>
      <c r="G1235" s="24">
        <f t="shared" si="340"/>
        <v>1.371</v>
      </c>
      <c r="H1235" s="24">
        <f>IFERROR(VLOOKUP(S1235,Swaps_wk!$A$2:$AP$151,HLOOKUP(MAIN!D1235,Swaps_wk!$B$2:$AP$151,150,FALSE),FALSE),0)</f>
        <v>0</v>
      </c>
      <c r="I1235" s="24">
        <f>SUMIFS(PASTE_DQS_TRACKER!$D:$D,PASTE_DQS_TRACKER!$C:$C,MAIN!$A1235,PASTE_DQS_TRACKER!$B:$B,MAIN!$D1235)-SUMIFS(PASTE_DQS_TRACKER!$D:$D,PASTE_DQS_TRACKER!$C:$C,MAIN!A1235,PASTE_DQS_TRACKER!$E:$E,MAIN!$D1235)</f>
        <v>0</v>
      </c>
      <c r="J1235" s="25">
        <f t="shared" si="341"/>
        <v>1.371</v>
      </c>
      <c r="K1235" s="24">
        <f>IFERROR(IF(V1235="Flex",0,IF(D1235=$D$30,VLOOKUP(A1235,MMO_o10M_lease!$A$1:$F$51,5,FALSE),IF(D1235=$D$26,VLOOKUP(D1235,LANDINGS!$A$3:$BR$40,HLOOKUP(A1235,LANDINGS!$B$1:$CF$42,42,FALSE),FALSE)-IFERROR(VLOOKUP(A1235,MMO_o10M_lease!$A$1:$F$38,5,FALSE),0),VLOOKUP(D1235,LANDINGS!$A$3:$CF$40,HLOOKUP(A1235,LANDINGS!$B$1:$CF$42,42,FALSE),FALSE)))),0)</f>
        <v>0</v>
      </c>
      <c r="L1235" s="24">
        <f>SUMIFS(PASTE_FLEX_TRACKER!$D:$D,PASTE_FLEX_TRACKER!$F:$F,MAIN!$A1235,PASTE_FLEX_TRACKER!$B:$B,MAIN!$D1235)-SUMIFS(PASTE_FLEX_TRACKER!$D:$D,PASTE_FLEX_TRACKER!$C:$C,MAIN!$A1235,PASTE_FLEX_TRACKER!$B:$B,MAIN!$D1235)</f>
        <v>0</v>
      </c>
      <c r="M1235" s="24">
        <f>IFERROR(-VLOOKUP(D1235,SQ!$A$19:$CC$52,HLOOKUP(MAIN!A1235,SQ!$B$18:$CC$56,39,FALSE),FALSE),"n/a")</f>
        <v>0</v>
      </c>
      <c r="N1235" s="46" t="s">
        <v>563</v>
      </c>
      <c r="O1235" s="46">
        <f>SUMIFS(MAN_ADJ!$L:$L,MAN_ADJ!$K:$K,MAIN!$D1235,MAN_ADJ!$J:$J,MAIN!$S1235)</f>
        <v>0</v>
      </c>
      <c r="P1235" s="25">
        <f t="shared" si="342"/>
        <v>0</v>
      </c>
      <c r="Q1235" s="28">
        <f t="shared" si="328"/>
        <v>0</v>
      </c>
      <c r="R1235" s="38">
        <f t="shared" si="343"/>
        <v>1.371</v>
      </c>
      <c r="S1235" s="17" t="s">
        <v>198</v>
      </c>
    </row>
    <row r="1236" spans="1:19" x14ac:dyDescent="0.25">
      <c r="A1236" s="17" t="s">
        <v>198</v>
      </c>
      <c r="B1236" s="17" t="s">
        <v>180</v>
      </c>
      <c r="C1236" s="17" t="s">
        <v>199</v>
      </c>
      <c r="D1236" s="17" t="s">
        <v>110</v>
      </c>
      <c r="E1236" s="24">
        <f>IF(U1236="SC",SUMIFS(SC!F:F,SC!A:A,MAIN!D1236,SC!B:B,MAIN!A1236),SUMIFS(Allocations!$H:$H,Allocations!$A:$A,MAIN!$A1236,Allocations!$B:$B,MAIN!$D1236))</f>
        <v>33.632999999999996</v>
      </c>
      <c r="F1236" s="24">
        <f>IF(U1236="SC",SUMIFS(SC!J:J,SC!A:A,MAIN!D1236,SC!B:B,MAIN!A1236),SUMIFS(Allocations!M:M,Allocations!A:A,MAIN!A1236,Allocations!B:B,MAIN!D1236))</f>
        <v>0</v>
      </c>
      <c r="G1236" s="24">
        <f t="shared" si="340"/>
        <v>33.632999999999996</v>
      </c>
      <c r="H1236" s="24">
        <f>IFERROR(VLOOKUP(S1236,Swaps_wk!$A$2:$AP$151,HLOOKUP(MAIN!D1236,Swaps_wk!$B$2:$AP$151,150,FALSE),FALSE),0)</f>
        <v>0</v>
      </c>
      <c r="I1236" s="24">
        <f>SUMIFS(PASTE_DQS_TRACKER!$D:$D,PASTE_DQS_TRACKER!$C:$C,MAIN!$A1236,PASTE_DQS_TRACKER!$B:$B,MAIN!$D1236)-SUMIFS(PASTE_DQS_TRACKER!$D:$D,PASTE_DQS_TRACKER!$C:$C,MAIN!A1236,PASTE_DQS_TRACKER!$E:$E,MAIN!$D1236)</f>
        <v>0</v>
      </c>
      <c r="J1236" s="25">
        <f t="shared" si="341"/>
        <v>33.632999999999996</v>
      </c>
      <c r="K1236" s="24">
        <f>IFERROR(IF(V1236="Flex",0,IF(D1236=$D$30,VLOOKUP(A1236,MMO_o10M_lease!$A$1:$F$51,5,FALSE),IF(D1236=$D$26,VLOOKUP(D1236,LANDINGS!$A$3:$BR$40,HLOOKUP(A1236,LANDINGS!$B$1:$CF$42,42,FALSE),FALSE)-IFERROR(VLOOKUP(A1236,MMO_o10M_lease!$A$1:$F$38,5,FALSE),0),VLOOKUP(D1236,LANDINGS!$A$3:$CF$40,HLOOKUP(A1236,LANDINGS!$B$1:$CF$42,42,FALSE),FALSE)))),0)</f>
        <v>3.0000000000000001E-3</v>
      </c>
      <c r="L1236" s="24">
        <f>SUMIFS(PASTE_FLEX_TRACKER!$D:$D,PASTE_FLEX_TRACKER!$F:$F,MAIN!$A1236,PASTE_FLEX_TRACKER!$B:$B,MAIN!$D1236)-SUMIFS(PASTE_FLEX_TRACKER!$D:$D,PASTE_FLEX_TRACKER!$C:$C,MAIN!$A1236,PASTE_FLEX_TRACKER!$B:$B,MAIN!$D1236)</f>
        <v>0</v>
      </c>
      <c r="M1236" s="24">
        <f>IFERROR(-VLOOKUP(D1236,SQ!$A$19:$CC$52,HLOOKUP(MAIN!A1236,SQ!$B$18:$CC$56,39,FALSE),FALSE),"n/a")</f>
        <v>0</v>
      </c>
      <c r="N1236" s="46" t="s">
        <v>563</v>
      </c>
      <c r="O1236" s="46">
        <f>SUMIFS(MAN_ADJ!$L:$L,MAN_ADJ!$K:$K,MAIN!$D1236,MAN_ADJ!$J:$J,MAIN!$S1236)</f>
        <v>0</v>
      </c>
      <c r="P1236" s="25">
        <f t="shared" si="342"/>
        <v>3.0000000000000001E-3</v>
      </c>
      <c r="Q1236" s="28">
        <f t="shared" si="328"/>
        <v>8.919810900008921E-5</v>
      </c>
      <c r="R1236" s="38">
        <f t="shared" si="343"/>
        <v>33.629999999999995</v>
      </c>
      <c r="S1236" s="17" t="s">
        <v>198</v>
      </c>
    </row>
    <row r="1237" spans="1:19" x14ac:dyDescent="0.25">
      <c r="A1237" s="17" t="s">
        <v>198</v>
      </c>
      <c r="B1237" s="17" t="s">
        <v>180</v>
      </c>
      <c r="C1237" s="17" t="s">
        <v>199</v>
      </c>
      <c r="D1237" s="17" t="s">
        <v>111</v>
      </c>
      <c r="E1237" s="24">
        <f>IF(U1237="SC",SUMIFS(SC!F:F,SC!A:A,MAIN!D1237,SC!B:B,MAIN!A1237),SUMIFS(Allocations!$H:$H,Allocations!$A:$A,MAIN!$A1237,Allocations!$B:$B,MAIN!$D1237))</f>
        <v>0.3</v>
      </c>
      <c r="F1237" s="24">
        <f>IF(U1237="SC",SUMIFS(SC!J:J,SC!A:A,MAIN!D1237,SC!B:B,MAIN!A1237),SUMIFS(Allocations!M:M,Allocations!A:A,MAIN!A1237,Allocations!B:B,MAIN!D1237))</f>
        <v>0</v>
      </c>
      <c r="G1237" s="24">
        <f t="shared" si="340"/>
        <v>0.3</v>
      </c>
      <c r="H1237" s="24">
        <f>IFERROR(VLOOKUP(S1237,Swaps_wk!$A$2:$AP$151,HLOOKUP(MAIN!D1237,Swaps_wk!$B$2:$AP$151,150,FALSE),FALSE),0)</f>
        <v>0</v>
      </c>
      <c r="I1237" s="24">
        <f>SUMIFS(PASTE_DQS_TRACKER!$D:$D,PASTE_DQS_TRACKER!$C:$C,MAIN!$A1237,PASTE_DQS_TRACKER!$B:$B,MAIN!$D1237)-SUMIFS(PASTE_DQS_TRACKER!$D:$D,PASTE_DQS_TRACKER!$C:$C,MAIN!A1237,PASTE_DQS_TRACKER!$E:$E,MAIN!$D1237)</f>
        <v>0</v>
      </c>
      <c r="J1237" s="25">
        <f t="shared" si="341"/>
        <v>0.3</v>
      </c>
      <c r="K1237" s="24">
        <f>IFERROR(IF(V1237="Flex",0,IF(D1237=$D$30,VLOOKUP(A1237,MMO_o10M_lease!$A$1:$F$51,5,FALSE),IF(D1237=$D$26,VLOOKUP(D1237,LANDINGS!$A$3:$BR$40,HLOOKUP(A1237,LANDINGS!$B$1:$CF$42,42,FALSE),FALSE)-IFERROR(VLOOKUP(A1237,MMO_o10M_lease!$A$1:$F$38,5,FALSE),0),VLOOKUP(D1237,LANDINGS!$A$3:$CF$40,HLOOKUP(A1237,LANDINGS!$B$1:$CF$42,42,FALSE),FALSE)))),0)</f>
        <v>0</v>
      </c>
      <c r="L1237" s="24">
        <f>SUMIFS(PASTE_FLEX_TRACKER!$D:$D,PASTE_FLEX_TRACKER!$F:$F,MAIN!$A1237,PASTE_FLEX_TRACKER!$B:$B,MAIN!$D1237)-SUMIFS(PASTE_FLEX_TRACKER!$D:$D,PASTE_FLEX_TRACKER!$C:$C,MAIN!$A1237,PASTE_FLEX_TRACKER!$B:$B,MAIN!$D1237)</f>
        <v>0</v>
      </c>
      <c r="M1237" s="24">
        <f>IFERROR(-VLOOKUP(D1237,SQ!$A$19:$CC$52,HLOOKUP(MAIN!A1237,SQ!$B$18:$CC$56,39,FALSE),FALSE),"n/a")</f>
        <v>0</v>
      </c>
      <c r="N1237" s="46" t="s">
        <v>563</v>
      </c>
      <c r="O1237" s="46">
        <f>SUMIFS(MAN_ADJ!$L:$L,MAN_ADJ!$K:$K,MAIN!$D1237,MAN_ADJ!$J:$J,MAIN!$S1237)</f>
        <v>0</v>
      </c>
      <c r="P1237" s="25">
        <f t="shared" si="342"/>
        <v>0</v>
      </c>
      <c r="Q1237" s="28">
        <f t="shared" si="328"/>
        <v>0</v>
      </c>
      <c r="R1237" s="38">
        <f t="shared" si="343"/>
        <v>0.3</v>
      </c>
      <c r="S1237" s="17" t="s">
        <v>198</v>
      </c>
    </row>
    <row r="1238" spans="1:19" x14ac:dyDescent="0.25">
      <c r="A1238" s="17" t="s">
        <v>198</v>
      </c>
      <c r="B1238" s="17" t="s">
        <v>180</v>
      </c>
      <c r="C1238" s="17" t="s">
        <v>199</v>
      </c>
      <c r="D1238" s="17" t="s">
        <v>112</v>
      </c>
      <c r="E1238" s="24">
        <f>IF(U1238="SC",SUMIFS(SC!F:F,SC!A:A,MAIN!D1238,SC!B:B,MAIN!A1238),SUMIFS(Allocations!$H:$H,Allocations!$A:$A,MAIN!$A1238,Allocations!$B:$B,MAIN!$D1238))</f>
        <v>0.161</v>
      </c>
      <c r="F1238" s="24">
        <f>IF(U1238="SC",SUMIFS(SC!J:J,SC!A:A,MAIN!D1238,SC!B:B,MAIN!A1238),SUMIFS(Allocations!M:M,Allocations!A:A,MAIN!A1238,Allocations!B:B,MAIN!D1238))</f>
        <v>0</v>
      </c>
      <c r="G1238" s="24">
        <f t="shared" si="340"/>
        <v>0.161</v>
      </c>
      <c r="H1238" s="24">
        <f>IFERROR(VLOOKUP(S1238,Swaps_wk!$A$2:$AP$151,HLOOKUP(MAIN!D1238,Swaps_wk!$B$2:$AP$151,150,FALSE),FALSE),0)</f>
        <v>0</v>
      </c>
      <c r="I1238" s="24">
        <f>SUMIFS(PASTE_DQS_TRACKER!$D:$D,PASTE_DQS_TRACKER!$C:$C,MAIN!$A1238,PASTE_DQS_TRACKER!$B:$B,MAIN!$D1238)-SUMIFS(PASTE_DQS_TRACKER!$D:$D,PASTE_DQS_TRACKER!$C:$C,MAIN!A1238,PASTE_DQS_TRACKER!$E:$E,MAIN!$D1238)</f>
        <v>0.8</v>
      </c>
      <c r="J1238" s="25">
        <f t="shared" si="341"/>
        <v>0.96100000000000008</v>
      </c>
      <c r="K1238" s="24">
        <f>IFERROR(IF(V1238="Flex",0,IF(D1238=$D$30,VLOOKUP(A1238,MMO_o10M_lease!$A$1:$F$51,5,FALSE),IF(D1238=$D$26,VLOOKUP(D1238,LANDINGS!$A$3:$BR$40,HLOOKUP(A1238,LANDINGS!$B$1:$CF$42,42,FALSE),FALSE)-IFERROR(VLOOKUP(A1238,MMO_o10M_lease!$A$1:$F$38,5,FALSE),0),VLOOKUP(D1238,LANDINGS!$A$3:$CF$40,HLOOKUP(A1238,LANDINGS!$B$1:$CF$42,42,FALSE),FALSE)))),0)</f>
        <v>0.91</v>
      </c>
      <c r="L1238" s="24">
        <f>SUMIFS(PASTE_FLEX_TRACKER!$D:$D,PASTE_FLEX_TRACKER!$F:$F,MAIN!$A1238,PASTE_FLEX_TRACKER!$B:$B,MAIN!$D1238)-SUMIFS(PASTE_FLEX_TRACKER!$D:$D,PASTE_FLEX_TRACKER!$C:$C,MAIN!$A1238,PASTE_FLEX_TRACKER!$B:$B,MAIN!$D1238)</f>
        <v>0</v>
      </c>
      <c r="M1238" s="24">
        <f>IFERROR(-VLOOKUP(D1238,SQ!$A$19:$CC$52,HLOOKUP(MAIN!A1238,SQ!$B$18:$CC$56,39,FALSE),FALSE),"n/a")</f>
        <v>0</v>
      </c>
      <c r="N1238" s="46" t="s">
        <v>563</v>
      </c>
      <c r="O1238" s="46">
        <f>SUMIFS(MAN_ADJ!$L:$L,MAN_ADJ!$K:$K,MAIN!$D1238,MAN_ADJ!$J:$J,MAIN!$S1238)</f>
        <v>0</v>
      </c>
      <c r="P1238" s="25">
        <f t="shared" si="342"/>
        <v>0.91</v>
      </c>
      <c r="Q1238" s="28">
        <f t="shared" si="328"/>
        <v>0.94693028095733611</v>
      </c>
      <c r="R1238" s="38">
        <f t="shared" si="343"/>
        <v>5.1000000000000045E-2</v>
      </c>
      <c r="S1238" s="17" t="s">
        <v>198</v>
      </c>
    </row>
    <row r="1239" spans="1:19" x14ac:dyDescent="0.25">
      <c r="A1239" s="17" t="s">
        <v>198</v>
      </c>
      <c r="B1239" s="17" t="s">
        <v>180</v>
      </c>
      <c r="C1239" s="17" t="s">
        <v>199</v>
      </c>
      <c r="D1239" s="17" t="s">
        <v>113</v>
      </c>
      <c r="E1239" s="24">
        <f>IF(U1239="SC",SUMIFS(SC!F:F,SC!A:A,MAIN!D1239,SC!B:B,MAIN!A1239),SUMIFS(Allocations!$H:$H,Allocations!$A:$A,MAIN!$A1239,Allocations!$B:$B,MAIN!$D1239))</f>
        <v>0.65200000000000002</v>
      </c>
      <c r="F1239" s="24">
        <f>IF(U1239="SC",SUMIFS(SC!J:J,SC!A:A,MAIN!D1239,SC!B:B,MAIN!A1239),SUMIFS(Allocations!M:M,Allocations!A:A,MAIN!A1239,Allocations!B:B,MAIN!D1239))</f>
        <v>0</v>
      </c>
      <c r="G1239" s="24">
        <f t="shared" si="340"/>
        <v>0.65200000000000002</v>
      </c>
      <c r="H1239" s="24">
        <f>IFERROR(VLOOKUP(S1239,Swaps_wk!$A$2:$AP$151,HLOOKUP(MAIN!D1239,Swaps_wk!$B$2:$AP$151,150,FALSE),FALSE),0)</f>
        <v>0</v>
      </c>
      <c r="I1239" s="24">
        <f>SUMIFS(PASTE_DQS_TRACKER!$D:$D,PASTE_DQS_TRACKER!$C:$C,MAIN!$A1239,PASTE_DQS_TRACKER!$B:$B,MAIN!$D1239)-SUMIFS(PASTE_DQS_TRACKER!$D:$D,PASTE_DQS_TRACKER!$C:$C,MAIN!A1239,PASTE_DQS_TRACKER!$E:$E,MAIN!$D1239)</f>
        <v>0</v>
      </c>
      <c r="J1239" s="25">
        <f t="shared" si="341"/>
        <v>0.65200000000000002</v>
      </c>
      <c r="K1239" s="24">
        <f>IFERROR(IF(V1239="Flex",0,IF(D1239=$D$30,VLOOKUP(A1239,MMO_o10M_lease!$A$1:$F$51,5,FALSE),IF(D1239=$D$26,VLOOKUP(D1239,LANDINGS!$A$3:$BR$40,HLOOKUP(A1239,LANDINGS!$B$1:$CF$42,42,FALSE),FALSE)-IFERROR(VLOOKUP(A1239,MMO_o10M_lease!$A$1:$F$38,5,FALSE),0),VLOOKUP(D1239,LANDINGS!$A$3:$CF$40,HLOOKUP(A1239,LANDINGS!$B$1:$CF$42,42,FALSE),FALSE)))),0)</f>
        <v>0.38299999999999995</v>
      </c>
      <c r="L1239" s="24">
        <f>SUMIFS(PASTE_FLEX_TRACKER!$D:$D,PASTE_FLEX_TRACKER!$F:$F,MAIN!$A1239,PASTE_FLEX_TRACKER!$B:$B,MAIN!$D1239)-SUMIFS(PASTE_FLEX_TRACKER!$D:$D,PASTE_FLEX_TRACKER!$C:$C,MAIN!$A1239,PASTE_FLEX_TRACKER!$B:$B,MAIN!$D1239)</f>
        <v>0</v>
      </c>
      <c r="M1239" s="24">
        <f>IFERROR(-VLOOKUP(D1239,SQ!$A$19:$CC$52,HLOOKUP(MAIN!A1239,SQ!$B$18:$CC$56,39,FALSE),FALSE),"n/a")</f>
        <v>0</v>
      </c>
      <c r="N1239" s="46" t="s">
        <v>563</v>
      </c>
      <c r="O1239" s="46">
        <f>SUMIFS(MAN_ADJ!$L:$L,MAN_ADJ!$K:$K,MAIN!$D1239,MAN_ADJ!$J:$J,MAIN!$S1239)</f>
        <v>0</v>
      </c>
      <c r="P1239" s="25">
        <f t="shared" si="342"/>
        <v>0.38299999999999995</v>
      </c>
      <c r="Q1239" s="28">
        <f t="shared" si="328"/>
        <v>0.58742331288343552</v>
      </c>
      <c r="R1239" s="38">
        <f t="shared" si="343"/>
        <v>0.26900000000000007</v>
      </c>
      <c r="S1239" s="17" t="s">
        <v>198</v>
      </c>
    </row>
    <row r="1240" spans="1:19" x14ac:dyDescent="0.25">
      <c r="A1240" s="17" t="s">
        <v>198</v>
      </c>
      <c r="B1240" s="17" t="s">
        <v>180</v>
      </c>
      <c r="C1240" s="17" t="s">
        <v>199</v>
      </c>
      <c r="D1240" s="17" t="s">
        <v>114</v>
      </c>
      <c r="E1240" s="24">
        <f>IF(U1240="SC",SUMIFS(SC!F:F,SC!A:A,MAIN!D1240,SC!B:B,MAIN!A1240),SUMIFS(Allocations!$H:$H,Allocations!$A:$A,MAIN!$A1240,Allocations!$B:$B,MAIN!$D1240))</f>
        <v>0.1</v>
      </c>
      <c r="F1240" s="24">
        <f>IF(U1240="SC",SUMIFS(SC!J:J,SC!A:A,MAIN!D1240,SC!B:B,MAIN!A1240),SUMIFS(Allocations!M:M,Allocations!A:A,MAIN!A1240,Allocations!B:B,MAIN!D1240))</f>
        <v>0</v>
      </c>
      <c r="G1240" s="24">
        <f t="shared" si="340"/>
        <v>0.1</v>
      </c>
      <c r="H1240" s="24">
        <f>IFERROR(VLOOKUP(S1240,Swaps_wk!$A$2:$AP$151,HLOOKUP(MAIN!D1240,Swaps_wk!$B$2:$AP$151,150,FALSE),FALSE),0)</f>
        <v>0</v>
      </c>
      <c r="I1240" s="24">
        <f>SUMIFS(PASTE_DQS_TRACKER!$D:$D,PASTE_DQS_TRACKER!$C:$C,MAIN!$A1240,PASTE_DQS_TRACKER!$B:$B,MAIN!$D1240)-SUMIFS(PASTE_DQS_TRACKER!$D:$D,PASTE_DQS_TRACKER!$C:$C,MAIN!A1240,PASTE_DQS_TRACKER!$E:$E,MAIN!$D1240)</f>
        <v>0</v>
      </c>
      <c r="J1240" s="25">
        <f t="shared" si="341"/>
        <v>0.1</v>
      </c>
      <c r="K1240" s="24">
        <f>IFERROR(IF(V1240="Flex",0,IF(D1240=$D$30,VLOOKUP(A1240,MMO_o10M_lease!$A$1:$F$51,5,FALSE),IF(D1240=$D$26,VLOOKUP(D1240,LANDINGS!$A$3:$BR$40,HLOOKUP(A1240,LANDINGS!$B$1:$CF$42,42,FALSE),FALSE)-IFERROR(VLOOKUP(A1240,MMO_o10M_lease!$A$1:$F$38,5,FALSE),0),VLOOKUP(D1240,LANDINGS!$A$3:$CF$40,HLOOKUP(A1240,LANDINGS!$B$1:$CF$42,42,FALSE),FALSE)))),0)</f>
        <v>0</v>
      </c>
      <c r="L1240" s="24">
        <f>SUMIFS(PASTE_FLEX_TRACKER!$D:$D,PASTE_FLEX_TRACKER!$F:$F,MAIN!$A1240,PASTE_FLEX_TRACKER!$B:$B,MAIN!$D1240)-SUMIFS(PASTE_FLEX_TRACKER!$D:$D,PASTE_FLEX_TRACKER!$C:$C,MAIN!$A1240,PASTE_FLEX_TRACKER!$B:$B,MAIN!$D1240)</f>
        <v>0</v>
      </c>
      <c r="M1240" s="24">
        <f>IFERROR(-VLOOKUP(D1240,SQ!$A$19:$CC$52,HLOOKUP(MAIN!A1240,SQ!$B$18:$CC$56,39,FALSE),FALSE),"n/a")</f>
        <v>0</v>
      </c>
      <c r="N1240" s="46" t="s">
        <v>563</v>
      </c>
      <c r="O1240" s="46">
        <f>SUMIFS(MAN_ADJ!$L:$L,MAN_ADJ!$K:$K,MAIN!$D1240,MAN_ADJ!$J:$J,MAIN!$S1240)</f>
        <v>0</v>
      </c>
      <c r="P1240" s="25">
        <f t="shared" si="342"/>
        <v>0</v>
      </c>
      <c r="Q1240" s="28">
        <f t="shared" si="328"/>
        <v>0</v>
      </c>
      <c r="R1240" s="38">
        <f t="shared" si="343"/>
        <v>0.1</v>
      </c>
      <c r="S1240" s="17" t="s">
        <v>198</v>
      </c>
    </row>
    <row r="1241" spans="1:19" x14ac:dyDescent="0.25">
      <c r="A1241" s="17" t="s">
        <v>198</v>
      </c>
      <c r="B1241" s="17" t="s">
        <v>180</v>
      </c>
      <c r="C1241" s="17" t="s">
        <v>199</v>
      </c>
      <c r="D1241" s="17" t="s">
        <v>115</v>
      </c>
      <c r="E1241" s="24">
        <f>IF(U1241="SC",SUMIFS(SC!F:F,SC!A:A,MAIN!D1241,SC!B:B,MAIN!A1241),SUMIFS(Allocations!$H:$H,Allocations!$A:$A,MAIN!$A1241,Allocations!$B:$B,MAIN!$D1241))</f>
        <v>42.945999999999998</v>
      </c>
      <c r="F1241" s="24">
        <f>IF(U1241="SC",SUMIFS(SC!J:J,SC!A:A,MAIN!D1241,SC!B:B,MAIN!A1241),SUMIFS(Allocations!M:M,Allocations!A:A,MAIN!A1241,Allocations!B:B,MAIN!D1241))</f>
        <v>0</v>
      </c>
      <c r="G1241" s="24">
        <f t="shared" si="340"/>
        <v>42.945999999999998</v>
      </c>
      <c r="H1241" s="24">
        <f>IFERROR(VLOOKUP(S1241,Swaps_wk!$A$2:$AP$151,HLOOKUP(MAIN!D1241,Swaps_wk!$B$2:$AP$151,150,FALSE),FALSE),0)</f>
        <v>0</v>
      </c>
      <c r="I1241" s="24">
        <f>SUMIFS(PASTE_DQS_TRACKER!$D:$D,PASTE_DQS_TRACKER!$C:$C,MAIN!$A1241,PASTE_DQS_TRACKER!$B:$B,MAIN!$D1241)-SUMIFS(PASTE_DQS_TRACKER!$D:$D,PASTE_DQS_TRACKER!$C:$C,MAIN!A1241,PASTE_DQS_TRACKER!$E:$E,MAIN!$D1241)</f>
        <v>0</v>
      </c>
      <c r="J1241" s="25">
        <f t="shared" si="341"/>
        <v>42.945999999999998</v>
      </c>
      <c r="K1241" s="24">
        <f>IFERROR(IF(V1241="Flex",0,IF(D1241=$D$30,VLOOKUP(A1241,MMO_o10M_lease!$A$1:$F$51,5,FALSE),IF(D1241=$D$26,VLOOKUP(D1241,LANDINGS!$A$3:$BR$40,HLOOKUP(A1241,LANDINGS!$B$1:$CF$42,42,FALSE),FALSE)-IFERROR(VLOOKUP(A1241,MMO_o10M_lease!$A$1:$F$38,5,FALSE),0),VLOOKUP(D1241,LANDINGS!$A$3:$CF$40,HLOOKUP(A1241,LANDINGS!$B$1:$CF$42,42,FALSE),FALSE)))),0)</f>
        <v>14.061999999999999</v>
      </c>
      <c r="L1241" s="24">
        <f>SUMIFS(PASTE_FLEX_TRACKER!$D:$D,PASTE_FLEX_TRACKER!$F:$F,MAIN!$A1241,PASTE_FLEX_TRACKER!$B:$B,MAIN!$D1241)-SUMIFS(PASTE_FLEX_TRACKER!$D:$D,PASTE_FLEX_TRACKER!$C:$C,MAIN!$A1241,PASTE_FLEX_TRACKER!$B:$B,MAIN!$D1241)</f>
        <v>0</v>
      </c>
      <c r="M1241" s="24">
        <f>IFERROR(-VLOOKUP(D1241,SQ!$A$19:$CC$52,HLOOKUP(MAIN!A1241,SQ!$B$18:$CC$56,39,FALSE),FALSE),"n/a")</f>
        <v>0</v>
      </c>
      <c r="N1241" s="46" t="s">
        <v>563</v>
      </c>
      <c r="O1241" s="46">
        <f>SUMIFS(MAN_ADJ!$L:$L,MAN_ADJ!$K:$K,MAIN!$D1241,MAN_ADJ!$J:$J,MAIN!$S1241)</f>
        <v>0</v>
      </c>
      <c r="P1241" s="25">
        <f t="shared" si="342"/>
        <v>14.061999999999999</v>
      </c>
      <c r="Q1241" s="28">
        <f t="shared" si="328"/>
        <v>0.32743445256834164</v>
      </c>
      <c r="R1241" s="38">
        <f t="shared" si="343"/>
        <v>28.884</v>
      </c>
      <c r="S1241" s="17" t="s">
        <v>198</v>
      </c>
    </row>
    <row r="1242" spans="1:19" x14ac:dyDescent="0.25">
      <c r="A1242" s="17" t="s">
        <v>198</v>
      </c>
      <c r="B1242" s="17" t="s">
        <v>180</v>
      </c>
      <c r="C1242" s="17" t="s">
        <v>199</v>
      </c>
      <c r="D1242" s="17" t="s">
        <v>116</v>
      </c>
      <c r="E1242" s="24">
        <f>IF(U1242="SC",SUMIFS(SC!F:F,SC!A:A,MAIN!D1242,SC!B:B,MAIN!A1242),SUMIFS(Allocations!$H:$H,Allocations!$A:$A,MAIN!$A1242,Allocations!$B:$B,MAIN!$D1242))</f>
        <v>98.658000000000001</v>
      </c>
      <c r="F1242" s="24">
        <f>IF(U1242="SC",SUMIFS(SC!J:J,SC!A:A,MAIN!D1242,SC!B:B,MAIN!A1242),SUMIFS(Allocations!M:M,Allocations!A:A,MAIN!A1242,Allocations!B:B,MAIN!D1242))</f>
        <v>0</v>
      </c>
      <c r="G1242" s="24">
        <f t="shared" si="340"/>
        <v>98.658000000000001</v>
      </c>
      <c r="H1242" s="24">
        <f>IFERROR(VLOOKUP(S1242,Swaps_wk!$A$2:$AP$151,HLOOKUP(MAIN!D1242,Swaps_wk!$B$2:$AP$151,150,FALSE),FALSE),0)</f>
        <v>0</v>
      </c>
      <c r="I1242" s="24">
        <f>SUMIFS(PASTE_DQS_TRACKER!$D:$D,PASTE_DQS_TRACKER!$C:$C,MAIN!$A1242,PASTE_DQS_TRACKER!$B:$B,MAIN!$D1242)-SUMIFS(PASTE_DQS_TRACKER!$D:$D,PASTE_DQS_TRACKER!$C:$C,MAIN!A1242,PASTE_DQS_TRACKER!$E:$E,MAIN!$D1242)</f>
        <v>-1</v>
      </c>
      <c r="J1242" s="25">
        <f t="shared" si="341"/>
        <v>97.658000000000001</v>
      </c>
      <c r="K1242" s="24">
        <f>IFERROR(IF(V1242="Flex",0,IF(D1242=$D$30,VLOOKUP(A1242,MMO_o10M_lease!$A$1:$F$51,5,FALSE),IF(D1242=$D$26,VLOOKUP(D1242,LANDINGS!$A$3:$BR$40,HLOOKUP(A1242,LANDINGS!$B$1:$CF$42,42,FALSE),FALSE)-IFERROR(VLOOKUP(A1242,MMO_o10M_lease!$A$1:$F$38,5,FALSE),0),VLOOKUP(D1242,LANDINGS!$A$3:$CF$40,HLOOKUP(A1242,LANDINGS!$B$1:$CF$42,42,FALSE),FALSE)))),0)</f>
        <v>65.591999999999999</v>
      </c>
      <c r="L1242" s="24">
        <f>SUMIFS(PASTE_FLEX_TRACKER!$D:$D,PASTE_FLEX_TRACKER!$F:$F,MAIN!$A1242,PASTE_FLEX_TRACKER!$B:$B,MAIN!$D1242)-SUMIFS(PASTE_FLEX_TRACKER!$D:$D,PASTE_FLEX_TRACKER!$C:$C,MAIN!$A1242,PASTE_FLEX_TRACKER!$B:$B,MAIN!$D1242)</f>
        <v>0</v>
      </c>
      <c r="M1242" s="24">
        <f>IFERROR(-VLOOKUP(D1242,SQ!$A$19:$CC$52,HLOOKUP(MAIN!A1242,SQ!$B$18:$CC$56,39,FALSE),FALSE),"n/a")</f>
        <v>0</v>
      </c>
      <c r="N1242" s="46" t="s">
        <v>563</v>
      </c>
      <c r="O1242" s="46">
        <f>SUMIFS(MAN_ADJ!$L:$L,MAN_ADJ!$K:$K,MAIN!$D1242,MAN_ADJ!$J:$J,MAIN!$S1242)</f>
        <v>0</v>
      </c>
      <c r="P1242" s="25">
        <f t="shared" si="342"/>
        <v>65.591999999999999</v>
      </c>
      <c r="Q1242" s="28">
        <f t="shared" si="328"/>
        <v>0.67165004403121098</v>
      </c>
      <c r="R1242" s="38">
        <f t="shared" si="343"/>
        <v>32.066000000000003</v>
      </c>
      <c r="S1242" s="17" t="s">
        <v>198</v>
      </c>
    </row>
    <row r="1243" spans="1:19" x14ac:dyDescent="0.25">
      <c r="A1243" s="17" t="s">
        <v>198</v>
      </c>
      <c r="B1243" s="17" t="s">
        <v>180</v>
      </c>
      <c r="C1243" s="17" t="s">
        <v>199</v>
      </c>
      <c r="D1243" s="17" t="s">
        <v>117</v>
      </c>
      <c r="E1243" s="24">
        <f>IF(U1243="SC",SUMIFS(SC!F:F,SC!A:A,MAIN!D1243,SC!B:B,MAIN!A1243),SUMIFS(Allocations!$H:$H,Allocations!$A:$A,MAIN!$A1243,Allocations!$B:$B,MAIN!$D1243))</f>
        <v>0</v>
      </c>
      <c r="F1243" s="24">
        <f>IF(U1243="SC",SUMIFS(SC!J:J,SC!A:A,MAIN!D1243,SC!B:B,MAIN!A1243),SUMIFS(Allocations!M:M,Allocations!A:A,MAIN!A1243,Allocations!B:B,MAIN!D1243))</f>
        <v>0</v>
      </c>
      <c r="G1243" s="24">
        <f t="shared" si="340"/>
        <v>0</v>
      </c>
      <c r="H1243" s="24">
        <f>IFERROR(VLOOKUP(S1243,Swaps_wk!$A$2:$AP$151,HLOOKUP(MAIN!D1243,Swaps_wk!$B$2:$AP$151,150,FALSE),FALSE),0)</f>
        <v>0</v>
      </c>
      <c r="I1243" s="24">
        <f>SUMIFS(PASTE_DQS_TRACKER!$D:$D,PASTE_DQS_TRACKER!$C:$C,MAIN!$A1243,PASTE_DQS_TRACKER!$B:$B,MAIN!$D1243)-SUMIFS(PASTE_DQS_TRACKER!$D:$D,PASTE_DQS_TRACKER!$C:$C,MAIN!A1243,PASTE_DQS_TRACKER!$E:$E,MAIN!$D1243)</f>
        <v>0</v>
      </c>
      <c r="J1243" s="25">
        <f t="shared" si="341"/>
        <v>0</v>
      </c>
      <c r="K1243" s="24">
        <f>IFERROR(IF(V1243="Flex",0,IF(D1243=$D$30,VLOOKUP(A1243,MMO_o10M_lease!$A$1:$F$51,5,FALSE),IF(D1243=$D$26,VLOOKUP(D1243,LANDINGS!$A$3:$BR$40,HLOOKUP(A1243,LANDINGS!$B$1:$CF$42,42,FALSE),FALSE)-IFERROR(VLOOKUP(A1243,MMO_o10M_lease!$A$1:$F$38,5,FALSE),0),VLOOKUP(D1243,LANDINGS!$A$3:$CF$40,HLOOKUP(A1243,LANDINGS!$B$1:$CF$42,42,FALSE),FALSE)))),0)</f>
        <v>0</v>
      </c>
      <c r="L1243" s="24">
        <f>SUMIFS(PASTE_FLEX_TRACKER!$D:$D,PASTE_FLEX_TRACKER!$F:$F,MAIN!$A1243,PASTE_FLEX_TRACKER!$B:$B,MAIN!$D1243)-SUMIFS(PASTE_FLEX_TRACKER!$D:$D,PASTE_FLEX_TRACKER!$C:$C,MAIN!$A1243,PASTE_FLEX_TRACKER!$B:$B,MAIN!$D1243)</f>
        <v>0</v>
      </c>
      <c r="M1243" s="24">
        <f>IFERROR(-VLOOKUP(D1243,SQ!$A$19:$CC$52,HLOOKUP(MAIN!A1243,SQ!$B$18:$CC$56,39,FALSE),FALSE),"n/a")</f>
        <v>0</v>
      </c>
      <c r="N1243" s="46" t="s">
        <v>563</v>
      </c>
      <c r="O1243" s="46">
        <f>SUMIFS(MAN_ADJ!$L:$L,MAN_ADJ!$K:$K,MAIN!$D1243,MAN_ADJ!$J:$J,MAIN!$S1243)</f>
        <v>0</v>
      </c>
      <c r="P1243" s="25">
        <f t="shared" si="342"/>
        <v>0</v>
      </c>
      <c r="Q1243" s="28" t="str">
        <f t="shared" si="328"/>
        <v>n/a</v>
      </c>
      <c r="R1243" s="38">
        <f t="shared" si="343"/>
        <v>0</v>
      </c>
      <c r="S1243" s="17" t="s">
        <v>198</v>
      </c>
    </row>
    <row r="1244" spans="1:19" x14ac:dyDescent="0.25">
      <c r="A1244" s="17" t="s">
        <v>198</v>
      </c>
      <c r="B1244" s="17" t="s">
        <v>180</v>
      </c>
      <c r="C1244" s="17" t="s">
        <v>199</v>
      </c>
      <c r="D1244" s="17" t="s">
        <v>118</v>
      </c>
      <c r="E1244" s="24">
        <f>IF(U1244="SC",SUMIFS(SC!F:F,SC!A:A,MAIN!D1244,SC!B:B,MAIN!A1244),SUMIFS(Allocations!$H:$H,Allocations!$A:$A,MAIN!$A1244,Allocations!$B:$B,MAIN!$D1244))</f>
        <v>41.183</v>
      </c>
      <c r="F1244" s="24">
        <f>IF(U1244="SC",SUMIFS(SC!J:J,SC!A:A,MAIN!D1244,SC!B:B,MAIN!A1244),SUMIFS(Allocations!M:M,Allocations!A:A,MAIN!A1244,Allocations!B:B,MAIN!D1244))</f>
        <v>0</v>
      </c>
      <c r="G1244" s="24">
        <f t="shared" si="340"/>
        <v>41.183</v>
      </c>
      <c r="H1244" s="24">
        <f>IFERROR(VLOOKUP(S1244,Swaps_wk!$A$2:$AP$151,HLOOKUP(MAIN!D1244,Swaps_wk!$B$2:$AP$151,150,FALSE),FALSE),0)</f>
        <v>0</v>
      </c>
      <c r="I1244" s="24">
        <f>SUMIFS(PASTE_DQS_TRACKER!$D:$D,PASTE_DQS_TRACKER!$C:$C,MAIN!$A1244,PASTE_DQS_TRACKER!$B:$B,MAIN!$D1244)-SUMIFS(PASTE_DQS_TRACKER!$D:$D,PASTE_DQS_TRACKER!$C:$C,MAIN!A1244,PASTE_DQS_TRACKER!$E:$E,MAIN!$D1244)</f>
        <v>0</v>
      </c>
      <c r="J1244" s="25">
        <f t="shared" si="341"/>
        <v>41.183</v>
      </c>
      <c r="K1244" s="24">
        <f>IFERROR(IF(V1244="Flex",0,IF(D1244=$D$30,VLOOKUP(A1244,MMO_o10M_lease!$A$1:$F$51,5,FALSE),IF(D1244=$D$26,VLOOKUP(D1244,LANDINGS!$A$3:$BR$40,HLOOKUP(A1244,LANDINGS!$B$1:$CF$42,42,FALSE),FALSE)-IFERROR(VLOOKUP(A1244,MMO_o10M_lease!$A$1:$F$38,5,FALSE),0),VLOOKUP(D1244,LANDINGS!$A$3:$CF$40,HLOOKUP(A1244,LANDINGS!$B$1:$CF$42,42,FALSE),FALSE)))),0)</f>
        <v>0</v>
      </c>
      <c r="L1244" s="24">
        <f>SUMIFS(PASTE_FLEX_TRACKER!$D:$D,PASTE_FLEX_TRACKER!$F:$F,MAIN!$A1244,PASTE_FLEX_TRACKER!$B:$B,MAIN!$D1244)-SUMIFS(PASTE_FLEX_TRACKER!$D:$D,PASTE_FLEX_TRACKER!$C:$C,MAIN!$A1244,PASTE_FLEX_TRACKER!$B:$B,MAIN!$D1244)</f>
        <v>0</v>
      </c>
      <c r="M1244" s="24">
        <f>IFERROR(-VLOOKUP(D1244,SQ!$A$19:$CC$52,HLOOKUP(MAIN!A1244,SQ!$B$18:$CC$56,39,FALSE),FALSE),"n/a")</f>
        <v>0</v>
      </c>
      <c r="N1244" s="46" t="s">
        <v>563</v>
      </c>
      <c r="O1244" s="46">
        <f>SUMIFS(MAN_ADJ!$L:$L,MAN_ADJ!$K:$K,MAIN!$D1244,MAN_ADJ!$J:$J,MAIN!$S1244)</f>
        <v>0</v>
      </c>
      <c r="P1244" s="25">
        <f t="shared" si="342"/>
        <v>0</v>
      </c>
      <c r="Q1244" s="28">
        <f t="shared" si="328"/>
        <v>0</v>
      </c>
      <c r="R1244" s="38">
        <f t="shared" si="343"/>
        <v>41.183</v>
      </c>
      <c r="S1244" s="17" t="s">
        <v>198</v>
      </c>
    </row>
    <row r="1245" spans="1:19" x14ac:dyDescent="0.25">
      <c r="A1245" s="17" t="s">
        <v>198</v>
      </c>
      <c r="B1245" s="17" t="s">
        <v>180</v>
      </c>
      <c r="C1245" s="17" t="s">
        <v>199</v>
      </c>
      <c r="D1245" s="17" t="s">
        <v>119</v>
      </c>
      <c r="E1245" s="24">
        <f>IF(U1245="SC",SUMIFS(SC!F:F,SC!A:A,MAIN!D1245,SC!B:B,MAIN!A1245),SUMIFS(Allocations!$H:$H,Allocations!$A:$A,MAIN!$A1245,Allocations!$B:$B,MAIN!$D1245))</f>
        <v>0</v>
      </c>
      <c r="F1245" s="24">
        <f>IF(U1245="SC",SUMIFS(SC!J:J,SC!A:A,MAIN!D1245,SC!B:B,MAIN!A1245),SUMIFS(Allocations!M:M,Allocations!A:A,MAIN!A1245,Allocations!B:B,MAIN!D1245))</f>
        <v>0</v>
      </c>
      <c r="G1245" s="24">
        <f t="shared" si="340"/>
        <v>0</v>
      </c>
      <c r="H1245" s="24">
        <f>IFERROR(VLOOKUP(S1245,Swaps_wk!$A$2:$AP$151,HLOOKUP(MAIN!D1245,Swaps_wk!$B$2:$AP$151,150,FALSE),FALSE),0)</f>
        <v>0</v>
      </c>
      <c r="I1245" s="24">
        <f>SUMIFS(PASTE_DQS_TRACKER!$D:$D,PASTE_DQS_TRACKER!$C:$C,MAIN!$A1245,PASTE_DQS_TRACKER!$B:$B,MAIN!$D1245)-SUMIFS(PASTE_DQS_TRACKER!$D:$D,PASTE_DQS_TRACKER!$C:$C,MAIN!A1245,PASTE_DQS_TRACKER!$E:$E,MAIN!$D1245)</f>
        <v>0</v>
      </c>
      <c r="J1245" s="25">
        <f t="shared" si="341"/>
        <v>0</v>
      </c>
      <c r="K1245" s="24">
        <f>IFERROR(IF(V1245="Flex",0,IF(D1245=$D$30,VLOOKUP(A1245,MMO_o10M_lease!$A$1:$F$51,5,FALSE),IF(D1245=$D$26,VLOOKUP(D1245,LANDINGS!$A$3:$BR$40,HLOOKUP(A1245,LANDINGS!$B$1:$CF$42,42,FALSE),FALSE)-IFERROR(VLOOKUP(A1245,MMO_o10M_lease!$A$1:$F$38,5,FALSE),0),VLOOKUP(D1245,LANDINGS!$A$3:$CF$40,HLOOKUP(A1245,LANDINGS!$B$1:$CF$42,42,FALSE),FALSE)))),0)</f>
        <v>0</v>
      </c>
      <c r="L1245" s="24">
        <f>SUMIFS(PASTE_FLEX_TRACKER!$D:$D,PASTE_FLEX_TRACKER!$F:$F,MAIN!$A1245,PASTE_FLEX_TRACKER!$B:$B,MAIN!$D1245)-SUMIFS(PASTE_FLEX_TRACKER!$D:$D,PASTE_FLEX_TRACKER!$C:$C,MAIN!$A1245,PASTE_FLEX_TRACKER!$B:$B,MAIN!$D1245)</f>
        <v>0</v>
      </c>
      <c r="M1245" s="24">
        <f>IFERROR(-VLOOKUP(D1245,SQ!$A$19:$CC$52,HLOOKUP(MAIN!A1245,SQ!$B$18:$CC$56,39,FALSE),FALSE),"n/a")</f>
        <v>0</v>
      </c>
      <c r="N1245" s="46" t="s">
        <v>563</v>
      </c>
      <c r="O1245" s="46">
        <f>SUMIFS(MAN_ADJ!$L:$L,MAN_ADJ!$K:$K,MAIN!$D1245,MAN_ADJ!$J:$J,MAIN!$S1245)</f>
        <v>0</v>
      </c>
      <c r="P1245" s="25">
        <f t="shared" si="342"/>
        <v>0</v>
      </c>
      <c r="Q1245" s="28" t="str">
        <f t="shared" si="328"/>
        <v>n/a</v>
      </c>
      <c r="R1245" s="38">
        <f t="shared" si="343"/>
        <v>0</v>
      </c>
      <c r="S1245" s="17" t="s">
        <v>198</v>
      </c>
    </row>
    <row r="1246" spans="1:19" x14ac:dyDescent="0.25">
      <c r="A1246" s="17" t="s">
        <v>198</v>
      </c>
      <c r="B1246" s="17" t="s">
        <v>180</v>
      </c>
      <c r="C1246" s="17" t="s">
        <v>199</v>
      </c>
      <c r="D1246" s="17" t="s">
        <v>120</v>
      </c>
      <c r="E1246" s="24">
        <f>IF(U1246="SC",SUMIFS(SC!F:F,SC!A:A,MAIN!D1246,SC!B:B,MAIN!A1246),SUMIFS(Allocations!$H:$H,Allocations!$A:$A,MAIN!$A1246,Allocations!$B:$B,MAIN!$D1246))</f>
        <v>0</v>
      </c>
      <c r="F1246" s="24">
        <f>IF(U1246="SC",SUMIFS(SC!J:J,SC!A:A,MAIN!D1246,SC!B:B,MAIN!A1246),SUMIFS(Allocations!M:M,Allocations!A:A,MAIN!A1246,Allocations!B:B,MAIN!D1246))</f>
        <v>0</v>
      </c>
      <c r="G1246" s="24">
        <f t="shared" si="340"/>
        <v>0</v>
      </c>
      <c r="H1246" s="24">
        <f>IFERROR(VLOOKUP(S1246,Swaps_wk!$A$2:$AP$151,HLOOKUP(MAIN!D1246,Swaps_wk!$B$2:$AP$151,150,FALSE),FALSE),0)</f>
        <v>0</v>
      </c>
      <c r="I1246" s="24">
        <f>SUMIFS(PASTE_DQS_TRACKER!$D:$D,PASTE_DQS_TRACKER!$C:$C,MAIN!$A1246,PASTE_DQS_TRACKER!$B:$B,MAIN!$D1246)-SUMIFS(PASTE_DQS_TRACKER!$D:$D,PASTE_DQS_TRACKER!$C:$C,MAIN!A1246,PASTE_DQS_TRACKER!$E:$E,MAIN!$D1246)</f>
        <v>0</v>
      </c>
      <c r="J1246" s="25">
        <f t="shared" si="341"/>
        <v>0</v>
      </c>
      <c r="K1246" s="24">
        <f>IFERROR(IF(V1246="Flex",0,IF(D1246=$D$30,VLOOKUP(A1246,MMO_o10M_lease!$A$1:$F$51,5,FALSE),IF(D1246=$D$26,VLOOKUP(D1246,LANDINGS!$A$3:$BR$40,HLOOKUP(A1246,LANDINGS!$B$1:$CF$42,42,FALSE),FALSE)-IFERROR(VLOOKUP(A1246,MMO_o10M_lease!$A$1:$F$38,5,FALSE),0),VLOOKUP(D1246,LANDINGS!$A$3:$CF$40,HLOOKUP(A1246,LANDINGS!$B$1:$CF$42,42,FALSE),FALSE)))),0)</f>
        <v>0</v>
      </c>
      <c r="L1246" s="24">
        <f>SUMIFS(PASTE_FLEX_TRACKER!$D:$D,PASTE_FLEX_TRACKER!$F:$F,MAIN!$A1246,PASTE_FLEX_TRACKER!$B:$B,MAIN!$D1246)-SUMIFS(PASTE_FLEX_TRACKER!$D:$D,PASTE_FLEX_TRACKER!$C:$C,MAIN!$A1246,PASTE_FLEX_TRACKER!$B:$B,MAIN!$D1246)</f>
        <v>0</v>
      </c>
      <c r="M1246" s="24">
        <f>IFERROR(-VLOOKUP(D1246,SQ!$A$19:$CC$52,HLOOKUP(MAIN!A1246,SQ!$B$18:$CC$56,39,FALSE),FALSE),"n/a")</f>
        <v>0</v>
      </c>
      <c r="N1246" s="46" t="s">
        <v>563</v>
      </c>
      <c r="O1246" s="46">
        <f>SUMIFS(MAN_ADJ!$L:$L,MAN_ADJ!$K:$K,MAIN!$D1246,MAN_ADJ!$J:$J,MAIN!$S1246)</f>
        <v>0</v>
      </c>
      <c r="P1246" s="25">
        <f t="shared" si="342"/>
        <v>0</v>
      </c>
      <c r="Q1246" s="28" t="str">
        <f t="shared" si="328"/>
        <v>n/a</v>
      </c>
      <c r="R1246" s="38">
        <f t="shared" si="343"/>
        <v>0</v>
      </c>
      <c r="S1246" s="17" t="s">
        <v>198</v>
      </c>
    </row>
    <row r="1247" spans="1:19" x14ac:dyDescent="0.25">
      <c r="A1247" s="17" t="s">
        <v>198</v>
      </c>
      <c r="B1247" s="17" t="s">
        <v>180</v>
      </c>
      <c r="C1247" s="17" t="s">
        <v>199</v>
      </c>
      <c r="D1247" s="17" t="s">
        <v>121</v>
      </c>
      <c r="E1247" s="24">
        <f>IF(U1247="SC",SUMIFS(SC!F:F,SC!A:A,MAIN!D1247,SC!B:B,MAIN!A1247),SUMIFS(Allocations!$H:$H,Allocations!$A:$A,MAIN!$A1247,Allocations!$B:$B,MAIN!$D1247))</f>
        <v>0</v>
      </c>
      <c r="F1247" s="24">
        <f>IF(U1247="SC",SUMIFS(SC!J:J,SC!A:A,MAIN!D1247,SC!B:B,MAIN!A1247),SUMIFS(Allocations!M:M,Allocations!A:A,MAIN!A1247,Allocations!B:B,MAIN!D1247))</f>
        <v>0</v>
      </c>
      <c r="G1247" s="24">
        <f t="shared" si="340"/>
        <v>0</v>
      </c>
      <c r="H1247" s="24">
        <f>IFERROR(VLOOKUP(S1247,Swaps_wk!$A$2:$AP$151,HLOOKUP(MAIN!D1247,Swaps_wk!$B$2:$AP$151,150,FALSE),FALSE),0)</f>
        <v>0</v>
      </c>
      <c r="I1247" s="24">
        <f>SUMIFS(PASTE_DQS_TRACKER!$D:$D,PASTE_DQS_TRACKER!$C:$C,MAIN!$A1247,PASTE_DQS_TRACKER!$B:$B,MAIN!$D1247)-SUMIFS(PASTE_DQS_TRACKER!$D:$D,PASTE_DQS_TRACKER!$C:$C,MAIN!A1247,PASTE_DQS_TRACKER!$E:$E,MAIN!$D1247)</f>
        <v>0</v>
      </c>
      <c r="J1247" s="25">
        <f t="shared" si="341"/>
        <v>0</v>
      </c>
      <c r="K1247" s="24">
        <f>IFERROR(IF(V1247="Flex",0,IF(D1247=$D$30,VLOOKUP(A1247,MMO_o10M_lease!$A$1:$F$51,5,FALSE),IF(D1247=$D$26,VLOOKUP(D1247,LANDINGS!$A$3:$BR$40,HLOOKUP(A1247,LANDINGS!$B$1:$CF$42,42,FALSE),FALSE)-IFERROR(VLOOKUP(A1247,MMO_o10M_lease!$A$1:$F$38,5,FALSE),0),VLOOKUP(D1247,LANDINGS!$A$3:$CF$40,HLOOKUP(A1247,LANDINGS!$B$1:$CF$42,42,FALSE),FALSE)))),0)</f>
        <v>0</v>
      </c>
      <c r="L1247" s="24">
        <f>SUMIFS(PASTE_FLEX_TRACKER!$D:$D,PASTE_FLEX_TRACKER!$F:$F,MAIN!$A1247,PASTE_FLEX_TRACKER!$B:$B,MAIN!$D1247)-SUMIFS(PASTE_FLEX_TRACKER!$D:$D,PASTE_FLEX_TRACKER!$C:$C,MAIN!$A1247,PASTE_FLEX_TRACKER!$B:$B,MAIN!$D1247)</f>
        <v>0</v>
      </c>
      <c r="M1247" s="24">
        <f>IFERROR(-VLOOKUP(D1247,SQ!$A$19:$CC$52,HLOOKUP(MAIN!A1247,SQ!$B$18:$CC$56,39,FALSE),FALSE),"n/a")</f>
        <v>0</v>
      </c>
      <c r="N1247" s="46" t="s">
        <v>563</v>
      </c>
      <c r="O1247" s="46">
        <f>SUMIFS(MAN_ADJ!$L:$L,MAN_ADJ!$K:$K,MAIN!$D1247,MAN_ADJ!$J:$J,MAIN!$S1247)</f>
        <v>0</v>
      </c>
      <c r="P1247" s="25">
        <f t="shared" si="342"/>
        <v>0</v>
      </c>
      <c r="Q1247" s="28" t="str">
        <f t="shared" si="328"/>
        <v>n/a</v>
      </c>
      <c r="R1247" s="38">
        <f t="shared" si="343"/>
        <v>0</v>
      </c>
      <c r="S1247" s="17" t="s">
        <v>198</v>
      </c>
    </row>
    <row r="1248" spans="1:19" x14ac:dyDescent="0.25">
      <c r="A1248" s="17" t="s">
        <v>198</v>
      </c>
      <c r="B1248" s="17" t="s">
        <v>180</v>
      </c>
      <c r="C1248" s="17" t="s">
        <v>199</v>
      </c>
      <c r="D1248" s="17" t="s">
        <v>122</v>
      </c>
      <c r="E1248" s="24">
        <f>IF(U1248="SC",SUMIFS(SC!F:F,SC!A:A,MAIN!D1248,SC!B:B,MAIN!A1248),SUMIFS(Allocations!$H:$H,Allocations!$A:$A,MAIN!$A1248,Allocations!$B:$B,MAIN!$D1248))</f>
        <v>0</v>
      </c>
      <c r="F1248" s="24">
        <f>IF(U1248="SC",SUMIFS(SC!J:J,SC!A:A,MAIN!D1248,SC!B:B,MAIN!A1248),SUMIFS(Allocations!M:M,Allocations!A:A,MAIN!A1248,Allocations!B:B,MAIN!D1248))</f>
        <v>0</v>
      </c>
      <c r="G1248" s="24">
        <f t="shared" si="340"/>
        <v>0</v>
      </c>
      <c r="H1248" s="24">
        <f>IFERROR(VLOOKUP(S1248,Swaps_wk!$A$2:$AP$151,HLOOKUP(MAIN!D1248,Swaps_wk!$B$2:$AP$151,150,FALSE),FALSE),0)</f>
        <v>0</v>
      </c>
      <c r="I1248" s="24">
        <f>SUMIFS(PASTE_DQS_TRACKER!$D:$D,PASTE_DQS_TRACKER!$C:$C,MAIN!$A1248,PASTE_DQS_TRACKER!$B:$B,MAIN!$D1248)-SUMIFS(PASTE_DQS_TRACKER!$D:$D,PASTE_DQS_TRACKER!$C:$C,MAIN!A1248,PASTE_DQS_TRACKER!$E:$E,MAIN!$D1248)</f>
        <v>0</v>
      </c>
      <c r="J1248" s="25">
        <f t="shared" si="341"/>
        <v>0</v>
      </c>
      <c r="K1248" s="24">
        <f>IFERROR(IF(V1248="Flex",0,IF(D1248=$D$30,VLOOKUP(A1248,MMO_o10M_lease!$A$1:$F$51,5,FALSE),IF(D1248=$D$26,VLOOKUP(D1248,LANDINGS!$A$3:$BR$40,HLOOKUP(A1248,LANDINGS!$B$1:$CF$42,42,FALSE),FALSE)-IFERROR(VLOOKUP(A1248,MMO_o10M_lease!$A$1:$F$38,5,FALSE),0),VLOOKUP(D1248,LANDINGS!$A$3:$CF$40,HLOOKUP(A1248,LANDINGS!$B$1:$CF$42,42,FALSE),FALSE)))),0)</f>
        <v>0</v>
      </c>
      <c r="L1248" s="24">
        <f>SUMIFS(PASTE_FLEX_TRACKER!$D:$D,PASTE_FLEX_TRACKER!$F:$F,MAIN!$A1248,PASTE_FLEX_TRACKER!$B:$B,MAIN!$D1248)-SUMIFS(PASTE_FLEX_TRACKER!$D:$D,PASTE_FLEX_TRACKER!$C:$C,MAIN!$A1248,PASTE_FLEX_TRACKER!$B:$B,MAIN!$D1248)</f>
        <v>0</v>
      </c>
      <c r="M1248" s="24">
        <f>IFERROR(-VLOOKUP(D1248,SQ!$A$19:$CC$52,HLOOKUP(MAIN!A1248,SQ!$B$18:$CC$56,39,FALSE),FALSE),"n/a")</f>
        <v>0</v>
      </c>
      <c r="N1248" s="46" t="s">
        <v>563</v>
      </c>
      <c r="O1248" s="46">
        <f>SUMIFS(MAN_ADJ!$L:$L,MAN_ADJ!$K:$K,MAIN!$D1248,MAN_ADJ!$J:$J,MAIN!$S1248)</f>
        <v>0</v>
      </c>
      <c r="P1248" s="25">
        <f t="shared" si="342"/>
        <v>0</v>
      </c>
      <c r="Q1248" s="28" t="str">
        <f t="shared" si="328"/>
        <v>n/a</v>
      </c>
      <c r="R1248" s="38">
        <f t="shared" si="343"/>
        <v>0</v>
      </c>
      <c r="S1248" s="17" t="s">
        <v>198</v>
      </c>
    </row>
    <row r="1249" spans="1:19" x14ac:dyDescent="0.25">
      <c r="A1249" s="17" t="s">
        <v>198</v>
      </c>
      <c r="B1249" s="17" t="s">
        <v>180</v>
      </c>
      <c r="C1249" s="17" t="s">
        <v>199</v>
      </c>
      <c r="D1249" s="17" t="s">
        <v>123</v>
      </c>
      <c r="E1249" s="24">
        <f>IF(U1249="SC",SUMIFS(SC!F:F,SC!A:A,MAIN!D1249,SC!B:B,MAIN!A1249),SUMIFS(Allocations!$H:$H,Allocations!$A:$A,MAIN!$A1249,Allocations!$B:$B,MAIN!$D1249))</f>
        <v>118.54300000000001</v>
      </c>
      <c r="F1249" s="24">
        <f>IF(U1249="SC",SUMIFS(SC!J:J,SC!A:A,MAIN!D1249,SC!B:B,MAIN!A1249),SUMIFS(Allocations!M:M,Allocations!A:A,MAIN!A1249,Allocations!B:B,MAIN!D1249))</f>
        <v>0</v>
      </c>
      <c r="G1249" s="24">
        <f t="shared" si="340"/>
        <v>118.54300000000001</v>
      </c>
      <c r="H1249" s="24">
        <f>IFERROR(VLOOKUP(S1249,Swaps_wk!$A$2:$AP$151,HLOOKUP(MAIN!D1249,Swaps_wk!$B$2:$AP$151,150,FALSE),FALSE),0)</f>
        <v>0</v>
      </c>
      <c r="I1249" s="24">
        <f>SUMIFS(PASTE_DQS_TRACKER!$D:$D,PASTE_DQS_TRACKER!$C:$C,MAIN!$A1249,PASTE_DQS_TRACKER!$B:$B,MAIN!$D1249)-SUMIFS(PASTE_DQS_TRACKER!$D:$D,PASTE_DQS_TRACKER!$C:$C,MAIN!A1249,PASTE_DQS_TRACKER!$E:$E,MAIN!$D1249)</f>
        <v>0</v>
      </c>
      <c r="J1249" s="25">
        <f t="shared" si="341"/>
        <v>118.54300000000001</v>
      </c>
      <c r="K1249" s="24">
        <f>IFERROR(IF(V1249="Flex",0,IF(D1249=$D$30,VLOOKUP(A1249,MMO_o10M_lease!$A$1:$F$51,5,FALSE),IF(D1249=$D$26,VLOOKUP(D1249,LANDINGS!$A$3:$BR$40,HLOOKUP(A1249,LANDINGS!$B$1:$CF$42,42,FALSE),FALSE)-IFERROR(VLOOKUP(A1249,MMO_o10M_lease!$A$1:$F$38,5,FALSE),0),VLOOKUP(D1249,LANDINGS!$A$3:$CF$40,HLOOKUP(A1249,LANDINGS!$B$1:$CF$42,42,FALSE),FALSE)))),0)</f>
        <v>0.83299999999999996</v>
      </c>
      <c r="L1249" s="24">
        <f>SUMIFS(PASTE_FLEX_TRACKER!$D:$D,PASTE_FLEX_TRACKER!$F:$F,MAIN!$A1249,PASTE_FLEX_TRACKER!$B:$B,MAIN!$D1249)-SUMIFS(PASTE_FLEX_TRACKER!$D:$D,PASTE_FLEX_TRACKER!$C:$C,MAIN!$A1249,PASTE_FLEX_TRACKER!$B:$B,MAIN!$D1249)</f>
        <v>0</v>
      </c>
      <c r="M1249" s="24">
        <f>IFERROR(-VLOOKUP(D1249,SQ!$A$19:$CC$52,HLOOKUP(MAIN!A1249,SQ!$B$18:$CC$56,39,FALSE),FALSE),"n/a")</f>
        <v>0</v>
      </c>
      <c r="N1249" s="46" t="s">
        <v>563</v>
      </c>
      <c r="O1249" s="46">
        <f>SUMIFS(MAN_ADJ!$L:$L,MAN_ADJ!$K:$K,MAIN!$D1249,MAN_ADJ!$J:$J,MAIN!$S1249)</f>
        <v>0</v>
      </c>
      <c r="P1249" s="25">
        <f t="shared" si="342"/>
        <v>0.83299999999999996</v>
      </c>
      <c r="Q1249" s="28">
        <f t="shared" si="328"/>
        <v>7.0269859882068101E-3</v>
      </c>
      <c r="R1249" s="38">
        <f t="shared" si="343"/>
        <v>117.71000000000001</v>
      </c>
      <c r="S1249" s="17" t="s">
        <v>198</v>
      </c>
    </row>
    <row r="1250" spans="1:19" x14ac:dyDescent="0.25">
      <c r="A1250" s="17" t="s">
        <v>198</v>
      </c>
      <c r="B1250" s="17" t="s">
        <v>180</v>
      </c>
      <c r="C1250" s="17" t="s">
        <v>199</v>
      </c>
      <c r="D1250" s="17" t="s">
        <v>124</v>
      </c>
      <c r="E1250" s="24">
        <f>IF(U1250="SC",SUMIFS(SC!F:F,SC!A:A,MAIN!D1250,SC!B:B,MAIN!A1250),SUMIFS(Allocations!$H:$H,Allocations!$A:$A,MAIN!$A1250,Allocations!$B:$B,MAIN!$D1250))</f>
        <v>0</v>
      </c>
      <c r="F1250" s="24">
        <f>IF(U1250="SC",SUMIFS(SC!J:J,SC!A:A,MAIN!D1250,SC!B:B,MAIN!A1250),SUMIFS(Allocations!M:M,Allocations!A:A,MAIN!A1250,Allocations!B:B,MAIN!D1250))</f>
        <v>0</v>
      </c>
      <c r="G1250" s="24">
        <f t="shared" si="340"/>
        <v>0</v>
      </c>
      <c r="H1250" s="24">
        <f>IFERROR(VLOOKUP(S1250,Swaps_wk!$A$2:$AP$151,HLOOKUP(MAIN!D1250,Swaps_wk!$B$2:$AP$151,150,FALSE),FALSE),0)</f>
        <v>0</v>
      </c>
      <c r="I1250" s="24">
        <f>SUMIFS(PASTE_DQS_TRACKER!$D:$D,PASTE_DQS_TRACKER!$C:$C,MAIN!$A1250,PASTE_DQS_TRACKER!$B:$B,MAIN!$D1250)-SUMIFS(PASTE_DQS_TRACKER!$D:$D,PASTE_DQS_TRACKER!$C:$C,MAIN!A1250,PASTE_DQS_TRACKER!$E:$E,MAIN!$D1250)</f>
        <v>0</v>
      </c>
      <c r="J1250" s="25">
        <f t="shared" si="341"/>
        <v>0</v>
      </c>
      <c r="K1250" s="24">
        <f>IFERROR(IF(V1250="Flex",0,IF(D1250=$D$30,VLOOKUP(A1250,MMO_o10M_lease!$A$1:$F$51,5,FALSE),IF(D1250=$D$26,VLOOKUP(D1250,LANDINGS!$A$3:$BR$40,HLOOKUP(A1250,LANDINGS!$B$1:$CF$42,42,FALSE),FALSE)-IFERROR(VLOOKUP(A1250,MMO_o10M_lease!$A$1:$F$38,5,FALSE),0),VLOOKUP(D1250,LANDINGS!$A$3:$CF$40,HLOOKUP(A1250,LANDINGS!$B$1:$CF$42,42,FALSE),FALSE)))),0)</f>
        <v>0</v>
      </c>
      <c r="L1250" s="24">
        <f>SUMIFS(PASTE_FLEX_TRACKER!$D:$D,PASTE_FLEX_TRACKER!$F:$F,MAIN!$A1250,PASTE_FLEX_TRACKER!$B:$B,MAIN!$D1250)-SUMIFS(PASTE_FLEX_TRACKER!$D:$D,PASTE_FLEX_TRACKER!$C:$C,MAIN!$A1250,PASTE_FLEX_TRACKER!$B:$B,MAIN!$D1250)</f>
        <v>0</v>
      </c>
      <c r="M1250" s="24">
        <f>IFERROR(-VLOOKUP(D1250,SQ!$A$19:$CC$52,HLOOKUP(MAIN!A1250,SQ!$B$18:$CC$56,39,FALSE),FALSE),"n/a")</f>
        <v>0</v>
      </c>
      <c r="N1250" s="46" t="s">
        <v>563</v>
      </c>
      <c r="O1250" s="46">
        <f>SUMIFS(MAN_ADJ!$L:$L,MAN_ADJ!$K:$K,MAIN!$D1250,MAN_ADJ!$J:$J,MAIN!$S1250)</f>
        <v>0</v>
      </c>
      <c r="P1250" s="25">
        <f t="shared" si="342"/>
        <v>0</v>
      </c>
      <c r="Q1250" s="28" t="str">
        <f t="shared" si="328"/>
        <v>n/a</v>
      </c>
      <c r="R1250" s="38">
        <f t="shared" si="343"/>
        <v>0</v>
      </c>
      <c r="S1250" s="17" t="s">
        <v>198</v>
      </c>
    </row>
    <row r="1251" spans="1:19" x14ac:dyDescent="0.25">
      <c r="A1251" s="17" t="s">
        <v>198</v>
      </c>
      <c r="B1251" s="17" t="s">
        <v>180</v>
      </c>
      <c r="C1251" s="17" t="s">
        <v>199</v>
      </c>
      <c r="D1251" s="17" t="s">
        <v>125</v>
      </c>
      <c r="E1251" s="24">
        <f>IF(U1251="SC",SUMIFS(SC!F:F,SC!A:A,MAIN!D1251,SC!B:B,MAIN!A1251),SUMIFS(Allocations!$H:$H,Allocations!$A:$A,MAIN!$A1251,Allocations!$B:$B,MAIN!$D1251))</f>
        <v>0</v>
      </c>
      <c r="F1251" s="24">
        <f>IF(U1251="SC",SUMIFS(SC!J:J,SC!A:A,MAIN!D1251,SC!B:B,MAIN!A1251),SUMIFS(Allocations!M:M,Allocations!A:A,MAIN!A1251,Allocations!B:B,MAIN!D1251))</f>
        <v>0</v>
      </c>
      <c r="G1251" s="24">
        <f t="shared" si="340"/>
        <v>0</v>
      </c>
      <c r="H1251" s="24">
        <f>IFERROR(VLOOKUP(S1251,Swaps_wk!$A$2:$AP$151,HLOOKUP(MAIN!D1251,Swaps_wk!$B$2:$AP$151,150,FALSE),FALSE),0)</f>
        <v>0</v>
      </c>
      <c r="I1251" s="24">
        <f>SUMIFS(PASTE_DQS_TRACKER!$D:$D,PASTE_DQS_TRACKER!$C:$C,MAIN!$A1251,PASTE_DQS_TRACKER!$B:$B,MAIN!$D1251)-SUMIFS(PASTE_DQS_TRACKER!$D:$D,PASTE_DQS_TRACKER!$C:$C,MAIN!A1251,PASTE_DQS_TRACKER!$E:$E,MAIN!$D1251)</f>
        <v>0</v>
      </c>
      <c r="J1251" s="25">
        <f t="shared" si="341"/>
        <v>0</v>
      </c>
      <c r="K1251" s="24">
        <f>IFERROR(IF(V1251="Flex",0,IF(D1251=$D$30,VLOOKUP(A1251,MMO_o10M_lease!$A$1:$F$51,5,FALSE),IF(D1251=$D$26,VLOOKUP(D1251,LANDINGS!$A$3:$BR$40,HLOOKUP(A1251,LANDINGS!$B$1:$CF$42,42,FALSE),FALSE)-IFERROR(VLOOKUP(A1251,MMO_o10M_lease!$A$1:$F$38,5,FALSE),0),VLOOKUP(D1251,LANDINGS!$A$3:$CF$40,HLOOKUP(A1251,LANDINGS!$B$1:$CF$42,42,FALSE),FALSE)))),0)</f>
        <v>0</v>
      </c>
      <c r="L1251" s="24">
        <f>SUMIFS(PASTE_FLEX_TRACKER!$D:$D,PASTE_FLEX_TRACKER!$F:$F,MAIN!$A1251,PASTE_FLEX_TRACKER!$B:$B,MAIN!$D1251)-SUMIFS(PASTE_FLEX_TRACKER!$D:$D,PASTE_FLEX_TRACKER!$C:$C,MAIN!$A1251,PASTE_FLEX_TRACKER!$B:$B,MAIN!$D1251)</f>
        <v>0</v>
      </c>
      <c r="M1251" s="24">
        <f>IFERROR(-VLOOKUP(D1251,SQ!$A$19:$CC$52,HLOOKUP(MAIN!A1251,SQ!$B$18:$CC$56,39,FALSE),FALSE),"n/a")</f>
        <v>0</v>
      </c>
      <c r="N1251" s="46" t="s">
        <v>563</v>
      </c>
      <c r="O1251" s="46">
        <f>SUMIFS(MAN_ADJ!$L:$L,MAN_ADJ!$K:$K,MAIN!$D1251,MAN_ADJ!$J:$J,MAIN!$S1251)</f>
        <v>0</v>
      </c>
      <c r="P1251" s="25">
        <f t="shared" si="342"/>
        <v>0</v>
      </c>
      <c r="Q1251" s="28" t="str">
        <f t="shared" si="328"/>
        <v>n/a</v>
      </c>
      <c r="R1251" s="38">
        <f t="shared" si="343"/>
        <v>0</v>
      </c>
      <c r="S1251" s="17" t="s">
        <v>198</v>
      </c>
    </row>
    <row r="1252" spans="1:19" x14ac:dyDescent="0.25">
      <c r="A1252" s="17" t="s">
        <v>198</v>
      </c>
      <c r="B1252" s="17" t="s">
        <v>180</v>
      </c>
      <c r="C1252" s="17" t="s">
        <v>199</v>
      </c>
      <c r="D1252" s="17" t="s">
        <v>126</v>
      </c>
      <c r="E1252" s="24">
        <f>IF(U1252="SC",SUMIFS(SC!F:F,SC!A:A,MAIN!D1252,SC!B:B,MAIN!A1252),SUMIFS(Allocations!$H:$H,Allocations!$A:$A,MAIN!$A1252,Allocations!$B:$B,MAIN!$D1252))</f>
        <v>0</v>
      </c>
      <c r="F1252" s="24">
        <f>IF(U1252="SC",SUMIFS(SC!J:J,SC!A:A,MAIN!D1252,SC!B:B,MAIN!A1252),SUMIFS(Allocations!M:M,Allocations!A:A,MAIN!A1252,Allocations!B:B,MAIN!D1252))</f>
        <v>0</v>
      </c>
      <c r="G1252" s="24">
        <f t="shared" si="340"/>
        <v>0</v>
      </c>
      <c r="H1252" s="24">
        <f>IFERROR(VLOOKUP(S1252,Swaps_wk!$A$2:$AP$151,HLOOKUP(MAIN!D1252,Swaps_wk!$B$2:$AP$151,150,FALSE),FALSE),0)</f>
        <v>0</v>
      </c>
      <c r="I1252" s="24">
        <f>SUMIFS(PASTE_DQS_TRACKER!$D:$D,PASTE_DQS_TRACKER!$C:$C,MAIN!$A1252,PASTE_DQS_TRACKER!$B:$B,MAIN!$D1252)-SUMIFS(PASTE_DQS_TRACKER!$D:$D,PASTE_DQS_TRACKER!$C:$C,MAIN!A1252,PASTE_DQS_TRACKER!$E:$E,MAIN!$D1252)</f>
        <v>0</v>
      </c>
      <c r="J1252" s="25">
        <f t="shared" si="341"/>
        <v>0</v>
      </c>
      <c r="K1252" s="24">
        <f>IFERROR(IF(V1252="Flex",0,IF(D1252=$D$30,VLOOKUP(A1252,MMO_o10M_lease!$A$1:$F$51,5,FALSE),IF(D1252=$D$26,VLOOKUP(D1252,LANDINGS!$A$3:$BR$40,HLOOKUP(A1252,LANDINGS!$B$1:$CF$42,42,FALSE),FALSE)-IFERROR(VLOOKUP(A1252,MMO_o10M_lease!$A$1:$F$38,5,FALSE),0),VLOOKUP(D1252,LANDINGS!$A$3:$CF$40,HLOOKUP(A1252,LANDINGS!$B$1:$CF$42,42,FALSE),FALSE)))),0)</f>
        <v>0</v>
      </c>
      <c r="L1252" s="24">
        <f>SUMIFS(PASTE_FLEX_TRACKER!$D:$D,PASTE_FLEX_TRACKER!$F:$F,MAIN!$A1252,PASTE_FLEX_TRACKER!$B:$B,MAIN!$D1252)-SUMIFS(PASTE_FLEX_TRACKER!$D:$D,PASTE_FLEX_TRACKER!$C:$C,MAIN!$A1252,PASTE_FLEX_TRACKER!$B:$B,MAIN!$D1252)</f>
        <v>0</v>
      </c>
      <c r="M1252" s="24">
        <f>IFERROR(-VLOOKUP(D1252,SQ!$A$19:$CC$52,HLOOKUP(MAIN!A1252,SQ!$B$18:$CC$56,39,FALSE),FALSE),"n/a")</f>
        <v>0</v>
      </c>
      <c r="N1252" s="46" t="s">
        <v>563</v>
      </c>
      <c r="O1252" s="46">
        <f>SUMIFS(MAN_ADJ!$L:$L,MAN_ADJ!$K:$K,MAIN!$D1252,MAN_ADJ!$J:$J,MAIN!$S1252)</f>
        <v>0</v>
      </c>
      <c r="P1252" s="25">
        <f t="shared" si="342"/>
        <v>0</v>
      </c>
      <c r="Q1252" s="28" t="str">
        <f t="shared" si="328"/>
        <v>n/a</v>
      </c>
      <c r="R1252" s="38">
        <f t="shared" si="343"/>
        <v>0</v>
      </c>
      <c r="S1252" s="17" t="s">
        <v>198</v>
      </c>
    </row>
    <row r="1253" spans="1:19" x14ac:dyDescent="0.25">
      <c r="A1253" s="17" t="s">
        <v>198</v>
      </c>
      <c r="B1253" s="17" t="s">
        <v>180</v>
      </c>
      <c r="C1253" s="17" t="s">
        <v>199</v>
      </c>
      <c r="D1253" s="17" t="s">
        <v>127</v>
      </c>
      <c r="E1253" s="24">
        <f>IF(U1253="SC",SUMIFS(SC!F:F,SC!A:A,MAIN!D1253,SC!B:B,MAIN!A1253),SUMIFS(Allocations!$H:$H,Allocations!$A:$A,MAIN!$A1253,Allocations!$B:$B,MAIN!$D1253))</f>
        <v>0</v>
      </c>
      <c r="F1253" s="24">
        <f>IF(U1253="SC",SUMIFS(SC!J:J,SC!A:A,MAIN!D1253,SC!B:B,MAIN!A1253),SUMIFS(Allocations!M:M,Allocations!A:A,MAIN!A1253,Allocations!B:B,MAIN!D1253))</f>
        <v>0</v>
      </c>
      <c r="G1253" s="24">
        <f t="shared" si="340"/>
        <v>0</v>
      </c>
      <c r="H1253" s="24">
        <f>IFERROR(VLOOKUP(S1253,Swaps_wk!$A$2:$AP$151,HLOOKUP(MAIN!D1253,Swaps_wk!$B$2:$AP$151,150,FALSE),FALSE),0)</f>
        <v>0</v>
      </c>
      <c r="I1253" s="24">
        <f>SUMIFS(PASTE_DQS_TRACKER!$D:$D,PASTE_DQS_TRACKER!$C:$C,MAIN!$A1253,PASTE_DQS_TRACKER!$B:$B,MAIN!$D1253)-SUMIFS(PASTE_DQS_TRACKER!$D:$D,PASTE_DQS_TRACKER!$C:$C,MAIN!A1253,PASTE_DQS_TRACKER!$E:$E,MAIN!$D1253)</f>
        <v>0</v>
      </c>
      <c r="J1253" s="25">
        <f t="shared" si="341"/>
        <v>0</v>
      </c>
      <c r="K1253" s="24">
        <f>IFERROR(IF(V1253="Flex",0,IF(D1253=$D$30,VLOOKUP(A1253,MMO_o10M_lease!$A$1:$F$51,5,FALSE),IF(D1253=$D$26,VLOOKUP(D1253,LANDINGS!$A$3:$BR$40,HLOOKUP(A1253,LANDINGS!$B$1:$CF$42,42,FALSE),FALSE)-IFERROR(VLOOKUP(A1253,MMO_o10M_lease!$A$1:$F$38,5,FALSE),0),VLOOKUP(D1253,LANDINGS!$A$3:$CF$40,HLOOKUP(A1253,LANDINGS!$B$1:$CF$42,42,FALSE),FALSE)))),0)</f>
        <v>0</v>
      </c>
      <c r="L1253" s="24">
        <f>SUMIFS(PASTE_FLEX_TRACKER!$D:$D,PASTE_FLEX_TRACKER!$F:$F,MAIN!$A1253,PASTE_FLEX_TRACKER!$B:$B,MAIN!$D1253)-SUMIFS(PASTE_FLEX_TRACKER!$D:$D,PASTE_FLEX_TRACKER!$C:$C,MAIN!$A1253,PASTE_FLEX_TRACKER!$B:$B,MAIN!$D1253)</f>
        <v>0</v>
      </c>
      <c r="M1253" s="24">
        <f>IFERROR(-VLOOKUP(D1253,SQ!$A$19:$CC$52,HLOOKUP(MAIN!A1253,SQ!$B$18:$CC$56,39,FALSE),FALSE),"n/a")</f>
        <v>0</v>
      </c>
      <c r="N1253" s="46" t="s">
        <v>563</v>
      </c>
      <c r="O1253" s="46">
        <f>SUMIFS(MAN_ADJ!$L:$L,MAN_ADJ!$K:$K,MAIN!$D1253,MAN_ADJ!$J:$J,MAIN!$S1253)</f>
        <v>0</v>
      </c>
      <c r="P1253" s="25">
        <f t="shared" si="342"/>
        <v>0</v>
      </c>
      <c r="Q1253" s="28" t="str">
        <f t="shared" si="328"/>
        <v>n/a</v>
      </c>
      <c r="R1253" s="38">
        <f t="shared" ref="R1253:R1286" si="344">J1253-P1253</f>
        <v>0</v>
      </c>
      <c r="S1253" s="17" t="s">
        <v>198</v>
      </c>
    </row>
    <row r="1254" spans="1:19" x14ac:dyDescent="0.25">
      <c r="A1254" s="17" t="s">
        <v>198</v>
      </c>
      <c r="B1254" s="17" t="s">
        <v>180</v>
      </c>
      <c r="C1254" s="17" t="s">
        <v>199</v>
      </c>
      <c r="D1254" s="17" t="s">
        <v>184</v>
      </c>
      <c r="E1254" s="24">
        <f>IF(U1254="SC",SUMIFS(SC!F:F,SC!A:A,MAIN!D1254,SC!B:B,MAIN!A1254),SUMIFS(Allocations!$H:$H,Allocations!$A:$A,MAIN!$A1254,Allocations!$B:$B,MAIN!$D1254))</f>
        <v>0</v>
      </c>
      <c r="F1254" s="24">
        <f>IF(U1254="SC",SUMIFS(SC!J:J,SC!A:A,MAIN!D1254,SC!B:B,MAIN!A1254),SUMIFS(Allocations!M:M,Allocations!A:A,MAIN!A1254,Allocations!B:B,MAIN!D1254))</f>
        <v>0</v>
      </c>
      <c r="G1254" s="24">
        <f t="shared" ref="G1254:G1257" si="345">E1254+F1254</f>
        <v>0</v>
      </c>
      <c r="H1254" s="24">
        <f>IFERROR(VLOOKUP(S1254,Swaps_wk!$A$2:$AP$151,HLOOKUP(MAIN!D1254,Swaps_wk!$B$2:$AP$151,150,FALSE),FALSE),0)</f>
        <v>0</v>
      </c>
      <c r="I1254" s="24">
        <f>SUMIFS(PASTE_DQS_TRACKER!$D:$D,PASTE_DQS_TRACKER!$C:$C,MAIN!$A1254,PASTE_DQS_TRACKER!$B:$B,MAIN!$D1254)-SUMIFS(PASTE_DQS_TRACKER!$D:$D,PASTE_DQS_TRACKER!$C:$C,MAIN!A1254,PASTE_DQS_TRACKER!$E:$E,MAIN!$D1254)</f>
        <v>0</v>
      </c>
      <c r="J1254" s="25">
        <f t="shared" ref="J1254:J1257" si="346">G1254+I1254</f>
        <v>0</v>
      </c>
      <c r="K1254" s="24">
        <f>IFERROR(IF(V1254="Flex",0,IF(D1254=$D$30,VLOOKUP(A1254,MMO_o10M_lease!$A$1:$F$51,5,FALSE),IF(D1254=$D$26,VLOOKUP(D1254,LANDINGS!$A$3:$BR$40,HLOOKUP(A1254,LANDINGS!$B$1:$CF$42,42,FALSE),FALSE)-IFERROR(VLOOKUP(A1254,MMO_o10M_lease!$A$1:$F$38,5,FALSE),0),VLOOKUP(D1254,LANDINGS!$A$3:$CF$40,HLOOKUP(A1254,LANDINGS!$B$1:$CF$42,42,FALSE),FALSE)))),0)</f>
        <v>0</v>
      </c>
      <c r="L1254" s="24">
        <f>SUMIFS(PASTE_FLEX_TRACKER!$D:$D,PASTE_FLEX_TRACKER!$F:$F,MAIN!$A1254,PASTE_FLEX_TRACKER!$B:$B,MAIN!$D1254)-SUMIFS(PASTE_FLEX_TRACKER!$D:$D,PASTE_FLEX_TRACKER!$C:$C,MAIN!$A1254,PASTE_FLEX_TRACKER!$B:$B,MAIN!$D1254)</f>
        <v>0</v>
      </c>
      <c r="M1254" s="24" t="str">
        <f>IFERROR(-VLOOKUP(D1254,SQ!$A$19:$CC$52,HLOOKUP(MAIN!A1254,SQ!$B$18:$CC$56,39,FALSE),FALSE),"n/a")</f>
        <v>n/a</v>
      </c>
      <c r="N1254" s="46" t="s">
        <v>563</v>
      </c>
      <c r="O1254" s="46">
        <f>SUMIFS(MAN_ADJ!$L:$L,MAN_ADJ!$K:$K,MAIN!$D1254,MAN_ADJ!$J:$J,MAIN!$S1254)</f>
        <v>0</v>
      </c>
      <c r="P1254" s="25">
        <f t="shared" si="342"/>
        <v>0</v>
      </c>
      <c r="Q1254" s="28" t="str">
        <f t="shared" ref="Q1254:Q1257" si="347">IFERROR(P1254/J1254,"n/a")</f>
        <v>n/a</v>
      </c>
      <c r="R1254" s="38">
        <f t="shared" ref="R1254:R1257" si="348">J1254-P1254</f>
        <v>0</v>
      </c>
      <c r="S1254" s="17" t="s">
        <v>198</v>
      </c>
    </row>
    <row r="1255" spans="1:19" x14ac:dyDescent="0.25">
      <c r="A1255" s="17" t="s">
        <v>198</v>
      </c>
      <c r="B1255" s="17" t="s">
        <v>180</v>
      </c>
      <c r="C1255" s="17" t="s">
        <v>199</v>
      </c>
      <c r="D1255" s="17" t="s">
        <v>128</v>
      </c>
      <c r="E1255" s="24">
        <f>IF(U1255="SC",SUMIFS(SC!F:F,SC!A:A,MAIN!D1255,SC!B:B,MAIN!A1255),SUMIFS(Allocations!$H:$H,Allocations!$A:$A,MAIN!$A1255,Allocations!$B:$B,MAIN!$D1255))</f>
        <v>0</v>
      </c>
      <c r="F1255" s="24">
        <f>IF(U1255="SC",SUMIFS(SC!J:J,SC!A:A,MAIN!D1255,SC!B:B,MAIN!A1255),SUMIFS(Allocations!M:M,Allocations!A:A,MAIN!A1255,Allocations!B:B,MAIN!D1255))</f>
        <v>0</v>
      </c>
      <c r="G1255" s="24">
        <f t="shared" si="345"/>
        <v>0</v>
      </c>
      <c r="H1255" s="24">
        <f>IFERROR(VLOOKUP(S1255,Swaps_wk!$A$2:$AP$151,HLOOKUP(MAIN!D1255,Swaps_wk!$B$2:$AP$151,150,FALSE),FALSE),0)</f>
        <v>0</v>
      </c>
      <c r="I1255" s="24">
        <f>SUMIFS(PASTE_DQS_TRACKER!$D:$D,PASTE_DQS_TRACKER!$C:$C,MAIN!$A1255,PASTE_DQS_TRACKER!$B:$B,MAIN!$D1255)-SUMIFS(PASTE_DQS_TRACKER!$D:$D,PASTE_DQS_TRACKER!$C:$C,MAIN!A1255,PASTE_DQS_TRACKER!$E:$E,MAIN!$D1255)</f>
        <v>0</v>
      </c>
      <c r="J1255" s="25">
        <f t="shared" si="346"/>
        <v>0</v>
      </c>
      <c r="K1255" s="24">
        <f>IFERROR(IF(V1255="Flex",0,IF(D1255=$D$30,VLOOKUP(A1255,MMO_o10M_lease!$A$1:$F$51,5,FALSE),IF(D1255=$D$26,VLOOKUP(D1255,LANDINGS!$A$3:$BR$40,HLOOKUP(A1255,LANDINGS!$B$1:$CF$42,42,FALSE),FALSE)-IFERROR(VLOOKUP(A1255,MMO_o10M_lease!$A$1:$F$38,5,FALSE),0),VLOOKUP(D1255,LANDINGS!$A$3:$CF$40,HLOOKUP(A1255,LANDINGS!$B$1:$CF$42,42,FALSE),FALSE)))),0)</f>
        <v>0</v>
      </c>
      <c r="L1255" s="24">
        <f>SUMIFS(PASTE_FLEX_TRACKER!$D:$D,PASTE_FLEX_TRACKER!$F:$F,MAIN!$A1255,PASTE_FLEX_TRACKER!$B:$B,MAIN!$D1255)-SUMIFS(PASTE_FLEX_TRACKER!$D:$D,PASTE_FLEX_TRACKER!$C:$C,MAIN!$A1255,PASTE_FLEX_TRACKER!$B:$B,MAIN!$D1255)</f>
        <v>0</v>
      </c>
      <c r="M1255" s="24" t="str">
        <f>IFERROR(-VLOOKUP(D1255,SQ!$A$19:$CC$52,HLOOKUP(MAIN!A1255,SQ!$B$18:$CC$56,39,FALSE),FALSE),"n/a")</f>
        <v>n/a</v>
      </c>
      <c r="N1255" s="46" t="s">
        <v>563</v>
      </c>
      <c r="O1255" s="46">
        <f>SUMIFS(MAN_ADJ!$L:$L,MAN_ADJ!$K:$K,MAIN!$D1255,MAN_ADJ!$J:$J,MAIN!$S1255)</f>
        <v>0</v>
      </c>
      <c r="P1255" s="25">
        <f t="shared" si="342"/>
        <v>0</v>
      </c>
      <c r="Q1255" s="28" t="str">
        <f t="shared" si="347"/>
        <v>n/a</v>
      </c>
      <c r="R1255" s="38">
        <f t="shared" si="348"/>
        <v>0</v>
      </c>
      <c r="S1255" s="17" t="s">
        <v>198</v>
      </c>
    </row>
    <row r="1256" spans="1:19" x14ac:dyDescent="0.25">
      <c r="A1256" s="17" t="s">
        <v>198</v>
      </c>
      <c r="B1256" s="17" t="s">
        <v>180</v>
      </c>
      <c r="C1256" s="17" t="s">
        <v>199</v>
      </c>
      <c r="D1256" s="17" t="s">
        <v>129</v>
      </c>
      <c r="E1256" s="24">
        <f>IF(U1256="SC",SUMIFS(SC!F:F,SC!A:A,MAIN!D1256,SC!B:B,MAIN!A1256),SUMIFS(Allocations!$H:$H,Allocations!$A:$A,MAIN!$A1256,Allocations!$B:$B,MAIN!$D1256))</f>
        <v>0</v>
      </c>
      <c r="F1256" s="24">
        <f>IF(U1256="SC",SUMIFS(SC!J:J,SC!A:A,MAIN!D1256,SC!B:B,MAIN!A1256),SUMIFS(Allocations!M:M,Allocations!A:A,MAIN!A1256,Allocations!B:B,MAIN!D1256))</f>
        <v>0</v>
      </c>
      <c r="G1256" s="24">
        <f t="shared" si="345"/>
        <v>0</v>
      </c>
      <c r="H1256" s="24">
        <f>IFERROR(VLOOKUP(S1256,Swaps_wk!$A$2:$AP$151,HLOOKUP(MAIN!D1256,Swaps_wk!$B$2:$AP$151,150,FALSE),FALSE),0)</f>
        <v>0</v>
      </c>
      <c r="I1256" s="24">
        <f>SUMIFS(PASTE_DQS_TRACKER!$D:$D,PASTE_DQS_TRACKER!$C:$C,MAIN!$A1256,PASTE_DQS_TRACKER!$B:$B,MAIN!$D1256)-SUMIFS(PASTE_DQS_TRACKER!$D:$D,PASTE_DQS_TRACKER!$C:$C,MAIN!A1256,PASTE_DQS_TRACKER!$E:$E,MAIN!$D1256)</f>
        <v>0</v>
      </c>
      <c r="J1256" s="25">
        <f t="shared" si="346"/>
        <v>0</v>
      </c>
      <c r="K1256" s="24">
        <f>IFERROR(IF(V1256="Flex",0,IF(D1256=$D$30,VLOOKUP(A1256,MMO_o10M_lease!$A$1:$F$51,5,FALSE),IF(D1256=$D$26,VLOOKUP(D1256,LANDINGS!$A$3:$BR$40,HLOOKUP(A1256,LANDINGS!$B$1:$CF$42,42,FALSE),FALSE)-IFERROR(VLOOKUP(A1256,MMO_o10M_lease!$A$1:$F$38,5,FALSE),0),VLOOKUP(D1256,LANDINGS!$A$3:$CF$40,HLOOKUP(A1256,LANDINGS!$B$1:$CF$42,42,FALSE),FALSE)))),0)</f>
        <v>0</v>
      </c>
      <c r="L1256" s="24">
        <f>SUMIFS(PASTE_FLEX_TRACKER!$D:$D,PASTE_FLEX_TRACKER!$F:$F,MAIN!$A1256,PASTE_FLEX_TRACKER!$B:$B,MAIN!$D1256)-SUMIFS(PASTE_FLEX_TRACKER!$D:$D,PASTE_FLEX_TRACKER!$C:$C,MAIN!$A1256,PASTE_FLEX_TRACKER!$B:$B,MAIN!$D1256)</f>
        <v>0</v>
      </c>
      <c r="M1256" s="24" t="str">
        <f>IFERROR(-VLOOKUP(D1256,SQ!$A$19:$CC$52,HLOOKUP(MAIN!A1256,SQ!$B$18:$CC$56,39,FALSE),FALSE),"n/a")</f>
        <v>n/a</v>
      </c>
      <c r="N1256" s="46" t="s">
        <v>563</v>
      </c>
      <c r="O1256" s="46">
        <f>SUMIFS(MAN_ADJ!$L:$L,MAN_ADJ!$K:$K,MAIN!$D1256,MAN_ADJ!$J:$J,MAIN!$S1256)</f>
        <v>0</v>
      </c>
      <c r="P1256" s="25">
        <f t="shared" si="342"/>
        <v>0</v>
      </c>
      <c r="Q1256" s="28" t="str">
        <f t="shared" si="347"/>
        <v>n/a</v>
      </c>
      <c r="R1256" s="38">
        <f t="shared" si="348"/>
        <v>0</v>
      </c>
      <c r="S1256" s="17" t="s">
        <v>198</v>
      </c>
    </row>
    <row r="1257" spans="1:19" x14ac:dyDescent="0.25">
      <c r="A1257" s="17" t="s">
        <v>198</v>
      </c>
      <c r="B1257" s="17" t="s">
        <v>180</v>
      </c>
      <c r="C1257" s="17" t="s">
        <v>199</v>
      </c>
      <c r="D1257" s="17" t="s">
        <v>155</v>
      </c>
      <c r="E1257" s="24">
        <f>IF(U1257="SC",SUMIFS(SC!F:F,SC!A:A,MAIN!D1257,SC!B:B,MAIN!A1257),SUMIFS(Allocations!$H:$H,Allocations!$A:$A,MAIN!$A1257,Allocations!$B:$B,MAIN!$D1257))</f>
        <v>0</v>
      </c>
      <c r="F1257" s="24">
        <f>IF(U1257="SC",SUMIFS(SC!J:J,SC!A:A,MAIN!D1257,SC!B:B,MAIN!A1257),SUMIFS(Allocations!M:M,Allocations!A:A,MAIN!A1257,Allocations!B:B,MAIN!D1257))</f>
        <v>0</v>
      </c>
      <c r="G1257" s="24">
        <f t="shared" si="345"/>
        <v>0</v>
      </c>
      <c r="H1257" s="24">
        <f>IFERROR(VLOOKUP(S1257,Swaps_wk!$A$2:$AP$151,HLOOKUP(MAIN!D1257,Swaps_wk!$B$2:$AP$151,150,FALSE),FALSE),0)</f>
        <v>0</v>
      </c>
      <c r="I1257" s="24">
        <f>SUMIFS(PASTE_DQS_TRACKER!$D:$D,PASTE_DQS_TRACKER!$C:$C,MAIN!$A1257,PASTE_DQS_TRACKER!$B:$B,MAIN!$D1257)-SUMIFS(PASTE_DQS_TRACKER!$D:$D,PASTE_DQS_TRACKER!$C:$C,MAIN!A1257,PASTE_DQS_TRACKER!$E:$E,MAIN!$D1257)</f>
        <v>0</v>
      </c>
      <c r="J1257" s="25">
        <f t="shared" si="346"/>
        <v>0</v>
      </c>
      <c r="K1257" s="24">
        <f>IFERROR(IF(V1257="Flex",0,IF(D1257=$D$30,VLOOKUP(A1257,MMO_o10M_lease!$A$1:$F$51,5,FALSE),IF(D1257=$D$26,VLOOKUP(D1257,LANDINGS!$A$3:$BR$40,HLOOKUP(A1257,LANDINGS!$B$1:$CF$42,42,FALSE),FALSE)-IFERROR(VLOOKUP(A1257,MMO_o10M_lease!$A$1:$F$38,5,FALSE),0),VLOOKUP(D1257,LANDINGS!$A$3:$CF$40,HLOOKUP(A1257,LANDINGS!$B$1:$CF$42,42,FALSE),FALSE)))),0)</f>
        <v>0</v>
      </c>
      <c r="L1257" s="24">
        <f>SUMIFS(PASTE_FLEX_TRACKER!$D:$D,PASTE_FLEX_TRACKER!$F:$F,MAIN!$A1257,PASTE_FLEX_TRACKER!$B:$B,MAIN!$D1257)-SUMIFS(PASTE_FLEX_TRACKER!$D:$D,PASTE_FLEX_TRACKER!$C:$C,MAIN!$A1257,PASTE_FLEX_TRACKER!$B:$B,MAIN!$D1257)</f>
        <v>0</v>
      </c>
      <c r="M1257" s="24" t="str">
        <f>IFERROR(-VLOOKUP(D1257,SQ!$A$19:$CC$52,HLOOKUP(MAIN!A1257,SQ!$B$18:$CC$56,39,FALSE),FALSE),"n/a")</f>
        <v>n/a</v>
      </c>
      <c r="N1257" s="46" t="s">
        <v>563</v>
      </c>
      <c r="O1257" s="46">
        <f>SUMIFS(MAN_ADJ!$L:$L,MAN_ADJ!$K:$K,MAIN!$D1257,MAN_ADJ!$J:$J,MAIN!$S1257)</f>
        <v>0</v>
      </c>
      <c r="P1257" s="25">
        <f t="shared" si="342"/>
        <v>0</v>
      </c>
      <c r="Q1257" s="28" t="str">
        <f t="shared" si="347"/>
        <v>n/a</v>
      </c>
      <c r="R1257" s="38">
        <f t="shared" si="348"/>
        <v>0</v>
      </c>
      <c r="S1257" s="17" t="s">
        <v>198</v>
      </c>
    </row>
    <row r="1258" spans="1:19" x14ac:dyDescent="0.25">
      <c r="A1258" s="17" t="s">
        <v>198</v>
      </c>
      <c r="B1258" s="17" t="s">
        <v>180</v>
      </c>
      <c r="C1258" s="17" t="s">
        <v>199</v>
      </c>
      <c r="D1258" s="17" t="s">
        <v>130</v>
      </c>
      <c r="E1258" s="24">
        <f>IF(U1258="SC",SUMIFS(SC!F:F,SC!A:A,MAIN!D1258,SC!B:B,MAIN!A1258),SUMIFS(Allocations!$H:$H,Allocations!$A:$A,MAIN!$A1258,Allocations!$B:$B,MAIN!$D1258))</f>
        <v>0</v>
      </c>
      <c r="F1258" s="24">
        <f>IF(U1258="SC",SUMIFS(SC!J:J,SC!A:A,MAIN!D1258,SC!B:B,MAIN!A1258),SUMIFS(Allocations!M:M,Allocations!A:A,MAIN!A1258,Allocations!B:B,MAIN!D1258))</f>
        <v>0</v>
      </c>
      <c r="G1258" s="24">
        <f t="shared" si="340"/>
        <v>0</v>
      </c>
      <c r="H1258" s="24">
        <f>IFERROR(VLOOKUP(S1258,Swaps_wk!$A$2:$AP$151,HLOOKUP(MAIN!D1258,Swaps_wk!$B$2:$AP$151,150,FALSE),FALSE),0)</f>
        <v>0</v>
      </c>
      <c r="I1258" s="24">
        <f>SUMIFS(PASTE_DQS_TRACKER!$D:$D,PASTE_DQS_TRACKER!$C:$C,MAIN!$A1258,PASTE_DQS_TRACKER!$B:$B,MAIN!$D1258)-SUMIFS(PASTE_DQS_TRACKER!$D:$D,PASTE_DQS_TRACKER!$C:$C,MAIN!A1258,PASTE_DQS_TRACKER!$E:$E,MAIN!$D1258)</f>
        <v>0</v>
      </c>
      <c r="J1258" s="25">
        <f t="shared" si="341"/>
        <v>0</v>
      </c>
      <c r="K1258" s="24">
        <f>IFERROR(IF(V1258="Flex",0,IF(D1258=$D$30,VLOOKUP(A1258,MMO_o10M_lease!$A$1:$F$51,5,FALSE),IF(D1258=$D$26,VLOOKUP(D1258,LANDINGS!$A$3:$BR$40,HLOOKUP(A1258,LANDINGS!$B$1:$CF$42,42,FALSE),FALSE)-IFERROR(VLOOKUP(A1258,MMO_o10M_lease!$A$1:$F$38,5,FALSE),0),VLOOKUP(D1258,LANDINGS!$A$3:$CF$40,HLOOKUP(A1258,LANDINGS!$B$1:$CF$42,42,FALSE),FALSE)))),0)</f>
        <v>0</v>
      </c>
      <c r="L1258" s="24">
        <f>SUMIFS(PASTE_FLEX_TRACKER!$D:$D,PASTE_FLEX_TRACKER!$F:$F,MAIN!$A1258,PASTE_FLEX_TRACKER!$B:$B,MAIN!$D1258)-SUMIFS(PASTE_FLEX_TRACKER!$D:$D,PASTE_FLEX_TRACKER!$C:$C,MAIN!$A1258,PASTE_FLEX_TRACKER!$B:$B,MAIN!$D1258)</f>
        <v>0</v>
      </c>
      <c r="M1258" s="24" t="str">
        <f>IFERROR(-VLOOKUP(D1258,SQ!$A$19:$CC$52,HLOOKUP(MAIN!A1258,SQ!$B$18:$CC$56,39,FALSE),FALSE),"n/a")</f>
        <v>n/a</v>
      </c>
      <c r="N1258" s="46" t="s">
        <v>563</v>
      </c>
      <c r="O1258" s="46">
        <f>SUMIFS(MAN_ADJ!$L:$L,MAN_ADJ!$K:$K,MAIN!$D1258,MAN_ADJ!$J:$J,MAIN!$S1258)</f>
        <v>0</v>
      </c>
      <c r="P1258" s="25">
        <f t="shared" si="342"/>
        <v>0</v>
      </c>
      <c r="Q1258" s="28" t="str">
        <f t="shared" si="328"/>
        <v>n/a</v>
      </c>
      <c r="R1258" s="38">
        <f t="shared" si="344"/>
        <v>0</v>
      </c>
      <c r="S1258" s="17" t="s">
        <v>198</v>
      </c>
    </row>
    <row r="1259" spans="1:19" x14ac:dyDescent="0.25">
      <c r="A1259" s="26" t="s">
        <v>198</v>
      </c>
      <c r="B1259" s="26" t="s">
        <v>180</v>
      </c>
      <c r="C1259" s="26" t="s">
        <v>199</v>
      </c>
      <c r="D1259" s="26" t="s">
        <v>131</v>
      </c>
      <c r="E1259" s="27">
        <f t="shared" ref="E1259:M1259" si="349">SUM(E1221:E1258)</f>
        <v>387.96800000000002</v>
      </c>
      <c r="F1259" s="27">
        <f t="shared" si="349"/>
        <v>0</v>
      </c>
      <c r="G1259" s="27">
        <f t="shared" si="349"/>
        <v>387.96800000000002</v>
      </c>
      <c r="H1259" s="27">
        <f>IFERROR(VLOOKUP(S1259,Swaps_wk!$A$2:$AP$151,HLOOKUP(MAIN!D1259,Swaps_wk!$B$2:$AP$151,150,FALSE),FALSE),0)</f>
        <v>0</v>
      </c>
      <c r="I1259" s="27">
        <f t="shared" si="349"/>
        <v>-43.400000000000006</v>
      </c>
      <c r="J1259" s="25">
        <f t="shared" si="349"/>
        <v>344.56799999999998</v>
      </c>
      <c r="K1259" s="27">
        <f t="shared" si="349"/>
        <v>82.923999999999992</v>
      </c>
      <c r="L1259" s="27">
        <f t="shared" si="349"/>
        <v>0</v>
      </c>
      <c r="M1259" s="27">
        <f t="shared" si="349"/>
        <v>0</v>
      </c>
      <c r="N1259" s="46" t="s">
        <v>563</v>
      </c>
      <c r="O1259" s="27">
        <f>SUM(O1221:O1258)</f>
        <v>0</v>
      </c>
      <c r="P1259" s="25">
        <f>SUM(P1221:P1258)</f>
        <v>82.923999999999992</v>
      </c>
      <c r="Q1259" s="28">
        <f t="shared" si="328"/>
        <v>0.24066076942722481</v>
      </c>
      <c r="R1259" s="38">
        <f>SUM(R1221:R1258)</f>
        <v>261.64400000000001</v>
      </c>
      <c r="S1259" s="17" t="s">
        <v>198</v>
      </c>
    </row>
    <row r="1260" spans="1:19" x14ac:dyDescent="0.25">
      <c r="A1260" s="17" t="s">
        <v>203</v>
      </c>
      <c r="B1260" s="17" t="s">
        <v>93</v>
      </c>
      <c r="C1260" s="17" t="s">
        <v>204</v>
      </c>
      <c r="D1260" s="17" t="s">
        <v>95</v>
      </c>
      <c r="E1260" s="24">
        <f>IF(U1260="SC",SUMIFS(SC!F:F,SC!A:A,MAIN!D1260,SC!B:B,MAIN!A1260),SUMIFS(Allocations!$H:$H,Allocations!$A:$A,MAIN!$A1260,Allocations!$B:$B,MAIN!$D1260))</f>
        <v>432.73200000000003</v>
      </c>
      <c r="F1260" s="24">
        <f>IF(U1260="SC",SUMIFS(SC!J:J,SC!A:A,MAIN!D1260,SC!B:B,MAIN!A1260),SUMIFS(Allocations!M:M,Allocations!A:A,MAIN!A1260,Allocations!B:B,MAIN!D1260))</f>
        <v>64.407000000000011</v>
      </c>
      <c r="G1260" s="24">
        <f t="shared" ref="G1260:G1297" si="350">E1260+F1260</f>
        <v>497.13900000000001</v>
      </c>
      <c r="H1260" s="24">
        <f>IFERROR(VLOOKUP(S1260,Swaps_wk!$A$2:$AP$151,HLOOKUP(MAIN!D1260,Swaps_wk!$B$2:$AP$151,150,FALSE),FALSE),0)</f>
        <v>0</v>
      </c>
      <c r="I1260" s="44">
        <f>SUMIFS(PASTE_DQS_TRACKER!$D:$D,PASTE_DQS_TRACKER!$C:$C,"LEM/*2AC4-C",PASTE_DQS_TRACKER!$B:$B,MAIN!$D1260)-SUMIFS(PASTE_DQS_TRACKER!$D:$D,PASTE_DQS_TRACKER!$C:$C,"LEM/*2AC4-C",PASTE_DQS_TRACKER!$E:$E,MAIN!$D1260)+SUMIFS(PASTE_DQS_TRACKER!$D:$D,PASTE_DQS_TRACKER!$C:$C,"WIT/*2AC4-C",PASTE_DQS_TRACKER!$B:$B,MAIN!$D1260)-SUMIFS(PASTE_DQS_TRACKER!$D:$D,PASTE_DQS_TRACKER!$C:$C,"WIT/*2AC4-C",PASTE_DQS_TRACKER!$E:$E,MAIN!$D1260)</f>
        <v>-31.399999999999991</v>
      </c>
      <c r="J1260" s="25">
        <f t="shared" ref="J1260:J1297" si="351">G1260+I1260</f>
        <v>465.73900000000003</v>
      </c>
      <c r="K1260" s="24">
        <f>IFERROR(IF(V1260="Flex",0,IF(D1260=$D$30,VLOOKUP(A1260,MMO_o10M_lease!$A$1:$F$51,5,FALSE),IF(D1260=$D$26,VLOOKUP(D1260,LANDINGS!$A$3:$BR$40,HLOOKUP(A1260,LANDINGS!$B$1:$CF$42,42,FALSE),FALSE)-IFERROR(VLOOKUP(A1260,MMO_o10M_lease!$A$1:$F$38,5,FALSE),0),VLOOKUP(D1260,LANDINGS!$A$3:$CF$40,HLOOKUP(A1260,LANDINGS!$B$1:$CF$42,42,FALSE),FALSE)))),0)</f>
        <v>338.18799999999999</v>
      </c>
      <c r="L1260" s="24">
        <f>SUMIFS(PASTE_FLEX_TRACKER!$D:$D,PASTE_FLEX_TRACKER!$F:$F,MAIN!$A1260,PASTE_FLEX_TRACKER!$B:$B,MAIN!$D1260)-SUMIFS(PASTE_FLEX_TRACKER!$D:$D,PASTE_FLEX_TRACKER!$C:$C,MAIN!$A1260,PASTE_FLEX_TRACKER!$B:$B,MAIN!$D1260)</f>
        <v>0</v>
      </c>
      <c r="M1260" s="24">
        <f>IFERROR(-VLOOKUP(D1260,SQ!$A$19:$CC$52,HLOOKUP(MAIN!A1260,SQ!$B$18:$CC$56,39,FALSE),FALSE),"n/a")</f>
        <v>0</v>
      </c>
      <c r="N1260" s="46" t="s">
        <v>563</v>
      </c>
      <c r="O1260" s="46">
        <f>SUMIFS(MAN_ADJ!$L:$L,MAN_ADJ!$K:$K,MAIN!$D1260,MAN_ADJ!$J:$J,MAIN!$S1260)</f>
        <v>0</v>
      </c>
      <c r="P1260" s="25">
        <f t="shared" ref="P1260:P1297" si="352">SUM(K1260:O1260)</f>
        <v>338.18799999999999</v>
      </c>
      <c r="Q1260" s="28">
        <f t="shared" si="328"/>
        <v>0.72613201814750317</v>
      </c>
      <c r="R1260" s="38">
        <f t="shared" si="344"/>
        <v>127.55100000000004</v>
      </c>
      <c r="S1260" s="17" t="s">
        <v>203</v>
      </c>
    </row>
    <row r="1261" spans="1:19" x14ac:dyDescent="0.25">
      <c r="A1261" s="17" t="s">
        <v>203</v>
      </c>
      <c r="B1261" s="17" t="s">
        <v>93</v>
      </c>
      <c r="C1261" s="17" t="s">
        <v>204</v>
      </c>
      <c r="D1261" s="17" t="s">
        <v>96</v>
      </c>
      <c r="E1261" s="24">
        <f>IF(U1261="SC",SUMIFS(SC!F:F,SC!A:A,MAIN!D1261,SC!B:B,MAIN!A1261),SUMIFS(Allocations!$H:$H,Allocations!$A:$A,MAIN!$A1261,Allocations!$B:$B,MAIN!$D1261))</f>
        <v>55.533000000000001</v>
      </c>
      <c r="F1261" s="24">
        <f>IF(U1261="SC",SUMIFS(SC!J:J,SC!A:A,MAIN!D1261,SC!B:B,MAIN!A1261),SUMIFS(Allocations!M:M,Allocations!A:A,MAIN!A1261,Allocations!B:B,MAIN!D1261))</f>
        <v>10.099</v>
      </c>
      <c r="G1261" s="24">
        <f t="shared" si="350"/>
        <v>65.632000000000005</v>
      </c>
      <c r="H1261" s="24">
        <f>IFERROR(VLOOKUP(S1261,Swaps_wk!$A$2:$AP$151,HLOOKUP(MAIN!D1261,Swaps_wk!$B$2:$AP$151,150,FALSE),FALSE),0)</f>
        <v>0</v>
      </c>
      <c r="I1261" s="44">
        <f>SUMIFS(PASTE_DQS_TRACKER!$D:$D,PASTE_DQS_TRACKER!$C:$C,"LEM/*2AC4-C",PASTE_DQS_TRACKER!$B:$B,MAIN!$D1261)-SUMIFS(PASTE_DQS_TRACKER!$D:$D,PASTE_DQS_TRACKER!$C:$C,"LEM/*2AC4-C",PASTE_DQS_TRACKER!$E:$E,MAIN!$D1261)+SUMIFS(PASTE_DQS_TRACKER!$D:$D,PASTE_DQS_TRACKER!$C:$C,"WIT/*2AC4-C",PASTE_DQS_TRACKER!$B:$B,MAIN!$D1261)-SUMIFS(PASTE_DQS_TRACKER!$D:$D,PASTE_DQS_TRACKER!$C:$C,"WIT/*2AC4-C",PASTE_DQS_TRACKER!$E:$E,MAIN!$D1261)</f>
        <v>10.7</v>
      </c>
      <c r="J1261" s="25">
        <f t="shared" si="351"/>
        <v>76.332000000000008</v>
      </c>
      <c r="K1261" s="24">
        <f>IFERROR(IF(V1261="Flex",0,IF(D1261=$D$30,VLOOKUP(A1261,MMO_o10M_lease!$A$1:$F$51,5,FALSE),IF(D1261=$D$26,VLOOKUP(D1261,LANDINGS!$A$3:$BR$40,HLOOKUP(A1261,LANDINGS!$B$1:$CF$42,42,FALSE),FALSE)-IFERROR(VLOOKUP(A1261,MMO_o10M_lease!$A$1:$F$38,5,FALSE),0),VLOOKUP(D1261,LANDINGS!$A$3:$CF$40,HLOOKUP(A1261,LANDINGS!$B$1:$CF$42,42,FALSE),FALSE)))),0)</f>
        <v>37.521999999999998</v>
      </c>
      <c r="L1261" s="24">
        <f>SUMIFS(PASTE_FLEX_TRACKER!$D:$D,PASTE_FLEX_TRACKER!$F:$F,MAIN!$A1261,PASTE_FLEX_TRACKER!$B:$B,MAIN!$D1261)-SUMIFS(PASTE_FLEX_TRACKER!$D:$D,PASTE_FLEX_TRACKER!$C:$C,MAIN!$A1261,PASTE_FLEX_TRACKER!$B:$B,MAIN!$D1261)</f>
        <v>0</v>
      </c>
      <c r="M1261" s="24">
        <f>IFERROR(-VLOOKUP(D1261,SQ!$A$19:$CC$52,HLOOKUP(MAIN!A1261,SQ!$B$18:$CC$56,39,FALSE),FALSE),"n/a")</f>
        <v>0</v>
      </c>
      <c r="N1261" s="46" t="s">
        <v>563</v>
      </c>
      <c r="O1261" s="46">
        <f>SUMIFS(MAN_ADJ!$L:$L,MAN_ADJ!$K:$K,MAIN!$D1261,MAN_ADJ!$J:$J,MAIN!$S1261)</f>
        <v>0</v>
      </c>
      <c r="P1261" s="25">
        <f t="shared" si="352"/>
        <v>37.521999999999998</v>
      </c>
      <c r="Q1261" s="28">
        <f t="shared" si="328"/>
        <v>0.49156317140910749</v>
      </c>
      <c r="R1261" s="38">
        <f t="shared" si="344"/>
        <v>38.810000000000009</v>
      </c>
      <c r="S1261" s="17" t="s">
        <v>203</v>
      </c>
    </row>
    <row r="1262" spans="1:19" x14ac:dyDescent="0.25">
      <c r="A1262" s="17" t="s">
        <v>203</v>
      </c>
      <c r="B1262" s="17" t="s">
        <v>93</v>
      </c>
      <c r="C1262" s="17" t="s">
        <v>204</v>
      </c>
      <c r="D1262" s="17" t="s">
        <v>97</v>
      </c>
      <c r="E1262" s="24">
        <f>IF(U1262="SC",SUMIFS(SC!F:F,SC!A:A,MAIN!D1262,SC!B:B,MAIN!A1262),SUMIFS(Allocations!$H:$H,Allocations!$A:$A,MAIN!$A1262,Allocations!$B:$B,MAIN!$D1262))</f>
        <v>79.3</v>
      </c>
      <c r="F1262" s="24">
        <f>IF(U1262="SC",SUMIFS(SC!J:J,SC!A:A,MAIN!D1262,SC!B:B,MAIN!A1262),SUMIFS(Allocations!M:M,Allocations!A:A,MAIN!A1262,Allocations!B:B,MAIN!D1262))</f>
        <v>13.624000000000001</v>
      </c>
      <c r="G1262" s="24">
        <f t="shared" si="350"/>
        <v>92.923999999999992</v>
      </c>
      <c r="H1262" s="24">
        <f>IFERROR(VLOOKUP(S1262,Swaps_wk!$A$2:$AP$151,HLOOKUP(MAIN!D1262,Swaps_wk!$B$2:$AP$151,150,FALSE),FALSE),0)</f>
        <v>0</v>
      </c>
      <c r="I1262" s="44">
        <f>SUMIFS(PASTE_DQS_TRACKER!$D:$D,PASTE_DQS_TRACKER!$C:$C,"LEM/*2AC4-C",PASTE_DQS_TRACKER!$B:$B,MAIN!$D1262)-SUMIFS(PASTE_DQS_TRACKER!$D:$D,PASTE_DQS_TRACKER!$C:$C,"LEM/*2AC4-C",PASTE_DQS_TRACKER!$E:$E,MAIN!$D1262)+SUMIFS(PASTE_DQS_TRACKER!$D:$D,PASTE_DQS_TRACKER!$C:$C,"WIT/*2AC4-C",PASTE_DQS_TRACKER!$B:$B,MAIN!$D1262)-SUMIFS(PASTE_DQS_TRACKER!$D:$D,PASTE_DQS_TRACKER!$C:$C,"WIT/*2AC4-C",PASTE_DQS_TRACKER!$E:$E,MAIN!$D1262)</f>
        <v>4.5</v>
      </c>
      <c r="J1262" s="25">
        <f t="shared" si="351"/>
        <v>97.423999999999992</v>
      </c>
      <c r="K1262" s="24">
        <f>IFERROR(IF(V1262="Flex",0,IF(D1262=$D$30,VLOOKUP(A1262,MMO_o10M_lease!$A$1:$F$51,5,FALSE),IF(D1262=$D$26,VLOOKUP(D1262,LANDINGS!$A$3:$BR$40,HLOOKUP(A1262,LANDINGS!$B$1:$CF$42,42,FALSE),FALSE)-IFERROR(VLOOKUP(A1262,MMO_o10M_lease!$A$1:$F$38,5,FALSE),0),VLOOKUP(D1262,LANDINGS!$A$3:$CF$40,HLOOKUP(A1262,LANDINGS!$B$1:$CF$42,42,FALSE),FALSE)))),0)</f>
        <v>78.277000000000001</v>
      </c>
      <c r="L1262" s="24">
        <f>SUMIFS(PASTE_FLEX_TRACKER!$D:$D,PASTE_FLEX_TRACKER!$F:$F,MAIN!$A1262,PASTE_FLEX_TRACKER!$B:$B,MAIN!$D1262)-SUMIFS(PASTE_FLEX_TRACKER!$D:$D,PASTE_FLEX_TRACKER!$C:$C,MAIN!$A1262,PASTE_FLEX_TRACKER!$B:$B,MAIN!$D1262)</f>
        <v>0</v>
      </c>
      <c r="M1262" s="24">
        <f>IFERROR(-VLOOKUP(D1262,SQ!$A$19:$CC$52,HLOOKUP(MAIN!A1262,SQ!$B$18:$CC$56,39,FALSE),FALSE),"n/a")</f>
        <v>0</v>
      </c>
      <c r="N1262" s="46" t="s">
        <v>563</v>
      </c>
      <c r="O1262" s="46">
        <f>SUMIFS(MAN_ADJ!$L:$L,MAN_ADJ!$K:$K,MAIN!$D1262,MAN_ADJ!$J:$J,MAIN!$S1262)</f>
        <v>0</v>
      </c>
      <c r="P1262" s="25">
        <f t="shared" si="352"/>
        <v>78.277000000000001</v>
      </c>
      <c r="Q1262" s="28">
        <f t="shared" si="328"/>
        <v>0.80346731811463301</v>
      </c>
      <c r="R1262" s="38">
        <f t="shared" si="344"/>
        <v>19.146999999999991</v>
      </c>
      <c r="S1262" s="17" t="s">
        <v>203</v>
      </c>
    </row>
    <row r="1263" spans="1:19" x14ac:dyDescent="0.25">
      <c r="A1263" s="17" t="s">
        <v>203</v>
      </c>
      <c r="B1263" s="17" t="s">
        <v>93</v>
      </c>
      <c r="C1263" s="17" t="s">
        <v>204</v>
      </c>
      <c r="D1263" s="17" t="s">
        <v>98</v>
      </c>
      <c r="E1263" s="24">
        <f>IF(U1263="SC",SUMIFS(SC!F:F,SC!A:A,MAIN!D1263,SC!B:B,MAIN!A1263),SUMIFS(Allocations!$H:$H,Allocations!$A:$A,MAIN!$A1263,Allocations!$B:$B,MAIN!$D1263))</f>
        <v>209.22400000000002</v>
      </c>
      <c r="F1263" s="24">
        <f>IF(U1263="SC",SUMIFS(SC!J:J,SC!A:A,MAIN!D1263,SC!B:B,MAIN!A1263),SUMIFS(Allocations!M:M,Allocations!A:A,MAIN!A1263,Allocations!B:B,MAIN!D1263))</f>
        <v>73.022000000000006</v>
      </c>
      <c r="G1263" s="24">
        <f t="shared" si="350"/>
        <v>282.24600000000004</v>
      </c>
      <c r="H1263" s="24">
        <f>IFERROR(VLOOKUP(S1263,Swaps_wk!$A$2:$AP$151,HLOOKUP(MAIN!D1263,Swaps_wk!$B$2:$AP$151,150,FALSE),FALSE),0)</f>
        <v>0</v>
      </c>
      <c r="I1263" s="44">
        <f>SUMIFS(PASTE_DQS_TRACKER!$D:$D,PASTE_DQS_TRACKER!$C:$C,"LEM/*2AC4-C",PASTE_DQS_TRACKER!$B:$B,MAIN!$D1263)-SUMIFS(PASTE_DQS_TRACKER!$D:$D,PASTE_DQS_TRACKER!$C:$C,"LEM/*2AC4-C",PASTE_DQS_TRACKER!$E:$E,MAIN!$D1263)+SUMIFS(PASTE_DQS_TRACKER!$D:$D,PASTE_DQS_TRACKER!$C:$C,"WIT/*2AC4-C",PASTE_DQS_TRACKER!$B:$B,MAIN!$D1263)-SUMIFS(PASTE_DQS_TRACKER!$D:$D,PASTE_DQS_TRACKER!$C:$C,"WIT/*2AC4-C",PASTE_DQS_TRACKER!$E:$E,MAIN!$D1263)</f>
        <v>36.5</v>
      </c>
      <c r="J1263" s="25">
        <f t="shared" si="351"/>
        <v>318.74600000000004</v>
      </c>
      <c r="K1263" s="24">
        <f>IFERROR(IF(V1263="Flex",0,IF(D1263=$D$30,VLOOKUP(A1263,MMO_o10M_lease!$A$1:$F$51,5,FALSE),IF(D1263=$D$26,VLOOKUP(D1263,LANDINGS!$A$3:$BR$40,HLOOKUP(A1263,LANDINGS!$B$1:$CF$42,42,FALSE),FALSE)-IFERROR(VLOOKUP(A1263,MMO_o10M_lease!$A$1:$F$38,5,FALSE),0),VLOOKUP(D1263,LANDINGS!$A$3:$CF$40,HLOOKUP(A1263,LANDINGS!$B$1:$CF$42,42,FALSE),FALSE)))),0)</f>
        <v>232.7</v>
      </c>
      <c r="L1263" s="24">
        <f>SUMIFS(PASTE_FLEX_TRACKER!$D:$D,PASTE_FLEX_TRACKER!$F:$F,MAIN!$A1263,PASTE_FLEX_TRACKER!$B:$B,MAIN!$D1263)-SUMIFS(PASTE_FLEX_TRACKER!$D:$D,PASTE_FLEX_TRACKER!$C:$C,MAIN!$A1263,PASTE_FLEX_TRACKER!$B:$B,MAIN!$D1263)</f>
        <v>0</v>
      </c>
      <c r="M1263" s="24">
        <f>IFERROR(-VLOOKUP(D1263,SQ!$A$19:$CC$52,HLOOKUP(MAIN!A1263,SQ!$B$18:$CC$56,39,FALSE),FALSE),"n/a")</f>
        <v>0</v>
      </c>
      <c r="N1263" s="46" t="s">
        <v>563</v>
      </c>
      <c r="O1263" s="46">
        <f>SUMIFS(MAN_ADJ!$L:$L,MAN_ADJ!$K:$K,MAIN!$D1263,MAN_ADJ!$J:$J,MAIN!$S1263)</f>
        <v>0</v>
      </c>
      <c r="P1263" s="25">
        <f t="shared" si="352"/>
        <v>232.7</v>
      </c>
      <c r="Q1263" s="28">
        <f t="shared" si="328"/>
        <v>0.73004837707767301</v>
      </c>
      <c r="R1263" s="38">
        <f t="shared" si="344"/>
        <v>86.046000000000049</v>
      </c>
      <c r="S1263" s="17" t="s">
        <v>203</v>
      </c>
    </row>
    <row r="1264" spans="1:19" x14ac:dyDescent="0.25">
      <c r="A1264" s="17" t="s">
        <v>203</v>
      </c>
      <c r="B1264" s="17" t="s">
        <v>93</v>
      </c>
      <c r="C1264" s="17" t="s">
        <v>204</v>
      </c>
      <c r="D1264" s="17" t="s">
        <v>99</v>
      </c>
      <c r="E1264" s="24">
        <f>IF(U1264="SC",SUMIFS(SC!F:F,SC!A:A,MAIN!D1264,SC!B:B,MAIN!A1264),SUMIFS(Allocations!$H:$H,Allocations!$A:$A,MAIN!$A1264,Allocations!$B:$B,MAIN!$D1264))</f>
        <v>65.545000000000002</v>
      </c>
      <c r="F1264" s="24">
        <f>IF(U1264="SC",SUMIFS(SC!J:J,SC!A:A,MAIN!D1264,SC!B:B,MAIN!A1264),SUMIFS(Allocations!M:M,Allocations!A:A,MAIN!A1264,Allocations!B:B,MAIN!D1264))</f>
        <v>3.0349999999999997</v>
      </c>
      <c r="G1264" s="24">
        <f t="shared" si="350"/>
        <v>68.58</v>
      </c>
      <c r="H1264" s="24">
        <f>IFERROR(VLOOKUP(S1264,Swaps_wk!$A$2:$AP$151,HLOOKUP(MAIN!D1264,Swaps_wk!$B$2:$AP$151,150,FALSE),FALSE),0)</f>
        <v>0</v>
      </c>
      <c r="I1264" s="44">
        <f>SUMIFS(PASTE_DQS_TRACKER!$D:$D,PASTE_DQS_TRACKER!$C:$C,"LEM/*2AC4-C",PASTE_DQS_TRACKER!$B:$B,MAIN!$D1264)-SUMIFS(PASTE_DQS_TRACKER!$D:$D,PASTE_DQS_TRACKER!$C:$C,"LEM/*2AC4-C",PASTE_DQS_TRACKER!$E:$E,MAIN!$D1264)+SUMIFS(PASTE_DQS_TRACKER!$D:$D,PASTE_DQS_TRACKER!$C:$C,"WIT/*2AC4-C",PASTE_DQS_TRACKER!$B:$B,MAIN!$D1264)-SUMIFS(PASTE_DQS_TRACKER!$D:$D,PASTE_DQS_TRACKER!$C:$C,"WIT/*2AC4-C",PASTE_DQS_TRACKER!$E:$E,MAIN!$D1264)</f>
        <v>-2.6</v>
      </c>
      <c r="J1264" s="25">
        <f t="shared" si="351"/>
        <v>65.98</v>
      </c>
      <c r="K1264" s="24">
        <f>IFERROR(IF(V1264="Flex",0,IF(D1264=$D$30,VLOOKUP(A1264,MMO_o10M_lease!$A$1:$F$51,5,FALSE),IF(D1264=$D$26,VLOOKUP(D1264,LANDINGS!$A$3:$BR$40,HLOOKUP(A1264,LANDINGS!$B$1:$CF$42,42,FALSE),FALSE)-IFERROR(VLOOKUP(A1264,MMO_o10M_lease!$A$1:$F$38,5,FALSE),0),VLOOKUP(D1264,LANDINGS!$A$3:$CF$40,HLOOKUP(A1264,LANDINGS!$B$1:$CF$42,42,FALSE),FALSE)))),0)</f>
        <v>16.094000000000001</v>
      </c>
      <c r="L1264" s="24">
        <f>SUMIFS(PASTE_FLEX_TRACKER!$D:$D,PASTE_FLEX_TRACKER!$F:$F,MAIN!$A1264,PASTE_FLEX_TRACKER!$B:$B,MAIN!$D1264)-SUMIFS(PASTE_FLEX_TRACKER!$D:$D,PASTE_FLEX_TRACKER!$C:$C,MAIN!$A1264,PASTE_FLEX_TRACKER!$B:$B,MAIN!$D1264)</f>
        <v>0</v>
      </c>
      <c r="M1264" s="24">
        <f>IFERROR(-VLOOKUP(D1264,SQ!$A$19:$CC$52,HLOOKUP(MAIN!A1264,SQ!$B$18:$CC$56,39,FALSE),FALSE),"n/a")</f>
        <v>0</v>
      </c>
      <c r="N1264" s="46" t="s">
        <v>563</v>
      </c>
      <c r="O1264" s="46">
        <f>SUMIFS(MAN_ADJ!$L:$L,MAN_ADJ!$K:$K,MAIN!$D1264,MAN_ADJ!$J:$J,MAIN!$S1264)</f>
        <v>0</v>
      </c>
      <c r="P1264" s="25">
        <f t="shared" si="352"/>
        <v>16.094000000000001</v>
      </c>
      <c r="Q1264" s="28">
        <f t="shared" si="328"/>
        <v>0.24392240072749319</v>
      </c>
      <c r="R1264" s="38">
        <f t="shared" si="344"/>
        <v>49.886000000000003</v>
      </c>
      <c r="S1264" s="17" t="s">
        <v>203</v>
      </c>
    </row>
    <row r="1265" spans="1:19" x14ac:dyDescent="0.25">
      <c r="A1265" s="17" t="s">
        <v>203</v>
      </c>
      <c r="B1265" s="17" t="s">
        <v>93</v>
      </c>
      <c r="C1265" s="17" t="s">
        <v>204</v>
      </c>
      <c r="D1265" s="17" t="s">
        <v>100</v>
      </c>
      <c r="E1265" s="24">
        <f>IF(U1265="SC",SUMIFS(SC!F:F,SC!A:A,MAIN!D1265,SC!B:B,MAIN!A1265),SUMIFS(Allocations!$H:$H,Allocations!$A:$A,MAIN!$A1265,Allocations!$B:$B,MAIN!$D1265))</f>
        <v>15.4</v>
      </c>
      <c r="F1265" s="24">
        <f>IF(U1265="SC",SUMIFS(SC!J:J,SC!A:A,MAIN!D1265,SC!B:B,MAIN!A1265),SUMIFS(Allocations!M:M,Allocations!A:A,MAIN!A1265,Allocations!B:B,MAIN!D1265))</f>
        <v>0.126</v>
      </c>
      <c r="G1265" s="24">
        <f t="shared" si="350"/>
        <v>15.526</v>
      </c>
      <c r="H1265" s="24">
        <f>IFERROR(VLOOKUP(S1265,Swaps_wk!$A$2:$AP$151,HLOOKUP(MAIN!D1265,Swaps_wk!$B$2:$AP$151,150,FALSE),FALSE),0)</f>
        <v>0</v>
      </c>
      <c r="I1265" s="44">
        <f>SUMIFS(PASTE_DQS_TRACKER!$D:$D,PASTE_DQS_TRACKER!$C:$C,"LEM/*2AC4-C",PASTE_DQS_TRACKER!$B:$B,MAIN!$D1265)-SUMIFS(PASTE_DQS_TRACKER!$D:$D,PASTE_DQS_TRACKER!$C:$C,"LEM/*2AC4-C",PASTE_DQS_TRACKER!$E:$E,MAIN!$D1265)+SUMIFS(PASTE_DQS_TRACKER!$D:$D,PASTE_DQS_TRACKER!$C:$C,"WIT/*2AC4-C",PASTE_DQS_TRACKER!$B:$B,MAIN!$D1265)-SUMIFS(PASTE_DQS_TRACKER!$D:$D,PASTE_DQS_TRACKER!$C:$C,"WIT/*2AC4-C",PASTE_DQS_TRACKER!$E:$E,MAIN!$D1265)</f>
        <v>-6.3000000000000007</v>
      </c>
      <c r="J1265" s="25">
        <f t="shared" si="351"/>
        <v>9.2259999999999991</v>
      </c>
      <c r="K1265" s="24">
        <f>IFERROR(IF(V1265="Flex",0,IF(D1265=$D$30,VLOOKUP(A1265,MMO_o10M_lease!$A$1:$F$51,5,FALSE),IF(D1265=$D$26,VLOOKUP(D1265,LANDINGS!$A$3:$BR$40,HLOOKUP(A1265,LANDINGS!$B$1:$CF$42,42,FALSE),FALSE)-IFERROR(VLOOKUP(A1265,MMO_o10M_lease!$A$1:$F$38,5,FALSE),0),VLOOKUP(D1265,LANDINGS!$A$3:$CF$40,HLOOKUP(A1265,LANDINGS!$B$1:$CF$42,42,FALSE),FALSE)))),0)</f>
        <v>0.503</v>
      </c>
      <c r="L1265" s="24">
        <f>SUMIFS(PASTE_FLEX_TRACKER!$D:$D,PASTE_FLEX_TRACKER!$F:$F,MAIN!$A1265,PASTE_FLEX_TRACKER!$B:$B,MAIN!$D1265)-SUMIFS(PASTE_FLEX_TRACKER!$D:$D,PASTE_FLEX_TRACKER!$C:$C,MAIN!$A1265,PASTE_FLEX_TRACKER!$B:$B,MAIN!$D1265)</f>
        <v>0</v>
      </c>
      <c r="M1265" s="24">
        <f>IFERROR(-VLOOKUP(D1265,SQ!$A$19:$CC$52,HLOOKUP(MAIN!A1265,SQ!$B$18:$CC$56,39,FALSE),FALSE),"n/a")</f>
        <v>0</v>
      </c>
      <c r="N1265" s="46" t="s">
        <v>563</v>
      </c>
      <c r="O1265" s="46">
        <f>SUMIFS(MAN_ADJ!$L:$L,MAN_ADJ!$K:$K,MAIN!$D1265,MAN_ADJ!$J:$J,MAIN!$S1265)</f>
        <v>0</v>
      </c>
      <c r="P1265" s="25">
        <f t="shared" si="352"/>
        <v>0.503</v>
      </c>
      <c r="Q1265" s="28">
        <f t="shared" si="328"/>
        <v>5.4519835248211579E-2</v>
      </c>
      <c r="R1265" s="38">
        <f t="shared" si="344"/>
        <v>8.722999999999999</v>
      </c>
      <c r="S1265" s="17" t="s">
        <v>203</v>
      </c>
    </row>
    <row r="1266" spans="1:19" x14ac:dyDescent="0.25">
      <c r="A1266" s="17" t="s">
        <v>203</v>
      </c>
      <c r="B1266" s="17" t="s">
        <v>93</v>
      </c>
      <c r="C1266" s="17" t="s">
        <v>204</v>
      </c>
      <c r="D1266" s="17" t="s">
        <v>101</v>
      </c>
      <c r="E1266" s="24">
        <f>IF(U1266="SC",SUMIFS(SC!F:F,SC!A:A,MAIN!D1266,SC!B:B,MAIN!A1266),SUMIFS(Allocations!$H:$H,Allocations!$A:$A,MAIN!$A1266,Allocations!$B:$B,MAIN!$D1266))</f>
        <v>3.9</v>
      </c>
      <c r="F1266" s="24">
        <f>IF(U1266="SC",SUMIFS(SC!J:J,SC!A:A,MAIN!D1266,SC!B:B,MAIN!A1266),SUMIFS(Allocations!M:M,Allocations!A:A,MAIN!A1266,Allocations!B:B,MAIN!D1266))</f>
        <v>3.5000000000000003E-2</v>
      </c>
      <c r="G1266" s="24">
        <f t="shared" si="350"/>
        <v>3.9350000000000001</v>
      </c>
      <c r="H1266" s="24">
        <f>IFERROR(VLOOKUP(S1266,Swaps_wk!$A$2:$AP$151,HLOOKUP(MAIN!D1266,Swaps_wk!$B$2:$AP$151,150,FALSE),FALSE),0)</f>
        <v>0</v>
      </c>
      <c r="I1266" s="44">
        <f>SUMIFS(PASTE_DQS_TRACKER!$D:$D,PASTE_DQS_TRACKER!$C:$C,"LEM/*2AC4-C",PASTE_DQS_TRACKER!$B:$B,MAIN!$D1266)-SUMIFS(PASTE_DQS_TRACKER!$D:$D,PASTE_DQS_TRACKER!$C:$C,"LEM/*2AC4-C",PASTE_DQS_TRACKER!$E:$E,MAIN!$D1266)+SUMIFS(PASTE_DQS_TRACKER!$D:$D,PASTE_DQS_TRACKER!$C:$C,"WIT/*2AC4-C",PASTE_DQS_TRACKER!$B:$B,MAIN!$D1266)-SUMIFS(PASTE_DQS_TRACKER!$D:$D,PASTE_DQS_TRACKER!$C:$C,"WIT/*2AC4-C",PASTE_DQS_TRACKER!$E:$E,MAIN!$D1266)</f>
        <v>-3.7</v>
      </c>
      <c r="J1266" s="25">
        <f t="shared" si="351"/>
        <v>0.23499999999999988</v>
      </c>
      <c r="K1266" s="24">
        <f>IFERROR(IF(V1266="Flex",0,IF(D1266=$D$30,VLOOKUP(A1266,MMO_o10M_lease!$A$1:$F$51,5,FALSE),IF(D1266=$D$26,VLOOKUP(D1266,LANDINGS!$A$3:$BR$40,HLOOKUP(A1266,LANDINGS!$B$1:$CF$42,42,FALSE),FALSE)-IFERROR(VLOOKUP(A1266,MMO_o10M_lease!$A$1:$F$38,5,FALSE),0),VLOOKUP(D1266,LANDINGS!$A$3:$CF$40,HLOOKUP(A1266,LANDINGS!$B$1:$CF$42,42,FALSE),FALSE)))),0)</f>
        <v>0</v>
      </c>
      <c r="L1266" s="24">
        <f>SUMIFS(PASTE_FLEX_TRACKER!$D:$D,PASTE_FLEX_TRACKER!$F:$F,MAIN!$A1266,PASTE_FLEX_TRACKER!$B:$B,MAIN!$D1266)-SUMIFS(PASTE_FLEX_TRACKER!$D:$D,PASTE_FLEX_TRACKER!$C:$C,MAIN!$A1266,PASTE_FLEX_TRACKER!$B:$B,MAIN!$D1266)</f>
        <v>0</v>
      </c>
      <c r="M1266" s="24">
        <f>IFERROR(-VLOOKUP(D1266,SQ!$A$19:$CC$52,HLOOKUP(MAIN!A1266,SQ!$B$18:$CC$56,39,FALSE),FALSE),"n/a")</f>
        <v>0</v>
      </c>
      <c r="N1266" s="46" t="s">
        <v>563</v>
      </c>
      <c r="O1266" s="46">
        <f>SUMIFS(MAN_ADJ!$L:$L,MAN_ADJ!$K:$K,MAIN!$D1266,MAN_ADJ!$J:$J,MAIN!$S1266)</f>
        <v>0</v>
      </c>
      <c r="P1266" s="25">
        <f t="shared" si="352"/>
        <v>0</v>
      </c>
      <c r="Q1266" s="28">
        <f t="shared" si="328"/>
        <v>0</v>
      </c>
      <c r="R1266" s="38">
        <f t="shared" si="344"/>
        <v>0.23499999999999988</v>
      </c>
      <c r="S1266" s="17" t="s">
        <v>203</v>
      </c>
    </row>
    <row r="1267" spans="1:19" x14ac:dyDescent="0.25">
      <c r="A1267" s="17" t="s">
        <v>203</v>
      </c>
      <c r="B1267" s="17" t="s">
        <v>93</v>
      </c>
      <c r="C1267" s="17" t="s">
        <v>204</v>
      </c>
      <c r="D1267" s="17" t="s">
        <v>102</v>
      </c>
      <c r="E1267" s="24">
        <f>IF(U1267="SC",SUMIFS(SC!F:F,SC!A:A,MAIN!D1267,SC!B:B,MAIN!A1267),SUMIFS(Allocations!$H:$H,Allocations!$A:$A,MAIN!$A1267,Allocations!$B:$B,MAIN!$D1267))</f>
        <v>0</v>
      </c>
      <c r="F1267" s="24">
        <f>IF(U1267="SC",SUMIFS(SC!J:J,SC!A:A,MAIN!D1267,SC!B:B,MAIN!A1267),SUMIFS(Allocations!M:M,Allocations!A:A,MAIN!A1267,Allocations!B:B,MAIN!D1267))</f>
        <v>0.95899999999999996</v>
      </c>
      <c r="G1267" s="24">
        <f t="shared" si="350"/>
        <v>0.95899999999999996</v>
      </c>
      <c r="H1267" s="24">
        <f>IFERROR(VLOOKUP(S1267,Swaps_wk!$A$2:$AP$151,HLOOKUP(MAIN!D1267,Swaps_wk!$B$2:$AP$151,150,FALSE),FALSE),0)</f>
        <v>0</v>
      </c>
      <c r="I1267" s="44">
        <f>SUMIFS(PASTE_DQS_TRACKER!$D:$D,PASTE_DQS_TRACKER!$C:$C,"LEM/*2AC4-C",PASTE_DQS_TRACKER!$B:$B,MAIN!$D1267)-SUMIFS(PASTE_DQS_TRACKER!$D:$D,PASTE_DQS_TRACKER!$C:$C,"LEM/*2AC4-C",PASTE_DQS_TRACKER!$E:$E,MAIN!$D1267)+SUMIFS(PASTE_DQS_TRACKER!$D:$D,PASTE_DQS_TRACKER!$C:$C,"WIT/*2AC4-C",PASTE_DQS_TRACKER!$B:$B,MAIN!$D1267)-SUMIFS(PASTE_DQS_TRACKER!$D:$D,PASTE_DQS_TRACKER!$C:$C,"WIT/*2AC4-C",PASTE_DQS_TRACKER!$E:$E,MAIN!$D1267)</f>
        <v>-0.8</v>
      </c>
      <c r="J1267" s="25">
        <f t="shared" si="351"/>
        <v>0.15899999999999992</v>
      </c>
      <c r="K1267" s="24">
        <f>IFERROR(IF(V1267="Flex",0,IF(D1267=$D$30,VLOOKUP(A1267,MMO_o10M_lease!$A$1:$F$51,5,FALSE),IF(D1267=$D$26,VLOOKUP(D1267,LANDINGS!$A$3:$BR$40,HLOOKUP(A1267,LANDINGS!$B$1:$CF$42,42,FALSE),FALSE)-IFERROR(VLOOKUP(A1267,MMO_o10M_lease!$A$1:$F$38,5,FALSE),0),VLOOKUP(D1267,LANDINGS!$A$3:$CF$40,HLOOKUP(A1267,LANDINGS!$B$1:$CF$42,42,FALSE),FALSE)))),0)</f>
        <v>0</v>
      </c>
      <c r="L1267" s="24">
        <f>SUMIFS(PASTE_FLEX_TRACKER!$D:$D,PASTE_FLEX_TRACKER!$F:$F,MAIN!$A1267,PASTE_FLEX_TRACKER!$B:$B,MAIN!$D1267)-SUMIFS(PASTE_FLEX_TRACKER!$D:$D,PASTE_FLEX_TRACKER!$C:$C,MAIN!$A1267,PASTE_FLEX_TRACKER!$B:$B,MAIN!$D1267)</f>
        <v>0</v>
      </c>
      <c r="M1267" s="24">
        <f>IFERROR(-VLOOKUP(D1267,SQ!$A$19:$CC$52,HLOOKUP(MAIN!A1267,SQ!$B$18:$CC$56,39,FALSE),FALSE),"n/a")</f>
        <v>0</v>
      </c>
      <c r="N1267" s="46" t="s">
        <v>563</v>
      </c>
      <c r="O1267" s="46">
        <f>SUMIFS(MAN_ADJ!$L:$L,MAN_ADJ!$K:$K,MAIN!$D1267,MAN_ADJ!$J:$J,MAIN!$S1267)</f>
        <v>0</v>
      </c>
      <c r="P1267" s="25">
        <f t="shared" si="352"/>
        <v>0</v>
      </c>
      <c r="Q1267" s="28">
        <f t="shared" si="328"/>
        <v>0</v>
      </c>
      <c r="R1267" s="38">
        <f t="shared" si="344"/>
        <v>0.15899999999999992</v>
      </c>
      <c r="S1267" s="17" t="s">
        <v>203</v>
      </c>
    </row>
    <row r="1268" spans="1:19" x14ac:dyDescent="0.25">
      <c r="A1268" s="17" t="s">
        <v>203</v>
      </c>
      <c r="B1268" s="17" t="s">
        <v>93</v>
      </c>
      <c r="C1268" s="17" t="s">
        <v>204</v>
      </c>
      <c r="D1268" s="17" t="s">
        <v>103</v>
      </c>
      <c r="E1268" s="24">
        <f>IF(U1268="SC",SUMIFS(SC!F:F,SC!A:A,MAIN!D1268,SC!B:B,MAIN!A1268),SUMIFS(Allocations!$H:$H,Allocations!$A:$A,MAIN!$A1268,Allocations!$B:$B,MAIN!$D1268))</f>
        <v>0</v>
      </c>
      <c r="F1268" s="24">
        <f>IF(U1268="SC",SUMIFS(SC!J:J,SC!A:A,MAIN!D1268,SC!B:B,MAIN!A1268),SUMIFS(Allocations!M:M,Allocations!A:A,MAIN!A1268,Allocations!B:B,MAIN!D1268))</f>
        <v>0</v>
      </c>
      <c r="G1268" s="24">
        <f t="shared" si="350"/>
        <v>0</v>
      </c>
      <c r="H1268" s="24">
        <f>IFERROR(VLOOKUP(S1268,Swaps_wk!$A$2:$AP$151,HLOOKUP(MAIN!D1268,Swaps_wk!$B$2:$AP$151,150,FALSE),FALSE),0)</f>
        <v>0</v>
      </c>
      <c r="I1268" s="44">
        <f>SUMIFS(PASTE_DQS_TRACKER!$D:$D,PASTE_DQS_TRACKER!$C:$C,"LEM/*2AC4-C",PASTE_DQS_TRACKER!$B:$B,MAIN!$D1268)-SUMIFS(PASTE_DQS_TRACKER!$D:$D,PASTE_DQS_TRACKER!$C:$C,"LEM/*2AC4-C",PASTE_DQS_TRACKER!$E:$E,MAIN!$D1268)+SUMIFS(PASTE_DQS_TRACKER!$D:$D,PASTE_DQS_TRACKER!$C:$C,"WIT/*2AC4-C",PASTE_DQS_TRACKER!$B:$B,MAIN!$D1268)-SUMIFS(PASTE_DQS_TRACKER!$D:$D,PASTE_DQS_TRACKER!$C:$C,"WIT/*2AC4-C",PASTE_DQS_TRACKER!$E:$E,MAIN!$D1268)</f>
        <v>0</v>
      </c>
      <c r="J1268" s="25">
        <f t="shared" si="351"/>
        <v>0</v>
      </c>
      <c r="K1268" s="24">
        <f>IFERROR(IF(V1268="Flex",0,IF(D1268=$D$30,VLOOKUP(A1268,MMO_o10M_lease!$A$1:$F$51,5,FALSE),IF(D1268=$D$26,VLOOKUP(D1268,LANDINGS!$A$3:$BR$40,HLOOKUP(A1268,LANDINGS!$B$1:$CF$42,42,FALSE),FALSE)-IFERROR(VLOOKUP(A1268,MMO_o10M_lease!$A$1:$F$38,5,FALSE),0),VLOOKUP(D1268,LANDINGS!$A$3:$CF$40,HLOOKUP(A1268,LANDINGS!$B$1:$CF$42,42,FALSE),FALSE)))),0)</f>
        <v>0</v>
      </c>
      <c r="L1268" s="24">
        <f>SUMIFS(PASTE_FLEX_TRACKER!$D:$D,PASTE_FLEX_TRACKER!$F:$F,MAIN!$A1268,PASTE_FLEX_TRACKER!$B:$B,MAIN!$D1268)-SUMIFS(PASTE_FLEX_TRACKER!$D:$D,PASTE_FLEX_TRACKER!$C:$C,MAIN!$A1268,PASTE_FLEX_TRACKER!$B:$B,MAIN!$D1268)</f>
        <v>0</v>
      </c>
      <c r="M1268" s="24">
        <f>IFERROR(-VLOOKUP(D1268,SQ!$A$19:$CC$52,HLOOKUP(MAIN!A1268,SQ!$B$18:$CC$56,39,FALSE),FALSE),"n/a")</f>
        <v>0</v>
      </c>
      <c r="N1268" s="46" t="s">
        <v>563</v>
      </c>
      <c r="O1268" s="46">
        <f>SUMIFS(MAN_ADJ!$L:$L,MAN_ADJ!$K:$K,MAIN!$D1268,MAN_ADJ!$J:$J,MAIN!$S1268)</f>
        <v>0</v>
      </c>
      <c r="P1268" s="25">
        <f t="shared" si="352"/>
        <v>0</v>
      </c>
      <c r="Q1268" s="28" t="str">
        <f t="shared" si="328"/>
        <v>n/a</v>
      </c>
      <c r="R1268" s="38">
        <f t="shared" si="344"/>
        <v>0</v>
      </c>
      <c r="S1268" s="17" t="s">
        <v>203</v>
      </c>
    </row>
    <row r="1269" spans="1:19" x14ac:dyDescent="0.25">
      <c r="A1269" s="17" t="s">
        <v>203</v>
      </c>
      <c r="B1269" s="17" t="s">
        <v>93</v>
      </c>
      <c r="C1269" s="17" t="s">
        <v>204</v>
      </c>
      <c r="D1269" s="17" t="s">
        <v>104</v>
      </c>
      <c r="E1269" s="24">
        <f>IF(U1269="SC",SUMIFS(SC!F:F,SC!A:A,MAIN!D1269,SC!B:B,MAIN!A1269),SUMIFS(Allocations!$H:$H,Allocations!$A:$A,MAIN!$A1269,Allocations!$B:$B,MAIN!$D1269))</f>
        <v>31.400000000000002</v>
      </c>
      <c r="F1269" s="24">
        <f>IF(U1269="SC",SUMIFS(SC!J:J,SC!A:A,MAIN!D1269,SC!B:B,MAIN!A1269),SUMIFS(Allocations!M:M,Allocations!A:A,MAIN!A1269,Allocations!B:B,MAIN!D1269))</f>
        <v>0.93500000000000005</v>
      </c>
      <c r="G1269" s="24">
        <f t="shared" si="350"/>
        <v>32.335000000000001</v>
      </c>
      <c r="H1269" s="24">
        <f>IFERROR(VLOOKUP(S1269,Swaps_wk!$A$2:$AP$151,HLOOKUP(MAIN!D1269,Swaps_wk!$B$2:$AP$151,150,FALSE),FALSE),0)</f>
        <v>0</v>
      </c>
      <c r="I1269" s="44">
        <f>SUMIFS(PASTE_DQS_TRACKER!$D:$D,PASTE_DQS_TRACKER!$C:$C,"LEM/*2AC4-C",PASTE_DQS_TRACKER!$B:$B,MAIN!$D1269)-SUMIFS(PASTE_DQS_TRACKER!$D:$D,PASTE_DQS_TRACKER!$C:$C,"LEM/*2AC4-C",PASTE_DQS_TRACKER!$E:$E,MAIN!$D1269)+SUMIFS(PASTE_DQS_TRACKER!$D:$D,PASTE_DQS_TRACKER!$C:$C,"WIT/*2AC4-C",PASTE_DQS_TRACKER!$B:$B,MAIN!$D1269)-SUMIFS(PASTE_DQS_TRACKER!$D:$D,PASTE_DQS_TRACKER!$C:$C,"WIT/*2AC4-C",PASTE_DQS_TRACKER!$E:$E,MAIN!$D1269)</f>
        <v>-10</v>
      </c>
      <c r="J1269" s="25">
        <f t="shared" si="351"/>
        <v>22.335000000000001</v>
      </c>
      <c r="K1269" s="24">
        <f>IFERROR(IF(V1269="Flex",0,IF(D1269=$D$30,VLOOKUP(A1269,MMO_o10M_lease!$A$1:$F$51,5,FALSE),IF(D1269=$D$26,VLOOKUP(D1269,LANDINGS!$A$3:$BR$40,HLOOKUP(A1269,LANDINGS!$B$1:$CF$42,42,FALSE),FALSE)-IFERROR(VLOOKUP(A1269,MMO_o10M_lease!$A$1:$F$38,5,FALSE),0),VLOOKUP(D1269,LANDINGS!$A$3:$CF$40,HLOOKUP(A1269,LANDINGS!$B$1:$CF$42,42,FALSE),FALSE)))),0)</f>
        <v>4.6710000000000003</v>
      </c>
      <c r="L1269" s="24">
        <f>SUMIFS(PASTE_FLEX_TRACKER!$D:$D,PASTE_FLEX_TRACKER!$F:$F,MAIN!$A1269,PASTE_FLEX_TRACKER!$B:$B,MAIN!$D1269)-SUMIFS(PASTE_FLEX_TRACKER!$D:$D,PASTE_FLEX_TRACKER!$C:$C,MAIN!$A1269,PASTE_FLEX_TRACKER!$B:$B,MAIN!$D1269)</f>
        <v>0</v>
      </c>
      <c r="M1269" s="24">
        <f>IFERROR(-VLOOKUP(D1269,SQ!$A$19:$CC$52,HLOOKUP(MAIN!A1269,SQ!$B$18:$CC$56,39,FALSE),FALSE),"n/a")</f>
        <v>0</v>
      </c>
      <c r="N1269" s="46" t="s">
        <v>563</v>
      </c>
      <c r="O1269" s="46">
        <f>SUMIFS(MAN_ADJ!$L:$L,MAN_ADJ!$K:$K,MAIN!$D1269,MAN_ADJ!$J:$J,MAIN!$S1269)</f>
        <v>0</v>
      </c>
      <c r="P1269" s="25">
        <f t="shared" si="352"/>
        <v>4.6710000000000003</v>
      </c>
      <c r="Q1269" s="28">
        <f t="shared" ref="Q1269:Q1338" si="353">IFERROR(P1269/J1269,"n/a")</f>
        <v>0.2091336467427804</v>
      </c>
      <c r="R1269" s="38">
        <f t="shared" si="344"/>
        <v>17.664000000000001</v>
      </c>
      <c r="S1269" s="17" t="s">
        <v>203</v>
      </c>
    </row>
    <row r="1270" spans="1:19" x14ac:dyDescent="0.25">
      <c r="A1270" s="17" t="s">
        <v>203</v>
      </c>
      <c r="B1270" s="17" t="s">
        <v>93</v>
      </c>
      <c r="C1270" s="17" t="s">
        <v>205</v>
      </c>
      <c r="D1270" s="17" t="s">
        <v>105</v>
      </c>
      <c r="E1270" s="24">
        <f>IF(U1270="SC",SUMIFS(SC!F:F,SC!A:A,MAIN!D1270,SC!B:B,MAIN!A1270),SUMIFS(Allocations!$H:$H,Allocations!$A:$A,MAIN!$A1270,Allocations!$B:$B,MAIN!$D1270))</f>
        <v>81.195999999999998</v>
      </c>
      <c r="F1270" s="24">
        <f>IF(U1270="SC",SUMIFS(SC!J:J,SC!A:A,MAIN!D1270,SC!B:B,MAIN!A1270),SUMIFS(Allocations!M:M,Allocations!A:A,MAIN!A1270,Allocations!B:B,MAIN!D1270))</f>
        <v>1.6539999999999999</v>
      </c>
      <c r="G1270" s="24">
        <f t="shared" si="350"/>
        <v>82.85</v>
      </c>
      <c r="H1270" s="24">
        <f>IFERROR(VLOOKUP(S1270,Swaps_wk!$A$2:$AP$151,HLOOKUP(MAIN!D1270,Swaps_wk!$B$2:$AP$151,150,FALSE),FALSE),0)</f>
        <v>0</v>
      </c>
      <c r="I1270" s="44">
        <f>SUMIFS(PASTE_DQS_TRACKER!$D:$D,PASTE_DQS_TRACKER!$C:$C,"LEM/*2AC4-C",PASTE_DQS_TRACKER!$B:$B,MAIN!$D1270)-SUMIFS(PASTE_DQS_TRACKER!$D:$D,PASTE_DQS_TRACKER!$C:$C,"LEM/*2AC4-C",PASTE_DQS_TRACKER!$E:$E,MAIN!$D1270)+SUMIFS(PASTE_DQS_TRACKER!$D:$D,PASTE_DQS_TRACKER!$C:$C,"WIT/*2AC4-C",PASTE_DQS_TRACKER!$B:$B,MAIN!$D1270)-SUMIFS(PASTE_DQS_TRACKER!$D:$D,PASTE_DQS_TRACKER!$C:$C,"WIT/*2AC4-C",PASTE_DQS_TRACKER!$E:$E,MAIN!$D1270)</f>
        <v>-5</v>
      </c>
      <c r="J1270" s="25">
        <f t="shared" si="351"/>
        <v>77.849999999999994</v>
      </c>
      <c r="K1270" s="24">
        <f>IFERROR(IF(V1270="Flex",0,IF(D1270=$D$30,VLOOKUP(A1270,MMO_o10M_lease!$A$1:$F$51,5,FALSE),IF(D1270=$D$26,VLOOKUP(D1270,LANDINGS!$A$3:$BR$40,HLOOKUP(A1270,LANDINGS!$B$1:$CF$42,42,FALSE),FALSE)-IFERROR(VLOOKUP(A1270,MMO_o10M_lease!$A$1:$F$38,5,FALSE),0),VLOOKUP(D1270,LANDINGS!$A$3:$CF$40,HLOOKUP(A1270,LANDINGS!$B$1:$CF$42,42,FALSE),FALSE)))),0)</f>
        <v>20.099</v>
      </c>
      <c r="L1270" s="24">
        <f>SUMIFS(PASTE_FLEX_TRACKER!$D:$D,PASTE_FLEX_TRACKER!$F:$F,MAIN!$A1270,PASTE_FLEX_TRACKER!$B:$B,MAIN!$D1270)-SUMIFS(PASTE_FLEX_TRACKER!$D:$D,PASTE_FLEX_TRACKER!$C:$C,MAIN!$A1270,PASTE_FLEX_TRACKER!$B:$B,MAIN!$D1270)</f>
        <v>0</v>
      </c>
      <c r="M1270" s="24">
        <f>IFERROR(-VLOOKUP(D1270,SQ!$A$19:$CC$52,HLOOKUP(MAIN!A1270,SQ!$B$18:$CC$56,39,FALSE),FALSE),"n/a")</f>
        <v>0</v>
      </c>
      <c r="N1270" s="46" t="s">
        <v>563</v>
      </c>
      <c r="O1270" s="46">
        <f>SUMIFS(MAN_ADJ!$L:$L,MAN_ADJ!$K:$K,MAIN!$D1270,MAN_ADJ!$J:$J,MAIN!$S1270)</f>
        <v>0</v>
      </c>
      <c r="P1270" s="25">
        <f t="shared" si="352"/>
        <v>20.099</v>
      </c>
      <c r="Q1270" s="28">
        <f t="shared" si="353"/>
        <v>0.25817597944765575</v>
      </c>
      <c r="R1270" s="38">
        <f t="shared" si="344"/>
        <v>57.750999999999991</v>
      </c>
      <c r="S1270" s="17" t="s">
        <v>203</v>
      </c>
    </row>
    <row r="1271" spans="1:19" x14ac:dyDescent="0.25">
      <c r="A1271" s="17" t="s">
        <v>203</v>
      </c>
      <c r="B1271" s="17" t="s">
        <v>93</v>
      </c>
      <c r="C1271" s="17" t="s">
        <v>204</v>
      </c>
      <c r="D1271" s="17" t="s">
        <v>106</v>
      </c>
      <c r="E1271" s="24">
        <f>IF(U1271="SC",SUMIFS(SC!F:F,SC!A:A,MAIN!D1271,SC!B:B,MAIN!A1271),SUMIFS(Allocations!$H:$H,Allocations!$A:$A,MAIN!$A1271,Allocations!$B:$B,MAIN!$D1271))</f>
        <v>144.85599999999999</v>
      </c>
      <c r="F1271" s="24">
        <f>IF(U1271="SC",SUMIFS(SC!J:J,SC!A:A,MAIN!D1271,SC!B:B,MAIN!A1271),SUMIFS(Allocations!M:M,Allocations!A:A,MAIN!A1271,Allocations!B:B,MAIN!D1271))</f>
        <v>8.0250000000000004</v>
      </c>
      <c r="G1271" s="24">
        <f t="shared" si="350"/>
        <v>152.881</v>
      </c>
      <c r="H1271" s="24">
        <f>IFERROR(VLOOKUP(S1271,Swaps_wk!$A$2:$AP$151,HLOOKUP(MAIN!D1271,Swaps_wk!$B$2:$AP$151,150,FALSE),FALSE),0)</f>
        <v>0</v>
      </c>
      <c r="I1271" s="44">
        <f>SUMIFS(PASTE_DQS_TRACKER!$D:$D,PASTE_DQS_TRACKER!$C:$C,"LEM/*2AC4-C",PASTE_DQS_TRACKER!$B:$B,MAIN!$D1271)-SUMIFS(PASTE_DQS_TRACKER!$D:$D,PASTE_DQS_TRACKER!$C:$C,"LEM/*2AC4-C",PASTE_DQS_TRACKER!$E:$E,MAIN!$D1271)+SUMIFS(PASTE_DQS_TRACKER!$D:$D,PASTE_DQS_TRACKER!$C:$C,"WIT/*2AC4-C",PASTE_DQS_TRACKER!$B:$B,MAIN!$D1271)-SUMIFS(PASTE_DQS_TRACKER!$D:$D,PASTE_DQS_TRACKER!$C:$C,"WIT/*2AC4-C",PASTE_DQS_TRACKER!$E:$E,MAIN!$D1271)</f>
        <v>-32.5</v>
      </c>
      <c r="J1271" s="25">
        <f t="shared" si="351"/>
        <v>120.381</v>
      </c>
      <c r="K1271" s="24">
        <f>IFERROR(IF(V1271="Flex",0,IF(D1271=$D$30,VLOOKUP(A1271,MMO_o10M_lease!$A$1:$F$51,5,FALSE),IF(D1271=$D$26,VLOOKUP(D1271,LANDINGS!$A$3:$BR$40,HLOOKUP(A1271,LANDINGS!$B$1:$CF$42,42,FALSE),FALSE)-IFERROR(VLOOKUP(A1271,MMO_o10M_lease!$A$1:$F$38,5,FALSE),0),VLOOKUP(D1271,LANDINGS!$A$3:$CF$40,HLOOKUP(A1271,LANDINGS!$B$1:$CF$42,42,FALSE),FALSE)))),0)</f>
        <v>30.597000000000001</v>
      </c>
      <c r="L1271" s="24">
        <f>SUMIFS(PASTE_FLEX_TRACKER!$D:$D,PASTE_FLEX_TRACKER!$F:$F,MAIN!$A1271,PASTE_FLEX_TRACKER!$B:$B,MAIN!$D1271)-SUMIFS(PASTE_FLEX_TRACKER!$D:$D,PASTE_FLEX_TRACKER!$C:$C,MAIN!$A1271,PASTE_FLEX_TRACKER!$B:$B,MAIN!$D1271)</f>
        <v>0</v>
      </c>
      <c r="M1271" s="24">
        <f>IFERROR(-VLOOKUP(D1271,SQ!$A$19:$CC$52,HLOOKUP(MAIN!A1271,SQ!$B$18:$CC$56,39,FALSE),FALSE),"n/a")</f>
        <v>0</v>
      </c>
      <c r="N1271" s="46" t="s">
        <v>563</v>
      </c>
      <c r="O1271" s="46">
        <f>SUMIFS(MAN_ADJ!$L:$L,MAN_ADJ!$K:$K,MAIN!$D1271,MAN_ADJ!$J:$J,MAIN!$S1271)</f>
        <v>0</v>
      </c>
      <c r="P1271" s="25">
        <f t="shared" si="352"/>
        <v>30.597000000000001</v>
      </c>
      <c r="Q1271" s="28">
        <f t="shared" si="353"/>
        <v>0.25416801654746179</v>
      </c>
      <c r="R1271" s="38">
        <f t="shared" si="344"/>
        <v>89.783999999999992</v>
      </c>
      <c r="S1271" s="17" t="s">
        <v>203</v>
      </c>
    </row>
    <row r="1272" spans="1:19" x14ac:dyDescent="0.25">
      <c r="A1272" s="17" t="s">
        <v>203</v>
      </c>
      <c r="B1272" s="17" t="s">
        <v>93</v>
      </c>
      <c r="C1272" s="17" t="s">
        <v>204</v>
      </c>
      <c r="D1272" s="17" t="s">
        <v>107</v>
      </c>
      <c r="E1272" s="24">
        <f>IF(U1272="SC",SUMIFS(SC!F:F,SC!A:A,MAIN!D1272,SC!B:B,MAIN!A1272),SUMIFS(Allocations!$H:$H,Allocations!$A:$A,MAIN!$A1272,Allocations!$B:$B,MAIN!$D1272))</f>
        <v>16.370999999999999</v>
      </c>
      <c r="F1272" s="24">
        <f>IF(U1272="SC",SUMIFS(SC!J:J,SC!A:A,MAIN!D1272,SC!B:B,MAIN!A1272),SUMIFS(Allocations!M:M,Allocations!A:A,MAIN!A1272,Allocations!B:B,MAIN!D1272))</f>
        <v>0.85899999999999999</v>
      </c>
      <c r="G1272" s="24">
        <f t="shared" si="350"/>
        <v>17.229999999999997</v>
      </c>
      <c r="H1272" s="24">
        <f>IFERROR(VLOOKUP(S1272,Swaps_wk!$A$2:$AP$151,HLOOKUP(MAIN!D1272,Swaps_wk!$B$2:$AP$151,150,FALSE),FALSE),0)</f>
        <v>0</v>
      </c>
      <c r="I1272" s="44">
        <f>SUMIFS(PASTE_DQS_TRACKER!$D:$D,PASTE_DQS_TRACKER!$C:$C,"LEM/*2AC4-C",PASTE_DQS_TRACKER!$B:$B,MAIN!$D1272)-SUMIFS(PASTE_DQS_TRACKER!$D:$D,PASTE_DQS_TRACKER!$C:$C,"LEM/*2AC4-C",PASTE_DQS_TRACKER!$E:$E,MAIN!$D1272)+SUMIFS(PASTE_DQS_TRACKER!$D:$D,PASTE_DQS_TRACKER!$C:$C,"WIT/*2AC4-C",PASTE_DQS_TRACKER!$B:$B,MAIN!$D1272)-SUMIFS(PASTE_DQS_TRACKER!$D:$D,PASTE_DQS_TRACKER!$C:$C,"WIT/*2AC4-C",PASTE_DQS_TRACKER!$E:$E,MAIN!$D1272)</f>
        <v>-10</v>
      </c>
      <c r="J1272" s="25">
        <f t="shared" si="351"/>
        <v>7.2299999999999969</v>
      </c>
      <c r="K1272" s="24">
        <f>IFERROR(IF(V1272="Flex",0,IF(D1272=$D$30,VLOOKUP(A1272,MMO_o10M_lease!$A$1:$F$51,5,FALSE),IF(D1272=$D$26,VLOOKUP(D1272,LANDINGS!$A$3:$BR$40,HLOOKUP(A1272,LANDINGS!$B$1:$CF$42,42,FALSE),FALSE)-IFERROR(VLOOKUP(A1272,MMO_o10M_lease!$A$1:$F$38,5,FALSE),0),VLOOKUP(D1272,LANDINGS!$A$3:$CF$40,HLOOKUP(A1272,LANDINGS!$B$1:$CF$42,42,FALSE),FALSE)))),0)</f>
        <v>3.9279999999999999</v>
      </c>
      <c r="L1272" s="24">
        <f>SUMIFS(PASTE_FLEX_TRACKER!$D:$D,PASTE_FLEX_TRACKER!$F:$F,MAIN!$A1272,PASTE_FLEX_TRACKER!$B:$B,MAIN!$D1272)-SUMIFS(PASTE_FLEX_TRACKER!$D:$D,PASTE_FLEX_TRACKER!$C:$C,MAIN!$A1272,PASTE_FLEX_TRACKER!$B:$B,MAIN!$D1272)</f>
        <v>0</v>
      </c>
      <c r="M1272" s="24">
        <f>IFERROR(-VLOOKUP(D1272,SQ!$A$19:$CC$52,HLOOKUP(MAIN!A1272,SQ!$B$18:$CC$56,39,FALSE),FALSE),"n/a")</f>
        <v>0</v>
      </c>
      <c r="N1272" s="46" t="s">
        <v>563</v>
      </c>
      <c r="O1272" s="46">
        <f>SUMIFS(MAN_ADJ!$L:$L,MAN_ADJ!$K:$K,MAIN!$D1272,MAN_ADJ!$J:$J,MAIN!$S1272)</f>
        <v>0</v>
      </c>
      <c r="P1272" s="25">
        <f t="shared" si="352"/>
        <v>3.9279999999999999</v>
      </c>
      <c r="Q1272" s="28">
        <f t="shared" si="353"/>
        <v>0.5432918395573999</v>
      </c>
      <c r="R1272" s="38">
        <f t="shared" si="344"/>
        <v>3.3019999999999969</v>
      </c>
      <c r="S1272" s="17" t="s">
        <v>203</v>
      </c>
    </row>
    <row r="1273" spans="1:19" x14ac:dyDescent="0.25">
      <c r="A1273" s="17" t="s">
        <v>203</v>
      </c>
      <c r="B1273" s="17" t="s">
        <v>93</v>
      </c>
      <c r="C1273" s="17" t="s">
        <v>204</v>
      </c>
      <c r="D1273" s="17" t="s">
        <v>108</v>
      </c>
      <c r="E1273" s="24">
        <f>IF(U1273="SC",SUMIFS(SC!F:F,SC!A:A,MAIN!D1273,SC!B:B,MAIN!A1273),SUMIFS(Allocations!$H:$H,Allocations!$A:$A,MAIN!$A1273,Allocations!$B:$B,MAIN!$D1273))</f>
        <v>7.117</v>
      </c>
      <c r="F1273" s="24">
        <f>IF(U1273="SC",SUMIFS(SC!J:J,SC!A:A,MAIN!D1273,SC!B:B,MAIN!A1273),SUMIFS(Allocations!M:M,Allocations!A:A,MAIN!A1273,Allocations!B:B,MAIN!D1273))</f>
        <v>1.5150000000000001</v>
      </c>
      <c r="G1273" s="24">
        <f t="shared" si="350"/>
        <v>8.6319999999999997</v>
      </c>
      <c r="H1273" s="24">
        <f>IFERROR(VLOOKUP(S1273,Swaps_wk!$A$2:$AP$151,HLOOKUP(MAIN!D1273,Swaps_wk!$B$2:$AP$151,150,FALSE),FALSE),0)</f>
        <v>0</v>
      </c>
      <c r="I1273" s="44">
        <f>SUMIFS(PASTE_DQS_TRACKER!$D:$D,PASTE_DQS_TRACKER!$C:$C,"LEM/*2AC4-C",PASTE_DQS_TRACKER!$B:$B,MAIN!$D1273)-SUMIFS(PASTE_DQS_TRACKER!$D:$D,PASTE_DQS_TRACKER!$C:$C,"LEM/*2AC4-C",PASTE_DQS_TRACKER!$E:$E,MAIN!$D1273)+SUMIFS(PASTE_DQS_TRACKER!$D:$D,PASTE_DQS_TRACKER!$C:$C,"WIT/*2AC4-C",PASTE_DQS_TRACKER!$B:$B,MAIN!$D1273)-SUMIFS(PASTE_DQS_TRACKER!$D:$D,PASTE_DQS_TRACKER!$C:$C,"WIT/*2AC4-C",PASTE_DQS_TRACKER!$E:$E,MAIN!$D1273)</f>
        <v>6</v>
      </c>
      <c r="J1273" s="25">
        <f t="shared" si="351"/>
        <v>14.632</v>
      </c>
      <c r="K1273" s="24">
        <f>IFERROR(IF(V1273="Flex",0,IF(D1273=$D$30,VLOOKUP(A1273,MMO_o10M_lease!$A$1:$F$51,5,FALSE),IF(D1273=$D$26,VLOOKUP(D1273,LANDINGS!$A$3:$BR$40,HLOOKUP(A1273,LANDINGS!$B$1:$CF$42,42,FALSE),FALSE)-IFERROR(VLOOKUP(A1273,MMO_o10M_lease!$A$1:$F$38,5,FALSE),0),VLOOKUP(D1273,LANDINGS!$A$3:$CF$40,HLOOKUP(A1273,LANDINGS!$B$1:$CF$42,42,FALSE),FALSE)))),0)</f>
        <v>5.8229999999999995</v>
      </c>
      <c r="L1273" s="24">
        <f>SUMIFS(PASTE_FLEX_TRACKER!$D:$D,PASTE_FLEX_TRACKER!$F:$F,MAIN!$A1273,PASTE_FLEX_TRACKER!$B:$B,MAIN!$D1273)-SUMIFS(PASTE_FLEX_TRACKER!$D:$D,PASTE_FLEX_TRACKER!$C:$C,MAIN!$A1273,PASTE_FLEX_TRACKER!$B:$B,MAIN!$D1273)</f>
        <v>0</v>
      </c>
      <c r="M1273" s="24">
        <f>IFERROR(-VLOOKUP(D1273,SQ!$A$19:$CC$52,HLOOKUP(MAIN!A1273,SQ!$B$18:$CC$56,39,FALSE),FALSE),"n/a")</f>
        <v>0</v>
      </c>
      <c r="N1273" s="46" t="s">
        <v>563</v>
      </c>
      <c r="O1273" s="46">
        <f>SUMIFS(MAN_ADJ!$L:$L,MAN_ADJ!$K:$K,MAIN!$D1273,MAN_ADJ!$J:$J,MAIN!$S1273)</f>
        <v>0</v>
      </c>
      <c r="P1273" s="25">
        <f t="shared" si="352"/>
        <v>5.8229999999999995</v>
      </c>
      <c r="Q1273" s="28">
        <f t="shared" si="353"/>
        <v>0.3979633679606342</v>
      </c>
      <c r="R1273" s="38">
        <f t="shared" si="344"/>
        <v>8.8090000000000011</v>
      </c>
      <c r="S1273" s="17" t="s">
        <v>203</v>
      </c>
    </row>
    <row r="1274" spans="1:19" x14ac:dyDescent="0.25">
      <c r="A1274" s="17" t="s">
        <v>203</v>
      </c>
      <c r="B1274" s="17" t="s">
        <v>93</v>
      </c>
      <c r="C1274" s="17" t="s">
        <v>204</v>
      </c>
      <c r="D1274" s="17" t="s">
        <v>109</v>
      </c>
      <c r="E1274" s="24">
        <f>IF(U1274="SC",SUMIFS(SC!F:F,SC!A:A,MAIN!D1274,SC!B:B,MAIN!A1274),SUMIFS(Allocations!$H:$H,Allocations!$A:$A,MAIN!$A1274,Allocations!$B:$B,MAIN!$D1274))</f>
        <v>14.722000000000001</v>
      </c>
      <c r="F1274" s="24">
        <f>IF(U1274="SC",SUMIFS(SC!J:J,SC!A:A,MAIN!D1274,SC!B:B,MAIN!A1274),SUMIFS(Allocations!M:M,Allocations!A:A,MAIN!A1274,Allocations!B:B,MAIN!D1274))</f>
        <v>0.182</v>
      </c>
      <c r="G1274" s="24">
        <f t="shared" si="350"/>
        <v>14.904000000000002</v>
      </c>
      <c r="H1274" s="24">
        <f>IFERROR(VLOOKUP(S1274,Swaps_wk!$A$2:$AP$151,HLOOKUP(MAIN!D1274,Swaps_wk!$B$2:$AP$151,150,FALSE),FALSE),0)</f>
        <v>0</v>
      </c>
      <c r="I1274" s="44">
        <f>SUMIFS(PASTE_DQS_TRACKER!$D:$D,PASTE_DQS_TRACKER!$C:$C,"LEM/*2AC4-C",PASTE_DQS_TRACKER!$B:$B,MAIN!$D1274)-SUMIFS(PASTE_DQS_TRACKER!$D:$D,PASTE_DQS_TRACKER!$C:$C,"LEM/*2AC4-C",PASTE_DQS_TRACKER!$E:$E,MAIN!$D1274)+SUMIFS(PASTE_DQS_TRACKER!$D:$D,PASTE_DQS_TRACKER!$C:$C,"WIT/*2AC4-C",PASTE_DQS_TRACKER!$B:$B,MAIN!$D1274)-SUMIFS(PASTE_DQS_TRACKER!$D:$D,PASTE_DQS_TRACKER!$C:$C,"WIT/*2AC4-C",PASTE_DQS_TRACKER!$E:$E,MAIN!$D1274)</f>
        <v>-2.8</v>
      </c>
      <c r="J1274" s="25">
        <f t="shared" si="351"/>
        <v>12.104000000000003</v>
      </c>
      <c r="K1274" s="24">
        <f>IFERROR(IF(V1274="Flex",0,IF(D1274=$D$30,VLOOKUP(A1274,MMO_o10M_lease!$A$1:$F$51,5,FALSE),IF(D1274=$D$26,VLOOKUP(D1274,LANDINGS!$A$3:$BR$40,HLOOKUP(A1274,LANDINGS!$B$1:$CF$42,42,FALSE),FALSE)-IFERROR(VLOOKUP(A1274,MMO_o10M_lease!$A$1:$F$38,5,FALSE),0),VLOOKUP(D1274,LANDINGS!$A$3:$CF$40,HLOOKUP(A1274,LANDINGS!$B$1:$CF$42,42,FALSE),FALSE)))),0)</f>
        <v>5.6070000000000002</v>
      </c>
      <c r="L1274" s="24">
        <f>SUMIFS(PASTE_FLEX_TRACKER!$D:$D,PASTE_FLEX_TRACKER!$F:$F,MAIN!$A1274,PASTE_FLEX_TRACKER!$B:$B,MAIN!$D1274)-SUMIFS(PASTE_FLEX_TRACKER!$D:$D,PASTE_FLEX_TRACKER!$C:$C,MAIN!$A1274,PASTE_FLEX_TRACKER!$B:$B,MAIN!$D1274)</f>
        <v>0</v>
      </c>
      <c r="M1274" s="24">
        <f>IFERROR(-VLOOKUP(D1274,SQ!$A$19:$CC$52,HLOOKUP(MAIN!A1274,SQ!$B$18:$CC$56,39,FALSE),FALSE),"n/a")</f>
        <v>0</v>
      </c>
      <c r="N1274" s="46" t="s">
        <v>563</v>
      </c>
      <c r="O1274" s="46">
        <f>SUMIFS(MAN_ADJ!$L:$L,MAN_ADJ!$K:$K,MAIN!$D1274,MAN_ADJ!$J:$J,MAIN!$S1274)</f>
        <v>0</v>
      </c>
      <c r="P1274" s="25">
        <f t="shared" si="352"/>
        <v>5.6070000000000002</v>
      </c>
      <c r="Q1274" s="28">
        <f t="shared" si="353"/>
        <v>0.46323529411764697</v>
      </c>
      <c r="R1274" s="38">
        <f t="shared" si="344"/>
        <v>6.4970000000000026</v>
      </c>
      <c r="S1274" s="17" t="s">
        <v>203</v>
      </c>
    </row>
    <row r="1275" spans="1:19" x14ac:dyDescent="0.25">
      <c r="A1275" s="17" t="s">
        <v>203</v>
      </c>
      <c r="B1275" s="17" t="s">
        <v>93</v>
      </c>
      <c r="C1275" s="17" t="s">
        <v>204</v>
      </c>
      <c r="D1275" s="17" t="s">
        <v>110</v>
      </c>
      <c r="E1275" s="24">
        <f>IF(U1275="SC",SUMIFS(SC!F:F,SC!A:A,MAIN!D1275,SC!B:B,MAIN!A1275),SUMIFS(Allocations!$H:$H,Allocations!$A:$A,MAIN!$A1275,Allocations!$B:$B,MAIN!$D1275))</f>
        <v>22.992000000000001</v>
      </c>
      <c r="F1275" s="24">
        <f>IF(U1275="SC",SUMIFS(SC!J:J,SC!A:A,MAIN!D1275,SC!B:B,MAIN!A1275),SUMIFS(Allocations!M:M,Allocations!A:A,MAIN!A1275,Allocations!B:B,MAIN!D1275))</f>
        <v>3.0000000000000001E-3</v>
      </c>
      <c r="G1275" s="24">
        <f t="shared" si="350"/>
        <v>22.995000000000001</v>
      </c>
      <c r="H1275" s="24">
        <f>IFERROR(VLOOKUP(S1275,Swaps_wk!$A$2:$AP$151,HLOOKUP(MAIN!D1275,Swaps_wk!$B$2:$AP$151,150,FALSE),FALSE),0)</f>
        <v>0</v>
      </c>
      <c r="I1275" s="44">
        <f>SUMIFS(PASTE_DQS_TRACKER!$D:$D,PASTE_DQS_TRACKER!$C:$C,"LEM/*2AC4-C",PASTE_DQS_TRACKER!$B:$B,MAIN!$D1275)-SUMIFS(PASTE_DQS_TRACKER!$D:$D,PASTE_DQS_TRACKER!$C:$C,"LEM/*2AC4-C",PASTE_DQS_TRACKER!$E:$E,MAIN!$D1275)+SUMIFS(PASTE_DQS_TRACKER!$D:$D,PASTE_DQS_TRACKER!$C:$C,"WIT/*2AC4-C",PASTE_DQS_TRACKER!$B:$B,MAIN!$D1275)-SUMIFS(PASTE_DQS_TRACKER!$D:$D,PASTE_DQS_TRACKER!$C:$C,"WIT/*2AC4-C",PASTE_DQS_TRACKER!$E:$E,MAIN!$D1275)</f>
        <v>-6.1999999999999993</v>
      </c>
      <c r="J1275" s="25">
        <f t="shared" si="351"/>
        <v>16.795000000000002</v>
      </c>
      <c r="K1275" s="24">
        <f>IFERROR(IF(V1275="Flex",0,IF(D1275=$D$30,VLOOKUP(A1275,MMO_o10M_lease!$A$1:$F$51,5,FALSE),IF(D1275=$D$26,VLOOKUP(D1275,LANDINGS!$A$3:$BR$40,HLOOKUP(A1275,LANDINGS!$B$1:$CF$42,42,FALSE),FALSE)-IFERROR(VLOOKUP(A1275,MMO_o10M_lease!$A$1:$F$38,5,FALSE),0),VLOOKUP(D1275,LANDINGS!$A$3:$CF$40,HLOOKUP(A1275,LANDINGS!$B$1:$CF$42,42,FALSE),FALSE)))),0)</f>
        <v>0.2</v>
      </c>
      <c r="L1275" s="24">
        <f>SUMIFS(PASTE_FLEX_TRACKER!$D:$D,PASTE_FLEX_TRACKER!$F:$F,MAIN!$A1275,PASTE_FLEX_TRACKER!$B:$B,MAIN!$D1275)-SUMIFS(PASTE_FLEX_TRACKER!$D:$D,PASTE_FLEX_TRACKER!$C:$C,MAIN!$A1275,PASTE_FLEX_TRACKER!$B:$B,MAIN!$D1275)</f>
        <v>0</v>
      </c>
      <c r="M1275" s="24">
        <f>IFERROR(-VLOOKUP(D1275,SQ!$A$19:$CC$52,HLOOKUP(MAIN!A1275,SQ!$B$18:$CC$56,39,FALSE),FALSE),"n/a")</f>
        <v>0</v>
      </c>
      <c r="N1275" s="46" t="s">
        <v>563</v>
      </c>
      <c r="O1275" s="46">
        <f>SUMIFS(MAN_ADJ!$L:$L,MAN_ADJ!$K:$K,MAIN!$D1275,MAN_ADJ!$J:$J,MAIN!$S1275)</f>
        <v>0</v>
      </c>
      <c r="P1275" s="25">
        <f t="shared" si="352"/>
        <v>0.2</v>
      </c>
      <c r="Q1275" s="28">
        <f t="shared" si="353"/>
        <v>1.1908306043465317E-2</v>
      </c>
      <c r="R1275" s="38">
        <f t="shared" si="344"/>
        <v>16.595000000000002</v>
      </c>
      <c r="S1275" s="17" t="s">
        <v>203</v>
      </c>
    </row>
    <row r="1276" spans="1:19" x14ac:dyDescent="0.25">
      <c r="A1276" s="17" t="s">
        <v>203</v>
      </c>
      <c r="B1276" s="17" t="s">
        <v>93</v>
      </c>
      <c r="C1276" s="17" t="s">
        <v>204</v>
      </c>
      <c r="D1276" s="17" t="s">
        <v>111</v>
      </c>
      <c r="E1276" s="24">
        <f>IF(U1276="SC",SUMIFS(SC!F:F,SC!A:A,MAIN!D1276,SC!B:B,MAIN!A1276),SUMIFS(Allocations!$H:$H,Allocations!$A:$A,MAIN!$A1276,Allocations!$B:$B,MAIN!$D1276))</f>
        <v>43.065999999999995</v>
      </c>
      <c r="F1276" s="24">
        <f>IF(U1276="SC",SUMIFS(SC!J:J,SC!A:A,MAIN!D1276,SC!B:B,MAIN!A1276),SUMIFS(Allocations!M:M,Allocations!A:A,MAIN!A1276,Allocations!B:B,MAIN!D1276))</f>
        <v>3.1E-2</v>
      </c>
      <c r="G1276" s="24">
        <f t="shared" si="350"/>
        <v>43.096999999999994</v>
      </c>
      <c r="H1276" s="24">
        <f>IFERROR(VLOOKUP(S1276,Swaps_wk!$A$2:$AP$151,HLOOKUP(MAIN!D1276,Swaps_wk!$B$2:$AP$151,150,FALSE),FALSE),0)</f>
        <v>0</v>
      </c>
      <c r="I1276" s="44">
        <f>SUMIFS(PASTE_DQS_TRACKER!$D:$D,PASTE_DQS_TRACKER!$C:$C,"LEM/*2AC4-C",PASTE_DQS_TRACKER!$B:$B,MAIN!$D1276)-SUMIFS(PASTE_DQS_TRACKER!$D:$D,PASTE_DQS_TRACKER!$C:$C,"LEM/*2AC4-C",PASTE_DQS_TRACKER!$E:$E,MAIN!$D1276)+SUMIFS(PASTE_DQS_TRACKER!$D:$D,PASTE_DQS_TRACKER!$C:$C,"WIT/*2AC4-C",PASTE_DQS_TRACKER!$B:$B,MAIN!$D1276)-SUMIFS(PASTE_DQS_TRACKER!$D:$D,PASTE_DQS_TRACKER!$C:$C,"WIT/*2AC4-C",PASTE_DQS_TRACKER!$E:$E,MAIN!$D1276)</f>
        <v>-37.1</v>
      </c>
      <c r="J1276" s="25">
        <f t="shared" si="351"/>
        <v>5.9969999999999928</v>
      </c>
      <c r="K1276" s="24">
        <f>IFERROR(IF(V1276="Flex",0,IF(D1276=$D$30,VLOOKUP(A1276,MMO_o10M_lease!$A$1:$F$51,5,FALSE),IF(D1276=$D$26,VLOOKUP(D1276,LANDINGS!$A$3:$BR$40,HLOOKUP(A1276,LANDINGS!$B$1:$CF$42,42,FALSE),FALSE)-IFERROR(VLOOKUP(A1276,MMO_o10M_lease!$A$1:$F$38,5,FALSE),0),VLOOKUP(D1276,LANDINGS!$A$3:$CF$40,HLOOKUP(A1276,LANDINGS!$B$1:$CF$42,42,FALSE),FALSE)))),0)</f>
        <v>2.254</v>
      </c>
      <c r="L1276" s="24">
        <f>SUMIFS(PASTE_FLEX_TRACKER!$D:$D,PASTE_FLEX_TRACKER!$F:$F,MAIN!$A1276,PASTE_FLEX_TRACKER!$B:$B,MAIN!$D1276)-SUMIFS(PASTE_FLEX_TRACKER!$D:$D,PASTE_FLEX_TRACKER!$C:$C,MAIN!$A1276,PASTE_FLEX_TRACKER!$B:$B,MAIN!$D1276)</f>
        <v>0</v>
      </c>
      <c r="M1276" s="24">
        <f>IFERROR(-VLOOKUP(D1276,SQ!$A$19:$CC$52,HLOOKUP(MAIN!A1276,SQ!$B$18:$CC$56,39,FALSE),FALSE),"n/a")</f>
        <v>0</v>
      </c>
      <c r="N1276" s="46" t="s">
        <v>563</v>
      </c>
      <c r="O1276" s="46">
        <f>SUMIFS(MAN_ADJ!$L:$L,MAN_ADJ!$K:$K,MAIN!$D1276,MAN_ADJ!$J:$J,MAIN!$S1276)</f>
        <v>0</v>
      </c>
      <c r="P1276" s="25">
        <f t="shared" si="352"/>
        <v>2.254</v>
      </c>
      <c r="Q1276" s="28">
        <f t="shared" si="353"/>
        <v>0.37585459396364895</v>
      </c>
      <c r="R1276" s="38">
        <f t="shared" si="344"/>
        <v>3.7429999999999928</v>
      </c>
      <c r="S1276" s="17" t="s">
        <v>203</v>
      </c>
    </row>
    <row r="1277" spans="1:19" x14ac:dyDescent="0.25">
      <c r="A1277" s="17" t="s">
        <v>203</v>
      </c>
      <c r="B1277" s="17" t="s">
        <v>93</v>
      </c>
      <c r="C1277" s="17" t="s">
        <v>204</v>
      </c>
      <c r="D1277" s="17" t="s">
        <v>112</v>
      </c>
      <c r="E1277" s="24">
        <f>IF(U1277="SC",SUMIFS(SC!F:F,SC!A:A,MAIN!D1277,SC!B:B,MAIN!A1277),SUMIFS(Allocations!$H:$H,Allocations!$A:$A,MAIN!$A1277,Allocations!$B:$B,MAIN!$D1277))</f>
        <v>9.923</v>
      </c>
      <c r="F1277" s="24">
        <f>IF(U1277="SC",SUMIFS(SC!J:J,SC!A:A,MAIN!D1277,SC!B:B,MAIN!A1277),SUMIFS(Allocations!M:M,Allocations!A:A,MAIN!A1277,Allocations!B:B,MAIN!D1277))</f>
        <v>0</v>
      </c>
      <c r="G1277" s="24">
        <f t="shared" si="350"/>
        <v>9.923</v>
      </c>
      <c r="H1277" s="24">
        <f>IFERROR(VLOOKUP(S1277,Swaps_wk!$A$2:$AP$151,HLOOKUP(MAIN!D1277,Swaps_wk!$B$2:$AP$151,150,FALSE),FALSE),0)</f>
        <v>0</v>
      </c>
      <c r="I1277" s="44">
        <f>SUMIFS(PASTE_DQS_TRACKER!$D:$D,PASTE_DQS_TRACKER!$C:$C,"LEM/*2AC4-C",PASTE_DQS_TRACKER!$B:$B,MAIN!$D1277)-SUMIFS(PASTE_DQS_TRACKER!$D:$D,PASTE_DQS_TRACKER!$C:$C,"LEM/*2AC4-C",PASTE_DQS_TRACKER!$E:$E,MAIN!$D1277)+SUMIFS(PASTE_DQS_TRACKER!$D:$D,PASTE_DQS_TRACKER!$C:$C,"WIT/*2AC4-C",PASTE_DQS_TRACKER!$B:$B,MAIN!$D1277)-SUMIFS(PASTE_DQS_TRACKER!$D:$D,PASTE_DQS_TRACKER!$C:$C,"WIT/*2AC4-C",PASTE_DQS_TRACKER!$E:$E,MAIN!$D1277)</f>
        <v>-8.9</v>
      </c>
      <c r="J1277" s="25">
        <f t="shared" si="351"/>
        <v>1.0229999999999997</v>
      </c>
      <c r="K1277" s="24">
        <f>IFERROR(IF(V1277="Flex",0,IF(D1277=$D$30,VLOOKUP(A1277,MMO_o10M_lease!$A$1:$F$51,5,FALSE),IF(D1277=$D$26,VLOOKUP(D1277,LANDINGS!$A$3:$BR$40,HLOOKUP(A1277,LANDINGS!$B$1:$CF$42,42,FALSE),FALSE)-IFERROR(VLOOKUP(A1277,MMO_o10M_lease!$A$1:$F$38,5,FALSE),0),VLOOKUP(D1277,LANDINGS!$A$3:$CF$40,HLOOKUP(A1277,LANDINGS!$B$1:$CF$42,42,FALSE),FALSE)))),0)</f>
        <v>0.12</v>
      </c>
      <c r="L1277" s="24">
        <f>SUMIFS(PASTE_FLEX_TRACKER!$D:$D,PASTE_FLEX_TRACKER!$F:$F,MAIN!$A1277,PASTE_FLEX_TRACKER!$B:$B,MAIN!$D1277)-SUMIFS(PASTE_FLEX_TRACKER!$D:$D,PASTE_FLEX_TRACKER!$C:$C,MAIN!$A1277,PASTE_FLEX_TRACKER!$B:$B,MAIN!$D1277)</f>
        <v>0</v>
      </c>
      <c r="M1277" s="24">
        <f>IFERROR(-VLOOKUP(D1277,SQ!$A$19:$CC$52,HLOOKUP(MAIN!A1277,SQ!$B$18:$CC$56,39,FALSE),FALSE),"n/a")</f>
        <v>0</v>
      </c>
      <c r="N1277" s="46" t="s">
        <v>563</v>
      </c>
      <c r="O1277" s="46">
        <f>SUMIFS(MAN_ADJ!$L:$L,MAN_ADJ!$K:$K,MAIN!$D1277,MAN_ADJ!$J:$J,MAIN!$S1277)</f>
        <v>0</v>
      </c>
      <c r="P1277" s="25">
        <f t="shared" si="352"/>
        <v>0.12</v>
      </c>
      <c r="Q1277" s="28">
        <f t="shared" si="353"/>
        <v>0.11730205278592379</v>
      </c>
      <c r="R1277" s="38">
        <f t="shared" si="344"/>
        <v>0.90299999999999969</v>
      </c>
      <c r="S1277" s="17" t="s">
        <v>203</v>
      </c>
    </row>
    <row r="1278" spans="1:19" x14ac:dyDescent="0.25">
      <c r="A1278" s="17" t="s">
        <v>203</v>
      </c>
      <c r="B1278" s="17" t="s">
        <v>93</v>
      </c>
      <c r="C1278" s="17" t="s">
        <v>204</v>
      </c>
      <c r="D1278" s="17" t="s">
        <v>113</v>
      </c>
      <c r="E1278" s="24">
        <f>IF(U1278="SC",SUMIFS(SC!F:F,SC!A:A,MAIN!D1278,SC!B:B,MAIN!A1278),SUMIFS(Allocations!$H:$H,Allocations!$A:$A,MAIN!$A1278,Allocations!$B:$B,MAIN!$D1278))</f>
        <v>53.466999999999999</v>
      </c>
      <c r="F1278" s="24">
        <f>IF(U1278="SC",SUMIFS(SC!J:J,SC!A:A,MAIN!D1278,SC!B:B,MAIN!A1278),SUMIFS(Allocations!M:M,Allocations!A:A,MAIN!A1278,Allocations!B:B,MAIN!D1278))</f>
        <v>9.9</v>
      </c>
      <c r="G1278" s="24">
        <f t="shared" si="350"/>
        <v>63.366999999999997</v>
      </c>
      <c r="H1278" s="24">
        <f>IFERROR(VLOOKUP(S1278,Swaps_wk!$A$2:$AP$151,HLOOKUP(MAIN!D1278,Swaps_wk!$B$2:$AP$151,150,FALSE),FALSE),0)</f>
        <v>0</v>
      </c>
      <c r="I1278" s="44">
        <f>SUMIFS(PASTE_DQS_TRACKER!$D:$D,PASTE_DQS_TRACKER!$C:$C,"LEM/*2AC4-C",PASTE_DQS_TRACKER!$B:$B,MAIN!$D1278)-SUMIFS(PASTE_DQS_TRACKER!$D:$D,PASTE_DQS_TRACKER!$C:$C,"LEM/*2AC4-C",PASTE_DQS_TRACKER!$E:$E,MAIN!$D1278)+SUMIFS(PASTE_DQS_TRACKER!$D:$D,PASTE_DQS_TRACKER!$C:$C,"WIT/*2AC4-C",PASTE_DQS_TRACKER!$B:$B,MAIN!$D1278)-SUMIFS(PASTE_DQS_TRACKER!$D:$D,PASTE_DQS_TRACKER!$C:$C,"WIT/*2AC4-C",PASTE_DQS_TRACKER!$E:$E,MAIN!$D1278)</f>
        <v>15</v>
      </c>
      <c r="J1278" s="25">
        <f t="shared" si="351"/>
        <v>78.36699999999999</v>
      </c>
      <c r="K1278" s="24">
        <f>IFERROR(IF(V1278="Flex",0,IF(D1278=$D$30,VLOOKUP(A1278,MMO_o10M_lease!$A$1:$F$51,5,FALSE),IF(D1278=$D$26,VLOOKUP(D1278,LANDINGS!$A$3:$BR$40,HLOOKUP(A1278,LANDINGS!$B$1:$CF$42,42,FALSE),FALSE)-IFERROR(VLOOKUP(A1278,MMO_o10M_lease!$A$1:$F$38,5,FALSE),0),VLOOKUP(D1278,LANDINGS!$A$3:$CF$40,HLOOKUP(A1278,LANDINGS!$B$1:$CF$42,42,FALSE),FALSE)))),0)</f>
        <v>31.27</v>
      </c>
      <c r="L1278" s="24">
        <f>SUMIFS(PASTE_FLEX_TRACKER!$D:$D,PASTE_FLEX_TRACKER!$F:$F,MAIN!$A1278,PASTE_FLEX_TRACKER!$B:$B,MAIN!$D1278)-SUMIFS(PASTE_FLEX_TRACKER!$D:$D,PASTE_FLEX_TRACKER!$C:$C,MAIN!$A1278,PASTE_FLEX_TRACKER!$B:$B,MAIN!$D1278)</f>
        <v>0</v>
      </c>
      <c r="M1278" s="24">
        <f>IFERROR(-VLOOKUP(D1278,SQ!$A$19:$CC$52,HLOOKUP(MAIN!A1278,SQ!$B$18:$CC$56,39,FALSE),FALSE),"n/a")</f>
        <v>0</v>
      </c>
      <c r="N1278" s="46" t="s">
        <v>563</v>
      </c>
      <c r="O1278" s="46">
        <f>SUMIFS(MAN_ADJ!$L:$L,MAN_ADJ!$K:$K,MAIN!$D1278,MAN_ADJ!$J:$J,MAIN!$S1278)</f>
        <v>0</v>
      </c>
      <c r="P1278" s="25">
        <f t="shared" si="352"/>
        <v>31.27</v>
      </c>
      <c r="Q1278" s="28">
        <f t="shared" si="353"/>
        <v>0.3990199956614392</v>
      </c>
      <c r="R1278" s="38">
        <f t="shared" si="344"/>
        <v>47.096999999999994</v>
      </c>
      <c r="S1278" s="17" t="s">
        <v>203</v>
      </c>
    </row>
    <row r="1279" spans="1:19" x14ac:dyDescent="0.25">
      <c r="A1279" s="17" t="s">
        <v>203</v>
      </c>
      <c r="B1279" s="17" t="s">
        <v>93</v>
      </c>
      <c r="C1279" s="17" t="s">
        <v>204</v>
      </c>
      <c r="D1279" s="17" t="s">
        <v>114</v>
      </c>
      <c r="E1279" s="24">
        <f>IF(U1279="SC",SUMIFS(SC!F:F,SC!A:A,MAIN!D1279,SC!B:B,MAIN!A1279),SUMIFS(Allocations!$H:$H,Allocations!$A:$A,MAIN!$A1279,Allocations!$B:$B,MAIN!$D1279))</f>
        <v>0</v>
      </c>
      <c r="F1279" s="24">
        <f>IF(U1279="SC",SUMIFS(SC!J:J,SC!A:A,MAIN!D1279,SC!B:B,MAIN!A1279),SUMIFS(Allocations!M:M,Allocations!A:A,MAIN!A1279,Allocations!B:B,MAIN!D1279))</f>
        <v>0</v>
      </c>
      <c r="G1279" s="24">
        <f t="shared" si="350"/>
        <v>0</v>
      </c>
      <c r="H1279" s="24">
        <f>IFERROR(VLOOKUP(S1279,Swaps_wk!$A$2:$AP$151,HLOOKUP(MAIN!D1279,Swaps_wk!$B$2:$AP$151,150,FALSE),FALSE),0)</f>
        <v>0</v>
      </c>
      <c r="I1279" s="44">
        <f>SUMIFS(PASTE_DQS_TRACKER!$D:$D,PASTE_DQS_TRACKER!$C:$C,"LEM/*2AC4-C",PASTE_DQS_TRACKER!$B:$B,MAIN!$D1279)-SUMIFS(PASTE_DQS_TRACKER!$D:$D,PASTE_DQS_TRACKER!$C:$C,"LEM/*2AC4-C",PASTE_DQS_TRACKER!$E:$E,MAIN!$D1279)+SUMIFS(PASTE_DQS_TRACKER!$D:$D,PASTE_DQS_TRACKER!$C:$C,"WIT/*2AC4-C",PASTE_DQS_TRACKER!$B:$B,MAIN!$D1279)-SUMIFS(PASTE_DQS_TRACKER!$D:$D,PASTE_DQS_TRACKER!$C:$C,"WIT/*2AC4-C",PASTE_DQS_TRACKER!$E:$E,MAIN!$D1279)</f>
        <v>0</v>
      </c>
      <c r="J1279" s="25">
        <f t="shared" si="351"/>
        <v>0</v>
      </c>
      <c r="K1279" s="24">
        <f>IFERROR(IF(V1279="Flex",0,IF(D1279=$D$30,VLOOKUP(A1279,MMO_o10M_lease!$A$1:$F$51,5,FALSE),IF(D1279=$D$26,VLOOKUP(D1279,LANDINGS!$A$3:$BR$40,HLOOKUP(A1279,LANDINGS!$B$1:$CF$42,42,FALSE),FALSE)-IFERROR(VLOOKUP(A1279,MMO_o10M_lease!$A$1:$F$38,5,FALSE),0),VLOOKUP(D1279,LANDINGS!$A$3:$CF$40,HLOOKUP(A1279,LANDINGS!$B$1:$CF$42,42,FALSE),FALSE)))),0)</f>
        <v>0</v>
      </c>
      <c r="L1279" s="24">
        <f>SUMIFS(PASTE_FLEX_TRACKER!$D:$D,PASTE_FLEX_TRACKER!$F:$F,MAIN!$A1279,PASTE_FLEX_TRACKER!$B:$B,MAIN!$D1279)-SUMIFS(PASTE_FLEX_TRACKER!$D:$D,PASTE_FLEX_TRACKER!$C:$C,MAIN!$A1279,PASTE_FLEX_TRACKER!$B:$B,MAIN!$D1279)</f>
        <v>0</v>
      </c>
      <c r="M1279" s="24">
        <f>IFERROR(-VLOOKUP(D1279,SQ!$A$19:$CC$52,HLOOKUP(MAIN!A1279,SQ!$B$18:$CC$56,39,FALSE),FALSE),"n/a")</f>
        <v>0</v>
      </c>
      <c r="N1279" s="46" t="s">
        <v>563</v>
      </c>
      <c r="O1279" s="46">
        <f>SUMIFS(MAN_ADJ!$L:$L,MAN_ADJ!$K:$K,MAIN!$D1279,MAN_ADJ!$J:$J,MAIN!$S1279)</f>
        <v>0</v>
      </c>
      <c r="P1279" s="25">
        <f t="shared" si="352"/>
        <v>0</v>
      </c>
      <c r="Q1279" s="28" t="str">
        <f t="shared" si="353"/>
        <v>n/a</v>
      </c>
      <c r="R1279" s="38">
        <f t="shared" si="344"/>
        <v>0</v>
      </c>
      <c r="S1279" s="17" t="s">
        <v>203</v>
      </c>
    </row>
    <row r="1280" spans="1:19" x14ac:dyDescent="0.25">
      <c r="A1280" s="17" t="s">
        <v>203</v>
      </c>
      <c r="B1280" s="17" t="s">
        <v>93</v>
      </c>
      <c r="C1280" s="17" t="s">
        <v>204</v>
      </c>
      <c r="D1280" s="17" t="s">
        <v>115</v>
      </c>
      <c r="E1280" s="24">
        <f>IF(U1280="SC",SUMIFS(SC!F:F,SC!A:A,MAIN!D1280,SC!B:B,MAIN!A1280),SUMIFS(Allocations!$H:$H,Allocations!$A:$A,MAIN!$A1280,Allocations!$B:$B,MAIN!$D1280))</f>
        <v>12.262</v>
      </c>
      <c r="F1280" s="24">
        <f>IF(U1280="SC",SUMIFS(SC!J:J,SC!A:A,MAIN!D1280,SC!B:B,MAIN!A1280),SUMIFS(Allocations!M:M,Allocations!A:A,MAIN!A1280,Allocations!B:B,MAIN!D1280))</f>
        <v>0.69000000000000006</v>
      </c>
      <c r="G1280" s="24">
        <f t="shared" si="350"/>
        <v>12.952</v>
      </c>
      <c r="H1280" s="24">
        <f>IFERROR(VLOOKUP(S1280,Swaps_wk!$A$2:$AP$151,HLOOKUP(MAIN!D1280,Swaps_wk!$B$2:$AP$151,150,FALSE),FALSE),0)</f>
        <v>0</v>
      </c>
      <c r="I1280" s="44">
        <f>SUMIFS(PASTE_DQS_TRACKER!$D:$D,PASTE_DQS_TRACKER!$C:$C,"LEM/*2AC4-C",PASTE_DQS_TRACKER!$B:$B,MAIN!$D1280)-SUMIFS(PASTE_DQS_TRACKER!$D:$D,PASTE_DQS_TRACKER!$C:$C,"LEM/*2AC4-C",PASTE_DQS_TRACKER!$E:$E,MAIN!$D1280)+SUMIFS(PASTE_DQS_TRACKER!$D:$D,PASTE_DQS_TRACKER!$C:$C,"WIT/*2AC4-C",PASTE_DQS_TRACKER!$B:$B,MAIN!$D1280)-SUMIFS(PASTE_DQS_TRACKER!$D:$D,PASTE_DQS_TRACKER!$C:$C,"WIT/*2AC4-C",PASTE_DQS_TRACKER!$E:$E,MAIN!$D1280)</f>
        <v>0</v>
      </c>
      <c r="J1280" s="25">
        <f t="shared" si="351"/>
        <v>12.952</v>
      </c>
      <c r="K1280" s="24">
        <f>IFERROR(IF(V1280="Flex",0,IF(D1280=$D$30,VLOOKUP(A1280,MMO_o10M_lease!$A$1:$F$51,5,FALSE),IF(D1280=$D$26,VLOOKUP(D1280,LANDINGS!$A$3:$BR$40,HLOOKUP(A1280,LANDINGS!$B$1:$CF$42,42,FALSE),FALSE)-IFERROR(VLOOKUP(A1280,MMO_o10M_lease!$A$1:$F$38,5,FALSE),0),VLOOKUP(D1280,LANDINGS!$A$3:$CF$40,HLOOKUP(A1280,LANDINGS!$B$1:$CF$42,42,FALSE),FALSE)))),0)</f>
        <v>1.337</v>
      </c>
      <c r="L1280" s="24">
        <f>SUMIFS(PASTE_FLEX_TRACKER!$D:$D,PASTE_FLEX_TRACKER!$F:$F,MAIN!$A1280,PASTE_FLEX_TRACKER!$B:$B,MAIN!$D1280)-SUMIFS(PASTE_FLEX_TRACKER!$D:$D,PASTE_FLEX_TRACKER!$C:$C,MAIN!$A1280,PASTE_FLEX_TRACKER!$B:$B,MAIN!$D1280)</f>
        <v>0</v>
      </c>
      <c r="M1280" s="24">
        <f>IFERROR(-VLOOKUP(D1280,SQ!$A$19:$CC$52,HLOOKUP(MAIN!A1280,SQ!$B$18:$CC$56,39,FALSE),FALSE),"n/a")</f>
        <v>0</v>
      </c>
      <c r="N1280" s="46" t="s">
        <v>563</v>
      </c>
      <c r="O1280" s="46">
        <f>SUMIFS(MAN_ADJ!$L:$L,MAN_ADJ!$K:$K,MAIN!$D1280,MAN_ADJ!$J:$J,MAIN!$S1280)</f>
        <v>0</v>
      </c>
      <c r="P1280" s="25">
        <f t="shared" si="352"/>
        <v>1.337</v>
      </c>
      <c r="Q1280" s="28">
        <f t="shared" si="353"/>
        <v>0.10322730080296479</v>
      </c>
      <c r="R1280" s="38">
        <f t="shared" si="344"/>
        <v>11.615</v>
      </c>
      <c r="S1280" s="17" t="s">
        <v>203</v>
      </c>
    </row>
    <row r="1281" spans="1:19" x14ac:dyDescent="0.25">
      <c r="A1281" s="17" t="s">
        <v>203</v>
      </c>
      <c r="B1281" s="17" t="s">
        <v>93</v>
      </c>
      <c r="C1281" s="17" t="s">
        <v>204</v>
      </c>
      <c r="D1281" s="17" t="s">
        <v>116</v>
      </c>
      <c r="E1281" s="24">
        <f>IF(U1281="SC",SUMIFS(SC!F:F,SC!A:A,MAIN!D1281,SC!B:B,MAIN!A1281),SUMIFS(Allocations!$H:$H,Allocations!$A:$A,MAIN!$A1281,Allocations!$B:$B,MAIN!$D1281))</f>
        <v>37.655000000000001</v>
      </c>
      <c r="F1281" s="24">
        <f>IF(U1281="SC",SUMIFS(SC!J:J,SC!A:A,MAIN!D1281,SC!B:B,MAIN!A1281),SUMIFS(Allocations!M:M,Allocations!A:A,MAIN!A1281,Allocations!B:B,MAIN!D1281))</f>
        <v>7.0000000000000007E-2</v>
      </c>
      <c r="G1281" s="24">
        <f t="shared" si="350"/>
        <v>37.725000000000001</v>
      </c>
      <c r="H1281" s="24">
        <f>IFERROR(VLOOKUP(S1281,Swaps_wk!$A$2:$AP$151,HLOOKUP(MAIN!D1281,Swaps_wk!$B$2:$AP$151,150,FALSE),FALSE),0)</f>
        <v>0</v>
      </c>
      <c r="I1281" s="44">
        <f>SUMIFS(PASTE_DQS_TRACKER!$D:$D,PASTE_DQS_TRACKER!$C:$C,"LEM/*2AC4-C",PASTE_DQS_TRACKER!$B:$B,MAIN!$D1281)-SUMIFS(PASTE_DQS_TRACKER!$D:$D,PASTE_DQS_TRACKER!$C:$C,"LEM/*2AC4-C",PASTE_DQS_TRACKER!$E:$E,MAIN!$D1281)+SUMIFS(PASTE_DQS_TRACKER!$D:$D,PASTE_DQS_TRACKER!$C:$C,"WIT/*2AC4-C",PASTE_DQS_TRACKER!$B:$B,MAIN!$D1281)-SUMIFS(PASTE_DQS_TRACKER!$D:$D,PASTE_DQS_TRACKER!$C:$C,"WIT/*2AC4-C",PASTE_DQS_TRACKER!$E:$E,MAIN!$D1281)</f>
        <v>0</v>
      </c>
      <c r="J1281" s="25">
        <f t="shared" si="351"/>
        <v>37.725000000000001</v>
      </c>
      <c r="K1281" s="24">
        <f>IFERROR(IF(V1281="Flex",0,IF(D1281=$D$30,VLOOKUP(A1281,MMO_o10M_lease!$A$1:$F$51,5,FALSE),IF(D1281=$D$26,VLOOKUP(D1281,LANDINGS!$A$3:$BR$40,HLOOKUP(A1281,LANDINGS!$B$1:$CF$42,42,FALSE),FALSE)-IFERROR(VLOOKUP(A1281,MMO_o10M_lease!$A$1:$F$38,5,FALSE),0),VLOOKUP(D1281,LANDINGS!$A$3:$CF$40,HLOOKUP(A1281,LANDINGS!$B$1:$CF$42,42,FALSE),FALSE)))),0)</f>
        <v>0.89800000000000002</v>
      </c>
      <c r="L1281" s="24">
        <f>SUMIFS(PASTE_FLEX_TRACKER!$D:$D,PASTE_FLEX_TRACKER!$F:$F,MAIN!$A1281,PASTE_FLEX_TRACKER!$B:$B,MAIN!$D1281)-SUMIFS(PASTE_FLEX_TRACKER!$D:$D,PASTE_FLEX_TRACKER!$C:$C,MAIN!$A1281,PASTE_FLEX_TRACKER!$B:$B,MAIN!$D1281)</f>
        <v>0</v>
      </c>
      <c r="M1281" s="24">
        <f>IFERROR(-VLOOKUP(D1281,SQ!$A$19:$CC$52,HLOOKUP(MAIN!A1281,SQ!$B$18:$CC$56,39,FALSE),FALSE),"n/a")</f>
        <v>0</v>
      </c>
      <c r="N1281" s="46" t="s">
        <v>563</v>
      </c>
      <c r="O1281" s="46">
        <f>SUMIFS(MAN_ADJ!$L:$L,MAN_ADJ!$K:$K,MAIN!$D1281,MAN_ADJ!$J:$J,MAIN!$S1281)</f>
        <v>0</v>
      </c>
      <c r="P1281" s="25">
        <f t="shared" si="352"/>
        <v>0.89800000000000002</v>
      </c>
      <c r="Q1281" s="28">
        <f t="shared" si="353"/>
        <v>2.3803843605036446E-2</v>
      </c>
      <c r="R1281" s="38">
        <f t="shared" si="344"/>
        <v>36.826999999999998</v>
      </c>
      <c r="S1281" s="17" t="s">
        <v>203</v>
      </c>
    </row>
    <row r="1282" spans="1:19" x14ac:dyDescent="0.25">
      <c r="A1282" s="17" t="s">
        <v>203</v>
      </c>
      <c r="B1282" s="17" t="s">
        <v>93</v>
      </c>
      <c r="C1282" s="17" t="s">
        <v>204</v>
      </c>
      <c r="D1282" s="17" t="s">
        <v>117</v>
      </c>
      <c r="E1282" s="24">
        <f>IF(U1282="SC",SUMIFS(SC!F:F,SC!A:A,MAIN!D1282,SC!B:B,MAIN!A1282),SUMIFS(Allocations!$H:$H,Allocations!$A:$A,MAIN!$A1282,Allocations!$B:$B,MAIN!$D1282))</f>
        <v>3.3000000000000002E-2</v>
      </c>
      <c r="F1282" s="24">
        <f>IF(U1282="SC",SUMIFS(SC!J:J,SC!A:A,MAIN!D1282,SC!B:B,MAIN!A1282),SUMIFS(Allocations!M:M,Allocations!A:A,MAIN!A1282,Allocations!B:B,MAIN!D1282))</f>
        <v>0</v>
      </c>
      <c r="G1282" s="24">
        <f t="shared" si="350"/>
        <v>3.3000000000000002E-2</v>
      </c>
      <c r="H1282" s="24">
        <f>IFERROR(VLOOKUP(S1282,Swaps_wk!$A$2:$AP$151,HLOOKUP(MAIN!D1282,Swaps_wk!$B$2:$AP$151,150,FALSE),FALSE),0)</f>
        <v>0</v>
      </c>
      <c r="I1282" s="44">
        <f>SUMIFS(PASTE_DQS_TRACKER!$D:$D,PASTE_DQS_TRACKER!$C:$C,"LEM/*2AC4-C",PASTE_DQS_TRACKER!$B:$B,MAIN!$D1282)-SUMIFS(PASTE_DQS_TRACKER!$D:$D,PASTE_DQS_TRACKER!$C:$C,"LEM/*2AC4-C",PASTE_DQS_TRACKER!$E:$E,MAIN!$D1282)+SUMIFS(PASTE_DQS_TRACKER!$D:$D,PASTE_DQS_TRACKER!$C:$C,"WIT/*2AC4-C",PASTE_DQS_TRACKER!$B:$B,MAIN!$D1282)-SUMIFS(PASTE_DQS_TRACKER!$D:$D,PASTE_DQS_TRACKER!$C:$C,"WIT/*2AC4-C",PASTE_DQS_TRACKER!$E:$E,MAIN!$D1282)</f>
        <v>0</v>
      </c>
      <c r="J1282" s="25">
        <f t="shared" si="351"/>
        <v>3.3000000000000002E-2</v>
      </c>
      <c r="K1282" s="24">
        <f>IFERROR(IF(V1282="Flex",0,IF(D1282=$D$30,VLOOKUP(A1282,MMO_o10M_lease!$A$1:$F$51,5,FALSE),IF(D1282=$D$26,VLOOKUP(D1282,LANDINGS!$A$3:$BR$40,HLOOKUP(A1282,LANDINGS!$B$1:$CF$42,42,FALSE),FALSE)-IFERROR(VLOOKUP(A1282,MMO_o10M_lease!$A$1:$F$38,5,FALSE),0),VLOOKUP(D1282,LANDINGS!$A$3:$CF$40,HLOOKUP(A1282,LANDINGS!$B$1:$CF$42,42,FALSE),FALSE)))),0)</f>
        <v>0</v>
      </c>
      <c r="L1282" s="24">
        <f>SUMIFS(PASTE_FLEX_TRACKER!$D:$D,PASTE_FLEX_TRACKER!$F:$F,MAIN!$A1282,PASTE_FLEX_TRACKER!$B:$B,MAIN!$D1282)-SUMIFS(PASTE_FLEX_TRACKER!$D:$D,PASTE_FLEX_TRACKER!$C:$C,MAIN!$A1282,PASTE_FLEX_TRACKER!$B:$B,MAIN!$D1282)</f>
        <v>0</v>
      </c>
      <c r="M1282" s="24">
        <f>IFERROR(-VLOOKUP(D1282,SQ!$A$19:$CC$52,HLOOKUP(MAIN!A1282,SQ!$B$18:$CC$56,39,FALSE),FALSE),"n/a")</f>
        <v>0</v>
      </c>
      <c r="N1282" s="46" t="s">
        <v>563</v>
      </c>
      <c r="O1282" s="46">
        <f>SUMIFS(MAN_ADJ!$L:$L,MAN_ADJ!$K:$K,MAIN!$D1282,MAN_ADJ!$J:$J,MAIN!$S1282)</f>
        <v>0</v>
      </c>
      <c r="P1282" s="25">
        <f t="shared" si="352"/>
        <v>0</v>
      </c>
      <c r="Q1282" s="28">
        <f t="shared" si="353"/>
        <v>0</v>
      </c>
      <c r="R1282" s="38">
        <f t="shared" si="344"/>
        <v>3.3000000000000002E-2</v>
      </c>
      <c r="S1282" s="17" t="s">
        <v>203</v>
      </c>
    </row>
    <row r="1283" spans="1:19" x14ac:dyDescent="0.25">
      <c r="A1283" s="17" t="s">
        <v>203</v>
      </c>
      <c r="B1283" s="17" t="s">
        <v>93</v>
      </c>
      <c r="C1283" s="17" t="s">
        <v>204</v>
      </c>
      <c r="D1283" s="17" t="s">
        <v>118</v>
      </c>
      <c r="E1283" s="24">
        <f>IF(U1283="SC",SUMIFS(SC!F:F,SC!A:A,MAIN!D1283,SC!B:B,MAIN!A1283),SUMIFS(Allocations!$H:$H,Allocations!$A:$A,MAIN!$A1283,Allocations!$B:$B,MAIN!$D1283))</f>
        <v>27.132999999999999</v>
      </c>
      <c r="F1283" s="24">
        <f>IF(U1283="SC",SUMIFS(SC!J:J,SC!A:A,MAIN!D1283,SC!B:B,MAIN!A1283),SUMIFS(Allocations!M:M,Allocations!A:A,MAIN!A1283,Allocations!B:B,MAIN!D1283))</f>
        <v>9.9999999999999992E-2</v>
      </c>
      <c r="G1283" s="24">
        <f t="shared" si="350"/>
        <v>27.233000000000001</v>
      </c>
      <c r="H1283" s="24">
        <f>IFERROR(VLOOKUP(S1283,Swaps_wk!$A$2:$AP$151,HLOOKUP(MAIN!D1283,Swaps_wk!$B$2:$AP$151,150,FALSE),FALSE),0)</f>
        <v>0</v>
      </c>
      <c r="I1283" s="44">
        <f>SUMIFS(PASTE_DQS_TRACKER!$D:$D,PASTE_DQS_TRACKER!$C:$C,"LEM/*2AC4-C",PASTE_DQS_TRACKER!$B:$B,MAIN!$D1283)-SUMIFS(PASTE_DQS_TRACKER!$D:$D,PASTE_DQS_TRACKER!$C:$C,"LEM/*2AC4-C",PASTE_DQS_TRACKER!$E:$E,MAIN!$D1283)+SUMIFS(PASTE_DQS_TRACKER!$D:$D,PASTE_DQS_TRACKER!$C:$C,"WIT/*2AC4-C",PASTE_DQS_TRACKER!$B:$B,MAIN!$D1283)-SUMIFS(PASTE_DQS_TRACKER!$D:$D,PASTE_DQS_TRACKER!$C:$C,"WIT/*2AC4-C",PASTE_DQS_TRACKER!$E:$E,MAIN!$D1283)</f>
        <v>-8</v>
      </c>
      <c r="J1283" s="25">
        <f t="shared" si="351"/>
        <v>19.233000000000001</v>
      </c>
      <c r="K1283" s="24">
        <f>IFERROR(IF(V1283="Flex",0,IF(D1283=$D$30,VLOOKUP(A1283,MMO_o10M_lease!$A$1:$F$51,5,FALSE),IF(D1283=$D$26,VLOOKUP(D1283,LANDINGS!$A$3:$BR$40,HLOOKUP(A1283,LANDINGS!$B$1:$CF$42,42,FALSE),FALSE)-IFERROR(VLOOKUP(A1283,MMO_o10M_lease!$A$1:$F$38,5,FALSE),0),VLOOKUP(D1283,LANDINGS!$A$3:$CF$40,HLOOKUP(A1283,LANDINGS!$B$1:$CF$42,42,FALSE),FALSE)))),0)</f>
        <v>2.5289999999999999</v>
      </c>
      <c r="L1283" s="24">
        <f>SUMIFS(PASTE_FLEX_TRACKER!$D:$D,PASTE_FLEX_TRACKER!$F:$F,MAIN!$A1283,PASTE_FLEX_TRACKER!$B:$B,MAIN!$D1283)-SUMIFS(PASTE_FLEX_TRACKER!$D:$D,PASTE_FLEX_TRACKER!$C:$C,MAIN!$A1283,PASTE_FLEX_TRACKER!$B:$B,MAIN!$D1283)</f>
        <v>0</v>
      </c>
      <c r="M1283" s="24">
        <f>IFERROR(-VLOOKUP(D1283,SQ!$A$19:$CC$52,HLOOKUP(MAIN!A1283,SQ!$B$18:$CC$56,39,FALSE),FALSE),"n/a")</f>
        <v>0</v>
      </c>
      <c r="N1283" s="46" t="s">
        <v>563</v>
      </c>
      <c r="O1283" s="46">
        <f>SUMIFS(MAN_ADJ!$L:$L,MAN_ADJ!$K:$K,MAIN!$D1283,MAN_ADJ!$J:$J,MAIN!$S1283)</f>
        <v>0</v>
      </c>
      <c r="P1283" s="25">
        <f t="shared" si="352"/>
        <v>2.5289999999999999</v>
      </c>
      <c r="Q1283" s="28">
        <f t="shared" si="353"/>
        <v>0.13149274684136639</v>
      </c>
      <c r="R1283" s="38">
        <f t="shared" si="344"/>
        <v>16.704000000000001</v>
      </c>
      <c r="S1283" s="17" t="s">
        <v>203</v>
      </c>
    </row>
    <row r="1284" spans="1:19" x14ac:dyDescent="0.25">
      <c r="A1284" s="17" t="s">
        <v>203</v>
      </c>
      <c r="B1284" s="17" t="s">
        <v>93</v>
      </c>
      <c r="C1284" s="17" t="s">
        <v>204</v>
      </c>
      <c r="D1284" s="17" t="s">
        <v>119</v>
      </c>
      <c r="E1284" s="24">
        <f>IF(U1284="SC",SUMIFS(SC!F:F,SC!A:A,MAIN!D1284,SC!B:B,MAIN!A1284),SUMIFS(Allocations!$H:$H,Allocations!$A:$A,MAIN!$A1284,Allocations!$B:$B,MAIN!$D1284))</f>
        <v>0</v>
      </c>
      <c r="F1284" s="24">
        <f>IF(U1284="SC",SUMIFS(SC!J:J,SC!A:A,MAIN!D1284,SC!B:B,MAIN!A1284),SUMIFS(Allocations!M:M,Allocations!A:A,MAIN!A1284,Allocations!B:B,MAIN!D1284))</f>
        <v>0</v>
      </c>
      <c r="G1284" s="24">
        <f t="shared" si="350"/>
        <v>0</v>
      </c>
      <c r="H1284" s="24">
        <f>IFERROR(VLOOKUP(S1284,Swaps_wk!$A$2:$AP$151,HLOOKUP(MAIN!D1284,Swaps_wk!$B$2:$AP$151,150,FALSE),FALSE),0)</f>
        <v>0</v>
      </c>
      <c r="I1284" s="44">
        <f>SUMIFS(PASTE_DQS_TRACKER!$D:$D,PASTE_DQS_TRACKER!$C:$C,"LEM/*2AC4-C",PASTE_DQS_TRACKER!$B:$B,MAIN!$D1284)-SUMIFS(PASTE_DQS_TRACKER!$D:$D,PASTE_DQS_TRACKER!$C:$C,"LEM/*2AC4-C",PASTE_DQS_TRACKER!$E:$E,MAIN!$D1284)+SUMIFS(PASTE_DQS_TRACKER!$D:$D,PASTE_DQS_TRACKER!$C:$C,"WIT/*2AC4-C",PASTE_DQS_TRACKER!$B:$B,MAIN!$D1284)-SUMIFS(PASTE_DQS_TRACKER!$D:$D,PASTE_DQS_TRACKER!$C:$C,"WIT/*2AC4-C",PASTE_DQS_TRACKER!$E:$E,MAIN!$D1284)</f>
        <v>0</v>
      </c>
      <c r="J1284" s="25">
        <f t="shared" si="351"/>
        <v>0</v>
      </c>
      <c r="K1284" s="24">
        <f>IFERROR(IF(V1284="Flex",0,IF(D1284=$D$30,VLOOKUP(A1284,MMO_o10M_lease!$A$1:$F$51,5,FALSE),IF(D1284=$D$26,VLOOKUP(D1284,LANDINGS!$A$3:$BR$40,HLOOKUP(A1284,LANDINGS!$B$1:$CF$42,42,FALSE),FALSE)-IFERROR(VLOOKUP(A1284,MMO_o10M_lease!$A$1:$F$38,5,FALSE),0),VLOOKUP(D1284,LANDINGS!$A$3:$CF$40,HLOOKUP(A1284,LANDINGS!$B$1:$CF$42,42,FALSE),FALSE)))),0)</f>
        <v>0</v>
      </c>
      <c r="L1284" s="24">
        <f>SUMIFS(PASTE_FLEX_TRACKER!$D:$D,PASTE_FLEX_TRACKER!$F:$F,MAIN!$A1284,PASTE_FLEX_TRACKER!$B:$B,MAIN!$D1284)-SUMIFS(PASTE_FLEX_TRACKER!$D:$D,PASTE_FLEX_TRACKER!$C:$C,MAIN!$A1284,PASTE_FLEX_TRACKER!$B:$B,MAIN!$D1284)</f>
        <v>0</v>
      </c>
      <c r="M1284" s="24">
        <f>IFERROR(-VLOOKUP(D1284,SQ!$A$19:$CC$52,HLOOKUP(MAIN!A1284,SQ!$B$18:$CC$56,39,FALSE),FALSE),"n/a")</f>
        <v>0</v>
      </c>
      <c r="N1284" s="46" t="s">
        <v>563</v>
      </c>
      <c r="O1284" s="46">
        <f>SUMIFS(MAN_ADJ!$L:$L,MAN_ADJ!$K:$K,MAIN!$D1284,MAN_ADJ!$J:$J,MAIN!$S1284)</f>
        <v>0</v>
      </c>
      <c r="P1284" s="25">
        <f t="shared" si="352"/>
        <v>0</v>
      </c>
      <c r="Q1284" s="28" t="str">
        <f t="shared" si="353"/>
        <v>n/a</v>
      </c>
      <c r="R1284" s="38">
        <f t="shared" si="344"/>
        <v>0</v>
      </c>
      <c r="S1284" s="17" t="s">
        <v>203</v>
      </c>
    </row>
    <row r="1285" spans="1:19" x14ac:dyDescent="0.25">
      <c r="A1285" s="17" t="s">
        <v>203</v>
      </c>
      <c r="B1285" s="17" t="s">
        <v>93</v>
      </c>
      <c r="C1285" s="17" t="s">
        <v>204</v>
      </c>
      <c r="D1285" s="17" t="s">
        <v>120</v>
      </c>
      <c r="E1285" s="24">
        <f>IF(U1285="SC",SUMIFS(SC!F:F,SC!A:A,MAIN!D1285,SC!B:B,MAIN!A1285),SUMIFS(Allocations!$H:$H,Allocations!$A:$A,MAIN!$A1285,Allocations!$B:$B,MAIN!$D1285))</f>
        <v>0.4</v>
      </c>
      <c r="F1285" s="24">
        <f>IF(U1285="SC",SUMIFS(SC!J:J,SC!A:A,MAIN!D1285,SC!B:B,MAIN!A1285),SUMIFS(Allocations!M:M,Allocations!A:A,MAIN!A1285,Allocations!B:B,MAIN!D1285))</f>
        <v>0</v>
      </c>
      <c r="G1285" s="24">
        <f t="shared" si="350"/>
        <v>0.4</v>
      </c>
      <c r="H1285" s="24">
        <f>IFERROR(VLOOKUP(S1285,Swaps_wk!$A$2:$AP$151,HLOOKUP(MAIN!D1285,Swaps_wk!$B$2:$AP$151,150,FALSE),FALSE),0)</f>
        <v>0</v>
      </c>
      <c r="I1285" s="44">
        <f>SUMIFS(PASTE_DQS_TRACKER!$D:$D,PASTE_DQS_TRACKER!$C:$C,"LEM/*2AC4-C",PASTE_DQS_TRACKER!$B:$B,MAIN!$D1285)-SUMIFS(PASTE_DQS_TRACKER!$D:$D,PASTE_DQS_TRACKER!$C:$C,"LEM/*2AC4-C",PASTE_DQS_TRACKER!$E:$E,MAIN!$D1285)+SUMIFS(PASTE_DQS_TRACKER!$D:$D,PASTE_DQS_TRACKER!$C:$C,"WIT/*2AC4-C",PASTE_DQS_TRACKER!$B:$B,MAIN!$D1285)-SUMIFS(PASTE_DQS_TRACKER!$D:$D,PASTE_DQS_TRACKER!$C:$C,"WIT/*2AC4-C",PASTE_DQS_TRACKER!$E:$E,MAIN!$D1285)</f>
        <v>-0.30000000000000004</v>
      </c>
      <c r="J1285" s="25">
        <f t="shared" si="351"/>
        <v>9.9999999999999978E-2</v>
      </c>
      <c r="K1285" s="24">
        <f>IFERROR(IF(V1285="Flex",0,IF(D1285=$D$30,VLOOKUP(A1285,MMO_o10M_lease!$A$1:$F$51,5,FALSE),IF(D1285=$D$26,VLOOKUP(D1285,LANDINGS!$A$3:$BR$40,HLOOKUP(A1285,LANDINGS!$B$1:$CF$42,42,FALSE),FALSE)-IFERROR(VLOOKUP(A1285,MMO_o10M_lease!$A$1:$F$38,5,FALSE),0),VLOOKUP(D1285,LANDINGS!$A$3:$CF$40,HLOOKUP(A1285,LANDINGS!$B$1:$CF$42,42,FALSE),FALSE)))),0)</f>
        <v>0</v>
      </c>
      <c r="L1285" s="24">
        <f>SUMIFS(PASTE_FLEX_TRACKER!$D:$D,PASTE_FLEX_TRACKER!$F:$F,MAIN!$A1285,PASTE_FLEX_TRACKER!$B:$B,MAIN!$D1285)-SUMIFS(PASTE_FLEX_TRACKER!$D:$D,PASTE_FLEX_TRACKER!$C:$C,MAIN!$A1285,PASTE_FLEX_TRACKER!$B:$B,MAIN!$D1285)</f>
        <v>0</v>
      </c>
      <c r="M1285" s="24">
        <f>IFERROR(-VLOOKUP(D1285,SQ!$A$19:$CC$52,HLOOKUP(MAIN!A1285,SQ!$B$18:$CC$56,39,FALSE),FALSE),"n/a")</f>
        <v>0</v>
      </c>
      <c r="N1285" s="46" t="s">
        <v>563</v>
      </c>
      <c r="O1285" s="46">
        <f>SUMIFS(MAN_ADJ!$L:$L,MAN_ADJ!$K:$K,MAIN!$D1285,MAN_ADJ!$J:$J,MAIN!$S1285)</f>
        <v>0</v>
      </c>
      <c r="P1285" s="25">
        <f t="shared" si="352"/>
        <v>0</v>
      </c>
      <c r="Q1285" s="28">
        <f t="shared" si="353"/>
        <v>0</v>
      </c>
      <c r="R1285" s="38">
        <f t="shared" si="344"/>
        <v>9.9999999999999978E-2</v>
      </c>
      <c r="S1285" s="17" t="s">
        <v>203</v>
      </c>
    </row>
    <row r="1286" spans="1:19" x14ac:dyDescent="0.25">
      <c r="A1286" s="17" t="s">
        <v>203</v>
      </c>
      <c r="B1286" s="17" t="s">
        <v>93</v>
      </c>
      <c r="C1286" s="17" t="s">
        <v>204</v>
      </c>
      <c r="D1286" s="17" t="s">
        <v>121</v>
      </c>
      <c r="E1286" s="24">
        <f>IF(U1286="SC",SUMIFS(SC!F:F,SC!A:A,MAIN!D1286,SC!B:B,MAIN!A1286),SUMIFS(Allocations!$H:$H,Allocations!$A:$A,MAIN!$A1286,Allocations!$B:$B,MAIN!$D1286))</f>
        <v>0</v>
      </c>
      <c r="F1286" s="24">
        <f>IF(U1286="SC",SUMIFS(SC!J:J,SC!A:A,MAIN!D1286,SC!B:B,MAIN!A1286),SUMIFS(Allocations!M:M,Allocations!A:A,MAIN!A1286,Allocations!B:B,MAIN!D1286))</f>
        <v>0</v>
      </c>
      <c r="G1286" s="24">
        <f t="shared" si="350"/>
        <v>0</v>
      </c>
      <c r="H1286" s="24">
        <f>IFERROR(VLOOKUP(S1286,Swaps_wk!$A$2:$AP$151,HLOOKUP(MAIN!D1286,Swaps_wk!$B$2:$AP$151,150,FALSE),FALSE),0)</f>
        <v>0</v>
      </c>
      <c r="I1286" s="44">
        <f>SUMIFS(PASTE_DQS_TRACKER!$D:$D,PASTE_DQS_TRACKER!$C:$C,"LEM/*2AC4-C",PASTE_DQS_TRACKER!$B:$B,MAIN!$D1286)-SUMIFS(PASTE_DQS_TRACKER!$D:$D,PASTE_DQS_TRACKER!$C:$C,"LEM/*2AC4-C",PASTE_DQS_TRACKER!$E:$E,MAIN!$D1286)+SUMIFS(PASTE_DQS_TRACKER!$D:$D,PASTE_DQS_TRACKER!$C:$C,"WIT/*2AC4-C",PASTE_DQS_TRACKER!$B:$B,MAIN!$D1286)-SUMIFS(PASTE_DQS_TRACKER!$D:$D,PASTE_DQS_TRACKER!$C:$C,"WIT/*2AC4-C",PASTE_DQS_TRACKER!$E:$E,MAIN!$D1286)</f>
        <v>0</v>
      </c>
      <c r="J1286" s="25">
        <f t="shared" si="351"/>
        <v>0</v>
      </c>
      <c r="K1286" s="24">
        <f>IFERROR(IF(V1286="Flex",0,IF(D1286=$D$30,VLOOKUP(A1286,MMO_o10M_lease!$A$1:$F$51,5,FALSE),IF(D1286=$D$26,VLOOKUP(D1286,LANDINGS!$A$3:$BR$40,HLOOKUP(A1286,LANDINGS!$B$1:$CF$42,42,FALSE),FALSE)-IFERROR(VLOOKUP(A1286,MMO_o10M_lease!$A$1:$F$38,5,FALSE),0),VLOOKUP(D1286,LANDINGS!$A$3:$CF$40,HLOOKUP(A1286,LANDINGS!$B$1:$CF$42,42,FALSE),FALSE)))),0)</f>
        <v>0</v>
      </c>
      <c r="L1286" s="24">
        <f>SUMIFS(PASTE_FLEX_TRACKER!$D:$D,PASTE_FLEX_TRACKER!$F:$F,MAIN!$A1286,PASTE_FLEX_TRACKER!$B:$B,MAIN!$D1286)-SUMIFS(PASTE_FLEX_TRACKER!$D:$D,PASTE_FLEX_TRACKER!$C:$C,MAIN!$A1286,PASTE_FLEX_TRACKER!$B:$B,MAIN!$D1286)</f>
        <v>0</v>
      </c>
      <c r="M1286" s="24">
        <f>IFERROR(-VLOOKUP(D1286,SQ!$A$19:$CC$52,HLOOKUP(MAIN!A1286,SQ!$B$18:$CC$56,39,FALSE),FALSE),"n/a")</f>
        <v>0</v>
      </c>
      <c r="N1286" s="46" t="s">
        <v>563</v>
      </c>
      <c r="O1286" s="46">
        <f>SUMIFS(MAN_ADJ!$L:$L,MAN_ADJ!$K:$K,MAIN!$D1286,MAN_ADJ!$J:$J,MAIN!$S1286)</f>
        <v>0</v>
      </c>
      <c r="P1286" s="25">
        <f t="shared" si="352"/>
        <v>0</v>
      </c>
      <c r="Q1286" s="28" t="str">
        <f t="shared" si="353"/>
        <v>n/a</v>
      </c>
      <c r="R1286" s="38">
        <f t="shared" si="344"/>
        <v>0</v>
      </c>
      <c r="S1286" s="17" t="s">
        <v>203</v>
      </c>
    </row>
    <row r="1287" spans="1:19" x14ac:dyDescent="0.25">
      <c r="A1287" s="17" t="s">
        <v>203</v>
      </c>
      <c r="B1287" s="17" t="s">
        <v>93</v>
      </c>
      <c r="C1287" s="17" t="s">
        <v>204</v>
      </c>
      <c r="D1287" s="17" t="s">
        <v>122</v>
      </c>
      <c r="E1287" s="24">
        <f>IF(U1287="SC",SUMIFS(SC!F:F,SC!A:A,MAIN!D1287,SC!B:B,MAIN!A1287),SUMIFS(Allocations!$H:$H,Allocations!$A:$A,MAIN!$A1287,Allocations!$B:$B,MAIN!$D1287))</f>
        <v>0</v>
      </c>
      <c r="F1287" s="24">
        <f>IF(U1287="SC",SUMIFS(SC!J:J,SC!A:A,MAIN!D1287,SC!B:B,MAIN!A1287),SUMIFS(Allocations!M:M,Allocations!A:A,MAIN!A1287,Allocations!B:B,MAIN!D1287))</f>
        <v>0</v>
      </c>
      <c r="G1287" s="24">
        <f t="shared" si="350"/>
        <v>0</v>
      </c>
      <c r="H1287" s="24">
        <f>IFERROR(VLOOKUP(S1287,Swaps_wk!$A$2:$AP$151,HLOOKUP(MAIN!D1287,Swaps_wk!$B$2:$AP$151,150,FALSE),FALSE),0)</f>
        <v>0</v>
      </c>
      <c r="I1287" s="44">
        <f>SUMIFS(PASTE_DQS_TRACKER!$D:$D,PASTE_DQS_TRACKER!$C:$C,"LEM/*2AC4-C",PASTE_DQS_TRACKER!$B:$B,MAIN!$D1287)-SUMIFS(PASTE_DQS_TRACKER!$D:$D,PASTE_DQS_TRACKER!$C:$C,"LEM/*2AC4-C",PASTE_DQS_TRACKER!$E:$E,MAIN!$D1287)+SUMIFS(PASTE_DQS_TRACKER!$D:$D,PASTE_DQS_TRACKER!$C:$C,"WIT/*2AC4-C",PASTE_DQS_TRACKER!$B:$B,MAIN!$D1287)-SUMIFS(PASTE_DQS_TRACKER!$D:$D,PASTE_DQS_TRACKER!$C:$C,"WIT/*2AC4-C",PASTE_DQS_TRACKER!$E:$E,MAIN!$D1287)</f>
        <v>8</v>
      </c>
      <c r="J1287" s="25">
        <f t="shared" si="351"/>
        <v>8</v>
      </c>
      <c r="K1287" s="24">
        <f>IFERROR(IF(V1287="Flex",0,IF(D1287=$D$30,VLOOKUP(A1287,MMO_o10M_lease!$A$1:$F$51,5,FALSE),IF(D1287=$D$26,VLOOKUP(D1287,LANDINGS!$A$3:$BR$40,HLOOKUP(A1287,LANDINGS!$B$1:$CF$42,42,FALSE),FALSE)-IFERROR(VLOOKUP(A1287,MMO_o10M_lease!$A$1:$F$38,5,FALSE),0),VLOOKUP(D1287,LANDINGS!$A$3:$CF$40,HLOOKUP(A1287,LANDINGS!$B$1:$CF$42,42,FALSE),FALSE)))),0)</f>
        <v>1.5249999999999999</v>
      </c>
      <c r="L1287" s="24">
        <f>SUMIFS(PASTE_FLEX_TRACKER!$D:$D,PASTE_FLEX_TRACKER!$F:$F,MAIN!$A1287,PASTE_FLEX_TRACKER!$B:$B,MAIN!$D1287)-SUMIFS(PASTE_FLEX_TRACKER!$D:$D,PASTE_FLEX_TRACKER!$C:$C,MAIN!$A1287,PASTE_FLEX_TRACKER!$B:$B,MAIN!$D1287)</f>
        <v>0</v>
      </c>
      <c r="M1287" s="24">
        <f>IFERROR(-VLOOKUP(D1287,SQ!$A$19:$CC$52,HLOOKUP(MAIN!A1287,SQ!$B$18:$CC$56,39,FALSE),FALSE),"n/a")</f>
        <v>0</v>
      </c>
      <c r="N1287" s="46" t="s">
        <v>563</v>
      </c>
      <c r="O1287" s="46">
        <f>SUMIFS(MAN_ADJ!$L:$L,MAN_ADJ!$K:$K,MAIN!$D1287,MAN_ADJ!$J:$J,MAIN!$S1287)</f>
        <v>0</v>
      </c>
      <c r="P1287" s="25">
        <f t="shared" si="352"/>
        <v>1.5249999999999999</v>
      </c>
      <c r="Q1287" s="28">
        <f t="shared" si="353"/>
        <v>0.19062499999999999</v>
      </c>
      <c r="R1287" s="38">
        <f t="shared" ref="R1287:R1322" si="354">J1287-P1287</f>
        <v>6.4749999999999996</v>
      </c>
      <c r="S1287" s="17" t="s">
        <v>203</v>
      </c>
    </row>
    <row r="1288" spans="1:19" x14ac:dyDescent="0.25">
      <c r="A1288" s="17" t="s">
        <v>203</v>
      </c>
      <c r="B1288" s="17" t="s">
        <v>93</v>
      </c>
      <c r="C1288" s="17" t="s">
        <v>204</v>
      </c>
      <c r="D1288" s="17" t="s">
        <v>123</v>
      </c>
      <c r="E1288" s="24">
        <f>IF(U1288="SC",SUMIFS(SC!F:F,SC!A:A,MAIN!D1288,SC!B:B,MAIN!A1288),SUMIFS(Allocations!$H:$H,Allocations!$A:$A,MAIN!$A1288,Allocations!$B:$B,MAIN!$D1288))</f>
        <v>90.518000000000001</v>
      </c>
      <c r="F1288" s="24">
        <f>IF(U1288="SC",SUMIFS(SC!J:J,SC!A:A,MAIN!D1288,SC!B:B,MAIN!A1288),SUMIFS(Allocations!M:M,Allocations!A:A,MAIN!A1288,Allocations!B:B,MAIN!D1288))</f>
        <v>4.1000000000000002E-2</v>
      </c>
      <c r="G1288" s="24">
        <f t="shared" si="350"/>
        <v>90.558999999999997</v>
      </c>
      <c r="H1288" s="24">
        <f>IFERROR(VLOOKUP(S1288,Swaps_wk!$A$2:$AP$151,HLOOKUP(MAIN!D1288,Swaps_wk!$B$2:$AP$151,150,FALSE),FALSE),0)</f>
        <v>0</v>
      </c>
      <c r="I1288" s="44">
        <f>SUMIFS(PASTE_DQS_TRACKER!$D:$D,PASTE_DQS_TRACKER!$C:$C,"LEM/*2AC4-C",PASTE_DQS_TRACKER!$B:$B,MAIN!$D1288)-SUMIFS(PASTE_DQS_TRACKER!$D:$D,PASTE_DQS_TRACKER!$C:$C,"LEM/*2AC4-C",PASTE_DQS_TRACKER!$E:$E,MAIN!$D1288)+SUMIFS(PASTE_DQS_TRACKER!$D:$D,PASTE_DQS_TRACKER!$C:$C,"WIT/*2AC4-C",PASTE_DQS_TRACKER!$B:$B,MAIN!$D1288)-SUMIFS(PASTE_DQS_TRACKER!$D:$D,PASTE_DQS_TRACKER!$C:$C,"WIT/*2AC4-C",PASTE_DQS_TRACKER!$E:$E,MAIN!$D1288)</f>
        <v>0</v>
      </c>
      <c r="J1288" s="25">
        <f t="shared" si="351"/>
        <v>90.558999999999997</v>
      </c>
      <c r="K1288" s="24">
        <f>IFERROR(IF(V1288="Flex",0,IF(D1288=$D$30,VLOOKUP(A1288,MMO_o10M_lease!$A$1:$F$51,5,FALSE),IF(D1288=$D$26,VLOOKUP(D1288,LANDINGS!$A$3:$BR$40,HLOOKUP(A1288,LANDINGS!$B$1:$CF$42,42,FALSE),FALSE)-IFERROR(VLOOKUP(A1288,MMO_o10M_lease!$A$1:$F$38,5,FALSE),0),VLOOKUP(D1288,LANDINGS!$A$3:$CF$40,HLOOKUP(A1288,LANDINGS!$B$1:$CF$42,42,FALSE),FALSE)))),0)</f>
        <v>1.4279999999999999</v>
      </c>
      <c r="L1288" s="24">
        <f>SUMIFS(PASTE_FLEX_TRACKER!$D:$D,PASTE_FLEX_TRACKER!$F:$F,MAIN!$A1288,PASTE_FLEX_TRACKER!$B:$B,MAIN!$D1288)-SUMIFS(PASTE_FLEX_TRACKER!$D:$D,PASTE_FLEX_TRACKER!$C:$C,MAIN!$A1288,PASTE_FLEX_TRACKER!$B:$B,MAIN!$D1288)</f>
        <v>0</v>
      </c>
      <c r="M1288" s="24">
        <f>IFERROR(-VLOOKUP(D1288,SQ!$A$19:$CC$52,HLOOKUP(MAIN!A1288,SQ!$B$18:$CC$56,39,FALSE),FALSE),"n/a")</f>
        <v>0</v>
      </c>
      <c r="N1288" s="46" t="s">
        <v>563</v>
      </c>
      <c r="O1288" s="46">
        <f>SUMIFS(MAN_ADJ!$L:$L,MAN_ADJ!$K:$K,MAIN!$D1288,MAN_ADJ!$J:$J,MAIN!$S1288)</f>
        <v>0</v>
      </c>
      <c r="P1288" s="25">
        <f t="shared" si="352"/>
        <v>1.4279999999999999</v>
      </c>
      <c r="Q1288" s="28">
        <f t="shared" si="353"/>
        <v>1.5768725361366621E-2</v>
      </c>
      <c r="R1288" s="38">
        <f t="shared" si="354"/>
        <v>89.131</v>
      </c>
      <c r="S1288" s="17" t="s">
        <v>203</v>
      </c>
    </row>
    <row r="1289" spans="1:19" x14ac:dyDescent="0.25">
      <c r="A1289" s="17" t="s">
        <v>203</v>
      </c>
      <c r="B1289" s="17" t="s">
        <v>93</v>
      </c>
      <c r="C1289" s="17" t="s">
        <v>204</v>
      </c>
      <c r="D1289" s="17" t="s">
        <v>124</v>
      </c>
      <c r="E1289" s="24">
        <f>IF(U1289="SC",SUMIFS(SC!F:F,SC!A:A,MAIN!D1289,SC!B:B,MAIN!A1289),SUMIFS(Allocations!$H:$H,Allocations!$A:$A,MAIN!$A1289,Allocations!$B:$B,MAIN!$D1289))</f>
        <v>7.2999999999999995E-2</v>
      </c>
      <c r="F1289" s="24">
        <f>IF(U1289="SC",SUMIFS(SC!J:J,SC!A:A,MAIN!D1289,SC!B:B,MAIN!A1289),SUMIFS(Allocations!M:M,Allocations!A:A,MAIN!A1289,Allocations!B:B,MAIN!D1289))</f>
        <v>0</v>
      </c>
      <c r="G1289" s="24">
        <f t="shared" si="350"/>
        <v>7.2999999999999995E-2</v>
      </c>
      <c r="H1289" s="24">
        <f>IFERROR(VLOOKUP(S1289,Swaps_wk!$A$2:$AP$151,HLOOKUP(MAIN!D1289,Swaps_wk!$B$2:$AP$151,150,FALSE),FALSE),0)</f>
        <v>0</v>
      </c>
      <c r="I1289" s="44">
        <f>SUMIFS(PASTE_DQS_TRACKER!$D:$D,PASTE_DQS_TRACKER!$C:$C,"LEM/*2AC4-C",PASTE_DQS_TRACKER!$B:$B,MAIN!$D1289)-SUMIFS(PASTE_DQS_TRACKER!$D:$D,PASTE_DQS_TRACKER!$C:$C,"LEM/*2AC4-C",PASTE_DQS_TRACKER!$E:$E,MAIN!$D1289)+SUMIFS(PASTE_DQS_TRACKER!$D:$D,PASTE_DQS_TRACKER!$C:$C,"WIT/*2AC4-C",PASTE_DQS_TRACKER!$B:$B,MAIN!$D1289)-SUMIFS(PASTE_DQS_TRACKER!$D:$D,PASTE_DQS_TRACKER!$C:$C,"WIT/*2AC4-C",PASTE_DQS_TRACKER!$E:$E,MAIN!$D1289)</f>
        <v>0</v>
      </c>
      <c r="J1289" s="25">
        <f t="shared" si="351"/>
        <v>7.2999999999999995E-2</v>
      </c>
      <c r="K1289" s="24">
        <f>IFERROR(IF(V1289="Flex",0,IF(D1289=$D$30,VLOOKUP(A1289,MMO_o10M_lease!$A$1:$F$51,5,FALSE),IF(D1289=$D$26,VLOOKUP(D1289,LANDINGS!$A$3:$BR$40,HLOOKUP(A1289,LANDINGS!$B$1:$CF$42,42,FALSE),FALSE)-IFERROR(VLOOKUP(A1289,MMO_o10M_lease!$A$1:$F$38,5,FALSE),0),VLOOKUP(D1289,LANDINGS!$A$3:$CF$40,HLOOKUP(A1289,LANDINGS!$B$1:$CF$42,42,FALSE),FALSE)))),0)</f>
        <v>0</v>
      </c>
      <c r="L1289" s="24">
        <f>SUMIFS(PASTE_FLEX_TRACKER!$D:$D,PASTE_FLEX_TRACKER!$F:$F,MAIN!$A1289,PASTE_FLEX_TRACKER!$B:$B,MAIN!$D1289)-SUMIFS(PASTE_FLEX_TRACKER!$D:$D,PASTE_FLEX_TRACKER!$C:$C,MAIN!$A1289,PASTE_FLEX_TRACKER!$B:$B,MAIN!$D1289)</f>
        <v>0</v>
      </c>
      <c r="M1289" s="24">
        <f>IFERROR(-VLOOKUP(D1289,SQ!$A$19:$CC$52,HLOOKUP(MAIN!A1289,SQ!$B$18:$CC$56,39,FALSE),FALSE),"n/a")</f>
        <v>0</v>
      </c>
      <c r="N1289" s="46" t="s">
        <v>563</v>
      </c>
      <c r="O1289" s="46">
        <f>SUMIFS(MAN_ADJ!$L:$L,MAN_ADJ!$K:$K,MAIN!$D1289,MAN_ADJ!$J:$J,MAIN!$S1289)</f>
        <v>0</v>
      </c>
      <c r="P1289" s="25">
        <f t="shared" si="352"/>
        <v>0</v>
      </c>
      <c r="Q1289" s="28">
        <f t="shared" si="353"/>
        <v>0</v>
      </c>
      <c r="R1289" s="38">
        <f t="shared" si="354"/>
        <v>7.2999999999999995E-2</v>
      </c>
      <c r="S1289" s="17" t="s">
        <v>203</v>
      </c>
    </row>
    <row r="1290" spans="1:19" x14ac:dyDescent="0.25">
      <c r="A1290" s="17" t="s">
        <v>203</v>
      </c>
      <c r="B1290" s="17" t="s">
        <v>93</v>
      </c>
      <c r="C1290" s="17" t="s">
        <v>204</v>
      </c>
      <c r="D1290" s="17" t="s">
        <v>125</v>
      </c>
      <c r="E1290" s="24">
        <f>IF(U1290="SC",SUMIFS(SC!F:F,SC!A:A,MAIN!D1290,SC!B:B,MAIN!A1290),SUMIFS(Allocations!$H:$H,Allocations!$A:$A,MAIN!$A1290,Allocations!$B:$B,MAIN!$D1290))</f>
        <v>15</v>
      </c>
      <c r="F1290" s="24">
        <f>IF(U1290="SC",SUMIFS(SC!J:J,SC!A:A,MAIN!D1290,SC!B:B,MAIN!A1290),SUMIFS(Allocations!M:M,Allocations!A:A,MAIN!A1290,Allocations!B:B,MAIN!D1290))</f>
        <v>0.186</v>
      </c>
      <c r="G1290" s="24">
        <f t="shared" si="350"/>
        <v>15.186</v>
      </c>
      <c r="H1290" s="24">
        <f>IFERROR(VLOOKUP(S1290,Swaps_wk!$A$2:$AP$151,HLOOKUP(MAIN!D1290,Swaps_wk!$B$2:$AP$151,150,FALSE),FALSE),0)</f>
        <v>0</v>
      </c>
      <c r="I1290" s="44">
        <f>SUMIFS(PASTE_DQS_TRACKER!$D:$D,PASTE_DQS_TRACKER!$C:$C,"LEM/*2AC4-C",PASTE_DQS_TRACKER!$B:$B,MAIN!$D1290)-SUMIFS(PASTE_DQS_TRACKER!$D:$D,PASTE_DQS_TRACKER!$C:$C,"LEM/*2AC4-C",PASTE_DQS_TRACKER!$E:$E,MAIN!$D1290)+SUMIFS(PASTE_DQS_TRACKER!$D:$D,PASTE_DQS_TRACKER!$C:$C,"WIT/*2AC4-C",PASTE_DQS_TRACKER!$B:$B,MAIN!$D1290)-SUMIFS(PASTE_DQS_TRACKER!$D:$D,PASTE_DQS_TRACKER!$C:$C,"WIT/*2AC4-C",PASTE_DQS_TRACKER!$E:$E,MAIN!$D1290)</f>
        <v>0</v>
      </c>
      <c r="J1290" s="25">
        <f t="shared" si="351"/>
        <v>15.186</v>
      </c>
      <c r="K1290" s="24">
        <f>IFERROR(IF(V1290="Flex",0,IF(D1290=$D$30,VLOOKUP(A1290,MMO_o10M_lease!$A$1:$F$51,5,FALSE),IF(D1290=$D$26,VLOOKUP(D1290,LANDINGS!$A$3:$BR$40,HLOOKUP(A1290,LANDINGS!$B$1:$CF$42,42,FALSE),FALSE)-IFERROR(VLOOKUP(A1290,MMO_o10M_lease!$A$1:$F$38,5,FALSE),0),VLOOKUP(D1290,LANDINGS!$A$3:$CF$40,HLOOKUP(A1290,LANDINGS!$B$1:$CF$42,42,FALSE),FALSE)))),0)</f>
        <v>1.288</v>
      </c>
      <c r="L1290" s="24">
        <f>SUMIFS(PASTE_FLEX_TRACKER!$D:$D,PASTE_FLEX_TRACKER!$F:$F,MAIN!$A1290,PASTE_FLEX_TRACKER!$B:$B,MAIN!$D1290)-SUMIFS(PASTE_FLEX_TRACKER!$D:$D,PASTE_FLEX_TRACKER!$C:$C,MAIN!$A1290,PASTE_FLEX_TRACKER!$B:$B,MAIN!$D1290)</f>
        <v>0</v>
      </c>
      <c r="M1290" s="24">
        <f>IFERROR(-VLOOKUP(D1290,SQ!$A$19:$CC$52,HLOOKUP(MAIN!A1290,SQ!$B$18:$CC$56,39,FALSE),FALSE),"n/a")</f>
        <v>0</v>
      </c>
      <c r="N1290" s="46" t="s">
        <v>563</v>
      </c>
      <c r="O1290" s="46">
        <f>SUMIFS(MAN_ADJ!$L:$L,MAN_ADJ!$K:$K,MAIN!$D1290,MAN_ADJ!$J:$J,MAIN!$S1290)</f>
        <v>0</v>
      </c>
      <c r="P1290" s="25">
        <f t="shared" si="352"/>
        <v>1.288</v>
      </c>
      <c r="Q1290" s="28">
        <f t="shared" si="353"/>
        <v>8.4814961148426182E-2</v>
      </c>
      <c r="R1290" s="38">
        <f t="shared" si="354"/>
        <v>13.898</v>
      </c>
      <c r="S1290" s="17" t="s">
        <v>203</v>
      </c>
    </row>
    <row r="1291" spans="1:19" x14ac:dyDescent="0.25">
      <c r="A1291" s="17" t="s">
        <v>203</v>
      </c>
      <c r="B1291" s="17" t="s">
        <v>93</v>
      </c>
      <c r="C1291" s="17" t="s">
        <v>204</v>
      </c>
      <c r="D1291" s="17" t="s">
        <v>126</v>
      </c>
      <c r="E1291" s="24">
        <f>IF(U1291="SC",SUMIFS(SC!F:F,SC!A:A,MAIN!D1291,SC!B:B,MAIN!A1291),SUMIFS(Allocations!$H:$H,Allocations!$A:$A,MAIN!$A1291,Allocations!$B:$B,MAIN!$D1291))</f>
        <v>0</v>
      </c>
      <c r="F1291" s="24">
        <f>IF(U1291="SC",SUMIFS(SC!J:J,SC!A:A,MAIN!D1291,SC!B:B,MAIN!A1291),SUMIFS(Allocations!M:M,Allocations!A:A,MAIN!A1291,Allocations!B:B,MAIN!D1291))</f>
        <v>0</v>
      </c>
      <c r="G1291" s="24">
        <f t="shared" si="350"/>
        <v>0</v>
      </c>
      <c r="H1291" s="24">
        <f>IFERROR(VLOOKUP(S1291,Swaps_wk!$A$2:$AP$151,HLOOKUP(MAIN!D1291,Swaps_wk!$B$2:$AP$151,150,FALSE),FALSE),0)</f>
        <v>0</v>
      </c>
      <c r="I1291" s="44">
        <f>SUMIFS(PASTE_DQS_TRACKER!$D:$D,PASTE_DQS_TRACKER!$C:$C,"LEM/*2AC4-C",PASTE_DQS_TRACKER!$B:$B,MAIN!$D1291)-SUMIFS(PASTE_DQS_TRACKER!$D:$D,PASTE_DQS_TRACKER!$C:$C,"LEM/*2AC4-C",PASTE_DQS_TRACKER!$E:$E,MAIN!$D1291)+SUMIFS(PASTE_DQS_TRACKER!$D:$D,PASTE_DQS_TRACKER!$C:$C,"WIT/*2AC4-C",PASTE_DQS_TRACKER!$B:$B,MAIN!$D1291)-SUMIFS(PASTE_DQS_TRACKER!$D:$D,PASTE_DQS_TRACKER!$C:$C,"WIT/*2AC4-C",PASTE_DQS_TRACKER!$E:$E,MAIN!$D1291)</f>
        <v>0</v>
      </c>
      <c r="J1291" s="25">
        <f t="shared" si="351"/>
        <v>0</v>
      </c>
      <c r="K1291" s="24">
        <f>IFERROR(IF(V1291="Flex",0,IF(D1291=$D$30,VLOOKUP(A1291,MMO_o10M_lease!$A$1:$F$51,5,FALSE),IF(D1291=$D$26,VLOOKUP(D1291,LANDINGS!$A$3:$BR$40,HLOOKUP(A1291,LANDINGS!$B$1:$CF$42,42,FALSE),FALSE)-IFERROR(VLOOKUP(A1291,MMO_o10M_lease!$A$1:$F$38,5,FALSE),0),VLOOKUP(D1291,LANDINGS!$A$3:$CF$40,HLOOKUP(A1291,LANDINGS!$B$1:$CF$42,42,FALSE),FALSE)))),0)</f>
        <v>0</v>
      </c>
      <c r="L1291" s="24">
        <f>SUMIFS(PASTE_FLEX_TRACKER!$D:$D,PASTE_FLEX_TRACKER!$F:$F,MAIN!$A1291,PASTE_FLEX_TRACKER!$B:$B,MAIN!$D1291)-SUMIFS(PASTE_FLEX_TRACKER!$D:$D,PASTE_FLEX_TRACKER!$C:$C,MAIN!$A1291,PASTE_FLEX_TRACKER!$B:$B,MAIN!$D1291)</f>
        <v>0</v>
      </c>
      <c r="M1291" s="24">
        <f>IFERROR(-VLOOKUP(D1291,SQ!$A$19:$CC$52,HLOOKUP(MAIN!A1291,SQ!$B$18:$CC$56,39,FALSE),FALSE),"n/a")</f>
        <v>0</v>
      </c>
      <c r="N1291" s="46" t="s">
        <v>563</v>
      </c>
      <c r="O1291" s="46">
        <f>SUMIFS(MAN_ADJ!$L:$L,MAN_ADJ!$K:$K,MAIN!$D1291,MAN_ADJ!$J:$J,MAIN!$S1291)</f>
        <v>0</v>
      </c>
      <c r="P1291" s="25">
        <f t="shared" si="352"/>
        <v>0</v>
      </c>
      <c r="Q1291" s="28" t="str">
        <f t="shared" si="353"/>
        <v>n/a</v>
      </c>
      <c r="R1291" s="38">
        <f t="shared" si="354"/>
        <v>0</v>
      </c>
      <c r="S1291" s="17" t="s">
        <v>203</v>
      </c>
    </row>
    <row r="1292" spans="1:19" x14ac:dyDescent="0.25">
      <c r="A1292" s="17" t="s">
        <v>203</v>
      </c>
      <c r="B1292" s="17" t="s">
        <v>93</v>
      </c>
      <c r="C1292" s="17" t="s">
        <v>204</v>
      </c>
      <c r="D1292" s="17" t="s">
        <v>127</v>
      </c>
      <c r="E1292" s="24">
        <f>IF(U1292="SC",SUMIFS(SC!F:F,SC!A:A,MAIN!D1292,SC!B:B,MAIN!A1292),SUMIFS(Allocations!$H:$H,Allocations!$A:$A,MAIN!$A1292,Allocations!$B:$B,MAIN!$D1292))</f>
        <v>0</v>
      </c>
      <c r="F1292" s="24">
        <f>IF(U1292="SC",SUMIFS(SC!J:J,SC!A:A,MAIN!D1292,SC!B:B,MAIN!A1292),SUMIFS(Allocations!M:M,Allocations!A:A,MAIN!A1292,Allocations!B:B,MAIN!D1292))</f>
        <v>0</v>
      </c>
      <c r="G1292" s="24">
        <f t="shared" si="350"/>
        <v>0</v>
      </c>
      <c r="H1292" s="24">
        <f>IFERROR(VLOOKUP(S1292,Swaps_wk!$A$2:$AP$151,HLOOKUP(MAIN!D1292,Swaps_wk!$B$2:$AP$151,150,FALSE),FALSE),0)</f>
        <v>0</v>
      </c>
      <c r="I1292" s="44">
        <f>SUMIFS(PASTE_DQS_TRACKER!$D:$D,PASTE_DQS_TRACKER!$C:$C,"LEM/*2AC4-C",PASTE_DQS_TRACKER!$B:$B,MAIN!$D1292)-SUMIFS(PASTE_DQS_TRACKER!$D:$D,PASTE_DQS_TRACKER!$C:$C,"LEM/*2AC4-C",PASTE_DQS_TRACKER!$E:$E,MAIN!$D1292)+SUMIFS(PASTE_DQS_TRACKER!$D:$D,PASTE_DQS_TRACKER!$C:$C,"WIT/*2AC4-C",PASTE_DQS_TRACKER!$B:$B,MAIN!$D1292)-SUMIFS(PASTE_DQS_TRACKER!$D:$D,PASTE_DQS_TRACKER!$C:$C,"WIT/*2AC4-C",PASTE_DQS_TRACKER!$E:$E,MAIN!$D1292)</f>
        <v>0</v>
      </c>
      <c r="J1292" s="25">
        <f t="shared" si="351"/>
        <v>0</v>
      </c>
      <c r="K1292" s="24">
        <f>IFERROR(IF(V1292="Flex",0,IF(D1292=$D$30,VLOOKUP(A1292,MMO_o10M_lease!$A$1:$F$51,5,FALSE),IF(D1292=$D$26,VLOOKUP(D1292,LANDINGS!$A$3:$BR$40,HLOOKUP(A1292,LANDINGS!$B$1:$CF$42,42,FALSE),FALSE)-IFERROR(VLOOKUP(A1292,MMO_o10M_lease!$A$1:$F$38,5,FALSE),0),VLOOKUP(D1292,LANDINGS!$A$3:$CF$40,HLOOKUP(A1292,LANDINGS!$B$1:$CF$42,42,FALSE),FALSE)))),0)</f>
        <v>0</v>
      </c>
      <c r="L1292" s="24">
        <f>SUMIFS(PASTE_FLEX_TRACKER!$D:$D,PASTE_FLEX_TRACKER!$F:$F,MAIN!$A1292,PASTE_FLEX_TRACKER!$B:$B,MAIN!$D1292)-SUMIFS(PASTE_FLEX_TRACKER!$D:$D,PASTE_FLEX_TRACKER!$C:$C,MAIN!$A1292,PASTE_FLEX_TRACKER!$B:$B,MAIN!$D1292)</f>
        <v>0</v>
      </c>
      <c r="M1292" s="24">
        <f>IFERROR(-VLOOKUP(D1292,SQ!$A$19:$CC$52,HLOOKUP(MAIN!A1292,SQ!$B$18:$CC$56,39,FALSE),FALSE),"n/a")</f>
        <v>0</v>
      </c>
      <c r="N1292" s="46" t="s">
        <v>563</v>
      </c>
      <c r="O1292" s="46">
        <f>SUMIFS(MAN_ADJ!$L:$L,MAN_ADJ!$K:$K,MAIN!$D1292,MAN_ADJ!$J:$J,MAIN!$S1292)</f>
        <v>0</v>
      </c>
      <c r="P1292" s="25">
        <f t="shared" si="352"/>
        <v>0</v>
      </c>
      <c r="Q1292" s="28" t="str">
        <f t="shared" si="353"/>
        <v>n/a</v>
      </c>
      <c r="R1292" s="38">
        <f t="shared" si="354"/>
        <v>0</v>
      </c>
      <c r="S1292" s="17" t="s">
        <v>203</v>
      </c>
    </row>
    <row r="1293" spans="1:19" x14ac:dyDescent="0.25">
      <c r="A1293" s="17" t="s">
        <v>203</v>
      </c>
      <c r="B1293" s="17" t="s">
        <v>93</v>
      </c>
      <c r="C1293" s="17" t="s">
        <v>204</v>
      </c>
      <c r="D1293" s="17" t="s">
        <v>184</v>
      </c>
      <c r="E1293" s="24">
        <f>IF(U1293="SC",SUMIFS(SC!F:F,SC!A:A,MAIN!D1293,SC!B:B,MAIN!A1293),SUMIFS(Allocations!$H:$H,Allocations!$A:$A,MAIN!$A1293,Allocations!$B:$B,MAIN!$D1293))</f>
        <v>0</v>
      </c>
      <c r="F1293" s="24">
        <f>IF(U1293="SC",SUMIFS(SC!J:J,SC!A:A,MAIN!D1293,SC!B:B,MAIN!A1293),SUMIFS(Allocations!M:M,Allocations!A:A,MAIN!A1293,Allocations!B:B,MAIN!D1293))</f>
        <v>0</v>
      </c>
      <c r="G1293" s="24">
        <f t="shared" ref="G1293:G1296" si="355">E1293+F1293</f>
        <v>0</v>
      </c>
      <c r="H1293" s="24">
        <f>IFERROR(VLOOKUP(S1293,Swaps_wk!$A$2:$AP$151,HLOOKUP(MAIN!D1293,Swaps_wk!$B$2:$AP$151,150,FALSE),FALSE),0)</f>
        <v>0</v>
      </c>
      <c r="I1293" s="44">
        <f>SUMIFS(PASTE_DQS_TRACKER!$D:$D,PASTE_DQS_TRACKER!$C:$C,"LEM/*2AC4-C",PASTE_DQS_TRACKER!$B:$B,MAIN!$D1293)-SUMIFS(PASTE_DQS_TRACKER!$D:$D,PASTE_DQS_TRACKER!$C:$C,"LEM/*2AC4-C",PASTE_DQS_TRACKER!$E:$E,MAIN!$D1293)+SUMIFS(PASTE_DQS_TRACKER!$D:$D,PASTE_DQS_TRACKER!$C:$C,"WIT/*2AC4-C",PASTE_DQS_TRACKER!$B:$B,MAIN!$D1293)-SUMIFS(PASTE_DQS_TRACKER!$D:$D,PASTE_DQS_TRACKER!$C:$C,"WIT/*2AC4-C",PASTE_DQS_TRACKER!$E:$E,MAIN!$D1293)</f>
        <v>0</v>
      </c>
      <c r="J1293" s="25">
        <f t="shared" ref="J1293:J1296" si="356">G1293+I1293</f>
        <v>0</v>
      </c>
      <c r="K1293" s="24">
        <f>IFERROR(IF(V1293="Flex",0,IF(D1293=$D$30,VLOOKUP(A1293,MMO_o10M_lease!$A$1:$F$51,5,FALSE),IF(D1293=$D$26,VLOOKUP(D1293,LANDINGS!$A$3:$BR$40,HLOOKUP(A1293,LANDINGS!$B$1:$CF$42,42,FALSE),FALSE)-IFERROR(VLOOKUP(A1293,MMO_o10M_lease!$A$1:$F$38,5,FALSE),0),VLOOKUP(D1293,LANDINGS!$A$3:$CF$40,HLOOKUP(A1293,LANDINGS!$B$1:$CF$42,42,FALSE),FALSE)))),0)</f>
        <v>0</v>
      </c>
      <c r="L1293" s="24">
        <f>SUMIFS(PASTE_FLEX_TRACKER!$D:$D,PASTE_FLEX_TRACKER!$F:$F,MAIN!$A1293,PASTE_FLEX_TRACKER!$B:$B,MAIN!$D1293)-SUMIFS(PASTE_FLEX_TRACKER!$D:$D,PASTE_FLEX_TRACKER!$C:$C,MAIN!$A1293,PASTE_FLEX_TRACKER!$B:$B,MAIN!$D1293)</f>
        <v>0</v>
      </c>
      <c r="M1293" s="24" t="str">
        <f>IFERROR(-VLOOKUP(D1293,SQ!$A$19:$CC$52,HLOOKUP(MAIN!A1293,SQ!$B$18:$CC$56,39,FALSE),FALSE),"n/a")</f>
        <v>n/a</v>
      </c>
      <c r="N1293" s="46" t="s">
        <v>563</v>
      </c>
      <c r="O1293" s="46">
        <f>SUMIFS(MAN_ADJ!$L:$L,MAN_ADJ!$K:$K,MAIN!$D1293,MAN_ADJ!$J:$J,MAIN!$S1293)</f>
        <v>0</v>
      </c>
      <c r="P1293" s="25">
        <f t="shared" si="352"/>
        <v>0</v>
      </c>
      <c r="Q1293" s="28" t="str">
        <f t="shared" ref="Q1293:Q1296" si="357">IFERROR(P1293/J1293,"n/a")</f>
        <v>n/a</v>
      </c>
      <c r="R1293" s="38">
        <f t="shared" ref="R1293:R1296" si="358">J1293-P1293</f>
        <v>0</v>
      </c>
      <c r="S1293" s="17" t="s">
        <v>203</v>
      </c>
    </row>
    <row r="1294" spans="1:19" x14ac:dyDescent="0.25">
      <c r="A1294" s="17" t="s">
        <v>203</v>
      </c>
      <c r="B1294" s="17" t="s">
        <v>93</v>
      </c>
      <c r="C1294" s="17" t="s">
        <v>204</v>
      </c>
      <c r="D1294" s="17" t="s">
        <v>128</v>
      </c>
      <c r="E1294" s="24">
        <f>IF(U1294="SC",SUMIFS(SC!F:F,SC!A:A,MAIN!D1294,SC!B:B,MAIN!A1294),SUMIFS(Allocations!$H:$H,Allocations!$A:$A,MAIN!$A1294,Allocations!$B:$B,MAIN!$D1294))</f>
        <v>0</v>
      </c>
      <c r="F1294" s="24">
        <f>IF(U1294="SC",SUMIFS(SC!J:J,SC!A:A,MAIN!D1294,SC!B:B,MAIN!A1294),SUMIFS(Allocations!M:M,Allocations!A:A,MAIN!A1294,Allocations!B:B,MAIN!D1294))</f>
        <v>0</v>
      </c>
      <c r="G1294" s="24">
        <f t="shared" si="355"/>
        <v>0</v>
      </c>
      <c r="H1294" s="24">
        <f>IFERROR(VLOOKUP(S1294,Swaps_wk!$A$2:$AP$151,HLOOKUP(MAIN!D1294,Swaps_wk!$B$2:$AP$151,150,FALSE),FALSE),0)</f>
        <v>0</v>
      </c>
      <c r="I1294" s="44">
        <f>SUMIFS(PASTE_DQS_TRACKER!$D:$D,PASTE_DQS_TRACKER!$C:$C,"LEM/*2AC4-C",PASTE_DQS_TRACKER!$B:$B,MAIN!$D1294)-SUMIFS(PASTE_DQS_TRACKER!$D:$D,PASTE_DQS_TRACKER!$C:$C,"LEM/*2AC4-C",PASTE_DQS_TRACKER!$E:$E,MAIN!$D1294)+SUMIFS(PASTE_DQS_TRACKER!$D:$D,PASTE_DQS_TRACKER!$C:$C,"WIT/*2AC4-C",PASTE_DQS_TRACKER!$B:$B,MAIN!$D1294)-SUMIFS(PASTE_DQS_TRACKER!$D:$D,PASTE_DQS_TRACKER!$C:$C,"WIT/*2AC4-C",PASTE_DQS_TRACKER!$E:$E,MAIN!$D1294)</f>
        <v>0</v>
      </c>
      <c r="J1294" s="25">
        <f t="shared" si="356"/>
        <v>0</v>
      </c>
      <c r="K1294" s="24">
        <f>IFERROR(IF(V1294="Flex",0,IF(D1294=$D$30,VLOOKUP(A1294,MMO_o10M_lease!$A$1:$F$51,5,FALSE),IF(D1294=$D$26,VLOOKUP(D1294,LANDINGS!$A$3:$BR$40,HLOOKUP(A1294,LANDINGS!$B$1:$CF$42,42,FALSE),FALSE)-IFERROR(VLOOKUP(A1294,MMO_o10M_lease!$A$1:$F$38,5,FALSE),0),VLOOKUP(D1294,LANDINGS!$A$3:$CF$40,HLOOKUP(A1294,LANDINGS!$B$1:$CF$42,42,FALSE),FALSE)))),0)</f>
        <v>0</v>
      </c>
      <c r="L1294" s="24">
        <f>SUMIFS(PASTE_FLEX_TRACKER!$D:$D,PASTE_FLEX_TRACKER!$F:$F,MAIN!$A1294,PASTE_FLEX_TRACKER!$B:$B,MAIN!$D1294)-SUMIFS(PASTE_FLEX_TRACKER!$D:$D,PASTE_FLEX_TRACKER!$C:$C,MAIN!$A1294,PASTE_FLEX_TRACKER!$B:$B,MAIN!$D1294)</f>
        <v>0</v>
      </c>
      <c r="M1294" s="24" t="str">
        <f>IFERROR(-VLOOKUP(D1294,SQ!$A$19:$CC$52,HLOOKUP(MAIN!A1294,SQ!$B$18:$CC$56,39,FALSE),FALSE),"n/a")</f>
        <v>n/a</v>
      </c>
      <c r="N1294" s="46" t="s">
        <v>563</v>
      </c>
      <c r="O1294" s="46">
        <f>SUMIFS(MAN_ADJ!$L:$L,MAN_ADJ!$K:$K,MAIN!$D1294,MAN_ADJ!$J:$J,MAIN!$S1294)</f>
        <v>0</v>
      </c>
      <c r="P1294" s="25">
        <f t="shared" si="352"/>
        <v>0</v>
      </c>
      <c r="Q1294" s="28" t="str">
        <f t="shared" si="357"/>
        <v>n/a</v>
      </c>
      <c r="R1294" s="38">
        <f t="shared" si="358"/>
        <v>0</v>
      </c>
      <c r="S1294" s="17" t="s">
        <v>203</v>
      </c>
    </row>
    <row r="1295" spans="1:19" x14ac:dyDescent="0.25">
      <c r="A1295" s="17" t="s">
        <v>203</v>
      </c>
      <c r="B1295" s="17" t="s">
        <v>93</v>
      </c>
      <c r="C1295" s="17" t="s">
        <v>204</v>
      </c>
      <c r="D1295" s="17" t="s">
        <v>129</v>
      </c>
      <c r="E1295" s="24">
        <f>IF(U1295="SC",SUMIFS(SC!F:F,SC!A:A,MAIN!D1295,SC!B:B,MAIN!A1295),SUMIFS(Allocations!$H:$H,Allocations!$A:$A,MAIN!$A1295,Allocations!$B:$B,MAIN!$D1295))</f>
        <v>0.2</v>
      </c>
      <c r="F1295" s="24">
        <f>IF(U1295="SC",SUMIFS(SC!J:J,SC!A:A,MAIN!D1295,SC!B:B,MAIN!A1295),SUMIFS(Allocations!M:M,Allocations!A:A,MAIN!A1295,Allocations!B:B,MAIN!D1295))</f>
        <v>0</v>
      </c>
      <c r="G1295" s="24">
        <f t="shared" si="355"/>
        <v>0.2</v>
      </c>
      <c r="H1295" s="24">
        <f>IFERROR(VLOOKUP(S1295,Swaps_wk!$A$2:$AP$151,HLOOKUP(MAIN!D1295,Swaps_wk!$B$2:$AP$151,150,FALSE),FALSE),0)</f>
        <v>0</v>
      </c>
      <c r="I1295" s="44">
        <f>SUMIFS(PASTE_DQS_TRACKER!$D:$D,PASTE_DQS_TRACKER!$C:$C,"LEM/*2AC4-C",PASTE_DQS_TRACKER!$B:$B,MAIN!$D1295)-SUMIFS(PASTE_DQS_TRACKER!$D:$D,PASTE_DQS_TRACKER!$C:$C,"LEM/*2AC4-C",PASTE_DQS_TRACKER!$E:$E,MAIN!$D1295)+SUMIFS(PASTE_DQS_TRACKER!$D:$D,PASTE_DQS_TRACKER!$C:$C,"WIT/*2AC4-C",PASTE_DQS_TRACKER!$B:$B,MAIN!$D1295)-SUMIFS(PASTE_DQS_TRACKER!$D:$D,PASTE_DQS_TRACKER!$C:$C,"WIT/*2AC4-C",PASTE_DQS_TRACKER!$E:$E,MAIN!$D1295)</f>
        <v>-0.1</v>
      </c>
      <c r="J1295" s="25">
        <f t="shared" si="356"/>
        <v>0.1</v>
      </c>
      <c r="K1295" s="24">
        <f>IFERROR(IF(V1295="Flex",0,IF(D1295=$D$30,VLOOKUP(A1295,MMO_o10M_lease!$A$1:$F$51,5,FALSE),IF(D1295=$D$26,VLOOKUP(D1295,LANDINGS!$A$3:$BR$40,HLOOKUP(A1295,LANDINGS!$B$1:$CF$42,42,FALSE),FALSE)-IFERROR(VLOOKUP(A1295,MMO_o10M_lease!$A$1:$F$38,5,FALSE),0),VLOOKUP(D1295,LANDINGS!$A$3:$CF$40,HLOOKUP(A1295,LANDINGS!$B$1:$CF$42,42,FALSE),FALSE)))),0)</f>
        <v>0</v>
      </c>
      <c r="L1295" s="24">
        <f>SUMIFS(PASTE_FLEX_TRACKER!$D:$D,PASTE_FLEX_TRACKER!$F:$F,MAIN!$A1295,PASTE_FLEX_TRACKER!$B:$B,MAIN!$D1295)-SUMIFS(PASTE_FLEX_TRACKER!$D:$D,PASTE_FLEX_TRACKER!$C:$C,MAIN!$A1295,PASTE_FLEX_TRACKER!$B:$B,MAIN!$D1295)</f>
        <v>0</v>
      </c>
      <c r="M1295" s="24" t="str">
        <f>IFERROR(-VLOOKUP(D1295,SQ!$A$19:$CC$52,HLOOKUP(MAIN!A1295,SQ!$B$18:$CC$56,39,FALSE),FALSE),"n/a")</f>
        <v>n/a</v>
      </c>
      <c r="N1295" s="46" t="s">
        <v>563</v>
      </c>
      <c r="O1295" s="46">
        <f>SUMIFS(MAN_ADJ!$L:$L,MAN_ADJ!$K:$K,MAIN!$D1295,MAN_ADJ!$J:$J,MAIN!$S1295)</f>
        <v>0</v>
      </c>
      <c r="P1295" s="25">
        <f t="shared" si="352"/>
        <v>0</v>
      </c>
      <c r="Q1295" s="28">
        <f t="shared" si="357"/>
        <v>0</v>
      </c>
      <c r="R1295" s="38">
        <f t="shared" si="358"/>
        <v>0.1</v>
      </c>
      <c r="S1295" s="17" t="s">
        <v>203</v>
      </c>
    </row>
    <row r="1296" spans="1:19" x14ac:dyDescent="0.25">
      <c r="A1296" s="17" t="s">
        <v>203</v>
      </c>
      <c r="B1296" s="17" t="s">
        <v>93</v>
      </c>
      <c r="C1296" s="17" t="s">
        <v>204</v>
      </c>
      <c r="D1296" s="17" t="s">
        <v>155</v>
      </c>
      <c r="E1296" s="24">
        <f>IF(U1296="SC",SUMIFS(SC!F:F,SC!A:A,MAIN!D1296,SC!B:B,MAIN!A1296),SUMIFS(Allocations!$H:$H,Allocations!$A:$A,MAIN!$A1296,Allocations!$B:$B,MAIN!$D1296))</f>
        <v>0</v>
      </c>
      <c r="F1296" s="24">
        <f>IF(U1296="SC",SUMIFS(SC!J:J,SC!A:A,MAIN!D1296,SC!B:B,MAIN!A1296),SUMIFS(Allocations!M:M,Allocations!A:A,MAIN!A1296,Allocations!B:B,MAIN!D1296))</f>
        <v>0</v>
      </c>
      <c r="G1296" s="24">
        <f t="shared" si="355"/>
        <v>0</v>
      </c>
      <c r="H1296" s="24">
        <f>IFERROR(VLOOKUP(S1296,Swaps_wk!$A$2:$AP$151,HLOOKUP(MAIN!D1296,Swaps_wk!$B$2:$AP$151,150,FALSE),FALSE),0)</f>
        <v>0</v>
      </c>
      <c r="I1296" s="44">
        <f>SUMIFS(PASTE_DQS_TRACKER!$D:$D,PASTE_DQS_TRACKER!$C:$C,"LEM/*2AC4-C",PASTE_DQS_TRACKER!$B:$B,MAIN!$D1296)-SUMIFS(PASTE_DQS_TRACKER!$D:$D,PASTE_DQS_TRACKER!$C:$C,"LEM/*2AC4-C",PASTE_DQS_TRACKER!$E:$E,MAIN!$D1296)+SUMIFS(PASTE_DQS_TRACKER!$D:$D,PASTE_DQS_TRACKER!$C:$C,"WIT/*2AC4-C",PASTE_DQS_TRACKER!$B:$B,MAIN!$D1296)-SUMIFS(PASTE_DQS_TRACKER!$D:$D,PASTE_DQS_TRACKER!$C:$C,"WIT/*2AC4-C",PASTE_DQS_TRACKER!$E:$E,MAIN!$D1296)</f>
        <v>0</v>
      </c>
      <c r="J1296" s="25">
        <f t="shared" si="356"/>
        <v>0</v>
      </c>
      <c r="K1296" s="24">
        <f>IFERROR(IF(V1296="Flex",0,IF(D1296=$D$30,VLOOKUP(A1296,MMO_o10M_lease!$A$1:$F$51,5,FALSE),IF(D1296=$D$26,VLOOKUP(D1296,LANDINGS!$A$3:$BR$40,HLOOKUP(A1296,LANDINGS!$B$1:$CF$42,42,FALSE),FALSE)-IFERROR(VLOOKUP(A1296,MMO_o10M_lease!$A$1:$F$38,5,FALSE),0),VLOOKUP(D1296,LANDINGS!$A$3:$CF$40,HLOOKUP(A1296,LANDINGS!$B$1:$CF$42,42,FALSE),FALSE)))),0)</f>
        <v>0</v>
      </c>
      <c r="L1296" s="24">
        <f>SUMIFS(PASTE_FLEX_TRACKER!$D:$D,PASTE_FLEX_TRACKER!$F:$F,MAIN!$A1296,PASTE_FLEX_TRACKER!$B:$B,MAIN!$D1296)-SUMIFS(PASTE_FLEX_TRACKER!$D:$D,PASTE_FLEX_TRACKER!$C:$C,MAIN!$A1296,PASTE_FLEX_TRACKER!$B:$B,MAIN!$D1296)</f>
        <v>0</v>
      </c>
      <c r="M1296" s="24" t="str">
        <f>IFERROR(-VLOOKUP(D1296,SQ!$A$19:$CC$52,HLOOKUP(MAIN!A1296,SQ!$B$18:$CC$56,39,FALSE),FALSE),"n/a")</f>
        <v>n/a</v>
      </c>
      <c r="N1296" s="46" t="s">
        <v>563</v>
      </c>
      <c r="O1296" s="46">
        <f>SUMIFS(MAN_ADJ!$L:$L,MAN_ADJ!$K:$K,MAIN!$D1296,MAN_ADJ!$J:$J,MAIN!$S1296)</f>
        <v>0</v>
      </c>
      <c r="P1296" s="25">
        <f t="shared" si="352"/>
        <v>0</v>
      </c>
      <c r="Q1296" s="28" t="str">
        <f t="shared" si="357"/>
        <v>n/a</v>
      </c>
      <c r="R1296" s="38">
        <f t="shared" si="358"/>
        <v>0</v>
      </c>
      <c r="S1296" s="17" t="s">
        <v>203</v>
      </c>
    </row>
    <row r="1297" spans="1:21" x14ac:dyDescent="0.25">
      <c r="A1297" s="17" t="s">
        <v>203</v>
      </c>
      <c r="B1297" s="17" t="s">
        <v>93</v>
      </c>
      <c r="C1297" s="17" t="s">
        <v>204</v>
      </c>
      <c r="D1297" s="17" t="s">
        <v>130</v>
      </c>
      <c r="E1297" s="24">
        <f>IF(U1297="SC",SUMIFS(SC!F:F,SC!A:A,MAIN!D1297,SC!B:B,MAIN!A1297),SUMIFS(Allocations!$H:$H,Allocations!$A:$A,MAIN!$A1297,Allocations!$B:$B,MAIN!$D1297))</f>
        <v>0</v>
      </c>
      <c r="F1297" s="24">
        <f>IF(U1297="SC",SUMIFS(SC!J:J,SC!A:A,MAIN!D1297,SC!B:B,MAIN!A1297),SUMIFS(Allocations!M:M,Allocations!A:A,MAIN!A1297,Allocations!B:B,MAIN!D1297))</f>
        <v>0</v>
      </c>
      <c r="G1297" s="24">
        <f t="shared" si="350"/>
        <v>0</v>
      </c>
      <c r="H1297" s="24">
        <f>IFERROR(VLOOKUP(S1297,Swaps_wk!$A$2:$AP$151,HLOOKUP(MAIN!D1297,Swaps_wk!$B$2:$AP$151,150,FALSE),FALSE),0)</f>
        <v>0</v>
      </c>
      <c r="I1297" s="44">
        <f>SUMIFS(PASTE_DQS_TRACKER!$D:$D,PASTE_DQS_TRACKER!$C:$C,"LEM/*2AC4-C",PASTE_DQS_TRACKER!$B:$B,MAIN!$D1297)-SUMIFS(PASTE_DQS_TRACKER!$D:$D,PASTE_DQS_TRACKER!$C:$C,"LEM/*2AC4-C",PASTE_DQS_TRACKER!$E:$E,MAIN!$D1297)+SUMIFS(PASTE_DQS_TRACKER!$D:$D,PASTE_DQS_TRACKER!$C:$C,"WIT/*2AC4-C",PASTE_DQS_TRACKER!$B:$B,MAIN!$D1297)-SUMIFS(PASTE_DQS_TRACKER!$D:$D,PASTE_DQS_TRACKER!$C:$C,"WIT/*2AC4-C",PASTE_DQS_TRACKER!$E:$E,MAIN!$D1297)</f>
        <v>0</v>
      </c>
      <c r="J1297" s="25">
        <f t="shared" si="351"/>
        <v>0</v>
      </c>
      <c r="K1297" s="24">
        <f>IFERROR(IF(V1297="Flex",0,IF(D1297=$D$30,VLOOKUP(A1297,MMO_o10M_lease!$A$1:$F$51,5,FALSE),IF(D1297=$D$26,VLOOKUP(D1297,LANDINGS!$A$3:$BR$40,HLOOKUP(A1297,LANDINGS!$B$1:$CF$42,42,FALSE),FALSE)-IFERROR(VLOOKUP(A1297,MMO_o10M_lease!$A$1:$F$38,5,FALSE),0),VLOOKUP(D1297,LANDINGS!$A$3:$CF$40,HLOOKUP(A1297,LANDINGS!$B$1:$CF$42,42,FALSE),FALSE)))),0)</f>
        <v>0</v>
      </c>
      <c r="L1297" s="24">
        <f>SUMIFS(PASTE_FLEX_TRACKER!$D:$D,PASTE_FLEX_TRACKER!$F:$F,MAIN!$A1297,PASTE_FLEX_TRACKER!$B:$B,MAIN!$D1297)-SUMIFS(PASTE_FLEX_TRACKER!$D:$D,PASTE_FLEX_TRACKER!$C:$C,MAIN!$A1297,PASTE_FLEX_TRACKER!$B:$B,MAIN!$D1297)</f>
        <v>0</v>
      </c>
      <c r="M1297" s="24" t="str">
        <f>IFERROR(-VLOOKUP(D1297,SQ!$A$19:$CC$52,HLOOKUP(MAIN!A1297,SQ!$B$18:$CC$56,39,FALSE),FALSE),"n/a")</f>
        <v>n/a</v>
      </c>
      <c r="N1297" s="46" t="s">
        <v>563</v>
      </c>
      <c r="O1297" s="46">
        <f>SUMIFS(MAN_ADJ!$L:$L,MAN_ADJ!$K:$K,MAIN!$D1297,MAN_ADJ!$J:$J,MAIN!$S1297)</f>
        <v>0</v>
      </c>
      <c r="P1297" s="25">
        <f t="shared" si="352"/>
        <v>0</v>
      </c>
      <c r="Q1297" s="28" t="str">
        <f t="shared" si="353"/>
        <v>n/a</v>
      </c>
      <c r="R1297" s="38">
        <f t="shared" si="354"/>
        <v>0</v>
      </c>
      <c r="S1297" s="17" t="s">
        <v>203</v>
      </c>
    </row>
    <row r="1298" spans="1:21" x14ac:dyDescent="0.25">
      <c r="A1298" s="26" t="s">
        <v>203</v>
      </c>
      <c r="B1298" s="26" t="s">
        <v>93</v>
      </c>
      <c r="C1298" s="26" t="s">
        <v>204</v>
      </c>
      <c r="D1298" s="26" t="s">
        <v>131</v>
      </c>
      <c r="E1298" s="27">
        <f t="shared" ref="E1298:R1298" si="359">SUM(E1260:E1297)</f>
        <v>1470.0180000000003</v>
      </c>
      <c r="F1298" s="27">
        <f t="shared" si="359"/>
        <v>189.49799999999999</v>
      </c>
      <c r="G1298" s="27">
        <f t="shared" si="359"/>
        <v>1659.5159999999998</v>
      </c>
      <c r="H1298" s="27">
        <f>IFERROR(VLOOKUP(S1298,Swaps_wk!$A$2:$AP$151,HLOOKUP(MAIN!D1298,Swaps_wk!$B$2:$AP$151,150,FALSE),FALSE),0)</f>
        <v>0</v>
      </c>
      <c r="I1298" s="27">
        <f t="shared" si="359"/>
        <v>-84.999999999999986</v>
      </c>
      <c r="J1298" s="25">
        <f t="shared" si="359"/>
        <v>1574.5159999999998</v>
      </c>
      <c r="K1298" s="27">
        <f t="shared" si="359"/>
        <v>816.85800000000006</v>
      </c>
      <c r="L1298" s="27">
        <f t="shared" si="359"/>
        <v>0</v>
      </c>
      <c r="M1298" s="27">
        <f t="shared" si="359"/>
        <v>0</v>
      </c>
      <c r="N1298" s="46" t="s">
        <v>563</v>
      </c>
      <c r="O1298" s="27">
        <f>SUM(O1260:O1297)</f>
        <v>0</v>
      </c>
      <c r="P1298" s="25">
        <f t="shared" si="359"/>
        <v>816.85800000000006</v>
      </c>
      <c r="Q1298" s="28">
        <f t="shared" si="353"/>
        <v>0.51879942788768107</v>
      </c>
      <c r="R1298" s="38">
        <f t="shared" si="359"/>
        <v>757.65800000000013</v>
      </c>
      <c r="S1298" s="17" t="s">
        <v>203</v>
      </c>
    </row>
    <row r="1299" spans="1:21" x14ac:dyDescent="0.25">
      <c r="A1299" s="17" t="s">
        <v>42</v>
      </c>
      <c r="B1299" s="17" t="s">
        <v>93</v>
      </c>
      <c r="C1299" s="17" t="s">
        <v>206</v>
      </c>
      <c r="D1299" s="17" t="s">
        <v>95</v>
      </c>
      <c r="E1299" s="24">
        <f>IF(U1299="SC",SUMIFS(SC!F:F,SC!A:A,MAIN!D1299,SC!B:B,MAIN!A1299),SUMIFS(Allocations!$H:$H,Allocations!$A:$A,MAIN!$A1299,Allocations!$B:$B,MAIN!$D1299))</f>
        <v>233.14540408163268</v>
      </c>
      <c r="F1299" s="24">
        <f>IF(U1299="SC",SUMIFS(SC!J:J,SC!A:A,MAIN!D1299,SC!B:B,MAIN!A1299),SUMIFS(Allocations!M:M,Allocations!A:A,MAIN!A1299,Allocations!B:B,MAIN!D1299))</f>
        <v>22.012</v>
      </c>
      <c r="G1299" s="24">
        <f t="shared" ref="G1299:G1336" si="360">E1299+F1299</f>
        <v>255.15740408163268</v>
      </c>
      <c r="H1299" s="24">
        <f>IFERROR(VLOOKUP(S1299,Swaps_wk!$A$2:$AP$151,HLOOKUP(MAIN!D1299,Swaps_wk!$B$2:$AP$151,150,FALSE),FALSE),0)</f>
        <v>0</v>
      </c>
      <c r="I1299" s="24">
        <f>SUMIFS(PASTE_DQS_TRACKER!$D:$D,PASTE_DQS_TRACKER!$C:$C,MAIN!$A1299,PASTE_DQS_TRACKER!$B:$B,MAIN!$D1299)-SUMIFS(PASTE_DQS_TRACKER!$D:$D,PASTE_DQS_TRACKER!$C:$C,MAIN!A1299,PASTE_DQS_TRACKER!$E:$E,MAIN!$D1299)</f>
        <v>-66.649999999999991</v>
      </c>
      <c r="J1299" s="25">
        <f t="shared" ref="J1299:J1336" si="361">G1299+I1299</f>
        <v>188.50740408163267</v>
      </c>
      <c r="K1299" s="24">
        <f>IFERROR(IF(V1299="Flex",0,IF(D1299=$D$30,VLOOKUP(A1299,MMO_o10M_lease!$A$1:$F$51,5,FALSE),IF(D1299=$D$26,VLOOKUP(D1299,LANDINGS!$A$3:$BR$40,HLOOKUP(A1299,LANDINGS!$B$1:$CF$42,42,FALSE),FALSE)-IFERROR(VLOOKUP(A1299,MMO_o10M_lease!$A$1:$F$38,5,FALSE),0),VLOOKUP(D1299,LANDINGS!$A$3:$CF$40,HLOOKUP(A1299,LANDINGS!$B$1:$CF$42,42,FALSE),FALSE)))),0)</f>
        <v>89.718000000000004</v>
      </c>
      <c r="L1299" s="24">
        <f>SUMIFS(PASTE_FLEX_TRACKER!$D:$D,PASTE_FLEX_TRACKER!$F:$F,MAIN!$A1299,PASTE_FLEX_TRACKER!$B:$B,MAIN!$D1299)-SUMIFS(PASTE_FLEX_TRACKER!$D:$D,PASTE_FLEX_TRACKER!$C:$C,MAIN!$A1299,PASTE_FLEX_TRACKER!$B:$B,MAIN!$D1299)</f>
        <v>0</v>
      </c>
      <c r="M1299" s="24">
        <f>IFERROR(-VLOOKUP(D1299,SQ!$A$19:$CC$52,HLOOKUP(MAIN!A1299,SQ!$B$18:$CC$56,39,FALSE),FALSE),"n/a")</f>
        <v>0</v>
      </c>
      <c r="N1299" s="46" t="s">
        <v>563</v>
      </c>
      <c r="O1299" s="46">
        <f>SUMIFS(MAN_ADJ!$L:$L,MAN_ADJ!$K:$K,MAIN!$D1299,MAN_ADJ!$J:$J,MAIN!$S1299)</f>
        <v>0</v>
      </c>
      <c r="P1299" s="25">
        <f t="shared" ref="P1299:P1336" si="362">SUM(K1299:O1299)</f>
        <v>89.718000000000004</v>
      </c>
      <c r="Q1299" s="28">
        <f t="shared" si="353"/>
        <v>0.4759388653039211</v>
      </c>
      <c r="R1299" s="38">
        <f t="shared" si="354"/>
        <v>98.789404081632668</v>
      </c>
      <c r="S1299" s="17" t="s">
        <v>42</v>
      </c>
      <c r="U1299" t="s">
        <v>577</v>
      </c>
    </row>
    <row r="1300" spans="1:21" x14ac:dyDescent="0.25">
      <c r="A1300" s="17" t="s">
        <v>42</v>
      </c>
      <c r="B1300" s="17" t="s">
        <v>93</v>
      </c>
      <c r="C1300" s="17" t="s">
        <v>206</v>
      </c>
      <c r="D1300" s="17" t="s">
        <v>96</v>
      </c>
      <c r="E1300" s="24">
        <f>IF(U1300="SC",SUMIFS(SC!F:F,SC!A:A,MAIN!D1300,SC!B:B,MAIN!A1300),SUMIFS(Allocations!$H:$H,Allocations!$A:$A,MAIN!$A1300,Allocations!$B:$B,MAIN!$D1300))</f>
        <v>29.919820408163268</v>
      </c>
      <c r="F1300" s="24">
        <f>IF(U1300="SC",SUMIFS(SC!J:J,SC!A:A,MAIN!D1300,SC!B:B,MAIN!A1300),SUMIFS(Allocations!M:M,Allocations!A:A,MAIN!A1300,Allocations!B:B,MAIN!D1300))</f>
        <v>5.9180000000000001</v>
      </c>
      <c r="G1300" s="24">
        <f t="shared" si="360"/>
        <v>35.837820408163267</v>
      </c>
      <c r="H1300" s="24">
        <f>IFERROR(VLOOKUP(S1300,Swaps_wk!$A$2:$AP$151,HLOOKUP(MAIN!D1300,Swaps_wk!$B$2:$AP$151,150,FALSE),FALSE),0)</f>
        <v>0</v>
      </c>
      <c r="I1300" s="24">
        <f>SUMIFS(PASTE_DQS_TRACKER!$D:$D,PASTE_DQS_TRACKER!$C:$C,MAIN!$A1300,PASTE_DQS_TRACKER!$B:$B,MAIN!$D1300)-SUMIFS(PASTE_DQS_TRACKER!$D:$D,PASTE_DQS_TRACKER!$C:$C,MAIN!A1300,PASTE_DQS_TRACKER!$E:$E,MAIN!$D1300)</f>
        <v>5.8000000000000007</v>
      </c>
      <c r="J1300" s="25">
        <f t="shared" si="361"/>
        <v>41.637820408163265</v>
      </c>
      <c r="K1300" s="24">
        <f>IFERROR(IF(V1300="Flex",0,IF(D1300=$D$30,VLOOKUP(A1300,MMO_o10M_lease!$A$1:$F$51,5,FALSE),IF(D1300=$D$26,VLOOKUP(D1300,LANDINGS!$A$3:$BR$40,HLOOKUP(A1300,LANDINGS!$B$1:$CF$42,42,FALSE),FALSE)-IFERROR(VLOOKUP(A1300,MMO_o10M_lease!$A$1:$F$38,5,FALSE),0),VLOOKUP(D1300,LANDINGS!$A$3:$CF$40,HLOOKUP(A1300,LANDINGS!$B$1:$CF$42,42,FALSE),FALSE)))),0)</f>
        <v>19.709</v>
      </c>
      <c r="L1300" s="24">
        <f>SUMIFS(PASTE_FLEX_TRACKER!$D:$D,PASTE_FLEX_TRACKER!$F:$F,MAIN!$A1300,PASTE_FLEX_TRACKER!$B:$B,MAIN!$D1300)-SUMIFS(PASTE_FLEX_TRACKER!$D:$D,PASTE_FLEX_TRACKER!$C:$C,MAIN!$A1300,PASTE_FLEX_TRACKER!$B:$B,MAIN!$D1300)</f>
        <v>0</v>
      </c>
      <c r="M1300" s="24">
        <f>IFERROR(-VLOOKUP(D1300,SQ!$A$19:$CC$52,HLOOKUP(MAIN!A1300,SQ!$B$18:$CC$56,39,FALSE),FALSE),"n/a")</f>
        <v>0</v>
      </c>
      <c r="N1300" s="46" t="s">
        <v>563</v>
      </c>
      <c r="O1300" s="46">
        <f>SUMIFS(MAN_ADJ!$L:$L,MAN_ADJ!$K:$K,MAIN!$D1300,MAN_ADJ!$J:$J,MAIN!$S1300)</f>
        <v>0</v>
      </c>
      <c r="P1300" s="25">
        <f t="shared" si="362"/>
        <v>19.709</v>
      </c>
      <c r="Q1300" s="28">
        <f t="shared" si="353"/>
        <v>0.47334370067401438</v>
      </c>
      <c r="R1300" s="38">
        <f t="shared" si="354"/>
        <v>21.928820408163265</v>
      </c>
      <c r="S1300" s="17" t="s">
        <v>42</v>
      </c>
      <c r="U1300" t="s">
        <v>577</v>
      </c>
    </row>
    <row r="1301" spans="1:21" x14ac:dyDescent="0.25">
      <c r="A1301" s="17" t="s">
        <v>42</v>
      </c>
      <c r="B1301" s="17" t="s">
        <v>93</v>
      </c>
      <c r="C1301" s="17" t="s">
        <v>206</v>
      </c>
      <c r="D1301" s="17" t="s">
        <v>97</v>
      </c>
      <c r="E1301" s="24">
        <f>IF(U1301="SC",SUMIFS(SC!F:F,SC!A:A,MAIN!D1301,SC!B:B,MAIN!A1301),SUMIFS(Allocations!$H:$H,Allocations!$A:$A,MAIN!$A1301,Allocations!$B:$B,MAIN!$D1301))</f>
        <v>42.724897959183672</v>
      </c>
      <c r="F1301" s="24">
        <f>IF(U1301="SC",SUMIFS(SC!J:J,SC!A:A,MAIN!D1301,SC!B:B,MAIN!A1301),SUMIFS(Allocations!M:M,Allocations!A:A,MAIN!A1301,Allocations!B:B,MAIN!D1301))</f>
        <v>5.3070000000000004</v>
      </c>
      <c r="G1301" s="24">
        <f t="shared" si="360"/>
        <v>48.031897959183674</v>
      </c>
      <c r="H1301" s="24">
        <f>IFERROR(VLOOKUP(S1301,Swaps_wk!$A$2:$AP$151,HLOOKUP(MAIN!D1301,Swaps_wk!$B$2:$AP$151,150,FALSE),FALSE),0)</f>
        <v>0</v>
      </c>
      <c r="I1301" s="24">
        <f>SUMIFS(PASTE_DQS_TRACKER!$D:$D,PASTE_DQS_TRACKER!$C:$C,MAIN!$A1301,PASTE_DQS_TRACKER!$B:$B,MAIN!$D1301)-SUMIFS(PASTE_DQS_TRACKER!$D:$D,PASTE_DQS_TRACKER!$C:$C,MAIN!A1301,PASTE_DQS_TRACKER!$E:$E,MAIN!$D1301)</f>
        <v>-3.8</v>
      </c>
      <c r="J1301" s="25">
        <f t="shared" si="361"/>
        <v>44.231897959183677</v>
      </c>
      <c r="K1301" s="24">
        <f>IFERROR(IF(V1301="Flex",0,IF(D1301=$D$30,VLOOKUP(A1301,MMO_o10M_lease!$A$1:$F$51,5,FALSE),IF(D1301=$D$26,VLOOKUP(D1301,LANDINGS!$A$3:$BR$40,HLOOKUP(A1301,LANDINGS!$B$1:$CF$42,42,FALSE),FALSE)-IFERROR(VLOOKUP(A1301,MMO_o10M_lease!$A$1:$F$38,5,FALSE),0),VLOOKUP(D1301,LANDINGS!$A$3:$CF$40,HLOOKUP(A1301,LANDINGS!$B$1:$CF$42,42,FALSE),FALSE)))),0)</f>
        <v>26.395</v>
      </c>
      <c r="L1301" s="24">
        <f>SUMIFS(PASTE_FLEX_TRACKER!$D:$D,PASTE_FLEX_TRACKER!$F:$F,MAIN!$A1301,PASTE_FLEX_TRACKER!$B:$B,MAIN!$D1301)-SUMIFS(PASTE_FLEX_TRACKER!$D:$D,PASTE_FLEX_TRACKER!$C:$C,MAIN!$A1301,PASTE_FLEX_TRACKER!$B:$B,MAIN!$D1301)</f>
        <v>0</v>
      </c>
      <c r="M1301" s="24">
        <f>IFERROR(-VLOOKUP(D1301,SQ!$A$19:$CC$52,HLOOKUP(MAIN!A1301,SQ!$B$18:$CC$56,39,FALSE),FALSE),"n/a")</f>
        <v>0</v>
      </c>
      <c r="N1301" s="46" t="s">
        <v>563</v>
      </c>
      <c r="O1301" s="46">
        <f>SUMIFS(MAN_ADJ!$L:$L,MAN_ADJ!$K:$K,MAIN!$D1301,MAN_ADJ!$J:$J,MAIN!$S1301)</f>
        <v>0</v>
      </c>
      <c r="P1301" s="25">
        <f t="shared" si="362"/>
        <v>26.395</v>
      </c>
      <c r="Q1301" s="28">
        <f t="shared" si="353"/>
        <v>0.59674129345199667</v>
      </c>
      <c r="R1301" s="38">
        <f t="shared" si="354"/>
        <v>17.836897959183677</v>
      </c>
      <c r="S1301" s="17" t="s">
        <v>42</v>
      </c>
      <c r="U1301" t="s">
        <v>577</v>
      </c>
    </row>
    <row r="1302" spans="1:21" x14ac:dyDescent="0.25">
      <c r="A1302" s="17" t="s">
        <v>42</v>
      </c>
      <c r="B1302" s="17" t="s">
        <v>93</v>
      </c>
      <c r="C1302" s="17" t="s">
        <v>206</v>
      </c>
      <c r="D1302" s="17" t="s">
        <v>98</v>
      </c>
      <c r="E1302" s="24">
        <f>IF(U1302="SC",SUMIFS(SC!F:F,SC!A:A,MAIN!D1302,SC!B:B,MAIN!A1302),SUMIFS(Allocations!$H:$H,Allocations!$A:$A,MAIN!$A1302,Allocations!$B:$B,MAIN!$D1302))</f>
        <v>112.72476734693879</v>
      </c>
      <c r="F1302" s="24">
        <f>IF(U1302="SC",SUMIFS(SC!J:J,SC!A:A,MAIN!D1302,SC!B:B,MAIN!A1302),SUMIFS(Allocations!M:M,Allocations!A:A,MAIN!A1302,Allocations!B:B,MAIN!D1302))</f>
        <v>68.587000000000003</v>
      </c>
      <c r="G1302" s="24">
        <f t="shared" si="360"/>
        <v>181.31176734693878</v>
      </c>
      <c r="H1302" s="24">
        <f>IFERROR(VLOOKUP(S1302,Swaps_wk!$A$2:$AP$151,HLOOKUP(MAIN!D1302,Swaps_wk!$B$2:$AP$151,150,FALSE),FALSE),0)</f>
        <v>0</v>
      </c>
      <c r="I1302" s="24">
        <f>SUMIFS(PASTE_DQS_TRACKER!$D:$D,PASTE_DQS_TRACKER!$C:$C,MAIN!$A1302,PASTE_DQS_TRACKER!$B:$B,MAIN!$D1302)-SUMIFS(PASTE_DQS_TRACKER!$D:$D,PASTE_DQS_TRACKER!$C:$C,MAIN!A1302,PASTE_DQS_TRACKER!$E:$E,MAIN!$D1302)</f>
        <v>36.5</v>
      </c>
      <c r="J1302" s="25">
        <f t="shared" si="361"/>
        <v>217.81176734693878</v>
      </c>
      <c r="K1302" s="24">
        <f>IFERROR(IF(V1302="Flex",0,IF(D1302=$D$30,VLOOKUP(A1302,MMO_o10M_lease!$A$1:$F$51,5,FALSE),IF(D1302=$D$26,VLOOKUP(D1302,LANDINGS!$A$3:$BR$40,HLOOKUP(A1302,LANDINGS!$B$1:$CF$42,42,FALSE),FALSE)-IFERROR(VLOOKUP(A1302,MMO_o10M_lease!$A$1:$F$38,5,FALSE),0),VLOOKUP(D1302,LANDINGS!$A$3:$CF$40,HLOOKUP(A1302,LANDINGS!$B$1:$CF$42,42,FALSE),FALSE)))),0)</f>
        <v>190.392</v>
      </c>
      <c r="L1302" s="24">
        <f>SUMIFS(PASTE_FLEX_TRACKER!$D:$D,PASTE_FLEX_TRACKER!$F:$F,MAIN!$A1302,PASTE_FLEX_TRACKER!$B:$B,MAIN!$D1302)-SUMIFS(PASTE_FLEX_TRACKER!$D:$D,PASTE_FLEX_TRACKER!$C:$C,MAIN!$A1302,PASTE_FLEX_TRACKER!$B:$B,MAIN!$D1302)</f>
        <v>0</v>
      </c>
      <c r="M1302" s="24">
        <f>IFERROR(-VLOOKUP(D1302,SQ!$A$19:$CC$52,HLOOKUP(MAIN!A1302,SQ!$B$18:$CC$56,39,FALSE),FALSE),"n/a")</f>
        <v>0</v>
      </c>
      <c r="N1302" s="46" t="s">
        <v>563</v>
      </c>
      <c r="O1302" s="46">
        <f>SUMIFS(MAN_ADJ!$L:$L,MAN_ADJ!$K:$K,MAIN!$D1302,MAN_ADJ!$J:$J,MAIN!$S1302)</f>
        <v>0</v>
      </c>
      <c r="P1302" s="25">
        <f t="shared" si="362"/>
        <v>190.392</v>
      </c>
      <c r="Q1302" s="28">
        <f t="shared" si="353"/>
        <v>0.87411255286651457</v>
      </c>
      <c r="R1302" s="38">
        <f t="shared" si="354"/>
        <v>27.419767346938784</v>
      </c>
      <c r="S1302" s="17" t="s">
        <v>42</v>
      </c>
      <c r="U1302" t="s">
        <v>577</v>
      </c>
    </row>
    <row r="1303" spans="1:21" x14ac:dyDescent="0.25">
      <c r="A1303" s="17" t="s">
        <v>42</v>
      </c>
      <c r="B1303" s="17" t="s">
        <v>93</v>
      </c>
      <c r="C1303" s="17" t="s">
        <v>206</v>
      </c>
      <c r="D1303" s="17" t="s">
        <v>99</v>
      </c>
      <c r="E1303" s="24">
        <f>IF(U1303="SC",SUMIFS(SC!F:F,SC!A:A,MAIN!D1303,SC!B:B,MAIN!A1303),SUMIFS(Allocations!$H:$H,Allocations!$A:$A,MAIN!$A1303,Allocations!$B:$B,MAIN!$D1303))</f>
        <v>35.314040816326532</v>
      </c>
      <c r="F1303" s="24">
        <f>IF(U1303="SC",SUMIFS(SC!J:J,SC!A:A,MAIN!D1303,SC!B:B,MAIN!A1303),SUMIFS(Allocations!M:M,Allocations!A:A,MAIN!A1303,Allocations!B:B,MAIN!D1303))</f>
        <v>2.4209999999999998</v>
      </c>
      <c r="G1303" s="24">
        <f t="shared" si="360"/>
        <v>37.735040816326531</v>
      </c>
      <c r="H1303" s="24">
        <f>IFERROR(VLOOKUP(S1303,Swaps_wk!$A$2:$AP$151,HLOOKUP(MAIN!D1303,Swaps_wk!$B$2:$AP$151,150,FALSE),FALSE),0)</f>
        <v>0</v>
      </c>
      <c r="I1303" s="24">
        <f>SUMIFS(PASTE_DQS_TRACKER!$D:$D,PASTE_DQS_TRACKER!$C:$C,MAIN!$A1303,PASTE_DQS_TRACKER!$B:$B,MAIN!$D1303)-SUMIFS(PASTE_DQS_TRACKER!$D:$D,PASTE_DQS_TRACKER!$C:$C,MAIN!A1303,PASTE_DQS_TRACKER!$E:$E,MAIN!$D1303)</f>
        <v>-2</v>
      </c>
      <c r="J1303" s="25">
        <f t="shared" si="361"/>
        <v>35.735040816326531</v>
      </c>
      <c r="K1303" s="24">
        <f>IFERROR(IF(V1303="Flex",0,IF(D1303=$D$30,VLOOKUP(A1303,MMO_o10M_lease!$A$1:$F$51,5,FALSE),IF(D1303=$D$26,VLOOKUP(D1303,LANDINGS!$A$3:$BR$40,HLOOKUP(A1303,LANDINGS!$B$1:$CF$42,42,FALSE),FALSE)-IFERROR(VLOOKUP(A1303,MMO_o10M_lease!$A$1:$F$38,5,FALSE),0),VLOOKUP(D1303,LANDINGS!$A$3:$CF$40,HLOOKUP(A1303,LANDINGS!$B$1:$CF$42,42,FALSE),FALSE)))),0)</f>
        <v>11.528</v>
      </c>
      <c r="L1303" s="24">
        <f>SUMIFS(PASTE_FLEX_TRACKER!$D:$D,PASTE_FLEX_TRACKER!$F:$F,MAIN!$A1303,PASTE_FLEX_TRACKER!$B:$B,MAIN!$D1303)-SUMIFS(PASTE_FLEX_TRACKER!$D:$D,PASTE_FLEX_TRACKER!$C:$C,MAIN!$A1303,PASTE_FLEX_TRACKER!$B:$B,MAIN!$D1303)</f>
        <v>0</v>
      </c>
      <c r="M1303" s="24">
        <f>IFERROR(-VLOOKUP(D1303,SQ!$A$19:$CC$52,HLOOKUP(MAIN!A1303,SQ!$B$18:$CC$56,39,FALSE),FALSE),"n/a")</f>
        <v>0</v>
      </c>
      <c r="N1303" s="46" t="s">
        <v>563</v>
      </c>
      <c r="O1303" s="46">
        <f>SUMIFS(MAN_ADJ!$L:$L,MAN_ADJ!$K:$K,MAIN!$D1303,MAN_ADJ!$J:$J,MAIN!$S1303)</f>
        <v>0</v>
      </c>
      <c r="P1303" s="25">
        <f t="shared" si="362"/>
        <v>11.528</v>
      </c>
      <c r="Q1303" s="28">
        <f t="shared" si="353"/>
        <v>0.32259652533356331</v>
      </c>
      <c r="R1303" s="38">
        <f t="shared" si="354"/>
        <v>24.207040816326533</v>
      </c>
      <c r="S1303" s="17" t="s">
        <v>42</v>
      </c>
      <c r="U1303" t="s">
        <v>577</v>
      </c>
    </row>
    <row r="1304" spans="1:21" x14ac:dyDescent="0.25">
      <c r="A1304" s="17" t="s">
        <v>42</v>
      </c>
      <c r="B1304" s="17" t="s">
        <v>93</v>
      </c>
      <c r="C1304" s="17" t="s">
        <v>206</v>
      </c>
      <c r="D1304" s="17" t="s">
        <v>100</v>
      </c>
      <c r="E1304" s="24">
        <f>IF(U1304="SC",SUMIFS(SC!F:F,SC!A:A,MAIN!D1304,SC!B:B,MAIN!A1304),SUMIFS(Allocations!$H:$H,Allocations!$A:$A,MAIN!$A1304,Allocations!$B:$B,MAIN!$D1304))</f>
        <v>8.2971428571428572</v>
      </c>
      <c r="F1304" s="24">
        <f>IF(U1304="SC",SUMIFS(SC!J:J,SC!A:A,MAIN!D1304,SC!B:B,MAIN!A1304),SUMIFS(Allocations!M:M,Allocations!A:A,MAIN!A1304,Allocations!B:B,MAIN!D1304))</f>
        <v>2.3E-2</v>
      </c>
      <c r="G1304" s="24">
        <f t="shared" si="360"/>
        <v>8.3201428571428568</v>
      </c>
      <c r="H1304" s="24">
        <f>IFERROR(VLOOKUP(S1304,Swaps_wk!$A$2:$AP$151,HLOOKUP(MAIN!D1304,Swaps_wk!$B$2:$AP$151,150,FALSE),FALSE),0)</f>
        <v>0</v>
      </c>
      <c r="I1304" s="24">
        <f>SUMIFS(PASTE_DQS_TRACKER!$D:$D,PASTE_DQS_TRACKER!$C:$C,MAIN!$A1304,PASTE_DQS_TRACKER!$B:$B,MAIN!$D1304)-SUMIFS(PASTE_DQS_TRACKER!$D:$D,PASTE_DQS_TRACKER!$C:$C,MAIN!A1304,PASTE_DQS_TRACKER!$E:$E,MAIN!$D1304)</f>
        <v>-3.5</v>
      </c>
      <c r="J1304" s="25">
        <f t="shared" si="361"/>
        <v>4.8201428571428568</v>
      </c>
      <c r="K1304" s="24">
        <f>IFERROR(IF(V1304="Flex",0,IF(D1304=$D$30,VLOOKUP(A1304,MMO_o10M_lease!$A$1:$F$51,5,FALSE),IF(D1304=$D$26,VLOOKUP(D1304,LANDINGS!$A$3:$BR$40,HLOOKUP(A1304,LANDINGS!$B$1:$CF$42,42,FALSE),FALSE)-IFERROR(VLOOKUP(A1304,MMO_o10M_lease!$A$1:$F$38,5,FALSE),0),VLOOKUP(D1304,LANDINGS!$A$3:$CF$40,HLOOKUP(A1304,LANDINGS!$B$1:$CF$42,42,FALSE),FALSE)))),0)</f>
        <v>1.2E-2</v>
      </c>
      <c r="L1304" s="24">
        <f>SUMIFS(PASTE_FLEX_TRACKER!$D:$D,PASTE_FLEX_TRACKER!$F:$F,MAIN!$A1304,PASTE_FLEX_TRACKER!$B:$B,MAIN!$D1304)-SUMIFS(PASTE_FLEX_TRACKER!$D:$D,PASTE_FLEX_TRACKER!$C:$C,MAIN!$A1304,PASTE_FLEX_TRACKER!$B:$B,MAIN!$D1304)</f>
        <v>0</v>
      </c>
      <c r="M1304" s="24">
        <f>IFERROR(-VLOOKUP(D1304,SQ!$A$19:$CC$52,HLOOKUP(MAIN!A1304,SQ!$B$18:$CC$56,39,FALSE),FALSE),"n/a")</f>
        <v>0</v>
      </c>
      <c r="N1304" s="46" t="s">
        <v>563</v>
      </c>
      <c r="O1304" s="46">
        <f>SUMIFS(MAN_ADJ!$L:$L,MAN_ADJ!$K:$K,MAIN!$D1304,MAN_ADJ!$J:$J,MAIN!$S1304)</f>
        <v>0</v>
      </c>
      <c r="P1304" s="25">
        <f t="shared" si="362"/>
        <v>1.2E-2</v>
      </c>
      <c r="Q1304" s="28">
        <f t="shared" si="353"/>
        <v>2.4895527696274563E-3</v>
      </c>
      <c r="R1304" s="38">
        <f t="shared" si="354"/>
        <v>4.8081428571428573</v>
      </c>
      <c r="S1304" s="17" t="s">
        <v>42</v>
      </c>
      <c r="U1304" t="s">
        <v>577</v>
      </c>
    </row>
    <row r="1305" spans="1:21" x14ac:dyDescent="0.25">
      <c r="A1305" s="17" t="s">
        <v>42</v>
      </c>
      <c r="B1305" s="17" t="s">
        <v>93</v>
      </c>
      <c r="C1305" s="17" t="s">
        <v>206</v>
      </c>
      <c r="D1305" s="17" t="s">
        <v>101</v>
      </c>
      <c r="E1305" s="24">
        <f>IF(U1305="SC",SUMIFS(SC!F:F,SC!A:A,MAIN!D1305,SC!B:B,MAIN!A1305),SUMIFS(Allocations!$H:$H,Allocations!$A:$A,MAIN!$A1305,Allocations!$B:$B,MAIN!$D1305))</f>
        <v>2.1012244897959182</v>
      </c>
      <c r="F1305" s="24">
        <f>IF(U1305="SC",SUMIFS(SC!J:J,SC!A:A,MAIN!D1305,SC!B:B,MAIN!A1305),SUMIFS(Allocations!M:M,Allocations!A:A,MAIN!A1305,Allocations!B:B,MAIN!D1305))</f>
        <v>0</v>
      </c>
      <c r="G1305" s="24">
        <f t="shared" si="360"/>
        <v>2.1012244897959182</v>
      </c>
      <c r="H1305" s="24">
        <f>IFERROR(VLOOKUP(S1305,Swaps_wk!$A$2:$AP$151,HLOOKUP(MAIN!D1305,Swaps_wk!$B$2:$AP$151,150,FALSE),FALSE),0)</f>
        <v>0</v>
      </c>
      <c r="I1305" s="24">
        <f>SUMIFS(PASTE_DQS_TRACKER!$D:$D,PASTE_DQS_TRACKER!$C:$C,MAIN!$A1305,PASTE_DQS_TRACKER!$B:$B,MAIN!$D1305)-SUMIFS(PASTE_DQS_TRACKER!$D:$D,PASTE_DQS_TRACKER!$C:$C,MAIN!A1305,PASTE_DQS_TRACKER!$E:$E,MAIN!$D1305)</f>
        <v>-2</v>
      </c>
      <c r="J1305" s="25">
        <f t="shared" si="361"/>
        <v>0.10122448979591825</v>
      </c>
      <c r="K1305" s="24">
        <f>IFERROR(IF(V1305="Flex",0,IF(D1305=$D$30,VLOOKUP(A1305,MMO_o10M_lease!$A$1:$F$51,5,FALSE),IF(D1305=$D$26,VLOOKUP(D1305,LANDINGS!$A$3:$BR$40,HLOOKUP(A1305,LANDINGS!$B$1:$CF$42,42,FALSE),FALSE)-IFERROR(VLOOKUP(A1305,MMO_o10M_lease!$A$1:$F$38,5,FALSE),0),VLOOKUP(D1305,LANDINGS!$A$3:$CF$40,HLOOKUP(A1305,LANDINGS!$B$1:$CF$42,42,FALSE),FALSE)))),0)</f>
        <v>0</v>
      </c>
      <c r="L1305" s="24">
        <f>SUMIFS(PASTE_FLEX_TRACKER!$D:$D,PASTE_FLEX_TRACKER!$F:$F,MAIN!$A1305,PASTE_FLEX_TRACKER!$B:$B,MAIN!$D1305)-SUMIFS(PASTE_FLEX_TRACKER!$D:$D,PASTE_FLEX_TRACKER!$C:$C,MAIN!$A1305,PASTE_FLEX_TRACKER!$B:$B,MAIN!$D1305)</f>
        <v>0</v>
      </c>
      <c r="M1305" s="24">
        <f>IFERROR(-VLOOKUP(D1305,SQ!$A$19:$CC$52,HLOOKUP(MAIN!A1305,SQ!$B$18:$CC$56,39,FALSE),FALSE),"n/a")</f>
        <v>0</v>
      </c>
      <c r="N1305" s="46" t="s">
        <v>563</v>
      </c>
      <c r="O1305" s="46">
        <f>SUMIFS(MAN_ADJ!$L:$L,MAN_ADJ!$K:$K,MAIN!$D1305,MAN_ADJ!$J:$J,MAIN!$S1305)</f>
        <v>0</v>
      </c>
      <c r="P1305" s="25">
        <f t="shared" si="362"/>
        <v>0</v>
      </c>
      <c r="Q1305" s="28">
        <f t="shared" si="353"/>
        <v>0</v>
      </c>
      <c r="R1305" s="38">
        <f t="shared" si="354"/>
        <v>0.10122448979591825</v>
      </c>
      <c r="S1305" s="17" t="s">
        <v>42</v>
      </c>
      <c r="U1305" t="s">
        <v>577</v>
      </c>
    </row>
    <row r="1306" spans="1:21" x14ac:dyDescent="0.25">
      <c r="A1306" s="17" t="s">
        <v>42</v>
      </c>
      <c r="B1306" s="17" t="s">
        <v>93</v>
      </c>
      <c r="C1306" s="17" t="s">
        <v>206</v>
      </c>
      <c r="D1306" s="17" t="s">
        <v>102</v>
      </c>
      <c r="E1306" s="24">
        <f>IF(U1306="SC",SUMIFS(SC!F:F,SC!A:A,MAIN!D1306,SC!B:B,MAIN!A1306),SUMIFS(Allocations!$H:$H,Allocations!$A:$A,MAIN!$A1306,Allocations!$B:$B,MAIN!$D1306))</f>
        <v>0</v>
      </c>
      <c r="F1306" s="24">
        <f>IF(U1306="SC",SUMIFS(SC!J:J,SC!A:A,MAIN!D1306,SC!B:B,MAIN!A1306),SUMIFS(Allocations!M:M,Allocations!A:A,MAIN!A1306,Allocations!B:B,MAIN!D1306))</f>
        <v>0.47799999999999998</v>
      </c>
      <c r="G1306" s="24">
        <f t="shared" si="360"/>
        <v>0.47799999999999998</v>
      </c>
      <c r="H1306" s="24">
        <f>IFERROR(VLOOKUP(S1306,Swaps_wk!$A$2:$AP$151,HLOOKUP(MAIN!D1306,Swaps_wk!$B$2:$AP$151,150,FALSE),FALSE),0)</f>
        <v>0</v>
      </c>
      <c r="I1306" s="24">
        <f>SUMIFS(PASTE_DQS_TRACKER!$D:$D,PASTE_DQS_TRACKER!$C:$C,MAIN!$A1306,PASTE_DQS_TRACKER!$B:$B,MAIN!$D1306)-SUMIFS(PASTE_DQS_TRACKER!$D:$D,PASTE_DQS_TRACKER!$C:$C,MAIN!A1306,PASTE_DQS_TRACKER!$E:$E,MAIN!$D1306)</f>
        <v>-0.4</v>
      </c>
      <c r="J1306" s="25">
        <f t="shared" si="361"/>
        <v>7.7999999999999958E-2</v>
      </c>
      <c r="K1306" s="24">
        <f>IFERROR(IF(V1306="Flex",0,IF(D1306=$D$30,VLOOKUP(A1306,MMO_o10M_lease!$A$1:$F$51,5,FALSE),IF(D1306=$D$26,VLOOKUP(D1306,LANDINGS!$A$3:$BR$40,HLOOKUP(A1306,LANDINGS!$B$1:$CF$42,42,FALSE),FALSE)-IFERROR(VLOOKUP(A1306,MMO_o10M_lease!$A$1:$F$38,5,FALSE),0),VLOOKUP(D1306,LANDINGS!$A$3:$CF$40,HLOOKUP(A1306,LANDINGS!$B$1:$CF$42,42,FALSE),FALSE)))),0)</f>
        <v>0</v>
      </c>
      <c r="L1306" s="24">
        <f>SUMIFS(PASTE_FLEX_TRACKER!$D:$D,PASTE_FLEX_TRACKER!$F:$F,MAIN!$A1306,PASTE_FLEX_TRACKER!$B:$B,MAIN!$D1306)-SUMIFS(PASTE_FLEX_TRACKER!$D:$D,PASTE_FLEX_TRACKER!$C:$C,MAIN!$A1306,PASTE_FLEX_TRACKER!$B:$B,MAIN!$D1306)</f>
        <v>0</v>
      </c>
      <c r="M1306" s="24">
        <f>IFERROR(-VLOOKUP(D1306,SQ!$A$19:$CC$52,HLOOKUP(MAIN!A1306,SQ!$B$18:$CC$56,39,FALSE),FALSE),"n/a")</f>
        <v>0</v>
      </c>
      <c r="N1306" s="46" t="s">
        <v>563</v>
      </c>
      <c r="O1306" s="46">
        <f>SUMIFS(MAN_ADJ!$L:$L,MAN_ADJ!$K:$K,MAIN!$D1306,MAN_ADJ!$J:$J,MAIN!$S1306)</f>
        <v>0</v>
      </c>
      <c r="P1306" s="25">
        <f t="shared" si="362"/>
        <v>0</v>
      </c>
      <c r="Q1306" s="28">
        <f t="shared" si="353"/>
        <v>0</v>
      </c>
      <c r="R1306" s="38">
        <f t="shared" si="354"/>
        <v>7.7999999999999958E-2</v>
      </c>
      <c r="S1306" s="17" t="s">
        <v>42</v>
      </c>
      <c r="U1306" t="s">
        <v>577</v>
      </c>
    </row>
    <row r="1307" spans="1:21" x14ac:dyDescent="0.25">
      <c r="A1307" s="17" t="s">
        <v>42</v>
      </c>
      <c r="B1307" s="17" t="s">
        <v>93</v>
      </c>
      <c r="C1307" s="17" t="s">
        <v>206</v>
      </c>
      <c r="D1307" s="17" t="s">
        <v>103</v>
      </c>
      <c r="E1307" s="24">
        <f>IF(U1307="SC",SUMIFS(SC!F:F,SC!A:A,MAIN!D1307,SC!B:B,MAIN!A1307),SUMIFS(Allocations!$H:$H,Allocations!$A:$A,MAIN!$A1307,Allocations!$B:$B,MAIN!$D1307))</f>
        <v>0</v>
      </c>
      <c r="F1307" s="24">
        <f>IF(U1307="SC",SUMIFS(SC!J:J,SC!A:A,MAIN!D1307,SC!B:B,MAIN!A1307),SUMIFS(Allocations!M:M,Allocations!A:A,MAIN!A1307,Allocations!B:B,MAIN!D1307))</f>
        <v>0</v>
      </c>
      <c r="G1307" s="24">
        <f t="shared" si="360"/>
        <v>0</v>
      </c>
      <c r="H1307" s="24">
        <f>IFERROR(VLOOKUP(S1307,Swaps_wk!$A$2:$AP$151,HLOOKUP(MAIN!D1307,Swaps_wk!$B$2:$AP$151,150,FALSE),FALSE),0)</f>
        <v>0</v>
      </c>
      <c r="I1307" s="24">
        <f>SUMIFS(PASTE_DQS_TRACKER!$D:$D,PASTE_DQS_TRACKER!$C:$C,MAIN!$A1307,PASTE_DQS_TRACKER!$B:$B,MAIN!$D1307)-SUMIFS(PASTE_DQS_TRACKER!$D:$D,PASTE_DQS_TRACKER!$C:$C,MAIN!A1307,PASTE_DQS_TRACKER!$E:$E,MAIN!$D1307)</f>
        <v>0</v>
      </c>
      <c r="J1307" s="25">
        <f t="shared" si="361"/>
        <v>0</v>
      </c>
      <c r="K1307" s="24">
        <f>IFERROR(IF(V1307="Flex",0,IF(D1307=$D$30,VLOOKUP(A1307,MMO_o10M_lease!$A$1:$F$51,5,FALSE),IF(D1307=$D$26,VLOOKUP(D1307,LANDINGS!$A$3:$BR$40,HLOOKUP(A1307,LANDINGS!$B$1:$CF$42,42,FALSE),FALSE)-IFERROR(VLOOKUP(A1307,MMO_o10M_lease!$A$1:$F$38,5,FALSE),0),VLOOKUP(D1307,LANDINGS!$A$3:$CF$40,HLOOKUP(A1307,LANDINGS!$B$1:$CF$42,42,FALSE),FALSE)))),0)</f>
        <v>0</v>
      </c>
      <c r="L1307" s="24">
        <f>SUMIFS(PASTE_FLEX_TRACKER!$D:$D,PASTE_FLEX_TRACKER!$F:$F,MAIN!$A1307,PASTE_FLEX_TRACKER!$B:$B,MAIN!$D1307)-SUMIFS(PASTE_FLEX_TRACKER!$D:$D,PASTE_FLEX_TRACKER!$C:$C,MAIN!$A1307,PASTE_FLEX_TRACKER!$B:$B,MAIN!$D1307)</f>
        <v>0</v>
      </c>
      <c r="M1307" s="24">
        <f>IFERROR(-VLOOKUP(D1307,SQ!$A$19:$CC$52,HLOOKUP(MAIN!A1307,SQ!$B$18:$CC$56,39,FALSE),FALSE),"n/a")</f>
        <v>0</v>
      </c>
      <c r="N1307" s="46" t="s">
        <v>563</v>
      </c>
      <c r="O1307" s="46">
        <f>SUMIFS(MAN_ADJ!$L:$L,MAN_ADJ!$K:$K,MAIN!$D1307,MAN_ADJ!$J:$J,MAIN!$S1307)</f>
        <v>0</v>
      </c>
      <c r="P1307" s="25">
        <f t="shared" si="362"/>
        <v>0</v>
      </c>
      <c r="Q1307" s="28" t="str">
        <f t="shared" si="353"/>
        <v>n/a</v>
      </c>
      <c r="R1307" s="38">
        <f t="shared" si="354"/>
        <v>0</v>
      </c>
      <c r="S1307" s="17" t="s">
        <v>42</v>
      </c>
      <c r="U1307" t="s">
        <v>577</v>
      </c>
    </row>
    <row r="1308" spans="1:21" x14ac:dyDescent="0.25">
      <c r="A1308" s="17" t="s">
        <v>42</v>
      </c>
      <c r="B1308" s="17" t="s">
        <v>93</v>
      </c>
      <c r="C1308" s="17" t="s">
        <v>206</v>
      </c>
      <c r="D1308" s="17" t="s">
        <v>104</v>
      </c>
      <c r="E1308" s="24">
        <f>IF(U1308="SC",SUMIFS(SC!F:F,SC!A:A,MAIN!D1308,SC!B:B,MAIN!A1308),SUMIFS(Allocations!$H:$H,Allocations!$A:$A,MAIN!$A1308,Allocations!$B:$B,MAIN!$D1308))</f>
        <v>16.917551020408165</v>
      </c>
      <c r="F1308" s="24">
        <f>IF(U1308="SC",SUMIFS(SC!J:J,SC!A:A,MAIN!D1308,SC!B:B,MAIN!A1308),SUMIFS(Allocations!M:M,Allocations!A:A,MAIN!A1308,Allocations!B:B,MAIN!D1308))</f>
        <v>0.78700000000000003</v>
      </c>
      <c r="G1308" s="24">
        <f t="shared" si="360"/>
        <v>17.704551020408164</v>
      </c>
      <c r="H1308" s="24">
        <f>IFERROR(VLOOKUP(S1308,Swaps_wk!$A$2:$AP$151,HLOOKUP(MAIN!D1308,Swaps_wk!$B$2:$AP$151,150,FALSE),FALSE),0)</f>
        <v>0</v>
      </c>
      <c r="I1308" s="24">
        <f>SUMIFS(PASTE_DQS_TRACKER!$D:$D,PASTE_DQS_TRACKER!$C:$C,MAIN!$A1308,PASTE_DQS_TRACKER!$B:$B,MAIN!$D1308)-SUMIFS(PASTE_DQS_TRACKER!$D:$D,PASTE_DQS_TRACKER!$C:$C,MAIN!A1308,PASTE_DQS_TRACKER!$E:$E,MAIN!$D1308)</f>
        <v>-10</v>
      </c>
      <c r="J1308" s="25">
        <f t="shared" si="361"/>
        <v>7.7045510204081644</v>
      </c>
      <c r="K1308" s="24">
        <f>IFERROR(IF(V1308="Flex",0,IF(D1308=$D$30,VLOOKUP(A1308,MMO_o10M_lease!$A$1:$F$51,5,FALSE),IF(D1308=$D$26,VLOOKUP(D1308,LANDINGS!$A$3:$BR$40,HLOOKUP(A1308,LANDINGS!$B$1:$CF$42,42,FALSE),FALSE)-IFERROR(VLOOKUP(A1308,MMO_o10M_lease!$A$1:$F$38,5,FALSE),0),VLOOKUP(D1308,LANDINGS!$A$3:$CF$40,HLOOKUP(A1308,LANDINGS!$B$1:$CF$42,42,FALSE),FALSE)))),0)</f>
        <v>4.0540000000000003</v>
      </c>
      <c r="L1308" s="24">
        <f>SUMIFS(PASTE_FLEX_TRACKER!$D:$D,PASTE_FLEX_TRACKER!$F:$F,MAIN!$A1308,PASTE_FLEX_TRACKER!$B:$B,MAIN!$D1308)-SUMIFS(PASTE_FLEX_TRACKER!$D:$D,PASTE_FLEX_TRACKER!$C:$C,MAIN!$A1308,PASTE_FLEX_TRACKER!$B:$B,MAIN!$D1308)</f>
        <v>0</v>
      </c>
      <c r="M1308" s="24">
        <f>IFERROR(-VLOOKUP(D1308,SQ!$A$19:$CC$52,HLOOKUP(MAIN!A1308,SQ!$B$18:$CC$56,39,FALSE),FALSE),"n/a")</f>
        <v>0</v>
      </c>
      <c r="N1308" s="46" t="s">
        <v>563</v>
      </c>
      <c r="O1308" s="46">
        <f>SUMIFS(MAN_ADJ!$L:$L,MAN_ADJ!$K:$K,MAIN!$D1308,MAN_ADJ!$J:$J,MAIN!$S1308)</f>
        <v>0</v>
      </c>
      <c r="P1308" s="25">
        <f t="shared" si="362"/>
        <v>4.0540000000000003</v>
      </c>
      <c r="Q1308" s="28">
        <f t="shared" si="353"/>
        <v>0.52618251073444533</v>
      </c>
      <c r="R1308" s="38">
        <f t="shared" si="354"/>
        <v>3.6505510204081641</v>
      </c>
      <c r="S1308" s="17" t="s">
        <v>42</v>
      </c>
      <c r="U1308" t="s">
        <v>577</v>
      </c>
    </row>
    <row r="1309" spans="1:21" x14ac:dyDescent="0.25">
      <c r="A1309" s="17" t="s">
        <v>42</v>
      </c>
      <c r="B1309" s="17" t="s">
        <v>93</v>
      </c>
      <c r="C1309" s="17" t="s">
        <v>206</v>
      </c>
      <c r="D1309" s="17" t="s">
        <v>105</v>
      </c>
      <c r="E1309" s="24">
        <f>IF(U1309="SC",SUMIFS(SC!F:F,SC!A:A,MAIN!D1309,SC!B:B,MAIN!A1309),SUMIFS(Allocations!$H:$H,Allocations!$A:$A,MAIN!$A1309,Allocations!$B:$B,MAIN!$D1309))</f>
        <v>43.746416326530614</v>
      </c>
      <c r="F1309" s="24">
        <f>IF(U1309="SC",SUMIFS(SC!J:J,SC!A:A,MAIN!D1309,SC!B:B,MAIN!A1309),SUMIFS(Allocations!M:M,Allocations!A:A,MAIN!A1309,Allocations!B:B,MAIN!D1309))</f>
        <v>1.093</v>
      </c>
      <c r="G1309" s="24">
        <f t="shared" si="360"/>
        <v>44.83941632653061</v>
      </c>
      <c r="H1309" s="24">
        <f>IFERROR(VLOOKUP(S1309,Swaps_wk!$A$2:$AP$151,HLOOKUP(MAIN!D1309,Swaps_wk!$B$2:$AP$151,150,FALSE),FALSE),0)</f>
        <v>0</v>
      </c>
      <c r="I1309" s="24">
        <f>SUMIFS(PASTE_DQS_TRACKER!$D:$D,PASTE_DQS_TRACKER!$C:$C,MAIN!$A1309,PASTE_DQS_TRACKER!$B:$B,MAIN!$D1309)-SUMIFS(PASTE_DQS_TRACKER!$D:$D,PASTE_DQS_TRACKER!$C:$C,MAIN!A1309,PASTE_DQS_TRACKER!$E:$E,MAIN!$D1309)</f>
        <v>-1.6</v>
      </c>
      <c r="J1309" s="25">
        <f t="shared" si="361"/>
        <v>43.239416326530609</v>
      </c>
      <c r="K1309" s="24">
        <f>IFERROR(IF(V1309="Flex",0,IF(D1309=$D$30,VLOOKUP(A1309,MMO_o10M_lease!$A$1:$F$51,5,FALSE),IF(D1309=$D$26,VLOOKUP(D1309,LANDINGS!$A$3:$BR$40,HLOOKUP(A1309,LANDINGS!$B$1:$CF$42,42,FALSE),FALSE)-IFERROR(VLOOKUP(A1309,MMO_o10M_lease!$A$1:$F$38,5,FALSE),0),VLOOKUP(D1309,LANDINGS!$A$3:$CF$40,HLOOKUP(A1309,LANDINGS!$B$1:$CF$42,42,FALSE),FALSE)))),0)</f>
        <v>8.9120000000000008</v>
      </c>
      <c r="L1309" s="24">
        <f>SUMIFS(PASTE_FLEX_TRACKER!$D:$D,PASTE_FLEX_TRACKER!$F:$F,MAIN!$A1309,PASTE_FLEX_TRACKER!$B:$B,MAIN!$D1309)-SUMIFS(PASTE_FLEX_TRACKER!$D:$D,PASTE_FLEX_TRACKER!$C:$C,MAIN!$A1309,PASTE_FLEX_TRACKER!$B:$B,MAIN!$D1309)</f>
        <v>0</v>
      </c>
      <c r="M1309" s="24">
        <f>IFERROR(-VLOOKUP(D1309,SQ!$A$19:$CC$52,HLOOKUP(MAIN!A1309,SQ!$B$18:$CC$56,39,FALSE),FALSE),"n/a")</f>
        <v>0</v>
      </c>
      <c r="N1309" s="46" t="s">
        <v>563</v>
      </c>
      <c r="O1309" s="46">
        <f>SUMIFS(MAN_ADJ!$L:$L,MAN_ADJ!$K:$K,MAIN!$D1309,MAN_ADJ!$J:$J,MAIN!$S1309)</f>
        <v>0</v>
      </c>
      <c r="P1309" s="25">
        <f t="shared" si="362"/>
        <v>8.9120000000000008</v>
      </c>
      <c r="Q1309" s="28">
        <f t="shared" si="353"/>
        <v>0.20610824005345843</v>
      </c>
      <c r="R1309" s="38">
        <f t="shared" si="354"/>
        <v>34.32741632653061</v>
      </c>
      <c r="S1309" s="17" t="s">
        <v>42</v>
      </c>
      <c r="U1309" t="s">
        <v>577</v>
      </c>
    </row>
    <row r="1310" spans="1:21" x14ac:dyDescent="0.25">
      <c r="A1310" s="17" t="s">
        <v>42</v>
      </c>
      <c r="B1310" s="17" t="s">
        <v>93</v>
      </c>
      <c r="C1310" s="17" t="s">
        <v>206</v>
      </c>
      <c r="D1310" s="17" t="s">
        <v>106</v>
      </c>
      <c r="E1310" s="24">
        <f>IF(U1310="SC",SUMIFS(SC!F:F,SC!A:A,MAIN!D1310,SC!B:B,MAIN!A1310),SUMIFS(Allocations!$H:$H,Allocations!$A:$A,MAIN!$A1310,Allocations!$B:$B,MAIN!$D1310))</f>
        <v>78.044865306122446</v>
      </c>
      <c r="F1310" s="24">
        <f>IF(U1310="SC",SUMIFS(SC!J:J,SC!A:A,MAIN!D1310,SC!B:B,MAIN!A1310),SUMIFS(Allocations!M:M,Allocations!A:A,MAIN!A1310,Allocations!B:B,MAIN!D1310))</f>
        <v>5.6890000000000001</v>
      </c>
      <c r="G1310" s="24">
        <f t="shared" si="360"/>
        <v>83.733865306122453</v>
      </c>
      <c r="H1310" s="24">
        <f>IFERROR(VLOOKUP(S1310,Swaps_wk!$A$2:$AP$151,HLOOKUP(MAIN!D1310,Swaps_wk!$B$2:$AP$151,150,FALSE),FALSE),0)</f>
        <v>0</v>
      </c>
      <c r="I1310" s="24">
        <f>SUMIFS(PASTE_DQS_TRACKER!$D:$D,PASTE_DQS_TRACKER!$C:$C,MAIN!$A1310,PASTE_DQS_TRACKER!$B:$B,MAIN!$D1310)-SUMIFS(PASTE_DQS_TRACKER!$D:$D,PASTE_DQS_TRACKER!$C:$C,MAIN!A1310,PASTE_DQS_TRACKER!$E:$E,MAIN!$D1310)</f>
        <v>-32.5</v>
      </c>
      <c r="J1310" s="25">
        <f t="shared" si="361"/>
        <v>51.233865306122453</v>
      </c>
      <c r="K1310" s="24">
        <f>IFERROR(IF(V1310="Flex",0,IF(D1310=$D$30,VLOOKUP(A1310,MMO_o10M_lease!$A$1:$F$51,5,FALSE),IF(D1310=$D$26,VLOOKUP(D1310,LANDINGS!$A$3:$BR$40,HLOOKUP(A1310,LANDINGS!$B$1:$CF$42,42,FALSE),FALSE)-IFERROR(VLOOKUP(A1310,MMO_o10M_lease!$A$1:$F$38,5,FALSE),0),VLOOKUP(D1310,LANDINGS!$A$3:$CF$40,HLOOKUP(A1310,LANDINGS!$B$1:$CF$42,42,FALSE),FALSE)))),0)</f>
        <v>13.290999999999999</v>
      </c>
      <c r="L1310" s="24">
        <f>SUMIFS(PASTE_FLEX_TRACKER!$D:$D,PASTE_FLEX_TRACKER!$F:$F,MAIN!$A1310,PASTE_FLEX_TRACKER!$B:$B,MAIN!$D1310)-SUMIFS(PASTE_FLEX_TRACKER!$D:$D,PASTE_FLEX_TRACKER!$C:$C,MAIN!$A1310,PASTE_FLEX_TRACKER!$B:$B,MAIN!$D1310)</f>
        <v>0</v>
      </c>
      <c r="M1310" s="24">
        <f>IFERROR(-VLOOKUP(D1310,SQ!$A$19:$CC$52,HLOOKUP(MAIN!A1310,SQ!$B$18:$CC$56,39,FALSE),FALSE),"n/a")</f>
        <v>0</v>
      </c>
      <c r="N1310" s="46" t="s">
        <v>563</v>
      </c>
      <c r="O1310" s="46">
        <f>SUMIFS(MAN_ADJ!$L:$L,MAN_ADJ!$K:$K,MAIN!$D1310,MAN_ADJ!$J:$J,MAIN!$S1310)</f>
        <v>0</v>
      </c>
      <c r="P1310" s="25">
        <f t="shared" si="362"/>
        <v>13.290999999999999</v>
      </c>
      <c r="Q1310" s="28">
        <f t="shared" si="353"/>
        <v>0.25941825627612214</v>
      </c>
      <c r="R1310" s="38">
        <f t="shared" si="354"/>
        <v>37.942865306122457</v>
      </c>
      <c r="S1310" s="17" t="s">
        <v>42</v>
      </c>
      <c r="U1310" t="s">
        <v>577</v>
      </c>
    </row>
    <row r="1311" spans="1:21" x14ac:dyDescent="0.25">
      <c r="A1311" s="17" t="s">
        <v>42</v>
      </c>
      <c r="B1311" s="17" t="s">
        <v>93</v>
      </c>
      <c r="C1311" s="17" t="s">
        <v>206</v>
      </c>
      <c r="D1311" s="17" t="s">
        <v>107</v>
      </c>
      <c r="E1311" s="24">
        <f>IF(U1311="SC",SUMIFS(SC!F:F,SC!A:A,MAIN!D1311,SC!B:B,MAIN!A1311),SUMIFS(Allocations!$H:$H,Allocations!$A:$A,MAIN!$A1311,Allocations!$B:$B,MAIN!$D1311))</f>
        <v>8.8202938775510198</v>
      </c>
      <c r="F1311" s="24">
        <f>IF(U1311="SC",SUMIFS(SC!J:J,SC!A:A,MAIN!D1311,SC!B:B,MAIN!A1311),SUMIFS(Allocations!M:M,Allocations!A:A,MAIN!A1311,Allocations!B:B,MAIN!D1311))</f>
        <v>0.77400000000000002</v>
      </c>
      <c r="G1311" s="24">
        <f t="shared" si="360"/>
        <v>9.5942938775510207</v>
      </c>
      <c r="H1311" s="24">
        <f>IFERROR(VLOOKUP(S1311,Swaps_wk!$A$2:$AP$151,HLOOKUP(MAIN!D1311,Swaps_wk!$B$2:$AP$151,150,FALSE),FALSE),0)</f>
        <v>0</v>
      </c>
      <c r="I1311" s="24">
        <f>SUMIFS(PASTE_DQS_TRACKER!$D:$D,PASTE_DQS_TRACKER!$C:$C,MAIN!$A1311,PASTE_DQS_TRACKER!$B:$B,MAIN!$D1311)-SUMIFS(PASTE_DQS_TRACKER!$D:$D,PASTE_DQS_TRACKER!$C:$C,MAIN!A1311,PASTE_DQS_TRACKER!$E:$E,MAIN!$D1311)</f>
        <v>-10</v>
      </c>
      <c r="J1311" s="25">
        <f t="shared" si="361"/>
        <v>-0.4057061224489793</v>
      </c>
      <c r="K1311" s="24">
        <f>IFERROR(IF(V1311="Flex",0,IF(D1311=$D$30,VLOOKUP(A1311,MMO_o10M_lease!$A$1:$F$51,5,FALSE),IF(D1311=$D$26,VLOOKUP(D1311,LANDINGS!$A$3:$BR$40,HLOOKUP(A1311,LANDINGS!$B$1:$CF$42,42,FALSE),FALSE)-IFERROR(VLOOKUP(A1311,MMO_o10M_lease!$A$1:$F$38,5,FALSE),0),VLOOKUP(D1311,LANDINGS!$A$3:$CF$40,HLOOKUP(A1311,LANDINGS!$B$1:$CF$42,42,FALSE),FALSE)))),0)</f>
        <v>3.1749999999999998</v>
      </c>
      <c r="L1311" s="24">
        <f>SUMIFS(PASTE_FLEX_TRACKER!$D:$D,PASTE_FLEX_TRACKER!$F:$F,MAIN!$A1311,PASTE_FLEX_TRACKER!$B:$B,MAIN!$D1311)-SUMIFS(PASTE_FLEX_TRACKER!$D:$D,PASTE_FLEX_TRACKER!$C:$C,MAIN!$A1311,PASTE_FLEX_TRACKER!$B:$B,MAIN!$D1311)</f>
        <v>0</v>
      </c>
      <c r="M1311" s="24">
        <f>IFERROR(-VLOOKUP(D1311,SQ!$A$19:$CC$52,HLOOKUP(MAIN!A1311,SQ!$B$18:$CC$56,39,FALSE),FALSE),"n/a")</f>
        <v>0</v>
      </c>
      <c r="N1311" s="46" t="s">
        <v>563</v>
      </c>
      <c r="O1311" s="46">
        <f>SUMIFS(MAN_ADJ!$L:$L,MAN_ADJ!$K:$K,MAIN!$D1311,MAN_ADJ!$J:$J,MAIN!$S1311)</f>
        <v>0</v>
      </c>
      <c r="P1311" s="25">
        <f t="shared" si="362"/>
        <v>3.1749999999999998</v>
      </c>
      <c r="Q1311" s="28">
        <f t="shared" si="353"/>
        <v>-7.8258616873579001</v>
      </c>
      <c r="R1311" s="38">
        <f t="shared" si="354"/>
        <v>-3.5807061224489791</v>
      </c>
      <c r="S1311" s="17" t="s">
        <v>42</v>
      </c>
      <c r="U1311" t="s">
        <v>577</v>
      </c>
    </row>
    <row r="1312" spans="1:21" x14ac:dyDescent="0.25">
      <c r="A1312" s="17" t="s">
        <v>42</v>
      </c>
      <c r="B1312" s="17" t="s">
        <v>93</v>
      </c>
      <c r="C1312" s="17" t="s">
        <v>206</v>
      </c>
      <c r="D1312" s="17" t="s">
        <v>108</v>
      </c>
      <c r="E1312" s="24">
        <f>IF(U1312="SC",SUMIFS(SC!F:F,SC!A:A,MAIN!D1312,SC!B:B,MAIN!A1312),SUMIFS(Allocations!$H:$H,Allocations!$A:$A,MAIN!$A1312,Allocations!$B:$B,MAIN!$D1312))</f>
        <v>3.834465306122449</v>
      </c>
      <c r="F1312" s="24">
        <f>IF(U1312="SC",SUMIFS(SC!J:J,SC!A:A,MAIN!D1312,SC!B:B,MAIN!A1312),SUMIFS(Allocations!M:M,Allocations!A:A,MAIN!A1312,Allocations!B:B,MAIN!D1312))</f>
        <v>0.88100000000000001</v>
      </c>
      <c r="G1312" s="24">
        <f t="shared" si="360"/>
        <v>4.7154653061224492</v>
      </c>
      <c r="H1312" s="24">
        <f>IFERROR(VLOOKUP(S1312,Swaps_wk!$A$2:$AP$151,HLOOKUP(MAIN!D1312,Swaps_wk!$B$2:$AP$151,150,FALSE),FALSE),0)</f>
        <v>0</v>
      </c>
      <c r="I1312" s="24">
        <f>SUMIFS(PASTE_DQS_TRACKER!$D:$D,PASTE_DQS_TRACKER!$C:$C,MAIN!$A1312,PASTE_DQS_TRACKER!$B:$B,MAIN!$D1312)-SUMIFS(PASTE_DQS_TRACKER!$D:$D,PASTE_DQS_TRACKER!$C:$C,MAIN!A1312,PASTE_DQS_TRACKER!$E:$E,MAIN!$D1312)</f>
        <v>1</v>
      </c>
      <c r="J1312" s="25">
        <f t="shared" si="361"/>
        <v>5.7154653061224492</v>
      </c>
      <c r="K1312" s="24">
        <f>IFERROR(IF(V1312="Flex",0,IF(D1312=$D$30,VLOOKUP(A1312,MMO_o10M_lease!$A$1:$F$51,5,FALSE),IF(D1312=$D$26,VLOOKUP(D1312,LANDINGS!$A$3:$BR$40,HLOOKUP(A1312,LANDINGS!$B$1:$CF$42,42,FALSE),FALSE)-IFERROR(VLOOKUP(A1312,MMO_o10M_lease!$A$1:$F$38,5,FALSE),0),VLOOKUP(D1312,LANDINGS!$A$3:$CF$40,HLOOKUP(A1312,LANDINGS!$B$1:$CF$42,42,FALSE),FALSE)))),0)</f>
        <v>0.79200000000000004</v>
      </c>
      <c r="L1312" s="24">
        <f>SUMIFS(PASTE_FLEX_TRACKER!$D:$D,PASTE_FLEX_TRACKER!$F:$F,MAIN!$A1312,PASTE_FLEX_TRACKER!$B:$B,MAIN!$D1312)-SUMIFS(PASTE_FLEX_TRACKER!$D:$D,PASTE_FLEX_TRACKER!$C:$C,MAIN!$A1312,PASTE_FLEX_TRACKER!$B:$B,MAIN!$D1312)</f>
        <v>0</v>
      </c>
      <c r="M1312" s="24">
        <f>IFERROR(-VLOOKUP(D1312,SQ!$A$19:$CC$52,HLOOKUP(MAIN!A1312,SQ!$B$18:$CC$56,39,FALSE),FALSE),"n/a")</f>
        <v>0</v>
      </c>
      <c r="N1312" s="46" t="s">
        <v>563</v>
      </c>
      <c r="O1312" s="46">
        <f>SUMIFS(MAN_ADJ!$L:$L,MAN_ADJ!$K:$K,MAIN!$D1312,MAN_ADJ!$J:$J,MAIN!$S1312)</f>
        <v>0</v>
      </c>
      <c r="P1312" s="25">
        <f t="shared" si="362"/>
        <v>0.79200000000000004</v>
      </c>
      <c r="Q1312" s="28">
        <f t="shared" si="353"/>
        <v>0.13857139490490891</v>
      </c>
      <c r="R1312" s="38">
        <f t="shared" si="354"/>
        <v>4.9234653061224494</v>
      </c>
      <c r="S1312" s="17" t="s">
        <v>42</v>
      </c>
      <c r="U1312" t="s">
        <v>577</v>
      </c>
    </row>
    <row r="1313" spans="1:21" x14ac:dyDescent="0.25">
      <c r="A1313" s="17" t="s">
        <v>42</v>
      </c>
      <c r="B1313" s="17" t="s">
        <v>93</v>
      </c>
      <c r="C1313" s="17" t="s">
        <v>206</v>
      </c>
      <c r="D1313" s="17" t="s">
        <v>109</v>
      </c>
      <c r="E1313" s="24">
        <f>IF(U1313="SC",SUMIFS(SC!F:F,SC!A:A,MAIN!D1313,SC!B:B,MAIN!A1313),SUMIFS(Allocations!$H:$H,Allocations!$A:$A,MAIN!$A1313,Allocations!$B:$B,MAIN!$D1313))</f>
        <v>7.9318530612244906</v>
      </c>
      <c r="F1313" s="24">
        <f>IF(U1313="SC",SUMIFS(SC!J:J,SC!A:A,MAIN!D1313,SC!B:B,MAIN!A1313),SUMIFS(Allocations!M:M,Allocations!A:A,MAIN!A1313,Allocations!B:B,MAIN!D1313))</f>
        <v>6.3E-2</v>
      </c>
      <c r="G1313" s="24">
        <f t="shared" si="360"/>
        <v>7.9948530612244904</v>
      </c>
      <c r="H1313" s="24">
        <f>IFERROR(VLOOKUP(S1313,Swaps_wk!$A$2:$AP$151,HLOOKUP(MAIN!D1313,Swaps_wk!$B$2:$AP$151,150,FALSE),FALSE),0)</f>
        <v>0</v>
      </c>
      <c r="I1313" s="24">
        <f>SUMIFS(PASTE_DQS_TRACKER!$D:$D,PASTE_DQS_TRACKER!$C:$C,MAIN!$A1313,PASTE_DQS_TRACKER!$B:$B,MAIN!$D1313)-SUMIFS(PASTE_DQS_TRACKER!$D:$D,PASTE_DQS_TRACKER!$C:$C,MAIN!A1313,PASTE_DQS_TRACKER!$E:$E,MAIN!$D1313)</f>
        <v>-1.4</v>
      </c>
      <c r="J1313" s="25">
        <f t="shared" si="361"/>
        <v>6.5948530612244909</v>
      </c>
      <c r="K1313" s="24">
        <f>IFERROR(IF(V1313="Flex",0,IF(D1313=$D$30,VLOOKUP(A1313,MMO_o10M_lease!$A$1:$F$51,5,FALSE),IF(D1313=$D$26,VLOOKUP(D1313,LANDINGS!$A$3:$BR$40,HLOOKUP(A1313,LANDINGS!$B$1:$CF$42,42,FALSE),FALSE)-IFERROR(VLOOKUP(A1313,MMO_o10M_lease!$A$1:$F$38,5,FALSE),0),VLOOKUP(D1313,LANDINGS!$A$3:$CF$40,HLOOKUP(A1313,LANDINGS!$B$1:$CF$42,42,FALSE),FALSE)))),0)</f>
        <v>2.2010000000000001</v>
      </c>
      <c r="L1313" s="24">
        <f>SUMIFS(PASTE_FLEX_TRACKER!$D:$D,PASTE_FLEX_TRACKER!$F:$F,MAIN!$A1313,PASTE_FLEX_TRACKER!$B:$B,MAIN!$D1313)-SUMIFS(PASTE_FLEX_TRACKER!$D:$D,PASTE_FLEX_TRACKER!$C:$C,MAIN!$A1313,PASTE_FLEX_TRACKER!$B:$B,MAIN!$D1313)</f>
        <v>0</v>
      </c>
      <c r="M1313" s="24">
        <f>IFERROR(-VLOOKUP(D1313,SQ!$A$19:$CC$52,HLOOKUP(MAIN!A1313,SQ!$B$18:$CC$56,39,FALSE),FALSE),"n/a")</f>
        <v>0</v>
      </c>
      <c r="N1313" s="46" t="s">
        <v>563</v>
      </c>
      <c r="O1313" s="46">
        <f>SUMIFS(MAN_ADJ!$L:$L,MAN_ADJ!$K:$K,MAIN!$D1313,MAN_ADJ!$J:$J,MAIN!$S1313)</f>
        <v>0</v>
      </c>
      <c r="P1313" s="25">
        <f t="shared" si="362"/>
        <v>2.2010000000000001</v>
      </c>
      <c r="Q1313" s="28">
        <f t="shared" si="353"/>
        <v>0.33374511601193008</v>
      </c>
      <c r="R1313" s="38">
        <f t="shared" si="354"/>
        <v>4.3938530612244904</v>
      </c>
      <c r="S1313" s="17" t="s">
        <v>42</v>
      </c>
      <c r="U1313" t="s">
        <v>577</v>
      </c>
    </row>
    <row r="1314" spans="1:21" x14ac:dyDescent="0.25">
      <c r="A1314" s="17" t="s">
        <v>42</v>
      </c>
      <c r="B1314" s="17" t="s">
        <v>93</v>
      </c>
      <c r="C1314" s="17" t="s">
        <v>206</v>
      </c>
      <c r="D1314" s="17" t="s">
        <v>110</v>
      </c>
      <c r="E1314" s="24">
        <f>IF(U1314="SC",SUMIFS(SC!F:F,SC!A:A,MAIN!D1314,SC!B:B,MAIN!A1314),SUMIFS(Allocations!$H:$H,Allocations!$A:$A,MAIN!$A1314,Allocations!$B:$B,MAIN!$D1314))</f>
        <v>12.387526530612245</v>
      </c>
      <c r="F1314" s="24">
        <f>IF(U1314="SC",SUMIFS(SC!J:J,SC!A:A,MAIN!D1314,SC!B:B,MAIN!A1314),SUMIFS(Allocations!M:M,Allocations!A:A,MAIN!A1314,Allocations!B:B,MAIN!D1314))</f>
        <v>3.0000000000000001E-3</v>
      </c>
      <c r="G1314" s="24">
        <f t="shared" si="360"/>
        <v>12.390526530612245</v>
      </c>
      <c r="H1314" s="24">
        <f>IFERROR(VLOOKUP(S1314,Swaps_wk!$A$2:$AP$151,HLOOKUP(MAIN!D1314,Swaps_wk!$B$2:$AP$151,150,FALSE),FALSE),0)</f>
        <v>0</v>
      </c>
      <c r="I1314" s="24">
        <f>SUMIFS(PASTE_DQS_TRACKER!$D:$D,PASTE_DQS_TRACKER!$C:$C,MAIN!$A1314,PASTE_DQS_TRACKER!$B:$B,MAIN!$D1314)-SUMIFS(PASTE_DQS_TRACKER!$D:$D,PASTE_DQS_TRACKER!$C:$C,MAIN!A1314,PASTE_DQS_TRACKER!$E:$E,MAIN!$D1314)</f>
        <v>-3.3</v>
      </c>
      <c r="J1314" s="25">
        <f t="shared" si="361"/>
        <v>9.0905265306122445</v>
      </c>
      <c r="K1314" s="24">
        <f>IFERROR(IF(V1314="Flex",0,IF(D1314=$D$30,VLOOKUP(A1314,MMO_o10M_lease!$A$1:$F$51,5,FALSE),IF(D1314=$D$26,VLOOKUP(D1314,LANDINGS!$A$3:$BR$40,HLOOKUP(A1314,LANDINGS!$B$1:$CF$42,42,FALSE),FALSE)-IFERROR(VLOOKUP(A1314,MMO_o10M_lease!$A$1:$F$38,5,FALSE),0),VLOOKUP(D1314,LANDINGS!$A$3:$CF$40,HLOOKUP(A1314,LANDINGS!$B$1:$CF$42,42,FALSE),FALSE)))),0)</f>
        <v>0.19900000000000001</v>
      </c>
      <c r="L1314" s="24">
        <f>SUMIFS(PASTE_FLEX_TRACKER!$D:$D,PASTE_FLEX_TRACKER!$F:$F,MAIN!$A1314,PASTE_FLEX_TRACKER!$B:$B,MAIN!$D1314)-SUMIFS(PASTE_FLEX_TRACKER!$D:$D,PASTE_FLEX_TRACKER!$C:$C,MAIN!$A1314,PASTE_FLEX_TRACKER!$B:$B,MAIN!$D1314)</f>
        <v>0</v>
      </c>
      <c r="M1314" s="24">
        <f>IFERROR(-VLOOKUP(D1314,SQ!$A$19:$CC$52,HLOOKUP(MAIN!A1314,SQ!$B$18:$CC$56,39,FALSE),FALSE),"n/a")</f>
        <v>0</v>
      </c>
      <c r="N1314" s="46" t="s">
        <v>563</v>
      </c>
      <c r="O1314" s="46">
        <f>SUMIFS(MAN_ADJ!$L:$L,MAN_ADJ!$K:$K,MAIN!$D1314,MAN_ADJ!$J:$J,MAIN!$S1314)</f>
        <v>0</v>
      </c>
      <c r="P1314" s="25">
        <f t="shared" si="362"/>
        <v>0.19900000000000001</v>
      </c>
      <c r="Q1314" s="28">
        <f t="shared" si="353"/>
        <v>2.1890921205704617E-2</v>
      </c>
      <c r="R1314" s="38">
        <f t="shared" si="354"/>
        <v>8.8915265306122446</v>
      </c>
      <c r="S1314" s="17" t="s">
        <v>42</v>
      </c>
      <c r="U1314" t="s">
        <v>577</v>
      </c>
    </row>
    <row r="1315" spans="1:21" x14ac:dyDescent="0.25">
      <c r="A1315" s="17" t="s">
        <v>42</v>
      </c>
      <c r="B1315" s="17" t="s">
        <v>93</v>
      </c>
      <c r="C1315" s="17" t="s">
        <v>206</v>
      </c>
      <c r="D1315" s="17" t="s">
        <v>111</v>
      </c>
      <c r="E1315" s="24">
        <f>IF(U1315="SC",SUMIFS(SC!F:F,SC!A:A,MAIN!D1315,SC!B:B,MAIN!A1315),SUMIFS(Allocations!$H:$H,Allocations!$A:$A,MAIN!$A1315,Allocations!$B:$B,MAIN!$D1315))</f>
        <v>23.202906122448979</v>
      </c>
      <c r="F1315" s="24">
        <f>IF(U1315="SC",SUMIFS(SC!J:J,SC!A:A,MAIN!D1315,SC!B:B,MAIN!A1315),SUMIFS(Allocations!M:M,Allocations!A:A,MAIN!A1315,Allocations!B:B,MAIN!D1315))</f>
        <v>8.9999999999999993E-3</v>
      </c>
      <c r="G1315" s="24">
        <f t="shared" si="360"/>
        <v>23.21190612244898</v>
      </c>
      <c r="H1315" s="24">
        <f>IFERROR(VLOOKUP(S1315,Swaps_wk!$A$2:$AP$151,HLOOKUP(MAIN!D1315,Swaps_wk!$B$2:$AP$151,150,FALSE),FALSE),0)</f>
        <v>0</v>
      </c>
      <c r="I1315" s="24">
        <f>SUMIFS(PASTE_DQS_TRACKER!$D:$D,PASTE_DQS_TRACKER!$C:$C,MAIN!$A1315,PASTE_DQS_TRACKER!$B:$B,MAIN!$D1315)-SUMIFS(PASTE_DQS_TRACKER!$D:$D,PASTE_DQS_TRACKER!$C:$C,MAIN!A1315,PASTE_DQS_TRACKER!$E:$E,MAIN!$D1315)</f>
        <v>-31.1</v>
      </c>
      <c r="J1315" s="25">
        <f t="shared" si="361"/>
        <v>-7.8880938775510216</v>
      </c>
      <c r="K1315" s="24">
        <f>IFERROR(IF(V1315="Flex",0,IF(D1315=$D$30,VLOOKUP(A1315,MMO_o10M_lease!$A$1:$F$51,5,FALSE),IF(D1315=$D$26,VLOOKUP(D1315,LANDINGS!$A$3:$BR$40,HLOOKUP(A1315,LANDINGS!$B$1:$CF$42,42,FALSE),FALSE)-IFERROR(VLOOKUP(A1315,MMO_o10M_lease!$A$1:$F$38,5,FALSE),0),VLOOKUP(D1315,LANDINGS!$A$3:$CF$40,HLOOKUP(A1315,LANDINGS!$B$1:$CF$42,42,FALSE),FALSE)))),0)</f>
        <v>1.784</v>
      </c>
      <c r="L1315" s="24">
        <f>SUMIFS(PASTE_FLEX_TRACKER!$D:$D,PASTE_FLEX_TRACKER!$F:$F,MAIN!$A1315,PASTE_FLEX_TRACKER!$B:$B,MAIN!$D1315)-SUMIFS(PASTE_FLEX_TRACKER!$D:$D,PASTE_FLEX_TRACKER!$C:$C,MAIN!$A1315,PASTE_FLEX_TRACKER!$B:$B,MAIN!$D1315)</f>
        <v>0</v>
      </c>
      <c r="M1315" s="24">
        <f>IFERROR(-VLOOKUP(D1315,SQ!$A$19:$CC$52,HLOOKUP(MAIN!A1315,SQ!$B$18:$CC$56,39,FALSE),FALSE),"n/a")</f>
        <v>0</v>
      </c>
      <c r="N1315" s="46" t="s">
        <v>563</v>
      </c>
      <c r="O1315" s="46">
        <f>SUMIFS(MAN_ADJ!$L:$L,MAN_ADJ!$K:$K,MAIN!$D1315,MAN_ADJ!$J:$J,MAIN!$S1315)</f>
        <v>0</v>
      </c>
      <c r="P1315" s="25">
        <f t="shared" si="362"/>
        <v>1.784</v>
      </c>
      <c r="Q1315" s="28">
        <f t="shared" si="353"/>
        <v>-0.22616363695634284</v>
      </c>
      <c r="R1315" s="38">
        <f t="shared" si="354"/>
        <v>-9.6720938775510223</v>
      </c>
      <c r="S1315" s="17" t="s">
        <v>42</v>
      </c>
      <c r="U1315" t="s">
        <v>577</v>
      </c>
    </row>
    <row r="1316" spans="1:21" x14ac:dyDescent="0.25">
      <c r="A1316" s="17" t="s">
        <v>42</v>
      </c>
      <c r="B1316" s="17" t="s">
        <v>93</v>
      </c>
      <c r="C1316" s="17" t="s">
        <v>206</v>
      </c>
      <c r="D1316" s="17" t="s">
        <v>112</v>
      </c>
      <c r="E1316" s="24">
        <f>IF(U1316="SC",SUMIFS(SC!F:F,SC!A:A,MAIN!D1316,SC!B:B,MAIN!A1316),SUMIFS(Allocations!$H:$H,Allocations!$A:$A,MAIN!$A1316,Allocations!$B:$B,MAIN!$D1316))</f>
        <v>5.3462693877551022</v>
      </c>
      <c r="F1316" s="24">
        <f>IF(U1316="SC",SUMIFS(SC!J:J,SC!A:A,MAIN!D1316,SC!B:B,MAIN!A1316),SUMIFS(Allocations!M:M,Allocations!A:A,MAIN!A1316,Allocations!B:B,MAIN!D1316))</f>
        <v>0</v>
      </c>
      <c r="G1316" s="24">
        <f t="shared" si="360"/>
        <v>5.3462693877551022</v>
      </c>
      <c r="H1316" s="24">
        <f>IFERROR(VLOOKUP(S1316,Swaps_wk!$A$2:$AP$151,HLOOKUP(MAIN!D1316,Swaps_wk!$B$2:$AP$151,150,FALSE),FALSE),0)</f>
        <v>0</v>
      </c>
      <c r="I1316" s="24">
        <f>SUMIFS(PASTE_DQS_TRACKER!$D:$D,PASTE_DQS_TRACKER!$C:$C,MAIN!$A1316,PASTE_DQS_TRACKER!$B:$B,MAIN!$D1316)-SUMIFS(PASTE_DQS_TRACKER!$D:$D,PASTE_DQS_TRACKER!$C:$C,MAIN!A1316,PASTE_DQS_TRACKER!$E:$E,MAIN!$D1316)</f>
        <v>-4.8000000000000007</v>
      </c>
      <c r="J1316" s="25">
        <f t="shared" si="361"/>
        <v>0.54626938775510148</v>
      </c>
      <c r="K1316" s="24">
        <f>IFERROR(IF(V1316="Flex",0,IF(D1316=$D$30,VLOOKUP(A1316,MMO_o10M_lease!$A$1:$F$51,5,FALSE),IF(D1316=$D$26,VLOOKUP(D1316,LANDINGS!$A$3:$BR$40,HLOOKUP(A1316,LANDINGS!$B$1:$CF$42,42,FALSE),FALSE)-IFERROR(VLOOKUP(A1316,MMO_o10M_lease!$A$1:$F$38,5,FALSE),0),VLOOKUP(D1316,LANDINGS!$A$3:$CF$40,HLOOKUP(A1316,LANDINGS!$B$1:$CF$42,42,FALSE),FALSE)))),0)</f>
        <v>0.12</v>
      </c>
      <c r="L1316" s="24">
        <f>SUMIFS(PASTE_FLEX_TRACKER!$D:$D,PASTE_FLEX_TRACKER!$F:$F,MAIN!$A1316,PASTE_FLEX_TRACKER!$B:$B,MAIN!$D1316)-SUMIFS(PASTE_FLEX_TRACKER!$D:$D,PASTE_FLEX_TRACKER!$C:$C,MAIN!$A1316,PASTE_FLEX_TRACKER!$B:$B,MAIN!$D1316)</f>
        <v>0</v>
      </c>
      <c r="M1316" s="24">
        <f>IFERROR(-VLOOKUP(D1316,SQ!$A$19:$CC$52,HLOOKUP(MAIN!A1316,SQ!$B$18:$CC$56,39,FALSE),FALSE),"n/a")</f>
        <v>0</v>
      </c>
      <c r="N1316" s="46" t="s">
        <v>563</v>
      </c>
      <c r="O1316" s="46">
        <f>SUMIFS(MAN_ADJ!$L:$L,MAN_ADJ!$K:$K,MAIN!$D1316,MAN_ADJ!$J:$J,MAIN!$S1316)</f>
        <v>0</v>
      </c>
      <c r="P1316" s="25">
        <f t="shared" si="362"/>
        <v>0.12</v>
      </c>
      <c r="Q1316" s="28">
        <f t="shared" si="353"/>
        <v>0.2196718371738548</v>
      </c>
      <c r="R1316" s="38">
        <f t="shared" si="354"/>
        <v>0.42626938775510148</v>
      </c>
      <c r="S1316" s="17" t="s">
        <v>42</v>
      </c>
      <c r="U1316" t="s">
        <v>577</v>
      </c>
    </row>
    <row r="1317" spans="1:21" x14ac:dyDescent="0.25">
      <c r="A1317" s="17" t="s">
        <v>42</v>
      </c>
      <c r="B1317" s="17" t="s">
        <v>93</v>
      </c>
      <c r="C1317" s="17" t="s">
        <v>206</v>
      </c>
      <c r="D1317" s="17" t="s">
        <v>113</v>
      </c>
      <c r="E1317" s="24">
        <f>IF(U1317="SC",SUMIFS(SC!F:F,SC!A:A,MAIN!D1317,SC!B:B,MAIN!A1317),SUMIFS(Allocations!$H:$H,Allocations!$A:$A,MAIN!$A1317,Allocations!$B:$B,MAIN!$D1317))</f>
        <v>28.806710204081632</v>
      </c>
      <c r="F1317" s="24">
        <f>IF(U1317="SC",SUMIFS(SC!J:J,SC!A:A,MAIN!D1317,SC!B:B,MAIN!A1317),SUMIFS(Allocations!M:M,Allocations!A:A,MAIN!A1317,Allocations!B:B,MAIN!D1317))</f>
        <v>9.2919999999999998</v>
      </c>
      <c r="G1317" s="24">
        <f t="shared" si="360"/>
        <v>38.098710204081634</v>
      </c>
      <c r="H1317" s="24">
        <f>IFERROR(VLOOKUP(S1317,Swaps_wk!$A$2:$AP$151,HLOOKUP(MAIN!D1317,Swaps_wk!$B$2:$AP$151,150,FALSE),FALSE),0)</f>
        <v>0</v>
      </c>
      <c r="I1317" s="24">
        <f>SUMIFS(PASTE_DQS_TRACKER!$D:$D,PASTE_DQS_TRACKER!$C:$C,MAIN!$A1317,PASTE_DQS_TRACKER!$B:$B,MAIN!$D1317)-SUMIFS(PASTE_DQS_TRACKER!$D:$D,PASTE_DQS_TRACKER!$C:$C,MAIN!A1317,PASTE_DQS_TRACKER!$E:$E,MAIN!$D1317)</f>
        <v>15</v>
      </c>
      <c r="J1317" s="25">
        <f t="shared" si="361"/>
        <v>53.098710204081634</v>
      </c>
      <c r="K1317" s="24">
        <f>IFERROR(IF(V1317="Flex",0,IF(D1317=$D$30,VLOOKUP(A1317,MMO_o10M_lease!$A$1:$F$51,5,FALSE),IF(D1317=$D$26,VLOOKUP(D1317,LANDINGS!$A$3:$BR$40,HLOOKUP(A1317,LANDINGS!$B$1:$CF$42,42,FALSE),FALSE)-IFERROR(VLOOKUP(A1317,MMO_o10M_lease!$A$1:$F$38,5,FALSE),0),VLOOKUP(D1317,LANDINGS!$A$3:$CF$40,HLOOKUP(A1317,LANDINGS!$B$1:$CF$42,42,FALSE),FALSE)))),0)</f>
        <v>24.509</v>
      </c>
      <c r="L1317" s="24">
        <f>SUMIFS(PASTE_FLEX_TRACKER!$D:$D,PASTE_FLEX_TRACKER!$F:$F,MAIN!$A1317,PASTE_FLEX_TRACKER!$B:$B,MAIN!$D1317)-SUMIFS(PASTE_FLEX_TRACKER!$D:$D,PASTE_FLEX_TRACKER!$C:$C,MAIN!$A1317,PASTE_FLEX_TRACKER!$B:$B,MAIN!$D1317)</f>
        <v>0</v>
      </c>
      <c r="M1317" s="24">
        <f>IFERROR(-VLOOKUP(D1317,SQ!$A$19:$CC$52,HLOOKUP(MAIN!A1317,SQ!$B$18:$CC$56,39,FALSE),FALSE),"n/a")</f>
        <v>0</v>
      </c>
      <c r="N1317" s="46" t="s">
        <v>563</v>
      </c>
      <c r="O1317" s="46">
        <f>SUMIFS(MAN_ADJ!$L:$L,MAN_ADJ!$K:$K,MAIN!$D1317,MAN_ADJ!$J:$J,MAIN!$S1317)</f>
        <v>0</v>
      </c>
      <c r="P1317" s="25">
        <f t="shared" si="362"/>
        <v>24.509</v>
      </c>
      <c r="Q1317" s="28">
        <f t="shared" si="353"/>
        <v>0.46157430012520384</v>
      </c>
      <c r="R1317" s="38">
        <f t="shared" si="354"/>
        <v>28.589710204081634</v>
      </c>
      <c r="S1317" s="17" t="s">
        <v>42</v>
      </c>
      <c r="U1317" t="s">
        <v>577</v>
      </c>
    </row>
    <row r="1318" spans="1:21" x14ac:dyDescent="0.25">
      <c r="A1318" s="17" t="s">
        <v>42</v>
      </c>
      <c r="B1318" s="17" t="s">
        <v>93</v>
      </c>
      <c r="C1318" s="17" t="s">
        <v>206</v>
      </c>
      <c r="D1318" s="17" t="s">
        <v>114</v>
      </c>
      <c r="E1318" s="24">
        <f>IF(U1318="SC",SUMIFS(SC!F:F,SC!A:A,MAIN!D1318,SC!B:B,MAIN!A1318),SUMIFS(Allocations!$H:$H,Allocations!$A:$A,MAIN!$A1318,Allocations!$B:$B,MAIN!$D1318))</f>
        <v>0</v>
      </c>
      <c r="F1318" s="24">
        <f>IF(U1318="SC",SUMIFS(SC!J:J,SC!A:A,MAIN!D1318,SC!B:B,MAIN!A1318),SUMIFS(Allocations!M:M,Allocations!A:A,MAIN!A1318,Allocations!B:B,MAIN!D1318))</f>
        <v>0</v>
      </c>
      <c r="G1318" s="24">
        <f t="shared" si="360"/>
        <v>0</v>
      </c>
      <c r="H1318" s="24">
        <f>IFERROR(VLOOKUP(S1318,Swaps_wk!$A$2:$AP$151,HLOOKUP(MAIN!D1318,Swaps_wk!$B$2:$AP$151,150,FALSE),FALSE),0)</f>
        <v>0</v>
      </c>
      <c r="I1318" s="24">
        <f>SUMIFS(PASTE_DQS_TRACKER!$D:$D,PASTE_DQS_TRACKER!$C:$C,MAIN!$A1318,PASTE_DQS_TRACKER!$B:$B,MAIN!$D1318)-SUMIFS(PASTE_DQS_TRACKER!$D:$D,PASTE_DQS_TRACKER!$C:$C,MAIN!A1318,PASTE_DQS_TRACKER!$E:$E,MAIN!$D1318)</f>
        <v>0</v>
      </c>
      <c r="J1318" s="25">
        <f t="shared" si="361"/>
        <v>0</v>
      </c>
      <c r="K1318" s="24">
        <f>IFERROR(IF(V1318="Flex",0,IF(D1318=$D$30,VLOOKUP(A1318,MMO_o10M_lease!$A$1:$F$51,5,FALSE),IF(D1318=$D$26,VLOOKUP(D1318,LANDINGS!$A$3:$BR$40,HLOOKUP(A1318,LANDINGS!$B$1:$CF$42,42,FALSE),FALSE)-IFERROR(VLOOKUP(A1318,MMO_o10M_lease!$A$1:$F$38,5,FALSE),0),VLOOKUP(D1318,LANDINGS!$A$3:$CF$40,HLOOKUP(A1318,LANDINGS!$B$1:$CF$42,42,FALSE),FALSE)))),0)</f>
        <v>0</v>
      </c>
      <c r="L1318" s="24">
        <f>SUMIFS(PASTE_FLEX_TRACKER!$D:$D,PASTE_FLEX_TRACKER!$F:$F,MAIN!$A1318,PASTE_FLEX_TRACKER!$B:$B,MAIN!$D1318)-SUMIFS(PASTE_FLEX_TRACKER!$D:$D,PASTE_FLEX_TRACKER!$C:$C,MAIN!$A1318,PASTE_FLEX_TRACKER!$B:$B,MAIN!$D1318)</f>
        <v>0</v>
      </c>
      <c r="M1318" s="24">
        <f>IFERROR(-VLOOKUP(D1318,SQ!$A$19:$CC$52,HLOOKUP(MAIN!A1318,SQ!$B$18:$CC$56,39,FALSE),FALSE),"n/a")</f>
        <v>0</v>
      </c>
      <c r="N1318" s="46" t="s">
        <v>563</v>
      </c>
      <c r="O1318" s="46">
        <f>SUMIFS(MAN_ADJ!$L:$L,MAN_ADJ!$K:$K,MAIN!$D1318,MAN_ADJ!$J:$J,MAIN!$S1318)</f>
        <v>0</v>
      </c>
      <c r="P1318" s="25">
        <f t="shared" si="362"/>
        <v>0</v>
      </c>
      <c r="Q1318" s="28" t="str">
        <f t="shared" si="353"/>
        <v>n/a</v>
      </c>
      <c r="R1318" s="38">
        <f t="shared" si="354"/>
        <v>0</v>
      </c>
      <c r="S1318" s="17" t="s">
        <v>42</v>
      </c>
      <c r="U1318" t="s">
        <v>577</v>
      </c>
    </row>
    <row r="1319" spans="1:21" x14ac:dyDescent="0.25">
      <c r="A1319" s="17" t="s">
        <v>42</v>
      </c>
      <c r="B1319" s="17" t="s">
        <v>93</v>
      </c>
      <c r="C1319" s="17" t="s">
        <v>206</v>
      </c>
      <c r="D1319" s="17" t="s">
        <v>115</v>
      </c>
      <c r="E1319" s="24">
        <f>IF(U1319="SC",SUMIFS(SC!F:F,SC!A:A,MAIN!D1319,SC!B:B,MAIN!A1319),SUMIFS(Allocations!$H:$H,Allocations!$A:$A,MAIN!$A1319,Allocations!$B:$B,MAIN!$D1319))</f>
        <v>6.6064653061224492</v>
      </c>
      <c r="F1319" s="24">
        <f>IF(U1319="SC",SUMIFS(SC!J:J,SC!A:A,MAIN!D1319,SC!B:B,MAIN!A1319),SUMIFS(Allocations!M:M,Allocations!A:A,MAIN!A1319,Allocations!B:B,MAIN!D1319))</f>
        <v>0.67800000000000005</v>
      </c>
      <c r="G1319" s="24">
        <f t="shared" si="360"/>
        <v>7.2844653061224491</v>
      </c>
      <c r="H1319" s="24">
        <f>IFERROR(VLOOKUP(S1319,Swaps_wk!$A$2:$AP$151,HLOOKUP(MAIN!D1319,Swaps_wk!$B$2:$AP$151,150,FALSE),FALSE),0)</f>
        <v>0</v>
      </c>
      <c r="I1319" s="24">
        <f>SUMIFS(PASTE_DQS_TRACKER!$D:$D,PASTE_DQS_TRACKER!$C:$C,MAIN!$A1319,PASTE_DQS_TRACKER!$B:$B,MAIN!$D1319)-SUMIFS(PASTE_DQS_TRACKER!$D:$D,PASTE_DQS_TRACKER!$C:$C,MAIN!A1319,PASTE_DQS_TRACKER!$E:$E,MAIN!$D1319)</f>
        <v>0</v>
      </c>
      <c r="J1319" s="25">
        <f t="shared" si="361"/>
        <v>7.2844653061224491</v>
      </c>
      <c r="K1319" s="24">
        <f>IFERROR(IF(V1319="Flex",0,IF(D1319=$D$30,VLOOKUP(A1319,MMO_o10M_lease!$A$1:$F$51,5,FALSE),IF(D1319=$D$26,VLOOKUP(D1319,LANDINGS!$A$3:$BR$40,HLOOKUP(A1319,LANDINGS!$B$1:$CF$42,42,FALSE),FALSE)-IFERROR(VLOOKUP(A1319,MMO_o10M_lease!$A$1:$F$38,5,FALSE),0),VLOOKUP(D1319,LANDINGS!$A$3:$CF$40,HLOOKUP(A1319,LANDINGS!$B$1:$CF$42,42,FALSE),FALSE)))),0)</f>
        <v>1.337</v>
      </c>
      <c r="L1319" s="24">
        <f>SUMIFS(PASTE_FLEX_TRACKER!$D:$D,PASTE_FLEX_TRACKER!$F:$F,MAIN!$A1319,PASTE_FLEX_TRACKER!$B:$B,MAIN!$D1319)-SUMIFS(PASTE_FLEX_TRACKER!$D:$D,PASTE_FLEX_TRACKER!$C:$C,MAIN!$A1319,PASTE_FLEX_TRACKER!$B:$B,MAIN!$D1319)</f>
        <v>0</v>
      </c>
      <c r="M1319" s="24">
        <f>IFERROR(-VLOOKUP(D1319,SQ!$A$19:$CC$52,HLOOKUP(MAIN!A1319,SQ!$B$18:$CC$56,39,FALSE),FALSE),"n/a")</f>
        <v>0</v>
      </c>
      <c r="N1319" s="46" t="s">
        <v>563</v>
      </c>
      <c r="O1319" s="46">
        <f>SUMIFS(MAN_ADJ!$L:$L,MAN_ADJ!$K:$K,MAIN!$D1319,MAN_ADJ!$J:$J,MAIN!$S1319)</f>
        <v>0</v>
      </c>
      <c r="P1319" s="25">
        <f t="shared" si="362"/>
        <v>1.337</v>
      </c>
      <c r="Q1319" s="28">
        <f t="shared" si="353"/>
        <v>0.18354126813896388</v>
      </c>
      <c r="R1319" s="38">
        <f t="shared" si="354"/>
        <v>5.9474653061224494</v>
      </c>
      <c r="S1319" s="17" t="s">
        <v>42</v>
      </c>
      <c r="U1319" t="s">
        <v>577</v>
      </c>
    </row>
    <row r="1320" spans="1:21" x14ac:dyDescent="0.25">
      <c r="A1320" s="17" t="s">
        <v>42</v>
      </c>
      <c r="B1320" s="17" t="s">
        <v>93</v>
      </c>
      <c r="C1320" s="17" t="s">
        <v>206</v>
      </c>
      <c r="D1320" s="17" t="s">
        <v>116</v>
      </c>
      <c r="E1320" s="24">
        <f>IF(U1320="SC",SUMIFS(SC!F:F,SC!A:A,MAIN!D1320,SC!B:B,MAIN!A1320),SUMIFS(Allocations!$H:$H,Allocations!$A:$A,MAIN!$A1320,Allocations!$B:$B,MAIN!$D1320))</f>
        <v>20.287591836734695</v>
      </c>
      <c r="F1320" s="24">
        <f>IF(U1320="SC",SUMIFS(SC!J:J,SC!A:A,MAIN!D1320,SC!B:B,MAIN!A1320),SUMIFS(Allocations!M:M,Allocations!A:A,MAIN!A1320,Allocations!B:B,MAIN!D1320))</f>
        <v>7.0000000000000007E-2</v>
      </c>
      <c r="G1320" s="24">
        <f t="shared" si="360"/>
        <v>20.357591836734695</v>
      </c>
      <c r="H1320" s="24">
        <f>IFERROR(VLOOKUP(S1320,Swaps_wk!$A$2:$AP$151,HLOOKUP(MAIN!D1320,Swaps_wk!$B$2:$AP$151,150,FALSE),FALSE),0)</f>
        <v>0</v>
      </c>
      <c r="I1320" s="24">
        <f>SUMIFS(PASTE_DQS_TRACKER!$D:$D,PASTE_DQS_TRACKER!$C:$C,MAIN!$A1320,PASTE_DQS_TRACKER!$B:$B,MAIN!$D1320)-SUMIFS(PASTE_DQS_TRACKER!$D:$D,PASTE_DQS_TRACKER!$C:$C,MAIN!A1320,PASTE_DQS_TRACKER!$E:$E,MAIN!$D1320)</f>
        <v>0</v>
      </c>
      <c r="J1320" s="25">
        <f t="shared" si="361"/>
        <v>20.357591836734695</v>
      </c>
      <c r="K1320" s="24">
        <f>IFERROR(IF(V1320="Flex",0,IF(D1320=$D$30,VLOOKUP(A1320,MMO_o10M_lease!$A$1:$F$51,5,FALSE),IF(D1320=$D$26,VLOOKUP(D1320,LANDINGS!$A$3:$BR$40,HLOOKUP(A1320,LANDINGS!$B$1:$CF$42,42,FALSE),FALSE)-IFERROR(VLOOKUP(A1320,MMO_o10M_lease!$A$1:$F$38,5,FALSE),0),VLOOKUP(D1320,LANDINGS!$A$3:$CF$40,HLOOKUP(A1320,LANDINGS!$B$1:$CF$42,42,FALSE),FALSE)))),0)</f>
        <v>0.89800000000000002</v>
      </c>
      <c r="L1320" s="24">
        <f>SUMIFS(PASTE_FLEX_TRACKER!$D:$D,PASTE_FLEX_TRACKER!$F:$F,MAIN!$A1320,PASTE_FLEX_TRACKER!$B:$B,MAIN!$D1320)-SUMIFS(PASTE_FLEX_TRACKER!$D:$D,PASTE_FLEX_TRACKER!$C:$C,MAIN!$A1320,PASTE_FLEX_TRACKER!$B:$B,MAIN!$D1320)</f>
        <v>0</v>
      </c>
      <c r="M1320" s="24">
        <f>IFERROR(-VLOOKUP(D1320,SQ!$A$19:$CC$52,HLOOKUP(MAIN!A1320,SQ!$B$18:$CC$56,39,FALSE),FALSE),"n/a")</f>
        <v>0</v>
      </c>
      <c r="N1320" s="46" t="s">
        <v>563</v>
      </c>
      <c r="O1320" s="46">
        <f>SUMIFS(MAN_ADJ!$L:$L,MAN_ADJ!$K:$K,MAIN!$D1320,MAN_ADJ!$J:$J,MAIN!$S1320)</f>
        <v>0</v>
      </c>
      <c r="P1320" s="25">
        <f t="shared" si="362"/>
        <v>0.89800000000000002</v>
      </c>
      <c r="Q1320" s="28">
        <f t="shared" si="353"/>
        <v>4.4111307820779891E-2</v>
      </c>
      <c r="R1320" s="38">
        <f t="shared" si="354"/>
        <v>19.459591836734695</v>
      </c>
      <c r="S1320" s="17" t="s">
        <v>42</v>
      </c>
      <c r="U1320" t="s">
        <v>577</v>
      </c>
    </row>
    <row r="1321" spans="1:21" x14ac:dyDescent="0.25">
      <c r="A1321" s="17" t="s">
        <v>42</v>
      </c>
      <c r="B1321" s="17" t="s">
        <v>93</v>
      </c>
      <c r="C1321" s="17" t="s">
        <v>206</v>
      </c>
      <c r="D1321" s="17" t="s">
        <v>117</v>
      </c>
      <c r="E1321" s="24">
        <f>IF(U1321="SC",SUMIFS(SC!F:F,SC!A:A,MAIN!D1321,SC!B:B,MAIN!A1321),SUMIFS(Allocations!$H:$H,Allocations!$A:$A,MAIN!$A1321,Allocations!$B:$B,MAIN!$D1321))</f>
        <v>1.7779591836734696E-2</v>
      </c>
      <c r="F1321" s="24">
        <f>IF(U1321="SC",SUMIFS(SC!J:J,SC!A:A,MAIN!D1321,SC!B:B,MAIN!A1321),SUMIFS(Allocations!M:M,Allocations!A:A,MAIN!A1321,Allocations!B:B,MAIN!D1321))</f>
        <v>0</v>
      </c>
      <c r="G1321" s="24">
        <f t="shared" si="360"/>
        <v>1.7779591836734696E-2</v>
      </c>
      <c r="H1321" s="24">
        <f>IFERROR(VLOOKUP(S1321,Swaps_wk!$A$2:$AP$151,HLOOKUP(MAIN!D1321,Swaps_wk!$B$2:$AP$151,150,FALSE),FALSE),0)</f>
        <v>0</v>
      </c>
      <c r="I1321" s="24">
        <f>SUMIFS(PASTE_DQS_TRACKER!$D:$D,PASTE_DQS_TRACKER!$C:$C,MAIN!$A1321,PASTE_DQS_TRACKER!$B:$B,MAIN!$D1321)-SUMIFS(PASTE_DQS_TRACKER!$D:$D,PASTE_DQS_TRACKER!$C:$C,MAIN!A1321,PASTE_DQS_TRACKER!$E:$E,MAIN!$D1321)</f>
        <v>0</v>
      </c>
      <c r="J1321" s="25">
        <f t="shared" si="361"/>
        <v>1.7779591836734696E-2</v>
      </c>
      <c r="K1321" s="24">
        <f>IFERROR(IF(V1321="Flex",0,IF(D1321=$D$30,VLOOKUP(A1321,MMO_o10M_lease!$A$1:$F$51,5,FALSE),IF(D1321=$D$26,VLOOKUP(D1321,LANDINGS!$A$3:$BR$40,HLOOKUP(A1321,LANDINGS!$B$1:$CF$42,42,FALSE),FALSE)-IFERROR(VLOOKUP(A1321,MMO_o10M_lease!$A$1:$F$38,5,FALSE),0),VLOOKUP(D1321,LANDINGS!$A$3:$CF$40,HLOOKUP(A1321,LANDINGS!$B$1:$CF$42,42,FALSE),FALSE)))),0)</f>
        <v>0</v>
      </c>
      <c r="L1321" s="24">
        <f>SUMIFS(PASTE_FLEX_TRACKER!$D:$D,PASTE_FLEX_TRACKER!$F:$F,MAIN!$A1321,PASTE_FLEX_TRACKER!$B:$B,MAIN!$D1321)-SUMIFS(PASTE_FLEX_TRACKER!$D:$D,PASTE_FLEX_TRACKER!$C:$C,MAIN!$A1321,PASTE_FLEX_TRACKER!$B:$B,MAIN!$D1321)</f>
        <v>0</v>
      </c>
      <c r="M1321" s="24">
        <f>IFERROR(-VLOOKUP(D1321,SQ!$A$19:$CC$52,HLOOKUP(MAIN!A1321,SQ!$B$18:$CC$56,39,FALSE),FALSE),"n/a")</f>
        <v>0</v>
      </c>
      <c r="N1321" s="46" t="s">
        <v>563</v>
      </c>
      <c r="O1321" s="46">
        <f>SUMIFS(MAN_ADJ!$L:$L,MAN_ADJ!$K:$K,MAIN!$D1321,MAN_ADJ!$J:$J,MAIN!$S1321)</f>
        <v>0</v>
      </c>
      <c r="P1321" s="25">
        <f t="shared" si="362"/>
        <v>0</v>
      </c>
      <c r="Q1321" s="28">
        <f t="shared" si="353"/>
        <v>0</v>
      </c>
      <c r="R1321" s="38">
        <f t="shared" si="354"/>
        <v>1.7779591836734696E-2</v>
      </c>
      <c r="S1321" s="17" t="s">
        <v>42</v>
      </c>
      <c r="U1321" t="s">
        <v>577</v>
      </c>
    </row>
    <row r="1322" spans="1:21" x14ac:dyDescent="0.25">
      <c r="A1322" s="17" t="s">
        <v>42</v>
      </c>
      <c r="B1322" s="17" t="s">
        <v>93</v>
      </c>
      <c r="C1322" s="17" t="s">
        <v>206</v>
      </c>
      <c r="D1322" s="17" t="s">
        <v>118</v>
      </c>
      <c r="E1322" s="24">
        <f>IF(U1322="SC",SUMIFS(SC!F:F,SC!A:A,MAIN!D1322,SC!B:B,MAIN!A1322),SUMIFS(Allocations!$H:$H,Allocations!$A:$A,MAIN!$A1322,Allocations!$B:$B,MAIN!$D1322))</f>
        <v>14.618595918367348</v>
      </c>
      <c r="F1322" s="24">
        <f>IF(U1322="SC",SUMIFS(SC!J:J,SC!A:A,MAIN!D1322,SC!B:B,MAIN!A1322),SUMIFS(Allocations!M:M,Allocations!A:A,MAIN!A1322,Allocations!B:B,MAIN!D1322))</f>
        <v>0.09</v>
      </c>
      <c r="G1322" s="24">
        <f t="shared" si="360"/>
        <v>14.708595918367347</v>
      </c>
      <c r="H1322" s="24">
        <f>IFERROR(VLOOKUP(S1322,Swaps_wk!$A$2:$AP$151,HLOOKUP(MAIN!D1322,Swaps_wk!$B$2:$AP$151,150,FALSE),FALSE),0)</f>
        <v>0</v>
      </c>
      <c r="I1322" s="24">
        <f>SUMIFS(PASTE_DQS_TRACKER!$D:$D,PASTE_DQS_TRACKER!$C:$C,MAIN!$A1322,PASTE_DQS_TRACKER!$B:$B,MAIN!$D1322)-SUMIFS(PASTE_DQS_TRACKER!$D:$D,PASTE_DQS_TRACKER!$C:$C,MAIN!A1322,PASTE_DQS_TRACKER!$E:$E,MAIN!$D1322)</f>
        <v>-4</v>
      </c>
      <c r="J1322" s="25">
        <f t="shared" si="361"/>
        <v>10.708595918367347</v>
      </c>
      <c r="K1322" s="24">
        <f>IFERROR(IF(V1322="Flex",0,IF(D1322=$D$30,VLOOKUP(A1322,MMO_o10M_lease!$A$1:$F$51,5,FALSE),IF(D1322=$D$26,VLOOKUP(D1322,LANDINGS!$A$3:$BR$40,HLOOKUP(A1322,LANDINGS!$B$1:$CF$42,42,FALSE),FALSE)-IFERROR(VLOOKUP(A1322,MMO_o10M_lease!$A$1:$F$38,5,FALSE),0),VLOOKUP(D1322,LANDINGS!$A$3:$CF$40,HLOOKUP(A1322,LANDINGS!$B$1:$CF$42,42,FALSE),FALSE)))),0)</f>
        <v>0.874</v>
      </c>
      <c r="L1322" s="24">
        <f>SUMIFS(PASTE_FLEX_TRACKER!$D:$D,PASTE_FLEX_TRACKER!$F:$F,MAIN!$A1322,PASTE_FLEX_TRACKER!$B:$B,MAIN!$D1322)-SUMIFS(PASTE_FLEX_TRACKER!$D:$D,PASTE_FLEX_TRACKER!$C:$C,MAIN!$A1322,PASTE_FLEX_TRACKER!$B:$B,MAIN!$D1322)</f>
        <v>0</v>
      </c>
      <c r="M1322" s="24">
        <f>IFERROR(-VLOOKUP(D1322,SQ!$A$19:$CC$52,HLOOKUP(MAIN!A1322,SQ!$B$18:$CC$56,39,FALSE),FALSE),"n/a")</f>
        <v>0</v>
      </c>
      <c r="N1322" s="46" t="s">
        <v>563</v>
      </c>
      <c r="O1322" s="46">
        <f>SUMIFS(MAN_ADJ!$L:$L,MAN_ADJ!$K:$K,MAIN!$D1322,MAN_ADJ!$J:$J,MAIN!$S1322)</f>
        <v>0</v>
      </c>
      <c r="P1322" s="25">
        <f t="shared" si="362"/>
        <v>0.874</v>
      </c>
      <c r="Q1322" s="28">
        <f t="shared" si="353"/>
        <v>8.1616675674624925E-2</v>
      </c>
      <c r="R1322" s="38">
        <f t="shared" si="354"/>
        <v>9.8345959183673468</v>
      </c>
      <c r="S1322" s="17" t="s">
        <v>42</v>
      </c>
      <c r="U1322" t="s">
        <v>577</v>
      </c>
    </row>
    <row r="1323" spans="1:21" x14ac:dyDescent="0.25">
      <c r="A1323" s="17" t="s">
        <v>42</v>
      </c>
      <c r="B1323" s="17" t="s">
        <v>93</v>
      </c>
      <c r="C1323" s="17" t="s">
        <v>206</v>
      </c>
      <c r="D1323" s="17" t="s">
        <v>119</v>
      </c>
      <c r="E1323" s="24">
        <f>IF(U1323="SC",SUMIFS(SC!F:F,SC!A:A,MAIN!D1323,SC!B:B,MAIN!A1323),SUMIFS(Allocations!$H:$H,Allocations!$A:$A,MAIN!$A1323,Allocations!$B:$B,MAIN!$D1323))</f>
        <v>0</v>
      </c>
      <c r="F1323" s="24">
        <f>IF(U1323="SC",SUMIFS(SC!J:J,SC!A:A,MAIN!D1323,SC!B:B,MAIN!A1323),SUMIFS(Allocations!M:M,Allocations!A:A,MAIN!A1323,Allocations!B:B,MAIN!D1323))</f>
        <v>0</v>
      </c>
      <c r="G1323" s="24">
        <f t="shared" si="360"/>
        <v>0</v>
      </c>
      <c r="H1323" s="24">
        <f>IFERROR(VLOOKUP(S1323,Swaps_wk!$A$2:$AP$151,HLOOKUP(MAIN!D1323,Swaps_wk!$B$2:$AP$151,150,FALSE),FALSE),0)</f>
        <v>0</v>
      </c>
      <c r="I1323" s="24">
        <f>SUMIFS(PASTE_DQS_TRACKER!$D:$D,PASTE_DQS_TRACKER!$C:$C,MAIN!$A1323,PASTE_DQS_TRACKER!$B:$B,MAIN!$D1323)-SUMIFS(PASTE_DQS_TRACKER!$D:$D,PASTE_DQS_TRACKER!$C:$C,MAIN!A1323,PASTE_DQS_TRACKER!$E:$E,MAIN!$D1323)</f>
        <v>0</v>
      </c>
      <c r="J1323" s="25">
        <f t="shared" si="361"/>
        <v>0</v>
      </c>
      <c r="K1323" s="24">
        <f>IFERROR(IF(V1323="Flex",0,IF(D1323=$D$30,VLOOKUP(A1323,MMO_o10M_lease!$A$1:$F$51,5,FALSE),IF(D1323=$D$26,VLOOKUP(D1323,LANDINGS!$A$3:$BR$40,HLOOKUP(A1323,LANDINGS!$B$1:$CF$42,42,FALSE),FALSE)-IFERROR(VLOOKUP(A1323,MMO_o10M_lease!$A$1:$F$38,5,FALSE),0),VLOOKUP(D1323,LANDINGS!$A$3:$CF$40,HLOOKUP(A1323,LANDINGS!$B$1:$CF$42,42,FALSE),FALSE)))),0)</f>
        <v>0</v>
      </c>
      <c r="L1323" s="24">
        <f>SUMIFS(PASTE_FLEX_TRACKER!$D:$D,PASTE_FLEX_TRACKER!$F:$F,MAIN!$A1323,PASTE_FLEX_TRACKER!$B:$B,MAIN!$D1323)-SUMIFS(PASTE_FLEX_TRACKER!$D:$D,PASTE_FLEX_TRACKER!$C:$C,MAIN!$A1323,PASTE_FLEX_TRACKER!$B:$B,MAIN!$D1323)</f>
        <v>0</v>
      </c>
      <c r="M1323" s="24">
        <f>IFERROR(-VLOOKUP(D1323,SQ!$A$19:$CC$52,HLOOKUP(MAIN!A1323,SQ!$B$18:$CC$56,39,FALSE),FALSE),"n/a")</f>
        <v>0</v>
      </c>
      <c r="N1323" s="46" t="s">
        <v>563</v>
      </c>
      <c r="O1323" s="46">
        <f>SUMIFS(MAN_ADJ!$L:$L,MAN_ADJ!$K:$K,MAIN!$D1323,MAN_ADJ!$J:$J,MAIN!$S1323)</f>
        <v>0</v>
      </c>
      <c r="P1323" s="25">
        <f t="shared" si="362"/>
        <v>0</v>
      </c>
      <c r="Q1323" s="28" t="str">
        <f t="shared" si="353"/>
        <v>n/a</v>
      </c>
      <c r="R1323" s="38">
        <f t="shared" ref="R1323:R1356" si="363">J1323-P1323</f>
        <v>0</v>
      </c>
      <c r="S1323" s="17" t="s">
        <v>42</v>
      </c>
      <c r="U1323" t="s">
        <v>577</v>
      </c>
    </row>
    <row r="1324" spans="1:21" x14ac:dyDescent="0.25">
      <c r="A1324" s="17" t="s">
        <v>42</v>
      </c>
      <c r="B1324" s="17" t="s">
        <v>93</v>
      </c>
      <c r="C1324" s="17" t="s">
        <v>206</v>
      </c>
      <c r="D1324" s="17" t="s">
        <v>120</v>
      </c>
      <c r="E1324" s="24">
        <f>IF(U1324="SC",SUMIFS(SC!F:F,SC!A:A,MAIN!D1324,SC!B:B,MAIN!A1324),SUMIFS(Allocations!$H:$H,Allocations!$A:$A,MAIN!$A1324,Allocations!$B:$B,MAIN!$D1324))</f>
        <v>0.21551020408163268</v>
      </c>
      <c r="F1324" s="24">
        <f>IF(U1324="SC",SUMIFS(SC!J:J,SC!A:A,MAIN!D1324,SC!B:B,MAIN!A1324),SUMIFS(Allocations!M:M,Allocations!A:A,MAIN!A1324,Allocations!B:B,MAIN!D1324))</f>
        <v>0</v>
      </c>
      <c r="G1324" s="24">
        <f t="shared" si="360"/>
        <v>0.21551020408163268</v>
      </c>
      <c r="H1324" s="24">
        <f>IFERROR(VLOOKUP(S1324,Swaps_wk!$A$2:$AP$151,HLOOKUP(MAIN!D1324,Swaps_wk!$B$2:$AP$151,150,FALSE),FALSE),0)</f>
        <v>0</v>
      </c>
      <c r="I1324" s="24">
        <f>SUMIFS(PASTE_DQS_TRACKER!$D:$D,PASTE_DQS_TRACKER!$C:$C,MAIN!$A1324,PASTE_DQS_TRACKER!$B:$B,MAIN!$D1324)-SUMIFS(PASTE_DQS_TRACKER!$D:$D,PASTE_DQS_TRACKER!$C:$C,MAIN!A1324,PASTE_DQS_TRACKER!$E:$E,MAIN!$D1324)</f>
        <v>-0.2</v>
      </c>
      <c r="J1324" s="25">
        <f t="shared" si="361"/>
        <v>1.5510204081632673E-2</v>
      </c>
      <c r="K1324" s="24">
        <f>IFERROR(IF(V1324="Flex",0,IF(D1324=$D$30,VLOOKUP(A1324,MMO_o10M_lease!$A$1:$F$51,5,FALSE),IF(D1324=$D$26,VLOOKUP(D1324,LANDINGS!$A$3:$BR$40,HLOOKUP(A1324,LANDINGS!$B$1:$CF$42,42,FALSE),FALSE)-IFERROR(VLOOKUP(A1324,MMO_o10M_lease!$A$1:$F$38,5,FALSE),0),VLOOKUP(D1324,LANDINGS!$A$3:$CF$40,HLOOKUP(A1324,LANDINGS!$B$1:$CF$42,42,FALSE),FALSE)))),0)</f>
        <v>0</v>
      </c>
      <c r="L1324" s="24">
        <f>SUMIFS(PASTE_FLEX_TRACKER!$D:$D,PASTE_FLEX_TRACKER!$F:$F,MAIN!$A1324,PASTE_FLEX_TRACKER!$B:$B,MAIN!$D1324)-SUMIFS(PASTE_FLEX_TRACKER!$D:$D,PASTE_FLEX_TRACKER!$C:$C,MAIN!$A1324,PASTE_FLEX_TRACKER!$B:$B,MAIN!$D1324)</f>
        <v>0</v>
      </c>
      <c r="M1324" s="24">
        <f>IFERROR(-VLOOKUP(D1324,SQ!$A$19:$CC$52,HLOOKUP(MAIN!A1324,SQ!$B$18:$CC$56,39,FALSE),FALSE),"n/a")</f>
        <v>0</v>
      </c>
      <c r="N1324" s="46" t="s">
        <v>563</v>
      </c>
      <c r="O1324" s="46">
        <f>SUMIFS(MAN_ADJ!$L:$L,MAN_ADJ!$K:$K,MAIN!$D1324,MAN_ADJ!$J:$J,MAIN!$S1324)</f>
        <v>0</v>
      </c>
      <c r="P1324" s="25">
        <f t="shared" si="362"/>
        <v>0</v>
      </c>
      <c r="Q1324" s="28">
        <f t="shared" si="353"/>
        <v>0</v>
      </c>
      <c r="R1324" s="38">
        <f t="shared" si="363"/>
        <v>1.5510204081632673E-2</v>
      </c>
      <c r="S1324" s="17" t="s">
        <v>42</v>
      </c>
      <c r="U1324" t="s">
        <v>577</v>
      </c>
    </row>
    <row r="1325" spans="1:21" x14ac:dyDescent="0.25">
      <c r="A1325" s="17" t="s">
        <v>42</v>
      </c>
      <c r="B1325" s="17" t="s">
        <v>93</v>
      </c>
      <c r="C1325" s="17" t="s">
        <v>206</v>
      </c>
      <c r="D1325" s="17" t="s">
        <v>121</v>
      </c>
      <c r="E1325" s="24">
        <f>IF(U1325="SC",SUMIFS(SC!F:F,SC!A:A,MAIN!D1325,SC!B:B,MAIN!A1325),SUMIFS(Allocations!$H:$H,Allocations!$A:$A,MAIN!$A1325,Allocations!$B:$B,MAIN!$D1325))</f>
        <v>0</v>
      </c>
      <c r="F1325" s="24">
        <f>IF(U1325="SC",SUMIFS(SC!J:J,SC!A:A,MAIN!D1325,SC!B:B,MAIN!A1325),SUMIFS(Allocations!M:M,Allocations!A:A,MAIN!A1325,Allocations!B:B,MAIN!D1325))</f>
        <v>0</v>
      </c>
      <c r="G1325" s="24">
        <f t="shared" si="360"/>
        <v>0</v>
      </c>
      <c r="H1325" s="24">
        <f>IFERROR(VLOOKUP(S1325,Swaps_wk!$A$2:$AP$151,HLOOKUP(MAIN!D1325,Swaps_wk!$B$2:$AP$151,150,FALSE),FALSE),0)</f>
        <v>0</v>
      </c>
      <c r="I1325" s="24">
        <f>SUMIFS(PASTE_DQS_TRACKER!$D:$D,PASTE_DQS_TRACKER!$C:$C,MAIN!$A1325,PASTE_DQS_TRACKER!$B:$B,MAIN!$D1325)-SUMIFS(PASTE_DQS_TRACKER!$D:$D,PASTE_DQS_TRACKER!$C:$C,MAIN!A1325,PASTE_DQS_TRACKER!$E:$E,MAIN!$D1325)</f>
        <v>0</v>
      </c>
      <c r="J1325" s="25">
        <f t="shared" si="361"/>
        <v>0</v>
      </c>
      <c r="K1325" s="24">
        <f>IFERROR(IF(V1325="Flex",0,IF(D1325=$D$30,VLOOKUP(A1325,MMO_o10M_lease!$A$1:$F$51,5,FALSE),IF(D1325=$D$26,VLOOKUP(D1325,LANDINGS!$A$3:$BR$40,HLOOKUP(A1325,LANDINGS!$B$1:$CF$42,42,FALSE),FALSE)-IFERROR(VLOOKUP(A1325,MMO_o10M_lease!$A$1:$F$38,5,FALSE),0),VLOOKUP(D1325,LANDINGS!$A$3:$CF$40,HLOOKUP(A1325,LANDINGS!$B$1:$CF$42,42,FALSE),FALSE)))),0)</f>
        <v>0</v>
      </c>
      <c r="L1325" s="24">
        <f>SUMIFS(PASTE_FLEX_TRACKER!$D:$D,PASTE_FLEX_TRACKER!$F:$F,MAIN!$A1325,PASTE_FLEX_TRACKER!$B:$B,MAIN!$D1325)-SUMIFS(PASTE_FLEX_TRACKER!$D:$D,PASTE_FLEX_TRACKER!$C:$C,MAIN!$A1325,PASTE_FLEX_TRACKER!$B:$B,MAIN!$D1325)</f>
        <v>0</v>
      </c>
      <c r="M1325" s="24">
        <f>IFERROR(-VLOOKUP(D1325,SQ!$A$19:$CC$52,HLOOKUP(MAIN!A1325,SQ!$B$18:$CC$56,39,FALSE),FALSE),"n/a")</f>
        <v>0</v>
      </c>
      <c r="N1325" s="46" t="s">
        <v>563</v>
      </c>
      <c r="O1325" s="46">
        <f>SUMIFS(MAN_ADJ!$L:$L,MAN_ADJ!$K:$K,MAIN!$D1325,MAN_ADJ!$J:$J,MAIN!$S1325)</f>
        <v>0</v>
      </c>
      <c r="P1325" s="25">
        <f t="shared" si="362"/>
        <v>0</v>
      </c>
      <c r="Q1325" s="28" t="str">
        <f t="shared" si="353"/>
        <v>n/a</v>
      </c>
      <c r="R1325" s="38">
        <f t="shared" si="363"/>
        <v>0</v>
      </c>
      <c r="S1325" s="17" t="s">
        <v>42</v>
      </c>
      <c r="U1325" t="s">
        <v>577</v>
      </c>
    </row>
    <row r="1326" spans="1:21" x14ac:dyDescent="0.25">
      <c r="A1326" s="17" t="s">
        <v>42</v>
      </c>
      <c r="B1326" s="17" t="s">
        <v>93</v>
      </c>
      <c r="C1326" s="17" t="s">
        <v>206</v>
      </c>
      <c r="D1326" s="17" t="s">
        <v>122</v>
      </c>
      <c r="E1326" s="24">
        <f>IF(U1326="SC",SUMIFS(SC!F:F,SC!A:A,MAIN!D1326,SC!B:B,MAIN!A1326),SUMIFS(Allocations!$H:$H,Allocations!$A:$A,MAIN!$A1326,Allocations!$B:$B,MAIN!$D1326))</f>
        <v>0</v>
      </c>
      <c r="F1326" s="24">
        <f>IF(U1326="SC",SUMIFS(SC!J:J,SC!A:A,MAIN!D1326,SC!B:B,MAIN!A1326),SUMIFS(Allocations!M:M,Allocations!A:A,MAIN!A1326,Allocations!B:B,MAIN!D1326))</f>
        <v>0</v>
      </c>
      <c r="G1326" s="24">
        <f t="shared" si="360"/>
        <v>0</v>
      </c>
      <c r="H1326" s="24">
        <f>IFERROR(VLOOKUP(S1326,Swaps_wk!$A$2:$AP$151,HLOOKUP(MAIN!D1326,Swaps_wk!$B$2:$AP$151,150,FALSE),FALSE),0)</f>
        <v>0</v>
      </c>
      <c r="I1326" s="24">
        <f>SUMIFS(PASTE_DQS_TRACKER!$D:$D,PASTE_DQS_TRACKER!$C:$C,MAIN!$A1326,PASTE_DQS_TRACKER!$B:$B,MAIN!$D1326)-SUMIFS(PASTE_DQS_TRACKER!$D:$D,PASTE_DQS_TRACKER!$C:$C,MAIN!A1326,PASTE_DQS_TRACKER!$E:$E,MAIN!$D1326)</f>
        <v>4</v>
      </c>
      <c r="J1326" s="25">
        <f t="shared" si="361"/>
        <v>4</v>
      </c>
      <c r="K1326" s="24">
        <f>IFERROR(IF(V1326="Flex",0,IF(D1326=$D$30,VLOOKUP(A1326,MMO_o10M_lease!$A$1:$F$51,5,FALSE),IF(D1326=$D$26,VLOOKUP(D1326,LANDINGS!$A$3:$BR$40,HLOOKUP(A1326,LANDINGS!$B$1:$CF$42,42,FALSE),FALSE)-IFERROR(VLOOKUP(A1326,MMO_o10M_lease!$A$1:$F$38,5,FALSE),0),VLOOKUP(D1326,LANDINGS!$A$3:$CF$40,HLOOKUP(A1326,LANDINGS!$B$1:$CF$42,42,FALSE),FALSE)))),0)</f>
        <v>0.57399999999999995</v>
      </c>
      <c r="L1326" s="24">
        <f>SUMIFS(PASTE_FLEX_TRACKER!$D:$D,PASTE_FLEX_TRACKER!$F:$F,MAIN!$A1326,PASTE_FLEX_TRACKER!$B:$B,MAIN!$D1326)-SUMIFS(PASTE_FLEX_TRACKER!$D:$D,PASTE_FLEX_TRACKER!$C:$C,MAIN!$A1326,PASTE_FLEX_TRACKER!$B:$B,MAIN!$D1326)</f>
        <v>0</v>
      </c>
      <c r="M1326" s="24">
        <f>IFERROR(-VLOOKUP(D1326,SQ!$A$19:$CC$52,HLOOKUP(MAIN!A1326,SQ!$B$18:$CC$56,39,FALSE),FALSE),"n/a")</f>
        <v>0</v>
      </c>
      <c r="N1326" s="46" t="s">
        <v>563</v>
      </c>
      <c r="O1326" s="46">
        <f>SUMIFS(MAN_ADJ!$L:$L,MAN_ADJ!$K:$K,MAIN!$D1326,MAN_ADJ!$J:$J,MAIN!$S1326)</f>
        <v>0</v>
      </c>
      <c r="P1326" s="25">
        <f t="shared" si="362"/>
        <v>0.57399999999999995</v>
      </c>
      <c r="Q1326" s="28">
        <f t="shared" si="353"/>
        <v>0.14349999999999999</v>
      </c>
      <c r="R1326" s="38">
        <f t="shared" si="363"/>
        <v>3.4260000000000002</v>
      </c>
      <c r="S1326" s="17" t="s">
        <v>42</v>
      </c>
      <c r="U1326" t="s">
        <v>577</v>
      </c>
    </row>
    <row r="1327" spans="1:21" x14ac:dyDescent="0.25">
      <c r="A1327" s="17" t="s">
        <v>42</v>
      </c>
      <c r="B1327" s="17" t="s">
        <v>93</v>
      </c>
      <c r="C1327" s="17" t="s">
        <v>206</v>
      </c>
      <c r="D1327" s="17" t="s">
        <v>123</v>
      </c>
      <c r="E1327" s="24">
        <f>IF(U1327="SC",SUMIFS(SC!F:F,SC!A:A,MAIN!D1327,SC!B:B,MAIN!A1327),SUMIFS(Allocations!$H:$H,Allocations!$A:$A,MAIN!$A1327,Allocations!$B:$B,MAIN!$D1327))</f>
        <v>48.768881632653063</v>
      </c>
      <c r="F1327" s="24">
        <f>IF(U1327="SC",SUMIFS(SC!J:J,SC!A:A,MAIN!D1327,SC!B:B,MAIN!A1327),SUMIFS(Allocations!M:M,Allocations!A:A,MAIN!A1327,Allocations!B:B,MAIN!D1327))</f>
        <v>4.1000000000000002E-2</v>
      </c>
      <c r="G1327" s="24">
        <f t="shared" si="360"/>
        <v>48.80988163265306</v>
      </c>
      <c r="H1327" s="24">
        <f>IFERROR(VLOOKUP(S1327,Swaps_wk!$A$2:$AP$151,HLOOKUP(MAIN!D1327,Swaps_wk!$B$2:$AP$151,150,FALSE),FALSE),0)</f>
        <v>0</v>
      </c>
      <c r="I1327" s="24">
        <f>SUMIFS(PASTE_DQS_TRACKER!$D:$D,PASTE_DQS_TRACKER!$C:$C,MAIN!$A1327,PASTE_DQS_TRACKER!$B:$B,MAIN!$D1327)-SUMIFS(PASTE_DQS_TRACKER!$D:$D,PASTE_DQS_TRACKER!$C:$C,MAIN!A1327,PASTE_DQS_TRACKER!$E:$E,MAIN!$D1327)</f>
        <v>30</v>
      </c>
      <c r="J1327" s="25">
        <f t="shared" si="361"/>
        <v>78.80988163265306</v>
      </c>
      <c r="K1327" s="24">
        <f>IFERROR(IF(V1327="Flex",0,IF(D1327=$D$30,VLOOKUP(A1327,MMO_o10M_lease!$A$1:$F$51,5,FALSE),IF(D1327=$D$26,VLOOKUP(D1327,LANDINGS!$A$3:$BR$40,HLOOKUP(A1327,LANDINGS!$B$1:$CF$42,42,FALSE),FALSE)-IFERROR(VLOOKUP(A1327,MMO_o10M_lease!$A$1:$F$38,5,FALSE),0),VLOOKUP(D1327,LANDINGS!$A$3:$CF$40,HLOOKUP(A1327,LANDINGS!$B$1:$CF$42,42,FALSE),FALSE)))),0)</f>
        <v>1.2349999999999999</v>
      </c>
      <c r="L1327" s="24">
        <f>SUMIFS(PASTE_FLEX_TRACKER!$D:$D,PASTE_FLEX_TRACKER!$F:$F,MAIN!$A1327,PASTE_FLEX_TRACKER!$B:$B,MAIN!$D1327)-SUMIFS(PASTE_FLEX_TRACKER!$D:$D,PASTE_FLEX_TRACKER!$C:$C,MAIN!$A1327,PASTE_FLEX_TRACKER!$B:$B,MAIN!$D1327)</f>
        <v>0</v>
      </c>
      <c r="M1327" s="24">
        <f>IFERROR(-VLOOKUP(D1327,SQ!$A$19:$CC$52,HLOOKUP(MAIN!A1327,SQ!$B$18:$CC$56,39,FALSE),FALSE),"n/a")</f>
        <v>0</v>
      </c>
      <c r="N1327" s="46" t="s">
        <v>563</v>
      </c>
      <c r="O1327" s="46">
        <f>SUMIFS(MAN_ADJ!$L:$L,MAN_ADJ!$K:$K,MAIN!$D1327,MAN_ADJ!$J:$J,MAIN!$S1327)</f>
        <v>0</v>
      </c>
      <c r="P1327" s="25">
        <f t="shared" si="362"/>
        <v>1.2349999999999999</v>
      </c>
      <c r="Q1327" s="28">
        <f t="shared" si="353"/>
        <v>1.5670623713870749E-2</v>
      </c>
      <c r="R1327" s="38">
        <f t="shared" si="363"/>
        <v>77.57488163265306</v>
      </c>
      <c r="S1327" s="17" t="s">
        <v>42</v>
      </c>
      <c r="U1327" t="s">
        <v>577</v>
      </c>
    </row>
    <row r="1328" spans="1:21" x14ac:dyDescent="0.25">
      <c r="A1328" s="17" t="s">
        <v>42</v>
      </c>
      <c r="B1328" s="17" t="s">
        <v>93</v>
      </c>
      <c r="C1328" s="17" t="s">
        <v>206</v>
      </c>
      <c r="D1328" s="17" t="s">
        <v>124</v>
      </c>
      <c r="E1328" s="24">
        <f>IF(U1328="SC",SUMIFS(SC!F:F,SC!A:A,MAIN!D1328,SC!B:B,MAIN!A1328),SUMIFS(Allocations!$H:$H,Allocations!$A:$A,MAIN!$A1328,Allocations!$B:$B,MAIN!$D1328))</f>
        <v>3.9330612244897957E-2</v>
      </c>
      <c r="F1328" s="24">
        <f>IF(U1328="SC",SUMIFS(SC!J:J,SC!A:A,MAIN!D1328,SC!B:B,MAIN!A1328),SUMIFS(Allocations!M:M,Allocations!A:A,MAIN!A1328,Allocations!B:B,MAIN!D1328))</f>
        <v>0</v>
      </c>
      <c r="G1328" s="24">
        <f t="shared" si="360"/>
        <v>3.9330612244897957E-2</v>
      </c>
      <c r="H1328" s="24">
        <f>IFERROR(VLOOKUP(S1328,Swaps_wk!$A$2:$AP$151,HLOOKUP(MAIN!D1328,Swaps_wk!$B$2:$AP$151,150,FALSE),FALSE),0)</f>
        <v>0</v>
      </c>
      <c r="I1328" s="24">
        <f>SUMIFS(PASTE_DQS_TRACKER!$D:$D,PASTE_DQS_TRACKER!$C:$C,MAIN!$A1328,PASTE_DQS_TRACKER!$B:$B,MAIN!$D1328)-SUMIFS(PASTE_DQS_TRACKER!$D:$D,PASTE_DQS_TRACKER!$C:$C,MAIN!A1328,PASTE_DQS_TRACKER!$E:$E,MAIN!$D1328)</f>
        <v>0</v>
      </c>
      <c r="J1328" s="25">
        <f t="shared" si="361"/>
        <v>3.9330612244897957E-2</v>
      </c>
      <c r="K1328" s="24">
        <f>IFERROR(IF(V1328="Flex",0,IF(D1328=$D$30,VLOOKUP(A1328,MMO_o10M_lease!$A$1:$F$51,5,FALSE),IF(D1328=$D$26,VLOOKUP(D1328,LANDINGS!$A$3:$BR$40,HLOOKUP(A1328,LANDINGS!$B$1:$CF$42,42,FALSE),FALSE)-IFERROR(VLOOKUP(A1328,MMO_o10M_lease!$A$1:$F$38,5,FALSE),0),VLOOKUP(D1328,LANDINGS!$A$3:$CF$40,HLOOKUP(A1328,LANDINGS!$B$1:$CF$42,42,FALSE),FALSE)))),0)</f>
        <v>0</v>
      </c>
      <c r="L1328" s="24">
        <f>SUMIFS(PASTE_FLEX_TRACKER!$D:$D,PASTE_FLEX_TRACKER!$F:$F,MAIN!$A1328,PASTE_FLEX_TRACKER!$B:$B,MAIN!$D1328)-SUMIFS(PASTE_FLEX_TRACKER!$D:$D,PASTE_FLEX_TRACKER!$C:$C,MAIN!$A1328,PASTE_FLEX_TRACKER!$B:$B,MAIN!$D1328)</f>
        <v>0</v>
      </c>
      <c r="M1328" s="24">
        <f>IFERROR(-VLOOKUP(D1328,SQ!$A$19:$CC$52,HLOOKUP(MAIN!A1328,SQ!$B$18:$CC$56,39,FALSE),FALSE),"n/a")</f>
        <v>0</v>
      </c>
      <c r="N1328" s="46" t="s">
        <v>563</v>
      </c>
      <c r="O1328" s="46">
        <f>SUMIFS(MAN_ADJ!$L:$L,MAN_ADJ!$K:$K,MAIN!$D1328,MAN_ADJ!$J:$J,MAIN!$S1328)</f>
        <v>0</v>
      </c>
      <c r="P1328" s="25">
        <f t="shared" si="362"/>
        <v>0</v>
      </c>
      <c r="Q1328" s="28">
        <f t="shared" si="353"/>
        <v>0</v>
      </c>
      <c r="R1328" s="38">
        <f t="shared" si="363"/>
        <v>3.9330612244897957E-2</v>
      </c>
      <c r="S1328" s="17" t="s">
        <v>42</v>
      </c>
      <c r="U1328" t="s">
        <v>577</v>
      </c>
    </row>
    <row r="1329" spans="1:22" x14ac:dyDescent="0.25">
      <c r="A1329" s="17" t="s">
        <v>42</v>
      </c>
      <c r="B1329" s="17" t="s">
        <v>93</v>
      </c>
      <c r="C1329" s="17" t="s">
        <v>206</v>
      </c>
      <c r="D1329" s="17" t="s">
        <v>125</v>
      </c>
      <c r="E1329" s="24">
        <f>IF(U1329="SC",SUMIFS(SC!F:F,SC!A:A,MAIN!D1329,SC!B:B,MAIN!A1329),SUMIFS(Allocations!$H:$H,Allocations!$A:$A,MAIN!$A1329,Allocations!$B:$B,MAIN!$D1329))</f>
        <v>8.0816326530612255</v>
      </c>
      <c r="F1329" s="24">
        <f>IF(U1329="SC",SUMIFS(SC!J:J,SC!A:A,MAIN!D1329,SC!B:B,MAIN!A1329),SUMIFS(Allocations!M:M,Allocations!A:A,MAIN!A1329,Allocations!B:B,MAIN!D1329))</f>
        <v>0.182</v>
      </c>
      <c r="G1329" s="24">
        <f t="shared" si="360"/>
        <v>8.2636326530612259</v>
      </c>
      <c r="H1329" s="24">
        <f>IFERROR(VLOOKUP(S1329,Swaps_wk!$A$2:$AP$151,HLOOKUP(MAIN!D1329,Swaps_wk!$B$2:$AP$151,150,FALSE),FALSE),0)</f>
        <v>0</v>
      </c>
      <c r="I1329" s="24">
        <f>SUMIFS(PASTE_DQS_TRACKER!$D:$D,PASTE_DQS_TRACKER!$C:$C,MAIN!$A1329,PASTE_DQS_TRACKER!$B:$B,MAIN!$D1329)-SUMIFS(PASTE_DQS_TRACKER!$D:$D,PASTE_DQS_TRACKER!$C:$C,MAIN!A1329,PASTE_DQS_TRACKER!$E:$E,MAIN!$D1329)</f>
        <v>0</v>
      </c>
      <c r="J1329" s="25">
        <f t="shared" si="361"/>
        <v>8.2636326530612259</v>
      </c>
      <c r="K1329" s="24">
        <f>IFERROR(IF(V1329="Flex",0,IF(D1329=$D$30,VLOOKUP(A1329,MMO_o10M_lease!$A$1:$F$51,5,FALSE),IF(D1329=$D$26,VLOOKUP(D1329,LANDINGS!$A$3:$BR$40,HLOOKUP(A1329,LANDINGS!$B$1:$CF$42,42,FALSE),FALSE)-IFERROR(VLOOKUP(A1329,MMO_o10M_lease!$A$1:$F$38,5,FALSE),0),VLOOKUP(D1329,LANDINGS!$A$3:$CF$40,HLOOKUP(A1329,LANDINGS!$B$1:$CF$42,42,FALSE),FALSE)))),0)</f>
        <v>1.28</v>
      </c>
      <c r="L1329" s="24">
        <f>SUMIFS(PASTE_FLEX_TRACKER!$D:$D,PASTE_FLEX_TRACKER!$F:$F,MAIN!$A1329,PASTE_FLEX_TRACKER!$B:$B,MAIN!$D1329)-SUMIFS(PASTE_FLEX_TRACKER!$D:$D,PASTE_FLEX_TRACKER!$C:$C,MAIN!$A1329,PASTE_FLEX_TRACKER!$B:$B,MAIN!$D1329)</f>
        <v>0</v>
      </c>
      <c r="M1329" s="24">
        <f>IFERROR(-VLOOKUP(D1329,SQ!$A$19:$CC$52,HLOOKUP(MAIN!A1329,SQ!$B$18:$CC$56,39,FALSE),FALSE),"n/a")</f>
        <v>0</v>
      </c>
      <c r="N1329" s="46" t="s">
        <v>563</v>
      </c>
      <c r="O1329" s="46">
        <f>SUMIFS(MAN_ADJ!$L:$L,MAN_ADJ!$K:$K,MAIN!$D1329,MAN_ADJ!$J:$J,MAIN!$S1329)</f>
        <v>0</v>
      </c>
      <c r="P1329" s="25">
        <f t="shared" si="362"/>
        <v>1.28</v>
      </c>
      <c r="Q1329" s="28">
        <f t="shared" si="353"/>
        <v>0.15489555910085498</v>
      </c>
      <c r="R1329" s="38">
        <f t="shared" si="363"/>
        <v>6.9836326530612256</v>
      </c>
      <c r="S1329" s="17" t="s">
        <v>42</v>
      </c>
      <c r="U1329" t="s">
        <v>577</v>
      </c>
    </row>
    <row r="1330" spans="1:22" x14ac:dyDescent="0.25">
      <c r="A1330" s="17" t="s">
        <v>42</v>
      </c>
      <c r="B1330" s="17" t="s">
        <v>93</v>
      </c>
      <c r="C1330" s="17" t="s">
        <v>206</v>
      </c>
      <c r="D1330" s="17" t="s">
        <v>126</v>
      </c>
      <c r="E1330" s="24">
        <f>IF(U1330="SC",SUMIFS(SC!F:F,SC!A:A,MAIN!D1330,SC!B:B,MAIN!A1330),SUMIFS(Allocations!$H:$H,Allocations!$A:$A,MAIN!$A1330,Allocations!$B:$B,MAIN!$D1330))</f>
        <v>0</v>
      </c>
      <c r="F1330" s="24">
        <f>IF(U1330="SC",SUMIFS(SC!J:J,SC!A:A,MAIN!D1330,SC!B:B,MAIN!A1330),SUMIFS(Allocations!M:M,Allocations!A:A,MAIN!A1330,Allocations!B:B,MAIN!D1330))</f>
        <v>0</v>
      </c>
      <c r="G1330" s="24">
        <f t="shared" si="360"/>
        <v>0</v>
      </c>
      <c r="H1330" s="24">
        <f>IFERROR(VLOOKUP(S1330,Swaps_wk!$A$2:$AP$151,HLOOKUP(MAIN!D1330,Swaps_wk!$B$2:$AP$151,150,FALSE),FALSE),0)</f>
        <v>0</v>
      </c>
      <c r="I1330" s="24">
        <f>SUMIFS(PASTE_DQS_TRACKER!$D:$D,PASTE_DQS_TRACKER!$C:$C,MAIN!$A1330,PASTE_DQS_TRACKER!$B:$B,MAIN!$D1330)-SUMIFS(PASTE_DQS_TRACKER!$D:$D,PASTE_DQS_TRACKER!$C:$C,MAIN!A1330,PASTE_DQS_TRACKER!$E:$E,MAIN!$D1330)</f>
        <v>0</v>
      </c>
      <c r="J1330" s="25">
        <f t="shared" si="361"/>
        <v>0</v>
      </c>
      <c r="K1330" s="24">
        <f>IFERROR(IF(V1330="Flex",0,IF(D1330=$D$30,VLOOKUP(A1330,MMO_o10M_lease!$A$1:$F$51,5,FALSE),IF(D1330=$D$26,VLOOKUP(D1330,LANDINGS!$A$3:$BR$40,HLOOKUP(A1330,LANDINGS!$B$1:$CF$42,42,FALSE),FALSE)-IFERROR(VLOOKUP(A1330,MMO_o10M_lease!$A$1:$F$38,5,FALSE),0),VLOOKUP(D1330,LANDINGS!$A$3:$CF$40,HLOOKUP(A1330,LANDINGS!$B$1:$CF$42,42,FALSE),FALSE)))),0)</f>
        <v>0</v>
      </c>
      <c r="L1330" s="24">
        <f>SUMIFS(PASTE_FLEX_TRACKER!$D:$D,PASTE_FLEX_TRACKER!$F:$F,MAIN!$A1330,PASTE_FLEX_TRACKER!$B:$B,MAIN!$D1330)-SUMIFS(PASTE_FLEX_TRACKER!$D:$D,PASTE_FLEX_TRACKER!$C:$C,MAIN!$A1330,PASTE_FLEX_TRACKER!$B:$B,MAIN!$D1330)</f>
        <v>0</v>
      </c>
      <c r="M1330" s="24">
        <f>IFERROR(-VLOOKUP(D1330,SQ!$A$19:$CC$52,HLOOKUP(MAIN!A1330,SQ!$B$18:$CC$56,39,FALSE),FALSE),"n/a")</f>
        <v>0</v>
      </c>
      <c r="N1330" s="46" t="s">
        <v>563</v>
      </c>
      <c r="O1330" s="46">
        <f>SUMIFS(MAN_ADJ!$L:$L,MAN_ADJ!$K:$K,MAIN!$D1330,MAN_ADJ!$J:$J,MAIN!$S1330)</f>
        <v>0</v>
      </c>
      <c r="P1330" s="25">
        <f t="shared" si="362"/>
        <v>0</v>
      </c>
      <c r="Q1330" s="28" t="str">
        <f t="shared" si="353"/>
        <v>n/a</v>
      </c>
      <c r="R1330" s="38">
        <f t="shared" si="363"/>
        <v>0</v>
      </c>
      <c r="S1330" s="17" t="s">
        <v>42</v>
      </c>
      <c r="U1330" t="s">
        <v>577</v>
      </c>
    </row>
    <row r="1331" spans="1:22" x14ac:dyDescent="0.25">
      <c r="A1331" s="17" t="s">
        <v>42</v>
      </c>
      <c r="B1331" s="17" t="s">
        <v>93</v>
      </c>
      <c r="C1331" s="17" t="s">
        <v>206</v>
      </c>
      <c r="D1331" s="17" t="s">
        <v>127</v>
      </c>
      <c r="E1331" s="24">
        <f>IF(U1331="SC",SUMIFS(SC!F:F,SC!A:A,MAIN!D1331,SC!B:B,MAIN!A1331),SUMIFS(Allocations!$H:$H,Allocations!$A:$A,MAIN!$A1331,Allocations!$B:$B,MAIN!$D1331))</f>
        <v>0</v>
      </c>
      <c r="F1331" s="24">
        <f>IF(U1331="SC",SUMIFS(SC!J:J,SC!A:A,MAIN!D1331,SC!B:B,MAIN!A1331),SUMIFS(Allocations!M:M,Allocations!A:A,MAIN!A1331,Allocations!B:B,MAIN!D1331))</f>
        <v>0</v>
      </c>
      <c r="G1331" s="24">
        <f t="shared" si="360"/>
        <v>0</v>
      </c>
      <c r="H1331" s="24">
        <f>IFERROR(VLOOKUP(S1331,Swaps_wk!$A$2:$AP$151,HLOOKUP(MAIN!D1331,Swaps_wk!$B$2:$AP$151,150,FALSE),FALSE),0)</f>
        <v>0</v>
      </c>
      <c r="I1331" s="24">
        <f>SUMIFS(PASTE_DQS_TRACKER!$D:$D,PASTE_DQS_TRACKER!$C:$C,MAIN!$A1331,PASTE_DQS_TRACKER!$B:$B,MAIN!$D1331)-SUMIFS(PASTE_DQS_TRACKER!$D:$D,PASTE_DQS_TRACKER!$C:$C,MAIN!A1331,PASTE_DQS_TRACKER!$E:$E,MAIN!$D1331)</f>
        <v>0</v>
      </c>
      <c r="J1331" s="25">
        <f t="shared" si="361"/>
        <v>0</v>
      </c>
      <c r="K1331" s="24">
        <f>IFERROR(IF(V1331="Flex",0,IF(D1331=$D$30,VLOOKUP(A1331,MMO_o10M_lease!$A$1:$F$51,5,FALSE),IF(D1331=$D$26,VLOOKUP(D1331,LANDINGS!$A$3:$BR$40,HLOOKUP(A1331,LANDINGS!$B$1:$CF$42,42,FALSE),FALSE)-IFERROR(VLOOKUP(A1331,MMO_o10M_lease!$A$1:$F$38,5,FALSE),0),VLOOKUP(D1331,LANDINGS!$A$3:$CF$40,HLOOKUP(A1331,LANDINGS!$B$1:$CF$42,42,FALSE),FALSE)))),0)</f>
        <v>0</v>
      </c>
      <c r="L1331" s="24">
        <f>SUMIFS(PASTE_FLEX_TRACKER!$D:$D,PASTE_FLEX_TRACKER!$F:$F,MAIN!$A1331,PASTE_FLEX_TRACKER!$B:$B,MAIN!$D1331)-SUMIFS(PASTE_FLEX_TRACKER!$D:$D,PASTE_FLEX_TRACKER!$C:$C,MAIN!$A1331,PASTE_FLEX_TRACKER!$B:$B,MAIN!$D1331)</f>
        <v>0</v>
      </c>
      <c r="M1331" s="24">
        <f>IFERROR(-VLOOKUP(D1331,SQ!$A$19:$CC$52,HLOOKUP(MAIN!A1331,SQ!$B$18:$CC$56,39,FALSE),FALSE),"n/a")</f>
        <v>0</v>
      </c>
      <c r="N1331" s="46" t="s">
        <v>563</v>
      </c>
      <c r="O1331" s="46">
        <f>SUMIFS(MAN_ADJ!$L:$L,MAN_ADJ!$K:$K,MAIN!$D1331,MAN_ADJ!$J:$J,MAIN!$S1331)</f>
        <v>0</v>
      </c>
      <c r="P1331" s="25">
        <f t="shared" si="362"/>
        <v>0</v>
      </c>
      <c r="Q1331" s="28" t="str">
        <f t="shared" si="353"/>
        <v>n/a</v>
      </c>
      <c r="R1331" s="38">
        <f t="shared" si="363"/>
        <v>0</v>
      </c>
      <c r="S1331" s="17" t="s">
        <v>42</v>
      </c>
      <c r="U1331" t="s">
        <v>577</v>
      </c>
    </row>
    <row r="1332" spans="1:22" x14ac:dyDescent="0.25">
      <c r="A1332" s="17" t="s">
        <v>42</v>
      </c>
      <c r="B1332" s="17" t="s">
        <v>93</v>
      </c>
      <c r="C1332" s="17" t="s">
        <v>206</v>
      </c>
      <c r="D1332" s="17" t="s">
        <v>184</v>
      </c>
      <c r="E1332" s="24">
        <f>IF(U1332="SC",SUMIFS(SC!F:F,SC!A:A,MAIN!D1332,SC!B:B,MAIN!A1332),SUMIFS(Allocations!$H:$H,Allocations!$A:$A,MAIN!$A1332,Allocations!$B:$B,MAIN!$D1332))</f>
        <v>0</v>
      </c>
      <c r="F1332" s="24">
        <f>IF(U1332="SC",SUMIFS(SC!J:J,SC!A:A,MAIN!D1332,SC!B:B,MAIN!A1332),SUMIFS(Allocations!M:M,Allocations!A:A,MAIN!A1332,Allocations!B:B,MAIN!D1332))</f>
        <v>0</v>
      </c>
      <c r="G1332" s="24">
        <f t="shared" ref="G1332:G1335" si="364">E1332+F1332</f>
        <v>0</v>
      </c>
      <c r="H1332" s="24">
        <f>IFERROR(VLOOKUP(S1332,Swaps_wk!$A$2:$AP$151,HLOOKUP(MAIN!D1332,Swaps_wk!$B$2:$AP$151,150,FALSE),FALSE),0)</f>
        <v>0</v>
      </c>
      <c r="I1332" s="24">
        <f>SUMIFS(PASTE_DQS_TRACKER!$D:$D,PASTE_DQS_TRACKER!$C:$C,MAIN!$A1332,PASTE_DQS_TRACKER!$B:$B,MAIN!$D1332)-SUMIFS(PASTE_DQS_TRACKER!$D:$D,PASTE_DQS_TRACKER!$C:$C,MAIN!A1332,PASTE_DQS_TRACKER!$E:$E,MAIN!$D1332)</f>
        <v>0</v>
      </c>
      <c r="J1332" s="25">
        <f t="shared" ref="J1332:J1335" si="365">G1332+I1332</f>
        <v>0</v>
      </c>
      <c r="K1332" s="24">
        <f>IFERROR(IF(V1332="Flex",0,IF(D1332=$D$30,VLOOKUP(A1332,MMO_o10M_lease!$A$1:$F$51,5,FALSE),IF(D1332=$D$26,VLOOKUP(D1332,LANDINGS!$A$3:$BR$40,HLOOKUP(A1332,LANDINGS!$B$1:$CF$42,42,FALSE),FALSE)-IFERROR(VLOOKUP(A1332,MMO_o10M_lease!$A$1:$F$38,5,FALSE),0),VLOOKUP(D1332,LANDINGS!$A$3:$CF$40,HLOOKUP(A1332,LANDINGS!$B$1:$CF$42,42,FALSE),FALSE)))),0)</f>
        <v>0</v>
      </c>
      <c r="L1332" s="24">
        <f>SUMIFS(PASTE_FLEX_TRACKER!$D:$D,PASTE_FLEX_TRACKER!$F:$F,MAIN!$A1332,PASTE_FLEX_TRACKER!$B:$B,MAIN!$D1332)-SUMIFS(PASTE_FLEX_TRACKER!$D:$D,PASTE_FLEX_TRACKER!$C:$C,MAIN!$A1332,PASTE_FLEX_TRACKER!$B:$B,MAIN!$D1332)</f>
        <v>0</v>
      </c>
      <c r="M1332" s="24" t="str">
        <f>IFERROR(-VLOOKUP(D1332,SQ!$A$19:$CC$52,HLOOKUP(MAIN!A1332,SQ!$B$18:$CC$56,39,FALSE),FALSE),"n/a")</f>
        <v>n/a</v>
      </c>
      <c r="N1332" s="46" t="s">
        <v>563</v>
      </c>
      <c r="O1332" s="46">
        <f>SUMIFS(MAN_ADJ!$L:$L,MAN_ADJ!$K:$K,MAIN!$D1332,MAN_ADJ!$J:$J,MAIN!$S1332)</f>
        <v>0</v>
      </c>
      <c r="P1332" s="25">
        <f t="shared" si="362"/>
        <v>0</v>
      </c>
      <c r="Q1332" s="28" t="str">
        <f t="shared" ref="Q1332:Q1335" si="366">IFERROR(P1332/J1332,"n/a")</f>
        <v>n/a</v>
      </c>
      <c r="R1332" s="38">
        <f t="shared" ref="R1332:R1335" si="367">J1332-P1332</f>
        <v>0</v>
      </c>
      <c r="S1332" s="17" t="s">
        <v>42</v>
      </c>
      <c r="U1332" t="s">
        <v>577</v>
      </c>
    </row>
    <row r="1333" spans="1:22" x14ac:dyDescent="0.25">
      <c r="A1333" s="17" t="s">
        <v>42</v>
      </c>
      <c r="B1333" s="17" t="s">
        <v>93</v>
      </c>
      <c r="C1333" s="17" t="s">
        <v>206</v>
      </c>
      <c r="D1333" s="17" t="s">
        <v>128</v>
      </c>
      <c r="E1333" s="24">
        <f>IF(U1333="SC",SUMIFS(SC!F:F,SC!A:A,MAIN!D1333,SC!B:B,MAIN!A1333),SUMIFS(Allocations!$H:$H,Allocations!$A:$A,MAIN!$A1333,Allocations!$B:$B,MAIN!$D1333))</f>
        <v>0</v>
      </c>
      <c r="F1333" s="24">
        <f>IF(U1333="SC",SUMIFS(SC!J:J,SC!A:A,MAIN!D1333,SC!B:B,MAIN!A1333),SUMIFS(Allocations!M:M,Allocations!A:A,MAIN!A1333,Allocations!B:B,MAIN!D1333))</f>
        <v>0</v>
      </c>
      <c r="G1333" s="24">
        <f t="shared" si="364"/>
        <v>0</v>
      </c>
      <c r="H1333" s="24">
        <f>IFERROR(VLOOKUP(S1333,Swaps_wk!$A$2:$AP$151,HLOOKUP(MAIN!D1333,Swaps_wk!$B$2:$AP$151,150,FALSE),FALSE),0)</f>
        <v>0</v>
      </c>
      <c r="I1333" s="24">
        <f>SUMIFS(PASTE_DQS_TRACKER!$D:$D,PASTE_DQS_TRACKER!$C:$C,MAIN!$A1333,PASTE_DQS_TRACKER!$B:$B,MAIN!$D1333)-SUMIFS(PASTE_DQS_TRACKER!$D:$D,PASTE_DQS_TRACKER!$C:$C,MAIN!A1333,PASTE_DQS_TRACKER!$E:$E,MAIN!$D1333)</f>
        <v>0</v>
      </c>
      <c r="J1333" s="25">
        <f t="shared" si="365"/>
        <v>0</v>
      </c>
      <c r="K1333" s="24">
        <f>IFERROR(IF(V1333="Flex",0,IF(D1333=$D$30,VLOOKUP(A1333,MMO_o10M_lease!$A$1:$F$51,5,FALSE),IF(D1333=$D$26,VLOOKUP(D1333,LANDINGS!$A$3:$BR$40,HLOOKUP(A1333,LANDINGS!$B$1:$CF$42,42,FALSE),FALSE)-IFERROR(VLOOKUP(A1333,MMO_o10M_lease!$A$1:$F$38,5,FALSE),0),VLOOKUP(D1333,LANDINGS!$A$3:$CF$40,HLOOKUP(A1333,LANDINGS!$B$1:$CF$42,42,FALSE),FALSE)))),0)</f>
        <v>0</v>
      </c>
      <c r="L1333" s="24">
        <f>SUMIFS(PASTE_FLEX_TRACKER!$D:$D,PASTE_FLEX_TRACKER!$F:$F,MAIN!$A1333,PASTE_FLEX_TRACKER!$B:$B,MAIN!$D1333)-SUMIFS(PASTE_FLEX_TRACKER!$D:$D,PASTE_FLEX_TRACKER!$C:$C,MAIN!$A1333,PASTE_FLEX_TRACKER!$B:$B,MAIN!$D1333)</f>
        <v>0</v>
      </c>
      <c r="M1333" s="24" t="str">
        <f>IFERROR(-VLOOKUP(D1333,SQ!$A$19:$CC$52,HLOOKUP(MAIN!A1333,SQ!$B$18:$CC$56,39,FALSE),FALSE),"n/a")</f>
        <v>n/a</v>
      </c>
      <c r="N1333" s="46" t="s">
        <v>563</v>
      </c>
      <c r="O1333" s="46">
        <f>SUMIFS(MAN_ADJ!$L:$L,MAN_ADJ!$K:$K,MAIN!$D1333,MAN_ADJ!$J:$J,MAIN!$S1333)</f>
        <v>0</v>
      </c>
      <c r="P1333" s="25">
        <f t="shared" si="362"/>
        <v>0</v>
      </c>
      <c r="Q1333" s="28" t="str">
        <f t="shared" si="366"/>
        <v>n/a</v>
      </c>
      <c r="R1333" s="38">
        <f t="shared" si="367"/>
        <v>0</v>
      </c>
      <c r="S1333" s="17" t="s">
        <v>42</v>
      </c>
      <c r="U1333" t="s">
        <v>577</v>
      </c>
    </row>
    <row r="1334" spans="1:22" x14ac:dyDescent="0.25">
      <c r="A1334" s="17" t="s">
        <v>42</v>
      </c>
      <c r="B1334" s="17" t="s">
        <v>93</v>
      </c>
      <c r="C1334" s="17" t="s">
        <v>206</v>
      </c>
      <c r="D1334" s="17" t="s">
        <v>129</v>
      </c>
      <c r="E1334" s="24">
        <f>IF(U1334="SC",SUMIFS(SC!F:F,SC!A:A,MAIN!D1334,SC!B:B,MAIN!A1334),SUMIFS(Allocations!$H:$H,Allocations!$A:$A,MAIN!$A1334,Allocations!$B:$B,MAIN!$D1334))</f>
        <v>0.10775510204081634</v>
      </c>
      <c r="F1334" s="24">
        <f>IF(U1334="SC",SUMIFS(SC!J:J,SC!A:A,MAIN!D1334,SC!B:B,MAIN!A1334),SUMIFS(Allocations!M:M,Allocations!A:A,MAIN!A1334,Allocations!B:B,MAIN!D1334))</f>
        <v>0</v>
      </c>
      <c r="G1334" s="24">
        <f t="shared" si="364"/>
        <v>0.10775510204081634</v>
      </c>
      <c r="H1334" s="24">
        <f>IFERROR(VLOOKUP(S1334,Swaps_wk!$A$2:$AP$151,HLOOKUP(MAIN!D1334,Swaps_wk!$B$2:$AP$151,150,FALSE),FALSE),0)</f>
        <v>0</v>
      </c>
      <c r="I1334" s="24">
        <f>SUMIFS(PASTE_DQS_TRACKER!$D:$D,PASTE_DQS_TRACKER!$C:$C,MAIN!$A1334,PASTE_DQS_TRACKER!$B:$B,MAIN!$D1334)-SUMIFS(PASTE_DQS_TRACKER!$D:$D,PASTE_DQS_TRACKER!$C:$C,MAIN!A1334,PASTE_DQS_TRACKER!$E:$E,MAIN!$D1334)</f>
        <v>-0.05</v>
      </c>
      <c r="J1334" s="25">
        <f t="shared" si="365"/>
        <v>5.7755102040816339E-2</v>
      </c>
      <c r="K1334" s="24">
        <f>IFERROR(IF(V1334="Flex",0,IF(D1334=$D$30,VLOOKUP(A1334,MMO_o10M_lease!$A$1:$F$51,5,FALSE),IF(D1334=$D$26,VLOOKUP(D1334,LANDINGS!$A$3:$BR$40,HLOOKUP(A1334,LANDINGS!$B$1:$CF$42,42,FALSE),FALSE)-IFERROR(VLOOKUP(A1334,MMO_o10M_lease!$A$1:$F$38,5,FALSE),0),VLOOKUP(D1334,LANDINGS!$A$3:$CF$40,HLOOKUP(A1334,LANDINGS!$B$1:$CF$42,42,FALSE),FALSE)))),0)</f>
        <v>0</v>
      </c>
      <c r="L1334" s="24">
        <f>SUMIFS(PASTE_FLEX_TRACKER!$D:$D,PASTE_FLEX_TRACKER!$F:$F,MAIN!$A1334,PASTE_FLEX_TRACKER!$B:$B,MAIN!$D1334)-SUMIFS(PASTE_FLEX_TRACKER!$D:$D,PASTE_FLEX_TRACKER!$C:$C,MAIN!$A1334,PASTE_FLEX_TRACKER!$B:$B,MAIN!$D1334)</f>
        <v>0</v>
      </c>
      <c r="M1334" s="24" t="str">
        <f>IFERROR(-VLOOKUP(D1334,SQ!$A$19:$CC$52,HLOOKUP(MAIN!A1334,SQ!$B$18:$CC$56,39,FALSE),FALSE),"n/a")</f>
        <v>n/a</v>
      </c>
      <c r="N1334" s="46" t="s">
        <v>563</v>
      </c>
      <c r="O1334" s="46">
        <f>SUMIFS(MAN_ADJ!$L:$L,MAN_ADJ!$K:$K,MAIN!$D1334,MAN_ADJ!$J:$J,MAIN!$S1334)</f>
        <v>0</v>
      </c>
      <c r="P1334" s="25">
        <f t="shared" si="362"/>
        <v>0</v>
      </c>
      <c r="Q1334" s="28">
        <f t="shared" si="366"/>
        <v>0</v>
      </c>
      <c r="R1334" s="38">
        <f t="shared" si="367"/>
        <v>5.7755102040816339E-2</v>
      </c>
      <c r="S1334" s="17" t="s">
        <v>42</v>
      </c>
      <c r="U1334" t="s">
        <v>577</v>
      </c>
    </row>
    <row r="1335" spans="1:22" x14ac:dyDescent="0.25">
      <c r="A1335" s="17" t="s">
        <v>42</v>
      </c>
      <c r="B1335" s="17" t="s">
        <v>93</v>
      </c>
      <c r="C1335" s="17" t="s">
        <v>206</v>
      </c>
      <c r="D1335" s="17" t="s">
        <v>155</v>
      </c>
      <c r="E1335" s="24">
        <f>IF(U1335="SC",SUMIFS(SC!F:F,SC!A:A,MAIN!D1335,SC!B:B,MAIN!A1335),SUMIFS(Allocations!$H:$H,Allocations!$A:$A,MAIN!$A1335,Allocations!$B:$B,MAIN!$D1335))</f>
        <v>0</v>
      </c>
      <c r="F1335" s="24">
        <f>IF(U1335="SC",SUMIFS(SC!J:J,SC!A:A,MAIN!D1335,SC!B:B,MAIN!A1335),SUMIFS(Allocations!M:M,Allocations!A:A,MAIN!A1335,Allocations!B:B,MAIN!D1335))</f>
        <v>0</v>
      </c>
      <c r="G1335" s="24">
        <f t="shared" si="364"/>
        <v>0</v>
      </c>
      <c r="H1335" s="24">
        <f>IFERROR(VLOOKUP(S1335,Swaps_wk!$A$2:$AP$151,HLOOKUP(MAIN!D1335,Swaps_wk!$B$2:$AP$151,150,FALSE),FALSE),0)</f>
        <v>0</v>
      </c>
      <c r="I1335" s="24">
        <f>SUMIFS(PASTE_DQS_TRACKER!$D:$D,PASTE_DQS_TRACKER!$C:$C,MAIN!$A1335,PASTE_DQS_TRACKER!$B:$B,MAIN!$D1335)-SUMIFS(PASTE_DQS_TRACKER!$D:$D,PASTE_DQS_TRACKER!$C:$C,MAIN!A1335,PASTE_DQS_TRACKER!$E:$E,MAIN!$D1335)</f>
        <v>0</v>
      </c>
      <c r="J1335" s="25">
        <f t="shared" si="365"/>
        <v>0</v>
      </c>
      <c r="K1335" s="24">
        <f>IFERROR(IF(V1335="Flex",0,IF(D1335=$D$30,VLOOKUP(A1335,MMO_o10M_lease!$A$1:$F$51,5,FALSE),IF(D1335=$D$26,VLOOKUP(D1335,LANDINGS!$A$3:$BR$40,HLOOKUP(A1335,LANDINGS!$B$1:$CF$42,42,FALSE),FALSE)-IFERROR(VLOOKUP(A1335,MMO_o10M_lease!$A$1:$F$38,5,FALSE),0),VLOOKUP(D1335,LANDINGS!$A$3:$CF$40,HLOOKUP(A1335,LANDINGS!$B$1:$CF$42,42,FALSE),FALSE)))),0)</f>
        <v>0</v>
      </c>
      <c r="L1335" s="24">
        <f>SUMIFS(PASTE_FLEX_TRACKER!$D:$D,PASTE_FLEX_TRACKER!$F:$F,MAIN!$A1335,PASTE_FLEX_TRACKER!$B:$B,MAIN!$D1335)-SUMIFS(PASTE_FLEX_TRACKER!$D:$D,PASTE_FLEX_TRACKER!$C:$C,MAIN!$A1335,PASTE_FLEX_TRACKER!$B:$B,MAIN!$D1335)</f>
        <v>0</v>
      </c>
      <c r="M1335" s="24" t="str">
        <f>IFERROR(-VLOOKUP(D1335,SQ!$A$19:$CC$52,HLOOKUP(MAIN!A1335,SQ!$B$18:$CC$56,39,FALSE),FALSE),"n/a")</f>
        <v>n/a</v>
      </c>
      <c r="N1335" s="46" t="s">
        <v>563</v>
      </c>
      <c r="O1335" s="46">
        <f>SUMIFS(MAN_ADJ!$L:$L,MAN_ADJ!$K:$K,MAIN!$D1335,MAN_ADJ!$J:$J,MAIN!$S1335)</f>
        <v>0</v>
      </c>
      <c r="P1335" s="25">
        <f t="shared" si="362"/>
        <v>0</v>
      </c>
      <c r="Q1335" s="28" t="str">
        <f t="shared" si="366"/>
        <v>n/a</v>
      </c>
      <c r="R1335" s="38">
        <f t="shared" si="367"/>
        <v>0</v>
      </c>
      <c r="S1335" s="17" t="s">
        <v>42</v>
      </c>
      <c r="U1335" t="s">
        <v>577</v>
      </c>
    </row>
    <row r="1336" spans="1:22" x14ac:dyDescent="0.25">
      <c r="A1336" s="17" t="s">
        <v>42</v>
      </c>
      <c r="B1336" s="17" t="s">
        <v>93</v>
      </c>
      <c r="C1336" s="17" t="s">
        <v>206</v>
      </c>
      <c r="D1336" s="17" t="s">
        <v>130</v>
      </c>
      <c r="E1336" s="24">
        <f>IF(U1336="SC",SUMIFS(SC!F:F,SC!A:A,MAIN!D1336,SC!B:B,MAIN!A1336),SUMIFS(Allocations!$H:$H,Allocations!$A:$A,MAIN!$A1336,Allocations!$B:$B,MAIN!$D1336))</f>
        <v>0</v>
      </c>
      <c r="F1336" s="24">
        <f>IF(U1336="SC",SUMIFS(SC!J:J,SC!A:A,MAIN!D1336,SC!B:B,MAIN!A1336),SUMIFS(Allocations!M:M,Allocations!A:A,MAIN!A1336,Allocations!B:B,MAIN!D1336))</f>
        <v>0</v>
      </c>
      <c r="G1336" s="24">
        <f t="shared" si="360"/>
        <v>0</v>
      </c>
      <c r="H1336" s="24">
        <f>IFERROR(VLOOKUP(S1336,Swaps_wk!$A$2:$AP$151,HLOOKUP(MAIN!D1336,Swaps_wk!$B$2:$AP$151,150,FALSE),FALSE),0)</f>
        <v>0</v>
      </c>
      <c r="I1336" s="24">
        <f>SUMIFS(PASTE_DQS_TRACKER!$D:$D,PASTE_DQS_TRACKER!$C:$C,MAIN!$A1336,PASTE_DQS_TRACKER!$B:$B,MAIN!$D1336)-SUMIFS(PASTE_DQS_TRACKER!$D:$D,PASTE_DQS_TRACKER!$C:$C,MAIN!A1336,PASTE_DQS_TRACKER!$E:$E,MAIN!$D1336)</f>
        <v>0</v>
      </c>
      <c r="J1336" s="25">
        <f t="shared" si="361"/>
        <v>0</v>
      </c>
      <c r="K1336" s="24">
        <f>IFERROR(IF(V1336="Flex",0,IF(D1336=$D$30,VLOOKUP(A1336,MMO_o10M_lease!$A$1:$F$51,5,FALSE),IF(D1336=$D$26,VLOOKUP(D1336,LANDINGS!$A$3:$BR$40,HLOOKUP(A1336,LANDINGS!$B$1:$CF$42,42,FALSE),FALSE)-IFERROR(VLOOKUP(A1336,MMO_o10M_lease!$A$1:$F$38,5,FALSE),0),VLOOKUP(D1336,LANDINGS!$A$3:$CF$40,HLOOKUP(A1336,LANDINGS!$B$1:$CF$42,42,FALSE),FALSE)))),0)</f>
        <v>0</v>
      </c>
      <c r="L1336" s="24">
        <f>SUMIFS(PASTE_FLEX_TRACKER!$D:$D,PASTE_FLEX_TRACKER!$F:$F,MAIN!$A1336,PASTE_FLEX_TRACKER!$B:$B,MAIN!$D1336)-SUMIFS(PASTE_FLEX_TRACKER!$D:$D,PASTE_FLEX_TRACKER!$C:$C,MAIN!$A1336,PASTE_FLEX_TRACKER!$B:$B,MAIN!$D1336)</f>
        <v>0</v>
      </c>
      <c r="M1336" s="24" t="str">
        <f>IFERROR(-VLOOKUP(D1336,SQ!$A$19:$CC$52,HLOOKUP(MAIN!A1336,SQ!$B$18:$CC$56,39,FALSE),FALSE),"n/a")</f>
        <v>n/a</v>
      </c>
      <c r="N1336" s="46" t="s">
        <v>563</v>
      </c>
      <c r="O1336" s="46">
        <f>SUMIFS(MAN_ADJ!$L:$L,MAN_ADJ!$K:$K,MAIN!$D1336,MAN_ADJ!$J:$J,MAIN!$S1336)</f>
        <v>0</v>
      </c>
      <c r="P1336" s="25">
        <f t="shared" si="362"/>
        <v>0</v>
      </c>
      <c r="Q1336" s="28" t="str">
        <f t="shared" si="353"/>
        <v>n/a</v>
      </c>
      <c r="R1336" s="38">
        <f t="shared" si="363"/>
        <v>0</v>
      </c>
      <c r="S1336" s="17" t="s">
        <v>42</v>
      </c>
      <c r="U1336" t="s">
        <v>577</v>
      </c>
    </row>
    <row r="1337" spans="1:22" x14ac:dyDescent="0.25">
      <c r="A1337" s="26" t="s">
        <v>42</v>
      </c>
      <c r="B1337" s="26" t="s">
        <v>93</v>
      </c>
      <c r="C1337" s="26" t="s">
        <v>206</v>
      </c>
      <c r="D1337" s="26" t="s">
        <v>131</v>
      </c>
      <c r="E1337" s="27">
        <f t="shared" ref="E1337:M1337" si="368">SUM(E1299:E1336)</f>
        <v>792.00969795918377</v>
      </c>
      <c r="F1337" s="27">
        <f t="shared" si="368"/>
        <v>124.39800000000002</v>
      </c>
      <c r="G1337" s="27">
        <f t="shared" si="368"/>
        <v>916.40769795918368</v>
      </c>
      <c r="H1337" s="27">
        <f>IFERROR(VLOOKUP(S1337,Swaps_wk!$A$2:$AP$151,HLOOKUP(MAIN!D1337,Swaps_wk!$B$2:$AP$151,150,FALSE),FALSE),0)</f>
        <v>0</v>
      </c>
      <c r="I1337" s="27">
        <f t="shared" si="368"/>
        <v>-85</v>
      </c>
      <c r="J1337" s="25">
        <f t="shared" si="368"/>
        <v>831.40769795918368</v>
      </c>
      <c r="K1337" s="27">
        <f t="shared" si="368"/>
        <v>402.98900000000003</v>
      </c>
      <c r="L1337" s="27">
        <f t="shared" si="368"/>
        <v>0</v>
      </c>
      <c r="M1337" s="27">
        <f t="shared" si="368"/>
        <v>0</v>
      </c>
      <c r="N1337" s="46" t="s">
        <v>563</v>
      </c>
      <c r="O1337" s="27">
        <f>SUM(O1299:O1336)</f>
        <v>0</v>
      </c>
      <c r="P1337" s="25">
        <f>SUM(P1299:P1336)</f>
        <v>402.98900000000003</v>
      </c>
      <c r="Q1337" s="28">
        <f t="shared" si="353"/>
        <v>0.48470684237011236</v>
      </c>
      <c r="R1337" s="38">
        <f>SUM(R1299:R1336)</f>
        <v>428.41869795918376</v>
      </c>
      <c r="S1337" s="17" t="s">
        <v>42</v>
      </c>
      <c r="U1337" t="s">
        <v>577</v>
      </c>
    </row>
    <row r="1338" spans="1:22" x14ac:dyDescent="0.25">
      <c r="A1338" s="17" t="s">
        <v>44</v>
      </c>
      <c r="B1338" s="17" t="s">
        <v>93</v>
      </c>
      <c r="C1338" s="17" t="s">
        <v>157</v>
      </c>
      <c r="D1338" s="17" t="s">
        <v>95</v>
      </c>
      <c r="E1338" s="24">
        <f>IF(U1338="SC",SUMIFS(SC!F:F,SC!A:A,MAIN!D1338,SC!B:B,MAIN!A1338),SUMIFS(Allocations!$H:$H,Allocations!$A:$A,MAIN!$A1338,Allocations!$B:$B,MAIN!$D1338))</f>
        <v>233.14540408163268</v>
      </c>
      <c r="F1338" s="24">
        <f>IF(U1338="SC",SUMIFS(SC!J:J,SC!A:A,MAIN!D1338,SC!B:B,MAIN!A1338),SUMIFS(Allocations!M:M,Allocations!A:A,MAIN!A1338,Allocations!B:B,MAIN!D1338))</f>
        <v>0</v>
      </c>
      <c r="G1338" s="24">
        <f t="shared" ref="G1338:G1375" si="369">E1338+F1338</f>
        <v>233.14540408163268</v>
      </c>
      <c r="H1338" s="24">
        <f>IFERROR(VLOOKUP(S1338,Swaps_wk!$A$2:$AP$151,HLOOKUP(MAIN!D1338,Swaps_wk!$B$2:$AP$151,150,FALSE),FALSE),0)</f>
        <v>0</v>
      </c>
      <c r="I1338" s="24">
        <f>SUMIFS(PASTE_DQS_TRACKER!$D:$D,PASTE_DQS_TRACKER!$C:$C,MAIN!$S1338,PASTE_DQS_TRACKER!$B:$B,MAIN!$D1338)-SUMIFS(PASTE_DQS_TRACKER!$D:$D,PASTE_DQS_TRACKER!$C:$C,MAIN!$S1338,PASTE_DQS_TRACKER!$E:$E,MAIN!$D1338)</f>
        <v>0</v>
      </c>
      <c r="J1338" s="25">
        <f t="shared" ref="J1338:J1375" si="370">G1338+I1338</f>
        <v>233.14540408163268</v>
      </c>
      <c r="K1338" s="24">
        <f>IFERROR(IF(V1338="Flex",0,IF(D1338=$D$30,VLOOKUP(A1338,MMO_o10M_lease!$A$1:$F$51,5,FALSE),IF(D1338=$D$26,VLOOKUP(D1338,LANDINGS!$A$3:$BR$40,HLOOKUP(A1338,LANDINGS!$B$1:$CF$42,42,FALSE),FALSE)-IFERROR(VLOOKUP(A1338,MMO_o10M_lease!$A$1:$F$38,5,FALSE),0),VLOOKUP(D1338,LANDINGS!$A$3:$CF$40,HLOOKUP(A1338,LANDINGS!$B$1:$CF$42,42,FALSE),FALSE)))),0)</f>
        <v>0</v>
      </c>
      <c r="L1338" s="24">
        <f>SUMIFS(PASTE_FLEX_TRACKER!$D:$D,PASTE_FLEX_TRACKER!$E:$E,MAIN!$A1338,PASTE_FLEX_TRACKER!$B:$B,MAIN!$D1338)</f>
        <v>0</v>
      </c>
      <c r="M1338" s="35" t="s">
        <v>133</v>
      </c>
      <c r="N1338" s="46" t="s">
        <v>563</v>
      </c>
      <c r="O1338" s="46">
        <f>SUMIFS(MAN_ADJ!$L:$L,MAN_ADJ!$K:$K,MAIN!$D1338,MAN_ADJ!$J:$J,MAIN!$S1338)</f>
        <v>0</v>
      </c>
      <c r="P1338" s="25">
        <f t="shared" ref="P1338:P1375" si="371">SUM(K1338:O1338)</f>
        <v>0</v>
      </c>
      <c r="Q1338" s="28">
        <f t="shared" si="353"/>
        <v>0</v>
      </c>
      <c r="R1338" s="38">
        <f t="shared" si="363"/>
        <v>233.14540408163268</v>
      </c>
      <c r="S1338" t="s">
        <v>207</v>
      </c>
      <c r="U1338" t="s">
        <v>577</v>
      </c>
      <c r="V1338" t="s">
        <v>735</v>
      </c>
    </row>
    <row r="1339" spans="1:22" x14ac:dyDescent="0.25">
      <c r="A1339" s="17" t="s">
        <v>44</v>
      </c>
      <c r="B1339" s="17" t="s">
        <v>93</v>
      </c>
      <c r="C1339" s="17" t="s">
        <v>157</v>
      </c>
      <c r="D1339" s="17" t="s">
        <v>96</v>
      </c>
      <c r="E1339" s="24">
        <f>IF(U1339="SC",SUMIFS(SC!F:F,SC!A:A,MAIN!D1339,SC!B:B,MAIN!A1339),SUMIFS(Allocations!$H:$H,Allocations!$A:$A,MAIN!$A1339,Allocations!$B:$B,MAIN!$D1339))</f>
        <v>29.919820408163268</v>
      </c>
      <c r="F1339" s="24">
        <f>IF(U1339="SC",SUMIFS(SC!J:J,SC!A:A,MAIN!D1339,SC!B:B,MAIN!A1339),SUMIFS(Allocations!M:M,Allocations!A:A,MAIN!A1339,Allocations!B:B,MAIN!D1339))</f>
        <v>0</v>
      </c>
      <c r="G1339" s="24">
        <f t="shared" si="369"/>
        <v>29.919820408163268</v>
      </c>
      <c r="H1339" s="24">
        <f>IFERROR(VLOOKUP(S1339,Swaps_wk!$A$2:$AP$151,HLOOKUP(MAIN!D1339,Swaps_wk!$B$2:$AP$151,150,FALSE),FALSE),0)</f>
        <v>0</v>
      </c>
      <c r="I1339" s="24">
        <f>SUMIFS(PASTE_DQS_TRACKER!$D:$D,PASTE_DQS_TRACKER!$C:$C,MAIN!$S1339,PASTE_DQS_TRACKER!$B:$B,MAIN!$D1339)-SUMIFS(PASTE_DQS_TRACKER!$D:$D,PASTE_DQS_TRACKER!$C:$C,MAIN!$S1339,PASTE_DQS_TRACKER!$E:$E,MAIN!$D1339)</f>
        <v>0</v>
      </c>
      <c r="J1339" s="25">
        <f t="shared" si="370"/>
        <v>29.919820408163268</v>
      </c>
      <c r="K1339" s="24">
        <f>IFERROR(IF(V1339="Flex",0,IF(D1339=$D$30,VLOOKUP(A1339,MMO_o10M_lease!$A$1:$F$51,5,FALSE),IF(D1339=$D$26,VLOOKUP(D1339,LANDINGS!$A$3:$BR$40,HLOOKUP(A1339,LANDINGS!$B$1:$CF$42,42,FALSE),FALSE)-IFERROR(VLOOKUP(A1339,MMO_o10M_lease!$A$1:$F$38,5,FALSE),0),VLOOKUP(D1339,LANDINGS!$A$3:$CF$40,HLOOKUP(A1339,LANDINGS!$B$1:$CF$42,42,FALSE),FALSE)))),0)</f>
        <v>0</v>
      </c>
      <c r="L1339" s="24">
        <f>SUMIFS(PASTE_FLEX_TRACKER!$D:$D,PASTE_FLEX_TRACKER!$E:$E,MAIN!$A1339,PASTE_FLEX_TRACKER!$B:$B,MAIN!$D1339)</f>
        <v>0</v>
      </c>
      <c r="M1339" s="35" t="s">
        <v>133</v>
      </c>
      <c r="N1339" s="46" t="s">
        <v>563</v>
      </c>
      <c r="O1339" s="46">
        <f>SUMIFS(MAN_ADJ!$L:$L,MAN_ADJ!$K:$K,MAIN!$D1339,MAN_ADJ!$J:$J,MAIN!$S1339)</f>
        <v>0</v>
      </c>
      <c r="P1339" s="25">
        <f t="shared" si="371"/>
        <v>0</v>
      </c>
      <c r="Q1339" s="28">
        <f t="shared" ref="Q1339:Q1376" si="372">IFERROR(P1339/J1339,"n/a")</f>
        <v>0</v>
      </c>
      <c r="R1339" s="38">
        <f t="shared" si="363"/>
        <v>29.919820408163268</v>
      </c>
      <c r="S1339" t="s">
        <v>207</v>
      </c>
      <c r="U1339" t="s">
        <v>577</v>
      </c>
      <c r="V1339" t="s">
        <v>735</v>
      </c>
    </row>
    <row r="1340" spans="1:22" x14ac:dyDescent="0.25">
      <c r="A1340" s="17" t="s">
        <v>44</v>
      </c>
      <c r="B1340" s="17" t="s">
        <v>93</v>
      </c>
      <c r="C1340" s="17" t="s">
        <v>157</v>
      </c>
      <c r="D1340" s="17" t="s">
        <v>97</v>
      </c>
      <c r="E1340" s="24">
        <f>IF(U1340="SC",SUMIFS(SC!F:F,SC!A:A,MAIN!D1340,SC!B:B,MAIN!A1340),SUMIFS(Allocations!$H:$H,Allocations!$A:$A,MAIN!$A1340,Allocations!$B:$B,MAIN!$D1340))</f>
        <v>42.724897959183672</v>
      </c>
      <c r="F1340" s="24">
        <f>IF(U1340="SC",SUMIFS(SC!J:J,SC!A:A,MAIN!D1340,SC!B:B,MAIN!A1340),SUMIFS(Allocations!M:M,Allocations!A:A,MAIN!A1340,Allocations!B:B,MAIN!D1340))</f>
        <v>0</v>
      </c>
      <c r="G1340" s="24">
        <f t="shared" si="369"/>
        <v>42.724897959183672</v>
      </c>
      <c r="H1340" s="24">
        <f>IFERROR(VLOOKUP(S1340,Swaps_wk!$A$2:$AP$151,HLOOKUP(MAIN!D1340,Swaps_wk!$B$2:$AP$151,150,FALSE),FALSE),0)</f>
        <v>0</v>
      </c>
      <c r="I1340" s="24">
        <f>SUMIFS(PASTE_DQS_TRACKER!$D:$D,PASTE_DQS_TRACKER!$C:$C,MAIN!$S1340,PASTE_DQS_TRACKER!$B:$B,MAIN!$D1340)-SUMIFS(PASTE_DQS_TRACKER!$D:$D,PASTE_DQS_TRACKER!$C:$C,MAIN!$S1340,PASTE_DQS_TRACKER!$E:$E,MAIN!$D1340)</f>
        <v>0</v>
      </c>
      <c r="J1340" s="25">
        <f t="shared" si="370"/>
        <v>42.724897959183672</v>
      </c>
      <c r="K1340" s="24">
        <f>IFERROR(IF(V1340="Flex",0,IF(D1340=$D$30,VLOOKUP(A1340,MMO_o10M_lease!$A$1:$F$51,5,FALSE),IF(D1340=$D$26,VLOOKUP(D1340,LANDINGS!$A$3:$BR$40,HLOOKUP(A1340,LANDINGS!$B$1:$CF$42,42,FALSE),FALSE)-IFERROR(VLOOKUP(A1340,MMO_o10M_lease!$A$1:$F$38,5,FALSE),0),VLOOKUP(D1340,LANDINGS!$A$3:$CF$40,HLOOKUP(A1340,LANDINGS!$B$1:$CF$42,42,FALSE),FALSE)))),0)</f>
        <v>0</v>
      </c>
      <c r="L1340" s="24">
        <f>SUMIFS(PASTE_FLEX_TRACKER!$D:$D,PASTE_FLEX_TRACKER!$E:$E,MAIN!$A1340,PASTE_FLEX_TRACKER!$B:$B,MAIN!$D1340)</f>
        <v>0</v>
      </c>
      <c r="M1340" s="35" t="s">
        <v>133</v>
      </c>
      <c r="N1340" s="46" t="s">
        <v>563</v>
      </c>
      <c r="O1340" s="46">
        <f>SUMIFS(MAN_ADJ!$L:$L,MAN_ADJ!$K:$K,MAIN!$D1340,MAN_ADJ!$J:$J,MAIN!$S1340)</f>
        <v>0</v>
      </c>
      <c r="P1340" s="25">
        <f t="shared" si="371"/>
        <v>0</v>
      </c>
      <c r="Q1340" s="28">
        <f t="shared" si="372"/>
        <v>0</v>
      </c>
      <c r="R1340" s="38">
        <f t="shared" si="363"/>
        <v>42.724897959183672</v>
      </c>
      <c r="S1340" t="s">
        <v>207</v>
      </c>
      <c r="U1340" t="s">
        <v>577</v>
      </c>
      <c r="V1340" t="s">
        <v>735</v>
      </c>
    </row>
    <row r="1341" spans="1:22" x14ac:dyDescent="0.25">
      <c r="A1341" s="17" t="s">
        <v>44</v>
      </c>
      <c r="B1341" s="17" t="s">
        <v>93</v>
      </c>
      <c r="C1341" s="17" t="s">
        <v>157</v>
      </c>
      <c r="D1341" s="17" t="s">
        <v>98</v>
      </c>
      <c r="E1341" s="24">
        <f>IF(U1341="SC",SUMIFS(SC!F:F,SC!A:A,MAIN!D1341,SC!B:B,MAIN!A1341),SUMIFS(Allocations!$H:$H,Allocations!$A:$A,MAIN!$A1341,Allocations!$B:$B,MAIN!$D1341))</f>
        <v>112.72476734693879</v>
      </c>
      <c r="F1341" s="24">
        <f>IF(U1341="SC",SUMIFS(SC!J:J,SC!A:A,MAIN!D1341,SC!B:B,MAIN!A1341),SUMIFS(Allocations!M:M,Allocations!A:A,MAIN!A1341,Allocations!B:B,MAIN!D1341))</f>
        <v>0</v>
      </c>
      <c r="G1341" s="24">
        <f t="shared" si="369"/>
        <v>112.72476734693879</v>
      </c>
      <c r="H1341" s="24">
        <f>IFERROR(VLOOKUP(S1341,Swaps_wk!$A$2:$AP$151,HLOOKUP(MAIN!D1341,Swaps_wk!$B$2:$AP$151,150,FALSE),FALSE),0)</f>
        <v>0</v>
      </c>
      <c r="I1341" s="24">
        <f>SUMIFS(PASTE_DQS_TRACKER!$D:$D,PASTE_DQS_TRACKER!$C:$C,MAIN!$S1341,PASTE_DQS_TRACKER!$B:$B,MAIN!$D1341)-SUMIFS(PASTE_DQS_TRACKER!$D:$D,PASTE_DQS_TRACKER!$C:$C,MAIN!$S1341,PASTE_DQS_TRACKER!$E:$E,MAIN!$D1341)</f>
        <v>0</v>
      </c>
      <c r="J1341" s="25">
        <f t="shared" si="370"/>
        <v>112.72476734693879</v>
      </c>
      <c r="K1341" s="24">
        <f>IFERROR(IF(V1341="Flex",0,IF(D1341=$D$30,VLOOKUP(A1341,MMO_o10M_lease!$A$1:$F$51,5,FALSE),IF(D1341=$D$26,VLOOKUP(D1341,LANDINGS!$A$3:$BR$40,HLOOKUP(A1341,LANDINGS!$B$1:$CF$42,42,FALSE),FALSE)-IFERROR(VLOOKUP(A1341,MMO_o10M_lease!$A$1:$F$38,5,FALSE),0),VLOOKUP(D1341,LANDINGS!$A$3:$CF$40,HLOOKUP(A1341,LANDINGS!$B$1:$CF$42,42,FALSE),FALSE)))),0)</f>
        <v>0</v>
      </c>
      <c r="L1341" s="24">
        <f>SUMIFS(PASTE_FLEX_TRACKER!$D:$D,PASTE_FLEX_TRACKER!$E:$E,MAIN!$A1341,PASTE_FLEX_TRACKER!$B:$B,MAIN!$D1341)</f>
        <v>0</v>
      </c>
      <c r="M1341" s="35" t="s">
        <v>133</v>
      </c>
      <c r="N1341" s="46" t="s">
        <v>563</v>
      </c>
      <c r="O1341" s="46">
        <f>SUMIFS(MAN_ADJ!$L:$L,MAN_ADJ!$K:$K,MAIN!$D1341,MAN_ADJ!$J:$J,MAIN!$S1341)</f>
        <v>0</v>
      </c>
      <c r="P1341" s="25">
        <f t="shared" si="371"/>
        <v>0</v>
      </c>
      <c r="Q1341" s="28">
        <f t="shared" si="372"/>
        <v>0</v>
      </c>
      <c r="R1341" s="38">
        <f t="shared" si="363"/>
        <v>112.72476734693879</v>
      </c>
      <c r="S1341" t="s">
        <v>207</v>
      </c>
      <c r="U1341" t="s">
        <v>577</v>
      </c>
      <c r="V1341" t="s">
        <v>735</v>
      </c>
    </row>
    <row r="1342" spans="1:22" x14ac:dyDescent="0.25">
      <c r="A1342" s="17" t="s">
        <v>44</v>
      </c>
      <c r="B1342" s="17" t="s">
        <v>93</v>
      </c>
      <c r="C1342" s="17" t="s">
        <v>157</v>
      </c>
      <c r="D1342" s="17" t="s">
        <v>99</v>
      </c>
      <c r="E1342" s="24">
        <f>IF(U1342="SC",SUMIFS(SC!F:F,SC!A:A,MAIN!D1342,SC!B:B,MAIN!A1342),SUMIFS(Allocations!$H:$H,Allocations!$A:$A,MAIN!$A1342,Allocations!$B:$B,MAIN!$D1342))</f>
        <v>35.314040816326532</v>
      </c>
      <c r="F1342" s="24">
        <f>IF(U1342="SC",SUMIFS(SC!J:J,SC!A:A,MAIN!D1342,SC!B:B,MAIN!A1342),SUMIFS(Allocations!M:M,Allocations!A:A,MAIN!A1342,Allocations!B:B,MAIN!D1342))</f>
        <v>0</v>
      </c>
      <c r="G1342" s="24">
        <f t="shared" si="369"/>
        <v>35.314040816326532</v>
      </c>
      <c r="H1342" s="24">
        <f>IFERROR(VLOOKUP(S1342,Swaps_wk!$A$2:$AP$151,HLOOKUP(MAIN!D1342,Swaps_wk!$B$2:$AP$151,150,FALSE),FALSE),0)</f>
        <v>0</v>
      </c>
      <c r="I1342" s="24">
        <f>SUMIFS(PASTE_DQS_TRACKER!$D:$D,PASTE_DQS_TRACKER!$C:$C,MAIN!$S1342,PASTE_DQS_TRACKER!$B:$B,MAIN!$D1342)-SUMIFS(PASTE_DQS_TRACKER!$D:$D,PASTE_DQS_TRACKER!$C:$C,MAIN!$S1342,PASTE_DQS_TRACKER!$E:$E,MAIN!$D1342)</f>
        <v>0</v>
      </c>
      <c r="J1342" s="25">
        <f t="shared" si="370"/>
        <v>35.314040816326532</v>
      </c>
      <c r="K1342" s="24">
        <f>IFERROR(IF(V1342="Flex",0,IF(D1342=$D$30,VLOOKUP(A1342,MMO_o10M_lease!$A$1:$F$51,5,FALSE),IF(D1342=$D$26,VLOOKUP(D1342,LANDINGS!$A$3:$BR$40,HLOOKUP(A1342,LANDINGS!$B$1:$CF$42,42,FALSE),FALSE)-IFERROR(VLOOKUP(A1342,MMO_o10M_lease!$A$1:$F$38,5,FALSE),0),VLOOKUP(D1342,LANDINGS!$A$3:$CF$40,HLOOKUP(A1342,LANDINGS!$B$1:$CF$42,42,FALSE),FALSE)))),0)</f>
        <v>0</v>
      </c>
      <c r="L1342" s="24">
        <f>SUMIFS(PASTE_FLEX_TRACKER!$D:$D,PASTE_FLEX_TRACKER!$E:$E,MAIN!$A1342,PASTE_FLEX_TRACKER!$B:$B,MAIN!$D1342)</f>
        <v>0</v>
      </c>
      <c r="M1342" s="35" t="s">
        <v>133</v>
      </c>
      <c r="N1342" s="46" t="s">
        <v>563</v>
      </c>
      <c r="O1342" s="46">
        <f>SUMIFS(MAN_ADJ!$L:$L,MAN_ADJ!$K:$K,MAIN!$D1342,MAN_ADJ!$J:$J,MAIN!$S1342)</f>
        <v>0</v>
      </c>
      <c r="P1342" s="25">
        <f t="shared" si="371"/>
        <v>0</v>
      </c>
      <c r="Q1342" s="28">
        <f t="shared" si="372"/>
        <v>0</v>
      </c>
      <c r="R1342" s="38">
        <f t="shared" si="363"/>
        <v>35.314040816326532</v>
      </c>
      <c r="S1342" t="s">
        <v>207</v>
      </c>
      <c r="U1342" t="s">
        <v>577</v>
      </c>
      <c r="V1342" t="s">
        <v>735</v>
      </c>
    </row>
    <row r="1343" spans="1:22" x14ac:dyDescent="0.25">
      <c r="A1343" s="17" t="s">
        <v>44</v>
      </c>
      <c r="B1343" s="17" t="s">
        <v>93</v>
      </c>
      <c r="C1343" s="17" t="s">
        <v>157</v>
      </c>
      <c r="D1343" s="17" t="s">
        <v>100</v>
      </c>
      <c r="E1343" s="24">
        <f>IF(U1343="SC",SUMIFS(SC!F:F,SC!A:A,MAIN!D1343,SC!B:B,MAIN!A1343),SUMIFS(Allocations!$H:$H,Allocations!$A:$A,MAIN!$A1343,Allocations!$B:$B,MAIN!$D1343))</f>
        <v>8.2971428571428572</v>
      </c>
      <c r="F1343" s="24">
        <f>IF(U1343="SC",SUMIFS(SC!J:J,SC!A:A,MAIN!D1343,SC!B:B,MAIN!A1343),SUMIFS(Allocations!M:M,Allocations!A:A,MAIN!A1343,Allocations!B:B,MAIN!D1343))</f>
        <v>0</v>
      </c>
      <c r="G1343" s="24">
        <f t="shared" si="369"/>
        <v>8.2971428571428572</v>
      </c>
      <c r="H1343" s="24">
        <f>IFERROR(VLOOKUP(S1343,Swaps_wk!$A$2:$AP$151,HLOOKUP(MAIN!D1343,Swaps_wk!$B$2:$AP$151,150,FALSE),FALSE),0)</f>
        <v>0</v>
      </c>
      <c r="I1343" s="24">
        <f>SUMIFS(PASTE_DQS_TRACKER!$D:$D,PASTE_DQS_TRACKER!$C:$C,MAIN!$S1343,PASTE_DQS_TRACKER!$B:$B,MAIN!$D1343)-SUMIFS(PASTE_DQS_TRACKER!$D:$D,PASTE_DQS_TRACKER!$C:$C,MAIN!$S1343,PASTE_DQS_TRACKER!$E:$E,MAIN!$D1343)</f>
        <v>0</v>
      </c>
      <c r="J1343" s="25">
        <f t="shared" si="370"/>
        <v>8.2971428571428572</v>
      </c>
      <c r="K1343" s="24">
        <f>IFERROR(IF(V1343="Flex",0,IF(D1343=$D$30,VLOOKUP(A1343,MMO_o10M_lease!$A$1:$F$51,5,FALSE),IF(D1343=$D$26,VLOOKUP(D1343,LANDINGS!$A$3:$BR$40,HLOOKUP(A1343,LANDINGS!$B$1:$CF$42,42,FALSE),FALSE)-IFERROR(VLOOKUP(A1343,MMO_o10M_lease!$A$1:$F$38,5,FALSE),0),VLOOKUP(D1343,LANDINGS!$A$3:$CF$40,HLOOKUP(A1343,LANDINGS!$B$1:$CF$42,42,FALSE),FALSE)))),0)</f>
        <v>0</v>
      </c>
      <c r="L1343" s="24">
        <f>SUMIFS(PASTE_FLEX_TRACKER!$D:$D,PASTE_FLEX_TRACKER!$E:$E,MAIN!$A1343,PASTE_FLEX_TRACKER!$B:$B,MAIN!$D1343)</f>
        <v>0</v>
      </c>
      <c r="M1343" s="35" t="s">
        <v>133</v>
      </c>
      <c r="N1343" s="46" t="s">
        <v>563</v>
      </c>
      <c r="O1343" s="46">
        <f>SUMIFS(MAN_ADJ!$L:$L,MAN_ADJ!$K:$K,MAIN!$D1343,MAN_ADJ!$J:$J,MAIN!$S1343)</f>
        <v>0</v>
      </c>
      <c r="P1343" s="25">
        <f t="shared" si="371"/>
        <v>0</v>
      </c>
      <c r="Q1343" s="28">
        <f t="shared" si="372"/>
        <v>0</v>
      </c>
      <c r="R1343" s="38">
        <f t="shared" si="363"/>
        <v>8.2971428571428572</v>
      </c>
      <c r="S1343" t="s">
        <v>207</v>
      </c>
      <c r="U1343" t="s">
        <v>577</v>
      </c>
      <c r="V1343" t="s">
        <v>735</v>
      </c>
    </row>
    <row r="1344" spans="1:22" x14ac:dyDescent="0.25">
      <c r="A1344" s="17" t="s">
        <v>44</v>
      </c>
      <c r="B1344" s="17" t="s">
        <v>93</v>
      </c>
      <c r="C1344" s="17" t="s">
        <v>157</v>
      </c>
      <c r="D1344" s="17" t="s">
        <v>101</v>
      </c>
      <c r="E1344" s="24">
        <f>IF(U1344="SC",SUMIFS(SC!F:F,SC!A:A,MAIN!D1344,SC!B:B,MAIN!A1344),SUMIFS(Allocations!$H:$H,Allocations!$A:$A,MAIN!$A1344,Allocations!$B:$B,MAIN!$D1344))</f>
        <v>2.1012244897959182</v>
      </c>
      <c r="F1344" s="24">
        <f>IF(U1344="SC",SUMIFS(SC!J:J,SC!A:A,MAIN!D1344,SC!B:B,MAIN!A1344),SUMIFS(Allocations!M:M,Allocations!A:A,MAIN!A1344,Allocations!B:B,MAIN!D1344))</f>
        <v>0</v>
      </c>
      <c r="G1344" s="24">
        <f t="shared" si="369"/>
        <v>2.1012244897959182</v>
      </c>
      <c r="H1344" s="24">
        <f>IFERROR(VLOOKUP(S1344,Swaps_wk!$A$2:$AP$151,HLOOKUP(MAIN!D1344,Swaps_wk!$B$2:$AP$151,150,FALSE),FALSE),0)</f>
        <v>0</v>
      </c>
      <c r="I1344" s="24">
        <f>SUMIFS(PASTE_DQS_TRACKER!$D:$D,PASTE_DQS_TRACKER!$C:$C,MAIN!$S1344,PASTE_DQS_TRACKER!$B:$B,MAIN!$D1344)-SUMIFS(PASTE_DQS_TRACKER!$D:$D,PASTE_DQS_TRACKER!$C:$C,MAIN!$S1344,PASTE_DQS_TRACKER!$E:$E,MAIN!$D1344)</f>
        <v>0</v>
      </c>
      <c r="J1344" s="25">
        <f t="shared" si="370"/>
        <v>2.1012244897959182</v>
      </c>
      <c r="K1344" s="24">
        <f>IFERROR(IF(V1344="Flex",0,IF(D1344=$D$30,VLOOKUP(A1344,MMO_o10M_lease!$A$1:$F$51,5,FALSE),IF(D1344=$D$26,VLOOKUP(D1344,LANDINGS!$A$3:$BR$40,HLOOKUP(A1344,LANDINGS!$B$1:$CF$42,42,FALSE),FALSE)-IFERROR(VLOOKUP(A1344,MMO_o10M_lease!$A$1:$F$38,5,FALSE),0),VLOOKUP(D1344,LANDINGS!$A$3:$CF$40,HLOOKUP(A1344,LANDINGS!$B$1:$CF$42,42,FALSE),FALSE)))),0)</f>
        <v>0</v>
      </c>
      <c r="L1344" s="24">
        <f>SUMIFS(PASTE_FLEX_TRACKER!$D:$D,PASTE_FLEX_TRACKER!$E:$E,MAIN!$A1344,PASTE_FLEX_TRACKER!$B:$B,MAIN!$D1344)</f>
        <v>0</v>
      </c>
      <c r="M1344" s="35" t="s">
        <v>133</v>
      </c>
      <c r="N1344" s="46" t="s">
        <v>563</v>
      </c>
      <c r="O1344" s="46">
        <f>SUMIFS(MAN_ADJ!$L:$L,MAN_ADJ!$K:$K,MAIN!$D1344,MAN_ADJ!$J:$J,MAIN!$S1344)</f>
        <v>0</v>
      </c>
      <c r="P1344" s="25">
        <f t="shared" si="371"/>
        <v>0</v>
      </c>
      <c r="Q1344" s="28">
        <f t="shared" si="372"/>
        <v>0</v>
      </c>
      <c r="R1344" s="38">
        <f t="shared" si="363"/>
        <v>2.1012244897959182</v>
      </c>
      <c r="S1344" t="s">
        <v>207</v>
      </c>
      <c r="U1344" t="s">
        <v>577</v>
      </c>
      <c r="V1344" t="s">
        <v>735</v>
      </c>
    </row>
    <row r="1345" spans="1:22" x14ac:dyDescent="0.25">
      <c r="A1345" s="17" t="s">
        <v>44</v>
      </c>
      <c r="B1345" s="17" t="s">
        <v>93</v>
      </c>
      <c r="C1345" s="17" t="s">
        <v>157</v>
      </c>
      <c r="D1345" s="17" t="s">
        <v>102</v>
      </c>
      <c r="E1345" s="24">
        <f>IF(U1345="SC",SUMIFS(SC!F:F,SC!A:A,MAIN!D1345,SC!B:B,MAIN!A1345),SUMIFS(Allocations!$H:$H,Allocations!$A:$A,MAIN!$A1345,Allocations!$B:$B,MAIN!$D1345))</f>
        <v>0</v>
      </c>
      <c r="F1345" s="24">
        <f>IF(U1345="SC",SUMIFS(SC!J:J,SC!A:A,MAIN!D1345,SC!B:B,MAIN!A1345),SUMIFS(Allocations!M:M,Allocations!A:A,MAIN!A1345,Allocations!B:B,MAIN!D1345))</f>
        <v>0</v>
      </c>
      <c r="G1345" s="24">
        <f t="shared" si="369"/>
        <v>0</v>
      </c>
      <c r="H1345" s="24">
        <f>IFERROR(VLOOKUP(S1345,Swaps_wk!$A$2:$AP$151,HLOOKUP(MAIN!D1345,Swaps_wk!$B$2:$AP$151,150,FALSE),FALSE),0)</f>
        <v>0</v>
      </c>
      <c r="I1345" s="24">
        <f>SUMIFS(PASTE_DQS_TRACKER!$D:$D,PASTE_DQS_TRACKER!$C:$C,MAIN!$S1345,PASTE_DQS_TRACKER!$B:$B,MAIN!$D1345)-SUMIFS(PASTE_DQS_TRACKER!$D:$D,PASTE_DQS_TRACKER!$C:$C,MAIN!$S1345,PASTE_DQS_TRACKER!$E:$E,MAIN!$D1345)</f>
        <v>0</v>
      </c>
      <c r="J1345" s="25">
        <f t="shared" si="370"/>
        <v>0</v>
      </c>
      <c r="K1345" s="24">
        <f>IFERROR(IF(V1345="Flex",0,IF(D1345=$D$30,VLOOKUP(A1345,MMO_o10M_lease!$A$1:$F$51,5,FALSE),IF(D1345=$D$26,VLOOKUP(D1345,LANDINGS!$A$3:$BR$40,HLOOKUP(A1345,LANDINGS!$B$1:$CF$42,42,FALSE),FALSE)-IFERROR(VLOOKUP(A1345,MMO_o10M_lease!$A$1:$F$38,5,FALSE),0),VLOOKUP(D1345,LANDINGS!$A$3:$CF$40,HLOOKUP(A1345,LANDINGS!$B$1:$CF$42,42,FALSE),FALSE)))),0)</f>
        <v>0</v>
      </c>
      <c r="L1345" s="24">
        <f>SUMIFS(PASTE_FLEX_TRACKER!$D:$D,PASTE_FLEX_TRACKER!$E:$E,MAIN!$A1345,PASTE_FLEX_TRACKER!$B:$B,MAIN!$D1345)</f>
        <v>0</v>
      </c>
      <c r="M1345" s="35" t="s">
        <v>133</v>
      </c>
      <c r="N1345" s="46" t="s">
        <v>563</v>
      </c>
      <c r="O1345" s="46">
        <f>SUMIFS(MAN_ADJ!$L:$L,MAN_ADJ!$K:$K,MAIN!$D1345,MAN_ADJ!$J:$J,MAIN!$S1345)</f>
        <v>0</v>
      </c>
      <c r="P1345" s="25">
        <f t="shared" si="371"/>
        <v>0</v>
      </c>
      <c r="Q1345" s="28" t="str">
        <f t="shared" si="372"/>
        <v>n/a</v>
      </c>
      <c r="R1345" s="38">
        <f t="shared" si="363"/>
        <v>0</v>
      </c>
      <c r="S1345" t="s">
        <v>207</v>
      </c>
      <c r="U1345" t="s">
        <v>577</v>
      </c>
      <c r="V1345" t="s">
        <v>735</v>
      </c>
    </row>
    <row r="1346" spans="1:22" x14ac:dyDescent="0.25">
      <c r="A1346" s="17" t="s">
        <v>44</v>
      </c>
      <c r="B1346" s="17" t="s">
        <v>93</v>
      </c>
      <c r="C1346" s="17" t="s">
        <v>157</v>
      </c>
      <c r="D1346" s="17" t="s">
        <v>103</v>
      </c>
      <c r="E1346" s="24">
        <f>IF(U1346="SC",SUMIFS(SC!F:F,SC!A:A,MAIN!D1346,SC!B:B,MAIN!A1346),SUMIFS(Allocations!$H:$H,Allocations!$A:$A,MAIN!$A1346,Allocations!$B:$B,MAIN!$D1346))</f>
        <v>0</v>
      </c>
      <c r="F1346" s="24">
        <f>IF(U1346="SC",SUMIFS(SC!J:J,SC!A:A,MAIN!D1346,SC!B:B,MAIN!A1346),SUMIFS(Allocations!M:M,Allocations!A:A,MAIN!A1346,Allocations!B:B,MAIN!D1346))</f>
        <v>0</v>
      </c>
      <c r="G1346" s="24">
        <f t="shared" si="369"/>
        <v>0</v>
      </c>
      <c r="H1346" s="24">
        <f>IFERROR(VLOOKUP(S1346,Swaps_wk!$A$2:$AP$151,HLOOKUP(MAIN!D1346,Swaps_wk!$B$2:$AP$151,150,FALSE),FALSE),0)</f>
        <v>0</v>
      </c>
      <c r="I1346" s="24">
        <f>SUMIFS(PASTE_DQS_TRACKER!$D:$D,PASTE_DQS_TRACKER!$C:$C,MAIN!$S1346,PASTE_DQS_TRACKER!$B:$B,MAIN!$D1346)-SUMIFS(PASTE_DQS_TRACKER!$D:$D,PASTE_DQS_TRACKER!$C:$C,MAIN!$S1346,PASTE_DQS_TRACKER!$E:$E,MAIN!$D1346)</f>
        <v>0</v>
      </c>
      <c r="J1346" s="25">
        <f t="shared" si="370"/>
        <v>0</v>
      </c>
      <c r="K1346" s="24">
        <f>IFERROR(IF(V1346="Flex",0,IF(D1346=$D$30,VLOOKUP(A1346,MMO_o10M_lease!$A$1:$F$51,5,FALSE),IF(D1346=$D$26,VLOOKUP(D1346,LANDINGS!$A$3:$BR$40,HLOOKUP(A1346,LANDINGS!$B$1:$CF$42,42,FALSE),FALSE)-IFERROR(VLOOKUP(A1346,MMO_o10M_lease!$A$1:$F$38,5,FALSE),0),VLOOKUP(D1346,LANDINGS!$A$3:$CF$40,HLOOKUP(A1346,LANDINGS!$B$1:$CF$42,42,FALSE),FALSE)))),0)</f>
        <v>0</v>
      </c>
      <c r="L1346" s="24">
        <f>SUMIFS(PASTE_FLEX_TRACKER!$D:$D,PASTE_FLEX_TRACKER!$E:$E,MAIN!$A1346,PASTE_FLEX_TRACKER!$B:$B,MAIN!$D1346)</f>
        <v>0</v>
      </c>
      <c r="M1346" s="35" t="s">
        <v>133</v>
      </c>
      <c r="N1346" s="46" t="s">
        <v>563</v>
      </c>
      <c r="O1346" s="46">
        <f>SUMIFS(MAN_ADJ!$L:$L,MAN_ADJ!$K:$K,MAIN!$D1346,MAN_ADJ!$J:$J,MAIN!$S1346)</f>
        <v>0</v>
      </c>
      <c r="P1346" s="25">
        <f t="shared" si="371"/>
        <v>0</v>
      </c>
      <c r="Q1346" s="28" t="str">
        <f t="shared" si="372"/>
        <v>n/a</v>
      </c>
      <c r="R1346" s="38">
        <f t="shared" si="363"/>
        <v>0</v>
      </c>
      <c r="S1346" t="s">
        <v>207</v>
      </c>
      <c r="U1346" t="s">
        <v>577</v>
      </c>
      <c r="V1346" t="s">
        <v>735</v>
      </c>
    </row>
    <row r="1347" spans="1:22" x14ac:dyDescent="0.25">
      <c r="A1347" s="17" t="s">
        <v>44</v>
      </c>
      <c r="B1347" s="17" t="s">
        <v>93</v>
      </c>
      <c r="C1347" s="17" t="s">
        <v>157</v>
      </c>
      <c r="D1347" s="17" t="s">
        <v>104</v>
      </c>
      <c r="E1347" s="24">
        <f>IF(U1347="SC",SUMIFS(SC!F:F,SC!A:A,MAIN!D1347,SC!B:B,MAIN!A1347),SUMIFS(Allocations!$H:$H,Allocations!$A:$A,MAIN!$A1347,Allocations!$B:$B,MAIN!$D1347))</f>
        <v>16.917551020408165</v>
      </c>
      <c r="F1347" s="24">
        <f>IF(U1347="SC",SUMIFS(SC!J:J,SC!A:A,MAIN!D1347,SC!B:B,MAIN!A1347),SUMIFS(Allocations!M:M,Allocations!A:A,MAIN!A1347,Allocations!B:B,MAIN!D1347))</f>
        <v>0</v>
      </c>
      <c r="G1347" s="24">
        <f t="shared" si="369"/>
        <v>16.917551020408165</v>
      </c>
      <c r="H1347" s="24">
        <f>IFERROR(VLOOKUP(S1347,Swaps_wk!$A$2:$AP$151,HLOOKUP(MAIN!D1347,Swaps_wk!$B$2:$AP$151,150,FALSE),FALSE),0)</f>
        <v>0</v>
      </c>
      <c r="I1347" s="24">
        <f>SUMIFS(PASTE_DQS_TRACKER!$D:$D,PASTE_DQS_TRACKER!$C:$C,MAIN!$S1347,PASTE_DQS_TRACKER!$B:$B,MAIN!$D1347)-SUMIFS(PASTE_DQS_TRACKER!$D:$D,PASTE_DQS_TRACKER!$C:$C,MAIN!$S1347,PASTE_DQS_TRACKER!$E:$E,MAIN!$D1347)</f>
        <v>0</v>
      </c>
      <c r="J1347" s="25">
        <f t="shared" si="370"/>
        <v>16.917551020408165</v>
      </c>
      <c r="K1347" s="24">
        <f>IFERROR(IF(V1347="Flex",0,IF(D1347=$D$30,VLOOKUP(A1347,MMO_o10M_lease!$A$1:$F$51,5,FALSE),IF(D1347=$D$26,VLOOKUP(D1347,LANDINGS!$A$3:$BR$40,HLOOKUP(A1347,LANDINGS!$B$1:$CF$42,42,FALSE),FALSE)-IFERROR(VLOOKUP(A1347,MMO_o10M_lease!$A$1:$F$38,5,FALSE),0),VLOOKUP(D1347,LANDINGS!$A$3:$CF$40,HLOOKUP(A1347,LANDINGS!$B$1:$CF$42,42,FALSE),FALSE)))),0)</f>
        <v>0</v>
      </c>
      <c r="L1347" s="24">
        <f>SUMIFS(PASTE_FLEX_TRACKER!$D:$D,PASTE_FLEX_TRACKER!$E:$E,MAIN!$A1347,PASTE_FLEX_TRACKER!$B:$B,MAIN!$D1347)</f>
        <v>0</v>
      </c>
      <c r="M1347" s="35" t="s">
        <v>133</v>
      </c>
      <c r="N1347" s="46" t="s">
        <v>563</v>
      </c>
      <c r="O1347" s="46">
        <f>SUMIFS(MAN_ADJ!$L:$L,MAN_ADJ!$K:$K,MAIN!$D1347,MAN_ADJ!$J:$J,MAIN!$S1347)</f>
        <v>0</v>
      </c>
      <c r="P1347" s="25">
        <f t="shared" si="371"/>
        <v>0</v>
      </c>
      <c r="Q1347" s="28">
        <f t="shared" si="372"/>
        <v>0</v>
      </c>
      <c r="R1347" s="38">
        <f t="shared" si="363"/>
        <v>16.917551020408165</v>
      </c>
      <c r="S1347" t="s">
        <v>207</v>
      </c>
      <c r="U1347" t="s">
        <v>577</v>
      </c>
      <c r="V1347" t="s">
        <v>735</v>
      </c>
    </row>
    <row r="1348" spans="1:22" x14ac:dyDescent="0.25">
      <c r="A1348" s="17" t="s">
        <v>44</v>
      </c>
      <c r="B1348" s="17" t="s">
        <v>93</v>
      </c>
      <c r="C1348" s="17" t="s">
        <v>157</v>
      </c>
      <c r="D1348" s="17" t="s">
        <v>105</v>
      </c>
      <c r="E1348" s="24">
        <f>IF(U1348="SC",SUMIFS(SC!F:F,SC!A:A,MAIN!D1348,SC!B:B,MAIN!A1348),SUMIFS(Allocations!$H:$H,Allocations!$A:$A,MAIN!$A1348,Allocations!$B:$B,MAIN!$D1348))</f>
        <v>43.746416326530614</v>
      </c>
      <c r="F1348" s="24">
        <f>IF(U1348="SC",SUMIFS(SC!J:J,SC!A:A,MAIN!D1348,SC!B:B,MAIN!A1348),SUMIFS(Allocations!M:M,Allocations!A:A,MAIN!A1348,Allocations!B:B,MAIN!D1348))</f>
        <v>0</v>
      </c>
      <c r="G1348" s="24">
        <f t="shared" si="369"/>
        <v>43.746416326530614</v>
      </c>
      <c r="H1348" s="24">
        <f>IFERROR(VLOOKUP(S1348,Swaps_wk!$A$2:$AP$151,HLOOKUP(MAIN!D1348,Swaps_wk!$B$2:$AP$151,150,FALSE),FALSE),0)</f>
        <v>0</v>
      </c>
      <c r="I1348" s="24">
        <f>SUMIFS(PASTE_DQS_TRACKER!$D:$D,PASTE_DQS_TRACKER!$C:$C,MAIN!$S1348,PASTE_DQS_TRACKER!$B:$B,MAIN!$D1348)-SUMIFS(PASTE_DQS_TRACKER!$D:$D,PASTE_DQS_TRACKER!$C:$C,MAIN!$S1348,PASTE_DQS_TRACKER!$E:$E,MAIN!$D1348)</f>
        <v>0</v>
      </c>
      <c r="J1348" s="25">
        <f t="shared" si="370"/>
        <v>43.746416326530614</v>
      </c>
      <c r="K1348" s="24">
        <f>IFERROR(IF(V1348="Flex",0,IF(D1348=$D$30,VLOOKUP(A1348,MMO_o10M_lease!$A$1:$F$51,5,FALSE),IF(D1348=$D$26,VLOOKUP(D1348,LANDINGS!$A$3:$BR$40,HLOOKUP(A1348,LANDINGS!$B$1:$CF$42,42,FALSE),FALSE)-IFERROR(VLOOKUP(A1348,MMO_o10M_lease!$A$1:$F$38,5,FALSE),0),VLOOKUP(D1348,LANDINGS!$A$3:$CF$40,HLOOKUP(A1348,LANDINGS!$B$1:$CF$42,42,FALSE),FALSE)))),0)</f>
        <v>0</v>
      </c>
      <c r="L1348" s="24">
        <f>SUMIFS(PASTE_FLEX_TRACKER!$D:$D,PASTE_FLEX_TRACKER!$E:$E,MAIN!$A1348,PASTE_FLEX_TRACKER!$B:$B,MAIN!$D1348)</f>
        <v>0</v>
      </c>
      <c r="M1348" s="35" t="s">
        <v>133</v>
      </c>
      <c r="N1348" s="46" t="s">
        <v>563</v>
      </c>
      <c r="O1348" s="46">
        <f>SUMIFS(MAN_ADJ!$L:$L,MAN_ADJ!$K:$K,MAIN!$D1348,MAN_ADJ!$J:$J,MAIN!$S1348)</f>
        <v>0</v>
      </c>
      <c r="P1348" s="25">
        <f t="shared" si="371"/>
        <v>0</v>
      </c>
      <c r="Q1348" s="28">
        <f t="shared" si="372"/>
        <v>0</v>
      </c>
      <c r="R1348" s="38">
        <f t="shared" si="363"/>
        <v>43.746416326530614</v>
      </c>
      <c r="S1348" t="s">
        <v>207</v>
      </c>
      <c r="U1348" t="s">
        <v>577</v>
      </c>
      <c r="V1348" t="s">
        <v>735</v>
      </c>
    </row>
    <row r="1349" spans="1:22" x14ac:dyDescent="0.25">
      <c r="A1349" s="17" t="s">
        <v>44</v>
      </c>
      <c r="B1349" s="17" t="s">
        <v>93</v>
      </c>
      <c r="C1349" s="17" t="s">
        <v>157</v>
      </c>
      <c r="D1349" s="17" t="s">
        <v>106</v>
      </c>
      <c r="E1349" s="24">
        <f>IF(U1349="SC",SUMIFS(SC!F:F,SC!A:A,MAIN!D1349,SC!B:B,MAIN!A1349),SUMIFS(Allocations!$H:$H,Allocations!$A:$A,MAIN!$A1349,Allocations!$B:$B,MAIN!$D1349))</f>
        <v>78.044865306122446</v>
      </c>
      <c r="F1349" s="24">
        <f>IF(U1349="SC",SUMIFS(SC!J:J,SC!A:A,MAIN!D1349,SC!B:B,MAIN!A1349),SUMIFS(Allocations!M:M,Allocations!A:A,MAIN!A1349,Allocations!B:B,MAIN!D1349))</f>
        <v>0</v>
      </c>
      <c r="G1349" s="24">
        <f t="shared" si="369"/>
        <v>78.044865306122446</v>
      </c>
      <c r="H1349" s="24">
        <f>IFERROR(VLOOKUP(S1349,Swaps_wk!$A$2:$AP$151,HLOOKUP(MAIN!D1349,Swaps_wk!$B$2:$AP$151,150,FALSE),FALSE),0)</f>
        <v>0</v>
      </c>
      <c r="I1349" s="24">
        <f>SUMIFS(PASTE_DQS_TRACKER!$D:$D,PASTE_DQS_TRACKER!$C:$C,MAIN!$S1349,PASTE_DQS_TRACKER!$B:$B,MAIN!$D1349)-SUMIFS(PASTE_DQS_TRACKER!$D:$D,PASTE_DQS_TRACKER!$C:$C,MAIN!$S1349,PASTE_DQS_TRACKER!$E:$E,MAIN!$D1349)</f>
        <v>0</v>
      </c>
      <c r="J1349" s="25">
        <f t="shared" si="370"/>
        <v>78.044865306122446</v>
      </c>
      <c r="K1349" s="24">
        <f>IFERROR(IF(V1349="Flex",0,IF(D1349=$D$30,VLOOKUP(A1349,MMO_o10M_lease!$A$1:$F$51,5,FALSE),IF(D1349=$D$26,VLOOKUP(D1349,LANDINGS!$A$3:$BR$40,HLOOKUP(A1349,LANDINGS!$B$1:$CF$42,42,FALSE),FALSE)-IFERROR(VLOOKUP(A1349,MMO_o10M_lease!$A$1:$F$38,5,FALSE),0),VLOOKUP(D1349,LANDINGS!$A$3:$CF$40,HLOOKUP(A1349,LANDINGS!$B$1:$CF$42,42,FALSE),FALSE)))),0)</f>
        <v>0</v>
      </c>
      <c r="L1349" s="24">
        <f>SUMIFS(PASTE_FLEX_TRACKER!$D:$D,PASTE_FLEX_TRACKER!$E:$E,MAIN!$A1349,PASTE_FLEX_TRACKER!$B:$B,MAIN!$D1349)</f>
        <v>0</v>
      </c>
      <c r="M1349" s="35" t="s">
        <v>133</v>
      </c>
      <c r="N1349" s="46" t="s">
        <v>563</v>
      </c>
      <c r="O1349" s="46">
        <f>SUMIFS(MAN_ADJ!$L:$L,MAN_ADJ!$K:$K,MAIN!$D1349,MAN_ADJ!$J:$J,MAIN!$S1349)</f>
        <v>0</v>
      </c>
      <c r="P1349" s="25">
        <f t="shared" si="371"/>
        <v>0</v>
      </c>
      <c r="Q1349" s="28">
        <f t="shared" si="372"/>
        <v>0</v>
      </c>
      <c r="R1349" s="38">
        <f t="shared" si="363"/>
        <v>78.044865306122446</v>
      </c>
      <c r="S1349" t="s">
        <v>207</v>
      </c>
      <c r="U1349" t="s">
        <v>577</v>
      </c>
      <c r="V1349" t="s">
        <v>735</v>
      </c>
    </row>
    <row r="1350" spans="1:22" x14ac:dyDescent="0.25">
      <c r="A1350" s="17" t="s">
        <v>44</v>
      </c>
      <c r="B1350" s="17" t="s">
        <v>93</v>
      </c>
      <c r="C1350" s="17" t="s">
        <v>157</v>
      </c>
      <c r="D1350" s="17" t="s">
        <v>107</v>
      </c>
      <c r="E1350" s="24">
        <f>IF(U1350="SC",SUMIFS(SC!F:F,SC!A:A,MAIN!D1350,SC!B:B,MAIN!A1350),SUMIFS(Allocations!$H:$H,Allocations!$A:$A,MAIN!$A1350,Allocations!$B:$B,MAIN!$D1350))</f>
        <v>8.8202938775510198</v>
      </c>
      <c r="F1350" s="24">
        <f>IF(U1350="SC",SUMIFS(SC!J:J,SC!A:A,MAIN!D1350,SC!B:B,MAIN!A1350),SUMIFS(Allocations!M:M,Allocations!A:A,MAIN!A1350,Allocations!B:B,MAIN!D1350))</f>
        <v>0</v>
      </c>
      <c r="G1350" s="24">
        <f t="shared" si="369"/>
        <v>8.8202938775510198</v>
      </c>
      <c r="H1350" s="24">
        <f>IFERROR(VLOOKUP(S1350,Swaps_wk!$A$2:$AP$151,HLOOKUP(MAIN!D1350,Swaps_wk!$B$2:$AP$151,150,FALSE),FALSE),0)</f>
        <v>0</v>
      </c>
      <c r="I1350" s="24">
        <f>SUMIFS(PASTE_DQS_TRACKER!$D:$D,PASTE_DQS_TRACKER!$C:$C,MAIN!$S1350,PASTE_DQS_TRACKER!$B:$B,MAIN!$D1350)-SUMIFS(PASTE_DQS_TRACKER!$D:$D,PASTE_DQS_TRACKER!$C:$C,MAIN!$S1350,PASTE_DQS_TRACKER!$E:$E,MAIN!$D1350)</f>
        <v>0</v>
      </c>
      <c r="J1350" s="25">
        <f t="shared" si="370"/>
        <v>8.8202938775510198</v>
      </c>
      <c r="K1350" s="24">
        <f>IFERROR(IF(V1350="Flex",0,IF(D1350=$D$30,VLOOKUP(A1350,MMO_o10M_lease!$A$1:$F$51,5,FALSE),IF(D1350=$D$26,VLOOKUP(D1350,LANDINGS!$A$3:$BR$40,HLOOKUP(A1350,LANDINGS!$B$1:$CF$42,42,FALSE),FALSE)-IFERROR(VLOOKUP(A1350,MMO_o10M_lease!$A$1:$F$38,5,FALSE),0),VLOOKUP(D1350,LANDINGS!$A$3:$CF$40,HLOOKUP(A1350,LANDINGS!$B$1:$CF$42,42,FALSE),FALSE)))),0)</f>
        <v>0</v>
      </c>
      <c r="L1350" s="24">
        <f>SUMIFS(PASTE_FLEX_TRACKER!$D:$D,PASTE_FLEX_TRACKER!$E:$E,MAIN!$A1350,PASTE_FLEX_TRACKER!$B:$B,MAIN!$D1350)</f>
        <v>0</v>
      </c>
      <c r="M1350" s="35" t="s">
        <v>133</v>
      </c>
      <c r="N1350" s="46" t="s">
        <v>563</v>
      </c>
      <c r="O1350" s="46">
        <f>SUMIFS(MAN_ADJ!$L:$L,MAN_ADJ!$K:$K,MAIN!$D1350,MAN_ADJ!$J:$J,MAIN!$S1350)</f>
        <v>0</v>
      </c>
      <c r="P1350" s="25">
        <f t="shared" si="371"/>
        <v>0</v>
      </c>
      <c r="Q1350" s="28">
        <f t="shared" si="372"/>
        <v>0</v>
      </c>
      <c r="R1350" s="38">
        <f t="shared" si="363"/>
        <v>8.8202938775510198</v>
      </c>
      <c r="S1350" t="s">
        <v>207</v>
      </c>
      <c r="U1350" t="s">
        <v>577</v>
      </c>
      <c r="V1350" t="s">
        <v>735</v>
      </c>
    </row>
    <row r="1351" spans="1:22" x14ac:dyDescent="0.25">
      <c r="A1351" s="17" t="s">
        <v>44</v>
      </c>
      <c r="B1351" s="17" t="s">
        <v>93</v>
      </c>
      <c r="C1351" s="17" t="s">
        <v>157</v>
      </c>
      <c r="D1351" s="17" t="s">
        <v>108</v>
      </c>
      <c r="E1351" s="24">
        <f>IF(U1351="SC",SUMIFS(SC!F:F,SC!A:A,MAIN!D1351,SC!B:B,MAIN!A1351),SUMIFS(Allocations!$H:$H,Allocations!$A:$A,MAIN!$A1351,Allocations!$B:$B,MAIN!$D1351))</f>
        <v>3.834465306122449</v>
      </c>
      <c r="F1351" s="24">
        <f>IF(U1351="SC",SUMIFS(SC!J:J,SC!A:A,MAIN!D1351,SC!B:B,MAIN!A1351),SUMIFS(Allocations!M:M,Allocations!A:A,MAIN!A1351,Allocations!B:B,MAIN!D1351))</f>
        <v>0</v>
      </c>
      <c r="G1351" s="24">
        <f t="shared" si="369"/>
        <v>3.834465306122449</v>
      </c>
      <c r="H1351" s="24">
        <f>IFERROR(VLOOKUP(S1351,Swaps_wk!$A$2:$AP$151,HLOOKUP(MAIN!D1351,Swaps_wk!$B$2:$AP$151,150,FALSE),FALSE),0)</f>
        <v>0</v>
      </c>
      <c r="I1351" s="24">
        <f>SUMIFS(PASTE_DQS_TRACKER!$D:$D,PASTE_DQS_TRACKER!$C:$C,MAIN!$S1351,PASTE_DQS_TRACKER!$B:$B,MAIN!$D1351)-SUMIFS(PASTE_DQS_TRACKER!$D:$D,PASTE_DQS_TRACKER!$C:$C,MAIN!$S1351,PASTE_DQS_TRACKER!$E:$E,MAIN!$D1351)</f>
        <v>0</v>
      </c>
      <c r="J1351" s="25">
        <f t="shared" si="370"/>
        <v>3.834465306122449</v>
      </c>
      <c r="K1351" s="24">
        <f>IFERROR(IF(V1351="Flex",0,IF(D1351=$D$30,VLOOKUP(A1351,MMO_o10M_lease!$A$1:$F$51,5,FALSE),IF(D1351=$D$26,VLOOKUP(D1351,LANDINGS!$A$3:$BR$40,HLOOKUP(A1351,LANDINGS!$B$1:$CF$42,42,FALSE),FALSE)-IFERROR(VLOOKUP(A1351,MMO_o10M_lease!$A$1:$F$38,5,FALSE),0),VLOOKUP(D1351,LANDINGS!$A$3:$CF$40,HLOOKUP(A1351,LANDINGS!$B$1:$CF$42,42,FALSE),FALSE)))),0)</f>
        <v>0</v>
      </c>
      <c r="L1351" s="24">
        <f>SUMIFS(PASTE_FLEX_TRACKER!$D:$D,PASTE_FLEX_TRACKER!$E:$E,MAIN!$A1351,PASTE_FLEX_TRACKER!$B:$B,MAIN!$D1351)</f>
        <v>0</v>
      </c>
      <c r="M1351" s="35" t="s">
        <v>133</v>
      </c>
      <c r="N1351" s="46" t="s">
        <v>563</v>
      </c>
      <c r="O1351" s="46">
        <f>SUMIFS(MAN_ADJ!$L:$L,MAN_ADJ!$K:$K,MAIN!$D1351,MAN_ADJ!$J:$J,MAIN!$S1351)</f>
        <v>0</v>
      </c>
      <c r="P1351" s="25">
        <f t="shared" si="371"/>
        <v>0</v>
      </c>
      <c r="Q1351" s="28">
        <f t="shared" si="372"/>
        <v>0</v>
      </c>
      <c r="R1351" s="38">
        <f t="shared" si="363"/>
        <v>3.834465306122449</v>
      </c>
      <c r="S1351" t="s">
        <v>207</v>
      </c>
      <c r="U1351" t="s">
        <v>577</v>
      </c>
      <c r="V1351" t="s">
        <v>735</v>
      </c>
    </row>
    <row r="1352" spans="1:22" x14ac:dyDescent="0.25">
      <c r="A1352" s="17" t="s">
        <v>44</v>
      </c>
      <c r="B1352" s="17" t="s">
        <v>93</v>
      </c>
      <c r="C1352" s="17" t="s">
        <v>157</v>
      </c>
      <c r="D1352" s="17" t="s">
        <v>109</v>
      </c>
      <c r="E1352" s="24">
        <f>IF(U1352="SC",SUMIFS(SC!F:F,SC!A:A,MAIN!D1352,SC!B:B,MAIN!A1352),SUMIFS(Allocations!$H:$H,Allocations!$A:$A,MAIN!$A1352,Allocations!$B:$B,MAIN!$D1352))</f>
        <v>7.9318530612244906</v>
      </c>
      <c r="F1352" s="24">
        <f>IF(U1352="SC",SUMIFS(SC!J:J,SC!A:A,MAIN!D1352,SC!B:B,MAIN!A1352),SUMIFS(Allocations!M:M,Allocations!A:A,MAIN!A1352,Allocations!B:B,MAIN!D1352))</f>
        <v>0</v>
      </c>
      <c r="G1352" s="24">
        <f t="shared" si="369"/>
        <v>7.9318530612244906</v>
      </c>
      <c r="H1352" s="24">
        <f>IFERROR(VLOOKUP(S1352,Swaps_wk!$A$2:$AP$151,HLOOKUP(MAIN!D1352,Swaps_wk!$B$2:$AP$151,150,FALSE),FALSE),0)</f>
        <v>0</v>
      </c>
      <c r="I1352" s="24">
        <f>SUMIFS(PASTE_DQS_TRACKER!$D:$D,PASTE_DQS_TRACKER!$C:$C,MAIN!$S1352,PASTE_DQS_TRACKER!$B:$B,MAIN!$D1352)-SUMIFS(PASTE_DQS_TRACKER!$D:$D,PASTE_DQS_TRACKER!$C:$C,MAIN!$S1352,PASTE_DQS_TRACKER!$E:$E,MAIN!$D1352)</f>
        <v>0</v>
      </c>
      <c r="J1352" s="25">
        <f t="shared" si="370"/>
        <v>7.9318530612244906</v>
      </c>
      <c r="K1352" s="24">
        <f>IFERROR(IF(V1352="Flex",0,IF(D1352=$D$30,VLOOKUP(A1352,MMO_o10M_lease!$A$1:$F$51,5,FALSE),IF(D1352=$D$26,VLOOKUP(D1352,LANDINGS!$A$3:$BR$40,HLOOKUP(A1352,LANDINGS!$B$1:$CF$42,42,FALSE),FALSE)-IFERROR(VLOOKUP(A1352,MMO_o10M_lease!$A$1:$F$38,5,FALSE),0),VLOOKUP(D1352,LANDINGS!$A$3:$CF$40,HLOOKUP(A1352,LANDINGS!$B$1:$CF$42,42,FALSE),FALSE)))),0)</f>
        <v>0</v>
      </c>
      <c r="L1352" s="24">
        <f>SUMIFS(PASTE_FLEX_TRACKER!$D:$D,PASTE_FLEX_TRACKER!$E:$E,MAIN!$A1352,PASTE_FLEX_TRACKER!$B:$B,MAIN!$D1352)</f>
        <v>0</v>
      </c>
      <c r="M1352" s="35" t="s">
        <v>133</v>
      </c>
      <c r="N1352" s="46" t="s">
        <v>563</v>
      </c>
      <c r="O1352" s="46">
        <f>SUMIFS(MAN_ADJ!$L:$L,MAN_ADJ!$K:$K,MAIN!$D1352,MAN_ADJ!$J:$J,MAIN!$S1352)</f>
        <v>0</v>
      </c>
      <c r="P1352" s="25">
        <f t="shared" si="371"/>
        <v>0</v>
      </c>
      <c r="Q1352" s="28">
        <f t="shared" si="372"/>
        <v>0</v>
      </c>
      <c r="R1352" s="38">
        <f t="shared" si="363"/>
        <v>7.9318530612244906</v>
      </c>
      <c r="S1352" t="s">
        <v>207</v>
      </c>
      <c r="U1352" t="s">
        <v>577</v>
      </c>
      <c r="V1352" t="s">
        <v>735</v>
      </c>
    </row>
    <row r="1353" spans="1:22" x14ac:dyDescent="0.25">
      <c r="A1353" s="17" t="s">
        <v>44</v>
      </c>
      <c r="B1353" s="17" t="s">
        <v>93</v>
      </c>
      <c r="C1353" s="17" t="s">
        <v>157</v>
      </c>
      <c r="D1353" s="17" t="s">
        <v>110</v>
      </c>
      <c r="E1353" s="24">
        <f>IF(U1353="SC",SUMIFS(SC!F:F,SC!A:A,MAIN!D1353,SC!B:B,MAIN!A1353),SUMIFS(Allocations!$H:$H,Allocations!$A:$A,MAIN!$A1353,Allocations!$B:$B,MAIN!$D1353))</f>
        <v>12.387526530612245</v>
      </c>
      <c r="F1353" s="24">
        <f>IF(U1353="SC",SUMIFS(SC!J:J,SC!A:A,MAIN!D1353,SC!B:B,MAIN!A1353),SUMIFS(Allocations!M:M,Allocations!A:A,MAIN!A1353,Allocations!B:B,MAIN!D1353))</f>
        <v>0</v>
      </c>
      <c r="G1353" s="24">
        <f t="shared" si="369"/>
        <v>12.387526530612245</v>
      </c>
      <c r="H1353" s="24">
        <f>IFERROR(VLOOKUP(S1353,Swaps_wk!$A$2:$AP$151,HLOOKUP(MAIN!D1353,Swaps_wk!$B$2:$AP$151,150,FALSE),FALSE),0)</f>
        <v>0</v>
      </c>
      <c r="I1353" s="24">
        <f>SUMIFS(PASTE_DQS_TRACKER!$D:$D,PASTE_DQS_TRACKER!$C:$C,MAIN!$S1353,PASTE_DQS_TRACKER!$B:$B,MAIN!$D1353)-SUMIFS(PASTE_DQS_TRACKER!$D:$D,PASTE_DQS_TRACKER!$C:$C,MAIN!$S1353,PASTE_DQS_TRACKER!$E:$E,MAIN!$D1353)</f>
        <v>0</v>
      </c>
      <c r="J1353" s="25">
        <f t="shared" si="370"/>
        <v>12.387526530612245</v>
      </c>
      <c r="K1353" s="24">
        <f>IFERROR(IF(V1353="Flex",0,IF(D1353=$D$30,VLOOKUP(A1353,MMO_o10M_lease!$A$1:$F$51,5,FALSE),IF(D1353=$D$26,VLOOKUP(D1353,LANDINGS!$A$3:$BR$40,HLOOKUP(A1353,LANDINGS!$B$1:$CF$42,42,FALSE),FALSE)-IFERROR(VLOOKUP(A1353,MMO_o10M_lease!$A$1:$F$38,5,FALSE),0),VLOOKUP(D1353,LANDINGS!$A$3:$CF$40,HLOOKUP(A1353,LANDINGS!$B$1:$CF$42,42,FALSE),FALSE)))),0)</f>
        <v>0</v>
      </c>
      <c r="L1353" s="24">
        <f>SUMIFS(PASTE_FLEX_TRACKER!$D:$D,PASTE_FLEX_TRACKER!$E:$E,MAIN!$A1353,PASTE_FLEX_TRACKER!$B:$B,MAIN!$D1353)</f>
        <v>0</v>
      </c>
      <c r="M1353" s="35" t="s">
        <v>133</v>
      </c>
      <c r="N1353" s="46" t="s">
        <v>563</v>
      </c>
      <c r="O1353" s="46">
        <f>SUMIFS(MAN_ADJ!$L:$L,MAN_ADJ!$K:$K,MAIN!$D1353,MAN_ADJ!$J:$J,MAIN!$S1353)</f>
        <v>0</v>
      </c>
      <c r="P1353" s="25">
        <f t="shared" si="371"/>
        <v>0</v>
      </c>
      <c r="Q1353" s="28">
        <f t="shared" si="372"/>
        <v>0</v>
      </c>
      <c r="R1353" s="38">
        <f t="shared" si="363"/>
        <v>12.387526530612245</v>
      </c>
      <c r="S1353" t="s">
        <v>207</v>
      </c>
      <c r="U1353" t="s">
        <v>577</v>
      </c>
      <c r="V1353" t="s">
        <v>735</v>
      </c>
    </row>
    <row r="1354" spans="1:22" x14ac:dyDescent="0.25">
      <c r="A1354" s="17" t="s">
        <v>44</v>
      </c>
      <c r="B1354" s="17" t="s">
        <v>93</v>
      </c>
      <c r="C1354" s="17" t="s">
        <v>157</v>
      </c>
      <c r="D1354" s="17" t="s">
        <v>111</v>
      </c>
      <c r="E1354" s="24">
        <f>IF(U1354="SC",SUMIFS(SC!F:F,SC!A:A,MAIN!D1354,SC!B:B,MAIN!A1354),SUMIFS(Allocations!$H:$H,Allocations!$A:$A,MAIN!$A1354,Allocations!$B:$B,MAIN!$D1354))</f>
        <v>23.202906122448979</v>
      </c>
      <c r="F1354" s="24">
        <f>IF(U1354="SC",SUMIFS(SC!J:J,SC!A:A,MAIN!D1354,SC!B:B,MAIN!A1354),SUMIFS(Allocations!M:M,Allocations!A:A,MAIN!A1354,Allocations!B:B,MAIN!D1354))</f>
        <v>0</v>
      </c>
      <c r="G1354" s="24">
        <f t="shared" si="369"/>
        <v>23.202906122448979</v>
      </c>
      <c r="H1354" s="24">
        <f>IFERROR(VLOOKUP(S1354,Swaps_wk!$A$2:$AP$151,HLOOKUP(MAIN!D1354,Swaps_wk!$B$2:$AP$151,150,FALSE),FALSE),0)</f>
        <v>0</v>
      </c>
      <c r="I1354" s="24">
        <f>SUMIFS(PASTE_DQS_TRACKER!$D:$D,PASTE_DQS_TRACKER!$C:$C,MAIN!$S1354,PASTE_DQS_TRACKER!$B:$B,MAIN!$D1354)-SUMIFS(PASTE_DQS_TRACKER!$D:$D,PASTE_DQS_TRACKER!$C:$C,MAIN!$S1354,PASTE_DQS_TRACKER!$E:$E,MAIN!$D1354)</f>
        <v>0</v>
      </c>
      <c r="J1354" s="25">
        <f t="shared" si="370"/>
        <v>23.202906122448979</v>
      </c>
      <c r="K1354" s="24">
        <f>IFERROR(IF(V1354="Flex",0,IF(D1354=$D$30,VLOOKUP(A1354,MMO_o10M_lease!$A$1:$F$51,5,FALSE),IF(D1354=$D$26,VLOOKUP(D1354,LANDINGS!$A$3:$BR$40,HLOOKUP(A1354,LANDINGS!$B$1:$CF$42,42,FALSE),FALSE)-IFERROR(VLOOKUP(A1354,MMO_o10M_lease!$A$1:$F$38,5,FALSE),0),VLOOKUP(D1354,LANDINGS!$A$3:$CF$40,HLOOKUP(A1354,LANDINGS!$B$1:$CF$42,42,FALSE),FALSE)))),0)</f>
        <v>0</v>
      </c>
      <c r="L1354" s="24">
        <f>SUMIFS(PASTE_FLEX_TRACKER!$D:$D,PASTE_FLEX_TRACKER!$E:$E,MAIN!$A1354,PASTE_FLEX_TRACKER!$B:$B,MAIN!$D1354)</f>
        <v>0</v>
      </c>
      <c r="M1354" s="35" t="s">
        <v>133</v>
      </c>
      <c r="N1354" s="46" t="s">
        <v>563</v>
      </c>
      <c r="O1354" s="46">
        <f>SUMIFS(MAN_ADJ!$L:$L,MAN_ADJ!$K:$K,MAIN!$D1354,MAN_ADJ!$J:$J,MAIN!$S1354)</f>
        <v>0</v>
      </c>
      <c r="P1354" s="25">
        <f t="shared" si="371"/>
        <v>0</v>
      </c>
      <c r="Q1354" s="28">
        <f t="shared" si="372"/>
        <v>0</v>
      </c>
      <c r="R1354" s="38">
        <f t="shared" si="363"/>
        <v>23.202906122448979</v>
      </c>
      <c r="S1354" t="s">
        <v>207</v>
      </c>
      <c r="U1354" t="s">
        <v>577</v>
      </c>
      <c r="V1354" t="s">
        <v>735</v>
      </c>
    </row>
    <row r="1355" spans="1:22" x14ac:dyDescent="0.25">
      <c r="A1355" s="17" t="s">
        <v>44</v>
      </c>
      <c r="B1355" s="17" t="s">
        <v>93</v>
      </c>
      <c r="C1355" s="17" t="s">
        <v>157</v>
      </c>
      <c r="D1355" s="17" t="s">
        <v>112</v>
      </c>
      <c r="E1355" s="24">
        <f>IF(U1355="SC",SUMIFS(SC!F:F,SC!A:A,MAIN!D1355,SC!B:B,MAIN!A1355),SUMIFS(Allocations!$H:$H,Allocations!$A:$A,MAIN!$A1355,Allocations!$B:$B,MAIN!$D1355))</f>
        <v>5.3462693877551022</v>
      </c>
      <c r="F1355" s="24">
        <f>IF(U1355="SC",SUMIFS(SC!J:J,SC!A:A,MAIN!D1355,SC!B:B,MAIN!A1355),SUMIFS(Allocations!M:M,Allocations!A:A,MAIN!A1355,Allocations!B:B,MAIN!D1355))</f>
        <v>0</v>
      </c>
      <c r="G1355" s="24">
        <f t="shared" si="369"/>
        <v>5.3462693877551022</v>
      </c>
      <c r="H1355" s="24">
        <f>IFERROR(VLOOKUP(S1355,Swaps_wk!$A$2:$AP$151,HLOOKUP(MAIN!D1355,Swaps_wk!$B$2:$AP$151,150,FALSE),FALSE),0)</f>
        <v>0</v>
      </c>
      <c r="I1355" s="24">
        <f>SUMIFS(PASTE_DQS_TRACKER!$D:$D,PASTE_DQS_TRACKER!$C:$C,MAIN!$S1355,PASTE_DQS_TRACKER!$B:$B,MAIN!$D1355)-SUMIFS(PASTE_DQS_TRACKER!$D:$D,PASTE_DQS_TRACKER!$C:$C,MAIN!$S1355,PASTE_DQS_TRACKER!$E:$E,MAIN!$D1355)</f>
        <v>0</v>
      </c>
      <c r="J1355" s="25">
        <f t="shared" si="370"/>
        <v>5.3462693877551022</v>
      </c>
      <c r="K1355" s="24">
        <f>IFERROR(IF(V1355="Flex",0,IF(D1355=$D$30,VLOOKUP(A1355,MMO_o10M_lease!$A$1:$F$51,5,FALSE),IF(D1355=$D$26,VLOOKUP(D1355,LANDINGS!$A$3:$BR$40,HLOOKUP(A1355,LANDINGS!$B$1:$CF$42,42,FALSE),FALSE)-IFERROR(VLOOKUP(A1355,MMO_o10M_lease!$A$1:$F$38,5,FALSE),0),VLOOKUP(D1355,LANDINGS!$A$3:$CF$40,HLOOKUP(A1355,LANDINGS!$B$1:$CF$42,42,FALSE),FALSE)))),0)</f>
        <v>0</v>
      </c>
      <c r="L1355" s="24">
        <f>SUMIFS(PASTE_FLEX_TRACKER!$D:$D,PASTE_FLEX_TRACKER!$E:$E,MAIN!$A1355,PASTE_FLEX_TRACKER!$B:$B,MAIN!$D1355)</f>
        <v>0</v>
      </c>
      <c r="M1355" s="35" t="s">
        <v>133</v>
      </c>
      <c r="N1355" s="46" t="s">
        <v>563</v>
      </c>
      <c r="O1355" s="46">
        <f>SUMIFS(MAN_ADJ!$L:$L,MAN_ADJ!$K:$K,MAIN!$D1355,MAN_ADJ!$J:$J,MAIN!$S1355)</f>
        <v>0</v>
      </c>
      <c r="P1355" s="25">
        <f t="shared" si="371"/>
        <v>0</v>
      </c>
      <c r="Q1355" s="28">
        <f t="shared" si="372"/>
        <v>0</v>
      </c>
      <c r="R1355" s="38">
        <f t="shared" si="363"/>
        <v>5.3462693877551022</v>
      </c>
      <c r="S1355" t="s">
        <v>207</v>
      </c>
      <c r="U1355" t="s">
        <v>577</v>
      </c>
      <c r="V1355" t="s">
        <v>735</v>
      </c>
    </row>
    <row r="1356" spans="1:22" x14ac:dyDescent="0.25">
      <c r="A1356" s="17" t="s">
        <v>44</v>
      </c>
      <c r="B1356" s="17" t="s">
        <v>93</v>
      </c>
      <c r="C1356" s="17" t="s">
        <v>157</v>
      </c>
      <c r="D1356" s="17" t="s">
        <v>113</v>
      </c>
      <c r="E1356" s="24">
        <f>IF(U1356="SC",SUMIFS(SC!F:F,SC!A:A,MAIN!D1356,SC!B:B,MAIN!A1356),SUMIFS(Allocations!$H:$H,Allocations!$A:$A,MAIN!$A1356,Allocations!$B:$B,MAIN!$D1356))</f>
        <v>28.806710204081632</v>
      </c>
      <c r="F1356" s="24">
        <f>IF(U1356="SC",SUMIFS(SC!J:J,SC!A:A,MAIN!D1356,SC!B:B,MAIN!A1356),SUMIFS(Allocations!M:M,Allocations!A:A,MAIN!A1356,Allocations!B:B,MAIN!D1356))</f>
        <v>0</v>
      </c>
      <c r="G1356" s="24">
        <f t="shared" si="369"/>
        <v>28.806710204081632</v>
      </c>
      <c r="H1356" s="24">
        <f>IFERROR(VLOOKUP(S1356,Swaps_wk!$A$2:$AP$151,HLOOKUP(MAIN!D1356,Swaps_wk!$B$2:$AP$151,150,FALSE),FALSE),0)</f>
        <v>0</v>
      </c>
      <c r="I1356" s="24">
        <f>SUMIFS(PASTE_DQS_TRACKER!$D:$D,PASTE_DQS_TRACKER!$C:$C,MAIN!$S1356,PASTE_DQS_TRACKER!$B:$B,MAIN!$D1356)-SUMIFS(PASTE_DQS_TRACKER!$D:$D,PASTE_DQS_TRACKER!$C:$C,MAIN!$S1356,PASTE_DQS_TRACKER!$E:$E,MAIN!$D1356)</f>
        <v>0</v>
      </c>
      <c r="J1356" s="25">
        <f t="shared" si="370"/>
        <v>28.806710204081632</v>
      </c>
      <c r="K1356" s="24">
        <f>IFERROR(IF(V1356="Flex",0,IF(D1356=$D$30,VLOOKUP(A1356,MMO_o10M_lease!$A$1:$F$51,5,FALSE),IF(D1356=$D$26,VLOOKUP(D1356,LANDINGS!$A$3:$BR$40,HLOOKUP(A1356,LANDINGS!$B$1:$CF$42,42,FALSE),FALSE)-IFERROR(VLOOKUP(A1356,MMO_o10M_lease!$A$1:$F$38,5,FALSE),0),VLOOKUP(D1356,LANDINGS!$A$3:$CF$40,HLOOKUP(A1356,LANDINGS!$B$1:$CF$42,42,FALSE),FALSE)))),0)</f>
        <v>0</v>
      </c>
      <c r="L1356" s="24">
        <f>SUMIFS(PASTE_FLEX_TRACKER!$D:$D,PASTE_FLEX_TRACKER!$E:$E,MAIN!$A1356,PASTE_FLEX_TRACKER!$B:$B,MAIN!$D1356)</f>
        <v>0</v>
      </c>
      <c r="M1356" s="35" t="s">
        <v>133</v>
      </c>
      <c r="N1356" s="46" t="s">
        <v>563</v>
      </c>
      <c r="O1356" s="46">
        <f>SUMIFS(MAN_ADJ!$L:$L,MAN_ADJ!$K:$K,MAIN!$D1356,MAN_ADJ!$J:$J,MAIN!$S1356)</f>
        <v>0</v>
      </c>
      <c r="P1356" s="25">
        <f t="shared" si="371"/>
        <v>0</v>
      </c>
      <c r="Q1356" s="28">
        <f t="shared" si="372"/>
        <v>0</v>
      </c>
      <c r="R1356" s="38">
        <f t="shared" si="363"/>
        <v>28.806710204081632</v>
      </c>
      <c r="S1356" t="s">
        <v>207</v>
      </c>
      <c r="U1356" t="s">
        <v>577</v>
      </c>
      <c r="V1356" t="s">
        <v>735</v>
      </c>
    </row>
    <row r="1357" spans="1:22" x14ac:dyDescent="0.25">
      <c r="A1357" s="17" t="s">
        <v>44</v>
      </c>
      <c r="B1357" s="17" t="s">
        <v>93</v>
      </c>
      <c r="C1357" s="17" t="s">
        <v>157</v>
      </c>
      <c r="D1357" s="17" t="s">
        <v>114</v>
      </c>
      <c r="E1357" s="24">
        <f>IF(U1357="SC",SUMIFS(SC!F:F,SC!A:A,MAIN!D1357,SC!B:B,MAIN!A1357),SUMIFS(Allocations!$H:$H,Allocations!$A:$A,MAIN!$A1357,Allocations!$B:$B,MAIN!$D1357))</f>
        <v>0</v>
      </c>
      <c r="F1357" s="24">
        <f>IF(U1357="SC",SUMIFS(SC!J:J,SC!A:A,MAIN!D1357,SC!B:B,MAIN!A1357),SUMIFS(Allocations!M:M,Allocations!A:A,MAIN!A1357,Allocations!B:B,MAIN!D1357))</f>
        <v>0</v>
      </c>
      <c r="G1357" s="24">
        <f t="shared" si="369"/>
        <v>0</v>
      </c>
      <c r="H1357" s="24">
        <f>IFERROR(VLOOKUP(S1357,Swaps_wk!$A$2:$AP$151,HLOOKUP(MAIN!D1357,Swaps_wk!$B$2:$AP$151,150,FALSE),FALSE),0)</f>
        <v>0</v>
      </c>
      <c r="I1357" s="24">
        <f>SUMIFS(PASTE_DQS_TRACKER!$D:$D,PASTE_DQS_TRACKER!$C:$C,MAIN!$S1357,PASTE_DQS_TRACKER!$B:$B,MAIN!$D1357)-SUMIFS(PASTE_DQS_TRACKER!$D:$D,PASTE_DQS_TRACKER!$C:$C,MAIN!$S1357,PASTE_DQS_TRACKER!$E:$E,MAIN!$D1357)</f>
        <v>0</v>
      </c>
      <c r="J1357" s="25">
        <f t="shared" si="370"/>
        <v>0</v>
      </c>
      <c r="K1357" s="24">
        <f>IFERROR(IF(V1357="Flex",0,IF(D1357=$D$30,VLOOKUP(A1357,MMO_o10M_lease!$A$1:$F$51,5,FALSE),IF(D1357=$D$26,VLOOKUP(D1357,LANDINGS!$A$3:$BR$40,HLOOKUP(A1357,LANDINGS!$B$1:$CF$42,42,FALSE),FALSE)-IFERROR(VLOOKUP(A1357,MMO_o10M_lease!$A$1:$F$38,5,FALSE),0),VLOOKUP(D1357,LANDINGS!$A$3:$CF$40,HLOOKUP(A1357,LANDINGS!$B$1:$CF$42,42,FALSE),FALSE)))),0)</f>
        <v>0</v>
      </c>
      <c r="L1357" s="24">
        <f>SUMIFS(PASTE_FLEX_TRACKER!$D:$D,PASTE_FLEX_TRACKER!$E:$E,MAIN!$A1357,PASTE_FLEX_TRACKER!$B:$B,MAIN!$D1357)</f>
        <v>0</v>
      </c>
      <c r="M1357" s="35" t="s">
        <v>133</v>
      </c>
      <c r="N1357" s="46" t="s">
        <v>563</v>
      </c>
      <c r="O1357" s="46">
        <f>SUMIFS(MAN_ADJ!$L:$L,MAN_ADJ!$K:$K,MAIN!$D1357,MAN_ADJ!$J:$J,MAIN!$S1357)</f>
        <v>0</v>
      </c>
      <c r="P1357" s="25">
        <f t="shared" si="371"/>
        <v>0</v>
      </c>
      <c r="Q1357" s="28" t="str">
        <f t="shared" si="372"/>
        <v>n/a</v>
      </c>
      <c r="R1357" s="38">
        <f t="shared" ref="R1357:R1375" si="373">J1357-P1357</f>
        <v>0</v>
      </c>
      <c r="S1357" t="s">
        <v>207</v>
      </c>
      <c r="U1357" t="s">
        <v>577</v>
      </c>
      <c r="V1357" t="s">
        <v>735</v>
      </c>
    </row>
    <row r="1358" spans="1:22" x14ac:dyDescent="0.25">
      <c r="A1358" s="17" t="s">
        <v>44</v>
      </c>
      <c r="B1358" s="17" t="s">
        <v>93</v>
      </c>
      <c r="C1358" s="17" t="s">
        <v>157</v>
      </c>
      <c r="D1358" s="17" t="s">
        <v>115</v>
      </c>
      <c r="E1358" s="24">
        <f>IF(U1358="SC",SUMIFS(SC!F:F,SC!A:A,MAIN!D1358,SC!B:B,MAIN!A1358),SUMIFS(Allocations!$H:$H,Allocations!$A:$A,MAIN!$A1358,Allocations!$B:$B,MAIN!$D1358))</f>
        <v>6.6064653061224492</v>
      </c>
      <c r="F1358" s="24">
        <f>IF(U1358="SC",SUMIFS(SC!J:J,SC!A:A,MAIN!D1358,SC!B:B,MAIN!A1358),SUMIFS(Allocations!M:M,Allocations!A:A,MAIN!A1358,Allocations!B:B,MAIN!D1358))</f>
        <v>0</v>
      </c>
      <c r="G1358" s="24">
        <f t="shared" si="369"/>
        <v>6.6064653061224492</v>
      </c>
      <c r="H1358" s="24">
        <f>IFERROR(VLOOKUP(S1358,Swaps_wk!$A$2:$AP$151,HLOOKUP(MAIN!D1358,Swaps_wk!$B$2:$AP$151,150,FALSE),FALSE),0)</f>
        <v>0</v>
      </c>
      <c r="I1358" s="24">
        <f>SUMIFS(PASTE_DQS_TRACKER!$D:$D,PASTE_DQS_TRACKER!$C:$C,MAIN!$S1358,PASTE_DQS_TRACKER!$B:$B,MAIN!$D1358)-SUMIFS(PASTE_DQS_TRACKER!$D:$D,PASTE_DQS_TRACKER!$C:$C,MAIN!$S1358,PASTE_DQS_TRACKER!$E:$E,MAIN!$D1358)</f>
        <v>0</v>
      </c>
      <c r="J1358" s="25">
        <f t="shared" si="370"/>
        <v>6.6064653061224492</v>
      </c>
      <c r="K1358" s="24">
        <f>IFERROR(IF(V1358="Flex",0,IF(D1358=$D$30,VLOOKUP(A1358,MMO_o10M_lease!$A$1:$F$51,5,FALSE),IF(D1358=$D$26,VLOOKUP(D1358,LANDINGS!$A$3:$BR$40,HLOOKUP(A1358,LANDINGS!$B$1:$CF$42,42,FALSE),FALSE)-IFERROR(VLOOKUP(A1358,MMO_o10M_lease!$A$1:$F$38,5,FALSE),0),VLOOKUP(D1358,LANDINGS!$A$3:$CF$40,HLOOKUP(A1358,LANDINGS!$B$1:$CF$42,42,FALSE),FALSE)))),0)</f>
        <v>0</v>
      </c>
      <c r="L1358" s="24">
        <f>SUMIFS(PASTE_FLEX_TRACKER!$D:$D,PASTE_FLEX_TRACKER!$E:$E,MAIN!$A1358,PASTE_FLEX_TRACKER!$B:$B,MAIN!$D1358)</f>
        <v>0</v>
      </c>
      <c r="M1358" s="35" t="s">
        <v>133</v>
      </c>
      <c r="N1358" s="46" t="s">
        <v>563</v>
      </c>
      <c r="O1358" s="46">
        <f>SUMIFS(MAN_ADJ!$L:$L,MAN_ADJ!$K:$K,MAIN!$D1358,MAN_ADJ!$J:$J,MAIN!$S1358)</f>
        <v>0</v>
      </c>
      <c r="P1358" s="25">
        <f t="shared" si="371"/>
        <v>0</v>
      </c>
      <c r="Q1358" s="28">
        <f t="shared" si="372"/>
        <v>0</v>
      </c>
      <c r="R1358" s="38">
        <f t="shared" si="373"/>
        <v>6.6064653061224492</v>
      </c>
      <c r="S1358" t="s">
        <v>207</v>
      </c>
      <c r="U1358" t="s">
        <v>577</v>
      </c>
      <c r="V1358" t="s">
        <v>735</v>
      </c>
    </row>
    <row r="1359" spans="1:22" x14ac:dyDescent="0.25">
      <c r="A1359" s="17" t="s">
        <v>44</v>
      </c>
      <c r="B1359" s="17" t="s">
        <v>93</v>
      </c>
      <c r="C1359" s="17" t="s">
        <v>157</v>
      </c>
      <c r="D1359" s="17" t="s">
        <v>116</v>
      </c>
      <c r="E1359" s="24">
        <f>IF(U1359="SC",SUMIFS(SC!F:F,SC!A:A,MAIN!D1359,SC!B:B,MAIN!A1359),SUMIFS(Allocations!$H:$H,Allocations!$A:$A,MAIN!$A1359,Allocations!$B:$B,MAIN!$D1359))</f>
        <v>20.287591836734695</v>
      </c>
      <c r="F1359" s="24">
        <f>IF(U1359="SC",SUMIFS(SC!J:J,SC!A:A,MAIN!D1359,SC!B:B,MAIN!A1359),SUMIFS(Allocations!M:M,Allocations!A:A,MAIN!A1359,Allocations!B:B,MAIN!D1359))</f>
        <v>0</v>
      </c>
      <c r="G1359" s="24">
        <f t="shared" si="369"/>
        <v>20.287591836734695</v>
      </c>
      <c r="H1359" s="24">
        <f>IFERROR(VLOOKUP(S1359,Swaps_wk!$A$2:$AP$151,HLOOKUP(MAIN!D1359,Swaps_wk!$B$2:$AP$151,150,FALSE),FALSE),0)</f>
        <v>0</v>
      </c>
      <c r="I1359" s="24">
        <f>SUMIFS(PASTE_DQS_TRACKER!$D:$D,PASTE_DQS_TRACKER!$C:$C,MAIN!$S1359,PASTE_DQS_TRACKER!$B:$B,MAIN!$D1359)-SUMIFS(PASTE_DQS_TRACKER!$D:$D,PASTE_DQS_TRACKER!$C:$C,MAIN!$S1359,PASTE_DQS_TRACKER!$E:$E,MAIN!$D1359)</f>
        <v>0</v>
      </c>
      <c r="J1359" s="25">
        <f t="shared" si="370"/>
        <v>20.287591836734695</v>
      </c>
      <c r="K1359" s="24">
        <f>IFERROR(IF(V1359="Flex",0,IF(D1359=$D$30,VLOOKUP(A1359,MMO_o10M_lease!$A$1:$F$51,5,FALSE),IF(D1359=$D$26,VLOOKUP(D1359,LANDINGS!$A$3:$BR$40,HLOOKUP(A1359,LANDINGS!$B$1:$CF$42,42,FALSE),FALSE)-IFERROR(VLOOKUP(A1359,MMO_o10M_lease!$A$1:$F$38,5,FALSE),0),VLOOKUP(D1359,LANDINGS!$A$3:$CF$40,HLOOKUP(A1359,LANDINGS!$B$1:$CF$42,42,FALSE),FALSE)))),0)</f>
        <v>0</v>
      </c>
      <c r="L1359" s="24">
        <f>SUMIFS(PASTE_FLEX_TRACKER!$D:$D,PASTE_FLEX_TRACKER!$E:$E,MAIN!$A1359,PASTE_FLEX_TRACKER!$B:$B,MAIN!$D1359)</f>
        <v>0</v>
      </c>
      <c r="M1359" s="35" t="s">
        <v>133</v>
      </c>
      <c r="N1359" s="46" t="s">
        <v>563</v>
      </c>
      <c r="O1359" s="46">
        <f>SUMIFS(MAN_ADJ!$L:$L,MAN_ADJ!$K:$K,MAIN!$D1359,MAN_ADJ!$J:$J,MAIN!$S1359)</f>
        <v>0</v>
      </c>
      <c r="P1359" s="25">
        <f t="shared" si="371"/>
        <v>0</v>
      </c>
      <c r="Q1359" s="28">
        <f t="shared" si="372"/>
        <v>0</v>
      </c>
      <c r="R1359" s="38">
        <f t="shared" si="373"/>
        <v>20.287591836734695</v>
      </c>
      <c r="S1359" t="s">
        <v>207</v>
      </c>
      <c r="U1359" t="s">
        <v>577</v>
      </c>
      <c r="V1359" t="s">
        <v>735</v>
      </c>
    </row>
    <row r="1360" spans="1:22" x14ac:dyDescent="0.25">
      <c r="A1360" s="17" t="s">
        <v>44</v>
      </c>
      <c r="B1360" s="17" t="s">
        <v>93</v>
      </c>
      <c r="C1360" s="17" t="s">
        <v>157</v>
      </c>
      <c r="D1360" s="17" t="s">
        <v>117</v>
      </c>
      <c r="E1360" s="24">
        <f>IF(U1360="SC",SUMIFS(SC!F:F,SC!A:A,MAIN!D1360,SC!B:B,MAIN!A1360),SUMIFS(Allocations!$H:$H,Allocations!$A:$A,MAIN!$A1360,Allocations!$B:$B,MAIN!$D1360))</f>
        <v>1.7779591836734696E-2</v>
      </c>
      <c r="F1360" s="24">
        <f>IF(U1360="SC",SUMIFS(SC!J:J,SC!A:A,MAIN!D1360,SC!B:B,MAIN!A1360),SUMIFS(Allocations!M:M,Allocations!A:A,MAIN!A1360,Allocations!B:B,MAIN!D1360))</f>
        <v>0</v>
      </c>
      <c r="G1360" s="24">
        <f t="shared" si="369"/>
        <v>1.7779591836734696E-2</v>
      </c>
      <c r="H1360" s="24">
        <f>IFERROR(VLOOKUP(S1360,Swaps_wk!$A$2:$AP$151,HLOOKUP(MAIN!D1360,Swaps_wk!$B$2:$AP$151,150,FALSE),FALSE),0)</f>
        <v>0</v>
      </c>
      <c r="I1360" s="24">
        <f>SUMIFS(PASTE_DQS_TRACKER!$D:$D,PASTE_DQS_TRACKER!$C:$C,MAIN!$S1360,PASTE_DQS_TRACKER!$B:$B,MAIN!$D1360)-SUMIFS(PASTE_DQS_TRACKER!$D:$D,PASTE_DQS_TRACKER!$C:$C,MAIN!$S1360,PASTE_DQS_TRACKER!$E:$E,MAIN!$D1360)</f>
        <v>0</v>
      </c>
      <c r="J1360" s="25">
        <f t="shared" si="370"/>
        <v>1.7779591836734696E-2</v>
      </c>
      <c r="K1360" s="24">
        <f>IFERROR(IF(V1360="Flex",0,IF(D1360=$D$30,VLOOKUP(A1360,MMO_o10M_lease!$A$1:$F$51,5,FALSE),IF(D1360=$D$26,VLOOKUP(D1360,LANDINGS!$A$3:$BR$40,HLOOKUP(A1360,LANDINGS!$B$1:$CF$42,42,FALSE),FALSE)-IFERROR(VLOOKUP(A1360,MMO_o10M_lease!$A$1:$F$38,5,FALSE),0),VLOOKUP(D1360,LANDINGS!$A$3:$CF$40,HLOOKUP(A1360,LANDINGS!$B$1:$CF$42,42,FALSE),FALSE)))),0)</f>
        <v>0</v>
      </c>
      <c r="L1360" s="24">
        <f>SUMIFS(PASTE_FLEX_TRACKER!$D:$D,PASTE_FLEX_TRACKER!$E:$E,MAIN!$A1360,PASTE_FLEX_TRACKER!$B:$B,MAIN!$D1360)</f>
        <v>0</v>
      </c>
      <c r="M1360" s="35" t="s">
        <v>133</v>
      </c>
      <c r="N1360" s="46" t="s">
        <v>563</v>
      </c>
      <c r="O1360" s="46">
        <f>SUMIFS(MAN_ADJ!$L:$L,MAN_ADJ!$K:$K,MAIN!$D1360,MAN_ADJ!$J:$J,MAIN!$S1360)</f>
        <v>0</v>
      </c>
      <c r="P1360" s="25">
        <f t="shared" si="371"/>
        <v>0</v>
      </c>
      <c r="Q1360" s="28">
        <f t="shared" si="372"/>
        <v>0</v>
      </c>
      <c r="R1360" s="38">
        <f t="shared" si="373"/>
        <v>1.7779591836734696E-2</v>
      </c>
      <c r="S1360" t="s">
        <v>207</v>
      </c>
      <c r="U1360" t="s">
        <v>577</v>
      </c>
      <c r="V1360" t="s">
        <v>735</v>
      </c>
    </row>
    <row r="1361" spans="1:22" x14ac:dyDescent="0.25">
      <c r="A1361" s="17" t="s">
        <v>44</v>
      </c>
      <c r="B1361" s="17" t="s">
        <v>93</v>
      </c>
      <c r="C1361" s="17" t="s">
        <v>157</v>
      </c>
      <c r="D1361" s="17" t="s">
        <v>118</v>
      </c>
      <c r="E1361" s="24">
        <f>IF(U1361="SC",SUMIFS(SC!F:F,SC!A:A,MAIN!D1361,SC!B:B,MAIN!A1361),SUMIFS(Allocations!$H:$H,Allocations!$A:$A,MAIN!$A1361,Allocations!$B:$B,MAIN!$D1361))</f>
        <v>14.618595918367348</v>
      </c>
      <c r="F1361" s="24">
        <f>IF(U1361="SC",SUMIFS(SC!J:J,SC!A:A,MAIN!D1361,SC!B:B,MAIN!A1361),SUMIFS(Allocations!M:M,Allocations!A:A,MAIN!A1361,Allocations!B:B,MAIN!D1361))</f>
        <v>0</v>
      </c>
      <c r="G1361" s="24">
        <f t="shared" si="369"/>
        <v>14.618595918367348</v>
      </c>
      <c r="H1361" s="24">
        <f>IFERROR(VLOOKUP(S1361,Swaps_wk!$A$2:$AP$151,HLOOKUP(MAIN!D1361,Swaps_wk!$B$2:$AP$151,150,FALSE),FALSE),0)</f>
        <v>0</v>
      </c>
      <c r="I1361" s="24">
        <f>SUMIFS(PASTE_DQS_TRACKER!$D:$D,PASTE_DQS_TRACKER!$C:$C,MAIN!$S1361,PASTE_DQS_TRACKER!$B:$B,MAIN!$D1361)-SUMIFS(PASTE_DQS_TRACKER!$D:$D,PASTE_DQS_TRACKER!$C:$C,MAIN!$S1361,PASTE_DQS_TRACKER!$E:$E,MAIN!$D1361)</f>
        <v>0</v>
      </c>
      <c r="J1361" s="25">
        <f t="shared" si="370"/>
        <v>14.618595918367348</v>
      </c>
      <c r="K1361" s="24">
        <f>IFERROR(IF(V1361="Flex",0,IF(D1361=$D$30,VLOOKUP(A1361,MMO_o10M_lease!$A$1:$F$51,5,FALSE),IF(D1361=$D$26,VLOOKUP(D1361,LANDINGS!$A$3:$BR$40,HLOOKUP(A1361,LANDINGS!$B$1:$CF$42,42,FALSE),FALSE)-IFERROR(VLOOKUP(A1361,MMO_o10M_lease!$A$1:$F$38,5,FALSE),0),VLOOKUP(D1361,LANDINGS!$A$3:$CF$40,HLOOKUP(A1361,LANDINGS!$B$1:$CF$42,42,FALSE),FALSE)))),0)</f>
        <v>0</v>
      </c>
      <c r="L1361" s="24">
        <f>SUMIFS(PASTE_FLEX_TRACKER!$D:$D,PASTE_FLEX_TRACKER!$E:$E,MAIN!$A1361,PASTE_FLEX_TRACKER!$B:$B,MAIN!$D1361)</f>
        <v>0</v>
      </c>
      <c r="M1361" s="35" t="s">
        <v>133</v>
      </c>
      <c r="N1361" s="46" t="s">
        <v>563</v>
      </c>
      <c r="O1361" s="46">
        <f>SUMIFS(MAN_ADJ!$L:$L,MAN_ADJ!$K:$K,MAIN!$D1361,MAN_ADJ!$J:$J,MAIN!$S1361)</f>
        <v>0</v>
      </c>
      <c r="P1361" s="25">
        <f t="shared" si="371"/>
        <v>0</v>
      </c>
      <c r="Q1361" s="28">
        <f t="shared" si="372"/>
        <v>0</v>
      </c>
      <c r="R1361" s="38">
        <f t="shared" si="373"/>
        <v>14.618595918367348</v>
      </c>
      <c r="S1361" t="s">
        <v>207</v>
      </c>
      <c r="U1361" t="s">
        <v>577</v>
      </c>
      <c r="V1361" t="s">
        <v>735</v>
      </c>
    </row>
    <row r="1362" spans="1:22" x14ac:dyDescent="0.25">
      <c r="A1362" s="17" t="s">
        <v>44</v>
      </c>
      <c r="B1362" s="17" t="s">
        <v>93</v>
      </c>
      <c r="C1362" s="17" t="s">
        <v>157</v>
      </c>
      <c r="D1362" s="17" t="s">
        <v>119</v>
      </c>
      <c r="E1362" s="24">
        <f>IF(U1362="SC",SUMIFS(SC!F:F,SC!A:A,MAIN!D1362,SC!B:B,MAIN!A1362),SUMIFS(Allocations!$H:$H,Allocations!$A:$A,MAIN!$A1362,Allocations!$B:$B,MAIN!$D1362))</f>
        <v>0</v>
      </c>
      <c r="F1362" s="24">
        <f>IF(U1362="SC",SUMIFS(SC!J:J,SC!A:A,MAIN!D1362,SC!B:B,MAIN!A1362),SUMIFS(Allocations!M:M,Allocations!A:A,MAIN!A1362,Allocations!B:B,MAIN!D1362))</f>
        <v>0</v>
      </c>
      <c r="G1362" s="24">
        <f t="shared" si="369"/>
        <v>0</v>
      </c>
      <c r="H1362" s="24">
        <f>IFERROR(VLOOKUP(S1362,Swaps_wk!$A$2:$AP$151,HLOOKUP(MAIN!D1362,Swaps_wk!$B$2:$AP$151,150,FALSE),FALSE),0)</f>
        <v>0</v>
      </c>
      <c r="I1362" s="24">
        <f>SUMIFS(PASTE_DQS_TRACKER!$D:$D,PASTE_DQS_TRACKER!$C:$C,MAIN!$S1362,PASTE_DQS_TRACKER!$B:$B,MAIN!$D1362)-SUMIFS(PASTE_DQS_TRACKER!$D:$D,PASTE_DQS_TRACKER!$C:$C,MAIN!$S1362,PASTE_DQS_TRACKER!$E:$E,MAIN!$D1362)</f>
        <v>0</v>
      </c>
      <c r="J1362" s="25">
        <f t="shared" si="370"/>
        <v>0</v>
      </c>
      <c r="K1362" s="24">
        <f>IFERROR(IF(V1362="Flex",0,IF(D1362=$D$30,VLOOKUP(A1362,MMO_o10M_lease!$A$1:$F$51,5,FALSE),IF(D1362=$D$26,VLOOKUP(D1362,LANDINGS!$A$3:$BR$40,HLOOKUP(A1362,LANDINGS!$B$1:$CF$42,42,FALSE),FALSE)-IFERROR(VLOOKUP(A1362,MMO_o10M_lease!$A$1:$F$38,5,FALSE),0),VLOOKUP(D1362,LANDINGS!$A$3:$CF$40,HLOOKUP(A1362,LANDINGS!$B$1:$CF$42,42,FALSE),FALSE)))),0)</f>
        <v>0</v>
      </c>
      <c r="L1362" s="24">
        <f>SUMIFS(PASTE_FLEX_TRACKER!$D:$D,PASTE_FLEX_TRACKER!$E:$E,MAIN!$A1362,PASTE_FLEX_TRACKER!$B:$B,MAIN!$D1362)</f>
        <v>0</v>
      </c>
      <c r="M1362" s="35" t="s">
        <v>133</v>
      </c>
      <c r="N1362" s="46" t="s">
        <v>563</v>
      </c>
      <c r="O1362" s="46">
        <f>SUMIFS(MAN_ADJ!$L:$L,MAN_ADJ!$K:$K,MAIN!$D1362,MAN_ADJ!$J:$J,MAIN!$S1362)</f>
        <v>0</v>
      </c>
      <c r="P1362" s="25">
        <f t="shared" si="371"/>
        <v>0</v>
      </c>
      <c r="Q1362" s="28" t="str">
        <f t="shared" si="372"/>
        <v>n/a</v>
      </c>
      <c r="R1362" s="38">
        <f t="shared" si="373"/>
        <v>0</v>
      </c>
      <c r="S1362" t="s">
        <v>207</v>
      </c>
      <c r="U1362" t="s">
        <v>577</v>
      </c>
      <c r="V1362" t="s">
        <v>735</v>
      </c>
    </row>
    <row r="1363" spans="1:22" x14ac:dyDescent="0.25">
      <c r="A1363" s="17" t="s">
        <v>44</v>
      </c>
      <c r="B1363" s="17" t="s">
        <v>93</v>
      </c>
      <c r="C1363" s="17" t="s">
        <v>157</v>
      </c>
      <c r="D1363" s="17" t="s">
        <v>120</v>
      </c>
      <c r="E1363" s="24">
        <f>IF(U1363="SC",SUMIFS(SC!F:F,SC!A:A,MAIN!D1363,SC!B:B,MAIN!A1363),SUMIFS(Allocations!$H:$H,Allocations!$A:$A,MAIN!$A1363,Allocations!$B:$B,MAIN!$D1363))</f>
        <v>0.21551020408163268</v>
      </c>
      <c r="F1363" s="24">
        <f>IF(U1363="SC",SUMIFS(SC!J:J,SC!A:A,MAIN!D1363,SC!B:B,MAIN!A1363),SUMIFS(Allocations!M:M,Allocations!A:A,MAIN!A1363,Allocations!B:B,MAIN!D1363))</f>
        <v>0</v>
      </c>
      <c r="G1363" s="24">
        <f t="shared" si="369"/>
        <v>0.21551020408163268</v>
      </c>
      <c r="H1363" s="24">
        <f>IFERROR(VLOOKUP(S1363,Swaps_wk!$A$2:$AP$151,HLOOKUP(MAIN!D1363,Swaps_wk!$B$2:$AP$151,150,FALSE),FALSE),0)</f>
        <v>0</v>
      </c>
      <c r="I1363" s="24">
        <f>SUMIFS(PASTE_DQS_TRACKER!$D:$D,PASTE_DQS_TRACKER!$C:$C,MAIN!$S1363,PASTE_DQS_TRACKER!$B:$B,MAIN!$D1363)-SUMIFS(PASTE_DQS_TRACKER!$D:$D,PASTE_DQS_TRACKER!$C:$C,MAIN!$S1363,PASTE_DQS_TRACKER!$E:$E,MAIN!$D1363)</f>
        <v>0</v>
      </c>
      <c r="J1363" s="25">
        <f t="shared" si="370"/>
        <v>0.21551020408163268</v>
      </c>
      <c r="K1363" s="24">
        <f>IFERROR(IF(V1363="Flex",0,IF(D1363=$D$30,VLOOKUP(A1363,MMO_o10M_lease!$A$1:$F$51,5,FALSE),IF(D1363=$D$26,VLOOKUP(D1363,LANDINGS!$A$3:$BR$40,HLOOKUP(A1363,LANDINGS!$B$1:$CF$42,42,FALSE),FALSE)-IFERROR(VLOOKUP(A1363,MMO_o10M_lease!$A$1:$F$38,5,FALSE),0),VLOOKUP(D1363,LANDINGS!$A$3:$CF$40,HLOOKUP(A1363,LANDINGS!$B$1:$CF$42,42,FALSE),FALSE)))),0)</f>
        <v>0</v>
      </c>
      <c r="L1363" s="24">
        <f>SUMIFS(PASTE_FLEX_TRACKER!$D:$D,PASTE_FLEX_TRACKER!$E:$E,MAIN!$A1363,PASTE_FLEX_TRACKER!$B:$B,MAIN!$D1363)</f>
        <v>0</v>
      </c>
      <c r="M1363" s="35" t="s">
        <v>133</v>
      </c>
      <c r="N1363" s="46" t="s">
        <v>563</v>
      </c>
      <c r="O1363" s="46">
        <f>SUMIFS(MAN_ADJ!$L:$L,MAN_ADJ!$K:$K,MAIN!$D1363,MAN_ADJ!$J:$J,MAIN!$S1363)</f>
        <v>0</v>
      </c>
      <c r="P1363" s="25">
        <f t="shared" si="371"/>
        <v>0</v>
      </c>
      <c r="Q1363" s="28">
        <f t="shared" si="372"/>
        <v>0</v>
      </c>
      <c r="R1363" s="38">
        <f t="shared" si="373"/>
        <v>0.21551020408163268</v>
      </c>
      <c r="S1363" t="s">
        <v>207</v>
      </c>
      <c r="U1363" t="s">
        <v>577</v>
      </c>
      <c r="V1363" t="s">
        <v>735</v>
      </c>
    </row>
    <row r="1364" spans="1:22" x14ac:dyDescent="0.25">
      <c r="A1364" s="17" t="s">
        <v>44</v>
      </c>
      <c r="B1364" s="17" t="s">
        <v>93</v>
      </c>
      <c r="C1364" s="17" t="s">
        <v>157</v>
      </c>
      <c r="D1364" s="17" t="s">
        <v>121</v>
      </c>
      <c r="E1364" s="24">
        <f>IF(U1364="SC",SUMIFS(SC!F:F,SC!A:A,MAIN!D1364,SC!B:B,MAIN!A1364),SUMIFS(Allocations!$H:$H,Allocations!$A:$A,MAIN!$A1364,Allocations!$B:$B,MAIN!$D1364))</f>
        <v>0</v>
      </c>
      <c r="F1364" s="24">
        <f>IF(U1364="SC",SUMIFS(SC!J:J,SC!A:A,MAIN!D1364,SC!B:B,MAIN!A1364),SUMIFS(Allocations!M:M,Allocations!A:A,MAIN!A1364,Allocations!B:B,MAIN!D1364))</f>
        <v>0</v>
      </c>
      <c r="G1364" s="43">
        <f t="shared" si="369"/>
        <v>0</v>
      </c>
      <c r="H1364" s="24">
        <f>IFERROR(VLOOKUP(S1364,Swaps_wk!$A$2:$AP$151,HLOOKUP(MAIN!D1364,Swaps_wk!$B$2:$AP$151,150,FALSE),FALSE),0)</f>
        <v>0</v>
      </c>
      <c r="I1364" s="43">
        <f>SUMIFS(PASTE_DQS_TRACKER!$D:$D,PASTE_DQS_TRACKER!$C:$C,MAIN!$S1364,PASTE_DQS_TRACKER!$B:$B,MAIN!$D1364)-SUMIFS(PASTE_DQS_TRACKER!$D:$D,PASTE_DQS_TRACKER!$C:$C,MAIN!$S1364,PASTE_DQS_TRACKER!$E:$E,MAIN!$D1364)</f>
        <v>0</v>
      </c>
      <c r="J1364" s="38">
        <f t="shared" si="370"/>
        <v>0</v>
      </c>
      <c r="K1364" s="24">
        <f>IFERROR(IF(V1364="Flex",0,IF(D1364=$D$30,VLOOKUP(A1364,MMO_o10M_lease!$A$1:$F$51,5,FALSE),IF(D1364=$D$26,VLOOKUP(D1364,LANDINGS!$A$3:$BR$40,HLOOKUP(A1364,LANDINGS!$B$1:$CF$42,42,FALSE),FALSE)-IFERROR(VLOOKUP(A1364,MMO_o10M_lease!$A$1:$F$38,5,FALSE),0),VLOOKUP(D1364,LANDINGS!$A$3:$CF$40,HLOOKUP(A1364,LANDINGS!$B$1:$CF$42,42,FALSE),FALSE)))),0)</f>
        <v>0</v>
      </c>
      <c r="L1364" s="24">
        <f>SUMIFS(PASTE_FLEX_TRACKER!$D:$D,PASTE_FLEX_TRACKER!$E:$E,MAIN!$A1364,PASTE_FLEX_TRACKER!$B:$B,MAIN!$D1364)</f>
        <v>0</v>
      </c>
      <c r="M1364" s="35" t="s">
        <v>133</v>
      </c>
      <c r="N1364" s="46" t="s">
        <v>563</v>
      </c>
      <c r="O1364" s="46">
        <f>SUMIFS(MAN_ADJ!$L:$L,MAN_ADJ!$K:$K,MAIN!$D1364,MAN_ADJ!$J:$J,MAIN!$S1364)</f>
        <v>0</v>
      </c>
      <c r="P1364" s="25">
        <f t="shared" si="371"/>
        <v>0</v>
      </c>
      <c r="Q1364" s="28" t="str">
        <f t="shared" si="372"/>
        <v>n/a</v>
      </c>
      <c r="R1364" s="38">
        <f t="shared" si="373"/>
        <v>0</v>
      </c>
      <c r="S1364" t="s">
        <v>207</v>
      </c>
      <c r="U1364" t="s">
        <v>577</v>
      </c>
      <c r="V1364" t="s">
        <v>735</v>
      </c>
    </row>
    <row r="1365" spans="1:22" x14ac:dyDescent="0.25">
      <c r="A1365" s="17" t="s">
        <v>44</v>
      </c>
      <c r="B1365" s="17" t="s">
        <v>93</v>
      </c>
      <c r="C1365" s="17" t="s">
        <v>157</v>
      </c>
      <c r="D1365" s="17" t="s">
        <v>122</v>
      </c>
      <c r="E1365" s="24">
        <f>IF(U1365="SC",SUMIFS(SC!F:F,SC!A:A,MAIN!D1365,SC!B:B,MAIN!A1365),SUMIFS(Allocations!$H:$H,Allocations!$A:$A,MAIN!$A1365,Allocations!$B:$B,MAIN!$D1365))</f>
        <v>0</v>
      </c>
      <c r="F1365" s="24">
        <f>IF(U1365="SC",SUMIFS(SC!J:J,SC!A:A,MAIN!D1365,SC!B:B,MAIN!A1365),SUMIFS(Allocations!M:M,Allocations!A:A,MAIN!A1365,Allocations!B:B,MAIN!D1365))</f>
        <v>0</v>
      </c>
      <c r="G1365" s="24">
        <f t="shared" si="369"/>
        <v>0</v>
      </c>
      <c r="H1365" s="24">
        <f>IFERROR(VLOOKUP(S1365,Swaps_wk!$A$2:$AP$151,HLOOKUP(MAIN!D1365,Swaps_wk!$B$2:$AP$151,150,FALSE),FALSE),0)</f>
        <v>0</v>
      </c>
      <c r="I1365" s="24">
        <f>SUMIFS(PASTE_DQS_TRACKER!$D:$D,PASTE_DQS_TRACKER!$C:$C,MAIN!$S1365,PASTE_DQS_TRACKER!$B:$B,MAIN!$D1365)-SUMIFS(PASTE_DQS_TRACKER!$D:$D,PASTE_DQS_TRACKER!$C:$C,MAIN!$S1365,PASTE_DQS_TRACKER!$E:$E,MAIN!$D1365)</f>
        <v>0</v>
      </c>
      <c r="J1365" s="25">
        <f t="shared" si="370"/>
        <v>0</v>
      </c>
      <c r="K1365" s="24">
        <f>IFERROR(IF(V1365="Flex",0,IF(D1365=$D$30,VLOOKUP(A1365,MMO_o10M_lease!$A$1:$F$51,5,FALSE),IF(D1365=$D$26,VLOOKUP(D1365,LANDINGS!$A$3:$BR$40,HLOOKUP(A1365,LANDINGS!$B$1:$CF$42,42,FALSE),FALSE)-IFERROR(VLOOKUP(A1365,MMO_o10M_lease!$A$1:$F$38,5,FALSE),0),VLOOKUP(D1365,LANDINGS!$A$3:$CF$40,HLOOKUP(A1365,LANDINGS!$B$1:$CF$42,42,FALSE),FALSE)))),0)</f>
        <v>0</v>
      </c>
      <c r="L1365" s="24">
        <f>SUMIFS(PASTE_FLEX_TRACKER!$D:$D,PASTE_FLEX_TRACKER!$E:$E,MAIN!$A1365,PASTE_FLEX_TRACKER!$B:$B,MAIN!$D1365)</f>
        <v>0</v>
      </c>
      <c r="M1365" s="35" t="s">
        <v>133</v>
      </c>
      <c r="N1365" s="46" t="s">
        <v>563</v>
      </c>
      <c r="O1365" s="46">
        <f>SUMIFS(MAN_ADJ!$L:$L,MAN_ADJ!$K:$K,MAIN!$D1365,MAN_ADJ!$J:$J,MAIN!$S1365)</f>
        <v>0</v>
      </c>
      <c r="P1365" s="25">
        <f t="shared" si="371"/>
        <v>0</v>
      </c>
      <c r="Q1365" s="28" t="str">
        <f t="shared" si="372"/>
        <v>n/a</v>
      </c>
      <c r="R1365" s="38">
        <f t="shared" si="373"/>
        <v>0</v>
      </c>
      <c r="S1365" t="s">
        <v>207</v>
      </c>
      <c r="U1365" t="s">
        <v>577</v>
      </c>
      <c r="V1365" t="s">
        <v>735</v>
      </c>
    </row>
    <row r="1366" spans="1:22" x14ac:dyDescent="0.25">
      <c r="A1366" s="17" t="s">
        <v>44</v>
      </c>
      <c r="B1366" s="17" t="s">
        <v>93</v>
      </c>
      <c r="C1366" s="17" t="s">
        <v>157</v>
      </c>
      <c r="D1366" s="17" t="s">
        <v>123</v>
      </c>
      <c r="E1366" s="24">
        <f>IF(U1366="SC",SUMIFS(SC!F:F,SC!A:A,MAIN!D1366,SC!B:B,MAIN!A1366),SUMIFS(Allocations!$H:$H,Allocations!$A:$A,MAIN!$A1366,Allocations!$B:$B,MAIN!$D1366))</f>
        <v>48.768881632653063</v>
      </c>
      <c r="F1366" s="24">
        <f>IF(U1366="SC",SUMIFS(SC!J:J,SC!A:A,MAIN!D1366,SC!B:B,MAIN!A1366),SUMIFS(Allocations!M:M,Allocations!A:A,MAIN!A1366,Allocations!B:B,MAIN!D1366))</f>
        <v>0</v>
      </c>
      <c r="G1366" s="24">
        <f t="shared" si="369"/>
        <v>48.768881632653063</v>
      </c>
      <c r="H1366" s="24">
        <f>IFERROR(VLOOKUP(S1366,Swaps_wk!$A$2:$AP$151,HLOOKUP(MAIN!D1366,Swaps_wk!$B$2:$AP$151,150,FALSE),FALSE),0)</f>
        <v>0</v>
      </c>
      <c r="I1366" s="24">
        <f>SUMIFS(PASTE_DQS_TRACKER!$D:$D,PASTE_DQS_TRACKER!$C:$C,MAIN!$S1366,PASTE_DQS_TRACKER!$B:$B,MAIN!$D1366)-SUMIFS(PASTE_DQS_TRACKER!$D:$D,PASTE_DQS_TRACKER!$C:$C,MAIN!$S1366,PASTE_DQS_TRACKER!$E:$E,MAIN!$D1366)</f>
        <v>0</v>
      </c>
      <c r="J1366" s="25">
        <f t="shared" si="370"/>
        <v>48.768881632653063</v>
      </c>
      <c r="K1366" s="24">
        <f>IFERROR(IF(V1366="Flex",0,IF(D1366=$D$30,VLOOKUP(A1366,MMO_o10M_lease!$A$1:$F$51,5,FALSE),IF(D1366=$D$26,VLOOKUP(D1366,LANDINGS!$A$3:$BR$40,HLOOKUP(A1366,LANDINGS!$B$1:$CF$42,42,FALSE),FALSE)-IFERROR(VLOOKUP(A1366,MMO_o10M_lease!$A$1:$F$38,5,FALSE),0),VLOOKUP(D1366,LANDINGS!$A$3:$CF$40,HLOOKUP(A1366,LANDINGS!$B$1:$CF$42,42,FALSE),FALSE)))),0)</f>
        <v>0</v>
      </c>
      <c r="L1366" s="24">
        <f>SUMIFS(PASTE_FLEX_TRACKER!$D:$D,PASTE_FLEX_TRACKER!$E:$E,MAIN!$A1366,PASTE_FLEX_TRACKER!$B:$B,MAIN!$D1366)</f>
        <v>0</v>
      </c>
      <c r="M1366" s="35" t="s">
        <v>133</v>
      </c>
      <c r="N1366" s="46" t="s">
        <v>563</v>
      </c>
      <c r="O1366" s="46">
        <f>SUMIFS(MAN_ADJ!$L:$L,MAN_ADJ!$K:$K,MAIN!$D1366,MAN_ADJ!$J:$J,MAIN!$S1366)</f>
        <v>0</v>
      </c>
      <c r="P1366" s="25">
        <f t="shared" si="371"/>
        <v>0</v>
      </c>
      <c r="Q1366" s="28">
        <f t="shared" si="372"/>
        <v>0</v>
      </c>
      <c r="R1366" s="38">
        <f t="shared" si="373"/>
        <v>48.768881632653063</v>
      </c>
      <c r="S1366" t="s">
        <v>207</v>
      </c>
      <c r="U1366" t="s">
        <v>577</v>
      </c>
      <c r="V1366" t="s">
        <v>735</v>
      </c>
    </row>
    <row r="1367" spans="1:22" x14ac:dyDescent="0.25">
      <c r="A1367" s="17" t="s">
        <v>44</v>
      </c>
      <c r="B1367" s="17" t="s">
        <v>93</v>
      </c>
      <c r="C1367" s="17" t="s">
        <v>157</v>
      </c>
      <c r="D1367" s="17" t="s">
        <v>124</v>
      </c>
      <c r="E1367" s="24">
        <f>IF(U1367="SC",SUMIFS(SC!F:F,SC!A:A,MAIN!D1367,SC!B:B,MAIN!A1367),SUMIFS(Allocations!$H:$H,Allocations!$A:$A,MAIN!$A1367,Allocations!$B:$B,MAIN!$D1367))</f>
        <v>3.9330612244897957E-2</v>
      </c>
      <c r="F1367" s="24">
        <f>IF(U1367="SC",SUMIFS(SC!J:J,SC!A:A,MAIN!D1367,SC!B:B,MAIN!A1367),SUMIFS(Allocations!M:M,Allocations!A:A,MAIN!A1367,Allocations!B:B,MAIN!D1367))</f>
        <v>0</v>
      </c>
      <c r="G1367" s="24">
        <f t="shared" si="369"/>
        <v>3.9330612244897957E-2</v>
      </c>
      <c r="H1367" s="24">
        <f>IFERROR(VLOOKUP(S1367,Swaps_wk!$A$2:$AP$151,HLOOKUP(MAIN!D1367,Swaps_wk!$B$2:$AP$151,150,FALSE),FALSE),0)</f>
        <v>0</v>
      </c>
      <c r="I1367" s="24">
        <f>SUMIFS(PASTE_DQS_TRACKER!$D:$D,PASTE_DQS_TRACKER!$C:$C,MAIN!$S1367,PASTE_DQS_TRACKER!$B:$B,MAIN!$D1367)-SUMIFS(PASTE_DQS_TRACKER!$D:$D,PASTE_DQS_TRACKER!$C:$C,MAIN!$S1367,PASTE_DQS_TRACKER!$E:$E,MAIN!$D1367)</f>
        <v>0</v>
      </c>
      <c r="J1367" s="25">
        <f t="shared" si="370"/>
        <v>3.9330612244897957E-2</v>
      </c>
      <c r="K1367" s="24">
        <f>IFERROR(IF(V1367="Flex",0,IF(D1367=$D$30,VLOOKUP(A1367,MMO_o10M_lease!$A$1:$F$51,5,FALSE),IF(D1367=$D$26,VLOOKUP(D1367,LANDINGS!$A$3:$BR$40,HLOOKUP(A1367,LANDINGS!$B$1:$CF$42,42,FALSE),FALSE)-IFERROR(VLOOKUP(A1367,MMO_o10M_lease!$A$1:$F$38,5,FALSE),0),VLOOKUP(D1367,LANDINGS!$A$3:$CF$40,HLOOKUP(A1367,LANDINGS!$B$1:$CF$42,42,FALSE),FALSE)))),0)</f>
        <v>0</v>
      </c>
      <c r="L1367" s="24">
        <f>SUMIFS(PASTE_FLEX_TRACKER!$D:$D,PASTE_FLEX_TRACKER!$E:$E,MAIN!$A1367,PASTE_FLEX_TRACKER!$B:$B,MAIN!$D1367)</f>
        <v>0</v>
      </c>
      <c r="M1367" s="35" t="s">
        <v>133</v>
      </c>
      <c r="N1367" s="46" t="s">
        <v>563</v>
      </c>
      <c r="O1367" s="46">
        <f>SUMIFS(MAN_ADJ!$L:$L,MAN_ADJ!$K:$K,MAIN!$D1367,MAN_ADJ!$J:$J,MAIN!$S1367)</f>
        <v>0</v>
      </c>
      <c r="P1367" s="25">
        <f t="shared" si="371"/>
        <v>0</v>
      </c>
      <c r="Q1367" s="28">
        <f t="shared" si="372"/>
        <v>0</v>
      </c>
      <c r="R1367" s="38">
        <f t="shared" si="373"/>
        <v>3.9330612244897957E-2</v>
      </c>
      <c r="S1367" t="s">
        <v>207</v>
      </c>
      <c r="U1367" t="s">
        <v>577</v>
      </c>
      <c r="V1367" t="s">
        <v>735</v>
      </c>
    </row>
    <row r="1368" spans="1:22" x14ac:dyDescent="0.25">
      <c r="A1368" s="17" t="s">
        <v>44</v>
      </c>
      <c r="B1368" s="17" t="s">
        <v>93</v>
      </c>
      <c r="C1368" s="17" t="s">
        <v>157</v>
      </c>
      <c r="D1368" s="17" t="s">
        <v>125</v>
      </c>
      <c r="E1368" s="24">
        <f>IF(U1368="SC",SUMIFS(SC!F:F,SC!A:A,MAIN!D1368,SC!B:B,MAIN!A1368),SUMIFS(Allocations!$H:$H,Allocations!$A:$A,MAIN!$A1368,Allocations!$B:$B,MAIN!$D1368))</f>
        <v>8.0816326530612255</v>
      </c>
      <c r="F1368" s="24">
        <f>IF(U1368="SC",SUMIFS(SC!J:J,SC!A:A,MAIN!D1368,SC!B:B,MAIN!A1368),SUMIFS(Allocations!M:M,Allocations!A:A,MAIN!A1368,Allocations!B:B,MAIN!D1368))</f>
        <v>0</v>
      </c>
      <c r="G1368" s="24">
        <f t="shared" si="369"/>
        <v>8.0816326530612255</v>
      </c>
      <c r="H1368" s="24">
        <f>IFERROR(VLOOKUP(S1368,Swaps_wk!$A$2:$AP$151,HLOOKUP(MAIN!D1368,Swaps_wk!$B$2:$AP$151,150,FALSE),FALSE),0)</f>
        <v>0</v>
      </c>
      <c r="I1368" s="24">
        <f>SUMIFS(PASTE_DQS_TRACKER!$D:$D,PASTE_DQS_TRACKER!$C:$C,MAIN!$S1368,PASTE_DQS_TRACKER!$B:$B,MAIN!$D1368)-SUMIFS(PASTE_DQS_TRACKER!$D:$D,PASTE_DQS_TRACKER!$C:$C,MAIN!$S1368,PASTE_DQS_TRACKER!$E:$E,MAIN!$D1368)</f>
        <v>0</v>
      </c>
      <c r="J1368" s="25">
        <f t="shared" si="370"/>
        <v>8.0816326530612255</v>
      </c>
      <c r="K1368" s="24">
        <f>IFERROR(IF(V1368="Flex",0,IF(D1368=$D$30,VLOOKUP(A1368,MMO_o10M_lease!$A$1:$F$51,5,FALSE),IF(D1368=$D$26,VLOOKUP(D1368,LANDINGS!$A$3:$BR$40,HLOOKUP(A1368,LANDINGS!$B$1:$CF$42,42,FALSE),FALSE)-IFERROR(VLOOKUP(A1368,MMO_o10M_lease!$A$1:$F$38,5,FALSE),0),VLOOKUP(D1368,LANDINGS!$A$3:$CF$40,HLOOKUP(A1368,LANDINGS!$B$1:$CF$42,42,FALSE),FALSE)))),0)</f>
        <v>0</v>
      </c>
      <c r="L1368" s="24">
        <f>SUMIFS(PASTE_FLEX_TRACKER!$D:$D,PASTE_FLEX_TRACKER!$E:$E,MAIN!$A1368,PASTE_FLEX_TRACKER!$B:$B,MAIN!$D1368)</f>
        <v>0</v>
      </c>
      <c r="M1368" s="35" t="s">
        <v>133</v>
      </c>
      <c r="N1368" s="46" t="s">
        <v>563</v>
      </c>
      <c r="O1368" s="46">
        <f>SUMIFS(MAN_ADJ!$L:$L,MAN_ADJ!$K:$K,MAIN!$D1368,MAN_ADJ!$J:$J,MAIN!$S1368)</f>
        <v>0</v>
      </c>
      <c r="P1368" s="25">
        <f t="shared" si="371"/>
        <v>0</v>
      </c>
      <c r="Q1368" s="28">
        <f t="shared" si="372"/>
        <v>0</v>
      </c>
      <c r="R1368" s="38">
        <f t="shared" si="373"/>
        <v>8.0816326530612255</v>
      </c>
      <c r="S1368" t="s">
        <v>207</v>
      </c>
      <c r="U1368" t="s">
        <v>577</v>
      </c>
      <c r="V1368" t="s">
        <v>735</v>
      </c>
    </row>
    <row r="1369" spans="1:22" x14ac:dyDescent="0.25">
      <c r="A1369" s="17" t="s">
        <v>44</v>
      </c>
      <c r="B1369" s="17" t="s">
        <v>93</v>
      </c>
      <c r="C1369" s="17" t="s">
        <v>157</v>
      </c>
      <c r="D1369" s="17" t="s">
        <v>126</v>
      </c>
      <c r="E1369" s="24">
        <f>IF(U1369="SC",SUMIFS(SC!F:F,SC!A:A,MAIN!D1369,SC!B:B,MAIN!A1369),SUMIFS(Allocations!$H:$H,Allocations!$A:$A,MAIN!$A1369,Allocations!$B:$B,MAIN!$D1369))</f>
        <v>0</v>
      </c>
      <c r="F1369" s="24">
        <f>IF(U1369="SC",SUMIFS(SC!J:J,SC!A:A,MAIN!D1369,SC!B:B,MAIN!A1369),SUMIFS(Allocations!M:M,Allocations!A:A,MAIN!A1369,Allocations!B:B,MAIN!D1369))</f>
        <v>0</v>
      </c>
      <c r="G1369" s="24">
        <f t="shared" si="369"/>
        <v>0</v>
      </c>
      <c r="H1369" s="24">
        <f>IFERROR(VLOOKUP(S1369,Swaps_wk!$A$2:$AP$151,HLOOKUP(MAIN!D1369,Swaps_wk!$B$2:$AP$151,150,FALSE),FALSE),0)</f>
        <v>0</v>
      </c>
      <c r="I1369" s="24">
        <f>SUMIFS(PASTE_DQS_TRACKER!$D:$D,PASTE_DQS_TRACKER!$C:$C,MAIN!$S1369,PASTE_DQS_TRACKER!$B:$B,MAIN!$D1369)-SUMIFS(PASTE_DQS_TRACKER!$D:$D,PASTE_DQS_TRACKER!$C:$C,MAIN!$S1369,PASTE_DQS_TRACKER!$E:$E,MAIN!$D1369)</f>
        <v>0</v>
      </c>
      <c r="J1369" s="25">
        <f t="shared" si="370"/>
        <v>0</v>
      </c>
      <c r="K1369" s="24">
        <f>IFERROR(IF(V1369="Flex",0,IF(D1369=$D$30,VLOOKUP(A1369,MMO_o10M_lease!$A$1:$F$51,5,FALSE),IF(D1369=$D$26,VLOOKUP(D1369,LANDINGS!$A$3:$BR$40,HLOOKUP(A1369,LANDINGS!$B$1:$CF$42,42,FALSE),FALSE)-IFERROR(VLOOKUP(A1369,MMO_o10M_lease!$A$1:$F$38,5,FALSE),0),VLOOKUP(D1369,LANDINGS!$A$3:$CF$40,HLOOKUP(A1369,LANDINGS!$B$1:$CF$42,42,FALSE),FALSE)))),0)</f>
        <v>0</v>
      </c>
      <c r="L1369" s="24">
        <f>SUMIFS(PASTE_FLEX_TRACKER!$D:$D,PASTE_FLEX_TRACKER!$E:$E,MAIN!$A1369,PASTE_FLEX_TRACKER!$B:$B,MAIN!$D1369)</f>
        <v>0</v>
      </c>
      <c r="M1369" s="35" t="s">
        <v>133</v>
      </c>
      <c r="N1369" s="46" t="s">
        <v>563</v>
      </c>
      <c r="O1369" s="46">
        <f>SUMIFS(MAN_ADJ!$L:$L,MAN_ADJ!$K:$K,MAIN!$D1369,MAN_ADJ!$J:$J,MAIN!$S1369)</f>
        <v>0</v>
      </c>
      <c r="P1369" s="25">
        <f t="shared" si="371"/>
        <v>0</v>
      </c>
      <c r="Q1369" s="28" t="str">
        <f t="shared" si="372"/>
        <v>n/a</v>
      </c>
      <c r="R1369" s="38">
        <f t="shared" si="373"/>
        <v>0</v>
      </c>
      <c r="S1369" t="s">
        <v>207</v>
      </c>
      <c r="U1369" t="s">
        <v>577</v>
      </c>
      <c r="V1369" t="s">
        <v>735</v>
      </c>
    </row>
    <row r="1370" spans="1:22" x14ac:dyDescent="0.25">
      <c r="A1370" s="17" t="s">
        <v>44</v>
      </c>
      <c r="B1370" s="17" t="s">
        <v>93</v>
      </c>
      <c r="C1370" s="17" t="s">
        <v>157</v>
      </c>
      <c r="D1370" s="17" t="s">
        <v>127</v>
      </c>
      <c r="E1370" s="24">
        <f>IF(U1370="SC",SUMIFS(SC!F:F,SC!A:A,MAIN!D1370,SC!B:B,MAIN!A1370),SUMIFS(Allocations!$H:$H,Allocations!$A:$A,MAIN!$A1370,Allocations!$B:$B,MAIN!$D1370))</f>
        <v>0</v>
      </c>
      <c r="F1370" s="24">
        <f>IF(U1370="SC",SUMIFS(SC!J:J,SC!A:A,MAIN!D1370,SC!B:B,MAIN!A1370),SUMIFS(Allocations!M:M,Allocations!A:A,MAIN!A1370,Allocations!B:B,MAIN!D1370))</f>
        <v>0</v>
      </c>
      <c r="G1370" s="24">
        <f t="shared" si="369"/>
        <v>0</v>
      </c>
      <c r="H1370" s="24">
        <f>IFERROR(VLOOKUP(S1370,Swaps_wk!$A$2:$AP$151,HLOOKUP(MAIN!D1370,Swaps_wk!$B$2:$AP$151,150,FALSE),FALSE),0)</f>
        <v>0</v>
      </c>
      <c r="I1370" s="24">
        <f>SUMIFS(PASTE_DQS_TRACKER!$D:$D,PASTE_DQS_TRACKER!$C:$C,MAIN!$S1370,PASTE_DQS_TRACKER!$B:$B,MAIN!$D1370)-SUMIFS(PASTE_DQS_TRACKER!$D:$D,PASTE_DQS_TRACKER!$C:$C,MAIN!$S1370,PASTE_DQS_TRACKER!$E:$E,MAIN!$D1370)</f>
        <v>0</v>
      </c>
      <c r="J1370" s="25">
        <f t="shared" si="370"/>
        <v>0</v>
      </c>
      <c r="K1370" s="24">
        <f>IFERROR(IF(V1370="Flex",0,IF(D1370=$D$30,VLOOKUP(A1370,MMO_o10M_lease!$A$1:$F$51,5,FALSE),IF(D1370=$D$26,VLOOKUP(D1370,LANDINGS!$A$3:$BR$40,HLOOKUP(A1370,LANDINGS!$B$1:$CF$42,42,FALSE),FALSE)-IFERROR(VLOOKUP(A1370,MMO_o10M_lease!$A$1:$F$38,5,FALSE),0),VLOOKUP(D1370,LANDINGS!$A$3:$CF$40,HLOOKUP(A1370,LANDINGS!$B$1:$CF$42,42,FALSE),FALSE)))),0)</f>
        <v>0</v>
      </c>
      <c r="L1370" s="24">
        <f>SUMIFS(PASTE_FLEX_TRACKER!$D:$D,PASTE_FLEX_TRACKER!$E:$E,MAIN!$A1370,PASTE_FLEX_TRACKER!$B:$B,MAIN!$D1370)</f>
        <v>0</v>
      </c>
      <c r="M1370" s="35" t="s">
        <v>133</v>
      </c>
      <c r="N1370" s="46" t="s">
        <v>563</v>
      </c>
      <c r="O1370" s="46">
        <f>SUMIFS(MAN_ADJ!$L:$L,MAN_ADJ!$K:$K,MAIN!$D1370,MAN_ADJ!$J:$J,MAIN!$S1370)</f>
        <v>0</v>
      </c>
      <c r="P1370" s="25">
        <f t="shared" si="371"/>
        <v>0</v>
      </c>
      <c r="Q1370" s="28" t="str">
        <f t="shared" si="372"/>
        <v>n/a</v>
      </c>
      <c r="R1370" s="38">
        <f t="shared" si="373"/>
        <v>0</v>
      </c>
      <c r="S1370" t="s">
        <v>207</v>
      </c>
      <c r="U1370" t="s">
        <v>577</v>
      </c>
      <c r="V1370" t="s">
        <v>735</v>
      </c>
    </row>
    <row r="1371" spans="1:22" x14ac:dyDescent="0.25">
      <c r="A1371" s="17" t="s">
        <v>44</v>
      </c>
      <c r="B1371" s="17" t="s">
        <v>93</v>
      </c>
      <c r="C1371" s="17" t="s">
        <v>157</v>
      </c>
      <c r="D1371" s="17" t="s">
        <v>184</v>
      </c>
      <c r="E1371" s="24">
        <f>IF(U1371="SC",SUMIFS(SC!F:F,SC!A:A,MAIN!D1371,SC!B:B,MAIN!A1371),SUMIFS(Allocations!$H:$H,Allocations!$A:$A,MAIN!$A1371,Allocations!$B:$B,MAIN!$D1371))</f>
        <v>0</v>
      </c>
      <c r="F1371" s="24">
        <f>IF(U1371="SC",SUMIFS(SC!J:J,SC!A:A,MAIN!D1371,SC!B:B,MAIN!A1371),SUMIFS(Allocations!M:M,Allocations!A:A,MAIN!A1371,Allocations!B:B,MAIN!D1371))</f>
        <v>0</v>
      </c>
      <c r="G1371" s="24">
        <f t="shared" ref="G1371:G1374" si="374">E1371+F1371</f>
        <v>0</v>
      </c>
      <c r="H1371" s="24">
        <f>IFERROR(VLOOKUP(S1371,Swaps_wk!$A$2:$AP$151,HLOOKUP(MAIN!D1371,Swaps_wk!$B$2:$AP$151,150,FALSE),FALSE),0)</f>
        <v>0</v>
      </c>
      <c r="I1371" s="24">
        <f>SUMIFS(PASTE_DQS_TRACKER!$D:$D,PASTE_DQS_TRACKER!$C:$C,MAIN!$S1371,PASTE_DQS_TRACKER!$B:$B,MAIN!$D1371)-SUMIFS(PASTE_DQS_TRACKER!$D:$D,PASTE_DQS_TRACKER!$C:$C,MAIN!$S1371,PASTE_DQS_TRACKER!$E:$E,MAIN!$D1371)</f>
        <v>0</v>
      </c>
      <c r="J1371" s="25">
        <f t="shared" ref="J1371:J1374" si="375">G1371+I1371</f>
        <v>0</v>
      </c>
      <c r="K1371" s="24">
        <f>IFERROR(IF(V1371="Flex",0,IF(D1371=$D$30,VLOOKUP(A1371,MMO_o10M_lease!$A$1:$F$51,5,FALSE),IF(D1371=$D$26,VLOOKUP(D1371,LANDINGS!$A$3:$BR$40,HLOOKUP(A1371,LANDINGS!$B$1:$CF$42,42,FALSE),FALSE)-IFERROR(VLOOKUP(A1371,MMO_o10M_lease!$A$1:$F$38,5,FALSE),0),VLOOKUP(D1371,LANDINGS!$A$3:$CF$40,HLOOKUP(A1371,LANDINGS!$B$1:$CF$42,42,FALSE),FALSE)))),0)</f>
        <v>0</v>
      </c>
      <c r="L1371" s="24">
        <f>SUMIFS(PASTE_FLEX_TRACKER!$D:$D,PASTE_FLEX_TRACKER!$E:$E,MAIN!$A1371,PASTE_FLEX_TRACKER!$B:$B,MAIN!$D1371)</f>
        <v>0</v>
      </c>
      <c r="M1371" s="35" t="s">
        <v>133</v>
      </c>
      <c r="N1371" s="46" t="s">
        <v>563</v>
      </c>
      <c r="O1371" s="46">
        <f>SUMIFS(MAN_ADJ!$L:$L,MAN_ADJ!$K:$K,MAIN!$D1371,MAN_ADJ!$J:$J,MAIN!$S1371)</f>
        <v>0</v>
      </c>
      <c r="P1371" s="25">
        <f t="shared" si="371"/>
        <v>0</v>
      </c>
      <c r="Q1371" s="28" t="str">
        <f t="shared" ref="Q1371:Q1374" si="376">IFERROR(P1371/J1371,"n/a")</f>
        <v>n/a</v>
      </c>
      <c r="R1371" s="38">
        <f t="shared" ref="R1371:R1374" si="377">J1371-P1371</f>
        <v>0</v>
      </c>
      <c r="S1371" t="s">
        <v>207</v>
      </c>
      <c r="U1371" t="s">
        <v>577</v>
      </c>
      <c r="V1371" t="s">
        <v>735</v>
      </c>
    </row>
    <row r="1372" spans="1:22" x14ac:dyDescent="0.25">
      <c r="A1372" s="17" t="s">
        <v>44</v>
      </c>
      <c r="B1372" s="17" t="s">
        <v>93</v>
      </c>
      <c r="C1372" s="17" t="s">
        <v>157</v>
      </c>
      <c r="D1372" s="17" t="s">
        <v>128</v>
      </c>
      <c r="E1372" s="24">
        <f>IF(U1372="SC",SUMIFS(SC!F:F,SC!A:A,MAIN!D1372,SC!B:B,MAIN!A1372),SUMIFS(Allocations!$H:$H,Allocations!$A:$A,MAIN!$A1372,Allocations!$B:$B,MAIN!$D1372))</f>
        <v>0</v>
      </c>
      <c r="F1372" s="24">
        <f>IF(U1372="SC",SUMIFS(SC!J:J,SC!A:A,MAIN!D1372,SC!B:B,MAIN!A1372),SUMIFS(Allocations!M:M,Allocations!A:A,MAIN!A1372,Allocations!B:B,MAIN!D1372))</f>
        <v>0</v>
      </c>
      <c r="G1372" s="24">
        <f t="shared" si="374"/>
        <v>0</v>
      </c>
      <c r="H1372" s="24">
        <f>IFERROR(VLOOKUP(S1372,Swaps_wk!$A$2:$AP$151,HLOOKUP(MAIN!D1372,Swaps_wk!$B$2:$AP$151,150,FALSE),FALSE),0)</f>
        <v>0</v>
      </c>
      <c r="I1372" s="24">
        <f>SUMIFS(PASTE_DQS_TRACKER!$D:$D,PASTE_DQS_TRACKER!$C:$C,MAIN!$S1372,PASTE_DQS_TRACKER!$B:$B,MAIN!$D1372)-SUMIFS(PASTE_DQS_TRACKER!$D:$D,PASTE_DQS_TRACKER!$C:$C,MAIN!$S1372,PASTE_DQS_TRACKER!$E:$E,MAIN!$D1372)</f>
        <v>0</v>
      </c>
      <c r="J1372" s="25">
        <f t="shared" si="375"/>
        <v>0</v>
      </c>
      <c r="K1372" s="24">
        <f>IFERROR(IF(V1372="Flex",0,IF(D1372=$D$30,VLOOKUP(A1372,MMO_o10M_lease!$A$1:$F$51,5,FALSE),IF(D1372=$D$26,VLOOKUP(D1372,LANDINGS!$A$3:$BR$40,HLOOKUP(A1372,LANDINGS!$B$1:$CF$42,42,FALSE),FALSE)-IFERROR(VLOOKUP(A1372,MMO_o10M_lease!$A$1:$F$38,5,FALSE),0),VLOOKUP(D1372,LANDINGS!$A$3:$CF$40,HLOOKUP(A1372,LANDINGS!$B$1:$CF$42,42,FALSE),FALSE)))),0)</f>
        <v>0</v>
      </c>
      <c r="L1372" s="24">
        <f>SUMIFS(PASTE_FLEX_TRACKER!$D:$D,PASTE_FLEX_TRACKER!$E:$E,MAIN!$A1372,PASTE_FLEX_TRACKER!$B:$B,MAIN!$D1372)</f>
        <v>0</v>
      </c>
      <c r="M1372" s="35" t="s">
        <v>133</v>
      </c>
      <c r="N1372" s="46" t="s">
        <v>563</v>
      </c>
      <c r="O1372" s="46">
        <f>SUMIFS(MAN_ADJ!$L:$L,MAN_ADJ!$K:$K,MAIN!$D1372,MAN_ADJ!$J:$J,MAIN!$S1372)</f>
        <v>0</v>
      </c>
      <c r="P1372" s="25">
        <f t="shared" si="371"/>
        <v>0</v>
      </c>
      <c r="Q1372" s="28" t="str">
        <f t="shared" si="376"/>
        <v>n/a</v>
      </c>
      <c r="R1372" s="38">
        <f t="shared" si="377"/>
        <v>0</v>
      </c>
      <c r="S1372" t="s">
        <v>207</v>
      </c>
      <c r="U1372" t="s">
        <v>577</v>
      </c>
      <c r="V1372" t="s">
        <v>735</v>
      </c>
    </row>
    <row r="1373" spans="1:22" x14ac:dyDescent="0.25">
      <c r="A1373" s="17" t="s">
        <v>44</v>
      </c>
      <c r="B1373" s="17" t="s">
        <v>93</v>
      </c>
      <c r="C1373" s="17" t="s">
        <v>157</v>
      </c>
      <c r="D1373" s="17" t="s">
        <v>129</v>
      </c>
      <c r="E1373" s="24">
        <f>IF(U1373="SC",SUMIFS(SC!F:F,SC!A:A,MAIN!D1373,SC!B:B,MAIN!A1373),SUMIFS(Allocations!$H:$H,Allocations!$A:$A,MAIN!$A1373,Allocations!$B:$B,MAIN!$D1373))</f>
        <v>0</v>
      </c>
      <c r="F1373" s="24">
        <f>IF(U1373="SC",SUMIFS(SC!J:J,SC!A:A,MAIN!D1373,SC!B:B,MAIN!A1373),SUMIFS(Allocations!M:M,Allocations!A:A,MAIN!A1373,Allocations!B:B,MAIN!D1373))</f>
        <v>0</v>
      </c>
      <c r="G1373" s="24">
        <f t="shared" si="374"/>
        <v>0</v>
      </c>
      <c r="H1373" s="24">
        <f>IFERROR(VLOOKUP(S1373,Swaps_wk!$A$2:$AP$151,HLOOKUP(MAIN!D1373,Swaps_wk!$B$2:$AP$151,150,FALSE),FALSE),0)</f>
        <v>0</v>
      </c>
      <c r="I1373" s="24">
        <f>SUMIFS(PASTE_DQS_TRACKER!$D:$D,PASTE_DQS_TRACKER!$C:$C,MAIN!$S1373,PASTE_DQS_TRACKER!$B:$B,MAIN!$D1373)-SUMIFS(PASTE_DQS_TRACKER!$D:$D,PASTE_DQS_TRACKER!$C:$C,MAIN!$S1373,PASTE_DQS_TRACKER!$E:$E,MAIN!$D1373)</f>
        <v>0</v>
      </c>
      <c r="J1373" s="25">
        <f t="shared" si="375"/>
        <v>0</v>
      </c>
      <c r="K1373" s="24">
        <f>IFERROR(IF(V1373="Flex",0,IF(D1373=$D$30,VLOOKUP(A1373,MMO_o10M_lease!$A$1:$F$51,5,FALSE),IF(D1373=$D$26,VLOOKUP(D1373,LANDINGS!$A$3:$BR$40,HLOOKUP(A1373,LANDINGS!$B$1:$CF$42,42,FALSE),FALSE)-IFERROR(VLOOKUP(A1373,MMO_o10M_lease!$A$1:$F$38,5,FALSE),0),VLOOKUP(D1373,LANDINGS!$A$3:$CF$40,HLOOKUP(A1373,LANDINGS!$B$1:$CF$42,42,FALSE),FALSE)))),0)</f>
        <v>0</v>
      </c>
      <c r="L1373" s="24">
        <f>SUMIFS(PASTE_FLEX_TRACKER!$D:$D,PASTE_FLEX_TRACKER!$E:$E,MAIN!$A1373,PASTE_FLEX_TRACKER!$B:$B,MAIN!$D1373)</f>
        <v>0</v>
      </c>
      <c r="M1373" s="35" t="s">
        <v>133</v>
      </c>
      <c r="N1373" s="46" t="s">
        <v>563</v>
      </c>
      <c r="O1373" s="46">
        <f>SUMIFS(MAN_ADJ!$L:$L,MAN_ADJ!$K:$K,MAIN!$D1373,MAN_ADJ!$J:$J,MAIN!$S1373)</f>
        <v>0</v>
      </c>
      <c r="P1373" s="25">
        <f t="shared" si="371"/>
        <v>0</v>
      </c>
      <c r="Q1373" s="28" t="str">
        <f t="shared" si="376"/>
        <v>n/a</v>
      </c>
      <c r="R1373" s="38">
        <f t="shared" si="377"/>
        <v>0</v>
      </c>
      <c r="S1373" t="s">
        <v>207</v>
      </c>
      <c r="U1373" t="s">
        <v>577</v>
      </c>
      <c r="V1373" t="s">
        <v>735</v>
      </c>
    </row>
    <row r="1374" spans="1:22" x14ac:dyDescent="0.25">
      <c r="A1374" s="17" t="s">
        <v>44</v>
      </c>
      <c r="B1374" s="17" t="s">
        <v>93</v>
      </c>
      <c r="C1374" s="17" t="s">
        <v>157</v>
      </c>
      <c r="D1374" s="17" t="s">
        <v>155</v>
      </c>
      <c r="E1374" s="24">
        <f>IF(U1374="SC",SUMIFS(SC!F:F,SC!A:A,MAIN!D1374,SC!B:B,MAIN!A1374),SUMIFS(Allocations!$H:$H,Allocations!$A:$A,MAIN!$A1374,Allocations!$B:$B,MAIN!$D1374))</f>
        <v>0</v>
      </c>
      <c r="F1374" s="24">
        <f>IF(U1374="SC",SUMIFS(SC!J:J,SC!A:A,MAIN!D1374,SC!B:B,MAIN!A1374),SUMIFS(Allocations!M:M,Allocations!A:A,MAIN!A1374,Allocations!B:B,MAIN!D1374))</f>
        <v>0</v>
      </c>
      <c r="G1374" s="24">
        <f t="shared" si="374"/>
        <v>0</v>
      </c>
      <c r="H1374" s="24">
        <f>IFERROR(VLOOKUP(S1374,Swaps_wk!$A$2:$AP$151,HLOOKUP(MAIN!D1374,Swaps_wk!$B$2:$AP$151,150,FALSE),FALSE),0)</f>
        <v>0</v>
      </c>
      <c r="I1374" s="24">
        <f>SUMIFS(PASTE_DQS_TRACKER!$D:$D,PASTE_DQS_TRACKER!$C:$C,MAIN!$S1374,PASTE_DQS_TRACKER!$B:$B,MAIN!$D1374)-SUMIFS(PASTE_DQS_TRACKER!$D:$D,PASTE_DQS_TRACKER!$C:$C,MAIN!$S1374,PASTE_DQS_TRACKER!$E:$E,MAIN!$D1374)</f>
        <v>0</v>
      </c>
      <c r="J1374" s="25">
        <f t="shared" si="375"/>
        <v>0</v>
      </c>
      <c r="K1374" s="24">
        <f>IFERROR(IF(V1374="Flex",0,IF(D1374=$D$30,VLOOKUP(A1374,MMO_o10M_lease!$A$1:$F$51,5,FALSE),IF(D1374=$D$26,VLOOKUP(D1374,LANDINGS!$A$3:$BR$40,HLOOKUP(A1374,LANDINGS!$B$1:$CF$42,42,FALSE),FALSE)-IFERROR(VLOOKUP(A1374,MMO_o10M_lease!$A$1:$F$38,5,FALSE),0),VLOOKUP(D1374,LANDINGS!$A$3:$CF$40,HLOOKUP(A1374,LANDINGS!$B$1:$CF$42,42,FALSE),FALSE)))),0)</f>
        <v>0</v>
      </c>
      <c r="L1374" s="24">
        <f>SUMIFS(PASTE_FLEX_TRACKER!$D:$D,PASTE_FLEX_TRACKER!$E:$E,MAIN!$A1374,PASTE_FLEX_TRACKER!$B:$B,MAIN!$D1374)</f>
        <v>0</v>
      </c>
      <c r="M1374" s="35" t="s">
        <v>133</v>
      </c>
      <c r="N1374" s="46" t="s">
        <v>563</v>
      </c>
      <c r="O1374" s="46">
        <f>SUMIFS(MAN_ADJ!$L:$L,MAN_ADJ!$K:$K,MAIN!$D1374,MAN_ADJ!$J:$J,MAIN!$S1374)</f>
        <v>0</v>
      </c>
      <c r="P1374" s="25">
        <f t="shared" si="371"/>
        <v>0</v>
      </c>
      <c r="Q1374" s="28" t="str">
        <f t="shared" si="376"/>
        <v>n/a</v>
      </c>
      <c r="R1374" s="38">
        <f t="shared" si="377"/>
        <v>0</v>
      </c>
      <c r="S1374" t="s">
        <v>207</v>
      </c>
      <c r="U1374" t="s">
        <v>577</v>
      </c>
      <c r="V1374" t="s">
        <v>735</v>
      </c>
    </row>
    <row r="1375" spans="1:22" x14ac:dyDescent="0.25">
      <c r="A1375" s="17" t="s">
        <v>44</v>
      </c>
      <c r="B1375" s="17" t="s">
        <v>93</v>
      </c>
      <c r="C1375" s="17" t="s">
        <v>157</v>
      </c>
      <c r="D1375" s="17" t="s">
        <v>130</v>
      </c>
      <c r="E1375" s="24">
        <f>IF(U1375="SC",SUMIFS(SC!F:F,SC!A:A,MAIN!D1375,SC!B:B,MAIN!A1375),SUMIFS(Allocations!$H:$H,Allocations!$A:$A,MAIN!$A1375,Allocations!$B:$B,MAIN!$D1375))</f>
        <v>0</v>
      </c>
      <c r="F1375" s="24">
        <f>IF(U1375="SC",SUMIFS(SC!J:J,SC!A:A,MAIN!D1375,SC!B:B,MAIN!A1375),SUMIFS(Allocations!M:M,Allocations!A:A,MAIN!A1375,Allocations!B:B,MAIN!D1375))</f>
        <v>0</v>
      </c>
      <c r="G1375" s="24">
        <f t="shared" si="369"/>
        <v>0</v>
      </c>
      <c r="H1375" s="24">
        <f>IFERROR(VLOOKUP(S1375,Swaps_wk!$A$2:$AP$151,HLOOKUP(MAIN!D1375,Swaps_wk!$B$2:$AP$151,150,FALSE),FALSE),0)</f>
        <v>0</v>
      </c>
      <c r="I1375" s="24">
        <f>SUMIFS(PASTE_DQS_TRACKER!$D:$D,PASTE_DQS_TRACKER!$C:$C,MAIN!$S1375,PASTE_DQS_TRACKER!$B:$B,MAIN!$D1375)-SUMIFS(PASTE_DQS_TRACKER!$D:$D,PASTE_DQS_TRACKER!$C:$C,MAIN!$S1375,PASTE_DQS_TRACKER!$E:$E,MAIN!$D1375)</f>
        <v>0</v>
      </c>
      <c r="J1375" s="25">
        <f t="shared" si="370"/>
        <v>0</v>
      </c>
      <c r="K1375" s="24">
        <f>IFERROR(IF(V1375="Flex",0,IF(D1375=$D$30,VLOOKUP(A1375,MMO_o10M_lease!$A$1:$F$51,5,FALSE),IF(D1375=$D$26,VLOOKUP(D1375,LANDINGS!$A$3:$BR$40,HLOOKUP(A1375,LANDINGS!$B$1:$CF$42,42,FALSE),FALSE)-IFERROR(VLOOKUP(A1375,MMO_o10M_lease!$A$1:$F$38,5,FALSE),0),VLOOKUP(D1375,LANDINGS!$A$3:$CF$40,HLOOKUP(A1375,LANDINGS!$B$1:$CF$42,42,FALSE),FALSE)))),0)</f>
        <v>0</v>
      </c>
      <c r="L1375" s="24">
        <f>SUMIFS(PASTE_FLEX_TRACKER!$D:$D,PASTE_FLEX_TRACKER!$E:$E,MAIN!$A1375,PASTE_FLEX_TRACKER!$B:$B,MAIN!$D1375)</f>
        <v>0</v>
      </c>
      <c r="M1375" s="35" t="s">
        <v>133</v>
      </c>
      <c r="N1375" s="46" t="s">
        <v>563</v>
      </c>
      <c r="O1375" s="46">
        <f>SUMIFS(MAN_ADJ!$L:$L,MAN_ADJ!$K:$K,MAIN!$D1375,MAN_ADJ!$J:$J,MAIN!$S1375)</f>
        <v>0</v>
      </c>
      <c r="P1375" s="25">
        <f t="shared" si="371"/>
        <v>0</v>
      </c>
      <c r="Q1375" s="28" t="str">
        <f t="shared" si="372"/>
        <v>n/a</v>
      </c>
      <c r="R1375" s="38">
        <f t="shared" si="373"/>
        <v>0</v>
      </c>
      <c r="S1375" t="s">
        <v>207</v>
      </c>
      <c r="U1375" t="s">
        <v>577</v>
      </c>
      <c r="V1375" t="s">
        <v>735</v>
      </c>
    </row>
    <row r="1376" spans="1:22" x14ac:dyDescent="0.25">
      <c r="A1376" s="26" t="s">
        <v>44</v>
      </c>
      <c r="B1376" s="26" t="s">
        <v>93</v>
      </c>
      <c r="C1376" s="26" t="s">
        <v>157</v>
      </c>
      <c r="D1376" s="26" t="s">
        <v>131</v>
      </c>
      <c r="E1376" s="27">
        <f t="shared" ref="E1376:L1376" si="378">SUM(E1338:E1375)</f>
        <v>791.9019428571429</v>
      </c>
      <c r="F1376" s="27">
        <f t="shared" si="378"/>
        <v>0</v>
      </c>
      <c r="G1376" s="27">
        <f t="shared" si="378"/>
        <v>791.9019428571429</v>
      </c>
      <c r="H1376" s="27">
        <f>IFERROR(VLOOKUP(S1376,Swaps_wk!$A$2:$AP$151,HLOOKUP(MAIN!D1376,Swaps_wk!$B$2:$AP$151,150,FALSE),FALSE),0)</f>
        <v>0</v>
      </c>
      <c r="I1376" s="27">
        <f t="shared" si="378"/>
        <v>0</v>
      </c>
      <c r="J1376" s="25">
        <f t="shared" si="378"/>
        <v>791.9019428571429</v>
      </c>
      <c r="K1376" s="27">
        <f t="shared" si="378"/>
        <v>0</v>
      </c>
      <c r="L1376" s="27">
        <f t="shared" si="378"/>
        <v>0</v>
      </c>
      <c r="M1376" s="41" t="s">
        <v>133</v>
      </c>
      <c r="N1376" s="46" t="s">
        <v>563</v>
      </c>
      <c r="O1376" s="27">
        <f>SUM(O1338:O1375)</f>
        <v>0</v>
      </c>
      <c r="P1376" s="25">
        <f>SUM(P1338:P1375)</f>
        <v>0</v>
      </c>
      <c r="Q1376" s="28">
        <f t="shared" si="372"/>
        <v>0</v>
      </c>
      <c r="R1376" s="38">
        <f>SUM(R1338:R1375)</f>
        <v>791.9019428571429</v>
      </c>
      <c r="S1376" t="s">
        <v>207</v>
      </c>
      <c r="U1376" t="s">
        <v>577</v>
      </c>
      <c r="V1376" t="s">
        <v>735</v>
      </c>
    </row>
    <row r="1377" spans="1:22" x14ac:dyDescent="0.25">
      <c r="A1377" s="17" t="s">
        <v>208</v>
      </c>
      <c r="B1377" s="17" t="s">
        <v>93</v>
      </c>
      <c r="C1377" s="17" t="s">
        <v>209</v>
      </c>
      <c r="D1377" s="17" t="s">
        <v>95</v>
      </c>
      <c r="E1377" s="24">
        <f>IF(U1377="SC",SUMIFS(SC!F:F,SC!A:A,MAIN!D1377,SC!B:B,MAIN!A1377),SUMIFS(Allocations!$H:$H,Allocations!$A:$A,MAIN!$A1377,Allocations!$B:$B,MAIN!$D1377))</f>
        <v>0</v>
      </c>
      <c r="F1377" s="24">
        <f>IF(U1377="SC",SUMIFS(SC!J:J,SC!A:A,MAIN!D1377,SC!B:B,MAIN!A1377),SUMIFS(Allocations!M:M,Allocations!A:A,MAIN!A1377,Allocations!B:B,MAIN!D1377))</f>
        <v>0</v>
      </c>
      <c r="G1377" s="24">
        <f t="shared" ref="G1377:G1414" si="379">E1377+F1377</f>
        <v>0</v>
      </c>
      <c r="H1377" s="24">
        <f>IFERROR(VLOOKUP(S1377,Swaps_wk!$A$2:$AP$151,HLOOKUP(MAIN!D1377,Swaps_wk!$B$2:$AP$151,150,FALSE),FALSE),0)</f>
        <v>0</v>
      </c>
      <c r="I1377" s="24">
        <f>SUMIFS(PASTE_DQS_TRACKER!$D:$D,PASTE_DQS_TRACKER!$C:$C,MAIN!$S1377,PASTE_DQS_TRACKER!$B:$B,MAIN!$D1377)-SUMIFS(PASTE_DQS_TRACKER!$D:$D,PASTE_DQS_TRACKER!$C:$C,MAIN!$S1377,PASTE_DQS_TRACKER!$E:$E,MAIN!$D1377)</f>
        <v>0</v>
      </c>
      <c r="J1377" s="25">
        <f t="shared" ref="J1377:J1414" si="380">G1377+I1377</f>
        <v>0</v>
      </c>
      <c r="K1377" s="24">
        <f>IFERROR(IF(V1377="Flex",0,IF(D1377=$D$30,VLOOKUP(A1377,MMO_o10M_lease!$A$1:$F$51,5,FALSE),IF(D1377=$D$26,VLOOKUP(D1377,LANDINGS!$A$3:$BR$40,HLOOKUP(A1377,LANDINGS!$B$1:$CF$42,42,FALSE),FALSE)-IFERROR(VLOOKUP(A1377,MMO_o10M_lease!$A$1:$F$38,5,FALSE),0),VLOOKUP(D1377,LANDINGS!$A$3:$CF$40,HLOOKUP(A1377,LANDINGS!$B$1:$CF$42,42,FALSE),FALSE)))),0)</f>
        <v>0</v>
      </c>
      <c r="L1377" s="24">
        <f>SUMIFS(PASTE_FLEX_TRACKER!$D:$D,PASTE_FLEX_TRACKER!$E:$E,MAIN!$A1377,PASTE_FLEX_TRACKER!$B:$B,MAIN!$D1377)</f>
        <v>0</v>
      </c>
      <c r="M1377" s="35" t="s">
        <v>133</v>
      </c>
      <c r="N1377" s="46" t="s">
        <v>563</v>
      </c>
      <c r="O1377" s="46">
        <f>SUMIFS(MAN_ADJ!$L:$L,MAN_ADJ!$K:$K,MAIN!$D1377,MAN_ADJ!$J:$J,MAIN!$S1377)</f>
        <v>0</v>
      </c>
      <c r="P1377" s="25">
        <f t="shared" ref="P1377:P1414" si="381">SUM(K1377:O1377)</f>
        <v>0</v>
      </c>
      <c r="Q1377" s="28" t="str">
        <f t="shared" ref="Q1377:Q1415" si="382">IFERROR(L1377/J1377,"n/a")</f>
        <v>n/a</v>
      </c>
      <c r="R1377" s="38">
        <f t="shared" ref="R1377:R1414" si="383">J1377-P1377</f>
        <v>0</v>
      </c>
      <c r="S1377" t="s">
        <v>210</v>
      </c>
      <c r="U1377" t="s">
        <v>577</v>
      </c>
      <c r="V1377" t="s">
        <v>735</v>
      </c>
    </row>
    <row r="1378" spans="1:22" x14ac:dyDescent="0.25">
      <c r="A1378" s="17" t="s">
        <v>208</v>
      </c>
      <c r="B1378" s="17" t="s">
        <v>93</v>
      </c>
      <c r="C1378" s="17" t="s">
        <v>209</v>
      </c>
      <c r="D1378" s="17" t="s">
        <v>96</v>
      </c>
      <c r="E1378" s="24">
        <f>IF(U1378="SC",SUMIFS(SC!F:F,SC!A:A,MAIN!D1378,SC!B:B,MAIN!A1378),SUMIFS(Allocations!$H:$H,Allocations!$A:$A,MAIN!$A1378,Allocations!$B:$B,MAIN!$D1378))</f>
        <v>0</v>
      </c>
      <c r="F1378" s="24">
        <f>IF(U1378="SC",SUMIFS(SC!J:J,SC!A:A,MAIN!D1378,SC!B:B,MAIN!A1378),SUMIFS(Allocations!M:M,Allocations!A:A,MAIN!A1378,Allocations!B:B,MAIN!D1378))</f>
        <v>0</v>
      </c>
      <c r="G1378" s="24">
        <f t="shared" si="379"/>
        <v>0</v>
      </c>
      <c r="H1378" s="24">
        <f>IFERROR(VLOOKUP(S1378,Swaps_wk!$A$2:$AP$151,HLOOKUP(MAIN!D1378,Swaps_wk!$B$2:$AP$151,150,FALSE),FALSE),0)</f>
        <v>0</v>
      </c>
      <c r="I1378" s="24">
        <f>SUMIFS(PASTE_DQS_TRACKER!$D:$D,PASTE_DQS_TRACKER!$C:$C,MAIN!$S1378,PASTE_DQS_TRACKER!$B:$B,MAIN!$D1378)-SUMIFS(PASTE_DQS_TRACKER!$D:$D,PASTE_DQS_TRACKER!$C:$C,MAIN!$S1378,PASTE_DQS_TRACKER!$E:$E,MAIN!$D1378)</f>
        <v>0</v>
      </c>
      <c r="J1378" s="25">
        <f t="shared" si="380"/>
        <v>0</v>
      </c>
      <c r="K1378" s="24">
        <f>IFERROR(IF(V1378="Flex",0,IF(D1378=$D$30,VLOOKUP(A1378,MMO_o10M_lease!$A$1:$F$51,5,FALSE),IF(D1378=$D$26,VLOOKUP(D1378,LANDINGS!$A$3:$BR$40,HLOOKUP(A1378,LANDINGS!$B$1:$CF$42,42,FALSE),FALSE)-IFERROR(VLOOKUP(A1378,MMO_o10M_lease!$A$1:$F$38,5,FALSE),0),VLOOKUP(D1378,LANDINGS!$A$3:$CF$40,HLOOKUP(A1378,LANDINGS!$B$1:$CF$42,42,FALSE),FALSE)))),0)</f>
        <v>0</v>
      </c>
      <c r="L1378" s="24">
        <f>SUMIFS(PASTE_FLEX_TRACKER!$D:$D,PASTE_FLEX_TRACKER!$E:$E,MAIN!$A1378,PASTE_FLEX_TRACKER!$B:$B,MAIN!$D1378)</f>
        <v>0</v>
      </c>
      <c r="M1378" s="35" t="s">
        <v>133</v>
      </c>
      <c r="N1378" s="46" t="s">
        <v>563</v>
      </c>
      <c r="O1378" s="46">
        <f>SUMIFS(MAN_ADJ!$L:$L,MAN_ADJ!$K:$K,MAIN!$D1378,MAN_ADJ!$J:$J,MAIN!$S1378)</f>
        <v>0</v>
      </c>
      <c r="P1378" s="25">
        <f t="shared" si="381"/>
        <v>0</v>
      </c>
      <c r="Q1378" s="28" t="str">
        <f t="shared" si="382"/>
        <v>n/a</v>
      </c>
      <c r="R1378" s="38">
        <f t="shared" si="383"/>
        <v>0</v>
      </c>
      <c r="S1378" t="s">
        <v>210</v>
      </c>
      <c r="U1378" t="s">
        <v>577</v>
      </c>
      <c r="V1378" t="s">
        <v>735</v>
      </c>
    </row>
    <row r="1379" spans="1:22" x14ac:dyDescent="0.25">
      <c r="A1379" s="17" t="s">
        <v>208</v>
      </c>
      <c r="B1379" s="17" t="s">
        <v>93</v>
      </c>
      <c r="C1379" s="17" t="s">
        <v>209</v>
      </c>
      <c r="D1379" s="17" t="s">
        <v>97</v>
      </c>
      <c r="E1379" s="24">
        <f>IF(U1379="SC",SUMIFS(SC!F:F,SC!A:A,MAIN!D1379,SC!B:B,MAIN!A1379),SUMIFS(Allocations!$H:$H,Allocations!$A:$A,MAIN!$A1379,Allocations!$B:$B,MAIN!$D1379))</f>
        <v>0</v>
      </c>
      <c r="F1379" s="24">
        <f>IF(U1379="SC",SUMIFS(SC!J:J,SC!A:A,MAIN!D1379,SC!B:B,MAIN!A1379),SUMIFS(Allocations!M:M,Allocations!A:A,MAIN!A1379,Allocations!B:B,MAIN!D1379))</f>
        <v>0</v>
      </c>
      <c r="G1379" s="24">
        <f t="shared" si="379"/>
        <v>0</v>
      </c>
      <c r="H1379" s="24">
        <f>IFERROR(VLOOKUP(S1379,Swaps_wk!$A$2:$AP$151,HLOOKUP(MAIN!D1379,Swaps_wk!$B$2:$AP$151,150,FALSE),FALSE),0)</f>
        <v>0</v>
      </c>
      <c r="I1379" s="24">
        <f>SUMIFS(PASTE_DQS_TRACKER!$D:$D,PASTE_DQS_TRACKER!$C:$C,MAIN!$S1379,PASTE_DQS_TRACKER!$B:$B,MAIN!$D1379)-SUMIFS(PASTE_DQS_TRACKER!$D:$D,PASTE_DQS_TRACKER!$C:$C,MAIN!$S1379,PASTE_DQS_TRACKER!$E:$E,MAIN!$D1379)</f>
        <v>0</v>
      </c>
      <c r="J1379" s="25">
        <f t="shared" si="380"/>
        <v>0</v>
      </c>
      <c r="K1379" s="24">
        <f>IFERROR(IF(V1379="Flex",0,IF(D1379=$D$30,VLOOKUP(A1379,MMO_o10M_lease!$A$1:$F$51,5,FALSE),IF(D1379=$D$26,VLOOKUP(D1379,LANDINGS!$A$3:$BR$40,HLOOKUP(A1379,LANDINGS!$B$1:$CF$42,42,FALSE),FALSE)-IFERROR(VLOOKUP(A1379,MMO_o10M_lease!$A$1:$F$38,5,FALSE),0),VLOOKUP(D1379,LANDINGS!$A$3:$CF$40,HLOOKUP(A1379,LANDINGS!$B$1:$CF$42,42,FALSE),FALSE)))),0)</f>
        <v>0</v>
      </c>
      <c r="L1379" s="24">
        <f>SUMIFS(PASTE_FLEX_TRACKER!$D:$D,PASTE_FLEX_TRACKER!$E:$E,MAIN!$A1379,PASTE_FLEX_TRACKER!$B:$B,MAIN!$D1379)</f>
        <v>0</v>
      </c>
      <c r="M1379" s="35" t="s">
        <v>133</v>
      </c>
      <c r="N1379" s="46" t="s">
        <v>563</v>
      </c>
      <c r="O1379" s="46">
        <f>SUMIFS(MAN_ADJ!$L:$L,MAN_ADJ!$K:$K,MAIN!$D1379,MAN_ADJ!$J:$J,MAIN!$S1379)</f>
        <v>0</v>
      </c>
      <c r="P1379" s="25">
        <f t="shared" si="381"/>
        <v>0</v>
      </c>
      <c r="Q1379" s="28" t="str">
        <f t="shared" si="382"/>
        <v>n/a</v>
      </c>
      <c r="R1379" s="38">
        <f t="shared" si="383"/>
        <v>0</v>
      </c>
      <c r="S1379" t="s">
        <v>210</v>
      </c>
      <c r="U1379" t="s">
        <v>577</v>
      </c>
      <c r="V1379" t="s">
        <v>735</v>
      </c>
    </row>
    <row r="1380" spans="1:22" x14ac:dyDescent="0.25">
      <c r="A1380" s="17" t="s">
        <v>208</v>
      </c>
      <c r="B1380" s="17" t="s">
        <v>93</v>
      </c>
      <c r="C1380" s="17" t="s">
        <v>209</v>
      </c>
      <c r="D1380" s="17" t="s">
        <v>98</v>
      </c>
      <c r="E1380" s="24">
        <f>IF(U1380="SC",SUMIFS(SC!F:F,SC!A:A,MAIN!D1380,SC!B:B,MAIN!A1380),SUMIFS(Allocations!$H:$H,Allocations!$A:$A,MAIN!$A1380,Allocations!$B:$B,MAIN!$D1380))</f>
        <v>1E-3</v>
      </c>
      <c r="F1380" s="24">
        <f>IF(U1380="SC",SUMIFS(SC!J:J,SC!A:A,MAIN!D1380,SC!B:B,MAIN!A1380),SUMIFS(Allocations!M:M,Allocations!A:A,MAIN!A1380,Allocations!B:B,MAIN!D1380))</f>
        <v>0</v>
      </c>
      <c r="G1380" s="24">
        <f t="shared" si="379"/>
        <v>1E-3</v>
      </c>
      <c r="H1380" s="24">
        <f>IFERROR(VLOOKUP(S1380,Swaps_wk!$A$2:$AP$151,HLOOKUP(MAIN!D1380,Swaps_wk!$B$2:$AP$151,150,FALSE),FALSE),0)</f>
        <v>0</v>
      </c>
      <c r="I1380" s="24">
        <f>SUMIFS(PASTE_DQS_TRACKER!$D:$D,PASTE_DQS_TRACKER!$C:$C,MAIN!$S1380,PASTE_DQS_TRACKER!$B:$B,MAIN!$D1380)-SUMIFS(PASTE_DQS_TRACKER!$D:$D,PASTE_DQS_TRACKER!$C:$C,MAIN!$S1380,PASTE_DQS_TRACKER!$E:$E,MAIN!$D1380)</f>
        <v>0</v>
      </c>
      <c r="J1380" s="25">
        <f t="shared" si="380"/>
        <v>1E-3</v>
      </c>
      <c r="K1380" s="24">
        <f>IFERROR(IF(V1380="Flex",0,IF(D1380=$D$30,VLOOKUP(A1380,MMO_o10M_lease!$A$1:$F$51,5,FALSE),IF(D1380=$D$26,VLOOKUP(D1380,LANDINGS!$A$3:$BR$40,HLOOKUP(A1380,LANDINGS!$B$1:$CF$42,42,FALSE),FALSE)-IFERROR(VLOOKUP(A1380,MMO_o10M_lease!$A$1:$F$38,5,FALSE),0),VLOOKUP(D1380,LANDINGS!$A$3:$CF$40,HLOOKUP(A1380,LANDINGS!$B$1:$CF$42,42,FALSE),FALSE)))),0)</f>
        <v>0</v>
      </c>
      <c r="L1380" s="24">
        <f>SUMIFS(PASTE_FLEX_TRACKER!$D:$D,PASTE_FLEX_TRACKER!$E:$E,MAIN!$A1380,PASTE_FLEX_TRACKER!$B:$B,MAIN!$D1380)</f>
        <v>0</v>
      </c>
      <c r="M1380" s="35" t="s">
        <v>133</v>
      </c>
      <c r="N1380" s="46" t="s">
        <v>563</v>
      </c>
      <c r="O1380" s="46">
        <f>SUMIFS(MAN_ADJ!$L:$L,MAN_ADJ!$K:$K,MAIN!$D1380,MAN_ADJ!$J:$J,MAIN!$S1380)</f>
        <v>0</v>
      </c>
      <c r="P1380" s="25">
        <f t="shared" si="381"/>
        <v>0</v>
      </c>
      <c r="Q1380" s="28">
        <f t="shared" si="382"/>
        <v>0</v>
      </c>
      <c r="R1380" s="38">
        <f t="shared" si="383"/>
        <v>1E-3</v>
      </c>
      <c r="S1380" t="s">
        <v>210</v>
      </c>
      <c r="U1380" t="s">
        <v>577</v>
      </c>
      <c r="V1380" t="s">
        <v>735</v>
      </c>
    </row>
    <row r="1381" spans="1:22" x14ac:dyDescent="0.25">
      <c r="A1381" s="17" t="s">
        <v>208</v>
      </c>
      <c r="B1381" s="17" t="s">
        <v>93</v>
      </c>
      <c r="C1381" s="17" t="s">
        <v>209</v>
      </c>
      <c r="D1381" s="17" t="s">
        <v>99</v>
      </c>
      <c r="E1381" s="24">
        <f>IF(U1381="SC",SUMIFS(SC!F:F,SC!A:A,MAIN!D1381,SC!B:B,MAIN!A1381),SUMIFS(Allocations!$H:$H,Allocations!$A:$A,MAIN!$A1381,Allocations!$B:$B,MAIN!$D1381))</f>
        <v>4.8780000000000001</v>
      </c>
      <c r="F1381" s="24">
        <f>IF(U1381="SC",SUMIFS(SC!J:J,SC!A:A,MAIN!D1381,SC!B:B,MAIN!A1381),SUMIFS(Allocations!M:M,Allocations!A:A,MAIN!A1381,Allocations!B:B,MAIN!D1381))</f>
        <v>0</v>
      </c>
      <c r="G1381" s="24">
        <f t="shared" si="379"/>
        <v>4.8780000000000001</v>
      </c>
      <c r="H1381" s="24">
        <f>IFERROR(VLOOKUP(S1381,Swaps_wk!$A$2:$AP$151,HLOOKUP(MAIN!D1381,Swaps_wk!$B$2:$AP$151,150,FALSE),FALSE),0)</f>
        <v>0</v>
      </c>
      <c r="I1381" s="24">
        <f>SUMIFS(PASTE_DQS_TRACKER!$D:$D,PASTE_DQS_TRACKER!$C:$C,MAIN!$S1381,PASTE_DQS_TRACKER!$B:$B,MAIN!$D1381)-SUMIFS(PASTE_DQS_TRACKER!$D:$D,PASTE_DQS_TRACKER!$C:$C,MAIN!$S1381,PASTE_DQS_TRACKER!$E:$E,MAIN!$D1381)</f>
        <v>-0.1</v>
      </c>
      <c r="J1381" s="25">
        <f t="shared" si="380"/>
        <v>4.7780000000000005</v>
      </c>
      <c r="K1381" s="24">
        <f>IFERROR(IF(V1381="Flex",0,IF(D1381=$D$30,VLOOKUP(A1381,MMO_o10M_lease!$A$1:$F$51,5,FALSE),IF(D1381=$D$26,VLOOKUP(D1381,LANDINGS!$A$3:$BR$40,HLOOKUP(A1381,LANDINGS!$B$1:$CF$42,42,FALSE),FALSE)-IFERROR(VLOOKUP(A1381,MMO_o10M_lease!$A$1:$F$38,5,FALSE),0),VLOOKUP(D1381,LANDINGS!$A$3:$CF$40,HLOOKUP(A1381,LANDINGS!$B$1:$CF$42,42,FALSE),FALSE)))),0)</f>
        <v>0</v>
      </c>
      <c r="L1381" s="24">
        <f>SUMIFS(PASTE_FLEX_TRACKER!$D:$D,PASTE_FLEX_TRACKER!$E:$E,MAIN!$A1381,PASTE_FLEX_TRACKER!$B:$B,MAIN!$D1381)</f>
        <v>0</v>
      </c>
      <c r="M1381" s="35" t="s">
        <v>133</v>
      </c>
      <c r="N1381" s="46" t="s">
        <v>563</v>
      </c>
      <c r="O1381" s="46">
        <f>SUMIFS(MAN_ADJ!$L:$L,MAN_ADJ!$K:$K,MAIN!$D1381,MAN_ADJ!$J:$J,MAIN!$S1381)</f>
        <v>0</v>
      </c>
      <c r="P1381" s="25">
        <f t="shared" si="381"/>
        <v>0</v>
      </c>
      <c r="Q1381" s="28">
        <f t="shared" si="382"/>
        <v>0</v>
      </c>
      <c r="R1381" s="38">
        <f t="shared" si="383"/>
        <v>4.7780000000000005</v>
      </c>
      <c r="S1381" t="s">
        <v>210</v>
      </c>
      <c r="U1381" t="s">
        <v>577</v>
      </c>
      <c r="V1381" t="s">
        <v>735</v>
      </c>
    </row>
    <row r="1382" spans="1:22" x14ac:dyDescent="0.25">
      <c r="A1382" s="17" t="s">
        <v>208</v>
      </c>
      <c r="B1382" s="17" t="s">
        <v>93</v>
      </c>
      <c r="C1382" s="17" t="s">
        <v>209</v>
      </c>
      <c r="D1382" s="17" t="s">
        <v>100</v>
      </c>
      <c r="E1382" s="24">
        <f>IF(U1382="SC",SUMIFS(SC!F:F,SC!A:A,MAIN!D1382,SC!B:B,MAIN!A1382),SUMIFS(Allocations!$H:$H,Allocations!$A:$A,MAIN!$A1382,Allocations!$B:$B,MAIN!$D1382))</f>
        <v>0</v>
      </c>
      <c r="F1382" s="24">
        <f>IF(U1382="SC",SUMIFS(SC!J:J,SC!A:A,MAIN!D1382,SC!B:B,MAIN!A1382),SUMIFS(Allocations!M:M,Allocations!A:A,MAIN!A1382,Allocations!B:B,MAIN!D1382))</f>
        <v>0</v>
      </c>
      <c r="G1382" s="24">
        <f t="shared" si="379"/>
        <v>0</v>
      </c>
      <c r="H1382" s="24">
        <f>IFERROR(VLOOKUP(S1382,Swaps_wk!$A$2:$AP$151,HLOOKUP(MAIN!D1382,Swaps_wk!$B$2:$AP$151,150,FALSE),FALSE),0)</f>
        <v>0</v>
      </c>
      <c r="I1382" s="24">
        <f>SUMIFS(PASTE_DQS_TRACKER!$D:$D,PASTE_DQS_TRACKER!$C:$C,MAIN!$S1382,PASTE_DQS_TRACKER!$B:$B,MAIN!$D1382)-SUMIFS(PASTE_DQS_TRACKER!$D:$D,PASTE_DQS_TRACKER!$C:$C,MAIN!$S1382,PASTE_DQS_TRACKER!$E:$E,MAIN!$D1382)</f>
        <v>0</v>
      </c>
      <c r="J1382" s="25">
        <f t="shared" si="380"/>
        <v>0</v>
      </c>
      <c r="K1382" s="24">
        <f>IFERROR(IF(V1382="Flex",0,IF(D1382=$D$30,VLOOKUP(A1382,MMO_o10M_lease!$A$1:$F$51,5,FALSE),IF(D1382=$D$26,VLOOKUP(D1382,LANDINGS!$A$3:$BR$40,HLOOKUP(A1382,LANDINGS!$B$1:$CF$42,42,FALSE),FALSE)-IFERROR(VLOOKUP(A1382,MMO_o10M_lease!$A$1:$F$38,5,FALSE),0),VLOOKUP(D1382,LANDINGS!$A$3:$CF$40,HLOOKUP(A1382,LANDINGS!$B$1:$CF$42,42,FALSE),FALSE)))),0)</f>
        <v>0</v>
      </c>
      <c r="L1382" s="24">
        <f>SUMIFS(PASTE_FLEX_TRACKER!$D:$D,PASTE_FLEX_TRACKER!$E:$E,MAIN!$A1382,PASTE_FLEX_TRACKER!$B:$B,MAIN!$D1382)</f>
        <v>0</v>
      </c>
      <c r="M1382" s="35" t="s">
        <v>133</v>
      </c>
      <c r="N1382" s="46" t="s">
        <v>563</v>
      </c>
      <c r="O1382" s="46">
        <f>SUMIFS(MAN_ADJ!$L:$L,MAN_ADJ!$K:$K,MAIN!$D1382,MAN_ADJ!$J:$J,MAIN!$S1382)</f>
        <v>0</v>
      </c>
      <c r="P1382" s="25">
        <f t="shared" si="381"/>
        <v>0</v>
      </c>
      <c r="Q1382" s="28" t="str">
        <f t="shared" si="382"/>
        <v>n/a</v>
      </c>
      <c r="R1382" s="38">
        <f t="shared" si="383"/>
        <v>0</v>
      </c>
      <c r="S1382" t="s">
        <v>210</v>
      </c>
      <c r="U1382" t="s">
        <v>577</v>
      </c>
      <c r="V1382" t="s">
        <v>735</v>
      </c>
    </row>
    <row r="1383" spans="1:22" x14ac:dyDescent="0.25">
      <c r="A1383" s="17" t="s">
        <v>208</v>
      </c>
      <c r="B1383" s="17" t="s">
        <v>93</v>
      </c>
      <c r="C1383" s="17" t="s">
        <v>209</v>
      </c>
      <c r="D1383" s="17" t="s">
        <v>101</v>
      </c>
      <c r="E1383" s="24">
        <f>IF(U1383="SC",SUMIFS(SC!F:F,SC!A:A,MAIN!D1383,SC!B:B,MAIN!A1383),SUMIFS(Allocations!$H:$H,Allocations!$A:$A,MAIN!$A1383,Allocations!$B:$B,MAIN!$D1383))</f>
        <v>0</v>
      </c>
      <c r="F1383" s="24">
        <f>IF(U1383="SC",SUMIFS(SC!J:J,SC!A:A,MAIN!D1383,SC!B:B,MAIN!A1383),SUMIFS(Allocations!M:M,Allocations!A:A,MAIN!A1383,Allocations!B:B,MAIN!D1383))</f>
        <v>0</v>
      </c>
      <c r="G1383" s="24">
        <f t="shared" si="379"/>
        <v>0</v>
      </c>
      <c r="H1383" s="24">
        <f>IFERROR(VLOOKUP(S1383,Swaps_wk!$A$2:$AP$151,HLOOKUP(MAIN!D1383,Swaps_wk!$B$2:$AP$151,150,FALSE),FALSE),0)</f>
        <v>0</v>
      </c>
      <c r="I1383" s="24">
        <f>SUMIFS(PASTE_DQS_TRACKER!$D:$D,PASTE_DQS_TRACKER!$C:$C,MAIN!$S1383,PASTE_DQS_TRACKER!$B:$B,MAIN!$D1383)-SUMIFS(PASTE_DQS_TRACKER!$D:$D,PASTE_DQS_TRACKER!$C:$C,MAIN!$S1383,PASTE_DQS_TRACKER!$E:$E,MAIN!$D1383)</f>
        <v>0</v>
      </c>
      <c r="J1383" s="25">
        <f t="shared" si="380"/>
        <v>0</v>
      </c>
      <c r="K1383" s="24">
        <f>IFERROR(IF(V1383="Flex",0,IF(D1383=$D$30,VLOOKUP(A1383,MMO_o10M_lease!$A$1:$F$51,5,FALSE),IF(D1383=$D$26,VLOOKUP(D1383,LANDINGS!$A$3:$BR$40,HLOOKUP(A1383,LANDINGS!$B$1:$CF$42,42,FALSE),FALSE)-IFERROR(VLOOKUP(A1383,MMO_o10M_lease!$A$1:$F$38,5,FALSE),0),VLOOKUP(D1383,LANDINGS!$A$3:$CF$40,HLOOKUP(A1383,LANDINGS!$B$1:$CF$42,42,FALSE),FALSE)))),0)</f>
        <v>0</v>
      </c>
      <c r="L1383" s="24">
        <f>SUMIFS(PASTE_FLEX_TRACKER!$D:$D,PASTE_FLEX_TRACKER!$E:$E,MAIN!$A1383,PASTE_FLEX_TRACKER!$B:$B,MAIN!$D1383)</f>
        <v>0</v>
      </c>
      <c r="M1383" s="35" t="s">
        <v>133</v>
      </c>
      <c r="N1383" s="46" t="s">
        <v>563</v>
      </c>
      <c r="O1383" s="46">
        <f>SUMIFS(MAN_ADJ!$L:$L,MAN_ADJ!$K:$K,MAIN!$D1383,MAN_ADJ!$J:$J,MAIN!$S1383)</f>
        <v>0</v>
      </c>
      <c r="P1383" s="25">
        <f t="shared" si="381"/>
        <v>0</v>
      </c>
      <c r="Q1383" s="28" t="str">
        <f t="shared" si="382"/>
        <v>n/a</v>
      </c>
      <c r="R1383" s="38">
        <f t="shared" si="383"/>
        <v>0</v>
      </c>
      <c r="S1383" t="s">
        <v>210</v>
      </c>
      <c r="U1383" t="s">
        <v>577</v>
      </c>
      <c r="V1383" t="s">
        <v>735</v>
      </c>
    </row>
    <row r="1384" spans="1:22" x14ac:dyDescent="0.25">
      <c r="A1384" s="17" t="s">
        <v>208</v>
      </c>
      <c r="B1384" s="17" t="s">
        <v>93</v>
      </c>
      <c r="C1384" s="17" t="s">
        <v>209</v>
      </c>
      <c r="D1384" s="17" t="s">
        <v>102</v>
      </c>
      <c r="E1384" s="24">
        <f>IF(U1384="SC",SUMIFS(SC!F:F,SC!A:A,MAIN!D1384,SC!B:B,MAIN!A1384),SUMIFS(Allocations!$H:$H,Allocations!$A:$A,MAIN!$A1384,Allocations!$B:$B,MAIN!$D1384))</f>
        <v>0</v>
      </c>
      <c r="F1384" s="24">
        <f>IF(U1384="SC",SUMIFS(SC!J:J,SC!A:A,MAIN!D1384,SC!B:B,MAIN!A1384),SUMIFS(Allocations!M:M,Allocations!A:A,MAIN!A1384,Allocations!B:B,MAIN!D1384))</f>
        <v>0</v>
      </c>
      <c r="G1384" s="24">
        <f t="shared" si="379"/>
        <v>0</v>
      </c>
      <c r="H1384" s="24">
        <f>IFERROR(VLOOKUP(S1384,Swaps_wk!$A$2:$AP$151,HLOOKUP(MAIN!D1384,Swaps_wk!$B$2:$AP$151,150,FALSE),FALSE),0)</f>
        <v>0</v>
      </c>
      <c r="I1384" s="24">
        <f>SUMIFS(PASTE_DQS_TRACKER!$D:$D,PASTE_DQS_TRACKER!$C:$C,MAIN!$S1384,PASTE_DQS_TRACKER!$B:$B,MAIN!$D1384)-SUMIFS(PASTE_DQS_TRACKER!$D:$D,PASTE_DQS_TRACKER!$C:$C,MAIN!$S1384,PASTE_DQS_TRACKER!$E:$E,MAIN!$D1384)</f>
        <v>0</v>
      </c>
      <c r="J1384" s="25">
        <f t="shared" si="380"/>
        <v>0</v>
      </c>
      <c r="K1384" s="24">
        <f>IFERROR(IF(V1384="Flex",0,IF(D1384=$D$30,VLOOKUP(A1384,MMO_o10M_lease!$A$1:$F$51,5,FALSE),IF(D1384=$D$26,VLOOKUP(D1384,LANDINGS!$A$3:$BR$40,HLOOKUP(A1384,LANDINGS!$B$1:$CF$42,42,FALSE),FALSE)-IFERROR(VLOOKUP(A1384,MMO_o10M_lease!$A$1:$F$38,5,FALSE),0),VLOOKUP(D1384,LANDINGS!$A$3:$CF$40,HLOOKUP(A1384,LANDINGS!$B$1:$CF$42,42,FALSE),FALSE)))),0)</f>
        <v>0</v>
      </c>
      <c r="L1384" s="24">
        <f>SUMIFS(PASTE_FLEX_TRACKER!$D:$D,PASTE_FLEX_TRACKER!$E:$E,MAIN!$A1384,PASTE_FLEX_TRACKER!$B:$B,MAIN!$D1384)</f>
        <v>0</v>
      </c>
      <c r="M1384" s="35" t="s">
        <v>133</v>
      </c>
      <c r="N1384" s="46" t="s">
        <v>563</v>
      </c>
      <c r="O1384" s="46">
        <f>SUMIFS(MAN_ADJ!$L:$L,MAN_ADJ!$K:$K,MAIN!$D1384,MAN_ADJ!$J:$J,MAIN!$S1384)</f>
        <v>0</v>
      </c>
      <c r="P1384" s="25">
        <f t="shared" si="381"/>
        <v>0</v>
      </c>
      <c r="Q1384" s="28" t="str">
        <f t="shared" si="382"/>
        <v>n/a</v>
      </c>
      <c r="R1384" s="38">
        <f t="shared" si="383"/>
        <v>0</v>
      </c>
      <c r="S1384" t="s">
        <v>210</v>
      </c>
      <c r="U1384" t="s">
        <v>577</v>
      </c>
      <c r="V1384" t="s">
        <v>735</v>
      </c>
    </row>
    <row r="1385" spans="1:22" x14ac:dyDescent="0.25">
      <c r="A1385" s="17" t="s">
        <v>208</v>
      </c>
      <c r="B1385" s="17" t="s">
        <v>93</v>
      </c>
      <c r="C1385" s="17" t="s">
        <v>209</v>
      </c>
      <c r="D1385" s="17" t="s">
        <v>103</v>
      </c>
      <c r="E1385" s="24">
        <f>IF(U1385="SC",SUMIFS(SC!F:F,SC!A:A,MAIN!D1385,SC!B:B,MAIN!A1385),SUMIFS(Allocations!$H:$H,Allocations!$A:$A,MAIN!$A1385,Allocations!$B:$B,MAIN!$D1385))</f>
        <v>0</v>
      </c>
      <c r="F1385" s="24">
        <f>IF(U1385="SC",SUMIFS(SC!J:J,SC!A:A,MAIN!D1385,SC!B:B,MAIN!A1385),SUMIFS(Allocations!M:M,Allocations!A:A,MAIN!A1385,Allocations!B:B,MAIN!D1385))</f>
        <v>0</v>
      </c>
      <c r="G1385" s="24">
        <f t="shared" si="379"/>
        <v>0</v>
      </c>
      <c r="H1385" s="24">
        <f>IFERROR(VLOOKUP(S1385,Swaps_wk!$A$2:$AP$151,HLOOKUP(MAIN!D1385,Swaps_wk!$B$2:$AP$151,150,FALSE),FALSE),0)</f>
        <v>0</v>
      </c>
      <c r="I1385" s="24">
        <f>SUMIFS(PASTE_DQS_TRACKER!$D:$D,PASTE_DQS_TRACKER!$C:$C,MAIN!$S1385,PASTE_DQS_TRACKER!$B:$B,MAIN!$D1385)-SUMIFS(PASTE_DQS_TRACKER!$D:$D,PASTE_DQS_TRACKER!$C:$C,MAIN!$S1385,PASTE_DQS_TRACKER!$E:$E,MAIN!$D1385)</f>
        <v>0</v>
      </c>
      <c r="J1385" s="25">
        <f t="shared" si="380"/>
        <v>0</v>
      </c>
      <c r="K1385" s="24">
        <f>IFERROR(IF(V1385="Flex",0,IF(D1385=$D$30,VLOOKUP(A1385,MMO_o10M_lease!$A$1:$F$51,5,FALSE),IF(D1385=$D$26,VLOOKUP(D1385,LANDINGS!$A$3:$BR$40,HLOOKUP(A1385,LANDINGS!$B$1:$CF$42,42,FALSE),FALSE)-IFERROR(VLOOKUP(A1385,MMO_o10M_lease!$A$1:$F$38,5,FALSE),0),VLOOKUP(D1385,LANDINGS!$A$3:$CF$40,HLOOKUP(A1385,LANDINGS!$B$1:$CF$42,42,FALSE),FALSE)))),0)</f>
        <v>0</v>
      </c>
      <c r="L1385" s="24">
        <f>SUMIFS(PASTE_FLEX_TRACKER!$D:$D,PASTE_FLEX_TRACKER!$E:$E,MAIN!$A1385,PASTE_FLEX_TRACKER!$B:$B,MAIN!$D1385)</f>
        <v>0</v>
      </c>
      <c r="M1385" s="35" t="s">
        <v>133</v>
      </c>
      <c r="N1385" s="46" t="s">
        <v>563</v>
      </c>
      <c r="O1385" s="46">
        <f>SUMIFS(MAN_ADJ!$L:$L,MAN_ADJ!$K:$K,MAIN!$D1385,MAN_ADJ!$J:$J,MAIN!$S1385)</f>
        <v>0</v>
      </c>
      <c r="P1385" s="25">
        <f t="shared" si="381"/>
        <v>0</v>
      </c>
      <c r="Q1385" s="28" t="str">
        <f t="shared" si="382"/>
        <v>n/a</v>
      </c>
      <c r="R1385" s="38">
        <f t="shared" si="383"/>
        <v>0</v>
      </c>
      <c r="S1385" t="s">
        <v>210</v>
      </c>
      <c r="U1385" t="s">
        <v>577</v>
      </c>
      <c r="V1385" t="s">
        <v>735</v>
      </c>
    </row>
    <row r="1386" spans="1:22" x14ac:dyDescent="0.25">
      <c r="A1386" s="17" t="s">
        <v>208</v>
      </c>
      <c r="B1386" s="17" t="s">
        <v>93</v>
      </c>
      <c r="C1386" s="17" t="s">
        <v>209</v>
      </c>
      <c r="D1386" s="17" t="s">
        <v>104</v>
      </c>
      <c r="E1386" s="24">
        <f>IF(U1386="SC",SUMIFS(SC!F:F,SC!A:A,MAIN!D1386,SC!B:B,MAIN!A1386),SUMIFS(Allocations!$H:$H,Allocations!$A:$A,MAIN!$A1386,Allocations!$B:$B,MAIN!$D1386))</f>
        <v>0</v>
      </c>
      <c r="F1386" s="24">
        <f>IF(U1386="SC",SUMIFS(SC!J:J,SC!A:A,MAIN!D1386,SC!B:B,MAIN!A1386),SUMIFS(Allocations!M:M,Allocations!A:A,MAIN!A1386,Allocations!B:B,MAIN!D1386))</f>
        <v>0</v>
      </c>
      <c r="G1386" s="24">
        <f t="shared" si="379"/>
        <v>0</v>
      </c>
      <c r="H1386" s="24">
        <f>IFERROR(VLOOKUP(S1386,Swaps_wk!$A$2:$AP$151,HLOOKUP(MAIN!D1386,Swaps_wk!$B$2:$AP$151,150,FALSE),FALSE),0)</f>
        <v>0</v>
      </c>
      <c r="I1386" s="24">
        <f>SUMIFS(PASTE_DQS_TRACKER!$D:$D,PASTE_DQS_TRACKER!$C:$C,MAIN!$S1386,PASTE_DQS_TRACKER!$B:$B,MAIN!$D1386)-SUMIFS(PASTE_DQS_TRACKER!$D:$D,PASTE_DQS_TRACKER!$C:$C,MAIN!$S1386,PASTE_DQS_TRACKER!$E:$E,MAIN!$D1386)</f>
        <v>0</v>
      </c>
      <c r="J1386" s="25">
        <f t="shared" si="380"/>
        <v>0</v>
      </c>
      <c r="K1386" s="24">
        <f>IFERROR(IF(V1386="Flex",0,IF(D1386=$D$30,VLOOKUP(A1386,MMO_o10M_lease!$A$1:$F$51,5,FALSE),IF(D1386=$D$26,VLOOKUP(D1386,LANDINGS!$A$3:$BR$40,HLOOKUP(A1386,LANDINGS!$B$1:$CF$42,42,FALSE),FALSE)-IFERROR(VLOOKUP(A1386,MMO_o10M_lease!$A$1:$F$38,5,FALSE),0),VLOOKUP(D1386,LANDINGS!$A$3:$CF$40,HLOOKUP(A1386,LANDINGS!$B$1:$CF$42,42,FALSE),FALSE)))),0)</f>
        <v>0</v>
      </c>
      <c r="L1386" s="24">
        <f>SUMIFS(PASTE_FLEX_TRACKER!$D:$D,PASTE_FLEX_TRACKER!$E:$E,MAIN!$A1386,PASTE_FLEX_TRACKER!$B:$B,MAIN!$D1386)</f>
        <v>0</v>
      </c>
      <c r="M1386" s="35" t="s">
        <v>133</v>
      </c>
      <c r="N1386" s="46" t="s">
        <v>563</v>
      </c>
      <c r="O1386" s="46">
        <f>SUMIFS(MAN_ADJ!$L:$L,MAN_ADJ!$K:$K,MAIN!$D1386,MAN_ADJ!$J:$J,MAIN!$S1386)</f>
        <v>0</v>
      </c>
      <c r="P1386" s="25">
        <f t="shared" si="381"/>
        <v>0</v>
      </c>
      <c r="Q1386" s="28" t="str">
        <f t="shared" si="382"/>
        <v>n/a</v>
      </c>
      <c r="R1386" s="38">
        <f t="shared" si="383"/>
        <v>0</v>
      </c>
      <c r="S1386" t="s">
        <v>210</v>
      </c>
      <c r="U1386" t="s">
        <v>577</v>
      </c>
      <c r="V1386" t="s">
        <v>735</v>
      </c>
    </row>
    <row r="1387" spans="1:22" x14ac:dyDescent="0.25">
      <c r="A1387" s="17" t="s">
        <v>208</v>
      </c>
      <c r="B1387" s="17" t="s">
        <v>93</v>
      </c>
      <c r="C1387" s="17" t="s">
        <v>209</v>
      </c>
      <c r="D1387" s="17" t="s">
        <v>105</v>
      </c>
      <c r="E1387" s="24">
        <f>IF(U1387="SC",SUMIFS(SC!F:F,SC!A:A,MAIN!D1387,SC!B:B,MAIN!A1387),SUMIFS(Allocations!$H:$H,Allocations!$A:$A,MAIN!$A1387,Allocations!$B:$B,MAIN!$D1387))</f>
        <v>0.11799999999999999</v>
      </c>
      <c r="F1387" s="24">
        <f>IF(U1387="SC",SUMIFS(SC!J:J,SC!A:A,MAIN!D1387,SC!B:B,MAIN!A1387),SUMIFS(Allocations!M:M,Allocations!A:A,MAIN!A1387,Allocations!B:B,MAIN!D1387))</f>
        <v>0</v>
      </c>
      <c r="G1387" s="24">
        <f t="shared" si="379"/>
        <v>0.11799999999999999</v>
      </c>
      <c r="H1387" s="24">
        <f>IFERROR(VLOOKUP(S1387,Swaps_wk!$A$2:$AP$151,HLOOKUP(MAIN!D1387,Swaps_wk!$B$2:$AP$151,150,FALSE),FALSE),0)</f>
        <v>0</v>
      </c>
      <c r="I1387" s="24">
        <f>SUMIFS(PASTE_DQS_TRACKER!$D:$D,PASTE_DQS_TRACKER!$C:$C,MAIN!$S1387,PASTE_DQS_TRACKER!$B:$B,MAIN!$D1387)-SUMIFS(PASTE_DQS_TRACKER!$D:$D,PASTE_DQS_TRACKER!$C:$C,MAIN!$S1387,PASTE_DQS_TRACKER!$E:$E,MAIN!$D1387)</f>
        <v>0</v>
      </c>
      <c r="J1387" s="25">
        <f t="shared" si="380"/>
        <v>0.11799999999999999</v>
      </c>
      <c r="K1387" s="24">
        <f>IFERROR(IF(V1387="Flex",0,IF(D1387=$D$30,VLOOKUP(A1387,MMO_o10M_lease!$A$1:$F$51,5,FALSE),IF(D1387=$D$26,VLOOKUP(D1387,LANDINGS!$A$3:$BR$40,HLOOKUP(A1387,LANDINGS!$B$1:$CF$42,42,FALSE),FALSE)-IFERROR(VLOOKUP(A1387,MMO_o10M_lease!$A$1:$F$38,5,FALSE),0),VLOOKUP(D1387,LANDINGS!$A$3:$CF$40,HLOOKUP(A1387,LANDINGS!$B$1:$CF$42,42,FALSE),FALSE)))),0)</f>
        <v>0</v>
      </c>
      <c r="L1387" s="24">
        <f>SUMIFS(PASTE_FLEX_TRACKER!$D:$D,PASTE_FLEX_TRACKER!$E:$E,MAIN!$A1387,PASTE_FLEX_TRACKER!$B:$B,MAIN!$D1387)</f>
        <v>0</v>
      </c>
      <c r="M1387" s="35" t="s">
        <v>133</v>
      </c>
      <c r="N1387" s="46" t="s">
        <v>563</v>
      </c>
      <c r="O1387" s="46">
        <f>SUMIFS(MAN_ADJ!$L:$L,MAN_ADJ!$K:$K,MAIN!$D1387,MAN_ADJ!$J:$J,MAIN!$S1387)</f>
        <v>0</v>
      </c>
      <c r="P1387" s="25">
        <f t="shared" si="381"/>
        <v>0</v>
      </c>
      <c r="Q1387" s="28">
        <f t="shared" si="382"/>
        <v>0</v>
      </c>
      <c r="R1387" s="38">
        <f t="shared" si="383"/>
        <v>0.11799999999999999</v>
      </c>
      <c r="S1387" t="s">
        <v>210</v>
      </c>
      <c r="U1387" t="s">
        <v>577</v>
      </c>
      <c r="V1387" t="s">
        <v>735</v>
      </c>
    </row>
    <row r="1388" spans="1:22" x14ac:dyDescent="0.25">
      <c r="A1388" s="17" t="s">
        <v>208</v>
      </c>
      <c r="B1388" s="17" t="s">
        <v>93</v>
      </c>
      <c r="C1388" s="17" t="s">
        <v>209</v>
      </c>
      <c r="D1388" s="17" t="s">
        <v>106</v>
      </c>
      <c r="E1388" s="24">
        <f>IF(U1388="SC",SUMIFS(SC!F:F,SC!A:A,MAIN!D1388,SC!B:B,MAIN!A1388),SUMIFS(Allocations!$H:$H,Allocations!$A:$A,MAIN!$A1388,Allocations!$B:$B,MAIN!$D1388))</f>
        <v>0</v>
      </c>
      <c r="F1388" s="24">
        <f>IF(U1388="SC",SUMIFS(SC!J:J,SC!A:A,MAIN!D1388,SC!B:B,MAIN!A1388),SUMIFS(Allocations!M:M,Allocations!A:A,MAIN!A1388,Allocations!B:B,MAIN!D1388))</f>
        <v>0</v>
      </c>
      <c r="G1388" s="24">
        <f t="shared" si="379"/>
        <v>0</v>
      </c>
      <c r="H1388" s="24">
        <f>IFERROR(VLOOKUP(S1388,Swaps_wk!$A$2:$AP$151,HLOOKUP(MAIN!D1388,Swaps_wk!$B$2:$AP$151,150,FALSE),FALSE),0)</f>
        <v>0</v>
      </c>
      <c r="I1388" s="24">
        <f>SUMIFS(PASTE_DQS_TRACKER!$D:$D,PASTE_DQS_TRACKER!$C:$C,MAIN!$S1388,PASTE_DQS_TRACKER!$B:$B,MAIN!$D1388)-SUMIFS(PASTE_DQS_TRACKER!$D:$D,PASTE_DQS_TRACKER!$C:$C,MAIN!$S1388,PASTE_DQS_TRACKER!$E:$E,MAIN!$D1388)</f>
        <v>15</v>
      </c>
      <c r="J1388" s="25">
        <f t="shared" si="380"/>
        <v>15</v>
      </c>
      <c r="K1388" s="24">
        <f>IFERROR(IF(V1388="Flex",0,IF(D1388=$D$30,VLOOKUP(A1388,MMO_o10M_lease!$A$1:$F$51,5,FALSE),IF(D1388=$D$26,VLOOKUP(D1388,LANDINGS!$A$3:$BR$40,HLOOKUP(A1388,LANDINGS!$B$1:$CF$42,42,FALSE),FALSE)-IFERROR(VLOOKUP(A1388,MMO_o10M_lease!$A$1:$F$38,5,FALSE),0),VLOOKUP(D1388,LANDINGS!$A$3:$CF$40,HLOOKUP(A1388,LANDINGS!$B$1:$CF$42,42,FALSE),FALSE)))),0)</f>
        <v>0</v>
      </c>
      <c r="L1388" s="24">
        <f>SUMIFS(PASTE_FLEX_TRACKER!$D:$D,PASTE_FLEX_TRACKER!$E:$E,MAIN!$A1388,PASTE_FLEX_TRACKER!$B:$B,MAIN!$D1388)</f>
        <v>0</v>
      </c>
      <c r="M1388" s="35" t="s">
        <v>133</v>
      </c>
      <c r="N1388" s="46" t="s">
        <v>563</v>
      </c>
      <c r="O1388" s="46">
        <f>SUMIFS(MAN_ADJ!$L:$L,MAN_ADJ!$K:$K,MAIN!$D1388,MAN_ADJ!$J:$J,MAIN!$S1388)</f>
        <v>0</v>
      </c>
      <c r="P1388" s="25">
        <f t="shared" si="381"/>
        <v>0</v>
      </c>
      <c r="Q1388" s="28">
        <f t="shared" si="382"/>
        <v>0</v>
      </c>
      <c r="R1388" s="38">
        <f t="shared" si="383"/>
        <v>15</v>
      </c>
      <c r="S1388" t="s">
        <v>210</v>
      </c>
      <c r="U1388" t="s">
        <v>577</v>
      </c>
      <c r="V1388" t="s">
        <v>735</v>
      </c>
    </row>
    <row r="1389" spans="1:22" x14ac:dyDescent="0.25">
      <c r="A1389" s="17" t="s">
        <v>208</v>
      </c>
      <c r="B1389" s="17" t="s">
        <v>93</v>
      </c>
      <c r="C1389" s="17" t="s">
        <v>209</v>
      </c>
      <c r="D1389" s="17" t="s">
        <v>107</v>
      </c>
      <c r="E1389" s="24">
        <f>IF(U1389="SC",SUMIFS(SC!F:F,SC!A:A,MAIN!D1389,SC!B:B,MAIN!A1389),SUMIFS(Allocations!$H:$H,Allocations!$A:$A,MAIN!$A1389,Allocations!$B:$B,MAIN!$D1389))</f>
        <v>8.5999999999999993E-2</v>
      </c>
      <c r="F1389" s="24">
        <f>IF(U1389="SC",SUMIFS(SC!J:J,SC!A:A,MAIN!D1389,SC!B:B,MAIN!A1389),SUMIFS(Allocations!M:M,Allocations!A:A,MAIN!A1389,Allocations!B:B,MAIN!D1389))</f>
        <v>0</v>
      </c>
      <c r="G1389" s="24">
        <f t="shared" si="379"/>
        <v>8.5999999999999993E-2</v>
      </c>
      <c r="H1389" s="24">
        <f>IFERROR(VLOOKUP(S1389,Swaps_wk!$A$2:$AP$151,HLOOKUP(MAIN!D1389,Swaps_wk!$B$2:$AP$151,150,FALSE),FALSE),0)</f>
        <v>0</v>
      </c>
      <c r="I1389" s="24">
        <f>SUMIFS(PASTE_DQS_TRACKER!$D:$D,PASTE_DQS_TRACKER!$C:$C,MAIN!$S1389,PASTE_DQS_TRACKER!$B:$B,MAIN!$D1389)-SUMIFS(PASTE_DQS_TRACKER!$D:$D,PASTE_DQS_TRACKER!$C:$C,MAIN!$S1389,PASTE_DQS_TRACKER!$E:$E,MAIN!$D1389)</f>
        <v>-6</v>
      </c>
      <c r="J1389" s="25">
        <f t="shared" si="380"/>
        <v>-5.9139999999999997</v>
      </c>
      <c r="K1389" s="24">
        <f>IFERROR(IF(V1389="Flex",0,IF(D1389=$D$30,VLOOKUP(A1389,MMO_o10M_lease!$A$1:$F$51,5,FALSE),IF(D1389=$D$26,VLOOKUP(D1389,LANDINGS!$A$3:$BR$40,HLOOKUP(A1389,LANDINGS!$B$1:$CF$42,42,FALSE),FALSE)-IFERROR(VLOOKUP(A1389,MMO_o10M_lease!$A$1:$F$38,5,FALSE),0),VLOOKUP(D1389,LANDINGS!$A$3:$CF$40,HLOOKUP(A1389,LANDINGS!$B$1:$CF$42,42,FALSE),FALSE)))),0)</f>
        <v>0</v>
      </c>
      <c r="L1389" s="24">
        <f>SUMIFS(PASTE_FLEX_TRACKER!$D:$D,PASTE_FLEX_TRACKER!$E:$E,MAIN!$A1389,PASTE_FLEX_TRACKER!$B:$B,MAIN!$D1389)</f>
        <v>0</v>
      </c>
      <c r="M1389" s="35" t="s">
        <v>133</v>
      </c>
      <c r="N1389" s="46" t="s">
        <v>563</v>
      </c>
      <c r="O1389" s="46">
        <f>SUMIFS(MAN_ADJ!$L:$L,MAN_ADJ!$K:$K,MAIN!$D1389,MAN_ADJ!$J:$J,MAIN!$S1389)</f>
        <v>0</v>
      </c>
      <c r="P1389" s="25">
        <f t="shared" si="381"/>
        <v>0</v>
      </c>
      <c r="Q1389" s="28">
        <f t="shared" si="382"/>
        <v>0</v>
      </c>
      <c r="R1389" s="38">
        <f t="shared" si="383"/>
        <v>-5.9139999999999997</v>
      </c>
      <c r="S1389" t="s">
        <v>210</v>
      </c>
      <c r="U1389" t="s">
        <v>577</v>
      </c>
      <c r="V1389" t="s">
        <v>735</v>
      </c>
    </row>
    <row r="1390" spans="1:22" x14ac:dyDescent="0.25">
      <c r="A1390" s="17" t="s">
        <v>208</v>
      </c>
      <c r="B1390" s="17" t="s">
        <v>93</v>
      </c>
      <c r="C1390" s="17" t="s">
        <v>209</v>
      </c>
      <c r="D1390" s="17" t="s">
        <v>108</v>
      </c>
      <c r="E1390" s="24">
        <f>IF(U1390="SC",SUMIFS(SC!F:F,SC!A:A,MAIN!D1390,SC!B:B,MAIN!A1390),SUMIFS(Allocations!$H:$H,Allocations!$A:$A,MAIN!$A1390,Allocations!$B:$B,MAIN!$D1390))</f>
        <v>3.9780000000000002</v>
      </c>
      <c r="F1390" s="24">
        <f>IF(U1390="SC",SUMIFS(SC!J:J,SC!A:A,MAIN!D1390,SC!B:B,MAIN!A1390),SUMIFS(Allocations!M:M,Allocations!A:A,MAIN!A1390,Allocations!B:B,MAIN!D1390))</f>
        <v>0</v>
      </c>
      <c r="G1390" s="24">
        <f t="shared" si="379"/>
        <v>3.9780000000000002</v>
      </c>
      <c r="H1390" s="24">
        <f>IFERROR(VLOOKUP(S1390,Swaps_wk!$A$2:$AP$151,HLOOKUP(MAIN!D1390,Swaps_wk!$B$2:$AP$151,150,FALSE),FALSE),0)</f>
        <v>0</v>
      </c>
      <c r="I1390" s="24">
        <f>SUMIFS(PASTE_DQS_TRACKER!$D:$D,PASTE_DQS_TRACKER!$C:$C,MAIN!$S1390,PASTE_DQS_TRACKER!$B:$B,MAIN!$D1390)-SUMIFS(PASTE_DQS_TRACKER!$D:$D,PASTE_DQS_TRACKER!$C:$C,MAIN!$S1390,PASTE_DQS_TRACKER!$E:$E,MAIN!$D1390)</f>
        <v>0</v>
      </c>
      <c r="J1390" s="25">
        <f t="shared" si="380"/>
        <v>3.9780000000000002</v>
      </c>
      <c r="K1390" s="24">
        <f>IFERROR(IF(V1390="Flex",0,IF(D1390=$D$30,VLOOKUP(A1390,MMO_o10M_lease!$A$1:$F$51,5,FALSE),IF(D1390=$D$26,VLOOKUP(D1390,LANDINGS!$A$3:$BR$40,HLOOKUP(A1390,LANDINGS!$B$1:$CF$42,42,FALSE),FALSE)-IFERROR(VLOOKUP(A1390,MMO_o10M_lease!$A$1:$F$38,5,FALSE),0),VLOOKUP(D1390,LANDINGS!$A$3:$CF$40,HLOOKUP(A1390,LANDINGS!$B$1:$CF$42,42,FALSE),FALSE)))),0)</f>
        <v>0</v>
      </c>
      <c r="L1390" s="24">
        <f>SUMIFS(PASTE_FLEX_TRACKER!$D:$D,PASTE_FLEX_TRACKER!$E:$E,MAIN!$A1390,PASTE_FLEX_TRACKER!$B:$B,MAIN!$D1390)</f>
        <v>0</v>
      </c>
      <c r="M1390" s="35" t="s">
        <v>133</v>
      </c>
      <c r="N1390" s="46" t="s">
        <v>563</v>
      </c>
      <c r="O1390" s="46">
        <f>SUMIFS(MAN_ADJ!$L:$L,MAN_ADJ!$K:$K,MAIN!$D1390,MAN_ADJ!$J:$J,MAIN!$S1390)</f>
        <v>0</v>
      </c>
      <c r="P1390" s="25">
        <f t="shared" si="381"/>
        <v>0</v>
      </c>
      <c r="Q1390" s="28">
        <f t="shared" si="382"/>
        <v>0</v>
      </c>
      <c r="R1390" s="38">
        <f t="shared" si="383"/>
        <v>3.9780000000000002</v>
      </c>
      <c r="S1390" t="s">
        <v>210</v>
      </c>
      <c r="U1390" t="s">
        <v>577</v>
      </c>
      <c r="V1390" t="s">
        <v>735</v>
      </c>
    </row>
    <row r="1391" spans="1:22" x14ac:dyDescent="0.25">
      <c r="A1391" s="17" t="s">
        <v>208</v>
      </c>
      <c r="B1391" s="17" t="s">
        <v>93</v>
      </c>
      <c r="C1391" s="17" t="s">
        <v>209</v>
      </c>
      <c r="D1391" s="17" t="s">
        <v>109</v>
      </c>
      <c r="E1391" s="24">
        <f>IF(U1391="SC",SUMIFS(SC!F:F,SC!A:A,MAIN!D1391,SC!B:B,MAIN!A1391),SUMIFS(Allocations!$H:$H,Allocations!$A:$A,MAIN!$A1391,Allocations!$B:$B,MAIN!$D1391))</f>
        <v>0</v>
      </c>
      <c r="F1391" s="24">
        <f>IF(U1391="SC",SUMIFS(SC!J:J,SC!A:A,MAIN!D1391,SC!B:B,MAIN!A1391),SUMIFS(Allocations!M:M,Allocations!A:A,MAIN!A1391,Allocations!B:B,MAIN!D1391))</f>
        <v>0</v>
      </c>
      <c r="G1391" s="24">
        <f t="shared" si="379"/>
        <v>0</v>
      </c>
      <c r="H1391" s="24">
        <f>IFERROR(VLOOKUP(S1391,Swaps_wk!$A$2:$AP$151,HLOOKUP(MAIN!D1391,Swaps_wk!$B$2:$AP$151,150,FALSE),FALSE),0)</f>
        <v>0</v>
      </c>
      <c r="I1391" s="24">
        <f>SUMIFS(PASTE_DQS_TRACKER!$D:$D,PASTE_DQS_TRACKER!$C:$C,MAIN!$S1391,PASTE_DQS_TRACKER!$B:$B,MAIN!$D1391)-SUMIFS(PASTE_DQS_TRACKER!$D:$D,PASTE_DQS_TRACKER!$C:$C,MAIN!$S1391,PASTE_DQS_TRACKER!$E:$E,MAIN!$D1391)</f>
        <v>0</v>
      </c>
      <c r="J1391" s="25">
        <f t="shared" si="380"/>
        <v>0</v>
      </c>
      <c r="K1391" s="24">
        <f>IFERROR(IF(V1391="Flex",0,IF(D1391=$D$30,VLOOKUP(A1391,MMO_o10M_lease!$A$1:$F$51,5,FALSE),IF(D1391=$D$26,VLOOKUP(D1391,LANDINGS!$A$3:$BR$40,HLOOKUP(A1391,LANDINGS!$B$1:$CF$42,42,FALSE),FALSE)-IFERROR(VLOOKUP(A1391,MMO_o10M_lease!$A$1:$F$38,5,FALSE),0),VLOOKUP(D1391,LANDINGS!$A$3:$CF$40,HLOOKUP(A1391,LANDINGS!$B$1:$CF$42,42,FALSE),FALSE)))),0)</f>
        <v>0</v>
      </c>
      <c r="L1391" s="24">
        <f>SUMIFS(PASTE_FLEX_TRACKER!$D:$D,PASTE_FLEX_TRACKER!$E:$E,MAIN!$A1391,PASTE_FLEX_TRACKER!$B:$B,MAIN!$D1391)</f>
        <v>0</v>
      </c>
      <c r="M1391" s="35" t="s">
        <v>133</v>
      </c>
      <c r="N1391" s="46" t="s">
        <v>563</v>
      </c>
      <c r="O1391" s="46">
        <f>SUMIFS(MAN_ADJ!$L:$L,MAN_ADJ!$K:$K,MAIN!$D1391,MAN_ADJ!$J:$J,MAIN!$S1391)</f>
        <v>0</v>
      </c>
      <c r="P1391" s="25">
        <f t="shared" si="381"/>
        <v>0</v>
      </c>
      <c r="Q1391" s="28" t="str">
        <f t="shared" si="382"/>
        <v>n/a</v>
      </c>
      <c r="R1391" s="38">
        <f t="shared" si="383"/>
        <v>0</v>
      </c>
      <c r="S1391" t="s">
        <v>210</v>
      </c>
      <c r="U1391" t="s">
        <v>577</v>
      </c>
      <c r="V1391" t="s">
        <v>735</v>
      </c>
    </row>
    <row r="1392" spans="1:22" x14ac:dyDescent="0.25">
      <c r="A1392" s="17" t="s">
        <v>208</v>
      </c>
      <c r="B1392" s="17" t="s">
        <v>93</v>
      </c>
      <c r="C1392" s="17" t="s">
        <v>209</v>
      </c>
      <c r="D1392" s="17" t="s">
        <v>110</v>
      </c>
      <c r="E1392" s="24">
        <f>IF(U1392="SC",SUMIFS(SC!F:F,SC!A:A,MAIN!D1392,SC!B:B,MAIN!A1392),SUMIFS(Allocations!$H:$H,Allocations!$A:$A,MAIN!$A1392,Allocations!$B:$B,MAIN!$D1392))</f>
        <v>1E-3</v>
      </c>
      <c r="F1392" s="24">
        <f>IF(U1392="SC",SUMIFS(SC!J:J,SC!A:A,MAIN!D1392,SC!B:B,MAIN!A1392),SUMIFS(Allocations!M:M,Allocations!A:A,MAIN!A1392,Allocations!B:B,MAIN!D1392))</f>
        <v>0</v>
      </c>
      <c r="G1392" s="24">
        <f t="shared" si="379"/>
        <v>1E-3</v>
      </c>
      <c r="H1392" s="24">
        <f>IFERROR(VLOOKUP(S1392,Swaps_wk!$A$2:$AP$151,HLOOKUP(MAIN!D1392,Swaps_wk!$B$2:$AP$151,150,FALSE),FALSE),0)</f>
        <v>0</v>
      </c>
      <c r="I1392" s="24">
        <f>SUMIFS(PASTE_DQS_TRACKER!$D:$D,PASTE_DQS_TRACKER!$C:$C,MAIN!$S1392,PASTE_DQS_TRACKER!$B:$B,MAIN!$D1392)-SUMIFS(PASTE_DQS_TRACKER!$D:$D,PASTE_DQS_TRACKER!$C:$C,MAIN!$S1392,PASTE_DQS_TRACKER!$E:$E,MAIN!$D1392)</f>
        <v>0</v>
      </c>
      <c r="J1392" s="25">
        <f t="shared" si="380"/>
        <v>1E-3</v>
      </c>
      <c r="K1392" s="24">
        <f>IFERROR(IF(V1392="Flex",0,IF(D1392=$D$30,VLOOKUP(A1392,MMO_o10M_lease!$A$1:$F$51,5,FALSE),IF(D1392=$D$26,VLOOKUP(D1392,LANDINGS!$A$3:$BR$40,HLOOKUP(A1392,LANDINGS!$B$1:$CF$42,42,FALSE),FALSE)-IFERROR(VLOOKUP(A1392,MMO_o10M_lease!$A$1:$F$38,5,FALSE),0),VLOOKUP(D1392,LANDINGS!$A$3:$CF$40,HLOOKUP(A1392,LANDINGS!$B$1:$CF$42,42,FALSE),FALSE)))),0)</f>
        <v>0</v>
      </c>
      <c r="L1392" s="24">
        <f>SUMIFS(PASTE_FLEX_TRACKER!$D:$D,PASTE_FLEX_TRACKER!$E:$E,MAIN!$A1392,PASTE_FLEX_TRACKER!$B:$B,MAIN!$D1392)</f>
        <v>0</v>
      </c>
      <c r="M1392" s="35" t="s">
        <v>133</v>
      </c>
      <c r="N1392" s="46" t="s">
        <v>563</v>
      </c>
      <c r="O1392" s="46">
        <f>SUMIFS(MAN_ADJ!$L:$L,MAN_ADJ!$K:$K,MAIN!$D1392,MAN_ADJ!$J:$J,MAIN!$S1392)</f>
        <v>0</v>
      </c>
      <c r="P1392" s="25">
        <f t="shared" si="381"/>
        <v>0</v>
      </c>
      <c r="Q1392" s="28">
        <f t="shared" si="382"/>
        <v>0</v>
      </c>
      <c r="R1392" s="38">
        <f t="shared" si="383"/>
        <v>1E-3</v>
      </c>
      <c r="S1392" t="s">
        <v>210</v>
      </c>
      <c r="U1392" t="s">
        <v>577</v>
      </c>
      <c r="V1392" t="s">
        <v>735</v>
      </c>
    </row>
    <row r="1393" spans="1:22" x14ac:dyDescent="0.25">
      <c r="A1393" s="17" t="s">
        <v>208</v>
      </c>
      <c r="B1393" s="17" t="s">
        <v>93</v>
      </c>
      <c r="C1393" s="17" t="s">
        <v>209</v>
      </c>
      <c r="D1393" s="17" t="s">
        <v>111</v>
      </c>
      <c r="E1393" s="24">
        <f>IF(U1393="SC",SUMIFS(SC!F:F,SC!A:A,MAIN!D1393,SC!B:B,MAIN!A1393),SUMIFS(Allocations!$H:$H,Allocations!$A:$A,MAIN!$A1393,Allocations!$B:$B,MAIN!$D1393))</f>
        <v>3.0000000000000001E-3</v>
      </c>
      <c r="F1393" s="24">
        <f>IF(U1393="SC",SUMIFS(SC!J:J,SC!A:A,MAIN!D1393,SC!B:B,MAIN!A1393),SUMIFS(Allocations!M:M,Allocations!A:A,MAIN!A1393,Allocations!B:B,MAIN!D1393))</f>
        <v>0</v>
      </c>
      <c r="G1393" s="24">
        <f t="shared" si="379"/>
        <v>3.0000000000000001E-3</v>
      </c>
      <c r="H1393" s="24">
        <f>IFERROR(VLOOKUP(S1393,Swaps_wk!$A$2:$AP$151,HLOOKUP(MAIN!D1393,Swaps_wk!$B$2:$AP$151,150,FALSE),FALSE),0)</f>
        <v>0</v>
      </c>
      <c r="I1393" s="24">
        <f>SUMIFS(PASTE_DQS_TRACKER!$D:$D,PASTE_DQS_TRACKER!$C:$C,MAIN!$S1393,PASTE_DQS_TRACKER!$B:$B,MAIN!$D1393)-SUMIFS(PASTE_DQS_TRACKER!$D:$D,PASTE_DQS_TRACKER!$C:$C,MAIN!$S1393,PASTE_DQS_TRACKER!$E:$E,MAIN!$D1393)</f>
        <v>-9</v>
      </c>
      <c r="J1393" s="25">
        <f t="shared" si="380"/>
        <v>-8.9969999999999999</v>
      </c>
      <c r="K1393" s="24">
        <f>IFERROR(IF(V1393="Flex",0,IF(D1393=$D$30,VLOOKUP(A1393,MMO_o10M_lease!$A$1:$F$51,5,FALSE),IF(D1393=$D$26,VLOOKUP(D1393,LANDINGS!$A$3:$BR$40,HLOOKUP(A1393,LANDINGS!$B$1:$CF$42,42,FALSE),FALSE)-IFERROR(VLOOKUP(A1393,MMO_o10M_lease!$A$1:$F$38,5,FALSE),0),VLOOKUP(D1393,LANDINGS!$A$3:$CF$40,HLOOKUP(A1393,LANDINGS!$B$1:$CF$42,42,FALSE),FALSE)))),0)</f>
        <v>0</v>
      </c>
      <c r="L1393" s="24">
        <f>SUMIFS(PASTE_FLEX_TRACKER!$D:$D,PASTE_FLEX_TRACKER!$E:$E,MAIN!$A1393,PASTE_FLEX_TRACKER!$B:$B,MAIN!$D1393)</f>
        <v>0</v>
      </c>
      <c r="M1393" s="35" t="s">
        <v>133</v>
      </c>
      <c r="N1393" s="46" t="s">
        <v>563</v>
      </c>
      <c r="O1393" s="46">
        <f>SUMIFS(MAN_ADJ!$L:$L,MAN_ADJ!$K:$K,MAIN!$D1393,MAN_ADJ!$J:$J,MAIN!$S1393)</f>
        <v>0</v>
      </c>
      <c r="P1393" s="25">
        <f t="shared" si="381"/>
        <v>0</v>
      </c>
      <c r="Q1393" s="28">
        <f t="shared" si="382"/>
        <v>0</v>
      </c>
      <c r="R1393" s="38">
        <f t="shared" si="383"/>
        <v>-8.9969999999999999</v>
      </c>
      <c r="S1393" t="s">
        <v>210</v>
      </c>
      <c r="U1393" t="s">
        <v>577</v>
      </c>
      <c r="V1393" t="s">
        <v>735</v>
      </c>
    </row>
    <row r="1394" spans="1:22" x14ac:dyDescent="0.25">
      <c r="A1394" s="17" t="s">
        <v>208</v>
      </c>
      <c r="B1394" s="17" t="s">
        <v>93</v>
      </c>
      <c r="C1394" s="17" t="s">
        <v>209</v>
      </c>
      <c r="D1394" s="17" t="s">
        <v>112</v>
      </c>
      <c r="E1394" s="24">
        <f>IF(U1394="SC",SUMIFS(SC!F:F,SC!A:A,MAIN!D1394,SC!B:B,MAIN!A1394),SUMIFS(Allocations!$H:$H,Allocations!$A:$A,MAIN!$A1394,Allocations!$B:$B,MAIN!$D1394))</f>
        <v>2.7920000000000003</v>
      </c>
      <c r="F1394" s="24">
        <f>IF(U1394="SC",SUMIFS(SC!J:J,SC!A:A,MAIN!D1394,SC!B:B,MAIN!A1394),SUMIFS(Allocations!M:M,Allocations!A:A,MAIN!A1394,Allocations!B:B,MAIN!D1394))</f>
        <v>0</v>
      </c>
      <c r="G1394" s="24">
        <f t="shared" si="379"/>
        <v>2.7920000000000003</v>
      </c>
      <c r="H1394" s="24">
        <f>IFERROR(VLOOKUP(S1394,Swaps_wk!$A$2:$AP$151,HLOOKUP(MAIN!D1394,Swaps_wk!$B$2:$AP$151,150,FALSE),FALSE),0)</f>
        <v>0</v>
      </c>
      <c r="I1394" s="24">
        <f>SUMIFS(PASTE_DQS_TRACKER!$D:$D,PASTE_DQS_TRACKER!$C:$C,MAIN!$S1394,PASTE_DQS_TRACKER!$B:$B,MAIN!$D1394)-SUMIFS(PASTE_DQS_TRACKER!$D:$D,PASTE_DQS_TRACKER!$C:$C,MAIN!$S1394,PASTE_DQS_TRACKER!$E:$E,MAIN!$D1394)</f>
        <v>0.1</v>
      </c>
      <c r="J1394" s="25">
        <f t="shared" si="380"/>
        <v>2.8920000000000003</v>
      </c>
      <c r="K1394" s="24">
        <f>IFERROR(IF(V1394="Flex",0,IF(D1394=$D$30,VLOOKUP(A1394,MMO_o10M_lease!$A$1:$F$51,5,FALSE),IF(D1394=$D$26,VLOOKUP(D1394,LANDINGS!$A$3:$BR$40,HLOOKUP(A1394,LANDINGS!$B$1:$CF$42,42,FALSE),FALSE)-IFERROR(VLOOKUP(A1394,MMO_o10M_lease!$A$1:$F$38,5,FALSE),0),VLOOKUP(D1394,LANDINGS!$A$3:$CF$40,HLOOKUP(A1394,LANDINGS!$B$1:$CF$42,42,FALSE),FALSE)))),0)</f>
        <v>0</v>
      </c>
      <c r="L1394" s="24">
        <f>SUMIFS(PASTE_FLEX_TRACKER!$D:$D,PASTE_FLEX_TRACKER!$E:$E,MAIN!$A1394,PASTE_FLEX_TRACKER!$B:$B,MAIN!$D1394)</f>
        <v>0</v>
      </c>
      <c r="M1394" s="35" t="s">
        <v>133</v>
      </c>
      <c r="N1394" s="46" t="s">
        <v>563</v>
      </c>
      <c r="O1394" s="46">
        <f>SUMIFS(MAN_ADJ!$L:$L,MAN_ADJ!$K:$K,MAIN!$D1394,MAN_ADJ!$J:$J,MAIN!$S1394)</f>
        <v>0</v>
      </c>
      <c r="P1394" s="25">
        <f t="shared" si="381"/>
        <v>0</v>
      </c>
      <c r="Q1394" s="28">
        <f t="shared" si="382"/>
        <v>0</v>
      </c>
      <c r="R1394" s="38">
        <f t="shared" si="383"/>
        <v>2.8920000000000003</v>
      </c>
      <c r="S1394" t="s">
        <v>210</v>
      </c>
      <c r="U1394" t="s">
        <v>577</v>
      </c>
      <c r="V1394" t="s">
        <v>735</v>
      </c>
    </row>
    <row r="1395" spans="1:22" x14ac:dyDescent="0.25">
      <c r="A1395" s="17" t="s">
        <v>208</v>
      </c>
      <c r="B1395" s="17" t="s">
        <v>93</v>
      </c>
      <c r="C1395" s="17" t="s">
        <v>209</v>
      </c>
      <c r="D1395" s="17" t="s">
        <v>113</v>
      </c>
      <c r="E1395" s="24">
        <f>IF(U1395="SC",SUMIFS(SC!F:F,SC!A:A,MAIN!D1395,SC!B:B,MAIN!A1395),SUMIFS(Allocations!$H:$H,Allocations!$A:$A,MAIN!$A1395,Allocations!$B:$B,MAIN!$D1395))</f>
        <v>0.93</v>
      </c>
      <c r="F1395" s="24">
        <f>IF(U1395="SC",SUMIFS(SC!J:J,SC!A:A,MAIN!D1395,SC!B:B,MAIN!A1395),SUMIFS(Allocations!M:M,Allocations!A:A,MAIN!A1395,Allocations!B:B,MAIN!D1395))</f>
        <v>0</v>
      </c>
      <c r="G1395" s="24">
        <f t="shared" si="379"/>
        <v>0.93</v>
      </c>
      <c r="H1395" s="24">
        <f>IFERROR(VLOOKUP(S1395,Swaps_wk!$A$2:$AP$151,HLOOKUP(MAIN!D1395,Swaps_wk!$B$2:$AP$151,150,FALSE),FALSE),0)</f>
        <v>0</v>
      </c>
      <c r="I1395" s="24">
        <f>SUMIFS(PASTE_DQS_TRACKER!$D:$D,PASTE_DQS_TRACKER!$C:$C,MAIN!$S1395,PASTE_DQS_TRACKER!$B:$B,MAIN!$D1395)-SUMIFS(PASTE_DQS_TRACKER!$D:$D,PASTE_DQS_TRACKER!$C:$C,MAIN!$S1395,PASTE_DQS_TRACKER!$E:$E,MAIN!$D1395)</f>
        <v>0</v>
      </c>
      <c r="J1395" s="25">
        <f t="shared" si="380"/>
        <v>0.93</v>
      </c>
      <c r="K1395" s="24">
        <f>IFERROR(IF(V1395="Flex",0,IF(D1395=$D$30,VLOOKUP(A1395,MMO_o10M_lease!$A$1:$F$51,5,FALSE),IF(D1395=$D$26,VLOOKUP(D1395,LANDINGS!$A$3:$BR$40,HLOOKUP(A1395,LANDINGS!$B$1:$CF$42,42,FALSE),FALSE)-IFERROR(VLOOKUP(A1395,MMO_o10M_lease!$A$1:$F$38,5,FALSE),0),VLOOKUP(D1395,LANDINGS!$A$3:$CF$40,HLOOKUP(A1395,LANDINGS!$B$1:$CF$42,42,FALSE),FALSE)))),0)</f>
        <v>0</v>
      </c>
      <c r="L1395" s="24">
        <f>SUMIFS(PASTE_FLEX_TRACKER!$D:$D,PASTE_FLEX_TRACKER!$E:$E,MAIN!$A1395,PASTE_FLEX_TRACKER!$B:$B,MAIN!$D1395)</f>
        <v>0</v>
      </c>
      <c r="M1395" s="35" t="s">
        <v>133</v>
      </c>
      <c r="N1395" s="46" t="s">
        <v>563</v>
      </c>
      <c r="O1395" s="46">
        <f>SUMIFS(MAN_ADJ!$L:$L,MAN_ADJ!$K:$K,MAIN!$D1395,MAN_ADJ!$J:$J,MAIN!$S1395)</f>
        <v>0</v>
      </c>
      <c r="P1395" s="25">
        <f t="shared" si="381"/>
        <v>0</v>
      </c>
      <c r="Q1395" s="28">
        <f t="shared" si="382"/>
        <v>0</v>
      </c>
      <c r="R1395" s="38">
        <f t="shared" si="383"/>
        <v>0.93</v>
      </c>
      <c r="S1395" t="s">
        <v>210</v>
      </c>
      <c r="U1395" t="s">
        <v>577</v>
      </c>
      <c r="V1395" t="s">
        <v>735</v>
      </c>
    </row>
    <row r="1396" spans="1:22" x14ac:dyDescent="0.25">
      <c r="A1396" s="17" t="s">
        <v>208</v>
      </c>
      <c r="B1396" s="17" t="s">
        <v>93</v>
      </c>
      <c r="C1396" s="17" t="s">
        <v>209</v>
      </c>
      <c r="D1396" s="17" t="s">
        <v>114</v>
      </c>
      <c r="E1396" s="24">
        <f>IF(U1396="SC",SUMIFS(SC!F:F,SC!A:A,MAIN!D1396,SC!B:B,MAIN!A1396),SUMIFS(Allocations!$H:$H,Allocations!$A:$A,MAIN!$A1396,Allocations!$B:$B,MAIN!$D1396))</f>
        <v>0</v>
      </c>
      <c r="F1396" s="24">
        <f>IF(U1396="SC",SUMIFS(SC!J:J,SC!A:A,MAIN!D1396,SC!B:B,MAIN!A1396),SUMIFS(Allocations!M:M,Allocations!A:A,MAIN!A1396,Allocations!B:B,MAIN!D1396))</f>
        <v>0</v>
      </c>
      <c r="G1396" s="24">
        <f t="shared" si="379"/>
        <v>0</v>
      </c>
      <c r="H1396" s="24">
        <f>IFERROR(VLOOKUP(S1396,Swaps_wk!$A$2:$AP$151,HLOOKUP(MAIN!D1396,Swaps_wk!$B$2:$AP$151,150,FALSE),FALSE),0)</f>
        <v>0</v>
      </c>
      <c r="I1396" s="24">
        <f>SUMIFS(PASTE_DQS_TRACKER!$D:$D,PASTE_DQS_TRACKER!$C:$C,MAIN!$S1396,PASTE_DQS_TRACKER!$B:$B,MAIN!$D1396)-SUMIFS(PASTE_DQS_TRACKER!$D:$D,PASTE_DQS_TRACKER!$C:$C,MAIN!$S1396,PASTE_DQS_TRACKER!$E:$E,MAIN!$D1396)</f>
        <v>0</v>
      </c>
      <c r="J1396" s="25">
        <f t="shared" si="380"/>
        <v>0</v>
      </c>
      <c r="K1396" s="24">
        <f>IFERROR(IF(V1396="Flex",0,IF(D1396=$D$30,VLOOKUP(A1396,MMO_o10M_lease!$A$1:$F$51,5,FALSE),IF(D1396=$D$26,VLOOKUP(D1396,LANDINGS!$A$3:$BR$40,HLOOKUP(A1396,LANDINGS!$B$1:$CF$42,42,FALSE),FALSE)-IFERROR(VLOOKUP(A1396,MMO_o10M_lease!$A$1:$F$38,5,FALSE),0),VLOOKUP(D1396,LANDINGS!$A$3:$CF$40,HLOOKUP(A1396,LANDINGS!$B$1:$CF$42,42,FALSE),FALSE)))),0)</f>
        <v>0</v>
      </c>
      <c r="L1396" s="24">
        <f>SUMIFS(PASTE_FLEX_TRACKER!$D:$D,PASTE_FLEX_TRACKER!$E:$E,MAIN!$A1396,PASTE_FLEX_TRACKER!$B:$B,MAIN!$D1396)</f>
        <v>0</v>
      </c>
      <c r="M1396" s="35" t="s">
        <v>133</v>
      </c>
      <c r="N1396" s="46" t="s">
        <v>563</v>
      </c>
      <c r="O1396" s="46">
        <f>SUMIFS(MAN_ADJ!$L:$L,MAN_ADJ!$K:$K,MAIN!$D1396,MAN_ADJ!$J:$J,MAIN!$S1396)</f>
        <v>0</v>
      </c>
      <c r="P1396" s="25">
        <f t="shared" si="381"/>
        <v>0</v>
      </c>
      <c r="Q1396" s="28" t="str">
        <f t="shared" si="382"/>
        <v>n/a</v>
      </c>
      <c r="R1396" s="38">
        <f t="shared" si="383"/>
        <v>0</v>
      </c>
      <c r="S1396" t="s">
        <v>210</v>
      </c>
      <c r="U1396" t="s">
        <v>577</v>
      </c>
      <c r="V1396" t="s">
        <v>735</v>
      </c>
    </row>
    <row r="1397" spans="1:22" x14ac:dyDescent="0.25">
      <c r="A1397" s="17" t="s">
        <v>208</v>
      </c>
      <c r="B1397" s="17" t="s">
        <v>93</v>
      </c>
      <c r="C1397" s="17" t="s">
        <v>209</v>
      </c>
      <c r="D1397" s="17" t="s">
        <v>115</v>
      </c>
      <c r="E1397" s="24">
        <f>IF(U1397="SC",SUMIFS(SC!F:F,SC!A:A,MAIN!D1397,SC!B:B,MAIN!A1397),SUMIFS(Allocations!$H:$H,Allocations!$A:$A,MAIN!$A1397,Allocations!$B:$B,MAIN!$D1397))</f>
        <v>0.13900000000000001</v>
      </c>
      <c r="F1397" s="24">
        <f>IF(U1397="SC",SUMIFS(SC!J:J,SC!A:A,MAIN!D1397,SC!B:B,MAIN!A1397),SUMIFS(Allocations!M:M,Allocations!A:A,MAIN!A1397,Allocations!B:B,MAIN!D1397))</f>
        <v>0</v>
      </c>
      <c r="G1397" s="24">
        <f t="shared" si="379"/>
        <v>0.13900000000000001</v>
      </c>
      <c r="H1397" s="24">
        <f>IFERROR(VLOOKUP(S1397,Swaps_wk!$A$2:$AP$151,HLOOKUP(MAIN!D1397,Swaps_wk!$B$2:$AP$151,150,FALSE),FALSE),0)</f>
        <v>0</v>
      </c>
      <c r="I1397" s="24">
        <f>SUMIFS(PASTE_DQS_TRACKER!$D:$D,PASTE_DQS_TRACKER!$C:$C,MAIN!$S1397,PASTE_DQS_TRACKER!$B:$B,MAIN!$D1397)-SUMIFS(PASTE_DQS_TRACKER!$D:$D,PASTE_DQS_TRACKER!$C:$C,MAIN!$S1397,PASTE_DQS_TRACKER!$E:$E,MAIN!$D1397)</f>
        <v>0</v>
      </c>
      <c r="J1397" s="25">
        <f t="shared" si="380"/>
        <v>0.13900000000000001</v>
      </c>
      <c r="K1397" s="24">
        <f>IFERROR(IF(V1397="Flex",0,IF(D1397=$D$30,VLOOKUP(A1397,MMO_o10M_lease!$A$1:$F$51,5,FALSE),IF(D1397=$D$26,VLOOKUP(D1397,LANDINGS!$A$3:$BR$40,HLOOKUP(A1397,LANDINGS!$B$1:$CF$42,42,FALSE),FALSE)-IFERROR(VLOOKUP(A1397,MMO_o10M_lease!$A$1:$F$38,5,FALSE),0),VLOOKUP(D1397,LANDINGS!$A$3:$CF$40,HLOOKUP(A1397,LANDINGS!$B$1:$CF$42,42,FALSE),FALSE)))),0)</f>
        <v>0</v>
      </c>
      <c r="L1397" s="24">
        <f>SUMIFS(PASTE_FLEX_TRACKER!$D:$D,PASTE_FLEX_TRACKER!$E:$E,MAIN!$A1397,PASTE_FLEX_TRACKER!$B:$B,MAIN!$D1397)</f>
        <v>0</v>
      </c>
      <c r="M1397" s="35" t="s">
        <v>133</v>
      </c>
      <c r="N1397" s="46" t="s">
        <v>563</v>
      </c>
      <c r="O1397" s="46">
        <f>SUMIFS(MAN_ADJ!$L:$L,MAN_ADJ!$K:$K,MAIN!$D1397,MAN_ADJ!$J:$J,MAIN!$S1397)</f>
        <v>0</v>
      </c>
      <c r="P1397" s="25">
        <f t="shared" si="381"/>
        <v>0</v>
      </c>
      <c r="Q1397" s="28">
        <f t="shared" si="382"/>
        <v>0</v>
      </c>
      <c r="R1397" s="38">
        <f t="shared" si="383"/>
        <v>0.13900000000000001</v>
      </c>
      <c r="S1397" t="s">
        <v>210</v>
      </c>
      <c r="U1397" t="s">
        <v>577</v>
      </c>
      <c r="V1397" t="s">
        <v>735</v>
      </c>
    </row>
    <row r="1398" spans="1:22" x14ac:dyDescent="0.25">
      <c r="A1398" s="17" t="s">
        <v>208</v>
      </c>
      <c r="B1398" s="17" t="s">
        <v>93</v>
      </c>
      <c r="C1398" s="17" t="s">
        <v>209</v>
      </c>
      <c r="D1398" s="17" t="s">
        <v>116</v>
      </c>
      <c r="E1398" s="24">
        <f>IF(U1398="SC",SUMIFS(SC!F:F,SC!A:A,MAIN!D1398,SC!B:B,MAIN!A1398),SUMIFS(Allocations!$H:$H,Allocations!$A:$A,MAIN!$A1398,Allocations!$B:$B,MAIN!$D1398))</f>
        <v>1.627</v>
      </c>
      <c r="F1398" s="24">
        <f>IF(U1398="SC",SUMIFS(SC!J:J,SC!A:A,MAIN!D1398,SC!B:B,MAIN!A1398),SUMIFS(Allocations!M:M,Allocations!A:A,MAIN!A1398,Allocations!B:B,MAIN!D1398))</f>
        <v>0</v>
      </c>
      <c r="G1398" s="24">
        <f t="shared" si="379"/>
        <v>1.627</v>
      </c>
      <c r="H1398" s="24">
        <f>IFERROR(VLOOKUP(S1398,Swaps_wk!$A$2:$AP$151,HLOOKUP(MAIN!D1398,Swaps_wk!$B$2:$AP$151,150,FALSE),FALSE),0)</f>
        <v>0</v>
      </c>
      <c r="I1398" s="24">
        <f>SUMIFS(PASTE_DQS_TRACKER!$D:$D,PASTE_DQS_TRACKER!$C:$C,MAIN!$S1398,PASTE_DQS_TRACKER!$B:$B,MAIN!$D1398)-SUMIFS(PASTE_DQS_TRACKER!$D:$D,PASTE_DQS_TRACKER!$C:$C,MAIN!$S1398,PASTE_DQS_TRACKER!$E:$E,MAIN!$D1398)</f>
        <v>0</v>
      </c>
      <c r="J1398" s="25">
        <f t="shared" si="380"/>
        <v>1.627</v>
      </c>
      <c r="K1398" s="24">
        <f>IFERROR(IF(V1398="Flex",0,IF(D1398=$D$30,VLOOKUP(A1398,MMO_o10M_lease!$A$1:$F$51,5,FALSE),IF(D1398=$D$26,VLOOKUP(D1398,LANDINGS!$A$3:$BR$40,HLOOKUP(A1398,LANDINGS!$B$1:$CF$42,42,FALSE),FALSE)-IFERROR(VLOOKUP(A1398,MMO_o10M_lease!$A$1:$F$38,5,FALSE),0),VLOOKUP(D1398,LANDINGS!$A$3:$CF$40,HLOOKUP(A1398,LANDINGS!$B$1:$CF$42,42,FALSE),FALSE)))),0)</f>
        <v>0</v>
      </c>
      <c r="L1398" s="24">
        <f>SUMIFS(PASTE_FLEX_TRACKER!$D:$D,PASTE_FLEX_TRACKER!$E:$E,MAIN!$A1398,PASTE_FLEX_TRACKER!$B:$B,MAIN!$D1398)</f>
        <v>0</v>
      </c>
      <c r="M1398" s="35" t="s">
        <v>133</v>
      </c>
      <c r="N1398" s="46" t="s">
        <v>563</v>
      </c>
      <c r="O1398" s="46">
        <f>SUMIFS(MAN_ADJ!$L:$L,MAN_ADJ!$K:$K,MAIN!$D1398,MAN_ADJ!$J:$J,MAIN!$S1398)</f>
        <v>0</v>
      </c>
      <c r="P1398" s="25">
        <f t="shared" si="381"/>
        <v>0</v>
      </c>
      <c r="Q1398" s="28">
        <f t="shared" si="382"/>
        <v>0</v>
      </c>
      <c r="R1398" s="38">
        <f t="shared" si="383"/>
        <v>1.627</v>
      </c>
      <c r="S1398" t="s">
        <v>210</v>
      </c>
      <c r="U1398" t="s">
        <v>577</v>
      </c>
      <c r="V1398" t="s">
        <v>735</v>
      </c>
    </row>
    <row r="1399" spans="1:22" x14ac:dyDescent="0.25">
      <c r="A1399" s="17" t="s">
        <v>208</v>
      </c>
      <c r="B1399" s="17" t="s">
        <v>93</v>
      </c>
      <c r="C1399" s="17" t="s">
        <v>209</v>
      </c>
      <c r="D1399" s="17" t="s">
        <v>117</v>
      </c>
      <c r="E1399" s="24">
        <f>IF(U1399="SC",SUMIFS(SC!F:F,SC!A:A,MAIN!D1399,SC!B:B,MAIN!A1399),SUMIFS(Allocations!$H:$H,Allocations!$A:$A,MAIN!$A1399,Allocations!$B:$B,MAIN!$D1399))</f>
        <v>0</v>
      </c>
      <c r="F1399" s="24">
        <f>IF(U1399="SC",SUMIFS(SC!J:J,SC!A:A,MAIN!D1399,SC!B:B,MAIN!A1399),SUMIFS(Allocations!M:M,Allocations!A:A,MAIN!A1399,Allocations!B:B,MAIN!D1399))</f>
        <v>0</v>
      </c>
      <c r="G1399" s="24">
        <f t="shared" si="379"/>
        <v>0</v>
      </c>
      <c r="H1399" s="24">
        <f>IFERROR(VLOOKUP(S1399,Swaps_wk!$A$2:$AP$151,HLOOKUP(MAIN!D1399,Swaps_wk!$B$2:$AP$151,150,FALSE),FALSE),0)</f>
        <v>0</v>
      </c>
      <c r="I1399" s="24">
        <f>SUMIFS(PASTE_DQS_TRACKER!$D:$D,PASTE_DQS_TRACKER!$C:$C,MAIN!$S1399,PASTE_DQS_TRACKER!$B:$B,MAIN!$D1399)-SUMIFS(PASTE_DQS_TRACKER!$D:$D,PASTE_DQS_TRACKER!$C:$C,MAIN!$S1399,PASTE_DQS_TRACKER!$E:$E,MAIN!$D1399)</f>
        <v>0</v>
      </c>
      <c r="J1399" s="25">
        <f t="shared" si="380"/>
        <v>0</v>
      </c>
      <c r="K1399" s="24">
        <f>IFERROR(IF(V1399="Flex",0,IF(D1399=$D$30,VLOOKUP(A1399,MMO_o10M_lease!$A$1:$F$51,5,FALSE),IF(D1399=$D$26,VLOOKUP(D1399,LANDINGS!$A$3:$BR$40,HLOOKUP(A1399,LANDINGS!$B$1:$CF$42,42,FALSE),FALSE)-IFERROR(VLOOKUP(A1399,MMO_o10M_lease!$A$1:$F$38,5,FALSE),0),VLOOKUP(D1399,LANDINGS!$A$3:$CF$40,HLOOKUP(A1399,LANDINGS!$B$1:$CF$42,42,FALSE),FALSE)))),0)</f>
        <v>0</v>
      </c>
      <c r="L1399" s="24">
        <f>SUMIFS(PASTE_FLEX_TRACKER!$D:$D,PASTE_FLEX_TRACKER!$E:$E,MAIN!$A1399,PASTE_FLEX_TRACKER!$B:$B,MAIN!$D1399)</f>
        <v>0</v>
      </c>
      <c r="M1399" s="35" t="s">
        <v>133</v>
      </c>
      <c r="N1399" s="46" t="s">
        <v>563</v>
      </c>
      <c r="O1399" s="46">
        <f>SUMIFS(MAN_ADJ!$L:$L,MAN_ADJ!$K:$K,MAIN!$D1399,MAN_ADJ!$J:$J,MAIN!$S1399)</f>
        <v>0</v>
      </c>
      <c r="P1399" s="25">
        <f t="shared" si="381"/>
        <v>0</v>
      </c>
      <c r="Q1399" s="28" t="str">
        <f t="shared" si="382"/>
        <v>n/a</v>
      </c>
      <c r="R1399" s="38">
        <f t="shared" si="383"/>
        <v>0</v>
      </c>
      <c r="S1399" t="s">
        <v>210</v>
      </c>
      <c r="U1399" t="s">
        <v>577</v>
      </c>
      <c r="V1399" t="s">
        <v>735</v>
      </c>
    </row>
    <row r="1400" spans="1:22" x14ac:dyDescent="0.25">
      <c r="A1400" s="17" t="s">
        <v>208</v>
      </c>
      <c r="B1400" s="17" t="s">
        <v>93</v>
      </c>
      <c r="C1400" s="17" t="s">
        <v>209</v>
      </c>
      <c r="D1400" s="17" t="s">
        <v>118</v>
      </c>
      <c r="E1400" s="24">
        <f>IF(U1400="SC",SUMIFS(SC!F:F,SC!A:A,MAIN!D1400,SC!B:B,MAIN!A1400),SUMIFS(Allocations!$H:$H,Allocations!$A:$A,MAIN!$A1400,Allocations!$B:$B,MAIN!$D1400))</f>
        <v>1.8180000000000001</v>
      </c>
      <c r="F1400" s="24">
        <f>IF(U1400="SC",SUMIFS(SC!J:J,SC!A:A,MAIN!D1400,SC!B:B,MAIN!A1400),SUMIFS(Allocations!M:M,Allocations!A:A,MAIN!A1400,Allocations!B:B,MAIN!D1400))</f>
        <v>0</v>
      </c>
      <c r="G1400" s="24">
        <f t="shared" si="379"/>
        <v>1.8180000000000001</v>
      </c>
      <c r="H1400" s="24">
        <f>IFERROR(VLOOKUP(S1400,Swaps_wk!$A$2:$AP$151,HLOOKUP(MAIN!D1400,Swaps_wk!$B$2:$AP$151,150,FALSE),FALSE),0)</f>
        <v>0</v>
      </c>
      <c r="I1400" s="24">
        <f>SUMIFS(PASTE_DQS_TRACKER!$D:$D,PASTE_DQS_TRACKER!$C:$C,MAIN!$S1400,PASTE_DQS_TRACKER!$B:$B,MAIN!$D1400)-SUMIFS(PASTE_DQS_TRACKER!$D:$D,PASTE_DQS_TRACKER!$C:$C,MAIN!$S1400,PASTE_DQS_TRACKER!$E:$E,MAIN!$D1400)</f>
        <v>0</v>
      </c>
      <c r="J1400" s="25">
        <f t="shared" si="380"/>
        <v>1.8180000000000001</v>
      </c>
      <c r="K1400" s="24">
        <f>IFERROR(IF(V1400="Flex",0,IF(D1400=$D$30,VLOOKUP(A1400,MMO_o10M_lease!$A$1:$F$51,5,FALSE),IF(D1400=$D$26,VLOOKUP(D1400,LANDINGS!$A$3:$BR$40,HLOOKUP(A1400,LANDINGS!$B$1:$CF$42,42,FALSE),FALSE)-IFERROR(VLOOKUP(A1400,MMO_o10M_lease!$A$1:$F$38,5,FALSE),0),VLOOKUP(D1400,LANDINGS!$A$3:$CF$40,HLOOKUP(A1400,LANDINGS!$B$1:$CF$42,42,FALSE),FALSE)))),0)</f>
        <v>0</v>
      </c>
      <c r="L1400" s="24">
        <f>SUMIFS(PASTE_FLEX_TRACKER!$D:$D,PASTE_FLEX_TRACKER!$E:$E,MAIN!$A1400,PASTE_FLEX_TRACKER!$B:$B,MAIN!$D1400)</f>
        <v>0</v>
      </c>
      <c r="M1400" s="35" t="s">
        <v>133</v>
      </c>
      <c r="N1400" s="46" t="s">
        <v>563</v>
      </c>
      <c r="O1400" s="46">
        <f>SUMIFS(MAN_ADJ!$L:$L,MAN_ADJ!$K:$K,MAIN!$D1400,MAN_ADJ!$J:$J,MAIN!$S1400)</f>
        <v>0</v>
      </c>
      <c r="P1400" s="25">
        <f t="shared" si="381"/>
        <v>0</v>
      </c>
      <c r="Q1400" s="28">
        <f t="shared" si="382"/>
        <v>0</v>
      </c>
      <c r="R1400" s="38">
        <f t="shared" si="383"/>
        <v>1.8180000000000001</v>
      </c>
      <c r="S1400" t="s">
        <v>210</v>
      </c>
      <c r="U1400" t="s">
        <v>577</v>
      </c>
      <c r="V1400" t="s">
        <v>735</v>
      </c>
    </row>
    <row r="1401" spans="1:22" x14ac:dyDescent="0.25">
      <c r="A1401" s="17" t="s">
        <v>208</v>
      </c>
      <c r="B1401" s="17" t="s">
        <v>93</v>
      </c>
      <c r="C1401" s="17" t="s">
        <v>209</v>
      </c>
      <c r="D1401" s="17" t="s">
        <v>119</v>
      </c>
      <c r="E1401" s="24">
        <f>IF(U1401="SC",SUMIFS(SC!F:F,SC!A:A,MAIN!D1401,SC!B:B,MAIN!A1401),SUMIFS(Allocations!$H:$H,Allocations!$A:$A,MAIN!$A1401,Allocations!$B:$B,MAIN!$D1401))</f>
        <v>0</v>
      </c>
      <c r="F1401" s="24">
        <f>IF(U1401="SC",SUMIFS(SC!J:J,SC!A:A,MAIN!D1401,SC!B:B,MAIN!A1401),SUMIFS(Allocations!M:M,Allocations!A:A,MAIN!A1401,Allocations!B:B,MAIN!D1401))</f>
        <v>0</v>
      </c>
      <c r="G1401" s="24">
        <f t="shared" si="379"/>
        <v>0</v>
      </c>
      <c r="H1401" s="24">
        <f>IFERROR(VLOOKUP(S1401,Swaps_wk!$A$2:$AP$151,HLOOKUP(MAIN!D1401,Swaps_wk!$B$2:$AP$151,150,FALSE),FALSE),0)</f>
        <v>0</v>
      </c>
      <c r="I1401" s="24">
        <f>SUMIFS(PASTE_DQS_TRACKER!$D:$D,PASTE_DQS_TRACKER!$C:$C,MAIN!$S1401,PASTE_DQS_TRACKER!$B:$B,MAIN!$D1401)-SUMIFS(PASTE_DQS_TRACKER!$D:$D,PASTE_DQS_TRACKER!$C:$C,MAIN!$S1401,PASTE_DQS_TRACKER!$E:$E,MAIN!$D1401)</f>
        <v>0</v>
      </c>
      <c r="J1401" s="25">
        <f t="shared" si="380"/>
        <v>0</v>
      </c>
      <c r="K1401" s="24">
        <f>IFERROR(IF(V1401="Flex",0,IF(D1401=$D$30,VLOOKUP(A1401,MMO_o10M_lease!$A$1:$F$51,5,FALSE),IF(D1401=$D$26,VLOOKUP(D1401,LANDINGS!$A$3:$BR$40,HLOOKUP(A1401,LANDINGS!$B$1:$CF$42,42,FALSE),FALSE)-IFERROR(VLOOKUP(A1401,MMO_o10M_lease!$A$1:$F$38,5,FALSE),0),VLOOKUP(D1401,LANDINGS!$A$3:$CF$40,HLOOKUP(A1401,LANDINGS!$B$1:$CF$42,42,FALSE),FALSE)))),0)</f>
        <v>0</v>
      </c>
      <c r="L1401" s="24">
        <f>SUMIFS(PASTE_FLEX_TRACKER!$D:$D,PASTE_FLEX_TRACKER!$E:$E,MAIN!$A1401,PASTE_FLEX_TRACKER!$B:$B,MAIN!$D1401)</f>
        <v>0</v>
      </c>
      <c r="M1401" s="35" t="s">
        <v>133</v>
      </c>
      <c r="N1401" s="46" t="s">
        <v>563</v>
      </c>
      <c r="O1401" s="46">
        <f>SUMIFS(MAN_ADJ!$L:$L,MAN_ADJ!$K:$K,MAIN!$D1401,MAN_ADJ!$J:$J,MAIN!$S1401)</f>
        <v>0</v>
      </c>
      <c r="P1401" s="25">
        <f t="shared" si="381"/>
        <v>0</v>
      </c>
      <c r="Q1401" s="28" t="str">
        <f t="shared" si="382"/>
        <v>n/a</v>
      </c>
      <c r="R1401" s="38">
        <f t="shared" si="383"/>
        <v>0</v>
      </c>
      <c r="S1401" t="s">
        <v>210</v>
      </c>
      <c r="U1401" t="s">
        <v>577</v>
      </c>
      <c r="V1401" t="s">
        <v>735</v>
      </c>
    </row>
    <row r="1402" spans="1:22" x14ac:dyDescent="0.25">
      <c r="A1402" s="17" t="s">
        <v>208</v>
      </c>
      <c r="B1402" s="17" t="s">
        <v>93</v>
      </c>
      <c r="C1402" s="17" t="s">
        <v>209</v>
      </c>
      <c r="D1402" s="17" t="s">
        <v>120</v>
      </c>
      <c r="E1402" s="24">
        <f>IF(U1402="SC",SUMIFS(SC!F:F,SC!A:A,MAIN!D1402,SC!B:B,MAIN!A1402),SUMIFS(Allocations!$H:$H,Allocations!$A:$A,MAIN!$A1402,Allocations!$B:$B,MAIN!$D1402))</f>
        <v>0.1</v>
      </c>
      <c r="F1402" s="24">
        <f>IF(U1402="SC",SUMIFS(SC!J:J,SC!A:A,MAIN!D1402,SC!B:B,MAIN!A1402),SUMIFS(Allocations!M:M,Allocations!A:A,MAIN!A1402,Allocations!B:B,MAIN!D1402))</f>
        <v>0</v>
      </c>
      <c r="G1402" s="24">
        <f t="shared" si="379"/>
        <v>0.1</v>
      </c>
      <c r="H1402" s="24">
        <f>IFERROR(VLOOKUP(S1402,Swaps_wk!$A$2:$AP$151,HLOOKUP(MAIN!D1402,Swaps_wk!$B$2:$AP$151,150,FALSE),FALSE),0)</f>
        <v>0</v>
      </c>
      <c r="I1402" s="24">
        <f>SUMIFS(PASTE_DQS_TRACKER!$D:$D,PASTE_DQS_TRACKER!$C:$C,MAIN!$S1402,PASTE_DQS_TRACKER!$B:$B,MAIN!$D1402)-SUMIFS(PASTE_DQS_TRACKER!$D:$D,PASTE_DQS_TRACKER!$C:$C,MAIN!$S1402,PASTE_DQS_TRACKER!$E:$E,MAIN!$D1402)</f>
        <v>0</v>
      </c>
      <c r="J1402" s="25">
        <f t="shared" si="380"/>
        <v>0.1</v>
      </c>
      <c r="K1402" s="24">
        <f>IFERROR(IF(V1402="Flex",0,IF(D1402=$D$30,VLOOKUP(A1402,MMO_o10M_lease!$A$1:$F$51,5,FALSE),IF(D1402=$D$26,VLOOKUP(D1402,LANDINGS!$A$3:$BR$40,HLOOKUP(A1402,LANDINGS!$B$1:$CF$42,42,FALSE),FALSE)-IFERROR(VLOOKUP(A1402,MMO_o10M_lease!$A$1:$F$38,5,FALSE),0),VLOOKUP(D1402,LANDINGS!$A$3:$CF$40,HLOOKUP(A1402,LANDINGS!$B$1:$CF$42,42,FALSE),FALSE)))),0)</f>
        <v>0</v>
      </c>
      <c r="L1402" s="24">
        <f>SUMIFS(PASTE_FLEX_TRACKER!$D:$D,PASTE_FLEX_TRACKER!$E:$E,MAIN!$A1402,PASTE_FLEX_TRACKER!$B:$B,MAIN!$D1402)</f>
        <v>0</v>
      </c>
      <c r="M1402" s="35" t="s">
        <v>133</v>
      </c>
      <c r="N1402" s="46" t="s">
        <v>563</v>
      </c>
      <c r="O1402" s="46">
        <f>SUMIFS(MAN_ADJ!$L:$L,MAN_ADJ!$K:$K,MAIN!$D1402,MAN_ADJ!$J:$J,MAIN!$S1402)</f>
        <v>0</v>
      </c>
      <c r="P1402" s="25">
        <f t="shared" si="381"/>
        <v>0</v>
      </c>
      <c r="Q1402" s="28">
        <f t="shared" si="382"/>
        <v>0</v>
      </c>
      <c r="R1402" s="38">
        <f t="shared" si="383"/>
        <v>0.1</v>
      </c>
      <c r="S1402" t="s">
        <v>210</v>
      </c>
      <c r="U1402" t="s">
        <v>577</v>
      </c>
      <c r="V1402" t="s">
        <v>735</v>
      </c>
    </row>
    <row r="1403" spans="1:22" x14ac:dyDescent="0.25">
      <c r="A1403" s="17" t="s">
        <v>208</v>
      </c>
      <c r="B1403" s="17" t="s">
        <v>93</v>
      </c>
      <c r="C1403" s="17" t="s">
        <v>209</v>
      </c>
      <c r="D1403" s="17" t="s">
        <v>121</v>
      </c>
      <c r="E1403" s="24">
        <f>IF(U1403="SC",SUMIFS(SC!F:F,SC!A:A,MAIN!D1403,SC!B:B,MAIN!A1403),SUMIFS(Allocations!$H:$H,Allocations!$A:$A,MAIN!$A1403,Allocations!$B:$B,MAIN!$D1403))</f>
        <v>0</v>
      </c>
      <c r="F1403" s="24">
        <f>IF(U1403="SC",SUMIFS(SC!J:J,SC!A:A,MAIN!D1403,SC!B:B,MAIN!A1403),SUMIFS(Allocations!M:M,Allocations!A:A,MAIN!A1403,Allocations!B:B,MAIN!D1403))</f>
        <v>0</v>
      </c>
      <c r="G1403" s="24">
        <f t="shared" si="379"/>
        <v>0</v>
      </c>
      <c r="H1403" s="24">
        <f>IFERROR(VLOOKUP(S1403,Swaps_wk!$A$2:$AP$151,HLOOKUP(MAIN!D1403,Swaps_wk!$B$2:$AP$151,150,FALSE),FALSE),0)</f>
        <v>0</v>
      </c>
      <c r="I1403" s="24">
        <f>SUMIFS(PASTE_DQS_TRACKER!$D:$D,PASTE_DQS_TRACKER!$C:$C,MAIN!$S1403,PASTE_DQS_TRACKER!$B:$B,MAIN!$D1403)-SUMIFS(PASTE_DQS_TRACKER!$D:$D,PASTE_DQS_TRACKER!$C:$C,MAIN!$S1403,PASTE_DQS_TRACKER!$E:$E,MAIN!$D1403)</f>
        <v>0</v>
      </c>
      <c r="J1403" s="25">
        <f t="shared" si="380"/>
        <v>0</v>
      </c>
      <c r="K1403" s="24">
        <f>IFERROR(IF(V1403="Flex",0,IF(D1403=$D$30,VLOOKUP(A1403,MMO_o10M_lease!$A$1:$F$51,5,FALSE),IF(D1403=$D$26,VLOOKUP(D1403,LANDINGS!$A$3:$BR$40,HLOOKUP(A1403,LANDINGS!$B$1:$CF$42,42,FALSE),FALSE)-IFERROR(VLOOKUP(A1403,MMO_o10M_lease!$A$1:$F$38,5,FALSE),0),VLOOKUP(D1403,LANDINGS!$A$3:$CF$40,HLOOKUP(A1403,LANDINGS!$B$1:$CF$42,42,FALSE),FALSE)))),0)</f>
        <v>0</v>
      </c>
      <c r="L1403" s="24">
        <f>SUMIFS(PASTE_FLEX_TRACKER!$D:$D,PASTE_FLEX_TRACKER!$E:$E,MAIN!$A1403,PASTE_FLEX_TRACKER!$B:$B,MAIN!$D1403)</f>
        <v>0</v>
      </c>
      <c r="M1403" s="35" t="s">
        <v>133</v>
      </c>
      <c r="N1403" s="46" t="s">
        <v>563</v>
      </c>
      <c r="O1403" s="46">
        <f>SUMIFS(MAN_ADJ!$L:$L,MAN_ADJ!$K:$K,MAIN!$D1403,MAN_ADJ!$J:$J,MAIN!$S1403)</f>
        <v>0</v>
      </c>
      <c r="P1403" s="25">
        <f t="shared" si="381"/>
        <v>0</v>
      </c>
      <c r="Q1403" s="28" t="str">
        <f t="shared" si="382"/>
        <v>n/a</v>
      </c>
      <c r="R1403" s="38">
        <f t="shared" si="383"/>
        <v>0</v>
      </c>
      <c r="S1403" t="s">
        <v>210</v>
      </c>
      <c r="U1403" t="s">
        <v>577</v>
      </c>
      <c r="V1403" t="s">
        <v>735</v>
      </c>
    </row>
    <row r="1404" spans="1:22" x14ac:dyDescent="0.25">
      <c r="A1404" s="17" t="s">
        <v>208</v>
      </c>
      <c r="B1404" s="17" t="s">
        <v>93</v>
      </c>
      <c r="C1404" s="17" t="s">
        <v>209</v>
      </c>
      <c r="D1404" s="17" t="s">
        <v>122</v>
      </c>
      <c r="E1404" s="24">
        <f>IF(U1404="SC",SUMIFS(SC!F:F,SC!A:A,MAIN!D1404,SC!B:B,MAIN!A1404),SUMIFS(Allocations!$H:$H,Allocations!$A:$A,MAIN!$A1404,Allocations!$B:$B,MAIN!$D1404))</f>
        <v>0</v>
      </c>
      <c r="F1404" s="24">
        <f>IF(U1404="SC",SUMIFS(SC!J:J,SC!A:A,MAIN!D1404,SC!B:B,MAIN!A1404),SUMIFS(Allocations!M:M,Allocations!A:A,MAIN!A1404,Allocations!B:B,MAIN!D1404))</f>
        <v>0</v>
      </c>
      <c r="G1404" s="24">
        <f t="shared" si="379"/>
        <v>0</v>
      </c>
      <c r="H1404" s="24">
        <f>IFERROR(VLOOKUP(S1404,Swaps_wk!$A$2:$AP$151,HLOOKUP(MAIN!D1404,Swaps_wk!$B$2:$AP$151,150,FALSE),FALSE),0)</f>
        <v>0</v>
      </c>
      <c r="I1404" s="24">
        <f>SUMIFS(PASTE_DQS_TRACKER!$D:$D,PASTE_DQS_TRACKER!$C:$C,MAIN!$S1404,PASTE_DQS_TRACKER!$B:$B,MAIN!$D1404)-SUMIFS(PASTE_DQS_TRACKER!$D:$D,PASTE_DQS_TRACKER!$C:$C,MAIN!$S1404,PASTE_DQS_TRACKER!$E:$E,MAIN!$D1404)</f>
        <v>0</v>
      </c>
      <c r="J1404" s="25">
        <f t="shared" si="380"/>
        <v>0</v>
      </c>
      <c r="K1404" s="24">
        <f>IFERROR(IF(V1404="Flex",0,IF(D1404=$D$30,VLOOKUP(A1404,MMO_o10M_lease!$A$1:$F$51,5,FALSE),IF(D1404=$D$26,VLOOKUP(D1404,LANDINGS!$A$3:$BR$40,HLOOKUP(A1404,LANDINGS!$B$1:$CF$42,42,FALSE),FALSE)-IFERROR(VLOOKUP(A1404,MMO_o10M_lease!$A$1:$F$38,5,FALSE),0),VLOOKUP(D1404,LANDINGS!$A$3:$CF$40,HLOOKUP(A1404,LANDINGS!$B$1:$CF$42,42,FALSE),FALSE)))),0)</f>
        <v>0</v>
      </c>
      <c r="L1404" s="24">
        <f>SUMIFS(PASTE_FLEX_TRACKER!$D:$D,PASTE_FLEX_TRACKER!$E:$E,MAIN!$A1404,PASTE_FLEX_TRACKER!$B:$B,MAIN!$D1404)</f>
        <v>0</v>
      </c>
      <c r="M1404" s="35" t="s">
        <v>133</v>
      </c>
      <c r="N1404" s="46" t="s">
        <v>563</v>
      </c>
      <c r="O1404" s="46">
        <f>SUMIFS(MAN_ADJ!$L:$L,MAN_ADJ!$K:$K,MAIN!$D1404,MAN_ADJ!$J:$J,MAIN!$S1404)</f>
        <v>0</v>
      </c>
      <c r="P1404" s="25">
        <f t="shared" si="381"/>
        <v>0</v>
      </c>
      <c r="Q1404" s="28" t="str">
        <f t="shared" si="382"/>
        <v>n/a</v>
      </c>
      <c r="R1404" s="38">
        <f t="shared" si="383"/>
        <v>0</v>
      </c>
      <c r="S1404" t="s">
        <v>210</v>
      </c>
      <c r="U1404" t="s">
        <v>577</v>
      </c>
      <c r="V1404" t="s">
        <v>735</v>
      </c>
    </row>
    <row r="1405" spans="1:22" x14ac:dyDescent="0.25">
      <c r="A1405" s="17" t="s">
        <v>208</v>
      </c>
      <c r="B1405" s="17" t="s">
        <v>93</v>
      </c>
      <c r="C1405" s="17" t="s">
        <v>209</v>
      </c>
      <c r="D1405" s="17" t="s">
        <v>123</v>
      </c>
      <c r="E1405" s="24">
        <f>IF(U1405="SC",SUMIFS(SC!F:F,SC!A:A,MAIN!D1405,SC!B:B,MAIN!A1405),SUMIFS(Allocations!$H:$H,Allocations!$A:$A,MAIN!$A1405,Allocations!$B:$B,MAIN!$D1405))</f>
        <v>3.508</v>
      </c>
      <c r="F1405" s="24">
        <f>IF(U1405="SC",SUMIFS(SC!J:J,SC!A:A,MAIN!D1405,SC!B:B,MAIN!A1405),SUMIFS(Allocations!M:M,Allocations!A:A,MAIN!A1405,Allocations!B:B,MAIN!D1405))</f>
        <v>0</v>
      </c>
      <c r="G1405" s="24">
        <f t="shared" si="379"/>
        <v>3.508</v>
      </c>
      <c r="H1405" s="24">
        <f>IFERROR(VLOOKUP(S1405,Swaps_wk!$A$2:$AP$151,HLOOKUP(MAIN!D1405,Swaps_wk!$B$2:$AP$151,150,FALSE),FALSE),0)</f>
        <v>0</v>
      </c>
      <c r="I1405" s="24">
        <f>SUMIFS(PASTE_DQS_TRACKER!$D:$D,PASTE_DQS_TRACKER!$C:$C,MAIN!$S1405,PASTE_DQS_TRACKER!$B:$B,MAIN!$D1405)-SUMIFS(PASTE_DQS_TRACKER!$D:$D,PASTE_DQS_TRACKER!$C:$C,MAIN!$S1405,PASTE_DQS_TRACKER!$E:$E,MAIN!$D1405)</f>
        <v>0</v>
      </c>
      <c r="J1405" s="25">
        <f t="shared" si="380"/>
        <v>3.508</v>
      </c>
      <c r="K1405" s="24">
        <f>IFERROR(IF(V1405="Flex",0,IF(D1405=$D$30,VLOOKUP(A1405,MMO_o10M_lease!$A$1:$F$51,5,FALSE),IF(D1405=$D$26,VLOOKUP(D1405,LANDINGS!$A$3:$BR$40,HLOOKUP(A1405,LANDINGS!$B$1:$CF$42,42,FALSE),FALSE)-IFERROR(VLOOKUP(A1405,MMO_o10M_lease!$A$1:$F$38,5,FALSE),0),VLOOKUP(D1405,LANDINGS!$A$3:$CF$40,HLOOKUP(A1405,LANDINGS!$B$1:$CF$42,42,FALSE),FALSE)))),0)</f>
        <v>0</v>
      </c>
      <c r="L1405" s="24">
        <f>SUMIFS(PASTE_FLEX_TRACKER!$D:$D,PASTE_FLEX_TRACKER!$E:$E,MAIN!$A1405,PASTE_FLEX_TRACKER!$B:$B,MAIN!$D1405)</f>
        <v>0</v>
      </c>
      <c r="M1405" s="35" t="s">
        <v>133</v>
      </c>
      <c r="N1405" s="46" t="s">
        <v>563</v>
      </c>
      <c r="O1405" s="46">
        <f>SUMIFS(MAN_ADJ!$L:$L,MAN_ADJ!$K:$K,MAIN!$D1405,MAN_ADJ!$J:$J,MAIN!$S1405)</f>
        <v>0</v>
      </c>
      <c r="P1405" s="25">
        <f t="shared" si="381"/>
        <v>0</v>
      </c>
      <c r="Q1405" s="28">
        <f t="shared" si="382"/>
        <v>0</v>
      </c>
      <c r="R1405" s="38">
        <f t="shared" si="383"/>
        <v>3.508</v>
      </c>
      <c r="S1405" t="s">
        <v>210</v>
      </c>
      <c r="U1405" t="s">
        <v>577</v>
      </c>
      <c r="V1405" t="s">
        <v>735</v>
      </c>
    </row>
    <row r="1406" spans="1:22" x14ac:dyDescent="0.25">
      <c r="A1406" s="17" t="s">
        <v>208</v>
      </c>
      <c r="B1406" s="17" t="s">
        <v>93</v>
      </c>
      <c r="C1406" s="17" t="s">
        <v>209</v>
      </c>
      <c r="D1406" s="17" t="s">
        <v>124</v>
      </c>
      <c r="E1406" s="24">
        <f>IF(U1406="SC",SUMIFS(SC!F:F,SC!A:A,MAIN!D1406,SC!B:B,MAIN!A1406),SUMIFS(Allocations!$H:$H,Allocations!$A:$A,MAIN!$A1406,Allocations!$B:$B,MAIN!$D1406))</f>
        <v>0</v>
      </c>
      <c r="F1406" s="24">
        <f>IF(U1406="SC",SUMIFS(SC!J:J,SC!A:A,MAIN!D1406,SC!B:B,MAIN!A1406),SUMIFS(Allocations!M:M,Allocations!A:A,MAIN!A1406,Allocations!B:B,MAIN!D1406))</f>
        <v>0</v>
      </c>
      <c r="G1406" s="24">
        <f t="shared" si="379"/>
        <v>0</v>
      </c>
      <c r="H1406" s="24">
        <f>IFERROR(VLOOKUP(S1406,Swaps_wk!$A$2:$AP$151,HLOOKUP(MAIN!D1406,Swaps_wk!$B$2:$AP$151,150,FALSE),FALSE),0)</f>
        <v>0</v>
      </c>
      <c r="I1406" s="24">
        <f>SUMIFS(PASTE_DQS_TRACKER!$D:$D,PASTE_DQS_TRACKER!$C:$C,MAIN!$S1406,PASTE_DQS_TRACKER!$B:$B,MAIN!$D1406)-SUMIFS(PASTE_DQS_TRACKER!$D:$D,PASTE_DQS_TRACKER!$C:$C,MAIN!$S1406,PASTE_DQS_TRACKER!$E:$E,MAIN!$D1406)</f>
        <v>0</v>
      </c>
      <c r="J1406" s="25">
        <f t="shared" si="380"/>
        <v>0</v>
      </c>
      <c r="K1406" s="24">
        <f>IFERROR(IF(V1406="Flex",0,IF(D1406=$D$30,VLOOKUP(A1406,MMO_o10M_lease!$A$1:$F$51,5,FALSE),IF(D1406=$D$26,VLOOKUP(D1406,LANDINGS!$A$3:$BR$40,HLOOKUP(A1406,LANDINGS!$B$1:$CF$42,42,FALSE),FALSE)-IFERROR(VLOOKUP(A1406,MMO_o10M_lease!$A$1:$F$38,5,FALSE),0),VLOOKUP(D1406,LANDINGS!$A$3:$CF$40,HLOOKUP(A1406,LANDINGS!$B$1:$CF$42,42,FALSE),FALSE)))),0)</f>
        <v>0</v>
      </c>
      <c r="L1406" s="24">
        <f>SUMIFS(PASTE_FLEX_TRACKER!$D:$D,PASTE_FLEX_TRACKER!$E:$E,MAIN!$A1406,PASTE_FLEX_TRACKER!$B:$B,MAIN!$D1406)</f>
        <v>0</v>
      </c>
      <c r="M1406" s="35" t="s">
        <v>133</v>
      </c>
      <c r="N1406" s="46" t="s">
        <v>563</v>
      </c>
      <c r="O1406" s="46">
        <f>SUMIFS(MAN_ADJ!$L:$L,MAN_ADJ!$K:$K,MAIN!$D1406,MAN_ADJ!$J:$J,MAIN!$S1406)</f>
        <v>0</v>
      </c>
      <c r="P1406" s="25">
        <f t="shared" si="381"/>
        <v>0</v>
      </c>
      <c r="Q1406" s="28" t="str">
        <f t="shared" si="382"/>
        <v>n/a</v>
      </c>
      <c r="R1406" s="38">
        <f t="shared" si="383"/>
        <v>0</v>
      </c>
      <c r="S1406" t="s">
        <v>210</v>
      </c>
      <c r="U1406" t="s">
        <v>577</v>
      </c>
      <c r="V1406" t="s">
        <v>735</v>
      </c>
    </row>
    <row r="1407" spans="1:22" x14ac:dyDescent="0.25">
      <c r="A1407" s="17" t="s">
        <v>208</v>
      </c>
      <c r="B1407" s="17" t="s">
        <v>93</v>
      </c>
      <c r="C1407" s="17" t="s">
        <v>209</v>
      </c>
      <c r="D1407" s="17" t="s">
        <v>125</v>
      </c>
      <c r="E1407" s="24">
        <f>IF(U1407="SC",SUMIFS(SC!F:F,SC!A:A,MAIN!D1407,SC!B:B,MAIN!A1407),SUMIFS(Allocations!$H:$H,Allocations!$A:$A,MAIN!$A1407,Allocations!$B:$B,MAIN!$D1407))</f>
        <v>0</v>
      </c>
      <c r="F1407" s="24">
        <f>IF(U1407="SC",SUMIFS(SC!J:J,SC!A:A,MAIN!D1407,SC!B:B,MAIN!A1407),SUMIFS(Allocations!M:M,Allocations!A:A,MAIN!A1407,Allocations!B:B,MAIN!D1407))</f>
        <v>0</v>
      </c>
      <c r="G1407" s="24">
        <f t="shared" si="379"/>
        <v>0</v>
      </c>
      <c r="H1407" s="24">
        <f>IFERROR(VLOOKUP(S1407,Swaps_wk!$A$2:$AP$151,HLOOKUP(MAIN!D1407,Swaps_wk!$B$2:$AP$151,150,FALSE),FALSE),0)</f>
        <v>0</v>
      </c>
      <c r="I1407" s="24">
        <f>SUMIFS(PASTE_DQS_TRACKER!$D:$D,PASTE_DQS_TRACKER!$C:$C,MAIN!$S1407,PASTE_DQS_TRACKER!$B:$B,MAIN!$D1407)-SUMIFS(PASTE_DQS_TRACKER!$D:$D,PASTE_DQS_TRACKER!$C:$C,MAIN!$S1407,PASTE_DQS_TRACKER!$E:$E,MAIN!$D1407)</f>
        <v>0</v>
      </c>
      <c r="J1407" s="25">
        <f t="shared" si="380"/>
        <v>0</v>
      </c>
      <c r="K1407" s="24">
        <f>IFERROR(IF(V1407="Flex",0,IF(D1407=$D$30,VLOOKUP(A1407,MMO_o10M_lease!$A$1:$F$51,5,FALSE),IF(D1407=$D$26,VLOOKUP(D1407,LANDINGS!$A$3:$BR$40,HLOOKUP(A1407,LANDINGS!$B$1:$CF$42,42,FALSE),FALSE)-IFERROR(VLOOKUP(A1407,MMO_o10M_lease!$A$1:$F$38,5,FALSE),0),VLOOKUP(D1407,LANDINGS!$A$3:$CF$40,HLOOKUP(A1407,LANDINGS!$B$1:$CF$42,42,FALSE),FALSE)))),0)</f>
        <v>0</v>
      </c>
      <c r="L1407" s="24">
        <f>SUMIFS(PASTE_FLEX_TRACKER!$D:$D,PASTE_FLEX_TRACKER!$E:$E,MAIN!$A1407,PASTE_FLEX_TRACKER!$B:$B,MAIN!$D1407)</f>
        <v>0</v>
      </c>
      <c r="M1407" s="35" t="s">
        <v>133</v>
      </c>
      <c r="N1407" s="46" t="s">
        <v>563</v>
      </c>
      <c r="O1407" s="46">
        <f>SUMIFS(MAN_ADJ!$L:$L,MAN_ADJ!$K:$K,MAIN!$D1407,MAN_ADJ!$J:$J,MAIN!$S1407)</f>
        <v>0</v>
      </c>
      <c r="P1407" s="25">
        <f t="shared" si="381"/>
        <v>0</v>
      </c>
      <c r="Q1407" s="28" t="str">
        <f t="shared" si="382"/>
        <v>n/a</v>
      </c>
      <c r="R1407" s="38">
        <f t="shared" si="383"/>
        <v>0</v>
      </c>
      <c r="S1407" t="s">
        <v>210</v>
      </c>
      <c r="U1407" t="s">
        <v>577</v>
      </c>
      <c r="V1407" t="s">
        <v>735</v>
      </c>
    </row>
    <row r="1408" spans="1:22" x14ac:dyDescent="0.25">
      <c r="A1408" s="17" t="s">
        <v>208</v>
      </c>
      <c r="B1408" s="17" t="s">
        <v>93</v>
      </c>
      <c r="C1408" s="17" t="s">
        <v>209</v>
      </c>
      <c r="D1408" s="17" t="s">
        <v>126</v>
      </c>
      <c r="E1408" s="24">
        <f>IF(U1408="SC",SUMIFS(SC!F:F,SC!A:A,MAIN!D1408,SC!B:B,MAIN!A1408),SUMIFS(Allocations!$H:$H,Allocations!$A:$A,MAIN!$A1408,Allocations!$B:$B,MAIN!$D1408))</f>
        <v>0</v>
      </c>
      <c r="F1408" s="24">
        <f>IF(U1408="SC",SUMIFS(SC!J:J,SC!A:A,MAIN!D1408,SC!B:B,MAIN!A1408),SUMIFS(Allocations!M:M,Allocations!A:A,MAIN!A1408,Allocations!B:B,MAIN!D1408))</f>
        <v>0</v>
      </c>
      <c r="G1408" s="24">
        <f t="shared" si="379"/>
        <v>0</v>
      </c>
      <c r="H1408" s="24">
        <f>IFERROR(VLOOKUP(S1408,Swaps_wk!$A$2:$AP$151,HLOOKUP(MAIN!D1408,Swaps_wk!$B$2:$AP$151,150,FALSE),FALSE),0)</f>
        <v>0</v>
      </c>
      <c r="I1408" s="24">
        <f>SUMIFS(PASTE_DQS_TRACKER!$D:$D,PASTE_DQS_TRACKER!$C:$C,MAIN!$S1408,PASTE_DQS_TRACKER!$B:$B,MAIN!$D1408)-SUMIFS(PASTE_DQS_TRACKER!$D:$D,PASTE_DQS_TRACKER!$C:$C,MAIN!$S1408,PASTE_DQS_TRACKER!$E:$E,MAIN!$D1408)</f>
        <v>0</v>
      </c>
      <c r="J1408" s="25">
        <f t="shared" si="380"/>
        <v>0</v>
      </c>
      <c r="K1408" s="24">
        <f>IFERROR(IF(V1408="Flex",0,IF(D1408=$D$30,VLOOKUP(A1408,MMO_o10M_lease!$A$1:$F$51,5,FALSE),IF(D1408=$D$26,VLOOKUP(D1408,LANDINGS!$A$3:$BR$40,HLOOKUP(A1408,LANDINGS!$B$1:$CF$42,42,FALSE),FALSE)-IFERROR(VLOOKUP(A1408,MMO_o10M_lease!$A$1:$F$38,5,FALSE),0),VLOOKUP(D1408,LANDINGS!$A$3:$CF$40,HLOOKUP(A1408,LANDINGS!$B$1:$CF$42,42,FALSE),FALSE)))),0)</f>
        <v>0</v>
      </c>
      <c r="L1408" s="24">
        <f>SUMIFS(PASTE_FLEX_TRACKER!$D:$D,PASTE_FLEX_TRACKER!$E:$E,MAIN!$A1408,PASTE_FLEX_TRACKER!$B:$B,MAIN!$D1408)</f>
        <v>0</v>
      </c>
      <c r="M1408" s="35" t="s">
        <v>133</v>
      </c>
      <c r="N1408" s="46" t="s">
        <v>563</v>
      </c>
      <c r="O1408" s="46">
        <f>SUMIFS(MAN_ADJ!$L:$L,MAN_ADJ!$K:$K,MAIN!$D1408,MAN_ADJ!$J:$J,MAIN!$S1408)</f>
        <v>0</v>
      </c>
      <c r="P1408" s="25">
        <f t="shared" si="381"/>
        <v>0</v>
      </c>
      <c r="Q1408" s="28" t="str">
        <f t="shared" si="382"/>
        <v>n/a</v>
      </c>
      <c r="R1408" s="38">
        <f t="shared" si="383"/>
        <v>0</v>
      </c>
      <c r="S1408" t="s">
        <v>210</v>
      </c>
      <c r="U1408" t="s">
        <v>577</v>
      </c>
      <c r="V1408" t="s">
        <v>735</v>
      </c>
    </row>
    <row r="1409" spans="1:22" x14ac:dyDescent="0.25">
      <c r="A1409" s="17" t="s">
        <v>208</v>
      </c>
      <c r="B1409" s="17" t="s">
        <v>93</v>
      </c>
      <c r="C1409" s="17" t="s">
        <v>209</v>
      </c>
      <c r="D1409" s="17" t="s">
        <v>127</v>
      </c>
      <c r="E1409" s="24">
        <f>IF(U1409="SC",SUMIFS(SC!F:F,SC!A:A,MAIN!D1409,SC!B:B,MAIN!A1409),SUMIFS(Allocations!$H:$H,Allocations!$A:$A,MAIN!$A1409,Allocations!$B:$B,MAIN!$D1409))</f>
        <v>0</v>
      </c>
      <c r="F1409" s="24">
        <f>IF(U1409="SC",SUMIFS(SC!J:J,SC!A:A,MAIN!D1409,SC!B:B,MAIN!A1409),SUMIFS(Allocations!M:M,Allocations!A:A,MAIN!A1409,Allocations!B:B,MAIN!D1409))</f>
        <v>0</v>
      </c>
      <c r="G1409" s="24">
        <f t="shared" si="379"/>
        <v>0</v>
      </c>
      <c r="H1409" s="24">
        <f>IFERROR(VLOOKUP(S1409,Swaps_wk!$A$2:$AP$151,HLOOKUP(MAIN!D1409,Swaps_wk!$B$2:$AP$151,150,FALSE),FALSE),0)</f>
        <v>0</v>
      </c>
      <c r="I1409" s="24">
        <f>SUMIFS(PASTE_DQS_TRACKER!$D:$D,PASTE_DQS_TRACKER!$C:$C,MAIN!$S1409,PASTE_DQS_TRACKER!$B:$B,MAIN!$D1409)-SUMIFS(PASTE_DQS_TRACKER!$D:$D,PASTE_DQS_TRACKER!$C:$C,MAIN!$S1409,PASTE_DQS_TRACKER!$E:$E,MAIN!$D1409)</f>
        <v>0</v>
      </c>
      <c r="J1409" s="25">
        <f t="shared" si="380"/>
        <v>0</v>
      </c>
      <c r="K1409" s="24">
        <f>IFERROR(IF(V1409="Flex",0,IF(D1409=$D$30,VLOOKUP(A1409,MMO_o10M_lease!$A$1:$F$51,5,FALSE),IF(D1409=$D$26,VLOOKUP(D1409,LANDINGS!$A$3:$BR$40,HLOOKUP(A1409,LANDINGS!$B$1:$CF$42,42,FALSE),FALSE)-IFERROR(VLOOKUP(A1409,MMO_o10M_lease!$A$1:$F$38,5,FALSE),0),VLOOKUP(D1409,LANDINGS!$A$3:$CF$40,HLOOKUP(A1409,LANDINGS!$B$1:$CF$42,42,FALSE),FALSE)))),0)</f>
        <v>0</v>
      </c>
      <c r="L1409" s="24">
        <f>SUMIFS(PASTE_FLEX_TRACKER!$D:$D,PASTE_FLEX_TRACKER!$E:$E,MAIN!$A1409,PASTE_FLEX_TRACKER!$B:$B,MAIN!$D1409)</f>
        <v>0</v>
      </c>
      <c r="M1409" s="35" t="s">
        <v>133</v>
      </c>
      <c r="N1409" s="46" t="s">
        <v>563</v>
      </c>
      <c r="O1409" s="46">
        <f>SUMIFS(MAN_ADJ!$L:$L,MAN_ADJ!$K:$K,MAIN!$D1409,MAN_ADJ!$J:$J,MAIN!$S1409)</f>
        <v>0</v>
      </c>
      <c r="P1409" s="25">
        <f t="shared" si="381"/>
        <v>0</v>
      </c>
      <c r="Q1409" s="28" t="str">
        <f t="shared" si="382"/>
        <v>n/a</v>
      </c>
      <c r="R1409" s="38">
        <f t="shared" si="383"/>
        <v>0</v>
      </c>
      <c r="S1409" t="s">
        <v>210</v>
      </c>
      <c r="U1409" t="s">
        <v>577</v>
      </c>
      <c r="V1409" t="s">
        <v>735</v>
      </c>
    </row>
    <row r="1410" spans="1:22" x14ac:dyDescent="0.25">
      <c r="A1410" s="17" t="s">
        <v>208</v>
      </c>
      <c r="B1410" s="17" t="s">
        <v>93</v>
      </c>
      <c r="C1410" s="17" t="s">
        <v>209</v>
      </c>
      <c r="D1410" s="17" t="s">
        <v>184</v>
      </c>
      <c r="E1410" s="24">
        <f>IF(U1410="SC",SUMIFS(SC!F:F,SC!A:A,MAIN!D1410,SC!B:B,MAIN!A1410),SUMIFS(Allocations!$H:$H,Allocations!$A:$A,MAIN!$A1410,Allocations!$B:$B,MAIN!$D1410))</f>
        <v>0</v>
      </c>
      <c r="F1410" s="24">
        <f>IF(U1410="SC",SUMIFS(SC!J:J,SC!A:A,MAIN!D1410,SC!B:B,MAIN!A1410),SUMIFS(Allocations!M:M,Allocations!A:A,MAIN!A1410,Allocations!B:B,MAIN!D1410))</f>
        <v>0</v>
      </c>
      <c r="G1410" s="24">
        <f t="shared" ref="G1410:G1413" si="384">E1410+F1410</f>
        <v>0</v>
      </c>
      <c r="H1410" s="24">
        <f>IFERROR(VLOOKUP(S1410,Swaps_wk!$A$2:$AP$151,HLOOKUP(MAIN!D1410,Swaps_wk!$B$2:$AP$151,150,FALSE),FALSE),0)</f>
        <v>0</v>
      </c>
      <c r="I1410" s="24">
        <f>SUMIFS(PASTE_DQS_TRACKER!$D:$D,PASTE_DQS_TRACKER!$C:$C,MAIN!$S1410,PASTE_DQS_TRACKER!$B:$B,MAIN!$D1410)-SUMIFS(PASTE_DQS_TRACKER!$D:$D,PASTE_DQS_TRACKER!$C:$C,MAIN!$S1410,PASTE_DQS_TRACKER!$E:$E,MAIN!$D1410)</f>
        <v>0</v>
      </c>
      <c r="J1410" s="25">
        <f t="shared" ref="J1410:J1413" si="385">G1410+I1410</f>
        <v>0</v>
      </c>
      <c r="K1410" s="24">
        <f>IFERROR(IF(V1410="Flex",0,IF(D1410=$D$30,VLOOKUP(A1410,MMO_o10M_lease!$A$1:$F$51,5,FALSE),IF(D1410=$D$26,VLOOKUP(D1410,LANDINGS!$A$3:$BR$40,HLOOKUP(A1410,LANDINGS!$B$1:$CF$42,42,FALSE),FALSE)-IFERROR(VLOOKUP(A1410,MMO_o10M_lease!$A$1:$F$38,5,FALSE),0),VLOOKUP(D1410,LANDINGS!$A$3:$CF$40,HLOOKUP(A1410,LANDINGS!$B$1:$CF$42,42,FALSE),FALSE)))),0)</f>
        <v>0</v>
      </c>
      <c r="L1410" s="24">
        <f>SUMIFS(PASTE_FLEX_TRACKER!$D:$D,PASTE_FLEX_TRACKER!$E:$E,MAIN!$A1410,PASTE_FLEX_TRACKER!$B:$B,MAIN!$D1410)</f>
        <v>0</v>
      </c>
      <c r="M1410" s="35" t="s">
        <v>133</v>
      </c>
      <c r="N1410" s="46" t="s">
        <v>563</v>
      </c>
      <c r="O1410" s="46">
        <f>SUMIFS(MAN_ADJ!$L:$L,MAN_ADJ!$K:$K,MAIN!$D1410,MAN_ADJ!$J:$J,MAIN!$S1410)</f>
        <v>0</v>
      </c>
      <c r="P1410" s="25">
        <f t="shared" si="381"/>
        <v>0</v>
      </c>
      <c r="Q1410" s="28" t="str">
        <f t="shared" ref="Q1410:Q1413" si="386">IFERROR(L1410/J1410,"n/a")</f>
        <v>n/a</v>
      </c>
      <c r="R1410" s="38">
        <f t="shared" ref="R1410:R1413" si="387">J1410-P1410</f>
        <v>0</v>
      </c>
      <c r="S1410" t="s">
        <v>210</v>
      </c>
      <c r="U1410" t="s">
        <v>577</v>
      </c>
      <c r="V1410" t="s">
        <v>735</v>
      </c>
    </row>
    <row r="1411" spans="1:22" x14ac:dyDescent="0.25">
      <c r="A1411" s="17" t="s">
        <v>208</v>
      </c>
      <c r="B1411" s="17" t="s">
        <v>93</v>
      </c>
      <c r="C1411" s="17" t="s">
        <v>209</v>
      </c>
      <c r="D1411" s="17" t="s">
        <v>128</v>
      </c>
      <c r="E1411" s="24">
        <f>IF(U1411="SC",SUMIFS(SC!F:F,SC!A:A,MAIN!D1411,SC!B:B,MAIN!A1411),SUMIFS(Allocations!$H:$H,Allocations!$A:$A,MAIN!$A1411,Allocations!$B:$B,MAIN!$D1411))</f>
        <v>0</v>
      </c>
      <c r="F1411" s="24">
        <f>IF(U1411="SC",SUMIFS(SC!J:J,SC!A:A,MAIN!D1411,SC!B:B,MAIN!A1411),SUMIFS(Allocations!M:M,Allocations!A:A,MAIN!A1411,Allocations!B:B,MAIN!D1411))</f>
        <v>0</v>
      </c>
      <c r="G1411" s="24">
        <f t="shared" si="384"/>
        <v>0</v>
      </c>
      <c r="H1411" s="24">
        <f>IFERROR(VLOOKUP(S1411,Swaps_wk!$A$2:$AP$151,HLOOKUP(MAIN!D1411,Swaps_wk!$B$2:$AP$151,150,FALSE),FALSE),0)</f>
        <v>0</v>
      </c>
      <c r="I1411" s="24">
        <f>SUMIFS(PASTE_DQS_TRACKER!$D:$D,PASTE_DQS_TRACKER!$C:$C,MAIN!$S1411,PASTE_DQS_TRACKER!$B:$B,MAIN!$D1411)-SUMIFS(PASTE_DQS_TRACKER!$D:$D,PASTE_DQS_TRACKER!$C:$C,MAIN!$S1411,PASTE_DQS_TRACKER!$E:$E,MAIN!$D1411)</f>
        <v>0</v>
      </c>
      <c r="J1411" s="25">
        <f t="shared" si="385"/>
        <v>0</v>
      </c>
      <c r="K1411" s="24">
        <f>IFERROR(IF(V1411="Flex",0,IF(D1411=$D$30,VLOOKUP(A1411,MMO_o10M_lease!$A$1:$F$51,5,FALSE),IF(D1411=$D$26,VLOOKUP(D1411,LANDINGS!$A$3:$BR$40,HLOOKUP(A1411,LANDINGS!$B$1:$CF$42,42,FALSE),FALSE)-IFERROR(VLOOKUP(A1411,MMO_o10M_lease!$A$1:$F$38,5,FALSE),0),VLOOKUP(D1411,LANDINGS!$A$3:$CF$40,HLOOKUP(A1411,LANDINGS!$B$1:$CF$42,42,FALSE),FALSE)))),0)</f>
        <v>0</v>
      </c>
      <c r="L1411" s="24">
        <f>SUMIFS(PASTE_FLEX_TRACKER!$D:$D,PASTE_FLEX_TRACKER!$E:$E,MAIN!$A1411,PASTE_FLEX_TRACKER!$B:$B,MAIN!$D1411)</f>
        <v>0</v>
      </c>
      <c r="M1411" s="35" t="s">
        <v>133</v>
      </c>
      <c r="N1411" s="46" t="s">
        <v>563</v>
      </c>
      <c r="O1411" s="46">
        <f>SUMIFS(MAN_ADJ!$L:$L,MAN_ADJ!$K:$K,MAIN!$D1411,MAN_ADJ!$J:$J,MAIN!$S1411)</f>
        <v>0</v>
      </c>
      <c r="P1411" s="25">
        <f t="shared" si="381"/>
        <v>0</v>
      </c>
      <c r="Q1411" s="28" t="str">
        <f t="shared" si="386"/>
        <v>n/a</v>
      </c>
      <c r="R1411" s="38">
        <f t="shared" si="387"/>
        <v>0</v>
      </c>
      <c r="S1411" t="s">
        <v>210</v>
      </c>
      <c r="U1411" t="s">
        <v>577</v>
      </c>
      <c r="V1411" t="s">
        <v>735</v>
      </c>
    </row>
    <row r="1412" spans="1:22" x14ac:dyDescent="0.25">
      <c r="A1412" s="17" t="s">
        <v>208</v>
      </c>
      <c r="B1412" s="17" t="s">
        <v>93</v>
      </c>
      <c r="C1412" s="17" t="s">
        <v>209</v>
      </c>
      <c r="D1412" s="17" t="s">
        <v>129</v>
      </c>
      <c r="E1412" s="24">
        <f>IF(U1412="SC",SUMIFS(SC!F:F,SC!A:A,MAIN!D1412,SC!B:B,MAIN!A1412),SUMIFS(Allocations!$H:$H,Allocations!$A:$A,MAIN!$A1412,Allocations!$B:$B,MAIN!$D1412))</f>
        <v>0</v>
      </c>
      <c r="F1412" s="24">
        <f>IF(U1412="SC",SUMIFS(SC!J:J,SC!A:A,MAIN!D1412,SC!B:B,MAIN!A1412),SUMIFS(Allocations!M:M,Allocations!A:A,MAIN!A1412,Allocations!B:B,MAIN!D1412))</f>
        <v>0</v>
      </c>
      <c r="G1412" s="24">
        <f t="shared" si="384"/>
        <v>0</v>
      </c>
      <c r="H1412" s="24">
        <f>IFERROR(VLOOKUP(S1412,Swaps_wk!$A$2:$AP$151,HLOOKUP(MAIN!D1412,Swaps_wk!$B$2:$AP$151,150,FALSE),FALSE),0)</f>
        <v>0</v>
      </c>
      <c r="I1412" s="24">
        <f>SUMIFS(PASTE_DQS_TRACKER!$D:$D,PASTE_DQS_TRACKER!$C:$C,MAIN!$S1412,PASTE_DQS_TRACKER!$B:$B,MAIN!$D1412)-SUMIFS(PASTE_DQS_TRACKER!$D:$D,PASTE_DQS_TRACKER!$C:$C,MAIN!$S1412,PASTE_DQS_TRACKER!$E:$E,MAIN!$D1412)</f>
        <v>0</v>
      </c>
      <c r="J1412" s="25">
        <f t="shared" si="385"/>
        <v>0</v>
      </c>
      <c r="K1412" s="24">
        <f>IFERROR(IF(V1412="Flex",0,IF(D1412=$D$30,VLOOKUP(A1412,MMO_o10M_lease!$A$1:$F$51,5,FALSE),IF(D1412=$D$26,VLOOKUP(D1412,LANDINGS!$A$3:$BR$40,HLOOKUP(A1412,LANDINGS!$B$1:$CF$42,42,FALSE),FALSE)-IFERROR(VLOOKUP(A1412,MMO_o10M_lease!$A$1:$F$38,5,FALSE),0),VLOOKUP(D1412,LANDINGS!$A$3:$CF$40,HLOOKUP(A1412,LANDINGS!$B$1:$CF$42,42,FALSE),FALSE)))),0)</f>
        <v>0</v>
      </c>
      <c r="L1412" s="24">
        <f>SUMIFS(PASTE_FLEX_TRACKER!$D:$D,PASTE_FLEX_TRACKER!$E:$E,MAIN!$A1412,PASTE_FLEX_TRACKER!$B:$B,MAIN!$D1412)</f>
        <v>0</v>
      </c>
      <c r="M1412" s="35" t="s">
        <v>133</v>
      </c>
      <c r="N1412" s="46" t="s">
        <v>563</v>
      </c>
      <c r="O1412" s="46">
        <f>SUMIFS(MAN_ADJ!$L:$L,MAN_ADJ!$K:$K,MAIN!$D1412,MAN_ADJ!$J:$J,MAIN!$S1412)</f>
        <v>0</v>
      </c>
      <c r="P1412" s="25">
        <f t="shared" si="381"/>
        <v>0</v>
      </c>
      <c r="Q1412" s="28" t="str">
        <f t="shared" si="386"/>
        <v>n/a</v>
      </c>
      <c r="R1412" s="38">
        <f t="shared" si="387"/>
        <v>0</v>
      </c>
      <c r="S1412" t="s">
        <v>210</v>
      </c>
      <c r="U1412" t="s">
        <v>577</v>
      </c>
      <c r="V1412" t="s">
        <v>735</v>
      </c>
    </row>
    <row r="1413" spans="1:22" x14ac:dyDescent="0.25">
      <c r="A1413" s="17" t="s">
        <v>208</v>
      </c>
      <c r="B1413" s="17" t="s">
        <v>93</v>
      </c>
      <c r="C1413" s="17" t="s">
        <v>209</v>
      </c>
      <c r="D1413" s="17" t="s">
        <v>155</v>
      </c>
      <c r="E1413" s="24">
        <f>IF(U1413="SC",SUMIFS(SC!F:F,SC!A:A,MAIN!D1413,SC!B:B,MAIN!A1413),SUMIFS(Allocations!$H:$H,Allocations!$A:$A,MAIN!$A1413,Allocations!$B:$B,MAIN!$D1413))</f>
        <v>0</v>
      </c>
      <c r="F1413" s="24">
        <f>IF(U1413="SC",SUMIFS(SC!J:J,SC!A:A,MAIN!D1413,SC!B:B,MAIN!A1413),SUMIFS(Allocations!M:M,Allocations!A:A,MAIN!A1413,Allocations!B:B,MAIN!D1413))</f>
        <v>0</v>
      </c>
      <c r="G1413" s="24">
        <f t="shared" si="384"/>
        <v>0</v>
      </c>
      <c r="H1413" s="24">
        <f>IFERROR(VLOOKUP(S1413,Swaps_wk!$A$2:$AP$151,HLOOKUP(MAIN!D1413,Swaps_wk!$B$2:$AP$151,150,FALSE),FALSE),0)</f>
        <v>0</v>
      </c>
      <c r="I1413" s="24">
        <f>SUMIFS(PASTE_DQS_TRACKER!$D:$D,PASTE_DQS_TRACKER!$C:$C,MAIN!$S1413,PASTE_DQS_TRACKER!$B:$B,MAIN!$D1413)-SUMIFS(PASTE_DQS_TRACKER!$D:$D,PASTE_DQS_TRACKER!$C:$C,MAIN!$S1413,PASTE_DQS_TRACKER!$E:$E,MAIN!$D1413)</f>
        <v>0</v>
      </c>
      <c r="J1413" s="25">
        <f t="shared" si="385"/>
        <v>0</v>
      </c>
      <c r="K1413" s="24">
        <f>IFERROR(IF(V1413="Flex",0,IF(D1413=$D$30,VLOOKUP(A1413,MMO_o10M_lease!$A$1:$F$51,5,FALSE),IF(D1413=$D$26,VLOOKUP(D1413,LANDINGS!$A$3:$BR$40,HLOOKUP(A1413,LANDINGS!$B$1:$CF$42,42,FALSE),FALSE)-IFERROR(VLOOKUP(A1413,MMO_o10M_lease!$A$1:$F$38,5,FALSE),0),VLOOKUP(D1413,LANDINGS!$A$3:$CF$40,HLOOKUP(A1413,LANDINGS!$B$1:$CF$42,42,FALSE),FALSE)))),0)</f>
        <v>0</v>
      </c>
      <c r="L1413" s="24">
        <f>SUMIFS(PASTE_FLEX_TRACKER!$D:$D,PASTE_FLEX_TRACKER!$E:$E,MAIN!$A1413,PASTE_FLEX_TRACKER!$B:$B,MAIN!$D1413)</f>
        <v>0</v>
      </c>
      <c r="M1413" s="35" t="s">
        <v>133</v>
      </c>
      <c r="N1413" s="46" t="s">
        <v>563</v>
      </c>
      <c r="O1413" s="46">
        <f>SUMIFS(MAN_ADJ!$L:$L,MAN_ADJ!$K:$K,MAIN!$D1413,MAN_ADJ!$J:$J,MAIN!$S1413)</f>
        <v>0</v>
      </c>
      <c r="P1413" s="25">
        <f t="shared" si="381"/>
        <v>0</v>
      </c>
      <c r="Q1413" s="28" t="str">
        <f t="shared" si="386"/>
        <v>n/a</v>
      </c>
      <c r="R1413" s="38">
        <f t="shared" si="387"/>
        <v>0</v>
      </c>
      <c r="S1413" t="s">
        <v>210</v>
      </c>
      <c r="U1413" t="s">
        <v>577</v>
      </c>
      <c r="V1413" t="s">
        <v>735</v>
      </c>
    </row>
    <row r="1414" spans="1:22" x14ac:dyDescent="0.25">
      <c r="A1414" s="17" t="s">
        <v>208</v>
      </c>
      <c r="B1414" s="17" t="s">
        <v>93</v>
      </c>
      <c r="C1414" s="17" t="s">
        <v>209</v>
      </c>
      <c r="D1414" s="17" t="s">
        <v>130</v>
      </c>
      <c r="E1414" s="24">
        <f>IF(U1414="SC",SUMIFS(SC!F:F,SC!A:A,MAIN!D1414,SC!B:B,MAIN!A1414),SUMIFS(Allocations!$H:$H,Allocations!$A:$A,MAIN!$A1414,Allocations!$B:$B,MAIN!$D1414))</f>
        <v>0</v>
      </c>
      <c r="F1414" s="24">
        <f>IF(U1414="SC",SUMIFS(SC!J:J,SC!A:A,MAIN!D1414,SC!B:B,MAIN!A1414),SUMIFS(Allocations!M:M,Allocations!A:A,MAIN!A1414,Allocations!B:B,MAIN!D1414))</f>
        <v>0</v>
      </c>
      <c r="G1414" s="24">
        <f t="shared" si="379"/>
        <v>0</v>
      </c>
      <c r="H1414" s="24">
        <f>IFERROR(VLOOKUP(S1414,Swaps_wk!$A$2:$AP$151,HLOOKUP(MAIN!D1414,Swaps_wk!$B$2:$AP$151,150,FALSE),FALSE),0)</f>
        <v>0</v>
      </c>
      <c r="I1414" s="24">
        <f>SUMIFS(PASTE_DQS_TRACKER!$D:$D,PASTE_DQS_TRACKER!$C:$C,MAIN!$S1414,PASTE_DQS_TRACKER!$B:$B,MAIN!$D1414)-SUMIFS(PASTE_DQS_TRACKER!$D:$D,PASTE_DQS_TRACKER!$C:$C,MAIN!$S1414,PASTE_DQS_TRACKER!$E:$E,MAIN!$D1414)</f>
        <v>0</v>
      </c>
      <c r="J1414" s="25">
        <f t="shared" si="380"/>
        <v>0</v>
      </c>
      <c r="K1414" s="24">
        <f>IFERROR(IF(V1414="Flex",0,IF(D1414=$D$30,VLOOKUP(A1414,MMO_o10M_lease!$A$1:$F$51,5,FALSE),IF(D1414=$D$26,VLOOKUP(D1414,LANDINGS!$A$3:$BR$40,HLOOKUP(A1414,LANDINGS!$B$1:$CF$42,42,FALSE),FALSE)-IFERROR(VLOOKUP(A1414,MMO_o10M_lease!$A$1:$F$38,5,FALSE),0),VLOOKUP(D1414,LANDINGS!$A$3:$CF$40,HLOOKUP(A1414,LANDINGS!$B$1:$CF$42,42,FALSE),FALSE)))),0)</f>
        <v>0</v>
      </c>
      <c r="L1414" s="24">
        <f>SUMIFS(PASTE_FLEX_TRACKER!$D:$D,PASTE_FLEX_TRACKER!$E:$E,MAIN!$A1414,PASTE_FLEX_TRACKER!$B:$B,MAIN!$D1414)</f>
        <v>0</v>
      </c>
      <c r="M1414" s="35" t="s">
        <v>133</v>
      </c>
      <c r="N1414" s="46" t="s">
        <v>563</v>
      </c>
      <c r="O1414" s="46">
        <f>SUMIFS(MAN_ADJ!$L:$L,MAN_ADJ!$K:$K,MAIN!$D1414,MAN_ADJ!$J:$J,MAIN!$S1414)</f>
        <v>0</v>
      </c>
      <c r="P1414" s="25">
        <f t="shared" si="381"/>
        <v>0</v>
      </c>
      <c r="Q1414" s="28" t="str">
        <f t="shared" si="382"/>
        <v>n/a</v>
      </c>
      <c r="R1414" s="38">
        <f t="shared" si="383"/>
        <v>0</v>
      </c>
      <c r="S1414" t="s">
        <v>210</v>
      </c>
      <c r="U1414" t="s">
        <v>577</v>
      </c>
      <c r="V1414" t="s">
        <v>735</v>
      </c>
    </row>
    <row r="1415" spans="1:22" x14ac:dyDescent="0.25">
      <c r="A1415" s="26" t="s">
        <v>208</v>
      </c>
      <c r="B1415" s="26" t="s">
        <v>93</v>
      </c>
      <c r="C1415" s="26" t="s">
        <v>209</v>
      </c>
      <c r="D1415" s="26" t="s">
        <v>131</v>
      </c>
      <c r="E1415" s="27">
        <f t="shared" ref="E1415:L1415" si="388">SUM(E1377:E1414)</f>
        <v>19.979000000000003</v>
      </c>
      <c r="F1415" s="27">
        <f t="shared" si="388"/>
        <v>0</v>
      </c>
      <c r="G1415" s="27">
        <f t="shared" si="388"/>
        <v>19.979000000000003</v>
      </c>
      <c r="H1415" s="27">
        <f>IFERROR(VLOOKUP(S1415,Swaps_wk!$A$2:$AP$151,HLOOKUP(MAIN!D1415,Swaps_wk!$B$2:$AP$151,150,FALSE),FALSE),0)</f>
        <v>0</v>
      </c>
      <c r="I1415" s="27">
        <f t="shared" si="388"/>
        <v>3.6082248300317588E-16</v>
      </c>
      <c r="J1415" s="25">
        <f t="shared" si="388"/>
        <v>19.979000000000003</v>
      </c>
      <c r="K1415" s="27">
        <f t="shared" si="388"/>
        <v>0</v>
      </c>
      <c r="L1415" s="27">
        <f t="shared" si="388"/>
        <v>0</v>
      </c>
      <c r="M1415" s="41" t="s">
        <v>133</v>
      </c>
      <c r="N1415" s="46" t="s">
        <v>563</v>
      </c>
      <c r="O1415" s="27">
        <f>SUM(O1377:O1414)</f>
        <v>0</v>
      </c>
      <c r="P1415" s="25">
        <f t="shared" ref="P1415" si="389">SUM(P1377:P1414)</f>
        <v>0</v>
      </c>
      <c r="Q1415" s="28">
        <f t="shared" si="382"/>
        <v>0</v>
      </c>
      <c r="R1415" s="38">
        <f>SUM(R1377:R1414)</f>
        <v>19.979000000000003</v>
      </c>
      <c r="S1415" t="s">
        <v>210</v>
      </c>
      <c r="U1415" t="s">
        <v>577</v>
      </c>
      <c r="V1415" t="s">
        <v>735</v>
      </c>
    </row>
    <row r="1416" spans="1:22" x14ac:dyDescent="0.25">
      <c r="A1416" s="17" t="s">
        <v>211</v>
      </c>
      <c r="B1416" s="17" t="s">
        <v>93</v>
      </c>
      <c r="C1416" s="17" t="s">
        <v>212</v>
      </c>
      <c r="D1416" s="17" t="s">
        <v>95</v>
      </c>
      <c r="E1416" s="24">
        <f>IF(U1416="SC",SUMIFS(SC!F:F,SC!A:A,MAIN!D1416,SC!B:B,MAIN!A1416),SUMIFS(Allocations!$H:$H,Allocations!$A:$A,MAIN!$A1416,Allocations!$B:$B,MAIN!$D1416))</f>
        <v>199.58659591836735</v>
      </c>
      <c r="F1416" s="24">
        <f>IF(U1416="SC",SUMIFS(SC!J:J,SC!A:A,MAIN!D1416,SC!B:B,MAIN!A1416),SUMIFS(Allocations!M:M,Allocations!A:A,MAIN!A1416,Allocations!B:B,MAIN!D1416))</f>
        <v>42.395000000000003</v>
      </c>
      <c r="G1416" s="24">
        <f t="shared" ref="G1416:G1453" si="390">E1416+F1416</f>
        <v>241.98159591836736</v>
      </c>
      <c r="H1416" s="24">
        <f>IFERROR(VLOOKUP(S1416,Swaps_wk!$A$2:$AP$151,HLOOKUP(MAIN!D1416,Swaps_wk!$B$2:$AP$151,150,FALSE),FALSE),0)</f>
        <v>0</v>
      </c>
      <c r="I1416" s="24">
        <f>SUMIFS(PASTE_DQS_TRACKER!$D:$D,PASTE_DQS_TRACKER!$C:$C,MAIN!$A1416,PASTE_DQS_TRACKER!$B:$B,MAIN!$D1416)-SUMIFS(PASTE_DQS_TRACKER!$D:$D,PASTE_DQS_TRACKER!$C:$C,MAIN!A1416,PASTE_DQS_TRACKER!$E:$E,MAIN!$D1416)</f>
        <v>35.25</v>
      </c>
      <c r="J1416" s="25">
        <f t="shared" ref="J1416:J1453" si="391">G1416+I1416</f>
        <v>277.23159591836736</v>
      </c>
      <c r="K1416" s="24">
        <f>IFERROR(IF(V1416="Flex",0,IF(D1416=$D$30,VLOOKUP(A1416,MMO_o10M_lease!$A$1:$F$51,5,FALSE),IF(D1416=$D$26,VLOOKUP(D1416,LANDINGS!$A$3:$BR$40,HLOOKUP(A1416,LANDINGS!$B$1:$CF$42,42,FALSE),FALSE)-IFERROR(VLOOKUP(A1416,MMO_o10M_lease!$A$1:$F$38,5,FALSE),0),VLOOKUP(D1416,LANDINGS!$A$3:$CF$40,HLOOKUP(A1416,LANDINGS!$B$1:$CF$42,42,FALSE),FALSE)))),0)</f>
        <v>248.46999999999997</v>
      </c>
      <c r="L1416" s="24">
        <f>SUMIFS(PASTE_FLEX_TRACKER!$D:$D,PASTE_FLEX_TRACKER!$F:$F,MAIN!$A1416,PASTE_FLEX_TRACKER!$B:$B,MAIN!$D1416)-SUMIFS(PASTE_FLEX_TRACKER!$D:$D,PASTE_FLEX_TRACKER!$C:$C,MAIN!$A1416,PASTE_FLEX_TRACKER!$B:$B,MAIN!$D1416)</f>
        <v>0</v>
      </c>
      <c r="M1416" s="24">
        <f>IFERROR(-VLOOKUP(D1416,SQ!$A$19:$CC$52,HLOOKUP(MAIN!A1416,SQ!$B$18:$CC$56,39,FALSE),FALSE),"n/a")</f>
        <v>0</v>
      </c>
      <c r="N1416" s="46" t="s">
        <v>563</v>
      </c>
      <c r="O1416" s="46">
        <f>SUMIFS(MAN_ADJ!$L:$L,MAN_ADJ!$K:$K,MAIN!$D1416,MAN_ADJ!$J:$J,MAIN!$S1416)</f>
        <v>0</v>
      </c>
      <c r="P1416" s="25">
        <f t="shared" ref="P1416:P1453" si="392">SUM(K1416:O1416)</f>
        <v>248.46999999999997</v>
      </c>
      <c r="Q1416" s="28">
        <f t="shared" ref="Q1416:Q1454" si="393">IFERROR(P1416/J1416,"n/a")</f>
        <v>0.89625426415380005</v>
      </c>
      <c r="R1416" s="38">
        <f t="shared" ref="R1416:R1447" si="394">J1416-P1416</f>
        <v>28.761595918367391</v>
      </c>
      <c r="S1416" s="17" t="s">
        <v>211</v>
      </c>
      <c r="U1416" t="s">
        <v>577</v>
      </c>
    </row>
    <row r="1417" spans="1:22" x14ac:dyDescent="0.25">
      <c r="A1417" s="17" t="s">
        <v>211</v>
      </c>
      <c r="B1417" s="17" t="s">
        <v>93</v>
      </c>
      <c r="C1417" s="17" t="s">
        <v>212</v>
      </c>
      <c r="D1417" s="17" t="s">
        <v>96</v>
      </c>
      <c r="E1417" s="24">
        <f>IF(U1417="SC",SUMIFS(SC!F:F,SC!A:A,MAIN!D1417,SC!B:B,MAIN!A1417),SUMIFS(Allocations!$H:$H,Allocations!$A:$A,MAIN!$A1417,Allocations!$B:$B,MAIN!$D1417))</f>
        <v>25.613179591836733</v>
      </c>
      <c r="F1417" s="24">
        <f>IF(U1417="SC",SUMIFS(SC!J:J,SC!A:A,MAIN!D1417,SC!B:B,MAIN!A1417),SUMIFS(Allocations!M:M,Allocations!A:A,MAIN!A1417,Allocations!B:B,MAIN!D1417))</f>
        <v>4.181</v>
      </c>
      <c r="G1417" s="24">
        <f t="shared" si="390"/>
        <v>29.794179591836734</v>
      </c>
      <c r="H1417" s="24">
        <f>IFERROR(VLOOKUP(S1417,Swaps_wk!$A$2:$AP$151,HLOOKUP(MAIN!D1417,Swaps_wk!$B$2:$AP$151,150,FALSE),FALSE),0)</f>
        <v>0</v>
      </c>
      <c r="I1417" s="24">
        <f>SUMIFS(PASTE_DQS_TRACKER!$D:$D,PASTE_DQS_TRACKER!$C:$C,MAIN!$A1417,PASTE_DQS_TRACKER!$B:$B,MAIN!$D1417)-SUMIFS(PASTE_DQS_TRACKER!$D:$D,PASTE_DQS_TRACKER!$C:$C,MAIN!A1417,PASTE_DQS_TRACKER!$E:$E,MAIN!$D1417)</f>
        <v>4.8999999999999995</v>
      </c>
      <c r="J1417" s="25">
        <f t="shared" si="391"/>
        <v>34.694179591836736</v>
      </c>
      <c r="K1417" s="24">
        <f>IFERROR(IF(V1417="Flex",0,IF(D1417=$D$30,VLOOKUP(A1417,MMO_o10M_lease!$A$1:$F$51,5,FALSE),IF(D1417=$D$26,VLOOKUP(D1417,LANDINGS!$A$3:$BR$40,HLOOKUP(A1417,LANDINGS!$B$1:$CF$42,42,FALSE),FALSE)-IFERROR(VLOOKUP(A1417,MMO_o10M_lease!$A$1:$F$38,5,FALSE),0),VLOOKUP(D1417,LANDINGS!$A$3:$CF$40,HLOOKUP(A1417,LANDINGS!$B$1:$CF$42,42,FALSE),FALSE)))),0)</f>
        <v>17.812999999999999</v>
      </c>
      <c r="L1417" s="24">
        <f>SUMIFS(PASTE_FLEX_TRACKER!$D:$D,PASTE_FLEX_TRACKER!$F:$F,MAIN!$A1417,PASTE_FLEX_TRACKER!$B:$B,MAIN!$D1417)-SUMIFS(PASTE_FLEX_TRACKER!$D:$D,PASTE_FLEX_TRACKER!$C:$C,MAIN!$A1417,PASTE_FLEX_TRACKER!$B:$B,MAIN!$D1417)</f>
        <v>0</v>
      </c>
      <c r="M1417" s="24">
        <f>IFERROR(-VLOOKUP(D1417,SQ!$A$19:$CC$52,HLOOKUP(MAIN!A1417,SQ!$B$18:$CC$56,39,FALSE),FALSE),"n/a")</f>
        <v>0</v>
      </c>
      <c r="N1417" s="46" t="s">
        <v>563</v>
      </c>
      <c r="O1417" s="46">
        <f>SUMIFS(MAN_ADJ!$L:$L,MAN_ADJ!$K:$K,MAIN!$D1417,MAN_ADJ!$J:$J,MAIN!$S1417)</f>
        <v>0</v>
      </c>
      <c r="P1417" s="25">
        <f t="shared" si="392"/>
        <v>17.812999999999999</v>
      </c>
      <c r="Q1417" s="28">
        <f t="shared" si="393"/>
        <v>0.5134290595587756</v>
      </c>
      <c r="R1417" s="38">
        <f t="shared" si="394"/>
        <v>16.881179591836737</v>
      </c>
      <c r="S1417" s="17" t="s">
        <v>211</v>
      </c>
      <c r="U1417" t="s">
        <v>577</v>
      </c>
    </row>
    <row r="1418" spans="1:22" x14ac:dyDescent="0.25">
      <c r="A1418" s="17" t="s">
        <v>211</v>
      </c>
      <c r="B1418" s="17" t="s">
        <v>93</v>
      </c>
      <c r="C1418" s="17" t="s">
        <v>212</v>
      </c>
      <c r="D1418" s="17" t="s">
        <v>97</v>
      </c>
      <c r="E1418" s="24">
        <f>IF(U1418="SC",SUMIFS(SC!F:F,SC!A:A,MAIN!D1418,SC!B:B,MAIN!A1418),SUMIFS(Allocations!$H:$H,Allocations!$A:$A,MAIN!$A1418,Allocations!$B:$B,MAIN!$D1418))</f>
        <v>36.575102040816326</v>
      </c>
      <c r="F1418" s="24">
        <f>IF(U1418="SC",SUMIFS(SC!J:J,SC!A:A,MAIN!D1418,SC!B:B,MAIN!A1418),SUMIFS(Allocations!M:M,Allocations!A:A,MAIN!A1418,Allocations!B:B,MAIN!D1418))</f>
        <v>8.3170000000000002</v>
      </c>
      <c r="G1418" s="24">
        <f t="shared" si="390"/>
        <v>44.892102040816326</v>
      </c>
      <c r="H1418" s="24">
        <f>IFERROR(VLOOKUP(S1418,Swaps_wk!$A$2:$AP$151,HLOOKUP(MAIN!D1418,Swaps_wk!$B$2:$AP$151,150,FALSE),FALSE),0)</f>
        <v>0</v>
      </c>
      <c r="I1418" s="24">
        <f>SUMIFS(PASTE_DQS_TRACKER!$D:$D,PASTE_DQS_TRACKER!$C:$C,MAIN!$A1418,PASTE_DQS_TRACKER!$B:$B,MAIN!$D1418)-SUMIFS(PASTE_DQS_TRACKER!$D:$D,PASTE_DQS_TRACKER!$C:$C,MAIN!A1418,PASTE_DQS_TRACKER!$E:$E,MAIN!$D1418)</f>
        <v>8.3000000000000007</v>
      </c>
      <c r="J1418" s="25">
        <f t="shared" si="391"/>
        <v>53.192102040816323</v>
      </c>
      <c r="K1418" s="24">
        <f>IFERROR(IF(V1418="Flex",0,IF(D1418=$D$30,VLOOKUP(A1418,MMO_o10M_lease!$A$1:$F$51,5,FALSE),IF(D1418=$D$26,VLOOKUP(D1418,LANDINGS!$A$3:$BR$40,HLOOKUP(A1418,LANDINGS!$B$1:$CF$42,42,FALSE),FALSE)-IFERROR(VLOOKUP(A1418,MMO_o10M_lease!$A$1:$F$38,5,FALSE),0),VLOOKUP(D1418,LANDINGS!$A$3:$CF$40,HLOOKUP(A1418,LANDINGS!$B$1:$CF$42,42,FALSE),FALSE)))),0)</f>
        <v>51.881999999999998</v>
      </c>
      <c r="L1418" s="24">
        <f>SUMIFS(PASTE_FLEX_TRACKER!$D:$D,PASTE_FLEX_TRACKER!$F:$F,MAIN!$A1418,PASTE_FLEX_TRACKER!$B:$B,MAIN!$D1418)-SUMIFS(PASTE_FLEX_TRACKER!$D:$D,PASTE_FLEX_TRACKER!$C:$C,MAIN!$A1418,PASTE_FLEX_TRACKER!$B:$B,MAIN!$D1418)</f>
        <v>0</v>
      </c>
      <c r="M1418" s="24">
        <f>IFERROR(-VLOOKUP(D1418,SQ!$A$19:$CC$52,HLOOKUP(MAIN!A1418,SQ!$B$18:$CC$56,39,FALSE),FALSE),"n/a")</f>
        <v>0</v>
      </c>
      <c r="N1418" s="46" t="s">
        <v>563</v>
      </c>
      <c r="O1418" s="46">
        <f>SUMIFS(MAN_ADJ!$L:$L,MAN_ADJ!$K:$K,MAIN!$D1418,MAN_ADJ!$J:$J,MAIN!$S1418)</f>
        <v>0</v>
      </c>
      <c r="P1418" s="25">
        <f t="shared" si="392"/>
        <v>51.881999999999998</v>
      </c>
      <c r="Q1418" s="28">
        <f t="shared" si="393"/>
        <v>0.97537036532583288</v>
      </c>
      <c r="R1418" s="38">
        <f t="shared" si="394"/>
        <v>1.3101020408163251</v>
      </c>
      <c r="S1418" s="17" t="s">
        <v>211</v>
      </c>
      <c r="U1418" t="s">
        <v>577</v>
      </c>
    </row>
    <row r="1419" spans="1:22" x14ac:dyDescent="0.25">
      <c r="A1419" s="17" t="s">
        <v>211</v>
      </c>
      <c r="B1419" s="17" t="s">
        <v>93</v>
      </c>
      <c r="C1419" s="17" t="s">
        <v>212</v>
      </c>
      <c r="D1419" s="17" t="s">
        <v>98</v>
      </c>
      <c r="E1419" s="24">
        <f>IF(U1419="SC",SUMIFS(SC!F:F,SC!A:A,MAIN!D1419,SC!B:B,MAIN!A1419),SUMIFS(Allocations!$H:$H,Allocations!$A:$A,MAIN!$A1419,Allocations!$B:$B,MAIN!$D1419))</f>
        <v>96.499232653061227</v>
      </c>
      <c r="F1419" s="24">
        <f>IF(U1419="SC",SUMIFS(SC!J:J,SC!A:A,MAIN!D1419,SC!B:B,MAIN!A1419),SUMIFS(Allocations!M:M,Allocations!A:A,MAIN!A1419,Allocations!B:B,MAIN!D1419))</f>
        <v>4.4349999999999996</v>
      </c>
      <c r="G1419" s="24">
        <f t="shared" si="390"/>
        <v>100.93423265306123</v>
      </c>
      <c r="H1419" s="24">
        <f>IFERROR(VLOOKUP(S1419,Swaps_wk!$A$2:$AP$151,HLOOKUP(MAIN!D1419,Swaps_wk!$B$2:$AP$151,150,FALSE),FALSE),0)</f>
        <v>0</v>
      </c>
      <c r="I1419" s="24">
        <f>SUMIFS(PASTE_DQS_TRACKER!$D:$D,PASTE_DQS_TRACKER!$C:$C,MAIN!$A1419,PASTE_DQS_TRACKER!$B:$B,MAIN!$D1419)-SUMIFS(PASTE_DQS_TRACKER!$D:$D,PASTE_DQS_TRACKER!$C:$C,MAIN!A1419,PASTE_DQS_TRACKER!$E:$E,MAIN!$D1419)</f>
        <v>0</v>
      </c>
      <c r="J1419" s="25">
        <f t="shared" si="391"/>
        <v>100.93423265306123</v>
      </c>
      <c r="K1419" s="24">
        <f>IFERROR(IF(V1419="Flex",0,IF(D1419=$D$30,VLOOKUP(A1419,MMO_o10M_lease!$A$1:$F$51,5,FALSE),IF(D1419=$D$26,VLOOKUP(D1419,LANDINGS!$A$3:$BR$40,HLOOKUP(A1419,LANDINGS!$B$1:$CF$42,42,FALSE),FALSE)-IFERROR(VLOOKUP(A1419,MMO_o10M_lease!$A$1:$F$38,5,FALSE),0),VLOOKUP(D1419,LANDINGS!$A$3:$CF$40,HLOOKUP(A1419,LANDINGS!$B$1:$CF$42,42,FALSE),FALSE)))),0)</f>
        <v>42.308</v>
      </c>
      <c r="L1419" s="24">
        <f>SUMIFS(PASTE_FLEX_TRACKER!$D:$D,PASTE_FLEX_TRACKER!$F:$F,MAIN!$A1419,PASTE_FLEX_TRACKER!$B:$B,MAIN!$D1419)-SUMIFS(PASTE_FLEX_TRACKER!$D:$D,PASTE_FLEX_TRACKER!$C:$C,MAIN!$A1419,PASTE_FLEX_TRACKER!$B:$B,MAIN!$D1419)</f>
        <v>0</v>
      </c>
      <c r="M1419" s="24">
        <f>IFERROR(-VLOOKUP(D1419,SQ!$A$19:$CC$52,HLOOKUP(MAIN!A1419,SQ!$B$18:$CC$56,39,FALSE),FALSE),"n/a")</f>
        <v>0</v>
      </c>
      <c r="N1419" s="46" t="s">
        <v>563</v>
      </c>
      <c r="O1419" s="46">
        <f>SUMIFS(MAN_ADJ!$L:$L,MAN_ADJ!$K:$K,MAIN!$D1419,MAN_ADJ!$J:$J,MAIN!$S1419)</f>
        <v>0</v>
      </c>
      <c r="P1419" s="25">
        <f t="shared" si="392"/>
        <v>42.308</v>
      </c>
      <c r="Q1419" s="28">
        <f t="shared" si="393"/>
        <v>0.41916403273628933</v>
      </c>
      <c r="R1419" s="38">
        <f t="shared" si="394"/>
        <v>58.62623265306123</v>
      </c>
      <c r="S1419" s="17" t="s">
        <v>211</v>
      </c>
      <c r="U1419" t="s">
        <v>577</v>
      </c>
    </row>
    <row r="1420" spans="1:22" x14ac:dyDescent="0.25">
      <c r="A1420" s="17" t="s">
        <v>211</v>
      </c>
      <c r="B1420" s="17" t="s">
        <v>93</v>
      </c>
      <c r="C1420" s="17" t="s">
        <v>212</v>
      </c>
      <c r="D1420" s="17" t="s">
        <v>99</v>
      </c>
      <c r="E1420" s="24">
        <f>IF(U1420="SC",SUMIFS(SC!F:F,SC!A:A,MAIN!D1420,SC!B:B,MAIN!A1420),SUMIFS(Allocations!$H:$H,Allocations!$A:$A,MAIN!$A1420,Allocations!$B:$B,MAIN!$D1420))</f>
        <v>30.23095918367347</v>
      </c>
      <c r="F1420" s="24">
        <f>IF(U1420="SC",SUMIFS(SC!J:J,SC!A:A,MAIN!D1420,SC!B:B,MAIN!A1420),SUMIFS(Allocations!M:M,Allocations!A:A,MAIN!A1420,Allocations!B:B,MAIN!D1420))</f>
        <v>0.61399999999999999</v>
      </c>
      <c r="G1420" s="24">
        <f t="shared" si="390"/>
        <v>30.84495918367347</v>
      </c>
      <c r="H1420" s="24">
        <f>IFERROR(VLOOKUP(S1420,Swaps_wk!$A$2:$AP$151,HLOOKUP(MAIN!D1420,Swaps_wk!$B$2:$AP$151,150,FALSE),FALSE),0)</f>
        <v>0</v>
      </c>
      <c r="I1420" s="24">
        <f>SUMIFS(PASTE_DQS_TRACKER!$D:$D,PASTE_DQS_TRACKER!$C:$C,MAIN!$A1420,PASTE_DQS_TRACKER!$B:$B,MAIN!$D1420)-SUMIFS(PASTE_DQS_TRACKER!$D:$D,PASTE_DQS_TRACKER!$C:$C,MAIN!A1420,PASTE_DQS_TRACKER!$E:$E,MAIN!$D1420)</f>
        <v>-0.6</v>
      </c>
      <c r="J1420" s="25">
        <f t="shared" si="391"/>
        <v>30.244959183673469</v>
      </c>
      <c r="K1420" s="24">
        <f>IFERROR(IF(V1420="Flex",0,IF(D1420=$D$30,VLOOKUP(A1420,MMO_o10M_lease!$A$1:$F$51,5,FALSE),IF(D1420=$D$26,VLOOKUP(D1420,LANDINGS!$A$3:$BR$40,HLOOKUP(A1420,LANDINGS!$B$1:$CF$42,42,FALSE),FALSE)-IFERROR(VLOOKUP(A1420,MMO_o10M_lease!$A$1:$F$38,5,FALSE),0),VLOOKUP(D1420,LANDINGS!$A$3:$CF$40,HLOOKUP(A1420,LANDINGS!$B$1:$CF$42,42,FALSE),FALSE)))),0)</f>
        <v>4.5659999999999998</v>
      </c>
      <c r="L1420" s="24">
        <f>SUMIFS(PASTE_FLEX_TRACKER!$D:$D,PASTE_FLEX_TRACKER!$F:$F,MAIN!$A1420,PASTE_FLEX_TRACKER!$B:$B,MAIN!$D1420)-SUMIFS(PASTE_FLEX_TRACKER!$D:$D,PASTE_FLEX_TRACKER!$C:$C,MAIN!$A1420,PASTE_FLEX_TRACKER!$B:$B,MAIN!$D1420)</f>
        <v>0</v>
      </c>
      <c r="M1420" s="24">
        <f>IFERROR(-VLOOKUP(D1420,SQ!$A$19:$CC$52,HLOOKUP(MAIN!A1420,SQ!$B$18:$CC$56,39,FALSE),FALSE),"n/a")</f>
        <v>0</v>
      </c>
      <c r="N1420" s="46" t="s">
        <v>563</v>
      </c>
      <c r="O1420" s="46">
        <f>SUMIFS(MAN_ADJ!$L:$L,MAN_ADJ!$K:$K,MAIN!$D1420,MAN_ADJ!$J:$J,MAIN!$S1420)</f>
        <v>0</v>
      </c>
      <c r="P1420" s="25">
        <f t="shared" si="392"/>
        <v>4.5659999999999998</v>
      </c>
      <c r="Q1420" s="28">
        <f t="shared" si="393"/>
        <v>0.15096730573419892</v>
      </c>
      <c r="R1420" s="38">
        <f t="shared" si="394"/>
        <v>25.67895918367347</v>
      </c>
      <c r="S1420" s="17" t="s">
        <v>211</v>
      </c>
      <c r="U1420" t="s">
        <v>577</v>
      </c>
    </row>
    <row r="1421" spans="1:22" x14ac:dyDescent="0.25">
      <c r="A1421" s="17" t="s">
        <v>211</v>
      </c>
      <c r="B1421" s="17" t="s">
        <v>93</v>
      </c>
      <c r="C1421" s="17" t="s">
        <v>212</v>
      </c>
      <c r="D1421" s="17" t="s">
        <v>100</v>
      </c>
      <c r="E1421" s="24">
        <f>IF(U1421="SC",SUMIFS(SC!F:F,SC!A:A,MAIN!D1421,SC!B:B,MAIN!A1421),SUMIFS(Allocations!$H:$H,Allocations!$A:$A,MAIN!$A1421,Allocations!$B:$B,MAIN!$D1421))</f>
        <v>7.1028571428571423</v>
      </c>
      <c r="F1421" s="24">
        <f>IF(U1421="SC",SUMIFS(SC!J:J,SC!A:A,MAIN!D1421,SC!B:B,MAIN!A1421),SUMIFS(Allocations!M:M,Allocations!A:A,MAIN!A1421,Allocations!B:B,MAIN!D1421))</f>
        <v>0.10299999999999999</v>
      </c>
      <c r="G1421" s="24">
        <f t="shared" si="390"/>
        <v>7.2058571428571421</v>
      </c>
      <c r="H1421" s="24">
        <f>IFERROR(VLOOKUP(S1421,Swaps_wk!$A$2:$AP$151,HLOOKUP(MAIN!D1421,Swaps_wk!$B$2:$AP$151,150,FALSE),FALSE),0)</f>
        <v>0</v>
      </c>
      <c r="I1421" s="24">
        <f>SUMIFS(PASTE_DQS_TRACKER!$D:$D,PASTE_DQS_TRACKER!$C:$C,MAIN!$A1421,PASTE_DQS_TRACKER!$B:$B,MAIN!$D1421)-SUMIFS(PASTE_DQS_TRACKER!$D:$D,PASTE_DQS_TRACKER!$C:$C,MAIN!A1421,PASTE_DQS_TRACKER!$E:$E,MAIN!$D1421)</f>
        <v>-2.8000000000000003</v>
      </c>
      <c r="J1421" s="25">
        <f t="shared" si="391"/>
        <v>4.4058571428571423</v>
      </c>
      <c r="K1421" s="24">
        <f>IFERROR(IF(V1421="Flex",0,IF(D1421=$D$30,VLOOKUP(A1421,MMO_o10M_lease!$A$1:$F$51,5,FALSE),IF(D1421=$D$26,VLOOKUP(D1421,LANDINGS!$A$3:$BR$40,HLOOKUP(A1421,LANDINGS!$B$1:$CF$42,42,FALSE),FALSE)-IFERROR(VLOOKUP(A1421,MMO_o10M_lease!$A$1:$F$38,5,FALSE),0),VLOOKUP(D1421,LANDINGS!$A$3:$CF$40,HLOOKUP(A1421,LANDINGS!$B$1:$CF$42,42,FALSE),FALSE)))),0)</f>
        <v>0.49099999999999999</v>
      </c>
      <c r="L1421" s="24">
        <f>SUMIFS(PASTE_FLEX_TRACKER!$D:$D,PASTE_FLEX_TRACKER!$F:$F,MAIN!$A1421,PASTE_FLEX_TRACKER!$B:$B,MAIN!$D1421)-SUMIFS(PASTE_FLEX_TRACKER!$D:$D,PASTE_FLEX_TRACKER!$C:$C,MAIN!$A1421,PASTE_FLEX_TRACKER!$B:$B,MAIN!$D1421)</f>
        <v>0</v>
      </c>
      <c r="M1421" s="24">
        <f>IFERROR(-VLOOKUP(D1421,SQ!$A$19:$CC$52,HLOOKUP(MAIN!A1421,SQ!$B$18:$CC$56,39,FALSE),FALSE),"n/a")</f>
        <v>0</v>
      </c>
      <c r="N1421" s="46" t="s">
        <v>563</v>
      </c>
      <c r="O1421" s="46">
        <f>SUMIFS(MAN_ADJ!$L:$L,MAN_ADJ!$K:$K,MAIN!$D1421,MAN_ADJ!$J:$J,MAIN!$S1421)</f>
        <v>0</v>
      </c>
      <c r="P1421" s="25">
        <f t="shared" si="392"/>
        <v>0.49099999999999999</v>
      </c>
      <c r="Q1421" s="28">
        <f t="shared" si="393"/>
        <v>0.11144256022826758</v>
      </c>
      <c r="R1421" s="38">
        <f t="shared" si="394"/>
        <v>3.9148571428571421</v>
      </c>
      <c r="S1421" s="17" t="s">
        <v>211</v>
      </c>
      <c r="U1421" t="s">
        <v>577</v>
      </c>
    </row>
    <row r="1422" spans="1:22" x14ac:dyDescent="0.25">
      <c r="A1422" s="17" t="s">
        <v>211</v>
      </c>
      <c r="B1422" s="17" t="s">
        <v>93</v>
      </c>
      <c r="C1422" s="17" t="s">
        <v>212</v>
      </c>
      <c r="D1422" s="17" t="s">
        <v>101</v>
      </c>
      <c r="E1422" s="24">
        <f>IF(U1422="SC",SUMIFS(SC!F:F,SC!A:A,MAIN!D1422,SC!B:B,MAIN!A1422),SUMIFS(Allocations!$H:$H,Allocations!$A:$A,MAIN!$A1422,Allocations!$B:$B,MAIN!$D1422))</f>
        <v>1.7987755102040814</v>
      </c>
      <c r="F1422" s="24">
        <f>IF(U1422="SC",SUMIFS(SC!J:J,SC!A:A,MAIN!D1422,SC!B:B,MAIN!A1422),SUMIFS(Allocations!M:M,Allocations!A:A,MAIN!A1422,Allocations!B:B,MAIN!D1422))</f>
        <v>3.5000000000000003E-2</v>
      </c>
      <c r="G1422" s="24">
        <f t="shared" si="390"/>
        <v>1.8337755102040814</v>
      </c>
      <c r="H1422" s="24">
        <f>IFERROR(VLOOKUP(S1422,Swaps_wk!$A$2:$AP$151,HLOOKUP(MAIN!D1422,Swaps_wk!$B$2:$AP$151,150,FALSE),FALSE),0)</f>
        <v>0</v>
      </c>
      <c r="I1422" s="24">
        <f>SUMIFS(PASTE_DQS_TRACKER!$D:$D,PASTE_DQS_TRACKER!$C:$C,MAIN!$A1422,PASTE_DQS_TRACKER!$B:$B,MAIN!$D1422)-SUMIFS(PASTE_DQS_TRACKER!$D:$D,PASTE_DQS_TRACKER!$C:$C,MAIN!A1422,PASTE_DQS_TRACKER!$E:$E,MAIN!$D1422)</f>
        <v>-1.7000000000000002</v>
      </c>
      <c r="J1422" s="38">
        <f t="shared" si="391"/>
        <v>0.13377551020408118</v>
      </c>
      <c r="K1422" s="24">
        <f>IFERROR(IF(V1422="Flex",0,IF(D1422=$D$30,VLOOKUP(A1422,MMO_o10M_lease!$A$1:$F$51,5,FALSE),IF(D1422=$D$26,VLOOKUP(D1422,LANDINGS!$A$3:$BR$40,HLOOKUP(A1422,LANDINGS!$B$1:$CF$42,42,FALSE),FALSE)-IFERROR(VLOOKUP(A1422,MMO_o10M_lease!$A$1:$F$38,5,FALSE),0),VLOOKUP(D1422,LANDINGS!$A$3:$CF$40,HLOOKUP(A1422,LANDINGS!$B$1:$CF$42,42,FALSE),FALSE)))),0)</f>
        <v>0</v>
      </c>
      <c r="L1422" s="24">
        <f>SUMIFS(PASTE_FLEX_TRACKER!$D:$D,PASTE_FLEX_TRACKER!$F:$F,MAIN!$A1422,PASTE_FLEX_TRACKER!$B:$B,MAIN!$D1422)-SUMIFS(PASTE_FLEX_TRACKER!$D:$D,PASTE_FLEX_TRACKER!$C:$C,MAIN!$A1422,PASTE_FLEX_TRACKER!$B:$B,MAIN!$D1422)</f>
        <v>0</v>
      </c>
      <c r="M1422" s="24">
        <f>IFERROR(-VLOOKUP(D1422,SQ!$A$19:$CC$52,HLOOKUP(MAIN!A1422,SQ!$B$18:$CC$56,39,FALSE),FALSE),"n/a")</f>
        <v>0</v>
      </c>
      <c r="N1422" s="46" t="s">
        <v>563</v>
      </c>
      <c r="O1422" s="46">
        <f>SUMIFS(MAN_ADJ!$L:$L,MAN_ADJ!$K:$K,MAIN!$D1422,MAN_ADJ!$J:$J,MAIN!$S1422)</f>
        <v>0</v>
      </c>
      <c r="P1422" s="25">
        <f t="shared" si="392"/>
        <v>0</v>
      </c>
      <c r="Q1422" s="28">
        <f t="shared" si="393"/>
        <v>0</v>
      </c>
      <c r="R1422" s="38">
        <f t="shared" si="394"/>
        <v>0.13377551020408118</v>
      </c>
      <c r="S1422" s="17" t="s">
        <v>211</v>
      </c>
      <c r="U1422" t="s">
        <v>577</v>
      </c>
    </row>
    <row r="1423" spans="1:22" x14ac:dyDescent="0.25">
      <c r="A1423" s="17" t="s">
        <v>211</v>
      </c>
      <c r="B1423" s="17" t="s">
        <v>93</v>
      </c>
      <c r="C1423" s="17" t="s">
        <v>212</v>
      </c>
      <c r="D1423" s="17" t="s">
        <v>102</v>
      </c>
      <c r="E1423" s="24">
        <f>IF(U1423="SC",SUMIFS(SC!F:F,SC!A:A,MAIN!D1423,SC!B:B,MAIN!A1423),SUMIFS(Allocations!$H:$H,Allocations!$A:$A,MAIN!$A1423,Allocations!$B:$B,MAIN!$D1423))</f>
        <v>0</v>
      </c>
      <c r="F1423" s="24">
        <f>IF(U1423="SC",SUMIFS(SC!J:J,SC!A:A,MAIN!D1423,SC!B:B,MAIN!A1423),SUMIFS(Allocations!M:M,Allocations!A:A,MAIN!A1423,Allocations!B:B,MAIN!D1423))</f>
        <v>0.48099999999999998</v>
      </c>
      <c r="G1423" s="24">
        <f t="shared" si="390"/>
        <v>0.48099999999999998</v>
      </c>
      <c r="H1423" s="24">
        <f>IFERROR(VLOOKUP(S1423,Swaps_wk!$A$2:$AP$151,HLOOKUP(MAIN!D1423,Swaps_wk!$B$2:$AP$151,150,FALSE),FALSE),0)</f>
        <v>0</v>
      </c>
      <c r="I1423" s="24">
        <f>SUMIFS(PASTE_DQS_TRACKER!$D:$D,PASTE_DQS_TRACKER!$C:$C,MAIN!$A1423,PASTE_DQS_TRACKER!$B:$B,MAIN!$D1423)-SUMIFS(PASTE_DQS_TRACKER!$D:$D,PASTE_DQS_TRACKER!$C:$C,MAIN!A1423,PASTE_DQS_TRACKER!$E:$E,MAIN!$D1423)</f>
        <v>-0.4</v>
      </c>
      <c r="J1423" s="25">
        <f t="shared" si="391"/>
        <v>8.0999999999999961E-2</v>
      </c>
      <c r="K1423" s="24">
        <f>IFERROR(IF(V1423="Flex",0,IF(D1423=$D$30,VLOOKUP(A1423,MMO_o10M_lease!$A$1:$F$51,5,FALSE),IF(D1423=$D$26,VLOOKUP(D1423,LANDINGS!$A$3:$BR$40,HLOOKUP(A1423,LANDINGS!$B$1:$CF$42,42,FALSE),FALSE)-IFERROR(VLOOKUP(A1423,MMO_o10M_lease!$A$1:$F$38,5,FALSE),0),VLOOKUP(D1423,LANDINGS!$A$3:$CF$40,HLOOKUP(A1423,LANDINGS!$B$1:$CF$42,42,FALSE),FALSE)))),0)</f>
        <v>0</v>
      </c>
      <c r="L1423" s="24">
        <f>SUMIFS(PASTE_FLEX_TRACKER!$D:$D,PASTE_FLEX_TRACKER!$F:$F,MAIN!$A1423,PASTE_FLEX_TRACKER!$B:$B,MAIN!$D1423)-SUMIFS(PASTE_FLEX_TRACKER!$D:$D,PASTE_FLEX_TRACKER!$C:$C,MAIN!$A1423,PASTE_FLEX_TRACKER!$B:$B,MAIN!$D1423)</f>
        <v>0</v>
      </c>
      <c r="M1423" s="24">
        <f>IFERROR(-VLOOKUP(D1423,SQ!$A$19:$CC$52,HLOOKUP(MAIN!A1423,SQ!$B$18:$CC$56,39,FALSE),FALSE),"n/a")</f>
        <v>0</v>
      </c>
      <c r="N1423" s="46" t="s">
        <v>563</v>
      </c>
      <c r="O1423" s="46">
        <f>SUMIFS(MAN_ADJ!$L:$L,MAN_ADJ!$K:$K,MAIN!$D1423,MAN_ADJ!$J:$J,MAIN!$S1423)</f>
        <v>0</v>
      </c>
      <c r="P1423" s="25">
        <f t="shared" si="392"/>
        <v>0</v>
      </c>
      <c r="Q1423" s="28">
        <f t="shared" si="393"/>
        <v>0</v>
      </c>
      <c r="R1423" s="38">
        <f t="shared" si="394"/>
        <v>8.0999999999999961E-2</v>
      </c>
      <c r="S1423" s="17" t="s">
        <v>211</v>
      </c>
      <c r="U1423" t="s">
        <v>577</v>
      </c>
    </row>
    <row r="1424" spans="1:22" x14ac:dyDescent="0.25">
      <c r="A1424" s="17" t="s">
        <v>211</v>
      </c>
      <c r="B1424" s="17" t="s">
        <v>93</v>
      </c>
      <c r="C1424" s="17" t="s">
        <v>212</v>
      </c>
      <c r="D1424" s="17" t="s">
        <v>103</v>
      </c>
      <c r="E1424" s="24">
        <f>IF(U1424="SC",SUMIFS(SC!F:F,SC!A:A,MAIN!D1424,SC!B:B,MAIN!A1424),SUMIFS(Allocations!$H:$H,Allocations!$A:$A,MAIN!$A1424,Allocations!$B:$B,MAIN!$D1424))</f>
        <v>0</v>
      </c>
      <c r="F1424" s="24">
        <f>IF(U1424="SC",SUMIFS(SC!J:J,SC!A:A,MAIN!D1424,SC!B:B,MAIN!A1424),SUMIFS(Allocations!M:M,Allocations!A:A,MAIN!A1424,Allocations!B:B,MAIN!D1424))</f>
        <v>0</v>
      </c>
      <c r="G1424" s="24">
        <f t="shared" si="390"/>
        <v>0</v>
      </c>
      <c r="H1424" s="24">
        <f>IFERROR(VLOOKUP(S1424,Swaps_wk!$A$2:$AP$151,HLOOKUP(MAIN!D1424,Swaps_wk!$B$2:$AP$151,150,FALSE),FALSE),0)</f>
        <v>0</v>
      </c>
      <c r="I1424" s="24">
        <f>SUMIFS(PASTE_DQS_TRACKER!$D:$D,PASTE_DQS_TRACKER!$C:$C,MAIN!$A1424,PASTE_DQS_TRACKER!$B:$B,MAIN!$D1424)-SUMIFS(PASTE_DQS_TRACKER!$D:$D,PASTE_DQS_TRACKER!$C:$C,MAIN!A1424,PASTE_DQS_TRACKER!$E:$E,MAIN!$D1424)</f>
        <v>0</v>
      </c>
      <c r="J1424" s="25">
        <f t="shared" si="391"/>
        <v>0</v>
      </c>
      <c r="K1424" s="24">
        <f>IFERROR(IF(V1424="Flex",0,IF(D1424=$D$30,VLOOKUP(A1424,MMO_o10M_lease!$A$1:$F$51,5,FALSE),IF(D1424=$D$26,VLOOKUP(D1424,LANDINGS!$A$3:$BR$40,HLOOKUP(A1424,LANDINGS!$B$1:$CF$42,42,FALSE),FALSE)-IFERROR(VLOOKUP(A1424,MMO_o10M_lease!$A$1:$F$38,5,FALSE),0),VLOOKUP(D1424,LANDINGS!$A$3:$CF$40,HLOOKUP(A1424,LANDINGS!$B$1:$CF$42,42,FALSE),FALSE)))),0)</f>
        <v>0</v>
      </c>
      <c r="L1424" s="24">
        <f>SUMIFS(PASTE_FLEX_TRACKER!$D:$D,PASTE_FLEX_TRACKER!$F:$F,MAIN!$A1424,PASTE_FLEX_TRACKER!$B:$B,MAIN!$D1424)-SUMIFS(PASTE_FLEX_TRACKER!$D:$D,PASTE_FLEX_TRACKER!$C:$C,MAIN!$A1424,PASTE_FLEX_TRACKER!$B:$B,MAIN!$D1424)</f>
        <v>0</v>
      </c>
      <c r="M1424" s="24">
        <f>IFERROR(-VLOOKUP(D1424,SQ!$A$19:$CC$52,HLOOKUP(MAIN!A1424,SQ!$B$18:$CC$56,39,FALSE),FALSE),"n/a")</f>
        <v>0</v>
      </c>
      <c r="N1424" s="46" t="s">
        <v>563</v>
      </c>
      <c r="O1424" s="46">
        <f>SUMIFS(MAN_ADJ!$L:$L,MAN_ADJ!$K:$K,MAIN!$D1424,MAN_ADJ!$J:$J,MAIN!$S1424)</f>
        <v>0</v>
      </c>
      <c r="P1424" s="25">
        <f t="shared" si="392"/>
        <v>0</v>
      </c>
      <c r="Q1424" s="28" t="str">
        <f t="shared" si="393"/>
        <v>n/a</v>
      </c>
      <c r="R1424" s="38">
        <f t="shared" si="394"/>
        <v>0</v>
      </c>
      <c r="S1424" s="17" t="s">
        <v>211</v>
      </c>
      <c r="U1424" t="s">
        <v>577</v>
      </c>
    </row>
    <row r="1425" spans="1:21" x14ac:dyDescent="0.25">
      <c r="A1425" s="17" t="s">
        <v>211</v>
      </c>
      <c r="B1425" s="17" t="s">
        <v>93</v>
      </c>
      <c r="C1425" s="17" t="s">
        <v>212</v>
      </c>
      <c r="D1425" s="17" t="s">
        <v>104</v>
      </c>
      <c r="E1425" s="24">
        <f>IF(U1425="SC",SUMIFS(SC!F:F,SC!A:A,MAIN!D1425,SC!B:B,MAIN!A1425),SUMIFS(Allocations!$H:$H,Allocations!$A:$A,MAIN!$A1425,Allocations!$B:$B,MAIN!$D1425))</f>
        <v>14.482448979591837</v>
      </c>
      <c r="F1425" s="24">
        <f>IF(U1425="SC",SUMIFS(SC!J:J,SC!A:A,MAIN!D1425,SC!B:B,MAIN!A1425),SUMIFS(Allocations!M:M,Allocations!A:A,MAIN!A1425,Allocations!B:B,MAIN!D1425))</f>
        <v>0.14799999999999999</v>
      </c>
      <c r="G1425" s="24">
        <f t="shared" si="390"/>
        <v>14.630448979591836</v>
      </c>
      <c r="H1425" s="24">
        <f>IFERROR(VLOOKUP(S1425,Swaps_wk!$A$2:$AP$151,HLOOKUP(MAIN!D1425,Swaps_wk!$B$2:$AP$151,150,FALSE),FALSE),0)</f>
        <v>0</v>
      </c>
      <c r="I1425" s="24">
        <f>SUMIFS(PASTE_DQS_TRACKER!$D:$D,PASTE_DQS_TRACKER!$C:$C,MAIN!$A1425,PASTE_DQS_TRACKER!$B:$B,MAIN!$D1425)-SUMIFS(PASTE_DQS_TRACKER!$D:$D,PASTE_DQS_TRACKER!$C:$C,MAIN!A1425,PASTE_DQS_TRACKER!$E:$E,MAIN!$D1425)</f>
        <v>0</v>
      </c>
      <c r="J1425" s="25">
        <f t="shared" si="391"/>
        <v>14.630448979591836</v>
      </c>
      <c r="K1425" s="24">
        <f>IFERROR(IF(V1425="Flex",0,IF(D1425=$D$30,VLOOKUP(A1425,MMO_o10M_lease!$A$1:$F$51,5,FALSE),IF(D1425=$D$26,VLOOKUP(D1425,LANDINGS!$A$3:$BR$40,HLOOKUP(A1425,LANDINGS!$B$1:$CF$42,42,FALSE),FALSE)-IFERROR(VLOOKUP(A1425,MMO_o10M_lease!$A$1:$F$38,5,FALSE),0),VLOOKUP(D1425,LANDINGS!$A$3:$CF$40,HLOOKUP(A1425,LANDINGS!$B$1:$CF$42,42,FALSE),FALSE)))),0)</f>
        <v>0.61699999999999999</v>
      </c>
      <c r="L1425" s="24">
        <f>SUMIFS(PASTE_FLEX_TRACKER!$D:$D,PASTE_FLEX_TRACKER!$F:$F,MAIN!$A1425,PASTE_FLEX_TRACKER!$B:$B,MAIN!$D1425)-SUMIFS(PASTE_FLEX_TRACKER!$D:$D,PASTE_FLEX_TRACKER!$C:$C,MAIN!$A1425,PASTE_FLEX_TRACKER!$B:$B,MAIN!$D1425)</f>
        <v>0</v>
      </c>
      <c r="M1425" s="24">
        <f>IFERROR(-VLOOKUP(D1425,SQ!$A$19:$CC$52,HLOOKUP(MAIN!A1425,SQ!$B$18:$CC$56,39,FALSE),FALSE),"n/a")</f>
        <v>0</v>
      </c>
      <c r="N1425" s="46" t="s">
        <v>563</v>
      </c>
      <c r="O1425" s="46">
        <f>SUMIFS(MAN_ADJ!$L:$L,MAN_ADJ!$K:$K,MAIN!$D1425,MAN_ADJ!$J:$J,MAIN!$S1425)</f>
        <v>0</v>
      </c>
      <c r="P1425" s="25">
        <f t="shared" si="392"/>
        <v>0.61699999999999999</v>
      </c>
      <c r="Q1425" s="28">
        <f t="shared" si="393"/>
        <v>4.2172321632826144E-2</v>
      </c>
      <c r="R1425" s="38">
        <f t="shared" si="394"/>
        <v>14.013448979591836</v>
      </c>
      <c r="S1425" s="17" t="s">
        <v>211</v>
      </c>
      <c r="U1425" t="s">
        <v>577</v>
      </c>
    </row>
    <row r="1426" spans="1:21" x14ac:dyDescent="0.25">
      <c r="A1426" s="17" t="s">
        <v>211</v>
      </c>
      <c r="B1426" s="17" t="s">
        <v>93</v>
      </c>
      <c r="C1426" s="17" t="s">
        <v>212</v>
      </c>
      <c r="D1426" s="17" t="s">
        <v>105</v>
      </c>
      <c r="E1426" s="24">
        <f>IF(U1426="SC",SUMIFS(SC!F:F,SC!A:A,MAIN!D1426,SC!B:B,MAIN!A1426),SUMIFS(Allocations!$H:$H,Allocations!$A:$A,MAIN!$A1426,Allocations!$B:$B,MAIN!$D1426))</f>
        <v>37.449583673469384</v>
      </c>
      <c r="F1426" s="24">
        <f>IF(U1426="SC",SUMIFS(SC!J:J,SC!A:A,MAIN!D1426,SC!B:B,MAIN!A1426),SUMIFS(Allocations!M:M,Allocations!A:A,MAIN!A1426,Allocations!B:B,MAIN!D1426))</f>
        <v>0.56100000000000005</v>
      </c>
      <c r="G1426" s="24">
        <f t="shared" si="390"/>
        <v>38.010583673469384</v>
      </c>
      <c r="H1426" s="24">
        <f>IFERROR(VLOOKUP(S1426,Swaps_wk!$A$2:$AP$151,HLOOKUP(MAIN!D1426,Swaps_wk!$B$2:$AP$151,150,FALSE),FALSE),0)</f>
        <v>0</v>
      </c>
      <c r="I1426" s="24">
        <f>SUMIFS(PASTE_DQS_TRACKER!$D:$D,PASTE_DQS_TRACKER!$C:$C,MAIN!$A1426,PASTE_DQS_TRACKER!$B:$B,MAIN!$D1426)-SUMIFS(PASTE_DQS_TRACKER!$D:$D,PASTE_DQS_TRACKER!$C:$C,MAIN!A1426,PASTE_DQS_TRACKER!$E:$E,MAIN!$D1426)</f>
        <v>-3.4</v>
      </c>
      <c r="J1426" s="25">
        <f t="shared" si="391"/>
        <v>34.610583673469385</v>
      </c>
      <c r="K1426" s="24">
        <f>IFERROR(IF(V1426="Flex",0,IF(D1426=$D$30,VLOOKUP(A1426,MMO_o10M_lease!$A$1:$F$51,5,FALSE),IF(D1426=$D$26,VLOOKUP(D1426,LANDINGS!$A$3:$BR$40,HLOOKUP(A1426,LANDINGS!$B$1:$CF$42,42,FALSE),FALSE)-IFERROR(VLOOKUP(A1426,MMO_o10M_lease!$A$1:$F$38,5,FALSE),0),VLOOKUP(D1426,LANDINGS!$A$3:$CF$40,HLOOKUP(A1426,LANDINGS!$B$1:$CF$42,42,FALSE),FALSE)))),0)</f>
        <v>11.186999999999999</v>
      </c>
      <c r="L1426" s="24">
        <f>SUMIFS(PASTE_FLEX_TRACKER!$D:$D,PASTE_FLEX_TRACKER!$F:$F,MAIN!$A1426,PASTE_FLEX_TRACKER!$B:$B,MAIN!$D1426)-SUMIFS(PASTE_FLEX_TRACKER!$D:$D,PASTE_FLEX_TRACKER!$C:$C,MAIN!$A1426,PASTE_FLEX_TRACKER!$B:$B,MAIN!$D1426)</f>
        <v>0</v>
      </c>
      <c r="M1426" s="24">
        <f>IFERROR(-VLOOKUP(D1426,SQ!$A$19:$CC$52,HLOOKUP(MAIN!A1426,SQ!$B$18:$CC$56,39,FALSE),FALSE),"n/a")</f>
        <v>0</v>
      </c>
      <c r="N1426" s="46" t="s">
        <v>563</v>
      </c>
      <c r="O1426" s="46">
        <f>SUMIFS(MAN_ADJ!$L:$L,MAN_ADJ!$K:$K,MAIN!$D1426,MAN_ADJ!$J:$J,MAIN!$S1426)</f>
        <v>0</v>
      </c>
      <c r="P1426" s="25">
        <f t="shared" si="392"/>
        <v>11.186999999999999</v>
      </c>
      <c r="Q1426" s="28">
        <f t="shared" si="393"/>
        <v>0.32322482930489704</v>
      </c>
      <c r="R1426" s="38">
        <f t="shared" si="394"/>
        <v>23.423583673469388</v>
      </c>
      <c r="S1426" s="17" t="s">
        <v>211</v>
      </c>
      <c r="U1426" t="s">
        <v>577</v>
      </c>
    </row>
    <row r="1427" spans="1:21" x14ac:dyDescent="0.25">
      <c r="A1427" s="17" t="s">
        <v>211</v>
      </c>
      <c r="B1427" s="17" t="s">
        <v>93</v>
      </c>
      <c r="C1427" s="17" t="s">
        <v>212</v>
      </c>
      <c r="D1427" s="17" t="s">
        <v>106</v>
      </c>
      <c r="E1427" s="24">
        <f>IF(U1427="SC",SUMIFS(SC!F:F,SC!A:A,MAIN!D1427,SC!B:B,MAIN!A1427),SUMIFS(Allocations!$H:$H,Allocations!$A:$A,MAIN!$A1427,Allocations!$B:$B,MAIN!$D1427))</f>
        <v>66.811134693877548</v>
      </c>
      <c r="F1427" s="24">
        <f>IF(U1427="SC",SUMIFS(SC!J:J,SC!A:A,MAIN!D1427,SC!B:B,MAIN!A1427),SUMIFS(Allocations!M:M,Allocations!A:A,MAIN!A1427,Allocations!B:B,MAIN!D1427))</f>
        <v>2.3359999999999999</v>
      </c>
      <c r="G1427" s="24">
        <f t="shared" si="390"/>
        <v>69.147134693877547</v>
      </c>
      <c r="H1427" s="24">
        <f>IFERROR(VLOOKUP(S1427,Swaps_wk!$A$2:$AP$151,HLOOKUP(MAIN!D1427,Swaps_wk!$B$2:$AP$151,150,FALSE),FALSE),0)</f>
        <v>0</v>
      </c>
      <c r="I1427" s="24">
        <f>SUMIFS(PASTE_DQS_TRACKER!$D:$D,PASTE_DQS_TRACKER!$C:$C,MAIN!$A1427,PASTE_DQS_TRACKER!$B:$B,MAIN!$D1427)-SUMIFS(PASTE_DQS_TRACKER!$D:$D,PASTE_DQS_TRACKER!$C:$C,MAIN!A1427,PASTE_DQS_TRACKER!$E:$E,MAIN!$D1427)</f>
        <v>0</v>
      </c>
      <c r="J1427" s="25">
        <f t="shared" si="391"/>
        <v>69.147134693877547</v>
      </c>
      <c r="K1427" s="24">
        <f>IFERROR(IF(V1427="Flex",0,IF(D1427=$D$30,VLOOKUP(A1427,MMO_o10M_lease!$A$1:$F$51,5,FALSE),IF(D1427=$D$26,VLOOKUP(D1427,LANDINGS!$A$3:$BR$40,HLOOKUP(A1427,LANDINGS!$B$1:$CF$42,42,FALSE),FALSE)-IFERROR(VLOOKUP(A1427,MMO_o10M_lease!$A$1:$F$38,5,FALSE),0),VLOOKUP(D1427,LANDINGS!$A$3:$CF$40,HLOOKUP(A1427,LANDINGS!$B$1:$CF$42,42,FALSE),FALSE)))),0)</f>
        <v>17.306000000000001</v>
      </c>
      <c r="L1427" s="24">
        <f>SUMIFS(PASTE_FLEX_TRACKER!$D:$D,PASTE_FLEX_TRACKER!$F:$F,MAIN!$A1427,PASTE_FLEX_TRACKER!$B:$B,MAIN!$D1427)-SUMIFS(PASTE_FLEX_TRACKER!$D:$D,PASTE_FLEX_TRACKER!$C:$C,MAIN!$A1427,PASTE_FLEX_TRACKER!$B:$B,MAIN!$D1427)</f>
        <v>0</v>
      </c>
      <c r="M1427" s="24">
        <f>IFERROR(-VLOOKUP(D1427,SQ!$A$19:$CC$52,HLOOKUP(MAIN!A1427,SQ!$B$18:$CC$56,39,FALSE),FALSE),"n/a")</f>
        <v>0</v>
      </c>
      <c r="N1427" s="46" t="s">
        <v>563</v>
      </c>
      <c r="O1427" s="46">
        <f>SUMIFS(MAN_ADJ!$L:$L,MAN_ADJ!$K:$K,MAIN!$D1427,MAN_ADJ!$J:$J,MAIN!$S1427)</f>
        <v>0</v>
      </c>
      <c r="P1427" s="25">
        <f t="shared" si="392"/>
        <v>17.306000000000001</v>
      </c>
      <c r="Q1427" s="28">
        <f t="shared" si="393"/>
        <v>0.25027790488522317</v>
      </c>
      <c r="R1427" s="38">
        <f t="shared" si="394"/>
        <v>51.841134693877549</v>
      </c>
      <c r="S1427" s="17" t="s">
        <v>211</v>
      </c>
      <c r="U1427" t="s">
        <v>577</v>
      </c>
    </row>
    <row r="1428" spans="1:21" x14ac:dyDescent="0.25">
      <c r="A1428" s="17" t="s">
        <v>211</v>
      </c>
      <c r="B1428" s="17" t="s">
        <v>93</v>
      </c>
      <c r="C1428" s="17" t="s">
        <v>212</v>
      </c>
      <c r="D1428" s="17" t="s">
        <v>107</v>
      </c>
      <c r="E1428" s="24">
        <f>IF(U1428="SC",SUMIFS(SC!F:F,SC!A:A,MAIN!D1428,SC!B:B,MAIN!A1428),SUMIFS(Allocations!$H:$H,Allocations!$A:$A,MAIN!$A1428,Allocations!$B:$B,MAIN!$D1428))</f>
        <v>7.5507061224489789</v>
      </c>
      <c r="F1428" s="24">
        <f>IF(U1428="SC",SUMIFS(SC!J:J,SC!A:A,MAIN!D1428,SC!B:B,MAIN!A1428),SUMIFS(Allocations!M:M,Allocations!A:A,MAIN!A1428,Allocations!B:B,MAIN!D1428))</f>
        <v>8.5000000000000006E-2</v>
      </c>
      <c r="G1428" s="24">
        <f t="shared" si="390"/>
        <v>7.6357061224489788</v>
      </c>
      <c r="H1428" s="24">
        <f>IFERROR(VLOOKUP(S1428,Swaps_wk!$A$2:$AP$151,HLOOKUP(MAIN!D1428,Swaps_wk!$B$2:$AP$151,150,FALSE),FALSE),0)</f>
        <v>0</v>
      </c>
      <c r="I1428" s="24">
        <f>SUMIFS(PASTE_DQS_TRACKER!$D:$D,PASTE_DQS_TRACKER!$C:$C,MAIN!$A1428,PASTE_DQS_TRACKER!$B:$B,MAIN!$D1428)-SUMIFS(PASTE_DQS_TRACKER!$D:$D,PASTE_DQS_TRACKER!$C:$C,MAIN!A1428,PASTE_DQS_TRACKER!$E:$E,MAIN!$D1428)</f>
        <v>0</v>
      </c>
      <c r="J1428" s="25">
        <f t="shared" si="391"/>
        <v>7.6357061224489788</v>
      </c>
      <c r="K1428" s="24">
        <f>IFERROR(IF(V1428="Flex",0,IF(D1428=$D$30,VLOOKUP(A1428,MMO_o10M_lease!$A$1:$F$51,5,FALSE),IF(D1428=$D$26,VLOOKUP(D1428,LANDINGS!$A$3:$BR$40,HLOOKUP(A1428,LANDINGS!$B$1:$CF$42,42,FALSE),FALSE)-IFERROR(VLOOKUP(A1428,MMO_o10M_lease!$A$1:$F$38,5,FALSE),0),VLOOKUP(D1428,LANDINGS!$A$3:$CF$40,HLOOKUP(A1428,LANDINGS!$B$1:$CF$42,42,FALSE),FALSE)))),0)</f>
        <v>0.753</v>
      </c>
      <c r="L1428" s="24">
        <f>SUMIFS(PASTE_FLEX_TRACKER!$D:$D,PASTE_FLEX_TRACKER!$F:$F,MAIN!$A1428,PASTE_FLEX_TRACKER!$B:$B,MAIN!$D1428)-SUMIFS(PASTE_FLEX_TRACKER!$D:$D,PASTE_FLEX_TRACKER!$C:$C,MAIN!$A1428,PASTE_FLEX_TRACKER!$B:$B,MAIN!$D1428)</f>
        <v>0</v>
      </c>
      <c r="M1428" s="24">
        <f>IFERROR(-VLOOKUP(D1428,SQ!$A$19:$CC$52,HLOOKUP(MAIN!A1428,SQ!$B$18:$CC$56,39,FALSE),FALSE),"n/a")</f>
        <v>0</v>
      </c>
      <c r="N1428" s="46" t="s">
        <v>563</v>
      </c>
      <c r="O1428" s="46">
        <f>SUMIFS(MAN_ADJ!$L:$L,MAN_ADJ!$K:$K,MAIN!$D1428,MAN_ADJ!$J:$J,MAIN!$S1428)</f>
        <v>0</v>
      </c>
      <c r="P1428" s="25">
        <f t="shared" si="392"/>
        <v>0.753</v>
      </c>
      <c r="Q1428" s="28">
        <f t="shared" si="393"/>
        <v>9.8615633960319624E-2</v>
      </c>
      <c r="R1428" s="38">
        <f t="shared" si="394"/>
        <v>6.8827061224489787</v>
      </c>
      <c r="S1428" s="17" t="s">
        <v>211</v>
      </c>
      <c r="U1428" t="s">
        <v>577</v>
      </c>
    </row>
    <row r="1429" spans="1:21" x14ac:dyDescent="0.25">
      <c r="A1429" s="17" t="s">
        <v>211</v>
      </c>
      <c r="B1429" s="17" t="s">
        <v>93</v>
      </c>
      <c r="C1429" s="17" t="s">
        <v>212</v>
      </c>
      <c r="D1429" s="17" t="s">
        <v>108</v>
      </c>
      <c r="E1429" s="24">
        <f>IF(U1429="SC",SUMIFS(SC!F:F,SC!A:A,MAIN!D1429,SC!B:B,MAIN!A1429),SUMIFS(Allocations!$H:$H,Allocations!$A:$A,MAIN!$A1429,Allocations!$B:$B,MAIN!$D1429))</f>
        <v>3.282534693877551</v>
      </c>
      <c r="F1429" s="24">
        <f>IF(U1429="SC",SUMIFS(SC!J:J,SC!A:A,MAIN!D1429,SC!B:B,MAIN!A1429),SUMIFS(Allocations!M:M,Allocations!A:A,MAIN!A1429,Allocations!B:B,MAIN!D1429))</f>
        <v>0.63400000000000001</v>
      </c>
      <c r="G1429" s="24">
        <f t="shared" si="390"/>
        <v>3.9165346938775509</v>
      </c>
      <c r="H1429" s="24">
        <f>IFERROR(VLOOKUP(S1429,Swaps_wk!$A$2:$AP$151,HLOOKUP(MAIN!D1429,Swaps_wk!$B$2:$AP$151,150,FALSE),FALSE),0)</f>
        <v>0</v>
      </c>
      <c r="I1429" s="24">
        <f>SUMIFS(PASTE_DQS_TRACKER!$D:$D,PASTE_DQS_TRACKER!$C:$C,MAIN!$A1429,PASTE_DQS_TRACKER!$B:$B,MAIN!$D1429)-SUMIFS(PASTE_DQS_TRACKER!$D:$D,PASTE_DQS_TRACKER!$C:$C,MAIN!A1429,PASTE_DQS_TRACKER!$E:$E,MAIN!$D1429)</f>
        <v>5</v>
      </c>
      <c r="J1429" s="25">
        <f t="shared" si="391"/>
        <v>8.9165346938775514</v>
      </c>
      <c r="K1429" s="24">
        <f>IFERROR(IF(V1429="Flex",0,IF(D1429=$D$30,VLOOKUP(A1429,MMO_o10M_lease!$A$1:$F$51,5,FALSE),IF(D1429=$D$26,VLOOKUP(D1429,LANDINGS!$A$3:$BR$40,HLOOKUP(A1429,LANDINGS!$B$1:$CF$42,42,FALSE),FALSE)-IFERROR(VLOOKUP(A1429,MMO_o10M_lease!$A$1:$F$38,5,FALSE),0),VLOOKUP(D1429,LANDINGS!$A$3:$CF$40,HLOOKUP(A1429,LANDINGS!$B$1:$CF$42,42,FALSE),FALSE)))),0)</f>
        <v>5.0309999999999997</v>
      </c>
      <c r="L1429" s="24">
        <f>SUMIFS(PASTE_FLEX_TRACKER!$D:$D,PASTE_FLEX_TRACKER!$F:$F,MAIN!$A1429,PASTE_FLEX_TRACKER!$B:$B,MAIN!$D1429)-SUMIFS(PASTE_FLEX_TRACKER!$D:$D,PASTE_FLEX_TRACKER!$C:$C,MAIN!$A1429,PASTE_FLEX_TRACKER!$B:$B,MAIN!$D1429)</f>
        <v>0</v>
      </c>
      <c r="M1429" s="24">
        <f>IFERROR(-VLOOKUP(D1429,SQ!$A$19:$CC$52,HLOOKUP(MAIN!A1429,SQ!$B$18:$CC$56,39,FALSE),FALSE),"n/a")</f>
        <v>0</v>
      </c>
      <c r="N1429" s="46" t="s">
        <v>563</v>
      </c>
      <c r="O1429" s="46">
        <f>SUMIFS(MAN_ADJ!$L:$L,MAN_ADJ!$K:$K,MAIN!$D1429,MAN_ADJ!$J:$J,MAIN!$S1429)</f>
        <v>0</v>
      </c>
      <c r="P1429" s="25">
        <f t="shared" si="392"/>
        <v>5.0309999999999997</v>
      </c>
      <c r="Q1429" s="28">
        <f t="shared" si="393"/>
        <v>0.56423265009606083</v>
      </c>
      <c r="R1429" s="38">
        <f t="shared" si="394"/>
        <v>3.8855346938775517</v>
      </c>
      <c r="S1429" s="17" t="s">
        <v>211</v>
      </c>
      <c r="U1429" t="s">
        <v>577</v>
      </c>
    </row>
    <row r="1430" spans="1:21" x14ac:dyDescent="0.25">
      <c r="A1430" s="17" t="s">
        <v>211</v>
      </c>
      <c r="B1430" s="17" t="s">
        <v>93</v>
      </c>
      <c r="C1430" s="17" t="s">
        <v>212</v>
      </c>
      <c r="D1430" s="17" t="s">
        <v>109</v>
      </c>
      <c r="E1430" s="24">
        <f>IF(U1430="SC",SUMIFS(SC!F:F,SC!A:A,MAIN!D1430,SC!B:B,MAIN!A1430),SUMIFS(Allocations!$H:$H,Allocations!$A:$A,MAIN!$A1430,Allocations!$B:$B,MAIN!$D1430))</f>
        <v>6.7901469387755107</v>
      </c>
      <c r="F1430" s="24">
        <f>IF(U1430="SC",SUMIFS(SC!J:J,SC!A:A,MAIN!D1430,SC!B:B,MAIN!A1430),SUMIFS(Allocations!M:M,Allocations!A:A,MAIN!A1430,Allocations!B:B,MAIN!D1430))</f>
        <v>0.11899999999999999</v>
      </c>
      <c r="G1430" s="24">
        <f t="shared" si="390"/>
        <v>6.9091469387755104</v>
      </c>
      <c r="H1430" s="24">
        <f>IFERROR(VLOOKUP(S1430,Swaps_wk!$A$2:$AP$151,HLOOKUP(MAIN!D1430,Swaps_wk!$B$2:$AP$151,150,FALSE),FALSE),0)</f>
        <v>0</v>
      </c>
      <c r="I1430" s="24">
        <f>SUMIFS(PASTE_DQS_TRACKER!$D:$D,PASTE_DQS_TRACKER!$C:$C,MAIN!$A1430,PASTE_DQS_TRACKER!$B:$B,MAIN!$D1430)-SUMIFS(PASTE_DQS_TRACKER!$D:$D,PASTE_DQS_TRACKER!$C:$C,MAIN!A1430,PASTE_DQS_TRACKER!$E:$E,MAIN!$D1430)</f>
        <v>-1.4</v>
      </c>
      <c r="J1430" s="25">
        <f t="shared" si="391"/>
        <v>5.5091469387755101</v>
      </c>
      <c r="K1430" s="24">
        <f>IFERROR(IF(V1430="Flex",0,IF(D1430=$D$30,VLOOKUP(A1430,MMO_o10M_lease!$A$1:$F$51,5,FALSE),IF(D1430=$D$26,VLOOKUP(D1430,LANDINGS!$A$3:$BR$40,HLOOKUP(A1430,LANDINGS!$B$1:$CF$42,42,FALSE),FALSE)-IFERROR(VLOOKUP(A1430,MMO_o10M_lease!$A$1:$F$38,5,FALSE),0),VLOOKUP(D1430,LANDINGS!$A$3:$CF$40,HLOOKUP(A1430,LANDINGS!$B$1:$CF$42,42,FALSE),FALSE)))),0)</f>
        <v>3.4060000000000001</v>
      </c>
      <c r="L1430" s="24">
        <f>SUMIFS(PASTE_FLEX_TRACKER!$D:$D,PASTE_FLEX_TRACKER!$F:$F,MAIN!$A1430,PASTE_FLEX_TRACKER!$B:$B,MAIN!$D1430)-SUMIFS(PASTE_FLEX_TRACKER!$D:$D,PASTE_FLEX_TRACKER!$C:$C,MAIN!$A1430,PASTE_FLEX_TRACKER!$B:$B,MAIN!$D1430)</f>
        <v>0</v>
      </c>
      <c r="M1430" s="24">
        <f>IFERROR(-VLOOKUP(D1430,SQ!$A$19:$CC$52,HLOOKUP(MAIN!A1430,SQ!$B$18:$CC$56,39,FALSE),FALSE),"n/a")</f>
        <v>0</v>
      </c>
      <c r="N1430" s="46" t="s">
        <v>563</v>
      </c>
      <c r="O1430" s="46">
        <f>SUMIFS(MAN_ADJ!$L:$L,MAN_ADJ!$K:$K,MAIN!$D1430,MAN_ADJ!$J:$J,MAIN!$S1430)</f>
        <v>0</v>
      </c>
      <c r="P1430" s="25">
        <f t="shared" si="392"/>
        <v>3.4060000000000001</v>
      </c>
      <c r="Q1430" s="28">
        <f t="shared" si="393"/>
        <v>0.61824453728530149</v>
      </c>
      <c r="R1430" s="38">
        <f t="shared" si="394"/>
        <v>2.10314693877551</v>
      </c>
      <c r="S1430" s="17" t="s">
        <v>211</v>
      </c>
      <c r="U1430" t="s">
        <v>577</v>
      </c>
    </row>
    <row r="1431" spans="1:21" x14ac:dyDescent="0.25">
      <c r="A1431" s="17" t="s">
        <v>211</v>
      </c>
      <c r="B1431" s="17" t="s">
        <v>93</v>
      </c>
      <c r="C1431" s="17" t="s">
        <v>212</v>
      </c>
      <c r="D1431" s="17" t="s">
        <v>110</v>
      </c>
      <c r="E1431" s="24">
        <f>IF(U1431="SC",SUMIFS(SC!F:F,SC!A:A,MAIN!D1431,SC!B:B,MAIN!A1431),SUMIFS(Allocations!$H:$H,Allocations!$A:$A,MAIN!$A1431,Allocations!$B:$B,MAIN!$D1431))</f>
        <v>10.604473469387756</v>
      </c>
      <c r="F1431" s="24">
        <f>IF(U1431="SC",SUMIFS(SC!J:J,SC!A:A,MAIN!D1431,SC!B:B,MAIN!A1431),SUMIFS(Allocations!M:M,Allocations!A:A,MAIN!A1431,Allocations!B:B,MAIN!D1431))</f>
        <v>0</v>
      </c>
      <c r="G1431" s="24">
        <f t="shared" si="390"/>
        <v>10.604473469387756</v>
      </c>
      <c r="H1431" s="24">
        <f>IFERROR(VLOOKUP(S1431,Swaps_wk!$A$2:$AP$151,HLOOKUP(MAIN!D1431,Swaps_wk!$B$2:$AP$151,150,FALSE),FALSE),0)</f>
        <v>0</v>
      </c>
      <c r="I1431" s="24">
        <f>SUMIFS(PASTE_DQS_TRACKER!$D:$D,PASTE_DQS_TRACKER!$C:$C,MAIN!$A1431,PASTE_DQS_TRACKER!$B:$B,MAIN!$D1431)-SUMIFS(PASTE_DQS_TRACKER!$D:$D,PASTE_DQS_TRACKER!$C:$C,MAIN!A1431,PASTE_DQS_TRACKER!$E:$E,MAIN!$D1431)</f>
        <v>-2.9</v>
      </c>
      <c r="J1431" s="25">
        <f t="shared" si="391"/>
        <v>7.7044734693877555</v>
      </c>
      <c r="K1431" s="24">
        <f>IFERROR(IF(V1431="Flex",0,IF(D1431=$D$30,VLOOKUP(A1431,MMO_o10M_lease!$A$1:$F$51,5,FALSE),IF(D1431=$D$26,VLOOKUP(D1431,LANDINGS!$A$3:$BR$40,HLOOKUP(A1431,LANDINGS!$B$1:$CF$42,42,FALSE),FALSE)-IFERROR(VLOOKUP(A1431,MMO_o10M_lease!$A$1:$F$38,5,FALSE),0),VLOOKUP(D1431,LANDINGS!$A$3:$CF$40,HLOOKUP(A1431,LANDINGS!$B$1:$CF$42,42,FALSE),FALSE)))),0)</f>
        <v>1E-3</v>
      </c>
      <c r="L1431" s="24">
        <f>SUMIFS(PASTE_FLEX_TRACKER!$D:$D,PASTE_FLEX_TRACKER!$F:$F,MAIN!$A1431,PASTE_FLEX_TRACKER!$B:$B,MAIN!$D1431)-SUMIFS(PASTE_FLEX_TRACKER!$D:$D,PASTE_FLEX_TRACKER!$C:$C,MAIN!$A1431,PASTE_FLEX_TRACKER!$B:$B,MAIN!$D1431)</f>
        <v>0</v>
      </c>
      <c r="M1431" s="24">
        <f>IFERROR(-VLOOKUP(D1431,SQ!$A$19:$CC$52,HLOOKUP(MAIN!A1431,SQ!$B$18:$CC$56,39,FALSE),FALSE),"n/a")</f>
        <v>0</v>
      </c>
      <c r="N1431" s="46" t="s">
        <v>563</v>
      </c>
      <c r="O1431" s="46">
        <f>SUMIFS(MAN_ADJ!$L:$L,MAN_ADJ!$K:$K,MAIN!$D1431,MAN_ADJ!$J:$J,MAIN!$S1431)</f>
        <v>0</v>
      </c>
      <c r="P1431" s="25">
        <f t="shared" si="392"/>
        <v>1E-3</v>
      </c>
      <c r="Q1431" s="28">
        <f t="shared" si="393"/>
        <v>1.2979472302335882E-4</v>
      </c>
      <c r="R1431" s="38">
        <f t="shared" si="394"/>
        <v>7.7034734693877551</v>
      </c>
      <c r="S1431" s="17" t="s">
        <v>211</v>
      </c>
      <c r="U1431" t="s">
        <v>577</v>
      </c>
    </row>
    <row r="1432" spans="1:21" x14ac:dyDescent="0.25">
      <c r="A1432" s="17" t="s">
        <v>211</v>
      </c>
      <c r="B1432" s="17" t="s">
        <v>93</v>
      </c>
      <c r="C1432" s="17" t="s">
        <v>212</v>
      </c>
      <c r="D1432" s="17" t="s">
        <v>111</v>
      </c>
      <c r="E1432" s="24">
        <f>IF(U1432="SC",SUMIFS(SC!F:F,SC!A:A,MAIN!D1432,SC!B:B,MAIN!A1432),SUMIFS(Allocations!$H:$H,Allocations!$A:$A,MAIN!$A1432,Allocations!$B:$B,MAIN!$D1432))</f>
        <v>19.863093877551016</v>
      </c>
      <c r="F1432" s="24">
        <f>IF(U1432="SC",SUMIFS(SC!J:J,SC!A:A,MAIN!D1432,SC!B:B,MAIN!A1432),SUMIFS(Allocations!M:M,Allocations!A:A,MAIN!A1432,Allocations!B:B,MAIN!D1432))</f>
        <v>2.1999999999999999E-2</v>
      </c>
      <c r="G1432" s="24">
        <f t="shared" si="390"/>
        <v>19.885093877551014</v>
      </c>
      <c r="H1432" s="24">
        <f>IFERROR(VLOOKUP(S1432,Swaps_wk!$A$2:$AP$151,HLOOKUP(MAIN!D1432,Swaps_wk!$B$2:$AP$151,150,FALSE),FALSE),0)</f>
        <v>0</v>
      </c>
      <c r="I1432" s="24">
        <f>SUMIFS(PASTE_DQS_TRACKER!$D:$D,PASTE_DQS_TRACKER!$C:$C,MAIN!$A1432,PASTE_DQS_TRACKER!$B:$B,MAIN!$D1432)-SUMIFS(PASTE_DQS_TRACKER!$D:$D,PASTE_DQS_TRACKER!$C:$C,MAIN!A1432,PASTE_DQS_TRACKER!$E:$E,MAIN!$D1432)</f>
        <v>-6</v>
      </c>
      <c r="J1432" s="25">
        <f t="shared" si="391"/>
        <v>13.885093877551014</v>
      </c>
      <c r="K1432" s="24">
        <f>IFERROR(IF(V1432="Flex",0,IF(D1432=$D$30,VLOOKUP(A1432,MMO_o10M_lease!$A$1:$F$51,5,FALSE),IF(D1432=$D$26,VLOOKUP(D1432,LANDINGS!$A$3:$BR$40,HLOOKUP(A1432,LANDINGS!$B$1:$CF$42,42,FALSE),FALSE)-IFERROR(VLOOKUP(A1432,MMO_o10M_lease!$A$1:$F$38,5,FALSE),0),VLOOKUP(D1432,LANDINGS!$A$3:$CF$40,HLOOKUP(A1432,LANDINGS!$B$1:$CF$42,42,FALSE),FALSE)))),0)</f>
        <v>0.47</v>
      </c>
      <c r="L1432" s="24">
        <f>SUMIFS(PASTE_FLEX_TRACKER!$D:$D,PASTE_FLEX_TRACKER!$F:$F,MAIN!$A1432,PASTE_FLEX_TRACKER!$B:$B,MAIN!$D1432)-SUMIFS(PASTE_FLEX_TRACKER!$D:$D,PASTE_FLEX_TRACKER!$C:$C,MAIN!$A1432,PASTE_FLEX_TRACKER!$B:$B,MAIN!$D1432)</f>
        <v>0</v>
      </c>
      <c r="M1432" s="24">
        <f>IFERROR(-VLOOKUP(D1432,SQ!$A$19:$CC$52,HLOOKUP(MAIN!A1432,SQ!$B$18:$CC$56,39,FALSE),FALSE),"n/a")</f>
        <v>0</v>
      </c>
      <c r="N1432" s="46" t="s">
        <v>563</v>
      </c>
      <c r="O1432" s="46">
        <f>SUMIFS(MAN_ADJ!$L:$L,MAN_ADJ!$K:$K,MAIN!$D1432,MAN_ADJ!$J:$J,MAIN!$S1432)</f>
        <v>0</v>
      </c>
      <c r="P1432" s="25">
        <f t="shared" si="392"/>
        <v>0.47</v>
      </c>
      <c r="Q1432" s="28">
        <f t="shared" si="393"/>
        <v>3.3849248996427835E-2</v>
      </c>
      <c r="R1432" s="38">
        <f t="shared" si="394"/>
        <v>13.415093877551014</v>
      </c>
      <c r="S1432" s="17" t="s">
        <v>211</v>
      </c>
      <c r="U1432" t="s">
        <v>577</v>
      </c>
    </row>
    <row r="1433" spans="1:21" x14ac:dyDescent="0.25">
      <c r="A1433" s="17" t="s">
        <v>211</v>
      </c>
      <c r="B1433" s="17" t="s">
        <v>93</v>
      </c>
      <c r="C1433" s="17" t="s">
        <v>212</v>
      </c>
      <c r="D1433" s="17" t="s">
        <v>112</v>
      </c>
      <c r="E1433" s="24">
        <f>IF(U1433="SC",SUMIFS(SC!F:F,SC!A:A,MAIN!D1433,SC!B:B,MAIN!A1433),SUMIFS(Allocations!$H:$H,Allocations!$A:$A,MAIN!$A1433,Allocations!$B:$B,MAIN!$D1433))</f>
        <v>4.5767306122448979</v>
      </c>
      <c r="F1433" s="24">
        <f>IF(U1433="SC",SUMIFS(SC!J:J,SC!A:A,MAIN!D1433,SC!B:B,MAIN!A1433),SUMIFS(Allocations!M:M,Allocations!A:A,MAIN!A1433,Allocations!B:B,MAIN!D1433))</f>
        <v>0</v>
      </c>
      <c r="G1433" s="24">
        <f t="shared" si="390"/>
        <v>4.5767306122448979</v>
      </c>
      <c r="H1433" s="24">
        <f>IFERROR(VLOOKUP(S1433,Swaps_wk!$A$2:$AP$151,HLOOKUP(MAIN!D1433,Swaps_wk!$B$2:$AP$151,150,FALSE),FALSE),0)</f>
        <v>0</v>
      </c>
      <c r="I1433" s="24">
        <f>SUMIFS(PASTE_DQS_TRACKER!$D:$D,PASTE_DQS_TRACKER!$C:$C,MAIN!$A1433,PASTE_DQS_TRACKER!$B:$B,MAIN!$D1433)-SUMIFS(PASTE_DQS_TRACKER!$D:$D,PASTE_DQS_TRACKER!$C:$C,MAIN!A1433,PASTE_DQS_TRACKER!$E:$E,MAIN!$D1433)</f>
        <v>-4.0999999999999996</v>
      </c>
      <c r="J1433" s="25">
        <f t="shared" si="391"/>
        <v>0.47673061224489821</v>
      </c>
      <c r="K1433" s="24">
        <f>IFERROR(IF(V1433="Flex",0,IF(D1433=$D$30,VLOOKUP(A1433,MMO_o10M_lease!$A$1:$F$51,5,FALSE),IF(D1433=$D$26,VLOOKUP(D1433,LANDINGS!$A$3:$BR$40,HLOOKUP(A1433,LANDINGS!$B$1:$CF$42,42,FALSE),FALSE)-IFERROR(VLOOKUP(A1433,MMO_o10M_lease!$A$1:$F$38,5,FALSE),0),VLOOKUP(D1433,LANDINGS!$A$3:$CF$40,HLOOKUP(A1433,LANDINGS!$B$1:$CF$42,42,FALSE),FALSE)))),0)</f>
        <v>0</v>
      </c>
      <c r="L1433" s="24">
        <f>SUMIFS(PASTE_FLEX_TRACKER!$D:$D,PASTE_FLEX_TRACKER!$F:$F,MAIN!$A1433,PASTE_FLEX_TRACKER!$B:$B,MAIN!$D1433)-SUMIFS(PASTE_FLEX_TRACKER!$D:$D,PASTE_FLEX_TRACKER!$C:$C,MAIN!$A1433,PASTE_FLEX_TRACKER!$B:$B,MAIN!$D1433)</f>
        <v>0</v>
      </c>
      <c r="M1433" s="24">
        <f>IFERROR(-VLOOKUP(D1433,SQ!$A$19:$CC$52,HLOOKUP(MAIN!A1433,SQ!$B$18:$CC$56,39,FALSE),FALSE),"n/a")</f>
        <v>0</v>
      </c>
      <c r="N1433" s="46" t="s">
        <v>563</v>
      </c>
      <c r="O1433" s="46">
        <f>SUMIFS(MAN_ADJ!$L:$L,MAN_ADJ!$K:$K,MAIN!$D1433,MAN_ADJ!$J:$J,MAIN!$S1433)</f>
        <v>0</v>
      </c>
      <c r="P1433" s="25">
        <f t="shared" si="392"/>
        <v>0</v>
      </c>
      <c r="Q1433" s="28">
        <f t="shared" si="393"/>
        <v>0</v>
      </c>
      <c r="R1433" s="38">
        <f t="shared" si="394"/>
        <v>0.47673061224489821</v>
      </c>
      <c r="S1433" s="17" t="s">
        <v>211</v>
      </c>
      <c r="U1433" t="s">
        <v>577</v>
      </c>
    </row>
    <row r="1434" spans="1:21" x14ac:dyDescent="0.25">
      <c r="A1434" s="17" t="s">
        <v>211</v>
      </c>
      <c r="B1434" s="17" t="s">
        <v>93</v>
      </c>
      <c r="C1434" s="17" t="s">
        <v>212</v>
      </c>
      <c r="D1434" s="17" t="s">
        <v>113</v>
      </c>
      <c r="E1434" s="24">
        <f>IF(U1434="SC",SUMIFS(SC!F:F,SC!A:A,MAIN!D1434,SC!B:B,MAIN!A1434),SUMIFS(Allocations!$H:$H,Allocations!$A:$A,MAIN!$A1434,Allocations!$B:$B,MAIN!$D1434))</f>
        <v>24.660289795918366</v>
      </c>
      <c r="F1434" s="24">
        <f>IF(U1434="SC",SUMIFS(SC!J:J,SC!A:A,MAIN!D1434,SC!B:B,MAIN!A1434),SUMIFS(Allocations!M:M,Allocations!A:A,MAIN!A1434,Allocations!B:B,MAIN!D1434))</f>
        <v>0.60799999999999998</v>
      </c>
      <c r="G1434" s="24">
        <f t="shared" si="390"/>
        <v>25.268289795918367</v>
      </c>
      <c r="H1434" s="24">
        <f>IFERROR(VLOOKUP(S1434,Swaps_wk!$A$2:$AP$151,HLOOKUP(MAIN!D1434,Swaps_wk!$B$2:$AP$151,150,FALSE),FALSE),0)</f>
        <v>0</v>
      </c>
      <c r="I1434" s="24">
        <f>SUMIFS(PASTE_DQS_TRACKER!$D:$D,PASTE_DQS_TRACKER!$C:$C,MAIN!$A1434,PASTE_DQS_TRACKER!$B:$B,MAIN!$D1434)-SUMIFS(PASTE_DQS_TRACKER!$D:$D,PASTE_DQS_TRACKER!$C:$C,MAIN!A1434,PASTE_DQS_TRACKER!$E:$E,MAIN!$D1434)</f>
        <v>0</v>
      </c>
      <c r="J1434" s="25">
        <f t="shared" si="391"/>
        <v>25.268289795918367</v>
      </c>
      <c r="K1434" s="24">
        <f>IFERROR(IF(V1434="Flex",0,IF(D1434=$D$30,VLOOKUP(A1434,MMO_o10M_lease!$A$1:$F$51,5,FALSE),IF(D1434=$D$26,VLOOKUP(D1434,LANDINGS!$A$3:$BR$40,HLOOKUP(A1434,LANDINGS!$B$1:$CF$42,42,FALSE),FALSE)-IFERROR(VLOOKUP(A1434,MMO_o10M_lease!$A$1:$F$38,5,FALSE),0),VLOOKUP(D1434,LANDINGS!$A$3:$CF$40,HLOOKUP(A1434,LANDINGS!$B$1:$CF$42,42,FALSE),FALSE)))),0)</f>
        <v>6.7610000000000001</v>
      </c>
      <c r="L1434" s="24">
        <f>SUMIFS(PASTE_FLEX_TRACKER!$D:$D,PASTE_FLEX_TRACKER!$F:$F,MAIN!$A1434,PASTE_FLEX_TRACKER!$B:$B,MAIN!$D1434)-SUMIFS(PASTE_FLEX_TRACKER!$D:$D,PASTE_FLEX_TRACKER!$C:$C,MAIN!$A1434,PASTE_FLEX_TRACKER!$B:$B,MAIN!$D1434)</f>
        <v>0</v>
      </c>
      <c r="M1434" s="24">
        <f>IFERROR(-VLOOKUP(D1434,SQ!$A$19:$CC$52,HLOOKUP(MAIN!A1434,SQ!$B$18:$CC$56,39,FALSE),FALSE),"n/a")</f>
        <v>0</v>
      </c>
      <c r="N1434" s="46" t="s">
        <v>563</v>
      </c>
      <c r="O1434" s="46">
        <f>SUMIFS(MAN_ADJ!$L:$L,MAN_ADJ!$K:$K,MAIN!$D1434,MAN_ADJ!$J:$J,MAIN!$S1434)</f>
        <v>0</v>
      </c>
      <c r="P1434" s="25">
        <f t="shared" si="392"/>
        <v>6.7610000000000001</v>
      </c>
      <c r="Q1434" s="28">
        <f t="shared" si="393"/>
        <v>0.26756856338936386</v>
      </c>
      <c r="R1434" s="38">
        <f t="shared" si="394"/>
        <v>18.507289795918368</v>
      </c>
      <c r="S1434" s="17" t="s">
        <v>211</v>
      </c>
      <c r="U1434" t="s">
        <v>577</v>
      </c>
    </row>
    <row r="1435" spans="1:21" x14ac:dyDescent="0.25">
      <c r="A1435" s="17" t="s">
        <v>211</v>
      </c>
      <c r="B1435" s="17" t="s">
        <v>93</v>
      </c>
      <c r="C1435" s="17" t="s">
        <v>212</v>
      </c>
      <c r="D1435" s="17" t="s">
        <v>114</v>
      </c>
      <c r="E1435" s="24">
        <f>IF(U1435="SC",SUMIFS(SC!F:F,SC!A:A,MAIN!D1435,SC!B:B,MAIN!A1435),SUMIFS(Allocations!$H:$H,Allocations!$A:$A,MAIN!$A1435,Allocations!$B:$B,MAIN!$D1435))</f>
        <v>0</v>
      </c>
      <c r="F1435" s="24">
        <f>IF(U1435="SC",SUMIFS(SC!J:J,SC!A:A,MAIN!D1435,SC!B:B,MAIN!A1435),SUMIFS(Allocations!M:M,Allocations!A:A,MAIN!A1435,Allocations!B:B,MAIN!D1435))</f>
        <v>0</v>
      </c>
      <c r="G1435" s="24">
        <f t="shared" si="390"/>
        <v>0</v>
      </c>
      <c r="H1435" s="24">
        <f>IFERROR(VLOOKUP(S1435,Swaps_wk!$A$2:$AP$151,HLOOKUP(MAIN!D1435,Swaps_wk!$B$2:$AP$151,150,FALSE),FALSE),0)</f>
        <v>0</v>
      </c>
      <c r="I1435" s="24">
        <f>SUMIFS(PASTE_DQS_TRACKER!$D:$D,PASTE_DQS_TRACKER!$C:$C,MAIN!$A1435,PASTE_DQS_TRACKER!$B:$B,MAIN!$D1435)-SUMIFS(PASTE_DQS_TRACKER!$D:$D,PASTE_DQS_TRACKER!$C:$C,MAIN!A1435,PASTE_DQS_TRACKER!$E:$E,MAIN!$D1435)</f>
        <v>0</v>
      </c>
      <c r="J1435" s="25">
        <f t="shared" si="391"/>
        <v>0</v>
      </c>
      <c r="K1435" s="24">
        <f>IFERROR(IF(V1435="Flex",0,IF(D1435=$D$30,VLOOKUP(A1435,MMO_o10M_lease!$A$1:$F$51,5,FALSE),IF(D1435=$D$26,VLOOKUP(D1435,LANDINGS!$A$3:$BR$40,HLOOKUP(A1435,LANDINGS!$B$1:$CF$42,42,FALSE),FALSE)-IFERROR(VLOOKUP(A1435,MMO_o10M_lease!$A$1:$F$38,5,FALSE),0),VLOOKUP(D1435,LANDINGS!$A$3:$CF$40,HLOOKUP(A1435,LANDINGS!$B$1:$CF$42,42,FALSE),FALSE)))),0)</f>
        <v>0</v>
      </c>
      <c r="L1435" s="24">
        <f>SUMIFS(PASTE_FLEX_TRACKER!$D:$D,PASTE_FLEX_TRACKER!$F:$F,MAIN!$A1435,PASTE_FLEX_TRACKER!$B:$B,MAIN!$D1435)-SUMIFS(PASTE_FLEX_TRACKER!$D:$D,PASTE_FLEX_TRACKER!$C:$C,MAIN!$A1435,PASTE_FLEX_TRACKER!$B:$B,MAIN!$D1435)</f>
        <v>0</v>
      </c>
      <c r="M1435" s="24">
        <f>IFERROR(-VLOOKUP(D1435,SQ!$A$19:$CC$52,HLOOKUP(MAIN!A1435,SQ!$B$18:$CC$56,39,FALSE),FALSE),"n/a")</f>
        <v>0</v>
      </c>
      <c r="N1435" s="46" t="s">
        <v>563</v>
      </c>
      <c r="O1435" s="46">
        <f>SUMIFS(MAN_ADJ!$L:$L,MAN_ADJ!$K:$K,MAIN!$D1435,MAN_ADJ!$J:$J,MAIN!$S1435)</f>
        <v>0</v>
      </c>
      <c r="P1435" s="25">
        <f t="shared" si="392"/>
        <v>0</v>
      </c>
      <c r="Q1435" s="28" t="str">
        <f t="shared" si="393"/>
        <v>n/a</v>
      </c>
      <c r="R1435" s="38">
        <f t="shared" si="394"/>
        <v>0</v>
      </c>
      <c r="S1435" s="17" t="s">
        <v>211</v>
      </c>
      <c r="U1435" t="s">
        <v>577</v>
      </c>
    </row>
    <row r="1436" spans="1:21" x14ac:dyDescent="0.25">
      <c r="A1436" s="17" t="s">
        <v>211</v>
      </c>
      <c r="B1436" s="17" t="s">
        <v>93</v>
      </c>
      <c r="C1436" s="17" t="s">
        <v>212</v>
      </c>
      <c r="D1436" s="17" t="s">
        <v>115</v>
      </c>
      <c r="E1436" s="24">
        <f>IF(U1436="SC",SUMIFS(SC!F:F,SC!A:A,MAIN!D1436,SC!B:B,MAIN!A1436),SUMIFS(Allocations!$H:$H,Allocations!$A:$A,MAIN!$A1436,Allocations!$B:$B,MAIN!$D1436))</f>
        <v>5.6555346938775513</v>
      </c>
      <c r="F1436" s="24">
        <f>IF(U1436="SC",SUMIFS(SC!J:J,SC!A:A,MAIN!D1436,SC!B:B,MAIN!A1436),SUMIFS(Allocations!M:M,Allocations!A:A,MAIN!A1436,Allocations!B:B,MAIN!D1436))</f>
        <v>1.2E-2</v>
      </c>
      <c r="G1436" s="24">
        <f t="shared" si="390"/>
        <v>5.6675346938775508</v>
      </c>
      <c r="H1436" s="24">
        <f>IFERROR(VLOOKUP(S1436,Swaps_wk!$A$2:$AP$151,HLOOKUP(MAIN!D1436,Swaps_wk!$B$2:$AP$151,150,FALSE),FALSE),0)</f>
        <v>0</v>
      </c>
      <c r="I1436" s="24">
        <f>SUMIFS(PASTE_DQS_TRACKER!$D:$D,PASTE_DQS_TRACKER!$C:$C,MAIN!$A1436,PASTE_DQS_TRACKER!$B:$B,MAIN!$D1436)-SUMIFS(PASTE_DQS_TRACKER!$D:$D,PASTE_DQS_TRACKER!$C:$C,MAIN!A1436,PASTE_DQS_TRACKER!$E:$E,MAIN!$D1436)</f>
        <v>0</v>
      </c>
      <c r="J1436" s="25">
        <f t="shared" si="391"/>
        <v>5.6675346938775508</v>
      </c>
      <c r="K1436" s="24">
        <f>IFERROR(IF(V1436="Flex",0,IF(D1436=$D$30,VLOOKUP(A1436,MMO_o10M_lease!$A$1:$F$51,5,FALSE),IF(D1436=$D$26,VLOOKUP(D1436,LANDINGS!$A$3:$BR$40,HLOOKUP(A1436,LANDINGS!$B$1:$CF$42,42,FALSE),FALSE)-IFERROR(VLOOKUP(A1436,MMO_o10M_lease!$A$1:$F$38,5,FALSE),0),VLOOKUP(D1436,LANDINGS!$A$3:$CF$40,HLOOKUP(A1436,LANDINGS!$B$1:$CF$42,42,FALSE),FALSE)))),0)</f>
        <v>0</v>
      </c>
      <c r="L1436" s="24">
        <f>SUMIFS(PASTE_FLEX_TRACKER!$D:$D,PASTE_FLEX_TRACKER!$F:$F,MAIN!$A1436,PASTE_FLEX_TRACKER!$B:$B,MAIN!$D1436)-SUMIFS(PASTE_FLEX_TRACKER!$D:$D,PASTE_FLEX_TRACKER!$C:$C,MAIN!$A1436,PASTE_FLEX_TRACKER!$B:$B,MAIN!$D1436)</f>
        <v>0</v>
      </c>
      <c r="M1436" s="24">
        <f>IFERROR(-VLOOKUP(D1436,SQ!$A$19:$CC$52,HLOOKUP(MAIN!A1436,SQ!$B$18:$CC$56,39,FALSE),FALSE),"n/a")</f>
        <v>0</v>
      </c>
      <c r="N1436" s="46" t="s">
        <v>563</v>
      </c>
      <c r="O1436" s="46">
        <f>SUMIFS(MAN_ADJ!$L:$L,MAN_ADJ!$K:$K,MAIN!$D1436,MAN_ADJ!$J:$J,MAIN!$S1436)</f>
        <v>0</v>
      </c>
      <c r="P1436" s="25">
        <f t="shared" si="392"/>
        <v>0</v>
      </c>
      <c r="Q1436" s="28">
        <f t="shared" si="393"/>
        <v>0</v>
      </c>
      <c r="R1436" s="38">
        <f t="shared" si="394"/>
        <v>5.6675346938775508</v>
      </c>
      <c r="S1436" s="17" t="s">
        <v>211</v>
      </c>
      <c r="U1436" t="s">
        <v>577</v>
      </c>
    </row>
    <row r="1437" spans="1:21" x14ac:dyDescent="0.25">
      <c r="A1437" s="17" t="s">
        <v>211</v>
      </c>
      <c r="B1437" s="17" t="s">
        <v>93</v>
      </c>
      <c r="C1437" s="17" t="s">
        <v>212</v>
      </c>
      <c r="D1437" s="17" t="s">
        <v>116</v>
      </c>
      <c r="E1437" s="24">
        <f>IF(U1437="SC",SUMIFS(SC!F:F,SC!A:A,MAIN!D1437,SC!B:B,MAIN!A1437),SUMIFS(Allocations!$H:$H,Allocations!$A:$A,MAIN!$A1437,Allocations!$B:$B,MAIN!$D1437))</f>
        <v>17.367408163265306</v>
      </c>
      <c r="F1437" s="24">
        <f>IF(U1437="SC",SUMIFS(SC!J:J,SC!A:A,MAIN!D1437,SC!B:B,MAIN!A1437),SUMIFS(Allocations!M:M,Allocations!A:A,MAIN!A1437,Allocations!B:B,MAIN!D1437))</f>
        <v>0</v>
      </c>
      <c r="G1437" s="24">
        <f t="shared" si="390"/>
        <v>17.367408163265306</v>
      </c>
      <c r="H1437" s="24">
        <f>IFERROR(VLOOKUP(S1437,Swaps_wk!$A$2:$AP$151,HLOOKUP(MAIN!D1437,Swaps_wk!$B$2:$AP$151,150,FALSE),FALSE),0)</f>
        <v>0</v>
      </c>
      <c r="I1437" s="24">
        <f>SUMIFS(PASTE_DQS_TRACKER!$D:$D,PASTE_DQS_TRACKER!$C:$C,MAIN!$A1437,PASTE_DQS_TRACKER!$B:$B,MAIN!$D1437)-SUMIFS(PASTE_DQS_TRACKER!$D:$D,PASTE_DQS_TRACKER!$C:$C,MAIN!A1437,PASTE_DQS_TRACKER!$E:$E,MAIN!$D1437)</f>
        <v>0</v>
      </c>
      <c r="J1437" s="25">
        <f t="shared" si="391"/>
        <v>17.367408163265306</v>
      </c>
      <c r="K1437" s="24">
        <f>IFERROR(IF(V1437="Flex",0,IF(D1437=$D$30,VLOOKUP(A1437,MMO_o10M_lease!$A$1:$F$51,5,FALSE),IF(D1437=$D$26,VLOOKUP(D1437,LANDINGS!$A$3:$BR$40,HLOOKUP(A1437,LANDINGS!$B$1:$CF$42,42,FALSE),FALSE)-IFERROR(VLOOKUP(A1437,MMO_o10M_lease!$A$1:$F$38,5,FALSE),0),VLOOKUP(D1437,LANDINGS!$A$3:$CF$40,HLOOKUP(A1437,LANDINGS!$B$1:$CF$42,42,FALSE),FALSE)))),0)</f>
        <v>0</v>
      </c>
      <c r="L1437" s="24">
        <f>SUMIFS(PASTE_FLEX_TRACKER!$D:$D,PASTE_FLEX_TRACKER!$F:$F,MAIN!$A1437,PASTE_FLEX_TRACKER!$B:$B,MAIN!$D1437)-SUMIFS(PASTE_FLEX_TRACKER!$D:$D,PASTE_FLEX_TRACKER!$C:$C,MAIN!$A1437,PASTE_FLEX_TRACKER!$B:$B,MAIN!$D1437)</f>
        <v>0</v>
      </c>
      <c r="M1437" s="24">
        <f>IFERROR(-VLOOKUP(D1437,SQ!$A$19:$CC$52,HLOOKUP(MAIN!A1437,SQ!$B$18:$CC$56,39,FALSE),FALSE),"n/a")</f>
        <v>0</v>
      </c>
      <c r="N1437" s="46" t="s">
        <v>563</v>
      </c>
      <c r="O1437" s="46">
        <f>SUMIFS(MAN_ADJ!$L:$L,MAN_ADJ!$K:$K,MAIN!$D1437,MAN_ADJ!$J:$J,MAIN!$S1437)</f>
        <v>0</v>
      </c>
      <c r="P1437" s="25">
        <f t="shared" si="392"/>
        <v>0</v>
      </c>
      <c r="Q1437" s="28">
        <f t="shared" si="393"/>
        <v>0</v>
      </c>
      <c r="R1437" s="38">
        <f t="shared" si="394"/>
        <v>17.367408163265306</v>
      </c>
      <c r="S1437" s="17" t="s">
        <v>211</v>
      </c>
      <c r="U1437" t="s">
        <v>577</v>
      </c>
    </row>
    <row r="1438" spans="1:21" x14ac:dyDescent="0.25">
      <c r="A1438" s="17" t="s">
        <v>211</v>
      </c>
      <c r="B1438" s="17" t="s">
        <v>93</v>
      </c>
      <c r="C1438" s="17" t="s">
        <v>212</v>
      </c>
      <c r="D1438" s="17" t="s">
        <v>117</v>
      </c>
      <c r="E1438" s="24">
        <f>IF(U1438="SC",SUMIFS(SC!F:F,SC!A:A,MAIN!D1438,SC!B:B,MAIN!A1438),SUMIFS(Allocations!$H:$H,Allocations!$A:$A,MAIN!$A1438,Allocations!$B:$B,MAIN!$D1438))</f>
        <v>1.5220408163265305E-2</v>
      </c>
      <c r="F1438" s="24">
        <f>IF(U1438="SC",SUMIFS(SC!J:J,SC!A:A,MAIN!D1438,SC!B:B,MAIN!A1438),SUMIFS(Allocations!M:M,Allocations!A:A,MAIN!A1438,Allocations!B:B,MAIN!D1438))</f>
        <v>0</v>
      </c>
      <c r="G1438" s="24">
        <f t="shared" si="390"/>
        <v>1.5220408163265305E-2</v>
      </c>
      <c r="H1438" s="24">
        <f>IFERROR(VLOOKUP(S1438,Swaps_wk!$A$2:$AP$151,HLOOKUP(MAIN!D1438,Swaps_wk!$B$2:$AP$151,150,FALSE),FALSE),0)</f>
        <v>0</v>
      </c>
      <c r="I1438" s="24">
        <f>SUMIFS(PASTE_DQS_TRACKER!$D:$D,PASTE_DQS_TRACKER!$C:$C,MAIN!$A1438,PASTE_DQS_TRACKER!$B:$B,MAIN!$D1438)-SUMIFS(PASTE_DQS_TRACKER!$D:$D,PASTE_DQS_TRACKER!$C:$C,MAIN!A1438,PASTE_DQS_TRACKER!$E:$E,MAIN!$D1438)</f>
        <v>0</v>
      </c>
      <c r="J1438" s="25">
        <f t="shared" si="391"/>
        <v>1.5220408163265305E-2</v>
      </c>
      <c r="K1438" s="24">
        <f>IFERROR(IF(V1438="Flex",0,IF(D1438=$D$30,VLOOKUP(A1438,MMO_o10M_lease!$A$1:$F$51,5,FALSE),IF(D1438=$D$26,VLOOKUP(D1438,LANDINGS!$A$3:$BR$40,HLOOKUP(A1438,LANDINGS!$B$1:$CF$42,42,FALSE),FALSE)-IFERROR(VLOOKUP(A1438,MMO_o10M_lease!$A$1:$F$38,5,FALSE),0),VLOOKUP(D1438,LANDINGS!$A$3:$CF$40,HLOOKUP(A1438,LANDINGS!$B$1:$CF$42,42,FALSE),FALSE)))),0)</f>
        <v>0</v>
      </c>
      <c r="L1438" s="24">
        <f>SUMIFS(PASTE_FLEX_TRACKER!$D:$D,PASTE_FLEX_TRACKER!$F:$F,MAIN!$A1438,PASTE_FLEX_TRACKER!$B:$B,MAIN!$D1438)-SUMIFS(PASTE_FLEX_TRACKER!$D:$D,PASTE_FLEX_TRACKER!$C:$C,MAIN!$A1438,PASTE_FLEX_TRACKER!$B:$B,MAIN!$D1438)</f>
        <v>0</v>
      </c>
      <c r="M1438" s="24">
        <f>IFERROR(-VLOOKUP(D1438,SQ!$A$19:$CC$52,HLOOKUP(MAIN!A1438,SQ!$B$18:$CC$56,39,FALSE),FALSE),"n/a")</f>
        <v>0</v>
      </c>
      <c r="N1438" s="46" t="s">
        <v>563</v>
      </c>
      <c r="O1438" s="46">
        <f>SUMIFS(MAN_ADJ!$L:$L,MAN_ADJ!$K:$K,MAIN!$D1438,MAN_ADJ!$J:$J,MAIN!$S1438)</f>
        <v>0</v>
      </c>
      <c r="P1438" s="25">
        <f t="shared" si="392"/>
        <v>0</v>
      </c>
      <c r="Q1438" s="28">
        <f t="shared" si="393"/>
        <v>0</v>
      </c>
      <c r="R1438" s="38">
        <f t="shared" si="394"/>
        <v>1.5220408163265305E-2</v>
      </c>
      <c r="S1438" s="17" t="s">
        <v>211</v>
      </c>
      <c r="U1438" t="s">
        <v>577</v>
      </c>
    </row>
    <row r="1439" spans="1:21" x14ac:dyDescent="0.25">
      <c r="A1439" s="17" t="s">
        <v>211</v>
      </c>
      <c r="B1439" s="17" t="s">
        <v>93</v>
      </c>
      <c r="C1439" s="17" t="s">
        <v>212</v>
      </c>
      <c r="D1439" s="17" t="s">
        <v>118</v>
      </c>
      <c r="E1439" s="24">
        <f>IF(U1439="SC",SUMIFS(SC!F:F,SC!A:A,MAIN!D1439,SC!B:B,MAIN!A1439),SUMIFS(Allocations!$H:$H,Allocations!$A:$A,MAIN!$A1439,Allocations!$B:$B,MAIN!$D1439))</f>
        <v>12.514404081632652</v>
      </c>
      <c r="F1439" s="24">
        <f>IF(U1439="SC",SUMIFS(SC!J:J,SC!A:A,MAIN!D1439,SC!B:B,MAIN!A1439),SUMIFS(Allocations!M:M,Allocations!A:A,MAIN!A1439,Allocations!B:B,MAIN!D1439))</f>
        <v>0.01</v>
      </c>
      <c r="G1439" s="24">
        <f t="shared" si="390"/>
        <v>12.524404081632651</v>
      </c>
      <c r="H1439" s="24">
        <f>IFERROR(VLOOKUP(S1439,Swaps_wk!$A$2:$AP$151,HLOOKUP(MAIN!D1439,Swaps_wk!$B$2:$AP$151,150,FALSE),FALSE),0)</f>
        <v>0</v>
      </c>
      <c r="I1439" s="24">
        <f>SUMIFS(PASTE_DQS_TRACKER!$D:$D,PASTE_DQS_TRACKER!$C:$C,MAIN!$A1439,PASTE_DQS_TRACKER!$B:$B,MAIN!$D1439)-SUMIFS(PASTE_DQS_TRACKER!$D:$D,PASTE_DQS_TRACKER!$C:$C,MAIN!A1439,PASTE_DQS_TRACKER!$E:$E,MAIN!$D1439)</f>
        <v>-4</v>
      </c>
      <c r="J1439" s="25">
        <f t="shared" si="391"/>
        <v>8.5244040816326514</v>
      </c>
      <c r="K1439" s="24">
        <f>IFERROR(IF(V1439="Flex",0,IF(D1439=$D$30,VLOOKUP(A1439,MMO_o10M_lease!$A$1:$F$51,5,FALSE),IF(D1439=$D$26,VLOOKUP(D1439,LANDINGS!$A$3:$BR$40,HLOOKUP(A1439,LANDINGS!$B$1:$CF$42,42,FALSE),FALSE)-IFERROR(VLOOKUP(A1439,MMO_o10M_lease!$A$1:$F$38,5,FALSE),0),VLOOKUP(D1439,LANDINGS!$A$3:$CF$40,HLOOKUP(A1439,LANDINGS!$B$1:$CF$42,42,FALSE),FALSE)))),0)</f>
        <v>1.081</v>
      </c>
      <c r="L1439" s="24">
        <f>SUMIFS(PASTE_FLEX_TRACKER!$D:$D,PASTE_FLEX_TRACKER!$F:$F,MAIN!$A1439,PASTE_FLEX_TRACKER!$B:$B,MAIN!$D1439)-SUMIFS(PASTE_FLEX_TRACKER!$D:$D,PASTE_FLEX_TRACKER!$C:$C,MAIN!$A1439,PASTE_FLEX_TRACKER!$B:$B,MAIN!$D1439)</f>
        <v>0</v>
      </c>
      <c r="M1439" s="24">
        <f>IFERROR(-VLOOKUP(D1439,SQ!$A$19:$CC$52,HLOOKUP(MAIN!A1439,SQ!$B$18:$CC$56,39,FALSE),FALSE),"n/a")</f>
        <v>0</v>
      </c>
      <c r="N1439" s="46" t="s">
        <v>563</v>
      </c>
      <c r="O1439" s="46">
        <f>SUMIFS(MAN_ADJ!$L:$L,MAN_ADJ!$K:$K,MAIN!$D1439,MAN_ADJ!$J:$J,MAIN!$S1439)</f>
        <v>0</v>
      </c>
      <c r="P1439" s="25">
        <f t="shared" si="392"/>
        <v>1.081</v>
      </c>
      <c r="Q1439" s="28">
        <f t="shared" si="393"/>
        <v>0.12681238355760344</v>
      </c>
      <c r="R1439" s="38">
        <f t="shared" si="394"/>
        <v>7.4434040816326519</v>
      </c>
      <c r="S1439" s="17" t="s">
        <v>211</v>
      </c>
      <c r="U1439" t="s">
        <v>577</v>
      </c>
    </row>
    <row r="1440" spans="1:21" x14ac:dyDescent="0.25">
      <c r="A1440" s="17" t="s">
        <v>211</v>
      </c>
      <c r="B1440" s="17" t="s">
        <v>93</v>
      </c>
      <c r="C1440" s="17" t="s">
        <v>212</v>
      </c>
      <c r="D1440" s="17" t="s">
        <v>119</v>
      </c>
      <c r="E1440" s="24">
        <f>IF(U1440="SC",SUMIFS(SC!F:F,SC!A:A,MAIN!D1440,SC!B:B,MAIN!A1440),SUMIFS(Allocations!$H:$H,Allocations!$A:$A,MAIN!$A1440,Allocations!$B:$B,MAIN!$D1440))</f>
        <v>0</v>
      </c>
      <c r="F1440" s="24">
        <f>IF(U1440="SC",SUMIFS(SC!J:J,SC!A:A,MAIN!D1440,SC!B:B,MAIN!A1440),SUMIFS(Allocations!M:M,Allocations!A:A,MAIN!A1440,Allocations!B:B,MAIN!D1440))</f>
        <v>0</v>
      </c>
      <c r="G1440" s="24">
        <f t="shared" si="390"/>
        <v>0</v>
      </c>
      <c r="H1440" s="24">
        <f>IFERROR(VLOOKUP(S1440,Swaps_wk!$A$2:$AP$151,HLOOKUP(MAIN!D1440,Swaps_wk!$B$2:$AP$151,150,FALSE),FALSE),0)</f>
        <v>0</v>
      </c>
      <c r="I1440" s="24">
        <f>SUMIFS(PASTE_DQS_TRACKER!$D:$D,PASTE_DQS_TRACKER!$C:$C,MAIN!$A1440,PASTE_DQS_TRACKER!$B:$B,MAIN!$D1440)-SUMIFS(PASTE_DQS_TRACKER!$D:$D,PASTE_DQS_TRACKER!$C:$C,MAIN!A1440,PASTE_DQS_TRACKER!$E:$E,MAIN!$D1440)</f>
        <v>0</v>
      </c>
      <c r="J1440" s="25">
        <f t="shared" si="391"/>
        <v>0</v>
      </c>
      <c r="K1440" s="24">
        <f>IFERROR(IF(V1440="Flex",0,IF(D1440=$D$30,VLOOKUP(A1440,MMO_o10M_lease!$A$1:$F$51,5,FALSE),IF(D1440=$D$26,VLOOKUP(D1440,LANDINGS!$A$3:$BR$40,HLOOKUP(A1440,LANDINGS!$B$1:$CF$42,42,FALSE),FALSE)-IFERROR(VLOOKUP(A1440,MMO_o10M_lease!$A$1:$F$38,5,FALSE),0),VLOOKUP(D1440,LANDINGS!$A$3:$CF$40,HLOOKUP(A1440,LANDINGS!$B$1:$CF$42,42,FALSE),FALSE)))),0)</f>
        <v>0</v>
      </c>
      <c r="L1440" s="24">
        <f>SUMIFS(PASTE_FLEX_TRACKER!$D:$D,PASTE_FLEX_TRACKER!$F:$F,MAIN!$A1440,PASTE_FLEX_TRACKER!$B:$B,MAIN!$D1440)-SUMIFS(PASTE_FLEX_TRACKER!$D:$D,PASTE_FLEX_TRACKER!$C:$C,MAIN!$A1440,PASTE_FLEX_TRACKER!$B:$B,MAIN!$D1440)</f>
        <v>0</v>
      </c>
      <c r="M1440" s="24">
        <f>IFERROR(-VLOOKUP(D1440,SQ!$A$19:$CC$52,HLOOKUP(MAIN!A1440,SQ!$B$18:$CC$56,39,FALSE),FALSE),"n/a")</f>
        <v>0</v>
      </c>
      <c r="N1440" s="46" t="s">
        <v>563</v>
      </c>
      <c r="O1440" s="46">
        <f>SUMIFS(MAN_ADJ!$L:$L,MAN_ADJ!$K:$K,MAIN!$D1440,MAN_ADJ!$J:$J,MAIN!$S1440)</f>
        <v>0</v>
      </c>
      <c r="P1440" s="25">
        <f t="shared" si="392"/>
        <v>0</v>
      </c>
      <c r="Q1440" s="28" t="str">
        <f t="shared" si="393"/>
        <v>n/a</v>
      </c>
      <c r="R1440" s="38">
        <f t="shared" si="394"/>
        <v>0</v>
      </c>
      <c r="S1440" s="17" t="s">
        <v>211</v>
      </c>
      <c r="U1440" t="s">
        <v>577</v>
      </c>
    </row>
    <row r="1441" spans="1:22" x14ac:dyDescent="0.25">
      <c r="A1441" s="17" t="s">
        <v>211</v>
      </c>
      <c r="B1441" s="17" t="s">
        <v>93</v>
      </c>
      <c r="C1441" s="17" t="s">
        <v>212</v>
      </c>
      <c r="D1441" s="17" t="s">
        <v>120</v>
      </c>
      <c r="E1441" s="24">
        <f>IF(U1441="SC",SUMIFS(SC!F:F,SC!A:A,MAIN!D1441,SC!B:B,MAIN!A1441),SUMIFS(Allocations!$H:$H,Allocations!$A:$A,MAIN!$A1441,Allocations!$B:$B,MAIN!$D1441))</f>
        <v>0.18448979591836734</v>
      </c>
      <c r="F1441" s="24">
        <f>IF(U1441="SC",SUMIFS(SC!J:J,SC!A:A,MAIN!D1441,SC!B:B,MAIN!A1441),SUMIFS(Allocations!M:M,Allocations!A:A,MAIN!A1441,Allocations!B:B,MAIN!D1441))</f>
        <v>0</v>
      </c>
      <c r="G1441" s="24">
        <f t="shared" si="390"/>
        <v>0.18448979591836734</v>
      </c>
      <c r="H1441" s="24">
        <f>IFERROR(VLOOKUP(S1441,Swaps_wk!$A$2:$AP$151,HLOOKUP(MAIN!D1441,Swaps_wk!$B$2:$AP$151,150,FALSE),FALSE),0)</f>
        <v>0</v>
      </c>
      <c r="I1441" s="24">
        <f>SUMIFS(PASTE_DQS_TRACKER!$D:$D,PASTE_DQS_TRACKER!$C:$C,MAIN!$A1441,PASTE_DQS_TRACKER!$B:$B,MAIN!$D1441)-SUMIFS(PASTE_DQS_TRACKER!$D:$D,PASTE_DQS_TRACKER!$C:$C,MAIN!A1441,PASTE_DQS_TRACKER!$E:$E,MAIN!$D1441)</f>
        <v>-0.1</v>
      </c>
      <c r="J1441" s="25">
        <f t="shared" si="391"/>
        <v>8.4489795918367333E-2</v>
      </c>
      <c r="K1441" s="24">
        <f>IFERROR(IF(V1441="Flex",0,IF(D1441=$D$30,VLOOKUP(A1441,MMO_o10M_lease!$A$1:$F$51,5,FALSE),IF(D1441=$D$26,VLOOKUP(D1441,LANDINGS!$A$3:$BR$40,HLOOKUP(A1441,LANDINGS!$B$1:$CF$42,42,FALSE),FALSE)-IFERROR(VLOOKUP(A1441,MMO_o10M_lease!$A$1:$F$38,5,FALSE),0),VLOOKUP(D1441,LANDINGS!$A$3:$CF$40,HLOOKUP(A1441,LANDINGS!$B$1:$CF$42,42,FALSE),FALSE)))),0)</f>
        <v>0</v>
      </c>
      <c r="L1441" s="24">
        <f>SUMIFS(PASTE_FLEX_TRACKER!$D:$D,PASTE_FLEX_TRACKER!$F:$F,MAIN!$A1441,PASTE_FLEX_TRACKER!$B:$B,MAIN!$D1441)-SUMIFS(PASTE_FLEX_TRACKER!$D:$D,PASTE_FLEX_TRACKER!$C:$C,MAIN!$A1441,PASTE_FLEX_TRACKER!$B:$B,MAIN!$D1441)</f>
        <v>0</v>
      </c>
      <c r="M1441" s="24">
        <f>IFERROR(-VLOOKUP(D1441,SQ!$A$19:$CC$52,HLOOKUP(MAIN!A1441,SQ!$B$18:$CC$56,39,FALSE),FALSE),"n/a")</f>
        <v>0</v>
      </c>
      <c r="N1441" s="46" t="s">
        <v>563</v>
      </c>
      <c r="O1441" s="46">
        <f>SUMIFS(MAN_ADJ!$L:$L,MAN_ADJ!$K:$K,MAIN!$D1441,MAN_ADJ!$J:$J,MAIN!$S1441)</f>
        <v>0</v>
      </c>
      <c r="P1441" s="25">
        <f t="shared" si="392"/>
        <v>0</v>
      </c>
      <c r="Q1441" s="28">
        <f t="shared" si="393"/>
        <v>0</v>
      </c>
      <c r="R1441" s="38">
        <f t="shared" si="394"/>
        <v>8.4489795918367333E-2</v>
      </c>
      <c r="S1441" s="17" t="s">
        <v>211</v>
      </c>
      <c r="U1441" t="s">
        <v>577</v>
      </c>
    </row>
    <row r="1442" spans="1:22" x14ac:dyDescent="0.25">
      <c r="A1442" s="17" t="s">
        <v>211</v>
      </c>
      <c r="B1442" s="17" t="s">
        <v>93</v>
      </c>
      <c r="C1442" s="17" t="s">
        <v>212</v>
      </c>
      <c r="D1442" s="17" t="s">
        <v>121</v>
      </c>
      <c r="E1442" s="24">
        <f>IF(U1442="SC",SUMIFS(SC!F:F,SC!A:A,MAIN!D1442,SC!B:B,MAIN!A1442),SUMIFS(Allocations!$H:$H,Allocations!$A:$A,MAIN!$A1442,Allocations!$B:$B,MAIN!$D1442))</f>
        <v>0</v>
      </c>
      <c r="F1442" s="24">
        <f>IF(U1442="SC",SUMIFS(SC!J:J,SC!A:A,MAIN!D1442,SC!B:B,MAIN!A1442),SUMIFS(Allocations!M:M,Allocations!A:A,MAIN!A1442,Allocations!B:B,MAIN!D1442))</f>
        <v>0</v>
      </c>
      <c r="G1442" s="24">
        <f t="shared" si="390"/>
        <v>0</v>
      </c>
      <c r="H1442" s="24">
        <f>IFERROR(VLOOKUP(S1442,Swaps_wk!$A$2:$AP$151,HLOOKUP(MAIN!D1442,Swaps_wk!$B$2:$AP$151,150,FALSE),FALSE),0)</f>
        <v>0</v>
      </c>
      <c r="I1442" s="24">
        <f>SUMIFS(PASTE_DQS_TRACKER!$D:$D,PASTE_DQS_TRACKER!$C:$C,MAIN!$A1442,PASTE_DQS_TRACKER!$B:$B,MAIN!$D1442)-SUMIFS(PASTE_DQS_TRACKER!$D:$D,PASTE_DQS_TRACKER!$C:$C,MAIN!A1442,PASTE_DQS_TRACKER!$E:$E,MAIN!$D1442)</f>
        <v>0</v>
      </c>
      <c r="J1442" s="25">
        <f t="shared" si="391"/>
        <v>0</v>
      </c>
      <c r="K1442" s="24">
        <f>IFERROR(IF(V1442="Flex",0,IF(D1442=$D$30,VLOOKUP(A1442,MMO_o10M_lease!$A$1:$F$51,5,FALSE),IF(D1442=$D$26,VLOOKUP(D1442,LANDINGS!$A$3:$BR$40,HLOOKUP(A1442,LANDINGS!$B$1:$CF$42,42,FALSE),FALSE)-IFERROR(VLOOKUP(A1442,MMO_o10M_lease!$A$1:$F$38,5,FALSE),0),VLOOKUP(D1442,LANDINGS!$A$3:$CF$40,HLOOKUP(A1442,LANDINGS!$B$1:$CF$42,42,FALSE),FALSE)))),0)</f>
        <v>0</v>
      </c>
      <c r="L1442" s="24">
        <f>SUMIFS(PASTE_FLEX_TRACKER!$D:$D,PASTE_FLEX_TRACKER!$F:$F,MAIN!$A1442,PASTE_FLEX_TRACKER!$B:$B,MAIN!$D1442)-SUMIFS(PASTE_FLEX_TRACKER!$D:$D,PASTE_FLEX_TRACKER!$C:$C,MAIN!$A1442,PASTE_FLEX_TRACKER!$B:$B,MAIN!$D1442)</f>
        <v>0</v>
      </c>
      <c r="M1442" s="24">
        <f>IFERROR(-VLOOKUP(D1442,SQ!$A$19:$CC$52,HLOOKUP(MAIN!A1442,SQ!$B$18:$CC$56,39,FALSE),FALSE),"n/a")</f>
        <v>0</v>
      </c>
      <c r="N1442" s="46" t="s">
        <v>563</v>
      </c>
      <c r="O1442" s="46">
        <f>SUMIFS(MAN_ADJ!$L:$L,MAN_ADJ!$K:$K,MAIN!$D1442,MAN_ADJ!$J:$J,MAIN!$S1442)</f>
        <v>0</v>
      </c>
      <c r="P1442" s="25">
        <f t="shared" si="392"/>
        <v>0</v>
      </c>
      <c r="Q1442" s="28" t="str">
        <f t="shared" si="393"/>
        <v>n/a</v>
      </c>
      <c r="R1442" s="38">
        <f t="shared" si="394"/>
        <v>0</v>
      </c>
      <c r="S1442" s="17" t="s">
        <v>211</v>
      </c>
      <c r="U1442" t="s">
        <v>577</v>
      </c>
    </row>
    <row r="1443" spans="1:22" x14ac:dyDescent="0.25">
      <c r="A1443" s="17" t="s">
        <v>211</v>
      </c>
      <c r="B1443" s="17" t="s">
        <v>93</v>
      </c>
      <c r="C1443" s="17" t="s">
        <v>212</v>
      </c>
      <c r="D1443" s="17" t="s">
        <v>122</v>
      </c>
      <c r="E1443" s="24">
        <f>IF(U1443="SC",SUMIFS(SC!F:F,SC!A:A,MAIN!D1443,SC!B:B,MAIN!A1443),SUMIFS(Allocations!$H:$H,Allocations!$A:$A,MAIN!$A1443,Allocations!$B:$B,MAIN!$D1443))</f>
        <v>0</v>
      </c>
      <c r="F1443" s="24">
        <f>IF(U1443="SC",SUMIFS(SC!J:J,SC!A:A,MAIN!D1443,SC!B:B,MAIN!A1443),SUMIFS(Allocations!M:M,Allocations!A:A,MAIN!A1443,Allocations!B:B,MAIN!D1443))</f>
        <v>0</v>
      </c>
      <c r="G1443" s="24">
        <f t="shared" si="390"/>
        <v>0</v>
      </c>
      <c r="H1443" s="24">
        <f>IFERROR(VLOOKUP(S1443,Swaps_wk!$A$2:$AP$151,HLOOKUP(MAIN!D1443,Swaps_wk!$B$2:$AP$151,150,FALSE),FALSE),0)</f>
        <v>0</v>
      </c>
      <c r="I1443" s="24">
        <f>SUMIFS(PASTE_DQS_TRACKER!$D:$D,PASTE_DQS_TRACKER!$C:$C,MAIN!$A1443,PASTE_DQS_TRACKER!$B:$B,MAIN!$D1443)-SUMIFS(PASTE_DQS_TRACKER!$D:$D,PASTE_DQS_TRACKER!$C:$C,MAIN!A1443,PASTE_DQS_TRACKER!$E:$E,MAIN!$D1443)</f>
        <v>4</v>
      </c>
      <c r="J1443" s="25">
        <f t="shared" si="391"/>
        <v>4</v>
      </c>
      <c r="K1443" s="24">
        <f>IFERROR(IF(V1443="Flex",0,IF(D1443=$D$30,VLOOKUP(A1443,MMO_o10M_lease!$A$1:$F$51,5,FALSE),IF(D1443=$D$26,VLOOKUP(D1443,LANDINGS!$A$3:$BR$40,HLOOKUP(A1443,LANDINGS!$B$1:$CF$42,42,FALSE),FALSE)-IFERROR(VLOOKUP(A1443,MMO_o10M_lease!$A$1:$F$38,5,FALSE),0),VLOOKUP(D1443,LANDINGS!$A$3:$CF$40,HLOOKUP(A1443,LANDINGS!$B$1:$CF$42,42,FALSE),FALSE)))),0)</f>
        <v>0.95099999999999996</v>
      </c>
      <c r="L1443" s="24">
        <f>SUMIFS(PASTE_FLEX_TRACKER!$D:$D,PASTE_FLEX_TRACKER!$F:$F,MAIN!$A1443,PASTE_FLEX_TRACKER!$B:$B,MAIN!$D1443)-SUMIFS(PASTE_FLEX_TRACKER!$D:$D,PASTE_FLEX_TRACKER!$C:$C,MAIN!$A1443,PASTE_FLEX_TRACKER!$B:$B,MAIN!$D1443)</f>
        <v>0</v>
      </c>
      <c r="M1443" s="24">
        <f>IFERROR(-VLOOKUP(D1443,SQ!$A$19:$CC$52,HLOOKUP(MAIN!A1443,SQ!$B$18:$CC$56,39,FALSE),FALSE),"n/a")</f>
        <v>0</v>
      </c>
      <c r="N1443" s="46" t="s">
        <v>563</v>
      </c>
      <c r="O1443" s="46">
        <f>SUMIFS(MAN_ADJ!$L:$L,MAN_ADJ!$K:$K,MAIN!$D1443,MAN_ADJ!$J:$J,MAIN!$S1443)</f>
        <v>0</v>
      </c>
      <c r="P1443" s="25">
        <f t="shared" si="392"/>
        <v>0.95099999999999996</v>
      </c>
      <c r="Q1443" s="28">
        <f t="shared" si="393"/>
        <v>0.23774999999999999</v>
      </c>
      <c r="R1443" s="38">
        <f t="shared" si="394"/>
        <v>3.0489999999999999</v>
      </c>
      <c r="S1443" s="17" t="s">
        <v>211</v>
      </c>
      <c r="U1443" t="s">
        <v>577</v>
      </c>
    </row>
    <row r="1444" spans="1:22" x14ac:dyDescent="0.25">
      <c r="A1444" s="17" t="s">
        <v>211</v>
      </c>
      <c r="B1444" s="17" t="s">
        <v>93</v>
      </c>
      <c r="C1444" s="17" t="s">
        <v>212</v>
      </c>
      <c r="D1444" s="17" t="s">
        <v>123</v>
      </c>
      <c r="E1444" s="24">
        <f>IF(U1444="SC",SUMIFS(SC!F:F,SC!A:A,MAIN!D1444,SC!B:B,MAIN!A1444),SUMIFS(Allocations!$H:$H,Allocations!$A:$A,MAIN!$A1444,Allocations!$B:$B,MAIN!$D1444))</f>
        <v>41.749118367346938</v>
      </c>
      <c r="F1444" s="24">
        <f>IF(U1444="SC",SUMIFS(SC!J:J,SC!A:A,MAIN!D1444,SC!B:B,MAIN!A1444),SUMIFS(Allocations!M:M,Allocations!A:A,MAIN!A1444,Allocations!B:B,MAIN!D1444))</f>
        <v>0.7</v>
      </c>
      <c r="G1444" s="24">
        <f t="shared" si="390"/>
        <v>42.449118367346941</v>
      </c>
      <c r="H1444" s="24">
        <f>IFERROR(VLOOKUP(S1444,Swaps_wk!$A$2:$AP$151,HLOOKUP(MAIN!D1444,Swaps_wk!$B$2:$AP$151,150,FALSE),FALSE),0)</f>
        <v>0</v>
      </c>
      <c r="I1444" s="24">
        <f>SUMIFS(PASTE_DQS_TRACKER!$D:$D,PASTE_DQS_TRACKER!$C:$C,MAIN!$A1444,PASTE_DQS_TRACKER!$B:$B,MAIN!$D1444)-SUMIFS(PASTE_DQS_TRACKER!$D:$D,PASTE_DQS_TRACKER!$C:$C,MAIN!A1444,PASTE_DQS_TRACKER!$E:$E,MAIN!$D1444)</f>
        <v>-30</v>
      </c>
      <c r="J1444" s="25">
        <f t="shared" si="391"/>
        <v>12.449118367346941</v>
      </c>
      <c r="K1444" s="24">
        <f>IFERROR(IF(V1444="Flex",0,IF(D1444=$D$30,VLOOKUP(A1444,MMO_o10M_lease!$A$1:$F$51,5,FALSE),IF(D1444=$D$26,VLOOKUP(D1444,LANDINGS!$A$3:$BR$40,HLOOKUP(A1444,LANDINGS!$B$1:$CF$42,42,FALSE),FALSE)-IFERROR(VLOOKUP(A1444,MMO_o10M_lease!$A$1:$F$38,5,FALSE),0),VLOOKUP(D1444,LANDINGS!$A$3:$CF$40,HLOOKUP(A1444,LANDINGS!$B$1:$CF$42,42,FALSE),FALSE)))),0)</f>
        <v>0.193</v>
      </c>
      <c r="L1444" s="24">
        <f>SUMIFS(PASTE_FLEX_TRACKER!$D:$D,PASTE_FLEX_TRACKER!$F:$F,MAIN!$A1444,PASTE_FLEX_TRACKER!$B:$B,MAIN!$D1444)-SUMIFS(PASTE_FLEX_TRACKER!$D:$D,PASTE_FLEX_TRACKER!$C:$C,MAIN!$A1444,PASTE_FLEX_TRACKER!$B:$B,MAIN!$D1444)</f>
        <v>0</v>
      </c>
      <c r="M1444" s="24">
        <f>IFERROR(-VLOOKUP(D1444,SQ!$A$19:$CC$52,HLOOKUP(MAIN!A1444,SQ!$B$18:$CC$56,39,FALSE),FALSE),"n/a")</f>
        <v>0</v>
      </c>
      <c r="N1444" s="46" t="s">
        <v>563</v>
      </c>
      <c r="O1444" s="46">
        <f>SUMIFS(MAN_ADJ!$L:$L,MAN_ADJ!$K:$K,MAIN!$D1444,MAN_ADJ!$J:$J,MAIN!$S1444)</f>
        <v>0</v>
      </c>
      <c r="P1444" s="25">
        <f t="shared" si="392"/>
        <v>0.193</v>
      </c>
      <c r="Q1444" s="28">
        <f t="shared" si="393"/>
        <v>1.5503105867016562E-2</v>
      </c>
      <c r="R1444" s="38">
        <f t="shared" si="394"/>
        <v>12.256118367346941</v>
      </c>
      <c r="S1444" s="17" t="s">
        <v>211</v>
      </c>
      <c r="U1444" t="s">
        <v>577</v>
      </c>
    </row>
    <row r="1445" spans="1:22" x14ac:dyDescent="0.25">
      <c r="A1445" s="17" t="s">
        <v>211</v>
      </c>
      <c r="B1445" s="17" t="s">
        <v>93</v>
      </c>
      <c r="C1445" s="17" t="s">
        <v>212</v>
      </c>
      <c r="D1445" s="17" t="s">
        <v>124</v>
      </c>
      <c r="E1445" s="24">
        <f>IF(U1445="SC",SUMIFS(SC!F:F,SC!A:A,MAIN!D1445,SC!B:B,MAIN!A1445),SUMIFS(Allocations!$H:$H,Allocations!$A:$A,MAIN!$A1445,Allocations!$B:$B,MAIN!$D1445))</f>
        <v>3.3669387755102038E-2</v>
      </c>
      <c r="F1445" s="24">
        <f>IF(U1445="SC",SUMIFS(SC!J:J,SC!A:A,MAIN!D1445,SC!B:B,MAIN!A1445),SUMIFS(Allocations!M:M,Allocations!A:A,MAIN!A1445,Allocations!B:B,MAIN!D1445))</f>
        <v>0</v>
      </c>
      <c r="G1445" s="24">
        <f t="shared" si="390"/>
        <v>3.3669387755102038E-2</v>
      </c>
      <c r="H1445" s="24">
        <f>IFERROR(VLOOKUP(S1445,Swaps_wk!$A$2:$AP$151,HLOOKUP(MAIN!D1445,Swaps_wk!$B$2:$AP$151,150,FALSE),FALSE),0)</f>
        <v>0</v>
      </c>
      <c r="I1445" s="24">
        <f>SUMIFS(PASTE_DQS_TRACKER!$D:$D,PASTE_DQS_TRACKER!$C:$C,MAIN!$A1445,PASTE_DQS_TRACKER!$B:$B,MAIN!$D1445)-SUMIFS(PASTE_DQS_TRACKER!$D:$D,PASTE_DQS_TRACKER!$C:$C,MAIN!A1445,PASTE_DQS_TRACKER!$E:$E,MAIN!$D1445)</f>
        <v>0</v>
      </c>
      <c r="J1445" s="25">
        <f t="shared" si="391"/>
        <v>3.3669387755102038E-2</v>
      </c>
      <c r="K1445" s="24">
        <f>IFERROR(IF(V1445="Flex",0,IF(D1445=$D$30,VLOOKUP(A1445,MMO_o10M_lease!$A$1:$F$51,5,FALSE),IF(D1445=$D$26,VLOOKUP(D1445,LANDINGS!$A$3:$BR$40,HLOOKUP(A1445,LANDINGS!$B$1:$CF$42,42,FALSE),FALSE)-IFERROR(VLOOKUP(A1445,MMO_o10M_lease!$A$1:$F$38,5,FALSE),0),VLOOKUP(D1445,LANDINGS!$A$3:$CF$40,HLOOKUP(A1445,LANDINGS!$B$1:$CF$42,42,FALSE),FALSE)))),0)</f>
        <v>0</v>
      </c>
      <c r="L1445" s="24">
        <f>SUMIFS(PASTE_FLEX_TRACKER!$D:$D,PASTE_FLEX_TRACKER!$F:$F,MAIN!$A1445,PASTE_FLEX_TRACKER!$B:$B,MAIN!$D1445)-SUMIFS(PASTE_FLEX_TRACKER!$D:$D,PASTE_FLEX_TRACKER!$C:$C,MAIN!$A1445,PASTE_FLEX_TRACKER!$B:$B,MAIN!$D1445)</f>
        <v>0</v>
      </c>
      <c r="M1445" s="24">
        <f>IFERROR(-VLOOKUP(D1445,SQ!$A$19:$CC$52,HLOOKUP(MAIN!A1445,SQ!$B$18:$CC$56,39,FALSE),FALSE),"n/a")</f>
        <v>0</v>
      </c>
      <c r="N1445" s="46" t="s">
        <v>563</v>
      </c>
      <c r="O1445" s="46">
        <f>SUMIFS(MAN_ADJ!$L:$L,MAN_ADJ!$K:$K,MAIN!$D1445,MAN_ADJ!$J:$J,MAIN!$S1445)</f>
        <v>0</v>
      </c>
      <c r="P1445" s="25">
        <f t="shared" si="392"/>
        <v>0</v>
      </c>
      <c r="Q1445" s="28">
        <f t="shared" si="393"/>
        <v>0</v>
      </c>
      <c r="R1445" s="38">
        <f t="shared" si="394"/>
        <v>3.3669387755102038E-2</v>
      </c>
      <c r="S1445" s="17" t="s">
        <v>211</v>
      </c>
      <c r="U1445" t="s">
        <v>577</v>
      </c>
    </row>
    <row r="1446" spans="1:22" x14ac:dyDescent="0.25">
      <c r="A1446" s="17" t="s">
        <v>211</v>
      </c>
      <c r="B1446" s="17" t="s">
        <v>93</v>
      </c>
      <c r="C1446" s="17" t="s">
        <v>212</v>
      </c>
      <c r="D1446" s="17" t="s">
        <v>125</v>
      </c>
      <c r="E1446" s="24">
        <f>IF(U1446="SC",SUMIFS(SC!F:F,SC!A:A,MAIN!D1446,SC!B:B,MAIN!A1446),SUMIFS(Allocations!$H:$H,Allocations!$A:$A,MAIN!$A1446,Allocations!$B:$B,MAIN!$D1446))</f>
        <v>6.9183673469387754</v>
      </c>
      <c r="F1446" s="24">
        <f>IF(U1446="SC",SUMIFS(SC!J:J,SC!A:A,MAIN!D1446,SC!B:B,MAIN!A1446),SUMIFS(Allocations!M:M,Allocations!A:A,MAIN!A1446,Allocations!B:B,MAIN!D1446))</f>
        <v>4.0000000000000001E-3</v>
      </c>
      <c r="G1446" s="24">
        <f t="shared" si="390"/>
        <v>6.922367346938775</v>
      </c>
      <c r="H1446" s="24">
        <f>IFERROR(VLOOKUP(S1446,Swaps_wk!$A$2:$AP$151,HLOOKUP(MAIN!D1446,Swaps_wk!$B$2:$AP$151,150,FALSE),FALSE),0)</f>
        <v>0</v>
      </c>
      <c r="I1446" s="24">
        <f>SUMIFS(PASTE_DQS_TRACKER!$D:$D,PASTE_DQS_TRACKER!$C:$C,MAIN!$A1446,PASTE_DQS_TRACKER!$B:$B,MAIN!$D1446)-SUMIFS(PASTE_DQS_TRACKER!$D:$D,PASTE_DQS_TRACKER!$C:$C,MAIN!A1446,PASTE_DQS_TRACKER!$E:$E,MAIN!$D1446)</f>
        <v>0</v>
      </c>
      <c r="J1446" s="25">
        <f t="shared" si="391"/>
        <v>6.922367346938775</v>
      </c>
      <c r="K1446" s="24">
        <f>IFERROR(IF(V1446="Flex",0,IF(D1446=$D$30,VLOOKUP(A1446,MMO_o10M_lease!$A$1:$F$51,5,FALSE),IF(D1446=$D$26,VLOOKUP(D1446,LANDINGS!$A$3:$BR$40,HLOOKUP(A1446,LANDINGS!$B$1:$CF$42,42,FALSE),FALSE)-IFERROR(VLOOKUP(A1446,MMO_o10M_lease!$A$1:$F$38,5,FALSE),0),VLOOKUP(D1446,LANDINGS!$A$3:$CF$40,HLOOKUP(A1446,LANDINGS!$B$1:$CF$42,42,FALSE),FALSE)))),0)</f>
        <v>8.0000000000000002E-3</v>
      </c>
      <c r="L1446" s="24">
        <f>SUMIFS(PASTE_FLEX_TRACKER!$D:$D,PASTE_FLEX_TRACKER!$F:$F,MAIN!$A1446,PASTE_FLEX_TRACKER!$B:$B,MAIN!$D1446)-SUMIFS(PASTE_FLEX_TRACKER!$D:$D,PASTE_FLEX_TRACKER!$C:$C,MAIN!$A1446,PASTE_FLEX_TRACKER!$B:$B,MAIN!$D1446)</f>
        <v>0</v>
      </c>
      <c r="M1446" s="24">
        <f>IFERROR(-VLOOKUP(D1446,SQ!$A$19:$CC$52,HLOOKUP(MAIN!A1446,SQ!$B$18:$CC$56,39,FALSE),FALSE),"n/a")</f>
        <v>0</v>
      </c>
      <c r="N1446" s="46" t="s">
        <v>563</v>
      </c>
      <c r="O1446" s="46">
        <f>SUMIFS(MAN_ADJ!$L:$L,MAN_ADJ!$K:$K,MAIN!$D1446,MAN_ADJ!$J:$J,MAIN!$S1446)</f>
        <v>0</v>
      </c>
      <c r="P1446" s="25">
        <f t="shared" si="392"/>
        <v>8.0000000000000002E-3</v>
      </c>
      <c r="Q1446" s="28">
        <f t="shared" si="393"/>
        <v>1.1556740055896886E-3</v>
      </c>
      <c r="R1446" s="38">
        <f t="shared" si="394"/>
        <v>6.914367346938775</v>
      </c>
      <c r="S1446" s="17" t="s">
        <v>211</v>
      </c>
      <c r="U1446" t="s">
        <v>577</v>
      </c>
    </row>
    <row r="1447" spans="1:22" x14ac:dyDescent="0.25">
      <c r="A1447" s="17" t="s">
        <v>211</v>
      </c>
      <c r="B1447" s="17" t="s">
        <v>93</v>
      </c>
      <c r="C1447" s="17" t="s">
        <v>212</v>
      </c>
      <c r="D1447" s="17" t="s">
        <v>126</v>
      </c>
      <c r="E1447" s="24">
        <f>IF(U1447="SC",SUMIFS(SC!F:F,SC!A:A,MAIN!D1447,SC!B:B,MAIN!A1447),SUMIFS(Allocations!$H:$H,Allocations!$A:$A,MAIN!$A1447,Allocations!$B:$B,MAIN!$D1447))</f>
        <v>0</v>
      </c>
      <c r="F1447" s="24">
        <f>IF(U1447="SC",SUMIFS(SC!J:J,SC!A:A,MAIN!D1447,SC!B:B,MAIN!A1447),SUMIFS(Allocations!M:M,Allocations!A:A,MAIN!A1447,Allocations!B:B,MAIN!D1447))</f>
        <v>0</v>
      </c>
      <c r="G1447" s="24">
        <f t="shared" si="390"/>
        <v>0</v>
      </c>
      <c r="H1447" s="24">
        <f>IFERROR(VLOOKUP(S1447,Swaps_wk!$A$2:$AP$151,HLOOKUP(MAIN!D1447,Swaps_wk!$B$2:$AP$151,150,FALSE),FALSE),0)</f>
        <v>0</v>
      </c>
      <c r="I1447" s="24">
        <f>SUMIFS(PASTE_DQS_TRACKER!$D:$D,PASTE_DQS_TRACKER!$C:$C,MAIN!$A1447,PASTE_DQS_TRACKER!$B:$B,MAIN!$D1447)-SUMIFS(PASTE_DQS_TRACKER!$D:$D,PASTE_DQS_TRACKER!$C:$C,MAIN!A1447,PASTE_DQS_TRACKER!$E:$E,MAIN!$D1447)</f>
        <v>0</v>
      </c>
      <c r="J1447" s="25">
        <f t="shared" si="391"/>
        <v>0</v>
      </c>
      <c r="K1447" s="24">
        <f>IFERROR(IF(V1447="Flex",0,IF(D1447=$D$30,VLOOKUP(A1447,MMO_o10M_lease!$A$1:$F$51,5,FALSE),IF(D1447=$D$26,VLOOKUP(D1447,LANDINGS!$A$3:$BR$40,HLOOKUP(A1447,LANDINGS!$B$1:$CF$42,42,FALSE),FALSE)-IFERROR(VLOOKUP(A1447,MMO_o10M_lease!$A$1:$F$38,5,FALSE),0),VLOOKUP(D1447,LANDINGS!$A$3:$CF$40,HLOOKUP(A1447,LANDINGS!$B$1:$CF$42,42,FALSE),FALSE)))),0)</f>
        <v>0</v>
      </c>
      <c r="L1447" s="24">
        <f>SUMIFS(PASTE_FLEX_TRACKER!$D:$D,PASTE_FLEX_TRACKER!$F:$F,MAIN!$A1447,PASTE_FLEX_TRACKER!$B:$B,MAIN!$D1447)-SUMIFS(PASTE_FLEX_TRACKER!$D:$D,PASTE_FLEX_TRACKER!$C:$C,MAIN!$A1447,PASTE_FLEX_TRACKER!$B:$B,MAIN!$D1447)</f>
        <v>0</v>
      </c>
      <c r="M1447" s="24">
        <f>IFERROR(-VLOOKUP(D1447,SQ!$A$19:$CC$52,HLOOKUP(MAIN!A1447,SQ!$B$18:$CC$56,39,FALSE),FALSE),"n/a")</f>
        <v>0</v>
      </c>
      <c r="N1447" s="46" t="s">
        <v>563</v>
      </c>
      <c r="O1447" s="46">
        <f>SUMIFS(MAN_ADJ!$L:$L,MAN_ADJ!$K:$K,MAIN!$D1447,MAN_ADJ!$J:$J,MAIN!$S1447)</f>
        <v>0</v>
      </c>
      <c r="P1447" s="25">
        <f t="shared" si="392"/>
        <v>0</v>
      </c>
      <c r="Q1447" s="28" t="str">
        <f t="shared" si="393"/>
        <v>n/a</v>
      </c>
      <c r="R1447" s="38">
        <f t="shared" si="394"/>
        <v>0</v>
      </c>
      <c r="S1447" s="17" t="s">
        <v>211</v>
      </c>
      <c r="U1447" t="s">
        <v>577</v>
      </c>
    </row>
    <row r="1448" spans="1:22" x14ac:dyDescent="0.25">
      <c r="A1448" s="17" t="s">
        <v>211</v>
      </c>
      <c r="B1448" s="17" t="s">
        <v>93</v>
      </c>
      <c r="C1448" s="17" t="s">
        <v>212</v>
      </c>
      <c r="D1448" s="17" t="s">
        <v>127</v>
      </c>
      <c r="E1448" s="24">
        <f>IF(U1448="SC",SUMIFS(SC!F:F,SC!A:A,MAIN!D1448,SC!B:B,MAIN!A1448),SUMIFS(Allocations!$H:$H,Allocations!$A:$A,MAIN!$A1448,Allocations!$B:$B,MAIN!$D1448))</f>
        <v>0</v>
      </c>
      <c r="F1448" s="24">
        <f>IF(U1448="SC",SUMIFS(SC!J:J,SC!A:A,MAIN!D1448,SC!B:B,MAIN!A1448),SUMIFS(Allocations!M:M,Allocations!A:A,MAIN!A1448,Allocations!B:B,MAIN!D1448))</f>
        <v>0</v>
      </c>
      <c r="G1448" s="24">
        <f t="shared" si="390"/>
        <v>0</v>
      </c>
      <c r="H1448" s="24">
        <f>IFERROR(VLOOKUP(S1448,Swaps_wk!$A$2:$AP$151,HLOOKUP(MAIN!D1448,Swaps_wk!$B$2:$AP$151,150,FALSE),FALSE),0)</f>
        <v>0</v>
      </c>
      <c r="I1448" s="24">
        <f>SUMIFS(PASTE_DQS_TRACKER!$D:$D,PASTE_DQS_TRACKER!$C:$C,MAIN!$A1448,PASTE_DQS_TRACKER!$B:$B,MAIN!$D1448)-SUMIFS(PASTE_DQS_TRACKER!$D:$D,PASTE_DQS_TRACKER!$C:$C,MAIN!A1448,PASTE_DQS_TRACKER!$E:$E,MAIN!$D1448)</f>
        <v>0</v>
      </c>
      <c r="J1448" s="25">
        <f t="shared" si="391"/>
        <v>0</v>
      </c>
      <c r="K1448" s="24">
        <f>IFERROR(IF(V1448="Flex",0,IF(D1448=$D$30,VLOOKUP(A1448,MMO_o10M_lease!$A$1:$F$51,5,FALSE),IF(D1448=$D$26,VLOOKUP(D1448,LANDINGS!$A$3:$BR$40,HLOOKUP(A1448,LANDINGS!$B$1:$CF$42,42,FALSE),FALSE)-IFERROR(VLOOKUP(A1448,MMO_o10M_lease!$A$1:$F$38,5,FALSE),0),VLOOKUP(D1448,LANDINGS!$A$3:$CF$40,HLOOKUP(A1448,LANDINGS!$B$1:$CF$42,42,FALSE),FALSE)))),0)</f>
        <v>0</v>
      </c>
      <c r="L1448" s="24">
        <f>SUMIFS(PASTE_FLEX_TRACKER!$D:$D,PASTE_FLEX_TRACKER!$F:$F,MAIN!$A1448,PASTE_FLEX_TRACKER!$B:$B,MAIN!$D1448)-SUMIFS(PASTE_FLEX_TRACKER!$D:$D,PASTE_FLEX_TRACKER!$C:$C,MAIN!$A1448,PASTE_FLEX_TRACKER!$B:$B,MAIN!$D1448)</f>
        <v>0</v>
      </c>
      <c r="M1448" s="24">
        <f>IFERROR(-VLOOKUP(D1448,SQ!$A$19:$CC$52,HLOOKUP(MAIN!A1448,SQ!$B$18:$CC$56,39,FALSE),FALSE),"n/a")</f>
        <v>0</v>
      </c>
      <c r="N1448" s="46" t="s">
        <v>563</v>
      </c>
      <c r="O1448" s="46">
        <f>SUMIFS(MAN_ADJ!$L:$L,MAN_ADJ!$K:$K,MAIN!$D1448,MAN_ADJ!$J:$J,MAIN!$S1448)</f>
        <v>0</v>
      </c>
      <c r="P1448" s="25">
        <f t="shared" si="392"/>
        <v>0</v>
      </c>
      <c r="Q1448" s="28" t="str">
        <f t="shared" si="393"/>
        <v>n/a</v>
      </c>
      <c r="R1448" s="38">
        <f t="shared" ref="R1448:R1481" si="395">J1448-P1448</f>
        <v>0</v>
      </c>
      <c r="S1448" s="17" t="s">
        <v>211</v>
      </c>
      <c r="U1448" t="s">
        <v>577</v>
      </c>
    </row>
    <row r="1449" spans="1:22" x14ac:dyDescent="0.25">
      <c r="A1449" s="17" t="s">
        <v>211</v>
      </c>
      <c r="B1449" s="17" t="s">
        <v>93</v>
      </c>
      <c r="C1449" s="17" t="s">
        <v>212</v>
      </c>
      <c r="D1449" s="17" t="s">
        <v>184</v>
      </c>
      <c r="E1449" s="24">
        <f>IF(U1449="SC",SUMIFS(SC!F:F,SC!A:A,MAIN!D1449,SC!B:B,MAIN!A1449),SUMIFS(Allocations!$H:$H,Allocations!$A:$A,MAIN!$A1449,Allocations!$B:$B,MAIN!$D1449))</f>
        <v>0</v>
      </c>
      <c r="F1449" s="24">
        <f>IF(U1449="SC",SUMIFS(SC!J:J,SC!A:A,MAIN!D1449,SC!B:B,MAIN!A1449),SUMIFS(Allocations!M:M,Allocations!A:A,MAIN!A1449,Allocations!B:B,MAIN!D1449))</f>
        <v>0</v>
      </c>
      <c r="G1449" s="24">
        <f t="shared" ref="G1449:G1452" si="396">E1449+F1449</f>
        <v>0</v>
      </c>
      <c r="H1449" s="24">
        <f>IFERROR(VLOOKUP(S1449,Swaps_wk!$A$2:$AP$151,HLOOKUP(MAIN!D1449,Swaps_wk!$B$2:$AP$151,150,FALSE),FALSE),0)</f>
        <v>0</v>
      </c>
      <c r="I1449" s="24">
        <f>SUMIFS(PASTE_DQS_TRACKER!$D:$D,PASTE_DQS_TRACKER!$C:$C,MAIN!$A1449,PASTE_DQS_TRACKER!$B:$B,MAIN!$D1449)-SUMIFS(PASTE_DQS_TRACKER!$D:$D,PASTE_DQS_TRACKER!$C:$C,MAIN!A1449,PASTE_DQS_TRACKER!$E:$E,MAIN!$D1449)</f>
        <v>0</v>
      </c>
      <c r="J1449" s="25">
        <f t="shared" ref="J1449:J1452" si="397">G1449+I1449</f>
        <v>0</v>
      </c>
      <c r="K1449" s="24">
        <f>IFERROR(IF(V1449="Flex",0,IF(D1449=$D$30,VLOOKUP(A1449,MMO_o10M_lease!$A$1:$F$51,5,FALSE),IF(D1449=$D$26,VLOOKUP(D1449,LANDINGS!$A$3:$BR$40,HLOOKUP(A1449,LANDINGS!$B$1:$CF$42,42,FALSE),FALSE)-IFERROR(VLOOKUP(A1449,MMO_o10M_lease!$A$1:$F$38,5,FALSE),0),VLOOKUP(D1449,LANDINGS!$A$3:$CF$40,HLOOKUP(A1449,LANDINGS!$B$1:$CF$42,42,FALSE),FALSE)))),0)</f>
        <v>0</v>
      </c>
      <c r="L1449" s="24">
        <f>SUMIFS(PASTE_FLEX_TRACKER!$D:$D,PASTE_FLEX_TRACKER!$F:$F,MAIN!$A1449,PASTE_FLEX_TRACKER!$B:$B,MAIN!$D1449)-SUMIFS(PASTE_FLEX_TRACKER!$D:$D,PASTE_FLEX_TRACKER!$C:$C,MAIN!$A1449,PASTE_FLEX_TRACKER!$B:$B,MAIN!$D1449)</f>
        <v>0</v>
      </c>
      <c r="M1449" s="24" t="str">
        <f>IFERROR(-VLOOKUP(D1449,SQ!$A$19:$CC$52,HLOOKUP(MAIN!A1449,SQ!$B$18:$CC$56,39,FALSE),FALSE),"n/a")</f>
        <v>n/a</v>
      </c>
      <c r="N1449" s="46" t="s">
        <v>563</v>
      </c>
      <c r="O1449" s="46">
        <f>SUMIFS(MAN_ADJ!$L:$L,MAN_ADJ!$K:$K,MAIN!$D1449,MAN_ADJ!$J:$J,MAIN!$S1449)</f>
        <v>0</v>
      </c>
      <c r="P1449" s="25">
        <f t="shared" si="392"/>
        <v>0</v>
      </c>
      <c r="Q1449" s="28" t="str">
        <f t="shared" ref="Q1449:Q1452" si="398">IFERROR(P1449/J1449,"n/a")</f>
        <v>n/a</v>
      </c>
      <c r="R1449" s="38">
        <f t="shared" ref="R1449:R1452" si="399">J1449-P1449</f>
        <v>0</v>
      </c>
      <c r="S1449" s="17" t="s">
        <v>211</v>
      </c>
      <c r="U1449" t="s">
        <v>577</v>
      </c>
    </row>
    <row r="1450" spans="1:22" x14ac:dyDescent="0.25">
      <c r="A1450" s="17" t="s">
        <v>211</v>
      </c>
      <c r="B1450" s="17" t="s">
        <v>93</v>
      </c>
      <c r="C1450" s="17" t="s">
        <v>212</v>
      </c>
      <c r="D1450" s="17" t="s">
        <v>128</v>
      </c>
      <c r="E1450" s="24">
        <f>IF(U1450="SC",SUMIFS(SC!F:F,SC!A:A,MAIN!D1450,SC!B:B,MAIN!A1450),SUMIFS(Allocations!$H:$H,Allocations!$A:$A,MAIN!$A1450,Allocations!$B:$B,MAIN!$D1450))</f>
        <v>0</v>
      </c>
      <c r="F1450" s="24">
        <f>IF(U1450="SC",SUMIFS(SC!J:J,SC!A:A,MAIN!D1450,SC!B:B,MAIN!A1450),SUMIFS(Allocations!M:M,Allocations!A:A,MAIN!A1450,Allocations!B:B,MAIN!D1450))</f>
        <v>0</v>
      </c>
      <c r="G1450" s="24">
        <f t="shared" si="396"/>
        <v>0</v>
      </c>
      <c r="H1450" s="24">
        <f>IFERROR(VLOOKUP(S1450,Swaps_wk!$A$2:$AP$151,HLOOKUP(MAIN!D1450,Swaps_wk!$B$2:$AP$151,150,FALSE),FALSE),0)</f>
        <v>0</v>
      </c>
      <c r="I1450" s="24">
        <f>SUMIFS(PASTE_DQS_TRACKER!$D:$D,PASTE_DQS_TRACKER!$C:$C,MAIN!$A1450,PASTE_DQS_TRACKER!$B:$B,MAIN!$D1450)-SUMIFS(PASTE_DQS_TRACKER!$D:$D,PASTE_DQS_TRACKER!$C:$C,MAIN!A1450,PASTE_DQS_TRACKER!$E:$E,MAIN!$D1450)</f>
        <v>0</v>
      </c>
      <c r="J1450" s="25">
        <f t="shared" si="397"/>
        <v>0</v>
      </c>
      <c r="K1450" s="24">
        <f>IFERROR(IF(V1450="Flex",0,IF(D1450=$D$30,VLOOKUP(A1450,MMO_o10M_lease!$A$1:$F$51,5,FALSE),IF(D1450=$D$26,VLOOKUP(D1450,LANDINGS!$A$3:$BR$40,HLOOKUP(A1450,LANDINGS!$B$1:$CF$42,42,FALSE),FALSE)-IFERROR(VLOOKUP(A1450,MMO_o10M_lease!$A$1:$F$38,5,FALSE),0),VLOOKUP(D1450,LANDINGS!$A$3:$CF$40,HLOOKUP(A1450,LANDINGS!$B$1:$CF$42,42,FALSE),FALSE)))),0)</f>
        <v>0</v>
      </c>
      <c r="L1450" s="24">
        <f>SUMIFS(PASTE_FLEX_TRACKER!$D:$D,PASTE_FLEX_TRACKER!$F:$F,MAIN!$A1450,PASTE_FLEX_TRACKER!$B:$B,MAIN!$D1450)-SUMIFS(PASTE_FLEX_TRACKER!$D:$D,PASTE_FLEX_TRACKER!$C:$C,MAIN!$A1450,PASTE_FLEX_TRACKER!$B:$B,MAIN!$D1450)</f>
        <v>0</v>
      </c>
      <c r="M1450" s="24" t="str">
        <f>IFERROR(-VLOOKUP(D1450,SQ!$A$19:$CC$52,HLOOKUP(MAIN!A1450,SQ!$B$18:$CC$56,39,FALSE),FALSE),"n/a")</f>
        <v>n/a</v>
      </c>
      <c r="N1450" s="46" t="s">
        <v>563</v>
      </c>
      <c r="O1450" s="46">
        <f>SUMIFS(MAN_ADJ!$L:$L,MAN_ADJ!$K:$K,MAIN!$D1450,MAN_ADJ!$J:$J,MAIN!$S1450)</f>
        <v>0</v>
      </c>
      <c r="P1450" s="25">
        <f t="shared" si="392"/>
        <v>0</v>
      </c>
      <c r="Q1450" s="28" t="str">
        <f t="shared" si="398"/>
        <v>n/a</v>
      </c>
      <c r="R1450" s="38">
        <f t="shared" si="399"/>
        <v>0</v>
      </c>
      <c r="S1450" s="17" t="s">
        <v>211</v>
      </c>
      <c r="U1450" t="s">
        <v>577</v>
      </c>
    </row>
    <row r="1451" spans="1:22" x14ac:dyDescent="0.25">
      <c r="A1451" s="17" t="s">
        <v>211</v>
      </c>
      <c r="B1451" s="17" t="s">
        <v>93</v>
      </c>
      <c r="C1451" s="17" t="s">
        <v>212</v>
      </c>
      <c r="D1451" s="17" t="s">
        <v>129</v>
      </c>
      <c r="E1451" s="24">
        <f>IF(U1451="SC",SUMIFS(SC!F:F,SC!A:A,MAIN!D1451,SC!B:B,MAIN!A1451),SUMIFS(Allocations!$H:$H,Allocations!$A:$A,MAIN!$A1451,Allocations!$B:$B,MAIN!$D1451))</f>
        <v>9.2244897959183669E-2</v>
      </c>
      <c r="F1451" s="24">
        <f>IF(U1451="SC",SUMIFS(SC!J:J,SC!A:A,MAIN!D1451,SC!B:B,MAIN!A1451),SUMIFS(Allocations!M:M,Allocations!A:A,MAIN!A1451,Allocations!B:B,MAIN!D1451))</f>
        <v>0</v>
      </c>
      <c r="G1451" s="24">
        <f t="shared" si="396"/>
        <v>9.2244897959183669E-2</v>
      </c>
      <c r="H1451" s="24">
        <f>IFERROR(VLOOKUP(S1451,Swaps_wk!$A$2:$AP$151,HLOOKUP(MAIN!D1451,Swaps_wk!$B$2:$AP$151,150,FALSE),FALSE),0)</f>
        <v>0</v>
      </c>
      <c r="I1451" s="24">
        <f>SUMIFS(PASTE_DQS_TRACKER!$D:$D,PASTE_DQS_TRACKER!$C:$C,MAIN!$A1451,PASTE_DQS_TRACKER!$B:$B,MAIN!$D1451)-SUMIFS(PASTE_DQS_TRACKER!$D:$D,PASTE_DQS_TRACKER!$C:$C,MAIN!A1451,PASTE_DQS_TRACKER!$E:$E,MAIN!$D1451)</f>
        <v>-0.05</v>
      </c>
      <c r="J1451" s="25">
        <f t="shared" si="397"/>
        <v>4.2244897959183667E-2</v>
      </c>
      <c r="K1451" s="24">
        <f>IFERROR(IF(V1451="Flex",0,IF(D1451=$D$30,VLOOKUP(A1451,MMO_o10M_lease!$A$1:$F$51,5,FALSE),IF(D1451=$D$26,VLOOKUP(D1451,LANDINGS!$A$3:$BR$40,HLOOKUP(A1451,LANDINGS!$B$1:$CF$42,42,FALSE),FALSE)-IFERROR(VLOOKUP(A1451,MMO_o10M_lease!$A$1:$F$38,5,FALSE),0),VLOOKUP(D1451,LANDINGS!$A$3:$CF$40,HLOOKUP(A1451,LANDINGS!$B$1:$CF$42,42,FALSE),FALSE)))),0)</f>
        <v>0</v>
      </c>
      <c r="L1451" s="24">
        <f>SUMIFS(PASTE_FLEX_TRACKER!$D:$D,PASTE_FLEX_TRACKER!$F:$F,MAIN!$A1451,PASTE_FLEX_TRACKER!$B:$B,MAIN!$D1451)-SUMIFS(PASTE_FLEX_TRACKER!$D:$D,PASTE_FLEX_TRACKER!$C:$C,MAIN!$A1451,PASTE_FLEX_TRACKER!$B:$B,MAIN!$D1451)</f>
        <v>0</v>
      </c>
      <c r="M1451" s="24" t="str">
        <f>IFERROR(-VLOOKUP(D1451,SQ!$A$19:$CC$52,HLOOKUP(MAIN!A1451,SQ!$B$18:$CC$56,39,FALSE),FALSE),"n/a")</f>
        <v>n/a</v>
      </c>
      <c r="N1451" s="46" t="s">
        <v>563</v>
      </c>
      <c r="O1451" s="46">
        <f>SUMIFS(MAN_ADJ!$L:$L,MAN_ADJ!$K:$K,MAIN!$D1451,MAN_ADJ!$J:$J,MAIN!$S1451)</f>
        <v>0</v>
      </c>
      <c r="P1451" s="25">
        <f t="shared" si="392"/>
        <v>0</v>
      </c>
      <c r="Q1451" s="28">
        <f t="shared" si="398"/>
        <v>0</v>
      </c>
      <c r="R1451" s="38">
        <f t="shared" si="399"/>
        <v>4.2244897959183667E-2</v>
      </c>
      <c r="S1451" s="17" t="s">
        <v>211</v>
      </c>
      <c r="U1451" t="s">
        <v>577</v>
      </c>
    </row>
    <row r="1452" spans="1:22" x14ac:dyDescent="0.25">
      <c r="A1452" s="17" t="s">
        <v>211</v>
      </c>
      <c r="B1452" s="17" t="s">
        <v>93</v>
      </c>
      <c r="C1452" s="17" t="s">
        <v>212</v>
      </c>
      <c r="D1452" s="17" t="s">
        <v>155</v>
      </c>
      <c r="E1452" s="24">
        <f>IF(U1452="SC",SUMIFS(SC!F:F,SC!A:A,MAIN!D1452,SC!B:B,MAIN!A1452),SUMIFS(Allocations!$H:$H,Allocations!$A:$A,MAIN!$A1452,Allocations!$B:$B,MAIN!$D1452))</f>
        <v>0</v>
      </c>
      <c r="F1452" s="24">
        <f>IF(U1452="SC",SUMIFS(SC!J:J,SC!A:A,MAIN!D1452,SC!B:B,MAIN!A1452),SUMIFS(Allocations!M:M,Allocations!A:A,MAIN!A1452,Allocations!B:B,MAIN!D1452))</f>
        <v>0</v>
      </c>
      <c r="G1452" s="24">
        <f t="shared" si="396"/>
        <v>0</v>
      </c>
      <c r="H1452" s="24">
        <f>IFERROR(VLOOKUP(S1452,Swaps_wk!$A$2:$AP$151,HLOOKUP(MAIN!D1452,Swaps_wk!$B$2:$AP$151,150,FALSE),FALSE),0)</f>
        <v>0</v>
      </c>
      <c r="I1452" s="24">
        <f>SUMIFS(PASTE_DQS_TRACKER!$D:$D,PASTE_DQS_TRACKER!$C:$C,MAIN!$A1452,PASTE_DQS_TRACKER!$B:$B,MAIN!$D1452)-SUMIFS(PASTE_DQS_TRACKER!$D:$D,PASTE_DQS_TRACKER!$C:$C,MAIN!A1452,PASTE_DQS_TRACKER!$E:$E,MAIN!$D1452)</f>
        <v>0</v>
      </c>
      <c r="J1452" s="25">
        <f t="shared" si="397"/>
        <v>0</v>
      </c>
      <c r="K1452" s="24">
        <f>IFERROR(IF(V1452="Flex",0,IF(D1452=$D$30,VLOOKUP(A1452,MMO_o10M_lease!$A$1:$F$51,5,FALSE),IF(D1452=$D$26,VLOOKUP(D1452,LANDINGS!$A$3:$BR$40,HLOOKUP(A1452,LANDINGS!$B$1:$CF$42,42,FALSE),FALSE)-IFERROR(VLOOKUP(A1452,MMO_o10M_lease!$A$1:$F$38,5,FALSE),0),VLOOKUP(D1452,LANDINGS!$A$3:$CF$40,HLOOKUP(A1452,LANDINGS!$B$1:$CF$42,42,FALSE),FALSE)))),0)</f>
        <v>0</v>
      </c>
      <c r="L1452" s="24">
        <f>SUMIFS(PASTE_FLEX_TRACKER!$D:$D,PASTE_FLEX_TRACKER!$F:$F,MAIN!$A1452,PASTE_FLEX_TRACKER!$B:$B,MAIN!$D1452)-SUMIFS(PASTE_FLEX_TRACKER!$D:$D,PASTE_FLEX_TRACKER!$C:$C,MAIN!$A1452,PASTE_FLEX_TRACKER!$B:$B,MAIN!$D1452)</f>
        <v>0</v>
      </c>
      <c r="M1452" s="24" t="str">
        <f>IFERROR(-VLOOKUP(D1452,SQ!$A$19:$CC$52,HLOOKUP(MAIN!A1452,SQ!$B$18:$CC$56,39,FALSE),FALSE),"n/a")</f>
        <v>n/a</v>
      </c>
      <c r="N1452" s="46" t="s">
        <v>563</v>
      </c>
      <c r="O1452" s="46">
        <f>SUMIFS(MAN_ADJ!$L:$L,MAN_ADJ!$K:$K,MAIN!$D1452,MAN_ADJ!$J:$J,MAIN!$S1452)</f>
        <v>0</v>
      </c>
      <c r="P1452" s="25">
        <f t="shared" si="392"/>
        <v>0</v>
      </c>
      <c r="Q1452" s="28" t="str">
        <f t="shared" si="398"/>
        <v>n/a</v>
      </c>
      <c r="R1452" s="38">
        <f t="shared" si="399"/>
        <v>0</v>
      </c>
      <c r="S1452" s="17" t="s">
        <v>211</v>
      </c>
      <c r="U1452" t="s">
        <v>577</v>
      </c>
    </row>
    <row r="1453" spans="1:22" x14ac:dyDescent="0.25">
      <c r="A1453" s="17" t="s">
        <v>211</v>
      </c>
      <c r="B1453" s="17" t="s">
        <v>93</v>
      </c>
      <c r="C1453" s="17" t="s">
        <v>212</v>
      </c>
      <c r="D1453" s="17" t="s">
        <v>130</v>
      </c>
      <c r="E1453" s="24">
        <f>IF(U1453="SC",SUMIFS(SC!F:F,SC!A:A,MAIN!D1453,SC!B:B,MAIN!A1453),SUMIFS(Allocations!$H:$H,Allocations!$A:$A,MAIN!$A1453,Allocations!$B:$B,MAIN!$D1453))</f>
        <v>0</v>
      </c>
      <c r="F1453" s="24">
        <f>IF(U1453="SC",SUMIFS(SC!J:J,SC!A:A,MAIN!D1453,SC!B:B,MAIN!A1453),SUMIFS(Allocations!M:M,Allocations!A:A,MAIN!A1453,Allocations!B:B,MAIN!D1453))</f>
        <v>0</v>
      </c>
      <c r="G1453" s="24">
        <f t="shared" si="390"/>
        <v>0</v>
      </c>
      <c r="H1453" s="24">
        <f>IFERROR(VLOOKUP(S1453,Swaps_wk!$A$2:$AP$151,HLOOKUP(MAIN!D1453,Swaps_wk!$B$2:$AP$151,150,FALSE),FALSE),0)</f>
        <v>0</v>
      </c>
      <c r="I1453" s="24">
        <f>SUMIFS(PASTE_DQS_TRACKER!$D:$D,PASTE_DQS_TRACKER!$C:$C,MAIN!$A1453,PASTE_DQS_TRACKER!$B:$B,MAIN!$D1453)-SUMIFS(PASTE_DQS_TRACKER!$D:$D,PASTE_DQS_TRACKER!$C:$C,MAIN!A1453,PASTE_DQS_TRACKER!$E:$E,MAIN!$D1453)</f>
        <v>0</v>
      </c>
      <c r="J1453" s="25">
        <f t="shared" si="391"/>
        <v>0</v>
      </c>
      <c r="K1453" s="24">
        <f>IFERROR(IF(V1453="Flex",0,IF(D1453=$D$30,VLOOKUP(A1453,MMO_o10M_lease!$A$1:$F$51,5,FALSE),IF(D1453=$D$26,VLOOKUP(D1453,LANDINGS!$A$3:$BR$40,HLOOKUP(A1453,LANDINGS!$B$1:$CF$42,42,FALSE),FALSE)-IFERROR(VLOOKUP(A1453,MMO_o10M_lease!$A$1:$F$38,5,FALSE),0),VLOOKUP(D1453,LANDINGS!$A$3:$CF$40,HLOOKUP(A1453,LANDINGS!$B$1:$CF$42,42,FALSE),FALSE)))),0)</f>
        <v>0</v>
      </c>
      <c r="L1453" s="24">
        <f>SUMIFS(PASTE_FLEX_TRACKER!$D:$D,PASTE_FLEX_TRACKER!$F:$F,MAIN!$A1453,PASTE_FLEX_TRACKER!$B:$B,MAIN!$D1453)-SUMIFS(PASTE_FLEX_TRACKER!$D:$D,PASTE_FLEX_TRACKER!$C:$C,MAIN!$A1453,PASTE_FLEX_TRACKER!$B:$B,MAIN!$D1453)</f>
        <v>0</v>
      </c>
      <c r="M1453" s="24" t="str">
        <f>IFERROR(-VLOOKUP(D1453,SQ!$A$19:$CC$52,HLOOKUP(MAIN!A1453,SQ!$B$18:$CC$56,39,FALSE),FALSE),"n/a")</f>
        <v>n/a</v>
      </c>
      <c r="N1453" s="46" t="s">
        <v>563</v>
      </c>
      <c r="O1453" s="46">
        <f>SUMIFS(MAN_ADJ!$L:$L,MAN_ADJ!$K:$K,MAIN!$D1453,MAN_ADJ!$J:$J,MAIN!$S1453)</f>
        <v>0</v>
      </c>
      <c r="P1453" s="25">
        <f t="shared" si="392"/>
        <v>0</v>
      </c>
      <c r="Q1453" s="28" t="str">
        <f t="shared" si="393"/>
        <v>n/a</v>
      </c>
      <c r="R1453" s="38">
        <f t="shared" si="395"/>
        <v>0</v>
      </c>
      <c r="S1453" s="17" t="s">
        <v>211</v>
      </c>
      <c r="U1453" t="s">
        <v>577</v>
      </c>
    </row>
    <row r="1454" spans="1:22" x14ac:dyDescent="0.25">
      <c r="A1454" s="26" t="s">
        <v>211</v>
      </c>
      <c r="B1454" s="26" t="s">
        <v>93</v>
      </c>
      <c r="C1454" s="26" t="s">
        <v>212</v>
      </c>
      <c r="D1454" s="26" t="s">
        <v>131</v>
      </c>
      <c r="E1454" s="27">
        <f t="shared" ref="E1454:M1454" si="400">SUM(E1416:E1453)</f>
        <v>678.00830204081637</v>
      </c>
      <c r="F1454" s="27">
        <f t="shared" si="400"/>
        <v>65.800000000000026</v>
      </c>
      <c r="G1454" s="27">
        <f t="shared" si="400"/>
        <v>743.80830204081633</v>
      </c>
      <c r="H1454" s="27">
        <f>IFERROR(VLOOKUP(S1454,Swaps_wk!$A$2:$AP$151,HLOOKUP(MAIN!D1454,Swaps_wk!$B$2:$AP$151,150,FALSE),FALSE),0)</f>
        <v>0</v>
      </c>
      <c r="I1454" s="27">
        <f t="shared" si="400"/>
        <v>4.2604808569990382E-15</v>
      </c>
      <c r="J1454" s="25">
        <f t="shared" si="400"/>
        <v>743.80830204081633</v>
      </c>
      <c r="K1454" s="27">
        <f t="shared" si="400"/>
        <v>413.29499999999996</v>
      </c>
      <c r="L1454" s="27">
        <f t="shared" si="400"/>
        <v>0</v>
      </c>
      <c r="M1454" s="27">
        <f t="shared" si="400"/>
        <v>0</v>
      </c>
      <c r="N1454" s="46" t="s">
        <v>563</v>
      </c>
      <c r="O1454" s="27">
        <f>SUM(O1416:O1453)</f>
        <v>0</v>
      </c>
      <c r="P1454" s="25">
        <f>SUM(P1416:P1453)</f>
        <v>413.29499999999996</v>
      </c>
      <c r="Q1454" s="28">
        <f t="shared" si="393"/>
        <v>0.55564719950829544</v>
      </c>
      <c r="R1454" s="38">
        <f>SUM(R1416:R1453)</f>
        <v>330.51330204081626</v>
      </c>
      <c r="S1454" s="17" t="s">
        <v>211</v>
      </c>
    </row>
    <row r="1455" spans="1:22" x14ac:dyDescent="0.25">
      <c r="A1455" s="17" t="s">
        <v>213</v>
      </c>
      <c r="B1455" s="17" t="s">
        <v>93</v>
      </c>
      <c r="C1455" s="17" t="s">
        <v>157</v>
      </c>
      <c r="D1455" s="17" t="s">
        <v>95</v>
      </c>
      <c r="E1455" s="24">
        <f>IF(U1455="SC",SUMIFS(SC!F:F,SC!A:A,MAIN!D1455,SC!B:B,MAIN!A1455),SUMIFS(Allocations!$H:$H,Allocations!$A:$A,MAIN!$A1455,Allocations!$B:$B,MAIN!$D1455))</f>
        <v>199.58659591836735</v>
      </c>
      <c r="F1455" s="24">
        <f>IF(U1455="SC",SUMIFS(SC!J:J,SC!A:A,MAIN!D1455,SC!B:B,MAIN!A1455),SUMIFS(Allocations!M:M,Allocations!A:A,MAIN!A1455,Allocations!B:B,MAIN!D1455))</f>
        <v>0</v>
      </c>
      <c r="G1455" s="24">
        <f t="shared" ref="G1455:G1492" si="401">E1455+F1455</f>
        <v>199.58659591836735</v>
      </c>
      <c r="H1455" s="24">
        <f>IFERROR(VLOOKUP(S1455,Swaps_wk!$A$2:$AP$151,HLOOKUP(MAIN!D1455,Swaps_wk!$B$2:$AP$151,150,FALSE),FALSE),0)</f>
        <v>0</v>
      </c>
      <c r="I1455" s="24">
        <f>SUMIFS(PASTE_DQS_TRACKER!$D:$D,PASTE_DQS_TRACKER!$C:$C,MAIN!$S1455,PASTE_DQS_TRACKER!$B:$B,MAIN!$D1455)-SUMIFS(PASTE_DQS_TRACKER!$D:$D,PASTE_DQS_TRACKER!$C:$C,MAIN!$U1455,PASTE_DQS_TRACKER!$E:$E,MAIN!$D1455)</f>
        <v>0</v>
      </c>
      <c r="J1455" s="25">
        <f t="shared" ref="J1455:J1486" si="402">G1455+I1455</f>
        <v>199.58659591836735</v>
      </c>
      <c r="K1455" s="24">
        <f>IFERROR(IF(V1455="Flex",0,IF(D1455=$D$30,VLOOKUP(A1455,MMO_o10M_lease!$A$1:$F$51,5,FALSE),IF(D1455=$D$26,VLOOKUP(D1455,LANDINGS!$A$3:$BR$40,HLOOKUP(A1455,LANDINGS!$B$1:$CF$42,42,FALSE),FALSE)-IFERROR(VLOOKUP(A1455,MMO_o10M_lease!$A$1:$F$38,5,FALSE),0),VLOOKUP(D1455,LANDINGS!$A$3:$CF$40,HLOOKUP(A1455,LANDINGS!$B$1:$CF$42,42,FALSE),FALSE)))),0)</f>
        <v>0</v>
      </c>
      <c r="L1455" s="24">
        <f>SUMIFS(PASTE_FLEX_TRACKER!$D:$D,PASTE_FLEX_TRACKER!$E:$E,MAIN!$A1455,PASTE_FLEX_TRACKER!$B:$B,MAIN!$D1455)</f>
        <v>0</v>
      </c>
      <c r="M1455" s="35" t="s">
        <v>133</v>
      </c>
      <c r="N1455" s="46" t="s">
        <v>563</v>
      </c>
      <c r="O1455" s="46">
        <f>SUMIFS(MAN_ADJ!$L:$L,MAN_ADJ!$K:$K,MAIN!$D1455,MAN_ADJ!$J:$J,MAIN!$S1455)</f>
        <v>0</v>
      </c>
      <c r="P1455" s="25">
        <f t="shared" ref="P1455:P1492" si="403">SUM(K1455:O1455)</f>
        <v>0</v>
      </c>
      <c r="Q1455" s="28">
        <f t="shared" ref="Q1455:Q1493" si="404">IFERROR(L1455/J1455,"n/a")</f>
        <v>0</v>
      </c>
      <c r="R1455" s="38">
        <f t="shared" si="395"/>
        <v>199.58659591836735</v>
      </c>
      <c r="S1455" t="s">
        <v>214</v>
      </c>
      <c r="U1455" t="s">
        <v>577</v>
      </c>
      <c r="V1455" t="s">
        <v>735</v>
      </c>
    </row>
    <row r="1456" spans="1:22" x14ac:dyDescent="0.25">
      <c r="A1456" s="17" t="s">
        <v>213</v>
      </c>
      <c r="B1456" s="17" t="s">
        <v>93</v>
      </c>
      <c r="C1456" s="17" t="s">
        <v>157</v>
      </c>
      <c r="D1456" s="17" t="s">
        <v>96</v>
      </c>
      <c r="E1456" s="24">
        <f>IF(U1456="SC",SUMIFS(SC!F:F,SC!A:A,MAIN!D1456,SC!B:B,MAIN!A1456),SUMIFS(Allocations!$H:$H,Allocations!$A:$A,MAIN!$A1456,Allocations!$B:$B,MAIN!$D1456))</f>
        <v>25.613179591836733</v>
      </c>
      <c r="F1456" s="24">
        <f>IF(U1456="SC",SUMIFS(SC!J:J,SC!A:A,MAIN!D1456,SC!B:B,MAIN!A1456),SUMIFS(Allocations!M:M,Allocations!A:A,MAIN!A1456,Allocations!B:B,MAIN!D1456))</f>
        <v>0</v>
      </c>
      <c r="G1456" s="24">
        <f t="shared" si="401"/>
        <v>25.613179591836733</v>
      </c>
      <c r="H1456" s="24">
        <f>IFERROR(VLOOKUP(S1456,Swaps_wk!$A$2:$AP$151,HLOOKUP(MAIN!D1456,Swaps_wk!$B$2:$AP$151,150,FALSE),FALSE),0)</f>
        <v>0</v>
      </c>
      <c r="I1456" s="24">
        <f>SUMIFS(PASTE_DQS_TRACKER!$D:$D,PASTE_DQS_TRACKER!$C:$C,MAIN!$U1456,PASTE_DQS_TRACKER!$B:$B,MAIN!$D1456)-SUMIFS(PASTE_DQS_TRACKER!$D:$D,PASTE_DQS_TRACKER!$C:$C,MAIN!$U1456,PASTE_DQS_TRACKER!$E:$E,MAIN!$D1456)</f>
        <v>0</v>
      </c>
      <c r="J1456" s="25">
        <f t="shared" si="402"/>
        <v>25.613179591836733</v>
      </c>
      <c r="K1456" s="24">
        <f>IFERROR(IF(V1456="Flex",0,IF(D1456=$D$30,VLOOKUP(A1456,MMO_o10M_lease!$A$1:$F$51,5,FALSE),IF(D1456=$D$26,VLOOKUP(D1456,LANDINGS!$A$3:$BR$40,HLOOKUP(A1456,LANDINGS!$B$1:$CF$42,42,FALSE),FALSE)-IFERROR(VLOOKUP(A1456,MMO_o10M_lease!$A$1:$F$38,5,FALSE),0),VLOOKUP(D1456,LANDINGS!$A$3:$CF$40,HLOOKUP(A1456,LANDINGS!$B$1:$CF$42,42,FALSE),FALSE)))),0)</f>
        <v>0</v>
      </c>
      <c r="L1456" s="24">
        <f>SUMIFS(PASTE_FLEX_TRACKER!$D:$D,PASTE_FLEX_TRACKER!$E:$E,MAIN!$A1456,PASTE_FLEX_TRACKER!$B:$B,MAIN!$D1456)</f>
        <v>0</v>
      </c>
      <c r="M1456" s="35" t="s">
        <v>133</v>
      </c>
      <c r="N1456" s="46" t="s">
        <v>563</v>
      </c>
      <c r="O1456" s="46">
        <f>SUMIFS(MAN_ADJ!$L:$L,MAN_ADJ!$K:$K,MAIN!$D1456,MAN_ADJ!$J:$J,MAIN!$S1456)</f>
        <v>0</v>
      </c>
      <c r="P1456" s="25">
        <f t="shared" si="403"/>
        <v>0</v>
      </c>
      <c r="Q1456" s="28">
        <f t="shared" si="404"/>
        <v>0</v>
      </c>
      <c r="R1456" s="38">
        <f t="shared" si="395"/>
        <v>25.613179591836733</v>
      </c>
      <c r="S1456" t="s">
        <v>214</v>
      </c>
      <c r="U1456" t="s">
        <v>577</v>
      </c>
      <c r="V1456" t="s">
        <v>735</v>
      </c>
    </row>
    <row r="1457" spans="1:22" x14ac:dyDescent="0.25">
      <c r="A1457" s="17" t="s">
        <v>213</v>
      </c>
      <c r="B1457" s="17" t="s">
        <v>93</v>
      </c>
      <c r="C1457" s="17" t="s">
        <v>157</v>
      </c>
      <c r="D1457" s="17" t="s">
        <v>97</v>
      </c>
      <c r="E1457" s="24">
        <f>IF(U1457="SC",SUMIFS(SC!F:F,SC!A:A,MAIN!D1457,SC!B:B,MAIN!A1457),SUMIFS(Allocations!$H:$H,Allocations!$A:$A,MAIN!$A1457,Allocations!$B:$B,MAIN!$D1457))</f>
        <v>36.575102040816326</v>
      </c>
      <c r="F1457" s="24">
        <f>IF(U1457="SC",SUMIFS(SC!J:J,SC!A:A,MAIN!D1457,SC!B:B,MAIN!A1457),SUMIFS(Allocations!M:M,Allocations!A:A,MAIN!A1457,Allocations!B:B,MAIN!D1457))</f>
        <v>0</v>
      </c>
      <c r="G1457" s="24">
        <f t="shared" si="401"/>
        <v>36.575102040816326</v>
      </c>
      <c r="H1457" s="24">
        <f>IFERROR(VLOOKUP(S1457,Swaps_wk!$A$2:$AP$151,HLOOKUP(MAIN!D1457,Swaps_wk!$B$2:$AP$151,150,FALSE),FALSE),0)</f>
        <v>0</v>
      </c>
      <c r="I1457" s="24">
        <f>SUMIFS(PASTE_DQS_TRACKER!$D:$D,PASTE_DQS_TRACKER!$C:$C,MAIN!$U1457,PASTE_DQS_TRACKER!$B:$B,MAIN!$D1457)-SUMIFS(PASTE_DQS_TRACKER!$D:$D,PASTE_DQS_TRACKER!$C:$C,MAIN!$U1457,PASTE_DQS_TRACKER!$E:$E,MAIN!$D1457)</f>
        <v>0</v>
      </c>
      <c r="J1457" s="25">
        <f t="shared" si="402"/>
        <v>36.575102040816326</v>
      </c>
      <c r="K1457" s="24">
        <f>IFERROR(IF(V1457="Flex",0,IF(D1457=$D$30,VLOOKUP(A1457,MMO_o10M_lease!$A$1:$F$51,5,FALSE),IF(D1457=$D$26,VLOOKUP(D1457,LANDINGS!$A$3:$BR$40,HLOOKUP(A1457,LANDINGS!$B$1:$CF$42,42,FALSE),FALSE)-IFERROR(VLOOKUP(A1457,MMO_o10M_lease!$A$1:$F$38,5,FALSE),0),VLOOKUP(D1457,LANDINGS!$A$3:$CF$40,HLOOKUP(A1457,LANDINGS!$B$1:$CF$42,42,FALSE),FALSE)))),0)</f>
        <v>0</v>
      </c>
      <c r="L1457" s="24">
        <f>SUMIFS(PASTE_FLEX_TRACKER!$D:$D,PASTE_FLEX_TRACKER!$E:$E,MAIN!$A1457,PASTE_FLEX_TRACKER!$B:$B,MAIN!$D1457)</f>
        <v>0</v>
      </c>
      <c r="M1457" s="35" t="s">
        <v>133</v>
      </c>
      <c r="N1457" s="46" t="s">
        <v>563</v>
      </c>
      <c r="O1457" s="46">
        <f>SUMIFS(MAN_ADJ!$L:$L,MAN_ADJ!$K:$K,MAIN!$D1457,MAN_ADJ!$J:$J,MAIN!$S1457)</f>
        <v>0</v>
      </c>
      <c r="P1457" s="25">
        <f t="shared" si="403"/>
        <v>0</v>
      </c>
      <c r="Q1457" s="28">
        <f t="shared" si="404"/>
        <v>0</v>
      </c>
      <c r="R1457" s="38">
        <f t="shared" si="395"/>
        <v>36.575102040816326</v>
      </c>
      <c r="S1457" t="s">
        <v>214</v>
      </c>
      <c r="U1457" t="s">
        <v>577</v>
      </c>
      <c r="V1457" t="s">
        <v>735</v>
      </c>
    </row>
    <row r="1458" spans="1:22" x14ac:dyDescent="0.25">
      <c r="A1458" s="17" t="s">
        <v>213</v>
      </c>
      <c r="B1458" s="17" t="s">
        <v>93</v>
      </c>
      <c r="C1458" s="17" t="s">
        <v>157</v>
      </c>
      <c r="D1458" s="17" t="s">
        <v>98</v>
      </c>
      <c r="E1458" s="24">
        <f>IF(U1458="SC",SUMIFS(SC!F:F,SC!A:A,MAIN!D1458,SC!B:B,MAIN!A1458),SUMIFS(Allocations!$H:$H,Allocations!$A:$A,MAIN!$A1458,Allocations!$B:$B,MAIN!$D1458))</f>
        <v>96.499232653061227</v>
      </c>
      <c r="F1458" s="24">
        <f>IF(U1458="SC",SUMIFS(SC!J:J,SC!A:A,MAIN!D1458,SC!B:B,MAIN!A1458),SUMIFS(Allocations!M:M,Allocations!A:A,MAIN!A1458,Allocations!B:B,MAIN!D1458))</f>
        <v>0</v>
      </c>
      <c r="G1458" s="24">
        <f t="shared" si="401"/>
        <v>96.499232653061227</v>
      </c>
      <c r="H1458" s="24">
        <f>IFERROR(VLOOKUP(S1458,Swaps_wk!$A$2:$AP$151,HLOOKUP(MAIN!D1458,Swaps_wk!$B$2:$AP$151,150,FALSE),FALSE),0)</f>
        <v>0</v>
      </c>
      <c r="I1458" s="24">
        <f>SUMIFS(PASTE_DQS_TRACKER!$D:$D,PASTE_DQS_TRACKER!$C:$C,MAIN!$U1458,PASTE_DQS_TRACKER!$B:$B,MAIN!$D1458)-SUMIFS(PASTE_DQS_TRACKER!$D:$D,PASTE_DQS_TRACKER!$C:$C,MAIN!$U1458,PASTE_DQS_TRACKER!$E:$E,MAIN!$D1458)</f>
        <v>0</v>
      </c>
      <c r="J1458" s="25">
        <f t="shared" si="402"/>
        <v>96.499232653061227</v>
      </c>
      <c r="K1458" s="24">
        <f>IFERROR(IF(V1458="Flex",0,IF(D1458=$D$30,VLOOKUP(A1458,MMO_o10M_lease!$A$1:$F$51,5,FALSE),IF(D1458=$D$26,VLOOKUP(D1458,LANDINGS!$A$3:$BR$40,HLOOKUP(A1458,LANDINGS!$B$1:$CF$42,42,FALSE),FALSE)-IFERROR(VLOOKUP(A1458,MMO_o10M_lease!$A$1:$F$38,5,FALSE),0),VLOOKUP(D1458,LANDINGS!$A$3:$CF$40,HLOOKUP(A1458,LANDINGS!$B$1:$CF$42,42,FALSE),FALSE)))),0)</f>
        <v>0</v>
      </c>
      <c r="L1458" s="24">
        <f>SUMIFS(PASTE_FLEX_TRACKER!$D:$D,PASTE_FLEX_TRACKER!$E:$E,MAIN!$A1458,PASTE_FLEX_TRACKER!$B:$B,MAIN!$D1458)</f>
        <v>0</v>
      </c>
      <c r="M1458" s="35" t="s">
        <v>133</v>
      </c>
      <c r="N1458" s="46" t="s">
        <v>563</v>
      </c>
      <c r="O1458" s="46">
        <f>SUMIFS(MAN_ADJ!$L:$L,MAN_ADJ!$K:$K,MAIN!$D1458,MAN_ADJ!$J:$J,MAIN!$S1458)</f>
        <v>0</v>
      </c>
      <c r="P1458" s="25">
        <f t="shared" si="403"/>
        <v>0</v>
      </c>
      <c r="Q1458" s="28">
        <f t="shared" si="404"/>
        <v>0</v>
      </c>
      <c r="R1458" s="38">
        <f t="shared" si="395"/>
        <v>96.499232653061227</v>
      </c>
      <c r="S1458" t="s">
        <v>214</v>
      </c>
      <c r="U1458" t="s">
        <v>577</v>
      </c>
      <c r="V1458" t="s">
        <v>735</v>
      </c>
    </row>
    <row r="1459" spans="1:22" x14ac:dyDescent="0.25">
      <c r="A1459" s="17" t="s">
        <v>213</v>
      </c>
      <c r="B1459" s="17" t="s">
        <v>93</v>
      </c>
      <c r="C1459" s="17" t="s">
        <v>157</v>
      </c>
      <c r="D1459" s="17" t="s">
        <v>99</v>
      </c>
      <c r="E1459" s="24">
        <f>IF(U1459="SC",SUMIFS(SC!F:F,SC!A:A,MAIN!D1459,SC!B:B,MAIN!A1459),SUMIFS(Allocations!$H:$H,Allocations!$A:$A,MAIN!$A1459,Allocations!$B:$B,MAIN!$D1459))</f>
        <v>30.23095918367347</v>
      </c>
      <c r="F1459" s="24">
        <f>IF(U1459="SC",SUMIFS(SC!J:J,SC!A:A,MAIN!D1459,SC!B:B,MAIN!A1459),SUMIFS(Allocations!M:M,Allocations!A:A,MAIN!A1459,Allocations!B:B,MAIN!D1459))</f>
        <v>0</v>
      </c>
      <c r="G1459" s="24">
        <f t="shared" si="401"/>
        <v>30.23095918367347</v>
      </c>
      <c r="H1459" s="24">
        <f>IFERROR(VLOOKUP(S1459,Swaps_wk!$A$2:$AP$151,HLOOKUP(MAIN!D1459,Swaps_wk!$B$2:$AP$151,150,FALSE),FALSE),0)</f>
        <v>0</v>
      </c>
      <c r="I1459" s="24">
        <f>SUMIFS(PASTE_DQS_TRACKER!$D:$D,PASTE_DQS_TRACKER!$C:$C,MAIN!$U1459,PASTE_DQS_TRACKER!$B:$B,MAIN!$D1459)-SUMIFS(PASTE_DQS_TRACKER!$D:$D,PASTE_DQS_TRACKER!$C:$C,MAIN!$U1459,PASTE_DQS_TRACKER!$E:$E,MAIN!$D1459)</f>
        <v>0</v>
      </c>
      <c r="J1459" s="25">
        <f t="shared" si="402"/>
        <v>30.23095918367347</v>
      </c>
      <c r="K1459" s="24">
        <f>IFERROR(IF(V1459="Flex",0,IF(D1459=$D$30,VLOOKUP(A1459,MMO_o10M_lease!$A$1:$F$51,5,FALSE),IF(D1459=$D$26,VLOOKUP(D1459,LANDINGS!$A$3:$BR$40,HLOOKUP(A1459,LANDINGS!$B$1:$CF$42,42,FALSE),FALSE)-IFERROR(VLOOKUP(A1459,MMO_o10M_lease!$A$1:$F$38,5,FALSE),0),VLOOKUP(D1459,LANDINGS!$A$3:$CF$40,HLOOKUP(A1459,LANDINGS!$B$1:$CF$42,42,FALSE),FALSE)))),0)</f>
        <v>0</v>
      </c>
      <c r="L1459" s="24">
        <f>SUMIFS(PASTE_FLEX_TRACKER!$D:$D,PASTE_FLEX_TRACKER!$E:$E,MAIN!$A1459,PASTE_FLEX_TRACKER!$B:$B,MAIN!$D1459)</f>
        <v>0</v>
      </c>
      <c r="M1459" s="35" t="s">
        <v>133</v>
      </c>
      <c r="N1459" s="46" t="s">
        <v>563</v>
      </c>
      <c r="O1459" s="46">
        <f>SUMIFS(MAN_ADJ!$L:$L,MAN_ADJ!$K:$K,MAIN!$D1459,MAN_ADJ!$J:$J,MAIN!$S1459)</f>
        <v>0</v>
      </c>
      <c r="P1459" s="25">
        <f t="shared" si="403"/>
        <v>0</v>
      </c>
      <c r="Q1459" s="28">
        <f t="shared" si="404"/>
        <v>0</v>
      </c>
      <c r="R1459" s="38">
        <f t="shared" si="395"/>
        <v>30.23095918367347</v>
      </c>
      <c r="S1459" t="s">
        <v>214</v>
      </c>
      <c r="U1459" t="s">
        <v>577</v>
      </c>
      <c r="V1459" t="s">
        <v>735</v>
      </c>
    </row>
    <row r="1460" spans="1:22" x14ac:dyDescent="0.25">
      <c r="A1460" s="17" t="s">
        <v>213</v>
      </c>
      <c r="B1460" s="17" t="s">
        <v>93</v>
      </c>
      <c r="C1460" s="17" t="s">
        <v>157</v>
      </c>
      <c r="D1460" s="17" t="s">
        <v>100</v>
      </c>
      <c r="E1460" s="24">
        <f>IF(U1460="SC",SUMIFS(SC!F:F,SC!A:A,MAIN!D1460,SC!B:B,MAIN!A1460),SUMIFS(Allocations!$H:$H,Allocations!$A:$A,MAIN!$A1460,Allocations!$B:$B,MAIN!$D1460))</f>
        <v>7.1028571428571423</v>
      </c>
      <c r="F1460" s="24">
        <f>IF(U1460="SC",SUMIFS(SC!J:J,SC!A:A,MAIN!D1460,SC!B:B,MAIN!A1460),SUMIFS(Allocations!M:M,Allocations!A:A,MAIN!A1460,Allocations!B:B,MAIN!D1460))</f>
        <v>0</v>
      </c>
      <c r="G1460" s="24">
        <f t="shared" si="401"/>
        <v>7.1028571428571423</v>
      </c>
      <c r="H1460" s="24">
        <f>IFERROR(VLOOKUP(S1460,Swaps_wk!$A$2:$AP$151,HLOOKUP(MAIN!D1460,Swaps_wk!$B$2:$AP$151,150,FALSE),FALSE),0)</f>
        <v>0</v>
      </c>
      <c r="I1460" s="24">
        <f>SUMIFS(PASTE_DQS_TRACKER!$D:$D,PASTE_DQS_TRACKER!$C:$C,MAIN!$U1460,PASTE_DQS_TRACKER!$B:$B,MAIN!$D1460)-SUMIFS(PASTE_DQS_TRACKER!$D:$D,PASTE_DQS_TRACKER!$C:$C,MAIN!$U1460,PASTE_DQS_TRACKER!$E:$E,MAIN!$D1460)</f>
        <v>0</v>
      </c>
      <c r="J1460" s="25">
        <f t="shared" si="402"/>
        <v>7.1028571428571423</v>
      </c>
      <c r="K1460" s="24">
        <f>IFERROR(IF(V1460="Flex",0,IF(D1460=$D$30,VLOOKUP(A1460,MMO_o10M_lease!$A$1:$F$51,5,FALSE),IF(D1460=$D$26,VLOOKUP(D1460,LANDINGS!$A$3:$BR$40,HLOOKUP(A1460,LANDINGS!$B$1:$CF$42,42,FALSE),FALSE)-IFERROR(VLOOKUP(A1460,MMO_o10M_lease!$A$1:$F$38,5,FALSE),0),VLOOKUP(D1460,LANDINGS!$A$3:$CF$40,HLOOKUP(A1460,LANDINGS!$B$1:$CF$42,42,FALSE),FALSE)))),0)</f>
        <v>0</v>
      </c>
      <c r="L1460" s="24">
        <f>SUMIFS(PASTE_FLEX_TRACKER!$D:$D,PASTE_FLEX_TRACKER!$E:$E,MAIN!$A1460,PASTE_FLEX_TRACKER!$B:$B,MAIN!$D1460)</f>
        <v>0</v>
      </c>
      <c r="M1460" s="35" t="s">
        <v>133</v>
      </c>
      <c r="N1460" s="46" t="s">
        <v>563</v>
      </c>
      <c r="O1460" s="46">
        <f>SUMIFS(MAN_ADJ!$L:$L,MAN_ADJ!$K:$K,MAIN!$D1460,MAN_ADJ!$J:$J,MAIN!$S1460)</f>
        <v>0</v>
      </c>
      <c r="P1460" s="25">
        <f t="shared" si="403"/>
        <v>0</v>
      </c>
      <c r="Q1460" s="28">
        <f t="shared" si="404"/>
        <v>0</v>
      </c>
      <c r="R1460" s="38">
        <f t="shared" si="395"/>
        <v>7.1028571428571423</v>
      </c>
      <c r="S1460" t="s">
        <v>214</v>
      </c>
      <c r="U1460" t="s">
        <v>577</v>
      </c>
      <c r="V1460" t="s">
        <v>735</v>
      </c>
    </row>
    <row r="1461" spans="1:22" x14ac:dyDescent="0.25">
      <c r="A1461" s="17" t="s">
        <v>213</v>
      </c>
      <c r="B1461" s="17" t="s">
        <v>93</v>
      </c>
      <c r="C1461" s="17" t="s">
        <v>157</v>
      </c>
      <c r="D1461" s="17" t="s">
        <v>101</v>
      </c>
      <c r="E1461" s="24">
        <f>IF(U1461="SC",SUMIFS(SC!F:F,SC!A:A,MAIN!D1461,SC!B:B,MAIN!A1461),SUMIFS(Allocations!$H:$H,Allocations!$A:$A,MAIN!$A1461,Allocations!$B:$B,MAIN!$D1461))</f>
        <v>1.7987755102040814</v>
      </c>
      <c r="F1461" s="24">
        <f>IF(U1461="SC",SUMIFS(SC!J:J,SC!A:A,MAIN!D1461,SC!B:B,MAIN!A1461),SUMIFS(Allocations!M:M,Allocations!A:A,MAIN!A1461,Allocations!B:B,MAIN!D1461))</f>
        <v>0</v>
      </c>
      <c r="G1461" s="24">
        <f t="shared" si="401"/>
        <v>1.7987755102040814</v>
      </c>
      <c r="H1461" s="24">
        <f>IFERROR(VLOOKUP(S1461,Swaps_wk!$A$2:$AP$151,HLOOKUP(MAIN!D1461,Swaps_wk!$B$2:$AP$151,150,FALSE),FALSE),0)</f>
        <v>0</v>
      </c>
      <c r="I1461" s="24">
        <f>SUMIFS(PASTE_DQS_TRACKER!$D:$D,PASTE_DQS_TRACKER!$C:$C,MAIN!$U1461,PASTE_DQS_TRACKER!$B:$B,MAIN!$D1461)-SUMIFS(PASTE_DQS_TRACKER!$D:$D,PASTE_DQS_TRACKER!$C:$C,MAIN!$U1461,PASTE_DQS_TRACKER!$E:$E,MAIN!$D1461)</f>
        <v>0</v>
      </c>
      <c r="J1461" s="25">
        <f t="shared" si="402"/>
        <v>1.7987755102040814</v>
      </c>
      <c r="K1461" s="24">
        <f>IFERROR(IF(V1461="Flex",0,IF(D1461=$D$30,VLOOKUP(A1461,MMO_o10M_lease!$A$1:$F$51,5,FALSE),IF(D1461=$D$26,VLOOKUP(D1461,LANDINGS!$A$3:$BR$40,HLOOKUP(A1461,LANDINGS!$B$1:$CF$42,42,FALSE),FALSE)-IFERROR(VLOOKUP(A1461,MMO_o10M_lease!$A$1:$F$38,5,FALSE),0),VLOOKUP(D1461,LANDINGS!$A$3:$CF$40,HLOOKUP(A1461,LANDINGS!$B$1:$CF$42,42,FALSE),FALSE)))),0)</f>
        <v>0</v>
      </c>
      <c r="L1461" s="24">
        <f>SUMIFS(PASTE_FLEX_TRACKER!$D:$D,PASTE_FLEX_TRACKER!$E:$E,MAIN!$A1461,PASTE_FLEX_TRACKER!$B:$B,MAIN!$D1461)</f>
        <v>0</v>
      </c>
      <c r="M1461" s="35" t="s">
        <v>133</v>
      </c>
      <c r="N1461" s="46" t="s">
        <v>563</v>
      </c>
      <c r="O1461" s="46">
        <f>SUMIFS(MAN_ADJ!$L:$L,MAN_ADJ!$K:$K,MAIN!$D1461,MAN_ADJ!$J:$J,MAIN!$S1461)</f>
        <v>0</v>
      </c>
      <c r="P1461" s="25">
        <f t="shared" si="403"/>
        <v>0</v>
      </c>
      <c r="Q1461" s="28">
        <f t="shared" si="404"/>
        <v>0</v>
      </c>
      <c r="R1461" s="38">
        <f t="shared" si="395"/>
        <v>1.7987755102040814</v>
      </c>
      <c r="S1461" t="s">
        <v>214</v>
      </c>
      <c r="U1461" t="s">
        <v>577</v>
      </c>
      <c r="V1461" t="s">
        <v>735</v>
      </c>
    </row>
    <row r="1462" spans="1:22" x14ac:dyDescent="0.25">
      <c r="A1462" s="17" t="s">
        <v>213</v>
      </c>
      <c r="B1462" s="17" t="s">
        <v>93</v>
      </c>
      <c r="C1462" s="17" t="s">
        <v>157</v>
      </c>
      <c r="D1462" s="17" t="s">
        <v>102</v>
      </c>
      <c r="E1462" s="24">
        <f>IF(U1462="SC",SUMIFS(SC!F:F,SC!A:A,MAIN!D1462,SC!B:B,MAIN!A1462),SUMIFS(Allocations!$H:$H,Allocations!$A:$A,MAIN!$A1462,Allocations!$B:$B,MAIN!$D1462))</f>
        <v>0</v>
      </c>
      <c r="F1462" s="24">
        <f>IF(U1462="SC",SUMIFS(SC!J:J,SC!A:A,MAIN!D1462,SC!B:B,MAIN!A1462),SUMIFS(Allocations!M:M,Allocations!A:A,MAIN!A1462,Allocations!B:B,MAIN!D1462))</f>
        <v>0</v>
      </c>
      <c r="G1462" s="24">
        <f t="shared" si="401"/>
        <v>0</v>
      </c>
      <c r="H1462" s="24">
        <f>IFERROR(VLOOKUP(S1462,Swaps_wk!$A$2:$AP$151,HLOOKUP(MAIN!D1462,Swaps_wk!$B$2:$AP$151,150,FALSE),FALSE),0)</f>
        <v>0</v>
      </c>
      <c r="I1462" s="24">
        <f>SUMIFS(PASTE_DQS_TRACKER!$D:$D,PASTE_DQS_TRACKER!$C:$C,MAIN!$U1462,PASTE_DQS_TRACKER!$B:$B,MAIN!$D1462)-SUMIFS(PASTE_DQS_TRACKER!$D:$D,PASTE_DQS_TRACKER!$C:$C,MAIN!$U1462,PASTE_DQS_TRACKER!$E:$E,MAIN!$D1462)</f>
        <v>0</v>
      </c>
      <c r="J1462" s="25">
        <f t="shared" si="402"/>
        <v>0</v>
      </c>
      <c r="K1462" s="24">
        <f>IFERROR(IF(V1462="Flex",0,IF(D1462=$D$30,VLOOKUP(A1462,MMO_o10M_lease!$A$1:$F$51,5,FALSE),IF(D1462=$D$26,VLOOKUP(D1462,LANDINGS!$A$3:$BR$40,HLOOKUP(A1462,LANDINGS!$B$1:$CF$42,42,FALSE),FALSE)-IFERROR(VLOOKUP(A1462,MMO_o10M_lease!$A$1:$F$38,5,FALSE),0),VLOOKUP(D1462,LANDINGS!$A$3:$CF$40,HLOOKUP(A1462,LANDINGS!$B$1:$CF$42,42,FALSE),FALSE)))),0)</f>
        <v>0</v>
      </c>
      <c r="L1462" s="24">
        <f>SUMIFS(PASTE_FLEX_TRACKER!$D:$D,PASTE_FLEX_TRACKER!$E:$E,MAIN!$A1462,PASTE_FLEX_TRACKER!$B:$B,MAIN!$D1462)</f>
        <v>0</v>
      </c>
      <c r="M1462" s="35" t="s">
        <v>133</v>
      </c>
      <c r="N1462" s="46" t="s">
        <v>563</v>
      </c>
      <c r="O1462" s="46">
        <f>SUMIFS(MAN_ADJ!$L:$L,MAN_ADJ!$K:$K,MAIN!$D1462,MAN_ADJ!$J:$J,MAIN!$S1462)</f>
        <v>0</v>
      </c>
      <c r="P1462" s="25">
        <f t="shared" si="403"/>
        <v>0</v>
      </c>
      <c r="Q1462" s="28" t="str">
        <f t="shared" si="404"/>
        <v>n/a</v>
      </c>
      <c r="R1462" s="38">
        <f t="shared" si="395"/>
        <v>0</v>
      </c>
      <c r="S1462" t="s">
        <v>214</v>
      </c>
      <c r="U1462" t="s">
        <v>577</v>
      </c>
      <c r="V1462" t="s">
        <v>735</v>
      </c>
    </row>
    <row r="1463" spans="1:22" x14ac:dyDescent="0.25">
      <c r="A1463" s="17" t="s">
        <v>213</v>
      </c>
      <c r="B1463" s="17" t="s">
        <v>93</v>
      </c>
      <c r="C1463" s="17" t="s">
        <v>157</v>
      </c>
      <c r="D1463" s="17" t="s">
        <v>103</v>
      </c>
      <c r="E1463" s="24">
        <f>IF(U1463="SC",SUMIFS(SC!F:F,SC!A:A,MAIN!D1463,SC!B:B,MAIN!A1463),SUMIFS(Allocations!$H:$H,Allocations!$A:$A,MAIN!$A1463,Allocations!$B:$B,MAIN!$D1463))</f>
        <v>0</v>
      </c>
      <c r="F1463" s="24">
        <f>IF(U1463="SC",SUMIFS(SC!J:J,SC!A:A,MAIN!D1463,SC!B:B,MAIN!A1463),SUMIFS(Allocations!M:M,Allocations!A:A,MAIN!A1463,Allocations!B:B,MAIN!D1463))</f>
        <v>0</v>
      </c>
      <c r="G1463" s="24">
        <f t="shared" si="401"/>
        <v>0</v>
      </c>
      <c r="H1463" s="24">
        <f>IFERROR(VLOOKUP(S1463,Swaps_wk!$A$2:$AP$151,HLOOKUP(MAIN!D1463,Swaps_wk!$B$2:$AP$151,150,FALSE),FALSE),0)</f>
        <v>0</v>
      </c>
      <c r="I1463" s="24">
        <f>SUMIFS(PASTE_DQS_TRACKER!$D:$D,PASTE_DQS_TRACKER!$C:$C,MAIN!$U1463,PASTE_DQS_TRACKER!$B:$B,MAIN!$D1463)-SUMIFS(PASTE_DQS_TRACKER!$D:$D,PASTE_DQS_TRACKER!$C:$C,MAIN!$U1463,PASTE_DQS_TRACKER!$E:$E,MAIN!$D1463)</f>
        <v>0</v>
      </c>
      <c r="J1463" s="25">
        <f t="shared" si="402"/>
        <v>0</v>
      </c>
      <c r="K1463" s="24">
        <f>IFERROR(IF(V1463="Flex",0,IF(D1463=$D$30,VLOOKUP(A1463,MMO_o10M_lease!$A$1:$F$51,5,FALSE),IF(D1463=$D$26,VLOOKUP(D1463,LANDINGS!$A$3:$BR$40,HLOOKUP(A1463,LANDINGS!$B$1:$CF$42,42,FALSE),FALSE)-IFERROR(VLOOKUP(A1463,MMO_o10M_lease!$A$1:$F$38,5,FALSE),0),VLOOKUP(D1463,LANDINGS!$A$3:$CF$40,HLOOKUP(A1463,LANDINGS!$B$1:$CF$42,42,FALSE),FALSE)))),0)</f>
        <v>0</v>
      </c>
      <c r="L1463" s="24">
        <f>SUMIFS(PASTE_FLEX_TRACKER!$D:$D,PASTE_FLEX_TRACKER!$E:$E,MAIN!$A1463,PASTE_FLEX_TRACKER!$B:$B,MAIN!$D1463)</f>
        <v>0</v>
      </c>
      <c r="M1463" s="35" t="s">
        <v>133</v>
      </c>
      <c r="N1463" s="46" t="s">
        <v>563</v>
      </c>
      <c r="O1463" s="46">
        <f>SUMIFS(MAN_ADJ!$L:$L,MAN_ADJ!$K:$K,MAIN!$D1463,MAN_ADJ!$J:$J,MAIN!$S1463)</f>
        <v>0</v>
      </c>
      <c r="P1463" s="25">
        <f t="shared" si="403"/>
        <v>0</v>
      </c>
      <c r="Q1463" s="28" t="str">
        <f t="shared" si="404"/>
        <v>n/a</v>
      </c>
      <c r="R1463" s="38">
        <f t="shared" si="395"/>
        <v>0</v>
      </c>
      <c r="S1463" t="s">
        <v>214</v>
      </c>
      <c r="U1463" t="s">
        <v>577</v>
      </c>
      <c r="V1463" t="s">
        <v>735</v>
      </c>
    </row>
    <row r="1464" spans="1:22" x14ac:dyDescent="0.25">
      <c r="A1464" s="17" t="s">
        <v>213</v>
      </c>
      <c r="B1464" s="17" t="s">
        <v>93</v>
      </c>
      <c r="C1464" s="17" t="s">
        <v>157</v>
      </c>
      <c r="D1464" s="17" t="s">
        <v>104</v>
      </c>
      <c r="E1464" s="24">
        <f>IF(U1464="SC",SUMIFS(SC!F:F,SC!A:A,MAIN!D1464,SC!B:B,MAIN!A1464),SUMIFS(Allocations!$H:$H,Allocations!$A:$A,MAIN!$A1464,Allocations!$B:$B,MAIN!$D1464))</f>
        <v>14.482448979591837</v>
      </c>
      <c r="F1464" s="24">
        <f>IF(U1464="SC",SUMIFS(SC!J:J,SC!A:A,MAIN!D1464,SC!B:B,MAIN!A1464),SUMIFS(Allocations!M:M,Allocations!A:A,MAIN!A1464,Allocations!B:B,MAIN!D1464))</f>
        <v>0</v>
      </c>
      <c r="G1464" s="24">
        <f t="shared" si="401"/>
        <v>14.482448979591837</v>
      </c>
      <c r="H1464" s="24">
        <f>IFERROR(VLOOKUP(S1464,Swaps_wk!$A$2:$AP$151,HLOOKUP(MAIN!D1464,Swaps_wk!$B$2:$AP$151,150,FALSE),FALSE),0)</f>
        <v>0</v>
      </c>
      <c r="I1464" s="24">
        <f>SUMIFS(PASTE_DQS_TRACKER!$D:$D,PASTE_DQS_TRACKER!$C:$C,MAIN!$U1464,PASTE_DQS_TRACKER!$B:$B,MAIN!$D1464)-SUMIFS(PASTE_DQS_TRACKER!$D:$D,PASTE_DQS_TRACKER!$C:$C,MAIN!$U1464,PASTE_DQS_TRACKER!$E:$E,MAIN!$D1464)</f>
        <v>0</v>
      </c>
      <c r="J1464" s="25">
        <f t="shared" si="402"/>
        <v>14.482448979591837</v>
      </c>
      <c r="K1464" s="24">
        <f>IFERROR(IF(V1464="Flex",0,IF(D1464=$D$30,VLOOKUP(A1464,MMO_o10M_lease!$A$1:$F$51,5,FALSE),IF(D1464=$D$26,VLOOKUP(D1464,LANDINGS!$A$3:$BR$40,HLOOKUP(A1464,LANDINGS!$B$1:$CF$42,42,FALSE),FALSE)-IFERROR(VLOOKUP(A1464,MMO_o10M_lease!$A$1:$F$38,5,FALSE),0),VLOOKUP(D1464,LANDINGS!$A$3:$CF$40,HLOOKUP(A1464,LANDINGS!$B$1:$CF$42,42,FALSE),FALSE)))),0)</f>
        <v>0</v>
      </c>
      <c r="L1464" s="24">
        <f>SUMIFS(PASTE_FLEX_TRACKER!$D:$D,PASTE_FLEX_TRACKER!$E:$E,MAIN!$A1464,PASTE_FLEX_TRACKER!$B:$B,MAIN!$D1464)</f>
        <v>0</v>
      </c>
      <c r="M1464" s="35" t="s">
        <v>133</v>
      </c>
      <c r="N1464" s="46" t="s">
        <v>563</v>
      </c>
      <c r="O1464" s="46">
        <f>SUMIFS(MAN_ADJ!$L:$L,MAN_ADJ!$K:$K,MAIN!$D1464,MAN_ADJ!$J:$J,MAIN!$S1464)</f>
        <v>0</v>
      </c>
      <c r="P1464" s="25">
        <f t="shared" si="403"/>
        <v>0</v>
      </c>
      <c r="Q1464" s="28">
        <f t="shared" si="404"/>
        <v>0</v>
      </c>
      <c r="R1464" s="38">
        <f t="shared" si="395"/>
        <v>14.482448979591837</v>
      </c>
      <c r="S1464" t="s">
        <v>214</v>
      </c>
      <c r="U1464" t="s">
        <v>577</v>
      </c>
      <c r="V1464" t="s">
        <v>735</v>
      </c>
    </row>
    <row r="1465" spans="1:22" x14ac:dyDescent="0.25">
      <c r="A1465" s="17" t="s">
        <v>213</v>
      </c>
      <c r="B1465" s="17" t="s">
        <v>93</v>
      </c>
      <c r="C1465" s="17" t="s">
        <v>157</v>
      </c>
      <c r="D1465" s="17" t="s">
        <v>105</v>
      </c>
      <c r="E1465" s="24">
        <f>IF(U1465="SC",SUMIFS(SC!F:F,SC!A:A,MAIN!D1465,SC!B:B,MAIN!A1465),SUMIFS(Allocations!$H:$H,Allocations!$A:$A,MAIN!$A1465,Allocations!$B:$B,MAIN!$D1465))</f>
        <v>37.449583673469384</v>
      </c>
      <c r="F1465" s="24">
        <f>IF(U1465="SC",SUMIFS(SC!J:J,SC!A:A,MAIN!D1465,SC!B:B,MAIN!A1465),SUMIFS(Allocations!M:M,Allocations!A:A,MAIN!A1465,Allocations!B:B,MAIN!D1465))</f>
        <v>0</v>
      </c>
      <c r="G1465" s="24">
        <f t="shared" si="401"/>
        <v>37.449583673469384</v>
      </c>
      <c r="H1465" s="24">
        <f>IFERROR(VLOOKUP(S1465,Swaps_wk!$A$2:$AP$151,HLOOKUP(MAIN!D1465,Swaps_wk!$B$2:$AP$151,150,FALSE),FALSE),0)</f>
        <v>0</v>
      </c>
      <c r="I1465" s="24">
        <f>SUMIFS(PASTE_DQS_TRACKER!$D:$D,PASTE_DQS_TRACKER!$C:$C,MAIN!$U1465,PASTE_DQS_TRACKER!$B:$B,MAIN!$D1465)-SUMIFS(PASTE_DQS_TRACKER!$D:$D,PASTE_DQS_TRACKER!$C:$C,MAIN!$U1465,PASTE_DQS_TRACKER!$E:$E,MAIN!$D1465)</f>
        <v>0</v>
      </c>
      <c r="J1465" s="25">
        <f t="shared" si="402"/>
        <v>37.449583673469384</v>
      </c>
      <c r="K1465" s="24">
        <f>IFERROR(IF(V1465="Flex",0,IF(D1465=$D$30,VLOOKUP(A1465,MMO_o10M_lease!$A$1:$F$51,5,FALSE),IF(D1465=$D$26,VLOOKUP(D1465,LANDINGS!$A$3:$BR$40,HLOOKUP(A1465,LANDINGS!$B$1:$CF$42,42,FALSE),FALSE)-IFERROR(VLOOKUP(A1465,MMO_o10M_lease!$A$1:$F$38,5,FALSE),0),VLOOKUP(D1465,LANDINGS!$A$3:$CF$40,HLOOKUP(A1465,LANDINGS!$B$1:$CF$42,42,FALSE),FALSE)))),0)</f>
        <v>0</v>
      </c>
      <c r="L1465" s="24">
        <f>SUMIFS(PASTE_FLEX_TRACKER!$D:$D,PASTE_FLEX_TRACKER!$E:$E,MAIN!$A1465,PASTE_FLEX_TRACKER!$B:$B,MAIN!$D1465)</f>
        <v>0</v>
      </c>
      <c r="M1465" s="35" t="s">
        <v>133</v>
      </c>
      <c r="N1465" s="46" t="s">
        <v>563</v>
      </c>
      <c r="O1465" s="46">
        <f>SUMIFS(MAN_ADJ!$L:$L,MAN_ADJ!$K:$K,MAIN!$D1465,MAN_ADJ!$J:$J,MAIN!$S1465)</f>
        <v>0</v>
      </c>
      <c r="P1465" s="25">
        <f t="shared" si="403"/>
        <v>0</v>
      </c>
      <c r="Q1465" s="28">
        <f t="shared" si="404"/>
        <v>0</v>
      </c>
      <c r="R1465" s="38">
        <f t="shared" si="395"/>
        <v>37.449583673469384</v>
      </c>
      <c r="S1465" t="s">
        <v>214</v>
      </c>
      <c r="U1465" t="s">
        <v>577</v>
      </c>
      <c r="V1465" t="s">
        <v>735</v>
      </c>
    </row>
    <row r="1466" spans="1:22" x14ac:dyDescent="0.25">
      <c r="A1466" s="17" t="s">
        <v>213</v>
      </c>
      <c r="B1466" s="17" t="s">
        <v>93</v>
      </c>
      <c r="C1466" s="17" t="s">
        <v>157</v>
      </c>
      <c r="D1466" s="17" t="s">
        <v>106</v>
      </c>
      <c r="E1466" s="24">
        <f>IF(U1466="SC",SUMIFS(SC!F:F,SC!A:A,MAIN!D1466,SC!B:B,MAIN!A1466),SUMIFS(Allocations!$H:$H,Allocations!$A:$A,MAIN!$A1466,Allocations!$B:$B,MAIN!$D1466))</f>
        <v>66.811134693877548</v>
      </c>
      <c r="F1466" s="24">
        <f>IF(U1466="SC",SUMIFS(SC!J:J,SC!A:A,MAIN!D1466,SC!B:B,MAIN!A1466),SUMIFS(Allocations!M:M,Allocations!A:A,MAIN!A1466,Allocations!B:B,MAIN!D1466))</f>
        <v>0</v>
      </c>
      <c r="G1466" s="24">
        <f t="shared" si="401"/>
        <v>66.811134693877548</v>
      </c>
      <c r="H1466" s="24">
        <f>IFERROR(VLOOKUP(S1466,Swaps_wk!$A$2:$AP$151,HLOOKUP(MAIN!D1466,Swaps_wk!$B$2:$AP$151,150,FALSE),FALSE),0)</f>
        <v>0</v>
      </c>
      <c r="I1466" s="24">
        <f>SUMIFS(PASTE_DQS_TRACKER!$D:$D,PASTE_DQS_TRACKER!$C:$C,MAIN!$U1466,PASTE_DQS_TRACKER!$B:$B,MAIN!$D1466)-SUMIFS(PASTE_DQS_TRACKER!$D:$D,PASTE_DQS_TRACKER!$C:$C,MAIN!$U1466,PASTE_DQS_TRACKER!$E:$E,MAIN!$D1466)</f>
        <v>0</v>
      </c>
      <c r="J1466" s="25">
        <f t="shared" si="402"/>
        <v>66.811134693877548</v>
      </c>
      <c r="K1466" s="24">
        <f>IFERROR(IF(V1466="Flex",0,IF(D1466=$D$30,VLOOKUP(A1466,MMO_o10M_lease!$A$1:$F$51,5,FALSE),IF(D1466=$D$26,VLOOKUP(D1466,LANDINGS!$A$3:$BR$40,HLOOKUP(A1466,LANDINGS!$B$1:$CF$42,42,FALSE),FALSE)-IFERROR(VLOOKUP(A1466,MMO_o10M_lease!$A$1:$F$38,5,FALSE),0),VLOOKUP(D1466,LANDINGS!$A$3:$CF$40,HLOOKUP(A1466,LANDINGS!$B$1:$CF$42,42,FALSE),FALSE)))),0)</f>
        <v>0</v>
      </c>
      <c r="L1466" s="24">
        <f>SUMIFS(PASTE_FLEX_TRACKER!$D:$D,PASTE_FLEX_TRACKER!$E:$E,MAIN!$A1466,PASTE_FLEX_TRACKER!$B:$B,MAIN!$D1466)</f>
        <v>0</v>
      </c>
      <c r="M1466" s="35" t="s">
        <v>133</v>
      </c>
      <c r="N1466" s="46" t="s">
        <v>563</v>
      </c>
      <c r="O1466" s="46">
        <f>SUMIFS(MAN_ADJ!$L:$L,MAN_ADJ!$K:$K,MAIN!$D1466,MAN_ADJ!$J:$J,MAIN!$S1466)</f>
        <v>0</v>
      </c>
      <c r="P1466" s="25">
        <f t="shared" si="403"/>
        <v>0</v>
      </c>
      <c r="Q1466" s="28">
        <f t="shared" si="404"/>
        <v>0</v>
      </c>
      <c r="R1466" s="38">
        <f t="shared" si="395"/>
        <v>66.811134693877548</v>
      </c>
      <c r="S1466" t="s">
        <v>214</v>
      </c>
      <c r="U1466" t="s">
        <v>577</v>
      </c>
      <c r="V1466" t="s">
        <v>735</v>
      </c>
    </row>
    <row r="1467" spans="1:22" x14ac:dyDescent="0.25">
      <c r="A1467" s="17" t="s">
        <v>213</v>
      </c>
      <c r="B1467" s="17" t="s">
        <v>93</v>
      </c>
      <c r="C1467" s="17" t="s">
        <v>157</v>
      </c>
      <c r="D1467" s="17" t="s">
        <v>107</v>
      </c>
      <c r="E1467" s="24">
        <f>IF(U1467="SC",SUMIFS(SC!F:F,SC!A:A,MAIN!D1467,SC!B:B,MAIN!A1467),SUMIFS(Allocations!$H:$H,Allocations!$A:$A,MAIN!$A1467,Allocations!$B:$B,MAIN!$D1467))</f>
        <v>7.5507061224489789</v>
      </c>
      <c r="F1467" s="24">
        <f>IF(U1467="SC",SUMIFS(SC!J:J,SC!A:A,MAIN!D1467,SC!B:B,MAIN!A1467),SUMIFS(Allocations!M:M,Allocations!A:A,MAIN!A1467,Allocations!B:B,MAIN!D1467))</f>
        <v>0</v>
      </c>
      <c r="G1467" s="24">
        <f t="shared" si="401"/>
        <v>7.5507061224489789</v>
      </c>
      <c r="H1467" s="24">
        <f>IFERROR(VLOOKUP(S1467,Swaps_wk!$A$2:$AP$151,HLOOKUP(MAIN!D1467,Swaps_wk!$B$2:$AP$151,150,FALSE),FALSE),0)</f>
        <v>0</v>
      </c>
      <c r="I1467" s="24">
        <f>SUMIFS(PASTE_DQS_TRACKER!$D:$D,PASTE_DQS_TRACKER!$C:$C,MAIN!$U1467,PASTE_DQS_TRACKER!$B:$B,MAIN!$D1467)-SUMIFS(PASTE_DQS_TRACKER!$D:$D,PASTE_DQS_TRACKER!$C:$C,MAIN!$U1467,PASTE_DQS_TRACKER!$E:$E,MAIN!$D1467)</f>
        <v>0</v>
      </c>
      <c r="J1467" s="25">
        <f t="shared" si="402"/>
        <v>7.5507061224489789</v>
      </c>
      <c r="K1467" s="24">
        <f>IFERROR(IF(V1467="Flex",0,IF(D1467=$D$30,VLOOKUP(A1467,MMO_o10M_lease!$A$1:$F$51,5,FALSE),IF(D1467=$D$26,VLOOKUP(D1467,LANDINGS!$A$3:$BR$40,HLOOKUP(A1467,LANDINGS!$B$1:$CF$42,42,FALSE),FALSE)-IFERROR(VLOOKUP(A1467,MMO_o10M_lease!$A$1:$F$38,5,FALSE),0),VLOOKUP(D1467,LANDINGS!$A$3:$CF$40,HLOOKUP(A1467,LANDINGS!$B$1:$CF$42,42,FALSE),FALSE)))),0)</f>
        <v>0</v>
      </c>
      <c r="L1467" s="24">
        <f>SUMIFS(PASTE_FLEX_TRACKER!$D:$D,PASTE_FLEX_TRACKER!$E:$E,MAIN!$A1467,PASTE_FLEX_TRACKER!$B:$B,MAIN!$D1467)</f>
        <v>0</v>
      </c>
      <c r="M1467" s="35" t="s">
        <v>133</v>
      </c>
      <c r="N1467" s="46" t="s">
        <v>563</v>
      </c>
      <c r="O1467" s="46">
        <f>SUMIFS(MAN_ADJ!$L:$L,MAN_ADJ!$K:$K,MAIN!$D1467,MAN_ADJ!$J:$J,MAIN!$S1467)</f>
        <v>0</v>
      </c>
      <c r="P1467" s="25">
        <f t="shared" si="403"/>
        <v>0</v>
      </c>
      <c r="Q1467" s="28">
        <f t="shared" si="404"/>
        <v>0</v>
      </c>
      <c r="R1467" s="38">
        <f t="shared" si="395"/>
        <v>7.5507061224489789</v>
      </c>
      <c r="S1467" t="s">
        <v>214</v>
      </c>
      <c r="U1467" t="s">
        <v>577</v>
      </c>
      <c r="V1467" t="s">
        <v>735</v>
      </c>
    </row>
    <row r="1468" spans="1:22" x14ac:dyDescent="0.25">
      <c r="A1468" s="17" t="s">
        <v>213</v>
      </c>
      <c r="B1468" s="17" t="s">
        <v>93</v>
      </c>
      <c r="C1468" s="17" t="s">
        <v>157</v>
      </c>
      <c r="D1468" s="17" t="s">
        <v>108</v>
      </c>
      <c r="E1468" s="24">
        <f>IF(U1468="SC",SUMIFS(SC!F:F,SC!A:A,MAIN!D1468,SC!B:B,MAIN!A1468),SUMIFS(Allocations!$H:$H,Allocations!$A:$A,MAIN!$A1468,Allocations!$B:$B,MAIN!$D1468))</f>
        <v>3.282534693877551</v>
      </c>
      <c r="F1468" s="24">
        <f>IF(U1468="SC",SUMIFS(SC!J:J,SC!A:A,MAIN!D1468,SC!B:B,MAIN!A1468),SUMIFS(Allocations!M:M,Allocations!A:A,MAIN!A1468,Allocations!B:B,MAIN!D1468))</f>
        <v>0</v>
      </c>
      <c r="G1468" s="24">
        <f t="shared" si="401"/>
        <v>3.282534693877551</v>
      </c>
      <c r="H1468" s="24">
        <f>IFERROR(VLOOKUP(S1468,Swaps_wk!$A$2:$AP$151,HLOOKUP(MAIN!D1468,Swaps_wk!$B$2:$AP$151,150,FALSE),FALSE),0)</f>
        <v>0</v>
      </c>
      <c r="I1468" s="24">
        <f>SUMIFS(PASTE_DQS_TRACKER!$D:$D,PASTE_DQS_TRACKER!$C:$C,MAIN!$U1468,PASTE_DQS_TRACKER!$B:$B,MAIN!$D1468)-SUMIFS(PASTE_DQS_TRACKER!$D:$D,PASTE_DQS_TRACKER!$C:$C,MAIN!$U1468,PASTE_DQS_TRACKER!$E:$E,MAIN!$D1468)</f>
        <v>0</v>
      </c>
      <c r="J1468" s="25">
        <f t="shared" si="402"/>
        <v>3.282534693877551</v>
      </c>
      <c r="K1468" s="24">
        <f>IFERROR(IF(V1468="Flex",0,IF(D1468=$D$30,VLOOKUP(A1468,MMO_o10M_lease!$A$1:$F$51,5,FALSE),IF(D1468=$D$26,VLOOKUP(D1468,LANDINGS!$A$3:$BR$40,HLOOKUP(A1468,LANDINGS!$B$1:$CF$42,42,FALSE),FALSE)-IFERROR(VLOOKUP(A1468,MMO_o10M_lease!$A$1:$F$38,5,FALSE),0),VLOOKUP(D1468,LANDINGS!$A$3:$CF$40,HLOOKUP(A1468,LANDINGS!$B$1:$CF$42,42,FALSE),FALSE)))),0)</f>
        <v>0</v>
      </c>
      <c r="L1468" s="24">
        <f>SUMIFS(PASTE_FLEX_TRACKER!$D:$D,PASTE_FLEX_TRACKER!$E:$E,MAIN!$A1468,PASTE_FLEX_TRACKER!$B:$B,MAIN!$D1468)</f>
        <v>0</v>
      </c>
      <c r="M1468" s="35" t="s">
        <v>133</v>
      </c>
      <c r="N1468" s="46" t="s">
        <v>563</v>
      </c>
      <c r="O1468" s="46">
        <f>SUMIFS(MAN_ADJ!$L:$L,MAN_ADJ!$K:$K,MAIN!$D1468,MAN_ADJ!$J:$J,MAIN!$S1468)</f>
        <v>0</v>
      </c>
      <c r="P1468" s="25">
        <f t="shared" si="403"/>
        <v>0</v>
      </c>
      <c r="Q1468" s="28">
        <f t="shared" si="404"/>
        <v>0</v>
      </c>
      <c r="R1468" s="38">
        <f t="shared" si="395"/>
        <v>3.282534693877551</v>
      </c>
      <c r="S1468" t="s">
        <v>214</v>
      </c>
      <c r="U1468" t="s">
        <v>577</v>
      </c>
      <c r="V1468" t="s">
        <v>735</v>
      </c>
    </row>
    <row r="1469" spans="1:22" x14ac:dyDescent="0.25">
      <c r="A1469" s="17" t="s">
        <v>213</v>
      </c>
      <c r="B1469" s="17" t="s">
        <v>93</v>
      </c>
      <c r="C1469" s="17" t="s">
        <v>157</v>
      </c>
      <c r="D1469" s="17" t="s">
        <v>109</v>
      </c>
      <c r="E1469" s="24">
        <f>IF(U1469="SC",SUMIFS(SC!F:F,SC!A:A,MAIN!D1469,SC!B:B,MAIN!A1469),SUMIFS(Allocations!$H:$H,Allocations!$A:$A,MAIN!$A1469,Allocations!$B:$B,MAIN!$D1469))</f>
        <v>6.7901469387755107</v>
      </c>
      <c r="F1469" s="24">
        <f>IF(U1469="SC",SUMIFS(SC!J:J,SC!A:A,MAIN!D1469,SC!B:B,MAIN!A1469),SUMIFS(Allocations!M:M,Allocations!A:A,MAIN!A1469,Allocations!B:B,MAIN!D1469))</f>
        <v>0</v>
      </c>
      <c r="G1469" s="24">
        <f t="shared" si="401"/>
        <v>6.7901469387755107</v>
      </c>
      <c r="H1469" s="24">
        <f>IFERROR(VLOOKUP(S1469,Swaps_wk!$A$2:$AP$151,HLOOKUP(MAIN!D1469,Swaps_wk!$B$2:$AP$151,150,FALSE),FALSE),0)</f>
        <v>0</v>
      </c>
      <c r="I1469" s="24">
        <f>SUMIFS(PASTE_DQS_TRACKER!$D:$D,PASTE_DQS_TRACKER!$C:$C,MAIN!$U1469,PASTE_DQS_TRACKER!$B:$B,MAIN!$D1469)-SUMIFS(PASTE_DQS_TRACKER!$D:$D,PASTE_DQS_TRACKER!$C:$C,MAIN!$U1469,PASTE_DQS_TRACKER!$E:$E,MAIN!$D1469)</f>
        <v>0</v>
      </c>
      <c r="J1469" s="25">
        <f t="shared" si="402"/>
        <v>6.7901469387755107</v>
      </c>
      <c r="K1469" s="24">
        <f>IFERROR(IF(V1469="Flex",0,IF(D1469=$D$30,VLOOKUP(A1469,MMO_o10M_lease!$A$1:$F$51,5,FALSE),IF(D1469=$D$26,VLOOKUP(D1469,LANDINGS!$A$3:$BR$40,HLOOKUP(A1469,LANDINGS!$B$1:$CF$42,42,FALSE),FALSE)-IFERROR(VLOOKUP(A1469,MMO_o10M_lease!$A$1:$F$38,5,FALSE),0),VLOOKUP(D1469,LANDINGS!$A$3:$CF$40,HLOOKUP(A1469,LANDINGS!$B$1:$CF$42,42,FALSE),FALSE)))),0)</f>
        <v>0</v>
      </c>
      <c r="L1469" s="24">
        <f>SUMIFS(PASTE_FLEX_TRACKER!$D:$D,PASTE_FLEX_TRACKER!$E:$E,MAIN!$A1469,PASTE_FLEX_TRACKER!$B:$B,MAIN!$D1469)</f>
        <v>0</v>
      </c>
      <c r="M1469" s="35" t="s">
        <v>133</v>
      </c>
      <c r="N1469" s="46" t="s">
        <v>563</v>
      </c>
      <c r="O1469" s="46">
        <f>SUMIFS(MAN_ADJ!$L:$L,MAN_ADJ!$K:$K,MAIN!$D1469,MAN_ADJ!$J:$J,MAIN!$S1469)</f>
        <v>0</v>
      </c>
      <c r="P1469" s="25">
        <f t="shared" si="403"/>
        <v>0</v>
      </c>
      <c r="Q1469" s="28">
        <f t="shared" si="404"/>
        <v>0</v>
      </c>
      <c r="R1469" s="38">
        <f t="shared" si="395"/>
        <v>6.7901469387755107</v>
      </c>
      <c r="S1469" t="s">
        <v>214</v>
      </c>
      <c r="U1469" t="s">
        <v>577</v>
      </c>
      <c r="V1469" t="s">
        <v>735</v>
      </c>
    </row>
    <row r="1470" spans="1:22" x14ac:dyDescent="0.25">
      <c r="A1470" s="17" t="s">
        <v>213</v>
      </c>
      <c r="B1470" s="17" t="s">
        <v>93</v>
      </c>
      <c r="C1470" s="17" t="s">
        <v>157</v>
      </c>
      <c r="D1470" s="17" t="s">
        <v>110</v>
      </c>
      <c r="E1470" s="24">
        <f>IF(U1470="SC",SUMIFS(SC!F:F,SC!A:A,MAIN!D1470,SC!B:B,MAIN!A1470),SUMIFS(Allocations!$H:$H,Allocations!$A:$A,MAIN!$A1470,Allocations!$B:$B,MAIN!$D1470))</f>
        <v>10.604473469387756</v>
      </c>
      <c r="F1470" s="24">
        <f>IF(U1470="SC",SUMIFS(SC!J:J,SC!A:A,MAIN!D1470,SC!B:B,MAIN!A1470),SUMIFS(Allocations!M:M,Allocations!A:A,MAIN!A1470,Allocations!B:B,MAIN!D1470))</f>
        <v>0</v>
      </c>
      <c r="G1470" s="24">
        <f t="shared" si="401"/>
        <v>10.604473469387756</v>
      </c>
      <c r="H1470" s="24">
        <f>IFERROR(VLOOKUP(S1470,Swaps_wk!$A$2:$AP$151,HLOOKUP(MAIN!D1470,Swaps_wk!$B$2:$AP$151,150,FALSE),FALSE),0)</f>
        <v>0</v>
      </c>
      <c r="I1470" s="24">
        <f>SUMIFS(PASTE_DQS_TRACKER!$D:$D,PASTE_DQS_TRACKER!$C:$C,MAIN!$U1470,PASTE_DQS_TRACKER!$B:$B,MAIN!$D1470)-SUMIFS(PASTE_DQS_TRACKER!$D:$D,PASTE_DQS_TRACKER!$C:$C,MAIN!$U1470,PASTE_DQS_TRACKER!$E:$E,MAIN!$D1470)</f>
        <v>0</v>
      </c>
      <c r="J1470" s="25">
        <f t="shared" si="402"/>
        <v>10.604473469387756</v>
      </c>
      <c r="K1470" s="24">
        <f>IFERROR(IF(V1470="Flex",0,IF(D1470=$D$30,VLOOKUP(A1470,MMO_o10M_lease!$A$1:$F$51,5,FALSE),IF(D1470=$D$26,VLOOKUP(D1470,LANDINGS!$A$3:$BR$40,HLOOKUP(A1470,LANDINGS!$B$1:$CF$42,42,FALSE),FALSE)-IFERROR(VLOOKUP(A1470,MMO_o10M_lease!$A$1:$F$38,5,FALSE),0),VLOOKUP(D1470,LANDINGS!$A$3:$CF$40,HLOOKUP(A1470,LANDINGS!$B$1:$CF$42,42,FALSE),FALSE)))),0)</f>
        <v>0</v>
      </c>
      <c r="L1470" s="24">
        <f>SUMIFS(PASTE_FLEX_TRACKER!$D:$D,PASTE_FLEX_TRACKER!$E:$E,MAIN!$A1470,PASTE_FLEX_TRACKER!$B:$B,MAIN!$D1470)</f>
        <v>0</v>
      </c>
      <c r="M1470" s="35" t="s">
        <v>133</v>
      </c>
      <c r="N1470" s="46" t="s">
        <v>563</v>
      </c>
      <c r="O1470" s="46">
        <f>SUMIFS(MAN_ADJ!$L:$L,MAN_ADJ!$K:$K,MAIN!$D1470,MAN_ADJ!$J:$J,MAIN!$S1470)</f>
        <v>0</v>
      </c>
      <c r="P1470" s="25">
        <f t="shared" si="403"/>
        <v>0</v>
      </c>
      <c r="Q1470" s="28">
        <f t="shared" si="404"/>
        <v>0</v>
      </c>
      <c r="R1470" s="38">
        <f t="shared" si="395"/>
        <v>10.604473469387756</v>
      </c>
      <c r="S1470" t="s">
        <v>214</v>
      </c>
      <c r="U1470" t="s">
        <v>577</v>
      </c>
      <c r="V1470" t="s">
        <v>735</v>
      </c>
    </row>
    <row r="1471" spans="1:22" x14ac:dyDescent="0.25">
      <c r="A1471" s="17" t="s">
        <v>213</v>
      </c>
      <c r="B1471" s="17" t="s">
        <v>93</v>
      </c>
      <c r="C1471" s="17" t="s">
        <v>157</v>
      </c>
      <c r="D1471" s="17" t="s">
        <v>111</v>
      </c>
      <c r="E1471" s="24">
        <f>IF(U1471="SC",SUMIFS(SC!F:F,SC!A:A,MAIN!D1471,SC!B:B,MAIN!A1471),SUMIFS(Allocations!$H:$H,Allocations!$A:$A,MAIN!$A1471,Allocations!$B:$B,MAIN!$D1471))</f>
        <v>19.863093877551016</v>
      </c>
      <c r="F1471" s="24">
        <f>IF(U1471="SC",SUMIFS(SC!J:J,SC!A:A,MAIN!D1471,SC!B:B,MAIN!A1471),SUMIFS(Allocations!M:M,Allocations!A:A,MAIN!A1471,Allocations!B:B,MAIN!D1471))</f>
        <v>0</v>
      </c>
      <c r="G1471" s="24">
        <f t="shared" si="401"/>
        <v>19.863093877551016</v>
      </c>
      <c r="H1471" s="24">
        <f>IFERROR(VLOOKUP(S1471,Swaps_wk!$A$2:$AP$151,HLOOKUP(MAIN!D1471,Swaps_wk!$B$2:$AP$151,150,FALSE),FALSE),0)</f>
        <v>0</v>
      </c>
      <c r="I1471" s="24">
        <f>SUMIFS(PASTE_DQS_TRACKER!$D:$D,PASTE_DQS_TRACKER!$C:$C,MAIN!$U1471,PASTE_DQS_TRACKER!$B:$B,MAIN!$D1471)-SUMIFS(PASTE_DQS_TRACKER!$D:$D,PASTE_DQS_TRACKER!$C:$C,MAIN!$U1471,PASTE_DQS_TRACKER!$E:$E,MAIN!$D1471)</f>
        <v>0</v>
      </c>
      <c r="J1471" s="25">
        <f t="shared" si="402"/>
        <v>19.863093877551016</v>
      </c>
      <c r="K1471" s="24">
        <f>IFERROR(IF(V1471="Flex",0,IF(D1471=$D$30,VLOOKUP(A1471,MMO_o10M_lease!$A$1:$F$51,5,FALSE),IF(D1471=$D$26,VLOOKUP(D1471,LANDINGS!$A$3:$BR$40,HLOOKUP(A1471,LANDINGS!$B$1:$CF$42,42,FALSE),FALSE)-IFERROR(VLOOKUP(A1471,MMO_o10M_lease!$A$1:$F$38,5,FALSE),0),VLOOKUP(D1471,LANDINGS!$A$3:$CF$40,HLOOKUP(A1471,LANDINGS!$B$1:$CF$42,42,FALSE),FALSE)))),0)</f>
        <v>0</v>
      </c>
      <c r="L1471" s="24">
        <f>SUMIFS(PASTE_FLEX_TRACKER!$D:$D,PASTE_FLEX_TRACKER!$E:$E,MAIN!$A1471,PASTE_FLEX_TRACKER!$B:$B,MAIN!$D1471)</f>
        <v>0</v>
      </c>
      <c r="M1471" s="35" t="s">
        <v>133</v>
      </c>
      <c r="N1471" s="46" t="s">
        <v>563</v>
      </c>
      <c r="O1471" s="46">
        <f>SUMIFS(MAN_ADJ!$L:$L,MAN_ADJ!$K:$K,MAIN!$D1471,MAN_ADJ!$J:$J,MAIN!$S1471)</f>
        <v>0</v>
      </c>
      <c r="P1471" s="25">
        <f t="shared" si="403"/>
        <v>0</v>
      </c>
      <c r="Q1471" s="28">
        <f t="shared" si="404"/>
        <v>0</v>
      </c>
      <c r="R1471" s="38">
        <f t="shared" si="395"/>
        <v>19.863093877551016</v>
      </c>
      <c r="S1471" t="s">
        <v>214</v>
      </c>
      <c r="U1471" t="s">
        <v>577</v>
      </c>
      <c r="V1471" t="s">
        <v>735</v>
      </c>
    </row>
    <row r="1472" spans="1:22" x14ac:dyDescent="0.25">
      <c r="A1472" s="17" t="s">
        <v>213</v>
      </c>
      <c r="B1472" s="17" t="s">
        <v>93</v>
      </c>
      <c r="C1472" s="17" t="s">
        <v>157</v>
      </c>
      <c r="D1472" s="17" t="s">
        <v>112</v>
      </c>
      <c r="E1472" s="24">
        <f>IF(U1472="SC",SUMIFS(SC!F:F,SC!A:A,MAIN!D1472,SC!B:B,MAIN!A1472),SUMIFS(Allocations!$H:$H,Allocations!$A:$A,MAIN!$A1472,Allocations!$B:$B,MAIN!$D1472))</f>
        <v>4.5767306122448979</v>
      </c>
      <c r="F1472" s="24">
        <f>IF(U1472="SC",SUMIFS(SC!J:J,SC!A:A,MAIN!D1472,SC!B:B,MAIN!A1472),SUMIFS(Allocations!M:M,Allocations!A:A,MAIN!A1472,Allocations!B:B,MAIN!D1472))</f>
        <v>0</v>
      </c>
      <c r="G1472" s="24">
        <f t="shared" si="401"/>
        <v>4.5767306122448979</v>
      </c>
      <c r="H1472" s="24">
        <f>IFERROR(VLOOKUP(S1472,Swaps_wk!$A$2:$AP$151,HLOOKUP(MAIN!D1472,Swaps_wk!$B$2:$AP$151,150,FALSE),FALSE),0)</f>
        <v>0</v>
      </c>
      <c r="I1472" s="24">
        <f>SUMIFS(PASTE_DQS_TRACKER!$D:$D,PASTE_DQS_TRACKER!$C:$C,MAIN!$U1472,PASTE_DQS_TRACKER!$B:$B,MAIN!$D1472)-SUMIFS(PASTE_DQS_TRACKER!$D:$D,PASTE_DQS_TRACKER!$C:$C,MAIN!$U1472,PASTE_DQS_TRACKER!$E:$E,MAIN!$D1472)</f>
        <v>0</v>
      </c>
      <c r="J1472" s="25">
        <f t="shared" si="402"/>
        <v>4.5767306122448979</v>
      </c>
      <c r="K1472" s="24">
        <f>IFERROR(IF(V1472="Flex",0,IF(D1472=$D$30,VLOOKUP(A1472,MMO_o10M_lease!$A$1:$F$51,5,FALSE),IF(D1472=$D$26,VLOOKUP(D1472,LANDINGS!$A$3:$BR$40,HLOOKUP(A1472,LANDINGS!$B$1:$CF$42,42,FALSE),FALSE)-IFERROR(VLOOKUP(A1472,MMO_o10M_lease!$A$1:$F$38,5,FALSE),0),VLOOKUP(D1472,LANDINGS!$A$3:$CF$40,HLOOKUP(A1472,LANDINGS!$B$1:$CF$42,42,FALSE),FALSE)))),0)</f>
        <v>0</v>
      </c>
      <c r="L1472" s="24">
        <f>SUMIFS(PASTE_FLEX_TRACKER!$D:$D,PASTE_FLEX_TRACKER!$E:$E,MAIN!$A1472,PASTE_FLEX_TRACKER!$B:$B,MAIN!$D1472)</f>
        <v>0</v>
      </c>
      <c r="M1472" s="35" t="s">
        <v>133</v>
      </c>
      <c r="N1472" s="46" t="s">
        <v>563</v>
      </c>
      <c r="O1472" s="46">
        <f>SUMIFS(MAN_ADJ!$L:$L,MAN_ADJ!$K:$K,MAIN!$D1472,MAN_ADJ!$J:$J,MAIN!$S1472)</f>
        <v>0</v>
      </c>
      <c r="P1472" s="25">
        <f t="shared" si="403"/>
        <v>0</v>
      </c>
      <c r="Q1472" s="28">
        <f t="shared" si="404"/>
        <v>0</v>
      </c>
      <c r="R1472" s="38">
        <f t="shared" si="395"/>
        <v>4.5767306122448979</v>
      </c>
      <c r="S1472" t="s">
        <v>214</v>
      </c>
      <c r="U1472" t="s">
        <v>577</v>
      </c>
      <c r="V1472" t="s">
        <v>735</v>
      </c>
    </row>
    <row r="1473" spans="1:22" x14ac:dyDescent="0.25">
      <c r="A1473" s="17" t="s">
        <v>213</v>
      </c>
      <c r="B1473" s="17" t="s">
        <v>93</v>
      </c>
      <c r="C1473" s="17" t="s">
        <v>157</v>
      </c>
      <c r="D1473" s="17" t="s">
        <v>113</v>
      </c>
      <c r="E1473" s="24">
        <f>IF(U1473="SC",SUMIFS(SC!F:F,SC!A:A,MAIN!D1473,SC!B:B,MAIN!A1473),SUMIFS(Allocations!$H:$H,Allocations!$A:$A,MAIN!$A1473,Allocations!$B:$B,MAIN!$D1473))</f>
        <v>24.660289795918366</v>
      </c>
      <c r="F1473" s="24">
        <f>IF(U1473="SC",SUMIFS(SC!J:J,SC!A:A,MAIN!D1473,SC!B:B,MAIN!A1473),SUMIFS(Allocations!M:M,Allocations!A:A,MAIN!A1473,Allocations!B:B,MAIN!D1473))</f>
        <v>0</v>
      </c>
      <c r="G1473" s="24">
        <f t="shared" si="401"/>
        <v>24.660289795918366</v>
      </c>
      <c r="H1473" s="24">
        <f>IFERROR(VLOOKUP(S1473,Swaps_wk!$A$2:$AP$151,HLOOKUP(MAIN!D1473,Swaps_wk!$B$2:$AP$151,150,FALSE),FALSE),0)</f>
        <v>0</v>
      </c>
      <c r="I1473" s="24">
        <f>SUMIFS(PASTE_DQS_TRACKER!$D:$D,PASTE_DQS_TRACKER!$C:$C,MAIN!$U1473,PASTE_DQS_TRACKER!$B:$B,MAIN!$D1473)-SUMIFS(PASTE_DQS_TRACKER!$D:$D,PASTE_DQS_TRACKER!$C:$C,MAIN!$U1473,PASTE_DQS_TRACKER!$E:$E,MAIN!$D1473)</f>
        <v>0</v>
      </c>
      <c r="J1473" s="25">
        <f t="shared" si="402"/>
        <v>24.660289795918366</v>
      </c>
      <c r="K1473" s="24">
        <f>IFERROR(IF(V1473="Flex",0,IF(D1473=$D$30,VLOOKUP(A1473,MMO_o10M_lease!$A$1:$F$51,5,FALSE),IF(D1473=$D$26,VLOOKUP(D1473,LANDINGS!$A$3:$BR$40,HLOOKUP(A1473,LANDINGS!$B$1:$CF$42,42,FALSE),FALSE)-IFERROR(VLOOKUP(A1473,MMO_o10M_lease!$A$1:$F$38,5,FALSE),0),VLOOKUP(D1473,LANDINGS!$A$3:$CF$40,HLOOKUP(A1473,LANDINGS!$B$1:$CF$42,42,FALSE),FALSE)))),0)</f>
        <v>0</v>
      </c>
      <c r="L1473" s="24">
        <f>SUMIFS(PASTE_FLEX_TRACKER!$D:$D,PASTE_FLEX_TRACKER!$E:$E,MAIN!$A1473,PASTE_FLEX_TRACKER!$B:$B,MAIN!$D1473)</f>
        <v>0</v>
      </c>
      <c r="M1473" s="35" t="s">
        <v>133</v>
      </c>
      <c r="N1473" s="46" t="s">
        <v>563</v>
      </c>
      <c r="O1473" s="46">
        <f>SUMIFS(MAN_ADJ!$L:$L,MAN_ADJ!$K:$K,MAIN!$D1473,MAN_ADJ!$J:$J,MAIN!$S1473)</f>
        <v>0</v>
      </c>
      <c r="P1473" s="25">
        <f t="shared" si="403"/>
        <v>0</v>
      </c>
      <c r="Q1473" s="28">
        <f t="shared" si="404"/>
        <v>0</v>
      </c>
      <c r="R1473" s="38">
        <f t="shared" si="395"/>
        <v>24.660289795918366</v>
      </c>
      <c r="S1473" t="s">
        <v>214</v>
      </c>
      <c r="U1473" t="s">
        <v>577</v>
      </c>
      <c r="V1473" t="s">
        <v>735</v>
      </c>
    </row>
    <row r="1474" spans="1:22" x14ac:dyDescent="0.25">
      <c r="A1474" s="17" t="s">
        <v>213</v>
      </c>
      <c r="B1474" s="17" t="s">
        <v>93</v>
      </c>
      <c r="C1474" s="17" t="s">
        <v>157</v>
      </c>
      <c r="D1474" s="17" t="s">
        <v>114</v>
      </c>
      <c r="E1474" s="24">
        <f>IF(U1474="SC",SUMIFS(SC!F:F,SC!A:A,MAIN!D1474,SC!B:B,MAIN!A1474),SUMIFS(Allocations!$H:$H,Allocations!$A:$A,MAIN!$A1474,Allocations!$B:$B,MAIN!$D1474))</f>
        <v>0</v>
      </c>
      <c r="F1474" s="24">
        <f>IF(U1474="SC",SUMIFS(SC!J:J,SC!A:A,MAIN!D1474,SC!B:B,MAIN!A1474),SUMIFS(Allocations!M:M,Allocations!A:A,MAIN!A1474,Allocations!B:B,MAIN!D1474))</f>
        <v>0</v>
      </c>
      <c r="G1474" s="24">
        <f t="shared" si="401"/>
        <v>0</v>
      </c>
      <c r="H1474" s="24">
        <f>IFERROR(VLOOKUP(S1474,Swaps_wk!$A$2:$AP$151,HLOOKUP(MAIN!D1474,Swaps_wk!$B$2:$AP$151,150,FALSE),FALSE),0)</f>
        <v>0</v>
      </c>
      <c r="I1474" s="24">
        <f>SUMIFS(PASTE_DQS_TRACKER!$D:$D,PASTE_DQS_TRACKER!$C:$C,MAIN!$U1474,PASTE_DQS_TRACKER!$B:$B,MAIN!$D1474)-SUMIFS(PASTE_DQS_TRACKER!$D:$D,PASTE_DQS_TRACKER!$C:$C,MAIN!$U1474,PASTE_DQS_TRACKER!$E:$E,MAIN!$D1474)</f>
        <v>0</v>
      </c>
      <c r="J1474" s="25">
        <f t="shared" si="402"/>
        <v>0</v>
      </c>
      <c r="K1474" s="24">
        <f>IFERROR(IF(V1474="Flex",0,IF(D1474=$D$30,VLOOKUP(A1474,MMO_o10M_lease!$A$1:$F$51,5,FALSE),IF(D1474=$D$26,VLOOKUP(D1474,LANDINGS!$A$3:$BR$40,HLOOKUP(A1474,LANDINGS!$B$1:$CF$42,42,FALSE),FALSE)-IFERROR(VLOOKUP(A1474,MMO_o10M_lease!$A$1:$F$38,5,FALSE),0),VLOOKUP(D1474,LANDINGS!$A$3:$CF$40,HLOOKUP(A1474,LANDINGS!$B$1:$CF$42,42,FALSE),FALSE)))),0)</f>
        <v>0</v>
      </c>
      <c r="L1474" s="24">
        <f>SUMIFS(PASTE_FLEX_TRACKER!$D:$D,PASTE_FLEX_TRACKER!$E:$E,MAIN!$A1474,PASTE_FLEX_TRACKER!$B:$B,MAIN!$D1474)</f>
        <v>0</v>
      </c>
      <c r="M1474" s="35" t="s">
        <v>133</v>
      </c>
      <c r="N1474" s="46" t="s">
        <v>563</v>
      </c>
      <c r="O1474" s="46">
        <f>SUMIFS(MAN_ADJ!$L:$L,MAN_ADJ!$K:$K,MAIN!$D1474,MAN_ADJ!$J:$J,MAIN!$S1474)</f>
        <v>0</v>
      </c>
      <c r="P1474" s="25">
        <f t="shared" si="403"/>
        <v>0</v>
      </c>
      <c r="Q1474" s="28" t="str">
        <f t="shared" si="404"/>
        <v>n/a</v>
      </c>
      <c r="R1474" s="38">
        <f t="shared" si="395"/>
        <v>0</v>
      </c>
      <c r="S1474" t="s">
        <v>214</v>
      </c>
      <c r="U1474" t="s">
        <v>577</v>
      </c>
      <c r="V1474" t="s">
        <v>735</v>
      </c>
    </row>
    <row r="1475" spans="1:22" x14ac:dyDescent="0.25">
      <c r="A1475" s="17" t="s">
        <v>213</v>
      </c>
      <c r="B1475" s="17" t="s">
        <v>93</v>
      </c>
      <c r="C1475" s="17" t="s">
        <v>157</v>
      </c>
      <c r="D1475" s="17" t="s">
        <v>115</v>
      </c>
      <c r="E1475" s="24">
        <f>IF(U1475="SC",SUMIFS(SC!F:F,SC!A:A,MAIN!D1475,SC!B:B,MAIN!A1475),SUMIFS(Allocations!$H:$H,Allocations!$A:$A,MAIN!$A1475,Allocations!$B:$B,MAIN!$D1475))</f>
        <v>5.6555346938775513</v>
      </c>
      <c r="F1475" s="24">
        <f>IF(U1475="SC",SUMIFS(SC!J:J,SC!A:A,MAIN!D1475,SC!B:B,MAIN!A1475),SUMIFS(Allocations!M:M,Allocations!A:A,MAIN!A1475,Allocations!B:B,MAIN!D1475))</f>
        <v>0</v>
      </c>
      <c r="G1475" s="24">
        <f t="shared" si="401"/>
        <v>5.6555346938775513</v>
      </c>
      <c r="H1475" s="24">
        <f>IFERROR(VLOOKUP(S1475,Swaps_wk!$A$2:$AP$151,HLOOKUP(MAIN!D1475,Swaps_wk!$B$2:$AP$151,150,FALSE),FALSE),0)</f>
        <v>0</v>
      </c>
      <c r="I1475" s="24">
        <f>SUMIFS(PASTE_DQS_TRACKER!$D:$D,PASTE_DQS_TRACKER!$C:$C,MAIN!$U1475,PASTE_DQS_TRACKER!$B:$B,MAIN!$D1475)-SUMIFS(PASTE_DQS_TRACKER!$D:$D,PASTE_DQS_TRACKER!$C:$C,MAIN!$U1475,PASTE_DQS_TRACKER!$E:$E,MAIN!$D1475)</f>
        <v>0</v>
      </c>
      <c r="J1475" s="25">
        <f t="shared" si="402"/>
        <v>5.6555346938775513</v>
      </c>
      <c r="K1475" s="24">
        <f>IFERROR(IF(V1475="Flex",0,IF(D1475=$D$30,VLOOKUP(A1475,MMO_o10M_lease!$A$1:$F$51,5,FALSE),IF(D1475=$D$26,VLOOKUP(D1475,LANDINGS!$A$3:$BR$40,HLOOKUP(A1475,LANDINGS!$B$1:$CF$42,42,FALSE),FALSE)-IFERROR(VLOOKUP(A1475,MMO_o10M_lease!$A$1:$F$38,5,FALSE),0),VLOOKUP(D1475,LANDINGS!$A$3:$CF$40,HLOOKUP(A1475,LANDINGS!$B$1:$CF$42,42,FALSE),FALSE)))),0)</f>
        <v>0</v>
      </c>
      <c r="L1475" s="24">
        <f>SUMIFS(PASTE_FLEX_TRACKER!$D:$D,PASTE_FLEX_TRACKER!$E:$E,MAIN!$A1475,PASTE_FLEX_TRACKER!$B:$B,MAIN!$D1475)</f>
        <v>0</v>
      </c>
      <c r="M1475" s="35" t="s">
        <v>133</v>
      </c>
      <c r="N1475" s="46" t="s">
        <v>563</v>
      </c>
      <c r="O1475" s="46">
        <f>SUMIFS(MAN_ADJ!$L:$L,MAN_ADJ!$K:$K,MAIN!$D1475,MAN_ADJ!$J:$J,MAIN!$S1475)</f>
        <v>0</v>
      </c>
      <c r="P1475" s="25">
        <f t="shared" si="403"/>
        <v>0</v>
      </c>
      <c r="Q1475" s="28">
        <f t="shared" si="404"/>
        <v>0</v>
      </c>
      <c r="R1475" s="38">
        <f t="shared" si="395"/>
        <v>5.6555346938775513</v>
      </c>
      <c r="S1475" t="s">
        <v>214</v>
      </c>
      <c r="U1475" t="s">
        <v>577</v>
      </c>
      <c r="V1475" t="s">
        <v>735</v>
      </c>
    </row>
    <row r="1476" spans="1:22" x14ac:dyDescent="0.25">
      <c r="A1476" s="17" t="s">
        <v>213</v>
      </c>
      <c r="B1476" s="17" t="s">
        <v>93</v>
      </c>
      <c r="C1476" s="17" t="s">
        <v>157</v>
      </c>
      <c r="D1476" s="17" t="s">
        <v>116</v>
      </c>
      <c r="E1476" s="24">
        <f>IF(U1476="SC",SUMIFS(SC!F:F,SC!A:A,MAIN!D1476,SC!B:B,MAIN!A1476),SUMIFS(Allocations!$H:$H,Allocations!$A:$A,MAIN!$A1476,Allocations!$B:$B,MAIN!$D1476))</f>
        <v>17.367408163265306</v>
      </c>
      <c r="F1476" s="24">
        <f>IF(U1476="SC",SUMIFS(SC!J:J,SC!A:A,MAIN!D1476,SC!B:B,MAIN!A1476),SUMIFS(Allocations!M:M,Allocations!A:A,MAIN!A1476,Allocations!B:B,MAIN!D1476))</f>
        <v>0</v>
      </c>
      <c r="G1476" s="24">
        <f t="shared" si="401"/>
        <v>17.367408163265306</v>
      </c>
      <c r="H1476" s="24">
        <f>IFERROR(VLOOKUP(S1476,Swaps_wk!$A$2:$AP$151,HLOOKUP(MAIN!D1476,Swaps_wk!$B$2:$AP$151,150,FALSE),FALSE),0)</f>
        <v>0</v>
      </c>
      <c r="I1476" s="24">
        <f>SUMIFS(PASTE_DQS_TRACKER!$D:$D,PASTE_DQS_TRACKER!$C:$C,MAIN!$U1476,PASTE_DQS_TRACKER!$B:$B,MAIN!$D1476)-SUMIFS(PASTE_DQS_TRACKER!$D:$D,PASTE_DQS_TRACKER!$C:$C,MAIN!$U1476,PASTE_DQS_TRACKER!$E:$E,MAIN!$D1476)</f>
        <v>0</v>
      </c>
      <c r="J1476" s="25">
        <f t="shared" si="402"/>
        <v>17.367408163265306</v>
      </c>
      <c r="K1476" s="24">
        <f>IFERROR(IF(V1476="Flex",0,IF(D1476=$D$30,VLOOKUP(A1476,MMO_o10M_lease!$A$1:$F$51,5,FALSE),IF(D1476=$D$26,VLOOKUP(D1476,LANDINGS!$A$3:$BR$40,HLOOKUP(A1476,LANDINGS!$B$1:$CF$42,42,FALSE),FALSE)-IFERROR(VLOOKUP(A1476,MMO_o10M_lease!$A$1:$F$38,5,FALSE),0),VLOOKUP(D1476,LANDINGS!$A$3:$CF$40,HLOOKUP(A1476,LANDINGS!$B$1:$CF$42,42,FALSE),FALSE)))),0)</f>
        <v>0</v>
      </c>
      <c r="L1476" s="24">
        <f>SUMIFS(PASTE_FLEX_TRACKER!$D:$D,PASTE_FLEX_TRACKER!$E:$E,MAIN!$A1476,PASTE_FLEX_TRACKER!$B:$B,MAIN!$D1476)</f>
        <v>0</v>
      </c>
      <c r="M1476" s="35" t="s">
        <v>133</v>
      </c>
      <c r="N1476" s="46" t="s">
        <v>563</v>
      </c>
      <c r="O1476" s="46">
        <f>SUMIFS(MAN_ADJ!$L:$L,MAN_ADJ!$K:$K,MAIN!$D1476,MAN_ADJ!$J:$J,MAIN!$S1476)</f>
        <v>0</v>
      </c>
      <c r="P1476" s="25">
        <f t="shared" si="403"/>
        <v>0</v>
      </c>
      <c r="Q1476" s="28">
        <f t="shared" si="404"/>
        <v>0</v>
      </c>
      <c r="R1476" s="38">
        <f t="shared" si="395"/>
        <v>17.367408163265306</v>
      </c>
      <c r="S1476" t="s">
        <v>214</v>
      </c>
      <c r="U1476" t="s">
        <v>577</v>
      </c>
      <c r="V1476" t="s">
        <v>735</v>
      </c>
    </row>
    <row r="1477" spans="1:22" x14ac:dyDescent="0.25">
      <c r="A1477" s="17" t="s">
        <v>213</v>
      </c>
      <c r="B1477" s="17" t="s">
        <v>93</v>
      </c>
      <c r="C1477" s="17" t="s">
        <v>157</v>
      </c>
      <c r="D1477" s="17" t="s">
        <v>117</v>
      </c>
      <c r="E1477" s="24">
        <f>IF(U1477="SC",SUMIFS(SC!F:F,SC!A:A,MAIN!D1477,SC!B:B,MAIN!A1477),SUMIFS(Allocations!$H:$H,Allocations!$A:$A,MAIN!$A1477,Allocations!$B:$B,MAIN!$D1477))</f>
        <v>1.5220408163265305E-2</v>
      </c>
      <c r="F1477" s="24">
        <f>IF(U1477="SC",SUMIFS(SC!J:J,SC!A:A,MAIN!D1477,SC!B:B,MAIN!A1477),SUMIFS(Allocations!M:M,Allocations!A:A,MAIN!A1477,Allocations!B:B,MAIN!D1477))</f>
        <v>0</v>
      </c>
      <c r="G1477" s="24">
        <f t="shared" si="401"/>
        <v>1.5220408163265305E-2</v>
      </c>
      <c r="H1477" s="24">
        <f>IFERROR(VLOOKUP(S1477,Swaps_wk!$A$2:$AP$151,HLOOKUP(MAIN!D1477,Swaps_wk!$B$2:$AP$151,150,FALSE),FALSE),0)</f>
        <v>0</v>
      </c>
      <c r="I1477" s="24">
        <f>SUMIFS(PASTE_DQS_TRACKER!$D:$D,PASTE_DQS_TRACKER!$C:$C,MAIN!$U1477,PASTE_DQS_TRACKER!$B:$B,MAIN!$D1477)-SUMIFS(PASTE_DQS_TRACKER!$D:$D,PASTE_DQS_TRACKER!$C:$C,MAIN!$U1477,PASTE_DQS_TRACKER!$E:$E,MAIN!$D1477)</f>
        <v>0</v>
      </c>
      <c r="J1477" s="25">
        <f t="shared" si="402"/>
        <v>1.5220408163265305E-2</v>
      </c>
      <c r="K1477" s="24">
        <f>IFERROR(IF(V1477="Flex",0,IF(D1477=$D$30,VLOOKUP(A1477,MMO_o10M_lease!$A$1:$F$51,5,FALSE),IF(D1477=$D$26,VLOOKUP(D1477,LANDINGS!$A$3:$BR$40,HLOOKUP(A1477,LANDINGS!$B$1:$CF$42,42,FALSE),FALSE)-IFERROR(VLOOKUP(A1477,MMO_o10M_lease!$A$1:$F$38,5,FALSE),0),VLOOKUP(D1477,LANDINGS!$A$3:$CF$40,HLOOKUP(A1477,LANDINGS!$B$1:$CF$42,42,FALSE),FALSE)))),0)</f>
        <v>0</v>
      </c>
      <c r="L1477" s="24">
        <f>SUMIFS(PASTE_FLEX_TRACKER!$D:$D,PASTE_FLEX_TRACKER!$E:$E,MAIN!$A1477,PASTE_FLEX_TRACKER!$B:$B,MAIN!$D1477)</f>
        <v>0</v>
      </c>
      <c r="M1477" s="35" t="s">
        <v>133</v>
      </c>
      <c r="N1477" s="46" t="s">
        <v>563</v>
      </c>
      <c r="O1477" s="46">
        <f>SUMIFS(MAN_ADJ!$L:$L,MAN_ADJ!$K:$K,MAIN!$D1477,MAN_ADJ!$J:$J,MAIN!$S1477)</f>
        <v>0</v>
      </c>
      <c r="P1477" s="25">
        <f t="shared" si="403"/>
        <v>0</v>
      </c>
      <c r="Q1477" s="28">
        <f t="shared" si="404"/>
        <v>0</v>
      </c>
      <c r="R1477" s="38">
        <f t="shared" si="395"/>
        <v>1.5220408163265305E-2</v>
      </c>
      <c r="S1477" t="s">
        <v>214</v>
      </c>
      <c r="U1477" t="s">
        <v>577</v>
      </c>
      <c r="V1477" t="s">
        <v>735</v>
      </c>
    </row>
    <row r="1478" spans="1:22" x14ac:dyDescent="0.25">
      <c r="A1478" s="17" t="s">
        <v>213</v>
      </c>
      <c r="B1478" s="17" t="s">
        <v>93</v>
      </c>
      <c r="C1478" s="17" t="s">
        <v>157</v>
      </c>
      <c r="D1478" s="17" t="s">
        <v>118</v>
      </c>
      <c r="E1478" s="24">
        <f>IF(U1478="SC",SUMIFS(SC!F:F,SC!A:A,MAIN!D1478,SC!B:B,MAIN!A1478),SUMIFS(Allocations!$H:$H,Allocations!$A:$A,MAIN!$A1478,Allocations!$B:$B,MAIN!$D1478))</f>
        <v>12.514404081632652</v>
      </c>
      <c r="F1478" s="24">
        <f>IF(U1478="SC",SUMIFS(SC!J:J,SC!A:A,MAIN!D1478,SC!B:B,MAIN!A1478),SUMIFS(Allocations!M:M,Allocations!A:A,MAIN!A1478,Allocations!B:B,MAIN!D1478))</f>
        <v>0</v>
      </c>
      <c r="G1478" s="24">
        <f t="shared" si="401"/>
        <v>12.514404081632652</v>
      </c>
      <c r="H1478" s="24">
        <f>IFERROR(VLOOKUP(S1478,Swaps_wk!$A$2:$AP$151,HLOOKUP(MAIN!D1478,Swaps_wk!$B$2:$AP$151,150,FALSE),FALSE),0)</f>
        <v>0</v>
      </c>
      <c r="I1478" s="24">
        <f>SUMIFS(PASTE_DQS_TRACKER!$D:$D,PASTE_DQS_TRACKER!$C:$C,MAIN!$U1478,PASTE_DQS_TRACKER!$B:$B,MAIN!$D1478)-SUMIFS(PASTE_DQS_TRACKER!$D:$D,PASTE_DQS_TRACKER!$C:$C,MAIN!$U1478,PASTE_DQS_TRACKER!$E:$E,MAIN!$D1478)</f>
        <v>0</v>
      </c>
      <c r="J1478" s="25">
        <f t="shared" si="402"/>
        <v>12.514404081632652</v>
      </c>
      <c r="K1478" s="24">
        <f>IFERROR(IF(V1478="Flex",0,IF(D1478=$D$30,VLOOKUP(A1478,MMO_o10M_lease!$A$1:$F$51,5,FALSE),IF(D1478=$D$26,VLOOKUP(D1478,LANDINGS!$A$3:$BR$40,HLOOKUP(A1478,LANDINGS!$B$1:$CF$42,42,FALSE),FALSE)-IFERROR(VLOOKUP(A1478,MMO_o10M_lease!$A$1:$F$38,5,FALSE),0),VLOOKUP(D1478,LANDINGS!$A$3:$CF$40,HLOOKUP(A1478,LANDINGS!$B$1:$CF$42,42,FALSE),FALSE)))),0)</f>
        <v>0</v>
      </c>
      <c r="L1478" s="24">
        <f>SUMIFS(PASTE_FLEX_TRACKER!$D:$D,PASTE_FLEX_TRACKER!$E:$E,MAIN!$A1478,PASTE_FLEX_TRACKER!$B:$B,MAIN!$D1478)</f>
        <v>0</v>
      </c>
      <c r="M1478" s="35" t="s">
        <v>133</v>
      </c>
      <c r="N1478" s="46" t="s">
        <v>563</v>
      </c>
      <c r="O1478" s="46">
        <f>SUMIFS(MAN_ADJ!$L:$L,MAN_ADJ!$K:$K,MAIN!$D1478,MAN_ADJ!$J:$J,MAIN!$S1478)</f>
        <v>0</v>
      </c>
      <c r="P1478" s="25">
        <f t="shared" si="403"/>
        <v>0</v>
      </c>
      <c r="Q1478" s="28">
        <f t="shared" si="404"/>
        <v>0</v>
      </c>
      <c r="R1478" s="38">
        <f t="shared" si="395"/>
        <v>12.514404081632652</v>
      </c>
      <c r="S1478" t="s">
        <v>214</v>
      </c>
      <c r="U1478" t="s">
        <v>577</v>
      </c>
      <c r="V1478" t="s">
        <v>735</v>
      </c>
    </row>
    <row r="1479" spans="1:22" x14ac:dyDescent="0.25">
      <c r="A1479" s="17" t="s">
        <v>213</v>
      </c>
      <c r="B1479" s="17" t="s">
        <v>93</v>
      </c>
      <c r="C1479" s="17" t="s">
        <v>157</v>
      </c>
      <c r="D1479" s="17" t="s">
        <v>119</v>
      </c>
      <c r="E1479" s="24">
        <f>IF(U1479="SC",SUMIFS(SC!F:F,SC!A:A,MAIN!D1479,SC!B:B,MAIN!A1479),SUMIFS(Allocations!$H:$H,Allocations!$A:$A,MAIN!$A1479,Allocations!$B:$B,MAIN!$D1479))</f>
        <v>0</v>
      </c>
      <c r="F1479" s="24">
        <f>IF(U1479="SC",SUMIFS(SC!J:J,SC!A:A,MAIN!D1479,SC!B:B,MAIN!A1479),SUMIFS(Allocations!M:M,Allocations!A:A,MAIN!A1479,Allocations!B:B,MAIN!D1479))</f>
        <v>0</v>
      </c>
      <c r="G1479" s="24">
        <f t="shared" si="401"/>
        <v>0</v>
      </c>
      <c r="H1479" s="24">
        <f>IFERROR(VLOOKUP(S1479,Swaps_wk!$A$2:$AP$151,HLOOKUP(MAIN!D1479,Swaps_wk!$B$2:$AP$151,150,FALSE),FALSE),0)</f>
        <v>0</v>
      </c>
      <c r="I1479" s="24">
        <f>SUMIFS(PASTE_DQS_TRACKER!$D:$D,PASTE_DQS_TRACKER!$C:$C,MAIN!$U1479,PASTE_DQS_TRACKER!$B:$B,MAIN!$D1479)-SUMIFS(PASTE_DQS_TRACKER!$D:$D,PASTE_DQS_TRACKER!$C:$C,MAIN!$U1479,PASTE_DQS_TRACKER!$E:$E,MAIN!$D1479)</f>
        <v>0</v>
      </c>
      <c r="J1479" s="25">
        <f t="shared" si="402"/>
        <v>0</v>
      </c>
      <c r="K1479" s="24">
        <f>IFERROR(IF(V1479="Flex",0,IF(D1479=$D$30,VLOOKUP(A1479,MMO_o10M_lease!$A$1:$F$51,5,FALSE),IF(D1479=$D$26,VLOOKUP(D1479,LANDINGS!$A$3:$BR$40,HLOOKUP(A1479,LANDINGS!$B$1:$CF$42,42,FALSE),FALSE)-IFERROR(VLOOKUP(A1479,MMO_o10M_lease!$A$1:$F$38,5,FALSE),0),VLOOKUP(D1479,LANDINGS!$A$3:$CF$40,HLOOKUP(A1479,LANDINGS!$B$1:$CF$42,42,FALSE),FALSE)))),0)</f>
        <v>0</v>
      </c>
      <c r="L1479" s="24">
        <f>SUMIFS(PASTE_FLEX_TRACKER!$D:$D,PASTE_FLEX_TRACKER!$E:$E,MAIN!$A1479,PASTE_FLEX_TRACKER!$B:$B,MAIN!$D1479)</f>
        <v>0</v>
      </c>
      <c r="M1479" s="35" t="s">
        <v>133</v>
      </c>
      <c r="N1479" s="46" t="s">
        <v>563</v>
      </c>
      <c r="O1479" s="46">
        <f>SUMIFS(MAN_ADJ!$L:$L,MAN_ADJ!$K:$K,MAIN!$D1479,MAN_ADJ!$J:$J,MAIN!$S1479)</f>
        <v>0</v>
      </c>
      <c r="P1479" s="25">
        <f t="shared" si="403"/>
        <v>0</v>
      </c>
      <c r="Q1479" s="28" t="str">
        <f t="shared" si="404"/>
        <v>n/a</v>
      </c>
      <c r="R1479" s="38">
        <f t="shared" si="395"/>
        <v>0</v>
      </c>
      <c r="S1479" t="s">
        <v>214</v>
      </c>
      <c r="U1479" t="s">
        <v>577</v>
      </c>
      <c r="V1479" t="s">
        <v>735</v>
      </c>
    </row>
    <row r="1480" spans="1:22" x14ac:dyDescent="0.25">
      <c r="A1480" s="17" t="s">
        <v>213</v>
      </c>
      <c r="B1480" s="17" t="s">
        <v>93</v>
      </c>
      <c r="C1480" s="17" t="s">
        <v>157</v>
      </c>
      <c r="D1480" s="17" t="s">
        <v>120</v>
      </c>
      <c r="E1480" s="24">
        <f>IF(U1480="SC",SUMIFS(SC!F:F,SC!A:A,MAIN!D1480,SC!B:B,MAIN!A1480),SUMIFS(Allocations!$H:$H,Allocations!$A:$A,MAIN!$A1480,Allocations!$B:$B,MAIN!$D1480))</f>
        <v>0.18448979591836734</v>
      </c>
      <c r="F1480" s="24">
        <f>IF(U1480="SC",SUMIFS(SC!J:J,SC!A:A,MAIN!D1480,SC!B:B,MAIN!A1480),SUMIFS(Allocations!M:M,Allocations!A:A,MAIN!A1480,Allocations!B:B,MAIN!D1480))</f>
        <v>0</v>
      </c>
      <c r="G1480" s="24">
        <f t="shared" si="401"/>
        <v>0.18448979591836734</v>
      </c>
      <c r="H1480" s="24">
        <f>IFERROR(VLOOKUP(S1480,Swaps_wk!$A$2:$AP$151,HLOOKUP(MAIN!D1480,Swaps_wk!$B$2:$AP$151,150,FALSE),FALSE),0)</f>
        <v>0</v>
      </c>
      <c r="I1480" s="24">
        <f>SUMIFS(PASTE_DQS_TRACKER!$D:$D,PASTE_DQS_TRACKER!$C:$C,MAIN!$U1480,PASTE_DQS_TRACKER!$B:$B,MAIN!$D1480)-SUMIFS(PASTE_DQS_TRACKER!$D:$D,PASTE_DQS_TRACKER!$C:$C,MAIN!$U1480,PASTE_DQS_TRACKER!$E:$E,MAIN!$D1480)</f>
        <v>0</v>
      </c>
      <c r="J1480" s="25">
        <f t="shared" si="402"/>
        <v>0.18448979591836734</v>
      </c>
      <c r="K1480" s="24">
        <f>IFERROR(IF(V1480="Flex",0,IF(D1480=$D$30,VLOOKUP(A1480,MMO_o10M_lease!$A$1:$F$51,5,FALSE),IF(D1480=$D$26,VLOOKUP(D1480,LANDINGS!$A$3:$BR$40,HLOOKUP(A1480,LANDINGS!$B$1:$CF$42,42,FALSE),FALSE)-IFERROR(VLOOKUP(A1480,MMO_o10M_lease!$A$1:$F$38,5,FALSE),0),VLOOKUP(D1480,LANDINGS!$A$3:$CF$40,HLOOKUP(A1480,LANDINGS!$B$1:$CF$42,42,FALSE),FALSE)))),0)</f>
        <v>0</v>
      </c>
      <c r="L1480" s="24">
        <f>SUMIFS(PASTE_FLEX_TRACKER!$D:$D,PASTE_FLEX_TRACKER!$E:$E,MAIN!$A1480,PASTE_FLEX_TRACKER!$B:$B,MAIN!$D1480)</f>
        <v>0</v>
      </c>
      <c r="M1480" s="35" t="s">
        <v>133</v>
      </c>
      <c r="N1480" s="46" t="s">
        <v>563</v>
      </c>
      <c r="O1480" s="46">
        <f>SUMIFS(MAN_ADJ!$L:$L,MAN_ADJ!$K:$K,MAIN!$D1480,MAN_ADJ!$J:$J,MAIN!$S1480)</f>
        <v>0</v>
      </c>
      <c r="P1480" s="25">
        <f t="shared" si="403"/>
        <v>0</v>
      </c>
      <c r="Q1480" s="28">
        <f t="shared" si="404"/>
        <v>0</v>
      </c>
      <c r="R1480" s="38">
        <f t="shared" si="395"/>
        <v>0.18448979591836734</v>
      </c>
      <c r="S1480" t="s">
        <v>214</v>
      </c>
      <c r="U1480" t="s">
        <v>577</v>
      </c>
      <c r="V1480" t="s">
        <v>735</v>
      </c>
    </row>
    <row r="1481" spans="1:22" x14ac:dyDescent="0.25">
      <c r="A1481" s="17" t="s">
        <v>213</v>
      </c>
      <c r="B1481" s="17" t="s">
        <v>93</v>
      </c>
      <c r="C1481" s="17" t="s">
        <v>157</v>
      </c>
      <c r="D1481" s="17" t="s">
        <v>121</v>
      </c>
      <c r="E1481" s="24">
        <f>IF(U1481="SC",SUMIFS(SC!F:F,SC!A:A,MAIN!D1481,SC!B:B,MAIN!A1481),SUMIFS(Allocations!$H:$H,Allocations!$A:$A,MAIN!$A1481,Allocations!$B:$B,MAIN!$D1481))</f>
        <v>0</v>
      </c>
      <c r="F1481" s="24">
        <f>IF(U1481="SC",SUMIFS(SC!J:J,SC!A:A,MAIN!D1481,SC!B:B,MAIN!A1481),SUMIFS(Allocations!M:M,Allocations!A:A,MAIN!A1481,Allocations!B:B,MAIN!D1481))</f>
        <v>0</v>
      </c>
      <c r="G1481" s="24">
        <f t="shared" si="401"/>
        <v>0</v>
      </c>
      <c r="H1481" s="24">
        <f>IFERROR(VLOOKUP(S1481,Swaps_wk!$A$2:$AP$151,HLOOKUP(MAIN!D1481,Swaps_wk!$B$2:$AP$151,150,FALSE),FALSE),0)</f>
        <v>0</v>
      </c>
      <c r="I1481" s="24">
        <f>SUMIFS(PASTE_DQS_TRACKER!$D:$D,PASTE_DQS_TRACKER!$C:$C,MAIN!$U1481,PASTE_DQS_TRACKER!$B:$B,MAIN!$D1481)-SUMIFS(PASTE_DQS_TRACKER!$D:$D,PASTE_DQS_TRACKER!$C:$C,MAIN!$U1481,PASTE_DQS_TRACKER!$E:$E,MAIN!$D1481)</f>
        <v>0</v>
      </c>
      <c r="J1481" s="25">
        <f t="shared" si="402"/>
        <v>0</v>
      </c>
      <c r="K1481" s="24">
        <f>IFERROR(IF(V1481="Flex",0,IF(D1481=$D$30,VLOOKUP(A1481,MMO_o10M_lease!$A$1:$F$51,5,FALSE),IF(D1481=$D$26,VLOOKUP(D1481,LANDINGS!$A$3:$BR$40,HLOOKUP(A1481,LANDINGS!$B$1:$CF$42,42,FALSE),FALSE)-IFERROR(VLOOKUP(A1481,MMO_o10M_lease!$A$1:$F$38,5,FALSE),0),VLOOKUP(D1481,LANDINGS!$A$3:$CF$40,HLOOKUP(A1481,LANDINGS!$B$1:$CF$42,42,FALSE),FALSE)))),0)</f>
        <v>0</v>
      </c>
      <c r="L1481" s="24">
        <f>SUMIFS(PASTE_FLEX_TRACKER!$D:$D,PASTE_FLEX_TRACKER!$E:$E,MAIN!$A1481,PASTE_FLEX_TRACKER!$B:$B,MAIN!$D1481)</f>
        <v>0</v>
      </c>
      <c r="M1481" s="35" t="s">
        <v>133</v>
      </c>
      <c r="N1481" s="46" t="s">
        <v>563</v>
      </c>
      <c r="O1481" s="46">
        <f>SUMIFS(MAN_ADJ!$L:$L,MAN_ADJ!$K:$K,MAIN!$D1481,MAN_ADJ!$J:$J,MAIN!$S1481)</f>
        <v>0</v>
      </c>
      <c r="P1481" s="25">
        <f t="shared" si="403"/>
        <v>0</v>
      </c>
      <c r="Q1481" s="28" t="str">
        <f t="shared" si="404"/>
        <v>n/a</v>
      </c>
      <c r="R1481" s="38">
        <f t="shared" si="395"/>
        <v>0</v>
      </c>
      <c r="S1481" t="s">
        <v>214</v>
      </c>
      <c r="U1481" t="s">
        <v>577</v>
      </c>
      <c r="V1481" t="s">
        <v>735</v>
      </c>
    </row>
    <row r="1482" spans="1:22" x14ac:dyDescent="0.25">
      <c r="A1482" s="17" t="s">
        <v>213</v>
      </c>
      <c r="B1482" s="17" t="s">
        <v>93</v>
      </c>
      <c r="C1482" s="17" t="s">
        <v>157</v>
      </c>
      <c r="D1482" s="17" t="s">
        <v>122</v>
      </c>
      <c r="E1482" s="24">
        <f>IF(U1482="SC",SUMIFS(SC!F:F,SC!A:A,MAIN!D1482,SC!B:B,MAIN!A1482),SUMIFS(Allocations!$H:$H,Allocations!$A:$A,MAIN!$A1482,Allocations!$B:$B,MAIN!$D1482))</f>
        <v>0</v>
      </c>
      <c r="F1482" s="24">
        <f>IF(U1482="SC",SUMIFS(SC!J:J,SC!A:A,MAIN!D1482,SC!B:B,MAIN!A1482),SUMIFS(Allocations!M:M,Allocations!A:A,MAIN!A1482,Allocations!B:B,MAIN!D1482))</f>
        <v>0</v>
      </c>
      <c r="G1482" s="24">
        <f t="shared" si="401"/>
        <v>0</v>
      </c>
      <c r="H1482" s="24">
        <f>IFERROR(VLOOKUP(S1482,Swaps_wk!$A$2:$AP$151,HLOOKUP(MAIN!D1482,Swaps_wk!$B$2:$AP$151,150,FALSE),FALSE),0)</f>
        <v>0</v>
      </c>
      <c r="I1482" s="24">
        <f>SUMIFS(PASTE_DQS_TRACKER!$D:$D,PASTE_DQS_TRACKER!$C:$C,MAIN!$U1482,PASTE_DQS_TRACKER!$B:$B,MAIN!$D1482)-SUMIFS(PASTE_DQS_TRACKER!$D:$D,PASTE_DQS_TRACKER!$C:$C,MAIN!$U1482,PASTE_DQS_TRACKER!$E:$E,MAIN!$D1482)</f>
        <v>0</v>
      </c>
      <c r="J1482" s="25">
        <f t="shared" si="402"/>
        <v>0</v>
      </c>
      <c r="K1482" s="24">
        <f>IFERROR(IF(V1482="Flex",0,IF(D1482=$D$30,VLOOKUP(A1482,MMO_o10M_lease!$A$1:$F$51,5,FALSE),IF(D1482=$D$26,VLOOKUP(D1482,LANDINGS!$A$3:$BR$40,HLOOKUP(A1482,LANDINGS!$B$1:$CF$42,42,FALSE),FALSE)-IFERROR(VLOOKUP(A1482,MMO_o10M_lease!$A$1:$F$38,5,FALSE),0),VLOOKUP(D1482,LANDINGS!$A$3:$CF$40,HLOOKUP(A1482,LANDINGS!$B$1:$CF$42,42,FALSE),FALSE)))),0)</f>
        <v>0</v>
      </c>
      <c r="L1482" s="24">
        <f>SUMIFS(PASTE_FLEX_TRACKER!$D:$D,PASTE_FLEX_TRACKER!$E:$E,MAIN!$A1482,PASTE_FLEX_TRACKER!$B:$B,MAIN!$D1482)</f>
        <v>0</v>
      </c>
      <c r="M1482" s="35" t="s">
        <v>133</v>
      </c>
      <c r="N1482" s="46" t="s">
        <v>563</v>
      </c>
      <c r="O1482" s="46">
        <f>SUMIFS(MAN_ADJ!$L:$L,MAN_ADJ!$K:$K,MAIN!$D1482,MAN_ADJ!$J:$J,MAIN!$S1482)</f>
        <v>0</v>
      </c>
      <c r="P1482" s="25">
        <f t="shared" si="403"/>
        <v>0</v>
      </c>
      <c r="Q1482" s="28" t="str">
        <f t="shared" si="404"/>
        <v>n/a</v>
      </c>
      <c r="R1482" s="38">
        <f t="shared" ref="R1482:R1492" si="405">J1482-P1482</f>
        <v>0</v>
      </c>
      <c r="S1482" t="s">
        <v>214</v>
      </c>
      <c r="U1482" t="s">
        <v>577</v>
      </c>
      <c r="V1482" t="s">
        <v>735</v>
      </c>
    </row>
    <row r="1483" spans="1:22" x14ac:dyDescent="0.25">
      <c r="A1483" s="17" t="s">
        <v>213</v>
      </c>
      <c r="B1483" s="17" t="s">
        <v>93</v>
      </c>
      <c r="C1483" s="17" t="s">
        <v>157</v>
      </c>
      <c r="D1483" s="17" t="s">
        <v>123</v>
      </c>
      <c r="E1483" s="24">
        <f>IF(U1483="SC",SUMIFS(SC!F:F,SC!A:A,MAIN!D1483,SC!B:B,MAIN!A1483),SUMIFS(Allocations!$H:$H,Allocations!$A:$A,MAIN!$A1483,Allocations!$B:$B,MAIN!$D1483))</f>
        <v>41.749118367346938</v>
      </c>
      <c r="F1483" s="24">
        <f>IF(U1483="SC",SUMIFS(SC!J:J,SC!A:A,MAIN!D1483,SC!B:B,MAIN!A1483),SUMIFS(Allocations!M:M,Allocations!A:A,MAIN!A1483,Allocations!B:B,MAIN!D1483))</f>
        <v>0</v>
      </c>
      <c r="G1483" s="24">
        <f t="shared" si="401"/>
        <v>41.749118367346938</v>
      </c>
      <c r="H1483" s="24">
        <f>IFERROR(VLOOKUP(S1483,Swaps_wk!$A$2:$AP$151,HLOOKUP(MAIN!D1483,Swaps_wk!$B$2:$AP$151,150,FALSE),FALSE),0)</f>
        <v>0</v>
      </c>
      <c r="I1483" s="24">
        <f>SUMIFS(PASTE_DQS_TRACKER!$D:$D,PASTE_DQS_TRACKER!$C:$C,MAIN!$U1483,PASTE_DQS_TRACKER!$B:$B,MAIN!$D1483)-SUMIFS(PASTE_DQS_TRACKER!$D:$D,PASTE_DQS_TRACKER!$C:$C,MAIN!$U1483,PASTE_DQS_TRACKER!$E:$E,MAIN!$D1483)</f>
        <v>0</v>
      </c>
      <c r="J1483" s="25">
        <f t="shared" si="402"/>
        <v>41.749118367346938</v>
      </c>
      <c r="K1483" s="24">
        <f>IFERROR(IF(V1483="Flex",0,IF(D1483=$D$30,VLOOKUP(A1483,MMO_o10M_lease!$A$1:$F$51,5,FALSE),IF(D1483=$D$26,VLOOKUP(D1483,LANDINGS!$A$3:$BR$40,HLOOKUP(A1483,LANDINGS!$B$1:$CF$42,42,FALSE),FALSE)-IFERROR(VLOOKUP(A1483,MMO_o10M_lease!$A$1:$F$38,5,FALSE),0),VLOOKUP(D1483,LANDINGS!$A$3:$CF$40,HLOOKUP(A1483,LANDINGS!$B$1:$CF$42,42,FALSE),FALSE)))),0)</f>
        <v>0</v>
      </c>
      <c r="L1483" s="24">
        <f>SUMIFS(PASTE_FLEX_TRACKER!$D:$D,PASTE_FLEX_TRACKER!$E:$E,MAIN!$A1483,PASTE_FLEX_TRACKER!$B:$B,MAIN!$D1483)</f>
        <v>0</v>
      </c>
      <c r="M1483" s="35" t="s">
        <v>133</v>
      </c>
      <c r="N1483" s="46" t="s">
        <v>563</v>
      </c>
      <c r="O1483" s="46">
        <f>SUMIFS(MAN_ADJ!$L:$L,MAN_ADJ!$K:$K,MAIN!$D1483,MAN_ADJ!$J:$J,MAIN!$S1483)</f>
        <v>0</v>
      </c>
      <c r="P1483" s="25">
        <f t="shared" si="403"/>
        <v>0</v>
      </c>
      <c r="Q1483" s="28">
        <f t="shared" si="404"/>
        <v>0</v>
      </c>
      <c r="R1483" s="38">
        <f t="shared" si="405"/>
        <v>41.749118367346938</v>
      </c>
      <c r="S1483" t="s">
        <v>214</v>
      </c>
      <c r="U1483" t="s">
        <v>577</v>
      </c>
      <c r="V1483" t="s">
        <v>735</v>
      </c>
    </row>
    <row r="1484" spans="1:22" x14ac:dyDescent="0.25">
      <c r="A1484" s="17" t="s">
        <v>213</v>
      </c>
      <c r="B1484" s="17" t="s">
        <v>93</v>
      </c>
      <c r="C1484" s="17" t="s">
        <v>157</v>
      </c>
      <c r="D1484" s="17" t="s">
        <v>124</v>
      </c>
      <c r="E1484" s="24">
        <f>IF(U1484="SC",SUMIFS(SC!F:F,SC!A:A,MAIN!D1484,SC!B:B,MAIN!A1484),SUMIFS(Allocations!$H:$H,Allocations!$A:$A,MAIN!$A1484,Allocations!$B:$B,MAIN!$D1484))</f>
        <v>3.3669387755102038E-2</v>
      </c>
      <c r="F1484" s="24">
        <f>IF(U1484="SC",SUMIFS(SC!J:J,SC!A:A,MAIN!D1484,SC!B:B,MAIN!A1484),SUMIFS(Allocations!M:M,Allocations!A:A,MAIN!A1484,Allocations!B:B,MAIN!D1484))</f>
        <v>0</v>
      </c>
      <c r="G1484" s="24">
        <f t="shared" si="401"/>
        <v>3.3669387755102038E-2</v>
      </c>
      <c r="H1484" s="24">
        <f>IFERROR(VLOOKUP(S1484,Swaps_wk!$A$2:$AP$151,HLOOKUP(MAIN!D1484,Swaps_wk!$B$2:$AP$151,150,FALSE),FALSE),0)</f>
        <v>0</v>
      </c>
      <c r="I1484" s="24">
        <f>SUMIFS(PASTE_DQS_TRACKER!$D:$D,PASTE_DQS_TRACKER!$C:$C,MAIN!$U1484,PASTE_DQS_TRACKER!$B:$B,MAIN!$D1484)-SUMIFS(PASTE_DQS_TRACKER!$D:$D,PASTE_DQS_TRACKER!$C:$C,MAIN!$U1484,PASTE_DQS_TRACKER!$E:$E,MAIN!$D1484)</f>
        <v>0</v>
      </c>
      <c r="J1484" s="25">
        <f t="shared" si="402"/>
        <v>3.3669387755102038E-2</v>
      </c>
      <c r="K1484" s="24">
        <f>IFERROR(IF(V1484="Flex",0,IF(D1484=$D$30,VLOOKUP(A1484,MMO_o10M_lease!$A$1:$F$51,5,FALSE),IF(D1484=$D$26,VLOOKUP(D1484,LANDINGS!$A$3:$BR$40,HLOOKUP(A1484,LANDINGS!$B$1:$CF$42,42,FALSE),FALSE)-IFERROR(VLOOKUP(A1484,MMO_o10M_lease!$A$1:$F$38,5,FALSE),0),VLOOKUP(D1484,LANDINGS!$A$3:$CF$40,HLOOKUP(A1484,LANDINGS!$B$1:$CF$42,42,FALSE),FALSE)))),0)</f>
        <v>0</v>
      </c>
      <c r="L1484" s="24">
        <f>SUMIFS(PASTE_FLEX_TRACKER!$D:$D,PASTE_FLEX_TRACKER!$E:$E,MAIN!$A1484,PASTE_FLEX_TRACKER!$B:$B,MAIN!$D1484)</f>
        <v>0</v>
      </c>
      <c r="M1484" s="35" t="s">
        <v>133</v>
      </c>
      <c r="N1484" s="46" t="s">
        <v>563</v>
      </c>
      <c r="O1484" s="46">
        <f>SUMIFS(MAN_ADJ!$L:$L,MAN_ADJ!$K:$K,MAIN!$D1484,MAN_ADJ!$J:$J,MAIN!$S1484)</f>
        <v>0</v>
      </c>
      <c r="P1484" s="25">
        <f t="shared" si="403"/>
        <v>0</v>
      </c>
      <c r="Q1484" s="28">
        <f t="shared" si="404"/>
        <v>0</v>
      </c>
      <c r="R1484" s="38">
        <f t="shared" si="405"/>
        <v>3.3669387755102038E-2</v>
      </c>
      <c r="S1484" t="s">
        <v>214</v>
      </c>
      <c r="U1484" t="s">
        <v>577</v>
      </c>
      <c r="V1484" t="s">
        <v>735</v>
      </c>
    </row>
    <row r="1485" spans="1:22" x14ac:dyDescent="0.25">
      <c r="A1485" s="17" t="s">
        <v>213</v>
      </c>
      <c r="B1485" s="17" t="s">
        <v>93</v>
      </c>
      <c r="C1485" s="17" t="s">
        <v>157</v>
      </c>
      <c r="D1485" s="17" t="s">
        <v>125</v>
      </c>
      <c r="E1485" s="24">
        <f>IF(U1485="SC",SUMIFS(SC!F:F,SC!A:A,MAIN!D1485,SC!B:B,MAIN!A1485),SUMIFS(Allocations!$H:$H,Allocations!$A:$A,MAIN!$A1485,Allocations!$B:$B,MAIN!$D1485))</f>
        <v>6.9183673469387754</v>
      </c>
      <c r="F1485" s="24">
        <f>IF(U1485="SC",SUMIFS(SC!J:J,SC!A:A,MAIN!D1485,SC!B:B,MAIN!A1485),SUMIFS(Allocations!M:M,Allocations!A:A,MAIN!A1485,Allocations!B:B,MAIN!D1485))</f>
        <v>0</v>
      </c>
      <c r="G1485" s="24">
        <f t="shared" si="401"/>
        <v>6.9183673469387754</v>
      </c>
      <c r="H1485" s="24">
        <f>IFERROR(VLOOKUP(S1485,Swaps_wk!$A$2:$AP$151,HLOOKUP(MAIN!D1485,Swaps_wk!$B$2:$AP$151,150,FALSE),FALSE),0)</f>
        <v>0</v>
      </c>
      <c r="I1485" s="24">
        <f>SUMIFS(PASTE_DQS_TRACKER!$D:$D,PASTE_DQS_TRACKER!$C:$C,MAIN!$U1485,PASTE_DQS_TRACKER!$B:$B,MAIN!$D1485)-SUMIFS(PASTE_DQS_TRACKER!$D:$D,PASTE_DQS_TRACKER!$C:$C,MAIN!$U1485,PASTE_DQS_TRACKER!$E:$E,MAIN!$D1485)</f>
        <v>0</v>
      </c>
      <c r="J1485" s="25">
        <f t="shared" si="402"/>
        <v>6.9183673469387754</v>
      </c>
      <c r="K1485" s="24">
        <f>IFERROR(IF(V1485="Flex",0,IF(D1485=$D$30,VLOOKUP(A1485,MMO_o10M_lease!$A$1:$F$51,5,FALSE),IF(D1485=$D$26,VLOOKUP(D1485,LANDINGS!$A$3:$BR$40,HLOOKUP(A1485,LANDINGS!$B$1:$CF$42,42,FALSE),FALSE)-IFERROR(VLOOKUP(A1485,MMO_o10M_lease!$A$1:$F$38,5,FALSE),0),VLOOKUP(D1485,LANDINGS!$A$3:$CF$40,HLOOKUP(A1485,LANDINGS!$B$1:$CF$42,42,FALSE),FALSE)))),0)</f>
        <v>0</v>
      </c>
      <c r="L1485" s="24">
        <f>SUMIFS(PASTE_FLEX_TRACKER!$D:$D,PASTE_FLEX_TRACKER!$E:$E,MAIN!$A1485,PASTE_FLEX_TRACKER!$B:$B,MAIN!$D1485)</f>
        <v>0</v>
      </c>
      <c r="M1485" s="35" t="s">
        <v>133</v>
      </c>
      <c r="N1485" s="46" t="s">
        <v>563</v>
      </c>
      <c r="O1485" s="46">
        <f>SUMIFS(MAN_ADJ!$L:$L,MAN_ADJ!$K:$K,MAIN!$D1485,MAN_ADJ!$J:$J,MAIN!$S1485)</f>
        <v>0</v>
      </c>
      <c r="P1485" s="25">
        <f t="shared" si="403"/>
        <v>0</v>
      </c>
      <c r="Q1485" s="28">
        <f t="shared" si="404"/>
        <v>0</v>
      </c>
      <c r="R1485" s="38">
        <f t="shared" si="405"/>
        <v>6.9183673469387754</v>
      </c>
      <c r="S1485" t="s">
        <v>214</v>
      </c>
      <c r="U1485" t="s">
        <v>577</v>
      </c>
      <c r="V1485" t="s">
        <v>735</v>
      </c>
    </row>
    <row r="1486" spans="1:22" x14ac:dyDescent="0.25">
      <c r="A1486" s="17" t="s">
        <v>213</v>
      </c>
      <c r="B1486" s="17" t="s">
        <v>93</v>
      </c>
      <c r="C1486" s="17" t="s">
        <v>157</v>
      </c>
      <c r="D1486" s="17" t="s">
        <v>126</v>
      </c>
      <c r="E1486" s="24">
        <f>IF(U1486="SC",SUMIFS(SC!F:F,SC!A:A,MAIN!D1486,SC!B:B,MAIN!A1486),SUMIFS(Allocations!$H:$H,Allocations!$A:$A,MAIN!$A1486,Allocations!$B:$B,MAIN!$D1486))</f>
        <v>0</v>
      </c>
      <c r="F1486" s="24">
        <f>IF(U1486="SC",SUMIFS(SC!J:J,SC!A:A,MAIN!D1486,SC!B:B,MAIN!A1486),SUMIFS(Allocations!M:M,Allocations!A:A,MAIN!A1486,Allocations!B:B,MAIN!D1486))</f>
        <v>0</v>
      </c>
      <c r="G1486" s="24">
        <f t="shared" si="401"/>
        <v>0</v>
      </c>
      <c r="H1486" s="24">
        <f>IFERROR(VLOOKUP(S1486,Swaps_wk!$A$2:$AP$151,HLOOKUP(MAIN!D1486,Swaps_wk!$B$2:$AP$151,150,FALSE),FALSE),0)</f>
        <v>0</v>
      </c>
      <c r="I1486" s="24">
        <f>SUMIFS(PASTE_DQS_TRACKER!$D:$D,PASTE_DQS_TRACKER!$C:$C,MAIN!$U1486,PASTE_DQS_TRACKER!$B:$B,MAIN!$D1486)-SUMIFS(PASTE_DQS_TRACKER!$D:$D,PASTE_DQS_TRACKER!$C:$C,MAIN!$U1486,PASTE_DQS_TRACKER!$E:$E,MAIN!$D1486)</f>
        <v>0</v>
      </c>
      <c r="J1486" s="25">
        <f t="shared" si="402"/>
        <v>0</v>
      </c>
      <c r="K1486" s="24">
        <f>IFERROR(IF(V1486="Flex",0,IF(D1486=$D$30,VLOOKUP(A1486,MMO_o10M_lease!$A$1:$F$51,5,FALSE),IF(D1486=$D$26,VLOOKUP(D1486,LANDINGS!$A$3:$BR$40,HLOOKUP(A1486,LANDINGS!$B$1:$CF$42,42,FALSE),FALSE)-IFERROR(VLOOKUP(A1486,MMO_o10M_lease!$A$1:$F$38,5,FALSE),0),VLOOKUP(D1486,LANDINGS!$A$3:$CF$40,HLOOKUP(A1486,LANDINGS!$B$1:$CF$42,42,FALSE),FALSE)))),0)</f>
        <v>0</v>
      </c>
      <c r="L1486" s="24">
        <f>SUMIFS(PASTE_FLEX_TRACKER!$D:$D,PASTE_FLEX_TRACKER!$E:$E,MAIN!$A1486,PASTE_FLEX_TRACKER!$B:$B,MAIN!$D1486)</f>
        <v>0</v>
      </c>
      <c r="M1486" s="35" t="s">
        <v>133</v>
      </c>
      <c r="N1486" s="46" t="s">
        <v>563</v>
      </c>
      <c r="O1486" s="46">
        <f>SUMIFS(MAN_ADJ!$L:$L,MAN_ADJ!$K:$K,MAIN!$D1486,MAN_ADJ!$J:$J,MAIN!$S1486)</f>
        <v>0</v>
      </c>
      <c r="P1486" s="25">
        <f t="shared" si="403"/>
        <v>0</v>
      </c>
      <c r="Q1486" s="28" t="str">
        <f t="shared" si="404"/>
        <v>n/a</v>
      </c>
      <c r="R1486" s="38">
        <f t="shared" si="405"/>
        <v>0</v>
      </c>
      <c r="S1486" t="s">
        <v>214</v>
      </c>
      <c r="U1486" t="s">
        <v>577</v>
      </c>
      <c r="V1486" t="s">
        <v>735</v>
      </c>
    </row>
    <row r="1487" spans="1:22" x14ac:dyDescent="0.25">
      <c r="A1487" s="17" t="s">
        <v>213</v>
      </c>
      <c r="B1487" s="17" t="s">
        <v>93</v>
      </c>
      <c r="C1487" s="17" t="s">
        <v>157</v>
      </c>
      <c r="D1487" s="17" t="s">
        <v>127</v>
      </c>
      <c r="E1487" s="24">
        <f>IF(U1487="SC",SUMIFS(SC!F:F,SC!A:A,MAIN!D1487,SC!B:B,MAIN!A1487),SUMIFS(Allocations!$H:$H,Allocations!$A:$A,MAIN!$A1487,Allocations!$B:$B,MAIN!$D1487))</f>
        <v>0</v>
      </c>
      <c r="F1487" s="24">
        <f>IF(U1487="SC",SUMIFS(SC!J:J,SC!A:A,MAIN!D1487,SC!B:B,MAIN!A1487),SUMIFS(Allocations!M:M,Allocations!A:A,MAIN!A1487,Allocations!B:B,MAIN!D1487))</f>
        <v>0</v>
      </c>
      <c r="G1487" s="24">
        <f t="shared" si="401"/>
        <v>0</v>
      </c>
      <c r="H1487" s="24">
        <f>IFERROR(VLOOKUP(S1487,Swaps_wk!$A$2:$AP$151,HLOOKUP(MAIN!D1487,Swaps_wk!$B$2:$AP$151,150,FALSE),FALSE),0)</f>
        <v>0</v>
      </c>
      <c r="I1487" s="24">
        <f>SUMIFS(PASTE_DQS_TRACKER!$D:$D,PASTE_DQS_TRACKER!$C:$C,MAIN!$U1487,PASTE_DQS_TRACKER!$B:$B,MAIN!$D1487)-SUMIFS(PASTE_DQS_TRACKER!$D:$D,PASTE_DQS_TRACKER!$C:$C,MAIN!$U1487,PASTE_DQS_TRACKER!$E:$E,MAIN!$D1487)</f>
        <v>0</v>
      </c>
      <c r="J1487" s="25">
        <f t="shared" ref="J1487:J1522" si="406">G1487+I1487</f>
        <v>0</v>
      </c>
      <c r="K1487" s="24">
        <f>IFERROR(IF(V1487="Flex",0,IF(D1487=$D$30,VLOOKUP(A1487,MMO_o10M_lease!$A$1:$F$51,5,FALSE),IF(D1487=$D$26,VLOOKUP(D1487,LANDINGS!$A$3:$BR$40,HLOOKUP(A1487,LANDINGS!$B$1:$CF$42,42,FALSE),FALSE)-IFERROR(VLOOKUP(A1487,MMO_o10M_lease!$A$1:$F$38,5,FALSE),0),VLOOKUP(D1487,LANDINGS!$A$3:$CF$40,HLOOKUP(A1487,LANDINGS!$B$1:$CF$42,42,FALSE),FALSE)))),0)</f>
        <v>0</v>
      </c>
      <c r="L1487" s="24">
        <f>SUMIFS(PASTE_FLEX_TRACKER!$D:$D,PASTE_FLEX_TRACKER!$E:$E,MAIN!$A1487,PASTE_FLEX_TRACKER!$B:$B,MAIN!$D1487)</f>
        <v>0</v>
      </c>
      <c r="M1487" s="35" t="s">
        <v>133</v>
      </c>
      <c r="N1487" s="46" t="s">
        <v>563</v>
      </c>
      <c r="O1487" s="46">
        <f>SUMIFS(MAN_ADJ!$L:$L,MAN_ADJ!$K:$K,MAIN!$D1487,MAN_ADJ!$J:$J,MAIN!$S1487)</f>
        <v>0</v>
      </c>
      <c r="P1487" s="25">
        <f t="shared" si="403"/>
        <v>0</v>
      </c>
      <c r="Q1487" s="28" t="str">
        <f t="shared" si="404"/>
        <v>n/a</v>
      </c>
      <c r="R1487" s="38">
        <f t="shared" si="405"/>
        <v>0</v>
      </c>
      <c r="S1487" t="s">
        <v>214</v>
      </c>
      <c r="U1487" t="s">
        <v>577</v>
      </c>
      <c r="V1487" t="s">
        <v>735</v>
      </c>
    </row>
    <row r="1488" spans="1:22" x14ac:dyDescent="0.25">
      <c r="A1488" s="17" t="s">
        <v>213</v>
      </c>
      <c r="B1488" s="17" t="s">
        <v>93</v>
      </c>
      <c r="C1488" s="17" t="s">
        <v>157</v>
      </c>
      <c r="D1488" s="17" t="s">
        <v>184</v>
      </c>
      <c r="E1488" s="24">
        <f>IF(U1488="SC",SUMIFS(SC!F:F,SC!A:A,MAIN!D1488,SC!B:B,MAIN!A1488),SUMIFS(Allocations!$H:$H,Allocations!$A:$A,MAIN!$A1488,Allocations!$B:$B,MAIN!$D1488))</f>
        <v>0</v>
      </c>
      <c r="F1488" s="24">
        <f>IF(U1488="SC",SUMIFS(SC!J:J,SC!A:A,MAIN!D1488,SC!B:B,MAIN!A1488),SUMIFS(Allocations!M:M,Allocations!A:A,MAIN!A1488,Allocations!B:B,MAIN!D1488))</f>
        <v>0</v>
      </c>
      <c r="G1488" s="24">
        <f t="shared" ref="G1488:G1491" si="407">E1488+F1488</f>
        <v>0</v>
      </c>
      <c r="H1488" s="24">
        <f>IFERROR(VLOOKUP(S1488,Swaps_wk!$A$2:$AP$151,HLOOKUP(MAIN!D1488,Swaps_wk!$B$2:$AP$151,150,FALSE),FALSE),0)</f>
        <v>0</v>
      </c>
      <c r="I1488" s="24">
        <f>SUMIFS(PASTE_DQS_TRACKER!$D:$D,PASTE_DQS_TRACKER!$C:$C,MAIN!$U1488,PASTE_DQS_TRACKER!$B:$B,MAIN!$D1488)-SUMIFS(PASTE_DQS_TRACKER!$D:$D,PASTE_DQS_TRACKER!$C:$C,MAIN!$U1488,PASTE_DQS_TRACKER!$E:$E,MAIN!$D1488)</f>
        <v>0</v>
      </c>
      <c r="J1488" s="25">
        <f t="shared" ref="J1488:J1491" si="408">G1488+I1488</f>
        <v>0</v>
      </c>
      <c r="K1488" s="24">
        <f>IFERROR(IF(V1488="Flex",0,IF(D1488=$D$30,VLOOKUP(A1488,MMO_o10M_lease!$A$1:$F$51,5,FALSE),IF(D1488=$D$26,VLOOKUP(D1488,LANDINGS!$A$3:$BR$40,HLOOKUP(A1488,LANDINGS!$B$1:$CF$42,42,FALSE),FALSE)-IFERROR(VLOOKUP(A1488,MMO_o10M_lease!$A$1:$F$38,5,FALSE),0),VLOOKUP(D1488,LANDINGS!$A$3:$CF$40,HLOOKUP(A1488,LANDINGS!$B$1:$CF$42,42,FALSE),FALSE)))),0)</f>
        <v>0</v>
      </c>
      <c r="L1488" s="24">
        <f>SUMIFS(PASTE_FLEX_TRACKER!$D:$D,PASTE_FLEX_TRACKER!$E:$E,MAIN!$A1488,PASTE_FLEX_TRACKER!$B:$B,MAIN!$D1488)</f>
        <v>0</v>
      </c>
      <c r="M1488" s="35" t="s">
        <v>133</v>
      </c>
      <c r="N1488" s="46" t="s">
        <v>563</v>
      </c>
      <c r="O1488" s="46">
        <f>SUMIFS(MAN_ADJ!$L:$L,MAN_ADJ!$K:$K,MAIN!$D1488,MAN_ADJ!$J:$J,MAIN!$S1488)</f>
        <v>0</v>
      </c>
      <c r="P1488" s="25">
        <f t="shared" si="403"/>
        <v>0</v>
      </c>
      <c r="Q1488" s="28" t="str">
        <f t="shared" ref="Q1488:Q1491" si="409">IFERROR(L1488/J1488,"n/a")</f>
        <v>n/a</v>
      </c>
      <c r="R1488" s="38">
        <f t="shared" ref="R1488:R1491" si="410">J1488-P1488</f>
        <v>0</v>
      </c>
      <c r="S1488" t="s">
        <v>214</v>
      </c>
      <c r="U1488" t="s">
        <v>577</v>
      </c>
      <c r="V1488" t="s">
        <v>735</v>
      </c>
    </row>
    <row r="1489" spans="1:22" x14ac:dyDescent="0.25">
      <c r="A1489" s="17" t="s">
        <v>213</v>
      </c>
      <c r="B1489" s="17" t="s">
        <v>93</v>
      </c>
      <c r="C1489" s="17" t="s">
        <v>157</v>
      </c>
      <c r="D1489" s="17" t="s">
        <v>128</v>
      </c>
      <c r="E1489" s="24">
        <f>IF(U1489="SC",SUMIFS(SC!F:F,SC!A:A,MAIN!D1489,SC!B:B,MAIN!A1489),SUMIFS(Allocations!$H:$H,Allocations!$A:$A,MAIN!$A1489,Allocations!$B:$B,MAIN!$D1489))</f>
        <v>0</v>
      </c>
      <c r="F1489" s="24">
        <f>IF(U1489="SC",SUMIFS(SC!J:J,SC!A:A,MAIN!D1489,SC!B:B,MAIN!A1489),SUMIFS(Allocations!M:M,Allocations!A:A,MAIN!A1489,Allocations!B:B,MAIN!D1489))</f>
        <v>0</v>
      </c>
      <c r="G1489" s="24">
        <f t="shared" si="407"/>
        <v>0</v>
      </c>
      <c r="H1489" s="24">
        <f>IFERROR(VLOOKUP(S1489,Swaps_wk!$A$2:$AP$151,HLOOKUP(MAIN!D1489,Swaps_wk!$B$2:$AP$151,150,FALSE),FALSE),0)</f>
        <v>0</v>
      </c>
      <c r="I1489" s="24">
        <f>SUMIFS(PASTE_DQS_TRACKER!$D:$D,PASTE_DQS_TRACKER!$C:$C,MAIN!$U1489,PASTE_DQS_TRACKER!$B:$B,MAIN!$D1489)-SUMIFS(PASTE_DQS_TRACKER!$D:$D,PASTE_DQS_TRACKER!$C:$C,MAIN!$U1489,PASTE_DQS_TRACKER!$E:$E,MAIN!$D1489)</f>
        <v>0</v>
      </c>
      <c r="J1489" s="25">
        <f t="shared" si="408"/>
        <v>0</v>
      </c>
      <c r="K1489" s="24">
        <f>IFERROR(IF(V1489="Flex",0,IF(D1489=$D$30,VLOOKUP(A1489,MMO_o10M_lease!$A$1:$F$51,5,FALSE),IF(D1489=$D$26,VLOOKUP(D1489,LANDINGS!$A$3:$BR$40,HLOOKUP(A1489,LANDINGS!$B$1:$CF$42,42,FALSE),FALSE)-IFERROR(VLOOKUP(A1489,MMO_o10M_lease!$A$1:$F$38,5,FALSE),0),VLOOKUP(D1489,LANDINGS!$A$3:$CF$40,HLOOKUP(A1489,LANDINGS!$B$1:$CF$42,42,FALSE),FALSE)))),0)</f>
        <v>0</v>
      </c>
      <c r="L1489" s="24">
        <f>SUMIFS(PASTE_FLEX_TRACKER!$D:$D,PASTE_FLEX_TRACKER!$E:$E,MAIN!$A1489,PASTE_FLEX_TRACKER!$B:$B,MAIN!$D1489)</f>
        <v>0</v>
      </c>
      <c r="M1489" s="35" t="s">
        <v>133</v>
      </c>
      <c r="N1489" s="46" t="s">
        <v>563</v>
      </c>
      <c r="O1489" s="46">
        <f>SUMIFS(MAN_ADJ!$L:$L,MAN_ADJ!$K:$K,MAIN!$D1489,MAN_ADJ!$J:$J,MAIN!$S1489)</f>
        <v>0</v>
      </c>
      <c r="P1489" s="25">
        <f t="shared" si="403"/>
        <v>0</v>
      </c>
      <c r="Q1489" s="28" t="str">
        <f t="shared" si="409"/>
        <v>n/a</v>
      </c>
      <c r="R1489" s="38">
        <f t="shared" si="410"/>
        <v>0</v>
      </c>
      <c r="S1489" t="s">
        <v>214</v>
      </c>
      <c r="U1489" t="s">
        <v>577</v>
      </c>
      <c r="V1489" t="s">
        <v>735</v>
      </c>
    </row>
    <row r="1490" spans="1:22" x14ac:dyDescent="0.25">
      <c r="A1490" s="17" t="s">
        <v>213</v>
      </c>
      <c r="B1490" s="17" t="s">
        <v>93</v>
      </c>
      <c r="C1490" s="17" t="s">
        <v>157</v>
      </c>
      <c r="D1490" s="17" t="s">
        <v>129</v>
      </c>
      <c r="E1490" s="24">
        <f>IF(U1490="SC",SUMIFS(SC!F:F,SC!A:A,MAIN!D1490,SC!B:B,MAIN!A1490),SUMIFS(Allocations!$H:$H,Allocations!$A:$A,MAIN!$A1490,Allocations!$B:$B,MAIN!$D1490))</f>
        <v>9.2244897959183669E-2</v>
      </c>
      <c r="F1490" s="24">
        <f>IF(U1490="SC",SUMIFS(SC!J:J,SC!A:A,MAIN!D1490,SC!B:B,MAIN!A1490),SUMIFS(Allocations!M:M,Allocations!A:A,MAIN!A1490,Allocations!B:B,MAIN!D1490))</f>
        <v>0</v>
      </c>
      <c r="G1490" s="24">
        <f t="shared" si="407"/>
        <v>9.2244897959183669E-2</v>
      </c>
      <c r="H1490" s="24">
        <f>IFERROR(VLOOKUP(S1490,Swaps_wk!$A$2:$AP$151,HLOOKUP(MAIN!D1490,Swaps_wk!$B$2:$AP$151,150,FALSE),FALSE),0)</f>
        <v>0</v>
      </c>
      <c r="I1490" s="24">
        <f>SUMIFS(PASTE_DQS_TRACKER!$D:$D,PASTE_DQS_TRACKER!$C:$C,MAIN!$U1490,PASTE_DQS_TRACKER!$B:$B,MAIN!$D1490)-SUMIFS(PASTE_DQS_TRACKER!$D:$D,PASTE_DQS_TRACKER!$C:$C,MAIN!$U1490,PASTE_DQS_TRACKER!$E:$E,MAIN!$D1490)</f>
        <v>0</v>
      </c>
      <c r="J1490" s="25">
        <f t="shared" si="408"/>
        <v>9.2244897959183669E-2</v>
      </c>
      <c r="K1490" s="24">
        <f>IFERROR(IF(V1490="Flex",0,IF(D1490=$D$30,VLOOKUP(A1490,MMO_o10M_lease!$A$1:$F$51,5,FALSE),IF(D1490=$D$26,VLOOKUP(D1490,LANDINGS!$A$3:$BR$40,HLOOKUP(A1490,LANDINGS!$B$1:$CF$42,42,FALSE),FALSE)-IFERROR(VLOOKUP(A1490,MMO_o10M_lease!$A$1:$F$38,5,FALSE),0),VLOOKUP(D1490,LANDINGS!$A$3:$CF$40,HLOOKUP(A1490,LANDINGS!$B$1:$CF$42,42,FALSE),FALSE)))),0)</f>
        <v>0</v>
      </c>
      <c r="L1490" s="24">
        <f>SUMIFS(PASTE_FLEX_TRACKER!$D:$D,PASTE_FLEX_TRACKER!$E:$E,MAIN!$A1490,PASTE_FLEX_TRACKER!$B:$B,MAIN!$D1490)</f>
        <v>0</v>
      </c>
      <c r="M1490" s="35" t="s">
        <v>133</v>
      </c>
      <c r="N1490" s="46" t="s">
        <v>563</v>
      </c>
      <c r="O1490" s="46">
        <f>SUMIFS(MAN_ADJ!$L:$L,MAN_ADJ!$K:$K,MAIN!$D1490,MAN_ADJ!$J:$J,MAIN!$S1490)</f>
        <v>0</v>
      </c>
      <c r="P1490" s="25">
        <f t="shared" si="403"/>
        <v>0</v>
      </c>
      <c r="Q1490" s="28">
        <f t="shared" si="409"/>
        <v>0</v>
      </c>
      <c r="R1490" s="38">
        <f t="shared" si="410"/>
        <v>9.2244897959183669E-2</v>
      </c>
      <c r="S1490" t="s">
        <v>214</v>
      </c>
      <c r="U1490" t="s">
        <v>577</v>
      </c>
      <c r="V1490" t="s">
        <v>735</v>
      </c>
    </row>
    <row r="1491" spans="1:22" x14ac:dyDescent="0.25">
      <c r="A1491" s="17" t="s">
        <v>213</v>
      </c>
      <c r="B1491" s="17" t="s">
        <v>93</v>
      </c>
      <c r="C1491" s="17" t="s">
        <v>157</v>
      </c>
      <c r="D1491" s="17" t="s">
        <v>155</v>
      </c>
      <c r="E1491" s="24">
        <f>IF(U1491="SC",SUMIFS(SC!F:F,SC!A:A,MAIN!D1491,SC!B:B,MAIN!A1491),SUMIFS(Allocations!$H:$H,Allocations!$A:$A,MAIN!$A1491,Allocations!$B:$B,MAIN!$D1491))</f>
        <v>0</v>
      </c>
      <c r="F1491" s="24">
        <f>IF(U1491="SC",SUMIFS(SC!J:J,SC!A:A,MAIN!D1491,SC!B:B,MAIN!A1491),SUMIFS(Allocations!M:M,Allocations!A:A,MAIN!A1491,Allocations!B:B,MAIN!D1491))</f>
        <v>0</v>
      </c>
      <c r="G1491" s="24">
        <f t="shared" si="407"/>
        <v>0</v>
      </c>
      <c r="H1491" s="24">
        <f>IFERROR(VLOOKUP(S1491,Swaps_wk!$A$2:$AP$151,HLOOKUP(MAIN!D1491,Swaps_wk!$B$2:$AP$151,150,FALSE),FALSE),0)</f>
        <v>0</v>
      </c>
      <c r="I1491" s="24">
        <f>SUMIFS(PASTE_DQS_TRACKER!$D:$D,PASTE_DQS_TRACKER!$C:$C,MAIN!$U1491,PASTE_DQS_TRACKER!$B:$B,MAIN!$D1491)-SUMIFS(PASTE_DQS_TRACKER!$D:$D,PASTE_DQS_TRACKER!$C:$C,MAIN!$U1491,PASTE_DQS_TRACKER!$E:$E,MAIN!$D1491)</f>
        <v>0</v>
      </c>
      <c r="J1491" s="25">
        <f t="shared" si="408"/>
        <v>0</v>
      </c>
      <c r="K1491" s="24">
        <f>IFERROR(IF(V1491="Flex",0,IF(D1491=$D$30,VLOOKUP(A1491,MMO_o10M_lease!$A$1:$F$51,5,FALSE),IF(D1491=$D$26,VLOOKUP(D1491,LANDINGS!$A$3:$BR$40,HLOOKUP(A1491,LANDINGS!$B$1:$CF$42,42,FALSE),FALSE)-IFERROR(VLOOKUP(A1491,MMO_o10M_lease!$A$1:$F$38,5,FALSE),0),VLOOKUP(D1491,LANDINGS!$A$3:$CF$40,HLOOKUP(A1491,LANDINGS!$B$1:$CF$42,42,FALSE),FALSE)))),0)</f>
        <v>0</v>
      </c>
      <c r="L1491" s="24">
        <f>SUMIFS(PASTE_FLEX_TRACKER!$D:$D,PASTE_FLEX_TRACKER!$E:$E,MAIN!$A1491,PASTE_FLEX_TRACKER!$B:$B,MAIN!$D1491)</f>
        <v>0</v>
      </c>
      <c r="M1491" s="35" t="s">
        <v>133</v>
      </c>
      <c r="N1491" s="46" t="s">
        <v>563</v>
      </c>
      <c r="O1491" s="46">
        <f>SUMIFS(MAN_ADJ!$L:$L,MAN_ADJ!$K:$K,MAIN!$D1491,MAN_ADJ!$J:$J,MAIN!$S1491)</f>
        <v>0</v>
      </c>
      <c r="P1491" s="25">
        <f t="shared" si="403"/>
        <v>0</v>
      </c>
      <c r="Q1491" s="28" t="str">
        <f t="shared" si="409"/>
        <v>n/a</v>
      </c>
      <c r="R1491" s="38">
        <f t="shared" si="410"/>
        <v>0</v>
      </c>
      <c r="S1491" t="s">
        <v>214</v>
      </c>
      <c r="U1491" t="s">
        <v>577</v>
      </c>
      <c r="V1491" t="s">
        <v>735</v>
      </c>
    </row>
    <row r="1492" spans="1:22" x14ac:dyDescent="0.25">
      <c r="A1492" s="17" t="s">
        <v>213</v>
      </c>
      <c r="B1492" s="17" t="s">
        <v>93</v>
      </c>
      <c r="C1492" s="17" t="s">
        <v>157</v>
      </c>
      <c r="D1492" s="17" t="s">
        <v>130</v>
      </c>
      <c r="E1492" s="24">
        <f>IF(U1492="SC",SUMIFS(SC!F:F,SC!A:A,MAIN!D1492,SC!B:B,MAIN!A1492),SUMIFS(Allocations!$H:$H,Allocations!$A:$A,MAIN!$A1492,Allocations!$B:$B,MAIN!$D1492))</f>
        <v>0</v>
      </c>
      <c r="F1492" s="24">
        <f>IF(U1492="SC",SUMIFS(SC!J:J,SC!A:A,MAIN!D1492,SC!B:B,MAIN!A1492),SUMIFS(Allocations!M:M,Allocations!A:A,MAIN!A1492,Allocations!B:B,MAIN!D1492))</f>
        <v>0</v>
      </c>
      <c r="G1492" s="24">
        <f t="shared" si="401"/>
        <v>0</v>
      </c>
      <c r="H1492" s="24">
        <f>IFERROR(VLOOKUP(S1492,Swaps_wk!$A$2:$AP$151,HLOOKUP(MAIN!D1492,Swaps_wk!$B$2:$AP$151,150,FALSE),FALSE),0)</f>
        <v>0</v>
      </c>
      <c r="I1492" s="24">
        <f>SUMIFS(PASTE_DQS_TRACKER!$D:$D,PASTE_DQS_TRACKER!$C:$C,MAIN!$U1492,PASTE_DQS_TRACKER!$B:$B,MAIN!$D1492)-SUMIFS(PASTE_DQS_TRACKER!$D:$D,PASTE_DQS_TRACKER!$C:$C,MAIN!$U1492,PASTE_DQS_TRACKER!$E:$E,MAIN!$D1492)</f>
        <v>0</v>
      </c>
      <c r="J1492" s="25">
        <f t="shared" si="406"/>
        <v>0</v>
      </c>
      <c r="K1492" s="24">
        <f>IFERROR(IF(V1492="Flex",0,IF(D1492=$D$30,VLOOKUP(A1492,MMO_o10M_lease!$A$1:$F$51,5,FALSE),IF(D1492=$D$26,VLOOKUP(D1492,LANDINGS!$A$3:$BR$40,HLOOKUP(A1492,LANDINGS!$B$1:$CF$42,42,FALSE),FALSE)-IFERROR(VLOOKUP(A1492,MMO_o10M_lease!$A$1:$F$38,5,FALSE),0),VLOOKUP(D1492,LANDINGS!$A$3:$CF$40,HLOOKUP(A1492,LANDINGS!$B$1:$CF$42,42,FALSE),FALSE)))),0)</f>
        <v>0</v>
      </c>
      <c r="L1492" s="24">
        <f>SUMIFS(PASTE_FLEX_TRACKER!$D:$D,PASTE_FLEX_TRACKER!$E:$E,MAIN!$A1492,PASTE_FLEX_TRACKER!$B:$B,MAIN!$D1492)</f>
        <v>0</v>
      </c>
      <c r="M1492" s="35" t="s">
        <v>133</v>
      </c>
      <c r="N1492" s="46" t="s">
        <v>563</v>
      </c>
      <c r="O1492" s="46">
        <f>SUMIFS(MAN_ADJ!$L:$L,MAN_ADJ!$K:$K,MAIN!$D1492,MAN_ADJ!$J:$J,MAIN!$S1492)</f>
        <v>0</v>
      </c>
      <c r="P1492" s="25">
        <f t="shared" si="403"/>
        <v>0</v>
      </c>
      <c r="Q1492" s="28" t="str">
        <f t="shared" si="404"/>
        <v>n/a</v>
      </c>
      <c r="R1492" s="38">
        <f t="shared" si="405"/>
        <v>0</v>
      </c>
      <c r="S1492" t="s">
        <v>214</v>
      </c>
      <c r="U1492" t="s">
        <v>577</v>
      </c>
      <c r="V1492" t="s">
        <v>735</v>
      </c>
    </row>
    <row r="1493" spans="1:22" x14ac:dyDescent="0.25">
      <c r="A1493" s="26" t="s">
        <v>213</v>
      </c>
      <c r="B1493" s="26" t="s">
        <v>93</v>
      </c>
      <c r="C1493" s="26" t="s">
        <v>157</v>
      </c>
      <c r="D1493" s="26" t="s">
        <v>131</v>
      </c>
      <c r="E1493" s="27">
        <f t="shared" ref="E1493:M1493" si="411">SUM(E1455:E1492)</f>
        <v>678.00830204081637</v>
      </c>
      <c r="F1493" s="27">
        <f t="shared" si="411"/>
        <v>0</v>
      </c>
      <c r="G1493" s="27">
        <f t="shared" si="411"/>
        <v>678.00830204081637</v>
      </c>
      <c r="H1493" s="27">
        <f>IFERROR(VLOOKUP(S1493,Swaps_wk!$A$2:$AP$151,HLOOKUP(MAIN!D1493,Swaps_wk!$B$2:$AP$151,150,FALSE),FALSE),0)</f>
        <v>0</v>
      </c>
      <c r="I1493" s="27">
        <f t="shared" si="411"/>
        <v>0</v>
      </c>
      <c r="J1493" s="38">
        <f t="shared" si="411"/>
        <v>678.00830204081637</v>
      </c>
      <c r="K1493" s="27">
        <f t="shared" si="411"/>
        <v>0</v>
      </c>
      <c r="L1493" s="27">
        <f t="shared" si="411"/>
        <v>0</v>
      </c>
      <c r="M1493" s="27">
        <f t="shared" si="411"/>
        <v>0</v>
      </c>
      <c r="N1493" s="46" t="s">
        <v>563</v>
      </c>
      <c r="O1493" s="27">
        <f>SUM(O1455:O1492)</f>
        <v>0</v>
      </c>
      <c r="P1493" s="38">
        <f>SUM(P1455:P1492)</f>
        <v>0</v>
      </c>
      <c r="Q1493" s="28">
        <f t="shared" si="404"/>
        <v>0</v>
      </c>
      <c r="R1493" s="38">
        <f>SUM(R1455:R1492)</f>
        <v>678.00830204081637</v>
      </c>
      <c r="S1493" t="s">
        <v>214</v>
      </c>
    </row>
    <row r="1494" spans="1:22" x14ac:dyDescent="0.25">
      <c r="A1494" s="17" t="s">
        <v>46</v>
      </c>
      <c r="B1494" s="17" t="s">
        <v>93</v>
      </c>
      <c r="C1494" s="17" t="s">
        <v>215</v>
      </c>
      <c r="D1494" s="17" t="s">
        <v>95</v>
      </c>
      <c r="E1494" s="24">
        <f>IF(U1494="SC",SUMIFS(SC!F:F,SC!A:A,MAIN!D1494,SC!B:B,MAIN!A1494),SUMIFS(Allocations!$H:$H,Allocations!$A:$A,MAIN!$A1494,Allocations!$B:$B,MAIN!$D1494))</f>
        <v>1185.8619999999999</v>
      </c>
      <c r="F1494" s="24">
        <f>IF(U1494="SC",SUMIFS(SC!J:J,SC!A:A,MAIN!D1494,SC!B:B,MAIN!A1494),SUMIFS(Allocations!M:M,Allocations!A:A,MAIN!A1494,Allocations!B:B,MAIN!D1494))</f>
        <v>30.81</v>
      </c>
      <c r="G1494" s="24">
        <f t="shared" ref="G1494:G1531" si="412">E1494+F1494</f>
        <v>1216.6719999999998</v>
      </c>
      <c r="H1494" s="24">
        <f>IFERROR(VLOOKUP(S1494,Swaps_wk!$A$2:$AP$151,HLOOKUP(MAIN!D1494,Swaps_wk!$B$2:$AP$151,150,FALSE),FALSE),0)</f>
        <v>0</v>
      </c>
      <c r="I1494" s="24">
        <f>SUMIFS(PASTE_DQS_TRACKER!$D:$D,PASTE_DQS_TRACKER!$C:$C,MAIN!$A1494,PASTE_DQS_TRACKER!$B:$B,MAIN!$D1494)-SUMIFS(PASTE_DQS_TRACKER!$D:$D,PASTE_DQS_TRACKER!$C:$C,MAIN!A1494,PASTE_DQS_TRACKER!$E:$E,MAIN!$D1494)</f>
        <v>24.3</v>
      </c>
      <c r="J1494" s="25">
        <f t="shared" si="406"/>
        <v>1240.9719999999998</v>
      </c>
      <c r="K1494" s="24">
        <f>IFERROR(IF(V1494="Flex",0,IF(D1494=$D$30,VLOOKUP(A1494,MMO_o10M_lease!$A$1:$F$51,5,FALSE),IF(D1494=$D$26,VLOOKUP(D1494,LANDINGS!$A$3:$BR$40,HLOOKUP(A1494,LANDINGS!$B$1:$CF$42,42,FALSE),FALSE)-IFERROR(VLOOKUP(A1494,MMO_o10M_lease!$A$1:$F$38,5,FALSE),0),VLOOKUP(D1494,LANDINGS!$A$3:$CF$40,HLOOKUP(A1494,LANDINGS!$B$1:$CF$42,42,FALSE),FALSE)))),0)</f>
        <v>206.45899999999997</v>
      </c>
      <c r="L1494" s="24">
        <f>SUMIFS(PASTE_FLEX_TRACKER!$D:$D,PASTE_FLEX_TRACKER!$F:$F,MAIN!$A1494,PASTE_FLEX_TRACKER!$B:$B,MAIN!$D1494)-SUMIFS(PASTE_FLEX_TRACKER!$D:$D,PASTE_FLEX_TRACKER!$C:$C,MAIN!$A1494,PASTE_FLEX_TRACKER!$B:$B,MAIN!$D1494)</f>
        <v>0</v>
      </c>
      <c r="M1494" s="24">
        <f>IFERROR(-VLOOKUP(D1494,SQ!$A$19:$CC$52,HLOOKUP(MAIN!A1494,SQ!$B$18:$CC$56,39,FALSE),FALSE),"n/a")</f>
        <v>0</v>
      </c>
      <c r="N1494" s="46" t="s">
        <v>563</v>
      </c>
      <c r="O1494" s="46">
        <f>SUMIFS(MAN_ADJ!$L:$L,MAN_ADJ!$K:$K,MAIN!$D1494,MAN_ADJ!$J:$J,MAIN!$S1494)</f>
        <v>0</v>
      </c>
      <c r="P1494" s="25">
        <f t="shared" ref="P1494:P1531" si="413">SUM(K1494:O1494)</f>
        <v>206.45899999999997</v>
      </c>
      <c r="Q1494" s="28">
        <f t="shared" ref="Q1494:Q1525" si="414">IFERROR(P1494/J1494,"n/a")</f>
        <v>0.1663687818903247</v>
      </c>
      <c r="R1494" s="38">
        <f t="shared" ref="R1494:R1525" si="415">J1494-P1494</f>
        <v>1034.5129999999997</v>
      </c>
      <c r="S1494" s="17" t="s">
        <v>46</v>
      </c>
    </row>
    <row r="1495" spans="1:22" x14ac:dyDescent="0.25">
      <c r="A1495" s="17" t="s">
        <v>46</v>
      </c>
      <c r="B1495" s="17" t="s">
        <v>93</v>
      </c>
      <c r="C1495" s="17" t="s">
        <v>215</v>
      </c>
      <c r="D1495" s="17" t="s">
        <v>96</v>
      </c>
      <c r="E1495" s="24">
        <f>IF(U1495="SC",SUMIFS(SC!F:F,SC!A:A,MAIN!D1495,SC!B:B,MAIN!A1495),SUMIFS(Allocations!$H:$H,Allocations!$A:$A,MAIN!$A1495,Allocations!$B:$B,MAIN!$D1495))</f>
        <v>290.64</v>
      </c>
      <c r="F1495" s="24">
        <f>IF(U1495="SC",SUMIFS(SC!J:J,SC!A:A,MAIN!D1495,SC!B:B,MAIN!A1495),SUMIFS(Allocations!M:M,Allocations!A:A,MAIN!A1495,Allocations!B:B,MAIN!D1495))</f>
        <v>3.33</v>
      </c>
      <c r="G1495" s="24">
        <f t="shared" si="412"/>
        <v>293.96999999999997</v>
      </c>
      <c r="H1495" s="24">
        <f>IFERROR(VLOOKUP(S1495,Swaps_wk!$A$2:$AP$151,HLOOKUP(MAIN!D1495,Swaps_wk!$B$2:$AP$151,150,FALSE),FALSE),0)</f>
        <v>0</v>
      </c>
      <c r="I1495" s="24">
        <f>SUMIFS(PASTE_DQS_TRACKER!$D:$D,PASTE_DQS_TRACKER!$C:$C,MAIN!$A1495,PASTE_DQS_TRACKER!$B:$B,MAIN!$D1495)-SUMIFS(PASTE_DQS_TRACKER!$D:$D,PASTE_DQS_TRACKER!$C:$C,MAIN!A1495,PASTE_DQS_TRACKER!$E:$E,MAIN!$D1495)</f>
        <v>7.2</v>
      </c>
      <c r="J1495" s="25">
        <f t="shared" si="406"/>
        <v>301.16999999999996</v>
      </c>
      <c r="K1495" s="24">
        <f>IFERROR(IF(V1495="Flex",0,IF(D1495=$D$30,VLOOKUP(A1495,MMO_o10M_lease!$A$1:$F$51,5,FALSE),IF(D1495=$D$26,VLOOKUP(D1495,LANDINGS!$A$3:$BR$40,HLOOKUP(A1495,LANDINGS!$B$1:$CF$42,42,FALSE),FALSE)-IFERROR(VLOOKUP(A1495,MMO_o10M_lease!$A$1:$F$38,5,FALSE),0),VLOOKUP(D1495,LANDINGS!$A$3:$CF$40,HLOOKUP(A1495,LANDINGS!$B$1:$CF$42,42,FALSE),FALSE)))),0)</f>
        <v>20.411999999999999</v>
      </c>
      <c r="L1495" s="24">
        <f>SUMIFS(PASTE_FLEX_TRACKER!$D:$D,PASTE_FLEX_TRACKER!$F:$F,MAIN!$A1495,PASTE_FLEX_TRACKER!$B:$B,MAIN!$D1495)-SUMIFS(PASTE_FLEX_TRACKER!$D:$D,PASTE_FLEX_TRACKER!$C:$C,MAIN!$A1495,PASTE_FLEX_TRACKER!$B:$B,MAIN!$D1495)</f>
        <v>0</v>
      </c>
      <c r="M1495" s="24">
        <f>IFERROR(-VLOOKUP(D1495,SQ!$A$19:$CC$52,HLOOKUP(MAIN!A1495,SQ!$B$18:$CC$56,39,FALSE),FALSE),"n/a")</f>
        <v>0</v>
      </c>
      <c r="N1495" s="46" t="s">
        <v>563</v>
      </c>
      <c r="O1495" s="46">
        <f>SUMIFS(MAN_ADJ!$L:$L,MAN_ADJ!$K:$K,MAIN!$D1495,MAN_ADJ!$J:$J,MAIN!$S1495)</f>
        <v>0</v>
      </c>
      <c r="P1495" s="25">
        <f t="shared" si="413"/>
        <v>20.411999999999999</v>
      </c>
      <c r="Q1495" s="28">
        <f t="shared" si="414"/>
        <v>6.7775674868014751E-2</v>
      </c>
      <c r="R1495" s="38">
        <f t="shared" si="415"/>
        <v>280.75799999999998</v>
      </c>
      <c r="S1495" s="17" t="s">
        <v>46</v>
      </c>
    </row>
    <row r="1496" spans="1:22" x14ac:dyDescent="0.25">
      <c r="A1496" s="17" t="s">
        <v>46</v>
      </c>
      <c r="B1496" s="17" t="s">
        <v>93</v>
      </c>
      <c r="C1496" s="17" t="s">
        <v>215</v>
      </c>
      <c r="D1496" s="17" t="s">
        <v>97</v>
      </c>
      <c r="E1496" s="24">
        <f>IF(U1496="SC",SUMIFS(SC!F:F,SC!A:A,MAIN!D1496,SC!B:B,MAIN!A1496),SUMIFS(Allocations!$H:$H,Allocations!$A:$A,MAIN!$A1496,Allocations!$B:$B,MAIN!$D1496))</f>
        <v>246.1</v>
      </c>
      <c r="F1496" s="24">
        <f>IF(U1496="SC",SUMIFS(SC!J:J,SC!A:A,MAIN!D1496,SC!B:B,MAIN!A1496),SUMIFS(Allocations!M:M,Allocations!A:A,MAIN!A1496,Allocations!B:B,MAIN!D1496))</f>
        <v>31.85</v>
      </c>
      <c r="G1496" s="24">
        <f t="shared" si="412"/>
        <v>277.95</v>
      </c>
      <c r="H1496" s="24">
        <f>IFERROR(VLOOKUP(S1496,Swaps_wk!$A$2:$AP$151,HLOOKUP(MAIN!D1496,Swaps_wk!$B$2:$AP$151,150,FALSE),FALSE),0)</f>
        <v>0</v>
      </c>
      <c r="I1496" s="24">
        <f>SUMIFS(PASTE_DQS_TRACKER!$D:$D,PASTE_DQS_TRACKER!$C:$C,MAIN!$A1496,PASTE_DQS_TRACKER!$B:$B,MAIN!$D1496)-SUMIFS(PASTE_DQS_TRACKER!$D:$D,PASTE_DQS_TRACKER!$C:$C,MAIN!A1496,PASTE_DQS_TRACKER!$E:$E,MAIN!$D1496)</f>
        <v>16.599999999999998</v>
      </c>
      <c r="J1496" s="25">
        <f t="shared" si="406"/>
        <v>294.55</v>
      </c>
      <c r="K1496" s="24">
        <f>IFERROR(IF(V1496="Flex",0,IF(D1496=$D$30,VLOOKUP(A1496,MMO_o10M_lease!$A$1:$F$51,5,FALSE),IF(D1496=$D$26,VLOOKUP(D1496,LANDINGS!$A$3:$BR$40,HLOOKUP(A1496,LANDINGS!$B$1:$CF$42,42,FALSE),FALSE)-IFERROR(VLOOKUP(A1496,MMO_o10M_lease!$A$1:$F$38,5,FALSE),0),VLOOKUP(D1496,LANDINGS!$A$3:$CF$40,HLOOKUP(A1496,LANDINGS!$B$1:$CF$42,42,FALSE),FALSE)))),0)</f>
        <v>143.46599999999998</v>
      </c>
      <c r="L1496" s="24">
        <f>SUMIFS(PASTE_FLEX_TRACKER!$D:$D,PASTE_FLEX_TRACKER!$F:$F,MAIN!$A1496,PASTE_FLEX_TRACKER!$B:$B,MAIN!$D1496)-SUMIFS(PASTE_FLEX_TRACKER!$D:$D,PASTE_FLEX_TRACKER!$C:$C,MAIN!$A1496,PASTE_FLEX_TRACKER!$B:$B,MAIN!$D1496)</f>
        <v>-5</v>
      </c>
      <c r="M1496" s="24">
        <f>IFERROR(-VLOOKUP(D1496,SQ!$A$19:$CC$52,HLOOKUP(MAIN!A1496,SQ!$B$18:$CC$56,39,FALSE),FALSE),"n/a")</f>
        <v>0</v>
      </c>
      <c r="N1496" s="46" t="s">
        <v>563</v>
      </c>
      <c r="O1496" s="46">
        <f>SUMIFS(MAN_ADJ!$L:$L,MAN_ADJ!$K:$K,MAIN!$D1496,MAN_ADJ!$J:$J,MAIN!$S1496)</f>
        <v>0</v>
      </c>
      <c r="P1496" s="25">
        <f t="shared" si="413"/>
        <v>138.46599999999998</v>
      </c>
      <c r="Q1496" s="28">
        <f t="shared" si="414"/>
        <v>0.47009336275674751</v>
      </c>
      <c r="R1496" s="38">
        <f t="shared" si="415"/>
        <v>156.08400000000003</v>
      </c>
      <c r="S1496" s="17" t="s">
        <v>46</v>
      </c>
    </row>
    <row r="1497" spans="1:22" x14ac:dyDescent="0.25">
      <c r="A1497" s="17" t="s">
        <v>46</v>
      </c>
      <c r="B1497" s="17" t="s">
        <v>93</v>
      </c>
      <c r="C1497" s="17" t="s">
        <v>215</v>
      </c>
      <c r="D1497" s="17" t="s">
        <v>98</v>
      </c>
      <c r="E1497" s="24">
        <f>IF(U1497="SC",SUMIFS(SC!F:F,SC!A:A,MAIN!D1497,SC!B:B,MAIN!A1497),SUMIFS(Allocations!$H:$H,Allocations!$A:$A,MAIN!$A1497,Allocations!$B:$B,MAIN!$D1497))</f>
        <v>460.9</v>
      </c>
      <c r="F1497" s="24">
        <f>IF(U1497="SC",SUMIFS(SC!J:J,SC!A:A,MAIN!D1497,SC!B:B,MAIN!A1497),SUMIFS(Allocations!M:M,Allocations!A:A,MAIN!A1497,Allocations!B:B,MAIN!D1497))</f>
        <v>236.75700000000001</v>
      </c>
      <c r="G1497" s="24">
        <f t="shared" si="412"/>
        <v>697.65699999999993</v>
      </c>
      <c r="H1497" s="24">
        <f>IFERROR(VLOOKUP(S1497,Swaps_wk!$A$2:$AP$151,HLOOKUP(MAIN!D1497,Swaps_wk!$B$2:$AP$151,150,FALSE),FALSE),0)</f>
        <v>0</v>
      </c>
      <c r="I1497" s="24">
        <f>SUMIFS(PASTE_DQS_TRACKER!$D:$D,PASTE_DQS_TRACKER!$C:$C,MAIN!$A1497,PASTE_DQS_TRACKER!$B:$B,MAIN!$D1497)-SUMIFS(PASTE_DQS_TRACKER!$D:$D,PASTE_DQS_TRACKER!$C:$C,MAIN!A1497,PASTE_DQS_TRACKER!$E:$E,MAIN!$D1497)</f>
        <v>52.599999999999994</v>
      </c>
      <c r="J1497" s="25">
        <f t="shared" si="406"/>
        <v>750.25699999999995</v>
      </c>
      <c r="K1497" s="24">
        <f>IFERROR(IF(V1497="Flex",0,IF(D1497=$D$30,VLOOKUP(A1497,MMO_o10M_lease!$A$1:$F$51,5,FALSE),IF(D1497=$D$26,VLOOKUP(D1497,LANDINGS!$A$3:$BR$40,HLOOKUP(A1497,LANDINGS!$B$1:$CF$42,42,FALSE),FALSE)-IFERROR(VLOOKUP(A1497,MMO_o10M_lease!$A$1:$F$38,5,FALSE),0),VLOOKUP(D1497,LANDINGS!$A$3:$CF$40,HLOOKUP(A1497,LANDINGS!$B$1:$CF$42,42,FALSE),FALSE)))),0)</f>
        <v>406.60199999999998</v>
      </c>
      <c r="L1497" s="24">
        <f>SUMIFS(PASTE_FLEX_TRACKER!$D:$D,PASTE_FLEX_TRACKER!$F:$F,MAIN!$A1497,PASTE_FLEX_TRACKER!$B:$B,MAIN!$D1497)-SUMIFS(PASTE_FLEX_TRACKER!$D:$D,PASTE_FLEX_TRACKER!$C:$C,MAIN!$A1497,PASTE_FLEX_TRACKER!$B:$B,MAIN!$D1497)</f>
        <v>-31.64</v>
      </c>
      <c r="M1497" s="24">
        <f>IFERROR(-VLOOKUP(D1497,SQ!$A$19:$CC$52,HLOOKUP(MAIN!A1497,SQ!$B$18:$CC$56,39,FALSE),FALSE),"n/a")</f>
        <v>0</v>
      </c>
      <c r="N1497" s="46" t="s">
        <v>563</v>
      </c>
      <c r="O1497" s="46">
        <f>SUMIFS(MAN_ADJ!$L:$L,MAN_ADJ!$K:$K,MAIN!$D1497,MAN_ADJ!$J:$J,MAIN!$S1497)</f>
        <v>0</v>
      </c>
      <c r="P1497" s="25">
        <f t="shared" si="413"/>
        <v>374.96199999999999</v>
      </c>
      <c r="Q1497" s="28">
        <f t="shared" si="414"/>
        <v>0.4997780760459416</v>
      </c>
      <c r="R1497" s="38">
        <f t="shared" si="415"/>
        <v>375.29499999999996</v>
      </c>
      <c r="S1497" s="17" t="s">
        <v>46</v>
      </c>
    </row>
    <row r="1498" spans="1:22" x14ac:dyDescent="0.25">
      <c r="A1498" s="17" t="s">
        <v>46</v>
      </c>
      <c r="B1498" s="17" t="s">
        <v>93</v>
      </c>
      <c r="C1498" s="17" t="s">
        <v>215</v>
      </c>
      <c r="D1498" s="17" t="s">
        <v>99</v>
      </c>
      <c r="E1498" s="24">
        <f>IF(U1498="SC",SUMIFS(SC!F:F,SC!A:A,MAIN!D1498,SC!B:B,MAIN!A1498),SUMIFS(Allocations!$H:$H,Allocations!$A:$A,MAIN!$A1498,Allocations!$B:$B,MAIN!$D1498))</f>
        <v>7.1040000000000001</v>
      </c>
      <c r="F1498" s="24">
        <f>IF(U1498="SC",SUMIFS(SC!J:J,SC!A:A,MAIN!D1498,SC!B:B,MAIN!A1498),SUMIFS(Allocations!M:M,Allocations!A:A,MAIN!A1498,Allocations!B:B,MAIN!D1498))</f>
        <v>6.0000000000000001E-3</v>
      </c>
      <c r="G1498" s="24">
        <f t="shared" si="412"/>
        <v>7.11</v>
      </c>
      <c r="H1498" s="24">
        <f>IFERROR(VLOOKUP(S1498,Swaps_wk!$A$2:$AP$151,HLOOKUP(MAIN!D1498,Swaps_wk!$B$2:$AP$151,150,FALSE),FALSE),0)</f>
        <v>0</v>
      </c>
      <c r="I1498" s="24">
        <f>SUMIFS(PASTE_DQS_TRACKER!$D:$D,PASTE_DQS_TRACKER!$C:$C,MAIN!$A1498,PASTE_DQS_TRACKER!$B:$B,MAIN!$D1498)-SUMIFS(PASTE_DQS_TRACKER!$D:$D,PASTE_DQS_TRACKER!$C:$C,MAIN!A1498,PASTE_DQS_TRACKER!$E:$E,MAIN!$D1498)</f>
        <v>-0.2</v>
      </c>
      <c r="J1498" s="25">
        <f t="shared" si="406"/>
        <v>6.91</v>
      </c>
      <c r="K1498" s="24">
        <f>IFERROR(IF(V1498="Flex",0,IF(D1498=$D$30,VLOOKUP(A1498,MMO_o10M_lease!$A$1:$F$51,5,FALSE),IF(D1498=$D$26,VLOOKUP(D1498,LANDINGS!$A$3:$BR$40,HLOOKUP(A1498,LANDINGS!$B$1:$CF$42,42,FALSE),FALSE)-IFERROR(VLOOKUP(A1498,MMO_o10M_lease!$A$1:$F$38,5,FALSE),0),VLOOKUP(D1498,LANDINGS!$A$3:$CF$40,HLOOKUP(A1498,LANDINGS!$B$1:$CF$42,42,FALSE),FALSE)))),0)</f>
        <v>6.2E-2</v>
      </c>
      <c r="L1498" s="24">
        <f>SUMIFS(PASTE_FLEX_TRACKER!$D:$D,PASTE_FLEX_TRACKER!$F:$F,MAIN!$A1498,PASTE_FLEX_TRACKER!$B:$B,MAIN!$D1498)-SUMIFS(PASTE_FLEX_TRACKER!$D:$D,PASTE_FLEX_TRACKER!$C:$C,MAIN!$A1498,PASTE_FLEX_TRACKER!$B:$B,MAIN!$D1498)</f>
        <v>0</v>
      </c>
      <c r="M1498" s="24">
        <f>IFERROR(-VLOOKUP(D1498,SQ!$A$19:$CC$52,HLOOKUP(MAIN!A1498,SQ!$B$18:$CC$56,39,FALSE),FALSE),"n/a")</f>
        <v>0</v>
      </c>
      <c r="N1498" s="46" t="s">
        <v>563</v>
      </c>
      <c r="O1498" s="46">
        <f>SUMIFS(MAN_ADJ!$L:$L,MAN_ADJ!$K:$K,MAIN!$D1498,MAN_ADJ!$J:$J,MAIN!$S1498)</f>
        <v>0</v>
      </c>
      <c r="P1498" s="25">
        <f t="shared" si="413"/>
        <v>6.2E-2</v>
      </c>
      <c r="Q1498" s="28">
        <f t="shared" si="414"/>
        <v>8.9725036179450074E-3</v>
      </c>
      <c r="R1498" s="38">
        <f t="shared" si="415"/>
        <v>6.8479999999999999</v>
      </c>
      <c r="S1498" s="17" t="s">
        <v>46</v>
      </c>
    </row>
    <row r="1499" spans="1:22" x14ac:dyDescent="0.25">
      <c r="A1499" s="17" t="s">
        <v>46</v>
      </c>
      <c r="B1499" s="17" t="s">
        <v>93</v>
      </c>
      <c r="C1499" s="17" t="s">
        <v>215</v>
      </c>
      <c r="D1499" s="17" t="s">
        <v>100</v>
      </c>
      <c r="E1499" s="24">
        <f>IF(U1499="SC",SUMIFS(SC!F:F,SC!A:A,MAIN!D1499,SC!B:B,MAIN!A1499),SUMIFS(Allocations!$H:$H,Allocations!$A:$A,MAIN!$A1499,Allocations!$B:$B,MAIN!$D1499))</f>
        <v>5.5</v>
      </c>
      <c r="F1499" s="24">
        <f>IF(U1499="SC",SUMIFS(SC!J:J,SC!A:A,MAIN!D1499,SC!B:B,MAIN!A1499),SUMIFS(Allocations!M:M,Allocations!A:A,MAIN!A1499,Allocations!B:B,MAIN!D1499))</f>
        <v>4.0000000000000001E-3</v>
      </c>
      <c r="G1499" s="24">
        <f t="shared" si="412"/>
        <v>5.5039999999999996</v>
      </c>
      <c r="H1499" s="24">
        <f>IFERROR(VLOOKUP(S1499,Swaps_wk!$A$2:$AP$151,HLOOKUP(MAIN!D1499,Swaps_wk!$B$2:$AP$151,150,FALSE),FALSE),0)</f>
        <v>0</v>
      </c>
      <c r="I1499" s="24">
        <f>SUMIFS(PASTE_DQS_TRACKER!$D:$D,PASTE_DQS_TRACKER!$C:$C,MAIN!$A1499,PASTE_DQS_TRACKER!$B:$B,MAIN!$D1499)-SUMIFS(PASTE_DQS_TRACKER!$D:$D,PASTE_DQS_TRACKER!$C:$C,MAIN!A1499,PASTE_DQS_TRACKER!$E:$E,MAIN!$D1499)</f>
        <v>-0.6</v>
      </c>
      <c r="J1499" s="25">
        <f t="shared" si="406"/>
        <v>4.9039999999999999</v>
      </c>
      <c r="K1499" s="24">
        <f>IFERROR(IF(V1499="Flex",0,IF(D1499=$D$30,VLOOKUP(A1499,MMO_o10M_lease!$A$1:$F$51,5,FALSE),IF(D1499=$D$26,VLOOKUP(D1499,LANDINGS!$A$3:$BR$40,HLOOKUP(A1499,LANDINGS!$B$1:$CF$42,42,FALSE),FALSE)-IFERROR(VLOOKUP(A1499,MMO_o10M_lease!$A$1:$F$38,5,FALSE),0),VLOOKUP(D1499,LANDINGS!$A$3:$CF$40,HLOOKUP(A1499,LANDINGS!$B$1:$CF$42,42,FALSE),FALSE)))),0)</f>
        <v>0</v>
      </c>
      <c r="L1499" s="24">
        <f>SUMIFS(PASTE_FLEX_TRACKER!$D:$D,PASTE_FLEX_TRACKER!$F:$F,MAIN!$A1499,PASTE_FLEX_TRACKER!$B:$B,MAIN!$D1499)-SUMIFS(PASTE_FLEX_TRACKER!$D:$D,PASTE_FLEX_TRACKER!$C:$C,MAIN!$A1499,PASTE_FLEX_TRACKER!$B:$B,MAIN!$D1499)</f>
        <v>0</v>
      </c>
      <c r="M1499" s="24">
        <f>IFERROR(-VLOOKUP(D1499,SQ!$A$19:$CC$52,HLOOKUP(MAIN!A1499,SQ!$B$18:$CC$56,39,FALSE),FALSE),"n/a")</f>
        <v>0</v>
      </c>
      <c r="N1499" s="46" t="s">
        <v>563</v>
      </c>
      <c r="O1499" s="46">
        <f>SUMIFS(MAN_ADJ!$L:$L,MAN_ADJ!$K:$K,MAIN!$D1499,MAN_ADJ!$J:$J,MAIN!$S1499)</f>
        <v>0</v>
      </c>
      <c r="P1499" s="25">
        <f t="shared" si="413"/>
        <v>0</v>
      </c>
      <c r="Q1499" s="28">
        <f t="shared" si="414"/>
        <v>0</v>
      </c>
      <c r="R1499" s="38">
        <f t="shared" si="415"/>
        <v>4.9039999999999999</v>
      </c>
      <c r="S1499" s="17" t="s">
        <v>46</v>
      </c>
    </row>
    <row r="1500" spans="1:22" x14ac:dyDescent="0.25">
      <c r="A1500" s="17" t="s">
        <v>46</v>
      </c>
      <c r="B1500" s="17" t="s">
        <v>93</v>
      </c>
      <c r="C1500" s="17" t="s">
        <v>215</v>
      </c>
      <c r="D1500" s="17" t="s">
        <v>101</v>
      </c>
      <c r="E1500" s="24">
        <f>IF(U1500="SC",SUMIFS(SC!F:F,SC!A:A,MAIN!D1500,SC!B:B,MAIN!A1500),SUMIFS(Allocations!$H:$H,Allocations!$A:$A,MAIN!$A1500,Allocations!$B:$B,MAIN!$D1500))</f>
        <v>20.100000000000001</v>
      </c>
      <c r="F1500" s="24">
        <f>IF(U1500="SC",SUMIFS(SC!J:J,SC!A:A,MAIN!D1500,SC!B:B,MAIN!A1500),SUMIFS(Allocations!M:M,Allocations!A:A,MAIN!A1500,Allocations!B:B,MAIN!D1500))</f>
        <v>0</v>
      </c>
      <c r="G1500" s="24">
        <f t="shared" si="412"/>
        <v>20.100000000000001</v>
      </c>
      <c r="H1500" s="24">
        <f>IFERROR(VLOOKUP(S1500,Swaps_wk!$A$2:$AP$151,HLOOKUP(MAIN!D1500,Swaps_wk!$B$2:$AP$151,150,FALSE),FALSE),0)</f>
        <v>0</v>
      </c>
      <c r="I1500" s="24">
        <f>SUMIFS(PASTE_DQS_TRACKER!$D:$D,PASTE_DQS_TRACKER!$C:$C,MAIN!$A1500,PASTE_DQS_TRACKER!$B:$B,MAIN!$D1500)-SUMIFS(PASTE_DQS_TRACKER!$D:$D,PASTE_DQS_TRACKER!$C:$C,MAIN!A1500,PASTE_DQS_TRACKER!$E:$E,MAIN!$D1500)</f>
        <v>-20</v>
      </c>
      <c r="J1500" s="25">
        <f t="shared" si="406"/>
        <v>0.10000000000000142</v>
      </c>
      <c r="K1500" s="24">
        <f>IFERROR(IF(V1500="Flex",0,IF(D1500=$D$30,VLOOKUP(A1500,MMO_o10M_lease!$A$1:$F$51,5,FALSE),IF(D1500=$D$26,VLOOKUP(D1500,LANDINGS!$A$3:$BR$40,HLOOKUP(A1500,LANDINGS!$B$1:$CF$42,42,FALSE),FALSE)-IFERROR(VLOOKUP(A1500,MMO_o10M_lease!$A$1:$F$38,5,FALSE),0),VLOOKUP(D1500,LANDINGS!$A$3:$CF$40,HLOOKUP(A1500,LANDINGS!$B$1:$CF$42,42,FALSE),FALSE)))),0)</f>
        <v>0</v>
      </c>
      <c r="L1500" s="24">
        <f>SUMIFS(PASTE_FLEX_TRACKER!$D:$D,PASTE_FLEX_TRACKER!$F:$F,MAIN!$A1500,PASTE_FLEX_TRACKER!$B:$B,MAIN!$D1500)-SUMIFS(PASTE_FLEX_TRACKER!$D:$D,PASTE_FLEX_TRACKER!$C:$C,MAIN!$A1500,PASTE_FLEX_TRACKER!$B:$B,MAIN!$D1500)</f>
        <v>0</v>
      </c>
      <c r="M1500" s="24">
        <f>IFERROR(-VLOOKUP(D1500,SQ!$A$19:$CC$52,HLOOKUP(MAIN!A1500,SQ!$B$18:$CC$56,39,FALSE),FALSE),"n/a")</f>
        <v>0</v>
      </c>
      <c r="N1500" s="46" t="s">
        <v>563</v>
      </c>
      <c r="O1500" s="46">
        <f>SUMIFS(MAN_ADJ!$L:$L,MAN_ADJ!$K:$K,MAIN!$D1500,MAN_ADJ!$J:$J,MAIN!$S1500)</f>
        <v>0</v>
      </c>
      <c r="P1500" s="25">
        <f t="shared" si="413"/>
        <v>0</v>
      </c>
      <c r="Q1500" s="28">
        <f t="shared" si="414"/>
        <v>0</v>
      </c>
      <c r="R1500" s="38">
        <f t="shared" si="415"/>
        <v>0.10000000000000142</v>
      </c>
      <c r="S1500" s="17" t="s">
        <v>46</v>
      </c>
    </row>
    <row r="1501" spans="1:22" x14ac:dyDescent="0.25">
      <c r="A1501" s="17" t="s">
        <v>46</v>
      </c>
      <c r="B1501" s="17" t="s">
        <v>93</v>
      </c>
      <c r="C1501" s="17" t="s">
        <v>215</v>
      </c>
      <c r="D1501" s="17" t="s">
        <v>102</v>
      </c>
      <c r="E1501" s="24">
        <f>IF(U1501="SC",SUMIFS(SC!F:F,SC!A:A,MAIN!D1501,SC!B:B,MAIN!A1501),SUMIFS(Allocations!$H:$H,Allocations!$A:$A,MAIN!$A1501,Allocations!$B:$B,MAIN!$D1501))</f>
        <v>0</v>
      </c>
      <c r="F1501" s="24">
        <f>IF(U1501="SC",SUMIFS(SC!J:J,SC!A:A,MAIN!D1501,SC!B:B,MAIN!A1501),SUMIFS(Allocations!M:M,Allocations!A:A,MAIN!A1501,Allocations!B:B,MAIN!D1501))</f>
        <v>2.573</v>
      </c>
      <c r="G1501" s="24">
        <f t="shared" si="412"/>
        <v>2.573</v>
      </c>
      <c r="H1501" s="24">
        <f>IFERROR(VLOOKUP(S1501,Swaps_wk!$A$2:$AP$151,HLOOKUP(MAIN!D1501,Swaps_wk!$B$2:$AP$151,150,FALSE),FALSE),0)</f>
        <v>0</v>
      </c>
      <c r="I1501" s="24">
        <f>SUMIFS(PASTE_DQS_TRACKER!$D:$D,PASTE_DQS_TRACKER!$C:$C,MAIN!$A1501,PASTE_DQS_TRACKER!$B:$B,MAIN!$D1501)-SUMIFS(PASTE_DQS_TRACKER!$D:$D,PASTE_DQS_TRACKER!$C:$C,MAIN!A1501,PASTE_DQS_TRACKER!$E:$E,MAIN!$D1501)</f>
        <v>-2.4</v>
      </c>
      <c r="J1501" s="25">
        <f t="shared" si="406"/>
        <v>0.17300000000000004</v>
      </c>
      <c r="K1501" s="24">
        <f>IFERROR(IF(V1501="Flex",0,IF(D1501=$D$30,VLOOKUP(A1501,MMO_o10M_lease!$A$1:$F$51,5,FALSE),IF(D1501=$D$26,VLOOKUP(D1501,LANDINGS!$A$3:$BR$40,HLOOKUP(A1501,LANDINGS!$B$1:$CF$42,42,FALSE),FALSE)-IFERROR(VLOOKUP(A1501,MMO_o10M_lease!$A$1:$F$38,5,FALSE),0),VLOOKUP(D1501,LANDINGS!$A$3:$CF$40,HLOOKUP(A1501,LANDINGS!$B$1:$CF$42,42,FALSE),FALSE)))),0)</f>
        <v>0</v>
      </c>
      <c r="L1501" s="24">
        <f>SUMIFS(PASTE_FLEX_TRACKER!$D:$D,PASTE_FLEX_TRACKER!$F:$F,MAIN!$A1501,PASTE_FLEX_TRACKER!$B:$B,MAIN!$D1501)-SUMIFS(PASTE_FLEX_TRACKER!$D:$D,PASTE_FLEX_TRACKER!$C:$C,MAIN!$A1501,PASTE_FLEX_TRACKER!$B:$B,MAIN!$D1501)</f>
        <v>0</v>
      </c>
      <c r="M1501" s="24">
        <f>IFERROR(-VLOOKUP(D1501,SQ!$A$19:$CC$52,HLOOKUP(MAIN!A1501,SQ!$B$18:$CC$56,39,FALSE),FALSE),"n/a")</f>
        <v>0</v>
      </c>
      <c r="N1501" s="46" t="s">
        <v>563</v>
      </c>
      <c r="O1501" s="46">
        <f>SUMIFS(MAN_ADJ!$L:$L,MAN_ADJ!$K:$K,MAIN!$D1501,MAN_ADJ!$J:$J,MAIN!$S1501)</f>
        <v>0</v>
      </c>
      <c r="P1501" s="25">
        <f t="shared" si="413"/>
        <v>0</v>
      </c>
      <c r="Q1501" s="28">
        <f t="shared" si="414"/>
        <v>0</v>
      </c>
      <c r="R1501" s="38">
        <f t="shared" si="415"/>
        <v>0.17300000000000004</v>
      </c>
      <c r="S1501" s="17" t="s">
        <v>46</v>
      </c>
    </row>
    <row r="1502" spans="1:22" x14ac:dyDescent="0.25">
      <c r="A1502" s="17" t="s">
        <v>46</v>
      </c>
      <c r="B1502" s="17" t="s">
        <v>93</v>
      </c>
      <c r="C1502" s="17" t="s">
        <v>215</v>
      </c>
      <c r="D1502" s="17" t="s">
        <v>103</v>
      </c>
      <c r="E1502" s="24">
        <f>IF(U1502="SC",SUMIFS(SC!F:F,SC!A:A,MAIN!D1502,SC!B:B,MAIN!A1502),SUMIFS(Allocations!$H:$H,Allocations!$A:$A,MAIN!$A1502,Allocations!$B:$B,MAIN!$D1502))</f>
        <v>0</v>
      </c>
      <c r="F1502" s="24">
        <f>IF(U1502="SC",SUMIFS(SC!J:J,SC!A:A,MAIN!D1502,SC!B:B,MAIN!A1502),SUMIFS(Allocations!M:M,Allocations!A:A,MAIN!A1502,Allocations!B:B,MAIN!D1502))</f>
        <v>0</v>
      </c>
      <c r="G1502" s="24">
        <f t="shared" si="412"/>
        <v>0</v>
      </c>
      <c r="H1502" s="24">
        <f>IFERROR(VLOOKUP(S1502,Swaps_wk!$A$2:$AP$151,HLOOKUP(MAIN!D1502,Swaps_wk!$B$2:$AP$151,150,FALSE),FALSE),0)</f>
        <v>0</v>
      </c>
      <c r="I1502" s="24">
        <f>SUMIFS(PASTE_DQS_TRACKER!$D:$D,PASTE_DQS_TRACKER!$C:$C,MAIN!$A1502,PASTE_DQS_TRACKER!$B:$B,MAIN!$D1502)-SUMIFS(PASTE_DQS_TRACKER!$D:$D,PASTE_DQS_TRACKER!$C:$C,MAIN!A1502,PASTE_DQS_TRACKER!$E:$E,MAIN!$D1502)</f>
        <v>0</v>
      </c>
      <c r="J1502" s="25">
        <f t="shared" si="406"/>
        <v>0</v>
      </c>
      <c r="K1502" s="24">
        <f>IFERROR(IF(V1502="Flex",0,IF(D1502=$D$30,VLOOKUP(A1502,MMO_o10M_lease!$A$1:$F$51,5,FALSE),IF(D1502=$D$26,VLOOKUP(D1502,LANDINGS!$A$3:$BR$40,HLOOKUP(A1502,LANDINGS!$B$1:$CF$42,42,FALSE),FALSE)-IFERROR(VLOOKUP(A1502,MMO_o10M_lease!$A$1:$F$38,5,FALSE),0),VLOOKUP(D1502,LANDINGS!$A$3:$CF$40,HLOOKUP(A1502,LANDINGS!$B$1:$CF$42,42,FALSE),FALSE)))),0)</f>
        <v>0</v>
      </c>
      <c r="L1502" s="24">
        <f>SUMIFS(PASTE_FLEX_TRACKER!$D:$D,PASTE_FLEX_TRACKER!$F:$F,MAIN!$A1502,PASTE_FLEX_TRACKER!$B:$B,MAIN!$D1502)-SUMIFS(PASTE_FLEX_TRACKER!$D:$D,PASTE_FLEX_TRACKER!$C:$C,MAIN!$A1502,PASTE_FLEX_TRACKER!$B:$B,MAIN!$D1502)</f>
        <v>0</v>
      </c>
      <c r="M1502" s="24">
        <f>IFERROR(-VLOOKUP(D1502,SQ!$A$19:$CC$52,HLOOKUP(MAIN!A1502,SQ!$B$18:$CC$56,39,FALSE),FALSE),"n/a")</f>
        <v>0</v>
      </c>
      <c r="N1502" s="46" t="s">
        <v>563</v>
      </c>
      <c r="O1502" s="46">
        <f>SUMIFS(MAN_ADJ!$L:$L,MAN_ADJ!$K:$K,MAIN!$D1502,MAN_ADJ!$J:$J,MAIN!$S1502)</f>
        <v>0</v>
      </c>
      <c r="P1502" s="25">
        <f t="shared" si="413"/>
        <v>0</v>
      </c>
      <c r="Q1502" s="28" t="str">
        <f t="shared" si="414"/>
        <v>n/a</v>
      </c>
      <c r="R1502" s="38">
        <f t="shared" si="415"/>
        <v>0</v>
      </c>
      <c r="S1502" s="17" t="s">
        <v>46</v>
      </c>
    </row>
    <row r="1503" spans="1:22" x14ac:dyDescent="0.25">
      <c r="A1503" s="17" t="s">
        <v>46</v>
      </c>
      <c r="B1503" s="17" t="s">
        <v>93</v>
      </c>
      <c r="C1503" s="17" t="s">
        <v>215</v>
      </c>
      <c r="D1503" s="17" t="s">
        <v>104</v>
      </c>
      <c r="E1503" s="24">
        <f>IF(U1503="SC",SUMIFS(SC!F:F,SC!A:A,MAIN!D1503,SC!B:B,MAIN!A1503),SUMIFS(Allocations!$H:$H,Allocations!$A:$A,MAIN!$A1503,Allocations!$B:$B,MAIN!$D1503))</f>
        <v>124.6</v>
      </c>
      <c r="F1503" s="24">
        <f>IF(U1503="SC",SUMIFS(SC!J:J,SC!A:A,MAIN!D1503,SC!B:B,MAIN!A1503),SUMIFS(Allocations!M:M,Allocations!A:A,MAIN!A1503,Allocations!B:B,MAIN!D1503))</f>
        <v>7.0000000000000001E-3</v>
      </c>
      <c r="G1503" s="24">
        <f t="shared" si="412"/>
        <v>124.607</v>
      </c>
      <c r="H1503" s="24">
        <f>IFERROR(VLOOKUP(S1503,Swaps_wk!$A$2:$AP$151,HLOOKUP(MAIN!D1503,Swaps_wk!$B$2:$AP$151,150,FALSE),FALSE),0)</f>
        <v>0</v>
      </c>
      <c r="I1503" s="24">
        <f>SUMIFS(PASTE_DQS_TRACKER!$D:$D,PASTE_DQS_TRACKER!$C:$C,MAIN!$A1503,PASTE_DQS_TRACKER!$B:$B,MAIN!$D1503)-SUMIFS(PASTE_DQS_TRACKER!$D:$D,PASTE_DQS_TRACKER!$C:$C,MAIN!A1503,PASTE_DQS_TRACKER!$E:$E,MAIN!$D1503)</f>
        <v>-30</v>
      </c>
      <c r="J1503" s="25">
        <f t="shared" si="406"/>
        <v>94.606999999999999</v>
      </c>
      <c r="K1503" s="24">
        <f>IFERROR(IF(V1503="Flex",0,IF(D1503=$D$30,VLOOKUP(A1503,MMO_o10M_lease!$A$1:$F$51,5,FALSE),IF(D1503=$D$26,VLOOKUP(D1503,LANDINGS!$A$3:$BR$40,HLOOKUP(A1503,LANDINGS!$B$1:$CF$42,42,FALSE),FALSE)-IFERROR(VLOOKUP(A1503,MMO_o10M_lease!$A$1:$F$38,5,FALSE),0),VLOOKUP(D1503,LANDINGS!$A$3:$CF$40,HLOOKUP(A1503,LANDINGS!$B$1:$CF$42,42,FALSE),FALSE)))),0)</f>
        <v>0.90300000000000002</v>
      </c>
      <c r="L1503" s="24">
        <f>SUMIFS(PASTE_FLEX_TRACKER!$D:$D,PASTE_FLEX_TRACKER!$F:$F,MAIN!$A1503,PASTE_FLEX_TRACKER!$B:$B,MAIN!$D1503)-SUMIFS(PASTE_FLEX_TRACKER!$D:$D,PASTE_FLEX_TRACKER!$C:$C,MAIN!$A1503,PASTE_FLEX_TRACKER!$B:$B,MAIN!$D1503)</f>
        <v>0</v>
      </c>
      <c r="M1503" s="24">
        <f>IFERROR(-VLOOKUP(D1503,SQ!$A$19:$CC$52,HLOOKUP(MAIN!A1503,SQ!$B$18:$CC$56,39,FALSE),FALSE),"n/a")</f>
        <v>0</v>
      </c>
      <c r="N1503" s="46" t="s">
        <v>563</v>
      </c>
      <c r="O1503" s="46">
        <f>SUMIFS(MAN_ADJ!$L:$L,MAN_ADJ!$K:$K,MAIN!$D1503,MAN_ADJ!$J:$J,MAIN!$S1503)</f>
        <v>0</v>
      </c>
      <c r="P1503" s="25">
        <f t="shared" si="413"/>
        <v>0.90300000000000002</v>
      </c>
      <c r="Q1503" s="28">
        <f t="shared" si="414"/>
        <v>9.5447482744405801E-3</v>
      </c>
      <c r="R1503" s="38">
        <f t="shared" si="415"/>
        <v>93.703999999999994</v>
      </c>
      <c r="S1503" s="17" t="s">
        <v>46</v>
      </c>
    </row>
    <row r="1504" spans="1:22" x14ac:dyDescent="0.25">
      <c r="A1504" s="17" t="s">
        <v>46</v>
      </c>
      <c r="B1504" s="17" t="s">
        <v>93</v>
      </c>
      <c r="C1504" s="17" t="s">
        <v>215</v>
      </c>
      <c r="D1504" s="17" t="s">
        <v>105</v>
      </c>
      <c r="E1504" s="24">
        <f>IF(U1504="SC",SUMIFS(SC!F:F,SC!A:A,MAIN!D1504,SC!B:B,MAIN!A1504),SUMIFS(Allocations!$H:$H,Allocations!$A:$A,MAIN!$A1504,Allocations!$B:$B,MAIN!$D1504))</f>
        <v>47.324000000000005</v>
      </c>
      <c r="F1504" s="24">
        <f>IF(U1504="SC",SUMIFS(SC!J:J,SC!A:A,MAIN!D1504,SC!B:B,MAIN!A1504),SUMIFS(Allocations!M:M,Allocations!A:A,MAIN!A1504,Allocations!B:B,MAIN!D1504))</f>
        <v>0.20899999999999999</v>
      </c>
      <c r="G1504" s="24">
        <f t="shared" si="412"/>
        <v>47.533000000000008</v>
      </c>
      <c r="H1504" s="24">
        <f>IFERROR(VLOOKUP(S1504,Swaps_wk!$A$2:$AP$151,HLOOKUP(MAIN!D1504,Swaps_wk!$B$2:$AP$151,150,FALSE),FALSE),0)</f>
        <v>0</v>
      </c>
      <c r="I1504" s="24">
        <f>SUMIFS(PASTE_DQS_TRACKER!$D:$D,PASTE_DQS_TRACKER!$C:$C,MAIN!$A1504,PASTE_DQS_TRACKER!$B:$B,MAIN!$D1504)-SUMIFS(PASTE_DQS_TRACKER!$D:$D,PASTE_DQS_TRACKER!$C:$C,MAIN!A1504,PASTE_DQS_TRACKER!$E:$E,MAIN!$D1504)</f>
        <v>0.5</v>
      </c>
      <c r="J1504" s="25">
        <f t="shared" si="406"/>
        <v>48.033000000000008</v>
      </c>
      <c r="K1504" s="24">
        <f>IFERROR(IF(V1504="Flex",0,IF(D1504=$D$30,VLOOKUP(A1504,MMO_o10M_lease!$A$1:$F$51,5,FALSE),IF(D1504=$D$26,VLOOKUP(D1504,LANDINGS!$A$3:$BR$40,HLOOKUP(A1504,LANDINGS!$B$1:$CF$42,42,FALSE),FALSE)-IFERROR(VLOOKUP(A1504,MMO_o10M_lease!$A$1:$F$38,5,FALSE),0),VLOOKUP(D1504,LANDINGS!$A$3:$CF$40,HLOOKUP(A1504,LANDINGS!$B$1:$CF$42,42,FALSE),FALSE)))),0)</f>
        <v>1.0979999999999999</v>
      </c>
      <c r="L1504" s="24">
        <f>SUMIFS(PASTE_FLEX_TRACKER!$D:$D,PASTE_FLEX_TRACKER!$F:$F,MAIN!$A1504,PASTE_FLEX_TRACKER!$B:$B,MAIN!$D1504)-SUMIFS(PASTE_FLEX_TRACKER!$D:$D,PASTE_FLEX_TRACKER!$C:$C,MAIN!$A1504,PASTE_FLEX_TRACKER!$B:$B,MAIN!$D1504)</f>
        <v>0</v>
      </c>
      <c r="M1504" s="24">
        <f>IFERROR(-VLOOKUP(D1504,SQ!$A$19:$CC$52,HLOOKUP(MAIN!A1504,SQ!$B$18:$CC$56,39,FALSE),FALSE),"n/a")</f>
        <v>0</v>
      </c>
      <c r="N1504" s="46" t="s">
        <v>563</v>
      </c>
      <c r="O1504" s="46">
        <f>SUMIFS(MAN_ADJ!$L:$L,MAN_ADJ!$K:$K,MAIN!$D1504,MAN_ADJ!$J:$J,MAIN!$S1504)</f>
        <v>0</v>
      </c>
      <c r="P1504" s="25">
        <f t="shared" si="413"/>
        <v>1.0979999999999999</v>
      </c>
      <c r="Q1504" s="28">
        <f t="shared" si="414"/>
        <v>2.2859284242083562E-2</v>
      </c>
      <c r="R1504" s="38">
        <f t="shared" si="415"/>
        <v>46.935000000000009</v>
      </c>
      <c r="S1504" s="17" t="s">
        <v>46</v>
      </c>
    </row>
    <row r="1505" spans="1:19" x14ac:dyDescent="0.25">
      <c r="A1505" s="17" t="s">
        <v>46</v>
      </c>
      <c r="B1505" s="17" t="s">
        <v>93</v>
      </c>
      <c r="C1505" s="17" t="s">
        <v>215</v>
      </c>
      <c r="D1505" s="17" t="s">
        <v>106</v>
      </c>
      <c r="E1505" s="24">
        <f>IF(U1505="SC",SUMIFS(SC!F:F,SC!A:A,MAIN!D1505,SC!B:B,MAIN!A1505),SUMIFS(Allocations!$H:$H,Allocations!$A:$A,MAIN!$A1505,Allocations!$B:$B,MAIN!$D1505))</f>
        <v>203.98099999999999</v>
      </c>
      <c r="F1505" s="24">
        <f>IF(U1505="SC",SUMIFS(SC!J:J,SC!A:A,MAIN!D1505,SC!B:B,MAIN!A1505),SUMIFS(Allocations!M:M,Allocations!A:A,MAIN!A1505,Allocations!B:B,MAIN!D1505))</f>
        <v>1.2769999999999999</v>
      </c>
      <c r="G1505" s="24">
        <f t="shared" si="412"/>
        <v>205.25799999999998</v>
      </c>
      <c r="H1505" s="24">
        <f>IFERROR(VLOOKUP(S1505,Swaps_wk!$A$2:$AP$151,HLOOKUP(MAIN!D1505,Swaps_wk!$B$2:$AP$151,150,FALSE),FALSE),0)</f>
        <v>0</v>
      </c>
      <c r="I1505" s="24">
        <f>SUMIFS(PASTE_DQS_TRACKER!$D:$D,PASTE_DQS_TRACKER!$C:$C,MAIN!$A1505,PASTE_DQS_TRACKER!$B:$B,MAIN!$D1505)-SUMIFS(PASTE_DQS_TRACKER!$D:$D,PASTE_DQS_TRACKER!$C:$C,MAIN!A1505,PASTE_DQS_TRACKER!$E:$E,MAIN!$D1505)</f>
        <v>-37.6</v>
      </c>
      <c r="J1505" s="25">
        <f t="shared" si="406"/>
        <v>167.65799999999999</v>
      </c>
      <c r="K1505" s="24">
        <f>IFERROR(IF(V1505="Flex",0,IF(D1505=$D$30,VLOOKUP(A1505,MMO_o10M_lease!$A$1:$F$51,5,FALSE),IF(D1505=$D$26,VLOOKUP(D1505,LANDINGS!$A$3:$BR$40,HLOOKUP(A1505,LANDINGS!$B$1:$CF$42,42,FALSE),FALSE)-IFERROR(VLOOKUP(A1505,MMO_o10M_lease!$A$1:$F$38,5,FALSE),0),VLOOKUP(D1505,LANDINGS!$A$3:$CF$40,HLOOKUP(A1505,LANDINGS!$B$1:$CF$42,42,FALSE),FALSE)))),0)</f>
        <v>21.754999999999999</v>
      </c>
      <c r="L1505" s="24">
        <f>SUMIFS(PASTE_FLEX_TRACKER!$D:$D,PASTE_FLEX_TRACKER!$F:$F,MAIN!$A1505,PASTE_FLEX_TRACKER!$B:$B,MAIN!$D1505)-SUMIFS(PASTE_FLEX_TRACKER!$D:$D,PASTE_FLEX_TRACKER!$C:$C,MAIN!$A1505,PASTE_FLEX_TRACKER!$B:$B,MAIN!$D1505)</f>
        <v>0</v>
      </c>
      <c r="M1505" s="24">
        <f>IFERROR(-VLOOKUP(D1505,SQ!$A$19:$CC$52,HLOOKUP(MAIN!A1505,SQ!$B$18:$CC$56,39,FALSE),FALSE),"n/a")</f>
        <v>0</v>
      </c>
      <c r="N1505" s="46" t="s">
        <v>563</v>
      </c>
      <c r="O1505" s="46">
        <f>SUMIFS(MAN_ADJ!$L:$L,MAN_ADJ!$K:$K,MAIN!$D1505,MAN_ADJ!$J:$J,MAIN!$S1505)</f>
        <v>0</v>
      </c>
      <c r="P1505" s="25">
        <f t="shared" si="413"/>
        <v>21.754999999999999</v>
      </c>
      <c r="Q1505" s="28">
        <f t="shared" si="414"/>
        <v>0.129758198236887</v>
      </c>
      <c r="R1505" s="38">
        <f t="shared" si="415"/>
        <v>145.90299999999999</v>
      </c>
      <c r="S1505" s="17" t="s">
        <v>46</v>
      </c>
    </row>
    <row r="1506" spans="1:19" x14ac:dyDescent="0.25">
      <c r="A1506" s="17" t="s">
        <v>46</v>
      </c>
      <c r="B1506" s="17" t="s">
        <v>93</v>
      </c>
      <c r="C1506" s="17" t="s">
        <v>215</v>
      </c>
      <c r="D1506" s="17" t="s">
        <v>107</v>
      </c>
      <c r="E1506" s="24">
        <f>IF(U1506="SC",SUMIFS(SC!F:F,SC!A:A,MAIN!D1506,SC!B:B,MAIN!A1506),SUMIFS(Allocations!$H:$H,Allocations!$A:$A,MAIN!$A1506,Allocations!$B:$B,MAIN!$D1506))</f>
        <v>7.7989999999999995</v>
      </c>
      <c r="F1506" s="24">
        <f>IF(U1506="SC",SUMIFS(SC!J:J,SC!A:A,MAIN!D1506,SC!B:B,MAIN!A1506),SUMIFS(Allocations!M:M,Allocations!A:A,MAIN!A1506,Allocations!B:B,MAIN!D1506))</f>
        <v>0.55500000000000005</v>
      </c>
      <c r="G1506" s="24">
        <f t="shared" si="412"/>
        <v>8.3539999999999992</v>
      </c>
      <c r="H1506" s="24">
        <f>IFERROR(VLOOKUP(S1506,Swaps_wk!$A$2:$AP$151,HLOOKUP(MAIN!D1506,Swaps_wk!$B$2:$AP$151,150,FALSE),FALSE),0)</f>
        <v>0</v>
      </c>
      <c r="I1506" s="24">
        <f>SUMIFS(PASTE_DQS_TRACKER!$D:$D,PASTE_DQS_TRACKER!$C:$C,MAIN!$A1506,PASTE_DQS_TRACKER!$B:$B,MAIN!$D1506)-SUMIFS(PASTE_DQS_TRACKER!$D:$D,PASTE_DQS_TRACKER!$C:$C,MAIN!A1506,PASTE_DQS_TRACKER!$E:$E,MAIN!$D1506)</f>
        <v>-1.7999999999999998</v>
      </c>
      <c r="J1506" s="25">
        <f t="shared" si="406"/>
        <v>6.5539999999999994</v>
      </c>
      <c r="K1506" s="24">
        <f>IFERROR(IF(V1506="Flex",0,IF(D1506=$D$30,VLOOKUP(A1506,MMO_o10M_lease!$A$1:$F$51,5,FALSE),IF(D1506=$D$26,VLOOKUP(D1506,LANDINGS!$A$3:$BR$40,HLOOKUP(A1506,LANDINGS!$B$1:$CF$42,42,FALSE),FALSE)-IFERROR(VLOOKUP(A1506,MMO_o10M_lease!$A$1:$F$38,5,FALSE),0),VLOOKUP(D1506,LANDINGS!$A$3:$CF$40,HLOOKUP(A1506,LANDINGS!$B$1:$CF$42,42,FALSE),FALSE)))),0)</f>
        <v>1.238</v>
      </c>
      <c r="L1506" s="24">
        <f>SUMIFS(PASTE_FLEX_TRACKER!$D:$D,PASTE_FLEX_TRACKER!$F:$F,MAIN!$A1506,PASTE_FLEX_TRACKER!$B:$B,MAIN!$D1506)-SUMIFS(PASTE_FLEX_TRACKER!$D:$D,PASTE_FLEX_TRACKER!$C:$C,MAIN!$A1506,PASTE_FLEX_TRACKER!$B:$B,MAIN!$D1506)</f>
        <v>0</v>
      </c>
      <c r="M1506" s="24">
        <f>IFERROR(-VLOOKUP(D1506,SQ!$A$19:$CC$52,HLOOKUP(MAIN!A1506,SQ!$B$18:$CC$56,39,FALSE),FALSE),"n/a")</f>
        <v>0</v>
      </c>
      <c r="N1506" s="46" t="s">
        <v>563</v>
      </c>
      <c r="O1506" s="46">
        <f>SUMIFS(MAN_ADJ!$L:$L,MAN_ADJ!$K:$K,MAIN!$D1506,MAN_ADJ!$J:$J,MAIN!$S1506)</f>
        <v>0</v>
      </c>
      <c r="P1506" s="25">
        <f t="shared" si="413"/>
        <v>1.238</v>
      </c>
      <c r="Q1506" s="28">
        <f t="shared" si="414"/>
        <v>0.18889227952395485</v>
      </c>
      <c r="R1506" s="38">
        <f t="shared" si="415"/>
        <v>5.3159999999999989</v>
      </c>
      <c r="S1506" s="17" t="s">
        <v>46</v>
      </c>
    </row>
    <row r="1507" spans="1:19" x14ac:dyDescent="0.25">
      <c r="A1507" s="17" t="s">
        <v>46</v>
      </c>
      <c r="B1507" s="17" t="s">
        <v>93</v>
      </c>
      <c r="C1507" s="17" t="s">
        <v>215</v>
      </c>
      <c r="D1507" s="17" t="s">
        <v>108</v>
      </c>
      <c r="E1507" s="24">
        <f>IF(U1507="SC",SUMIFS(SC!F:F,SC!A:A,MAIN!D1507,SC!B:B,MAIN!A1507),SUMIFS(Allocations!$H:$H,Allocations!$A:$A,MAIN!$A1507,Allocations!$B:$B,MAIN!$D1507))</f>
        <v>4.673</v>
      </c>
      <c r="F1507" s="24">
        <f>IF(U1507="SC",SUMIFS(SC!J:J,SC!A:A,MAIN!D1507,SC!B:B,MAIN!A1507),SUMIFS(Allocations!M:M,Allocations!A:A,MAIN!A1507,Allocations!B:B,MAIN!D1507))</f>
        <v>5.44</v>
      </c>
      <c r="G1507" s="24">
        <f t="shared" si="412"/>
        <v>10.113</v>
      </c>
      <c r="H1507" s="24">
        <f>IFERROR(VLOOKUP(S1507,Swaps_wk!$A$2:$AP$151,HLOOKUP(MAIN!D1507,Swaps_wk!$B$2:$AP$151,150,FALSE),FALSE),0)</f>
        <v>0</v>
      </c>
      <c r="I1507" s="24">
        <f>SUMIFS(PASTE_DQS_TRACKER!$D:$D,PASTE_DQS_TRACKER!$C:$C,MAIN!$A1507,PASTE_DQS_TRACKER!$B:$B,MAIN!$D1507)-SUMIFS(PASTE_DQS_TRACKER!$D:$D,PASTE_DQS_TRACKER!$C:$C,MAIN!A1507,PASTE_DQS_TRACKER!$E:$E,MAIN!$D1507)</f>
        <v>-7.6999999999999993</v>
      </c>
      <c r="J1507" s="25">
        <f t="shared" si="406"/>
        <v>2.4130000000000003</v>
      </c>
      <c r="K1507" s="24">
        <f>IFERROR(IF(V1507="Flex",0,IF(D1507=$D$30,VLOOKUP(A1507,MMO_o10M_lease!$A$1:$F$51,5,FALSE),IF(D1507=$D$26,VLOOKUP(D1507,LANDINGS!$A$3:$BR$40,HLOOKUP(A1507,LANDINGS!$B$1:$CF$42,42,FALSE),FALSE)-IFERROR(VLOOKUP(A1507,MMO_o10M_lease!$A$1:$F$38,5,FALSE),0),VLOOKUP(D1507,LANDINGS!$A$3:$CF$40,HLOOKUP(A1507,LANDINGS!$B$1:$CF$42,42,FALSE),FALSE)))),0)</f>
        <v>0.40899999999999997</v>
      </c>
      <c r="L1507" s="24">
        <f>SUMIFS(PASTE_FLEX_TRACKER!$D:$D,PASTE_FLEX_TRACKER!$F:$F,MAIN!$A1507,PASTE_FLEX_TRACKER!$B:$B,MAIN!$D1507)-SUMIFS(PASTE_FLEX_TRACKER!$D:$D,PASTE_FLEX_TRACKER!$C:$C,MAIN!$A1507,PASTE_FLEX_TRACKER!$B:$B,MAIN!$D1507)</f>
        <v>0</v>
      </c>
      <c r="M1507" s="24">
        <f>IFERROR(-VLOOKUP(D1507,SQ!$A$19:$CC$52,HLOOKUP(MAIN!A1507,SQ!$B$18:$CC$56,39,FALSE),FALSE),"n/a")</f>
        <v>0</v>
      </c>
      <c r="N1507" s="46" t="s">
        <v>563</v>
      </c>
      <c r="O1507" s="46">
        <f>SUMIFS(MAN_ADJ!$L:$L,MAN_ADJ!$K:$K,MAIN!$D1507,MAN_ADJ!$J:$J,MAIN!$S1507)</f>
        <v>0</v>
      </c>
      <c r="P1507" s="25">
        <f t="shared" si="413"/>
        <v>0.40899999999999997</v>
      </c>
      <c r="Q1507" s="28">
        <f t="shared" si="414"/>
        <v>0.16949854952341481</v>
      </c>
      <c r="R1507" s="38">
        <f t="shared" si="415"/>
        <v>2.0040000000000004</v>
      </c>
      <c r="S1507" s="17" t="s">
        <v>46</v>
      </c>
    </row>
    <row r="1508" spans="1:19" x14ac:dyDescent="0.25">
      <c r="A1508" s="17" t="s">
        <v>46</v>
      </c>
      <c r="B1508" s="17" t="s">
        <v>93</v>
      </c>
      <c r="C1508" s="17" t="s">
        <v>215</v>
      </c>
      <c r="D1508" s="17" t="s">
        <v>109</v>
      </c>
      <c r="E1508" s="24">
        <f>IF(U1508="SC",SUMIFS(SC!F:F,SC!A:A,MAIN!D1508,SC!B:B,MAIN!A1508),SUMIFS(Allocations!$H:$H,Allocations!$A:$A,MAIN!$A1508,Allocations!$B:$B,MAIN!$D1508))</f>
        <v>33.845999999999997</v>
      </c>
      <c r="F1508" s="24">
        <f>IF(U1508="SC",SUMIFS(SC!J:J,SC!A:A,MAIN!D1508,SC!B:B,MAIN!A1508),SUMIFS(Allocations!M:M,Allocations!A:A,MAIN!A1508,Allocations!B:B,MAIN!D1508))</f>
        <v>2.5830000000000002</v>
      </c>
      <c r="G1508" s="24">
        <f t="shared" si="412"/>
        <v>36.428999999999995</v>
      </c>
      <c r="H1508" s="24">
        <f>IFERROR(VLOOKUP(S1508,Swaps_wk!$A$2:$AP$151,HLOOKUP(MAIN!D1508,Swaps_wk!$B$2:$AP$151,150,FALSE),FALSE),0)</f>
        <v>0</v>
      </c>
      <c r="I1508" s="24">
        <f>SUMIFS(PASTE_DQS_TRACKER!$D:$D,PASTE_DQS_TRACKER!$C:$C,MAIN!$A1508,PASTE_DQS_TRACKER!$B:$B,MAIN!$D1508)-SUMIFS(PASTE_DQS_TRACKER!$D:$D,PASTE_DQS_TRACKER!$C:$C,MAIN!A1508,PASTE_DQS_TRACKER!$E:$E,MAIN!$D1508)</f>
        <v>-10.9</v>
      </c>
      <c r="J1508" s="25">
        <f t="shared" si="406"/>
        <v>25.528999999999996</v>
      </c>
      <c r="K1508" s="24">
        <f>IFERROR(IF(V1508="Flex",0,IF(D1508=$D$30,VLOOKUP(A1508,MMO_o10M_lease!$A$1:$F$51,5,FALSE),IF(D1508=$D$26,VLOOKUP(D1508,LANDINGS!$A$3:$BR$40,HLOOKUP(A1508,LANDINGS!$B$1:$CF$42,42,FALSE),FALSE)-IFERROR(VLOOKUP(A1508,MMO_o10M_lease!$A$1:$F$38,5,FALSE),0),VLOOKUP(D1508,LANDINGS!$A$3:$CF$40,HLOOKUP(A1508,LANDINGS!$B$1:$CF$42,42,FALSE),FALSE)))),0)</f>
        <v>5.6230000000000002</v>
      </c>
      <c r="L1508" s="24">
        <f>SUMIFS(PASTE_FLEX_TRACKER!$D:$D,PASTE_FLEX_TRACKER!$F:$F,MAIN!$A1508,PASTE_FLEX_TRACKER!$B:$B,MAIN!$D1508)-SUMIFS(PASTE_FLEX_TRACKER!$D:$D,PASTE_FLEX_TRACKER!$C:$C,MAIN!$A1508,PASTE_FLEX_TRACKER!$B:$B,MAIN!$D1508)</f>
        <v>0</v>
      </c>
      <c r="M1508" s="24">
        <f>IFERROR(-VLOOKUP(D1508,SQ!$A$19:$CC$52,HLOOKUP(MAIN!A1508,SQ!$B$18:$CC$56,39,FALSE),FALSE),"n/a")</f>
        <v>0</v>
      </c>
      <c r="N1508" s="46" t="s">
        <v>563</v>
      </c>
      <c r="O1508" s="46">
        <f>SUMIFS(MAN_ADJ!$L:$L,MAN_ADJ!$K:$K,MAIN!$D1508,MAN_ADJ!$J:$J,MAIN!$S1508)</f>
        <v>0</v>
      </c>
      <c r="P1508" s="25">
        <f t="shared" si="413"/>
        <v>5.6230000000000002</v>
      </c>
      <c r="Q1508" s="28">
        <f t="shared" si="414"/>
        <v>0.22025931293822715</v>
      </c>
      <c r="R1508" s="38">
        <f t="shared" si="415"/>
        <v>19.905999999999995</v>
      </c>
      <c r="S1508" s="17" t="s">
        <v>46</v>
      </c>
    </row>
    <row r="1509" spans="1:19" x14ac:dyDescent="0.25">
      <c r="A1509" s="17" t="s">
        <v>46</v>
      </c>
      <c r="B1509" s="17" t="s">
        <v>93</v>
      </c>
      <c r="C1509" s="17" t="s">
        <v>215</v>
      </c>
      <c r="D1509" s="17" t="s">
        <v>110</v>
      </c>
      <c r="E1509" s="24">
        <f>IF(U1509="SC",SUMIFS(SC!F:F,SC!A:A,MAIN!D1509,SC!B:B,MAIN!A1509),SUMIFS(Allocations!$H:$H,Allocations!$A:$A,MAIN!$A1509,Allocations!$B:$B,MAIN!$D1509))</f>
        <v>7.9489999999999998</v>
      </c>
      <c r="F1509" s="24">
        <f>IF(U1509="SC",SUMIFS(SC!J:J,SC!A:A,MAIN!D1509,SC!B:B,MAIN!A1509),SUMIFS(Allocations!M:M,Allocations!A:A,MAIN!A1509,Allocations!B:B,MAIN!D1509))</f>
        <v>0</v>
      </c>
      <c r="G1509" s="24">
        <f t="shared" si="412"/>
        <v>7.9489999999999998</v>
      </c>
      <c r="H1509" s="24">
        <f>IFERROR(VLOOKUP(S1509,Swaps_wk!$A$2:$AP$151,HLOOKUP(MAIN!D1509,Swaps_wk!$B$2:$AP$151,150,FALSE),FALSE),0)</f>
        <v>0</v>
      </c>
      <c r="I1509" s="24">
        <f>SUMIFS(PASTE_DQS_TRACKER!$D:$D,PASTE_DQS_TRACKER!$C:$C,MAIN!$A1509,PASTE_DQS_TRACKER!$B:$B,MAIN!$D1509)-SUMIFS(PASTE_DQS_TRACKER!$D:$D,PASTE_DQS_TRACKER!$C:$C,MAIN!A1509,PASTE_DQS_TRACKER!$E:$E,MAIN!$D1509)</f>
        <v>-0.5</v>
      </c>
      <c r="J1509" s="25">
        <f t="shared" si="406"/>
        <v>7.4489999999999998</v>
      </c>
      <c r="K1509" s="24">
        <f>IFERROR(IF(V1509="Flex",0,IF(D1509=$D$30,VLOOKUP(A1509,MMO_o10M_lease!$A$1:$F$51,5,FALSE),IF(D1509=$D$26,VLOOKUP(D1509,LANDINGS!$A$3:$BR$40,HLOOKUP(A1509,LANDINGS!$B$1:$CF$42,42,FALSE),FALSE)-IFERROR(VLOOKUP(A1509,MMO_o10M_lease!$A$1:$F$38,5,FALSE),0),VLOOKUP(D1509,LANDINGS!$A$3:$CF$40,HLOOKUP(A1509,LANDINGS!$B$1:$CF$42,42,FALSE),FALSE)))),0)</f>
        <v>0</v>
      </c>
      <c r="L1509" s="24">
        <f>SUMIFS(PASTE_FLEX_TRACKER!$D:$D,PASTE_FLEX_TRACKER!$F:$F,MAIN!$A1509,PASTE_FLEX_TRACKER!$B:$B,MAIN!$D1509)-SUMIFS(PASTE_FLEX_TRACKER!$D:$D,PASTE_FLEX_TRACKER!$C:$C,MAIN!$A1509,PASTE_FLEX_TRACKER!$B:$B,MAIN!$D1509)</f>
        <v>0</v>
      </c>
      <c r="M1509" s="24">
        <f>IFERROR(-VLOOKUP(D1509,SQ!$A$19:$CC$52,HLOOKUP(MAIN!A1509,SQ!$B$18:$CC$56,39,FALSE),FALSE),"n/a")</f>
        <v>0</v>
      </c>
      <c r="N1509" s="46" t="s">
        <v>563</v>
      </c>
      <c r="O1509" s="46">
        <f>SUMIFS(MAN_ADJ!$L:$L,MAN_ADJ!$K:$K,MAIN!$D1509,MAN_ADJ!$J:$J,MAIN!$S1509)</f>
        <v>0</v>
      </c>
      <c r="P1509" s="25">
        <f t="shared" si="413"/>
        <v>0</v>
      </c>
      <c r="Q1509" s="28">
        <f t="shared" si="414"/>
        <v>0</v>
      </c>
      <c r="R1509" s="38">
        <f t="shared" si="415"/>
        <v>7.4489999999999998</v>
      </c>
      <c r="S1509" s="17" t="s">
        <v>46</v>
      </c>
    </row>
    <row r="1510" spans="1:19" x14ac:dyDescent="0.25">
      <c r="A1510" s="17" t="s">
        <v>46</v>
      </c>
      <c r="B1510" s="17" t="s">
        <v>93</v>
      </c>
      <c r="C1510" s="17" t="s">
        <v>215</v>
      </c>
      <c r="D1510" s="17" t="s">
        <v>111</v>
      </c>
      <c r="E1510" s="24">
        <f>IF(U1510="SC",SUMIFS(SC!F:F,SC!A:A,MAIN!D1510,SC!B:B,MAIN!A1510),SUMIFS(Allocations!$H:$H,Allocations!$A:$A,MAIN!$A1510,Allocations!$B:$B,MAIN!$D1510))</f>
        <v>112.983</v>
      </c>
      <c r="F1510" s="24">
        <f>IF(U1510="SC",SUMIFS(SC!J:J,SC!A:A,MAIN!D1510,SC!B:B,MAIN!A1510),SUMIFS(Allocations!M:M,Allocations!A:A,MAIN!A1510,Allocations!B:B,MAIN!D1510))</f>
        <v>0</v>
      </c>
      <c r="G1510" s="24">
        <f t="shared" si="412"/>
        <v>112.983</v>
      </c>
      <c r="H1510" s="24">
        <f>IFERROR(VLOOKUP(S1510,Swaps_wk!$A$2:$AP$151,HLOOKUP(MAIN!D1510,Swaps_wk!$B$2:$AP$151,150,FALSE),FALSE),0)</f>
        <v>0</v>
      </c>
      <c r="I1510" s="24">
        <f>SUMIFS(PASTE_DQS_TRACKER!$D:$D,PASTE_DQS_TRACKER!$C:$C,MAIN!$A1510,PASTE_DQS_TRACKER!$B:$B,MAIN!$D1510)-SUMIFS(PASTE_DQS_TRACKER!$D:$D,PASTE_DQS_TRACKER!$C:$C,MAIN!A1510,PASTE_DQS_TRACKER!$E:$E,MAIN!$D1510)</f>
        <v>-18.399999999999999</v>
      </c>
      <c r="J1510" s="25">
        <f t="shared" si="406"/>
        <v>94.582999999999998</v>
      </c>
      <c r="K1510" s="24">
        <f>IFERROR(IF(V1510="Flex",0,IF(D1510=$D$30,VLOOKUP(A1510,MMO_o10M_lease!$A$1:$F$51,5,FALSE),IF(D1510=$D$26,VLOOKUP(D1510,LANDINGS!$A$3:$BR$40,HLOOKUP(A1510,LANDINGS!$B$1:$CF$42,42,FALSE),FALSE)-IFERROR(VLOOKUP(A1510,MMO_o10M_lease!$A$1:$F$38,5,FALSE),0),VLOOKUP(D1510,LANDINGS!$A$3:$CF$40,HLOOKUP(A1510,LANDINGS!$B$1:$CF$42,42,FALSE),FALSE)))),0)</f>
        <v>1.0760000000000001</v>
      </c>
      <c r="L1510" s="24">
        <f>SUMIFS(PASTE_FLEX_TRACKER!$D:$D,PASTE_FLEX_TRACKER!$F:$F,MAIN!$A1510,PASTE_FLEX_TRACKER!$B:$B,MAIN!$D1510)-SUMIFS(PASTE_FLEX_TRACKER!$D:$D,PASTE_FLEX_TRACKER!$C:$C,MAIN!$A1510,PASTE_FLEX_TRACKER!$B:$B,MAIN!$D1510)</f>
        <v>0</v>
      </c>
      <c r="M1510" s="24">
        <f>IFERROR(-VLOOKUP(D1510,SQ!$A$19:$CC$52,HLOOKUP(MAIN!A1510,SQ!$B$18:$CC$56,39,FALSE),FALSE),"n/a")</f>
        <v>0</v>
      </c>
      <c r="N1510" s="46" t="s">
        <v>563</v>
      </c>
      <c r="O1510" s="46">
        <f>SUMIFS(MAN_ADJ!$L:$L,MAN_ADJ!$K:$K,MAIN!$D1510,MAN_ADJ!$J:$J,MAIN!$S1510)</f>
        <v>0</v>
      </c>
      <c r="P1510" s="25">
        <f t="shared" si="413"/>
        <v>1.0760000000000001</v>
      </c>
      <c r="Q1510" s="28">
        <f t="shared" si="414"/>
        <v>1.1376251546260957E-2</v>
      </c>
      <c r="R1510" s="38">
        <f t="shared" si="415"/>
        <v>93.507000000000005</v>
      </c>
      <c r="S1510" s="17" t="s">
        <v>46</v>
      </c>
    </row>
    <row r="1511" spans="1:19" x14ac:dyDescent="0.25">
      <c r="A1511" s="17" t="s">
        <v>46</v>
      </c>
      <c r="B1511" s="17" t="s">
        <v>93</v>
      </c>
      <c r="C1511" s="17" t="s">
        <v>215</v>
      </c>
      <c r="D1511" s="17" t="s">
        <v>112</v>
      </c>
      <c r="E1511" s="24">
        <f>IF(U1511="SC",SUMIFS(SC!F:F,SC!A:A,MAIN!D1511,SC!B:B,MAIN!A1511),SUMIFS(Allocations!$H:$H,Allocations!$A:$A,MAIN!$A1511,Allocations!$B:$B,MAIN!$D1511))</f>
        <v>3.1080000000000001</v>
      </c>
      <c r="F1511" s="24">
        <f>IF(U1511="SC",SUMIFS(SC!J:J,SC!A:A,MAIN!D1511,SC!B:B,MAIN!A1511),SUMIFS(Allocations!M:M,Allocations!A:A,MAIN!A1511,Allocations!B:B,MAIN!D1511))</f>
        <v>0</v>
      </c>
      <c r="G1511" s="24">
        <f t="shared" si="412"/>
        <v>3.1080000000000001</v>
      </c>
      <c r="H1511" s="24">
        <f>IFERROR(VLOOKUP(S1511,Swaps_wk!$A$2:$AP$151,HLOOKUP(MAIN!D1511,Swaps_wk!$B$2:$AP$151,150,FALSE),FALSE),0)</f>
        <v>0</v>
      </c>
      <c r="I1511" s="24">
        <f>SUMIFS(PASTE_DQS_TRACKER!$D:$D,PASTE_DQS_TRACKER!$C:$C,MAIN!$A1511,PASTE_DQS_TRACKER!$B:$B,MAIN!$D1511)-SUMIFS(PASTE_DQS_TRACKER!$D:$D,PASTE_DQS_TRACKER!$C:$C,MAIN!A1511,PASTE_DQS_TRACKER!$E:$E,MAIN!$D1511)</f>
        <v>-2.2000000000000002</v>
      </c>
      <c r="J1511" s="25">
        <f t="shared" si="406"/>
        <v>0.90799999999999992</v>
      </c>
      <c r="K1511" s="24">
        <f>IFERROR(IF(V1511="Flex",0,IF(D1511=$D$30,VLOOKUP(A1511,MMO_o10M_lease!$A$1:$F$51,5,FALSE),IF(D1511=$D$26,VLOOKUP(D1511,LANDINGS!$A$3:$BR$40,HLOOKUP(A1511,LANDINGS!$B$1:$CF$42,42,FALSE),FALSE)-IFERROR(VLOOKUP(A1511,MMO_o10M_lease!$A$1:$F$38,5,FALSE),0),VLOOKUP(D1511,LANDINGS!$A$3:$CF$40,HLOOKUP(A1511,LANDINGS!$B$1:$CF$42,42,FALSE),FALSE)))),0)</f>
        <v>0</v>
      </c>
      <c r="L1511" s="24">
        <f>SUMIFS(PASTE_FLEX_TRACKER!$D:$D,PASTE_FLEX_TRACKER!$F:$F,MAIN!$A1511,PASTE_FLEX_TRACKER!$B:$B,MAIN!$D1511)-SUMIFS(PASTE_FLEX_TRACKER!$D:$D,PASTE_FLEX_TRACKER!$C:$C,MAIN!$A1511,PASTE_FLEX_TRACKER!$B:$B,MAIN!$D1511)</f>
        <v>0</v>
      </c>
      <c r="M1511" s="24">
        <f>IFERROR(-VLOOKUP(D1511,SQ!$A$19:$CC$52,HLOOKUP(MAIN!A1511,SQ!$B$18:$CC$56,39,FALSE),FALSE),"n/a")</f>
        <v>0</v>
      </c>
      <c r="N1511" s="46" t="s">
        <v>563</v>
      </c>
      <c r="O1511" s="46">
        <f>SUMIFS(MAN_ADJ!$L:$L,MAN_ADJ!$K:$K,MAIN!$D1511,MAN_ADJ!$J:$J,MAIN!$S1511)</f>
        <v>0</v>
      </c>
      <c r="P1511" s="25">
        <f t="shared" si="413"/>
        <v>0</v>
      </c>
      <c r="Q1511" s="28">
        <f t="shared" si="414"/>
        <v>0</v>
      </c>
      <c r="R1511" s="38">
        <f t="shared" si="415"/>
        <v>0.90799999999999992</v>
      </c>
      <c r="S1511" s="17" t="s">
        <v>46</v>
      </c>
    </row>
    <row r="1512" spans="1:19" x14ac:dyDescent="0.25">
      <c r="A1512" s="17" t="s">
        <v>46</v>
      </c>
      <c r="B1512" s="17" t="s">
        <v>93</v>
      </c>
      <c r="C1512" s="17" t="s">
        <v>215</v>
      </c>
      <c r="D1512" s="17" t="s">
        <v>113</v>
      </c>
      <c r="E1512" s="24">
        <f>IF(U1512="SC",SUMIFS(SC!F:F,SC!A:A,MAIN!D1512,SC!B:B,MAIN!A1512),SUMIFS(Allocations!$H:$H,Allocations!$A:$A,MAIN!$A1512,Allocations!$B:$B,MAIN!$D1512))</f>
        <v>9.2430000000000003</v>
      </c>
      <c r="F1512" s="24">
        <f>IF(U1512="SC",SUMIFS(SC!J:J,SC!A:A,MAIN!D1512,SC!B:B,MAIN!A1512),SUMIFS(Allocations!M:M,Allocations!A:A,MAIN!A1512,Allocations!B:B,MAIN!D1512))</f>
        <v>0</v>
      </c>
      <c r="G1512" s="24">
        <f t="shared" si="412"/>
        <v>9.2430000000000003</v>
      </c>
      <c r="H1512" s="24">
        <f>IFERROR(VLOOKUP(S1512,Swaps_wk!$A$2:$AP$151,HLOOKUP(MAIN!D1512,Swaps_wk!$B$2:$AP$151,150,FALSE),FALSE),0)</f>
        <v>0</v>
      </c>
      <c r="I1512" s="24">
        <f>SUMIFS(PASTE_DQS_TRACKER!$D:$D,PASTE_DQS_TRACKER!$C:$C,MAIN!$A1512,PASTE_DQS_TRACKER!$B:$B,MAIN!$D1512)-SUMIFS(PASTE_DQS_TRACKER!$D:$D,PASTE_DQS_TRACKER!$C:$C,MAIN!A1512,PASTE_DQS_TRACKER!$E:$E,MAIN!$D1512)</f>
        <v>1.1000000000000001</v>
      </c>
      <c r="J1512" s="25">
        <f t="shared" si="406"/>
        <v>10.343</v>
      </c>
      <c r="K1512" s="24">
        <f>IFERROR(IF(V1512="Flex",0,IF(D1512=$D$30,VLOOKUP(A1512,MMO_o10M_lease!$A$1:$F$51,5,FALSE),IF(D1512=$D$26,VLOOKUP(D1512,LANDINGS!$A$3:$BR$40,HLOOKUP(A1512,LANDINGS!$B$1:$CF$42,42,FALSE),FALSE)-IFERROR(VLOOKUP(A1512,MMO_o10M_lease!$A$1:$F$38,5,FALSE),0),VLOOKUP(D1512,LANDINGS!$A$3:$CF$40,HLOOKUP(A1512,LANDINGS!$B$1:$CF$42,42,FALSE),FALSE)))),0)</f>
        <v>0.504</v>
      </c>
      <c r="L1512" s="24">
        <f>SUMIFS(PASTE_FLEX_TRACKER!$D:$D,PASTE_FLEX_TRACKER!$F:$F,MAIN!$A1512,PASTE_FLEX_TRACKER!$B:$B,MAIN!$D1512)-SUMIFS(PASTE_FLEX_TRACKER!$D:$D,PASTE_FLEX_TRACKER!$C:$C,MAIN!$A1512,PASTE_FLEX_TRACKER!$B:$B,MAIN!$D1512)</f>
        <v>0</v>
      </c>
      <c r="M1512" s="24">
        <f>IFERROR(-VLOOKUP(D1512,SQ!$A$19:$CC$52,HLOOKUP(MAIN!A1512,SQ!$B$18:$CC$56,39,FALSE),FALSE),"n/a")</f>
        <v>0</v>
      </c>
      <c r="N1512" s="46" t="s">
        <v>563</v>
      </c>
      <c r="O1512" s="46">
        <f>SUMIFS(MAN_ADJ!$L:$L,MAN_ADJ!$K:$K,MAIN!$D1512,MAN_ADJ!$J:$J,MAIN!$S1512)</f>
        <v>0</v>
      </c>
      <c r="P1512" s="25">
        <f t="shared" si="413"/>
        <v>0.504</v>
      </c>
      <c r="Q1512" s="28">
        <f t="shared" si="414"/>
        <v>4.872860872087402E-2</v>
      </c>
      <c r="R1512" s="38">
        <f t="shared" si="415"/>
        <v>9.8390000000000004</v>
      </c>
      <c r="S1512" s="17" t="s">
        <v>46</v>
      </c>
    </row>
    <row r="1513" spans="1:19" x14ac:dyDescent="0.25">
      <c r="A1513" s="17" t="s">
        <v>46</v>
      </c>
      <c r="B1513" s="17" t="s">
        <v>93</v>
      </c>
      <c r="C1513" s="17" t="s">
        <v>215</v>
      </c>
      <c r="D1513" s="17" t="s">
        <v>114</v>
      </c>
      <c r="E1513" s="24">
        <f>IF(U1513="SC",SUMIFS(SC!F:F,SC!A:A,MAIN!D1513,SC!B:B,MAIN!A1513),SUMIFS(Allocations!$H:$H,Allocations!$A:$A,MAIN!$A1513,Allocations!$B:$B,MAIN!$D1513))</f>
        <v>0</v>
      </c>
      <c r="F1513" s="24">
        <f>IF(U1513="SC",SUMIFS(SC!J:J,SC!A:A,MAIN!D1513,SC!B:B,MAIN!A1513),SUMIFS(Allocations!M:M,Allocations!A:A,MAIN!A1513,Allocations!B:B,MAIN!D1513))</f>
        <v>0</v>
      </c>
      <c r="G1513" s="24">
        <f t="shared" si="412"/>
        <v>0</v>
      </c>
      <c r="H1513" s="24">
        <f>IFERROR(VLOOKUP(S1513,Swaps_wk!$A$2:$AP$151,HLOOKUP(MAIN!D1513,Swaps_wk!$B$2:$AP$151,150,FALSE),FALSE),0)</f>
        <v>0</v>
      </c>
      <c r="I1513" s="24">
        <f>SUMIFS(PASTE_DQS_TRACKER!$D:$D,PASTE_DQS_TRACKER!$C:$C,MAIN!$A1513,PASTE_DQS_TRACKER!$B:$B,MAIN!$D1513)-SUMIFS(PASTE_DQS_TRACKER!$D:$D,PASTE_DQS_TRACKER!$C:$C,MAIN!A1513,PASTE_DQS_TRACKER!$E:$E,MAIN!$D1513)</f>
        <v>0</v>
      </c>
      <c r="J1513" s="25">
        <f t="shared" si="406"/>
        <v>0</v>
      </c>
      <c r="K1513" s="24">
        <f>IFERROR(IF(V1513="Flex",0,IF(D1513=$D$30,VLOOKUP(A1513,MMO_o10M_lease!$A$1:$F$51,5,FALSE),IF(D1513=$D$26,VLOOKUP(D1513,LANDINGS!$A$3:$BR$40,HLOOKUP(A1513,LANDINGS!$B$1:$CF$42,42,FALSE),FALSE)-IFERROR(VLOOKUP(A1513,MMO_o10M_lease!$A$1:$F$38,5,FALSE),0),VLOOKUP(D1513,LANDINGS!$A$3:$CF$40,HLOOKUP(A1513,LANDINGS!$B$1:$CF$42,42,FALSE),FALSE)))),0)</f>
        <v>0</v>
      </c>
      <c r="L1513" s="24">
        <f>SUMIFS(PASTE_FLEX_TRACKER!$D:$D,PASTE_FLEX_TRACKER!$F:$F,MAIN!$A1513,PASTE_FLEX_TRACKER!$B:$B,MAIN!$D1513)-SUMIFS(PASTE_FLEX_TRACKER!$D:$D,PASTE_FLEX_TRACKER!$C:$C,MAIN!$A1513,PASTE_FLEX_TRACKER!$B:$B,MAIN!$D1513)</f>
        <v>0</v>
      </c>
      <c r="M1513" s="24">
        <f>IFERROR(-VLOOKUP(D1513,SQ!$A$19:$CC$52,HLOOKUP(MAIN!A1513,SQ!$B$18:$CC$56,39,FALSE),FALSE),"n/a")</f>
        <v>0</v>
      </c>
      <c r="N1513" s="46" t="s">
        <v>563</v>
      </c>
      <c r="O1513" s="46">
        <f>SUMIFS(MAN_ADJ!$L:$L,MAN_ADJ!$K:$K,MAIN!$D1513,MAN_ADJ!$J:$J,MAIN!$S1513)</f>
        <v>0</v>
      </c>
      <c r="P1513" s="25">
        <f t="shared" si="413"/>
        <v>0</v>
      </c>
      <c r="Q1513" s="28" t="str">
        <f t="shared" si="414"/>
        <v>n/a</v>
      </c>
      <c r="R1513" s="38">
        <f t="shared" si="415"/>
        <v>0</v>
      </c>
      <c r="S1513" s="17" t="s">
        <v>46</v>
      </c>
    </row>
    <row r="1514" spans="1:19" x14ac:dyDescent="0.25">
      <c r="A1514" s="17" t="s">
        <v>46</v>
      </c>
      <c r="B1514" s="17" t="s">
        <v>93</v>
      </c>
      <c r="C1514" s="17" t="s">
        <v>215</v>
      </c>
      <c r="D1514" s="17" t="s">
        <v>115</v>
      </c>
      <c r="E1514" s="24">
        <f>IF(U1514="SC",SUMIFS(SC!F:F,SC!A:A,MAIN!D1514,SC!B:B,MAIN!A1514),SUMIFS(Allocations!$H:$H,Allocations!$A:$A,MAIN!$A1514,Allocations!$B:$B,MAIN!$D1514))</f>
        <v>2.7080000000000002</v>
      </c>
      <c r="F1514" s="24">
        <f>IF(U1514="SC",SUMIFS(SC!J:J,SC!A:A,MAIN!D1514,SC!B:B,MAIN!A1514),SUMIFS(Allocations!M:M,Allocations!A:A,MAIN!A1514,Allocations!B:B,MAIN!D1514))</f>
        <v>0</v>
      </c>
      <c r="G1514" s="24">
        <f t="shared" si="412"/>
        <v>2.7080000000000002</v>
      </c>
      <c r="H1514" s="24">
        <f>IFERROR(VLOOKUP(S1514,Swaps_wk!$A$2:$AP$151,HLOOKUP(MAIN!D1514,Swaps_wk!$B$2:$AP$151,150,FALSE),FALSE),0)</f>
        <v>0</v>
      </c>
      <c r="I1514" s="24">
        <f>SUMIFS(PASTE_DQS_TRACKER!$D:$D,PASTE_DQS_TRACKER!$C:$C,MAIN!$A1514,PASTE_DQS_TRACKER!$B:$B,MAIN!$D1514)-SUMIFS(PASTE_DQS_TRACKER!$D:$D,PASTE_DQS_TRACKER!$C:$C,MAIN!A1514,PASTE_DQS_TRACKER!$E:$E,MAIN!$D1514)</f>
        <v>0</v>
      </c>
      <c r="J1514" s="25">
        <f t="shared" si="406"/>
        <v>2.7080000000000002</v>
      </c>
      <c r="K1514" s="24">
        <f>IFERROR(IF(V1514="Flex",0,IF(D1514=$D$30,VLOOKUP(A1514,MMO_o10M_lease!$A$1:$F$51,5,FALSE),IF(D1514=$D$26,VLOOKUP(D1514,LANDINGS!$A$3:$BR$40,HLOOKUP(A1514,LANDINGS!$B$1:$CF$42,42,FALSE),FALSE)-IFERROR(VLOOKUP(A1514,MMO_o10M_lease!$A$1:$F$38,5,FALSE),0),VLOOKUP(D1514,LANDINGS!$A$3:$CF$40,HLOOKUP(A1514,LANDINGS!$B$1:$CF$42,42,FALSE),FALSE)))),0)</f>
        <v>0</v>
      </c>
      <c r="L1514" s="24">
        <f>SUMIFS(PASTE_FLEX_TRACKER!$D:$D,PASTE_FLEX_TRACKER!$F:$F,MAIN!$A1514,PASTE_FLEX_TRACKER!$B:$B,MAIN!$D1514)-SUMIFS(PASTE_FLEX_TRACKER!$D:$D,PASTE_FLEX_TRACKER!$C:$C,MAIN!$A1514,PASTE_FLEX_TRACKER!$B:$B,MAIN!$D1514)</f>
        <v>0</v>
      </c>
      <c r="M1514" s="24">
        <f>IFERROR(-VLOOKUP(D1514,SQ!$A$19:$CC$52,HLOOKUP(MAIN!A1514,SQ!$B$18:$CC$56,39,FALSE),FALSE),"n/a")</f>
        <v>0</v>
      </c>
      <c r="N1514" s="46" t="s">
        <v>563</v>
      </c>
      <c r="O1514" s="46">
        <f>SUMIFS(MAN_ADJ!$L:$L,MAN_ADJ!$K:$K,MAIN!$D1514,MAN_ADJ!$J:$J,MAIN!$S1514)</f>
        <v>0</v>
      </c>
      <c r="P1514" s="25">
        <f t="shared" si="413"/>
        <v>0</v>
      </c>
      <c r="Q1514" s="28">
        <f t="shared" si="414"/>
        <v>0</v>
      </c>
      <c r="R1514" s="38">
        <f t="shared" si="415"/>
        <v>2.7080000000000002</v>
      </c>
      <c r="S1514" s="17" t="s">
        <v>46</v>
      </c>
    </row>
    <row r="1515" spans="1:19" x14ac:dyDescent="0.25">
      <c r="A1515" s="17" t="s">
        <v>46</v>
      </c>
      <c r="B1515" s="17" t="s">
        <v>93</v>
      </c>
      <c r="C1515" s="17" t="s">
        <v>215</v>
      </c>
      <c r="D1515" s="17" t="s">
        <v>116</v>
      </c>
      <c r="E1515" s="24">
        <f>IF(U1515="SC",SUMIFS(SC!F:F,SC!A:A,MAIN!D1515,SC!B:B,MAIN!A1515),SUMIFS(Allocations!$H:$H,Allocations!$A:$A,MAIN!$A1515,Allocations!$B:$B,MAIN!$D1515))</f>
        <v>10.433</v>
      </c>
      <c r="F1515" s="24">
        <f>IF(U1515="SC",SUMIFS(SC!J:J,SC!A:A,MAIN!D1515,SC!B:B,MAIN!A1515),SUMIFS(Allocations!M:M,Allocations!A:A,MAIN!A1515,Allocations!B:B,MAIN!D1515))</f>
        <v>0</v>
      </c>
      <c r="G1515" s="24">
        <f t="shared" si="412"/>
        <v>10.433</v>
      </c>
      <c r="H1515" s="24">
        <f>IFERROR(VLOOKUP(S1515,Swaps_wk!$A$2:$AP$151,HLOOKUP(MAIN!D1515,Swaps_wk!$B$2:$AP$151,150,FALSE),FALSE),0)</f>
        <v>0</v>
      </c>
      <c r="I1515" s="24">
        <f>SUMIFS(PASTE_DQS_TRACKER!$D:$D,PASTE_DQS_TRACKER!$C:$C,MAIN!$A1515,PASTE_DQS_TRACKER!$B:$B,MAIN!$D1515)-SUMIFS(PASTE_DQS_TRACKER!$D:$D,PASTE_DQS_TRACKER!$C:$C,MAIN!A1515,PASTE_DQS_TRACKER!$E:$E,MAIN!$D1515)</f>
        <v>0</v>
      </c>
      <c r="J1515" s="25">
        <f t="shared" si="406"/>
        <v>10.433</v>
      </c>
      <c r="K1515" s="24">
        <f>IFERROR(IF(V1515="Flex",0,IF(D1515=$D$30,VLOOKUP(A1515,MMO_o10M_lease!$A$1:$F$51,5,FALSE),IF(D1515=$D$26,VLOOKUP(D1515,LANDINGS!$A$3:$BR$40,HLOOKUP(A1515,LANDINGS!$B$1:$CF$42,42,FALSE),FALSE)-IFERROR(VLOOKUP(A1515,MMO_o10M_lease!$A$1:$F$38,5,FALSE),0),VLOOKUP(D1515,LANDINGS!$A$3:$CF$40,HLOOKUP(A1515,LANDINGS!$B$1:$CF$42,42,FALSE),FALSE)))),0)</f>
        <v>0</v>
      </c>
      <c r="L1515" s="24">
        <f>SUMIFS(PASTE_FLEX_TRACKER!$D:$D,PASTE_FLEX_TRACKER!$F:$F,MAIN!$A1515,PASTE_FLEX_TRACKER!$B:$B,MAIN!$D1515)-SUMIFS(PASTE_FLEX_TRACKER!$D:$D,PASTE_FLEX_TRACKER!$C:$C,MAIN!$A1515,PASTE_FLEX_TRACKER!$B:$B,MAIN!$D1515)</f>
        <v>0</v>
      </c>
      <c r="M1515" s="24">
        <f>IFERROR(-VLOOKUP(D1515,SQ!$A$19:$CC$52,HLOOKUP(MAIN!A1515,SQ!$B$18:$CC$56,39,FALSE),FALSE),"n/a")</f>
        <v>0</v>
      </c>
      <c r="N1515" s="46" t="s">
        <v>563</v>
      </c>
      <c r="O1515" s="46">
        <f>SUMIFS(MAN_ADJ!$L:$L,MAN_ADJ!$K:$K,MAIN!$D1515,MAN_ADJ!$J:$J,MAIN!$S1515)</f>
        <v>0</v>
      </c>
      <c r="P1515" s="25">
        <f t="shared" si="413"/>
        <v>0</v>
      </c>
      <c r="Q1515" s="28">
        <f t="shared" si="414"/>
        <v>0</v>
      </c>
      <c r="R1515" s="38">
        <f t="shared" si="415"/>
        <v>10.433</v>
      </c>
      <c r="S1515" s="17" t="s">
        <v>46</v>
      </c>
    </row>
    <row r="1516" spans="1:19" x14ac:dyDescent="0.25">
      <c r="A1516" s="17" t="s">
        <v>46</v>
      </c>
      <c r="B1516" s="17" t="s">
        <v>93</v>
      </c>
      <c r="C1516" s="17" t="s">
        <v>215</v>
      </c>
      <c r="D1516" s="17" t="s">
        <v>117</v>
      </c>
      <c r="E1516" s="24">
        <f>IF(U1516="SC",SUMIFS(SC!F:F,SC!A:A,MAIN!D1516,SC!B:B,MAIN!A1516),SUMIFS(Allocations!$H:$H,Allocations!$A:$A,MAIN!$A1516,Allocations!$B:$B,MAIN!$D1516))</f>
        <v>0</v>
      </c>
      <c r="F1516" s="24">
        <f>IF(U1516="SC",SUMIFS(SC!J:J,SC!A:A,MAIN!D1516,SC!B:B,MAIN!A1516),SUMIFS(Allocations!M:M,Allocations!A:A,MAIN!A1516,Allocations!B:B,MAIN!D1516))</f>
        <v>0</v>
      </c>
      <c r="G1516" s="24">
        <f t="shared" si="412"/>
        <v>0</v>
      </c>
      <c r="H1516" s="24">
        <f>IFERROR(VLOOKUP(S1516,Swaps_wk!$A$2:$AP$151,HLOOKUP(MAIN!D1516,Swaps_wk!$B$2:$AP$151,150,FALSE),FALSE),0)</f>
        <v>0</v>
      </c>
      <c r="I1516" s="24">
        <f>SUMIFS(PASTE_DQS_TRACKER!$D:$D,PASTE_DQS_TRACKER!$C:$C,MAIN!$A1516,PASTE_DQS_TRACKER!$B:$B,MAIN!$D1516)-SUMIFS(PASTE_DQS_TRACKER!$D:$D,PASTE_DQS_TRACKER!$C:$C,MAIN!A1516,PASTE_DQS_TRACKER!$E:$E,MAIN!$D1516)</f>
        <v>0</v>
      </c>
      <c r="J1516" s="25">
        <f t="shared" si="406"/>
        <v>0</v>
      </c>
      <c r="K1516" s="24">
        <f>IFERROR(IF(V1516="Flex",0,IF(D1516=$D$30,VLOOKUP(A1516,MMO_o10M_lease!$A$1:$F$51,5,FALSE),IF(D1516=$D$26,VLOOKUP(D1516,LANDINGS!$A$3:$BR$40,HLOOKUP(A1516,LANDINGS!$B$1:$CF$42,42,FALSE),FALSE)-IFERROR(VLOOKUP(A1516,MMO_o10M_lease!$A$1:$F$38,5,FALSE),0),VLOOKUP(D1516,LANDINGS!$A$3:$CF$40,HLOOKUP(A1516,LANDINGS!$B$1:$CF$42,42,FALSE),FALSE)))),0)</f>
        <v>0</v>
      </c>
      <c r="L1516" s="24">
        <f>SUMIFS(PASTE_FLEX_TRACKER!$D:$D,PASTE_FLEX_TRACKER!$F:$F,MAIN!$A1516,PASTE_FLEX_TRACKER!$B:$B,MAIN!$D1516)-SUMIFS(PASTE_FLEX_TRACKER!$D:$D,PASTE_FLEX_TRACKER!$C:$C,MAIN!$A1516,PASTE_FLEX_TRACKER!$B:$B,MAIN!$D1516)</f>
        <v>0</v>
      </c>
      <c r="M1516" s="24">
        <f>IFERROR(-VLOOKUP(D1516,SQ!$A$19:$CC$52,HLOOKUP(MAIN!A1516,SQ!$B$18:$CC$56,39,FALSE),FALSE),"n/a")</f>
        <v>0</v>
      </c>
      <c r="N1516" s="46" t="s">
        <v>563</v>
      </c>
      <c r="O1516" s="46">
        <f>SUMIFS(MAN_ADJ!$L:$L,MAN_ADJ!$K:$K,MAIN!$D1516,MAN_ADJ!$J:$J,MAIN!$S1516)</f>
        <v>0</v>
      </c>
      <c r="P1516" s="25">
        <f t="shared" si="413"/>
        <v>0</v>
      </c>
      <c r="Q1516" s="28" t="str">
        <f t="shared" si="414"/>
        <v>n/a</v>
      </c>
      <c r="R1516" s="38">
        <f t="shared" si="415"/>
        <v>0</v>
      </c>
      <c r="S1516" s="17" t="s">
        <v>46</v>
      </c>
    </row>
    <row r="1517" spans="1:19" x14ac:dyDescent="0.25">
      <c r="A1517" s="17" t="s">
        <v>46</v>
      </c>
      <c r="B1517" s="17" t="s">
        <v>93</v>
      </c>
      <c r="C1517" s="17" t="s">
        <v>215</v>
      </c>
      <c r="D1517" s="17" t="s">
        <v>118</v>
      </c>
      <c r="E1517" s="24">
        <f>IF(U1517="SC",SUMIFS(SC!F:F,SC!A:A,MAIN!D1517,SC!B:B,MAIN!A1517),SUMIFS(Allocations!$H:$H,Allocations!$A:$A,MAIN!$A1517,Allocations!$B:$B,MAIN!$D1517))</f>
        <v>0</v>
      </c>
      <c r="F1517" s="24">
        <f>IF(U1517="SC",SUMIFS(SC!J:J,SC!A:A,MAIN!D1517,SC!B:B,MAIN!A1517),SUMIFS(Allocations!M:M,Allocations!A:A,MAIN!A1517,Allocations!B:B,MAIN!D1517))</f>
        <v>0</v>
      </c>
      <c r="G1517" s="24">
        <f t="shared" si="412"/>
        <v>0</v>
      </c>
      <c r="H1517" s="24">
        <f>IFERROR(VLOOKUP(S1517,Swaps_wk!$A$2:$AP$151,HLOOKUP(MAIN!D1517,Swaps_wk!$B$2:$AP$151,150,FALSE),FALSE),0)</f>
        <v>0</v>
      </c>
      <c r="I1517" s="24">
        <f>SUMIFS(PASTE_DQS_TRACKER!$D:$D,PASTE_DQS_TRACKER!$C:$C,MAIN!$A1517,PASTE_DQS_TRACKER!$B:$B,MAIN!$D1517)-SUMIFS(PASTE_DQS_TRACKER!$D:$D,PASTE_DQS_TRACKER!$C:$C,MAIN!A1517,PASTE_DQS_TRACKER!$E:$E,MAIN!$D1517)</f>
        <v>0</v>
      </c>
      <c r="J1517" s="25">
        <f t="shared" si="406"/>
        <v>0</v>
      </c>
      <c r="K1517" s="24">
        <f>IFERROR(IF(V1517="Flex",0,IF(D1517=$D$30,VLOOKUP(A1517,MMO_o10M_lease!$A$1:$F$51,5,FALSE),IF(D1517=$D$26,VLOOKUP(D1517,LANDINGS!$A$3:$BR$40,HLOOKUP(A1517,LANDINGS!$B$1:$CF$42,42,FALSE),FALSE)-IFERROR(VLOOKUP(A1517,MMO_o10M_lease!$A$1:$F$38,5,FALSE),0),VLOOKUP(D1517,LANDINGS!$A$3:$CF$40,HLOOKUP(A1517,LANDINGS!$B$1:$CF$42,42,FALSE),FALSE)))),0)</f>
        <v>0</v>
      </c>
      <c r="L1517" s="24">
        <f>SUMIFS(PASTE_FLEX_TRACKER!$D:$D,PASTE_FLEX_TRACKER!$F:$F,MAIN!$A1517,PASTE_FLEX_TRACKER!$B:$B,MAIN!$D1517)-SUMIFS(PASTE_FLEX_TRACKER!$D:$D,PASTE_FLEX_TRACKER!$C:$C,MAIN!$A1517,PASTE_FLEX_TRACKER!$B:$B,MAIN!$D1517)</f>
        <v>0</v>
      </c>
      <c r="M1517" s="24">
        <f>IFERROR(-VLOOKUP(D1517,SQ!$A$19:$CC$52,HLOOKUP(MAIN!A1517,SQ!$B$18:$CC$56,39,FALSE),FALSE),"n/a")</f>
        <v>0</v>
      </c>
      <c r="N1517" s="46" t="s">
        <v>563</v>
      </c>
      <c r="O1517" s="46">
        <f>SUMIFS(MAN_ADJ!$L:$L,MAN_ADJ!$K:$K,MAIN!$D1517,MAN_ADJ!$J:$J,MAIN!$S1517)</f>
        <v>0</v>
      </c>
      <c r="P1517" s="25">
        <f t="shared" si="413"/>
        <v>0</v>
      </c>
      <c r="Q1517" s="28" t="str">
        <f t="shared" si="414"/>
        <v>n/a</v>
      </c>
      <c r="R1517" s="38">
        <f t="shared" si="415"/>
        <v>0</v>
      </c>
      <c r="S1517" s="17" t="s">
        <v>46</v>
      </c>
    </row>
    <row r="1518" spans="1:19" x14ac:dyDescent="0.25">
      <c r="A1518" s="17" t="s">
        <v>46</v>
      </c>
      <c r="B1518" s="17" t="s">
        <v>93</v>
      </c>
      <c r="C1518" s="17" t="s">
        <v>215</v>
      </c>
      <c r="D1518" s="17" t="s">
        <v>119</v>
      </c>
      <c r="E1518" s="24">
        <f>IF(U1518="SC",SUMIFS(SC!F:F,SC!A:A,MAIN!D1518,SC!B:B,MAIN!A1518),SUMIFS(Allocations!$H:$H,Allocations!$A:$A,MAIN!$A1518,Allocations!$B:$B,MAIN!$D1518))</f>
        <v>0</v>
      </c>
      <c r="F1518" s="24">
        <f>IF(U1518="SC",SUMIFS(SC!J:J,SC!A:A,MAIN!D1518,SC!B:B,MAIN!A1518),SUMIFS(Allocations!M:M,Allocations!A:A,MAIN!A1518,Allocations!B:B,MAIN!D1518))</f>
        <v>0</v>
      </c>
      <c r="G1518" s="24">
        <f t="shared" si="412"/>
        <v>0</v>
      </c>
      <c r="H1518" s="24">
        <f>IFERROR(VLOOKUP(S1518,Swaps_wk!$A$2:$AP$151,HLOOKUP(MAIN!D1518,Swaps_wk!$B$2:$AP$151,150,FALSE),FALSE),0)</f>
        <v>0</v>
      </c>
      <c r="I1518" s="24">
        <f>SUMIFS(PASTE_DQS_TRACKER!$D:$D,PASTE_DQS_TRACKER!$C:$C,MAIN!$A1518,PASTE_DQS_TRACKER!$B:$B,MAIN!$D1518)-SUMIFS(PASTE_DQS_TRACKER!$D:$D,PASTE_DQS_TRACKER!$C:$C,MAIN!A1518,PASTE_DQS_TRACKER!$E:$E,MAIN!$D1518)</f>
        <v>0</v>
      </c>
      <c r="J1518" s="25">
        <f t="shared" si="406"/>
        <v>0</v>
      </c>
      <c r="K1518" s="24">
        <f>IFERROR(IF(V1518="Flex",0,IF(D1518=$D$30,VLOOKUP(A1518,MMO_o10M_lease!$A$1:$F$51,5,FALSE),IF(D1518=$D$26,VLOOKUP(D1518,LANDINGS!$A$3:$BR$40,HLOOKUP(A1518,LANDINGS!$B$1:$CF$42,42,FALSE),FALSE)-IFERROR(VLOOKUP(A1518,MMO_o10M_lease!$A$1:$F$38,5,FALSE),0),VLOOKUP(D1518,LANDINGS!$A$3:$CF$40,HLOOKUP(A1518,LANDINGS!$B$1:$CF$42,42,FALSE),FALSE)))),0)</f>
        <v>0</v>
      </c>
      <c r="L1518" s="24">
        <f>SUMIFS(PASTE_FLEX_TRACKER!$D:$D,PASTE_FLEX_TRACKER!$F:$F,MAIN!$A1518,PASTE_FLEX_TRACKER!$B:$B,MAIN!$D1518)-SUMIFS(PASTE_FLEX_TRACKER!$D:$D,PASTE_FLEX_TRACKER!$C:$C,MAIN!$A1518,PASTE_FLEX_TRACKER!$B:$B,MAIN!$D1518)</f>
        <v>0</v>
      </c>
      <c r="M1518" s="24">
        <f>IFERROR(-VLOOKUP(D1518,SQ!$A$19:$CC$52,HLOOKUP(MAIN!A1518,SQ!$B$18:$CC$56,39,FALSE),FALSE),"n/a")</f>
        <v>0</v>
      </c>
      <c r="N1518" s="46" t="s">
        <v>563</v>
      </c>
      <c r="O1518" s="46">
        <f>SUMIFS(MAN_ADJ!$L:$L,MAN_ADJ!$K:$K,MAIN!$D1518,MAN_ADJ!$J:$J,MAIN!$S1518)</f>
        <v>0</v>
      </c>
      <c r="P1518" s="25">
        <f t="shared" si="413"/>
        <v>0</v>
      </c>
      <c r="Q1518" s="28" t="str">
        <f t="shared" si="414"/>
        <v>n/a</v>
      </c>
      <c r="R1518" s="38">
        <f t="shared" si="415"/>
        <v>0</v>
      </c>
      <c r="S1518" s="17" t="s">
        <v>46</v>
      </c>
    </row>
    <row r="1519" spans="1:19" x14ac:dyDescent="0.25">
      <c r="A1519" s="17" t="s">
        <v>46</v>
      </c>
      <c r="B1519" s="17" t="s">
        <v>93</v>
      </c>
      <c r="C1519" s="17" t="s">
        <v>215</v>
      </c>
      <c r="D1519" s="17" t="s">
        <v>120</v>
      </c>
      <c r="E1519" s="24">
        <f>IF(U1519="SC",SUMIFS(SC!F:F,SC!A:A,MAIN!D1519,SC!B:B,MAIN!A1519),SUMIFS(Allocations!$H:$H,Allocations!$A:$A,MAIN!$A1519,Allocations!$B:$B,MAIN!$D1519))</f>
        <v>0</v>
      </c>
      <c r="F1519" s="24">
        <f>IF(U1519="SC",SUMIFS(SC!J:J,SC!A:A,MAIN!D1519,SC!B:B,MAIN!A1519),SUMIFS(Allocations!M:M,Allocations!A:A,MAIN!A1519,Allocations!B:B,MAIN!D1519))</f>
        <v>0</v>
      </c>
      <c r="G1519" s="24">
        <f t="shared" si="412"/>
        <v>0</v>
      </c>
      <c r="H1519" s="24">
        <f>IFERROR(VLOOKUP(S1519,Swaps_wk!$A$2:$AP$151,HLOOKUP(MAIN!D1519,Swaps_wk!$B$2:$AP$151,150,FALSE),FALSE),0)</f>
        <v>0</v>
      </c>
      <c r="I1519" s="24">
        <f>SUMIFS(PASTE_DQS_TRACKER!$D:$D,PASTE_DQS_TRACKER!$C:$C,MAIN!$A1519,PASTE_DQS_TRACKER!$B:$B,MAIN!$D1519)-SUMIFS(PASTE_DQS_TRACKER!$D:$D,PASTE_DQS_TRACKER!$C:$C,MAIN!A1519,PASTE_DQS_TRACKER!$E:$E,MAIN!$D1519)</f>
        <v>0</v>
      </c>
      <c r="J1519" s="25">
        <f t="shared" si="406"/>
        <v>0</v>
      </c>
      <c r="K1519" s="24">
        <f>IFERROR(IF(V1519="Flex",0,IF(D1519=$D$30,VLOOKUP(A1519,MMO_o10M_lease!$A$1:$F$51,5,FALSE),IF(D1519=$D$26,VLOOKUP(D1519,LANDINGS!$A$3:$BR$40,HLOOKUP(A1519,LANDINGS!$B$1:$CF$42,42,FALSE),FALSE)-IFERROR(VLOOKUP(A1519,MMO_o10M_lease!$A$1:$F$38,5,FALSE),0),VLOOKUP(D1519,LANDINGS!$A$3:$CF$40,HLOOKUP(A1519,LANDINGS!$B$1:$CF$42,42,FALSE),FALSE)))),0)</f>
        <v>0</v>
      </c>
      <c r="L1519" s="24">
        <f>SUMIFS(PASTE_FLEX_TRACKER!$D:$D,PASTE_FLEX_TRACKER!$F:$F,MAIN!$A1519,PASTE_FLEX_TRACKER!$B:$B,MAIN!$D1519)-SUMIFS(PASTE_FLEX_TRACKER!$D:$D,PASTE_FLEX_TRACKER!$C:$C,MAIN!$A1519,PASTE_FLEX_TRACKER!$B:$B,MAIN!$D1519)</f>
        <v>0</v>
      </c>
      <c r="M1519" s="24">
        <f>IFERROR(-VLOOKUP(D1519,SQ!$A$19:$CC$52,HLOOKUP(MAIN!A1519,SQ!$B$18:$CC$56,39,FALSE),FALSE),"n/a")</f>
        <v>0</v>
      </c>
      <c r="N1519" s="46" t="s">
        <v>563</v>
      </c>
      <c r="O1519" s="46">
        <f>SUMIFS(MAN_ADJ!$L:$L,MAN_ADJ!$K:$K,MAIN!$D1519,MAN_ADJ!$J:$J,MAIN!$S1519)</f>
        <v>0</v>
      </c>
      <c r="P1519" s="25">
        <f t="shared" si="413"/>
        <v>0</v>
      </c>
      <c r="Q1519" s="28" t="str">
        <f t="shared" si="414"/>
        <v>n/a</v>
      </c>
      <c r="R1519" s="38">
        <f t="shared" si="415"/>
        <v>0</v>
      </c>
      <c r="S1519" s="17" t="s">
        <v>46</v>
      </c>
    </row>
    <row r="1520" spans="1:19" x14ac:dyDescent="0.25">
      <c r="A1520" s="17" t="s">
        <v>46</v>
      </c>
      <c r="B1520" s="17" t="s">
        <v>93</v>
      </c>
      <c r="C1520" s="17" t="s">
        <v>215</v>
      </c>
      <c r="D1520" s="17" t="s">
        <v>121</v>
      </c>
      <c r="E1520" s="24">
        <f>IF(U1520="SC",SUMIFS(SC!F:F,SC!A:A,MAIN!D1520,SC!B:B,MAIN!A1520),SUMIFS(Allocations!$H:$H,Allocations!$A:$A,MAIN!$A1520,Allocations!$B:$B,MAIN!$D1520))</f>
        <v>0</v>
      </c>
      <c r="F1520" s="24">
        <f>IF(U1520="SC",SUMIFS(SC!J:J,SC!A:A,MAIN!D1520,SC!B:B,MAIN!A1520),SUMIFS(Allocations!M:M,Allocations!A:A,MAIN!A1520,Allocations!B:B,MAIN!D1520))</f>
        <v>0</v>
      </c>
      <c r="G1520" s="24">
        <f t="shared" si="412"/>
        <v>0</v>
      </c>
      <c r="H1520" s="24">
        <f>IFERROR(VLOOKUP(S1520,Swaps_wk!$A$2:$AP$151,HLOOKUP(MAIN!D1520,Swaps_wk!$B$2:$AP$151,150,FALSE),FALSE),0)</f>
        <v>0</v>
      </c>
      <c r="I1520" s="24">
        <f>SUMIFS(PASTE_DQS_TRACKER!$D:$D,PASTE_DQS_TRACKER!$C:$C,MAIN!$A1520,PASTE_DQS_TRACKER!$B:$B,MAIN!$D1520)-SUMIFS(PASTE_DQS_TRACKER!$D:$D,PASTE_DQS_TRACKER!$C:$C,MAIN!A1520,PASTE_DQS_TRACKER!$E:$E,MAIN!$D1520)</f>
        <v>0</v>
      </c>
      <c r="J1520" s="25">
        <f t="shared" si="406"/>
        <v>0</v>
      </c>
      <c r="K1520" s="24">
        <f>IFERROR(IF(V1520="Flex",0,IF(D1520=$D$30,VLOOKUP(A1520,MMO_o10M_lease!$A$1:$F$51,5,FALSE),IF(D1520=$D$26,VLOOKUP(D1520,LANDINGS!$A$3:$BR$40,HLOOKUP(A1520,LANDINGS!$B$1:$CF$42,42,FALSE),FALSE)-IFERROR(VLOOKUP(A1520,MMO_o10M_lease!$A$1:$F$38,5,FALSE),0),VLOOKUP(D1520,LANDINGS!$A$3:$CF$40,HLOOKUP(A1520,LANDINGS!$B$1:$CF$42,42,FALSE),FALSE)))),0)</f>
        <v>0</v>
      </c>
      <c r="L1520" s="24">
        <f>SUMIFS(PASTE_FLEX_TRACKER!$D:$D,PASTE_FLEX_TRACKER!$F:$F,MAIN!$A1520,PASTE_FLEX_TRACKER!$B:$B,MAIN!$D1520)-SUMIFS(PASTE_FLEX_TRACKER!$D:$D,PASTE_FLEX_TRACKER!$C:$C,MAIN!$A1520,PASTE_FLEX_TRACKER!$B:$B,MAIN!$D1520)</f>
        <v>0</v>
      </c>
      <c r="M1520" s="24">
        <f>IFERROR(-VLOOKUP(D1520,SQ!$A$19:$CC$52,HLOOKUP(MAIN!A1520,SQ!$B$18:$CC$56,39,FALSE),FALSE),"n/a")</f>
        <v>0</v>
      </c>
      <c r="N1520" s="46" t="s">
        <v>563</v>
      </c>
      <c r="O1520" s="46">
        <f>SUMIFS(MAN_ADJ!$L:$L,MAN_ADJ!$K:$K,MAIN!$D1520,MAN_ADJ!$J:$J,MAIN!$S1520)</f>
        <v>0</v>
      </c>
      <c r="P1520" s="25">
        <f t="shared" si="413"/>
        <v>0</v>
      </c>
      <c r="Q1520" s="28" t="str">
        <f t="shared" si="414"/>
        <v>n/a</v>
      </c>
      <c r="R1520" s="38">
        <f t="shared" si="415"/>
        <v>0</v>
      </c>
      <c r="S1520" s="17" t="s">
        <v>46</v>
      </c>
    </row>
    <row r="1521" spans="1:22" x14ac:dyDescent="0.25">
      <c r="A1521" s="17" t="s">
        <v>46</v>
      </c>
      <c r="B1521" s="17" t="s">
        <v>93</v>
      </c>
      <c r="C1521" s="17" t="s">
        <v>215</v>
      </c>
      <c r="D1521" s="17" t="s">
        <v>122</v>
      </c>
      <c r="E1521" s="24">
        <f>IF(U1521="SC",SUMIFS(SC!F:F,SC!A:A,MAIN!D1521,SC!B:B,MAIN!A1521),SUMIFS(Allocations!$H:$H,Allocations!$A:$A,MAIN!$A1521,Allocations!$B:$B,MAIN!$D1521))</f>
        <v>0</v>
      </c>
      <c r="F1521" s="24">
        <f>IF(U1521="SC",SUMIFS(SC!J:J,SC!A:A,MAIN!D1521,SC!B:B,MAIN!A1521),SUMIFS(Allocations!M:M,Allocations!A:A,MAIN!A1521,Allocations!B:B,MAIN!D1521))</f>
        <v>0</v>
      </c>
      <c r="G1521" s="24">
        <f t="shared" si="412"/>
        <v>0</v>
      </c>
      <c r="H1521" s="24">
        <f>IFERROR(VLOOKUP(S1521,Swaps_wk!$A$2:$AP$151,HLOOKUP(MAIN!D1521,Swaps_wk!$B$2:$AP$151,150,FALSE),FALSE),0)</f>
        <v>0</v>
      </c>
      <c r="I1521" s="24">
        <f>SUMIFS(PASTE_DQS_TRACKER!$D:$D,PASTE_DQS_TRACKER!$C:$C,MAIN!$A1521,PASTE_DQS_TRACKER!$B:$B,MAIN!$D1521)-SUMIFS(PASTE_DQS_TRACKER!$D:$D,PASTE_DQS_TRACKER!$C:$C,MAIN!A1521,PASTE_DQS_TRACKER!$E:$E,MAIN!$D1521)</f>
        <v>1.5</v>
      </c>
      <c r="J1521" s="25">
        <f t="shared" si="406"/>
        <v>1.5</v>
      </c>
      <c r="K1521" s="24">
        <f>IFERROR(IF(V1521="Flex",0,IF(D1521=$D$30,VLOOKUP(A1521,MMO_o10M_lease!$A$1:$F$51,5,FALSE),IF(D1521=$D$26,VLOOKUP(D1521,LANDINGS!$A$3:$BR$40,HLOOKUP(A1521,LANDINGS!$B$1:$CF$42,42,FALSE),FALSE)-IFERROR(VLOOKUP(A1521,MMO_o10M_lease!$A$1:$F$38,5,FALSE),0),VLOOKUP(D1521,LANDINGS!$A$3:$CF$40,HLOOKUP(A1521,LANDINGS!$B$1:$CF$42,42,FALSE),FALSE)))),0)</f>
        <v>0.94199999999999995</v>
      </c>
      <c r="L1521" s="24">
        <f>SUMIFS(PASTE_FLEX_TRACKER!$D:$D,PASTE_FLEX_TRACKER!$F:$F,MAIN!$A1521,PASTE_FLEX_TRACKER!$B:$B,MAIN!$D1521)-SUMIFS(PASTE_FLEX_TRACKER!$D:$D,PASTE_FLEX_TRACKER!$C:$C,MAIN!$A1521,PASTE_FLEX_TRACKER!$B:$B,MAIN!$D1521)</f>
        <v>0</v>
      </c>
      <c r="M1521" s="24">
        <f>IFERROR(-VLOOKUP(D1521,SQ!$A$19:$CC$52,HLOOKUP(MAIN!A1521,SQ!$B$18:$CC$56,39,FALSE),FALSE),"n/a")</f>
        <v>0</v>
      </c>
      <c r="N1521" s="46" t="s">
        <v>563</v>
      </c>
      <c r="O1521" s="46">
        <f>SUMIFS(MAN_ADJ!$L:$L,MAN_ADJ!$K:$K,MAIN!$D1521,MAN_ADJ!$J:$J,MAIN!$S1521)</f>
        <v>0</v>
      </c>
      <c r="P1521" s="25">
        <f t="shared" si="413"/>
        <v>0.94199999999999995</v>
      </c>
      <c r="Q1521" s="28">
        <f t="shared" si="414"/>
        <v>0.628</v>
      </c>
      <c r="R1521" s="38">
        <f t="shared" si="415"/>
        <v>0.55800000000000005</v>
      </c>
      <c r="S1521" s="17" t="s">
        <v>46</v>
      </c>
    </row>
    <row r="1522" spans="1:22" x14ac:dyDescent="0.25">
      <c r="A1522" s="17" t="s">
        <v>46</v>
      </c>
      <c r="B1522" s="17" t="s">
        <v>93</v>
      </c>
      <c r="C1522" s="17" t="s">
        <v>215</v>
      </c>
      <c r="D1522" s="17" t="s">
        <v>123</v>
      </c>
      <c r="E1522" s="24">
        <f>IF(U1522="SC",SUMIFS(SC!F:F,SC!A:A,MAIN!D1522,SC!B:B,MAIN!A1522),SUMIFS(Allocations!$H:$H,Allocations!$A:$A,MAIN!$A1522,Allocations!$B:$B,MAIN!$D1522))</f>
        <v>8.1000000000000003E-2</v>
      </c>
      <c r="F1522" s="24">
        <f>IF(U1522="SC",SUMIFS(SC!J:J,SC!A:A,MAIN!D1522,SC!B:B,MAIN!A1522),SUMIFS(Allocations!M:M,Allocations!A:A,MAIN!A1522,Allocations!B:B,MAIN!D1522))</f>
        <v>0</v>
      </c>
      <c r="G1522" s="24">
        <f t="shared" si="412"/>
        <v>8.1000000000000003E-2</v>
      </c>
      <c r="H1522" s="24">
        <f>IFERROR(VLOOKUP(S1522,Swaps_wk!$A$2:$AP$151,HLOOKUP(MAIN!D1522,Swaps_wk!$B$2:$AP$151,150,FALSE),FALSE),0)</f>
        <v>0</v>
      </c>
      <c r="I1522" s="24">
        <f>SUMIFS(PASTE_DQS_TRACKER!$D:$D,PASTE_DQS_TRACKER!$C:$C,MAIN!$A1522,PASTE_DQS_TRACKER!$B:$B,MAIN!$D1522)-SUMIFS(PASTE_DQS_TRACKER!$D:$D,PASTE_DQS_TRACKER!$C:$C,MAIN!A1522,PASTE_DQS_TRACKER!$E:$E,MAIN!$D1522)</f>
        <v>3.5</v>
      </c>
      <c r="J1522" s="25">
        <f t="shared" si="406"/>
        <v>3.581</v>
      </c>
      <c r="K1522" s="24">
        <f>IFERROR(IF(V1522="Flex",0,IF(D1522=$D$30,VLOOKUP(A1522,MMO_o10M_lease!$A$1:$F$51,5,FALSE),IF(D1522=$D$26,VLOOKUP(D1522,LANDINGS!$A$3:$BR$40,HLOOKUP(A1522,LANDINGS!$B$1:$CF$42,42,FALSE),FALSE)-IFERROR(VLOOKUP(A1522,MMO_o10M_lease!$A$1:$F$38,5,FALSE),0),VLOOKUP(D1522,LANDINGS!$A$3:$CF$40,HLOOKUP(A1522,LANDINGS!$B$1:$CF$42,42,FALSE),FALSE)))),0)</f>
        <v>0.01</v>
      </c>
      <c r="L1522" s="24">
        <f>SUMIFS(PASTE_FLEX_TRACKER!$D:$D,PASTE_FLEX_TRACKER!$F:$F,MAIN!$A1522,PASTE_FLEX_TRACKER!$B:$B,MAIN!$D1522)-SUMIFS(PASTE_FLEX_TRACKER!$D:$D,PASTE_FLEX_TRACKER!$C:$C,MAIN!$A1522,PASTE_FLEX_TRACKER!$B:$B,MAIN!$D1522)</f>
        <v>0</v>
      </c>
      <c r="M1522" s="24">
        <f>IFERROR(-VLOOKUP(D1522,SQ!$A$19:$CC$52,HLOOKUP(MAIN!A1522,SQ!$B$18:$CC$56,39,FALSE),FALSE),"n/a")</f>
        <v>0</v>
      </c>
      <c r="N1522" s="46" t="s">
        <v>563</v>
      </c>
      <c r="O1522" s="46">
        <f>SUMIFS(MAN_ADJ!$L:$L,MAN_ADJ!$K:$K,MAIN!$D1522,MAN_ADJ!$J:$J,MAIN!$S1522)</f>
        <v>0</v>
      </c>
      <c r="P1522" s="25">
        <f t="shared" si="413"/>
        <v>0.01</v>
      </c>
      <c r="Q1522" s="28">
        <f t="shared" si="414"/>
        <v>2.7925160569673277E-3</v>
      </c>
      <c r="R1522" s="38">
        <f t="shared" si="415"/>
        <v>3.5710000000000002</v>
      </c>
      <c r="S1522" s="17" t="s">
        <v>46</v>
      </c>
    </row>
    <row r="1523" spans="1:22" x14ac:dyDescent="0.25">
      <c r="A1523" s="17" t="s">
        <v>46</v>
      </c>
      <c r="B1523" s="17" t="s">
        <v>93</v>
      </c>
      <c r="C1523" s="17" t="s">
        <v>215</v>
      </c>
      <c r="D1523" s="17" t="s">
        <v>124</v>
      </c>
      <c r="E1523" s="24">
        <f>IF(U1523="SC",SUMIFS(SC!F:F,SC!A:A,MAIN!D1523,SC!B:B,MAIN!A1523),SUMIFS(Allocations!$H:$H,Allocations!$A:$A,MAIN!$A1523,Allocations!$B:$B,MAIN!$D1523))</f>
        <v>0</v>
      </c>
      <c r="F1523" s="24">
        <f>IF(U1523="SC",SUMIFS(SC!J:J,SC!A:A,MAIN!D1523,SC!B:B,MAIN!A1523),SUMIFS(Allocations!M:M,Allocations!A:A,MAIN!A1523,Allocations!B:B,MAIN!D1523))</f>
        <v>0</v>
      </c>
      <c r="G1523" s="24">
        <f t="shared" si="412"/>
        <v>0</v>
      </c>
      <c r="H1523" s="24">
        <f>IFERROR(VLOOKUP(S1523,Swaps_wk!$A$2:$AP$151,HLOOKUP(MAIN!D1523,Swaps_wk!$B$2:$AP$151,150,FALSE),FALSE),0)</f>
        <v>0</v>
      </c>
      <c r="I1523" s="24">
        <f>SUMIFS(PASTE_DQS_TRACKER!$D:$D,PASTE_DQS_TRACKER!$C:$C,MAIN!$A1523,PASTE_DQS_TRACKER!$B:$B,MAIN!$D1523)-SUMIFS(PASTE_DQS_TRACKER!$D:$D,PASTE_DQS_TRACKER!$C:$C,MAIN!A1523,PASTE_DQS_TRACKER!$E:$E,MAIN!$D1523)</f>
        <v>0</v>
      </c>
      <c r="J1523" s="25">
        <f t="shared" ref="J1523:J1531" si="416">G1523+I1523</f>
        <v>0</v>
      </c>
      <c r="K1523" s="24">
        <f>IFERROR(IF(V1523="Flex",0,IF(D1523=$D$30,VLOOKUP(A1523,MMO_o10M_lease!$A$1:$F$51,5,FALSE),IF(D1523=$D$26,VLOOKUP(D1523,LANDINGS!$A$3:$BR$40,HLOOKUP(A1523,LANDINGS!$B$1:$CF$42,42,FALSE),FALSE)-IFERROR(VLOOKUP(A1523,MMO_o10M_lease!$A$1:$F$38,5,FALSE),0),VLOOKUP(D1523,LANDINGS!$A$3:$CF$40,HLOOKUP(A1523,LANDINGS!$B$1:$CF$42,42,FALSE),FALSE)))),0)</f>
        <v>0</v>
      </c>
      <c r="L1523" s="24">
        <f>SUMIFS(PASTE_FLEX_TRACKER!$D:$D,PASTE_FLEX_TRACKER!$F:$F,MAIN!$A1523,PASTE_FLEX_TRACKER!$B:$B,MAIN!$D1523)-SUMIFS(PASTE_FLEX_TRACKER!$D:$D,PASTE_FLEX_TRACKER!$C:$C,MAIN!$A1523,PASTE_FLEX_TRACKER!$B:$B,MAIN!$D1523)</f>
        <v>0</v>
      </c>
      <c r="M1523" s="24">
        <f>IFERROR(-VLOOKUP(D1523,SQ!$A$19:$CC$52,HLOOKUP(MAIN!A1523,SQ!$B$18:$CC$56,39,FALSE),FALSE),"n/a")</f>
        <v>0</v>
      </c>
      <c r="N1523" s="46" t="s">
        <v>563</v>
      </c>
      <c r="O1523" s="46">
        <f>SUMIFS(MAN_ADJ!$L:$L,MAN_ADJ!$K:$K,MAIN!$D1523,MAN_ADJ!$J:$J,MAIN!$S1523)</f>
        <v>0</v>
      </c>
      <c r="P1523" s="25">
        <f t="shared" si="413"/>
        <v>0</v>
      </c>
      <c r="Q1523" s="28" t="str">
        <f t="shared" si="414"/>
        <v>n/a</v>
      </c>
      <c r="R1523" s="38">
        <f t="shared" si="415"/>
        <v>0</v>
      </c>
      <c r="S1523" s="17" t="s">
        <v>46</v>
      </c>
    </row>
    <row r="1524" spans="1:22" x14ac:dyDescent="0.25">
      <c r="A1524" s="17" t="s">
        <v>46</v>
      </c>
      <c r="B1524" s="17" t="s">
        <v>93</v>
      </c>
      <c r="C1524" s="17" t="s">
        <v>215</v>
      </c>
      <c r="D1524" s="17" t="s">
        <v>125</v>
      </c>
      <c r="E1524" s="24">
        <f>IF(U1524="SC",SUMIFS(SC!F:F,SC!A:A,MAIN!D1524,SC!B:B,MAIN!A1524),SUMIFS(Allocations!$H:$H,Allocations!$A:$A,MAIN!$A1524,Allocations!$B:$B,MAIN!$D1524))</f>
        <v>2.1</v>
      </c>
      <c r="F1524" s="24">
        <f>IF(U1524="SC",SUMIFS(SC!J:J,SC!A:A,MAIN!D1524,SC!B:B,MAIN!A1524),SUMIFS(Allocations!M:M,Allocations!A:A,MAIN!A1524,Allocations!B:B,MAIN!D1524))</f>
        <v>0</v>
      </c>
      <c r="G1524" s="24">
        <f t="shared" si="412"/>
        <v>2.1</v>
      </c>
      <c r="H1524" s="24">
        <f>IFERROR(VLOOKUP(S1524,Swaps_wk!$A$2:$AP$151,HLOOKUP(MAIN!D1524,Swaps_wk!$B$2:$AP$151,150,FALSE),FALSE),0)</f>
        <v>0</v>
      </c>
      <c r="I1524" s="24">
        <f>SUMIFS(PASTE_DQS_TRACKER!$D:$D,PASTE_DQS_TRACKER!$C:$C,MAIN!$A1524,PASTE_DQS_TRACKER!$B:$B,MAIN!$D1524)-SUMIFS(PASTE_DQS_TRACKER!$D:$D,PASTE_DQS_TRACKER!$C:$C,MAIN!A1524,PASTE_DQS_TRACKER!$E:$E,MAIN!$D1524)</f>
        <v>0</v>
      </c>
      <c r="J1524" s="25">
        <f t="shared" si="416"/>
        <v>2.1</v>
      </c>
      <c r="K1524" s="24">
        <f>IFERROR(IF(V1524="Flex",0,IF(D1524=$D$30,VLOOKUP(A1524,MMO_o10M_lease!$A$1:$F$51,5,FALSE),IF(D1524=$D$26,VLOOKUP(D1524,LANDINGS!$A$3:$BR$40,HLOOKUP(A1524,LANDINGS!$B$1:$CF$42,42,FALSE),FALSE)-IFERROR(VLOOKUP(A1524,MMO_o10M_lease!$A$1:$F$38,5,FALSE),0),VLOOKUP(D1524,LANDINGS!$A$3:$CF$40,HLOOKUP(A1524,LANDINGS!$B$1:$CF$42,42,FALSE),FALSE)))),0)</f>
        <v>0</v>
      </c>
      <c r="L1524" s="24">
        <f>SUMIFS(PASTE_FLEX_TRACKER!$D:$D,PASTE_FLEX_TRACKER!$F:$F,MAIN!$A1524,PASTE_FLEX_TRACKER!$B:$B,MAIN!$D1524)-SUMIFS(PASTE_FLEX_TRACKER!$D:$D,PASTE_FLEX_TRACKER!$C:$C,MAIN!$A1524,PASTE_FLEX_TRACKER!$B:$B,MAIN!$D1524)</f>
        <v>0</v>
      </c>
      <c r="M1524" s="24">
        <f>IFERROR(-VLOOKUP(D1524,SQ!$A$19:$CC$52,HLOOKUP(MAIN!A1524,SQ!$B$18:$CC$56,39,FALSE),FALSE),"n/a")</f>
        <v>0</v>
      </c>
      <c r="N1524" s="46" t="s">
        <v>563</v>
      </c>
      <c r="O1524" s="46">
        <f>SUMIFS(MAN_ADJ!$L:$L,MAN_ADJ!$K:$K,MAIN!$D1524,MAN_ADJ!$J:$J,MAIN!$S1524)</f>
        <v>0</v>
      </c>
      <c r="P1524" s="25">
        <f t="shared" si="413"/>
        <v>0</v>
      </c>
      <c r="Q1524" s="28">
        <f t="shared" si="414"/>
        <v>0</v>
      </c>
      <c r="R1524" s="38">
        <f t="shared" si="415"/>
        <v>2.1</v>
      </c>
      <c r="S1524" s="17" t="s">
        <v>46</v>
      </c>
    </row>
    <row r="1525" spans="1:22" x14ac:dyDescent="0.25">
      <c r="A1525" s="17" t="s">
        <v>46</v>
      </c>
      <c r="B1525" s="17" t="s">
        <v>93</v>
      </c>
      <c r="C1525" s="17" t="s">
        <v>215</v>
      </c>
      <c r="D1525" s="17" t="s">
        <v>126</v>
      </c>
      <c r="E1525" s="24">
        <f>IF(U1525="SC",SUMIFS(SC!F:F,SC!A:A,MAIN!D1525,SC!B:B,MAIN!A1525),SUMIFS(Allocations!$H:$H,Allocations!$A:$A,MAIN!$A1525,Allocations!$B:$B,MAIN!$D1525))</f>
        <v>0</v>
      </c>
      <c r="F1525" s="24">
        <f>IF(U1525="SC",SUMIFS(SC!J:J,SC!A:A,MAIN!D1525,SC!B:B,MAIN!A1525),SUMIFS(Allocations!M:M,Allocations!A:A,MAIN!A1525,Allocations!B:B,MAIN!D1525))</f>
        <v>0</v>
      </c>
      <c r="G1525" s="24">
        <f t="shared" si="412"/>
        <v>0</v>
      </c>
      <c r="H1525" s="24">
        <f>IFERROR(VLOOKUP(S1525,Swaps_wk!$A$2:$AP$151,HLOOKUP(MAIN!D1525,Swaps_wk!$B$2:$AP$151,150,FALSE),FALSE),0)</f>
        <v>0</v>
      </c>
      <c r="I1525" s="24">
        <f>SUMIFS(PASTE_DQS_TRACKER!$D:$D,PASTE_DQS_TRACKER!$C:$C,MAIN!$A1525,PASTE_DQS_TRACKER!$B:$B,MAIN!$D1525)-SUMIFS(PASTE_DQS_TRACKER!$D:$D,PASTE_DQS_TRACKER!$C:$C,MAIN!A1525,PASTE_DQS_TRACKER!$E:$E,MAIN!$D1525)</f>
        <v>0</v>
      </c>
      <c r="J1525" s="25">
        <f t="shared" si="416"/>
        <v>0</v>
      </c>
      <c r="K1525" s="24">
        <f>IFERROR(IF(V1525="Flex",0,IF(D1525=$D$30,VLOOKUP(A1525,MMO_o10M_lease!$A$1:$F$51,5,FALSE),IF(D1525=$D$26,VLOOKUP(D1525,LANDINGS!$A$3:$BR$40,HLOOKUP(A1525,LANDINGS!$B$1:$CF$42,42,FALSE),FALSE)-IFERROR(VLOOKUP(A1525,MMO_o10M_lease!$A$1:$F$38,5,FALSE),0),VLOOKUP(D1525,LANDINGS!$A$3:$CF$40,HLOOKUP(A1525,LANDINGS!$B$1:$CF$42,42,FALSE),FALSE)))),0)</f>
        <v>0</v>
      </c>
      <c r="L1525" s="24">
        <f>SUMIFS(PASTE_FLEX_TRACKER!$D:$D,PASTE_FLEX_TRACKER!$F:$F,MAIN!$A1525,PASTE_FLEX_TRACKER!$B:$B,MAIN!$D1525)-SUMIFS(PASTE_FLEX_TRACKER!$D:$D,PASTE_FLEX_TRACKER!$C:$C,MAIN!$A1525,PASTE_FLEX_TRACKER!$B:$B,MAIN!$D1525)</f>
        <v>0</v>
      </c>
      <c r="M1525" s="24">
        <f>IFERROR(-VLOOKUP(D1525,SQ!$A$19:$CC$52,HLOOKUP(MAIN!A1525,SQ!$B$18:$CC$56,39,FALSE),FALSE),"n/a")</f>
        <v>0</v>
      </c>
      <c r="N1525" s="46" t="s">
        <v>563</v>
      </c>
      <c r="O1525" s="46">
        <f>SUMIFS(MAN_ADJ!$L:$L,MAN_ADJ!$K:$K,MAIN!$D1525,MAN_ADJ!$J:$J,MAIN!$S1525)</f>
        <v>0</v>
      </c>
      <c r="P1525" s="25">
        <f t="shared" si="413"/>
        <v>0</v>
      </c>
      <c r="Q1525" s="28" t="str">
        <f t="shared" si="414"/>
        <v>n/a</v>
      </c>
      <c r="R1525" s="38">
        <f t="shared" si="415"/>
        <v>0</v>
      </c>
      <c r="S1525" s="17" t="s">
        <v>46</v>
      </c>
    </row>
    <row r="1526" spans="1:22" x14ac:dyDescent="0.25">
      <c r="A1526" s="17" t="s">
        <v>46</v>
      </c>
      <c r="B1526" s="17" t="s">
        <v>93</v>
      </c>
      <c r="C1526" s="17" t="s">
        <v>215</v>
      </c>
      <c r="D1526" s="17" t="s">
        <v>127</v>
      </c>
      <c r="E1526" s="24">
        <f>IF(U1526="SC",SUMIFS(SC!F:F,SC!A:A,MAIN!D1526,SC!B:B,MAIN!A1526),SUMIFS(Allocations!$H:$H,Allocations!$A:$A,MAIN!$A1526,Allocations!$B:$B,MAIN!$D1526))</f>
        <v>0</v>
      </c>
      <c r="F1526" s="24">
        <f>IF(U1526="SC",SUMIFS(SC!J:J,SC!A:A,MAIN!D1526,SC!B:B,MAIN!A1526),SUMIFS(Allocations!M:M,Allocations!A:A,MAIN!A1526,Allocations!B:B,MAIN!D1526))</f>
        <v>0</v>
      </c>
      <c r="G1526" s="24">
        <f t="shared" si="412"/>
        <v>0</v>
      </c>
      <c r="H1526" s="24">
        <f>IFERROR(VLOOKUP(S1526,Swaps_wk!$A$2:$AP$151,HLOOKUP(MAIN!D1526,Swaps_wk!$B$2:$AP$151,150,FALSE),FALSE),0)</f>
        <v>0</v>
      </c>
      <c r="I1526" s="24">
        <f>SUMIFS(PASTE_DQS_TRACKER!$D:$D,PASTE_DQS_TRACKER!$C:$C,MAIN!$A1526,PASTE_DQS_TRACKER!$B:$B,MAIN!$D1526)-SUMIFS(PASTE_DQS_TRACKER!$D:$D,PASTE_DQS_TRACKER!$C:$C,MAIN!A1526,PASTE_DQS_TRACKER!$E:$E,MAIN!$D1526)</f>
        <v>0</v>
      </c>
      <c r="J1526" s="25">
        <f t="shared" si="416"/>
        <v>0</v>
      </c>
      <c r="K1526" s="24">
        <f>IFERROR(IF(V1526="Flex",0,IF(D1526=$D$30,VLOOKUP(A1526,MMO_o10M_lease!$A$1:$F$51,5,FALSE),IF(D1526=$D$26,VLOOKUP(D1526,LANDINGS!$A$3:$BR$40,HLOOKUP(A1526,LANDINGS!$B$1:$CF$42,42,FALSE),FALSE)-IFERROR(VLOOKUP(A1526,MMO_o10M_lease!$A$1:$F$38,5,FALSE),0),VLOOKUP(D1526,LANDINGS!$A$3:$CF$40,HLOOKUP(A1526,LANDINGS!$B$1:$CF$42,42,FALSE),FALSE)))),0)</f>
        <v>0</v>
      </c>
      <c r="L1526" s="24">
        <f>SUMIFS(PASTE_FLEX_TRACKER!$D:$D,PASTE_FLEX_TRACKER!$F:$F,MAIN!$A1526,PASTE_FLEX_TRACKER!$B:$B,MAIN!$D1526)-SUMIFS(PASTE_FLEX_TRACKER!$D:$D,PASTE_FLEX_TRACKER!$C:$C,MAIN!$A1526,PASTE_FLEX_TRACKER!$B:$B,MAIN!$D1526)</f>
        <v>0</v>
      </c>
      <c r="M1526" s="24">
        <f>IFERROR(-VLOOKUP(D1526,SQ!$A$19:$CC$52,HLOOKUP(MAIN!A1526,SQ!$B$18:$CC$56,39,FALSE),FALSE),"n/a")</f>
        <v>0</v>
      </c>
      <c r="N1526" s="46" t="s">
        <v>563</v>
      </c>
      <c r="O1526" s="46">
        <f>SUMIFS(MAN_ADJ!$L:$L,MAN_ADJ!$K:$K,MAIN!$D1526,MAN_ADJ!$J:$J,MAIN!$S1526)</f>
        <v>0</v>
      </c>
      <c r="P1526" s="25">
        <f t="shared" si="413"/>
        <v>0</v>
      </c>
      <c r="Q1526" s="28" t="str">
        <f t="shared" ref="Q1526:Q1561" si="417">IFERROR(P1526/J1526,"n/a")</f>
        <v>n/a</v>
      </c>
      <c r="R1526" s="38">
        <f t="shared" ref="R1526:R1570" si="418">J1526-P1526</f>
        <v>0</v>
      </c>
      <c r="S1526" s="17" t="s">
        <v>46</v>
      </c>
    </row>
    <row r="1527" spans="1:22" x14ac:dyDescent="0.25">
      <c r="A1527" s="17" t="s">
        <v>46</v>
      </c>
      <c r="B1527" s="17" t="s">
        <v>93</v>
      </c>
      <c r="C1527" s="17" t="s">
        <v>215</v>
      </c>
      <c r="D1527" s="17" t="s">
        <v>184</v>
      </c>
      <c r="E1527" s="24">
        <f>IF(U1527="SC",SUMIFS(SC!F:F,SC!A:A,MAIN!D1527,SC!B:B,MAIN!A1527),SUMIFS(Allocations!$H:$H,Allocations!$A:$A,MAIN!$A1527,Allocations!$B:$B,MAIN!$D1527))</f>
        <v>0</v>
      </c>
      <c r="F1527" s="24">
        <f>IF(U1527="SC",SUMIFS(SC!J:J,SC!A:A,MAIN!D1527,SC!B:B,MAIN!A1527),SUMIFS(Allocations!M:M,Allocations!A:A,MAIN!A1527,Allocations!B:B,MAIN!D1527))</f>
        <v>0</v>
      </c>
      <c r="G1527" s="24">
        <f t="shared" ref="G1527:G1530" si="419">E1527+F1527</f>
        <v>0</v>
      </c>
      <c r="H1527" s="24">
        <f>IFERROR(VLOOKUP(S1527,Swaps_wk!$A$2:$AP$151,HLOOKUP(MAIN!D1527,Swaps_wk!$B$2:$AP$151,150,FALSE),FALSE),0)</f>
        <v>0</v>
      </c>
      <c r="I1527" s="24">
        <f>SUMIFS(PASTE_DQS_TRACKER!$D:$D,PASTE_DQS_TRACKER!$C:$C,MAIN!$A1527,PASTE_DQS_TRACKER!$B:$B,MAIN!$D1527)-SUMIFS(PASTE_DQS_TRACKER!$D:$D,PASTE_DQS_TRACKER!$C:$C,MAIN!A1527,PASTE_DQS_TRACKER!$E:$E,MAIN!$D1527)</f>
        <v>0</v>
      </c>
      <c r="J1527" s="25">
        <f t="shared" ref="J1527:J1530" si="420">G1527+I1527</f>
        <v>0</v>
      </c>
      <c r="K1527" s="24">
        <f>IFERROR(IF(V1527="Flex",0,IF(D1527=$D$30,VLOOKUP(A1527,MMO_o10M_lease!$A$1:$F$51,5,FALSE),IF(D1527=$D$26,VLOOKUP(D1527,LANDINGS!$A$3:$BR$40,HLOOKUP(A1527,LANDINGS!$B$1:$CF$42,42,FALSE),FALSE)-IFERROR(VLOOKUP(A1527,MMO_o10M_lease!$A$1:$F$38,5,FALSE),0),VLOOKUP(D1527,LANDINGS!$A$3:$CF$40,HLOOKUP(A1527,LANDINGS!$B$1:$CF$42,42,FALSE),FALSE)))),0)</f>
        <v>0</v>
      </c>
      <c r="L1527" s="24">
        <f>SUMIFS(PASTE_FLEX_TRACKER!$D:$D,PASTE_FLEX_TRACKER!$F:$F,MAIN!$A1527,PASTE_FLEX_TRACKER!$B:$B,MAIN!$D1527)-SUMIFS(PASTE_FLEX_TRACKER!$D:$D,PASTE_FLEX_TRACKER!$C:$C,MAIN!$A1527,PASTE_FLEX_TRACKER!$B:$B,MAIN!$D1527)</f>
        <v>0</v>
      </c>
      <c r="M1527" s="24" t="str">
        <f>IFERROR(-VLOOKUP(D1527,SQ!$A$19:$CC$52,HLOOKUP(MAIN!A1527,SQ!$B$18:$CC$56,39,FALSE),FALSE),"n/a")</f>
        <v>n/a</v>
      </c>
      <c r="N1527" s="46" t="s">
        <v>563</v>
      </c>
      <c r="O1527" s="46">
        <f>SUMIFS(MAN_ADJ!$L:$L,MAN_ADJ!$K:$K,MAIN!$D1527,MAN_ADJ!$J:$J,MAIN!$S1527)</f>
        <v>0</v>
      </c>
      <c r="P1527" s="25">
        <f t="shared" si="413"/>
        <v>0</v>
      </c>
      <c r="Q1527" s="28" t="str">
        <f t="shared" ref="Q1527:Q1530" si="421">IFERROR(P1527/J1527,"n/a")</f>
        <v>n/a</v>
      </c>
      <c r="R1527" s="38">
        <f t="shared" ref="R1527:R1530" si="422">J1527-P1527</f>
        <v>0</v>
      </c>
      <c r="S1527" s="17" t="s">
        <v>46</v>
      </c>
    </row>
    <row r="1528" spans="1:22" x14ac:dyDescent="0.25">
      <c r="A1528" s="17" t="s">
        <v>46</v>
      </c>
      <c r="B1528" s="17" t="s">
        <v>93</v>
      </c>
      <c r="C1528" s="17" t="s">
        <v>215</v>
      </c>
      <c r="D1528" s="17" t="s">
        <v>128</v>
      </c>
      <c r="E1528" s="24">
        <f>IF(U1528="SC",SUMIFS(SC!F:F,SC!A:A,MAIN!D1528,SC!B:B,MAIN!A1528),SUMIFS(Allocations!$H:$H,Allocations!$A:$A,MAIN!$A1528,Allocations!$B:$B,MAIN!$D1528))</f>
        <v>0</v>
      </c>
      <c r="F1528" s="24">
        <f>IF(U1528="SC",SUMIFS(SC!J:J,SC!A:A,MAIN!D1528,SC!B:B,MAIN!A1528),SUMIFS(Allocations!M:M,Allocations!A:A,MAIN!A1528,Allocations!B:B,MAIN!D1528))</f>
        <v>0</v>
      </c>
      <c r="G1528" s="24">
        <f t="shared" si="419"/>
        <v>0</v>
      </c>
      <c r="H1528" s="24">
        <f>IFERROR(VLOOKUP(S1528,Swaps_wk!$A$2:$AP$151,HLOOKUP(MAIN!D1528,Swaps_wk!$B$2:$AP$151,150,FALSE),FALSE),0)</f>
        <v>0</v>
      </c>
      <c r="I1528" s="24">
        <f>SUMIFS(PASTE_DQS_TRACKER!$D:$D,PASTE_DQS_TRACKER!$C:$C,MAIN!$A1528,PASTE_DQS_TRACKER!$B:$B,MAIN!$D1528)-SUMIFS(PASTE_DQS_TRACKER!$D:$D,PASTE_DQS_TRACKER!$C:$C,MAIN!A1528,PASTE_DQS_TRACKER!$E:$E,MAIN!$D1528)</f>
        <v>0</v>
      </c>
      <c r="J1528" s="25">
        <f t="shared" si="420"/>
        <v>0</v>
      </c>
      <c r="K1528" s="24">
        <f>IFERROR(IF(V1528="Flex",0,IF(D1528=$D$30,VLOOKUP(A1528,MMO_o10M_lease!$A$1:$F$51,5,FALSE),IF(D1528=$D$26,VLOOKUP(D1528,LANDINGS!$A$3:$BR$40,HLOOKUP(A1528,LANDINGS!$B$1:$CF$42,42,FALSE),FALSE)-IFERROR(VLOOKUP(A1528,MMO_o10M_lease!$A$1:$F$38,5,FALSE),0),VLOOKUP(D1528,LANDINGS!$A$3:$CF$40,HLOOKUP(A1528,LANDINGS!$B$1:$CF$42,42,FALSE),FALSE)))),0)</f>
        <v>0</v>
      </c>
      <c r="L1528" s="24">
        <f>SUMIFS(PASTE_FLEX_TRACKER!$D:$D,PASTE_FLEX_TRACKER!$F:$F,MAIN!$A1528,PASTE_FLEX_TRACKER!$B:$B,MAIN!$D1528)-SUMIFS(PASTE_FLEX_TRACKER!$D:$D,PASTE_FLEX_TRACKER!$C:$C,MAIN!$A1528,PASTE_FLEX_TRACKER!$B:$B,MAIN!$D1528)</f>
        <v>0</v>
      </c>
      <c r="M1528" s="24" t="str">
        <f>IFERROR(-VLOOKUP(D1528,SQ!$A$19:$CC$52,HLOOKUP(MAIN!A1528,SQ!$B$18:$CC$56,39,FALSE),FALSE),"n/a")</f>
        <v>n/a</v>
      </c>
      <c r="N1528" s="46" t="s">
        <v>563</v>
      </c>
      <c r="O1528" s="46">
        <f>SUMIFS(MAN_ADJ!$L:$L,MAN_ADJ!$K:$K,MAIN!$D1528,MAN_ADJ!$J:$J,MAIN!$S1528)</f>
        <v>0</v>
      </c>
      <c r="P1528" s="25">
        <f t="shared" si="413"/>
        <v>0</v>
      </c>
      <c r="Q1528" s="28" t="str">
        <f t="shared" si="421"/>
        <v>n/a</v>
      </c>
      <c r="R1528" s="38">
        <f t="shared" si="422"/>
        <v>0</v>
      </c>
      <c r="S1528" s="17" t="s">
        <v>46</v>
      </c>
    </row>
    <row r="1529" spans="1:22" x14ac:dyDescent="0.25">
      <c r="A1529" s="17" t="s">
        <v>46</v>
      </c>
      <c r="B1529" s="17" t="s">
        <v>93</v>
      </c>
      <c r="C1529" s="17" t="s">
        <v>215</v>
      </c>
      <c r="D1529" s="17" t="s">
        <v>129</v>
      </c>
      <c r="E1529" s="24">
        <f>IF(U1529="SC",SUMIFS(SC!F:F,SC!A:A,MAIN!D1529,SC!B:B,MAIN!A1529),SUMIFS(Allocations!$H:$H,Allocations!$A:$A,MAIN!$A1529,Allocations!$B:$B,MAIN!$D1529))</f>
        <v>0</v>
      </c>
      <c r="F1529" s="24">
        <f>IF(U1529="SC",SUMIFS(SC!J:J,SC!A:A,MAIN!D1529,SC!B:B,MAIN!A1529),SUMIFS(Allocations!M:M,Allocations!A:A,MAIN!A1529,Allocations!B:B,MAIN!D1529))</f>
        <v>0</v>
      </c>
      <c r="G1529" s="24">
        <f t="shared" si="419"/>
        <v>0</v>
      </c>
      <c r="H1529" s="24">
        <f>IFERROR(VLOOKUP(S1529,Swaps_wk!$A$2:$AP$151,HLOOKUP(MAIN!D1529,Swaps_wk!$B$2:$AP$151,150,FALSE),FALSE),0)</f>
        <v>0</v>
      </c>
      <c r="I1529" s="24">
        <f>SUMIFS(PASTE_DQS_TRACKER!$D:$D,PASTE_DQS_TRACKER!$C:$C,MAIN!$A1529,PASTE_DQS_TRACKER!$B:$B,MAIN!$D1529)-SUMIFS(PASTE_DQS_TRACKER!$D:$D,PASTE_DQS_TRACKER!$C:$C,MAIN!A1529,PASTE_DQS_TRACKER!$E:$E,MAIN!$D1529)</f>
        <v>0</v>
      </c>
      <c r="J1529" s="25">
        <f t="shared" si="420"/>
        <v>0</v>
      </c>
      <c r="K1529" s="24">
        <f>IFERROR(IF(V1529="Flex",0,IF(D1529=$D$30,VLOOKUP(A1529,MMO_o10M_lease!$A$1:$F$51,5,FALSE),IF(D1529=$D$26,VLOOKUP(D1529,LANDINGS!$A$3:$BR$40,HLOOKUP(A1529,LANDINGS!$B$1:$CF$42,42,FALSE),FALSE)-IFERROR(VLOOKUP(A1529,MMO_o10M_lease!$A$1:$F$38,5,FALSE),0),VLOOKUP(D1529,LANDINGS!$A$3:$CF$40,HLOOKUP(A1529,LANDINGS!$B$1:$CF$42,42,FALSE),FALSE)))),0)</f>
        <v>0</v>
      </c>
      <c r="L1529" s="24">
        <f>SUMIFS(PASTE_FLEX_TRACKER!$D:$D,PASTE_FLEX_TRACKER!$F:$F,MAIN!$A1529,PASTE_FLEX_TRACKER!$B:$B,MAIN!$D1529)-SUMIFS(PASTE_FLEX_TRACKER!$D:$D,PASTE_FLEX_TRACKER!$C:$C,MAIN!$A1529,PASTE_FLEX_TRACKER!$B:$B,MAIN!$D1529)</f>
        <v>0</v>
      </c>
      <c r="M1529" s="24" t="str">
        <f>IFERROR(-VLOOKUP(D1529,SQ!$A$19:$CC$52,HLOOKUP(MAIN!A1529,SQ!$B$18:$CC$56,39,FALSE),FALSE),"n/a")</f>
        <v>n/a</v>
      </c>
      <c r="N1529" s="46" t="s">
        <v>563</v>
      </c>
      <c r="O1529" s="46">
        <f>SUMIFS(MAN_ADJ!$L:$L,MAN_ADJ!$K:$K,MAIN!$D1529,MAN_ADJ!$J:$J,MAIN!$S1529)</f>
        <v>0</v>
      </c>
      <c r="P1529" s="25">
        <f t="shared" si="413"/>
        <v>0</v>
      </c>
      <c r="Q1529" s="28" t="str">
        <f t="shared" si="421"/>
        <v>n/a</v>
      </c>
      <c r="R1529" s="38">
        <f t="shared" si="422"/>
        <v>0</v>
      </c>
      <c r="S1529" s="17" t="s">
        <v>46</v>
      </c>
    </row>
    <row r="1530" spans="1:22" x14ac:dyDescent="0.25">
      <c r="A1530" s="17" t="s">
        <v>46</v>
      </c>
      <c r="B1530" s="17" t="s">
        <v>93</v>
      </c>
      <c r="C1530" s="17" t="s">
        <v>215</v>
      </c>
      <c r="D1530" s="17" t="s">
        <v>155</v>
      </c>
      <c r="E1530" s="24">
        <f>IF(U1530="SC",SUMIFS(SC!F:F,SC!A:A,MAIN!D1530,SC!B:B,MAIN!A1530),SUMIFS(Allocations!$H:$H,Allocations!$A:$A,MAIN!$A1530,Allocations!$B:$B,MAIN!$D1530))</f>
        <v>0</v>
      </c>
      <c r="F1530" s="24">
        <f>IF(U1530="SC",SUMIFS(SC!J:J,SC!A:A,MAIN!D1530,SC!B:B,MAIN!A1530),SUMIFS(Allocations!M:M,Allocations!A:A,MAIN!A1530,Allocations!B:B,MAIN!D1530))</f>
        <v>0</v>
      </c>
      <c r="G1530" s="24">
        <f t="shared" si="419"/>
        <v>0</v>
      </c>
      <c r="H1530" s="24">
        <f>IFERROR(VLOOKUP(S1530,Swaps_wk!$A$2:$AP$151,HLOOKUP(MAIN!D1530,Swaps_wk!$B$2:$AP$151,150,FALSE),FALSE),0)</f>
        <v>0</v>
      </c>
      <c r="I1530" s="24">
        <f>SUMIFS(PASTE_DQS_TRACKER!$D:$D,PASTE_DQS_TRACKER!$C:$C,MAIN!$A1530,PASTE_DQS_TRACKER!$B:$B,MAIN!$D1530)-SUMIFS(PASTE_DQS_TRACKER!$D:$D,PASTE_DQS_TRACKER!$C:$C,MAIN!A1530,PASTE_DQS_TRACKER!$E:$E,MAIN!$D1530)</f>
        <v>0</v>
      </c>
      <c r="J1530" s="25">
        <f t="shared" si="420"/>
        <v>0</v>
      </c>
      <c r="K1530" s="24">
        <f>IFERROR(IF(V1530="Flex",0,IF(D1530=$D$30,VLOOKUP(A1530,MMO_o10M_lease!$A$1:$F$51,5,FALSE),IF(D1530=$D$26,VLOOKUP(D1530,LANDINGS!$A$3:$BR$40,HLOOKUP(A1530,LANDINGS!$B$1:$CF$42,42,FALSE),FALSE)-IFERROR(VLOOKUP(A1530,MMO_o10M_lease!$A$1:$F$38,5,FALSE),0),VLOOKUP(D1530,LANDINGS!$A$3:$CF$40,HLOOKUP(A1530,LANDINGS!$B$1:$CF$42,42,FALSE),FALSE)))),0)</f>
        <v>0</v>
      </c>
      <c r="L1530" s="24">
        <f>SUMIFS(PASTE_FLEX_TRACKER!$D:$D,PASTE_FLEX_TRACKER!$F:$F,MAIN!$A1530,PASTE_FLEX_TRACKER!$B:$B,MAIN!$D1530)-SUMIFS(PASTE_FLEX_TRACKER!$D:$D,PASTE_FLEX_TRACKER!$C:$C,MAIN!$A1530,PASTE_FLEX_TRACKER!$B:$B,MAIN!$D1530)</f>
        <v>0</v>
      </c>
      <c r="M1530" s="24" t="str">
        <f>IFERROR(-VLOOKUP(D1530,SQ!$A$19:$CC$52,HLOOKUP(MAIN!A1530,SQ!$B$18:$CC$56,39,FALSE),FALSE),"n/a")</f>
        <v>n/a</v>
      </c>
      <c r="N1530" s="46" t="s">
        <v>563</v>
      </c>
      <c r="O1530" s="46">
        <f>SUMIFS(MAN_ADJ!$L:$L,MAN_ADJ!$K:$K,MAIN!$D1530,MAN_ADJ!$J:$J,MAIN!$S1530)</f>
        <v>0</v>
      </c>
      <c r="P1530" s="25">
        <f t="shared" si="413"/>
        <v>0</v>
      </c>
      <c r="Q1530" s="28" t="str">
        <f t="shared" si="421"/>
        <v>n/a</v>
      </c>
      <c r="R1530" s="38">
        <f t="shared" si="422"/>
        <v>0</v>
      </c>
      <c r="S1530" s="17" t="s">
        <v>46</v>
      </c>
    </row>
    <row r="1531" spans="1:22" x14ac:dyDescent="0.25">
      <c r="A1531" s="17" t="s">
        <v>46</v>
      </c>
      <c r="B1531" s="17" t="s">
        <v>93</v>
      </c>
      <c r="C1531" s="17" t="s">
        <v>215</v>
      </c>
      <c r="D1531" s="17" t="s">
        <v>130</v>
      </c>
      <c r="E1531" s="24">
        <f>IF(U1531="SC",SUMIFS(SC!F:F,SC!A:A,MAIN!D1531,SC!B:B,MAIN!A1531),SUMIFS(Allocations!$H:$H,Allocations!$A:$A,MAIN!$A1531,Allocations!$B:$B,MAIN!$D1531))</f>
        <v>0</v>
      </c>
      <c r="F1531" s="24">
        <f>IF(U1531="SC",SUMIFS(SC!J:J,SC!A:A,MAIN!D1531,SC!B:B,MAIN!A1531),SUMIFS(Allocations!M:M,Allocations!A:A,MAIN!A1531,Allocations!B:B,MAIN!D1531))</f>
        <v>0</v>
      </c>
      <c r="G1531" s="24">
        <f t="shared" si="412"/>
        <v>0</v>
      </c>
      <c r="H1531" s="24">
        <f>IFERROR(VLOOKUP(S1531,Swaps_wk!$A$2:$AP$151,HLOOKUP(MAIN!D1531,Swaps_wk!$B$2:$AP$151,150,FALSE),FALSE),0)</f>
        <v>0</v>
      </c>
      <c r="I1531" s="24">
        <f>SUMIFS(PASTE_DQS_TRACKER!$D:$D,PASTE_DQS_TRACKER!$C:$C,MAIN!$A1531,PASTE_DQS_TRACKER!$B:$B,MAIN!$D1531)-SUMIFS(PASTE_DQS_TRACKER!$D:$D,PASTE_DQS_TRACKER!$C:$C,MAIN!A1531,PASTE_DQS_TRACKER!$E:$E,MAIN!$D1531)</f>
        <v>0</v>
      </c>
      <c r="J1531" s="25">
        <f t="shared" si="416"/>
        <v>0</v>
      </c>
      <c r="K1531" s="24">
        <f>IFERROR(IF(V1531="Flex",0,IF(D1531=$D$30,VLOOKUP(A1531,MMO_o10M_lease!$A$1:$F$51,5,FALSE),IF(D1531=$D$26,VLOOKUP(D1531,LANDINGS!$A$3:$BR$40,HLOOKUP(A1531,LANDINGS!$B$1:$CF$42,42,FALSE),FALSE)-IFERROR(VLOOKUP(A1531,MMO_o10M_lease!$A$1:$F$38,5,FALSE),0),VLOOKUP(D1531,LANDINGS!$A$3:$CF$40,HLOOKUP(A1531,LANDINGS!$B$1:$CF$42,42,FALSE),FALSE)))),0)</f>
        <v>0</v>
      </c>
      <c r="L1531" s="24">
        <f>SUMIFS(PASTE_FLEX_TRACKER!$D:$D,PASTE_FLEX_TRACKER!$F:$F,MAIN!$A1531,PASTE_FLEX_TRACKER!$B:$B,MAIN!$D1531)-SUMIFS(PASTE_FLEX_TRACKER!$D:$D,PASTE_FLEX_TRACKER!$C:$C,MAIN!$A1531,PASTE_FLEX_TRACKER!$B:$B,MAIN!$D1531)</f>
        <v>0</v>
      </c>
      <c r="M1531" s="24" t="str">
        <f>IFERROR(-VLOOKUP(D1531,SQ!$A$19:$CC$52,HLOOKUP(MAIN!A1531,SQ!$B$18:$CC$56,39,FALSE),FALSE),"n/a")</f>
        <v>n/a</v>
      </c>
      <c r="N1531" s="46" t="s">
        <v>563</v>
      </c>
      <c r="O1531" s="46">
        <f>SUMIFS(MAN_ADJ!$L:$L,MAN_ADJ!$K:$K,MAIN!$D1531,MAN_ADJ!$J:$J,MAIN!$S1531)</f>
        <v>0</v>
      </c>
      <c r="P1531" s="25">
        <f t="shared" si="413"/>
        <v>0</v>
      </c>
      <c r="Q1531" s="28" t="str">
        <f t="shared" si="417"/>
        <v>n/a</v>
      </c>
      <c r="R1531" s="38">
        <f t="shared" si="418"/>
        <v>0</v>
      </c>
      <c r="S1531" s="17" t="s">
        <v>46</v>
      </c>
    </row>
    <row r="1532" spans="1:22" x14ac:dyDescent="0.25">
      <c r="A1532" s="26" t="s">
        <v>46</v>
      </c>
      <c r="B1532" s="26" t="s">
        <v>93</v>
      </c>
      <c r="C1532" s="26" t="s">
        <v>215</v>
      </c>
      <c r="D1532" s="26" t="s">
        <v>131</v>
      </c>
      <c r="E1532" s="27">
        <f t="shared" ref="E1532:P1532" si="423">SUM(E1494:E1531)</f>
        <v>2787.0340000000001</v>
      </c>
      <c r="F1532" s="27">
        <f t="shared" si="423"/>
        <v>315.40100000000001</v>
      </c>
      <c r="G1532" s="27">
        <f t="shared" si="423"/>
        <v>3102.4349999999995</v>
      </c>
      <c r="H1532" s="27">
        <f>IFERROR(VLOOKUP(S1532,Swaps_wk!$A$2:$AP$151,HLOOKUP(MAIN!D1532,Swaps_wk!$B$2:$AP$151,150,FALSE),FALSE),0)</f>
        <v>0</v>
      </c>
      <c r="I1532" s="27">
        <f t="shared" si="423"/>
        <v>-25.000000000000011</v>
      </c>
      <c r="J1532" s="25">
        <f t="shared" si="423"/>
        <v>3077.434999999999</v>
      </c>
      <c r="K1532" s="27">
        <f t="shared" si="423"/>
        <v>810.55900000000008</v>
      </c>
      <c r="L1532" s="27">
        <f t="shared" si="423"/>
        <v>-36.64</v>
      </c>
      <c r="M1532" s="27">
        <f t="shared" si="423"/>
        <v>0</v>
      </c>
      <c r="N1532" s="46" t="s">
        <v>563</v>
      </c>
      <c r="O1532" s="27">
        <f>SUM(O1494:O1531)</f>
        <v>0</v>
      </c>
      <c r="P1532" s="25">
        <f t="shared" si="423"/>
        <v>773.9190000000001</v>
      </c>
      <c r="Q1532" s="28">
        <f t="shared" si="417"/>
        <v>0.25148183470975027</v>
      </c>
      <c r="R1532" s="38">
        <f t="shared" ref="R1532" si="424">SUM(R1494:R1531)</f>
        <v>2303.5159999999987</v>
      </c>
      <c r="S1532" s="17" t="s">
        <v>46</v>
      </c>
    </row>
    <row r="1533" spans="1:22" x14ac:dyDescent="0.25">
      <c r="A1533" s="17" t="s">
        <v>49</v>
      </c>
      <c r="B1533" s="17" t="s">
        <v>93</v>
      </c>
      <c r="C1533" s="17" t="s">
        <v>132</v>
      </c>
      <c r="D1533" s="17" t="s">
        <v>95</v>
      </c>
      <c r="E1533" s="24">
        <f>IF(U1533="SC",SUMIFS(SC!F:F,SC!A:A,MAIN!D1533,SC!B:B,MAIN!A1533),SUMIFS(Allocations!$H:$H,Allocations!$A:$A,MAIN!$A1533,Allocations!$B:$B,MAIN!$D1533))</f>
        <v>344.88400000000001</v>
      </c>
      <c r="F1533" s="24">
        <f>IF(U1533="SC",SUMIFS(SC!J:J,SC!A:A,MAIN!D1533,SC!B:B,MAIN!A1533),SUMIFS(Allocations!M:M,Allocations!A:A,MAIN!A1533,Allocations!B:B,MAIN!D1533))</f>
        <v>0</v>
      </c>
      <c r="G1533" s="24">
        <f t="shared" ref="G1533:G1570" si="425">E1533+F1533</f>
        <v>344.88400000000001</v>
      </c>
      <c r="H1533" s="24">
        <f>IFERROR(VLOOKUP(S1533,Swaps_wk!$A$2:$AP$151,HLOOKUP(MAIN!D1533,Swaps_wk!$B$2:$AP$151,150,FALSE),FALSE),0)</f>
        <v>0</v>
      </c>
      <c r="I1533" s="24">
        <f>SUMIFS(PASTE_DQS_TRACKER!$D:$D,PASTE_DQS_TRACKER!$C:$C,MAIN!$S1533,PASTE_DQS_TRACKER!$B:$B,MAIN!$D1533)-SUMIFS(PASTE_DQS_TRACKER!$D:$D,PASTE_DQS_TRACKER!$C:$C,MAIN!$S1533,PASTE_DQS_TRACKER!$E:$E,MAIN!$D1533)</f>
        <v>0</v>
      </c>
      <c r="J1533" s="25">
        <f t="shared" ref="J1533:J1570" si="426">G1533+I1533</f>
        <v>344.88400000000001</v>
      </c>
      <c r="K1533" s="24">
        <f>IFERROR(IF(V1533="Flex",0,IF(D1533=$D$30,VLOOKUP(A1533,MMO_o10M_lease!$A$1:$F$51,5,FALSE),IF(D1533=$D$26,VLOOKUP(D1533,LANDINGS!$A$3:$BR$40,HLOOKUP(A1533,LANDINGS!$B$1:$CF$42,42,FALSE),FALSE)-IFERROR(VLOOKUP(A1533,MMO_o10M_lease!$A$1:$F$38,5,FALSE),0),VLOOKUP(D1533,LANDINGS!$A$3:$CF$40,HLOOKUP(A1533,LANDINGS!$B$1:$CF$42,42,FALSE),FALSE)))),0)</f>
        <v>0</v>
      </c>
      <c r="L1533" s="24">
        <f>SUMIFS(PASTE_FLEX_TRACKER!$D:$D,PASTE_FLEX_TRACKER!$E:$E,MAIN!$A1533,PASTE_FLEX_TRACKER!$B:$B,MAIN!$D1533)</f>
        <v>0</v>
      </c>
      <c r="M1533" s="35" t="s">
        <v>133</v>
      </c>
      <c r="N1533" s="46" t="s">
        <v>563</v>
      </c>
      <c r="O1533" s="46">
        <f>SUMIFS(MAN_ADJ!$L:$L,MAN_ADJ!$K:$K,MAIN!$D1533,MAN_ADJ!$J:$J,MAIN!$S1533)</f>
        <v>0</v>
      </c>
      <c r="P1533" s="25">
        <f t="shared" ref="P1533:P1570" si="427">SUM(K1533:O1533)</f>
        <v>0</v>
      </c>
      <c r="Q1533" s="28">
        <f t="shared" si="417"/>
        <v>0</v>
      </c>
      <c r="R1533" s="38">
        <f t="shared" si="418"/>
        <v>344.88400000000001</v>
      </c>
      <c r="S1533" t="s">
        <v>216</v>
      </c>
      <c r="U1533" t="s">
        <v>577</v>
      </c>
      <c r="V1533" t="s">
        <v>735</v>
      </c>
    </row>
    <row r="1534" spans="1:22" x14ac:dyDescent="0.25">
      <c r="A1534" s="17" t="s">
        <v>49</v>
      </c>
      <c r="B1534" s="17" t="s">
        <v>93</v>
      </c>
      <c r="C1534" s="17" t="s">
        <v>132</v>
      </c>
      <c r="D1534" s="17" t="s">
        <v>96</v>
      </c>
      <c r="E1534" s="24">
        <f>IF(U1534="SC",SUMIFS(SC!F:F,SC!A:A,MAIN!D1534,SC!B:B,MAIN!A1534),SUMIFS(Allocations!$H:$H,Allocations!$A:$A,MAIN!$A1534,Allocations!$B:$B,MAIN!$D1534))</f>
        <v>45.044250000000005</v>
      </c>
      <c r="F1534" s="24">
        <f>IF(U1534="SC",SUMIFS(SC!J:J,SC!A:A,MAIN!D1534,SC!B:B,MAIN!A1534),SUMIFS(Allocations!M:M,Allocations!A:A,MAIN!A1534,Allocations!B:B,MAIN!D1534))</f>
        <v>0</v>
      </c>
      <c r="G1534" s="24">
        <f t="shared" si="425"/>
        <v>45.044250000000005</v>
      </c>
      <c r="H1534" s="24">
        <f>IFERROR(VLOOKUP(S1534,Swaps_wk!$A$2:$AP$151,HLOOKUP(MAIN!D1534,Swaps_wk!$B$2:$AP$151,150,FALSE),FALSE),0)</f>
        <v>0</v>
      </c>
      <c r="I1534" s="24">
        <f>SUMIFS(PASTE_DQS_TRACKER!$D:$D,PASTE_DQS_TRACKER!$C:$C,MAIN!$S1534,PASTE_DQS_TRACKER!$B:$B,MAIN!$D1534)-SUMIFS(PASTE_DQS_TRACKER!$D:$D,PASTE_DQS_TRACKER!$C:$C,MAIN!$S1534,PASTE_DQS_TRACKER!$E:$E,MAIN!$D1534)</f>
        <v>0</v>
      </c>
      <c r="J1534" s="25">
        <f t="shared" si="426"/>
        <v>45.044250000000005</v>
      </c>
      <c r="K1534" s="24">
        <f>IFERROR(IF(V1534="Flex",0,IF(D1534=$D$30,VLOOKUP(A1534,MMO_o10M_lease!$A$1:$F$51,5,FALSE),IF(D1534=$D$26,VLOOKUP(D1534,LANDINGS!$A$3:$BR$40,HLOOKUP(A1534,LANDINGS!$B$1:$CF$42,42,FALSE),FALSE)-IFERROR(VLOOKUP(A1534,MMO_o10M_lease!$A$1:$F$38,5,FALSE),0),VLOOKUP(D1534,LANDINGS!$A$3:$CF$40,HLOOKUP(A1534,LANDINGS!$B$1:$CF$42,42,FALSE),FALSE)))),0)</f>
        <v>0</v>
      </c>
      <c r="L1534" s="24">
        <f>SUMIFS(PASTE_FLEX_TRACKER!$D:$D,PASTE_FLEX_TRACKER!$E:$E,MAIN!$A1534,PASTE_FLEX_TRACKER!$B:$B,MAIN!$D1534)</f>
        <v>0</v>
      </c>
      <c r="M1534" s="35" t="s">
        <v>133</v>
      </c>
      <c r="N1534" s="46" t="s">
        <v>563</v>
      </c>
      <c r="O1534" s="46">
        <f>SUMIFS(MAN_ADJ!$L:$L,MAN_ADJ!$K:$K,MAIN!$D1534,MAN_ADJ!$J:$J,MAIN!$S1534)</f>
        <v>0</v>
      </c>
      <c r="P1534" s="25">
        <f t="shared" si="427"/>
        <v>0</v>
      </c>
      <c r="Q1534" s="28">
        <f t="shared" si="417"/>
        <v>0</v>
      </c>
      <c r="R1534" s="38">
        <f t="shared" si="418"/>
        <v>45.044250000000005</v>
      </c>
      <c r="S1534" t="s">
        <v>216</v>
      </c>
      <c r="U1534" t="s">
        <v>577</v>
      </c>
      <c r="V1534" t="s">
        <v>735</v>
      </c>
    </row>
    <row r="1535" spans="1:22" x14ac:dyDescent="0.25">
      <c r="A1535" s="17" t="s">
        <v>49</v>
      </c>
      <c r="B1535" s="17" t="s">
        <v>93</v>
      </c>
      <c r="C1535" s="17" t="s">
        <v>132</v>
      </c>
      <c r="D1535" s="17" t="s">
        <v>97</v>
      </c>
      <c r="E1535" s="24">
        <f>IF(U1535="SC",SUMIFS(SC!F:F,SC!A:A,MAIN!D1535,SC!B:B,MAIN!A1535),SUMIFS(Allocations!$H:$H,Allocations!$A:$A,MAIN!$A1535,Allocations!$B:$B,MAIN!$D1535))</f>
        <v>16.100000000000001</v>
      </c>
      <c r="F1535" s="24">
        <f>IF(U1535="SC",SUMIFS(SC!J:J,SC!A:A,MAIN!D1535,SC!B:B,MAIN!A1535),SUMIFS(Allocations!M:M,Allocations!A:A,MAIN!A1535,Allocations!B:B,MAIN!D1535))</f>
        <v>0</v>
      </c>
      <c r="G1535" s="24">
        <f t="shared" si="425"/>
        <v>16.100000000000001</v>
      </c>
      <c r="H1535" s="24">
        <f>IFERROR(VLOOKUP(S1535,Swaps_wk!$A$2:$AP$151,HLOOKUP(MAIN!D1535,Swaps_wk!$B$2:$AP$151,150,FALSE),FALSE),0)</f>
        <v>0</v>
      </c>
      <c r="I1535" s="24">
        <f>SUMIFS(PASTE_DQS_TRACKER!$D:$D,PASTE_DQS_TRACKER!$C:$C,MAIN!$S1535,PASTE_DQS_TRACKER!$B:$B,MAIN!$D1535)-SUMIFS(PASTE_DQS_TRACKER!$D:$D,PASTE_DQS_TRACKER!$C:$C,MAIN!$S1535,PASTE_DQS_TRACKER!$E:$E,MAIN!$D1535)</f>
        <v>0</v>
      </c>
      <c r="J1535" s="25">
        <f t="shared" si="426"/>
        <v>16.100000000000001</v>
      </c>
      <c r="K1535" s="24">
        <f>IFERROR(IF(V1535="Flex",0,IF(D1535=$D$30,VLOOKUP(A1535,MMO_o10M_lease!$A$1:$F$51,5,FALSE),IF(D1535=$D$26,VLOOKUP(D1535,LANDINGS!$A$3:$BR$40,HLOOKUP(A1535,LANDINGS!$B$1:$CF$42,42,FALSE),FALSE)-IFERROR(VLOOKUP(A1535,MMO_o10M_lease!$A$1:$F$38,5,FALSE),0),VLOOKUP(D1535,LANDINGS!$A$3:$CF$40,HLOOKUP(A1535,LANDINGS!$B$1:$CF$42,42,FALSE),FALSE)))),0)</f>
        <v>0</v>
      </c>
      <c r="L1535" s="24">
        <f>SUMIFS(PASTE_FLEX_TRACKER!$D:$D,PASTE_FLEX_TRACKER!$E:$E,MAIN!$A1535,PASTE_FLEX_TRACKER!$B:$B,MAIN!$D1535)</f>
        <v>5</v>
      </c>
      <c r="M1535" s="35" t="s">
        <v>133</v>
      </c>
      <c r="N1535" s="46" t="s">
        <v>563</v>
      </c>
      <c r="O1535" s="46">
        <f>SUMIFS(MAN_ADJ!$L:$L,MAN_ADJ!$K:$K,MAIN!$D1535,MAN_ADJ!$J:$J,MAIN!$S1535)</f>
        <v>0</v>
      </c>
      <c r="P1535" s="25">
        <f t="shared" si="427"/>
        <v>5</v>
      </c>
      <c r="Q1535" s="28">
        <f t="shared" si="417"/>
        <v>0.3105590062111801</v>
      </c>
      <c r="R1535" s="38">
        <f t="shared" si="418"/>
        <v>11.100000000000001</v>
      </c>
      <c r="S1535" t="s">
        <v>216</v>
      </c>
      <c r="U1535" t="s">
        <v>577</v>
      </c>
      <c r="V1535" t="s">
        <v>735</v>
      </c>
    </row>
    <row r="1536" spans="1:22" x14ac:dyDescent="0.25">
      <c r="A1536" s="17" t="s">
        <v>49</v>
      </c>
      <c r="B1536" s="17" t="s">
        <v>93</v>
      </c>
      <c r="C1536" s="17" t="s">
        <v>132</v>
      </c>
      <c r="D1536" s="17" t="s">
        <v>98</v>
      </c>
      <c r="E1536" s="24">
        <f>IF(U1536="SC",SUMIFS(SC!F:F,SC!A:A,MAIN!D1536,SC!B:B,MAIN!A1536),SUMIFS(Allocations!$H:$H,Allocations!$A:$A,MAIN!$A1536,Allocations!$B:$B,MAIN!$D1536))</f>
        <v>34.274999999999999</v>
      </c>
      <c r="F1536" s="24">
        <f>IF(U1536="SC",SUMIFS(SC!J:J,SC!A:A,MAIN!D1536,SC!B:B,MAIN!A1536),SUMIFS(Allocations!M:M,Allocations!A:A,MAIN!A1536,Allocations!B:B,MAIN!D1536))</f>
        <v>0</v>
      </c>
      <c r="G1536" s="24">
        <f t="shared" si="425"/>
        <v>34.274999999999999</v>
      </c>
      <c r="H1536" s="24">
        <f>IFERROR(VLOOKUP(S1536,Swaps_wk!$A$2:$AP$151,HLOOKUP(MAIN!D1536,Swaps_wk!$B$2:$AP$151,150,FALSE),FALSE),0)</f>
        <v>0</v>
      </c>
      <c r="I1536" s="24">
        <f>SUMIFS(PASTE_DQS_TRACKER!$D:$D,PASTE_DQS_TRACKER!$C:$C,MAIN!$S1536,PASTE_DQS_TRACKER!$B:$B,MAIN!$D1536)-SUMIFS(PASTE_DQS_TRACKER!$D:$D,PASTE_DQS_TRACKER!$C:$C,MAIN!$S1536,PASTE_DQS_TRACKER!$E:$E,MAIN!$D1536)</f>
        <v>0</v>
      </c>
      <c r="J1536" s="25">
        <f t="shared" si="426"/>
        <v>34.274999999999999</v>
      </c>
      <c r="K1536" s="24">
        <f>IFERROR(IF(V1536="Flex",0,IF(D1536=$D$30,VLOOKUP(A1536,MMO_o10M_lease!$A$1:$F$51,5,FALSE),IF(D1536=$D$26,VLOOKUP(D1536,LANDINGS!$A$3:$BR$40,HLOOKUP(A1536,LANDINGS!$B$1:$CF$42,42,FALSE),FALSE)-IFERROR(VLOOKUP(A1536,MMO_o10M_lease!$A$1:$F$38,5,FALSE),0),VLOOKUP(D1536,LANDINGS!$A$3:$CF$40,HLOOKUP(A1536,LANDINGS!$B$1:$CF$42,42,FALSE),FALSE)))),0)</f>
        <v>0</v>
      </c>
      <c r="L1536" s="24">
        <f>SUMIFS(PASTE_FLEX_TRACKER!$D:$D,PASTE_FLEX_TRACKER!$E:$E,MAIN!$A1536,PASTE_FLEX_TRACKER!$B:$B,MAIN!$D1536)</f>
        <v>31.64</v>
      </c>
      <c r="M1536" s="35" t="s">
        <v>133</v>
      </c>
      <c r="N1536" s="46" t="s">
        <v>563</v>
      </c>
      <c r="O1536" s="46">
        <f>SUMIFS(MAN_ADJ!$L:$L,MAN_ADJ!$K:$K,MAIN!$D1536,MAN_ADJ!$J:$J,MAIN!$S1536)</f>
        <v>0</v>
      </c>
      <c r="P1536" s="25">
        <f t="shared" si="427"/>
        <v>31.64</v>
      </c>
      <c r="Q1536" s="28">
        <f t="shared" si="417"/>
        <v>0.92312180889861417</v>
      </c>
      <c r="R1536" s="38">
        <f t="shared" si="418"/>
        <v>2.634999999999998</v>
      </c>
      <c r="S1536" t="s">
        <v>216</v>
      </c>
      <c r="U1536" t="s">
        <v>577</v>
      </c>
      <c r="V1536" t="s">
        <v>735</v>
      </c>
    </row>
    <row r="1537" spans="1:22" x14ac:dyDescent="0.25">
      <c r="A1537" s="17" t="s">
        <v>49</v>
      </c>
      <c r="B1537" s="17" t="s">
        <v>93</v>
      </c>
      <c r="C1537" s="17" t="s">
        <v>132</v>
      </c>
      <c r="D1537" s="17" t="s">
        <v>99</v>
      </c>
      <c r="E1537" s="24">
        <f>IF(U1537="SC",SUMIFS(SC!F:F,SC!A:A,MAIN!D1537,SC!B:B,MAIN!A1537),SUMIFS(Allocations!$H:$H,Allocations!$A:$A,MAIN!$A1537,Allocations!$B:$B,MAIN!$D1537))</f>
        <v>0.7702500000000001</v>
      </c>
      <c r="F1537" s="24">
        <f>IF(U1537="SC",SUMIFS(SC!J:J,SC!A:A,MAIN!D1537,SC!B:B,MAIN!A1537),SUMIFS(Allocations!M:M,Allocations!A:A,MAIN!A1537,Allocations!B:B,MAIN!D1537))</f>
        <v>0</v>
      </c>
      <c r="G1537" s="24">
        <f t="shared" si="425"/>
        <v>0.7702500000000001</v>
      </c>
      <c r="H1537" s="24">
        <f>IFERROR(VLOOKUP(S1537,Swaps_wk!$A$2:$AP$151,HLOOKUP(MAIN!D1537,Swaps_wk!$B$2:$AP$151,150,FALSE),FALSE),0)</f>
        <v>0</v>
      </c>
      <c r="I1537" s="24">
        <f>SUMIFS(PASTE_DQS_TRACKER!$D:$D,PASTE_DQS_TRACKER!$C:$C,MAIN!$S1537,PASTE_DQS_TRACKER!$B:$B,MAIN!$D1537)-SUMIFS(PASTE_DQS_TRACKER!$D:$D,PASTE_DQS_TRACKER!$C:$C,MAIN!$S1537,PASTE_DQS_TRACKER!$E:$E,MAIN!$D1537)</f>
        <v>0</v>
      </c>
      <c r="J1537" s="25">
        <f t="shared" si="426"/>
        <v>0.7702500000000001</v>
      </c>
      <c r="K1537" s="24">
        <f>IFERROR(IF(V1537="Flex",0,IF(D1537=$D$30,VLOOKUP(A1537,MMO_o10M_lease!$A$1:$F$51,5,FALSE),IF(D1537=$D$26,VLOOKUP(D1537,LANDINGS!$A$3:$BR$40,HLOOKUP(A1537,LANDINGS!$B$1:$CF$42,42,FALSE),FALSE)-IFERROR(VLOOKUP(A1537,MMO_o10M_lease!$A$1:$F$38,5,FALSE),0),VLOOKUP(D1537,LANDINGS!$A$3:$CF$40,HLOOKUP(A1537,LANDINGS!$B$1:$CF$42,42,FALSE),FALSE)))),0)</f>
        <v>0</v>
      </c>
      <c r="L1537" s="24">
        <f>SUMIFS(PASTE_FLEX_TRACKER!$D:$D,PASTE_FLEX_TRACKER!$E:$E,MAIN!$A1537,PASTE_FLEX_TRACKER!$B:$B,MAIN!$D1537)</f>
        <v>0</v>
      </c>
      <c r="M1537" s="35" t="s">
        <v>133</v>
      </c>
      <c r="N1537" s="46" t="s">
        <v>563</v>
      </c>
      <c r="O1537" s="46">
        <f>SUMIFS(MAN_ADJ!$L:$L,MAN_ADJ!$K:$K,MAIN!$D1537,MAN_ADJ!$J:$J,MAIN!$S1537)</f>
        <v>0</v>
      </c>
      <c r="P1537" s="25">
        <f t="shared" si="427"/>
        <v>0</v>
      </c>
      <c r="Q1537" s="28">
        <f t="shared" si="417"/>
        <v>0</v>
      </c>
      <c r="R1537" s="38">
        <f t="shared" si="418"/>
        <v>0.7702500000000001</v>
      </c>
      <c r="S1537" t="s">
        <v>216</v>
      </c>
      <c r="U1537" t="s">
        <v>577</v>
      </c>
      <c r="V1537" t="s">
        <v>735</v>
      </c>
    </row>
    <row r="1538" spans="1:22" x14ac:dyDescent="0.25">
      <c r="A1538" s="17" t="s">
        <v>49</v>
      </c>
      <c r="B1538" s="17" t="s">
        <v>93</v>
      </c>
      <c r="C1538" s="17" t="s">
        <v>132</v>
      </c>
      <c r="D1538" s="17" t="s">
        <v>100</v>
      </c>
      <c r="E1538" s="24">
        <f>IF(U1538="SC",SUMIFS(SC!F:F,SC!A:A,MAIN!D1538,SC!B:B,MAIN!A1538),SUMIFS(Allocations!$H:$H,Allocations!$A:$A,MAIN!$A1538,Allocations!$B:$B,MAIN!$D1538))</f>
        <v>3.2750000000000004</v>
      </c>
      <c r="F1538" s="24">
        <f>IF(U1538="SC",SUMIFS(SC!J:J,SC!A:A,MAIN!D1538,SC!B:B,MAIN!A1538),SUMIFS(Allocations!M:M,Allocations!A:A,MAIN!A1538,Allocations!B:B,MAIN!D1538))</f>
        <v>0</v>
      </c>
      <c r="G1538" s="24">
        <f t="shared" si="425"/>
        <v>3.2750000000000004</v>
      </c>
      <c r="H1538" s="24">
        <f>IFERROR(VLOOKUP(S1538,Swaps_wk!$A$2:$AP$151,HLOOKUP(MAIN!D1538,Swaps_wk!$B$2:$AP$151,150,FALSE),FALSE),0)</f>
        <v>0</v>
      </c>
      <c r="I1538" s="24">
        <f>SUMIFS(PASTE_DQS_TRACKER!$D:$D,PASTE_DQS_TRACKER!$C:$C,MAIN!$S1538,PASTE_DQS_TRACKER!$B:$B,MAIN!$D1538)-SUMIFS(PASTE_DQS_TRACKER!$D:$D,PASTE_DQS_TRACKER!$C:$C,MAIN!$S1538,PASTE_DQS_TRACKER!$E:$E,MAIN!$D1538)</f>
        <v>0</v>
      </c>
      <c r="J1538" s="25">
        <f t="shared" si="426"/>
        <v>3.2750000000000004</v>
      </c>
      <c r="K1538" s="24">
        <f>IFERROR(IF(V1538="Flex",0,IF(D1538=$D$30,VLOOKUP(A1538,MMO_o10M_lease!$A$1:$F$51,5,FALSE),IF(D1538=$D$26,VLOOKUP(D1538,LANDINGS!$A$3:$BR$40,HLOOKUP(A1538,LANDINGS!$B$1:$CF$42,42,FALSE),FALSE)-IFERROR(VLOOKUP(A1538,MMO_o10M_lease!$A$1:$F$38,5,FALSE),0),VLOOKUP(D1538,LANDINGS!$A$3:$CF$40,HLOOKUP(A1538,LANDINGS!$B$1:$CF$42,42,FALSE),FALSE)))),0)</f>
        <v>0</v>
      </c>
      <c r="L1538" s="24">
        <f>SUMIFS(PASTE_FLEX_TRACKER!$D:$D,PASTE_FLEX_TRACKER!$E:$E,MAIN!$A1538,PASTE_FLEX_TRACKER!$B:$B,MAIN!$D1538)</f>
        <v>0</v>
      </c>
      <c r="M1538" s="35" t="s">
        <v>133</v>
      </c>
      <c r="N1538" s="46" t="s">
        <v>563</v>
      </c>
      <c r="O1538" s="46">
        <f>SUMIFS(MAN_ADJ!$L:$L,MAN_ADJ!$K:$K,MAIN!$D1538,MAN_ADJ!$J:$J,MAIN!$S1538)</f>
        <v>0</v>
      </c>
      <c r="P1538" s="25">
        <f t="shared" si="427"/>
        <v>0</v>
      </c>
      <c r="Q1538" s="28">
        <f t="shared" si="417"/>
        <v>0</v>
      </c>
      <c r="R1538" s="38">
        <f t="shared" si="418"/>
        <v>3.2750000000000004</v>
      </c>
      <c r="S1538" t="s">
        <v>216</v>
      </c>
      <c r="U1538" t="s">
        <v>577</v>
      </c>
      <c r="V1538" t="s">
        <v>735</v>
      </c>
    </row>
    <row r="1539" spans="1:22" x14ac:dyDescent="0.25">
      <c r="A1539" s="17" t="s">
        <v>49</v>
      </c>
      <c r="B1539" s="17" t="s">
        <v>93</v>
      </c>
      <c r="C1539" s="17" t="s">
        <v>132</v>
      </c>
      <c r="D1539" s="17" t="s">
        <v>101</v>
      </c>
      <c r="E1539" s="24">
        <f>IF(U1539="SC",SUMIFS(SC!F:F,SC!A:A,MAIN!D1539,SC!B:B,MAIN!A1539),SUMIFS(Allocations!$H:$H,Allocations!$A:$A,MAIN!$A1539,Allocations!$B:$B,MAIN!$D1539))</f>
        <v>0.3</v>
      </c>
      <c r="F1539" s="24">
        <f>IF(U1539="SC",SUMIFS(SC!J:J,SC!A:A,MAIN!D1539,SC!B:B,MAIN!A1539),SUMIFS(Allocations!M:M,Allocations!A:A,MAIN!A1539,Allocations!B:B,MAIN!D1539))</f>
        <v>0</v>
      </c>
      <c r="G1539" s="24">
        <f t="shared" si="425"/>
        <v>0.3</v>
      </c>
      <c r="H1539" s="24">
        <f>IFERROR(VLOOKUP(S1539,Swaps_wk!$A$2:$AP$151,HLOOKUP(MAIN!D1539,Swaps_wk!$B$2:$AP$151,150,FALSE),FALSE),0)</f>
        <v>0</v>
      </c>
      <c r="I1539" s="24">
        <f>SUMIFS(PASTE_DQS_TRACKER!$D:$D,PASTE_DQS_TRACKER!$C:$C,MAIN!$S1539,PASTE_DQS_TRACKER!$B:$B,MAIN!$D1539)-SUMIFS(PASTE_DQS_TRACKER!$D:$D,PASTE_DQS_TRACKER!$C:$C,MAIN!$S1539,PASTE_DQS_TRACKER!$E:$E,MAIN!$D1539)</f>
        <v>0</v>
      </c>
      <c r="J1539" s="25">
        <f t="shared" si="426"/>
        <v>0.3</v>
      </c>
      <c r="K1539" s="24">
        <f>IFERROR(IF(V1539="Flex",0,IF(D1539=$D$30,VLOOKUP(A1539,MMO_o10M_lease!$A$1:$F$51,5,FALSE),IF(D1539=$D$26,VLOOKUP(D1539,LANDINGS!$A$3:$BR$40,HLOOKUP(A1539,LANDINGS!$B$1:$CF$42,42,FALSE),FALSE)-IFERROR(VLOOKUP(A1539,MMO_o10M_lease!$A$1:$F$38,5,FALSE),0),VLOOKUP(D1539,LANDINGS!$A$3:$CF$40,HLOOKUP(A1539,LANDINGS!$B$1:$CF$42,42,FALSE),FALSE)))),0)</f>
        <v>0</v>
      </c>
      <c r="L1539" s="24">
        <f>SUMIFS(PASTE_FLEX_TRACKER!$D:$D,PASTE_FLEX_TRACKER!$E:$E,MAIN!$A1539,PASTE_FLEX_TRACKER!$B:$B,MAIN!$D1539)</f>
        <v>0</v>
      </c>
      <c r="M1539" s="35" t="s">
        <v>133</v>
      </c>
      <c r="N1539" s="46" t="s">
        <v>563</v>
      </c>
      <c r="O1539" s="46">
        <f>SUMIFS(MAN_ADJ!$L:$L,MAN_ADJ!$K:$K,MAIN!$D1539,MAN_ADJ!$J:$J,MAIN!$S1539)</f>
        <v>0</v>
      </c>
      <c r="P1539" s="25">
        <f t="shared" si="427"/>
        <v>0</v>
      </c>
      <c r="Q1539" s="28">
        <f t="shared" si="417"/>
        <v>0</v>
      </c>
      <c r="R1539" s="38">
        <f t="shared" si="418"/>
        <v>0.3</v>
      </c>
      <c r="S1539" t="s">
        <v>216</v>
      </c>
      <c r="U1539" t="s">
        <v>577</v>
      </c>
      <c r="V1539" t="s">
        <v>735</v>
      </c>
    </row>
    <row r="1540" spans="1:22" x14ac:dyDescent="0.25">
      <c r="A1540" s="17" t="s">
        <v>49</v>
      </c>
      <c r="B1540" s="17" t="s">
        <v>93</v>
      </c>
      <c r="C1540" s="17" t="s">
        <v>132</v>
      </c>
      <c r="D1540" s="17" t="s">
        <v>102</v>
      </c>
      <c r="E1540" s="24">
        <f>IF(U1540="SC",SUMIFS(SC!F:F,SC!A:A,MAIN!D1540,SC!B:B,MAIN!A1540),SUMIFS(Allocations!$H:$H,Allocations!$A:$A,MAIN!$A1540,Allocations!$B:$B,MAIN!$D1540))</f>
        <v>0</v>
      </c>
      <c r="F1540" s="24">
        <f>IF(U1540="SC",SUMIFS(SC!J:J,SC!A:A,MAIN!D1540,SC!B:B,MAIN!A1540),SUMIFS(Allocations!M:M,Allocations!A:A,MAIN!A1540,Allocations!B:B,MAIN!D1540))</f>
        <v>0</v>
      </c>
      <c r="G1540" s="24">
        <f t="shared" si="425"/>
        <v>0</v>
      </c>
      <c r="H1540" s="24">
        <f>IFERROR(VLOOKUP(S1540,Swaps_wk!$A$2:$AP$151,HLOOKUP(MAIN!D1540,Swaps_wk!$B$2:$AP$151,150,FALSE),FALSE),0)</f>
        <v>0</v>
      </c>
      <c r="I1540" s="24">
        <f>SUMIFS(PASTE_DQS_TRACKER!$D:$D,PASTE_DQS_TRACKER!$C:$C,MAIN!$S1540,PASTE_DQS_TRACKER!$B:$B,MAIN!$D1540)-SUMIFS(PASTE_DQS_TRACKER!$D:$D,PASTE_DQS_TRACKER!$C:$C,MAIN!$S1540,PASTE_DQS_TRACKER!$E:$E,MAIN!$D1540)</f>
        <v>0</v>
      </c>
      <c r="J1540" s="25">
        <f t="shared" si="426"/>
        <v>0</v>
      </c>
      <c r="K1540" s="24">
        <f>IFERROR(IF(V1540="Flex",0,IF(D1540=$D$30,VLOOKUP(A1540,MMO_o10M_lease!$A$1:$F$51,5,FALSE),IF(D1540=$D$26,VLOOKUP(D1540,LANDINGS!$A$3:$BR$40,HLOOKUP(A1540,LANDINGS!$B$1:$CF$42,42,FALSE),FALSE)-IFERROR(VLOOKUP(A1540,MMO_o10M_lease!$A$1:$F$38,5,FALSE),0),VLOOKUP(D1540,LANDINGS!$A$3:$CF$40,HLOOKUP(A1540,LANDINGS!$B$1:$CF$42,42,FALSE),FALSE)))),0)</f>
        <v>0</v>
      </c>
      <c r="L1540" s="24">
        <f>SUMIFS(PASTE_FLEX_TRACKER!$D:$D,PASTE_FLEX_TRACKER!$E:$E,MAIN!$A1540,PASTE_FLEX_TRACKER!$B:$B,MAIN!$D1540)</f>
        <v>0</v>
      </c>
      <c r="M1540" s="35" t="s">
        <v>133</v>
      </c>
      <c r="N1540" s="46" t="s">
        <v>563</v>
      </c>
      <c r="O1540" s="46">
        <f>SUMIFS(MAN_ADJ!$L:$L,MAN_ADJ!$K:$K,MAIN!$D1540,MAN_ADJ!$J:$J,MAIN!$S1540)</f>
        <v>0</v>
      </c>
      <c r="P1540" s="25">
        <f t="shared" si="427"/>
        <v>0</v>
      </c>
      <c r="Q1540" s="28" t="str">
        <f t="shared" si="417"/>
        <v>n/a</v>
      </c>
      <c r="R1540" s="38">
        <f t="shared" si="418"/>
        <v>0</v>
      </c>
      <c r="S1540" t="s">
        <v>216</v>
      </c>
      <c r="U1540" t="s">
        <v>577</v>
      </c>
      <c r="V1540" t="s">
        <v>735</v>
      </c>
    </row>
    <row r="1541" spans="1:22" x14ac:dyDescent="0.25">
      <c r="A1541" s="17" t="s">
        <v>49</v>
      </c>
      <c r="B1541" s="17" t="s">
        <v>93</v>
      </c>
      <c r="C1541" s="17" t="s">
        <v>132</v>
      </c>
      <c r="D1541" s="17" t="s">
        <v>103</v>
      </c>
      <c r="E1541" s="24">
        <f>IF(U1541="SC",SUMIFS(SC!F:F,SC!A:A,MAIN!D1541,SC!B:B,MAIN!A1541),SUMIFS(Allocations!$H:$H,Allocations!$A:$A,MAIN!$A1541,Allocations!$B:$B,MAIN!$D1541))</f>
        <v>0</v>
      </c>
      <c r="F1541" s="24">
        <f>IF(U1541="SC",SUMIFS(SC!J:J,SC!A:A,MAIN!D1541,SC!B:B,MAIN!A1541),SUMIFS(Allocations!M:M,Allocations!A:A,MAIN!A1541,Allocations!B:B,MAIN!D1541))</f>
        <v>0</v>
      </c>
      <c r="G1541" s="24">
        <f t="shared" si="425"/>
        <v>0</v>
      </c>
      <c r="H1541" s="24">
        <f>IFERROR(VLOOKUP(S1541,Swaps_wk!$A$2:$AP$151,HLOOKUP(MAIN!D1541,Swaps_wk!$B$2:$AP$151,150,FALSE),FALSE),0)</f>
        <v>0</v>
      </c>
      <c r="I1541" s="24">
        <f>SUMIFS(PASTE_DQS_TRACKER!$D:$D,PASTE_DQS_TRACKER!$C:$C,MAIN!$S1541,PASTE_DQS_TRACKER!$B:$B,MAIN!$D1541)-SUMIFS(PASTE_DQS_TRACKER!$D:$D,PASTE_DQS_TRACKER!$C:$C,MAIN!$S1541,PASTE_DQS_TRACKER!$E:$E,MAIN!$D1541)</f>
        <v>0</v>
      </c>
      <c r="J1541" s="25">
        <f t="shared" si="426"/>
        <v>0</v>
      </c>
      <c r="K1541" s="24">
        <f>IFERROR(IF(V1541="Flex",0,IF(D1541=$D$30,VLOOKUP(A1541,MMO_o10M_lease!$A$1:$F$51,5,FALSE),IF(D1541=$D$26,VLOOKUP(D1541,LANDINGS!$A$3:$BR$40,HLOOKUP(A1541,LANDINGS!$B$1:$CF$42,42,FALSE),FALSE)-IFERROR(VLOOKUP(A1541,MMO_o10M_lease!$A$1:$F$38,5,FALSE),0),VLOOKUP(D1541,LANDINGS!$A$3:$CF$40,HLOOKUP(A1541,LANDINGS!$B$1:$CF$42,42,FALSE),FALSE)))),0)</f>
        <v>0</v>
      </c>
      <c r="L1541" s="24">
        <f>SUMIFS(PASTE_FLEX_TRACKER!$D:$D,PASTE_FLEX_TRACKER!$E:$E,MAIN!$A1541,PASTE_FLEX_TRACKER!$B:$B,MAIN!$D1541)</f>
        <v>0</v>
      </c>
      <c r="M1541" s="35" t="s">
        <v>133</v>
      </c>
      <c r="N1541" s="46" t="s">
        <v>563</v>
      </c>
      <c r="O1541" s="46">
        <f>SUMIFS(MAN_ADJ!$L:$L,MAN_ADJ!$K:$K,MAIN!$D1541,MAN_ADJ!$J:$J,MAIN!$S1541)</f>
        <v>0</v>
      </c>
      <c r="P1541" s="25">
        <f t="shared" si="427"/>
        <v>0</v>
      </c>
      <c r="Q1541" s="28" t="str">
        <f t="shared" si="417"/>
        <v>n/a</v>
      </c>
      <c r="R1541" s="38">
        <f t="shared" si="418"/>
        <v>0</v>
      </c>
      <c r="S1541" t="s">
        <v>216</v>
      </c>
      <c r="U1541" t="s">
        <v>577</v>
      </c>
      <c r="V1541" t="s">
        <v>735</v>
      </c>
    </row>
    <row r="1542" spans="1:22" x14ac:dyDescent="0.25">
      <c r="A1542" s="17" t="s">
        <v>49</v>
      </c>
      <c r="B1542" s="17" t="s">
        <v>93</v>
      </c>
      <c r="C1542" s="17" t="s">
        <v>132</v>
      </c>
      <c r="D1542" s="17" t="s">
        <v>104</v>
      </c>
      <c r="E1542" s="24">
        <f>IF(U1542="SC",SUMIFS(SC!F:F,SC!A:A,MAIN!D1542,SC!B:B,MAIN!A1542),SUMIFS(Allocations!$H:$H,Allocations!$A:$A,MAIN!$A1542,Allocations!$B:$B,MAIN!$D1542))</f>
        <v>12.225</v>
      </c>
      <c r="F1542" s="24">
        <f>IF(U1542="SC",SUMIFS(SC!J:J,SC!A:A,MAIN!D1542,SC!B:B,MAIN!A1542),SUMIFS(Allocations!M:M,Allocations!A:A,MAIN!A1542,Allocations!B:B,MAIN!D1542))</f>
        <v>0</v>
      </c>
      <c r="G1542" s="24">
        <f t="shared" si="425"/>
        <v>12.225</v>
      </c>
      <c r="H1542" s="24">
        <f>IFERROR(VLOOKUP(S1542,Swaps_wk!$A$2:$AP$151,HLOOKUP(MAIN!D1542,Swaps_wk!$B$2:$AP$151,150,FALSE),FALSE),0)</f>
        <v>0</v>
      </c>
      <c r="I1542" s="24">
        <f>SUMIFS(PASTE_DQS_TRACKER!$D:$D,PASTE_DQS_TRACKER!$C:$C,MAIN!$S1542,PASTE_DQS_TRACKER!$B:$B,MAIN!$D1542)-SUMIFS(PASTE_DQS_TRACKER!$D:$D,PASTE_DQS_TRACKER!$C:$C,MAIN!$S1542,PASTE_DQS_TRACKER!$E:$E,MAIN!$D1542)</f>
        <v>0</v>
      </c>
      <c r="J1542" s="25">
        <f t="shared" si="426"/>
        <v>12.225</v>
      </c>
      <c r="K1542" s="24">
        <f>IFERROR(IF(V1542="Flex",0,IF(D1542=$D$30,VLOOKUP(A1542,MMO_o10M_lease!$A$1:$F$51,5,FALSE),IF(D1542=$D$26,VLOOKUP(D1542,LANDINGS!$A$3:$BR$40,HLOOKUP(A1542,LANDINGS!$B$1:$CF$42,42,FALSE),FALSE)-IFERROR(VLOOKUP(A1542,MMO_o10M_lease!$A$1:$F$38,5,FALSE),0),VLOOKUP(D1542,LANDINGS!$A$3:$CF$40,HLOOKUP(A1542,LANDINGS!$B$1:$CF$42,42,FALSE),FALSE)))),0)</f>
        <v>0</v>
      </c>
      <c r="L1542" s="24">
        <f>SUMIFS(PASTE_FLEX_TRACKER!$D:$D,PASTE_FLEX_TRACKER!$E:$E,MAIN!$A1542,PASTE_FLEX_TRACKER!$B:$B,MAIN!$D1542)</f>
        <v>0</v>
      </c>
      <c r="M1542" s="35" t="s">
        <v>133</v>
      </c>
      <c r="N1542" s="46" t="s">
        <v>563</v>
      </c>
      <c r="O1542" s="46">
        <f>SUMIFS(MAN_ADJ!$L:$L,MAN_ADJ!$K:$K,MAIN!$D1542,MAN_ADJ!$J:$J,MAIN!$S1542)</f>
        <v>0</v>
      </c>
      <c r="P1542" s="25">
        <f t="shared" si="427"/>
        <v>0</v>
      </c>
      <c r="Q1542" s="28">
        <f t="shared" si="417"/>
        <v>0</v>
      </c>
      <c r="R1542" s="38">
        <f t="shared" si="418"/>
        <v>12.225</v>
      </c>
      <c r="S1542" t="s">
        <v>216</v>
      </c>
      <c r="U1542" t="s">
        <v>577</v>
      </c>
      <c r="V1542" t="s">
        <v>735</v>
      </c>
    </row>
    <row r="1543" spans="1:22" x14ac:dyDescent="0.25">
      <c r="A1543" s="17" t="s">
        <v>49</v>
      </c>
      <c r="B1543" s="17" t="s">
        <v>93</v>
      </c>
      <c r="C1543" s="17" t="s">
        <v>132</v>
      </c>
      <c r="D1543" s="17" t="s">
        <v>105</v>
      </c>
      <c r="E1543" s="24">
        <f>IF(U1543="SC",SUMIFS(SC!F:F,SC!A:A,MAIN!D1543,SC!B:B,MAIN!A1543),SUMIFS(Allocations!$H:$H,Allocations!$A:$A,MAIN!$A1543,Allocations!$B:$B,MAIN!$D1543))</f>
        <v>9.8890000000000011</v>
      </c>
      <c r="F1543" s="24">
        <f>IF(U1543="SC",SUMIFS(SC!J:J,SC!A:A,MAIN!D1543,SC!B:B,MAIN!A1543),SUMIFS(Allocations!M:M,Allocations!A:A,MAIN!A1543,Allocations!B:B,MAIN!D1543))</f>
        <v>0</v>
      </c>
      <c r="G1543" s="24">
        <f t="shared" si="425"/>
        <v>9.8890000000000011</v>
      </c>
      <c r="H1543" s="24">
        <f>IFERROR(VLOOKUP(S1543,Swaps_wk!$A$2:$AP$151,HLOOKUP(MAIN!D1543,Swaps_wk!$B$2:$AP$151,150,FALSE),FALSE),0)</f>
        <v>0</v>
      </c>
      <c r="I1543" s="24">
        <f>SUMIFS(PASTE_DQS_TRACKER!$D:$D,PASTE_DQS_TRACKER!$C:$C,MAIN!$S1543,PASTE_DQS_TRACKER!$B:$B,MAIN!$D1543)-SUMIFS(PASTE_DQS_TRACKER!$D:$D,PASTE_DQS_TRACKER!$C:$C,MAIN!$S1543,PASTE_DQS_TRACKER!$E:$E,MAIN!$D1543)</f>
        <v>0</v>
      </c>
      <c r="J1543" s="25">
        <f t="shared" si="426"/>
        <v>9.8890000000000011</v>
      </c>
      <c r="K1543" s="24">
        <f>IFERROR(IF(V1543="Flex",0,IF(D1543=$D$30,VLOOKUP(A1543,MMO_o10M_lease!$A$1:$F$51,5,FALSE),IF(D1543=$D$26,VLOOKUP(D1543,LANDINGS!$A$3:$BR$40,HLOOKUP(A1543,LANDINGS!$B$1:$CF$42,42,FALSE),FALSE)-IFERROR(VLOOKUP(A1543,MMO_o10M_lease!$A$1:$F$38,5,FALSE),0),VLOOKUP(D1543,LANDINGS!$A$3:$CF$40,HLOOKUP(A1543,LANDINGS!$B$1:$CF$42,42,FALSE),FALSE)))),0)</f>
        <v>0</v>
      </c>
      <c r="L1543" s="24">
        <f>SUMIFS(PASTE_FLEX_TRACKER!$D:$D,PASTE_FLEX_TRACKER!$E:$E,MAIN!$A1543,PASTE_FLEX_TRACKER!$B:$B,MAIN!$D1543)</f>
        <v>0</v>
      </c>
      <c r="M1543" s="35" t="s">
        <v>133</v>
      </c>
      <c r="N1543" s="46" t="s">
        <v>563</v>
      </c>
      <c r="O1543" s="46">
        <f>SUMIFS(MAN_ADJ!$L:$L,MAN_ADJ!$K:$K,MAIN!$D1543,MAN_ADJ!$J:$J,MAIN!$S1543)</f>
        <v>0</v>
      </c>
      <c r="P1543" s="25">
        <f t="shared" si="427"/>
        <v>0</v>
      </c>
      <c r="Q1543" s="28">
        <f t="shared" si="417"/>
        <v>0</v>
      </c>
      <c r="R1543" s="38">
        <f t="shared" si="418"/>
        <v>9.8890000000000011</v>
      </c>
      <c r="S1543" t="s">
        <v>216</v>
      </c>
      <c r="U1543" t="s">
        <v>577</v>
      </c>
      <c r="V1543" t="s">
        <v>735</v>
      </c>
    </row>
    <row r="1544" spans="1:22" x14ac:dyDescent="0.25">
      <c r="A1544" s="17" t="s">
        <v>49</v>
      </c>
      <c r="B1544" s="17" t="s">
        <v>93</v>
      </c>
      <c r="C1544" s="17" t="s">
        <v>132</v>
      </c>
      <c r="D1544" s="17" t="s">
        <v>106</v>
      </c>
      <c r="E1544" s="24">
        <f>IF(U1544="SC",SUMIFS(SC!F:F,SC!A:A,MAIN!D1544,SC!B:B,MAIN!A1544),SUMIFS(Allocations!$H:$H,Allocations!$A:$A,MAIN!$A1544,Allocations!$B:$B,MAIN!$D1544))</f>
        <v>73.310249999999996</v>
      </c>
      <c r="F1544" s="24">
        <f>IF(U1544="SC",SUMIFS(SC!J:J,SC!A:A,MAIN!D1544,SC!B:B,MAIN!A1544),SUMIFS(Allocations!M:M,Allocations!A:A,MAIN!A1544,Allocations!B:B,MAIN!D1544))</f>
        <v>0</v>
      </c>
      <c r="G1544" s="24">
        <f t="shared" si="425"/>
        <v>73.310249999999996</v>
      </c>
      <c r="H1544" s="24">
        <f>IFERROR(VLOOKUP(S1544,Swaps_wk!$A$2:$AP$151,HLOOKUP(MAIN!D1544,Swaps_wk!$B$2:$AP$151,150,FALSE),FALSE),0)</f>
        <v>0</v>
      </c>
      <c r="I1544" s="24">
        <f>SUMIFS(PASTE_DQS_TRACKER!$D:$D,PASTE_DQS_TRACKER!$C:$C,MAIN!$S1544,PASTE_DQS_TRACKER!$B:$B,MAIN!$D1544)-SUMIFS(PASTE_DQS_TRACKER!$D:$D,PASTE_DQS_TRACKER!$C:$C,MAIN!$S1544,PASTE_DQS_TRACKER!$E:$E,MAIN!$D1544)</f>
        <v>0</v>
      </c>
      <c r="J1544" s="25">
        <f t="shared" si="426"/>
        <v>73.310249999999996</v>
      </c>
      <c r="K1544" s="24">
        <f>IFERROR(IF(V1544="Flex",0,IF(D1544=$D$30,VLOOKUP(A1544,MMO_o10M_lease!$A$1:$F$51,5,FALSE),IF(D1544=$D$26,VLOOKUP(D1544,LANDINGS!$A$3:$BR$40,HLOOKUP(A1544,LANDINGS!$B$1:$CF$42,42,FALSE),FALSE)-IFERROR(VLOOKUP(A1544,MMO_o10M_lease!$A$1:$F$38,5,FALSE),0),VLOOKUP(D1544,LANDINGS!$A$3:$CF$40,HLOOKUP(A1544,LANDINGS!$B$1:$CF$42,42,FALSE),FALSE)))),0)</f>
        <v>0</v>
      </c>
      <c r="L1544" s="24">
        <f>SUMIFS(PASTE_FLEX_TRACKER!$D:$D,PASTE_FLEX_TRACKER!$E:$E,MAIN!$A1544,PASTE_FLEX_TRACKER!$B:$B,MAIN!$D1544)</f>
        <v>0</v>
      </c>
      <c r="M1544" s="35" t="s">
        <v>133</v>
      </c>
      <c r="N1544" s="46" t="s">
        <v>563</v>
      </c>
      <c r="O1544" s="46">
        <f>SUMIFS(MAN_ADJ!$L:$L,MAN_ADJ!$K:$K,MAIN!$D1544,MAN_ADJ!$J:$J,MAIN!$S1544)</f>
        <v>0</v>
      </c>
      <c r="P1544" s="25">
        <f t="shared" si="427"/>
        <v>0</v>
      </c>
      <c r="Q1544" s="28">
        <f t="shared" si="417"/>
        <v>0</v>
      </c>
      <c r="R1544" s="38">
        <f t="shared" si="418"/>
        <v>73.310249999999996</v>
      </c>
      <c r="S1544" t="s">
        <v>216</v>
      </c>
      <c r="U1544" t="s">
        <v>577</v>
      </c>
      <c r="V1544" t="s">
        <v>735</v>
      </c>
    </row>
    <row r="1545" spans="1:22" x14ac:dyDescent="0.25">
      <c r="A1545" s="17" t="s">
        <v>49</v>
      </c>
      <c r="B1545" s="17" t="s">
        <v>93</v>
      </c>
      <c r="C1545" s="17" t="s">
        <v>132</v>
      </c>
      <c r="D1545" s="17" t="s">
        <v>107</v>
      </c>
      <c r="E1545" s="24">
        <f>IF(U1545="SC",SUMIFS(SC!F:F,SC!A:A,MAIN!D1545,SC!B:B,MAIN!A1545),SUMIFS(Allocations!$H:$H,Allocations!$A:$A,MAIN!$A1545,Allocations!$B:$B,MAIN!$D1545))</f>
        <v>12.372999999999999</v>
      </c>
      <c r="F1545" s="24">
        <f>IF(U1545="SC",SUMIFS(SC!J:J,SC!A:A,MAIN!D1545,SC!B:B,MAIN!A1545),SUMIFS(Allocations!M:M,Allocations!A:A,MAIN!A1545,Allocations!B:B,MAIN!D1545))</f>
        <v>0</v>
      </c>
      <c r="G1545" s="24">
        <f t="shared" si="425"/>
        <v>12.372999999999999</v>
      </c>
      <c r="H1545" s="24">
        <f>IFERROR(VLOOKUP(S1545,Swaps_wk!$A$2:$AP$151,HLOOKUP(MAIN!D1545,Swaps_wk!$B$2:$AP$151,150,FALSE),FALSE),0)</f>
        <v>0</v>
      </c>
      <c r="I1545" s="24">
        <f>SUMIFS(PASTE_DQS_TRACKER!$D:$D,PASTE_DQS_TRACKER!$C:$C,MAIN!$S1545,PASTE_DQS_TRACKER!$B:$B,MAIN!$D1545)-SUMIFS(PASTE_DQS_TRACKER!$D:$D,PASTE_DQS_TRACKER!$C:$C,MAIN!$S1545,PASTE_DQS_TRACKER!$E:$E,MAIN!$D1545)</f>
        <v>0</v>
      </c>
      <c r="J1545" s="25">
        <f t="shared" si="426"/>
        <v>12.372999999999999</v>
      </c>
      <c r="K1545" s="24">
        <f>IFERROR(IF(V1545="Flex",0,IF(D1545=$D$30,VLOOKUP(A1545,MMO_o10M_lease!$A$1:$F$51,5,FALSE),IF(D1545=$D$26,VLOOKUP(D1545,LANDINGS!$A$3:$BR$40,HLOOKUP(A1545,LANDINGS!$B$1:$CF$42,42,FALSE),FALSE)-IFERROR(VLOOKUP(A1545,MMO_o10M_lease!$A$1:$F$38,5,FALSE),0),VLOOKUP(D1545,LANDINGS!$A$3:$CF$40,HLOOKUP(A1545,LANDINGS!$B$1:$CF$42,42,FALSE),FALSE)))),0)</f>
        <v>0</v>
      </c>
      <c r="L1545" s="24">
        <f>SUMIFS(PASTE_FLEX_TRACKER!$D:$D,PASTE_FLEX_TRACKER!$E:$E,MAIN!$A1545,PASTE_FLEX_TRACKER!$B:$B,MAIN!$D1545)</f>
        <v>0</v>
      </c>
      <c r="M1545" s="35" t="s">
        <v>133</v>
      </c>
      <c r="N1545" s="46" t="s">
        <v>563</v>
      </c>
      <c r="O1545" s="46">
        <f>SUMIFS(MAN_ADJ!$L:$L,MAN_ADJ!$K:$K,MAIN!$D1545,MAN_ADJ!$J:$J,MAIN!$S1545)</f>
        <v>0</v>
      </c>
      <c r="P1545" s="25">
        <f t="shared" si="427"/>
        <v>0</v>
      </c>
      <c r="Q1545" s="28">
        <f t="shared" si="417"/>
        <v>0</v>
      </c>
      <c r="R1545" s="38">
        <f t="shared" si="418"/>
        <v>12.372999999999999</v>
      </c>
      <c r="S1545" t="s">
        <v>216</v>
      </c>
      <c r="U1545" t="s">
        <v>577</v>
      </c>
      <c r="V1545" t="s">
        <v>735</v>
      </c>
    </row>
    <row r="1546" spans="1:22" x14ac:dyDescent="0.25">
      <c r="A1546" s="17" t="s">
        <v>49</v>
      </c>
      <c r="B1546" s="17" t="s">
        <v>93</v>
      </c>
      <c r="C1546" s="17" t="s">
        <v>132</v>
      </c>
      <c r="D1546" s="17" t="s">
        <v>108</v>
      </c>
      <c r="E1546" s="24">
        <f>IF(U1546="SC",SUMIFS(SC!F:F,SC!A:A,MAIN!D1546,SC!B:B,MAIN!A1546),SUMIFS(Allocations!$H:$H,Allocations!$A:$A,MAIN!$A1546,Allocations!$B:$B,MAIN!$D1546))</f>
        <v>2.5387499999999998</v>
      </c>
      <c r="F1546" s="24">
        <f>IF(U1546="SC",SUMIFS(SC!J:J,SC!A:A,MAIN!D1546,SC!B:B,MAIN!A1546),SUMIFS(Allocations!M:M,Allocations!A:A,MAIN!A1546,Allocations!B:B,MAIN!D1546))</f>
        <v>0</v>
      </c>
      <c r="G1546" s="24">
        <f t="shared" si="425"/>
        <v>2.5387499999999998</v>
      </c>
      <c r="H1546" s="24">
        <f>IFERROR(VLOOKUP(S1546,Swaps_wk!$A$2:$AP$151,HLOOKUP(MAIN!D1546,Swaps_wk!$B$2:$AP$151,150,FALSE),FALSE),0)</f>
        <v>0</v>
      </c>
      <c r="I1546" s="24">
        <f>SUMIFS(PASTE_DQS_TRACKER!$D:$D,PASTE_DQS_TRACKER!$C:$C,MAIN!$S1546,PASTE_DQS_TRACKER!$B:$B,MAIN!$D1546)-SUMIFS(PASTE_DQS_TRACKER!$D:$D,PASTE_DQS_TRACKER!$C:$C,MAIN!$S1546,PASTE_DQS_TRACKER!$E:$E,MAIN!$D1546)</f>
        <v>0</v>
      </c>
      <c r="J1546" s="25">
        <f t="shared" si="426"/>
        <v>2.5387499999999998</v>
      </c>
      <c r="K1546" s="24">
        <f>IFERROR(IF(V1546="Flex",0,IF(D1546=$D$30,VLOOKUP(A1546,MMO_o10M_lease!$A$1:$F$51,5,FALSE),IF(D1546=$D$26,VLOOKUP(D1546,LANDINGS!$A$3:$BR$40,HLOOKUP(A1546,LANDINGS!$B$1:$CF$42,42,FALSE),FALSE)-IFERROR(VLOOKUP(A1546,MMO_o10M_lease!$A$1:$F$38,5,FALSE),0),VLOOKUP(D1546,LANDINGS!$A$3:$CF$40,HLOOKUP(A1546,LANDINGS!$B$1:$CF$42,42,FALSE),FALSE)))),0)</f>
        <v>0</v>
      </c>
      <c r="L1546" s="24">
        <f>SUMIFS(PASTE_FLEX_TRACKER!$D:$D,PASTE_FLEX_TRACKER!$E:$E,MAIN!$A1546,PASTE_FLEX_TRACKER!$B:$B,MAIN!$D1546)</f>
        <v>0</v>
      </c>
      <c r="M1546" s="35" t="s">
        <v>133</v>
      </c>
      <c r="N1546" s="46" t="s">
        <v>563</v>
      </c>
      <c r="O1546" s="46">
        <f>SUMIFS(MAN_ADJ!$L:$L,MAN_ADJ!$K:$K,MAIN!$D1546,MAN_ADJ!$J:$J,MAIN!$S1546)</f>
        <v>0</v>
      </c>
      <c r="P1546" s="25">
        <f t="shared" si="427"/>
        <v>0</v>
      </c>
      <c r="Q1546" s="28">
        <f t="shared" si="417"/>
        <v>0</v>
      </c>
      <c r="R1546" s="38">
        <f t="shared" si="418"/>
        <v>2.5387499999999998</v>
      </c>
      <c r="S1546" t="s">
        <v>216</v>
      </c>
      <c r="U1546" t="s">
        <v>577</v>
      </c>
      <c r="V1546" t="s">
        <v>735</v>
      </c>
    </row>
    <row r="1547" spans="1:22" x14ac:dyDescent="0.25">
      <c r="A1547" s="17" t="s">
        <v>49</v>
      </c>
      <c r="B1547" s="17" t="s">
        <v>93</v>
      </c>
      <c r="C1547" s="17" t="s">
        <v>132</v>
      </c>
      <c r="D1547" s="17" t="s">
        <v>109</v>
      </c>
      <c r="E1547" s="24">
        <f>IF(U1547="SC",SUMIFS(SC!F:F,SC!A:A,MAIN!D1547,SC!B:B,MAIN!A1547),SUMIFS(Allocations!$H:$H,Allocations!$A:$A,MAIN!$A1547,Allocations!$B:$B,MAIN!$D1547))</f>
        <v>27.090499999999999</v>
      </c>
      <c r="F1547" s="24">
        <f>IF(U1547="SC",SUMIFS(SC!J:J,SC!A:A,MAIN!D1547,SC!B:B,MAIN!A1547),SUMIFS(Allocations!M:M,Allocations!A:A,MAIN!A1547,Allocations!B:B,MAIN!D1547))</f>
        <v>0</v>
      </c>
      <c r="G1547" s="24">
        <f t="shared" si="425"/>
        <v>27.090499999999999</v>
      </c>
      <c r="H1547" s="24">
        <f>IFERROR(VLOOKUP(S1547,Swaps_wk!$A$2:$AP$151,HLOOKUP(MAIN!D1547,Swaps_wk!$B$2:$AP$151,150,FALSE),FALSE),0)</f>
        <v>0</v>
      </c>
      <c r="I1547" s="24">
        <f>SUMIFS(PASTE_DQS_TRACKER!$D:$D,PASTE_DQS_TRACKER!$C:$C,MAIN!$S1547,PASTE_DQS_TRACKER!$B:$B,MAIN!$D1547)-SUMIFS(PASTE_DQS_TRACKER!$D:$D,PASTE_DQS_TRACKER!$C:$C,MAIN!$S1547,PASTE_DQS_TRACKER!$E:$E,MAIN!$D1547)</f>
        <v>0</v>
      </c>
      <c r="J1547" s="25">
        <f t="shared" si="426"/>
        <v>27.090499999999999</v>
      </c>
      <c r="K1547" s="24">
        <f>IFERROR(IF(V1547="Flex",0,IF(D1547=$D$30,VLOOKUP(A1547,MMO_o10M_lease!$A$1:$F$51,5,FALSE),IF(D1547=$D$26,VLOOKUP(D1547,LANDINGS!$A$3:$BR$40,HLOOKUP(A1547,LANDINGS!$B$1:$CF$42,42,FALSE),FALSE)-IFERROR(VLOOKUP(A1547,MMO_o10M_lease!$A$1:$F$38,5,FALSE),0),VLOOKUP(D1547,LANDINGS!$A$3:$CF$40,HLOOKUP(A1547,LANDINGS!$B$1:$CF$42,42,FALSE),FALSE)))),0)</f>
        <v>0</v>
      </c>
      <c r="L1547" s="24">
        <f>SUMIFS(PASTE_FLEX_TRACKER!$D:$D,PASTE_FLEX_TRACKER!$E:$E,MAIN!$A1547,PASTE_FLEX_TRACKER!$B:$B,MAIN!$D1547)</f>
        <v>0</v>
      </c>
      <c r="M1547" s="35" t="s">
        <v>133</v>
      </c>
      <c r="N1547" s="46" t="s">
        <v>563</v>
      </c>
      <c r="O1547" s="46">
        <f>SUMIFS(MAN_ADJ!$L:$L,MAN_ADJ!$K:$K,MAIN!$D1547,MAN_ADJ!$J:$J,MAIN!$S1547)</f>
        <v>0</v>
      </c>
      <c r="P1547" s="25">
        <f t="shared" si="427"/>
        <v>0</v>
      </c>
      <c r="Q1547" s="28">
        <f t="shared" si="417"/>
        <v>0</v>
      </c>
      <c r="R1547" s="38">
        <f t="shared" si="418"/>
        <v>27.090499999999999</v>
      </c>
      <c r="S1547" t="s">
        <v>216</v>
      </c>
      <c r="U1547" t="s">
        <v>577</v>
      </c>
      <c r="V1547" t="s">
        <v>735</v>
      </c>
    </row>
    <row r="1548" spans="1:22" x14ac:dyDescent="0.25">
      <c r="A1548" s="17" t="s">
        <v>49</v>
      </c>
      <c r="B1548" s="17" t="s">
        <v>93</v>
      </c>
      <c r="C1548" s="17" t="s">
        <v>132</v>
      </c>
      <c r="D1548" s="17" t="s">
        <v>110</v>
      </c>
      <c r="E1548" s="24">
        <f>IF(U1548="SC",SUMIFS(SC!F:F,SC!A:A,MAIN!D1548,SC!B:B,MAIN!A1548),SUMIFS(Allocations!$H:$H,Allocations!$A:$A,MAIN!$A1548,Allocations!$B:$B,MAIN!$D1548))</f>
        <v>8.4682499999999994</v>
      </c>
      <c r="F1548" s="24">
        <f>IF(U1548="SC",SUMIFS(SC!J:J,SC!A:A,MAIN!D1548,SC!B:B,MAIN!A1548),SUMIFS(Allocations!M:M,Allocations!A:A,MAIN!A1548,Allocations!B:B,MAIN!D1548))</f>
        <v>0</v>
      </c>
      <c r="G1548" s="24">
        <f t="shared" si="425"/>
        <v>8.4682499999999994</v>
      </c>
      <c r="H1548" s="24">
        <f>IFERROR(VLOOKUP(S1548,Swaps_wk!$A$2:$AP$151,HLOOKUP(MAIN!D1548,Swaps_wk!$B$2:$AP$151,150,FALSE),FALSE),0)</f>
        <v>0</v>
      </c>
      <c r="I1548" s="24">
        <f>SUMIFS(PASTE_DQS_TRACKER!$D:$D,PASTE_DQS_TRACKER!$C:$C,MAIN!$S1548,PASTE_DQS_TRACKER!$B:$B,MAIN!$D1548)-SUMIFS(PASTE_DQS_TRACKER!$D:$D,PASTE_DQS_TRACKER!$C:$C,MAIN!$S1548,PASTE_DQS_TRACKER!$E:$E,MAIN!$D1548)</f>
        <v>0</v>
      </c>
      <c r="J1548" s="25">
        <f t="shared" si="426"/>
        <v>8.4682499999999994</v>
      </c>
      <c r="K1548" s="24">
        <f>IFERROR(IF(V1548="Flex",0,IF(D1548=$D$30,VLOOKUP(A1548,MMO_o10M_lease!$A$1:$F$51,5,FALSE),IF(D1548=$D$26,VLOOKUP(D1548,LANDINGS!$A$3:$BR$40,HLOOKUP(A1548,LANDINGS!$B$1:$CF$42,42,FALSE),FALSE)-IFERROR(VLOOKUP(A1548,MMO_o10M_lease!$A$1:$F$38,5,FALSE),0),VLOOKUP(D1548,LANDINGS!$A$3:$CF$40,HLOOKUP(A1548,LANDINGS!$B$1:$CF$42,42,FALSE),FALSE)))),0)</f>
        <v>0</v>
      </c>
      <c r="L1548" s="24">
        <f>SUMIFS(PASTE_FLEX_TRACKER!$D:$D,PASTE_FLEX_TRACKER!$E:$E,MAIN!$A1548,PASTE_FLEX_TRACKER!$B:$B,MAIN!$D1548)</f>
        <v>0</v>
      </c>
      <c r="M1548" s="35" t="s">
        <v>133</v>
      </c>
      <c r="N1548" s="46" t="s">
        <v>563</v>
      </c>
      <c r="O1548" s="46">
        <f>SUMIFS(MAN_ADJ!$L:$L,MAN_ADJ!$K:$K,MAIN!$D1548,MAN_ADJ!$J:$J,MAIN!$S1548)</f>
        <v>0</v>
      </c>
      <c r="P1548" s="25">
        <f t="shared" si="427"/>
        <v>0</v>
      </c>
      <c r="Q1548" s="28">
        <f t="shared" si="417"/>
        <v>0</v>
      </c>
      <c r="R1548" s="38">
        <f t="shared" si="418"/>
        <v>8.4682499999999994</v>
      </c>
      <c r="S1548" t="s">
        <v>216</v>
      </c>
      <c r="U1548" t="s">
        <v>577</v>
      </c>
      <c r="V1548" t="s">
        <v>735</v>
      </c>
    </row>
    <row r="1549" spans="1:22" x14ac:dyDescent="0.25">
      <c r="A1549" s="17" t="s">
        <v>49</v>
      </c>
      <c r="B1549" s="17" t="s">
        <v>93</v>
      </c>
      <c r="C1549" s="17" t="s">
        <v>132</v>
      </c>
      <c r="D1549" s="17" t="s">
        <v>111</v>
      </c>
      <c r="E1549" s="24">
        <f>IF(U1549="SC",SUMIFS(SC!F:F,SC!A:A,MAIN!D1549,SC!B:B,MAIN!A1549),SUMIFS(Allocations!$H:$H,Allocations!$A:$A,MAIN!$A1549,Allocations!$B:$B,MAIN!$D1549))</f>
        <v>17.708500000000001</v>
      </c>
      <c r="F1549" s="24">
        <f>IF(U1549="SC",SUMIFS(SC!J:J,SC!A:A,MAIN!D1549,SC!B:B,MAIN!A1549),SUMIFS(Allocations!M:M,Allocations!A:A,MAIN!A1549,Allocations!B:B,MAIN!D1549))</f>
        <v>0</v>
      </c>
      <c r="G1549" s="24">
        <f t="shared" si="425"/>
        <v>17.708500000000001</v>
      </c>
      <c r="H1549" s="24">
        <f>IFERROR(VLOOKUP(S1549,Swaps_wk!$A$2:$AP$151,HLOOKUP(MAIN!D1549,Swaps_wk!$B$2:$AP$151,150,FALSE),FALSE),0)</f>
        <v>0</v>
      </c>
      <c r="I1549" s="24">
        <f>SUMIFS(PASTE_DQS_TRACKER!$D:$D,PASTE_DQS_TRACKER!$C:$C,MAIN!$S1549,PASTE_DQS_TRACKER!$B:$B,MAIN!$D1549)-SUMIFS(PASTE_DQS_TRACKER!$D:$D,PASTE_DQS_TRACKER!$C:$C,MAIN!$S1549,PASTE_DQS_TRACKER!$E:$E,MAIN!$D1549)</f>
        <v>0</v>
      </c>
      <c r="J1549" s="25">
        <f t="shared" si="426"/>
        <v>17.708500000000001</v>
      </c>
      <c r="K1549" s="24">
        <f>IFERROR(IF(V1549="Flex",0,IF(D1549=$D$30,VLOOKUP(A1549,MMO_o10M_lease!$A$1:$F$51,5,FALSE),IF(D1549=$D$26,VLOOKUP(D1549,LANDINGS!$A$3:$BR$40,HLOOKUP(A1549,LANDINGS!$B$1:$CF$42,42,FALSE),FALSE)-IFERROR(VLOOKUP(A1549,MMO_o10M_lease!$A$1:$F$38,5,FALSE),0),VLOOKUP(D1549,LANDINGS!$A$3:$CF$40,HLOOKUP(A1549,LANDINGS!$B$1:$CF$42,42,FALSE),FALSE)))),0)</f>
        <v>0</v>
      </c>
      <c r="L1549" s="24">
        <f>SUMIFS(PASTE_FLEX_TRACKER!$D:$D,PASTE_FLEX_TRACKER!$E:$E,MAIN!$A1549,PASTE_FLEX_TRACKER!$B:$B,MAIN!$D1549)</f>
        <v>0</v>
      </c>
      <c r="M1549" s="35" t="s">
        <v>133</v>
      </c>
      <c r="N1549" s="46" t="s">
        <v>563</v>
      </c>
      <c r="O1549" s="46">
        <f>SUMIFS(MAN_ADJ!$L:$L,MAN_ADJ!$K:$K,MAIN!$D1549,MAN_ADJ!$J:$J,MAIN!$S1549)</f>
        <v>0</v>
      </c>
      <c r="P1549" s="25">
        <f t="shared" si="427"/>
        <v>0</v>
      </c>
      <c r="Q1549" s="28">
        <f t="shared" si="417"/>
        <v>0</v>
      </c>
      <c r="R1549" s="38">
        <f t="shared" si="418"/>
        <v>17.708500000000001</v>
      </c>
      <c r="S1549" t="s">
        <v>216</v>
      </c>
      <c r="U1549" t="s">
        <v>577</v>
      </c>
      <c r="V1549" t="s">
        <v>735</v>
      </c>
    </row>
    <row r="1550" spans="1:22" x14ac:dyDescent="0.25">
      <c r="A1550" s="17" t="s">
        <v>49</v>
      </c>
      <c r="B1550" s="17" t="s">
        <v>93</v>
      </c>
      <c r="C1550" s="17" t="s">
        <v>132</v>
      </c>
      <c r="D1550" s="17" t="s">
        <v>112</v>
      </c>
      <c r="E1550" s="24">
        <f>IF(U1550="SC",SUMIFS(SC!F:F,SC!A:A,MAIN!D1550,SC!B:B,MAIN!A1550),SUMIFS(Allocations!$H:$H,Allocations!$A:$A,MAIN!$A1550,Allocations!$B:$B,MAIN!$D1550))</f>
        <v>3.175E-2</v>
      </c>
      <c r="F1550" s="24">
        <f>IF(U1550="SC",SUMIFS(SC!J:J,SC!A:A,MAIN!D1550,SC!B:B,MAIN!A1550),SUMIFS(Allocations!M:M,Allocations!A:A,MAIN!A1550,Allocations!B:B,MAIN!D1550))</f>
        <v>0</v>
      </c>
      <c r="G1550" s="24">
        <f t="shared" si="425"/>
        <v>3.175E-2</v>
      </c>
      <c r="H1550" s="24">
        <f>IFERROR(VLOOKUP(S1550,Swaps_wk!$A$2:$AP$151,HLOOKUP(MAIN!D1550,Swaps_wk!$B$2:$AP$151,150,FALSE),FALSE),0)</f>
        <v>0</v>
      </c>
      <c r="I1550" s="24">
        <f>SUMIFS(PASTE_DQS_TRACKER!$D:$D,PASTE_DQS_TRACKER!$C:$C,MAIN!$S1550,PASTE_DQS_TRACKER!$B:$B,MAIN!$D1550)-SUMIFS(PASTE_DQS_TRACKER!$D:$D,PASTE_DQS_TRACKER!$C:$C,MAIN!$S1550,PASTE_DQS_TRACKER!$E:$E,MAIN!$D1550)</f>
        <v>0</v>
      </c>
      <c r="J1550" s="25">
        <f t="shared" si="426"/>
        <v>3.175E-2</v>
      </c>
      <c r="K1550" s="24">
        <f>IFERROR(IF(V1550="Flex",0,IF(D1550=$D$30,VLOOKUP(A1550,MMO_o10M_lease!$A$1:$F$51,5,FALSE),IF(D1550=$D$26,VLOOKUP(D1550,LANDINGS!$A$3:$BR$40,HLOOKUP(A1550,LANDINGS!$B$1:$CF$42,42,FALSE),FALSE)-IFERROR(VLOOKUP(A1550,MMO_o10M_lease!$A$1:$F$38,5,FALSE),0),VLOOKUP(D1550,LANDINGS!$A$3:$CF$40,HLOOKUP(A1550,LANDINGS!$B$1:$CF$42,42,FALSE),FALSE)))),0)</f>
        <v>0</v>
      </c>
      <c r="L1550" s="24">
        <f>SUMIFS(PASTE_FLEX_TRACKER!$D:$D,PASTE_FLEX_TRACKER!$E:$E,MAIN!$A1550,PASTE_FLEX_TRACKER!$B:$B,MAIN!$D1550)</f>
        <v>0</v>
      </c>
      <c r="M1550" s="35" t="s">
        <v>133</v>
      </c>
      <c r="N1550" s="46" t="s">
        <v>563</v>
      </c>
      <c r="O1550" s="46">
        <f>SUMIFS(MAN_ADJ!$L:$L,MAN_ADJ!$K:$K,MAIN!$D1550,MAN_ADJ!$J:$J,MAIN!$S1550)</f>
        <v>0</v>
      </c>
      <c r="P1550" s="25">
        <f t="shared" si="427"/>
        <v>0</v>
      </c>
      <c r="Q1550" s="28">
        <f t="shared" si="417"/>
        <v>0</v>
      </c>
      <c r="R1550" s="38">
        <f t="shared" si="418"/>
        <v>3.175E-2</v>
      </c>
      <c r="S1550" t="s">
        <v>216</v>
      </c>
      <c r="U1550" t="s">
        <v>577</v>
      </c>
      <c r="V1550" t="s">
        <v>735</v>
      </c>
    </row>
    <row r="1551" spans="1:22" x14ac:dyDescent="0.25">
      <c r="A1551" s="17" t="s">
        <v>49</v>
      </c>
      <c r="B1551" s="17" t="s">
        <v>93</v>
      </c>
      <c r="C1551" s="17" t="s">
        <v>132</v>
      </c>
      <c r="D1551" s="17" t="s">
        <v>113</v>
      </c>
      <c r="E1551" s="24">
        <f>IF(U1551="SC",SUMIFS(SC!F:F,SC!A:A,MAIN!D1551,SC!B:B,MAIN!A1551),SUMIFS(Allocations!$H:$H,Allocations!$A:$A,MAIN!$A1551,Allocations!$B:$B,MAIN!$D1551))</f>
        <v>1.35</v>
      </c>
      <c r="F1551" s="24">
        <f>IF(U1551="SC",SUMIFS(SC!J:J,SC!A:A,MAIN!D1551,SC!B:B,MAIN!A1551),SUMIFS(Allocations!M:M,Allocations!A:A,MAIN!A1551,Allocations!B:B,MAIN!D1551))</f>
        <v>0</v>
      </c>
      <c r="G1551" s="24">
        <f t="shared" si="425"/>
        <v>1.35</v>
      </c>
      <c r="H1551" s="24">
        <f>IFERROR(VLOOKUP(S1551,Swaps_wk!$A$2:$AP$151,HLOOKUP(MAIN!D1551,Swaps_wk!$B$2:$AP$151,150,FALSE),FALSE),0)</f>
        <v>0</v>
      </c>
      <c r="I1551" s="24">
        <f>SUMIFS(PASTE_DQS_TRACKER!$D:$D,PASTE_DQS_TRACKER!$C:$C,MAIN!$S1551,PASTE_DQS_TRACKER!$B:$B,MAIN!$D1551)-SUMIFS(PASTE_DQS_TRACKER!$D:$D,PASTE_DQS_TRACKER!$C:$C,MAIN!$S1551,PASTE_DQS_TRACKER!$E:$E,MAIN!$D1551)</f>
        <v>0</v>
      </c>
      <c r="J1551" s="25">
        <f t="shared" si="426"/>
        <v>1.35</v>
      </c>
      <c r="K1551" s="24">
        <f>IFERROR(IF(V1551="Flex",0,IF(D1551=$D$30,VLOOKUP(A1551,MMO_o10M_lease!$A$1:$F$51,5,FALSE),IF(D1551=$D$26,VLOOKUP(D1551,LANDINGS!$A$3:$BR$40,HLOOKUP(A1551,LANDINGS!$B$1:$CF$42,42,FALSE),FALSE)-IFERROR(VLOOKUP(A1551,MMO_o10M_lease!$A$1:$F$38,5,FALSE),0),VLOOKUP(D1551,LANDINGS!$A$3:$CF$40,HLOOKUP(A1551,LANDINGS!$B$1:$CF$42,42,FALSE),FALSE)))),0)</f>
        <v>0</v>
      </c>
      <c r="L1551" s="24">
        <f>SUMIFS(PASTE_FLEX_TRACKER!$D:$D,PASTE_FLEX_TRACKER!$E:$E,MAIN!$A1551,PASTE_FLEX_TRACKER!$B:$B,MAIN!$D1551)</f>
        <v>0</v>
      </c>
      <c r="M1551" s="35" t="s">
        <v>133</v>
      </c>
      <c r="N1551" s="46" t="s">
        <v>563</v>
      </c>
      <c r="O1551" s="46">
        <f>SUMIFS(MAN_ADJ!$L:$L,MAN_ADJ!$K:$K,MAIN!$D1551,MAN_ADJ!$J:$J,MAIN!$S1551)</f>
        <v>0</v>
      </c>
      <c r="P1551" s="25">
        <f t="shared" si="427"/>
        <v>0</v>
      </c>
      <c r="Q1551" s="28">
        <f t="shared" si="417"/>
        <v>0</v>
      </c>
      <c r="R1551" s="38">
        <f t="shared" si="418"/>
        <v>1.35</v>
      </c>
      <c r="S1551" t="s">
        <v>216</v>
      </c>
      <c r="U1551" t="s">
        <v>577</v>
      </c>
      <c r="V1551" t="s">
        <v>735</v>
      </c>
    </row>
    <row r="1552" spans="1:22" x14ac:dyDescent="0.25">
      <c r="A1552" s="17" t="s">
        <v>49</v>
      </c>
      <c r="B1552" s="17" t="s">
        <v>93</v>
      </c>
      <c r="C1552" s="17" t="s">
        <v>132</v>
      </c>
      <c r="D1552" s="17" t="s">
        <v>114</v>
      </c>
      <c r="E1552" s="24">
        <f>IF(U1552="SC",SUMIFS(SC!F:F,SC!A:A,MAIN!D1552,SC!B:B,MAIN!A1552),SUMIFS(Allocations!$H:$H,Allocations!$A:$A,MAIN!$A1552,Allocations!$B:$B,MAIN!$D1552))</f>
        <v>26.340499999999999</v>
      </c>
      <c r="F1552" s="24">
        <f>IF(U1552="SC",SUMIFS(SC!J:J,SC!A:A,MAIN!D1552,SC!B:B,MAIN!A1552),SUMIFS(Allocations!M:M,Allocations!A:A,MAIN!A1552,Allocations!B:B,MAIN!D1552))</f>
        <v>0</v>
      </c>
      <c r="G1552" s="24">
        <f t="shared" si="425"/>
        <v>26.340499999999999</v>
      </c>
      <c r="H1552" s="24">
        <f>IFERROR(VLOOKUP(S1552,Swaps_wk!$A$2:$AP$151,HLOOKUP(MAIN!D1552,Swaps_wk!$B$2:$AP$151,150,FALSE),FALSE),0)</f>
        <v>0</v>
      </c>
      <c r="I1552" s="24">
        <f>SUMIFS(PASTE_DQS_TRACKER!$D:$D,PASTE_DQS_TRACKER!$C:$C,MAIN!$S1552,PASTE_DQS_TRACKER!$B:$B,MAIN!$D1552)-SUMIFS(PASTE_DQS_TRACKER!$D:$D,PASTE_DQS_TRACKER!$C:$C,MAIN!$S1552,PASTE_DQS_TRACKER!$E:$E,MAIN!$D1552)</f>
        <v>-26</v>
      </c>
      <c r="J1552" s="25">
        <f t="shared" si="426"/>
        <v>0.34049999999999869</v>
      </c>
      <c r="K1552" s="24">
        <f>IFERROR(IF(V1552="Flex",0,IF(D1552=$D$30,VLOOKUP(A1552,MMO_o10M_lease!$A$1:$F$51,5,FALSE),IF(D1552=$D$26,VLOOKUP(D1552,LANDINGS!$A$3:$BR$40,HLOOKUP(A1552,LANDINGS!$B$1:$CF$42,42,FALSE),FALSE)-IFERROR(VLOOKUP(A1552,MMO_o10M_lease!$A$1:$F$38,5,FALSE),0),VLOOKUP(D1552,LANDINGS!$A$3:$CF$40,HLOOKUP(A1552,LANDINGS!$B$1:$CF$42,42,FALSE),FALSE)))),0)</f>
        <v>0</v>
      </c>
      <c r="L1552" s="24">
        <f>SUMIFS(PASTE_FLEX_TRACKER!$D:$D,PASTE_FLEX_TRACKER!$E:$E,MAIN!$A1552,PASTE_FLEX_TRACKER!$B:$B,MAIN!$D1552)</f>
        <v>0</v>
      </c>
      <c r="M1552" s="35" t="s">
        <v>133</v>
      </c>
      <c r="N1552" s="46" t="s">
        <v>563</v>
      </c>
      <c r="O1552" s="46">
        <f>SUMIFS(MAN_ADJ!$L:$L,MAN_ADJ!$K:$K,MAIN!$D1552,MAN_ADJ!$J:$J,MAIN!$S1552)</f>
        <v>0</v>
      </c>
      <c r="P1552" s="25">
        <f t="shared" si="427"/>
        <v>0</v>
      </c>
      <c r="Q1552" s="28">
        <f t="shared" si="417"/>
        <v>0</v>
      </c>
      <c r="R1552" s="38">
        <f t="shared" si="418"/>
        <v>0.34049999999999869</v>
      </c>
      <c r="S1552" t="s">
        <v>216</v>
      </c>
      <c r="U1552" t="s">
        <v>577</v>
      </c>
      <c r="V1552" t="s">
        <v>735</v>
      </c>
    </row>
    <row r="1553" spans="1:22" x14ac:dyDescent="0.25">
      <c r="A1553" s="17" t="s">
        <v>49</v>
      </c>
      <c r="B1553" s="17" t="s">
        <v>93</v>
      </c>
      <c r="C1553" s="17" t="s">
        <v>132</v>
      </c>
      <c r="D1553" s="17" t="s">
        <v>115</v>
      </c>
      <c r="E1553" s="24">
        <f>IF(U1553="SC",SUMIFS(SC!F:F,SC!A:A,MAIN!D1553,SC!B:B,MAIN!A1553),SUMIFS(Allocations!$H:$H,Allocations!$A:$A,MAIN!$A1553,Allocations!$B:$B,MAIN!$D1553))</f>
        <v>0</v>
      </c>
      <c r="F1553" s="24">
        <f>IF(U1553="SC",SUMIFS(SC!J:J,SC!A:A,MAIN!D1553,SC!B:B,MAIN!A1553),SUMIFS(Allocations!M:M,Allocations!A:A,MAIN!A1553,Allocations!B:B,MAIN!D1553))</f>
        <v>0</v>
      </c>
      <c r="G1553" s="24">
        <f t="shared" si="425"/>
        <v>0</v>
      </c>
      <c r="H1553" s="24">
        <f>IFERROR(VLOOKUP(S1553,Swaps_wk!$A$2:$AP$151,HLOOKUP(MAIN!D1553,Swaps_wk!$B$2:$AP$151,150,FALSE),FALSE),0)</f>
        <v>0</v>
      </c>
      <c r="I1553" s="24">
        <f>SUMIFS(PASTE_DQS_TRACKER!$D:$D,PASTE_DQS_TRACKER!$C:$C,MAIN!$S1553,PASTE_DQS_TRACKER!$B:$B,MAIN!$D1553)-SUMIFS(PASTE_DQS_TRACKER!$D:$D,PASTE_DQS_TRACKER!$C:$C,MAIN!$S1553,PASTE_DQS_TRACKER!$E:$E,MAIN!$D1553)</f>
        <v>0</v>
      </c>
      <c r="J1553" s="25">
        <f t="shared" si="426"/>
        <v>0</v>
      </c>
      <c r="K1553" s="24">
        <f>IFERROR(IF(V1553="Flex",0,IF(D1553=$D$30,VLOOKUP(A1553,MMO_o10M_lease!$A$1:$F$51,5,FALSE),IF(D1553=$D$26,VLOOKUP(D1553,LANDINGS!$A$3:$BR$40,HLOOKUP(A1553,LANDINGS!$B$1:$CF$42,42,FALSE),FALSE)-IFERROR(VLOOKUP(A1553,MMO_o10M_lease!$A$1:$F$38,5,FALSE),0),VLOOKUP(D1553,LANDINGS!$A$3:$CF$40,HLOOKUP(A1553,LANDINGS!$B$1:$CF$42,42,FALSE),FALSE)))),0)</f>
        <v>0</v>
      </c>
      <c r="L1553" s="24">
        <f>SUMIFS(PASTE_FLEX_TRACKER!$D:$D,PASTE_FLEX_TRACKER!$E:$E,MAIN!$A1553,PASTE_FLEX_TRACKER!$B:$B,MAIN!$D1553)</f>
        <v>0</v>
      </c>
      <c r="M1553" s="35" t="s">
        <v>133</v>
      </c>
      <c r="N1553" s="46" t="s">
        <v>563</v>
      </c>
      <c r="O1553" s="46">
        <f>SUMIFS(MAN_ADJ!$L:$L,MAN_ADJ!$K:$K,MAIN!$D1553,MAN_ADJ!$J:$J,MAIN!$S1553)</f>
        <v>0</v>
      </c>
      <c r="P1553" s="25">
        <f t="shared" si="427"/>
        <v>0</v>
      </c>
      <c r="Q1553" s="28" t="str">
        <f t="shared" si="417"/>
        <v>n/a</v>
      </c>
      <c r="R1553" s="38">
        <f t="shared" si="418"/>
        <v>0</v>
      </c>
      <c r="S1553" t="s">
        <v>216</v>
      </c>
      <c r="U1553" t="s">
        <v>577</v>
      </c>
      <c r="V1553" t="s">
        <v>735</v>
      </c>
    </row>
    <row r="1554" spans="1:22" x14ac:dyDescent="0.25">
      <c r="A1554" s="17" t="s">
        <v>49</v>
      </c>
      <c r="B1554" s="17" t="s">
        <v>93</v>
      </c>
      <c r="C1554" s="17" t="s">
        <v>132</v>
      </c>
      <c r="D1554" s="17" t="s">
        <v>116</v>
      </c>
      <c r="E1554" s="24">
        <f>IF(U1554="SC",SUMIFS(SC!F:F,SC!A:A,MAIN!D1554,SC!B:B,MAIN!A1554),SUMIFS(Allocations!$H:$H,Allocations!$A:$A,MAIN!$A1554,Allocations!$B:$B,MAIN!$D1554))</f>
        <v>6.3500000000000001E-2</v>
      </c>
      <c r="F1554" s="24">
        <f>IF(U1554="SC",SUMIFS(SC!J:J,SC!A:A,MAIN!D1554,SC!B:B,MAIN!A1554),SUMIFS(Allocations!M:M,Allocations!A:A,MAIN!A1554,Allocations!B:B,MAIN!D1554))</f>
        <v>0</v>
      </c>
      <c r="G1554" s="24">
        <f t="shared" si="425"/>
        <v>6.3500000000000001E-2</v>
      </c>
      <c r="H1554" s="24">
        <f>IFERROR(VLOOKUP(S1554,Swaps_wk!$A$2:$AP$151,HLOOKUP(MAIN!D1554,Swaps_wk!$B$2:$AP$151,150,FALSE),FALSE),0)</f>
        <v>0</v>
      </c>
      <c r="I1554" s="24">
        <f>SUMIFS(PASTE_DQS_TRACKER!$D:$D,PASTE_DQS_TRACKER!$C:$C,MAIN!$S1554,PASTE_DQS_TRACKER!$B:$B,MAIN!$D1554)-SUMIFS(PASTE_DQS_TRACKER!$D:$D,PASTE_DQS_TRACKER!$C:$C,MAIN!$S1554,PASTE_DQS_TRACKER!$E:$E,MAIN!$D1554)</f>
        <v>0</v>
      </c>
      <c r="J1554" s="25">
        <f t="shared" si="426"/>
        <v>6.3500000000000001E-2</v>
      </c>
      <c r="K1554" s="24">
        <f>IFERROR(IF(V1554="Flex",0,IF(D1554=$D$30,VLOOKUP(A1554,MMO_o10M_lease!$A$1:$F$51,5,FALSE),IF(D1554=$D$26,VLOOKUP(D1554,LANDINGS!$A$3:$BR$40,HLOOKUP(A1554,LANDINGS!$B$1:$CF$42,42,FALSE),FALSE)-IFERROR(VLOOKUP(A1554,MMO_o10M_lease!$A$1:$F$38,5,FALSE),0),VLOOKUP(D1554,LANDINGS!$A$3:$CF$40,HLOOKUP(A1554,LANDINGS!$B$1:$CF$42,42,FALSE),FALSE)))),0)</f>
        <v>0</v>
      </c>
      <c r="L1554" s="24">
        <f>SUMIFS(PASTE_FLEX_TRACKER!$D:$D,PASTE_FLEX_TRACKER!$E:$E,MAIN!$A1554,PASTE_FLEX_TRACKER!$B:$B,MAIN!$D1554)</f>
        <v>0</v>
      </c>
      <c r="M1554" s="35" t="s">
        <v>133</v>
      </c>
      <c r="N1554" s="46" t="s">
        <v>563</v>
      </c>
      <c r="O1554" s="46">
        <f>SUMIFS(MAN_ADJ!$L:$L,MAN_ADJ!$K:$K,MAIN!$D1554,MAN_ADJ!$J:$J,MAIN!$S1554)</f>
        <v>0</v>
      </c>
      <c r="P1554" s="25">
        <f t="shared" si="427"/>
        <v>0</v>
      </c>
      <c r="Q1554" s="28">
        <f t="shared" si="417"/>
        <v>0</v>
      </c>
      <c r="R1554" s="38">
        <f t="shared" si="418"/>
        <v>6.3500000000000001E-2</v>
      </c>
      <c r="S1554" t="s">
        <v>216</v>
      </c>
      <c r="U1554" t="s">
        <v>577</v>
      </c>
      <c r="V1554" t="s">
        <v>735</v>
      </c>
    </row>
    <row r="1555" spans="1:22" x14ac:dyDescent="0.25">
      <c r="A1555" s="17" t="s">
        <v>49</v>
      </c>
      <c r="B1555" s="17" t="s">
        <v>93</v>
      </c>
      <c r="C1555" s="17" t="s">
        <v>132</v>
      </c>
      <c r="D1555" s="17" t="s">
        <v>117</v>
      </c>
      <c r="E1555" s="24">
        <f>IF(U1555="SC",SUMIFS(SC!F:F,SC!A:A,MAIN!D1555,SC!B:B,MAIN!A1555),SUMIFS(Allocations!$H:$H,Allocations!$A:$A,MAIN!$A1555,Allocations!$B:$B,MAIN!$D1555))</f>
        <v>0</v>
      </c>
      <c r="F1555" s="24">
        <f>IF(U1555="SC",SUMIFS(SC!J:J,SC!A:A,MAIN!D1555,SC!B:B,MAIN!A1555),SUMIFS(Allocations!M:M,Allocations!A:A,MAIN!A1555,Allocations!B:B,MAIN!D1555))</f>
        <v>0</v>
      </c>
      <c r="G1555" s="24">
        <f t="shared" si="425"/>
        <v>0</v>
      </c>
      <c r="H1555" s="24">
        <f>IFERROR(VLOOKUP(S1555,Swaps_wk!$A$2:$AP$151,HLOOKUP(MAIN!D1555,Swaps_wk!$B$2:$AP$151,150,FALSE),FALSE),0)</f>
        <v>0</v>
      </c>
      <c r="I1555" s="24">
        <f>SUMIFS(PASTE_DQS_TRACKER!$D:$D,PASTE_DQS_TRACKER!$C:$C,MAIN!$S1555,PASTE_DQS_TRACKER!$B:$B,MAIN!$D1555)-SUMIFS(PASTE_DQS_TRACKER!$D:$D,PASTE_DQS_TRACKER!$C:$C,MAIN!$S1555,PASTE_DQS_TRACKER!$E:$E,MAIN!$D1555)</f>
        <v>0</v>
      </c>
      <c r="J1555" s="25">
        <f t="shared" si="426"/>
        <v>0</v>
      </c>
      <c r="K1555" s="24">
        <f>IFERROR(IF(V1555="Flex",0,IF(D1555=$D$30,VLOOKUP(A1555,MMO_o10M_lease!$A$1:$F$51,5,FALSE),IF(D1555=$D$26,VLOOKUP(D1555,LANDINGS!$A$3:$BR$40,HLOOKUP(A1555,LANDINGS!$B$1:$CF$42,42,FALSE),FALSE)-IFERROR(VLOOKUP(A1555,MMO_o10M_lease!$A$1:$F$38,5,FALSE),0),VLOOKUP(D1555,LANDINGS!$A$3:$CF$40,HLOOKUP(A1555,LANDINGS!$B$1:$CF$42,42,FALSE),FALSE)))),0)</f>
        <v>0</v>
      </c>
      <c r="L1555" s="24">
        <f>SUMIFS(PASTE_FLEX_TRACKER!$D:$D,PASTE_FLEX_TRACKER!$E:$E,MAIN!$A1555,PASTE_FLEX_TRACKER!$B:$B,MAIN!$D1555)</f>
        <v>0</v>
      </c>
      <c r="M1555" s="35" t="s">
        <v>133</v>
      </c>
      <c r="N1555" s="46" t="s">
        <v>563</v>
      </c>
      <c r="O1555" s="46">
        <f>SUMIFS(MAN_ADJ!$L:$L,MAN_ADJ!$K:$K,MAIN!$D1555,MAN_ADJ!$J:$J,MAIN!$S1555)</f>
        <v>0</v>
      </c>
      <c r="P1555" s="25">
        <f t="shared" si="427"/>
        <v>0</v>
      </c>
      <c r="Q1555" s="28" t="str">
        <f t="shared" si="417"/>
        <v>n/a</v>
      </c>
      <c r="R1555" s="38">
        <f t="shared" si="418"/>
        <v>0</v>
      </c>
      <c r="S1555" t="s">
        <v>216</v>
      </c>
      <c r="U1555" t="s">
        <v>577</v>
      </c>
      <c r="V1555" t="s">
        <v>735</v>
      </c>
    </row>
    <row r="1556" spans="1:22" x14ac:dyDescent="0.25">
      <c r="A1556" s="17" t="s">
        <v>49</v>
      </c>
      <c r="B1556" s="17" t="s">
        <v>93</v>
      </c>
      <c r="C1556" s="17" t="s">
        <v>132</v>
      </c>
      <c r="D1556" s="17" t="s">
        <v>118</v>
      </c>
      <c r="E1556" s="24">
        <f>IF(U1556="SC",SUMIFS(SC!F:F,SC!A:A,MAIN!D1556,SC!B:B,MAIN!A1556),SUMIFS(Allocations!$H:$H,Allocations!$A:$A,MAIN!$A1556,Allocations!$B:$B,MAIN!$D1556))</f>
        <v>1.4424999999999999</v>
      </c>
      <c r="F1556" s="24">
        <f>IF(U1556="SC",SUMIFS(SC!J:J,SC!A:A,MAIN!D1556,SC!B:B,MAIN!A1556),SUMIFS(Allocations!M:M,Allocations!A:A,MAIN!A1556,Allocations!B:B,MAIN!D1556))</f>
        <v>0</v>
      </c>
      <c r="G1556" s="24">
        <f t="shared" si="425"/>
        <v>1.4424999999999999</v>
      </c>
      <c r="H1556" s="24">
        <f>IFERROR(VLOOKUP(S1556,Swaps_wk!$A$2:$AP$151,HLOOKUP(MAIN!D1556,Swaps_wk!$B$2:$AP$151,150,FALSE),FALSE),0)</f>
        <v>0</v>
      </c>
      <c r="I1556" s="24">
        <f>SUMIFS(PASTE_DQS_TRACKER!$D:$D,PASTE_DQS_TRACKER!$C:$C,MAIN!$S1556,PASTE_DQS_TRACKER!$B:$B,MAIN!$D1556)-SUMIFS(PASTE_DQS_TRACKER!$D:$D,PASTE_DQS_TRACKER!$C:$C,MAIN!$S1556,PASTE_DQS_TRACKER!$E:$E,MAIN!$D1556)</f>
        <v>0</v>
      </c>
      <c r="J1556" s="25">
        <f t="shared" si="426"/>
        <v>1.4424999999999999</v>
      </c>
      <c r="K1556" s="24">
        <f>IFERROR(IF(V1556="Flex",0,IF(D1556=$D$30,VLOOKUP(A1556,MMO_o10M_lease!$A$1:$F$51,5,FALSE),IF(D1556=$D$26,VLOOKUP(D1556,LANDINGS!$A$3:$BR$40,HLOOKUP(A1556,LANDINGS!$B$1:$CF$42,42,FALSE),FALSE)-IFERROR(VLOOKUP(A1556,MMO_o10M_lease!$A$1:$F$38,5,FALSE),0),VLOOKUP(D1556,LANDINGS!$A$3:$CF$40,HLOOKUP(A1556,LANDINGS!$B$1:$CF$42,42,FALSE),FALSE)))),0)</f>
        <v>0</v>
      </c>
      <c r="L1556" s="24">
        <f>SUMIFS(PASTE_FLEX_TRACKER!$D:$D,PASTE_FLEX_TRACKER!$E:$E,MAIN!$A1556,PASTE_FLEX_TRACKER!$B:$B,MAIN!$D1556)</f>
        <v>0</v>
      </c>
      <c r="M1556" s="35" t="s">
        <v>133</v>
      </c>
      <c r="N1556" s="46" t="s">
        <v>563</v>
      </c>
      <c r="O1556" s="46">
        <f>SUMIFS(MAN_ADJ!$L:$L,MAN_ADJ!$K:$K,MAIN!$D1556,MAN_ADJ!$J:$J,MAIN!$S1556)</f>
        <v>0</v>
      </c>
      <c r="P1556" s="25">
        <f t="shared" si="427"/>
        <v>0</v>
      </c>
      <c r="Q1556" s="28">
        <f t="shared" si="417"/>
        <v>0</v>
      </c>
      <c r="R1556" s="38">
        <f t="shared" si="418"/>
        <v>1.4424999999999999</v>
      </c>
      <c r="S1556" t="s">
        <v>216</v>
      </c>
      <c r="U1556" t="s">
        <v>577</v>
      </c>
      <c r="V1556" t="s">
        <v>735</v>
      </c>
    </row>
    <row r="1557" spans="1:22" x14ac:dyDescent="0.25">
      <c r="A1557" s="17" t="s">
        <v>49</v>
      </c>
      <c r="B1557" s="17" t="s">
        <v>93</v>
      </c>
      <c r="C1557" s="17" t="s">
        <v>132</v>
      </c>
      <c r="D1557" s="17" t="s">
        <v>119</v>
      </c>
      <c r="E1557" s="24">
        <f>IF(U1557="SC",SUMIFS(SC!F:F,SC!A:A,MAIN!D1557,SC!B:B,MAIN!A1557),SUMIFS(Allocations!$H:$H,Allocations!$A:$A,MAIN!$A1557,Allocations!$B:$B,MAIN!$D1557))</f>
        <v>0</v>
      </c>
      <c r="F1557" s="24">
        <f>IF(U1557="SC",SUMIFS(SC!J:J,SC!A:A,MAIN!D1557,SC!B:B,MAIN!A1557),SUMIFS(Allocations!M:M,Allocations!A:A,MAIN!A1557,Allocations!B:B,MAIN!D1557))</f>
        <v>0</v>
      </c>
      <c r="G1557" s="24">
        <f t="shared" si="425"/>
        <v>0</v>
      </c>
      <c r="H1557" s="24">
        <f>IFERROR(VLOOKUP(S1557,Swaps_wk!$A$2:$AP$151,HLOOKUP(MAIN!D1557,Swaps_wk!$B$2:$AP$151,150,FALSE),FALSE),0)</f>
        <v>0</v>
      </c>
      <c r="I1557" s="24">
        <f>SUMIFS(PASTE_DQS_TRACKER!$D:$D,PASTE_DQS_TRACKER!$C:$C,MAIN!$S1557,PASTE_DQS_TRACKER!$B:$B,MAIN!$D1557)-SUMIFS(PASTE_DQS_TRACKER!$D:$D,PASTE_DQS_TRACKER!$C:$C,MAIN!$S1557,PASTE_DQS_TRACKER!$E:$E,MAIN!$D1557)</f>
        <v>0</v>
      </c>
      <c r="J1557" s="25">
        <f t="shared" si="426"/>
        <v>0</v>
      </c>
      <c r="K1557" s="24">
        <f>IFERROR(IF(V1557="Flex",0,IF(D1557=$D$30,VLOOKUP(A1557,MMO_o10M_lease!$A$1:$F$51,5,FALSE),IF(D1557=$D$26,VLOOKUP(D1557,LANDINGS!$A$3:$BR$40,HLOOKUP(A1557,LANDINGS!$B$1:$CF$42,42,FALSE),FALSE)-IFERROR(VLOOKUP(A1557,MMO_o10M_lease!$A$1:$F$38,5,FALSE),0),VLOOKUP(D1557,LANDINGS!$A$3:$CF$40,HLOOKUP(A1557,LANDINGS!$B$1:$CF$42,42,FALSE),FALSE)))),0)</f>
        <v>0</v>
      </c>
      <c r="L1557" s="24">
        <f>SUMIFS(PASTE_FLEX_TRACKER!$D:$D,PASTE_FLEX_TRACKER!$E:$E,MAIN!$A1557,PASTE_FLEX_TRACKER!$B:$B,MAIN!$D1557)</f>
        <v>0</v>
      </c>
      <c r="M1557" s="35" t="s">
        <v>133</v>
      </c>
      <c r="N1557" s="46" t="s">
        <v>563</v>
      </c>
      <c r="O1557" s="46">
        <f>SUMIFS(MAN_ADJ!$L:$L,MAN_ADJ!$K:$K,MAIN!$D1557,MAN_ADJ!$J:$J,MAIN!$S1557)</f>
        <v>0</v>
      </c>
      <c r="P1557" s="25">
        <f t="shared" si="427"/>
        <v>0</v>
      </c>
      <c r="Q1557" s="28" t="str">
        <f t="shared" si="417"/>
        <v>n/a</v>
      </c>
      <c r="R1557" s="38">
        <f t="shared" si="418"/>
        <v>0</v>
      </c>
      <c r="S1557" t="s">
        <v>216</v>
      </c>
      <c r="U1557" t="s">
        <v>577</v>
      </c>
      <c r="V1557" t="s">
        <v>735</v>
      </c>
    </row>
    <row r="1558" spans="1:22" x14ac:dyDescent="0.25">
      <c r="A1558" s="17" t="s">
        <v>49</v>
      </c>
      <c r="B1558" s="17" t="s">
        <v>93</v>
      </c>
      <c r="C1558" s="17" t="s">
        <v>132</v>
      </c>
      <c r="D1558" s="17" t="s">
        <v>120</v>
      </c>
      <c r="E1558" s="24">
        <f>IF(U1558="SC",SUMIFS(SC!F:F,SC!A:A,MAIN!D1558,SC!B:B,MAIN!A1558),SUMIFS(Allocations!$H:$H,Allocations!$A:$A,MAIN!$A1558,Allocations!$B:$B,MAIN!$D1558))</f>
        <v>0.7</v>
      </c>
      <c r="F1558" s="24">
        <f>IF(U1558="SC",SUMIFS(SC!J:J,SC!A:A,MAIN!D1558,SC!B:B,MAIN!A1558),SUMIFS(Allocations!M:M,Allocations!A:A,MAIN!A1558,Allocations!B:B,MAIN!D1558))</f>
        <v>0</v>
      </c>
      <c r="G1558" s="24">
        <f t="shared" si="425"/>
        <v>0.7</v>
      </c>
      <c r="H1558" s="24">
        <f>IFERROR(VLOOKUP(S1558,Swaps_wk!$A$2:$AP$151,HLOOKUP(MAIN!D1558,Swaps_wk!$B$2:$AP$151,150,FALSE),FALSE),0)</f>
        <v>0</v>
      </c>
      <c r="I1558" s="24">
        <f>SUMIFS(PASTE_DQS_TRACKER!$D:$D,PASTE_DQS_TRACKER!$C:$C,MAIN!$S1558,PASTE_DQS_TRACKER!$B:$B,MAIN!$D1558)-SUMIFS(PASTE_DQS_TRACKER!$D:$D,PASTE_DQS_TRACKER!$C:$C,MAIN!$S1558,PASTE_DQS_TRACKER!$E:$E,MAIN!$D1558)</f>
        <v>0</v>
      </c>
      <c r="J1558" s="25">
        <f t="shared" si="426"/>
        <v>0.7</v>
      </c>
      <c r="K1558" s="24">
        <f>IFERROR(IF(V1558="Flex",0,IF(D1558=$D$30,VLOOKUP(A1558,MMO_o10M_lease!$A$1:$F$51,5,FALSE),IF(D1558=$D$26,VLOOKUP(D1558,LANDINGS!$A$3:$BR$40,HLOOKUP(A1558,LANDINGS!$B$1:$CF$42,42,FALSE),FALSE)-IFERROR(VLOOKUP(A1558,MMO_o10M_lease!$A$1:$F$38,5,FALSE),0),VLOOKUP(D1558,LANDINGS!$A$3:$CF$40,HLOOKUP(A1558,LANDINGS!$B$1:$CF$42,42,FALSE),FALSE)))),0)</f>
        <v>0</v>
      </c>
      <c r="L1558" s="24">
        <f>SUMIFS(PASTE_FLEX_TRACKER!$D:$D,PASTE_FLEX_TRACKER!$E:$E,MAIN!$A1558,PASTE_FLEX_TRACKER!$B:$B,MAIN!$D1558)</f>
        <v>0</v>
      </c>
      <c r="M1558" s="35" t="s">
        <v>133</v>
      </c>
      <c r="N1558" s="46" t="s">
        <v>563</v>
      </c>
      <c r="O1558" s="46">
        <f>SUMIFS(MAN_ADJ!$L:$L,MAN_ADJ!$K:$K,MAIN!$D1558,MAN_ADJ!$J:$J,MAIN!$S1558)</f>
        <v>0</v>
      </c>
      <c r="P1558" s="25">
        <f t="shared" si="427"/>
        <v>0</v>
      </c>
      <c r="Q1558" s="28">
        <f t="shared" si="417"/>
        <v>0</v>
      </c>
      <c r="R1558" s="38">
        <f t="shared" si="418"/>
        <v>0.7</v>
      </c>
      <c r="S1558" t="s">
        <v>216</v>
      </c>
      <c r="U1558" t="s">
        <v>577</v>
      </c>
      <c r="V1558" t="s">
        <v>735</v>
      </c>
    </row>
    <row r="1559" spans="1:22" x14ac:dyDescent="0.25">
      <c r="A1559" s="17" t="s">
        <v>49</v>
      </c>
      <c r="B1559" s="17" t="s">
        <v>93</v>
      </c>
      <c r="C1559" s="17" t="s">
        <v>132</v>
      </c>
      <c r="D1559" s="17" t="s">
        <v>121</v>
      </c>
      <c r="E1559" s="24">
        <f>IF(U1559="SC",SUMIFS(SC!F:F,SC!A:A,MAIN!D1559,SC!B:B,MAIN!A1559),SUMIFS(Allocations!$H:$H,Allocations!$A:$A,MAIN!$A1559,Allocations!$B:$B,MAIN!$D1559))</f>
        <v>0</v>
      </c>
      <c r="F1559" s="24">
        <f>IF(U1559="SC",SUMIFS(SC!J:J,SC!A:A,MAIN!D1559,SC!B:B,MAIN!A1559),SUMIFS(Allocations!M:M,Allocations!A:A,MAIN!A1559,Allocations!B:B,MAIN!D1559))</f>
        <v>0</v>
      </c>
      <c r="G1559" s="24">
        <f t="shared" si="425"/>
        <v>0</v>
      </c>
      <c r="H1559" s="24">
        <f>IFERROR(VLOOKUP(S1559,Swaps_wk!$A$2:$AP$151,HLOOKUP(MAIN!D1559,Swaps_wk!$B$2:$AP$151,150,FALSE),FALSE),0)</f>
        <v>0</v>
      </c>
      <c r="I1559" s="24">
        <f>SUMIFS(PASTE_DQS_TRACKER!$D:$D,PASTE_DQS_TRACKER!$C:$C,MAIN!$S1559,PASTE_DQS_TRACKER!$B:$B,MAIN!$D1559)-SUMIFS(PASTE_DQS_TRACKER!$D:$D,PASTE_DQS_TRACKER!$C:$C,MAIN!$S1559,PASTE_DQS_TRACKER!$E:$E,MAIN!$D1559)</f>
        <v>0</v>
      </c>
      <c r="J1559" s="25">
        <f t="shared" si="426"/>
        <v>0</v>
      </c>
      <c r="K1559" s="24">
        <f>IFERROR(IF(V1559="Flex",0,IF(D1559=$D$30,VLOOKUP(A1559,MMO_o10M_lease!$A$1:$F$51,5,FALSE),IF(D1559=$D$26,VLOOKUP(D1559,LANDINGS!$A$3:$BR$40,HLOOKUP(A1559,LANDINGS!$B$1:$CF$42,42,FALSE),FALSE)-IFERROR(VLOOKUP(A1559,MMO_o10M_lease!$A$1:$F$38,5,FALSE),0),VLOOKUP(D1559,LANDINGS!$A$3:$CF$40,HLOOKUP(A1559,LANDINGS!$B$1:$CF$42,42,FALSE),FALSE)))),0)</f>
        <v>0</v>
      </c>
      <c r="L1559" s="24">
        <f>SUMIFS(PASTE_FLEX_TRACKER!$D:$D,PASTE_FLEX_TRACKER!$E:$E,MAIN!$A1559,PASTE_FLEX_TRACKER!$B:$B,MAIN!$D1559)</f>
        <v>0</v>
      </c>
      <c r="M1559" s="35" t="s">
        <v>133</v>
      </c>
      <c r="N1559" s="46" t="s">
        <v>563</v>
      </c>
      <c r="O1559" s="46">
        <f>SUMIFS(MAN_ADJ!$L:$L,MAN_ADJ!$K:$K,MAIN!$D1559,MAN_ADJ!$J:$J,MAIN!$S1559)</f>
        <v>0</v>
      </c>
      <c r="P1559" s="25">
        <f t="shared" si="427"/>
        <v>0</v>
      </c>
      <c r="Q1559" s="28" t="str">
        <f t="shared" si="417"/>
        <v>n/a</v>
      </c>
      <c r="R1559" s="38">
        <f t="shared" si="418"/>
        <v>0</v>
      </c>
      <c r="S1559" t="s">
        <v>216</v>
      </c>
      <c r="U1559" t="s">
        <v>577</v>
      </c>
      <c r="V1559" t="s">
        <v>735</v>
      </c>
    </row>
    <row r="1560" spans="1:22" x14ac:dyDescent="0.25">
      <c r="A1560" s="17" t="s">
        <v>49</v>
      </c>
      <c r="B1560" s="17" t="s">
        <v>93</v>
      </c>
      <c r="C1560" s="17" t="s">
        <v>132</v>
      </c>
      <c r="D1560" s="17" t="s">
        <v>122</v>
      </c>
      <c r="E1560" s="24">
        <f>IF(U1560="SC",SUMIFS(SC!F:F,SC!A:A,MAIN!D1560,SC!B:B,MAIN!A1560),SUMIFS(Allocations!$H:$H,Allocations!$A:$A,MAIN!$A1560,Allocations!$B:$B,MAIN!$D1560))</f>
        <v>0</v>
      </c>
      <c r="F1560" s="24">
        <f>IF(U1560="SC",SUMIFS(SC!J:J,SC!A:A,MAIN!D1560,SC!B:B,MAIN!A1560),SUMIFS(Allocations!M:M,Allocations!A:A,MAIN!A1560,Allocations!B:B,MAIN!D1560))</f>
        <v>0</v>
      </c>
      <c r="G1560" s="24">
        <f t="shared" si="425"/>
        <v>0</v>
      </c>
      <c r="H1560" s="24">
        <f>IFERROR(VLOOKUP(S1560,Swaps_wk!$A$2:$AP$151,HLOOKUP(MAIN!D1560,Swaps_wk!$B$2:$AP$151,150,FALSE),FALSE),0)</f>
        <v>0</v>
      </c>
      <c r="I1560" s="24">
        <f>SUMIFS(PASTE_DQS_TRACKER!$D:$D,PASTE_DQS_TRACKER!$C:$C,MAIN!$S1560,PASTE_DQS_TRACKER!$B:$B,MAIN!$D1560)-SUMIFS(PASTE_DQS_TRACKER!$D:$D,PASTE_DQS_TRACKER!$C:$C,MAIN!$S1560,PASTE_DQS_TRACKER!$E:$E,MAIN!$D1560)</f>
        <v>0</v>
      </c>
      <c r="J1560" s="25">
        <f t="shared" si="426"/>
        <v>0</v>
      </c>
      <c r="K1560" s="24">
        <f>IFERROR(IF(V1560="Flex",0,IF(D1560=$D$30,VLOOKUP(A1560,MMO_o10M_lease!$A$1:$F$51,5,FALSE),IF(D1560=$D$26,VLOOKUP(D1560,LANDINGS!$A$3:$BR$40,HLOOKUP(A1560,LANDINGS!$B$1:$CF$42,42,FALSE),FALSE)-IFERROR(VLOOKUP(A1560,MMO_o10M_lease!$A$1:$F$38,5,FALSE),0),VLOOKUP(D1560,LANDINGS!$A$3:$CF$40,HLOOKUP(A1560,LANDINGS!$B$1:$CF$42,42,FALSE),FALSE)))),0)</f>
        <v>0</v>
      </c>
      <c r="L1560" s="24">
        <f>SUMIFS(PASTE_FLEX_TRACKER!$D:$D,PASTE_FLEX_TRACKER!$E:$E,MAIN!$A1560,PASTE_FLEX_TRACKER!$B:$B,MAIN!$D1560)</f>
        <v>0</v>
      </c>
      <c r="M1560" s="35" t="s">
        <v>133</v>
      </c>
      <c r="N1560" s="46" t="s">
        <v>563</v>
      </c>
      <c r="O1560" s="46">
        <f>SUMIFS(MAN_ADJ!$L:$L,MAN_ADJ!$K:$K,MAIN!$D1560,MAN_ADJ!$J:$J,MAIN!$S1560)</f>
        <v>0</v>
      </c>
      <c r="P1560" s="25">
        <f t="shared" si="427"/>
        <v>0</v>
      </c>
      <c r="Q1560" s="28" t="str">
        <f t="shared" si="417"/>
        <v>n/a</v>
      </c>
      <c r="R1560" s="38">
        <f t="shared" si="418"/>
        <v>0</v>
      </c>
      <c r="S1560" t="s">
        <v>216</v>
      </c>
      <c r="U1560" t="s">
        <v>577</v>
      </c>
      <c r="V1560" t="s">
        <v>735</v>
      </c>
    </row>
    <row r="1561" spans="1:22" x14ac:dyDescent="0.25">
      <c r="A1561" s="17" t="s">
        <v>49</v>
      </c>
      <c r="B1561" s="17" t="s">
        <v>93</v>
      </c>
      <c r="C1561" s="17" t="s">
        <v>132</v>
      </c>
      <c r="D1561" s="17" t="s">
        <v>123</v>
      </c>
      <c r="E1561" s="24">
        <f>IF(U1561="SC",SUMIFS(SC!F:F,SC!A:A,MAIN!D1561,SC!B:B,MAIN!A1561),SUMIFS(Allocations!$H:$H,Allocations!$A:$A,MAIN!$A1561,Allocations!$B:$B,MAIN!$D1561))</f>
        <v>0</v>
      </c>
      <c r="F1561" s="24">
        <f>IF(U1561="SC",SUMIFS(SC!J:J,SC!A:A,MAIN!D1561,SC!B:B,MAIN!A1561),SUMIFS(Allocations!M:M,Allocations!A:A,MAIN!A1561,Allocations!B:B,MAIN!D1561))</f>
        <v>0</v>
      </c>
      <c r="G1561" s="24">
        <f t="shared" si="425"/>
        <v>0</v>
      </c>
      <c r="H1561" s="24">
        <f>IFERROR(VLOOKUP(S1561,Swaps_wk!$A$2:$AP$151,HLOOKUP(MAIN!D1561,Swaps_wk!$B$2:$AP$151,150,FALSE),FALSE),0)</f>
        <v>0</v>
      </c>
      <c r="I1561" s="24">
        <f>SUMIFS(PASTE_DQS_TRACKER!$D:$D,PASTE_DQS_TRACKER!$C:$C,MAIN!$S1561,PASTE_DQS_TRACKER!$B:$B,MAIN!$D1561)-SUMIFS(PASTE_DQS_TRACKER!$D:$D,PASTE_DQS_TRACKER!$C:$C,MAIN!$S1561,PASTE_DQS_TRACKER!$E:$E,MAIN!$D1561)</f>
        <v>26</v>
      </c>
      <c r="J1561" s="25">
        <f t="shared" si="426"/>
        <v>26</v>
      </c>
      <c r="K1561" s="24">
        <f>IFERROR(IF(V1561="Flex",0,IF(D1561=$D$30,VLOOKUP(A1561,MMO_o10M_lease!$A$1:$F$51,5,FALSE),IF(D1561=$D$26,VLOOKUP(D1561,LANDINGS!$A$3:$BR$40,HLOOKUP(A1561,LANDINGS!$B$1:$CF$42,42,FALSE),FALSE)-IFERROR(VLOOKUP(A1561,MMO_o10M_lease!$A$1:$F$38,5,FALSE),0),VLOOKUP(D1561,LANDINGS!$A$3:$CF$40,HLOOKUP(A1561,LANDINGS!$B$1:$CF$42,42,FALSE),FALSE)))),0)</f>
        <v>0</v>
      </c>
      <c r="L1561" s="24">
        <f>SUMIFS(PASTE_FLEX_TRACKER!$D:$D,PASTE_FLEX_TRACKER!$E:$E,MAIN!$A1561,PASTE_FLEX_TRACKER!$B:$B,MAIN!$D1561)</f>
        <v>0</v>
      </c>
      <c r="M1561" s="35" t="s">
        <v>133</v>
      </c>
      <c r="N1561" s="46" t="s">
        <v>563</v>
      </c>
      <c r="O1561" s="46">
        <f>SUMIFS(MAN_ADJ!$L:$L,MAN_ADJ!$K:$K,MAIN!$D1561,MAN_ADJ!$J:$J,MAIN!$S1561)</f>
        <v>0</v>
      </c>
      <c r="P1561" s="25">
        <f t="shared" si="427"/>
        <v>0</v>
      </c>
      <c r="Q1561" s="28">
        <f t="shared" si="417"/>
        <v>0</v>
      </c>
      <c r="R1561" s="38">
        <f t="shared" si="418"/>
        <v>26</v>
      </c>
      <c r="S1561" t="s">
        <v>216</v>
      </c>
      <c r="U1561" t="s">
        <v>577</v>
      </c>
      <c r="V1561" t="s">
        <v>735</v>
      </c>
    </row>
    <row r="1562" spans="1:22" x14ac:dyDescent="0.25">
      <c r="A1562" s="17" t="s">
        <v>49</v>
      </c>
      <c r="B1562" s="17" t="s">
        <v>93</v>
      </c>
      <c r="C1562" s="17" t="s">
        <v>132</v>
      </c>
      <c r="D1562" s="17" t="s">
        <v>124</v>
      </c>
      <c r="E1562" s="24">
        <f>IF(U1562="SC",SUMIFS(SC!F:F,SC!A:A,MAIN!D1562,SC!B:B,MAIN!A1562),SUMIFS(Allocations!$H:$H,Allocations!$A:$A,MAIN!$A1562,Allocations!$B:$B,MAIN!$D1562))</f>
        <v>0</v>
      </c>
      <c r="F1562" s="24">
        <f>IF(U1562="SC",SUMIFS(SC!J:J,SC!A:A,MAIN!D1562,SC!B:B,MAIN!A1562),SUMIFS(Allocations!M:M,Allocations!A:A,MAIN!A1562,Allocations!B:B,MAIN!D1562))</f>
        <v>0</v>
      </c>
      <c r="G1562" s="24">
        <f t="shared" si="425"/>
        <v>0</v>
      </c>
      <c r="H1562" s="24">
        <f>IFERROR(VLOOKUP(S1562,Swaps_wk!$A$2:$AP$151,HLOOKUP(MAIN!D1562,Swaps_wk!$B$2:$AP$151,150,FALSE),FALSE),0)</f>
        <v>0</v>
      </c>
      <c r="I1562" s="24">
        <f>SUMIFS(PASTE_DQS_TRACKER!$D:$D,PASTE_DQS_TRACKER!$C:$C,MAIN!$S1562,PASTE_DQS_TRACKER!$B:$B,MAIN!$D1562)-SUMIFS(PASTE_DQS_TRACKER!$D:$D,PASTE_DQS_TRACKER!$C:$C,MAIN!$S1562,PASTE_DQS_TRACKER!$E:$E,MAIN!$D1562)</f>
        <v>0</v>
      </c>
      <c r="J1562" s="25">
        <f t="shared" si="426"/>
        <v>0</v>
      </c>
      <c r="K1562" s="24">
        <f>IFERROR(IF(V1562="Flex",0,IF(D1562=$D$30,VLOOKUP(A1562,MMO_o10M_lease!$A$1:$F$51,5,FALSE),IF(D1562=$D$26,VLOOKUP(D1562,LANDINGS!$A$3:$BR$40,HLOOKUP(A1562,LANDINGS!$B$1:$CF$42,42,FALSE),FALSE)-IFERROR(VLOOKUP(A1562,MMO_o10M_lease!$A$1:$F$38,5,FALSE),0),VLOOKUP(D1562,LANDINGS!$A$3:$CF$40,HLOOKUP(A1562,LANDINGS!$B$1:$CF$42,42,FALSE),FALSE)))),0)</f>
        <v>0</v>
      </c>
      <c r="L1562" s="24">
        <f>SUMIFS(PASTE_FLEX_TRACKER!$D:$D,PASTE_FLEX_TRACKER!$E:$E,MAIN!$A1562,PASTE_FLEX_TRACKER!$B:$B,MAIN!$D1562)</f>
        <v>0</v>
      </c>
      <c r="M1562" s="35" t="s">
        <v>133</v>
      </c>
      <c r="N1562" s="46" t="s">
        <v>563</v>
      </c>
      <c r="O1562" s="46">
        <f>SUMIFS(MAN_ADJ!$L:$L,MAN_ADJ!$K:$K,MAIN!$D1562,MAN_ADJ!$J:$J,MAIN!$S1562)</f>
        <v>0</v>
      </c>
      <c r="P1562" s="25">
        <f t="shared" si="427"/>
        <v>0</v>
      </c>
      <c r="Q1562" s="28" t="str">
        <f t="shared" ref="Q1562:Q1597" si="428">IFERROR(P1562/J1562,"n/a")</f>
        <v>n/a</v>
      </c>
      <c r="R1562" s="38">
        <f t="shared" si="418"/>
        <v>0</v>
      </c>
      <c r="S1562" t="s">
        <v>216</v>
      </c>
      <c r="U1562" t="s">
        <v>577</v>
      </c>
      <c r="V1562" t="s">
        <v>735</v>
      </c>
    </row>
    <row r="1563" spans="1:22" x14ac:dyDescent="0.25">
      <c r="A1563" s="17" t="s">
        <v>49</v>
      </c>
      <c r="B1563" s="17" t="s">
        <v>93</v>
      </c>
      <c r="C1563" s="17" t="s">
        <v>132</v>
      </c>
      <c r="D1563" s="17" t="s">
        <v>125</v>
      </c>
      <c r="E1563" s="24">
        <f>IF(U1563="SC",SUMIFS(SC!F:F,SC!A:A,MAIN!D1563,SC!B:B,MAIN!A1563),SUMIFS(Allocations!$H:$H,Allocations!$A:$A,MAIN!$A1563,Allocations!$B:$B,MAIN!$D1563))</f>
        <v>1.25</v>
      </c>
      <c r="F1563" s="24">
        <f>IF(U1563="SC",SUMIFS(SC!J:J,SC!A:A,MAIN!D1563,SC!B:B,MAIN!A1563),SUMIFS(Allocations!M:M,Allocations!A:A,MAIN!A1563,Allocations!B:B,MAIN!D1563))</f>
        <v>0</v>
      </c>
      <c r="G1563" s="24">
        <f t="shared" si="425"/>
        <v>1.25</v>
      </c>
      <c r="H1563" s="24">
        <f>IFERROR(VLOOKUP(S1563,Swaps_wk!$A$2:$AP$151,HLOOKUP(MAIN!D1563,Swaps_wk!$B$2:$AP$151,150,FALSE),FALSE),0)</f>
        <v>0</v>
      </c>
      <c r="I1563" s="24">
        <f>SUMIFS(PASTE_DQS_TRACKER!$D:$D,PASTE_DQS_TRACKER!$C:$C,MAIN!$S1563,PASTE_DQS_TRACKER!$B:$B,MAIN!$D1563)-SUMIFS(PASTE_DQS_TRACKER!$D:$D,PASTE_DQS_TRACKER!$C:$C,MAIN!$S1563,PASTE_DQS_TRACKER!$E:$E,MAIN!$D1563)</f>
        <v>0</v>
      </c>
      <c r="J1563" s="25">
        <f t="shared" si="426"/>
        <v>1.25</v>
      </c>
      <c r="K1563" s="24">
        <f>IFERROR(IF(V1563="Flex",0,IF(D1563=$D$30,VLOOKUP(A1563,MMO_o10M_lease!$A$1:$F$51,5,FALSE),IF(D1563=$D$26,VLOOKUP(D1563,LANDINGS!$A$3:$BR$40,HLOOKUP(A1563,LANDINGS!$B$1:$CF$42,42,FALSE),FALSE)-IFERROR(VLOOKUP(A1563,MMO_o10M_lease!$A$1:$F$38,5,FALSE),0),VLOOKUP(D1563,LANDINGS!$A$3:$CF$40,HLOOKUP(A1563,LANDINGS!$B$1:$CF$42,42,FALSE),FALSE)))),0)</f>
        <v>0</v>
      </c>
      <c r="L1563" s="24">
        <f>SUMIFS(PASTE_FLEX_TRACKER!$D:$D,PASTE_FLEX_TRACKER!$E:$E,MAIN!$A1563,PASTE_FLEX_TRACKER!$B:$B,MAIN!$D1563)</f>
        <v>0</v>
      </c>
      <c r="M1563" s="35" t="s">
        <v>133</v>
      </c>
      <c r="N1563" s="46" t="s">
        <v>563</v>
      </c>
      <c r="O1563" s="46">
        <f>SUMIFS(MAN_ADJ!$L:$L,MAN_ADJ!$K:$K,MAIN!$D1563,MAN_ADJ!$J:$J,MAIN!$S1563)</f>
        <v>0</v>
      </c>
      <c r="P1563" s="25">
        <f t="shared" si="427"/>
        <v>0</v>
      </c>
      <c r="Q1563" s="28">
        <f t="shared" si="428"/>
        <v>0</v>
      </c>
      <c r="R1563" s="38">
        <f t="shared" si="418"/>
        <v>1.25</v>
      </c>
      <c r="S1563" t="s">
        <v>216</v>
      </c>
      <c r="U1563" t="s">
        <v>577</v>
      </c>
      <c r="V1563" t="s">
        <v>735</v>
      </c>
    </row>
    <row r="1564" spans="1:22" x14ac:dyDescent="0.25">
      <c r="A1564" s="17" t="s">
        <v>49</v>
      </c>
      <c r="B1564" s="17" t="s">
        <v>93</v>
      </c>
      <c r="C1564" s="17" t="s">
        <v>132</v>
      </c>
      <c r="D1564" s="17" t="s">
        <v>126</v>
      </c>
      <c r="E1564" s="24">
        <f>IF(U1564="SC",SUMIFS(SC!F:F,SC!A:A,MAIN!D1564,SC!B:B,MAIN!A1564),SUMIFS(Allocations!$H:$H,Allocations!$A:$A,MAIN!$A1564,Allocations!$B:$B,MAIN!$D1564))</f>
        <v>0</v>
      </c>
      <c r="F1564" s="24">
        <f>IF(U1564="SC",SUMIFS(SC!J:J,SC!A:A,MAIN!D1564,SC!B:B,MAIN!A1564),SUMIFS(Allocations!M:M,Allocations!A:A,MAIN!A1564,Allocations!B:B,MAIN!D1564))</f>
        <v>0</v>
      </c>
      <c r="G1564" s="24">
        <f t="shared" si="425"/>
        <v>0</v>
      </c>
      <c r="H1564" s="24">
        <f>IFERROR(VLOOKUP(S1564,Swaps_wk!$A$2:$AP$151,HLOOKUP(MAIN!D1564,Swaps_wk!$B$2:$AP$151,150,FALSE),FALSE),0)</f>
        <v>0</v>
      </c>
      <c r="I1564" s="24">
        <f>SUMIFS(PASTE_DQS_TRACKER!$D:$D,PASTE_DQS_TRACKER!$C:$C,MAIN!$S1564,PASTE_DQS_TRACKER!$B:$B,MAIN!$D1564)-SUMIFS(PASTE_DQS_TRACKER!$D:$D,PASTE_DQS_TRACKER!$C:$C,MAIN!$S1564,PASTE_DQS_TRACKER!$E:$E,MAIN!$D1564)</f>
        <v>0</v>
      </c>
      <c r="J1564" s="25">
        <f t="shared" si="426"/>
        <v>0</v>
      </c>
      <c r="K1564" s="24">
        <f>IFERROR(IF(V1564="Flex",0,IF(D1564=$D$30,VLOOKUP(A1564,MMO_o10M_lease!$A$1:$F$51,5,FALSE),IF(D1564=$D$26,VLOOKUP(D1564,LANDINGS!$A$3:$BR$40,HLOOKUP(A1564,LANDINGS!$B$1:$CF$42,42,FALSE),FALSE)-IFERROR(VLOOKUP(A1564,MMO_o10M_lease!$A$1:$F$38,5,FALSE),0),VLOOKUP(D1564,LANDINGS!$A$3:$CF$40,HLOOKUP(A1564,LANDINGS!$B$1:$CF$42,42,FALSE),FALSE)))),0)</f>
        <v>0</v>
      </c>
      <c r="L1564" s="24">
        <f>SUMIFS(PASTE_FLEX_TRACKER!$D:$D,PASTE_FLEX_TRACKER!$E:$E,MAIN!$A1564,PASTE_FLEX_TRACKER!$B:$B,MAIN!$D1564)</f>
        <v>0</v>
      </c>
      <c r="M1564" s="35" t="s">
        <v>133</v>
      </c>
      <c r="N1564" s="46" t="s">
        <v>563</v>
      </c>
      <c r="O1564" s="46">
        <f>SUMIFS(MAN_ADJ!$L:$L,MAN_ADJ!$K:$K,MAIN!$D1564,MAN_ADJ!$J:$J,MAIN!$S1564)</f>
        <v>0</v>
      </c>
      <c r="P1564" s="25">
        <f t="shared" si="427"/>
        <v>0</v>
      </c>
      <c r="Q1564" s="28" t="str">
        <f t="shared" si="428"/>
        <v>n/a</v>
      </c>
      <c r="R1564" s="38">
        <f t="shared" si="418"/>
        <v>0</v>
      </c>
      <c r="S1564" t="s">
        <v>216</v>
      </c>
      <c r="U1564" t="s">
        <v>577</v>
      </c>
      <c r="V1564" t="s">
        <v>735</v>
      </c>
    </row>
    <row r="1565" spans="1:22" x14ac:dyDescent="0.25">
      <c r="A1565" s="17" t="s">
        <v>49</v>
      </c>
      <c r="B1565" s="17" t="s">
        <v>93</v>
      </c>
      <c r="C1565" s="17" t="s">
        <v>132</v>
      </c>
      <c r="D1565" s="17" t="s">
        <v>127</v>
      </c>
      <c r="E1565" s="24">
        <f>IF(U1565="SC",SUMIFS(SC!F:F,SC!A:A,MAIN!D1565,SC!B:B,MAIN!A1565),SUMIFS(Allocations!$H:$H,Allocations!$A:$A,MAIN!$A1565,Allocations!$B:$B,MAIN!$D1565))</f>
        <v>0</v>
      </c>
      <c r="F1565" s="24">
        <f>IF(U1565="SC",SUMIFS(SC!J:J,SC!A:A,MAIN!D1565,SC!B:B,MAIN!A1565),SUMIFS(Allocations!M:M,Allocations!A:A,MAIN!A1565,Allocations!B:B,MAIN!D1565))</f>
        <v>0</v>
      </c>
      <c r="G1565" s="24">
        <f t="shared" si="425"/>
        <v>0</v>
      </c>
      <c r="H1565" s="24">
        <f>IFERROR(VLOOKUP(S1565,Swaps_wk!$A$2:$AP$151,HLOOKUP(MAIN!D1565,Swaps_wk!$B$2:$AP$151,150,FALSE),FALSE),0)</f>
        <v>0</v>
      </c>
      <c r="I1565" s="24">
        <f>SUMIFS(PASTE_DQS_TRACKER!$D:$D,PASTE_DQS_TRACKER!$C:$C,MAIN!$S1565,PASTE_DQS_TRACKER!$B:$B,MAIN!$D1565)-SUMIFS(PASTE_DQS_TRACKER!$D:$D,PASTE_DQS_TRACKER!$C:$C,MAIN!$S1565,PASTE_DQS_TRACKER!$E:$E,MAIN!$D1565)</f>
        <v>0</v>
      </c>
      <c r="J1565" s="25">
        <f t="shared" si="426"/>
        <v>0</v>
      </c>
      <c r="K1565" s="24">
        <f>IFERROR(IF(V1565="Flex",0,IF(D1565=$D$30,VLOOKUP(A1565,MMO_o10M_lease!$A$1:$F$51,5,FALSE),IF(D1565=$D$26,VLOOKUP(D1565,LANDINGS!$A$3:$BR$40,HLOOKUP(A1565,LANDINGS!$B$1:$CF$42,42,FALSE),FALSE)-IFERROR(VLOOKUP(A1565,MMO_o10M_lease!$A$1:$F$38,5,FALSE),0),VLOOKUP(D1565,LANDINGS!$A$3:$CF$40,HLOOKUP(A1565,LANDINGS!$B$1:$CF$42,42,FALSE),FALSE)))),0)</f>
        <v>0</v>
      </c>
      <c r="L1565" s="24">
        <f>SUMIFS(PASTE_FLEX_TRACKER!$D:$D,PASTE_FLEX_TRACKER!$E:$E,MAIN!$A1565,PASTE_FLEX_TRACKER!$B:$B,MAIN!$D1565)</f>
        <v>0</v>
      </c>
      <c r="M1565" s="35" t="s">
        <v>133</v>
      </c>
      <c r="N1565" s="46" t="s">
        <v>563</v>
      </c>
      <c r="O1565" s="46">
        <f>SUMIFS(MAN_ADJ!$L:$L,MAN_ADJ!$K:$K,MAIN!$D1565,MAN_ADJ!$J:$J,MAIN!$S1565)</f>
        <v>0</v>
      </c>
      <c r="P1565" s="25">
        <f t="shared" si="427"/>
        <v>0</v>
      </c>
      <c r="Q1565" s="28" t="str">
        <f t="shared" si="428"/>
        <v>n/a</v>
      </c>
      <c r="R1565" s="38">
        <f t="shared" si="418"/>
        <v>0</v>
      </c>
      <c r="S1565" t="s">
        <v>216</v>
      </c>
      <c r="U1565" t="s">
        <v>577</v>
      </c>
      <c r="V1565" t="s">
        <v>735</v>
      </c>
    </row>
    <row r="1566" spans="1:22" x14ac:dyDescent="0.25">
      <c r="A1566" s="17" t="s">
        <v>49</v>
      </c>
      <c r="B1566" s="17" t="s">
        <v>93</v>
      </c>
      <c r="C1566" s="17" t="s">
        <v>132</v>
      </c>
      <c r="D1566" s="17" t="s">
        <v>184</v>
      </c>
      <c r="E1566" s="24">
        <f>IF(U1566="SC",SUMIFS(SC!F:F,SC!A:A,MAIN!D1566,SC!B:B,MAIN!A1566),SUMIFS(Allocations!$H:$H,Allocations!$A:$A,MAIN!$A1566,Allocations!$B:$B,MAIN!$D1566))</f>
        <v>0</v>
      </c>
      <c r="F1566" s="24">
        <f>IF(U1566="SC",SUMIFS(SC!J:J,SC!A:A,MAIN!D1566,SC!B:B,MAIN!A1566),SUMIFS(Allocations!M:M,Allocations!A:A,MAIN!A1566,Allocations!B:B,MAIN!D1566))</f>
        <v>0</v>
      </c>
      <c r="G1566" s="24">
        <f t="shared" ref="G1566:G1569" si="429">E1566+F1566</f>
        <v>0</v>
      </c>
      <c r="H1566" s="24">
        <f>IFERROR(VLOOKUP(S1566,Swaps_wk!$A$2:$AP$151,HLOOKUP(MAIN!D1566,Swaps_wk!$B$2:$AP$151,150,FALSE),FALSE),0)</f>
        <v>0</v>
      </c>
      <c r="I1566" s="24">
        <f>SUMIFS(PASTE_DQS_TRACKER!$D:$D,PASTE_DQS_TRACKER!$C:$C,MAIN!$S1566,PASTE_DQS_TRACKER!$B:$B,MAIN!$D1566)-SUMIFS(PASTE_DQS_TRACKER!$D:$D,PASTE_DQS_TRACKER!$C:$C,MAIN!$S1566,PASTE_DQS_TRACKER!$E:$E,MAIN!$D1566)</f>
        <v>0</v>
      </c>
      <c r="J1566" s="25">
        <f t="shared" ref="J1566:J1569" si="430">G1566+I1566</f>
        <v>0</v>
      </c>
      <c r="K1566" s="24">
        <f>IFERROR(IF(V1566="Flex",0,IF(D1566=$D$30,VLOOKUP(A1566,MMO_o10M_lease!$A$1:$F$51,5,FALSE),IF(D1566=$D$26,VLOOKUP(D1566,LANDINGS!$A$3:$BR$40,HLOOKUP(A1566,LANDINGS!$B$1:$CF$42,42,FALSE),FALSE)-IFERROR(VLOOKUP(A1566,MMO_o10M_lease!$A$1:$F$38,5,FALSE),0),VLOOKUP(D1566,LANDINGS!$A$3:$CF$40,HLOOKUP(A1566,LANDINGS!$B$1:$CF$42,42,FALSE),FALSE)))),0)</f>
        <v>0</v>
      </c>
      <c r="L1566" s="24">
        <f>SUMIFS(PASTE_FLEX_TRACKER!$D:$D,PASTE_FLEX_TRACKER!$E:$E,MAIN!$A1566,PASTE_FLEX_TRACKER!$B:$B,MAIN!$D1566)</f>
        <v>0</v>
      </c>
      <c r="M1566" s="35" t="s">
        <v>133</v>
      </c>
      <c r="N1566" s="46" t="s">
        <v>563</v>
      </c>
      <c r="O1566" s="46">
        <f>SUMIFS(MAN_ADJ!$L:$L,MAN_ADJ!$K:$K,MAIN!$D1566,MAN_ADJ!$J:$J,MAIN!$S1566)</f>
        <v>0</v>
      </c>
      <c r="P1566" s="25">
        <f t="shared" si="427"/>
        <v>0</v>
      </c>
      <c r="Q1566" s="28" t="str">
        <f t="shared" ref="Q1566:Q1569" si="431">IFERROR(P1566/J1566,"n/a")</f>
        <v>n/a</v>
      </c>
      <c r="R1566" s="38">
        <f t="shared" ref="R1566:R1569" si="432">J1566-P1566</f>
        <v>0</v>
      </c>
      <c r="S1566" t="s">
        <v>216</v>
      </c>
      <c r="U1566" t="s">
        <v>577</v>
      </c>
      <c r="V1566" t="s">
        <v>735</v>
      </c>
    </row>
    <row r="1567" spans="1:22" x14ac:dyDescent="0.25">
      <c r="A1567" s="17" t="s">
        <v>49</v>
      </c>
      <c r="B1567" s="17" t="s">
        <v>93</v>
      </c>
      <c r="C1567" s="17" t="s">
        <v>132</v>
      </c>
      <c r="D1567" s="17" t="s">
        <v>128</v>
      </c>
      <c r="E1567" s="24">
        <f>IF(U1567="SC",SUMIFS(SC!F:F,SC!A:A,MAIN!D1567,SC!B:B,MAIN!A1567),SUMIFS(Allocations!$H:$H,Allocations!$A:$A,MAIN!$A1567,Allocations!$B:$B,MAIN!$D1567))</f>
        <v>0</v>
      </c>
      <c r="F1567" s="24">
        <f>IF(U1567="SC",SUMIFS(SC!J:J,SC!A:A,MAIN!D1567,SC!B:B,MAIN!A1567),SUMIFS(Allocations!M:M,Allocations!A:A,MAIN!A1567,Allocations!B:B,MAIN!D1567))</f>
        <v>0</v>
      </c>
      <c r="G1567" s="24">
        <f t="shared" si="429"/>
        <v>0</v>
      </c>
      <c r="H1567" s="24">
        <f>IFERROR(VLOOKUP(S1567,Swaps_wk!$A$2:$AP$151,HLOOKUP(MAIN!D1567,Swaps_wk!$B$2:$AP$151,150,FALSE),FALSE),0)</f>
        <v>0</v>
      </c>
      <c r="I1567" s="24">
        <f>SUMIFS(PASTE_DQS_TRACKER!$D:$D,PASTE_DQS_TRACKER!$C:$C,MAIN!$S1567,PASTE_DQS_TRACKER!$B:$B,MAIN!$D1567)-SUMIFS(PASTE_DQS_TRACKER!$D:$D,PASTE_DQS_TRACKER!$C:$C,MAIN!$S1567,PASTE_DQS_TRACKER!$E:$E,MAIN!$D1567)</f>
        <v>0</v>
      </c>
      <c r="J1567" s="25">
        <f t="shared" si="430"/>
        <v>0</v>
      </c>
      <c r="K1567" s="24">
        <f>IFERROR(IF(V1567="Flex",0,IF(D1567=$D$30,VLOOKUP(A1567,MMO_o10M_lease!$A$1:$F$51,5,FALSE),IF(D1567=$D$26,VLOOKUP(D1567,LANDINGS!$A$3:$BR$40,HLOOKUP(A1567,LANDINGS!$B$1:$CF$42,42,FALSE),FALSE)-IFERROR(VLOOKUP(A1567,MMO_o10M_lease!$A$1:$F$38,5,FALSE),0),VLOOKUP(D1567,LANDINGS!$A$3:$CF$40,HLOOKUP(A1567,LANDINGS!$B$1:$CF$42,42,FALSE),FALSE)))),0)</f>
        <v>0</v>
      </c>
      <c r="L1567" s="24">
        <f>SUMIFS(PASTE_FLEX_TRACKER!$D:$D,PASTE_FLEX_TRACKER!$E:$E,MAIN!$A1567,PASTE_FLEX_TRACKER!$B:$B,MAIN!$D1567)</f>
        <v>0</v>
      </c>
      <c r="M1567" s="35" t="s">
        <v>133</v>
      </c>
      <c r="N1567" s="46" t="s">
        <v>563</v>
      </c>
      <c r="O1567" s="46">
        <f>SUMIFS(MAN_ADJ!$L:$L,MAN_ADJ!$K:$K,MAIN!$D1567,MAN_ADJ!$J:$J,MAIN!$S1567)</f>
        <v>0</v>
      </c>
      <c r="P1567" s="25">
        <f t="shared" si="427"/>
        <v>0</v>
      </c>
      <c r="Q1567" s="28" t="str">
        <f t="shared" si="431"/>
        <v>n/a</v>
      </c>
      <c r="R1567" s="38">
        <f t="shared" si="432"/>
        <v>0</v>
      </c>
      <c r="S1567" t="s">
        <v>216</v>
      </c>
      <c r="U1567" t="s">
        <v>577</v>
      </c>
      <c r="V1567" t="s">
        <v>735</v>
      </c>
    </row>
    <row r="1568" spans="1:22" x14ac:dyDescent="0.25">
      <c r="A1568" s="17" t="s">
        <v>49</v>
      </c>
      <c r="B1568" s="17" t="s">
        <v>93</v>
      </c>
      <c r="C1568" s="17" t="s">
        <v>132</v>
      </c>
      <c r="D1568" s="17" t="s">
        <v>129</v>
      </c>
      <c r="E1568" s="24">
        <f>IF(U1568="SC",SUMIFS(SC!F:F,SC!A:A,MAIN!D1568,SC!B:B,MAIN!A1568),SUMIFS(Allocations!$H:$H,Allocations!$A:$A,MAIN!$A1568,Allocations!$B:$B,MAIN!$D1568))</f>
        <v>8.8249999999999993</v>
      </c>
      <c r="F1568" s="24">
        <f>IF(U1568="SC",SUMIFS(SC!J:J,SC!A:A,MAIN!D1568,SC!B:B,MAIN!A1568),SUMIFS(Allocations!M:M,Allocations!A:A,MAIN!A1568,Allocations!B:B,MAIN!D1568))</f>
        <v>0</v>
      </c>
      <c r="G1568" s="24">
        <f t="shared" si="429"/>
        <v>8.8249999999999993</v>
      </c>
      <c r="H1568" s="24">
        <f>IFERROR(VLOOKUP(S1568,Swaps_wk!$A$2:$AP$151,HLOOKUP(MAIN!D1568,Swaps_wk!$B$2:$AP$151,150,FALSE),FALSE),0)</f>
        <v>0</v>
      </c>
      <c r="I1568" s="24">
        <f>SUMIFS(PASTE_DQS_TRACKER!$D:$D,PASTE_DQS_TRACKER!$C:$C,MAIN!$S1568,PASTE_DQS_TRACKER!$B:$B,MAIN!$D1568)-SUMIFS(PASTE_DQS_TRACKER!$D:$D,PASTE_DQS_TRACKER!$C:$C,MAIN!$S1568,PASTE_DQS_TRACKER!$E:$E,MAIN!$D1568)</f>
        <v>0</v>
      </c>
      <c r="J1568" s="25">
        <f t="shared" si="430"/>
        <v>8.8249999999999993</v>
      </c>
      <c r="K1568" s="24">
        <f>IFERROR(IF(V1568="Flex",0,IF(D1568=$D$30,VLOOKUP(A1568,MMO_o10M_lease!$A$1:$F$51,5,FALSE),IF(D1568=$D$26,VLOOKUP(D1568,LANDINGS!$A$3:$BR$40,HLOOKUP(A1568,LANDINGS!$B$1:$CF$42,42,FALSE),FALSE)-IFERROR(VLOOKUP(A1568,MMO_o10M_lease!$A$1:$F$38,5,FALSE),0),VLOOKUP(D1568,LANDINGS!$A$3:$CF$40,HLOOKUP(A1568,LANDINGS!$B$1:$CF$42,42,FALSE),FALSE)))),0)</f>
        <v>0</v>
      </c>
      <c r="L1568" s="24">
        <f>SUMIFS(PASTE_FLEX_TRACKER!$D:$D,PASTE_FLEX_TRACKER!$E:$E,MAIN!$A1568,PASTE_FLEX_TRACKER!$B:$B,MAIN!$D1568)</f>
        <v>0</v>
      </c>
      <c r="M1568" s="35" t="s">
        <v>133</v>
      </c>
      <c r="N1568" s="46" t="s">
        <v>563</v>
      </c>
      <c r="O1568" s="46">
        <f>SUMIFS(MAN_ADJ!$L:$L,MAN_ADJ!$K:$K,MAIN!$D1568,MAN_ADJ!$J:$J,MAIN!$S1568)</f>
        <v>0</v>
      </c>
      <c r="P1568" s="25">
        <f t="shared" si="427"/>
        <v>0</v>
      </c>
      <c r="Q1568" s="28">
        <f t="shared" si="431"/>
        <v>0</v>
      </c>
      <c r="R1568" s="38">
        <f t="shared" si="432"/>
        <v>8.8249999999999993</v>
      </c>
      <c r="S1568" t="s">
        <v>216</v>
      </c>
      <c r="U1568" t="s">
        <v>577</v>
      </c>
      <c r="V1568" t="s">
        <v>735</v>
      </c>
    </row>
    <row r="1569" spans="1:22" x14ac:dyDescent="0.25">
      <c r="A1569" s="17" t="s">
        <v>49</v>
      </c>
      <c r="B1569" s="17" t="s">
        <v>93</v>
      </c>
      <c r="C1569" s="17" t="s">
        <v>132</v>
      </c>
      <c r="D1569" s="17" t="s">
        <v>155</v>
      </c>
      <c r="E1569" s="24">
        <f>IF(U1569="SC",SUMIFS(SC!F:F,SC!A:A,MAIN!D1569,SC!B:B,MAIN!A1569),SUMIFS(Allocations!$H:$H,Allocations!$A:$A,MAIN!$A1569,Allocations!$B:$B,MAIN!$D1569))</f>
        <v>0</v>
      </c>
      <c r="F1569" s="24">
        <f>IF(U1569="SC",SUMIFS(SC!J:J,SC!A:A,MAIN!D1569,SC!B:B,MAIN!A1569),SUMIFS(Allocations!M:M,Allocations!A:A,MAIN!A1569,Allocations!B:B,MAIN!D1569))</f>
        <v>0</v>
      </c>
      <c r="G1569" s="24">
        <f t="shared" si="429"/>
        <v>0</v>
      </c>
      <c r="H1569" s="24">
        <f>IFERROR(VLOOKUP(S1569,Swaps_wk!$A$2:$AP$151,HLOOKUP(MAIN!D1569,Swaps_wk!$B$2:$AP$151,150,FALSE),FALSE),0)</f>
        <v>0</v>
      </c>
      <c r="I1569" s="24">
        <f>SUMIFS(PASTE_DQS_TRACKER!$D:$D,PASTE_DQS_TRACKER!$C:$C,MAIN!$S1569,PASTE_DQS_TRACKER!$B:$B,MAIN!$D1569)-SUMIFS(PASTE_DQS_TRACKER!$D:$D,PASTE_DQS_TRACKER!$C:$C,MAIN!$S1569,PASTE_DQS_TRACKER!$E:$E,MAIN!$D1569)</f>
        <v>0</v>
      </c>
      <c r="J1569" s="25">
        <f t="shared" si="430"/>
        <v>0</v>
      </c>
      <c r="K1569" s="24">
        <f>IFERROR(IF(V1569="Flex",0,IF(D1569=$D$30,VLOOKUP(A1569,MMO_o10M_lease!$A$1:$F$51,5,FALSE),IF(D1569=$D$26,VLOOKUP(D1569,LANDINGS!$A$3:$BR$40,HLOOKUP(A1569,LANDINGS!$B$1:$CF$42,42,FALSE),FALSE)-IFERROR(VLOOKUP(A1569,MMO_o10M_lease!$A$1:$F$38,5,FALSE),0),VLOOKUP(D1569,LANDINGS!$A$3:$CF$40,HLOOKUP(A1569,LANDINGS!$B$1:$CF$42,42,FALSE),FALSE)))),0)</f>
        <v>0</v>
      </c>
      <c r="L1569" s="24">
        <f>SUMIFS(PASTE_FLEX_TRACKER!$D:$D,PASTE_FLEX_TRACKER!$E:$E,MAIN!$A1569,PASTE_FLEX_TRACKER!$B:$B,MAIN!$D1569)</f>
        <v>0</v>
      </c>
      <c r="M1569" s="35" t="s">
        <v>133</v>
      </c>
      <c r="N1569" s="46" t="s">
        <v>563</v>
      </c>
      <c r="O1569" s="46">
        <f>SUMIFS(MAN_ADJ!$L:$L,MAN_ADJ!$K:$K,MAIN!$D1569,MAN_ADJ!$J:$J,MAIN!$S1569)</f>
        <v>0</v>
      </c>
      <c r="P1569" s="25">
        <f t="shared" si="427"/>
        <v>0</v>
      </c>
      <c r="Q1569" s="28" t="str">
        <f t="shared" si="431"/>
        <v>n/a</v>
      </c>
      <c r="R1569" s="38">
        <f t="shared" si="432"/>
        <v>0</v>
      </c>
      <c r="S1569" t="s">
        <v>216</v>
      </c>
      <c r="U1569" t="s">
        <v>577</v>
      </c>
      <c r="V1569" t="s">
        <v>735</v>
      </c>
    </row>
    <row r="1570" spans="1:22" x14ac:dyDescent="0.25">
      <c r="A1570" s="17" t="s">
        <v>49</v>
      </c>
      <c r="B1570" s="17" t="s">
        <v>93</v>
      </c>
      <c r="C1570" s="17" t="s">
        <v>132</v>
      </c>
      <c r="D1570" s="17" t="s">
        <v>130</v>
      </c>
      <c r="E1570" s="24">
        <f>IF(U1570="SC",SUMIFS(SC!F:F,SC!A:A,MAIN!D1570,SC!B:B,MAIN!A1570),SUMIFS(Allocations!$H:$H,Allocations!$A:$A,MAIN!$A1570,Allocations!$B:$B,MAIN!$D1570))</f>
        <v>0</v>
      </c>
      <c r="F1570" s="24">
        <f>IF(U1570="SC",SUMIFS(SC!J:J,SC!A:A,MAIN!D1570,SC!B:B,MAIN!A1570),SUMIFS(Allocations!M:M,Allocations!A:A,MAIN!A1570,Allocations!B:B,MAIN!D1570))</f>
        <v>0</v>
      </c>
      <c r="G1570" s="24">
        <f t="shared" si="425"/>
        <v>0</v>
      </c>
      <c r="H1570" s="24">
        <f>IFERROR(VLOOKUP(S1570,Swaps_wk!$A$2:$AP$151,HLOOKUP(MAIN!D1570,Swaps_wk!$B$2:$AP$151,150,FALSE),FALSE),0)</f>
        <v>0</v>
      </c>
      <c r="I1570" s="24">
        <f>SUMIFS(PASTE_DQS_TRACKER!$D:$D,PASTE_DQS_TRACKER!$C:$C,MAIN!$S1570,PASTE_DQS_TRACKER!$B:$B,MAIN!$D1570)-SUMIFS(PASTE_DQS_TRACKER!$D:$D,PASTE_DQS_TRACKER!$C:$C,MAIN!$S1570,PASTE_DQS_TRACKER!$E:$E,MAIN!$D1570)</f>
        <v>0</v>
      </c>
      <c r="J1570" s="25">
        <f t="shared" si="426"/>
        <v>0</v>
      </c>
      <c r="K1570" s="24">
        <f>IFERROR(IF(V1570="Flex",0,IF(D1570=$D$30,VLOOKUP(A1570,MMO_o10M_lease!$A$1:$F$51,5,FALSE),IF(D1570=$D$26,VLOOKUP(D1570,LANDINGS!$A$3:$BR$40,HLOOKUP(A1570,LANDINGS!$B$1:$CF$42,42,FALSE),FALSE)-IFERROR(VLOOKUP(A1570,MMO_o10M_lease!$A$1:$F$38,5,FALSE),0),VLOOKUP(D1570,LANDINGS!$A$3:$CF$40,HLOOKUP(A1570,LANDINGS!$B$1:$CF$42,42,FALSE),FALSE)))),0)</f>
        <v>0</v>
      </c>
      <c r="L1570" s="24">
        <f>SUMIFS(PASTE_FLEX_TRACKER!$D:$D,PASTE_FLEX_TRACKER!$E:$E,MAIN!$A1570,PASTE_FLEX_TRACKER!$B:$B,MAIN!$D1570)</f>
        <v>0</v>
      </c>
      <c r="M1570" s="35" t="s">
        <v>133</v>
      </c>
      <c r="N1570" s="46" t="s">
        <v>563</v>
      </c>
      <c r="O1570" s="46">
        <f>SUMIFS(MAN_ADJ!$L:$L,MAN_ADJ!$K:$K,MAIN!$D1570,MAN_ADJ!$J:$J,MAIN!$S1570)</f>
        <v>0</v>
      </c>
      <c r="P1570" s="25">
        <f t="shared" si="427"/>
        <v>0</v>
      </c>
      <c r="Q1570" s="28" t="str">
        <f t="shared" si="428"/>
        <v>n/a</v>
      </c>
      <c r="R1570" s="38">
        <f t="shared" si="418"/>
        <v>0</v>
      </c>
      <c r="S1570" t="s">
        <v>216</v>
      </c>
      <c r="U1570" t="s">
        <v>577</v>
      </c>
      <c r="V1570" t="s">
        <v>735</v>
      </c>
    </row>
    <row r="1571" spans="1:22" x14ac:dyDescent="0.25">
      <c r="A1571" s="26" t="s">
        <v>49</v>
      </c>
      <c r="B1571" s="26" t="s">
        <v>93</v>
      </c>
      <c r="C1571" s="26" t="s">
        <v>132</v>
      </c>
      <c r="D1571" s="26" t="s">
        <v>131</v>
      </c>
      <c r="E1571" s="27">
        <f t="shared" ref="E1571:L1571" si="433">SUM(E1533:E1570)</f>
        <v>648.25500000000022</v>
      </c>
      <c r="F1571" s="27">
        <f t="shared" si="433"/>
        <v>0</v>
      </c>
      <c r="G1571" s="27">
        <f t="shared" si="433"/>
        <v>648.25500000000022</v>
      </c>
      <c r="H1571" s="27">
        <f>IFERROR(VLOOKUP(S1571,Swaps_wk!$A$2:$AP$151,HLOOKUP(MAIN!D1571,Swaps_wk!$B$2:$AP$151,150,FALSE),FALSE),0)</f>
        <v>0</v>
      </c>
      <c r="I1571" s="27">
        <f t="shared" si="433"/>
        <v>0</v>
      </c>
      <c r="J1571" s="25">
        <f t="shared" si="433"/>
        <v>648.25500000000022</v>
      </c>
      <c r="K1571" s="27">
        <f t="shared" si="433"/>
        <v>0</v>
      </c>
      <c r="L1571" s="27">
        <f t="shared" si="433"/>
        <v>36.64</v>
      </c>
      <c r="M1571" s="41" t="s">
        <v>133</v>
      </c>
      <c r="N1571" s="46" t="s">
        <v>563</v>
      </c>
      <c r="O1571" s="27">
        <f>SUM(O1533:O1570)</f>
        <v>0</v>
      </c>
      <c r="P1571" s="25">
        <f t="shared" ref="P1571" si="434">SUM(P1533:P1570)</f>
        <v>36.64</v>
      </c>
      <c r="Q1571" s="28">
        <f t="shared" si="428"/>
        <v>5.652096782901788E-2</v>
      </c>
      <c r="R1571" s="38">
        <f>SUM(R1533:R1570)</f>
        <v>611.61500000000024</v>
      </c>
      <c r="S1571" t="s">
        <v>216</v>
      </c>
      <c r="U1571" t="s">
        <v>577</v>
      </c>
      <c r="V1571" t="s">
        <v>735</v>
      </c>
    </row>
    <row r="1572" spans="1:22" x14ac:dyDescent="0.25">
      <c r="A1572" s="17" t="s">
        <v>217</v>
      </c>
      <c r="B1572" s="17" t="s">
        <v>93</v>
      </c>
      <c r="C1572" s="17" t="s">
        <v>135</v>
      </c>
      <c r="D1572" s="17" t="s">
        <v>95</v>
      </c>
      <c r="E1572" s="24">
        <f>IF(U1572="SC",SUMIFS(SC!F:F,SC!A:A,MAIN!D1572,SC!B:B,MAIN!A1572),SUMIFS(Allocations!$H:$H,Allocations!$A:$A,MAIN!$A1572,Allocations!$B:$B,MAIN!$D1572))</f>
        <v>237.17239999999998</v>
      </c>
      <c r="F1572" s="24">
        <f>IF(U1572="SC",SUMIFS(SC!J:J,SC!A:A,MAIN!D1572,SC!B:B,MAIN!A1572),SUMIFS(Allocations!M:M,Allocations!A:A,MAIN!A1572,Allocations!B:B,MAIN!D1572))</f>
        <v>0</v>
      </c>
      <c r="G1572" s="24">
        <f t="shared" ref="G1572:G1609" si="435">E1572+F1572</f>
        <v>237.17239999999998</v>
      </c>
      <c r="H1572" s="24">
        <f>IFERROR(VLOOKUP(S1572,Swaps_wk!$A$2:$AP$151,HLOOKUP(MAIN!D1572,Swaps_wk!$B$2:$AP$151,150,FALSE),FALSE),0)</f>
        <v>0</v>
      </c>
      <c r="I1572" s="24">
        <f>SUMIFS(PASTE_DQS_TRACKER!$D:$D,PASTE_DQS_TRACKER!$C:$C,MAIN!$A1572,PASTE_DQS_TRACKER!$B:$B,MAIN!$D1572)-SUMIFS(PASTE_DQS_TRACKER!$D:$D,PASTE_DQS_TRACKER!$C:$C,MAIN!$A1572,PASTE_DQS_TRACKER!$E:$E,MAIN!$D1572)</f>
        <v>0</v>
      </c>
      <c r="J1572" s="25">
        <f t="shared" ref="J1572:J1609" si="436">G1572+I1572</f>
        <v>237.17239999999998</v>
      </c>
      <c r="K1572" s="24">
        <f>IFERROR(IF(V1572="Flex",0,IF(D1572=$D$30,VLOOKUP(A1572,MMO_o10M_lease!$A$1:$F$51,5,FALSE),IF(D1572=$D$26,VLOOKUP(D1572,LANDINGS!$A$3:$BR$40,HLOOKUP(A1572,LANDINGS!$B$1:$CF$42,42,FALSE),FALSE)-IFERROR(VLOOKUP(A1572,MMO_o10M_lease!$A$1:$F$38,5,FALSE),0),VLOOKUP(D1572,LANDINGS!$A$3:$CF$40,HLOOKUP(A1572,LANDINGS!$B$1:$CF$42,42,FALSE),FALSE)))),0)</f>
        <v>0</v>
      </c>
      <c r="L1572" s="24">
        <f>SUMIFS(PASTE_FLEX_TRACKER!$D:$D,PASTE_FLEX_TRACKER!$E:$E,MAIN!$A1572,PASTE_FLEX_TRACKER!$B:$B,MAIN!$D1572)</f>
        <v>0</v>
      </c>
      <c r="M1572" s="35" t="s">
        <v>133</v>
      </c>
      <c r="N1572" s="46" t="s">
        <v>563</v>
      </c>
      <c r="O1572" s="46">
        <f>SUMIFS(MAN_ADJ!$L:$L,MAN_ADJ!$K:$K,MAIN!$D1572,MAN_ADJ!$J:$J,MAIN!$S1572)</f>
        <v>0</v>
      </c>
      <c r="P1572" s="25">
        <f t="shared" ref="P1572:P1609" si="437">SUM(K1572:O1572)</f>
        <v>0</v>
      </c>
      <c r="Q1572" s="28">
        <f t="shared" si="428"/>
        <v>0</v>
      </c>
      <c r="R1572" s="38">
        <f t="shared" ref="R1572:R1609" si="438">J1572-P1572</f>
        <v>237.17239999999998</v>
      </c>
      <c r="S1572" s="17" t="s">
        <v>217</v>
      </c>
      <c r="U1572" t="s">
        <v>577</v>
      </c>
      <c r="V1572" t="s">
        <v>735</v>
      </c>
    </row>
    <row r="1573" spans="1:22" x14ac:dyDescent="0.25">
      <c r="A1573" s="17" t="s">
        <v>217</v>
      </c>
      <c r="B1573" s="17" t="s">
        <v>93</v>
      </c>
      <c r="C1573" s="17" t="s">
        <v>135</v>
      </c>
      <c r="D1573" s="17" t="s">
        <v>96</v>
      </c>
      <c r="E1573" s="24">
        <f>IF(U1573="SC",SUMIFS(SC!F:F,SC!A:A,MAIN!D1573,SC!B:B,MAIN!A1573),SUMIFS(Allocations!$H:$H,Allocations!$A:$A,MAIN!$A1573,Allocations!$B:$B,MAIN!$D1573))</f>
        <v>58.128</v>
      </c>
      <c r="F1573" s="24">
        <f>IF(U1573="SC",SUMIFS(SC!J:J,SC!A:A,MAIN!D1573,SC!B:B,MAIN!A1573),SUMIFS(Allocations!M:M,Allocations!A:A,MAIN!A1573,Allocations!B:B,MAIN!D1573))</f>
        <v>0</v>
      </c>
      <c r="G1573" s="24">
        <f t="shared" si="435"/>
        <v>58.128</v>
      </c>
      <c r="H1573" s="24">
        <f>IFERROR(VLOOKUP(S1573,Swaps_wk!$A$2:$AP$151,HLOOKUP(MAIN!D1573,Swaps_wk!$B$2:$AP$151,150,FALSE),FALSE),0)</f>
        <v>0</v>
      </c>
      <c r="I1573" s="24">
        <f>SUMIFS(PASTE_DQS_TRACKER!$D:$D,PASTE_DQS_TRACKER!$C:$C,MAIN!$A1573,PASTE_DQS_TRACKER!$B:$B,MAIN!$D1573)-SUMIFS(PASTE_DQS_TRACKER!$D:$D,PASTE_DQS_TRACKER!$C:$C,MAIN!$A1573,PASTE_DQS_TRACKER!$E:$E,MAIN!$D1573)</f>
        <v>0</v>
      </c>
      <c r="J1573" s="25">
        <f t="shared" si="436"/>
        <v>58.128</v>
      </c>
      <c r="K1573" s="24">
        <f>IFERROR(IF(V1573="Flex",0,IF(D1573=$D$30,VLOOKUP(A1573,MMO_o10M_lease!$A$1:$F$51,5,FALSE),IF(D1573=$D$26,VLOOKUP(D1573,LANDINGS!$A$3:$BR$40,HLOOKUP(A1573,LANDINGS!$B$1:$CF$42,42,FALSE),FALSE)-IFERROR(VLOOKUP(A1573,MMO_o10M_lease!$A$1:$F$38,5,FALSE),0),VLOOKUP(D1573,LANDINGS!$A$3:$CF$40,HLOOKUP(A1573,LANDINGS!$B$1:$CF$42,42,FALSE),FALSE)))),0)</f>
        <v>0</v>
      </c>
      <c r="L1573" s="24">
        <f>SUMIFS(PASTE_FLEX_TRACKER!$D:$D,PASTE_FLEX_TRACKER!$E:$E,MAIN!$A1573,PASTE_FLEX_TRACKER!$B:$B,MAIN!$D1573)</f>
        <v>0</v>
      </c>
      <c r="M1573" s="35" t="s">
        <v>133</v>
      </c>
      <c r="N1573" s="46" t="s">
        <v>563</v>
      </c>
      <c r="O1573" s="46">
        <f>SUMIFS(MAN_ADJ!$L:$L,MAN_ADJ!$K:$K,MAIN!$D1573,MAN_ADJ!$J:$J,MAIN!$S1573)</f>
        <v>0</v>
      </c>
      <c r="P1573" s="25">
        <f t="shared" si="437"/>
        <v>0</v>
      </c>
      <c r="Q1573" s="28">
        <f t="shared" si="428"/>
        <v>0</v>
      </c>
      <c r="R1573" s="38">
        <f t="shared" si="438"/>
        <v>58.128</v>
      </c>
      <c r="S1573" s="17" t="s">
        <v>217</v>
      </c>
      <c r="U1573" t="s">
        <v>577</v>
      </c>
      <c r="V1573" t="s">
        <v>735</v>
      </c>
    </row>
    <row r="1574" spans="1:22" x14ac:dyDescent="0.25">
      <c r="A1574" s="17" t="s">
        <v>217</v>
      </c>
      <c r="B1574" s="17" t="s">
        <v>93</v>
      </c>
      <c r="C1574" s="17" t="s">
        <v>135</v>
      </c>
      <c r="D1574" s="17" t="s">
        <v>97</v>
      </c>
      <c r="E1574" s="24">
        <f>IF(U1574="SC",SUMIFS(SC!F:F,SC!A:A,MAIN!D1574,SC!B:B,MAIN!A1574),SUMIFS(Allocations!$H:$H,Allocations!$A:$A,MAIN!$A1574,Allocations!$B:$B,MAIN!$D1574))</f>
        <v>49.22</v>
      </c>
      <c r="F1574" s="24">
        <f>IF(U1574="SC",SUMIFS(SC!J:J,SC!A:A,MAIN!D1574,SC!B:B,MAIN!A1574),SUMIFS(Allocations!M:M,Allocations!A:A,MAIN!A1574,Allocations!B:B,MAIN!D1574))</f>
        <v>0</v>
      </c>
      <c r="G1574" s="24">
        <f t="shared" si="435"/>
        <v>49.22</v>
      </c>
      <c r="H1574" s="24">
        <f>IFERROR(VLOOKUP(S1574,Swaps_wk!$A$2:$AP$151,HLOOKUP(MAIN!D1574,Swaps_wk!$B$2:$AP$151,150,FALSE),FALSE),0)</f>
        <v>0</v>
      </c>
      <c r="I1574" s="24">
        <f>SUMIFS(PASTE_DQS_TRACKER!$D:$D,PASTE_DQS_TRACKER!$C:$C,MAIN!$A1574,PASTE_DQS_TRACKER!$B:$B,MAIN!$D1574)-SUMIFS(PASTE_DQS_TRACKER!$D:$D,PASTE_DQS_TRACKER!$C:$C,MAIN!$A1574,PASTE_DQS_TRACKER!$E:$E,MAIN!$D1574)</f>
        <v>0</v>
      </c>
      <c r="J1574" s="25">
        <f t="shared" si="436"/>
        <v>49.22</v>
      </c>
      <c r="K1574" s="24">
        <f>IFERROR(IF(V1574="Flex",0,IF(D1574=$D$30,VLOOKUP(A1574,MMO_o10M_lease!$A$1:$F$51,5,FALSE),IF(D1574=$D$26,VLOOKUP(D1574,LANDINGS!$A$3:$BR$40,HLOOKUP(A1574,LANDINGS!$B$1:$CF$42,42,FALSE),FALSE)-IFERROR(VLOOKUP(A1574,MMO_o10M_lease!$A$1:$F$38,5,FALSE),0),VLOOKUP(D1574,LANDINGS!$A$3:$CF$40,HLOOKUP(A1574,LANDINGS!$B$1:$CF$42,42,FALSE),FALSE)))),0)</f>
        <v>0</v>
      </c>
      <c r="L1574" s="24">
        <f>SUMIFS(PASTE_FLEX_TRACKER!$D:$D,PASTE_FLEX_TRACKER!$E:$E,MAIN!$A1574,PASTE_FLEX_TRACKER!$B:$B,MAIN!$D1574)</f>
        <v>0</v>
      </c>
      <c r="M1574" s="35" t="s">
        <v>133</v>
      </c>
      <c r="N1574" s="46" t="s">
        <v>563</v>
      </c>
      <c r="O1574" s="46">
        <f>SUMIFS(MAN_ADJ!$L:$L,MAN_ADJ!$K:$K,MAIN!$D1574,MAN_ADJ!$J:$J,MAIN!$S1574)</f>
        <v>0</v>
      </c>
      <c r="P1574" s="25">
        <f t="shared" si="437"/>
        <v>0</v>
      </c>
      <c r="Q1574" s="28">
        <f t="shared" si="428"/>
        <v>0</v>
      </c>
      <c r="R1574" s="38">
        <f t="shared" si="438"/>
        <v>49.22</v>
      </c>
      <c r="S1574" s="17" t="s">
        <v>217</v>
      </c>
      <c r="U1574" t="s">
        <v>577</v>
      </c>
      <c r="V1574" t="s">
        <v>735</v>
      </c>
    </row>
    <row r="1575" spans="1:22" x14ac:dyDescent="0.25">
      <c r="A1575" s="17" t="s">
        <v>217</v>
      </c>
      <c r="B1575" s="17" t="s">
        <v>93</v>
      </c>
      <c r="C1575" s="17" t="s">
        <v>135</v>
      </c>
      <c r="D1575" s="17" t="s">
        <v>98</v>
      </c>
      <c r="E1575" s="24">
        <f>IF(U1575="SC",SUMIFS(SC!F:F,SC!A:A,MAIN!D1575,SC!B:B,MAIN!A1575),SUMIFS(Allocations!$H:$H,Allocations!$A:$A,MAIN!$A1575,Allocations!$B:$B,MAIN!$D1575))</f>
        <v>92.18</v>
      </c>
      <c r="F1575" s="24">
        <f>IF(U1575="SC",SUMIFS(SC!J:J,SC!A:A,MAIN!D1575,SC!B:B,MAIN!A1575),SUMIFS(Allocations!M:M,Allocations!A:A,MAIN!A1575,Allocations!B:B,MAIN!D1575))</f>
        <v>0</v>
      </c>
      <c r="G1575" s="24">
        <f t="shared" si="435"/>
        <v>92.18</v>
      </c>
      <c r="H1575" s="24">
        <f>IFERROR(VLOOKUP(S1575,Swaps_wk!$A$2:$AP$151,HLOOKUP(MAIN!D1575,Swaps_wk!$B$2:$AP$151,150,FALSE),FALSE),0)</f>
        <v>0</v>
      </c>
      <c r="I1575" s="24">
        <f>SUMIFS(PASTE_DQS_TRACKER!$D:$D,PASTE_DQS_TRACKER!$C:$C,MAIN!$A1575,PASTE_DQS_TRACKER!$B:$B,MAIN!$D1575)-SUMIFS(PASTE_DQS_TRACKER!$D:$D,PASTE_DQS_TRACKER!$C:$C,MAIN!$A1575,PASTE_DQS_TRACKER!$E:$E,MAIN!$D1575)</f>
        <v>0</v>
      </c>
      <c r="J1575" s="25">
        <f t="shared" si="436"/>
        <v>92.18</v>
      </c>
      <c r="K1575" s="24">
        <f>IFERROR(IF(V1575="Flex",0,IF(D1575=$D$30,VLOOKUP(A1575,MMO_o10M_lease!$A$1:$F$51,5,FALSE),IF(D1575=$D$26,VLOOKUP(D1575,LANDINGS!$A$3:$BR$40,HLOOKUP(A1575,LANDINGS!$B$1:$CF$42,42,FALSE),FALSE)-IFERROR(VLOOKUP(A1575,MMO_o10M_lease!$A$1:$F$38,5,FALSE),0),VLOOKUP(D1575,LANDINGS!$A$3:$CF$40,HLOOKUP(A1575,LANDINGS!$B$1:$CF$42,42,FALSE),FALSE)))),0)</f>
        <v>0</v>
      </c>
      <c r="L1575" s="24">
        <f>SUMIFS(PASTE_FLEX_TRACKER!$D:$D,PASTE_FLEX_TRACKER!$E:$E,MAIN!$A1575,PASTE_FLEX_TRACKER!$B:$B,MAIN!$D1575)</f>
        <v>0</v>
      </c>
      <c r="M1575" s="35" t="s">
        <v>133</v>
      </c>
      <c r="N1575" s="46" t="s">
        <v>563</v>
      </c>
      <c r="O1575" s="46">
        <f>SUMIFS(MAN_ADJ!$L:$L,MAN_ADJ!$K:$K,MAIN!$D1575,MAN_ADJ!$J:$J,MAIN!$S1575)</f>
        <v>0</v>
      </c>
      <c r="P1575" s="25">
        <f t="shared" si="437"/>
        <v>0</v>
      </c>
      <c r="Q1575" s="28">
        <f t="shared" si="428"/>
        <v>0</v>
      </c>
      <c r="R1575" s="38">
        <f t="shared" si="438"/>
        <v>92.18</v>
      </c>
      <c r="S1575" s="17" t="s">
        <v>217</v>
      </c>
      <c r="U1575" t="s">
        <v>577</v>
      </c>
      <c r="V1575" t="s">
        <v>735</v>
      </c>
    </row>
    <row r="1576" spans="1:22" x14ac:dyDescent="0.25">
      <c r="A1576" s="17" t="s">
        <v>217</v>
      </c>
      <c r="B1576" s="17" t="s">
        <v>93</v>
      </c>
      <c r="C1576" s="17" t="s">
        <v>135</v>
      </c>
      <c r="D1576" s="17" t="s">
        <v>99</v>
      </c>
      <c r="E1576" s="24">
        <f>IF(U1576="SC",SUMIFS(SC!F:F,SC!A:A,MAIN!D1576,SC!B:B,MAIN!A1576),SUMIFS(Allocations!$H:$H,Allocations!$A:$A,MAIN!$A1576,Allocations!$B:$B,MAIN!$D1576))</f>
        <v>1.4208000000000001</v>
      </c>
      <c r="F1576" s="24">
        <f>IF(U1576="SC",SUMIFS(SC!J:J,SC!A:A,MAIN!D1576,SC!B:B,MAIN!A1576),SUMIFS(Allocations!M:M,Allocations!A:A,MAIN!A1576,Allocations!B:B,MAIN!D1576))</f>
        <v>0</v>
      </c>
      <c r="G1576" s="24">
        <f t="shared" si="435"/>
        <v>1.4208000000000001</v>
      </c>
      <c r="H1576" s="24">
        <f>IFERROR(VLOOKUP(S1576,Swaps_wk!$A$2:$AP$151,HLOOKUP(MAIN!D1576,Swaps_wk!$B$2:$AP$151,150,FALSE),FALSE),0)</f>
        <v>0</v>
      </c>
      <c r="I1576" s="24">
        <f>SUMIFS(PASTE_DQS_TRACKER!$D:$D,PASTE_DQS_TRACKER!$C:$C,MAIN!$A1576,PASTE_DQS_TRACKER!$B:$B,MAIN!$D1576)-SUMIFS(PASTE_DQS_TRACKER!$D:$D,PASTE_DQS_TRACKER!$C:$C,MAIN!$A1576,PASTE_DQS_TRACKER!$E:$E,MAIN!$D1576)</f>
        <v>0</v>
      </c>
      <c r="J1576" s="25">
        <f t="shared" si="436"/>
        <v>1.4208000000000001</v>
      </c>
      <c r="K1576" s="24">
        <f>IFERROR(IF(V1576="Flex",0,IF(D1576=$D$30,VLOOKUP(A1576,MMO_o10M_lease!$A$1:$F$51,5,FALSE),IF(D1576=$D$26,VLOOKUP(D1576,LANDINGS!$A$3:$BR$40,HLOOKUP(A1576,LANDINGS!$B$1:$CF$42,42,FALSE),FALSE)-IFERROR(VLOOKUP(A1576,MMO_o10M_lease!$A$1:$F$38,5,FALSE),0),VLOOKUP(D1576,LANDINGS!$A$3:$CF$40,HLOOKUP(A1576,LANDINGS!$B$1:$CF$42,42,FALSE),FALSE)))),0)</f>
        <v>0</v>
      </c>
      <c r="L1576" s="24">
        <f>SUMIFS(PASTE_FLEX_TRACKER!$D:$D,PASTE_FLEX_TRACKER!$E:$E,MAIN!$A1576,PASTE_FLEX_TRACKER!$B:$B,MAIN!$D1576)</f>
        <v>0</v>
      </c>
      <c r="M1576" s="35" t="s">
        <v>133</v>
      </c>
      <c r="N1576" s="46" t="s">
        <v>563</v>
      </c>
      <c r="O1576" s="46">
        <f>SUMIFS(MAN_ADJ!$L:$L,MAN_ADJ!$K:$K,MAIN!$D1576,MAN_ADJ!$J:$J,MAIN!$S1576)</f>
        <v>0</v>
      </c>
      <c r="P1576" s="25">
        <f t="shared" si="437"/>
        <v>0</v>
      </c>
      <c r="Q1576" s="28">
        <f t="shared" si="428"/>
        <v>0</v>
      </c>
      <c r="R1576" s="38">
        <f t="shared" si="438"/>
        <v>1.4208000000000001</v>
      </c>
      <c r="S1576" s="17" t="s">
        <v>217</v>
      </c>
      <c r="U1576" t="s">
        <v>577</v>
      </c>
      <c r="V1576" t="s">
        <v>735</v>
      </c>
    </row>
    <row r="1577" spans="1:22" x14ac:dyDescent="0.25">
      <c r="A1577" s="17" t="s">
        <v>217</v>
      </c>
      <c r="B1577" s="17" t="s">
        <v>93</v>
      </c>
      <c r="C1577" s="17" t="s">
        <v>135</v>
      </c>
      <c r="D1577" s="17" t="s">
        <v>100</v>
      </c>
      <c r="E1577" s="24">
        <f>IF(U1577="SC",SUMIFS(SC!F:F,SC!A:A,MAIN!D1577,SC!B:B,MAIN!A1577),SUMIFS(Allocations!$H:$H,Allocations!$A:$A,MAIN!$A1577,Allocations!$B:$B,MAIN!$D1577))</f>
        <v>1.1000000000000001</v>
      </c>
      <c r="F1577" s="24">
        <f>IF(U1577="SC",SUMIFS(SC!J:J,SC!A:A,MAIN!D1577,SC!B:B,MAIN!A1577),SUMIFS(Allocations!M:M,Allocations!A:A,MAIN!A1577,Allocations!B:B,MAIN!D1577))</f>
        <v>0</v>
      </c>
      <c r="G1577" s="24">
        <f t="shared" si="435"/>
        <v>1.1000000000000001</v>
      </c>
      <c r="H1577" s="24">
        <f>IFERROR(VLOOKUP(S1577,Swaps_wk!$A$2:$AP$151,HLOOKUP(MAIN!D1577,Swaps_wk!$B$2:$AP$151,150,FALSE),FALSE),0)</f>
        <v>0</v>
      </c>
      <c r="I1577" s="24">
        <f>SUMIFS(PASTE_DQS_TRACKER!$D:$D,PASTE_DQS_TRACKER!$C:$C,MAIN!$A1577,PASTE_DQS_TRACKER!$B:$B,MAIN!$D1577)-SUMIFS(PASTE_DQS_TRACKER!$D:$D,PASTE_DQS_TRACKER!$C:$C,MAIN!$A1577,PASTE_DQS_TRACKER!$E:$E,MAIN!$D1577)</f>
        <v>0</v>
      </c>
      <c r="J1577" s="25">
        <f t="shared" si="436"/>
        <v>1.1000000000000001</v>
      </c>
      <c r="K1577" s="24">
        <f>IFERROR(IF(V1577="Flex",0,IF(D1577=$D$30,VLOOKUP(A1577,MMO_o10M_lease!$A$1:$F$51,5,FALSE),IF(D1577=$D$26,VLOOKUP(D1577,LANDINGS!$A$3:$BR$40,HLOOKUP(A1577,LANDINGS!$B$1:$CF$42,42,FALSE),FALSE)-IFERROR(VLOOKUP(A1577,MMO_o10M_lease!$A$1:$F$38,5,FALSE),0),VLOOKUP(D1577,LANDINGS!$A$3:$CF$40,HLOOKUP(A1577,LANDINGS!$B$1:$CF$42,42,FALSE),FALSE)))),0)</f>
        <v>0</v>
      </c>
      <c r="L1577" s="24">
        <f>SUMIFS(PASTE_FLEX_TRACKER!$D:$D,PASTE_FLEX_TRACKER!$E:$E,MAIN!$A1577,PASTE_FLEX_TRACKER!$B:$B,MAIN!$D1577)</f>
        <v>0</v>
      </c>
      <c r="M1577" s="35" t="s">
        <v>133</v>
      </c>
      <c r="N1577" s="46" t="s">
        <v>563</v>
      </c>
      <c r="O1577" s="46">
        <f>SUMIFS(MAN_ADJ!$L:$L,MAN_ADJ!$K:$K,MAIN!$D1577,MAN_ADJ!$J:$J,MAIN!$S1577)</f>
        <v>0</v>
      </c>
      <c r="P1577" s="25">
        <f t="shared" si="437"/>
        <v>0</v>
      </c>
      <c r="Q1577" s="28">
        <f t="shared" si="428"/>
        <v>0</v>
      </c>
      <c r="R1577" s="38">
        <f t="shared" si="438"/>
        <v>1.1000000000000001</v>
      </c>
      <c r="S1577" s="17" t="s">
        <v>217</v>
      </c>
      <c r="U1577" t="s">
        <v>577</v>
      </c>
      <c r="V1577" t="s">
        <v>735</v>
      </c>
    </row>
    <row r="1578" spans="1:22" x14ac:dyDescent="0.25">
      <c r="A1578" s="17" t="s">
        <v>217</v>
      </c>
      <c r="B1578" s="17" t="s">
        <v>93</v>
      </c>
      <c r="C1578" s="17" t="s">
        <v>135</v>
      </c>
      <c r="D1578" s="17" t="s">
        <v>101</v>
      </c>
      <c r="E1578" s="24">
        <f>IF(U1578="SC",SUMIFS(SC!F:F,SC!A:A,MAIN!D1578,SC!B:B,MAIN!A1578),SUMIFS(Allocations!$H:$H,Allocations!$A:$A,MAIN!$A1578,Allocations!$B:$B,MAIN!$D1578))</f>
        <v>4.0200000000000005</v>
      </c>
      <c r="F1578" s="24">
        <f>IF(U1578="SC",SUMIFS(SC!J:J,SC!A:A,MAIN!D1578,SC!B:B,MAIN!A1578),SUMIFS(Allocations!M:M,Allocations!A:A,MAIN!A1578,Allocations!B:B,MAIN!D1578))</f>
        <v>0</v>
      </c>
      <c r="G1578" s="24">
        <f t="shared" si="435"/>
        <v>4.0200000000000005</v>
      </c>
      <c r="H1578" s="24">
        <f>IFERROR(VLOOKUP(S1578,Swaps_wk!$A$2:$AP$151,HLOOKUP(MAIN!D1578,Swaps_wk!$B$2:$AP$151,150,FALSE),FALSE),0)</f>
        <v>0</v>
      </c>
      <c r="I1578" s="24">
        <f>SUMIFS(PASTE_DQS_TRACKER!$D:$D,PASTE_DQS_TRACKER!$C:$C,MAIN!$A1578,PASTE_DQS_TRACKER!$B:$B,MAIN!$D1578)-SUMIFS(PASTE_DQS_TRACKER!$D:$D,PASTE_DQS_TRACKER!$C:$C,MAIN!$A1578,PASTE_DQS_TRACKER!$E:$E,MAIN!$D1578)</f>
        <v>0</v>
      </c>
      <c r="J1578" s="25">
        <f t="shared" si="436"/>
        <v>4.0200000000000005</v>
      </c>
      <c r="K1578" s="24">
        <f>IFERROR(IF(V1578="Flex",0,IF(D1578=$D$30,VLOOKUP(A1578,MMO_o10M_lease!$A$1:$F$51,5,FALSE),IF(D1578=$D$26,VLOOKUP(D1578,LANDINGS!$A$3:$BR$40,HLOOKUP(A1578,LANDINGS!$B$1:$CF$42,42,FALSE),FALSE)-IFERROR(VLOOKUP(A1578,MMO_o10M_lease!$A$1:$F$38,5,FALSE),0),VLOOKUP(D1578,LANDINGS!$A$3:$CF$40,HLOOKUP(A1578,LANDINGS!$B$1:$CF$42,42,FALSE),FALSE)))),0)</f>
        <v>0</v>
      </c>
      <c r="L1578" s="24">
        <f>SUMIFS(PASTE_FLEX_TRACKER!$D:$D,PASTE_FLEX_TRACKER!$E:$E,MAIN!$A1578,PASTE_FLEX_TRACKER!$B:$B,MAIN!$D1578)</f>
        <v>0</v>
      </c>
      <c r="M1578" s="35" t="s">
        <v>133</v>
      </c>
      <c r="N1578" s="46" t="s">
        <v>563</v>
      </c>
      <c r="O1578" s="46">
        <f>SUMIFS(MAN_ADJ!$L:$L,MAN_ADJ!$K:$K,MAIN!$D1578,MAN_ADJ!$J:$J,MAIN!$S1578)</f>
        <v>0</v>
      </c>
      <c r="P1578" s="25">
        <f t="shared" si="437"/>
        <v>0</v>
      </c>
      <c r="Q1578" s="28">
        <f t="shared" si="428"/>
        <v>0</v>
      </c>
      <c r="R1578" s="38">
        <f t="shared" si="438"/>
        <v>4.0200000000000005</v>
      </c>
      <c r="S1578" s="17" t="s">
        <v>217</v>
      </c>
      <c r="U1578" t="s">
        <v>577</v>
      </c>
      <c r="V1578" t="s">
        <v>735</v>
      </c>
    </row>
    <row r="1579" spans="1:22" x14ac:dyDescent="0.25">
      <c r="A1579" s="17" t="s">
        <v>217</v>
      </c>
      <c r="B1579" s="17" t="s">
        <v>93</v>
      </c>
      <c r="C1579" s="17" t="s">
        <v>135</v>
      </c>
      <c r="D1579" s="17" t="s">
        <v>102</v>
      </c>
      <c r="E1579" s="24">
        <f>IF(U1579="SC",SUMIFS(SC!F:F,SC!A:A,MAIN!D1579,SC!B:B,MAIN!A1579),SUMIFS(Allocations!$H:$H,Allocations!$A:$A,MAIN!$A1579,Allocations!$B:$B,MAIN!$D1579))</f>
        <v>0</v>
      </c>
      <c r="F1579" s="24">
        <f>IF(U1579="SC",SUMIFS(SC!J:J,SC!A:A,MAIN!D1579,SC!B:B,MAIN!A1579),SUMIFS(Allocations!M:M,Allocations!A:A,MAIN!A1579,Allocations!B:B,MAIN!D1579))</f>
        <v>0</v>
      </c>
      <c r="G1579" s="24">
        <f t="shared" si="435"/>
        <v>0</v>
      </c>
      <c r="H1579" s="24">
        <f>IFERROR(VLOOKUP(S1579,Swaps_wk!$A$2:$AP$151,HLOOKUP(MAIN!D1579,Swaps_wk!$B$2:$AP$151,150,FALSE),FALSE),0)</f>
        <v>0</v>
      </c>
      <c r="I1579" s="24">
        <f>SUMIFS(PASTE_DQS_TRACKER!$D:$D,PASTE_DQS_TRACKER!$C:$C,MAIN!$A1579,PASTE_DQS_TRACKER!$B:$B,MAIN!$D1579)-SUMIFS(PASTE_DQS_TRACKER!$D:$D,PASTE_DQS_TRACKER!$C:$C,MAIN!$A1579,PASTE_DQS_TRACKER!$E:$E,MAIN!$D1579)</f>
        <v>0</v>
      </c>
      <c r="J1579" s="25">
        <f t="shared" si="436"/>
        <v>0</v>
      </c>
      <c r="K1579" s="24">
        <f>IFERROR(IF(V1579="Flex",0,IF(D1579=$D$30,VLOOKUP(A1579,MMO_o10M_lease!$A$1:$F$51,5,FALSE),IF(D1579=$D$26,VLOOKUP(D1579,LANDINGS!$A$3:$BR$40,HLOOKUP(A1579,LANDINGS!$B$1:$CF$42,42,FALSE),FALSE)-IFERROR(VLOOKUP(A1579,MMO_o10M_lease!$A$1:$F$38,5,FALSE),0),VLOOKUP(D1579,LANDINGS!$A$3:$CF$40,HLOOKUP(A1579,LANDINGS!$B$1:$CF$42,42,FALSE),FALSE)))),0)</f>
        <v>0</v>
      </c>
      <c r="L1579" s="24">
        <f>SUMIFS(PASTE_FLEX_TRACKER!$D:$D,PASTE_FLEX_TRACKER!$E:$E,MAIN!$A1579,PASTE_FLEX_TRACKER!$B:$B,MAIN!$D1579)</f>
        <v>0</v>
      </c>
      <c r="M1579" s="35" t="s">
        <v>133</v>
      </c>
      <c r="N1579" s="46" t="s">
        <v>563</v>
      </c>
      <c r="O1579" s="46">
        <f>SUMIFS(MAN_ADJ!$L:$L,MAN_ADJ!$K:$K,MAIN!$D1579,MAN_ADJ!$J:$J,MAIN!$S1579)</f>
        <v>0</v>
      </c>
      <c r="P1579" s="25">
        <f t="shared" si="437"/>
        <v>0</v>
      </c>
      <c r="Q1579" s="28" t="str">
        <f t="shared" si="428"/>
        <v>n/a</v>
      </c>
      <c r="R1579" s="38">
        <f t="shared" si="438"/>
        <v>0</v>
      </c>
      <c r="S1579" s="17" t="s">
        <v>217</v>
      </c>
      <c r="U1579" t="s">
        <v>577</v>
      </c>
      <c r="V1579" t="s">
        <v>735</v>
      </c>
    </row>
    <row r="1580" spans="1:22" x14ac:dyDescent="0.25">
      <c r="A1580" s="17" t="s">
        <v>217</v>
      </c>
      <c r="B1580" s="17" t="s">
        <v>93</v>
      </c>
      <c r="C1580" s="17" t="s">
        <v>135</v>
      </c>
      <c r="D1580" s="17" t="s">
        <v>103</v>
      </c>
      <c r="E1580" s="24">
        <f>IF(U1580="SC",SUMIFS(SC!F:F,SC!A:A,MAIN!D1580,SC!B:B,MAIN!A1580),SUMIFS(Allocations!$H:$H,Allocations!$A:$A,MAIN!$A1580,Allocations!$B:$B,MAIN!$D1580))</f>
        <v>0</v>
      </c>
      <c r="F1580" s="24">
        <f>IF(U1580="SC",SUMIFS(SC!J:J,SC!A:A,MAIN!D1580,SC!B:B,MAIN!A1580),SUMIFS(Allocations!M:M,Allocations!A:A,MAIN!A1580,Allocations!B:B,MAIN!D1580))</f>
        <v>0</v>
      </c>
      <c r="G1580" s="24">
        <f t="shared" si="435"/>
        <v>0</v>
      </c>
      <c r="H1580" s="24">
        <f>IFERROR(VLOOKUP(S1580,Swaps_wk!$A$2:$AP$151,HLOOKUP(MAIN!D1580,Swaps_wk!$B$2:$AP$151,150,FALSE),FALSE),0)</f>
        <v>0</v>
      </c>
      <c r="I1580" s="24">
        <f>SUMIFS(PASTE_DQS_TRACKER!$D:$D,PASTE_DQS_TRACKER!$C:$C,MAIN!$A1580,PASTE_DQS_TRACKER!$B:$B,MAIN!$D1580)-SUMIFS(PASTE_DQS_TRACKER!$D:$D,PASTE_DQS_TRACKER!$C:$C,MAIN!$A1580,PASTE_DQS_TRACKER!$E:$E,MAIN!$D1580)</f>
        <v>0</v>
      </c>
      <c r="J1580" s="25">
        <f t="shared" si="436"/>
        <v>0</v>
      </c>
      <c r="K1580" s="24">
        <f>IFERROR(IF(V1580="Flex",0,IF(D1580=$D$30,VLOOKUP(A1580,MMO_o10M_lease!$A$1:$F$51,5,FALSE),IF(D1580=$D$26,VLOOKUP(D1580,LANDINGS!$A$3:$BR$40,HLOOKUP(A1580,LANDINGS!$B$1:$CF$42,42,FALSE),FALSE)-IFERROR(VLOOKUP(A1580,MMO_o10M_lease!$A$1:$F$38,5,FALSE),0),VLOOKUP(D1580,LANDINGS!$A$3:$CF$40,HLOOKUP(A1580,LANDINGS!$B$1:$CF$42,42,FALSE),FALSE)))),0)</f>
        <v>0</v>
      </c>
      <c r="L1580" s="24">
        <f>SUMIFS(PASTE_FLEX_TRACKER!$D:$D,PASTE_FLEX_TRACKER!$E:$E,MAIN!$A1580,PASTE_FLEX_TRACKER!$B:$B,MAIN!$D1580)</f>
        <v>0</v>
      </c>
      <c r="M1580" s="35" t="s">
        <v>133</v>
      </c>
      <c r="N1580" s="46" t="s">
        <v>563</v>
      </c>
      <c r="O1580" s="46">
        <f>SUMIFS(MAN_ADJ!$L:$L,MAN_ADJ!$K:$K,MAIN!$D1580,MAN_ADJ!$J:$J,MAIN!$S1580)</f>
        <v>0</v>
      </c>
      <c r="P1580" s="25">
        <f t="shared" si="437"/>
        <v>0</v>
      </c>
      <c r="Q1580" s="28" t="str">
        <f t="shared" si="428"/>
        <v>n/a</v>
      </c>
      <c r="R1580" s="38">
        <f t="shared" si="438"/>
        <v>0</v>
      </c>
      <c r="S1580" s="17" t="s">
        <v>217</v>
      </c>
      <c r="U1580" t="s">
        <v>577</v>
      </c>
      <c r="V1580" t="s">
        <v>735</v>
      </c>
    </row>
    <row r="1581" spans="1:22" x14ac:dyDescent="0.25">
      <c r="A1581" s="17" t="s">
        <v>217</v>
      </c>
      <c r="B1581" s="17" t="s">
        <v>93</v>
      </c>
      <c r="C1581" s="17" t="s">
        <v>135</v>
      </c>
      <c r="D1581" s="17" t="s">
        <v>104</v>
      </c>
      <c r="E1581" s="24">
        <f>IF(U1581="SC",SUMIFS(SC!F:F,SC!A:A,MAIN!D1581,SC!B:B,MAIN!A1581),SUMIFS(Allocations!$H:$H,Allocations!$A:$A,MAIN!$A1581,Allocations!$B:$B,MAIN!$D1581))</f>
        <v>24.92</v>
      </c>
      <c r="F1581" s="24">
        <f>IF(U1581="SC",SUMIFS(SC!J:J,SC!A:A,MAIN!D1581,SC!B:B,MAIN!A1581),SUMIFS(Allocations!M:M,Allocations!A:A,MAIN!A1581,Allocations!B:B,MAIN!D1581))</f>
        <v>0</v>
      </c>
      <c r="G1581" s="24">
        <f t="shared" si="435"/>
        <v>24.92</v>
      </c>
      <c r="H1581" s="24">
        <f>IFERROR(VLOOKUP(S1581,Swaps_wk!$A$2:$AP$151,HLOOKUP(MAIN!D1581,Swaps_wk!$B$2:$AP$151,150,FALSE),FALSE),0)</f>
        <v>0</v>
      </c>
      <c r="I1581" s="24">
        <f>SUMIFS(PASTE_DQS_TRACKER!$D:$D,PASTE_DQS_TRACKER!$C:$C,MAIN!$A1581,PASTE_DQS_TRACKER!$B:$B,MAIN!$D1581)-SUMIFS(PASTE_DQS_TRACKER!$D:$D,PASTE_DQS_TRACKER!$C:$C,MAIN!$A1581,PASTE_DQS_TRACKER!$E:$E,MAIN!$D1581)</f>
        <v>0</v>
      </c>
      <c r="J1581" s="25">
        <f t="shared" si="436"/>
        <v>24.92</v>
      </c>
      <c r="K1581" s="24">
        <f>IFERROR(IF(V1581="Flex",0,IF(D1581=$D$30,VLOOKUP(A1581,MMO_o10M_lease!$A$1:$F$51,5,FALSE),IF(D1581=$D$26,VLOOKUP(D1581,LANDINGS!$A$3:$BR$40,HLOOKUP(A1581,LANDINGS!$B$1:$CF$42,42,FALSE),FALSE)-IFERROR(VLOOKUP(A1581,MMO_o10M_lease!$A$1:$F$38,5,FALSE),0),VLOOKUP(D1581,LANDINGS!$A$3:$CF$40,HLOOKUP(A1581,LANDINGS!$B$1:$CF$42,42,FALSE),FALSE)))),0)</f>
        <v>0</v>
      </c>
      <c r="L1581" s="24">
        <f>SUMIFS(PASTE_FLEX_TRACKER!$D:$D,PASTE_FLEX_TRACKER!$E:$E,MAIN!$A1581,PASTE_FLEX_TRACKER!$B:$B,MAIN!$D1581)</f>
        <v>0</v>
      </c>
      <c r="M1581" s="35" t="s">
        <v>133</v>
      </c>
      <c r="N1581" s="46" t="s">
        <v>563</v>
      </c>
      <c r="O1581" s="46">
        <f>SUMIFS(MAN_ADJ!$L:$L,MAN_ADJ!$K:$K,MAIN!$D1581,MAN_ADJ!$J:$J,MAIN!$S1581)</f>
        <v>0</v>
      </c>
      <c r="P1581" s="25">
        <f t="shared" si="437"/>
        <v>0</v>
      </c>
      <c r="Q1581" s="28">
        <f t="shared" si="428"/>
        <v>0</v>
      </c>
      <c r="R1581" s="38">
        <f t="shared" si="438"/>
        <v>24.92</v>
      </c>
      <c r="S1581" s="17" t="s">
        <v>217</v>
      </c>
      <c r="U1581" t="s">
        <v>577</v>
      </c>
      <c r="V1581" t="s">
        <v>735</v>
      </c>
    </row>
    <row r="1582" spans="1:22" x14ac:dyDescent="0.25">
      <c r="A1582" s="17" t="s">
        <v>217</v>
      </c>
      <c r="B1582" s="17" t="s">
        <v>93</v>
      </c>
      <c r="C1582" s="17" t="s">
        <v>135</v>
      </c>
      <c r="D1582" s="17" t="s">
        <v>105</v>
      </c>
      <c r="E1582" s="24">
        <f>IF(U1582="SC",SUMIFS(SC!F:F,SC!A:A,MAIN!D1582,SC!B:B,MAIN!A1582),SUMIFS(Allocations!$H:$H,Allocations!$A:$A,MAIN!$A1582,Allocations!$B:$B,MAIN!$D1582))</f>
        <v>9.4648000000000021</v>
      </c>
      <c r="F1582" s="24">
        <f>IF(U1582="SC",SUMIFS(SC!J:J,SC!A:A,MAIN!D1582,SC!B:B,MAIN!A1582),SUMIFS(Allocations!M:M,Allocations!A:A,MAIN!A1582,Allocations!B:B,MAIN!D1582))</f>
        <v>0</v>
      </c>
      <c r="G1582" s="24">
        <f t="shared" si="435"/>
        <v>9.4648000000000021</v>
      </c>
      <c r="H1582" s="24">
        <f>IFERROR(VLOOKUP(S1582,Swaps_wk!$A$2:$AP$151,HLOOKUP(MAIN!D1582,Swaps_wk!$B$2:$AP$151,150,FALSE),FALSE),0)</f>
        <v>0</v>
      </c>
      <c r="I1582" s="24">
        <f>SUMIFS(PASTE_DQS_TRACKER!$D:$D,PASTE_DQS_TRACKER!$C:$C,MAIN!$A1582,PASTE_DQS_TRACKER!$B:$B,MAIN!$D1582)-SUMIFS(PASTE_DQS_TRACKER!$D:$D,PASTE_DQS_TRACKER!$C:$C,MAIN!$A1582,PASTE_DQS_TRACKER!$E:$E,MAIN!$D1582)</f>
        <v>0</v>
      </c>
      <c r="J1582" s="25">
        <f t="shared" si="436"/>
        <v>9.4648000000000021</v>
      </c>
      <c r="K1582" s="24">
        <f>IFERROR(IF(V1582="Flex",0,IF(D1582=$D$30,VLOOKUP(A1582,MMO_o10M_lease!$A$1:$F$51,5,FALSE),IF(D1582=$D$26,VLOOKUP(D1582,LANDINGS!$A$3:$BR$40,HLOOKUP(A1582,LANDINGS!$B$1:$CF$42,42,FALSE),FALSE)-IFERROR(VLOOKUP(A1582,MMO_o10M_lease!$A$1:$F$38,5,FALSE),0),VLOOKUP(D1582,LANDINGS!$A$3:$CF$40,HLOOKUP(A1582,LANDINGS!$B$1:$CF$42,42,FALSE),FALSE)))),0)</f>
        <v>0</v>
      </c>
      <c r="L1582" s="24">
        <f>SUMIFS(PASTE_FLEX_TRACKER!$D:$D,PASTE_FLEX_TRACKER!$E:$E,MAIN!$A1582,PASTE_FLEX_TRACKER!$B:$B,MAIN!$D1582)</f>
        <v>0</v>
      </c>
      <c r="M1582" s="35" t="s">
        <v>133</v>
      </c>
      <c r="N1582" s="46" t="s">
        <v>563</v>
      </c>
      <c r="O1582" s="46">
        <f>SUMIFS(MAN_ADJ!$L:$L,MAN_ADJ!$K:$K,MAIN!$D1582,MAN_ADJ!$J:$J,MAIN!$S1582)</f>
        <v>0</v>
      </c>
      <c r="P1582" s="25">
        <f t="shared" si="437"/>
        <v>0</v>
      </c>
      <c r="Q1582" s="28">
        <f t="shared" si="428"/>
        <v>0</v>
      </c>
      <c r="R1582" s="38">
        <f t="shared" si="438"/>
        <v>9.4648000000000021</v>
      </c>
      <c r="S1582" s="17" t="s">
        <v>217</v>
      </c>
      <c r="U1582" t="s">
        <v>577</v>
      </c>
      <c r="V1582" t="s">
        <v>735</v>
      </c>
    </row>
    <row r="1583" spans="1:22" x14ac:dyDescent="0.25">
      <c r="A1583" s="17" t="s">
        <v>217</v>
      </c>
      <c r="B1583" s="17" t="s">
        <v>93</v>
      </c>
      <c r="C1583" s="17" t="s">
        <v>135</v>
      </c>
      <c r="D1583" s="17" t="s">
        <v>106</v>
      </c>
      <c r="E1583" s="24">
        <f>IF(U1583="SC",SUMIFS(SC!F:F,SC!A:A,MAIN!D1583,SC!B:B,MAIN!A1583),SUMIFS(Allocations!$H:$H,Allocations!$A:$A,MAIN!$A1583,Allocations!$B:$B,MAIN!$D1583))</f>
        <v>40.796199999999999</v>
      </c>
      <c r="F1583" s="24">
        <f>IF(U1583="SC",SUMIFS(SC!J:J,SC!A:A,MAIN!D1583,SC!B:B,MAIN!A1583),SUMIFS(Allocations!M:M,Allocations!A:A,MAIN!A1583,Allocations!B:B,MAIN!D1583))</f>
        <v>0</v>
      </c>
      <c r="G1583" s="24">
        <f t="shared" si="435"/>
        <v>40.796199999999999</v>
      </c>
      <c r="H1583" s="24">
        <f>IFERROR(VLOOKUP(S1583,Swaps_wk!$A$2:$AP$151,HLOOKUP(MAIN!D1583,Swaps_wk!$B$2:$AP$151,150,FALSE),FALSE),0)</f>
        <v>0</v>
      </c>
      <c r="I1583" s="24">
        <f>SUMIFS(PASTE_DQS_TRACKER!$D:$D,PASTE_DQS_TRACKER!$C:$C,MAIN!$A1583,PASTE_DQS_TRACKER!$B:$B,MAIN!$D1583)-SUMIFS(PASTE_DQS_TRACKER!$D:$D,PASTE_DQS_TRACKER!$C:$C,MAIN!$A1583,PASTE_DQS_TRACKER!$E:$E,MAIN!$D1583)</f>
        <v>0</v>
      </c>
      <c r="J1583" s="25">
        <f t="shared" si="436"/>
        <v>40.796199999999999</v>
      </c>
      <c r="K1583" s="24">
        <f>IFERROR(IF(V1583="Flex",0,IF(D1583=$D$30,VLOOKUP(A1583,MMO_o10M_lease!$A$1:$F$51,5,FALSE),IF(D1583=$D$26,VLOOKUP(D1583,LANDINGS!$A$3:$BR$40,HLOOKUP(A1583,LANDINGS!$B$1:$CF$42,42,FALSE),FALSE)-IFERROR(VLOOKUP(A1583,MMO_o10M_lease!$A$1:$F$38,5,FALSE),0),VLOOKUP(D1583,LANDINGS!$A$3:$CF$40,HLOOKUP(A1583,LANDINGS!$B$1:$CF$42,42,FALSE),FALSE)))),0)</f>
        <v>0</v>
      </c>
      <c r="L1583" s="24">
        <f>SUMIFS(PASTE_FLEX_TRACKER!$D:$D,PASTE_FLEX_TRACKER!$E:$E,MAIN!$A1583,PASTE_FLEX_TRACKER!$B:$B,MAIN!$D1583)</f>
        <v>0</v>
      </c>
      <c r="M1583" s="35" t="s">
        <v>133</v>
      </c>
      <c r="N1583" s="46" t="s">
        <v>563</v>
      </c>
      <c r="O1583" s="46">
        <f>SUMIFS(MAN_ADJ!$L:$L,MAN_ADJ!$K:$K,MAIN!$D1583,MAN_ADJ!$J:$J,MAIN!$S1583)</f>
        <v>0</v>
      </c>
      <c r="P1583" s="25">
        <f t="shared" si="437"/>
        <v>0</v>
      </c>
      <c r="Q1583" s="28">
        <f t="shared" si="428"/>
        <v>0</v>
      </c>
      <c r="R1583" s="38">
        <f t="shared" si="438"/>
        <v>40.796199999999999</v>
      </c>
      <c r="S1583" s="17" t="s">
        <v>217</v>
      </c>
      <c r="U1583" t="s">
        <v>577</v>
      </c>
      <c r="V1583" t="s">
        <v>735</v>
      </c>
    </row>
    <row r="1584" spans="1:22" x14ac:dyDescent="0.25">
      <c r="A1584" s="17" t="s">
        <v>217</v>
      </c>
      <c r="B1584" s="17" t="s">
        <v>93</v>
      </c>
      <c r="C1584" s="17" t="s">
        <v>135</v>
      </c>
      <c r="D1584" s="17" t="s">
        <v>107</v>
      </c>
      <c r="E1584" s="24">
        <f>IF(U1584="SC",SUMIFS(SC!F:F,SC!A:A,MAIN!D1584,SC!B:B,MAIN!A1584),SUMIFS(Allocations!$H:$H,Allocations!$A:$A,MAIN!$A1584,Allocations!$B:$B,MAIN!$D1584))</f>
        <v>1.5598000000000001</v>
      </c>
      <c r="F1584" s="24">
        <f>IF(U1584="SC",SUMIFS(SC!J:J,SC!A:A,MAIN!D1584,SC!B:B,MAIN!A1584),SUMIFS(Allocations!M:M,Allocations!A:A,MAIN!A1584,Allocations!B:B,MAIN!D1584))</f>
        <v>0</v>
      </c>
      <c r="G1584" s="24">
        <f t="shared" si="435"/>
        <v>1.5598000000000001</v>
      </c>
      <c r="H1584" s="24">
        <f>IFERROR(VLOOKUP(S1584,Swaps_wk!$A$2:$AP$151,HLOOKUP(MAIN!D1584,Swaps_wk!$B$2:$AP$151,150,FALSE),FALSE),0)</f>
        <v>0</v>
      </c>
      <c r="I1584" s="24">
        <f>SUMIFS(PASTE_DQS_TRACKER!$D:$D,PASTE_DQS_TRACKER!$C:$C,MAIN!$A1584,PASTE_DQS_TRACKER!$B:$B,MAIN!$D1584)-SUMIFS(PASTE_DQS_TRACKER!$D:$D,PASTE_DQS_TRACKER!$C:$C,MAIN!$A1584,PASTE_DQS_TRACKER!$E:$E,MAIN!$D1584)</f>
        <v>0</v>
      </c>
      <c r="J1584" s="25">
        <f t="shared" si="436"/>
        <v>1.5598000000000001</v>
      </c>
      <c r="K1584" s="24">
        <f>IFERROR(IF(V1584="Flex",0,IF(D1584=$D$30,VLOOKUP(A1584,MMO_o10M_lease!$A$1:$F$51,5,FALSE),IF(D1584=$D$26,VLOOKUP(D1584,LANDINGS!$A$3:$BR$40,HLOOKUP(A1584,LANDINGS!$B$1:$CF$42,42,FALSE),FALSE)-IFERROR(VLOOKUP(A1584,MMO_o10M_lease!$A$1:$F$38,5,FALSE),0),VLOOKUP(D1584,LANDINGS!$A$3:$CF$40,HLOOKUP(A1584,LANDINGS!$B$1:$CF$42,42,FALSE),FALSE)))),0)</f>
        <v>0</v>
      </c>
      <c r="L1584" s="24">
        <f>SUMIFS(PASTE_FLEX_TRACKER!$D:$D,PASTE_FLEX_TRACKER!$E:$E,MAIN!$A1584,PASTE_FLEX_TRACKER!$B:$B,MAIN!$D1584)</f>
        <v>0</v>
      </c>
      <c r="M1584" s="35" t="s">
        <v>133</v>
      </c>
      <c r="N1584" s="46" t="s">
        <v>563</v>
      </c>
      <c r="O1584" s="46">
        <f>SUMIFS(MAN_ADJ!$L:$L,MAN_ADJ!$K:$K,MAIN!$D1584,MAN_ADJ!$J:$J,MAIN!$S1584)</f>
        <v>0</v>
      </c>
      <c r="P1584" s="25">
        <f t="shared" si="437"/>
        <v>0</v>
      </c>
      <c r="Q1584" s="28">
        <f t="shared" si="428"/>
        <v>0</v>
      </c>
      <c r="R1584" s="38">
        <f t="shared" si="438"/>
        <v>1.5598000000000001</v>
      </c>
      <c r="S1584" s="17" t="s">
        <v>217</v>
      </c>
      <c r="U1584" t="s">
        <v>577</v>
      </c>
      <c r="V1584" t="s">
        <v>735</v>
      </c>
    </row>
    <row r="1585" spans="1:22" x14ac:dyDescent="0.25">
      <c r="A1585" s="17" t="s">
        <v>217</v>
      </c>
      <c r="B1585" s="17" t="s">
        <v>93</v>
      </c>
      <c r="C1585" s="17" t="s">
        <v>135</v>
      </c>
      <c r="D1585" s="17" t="s">
        <v>108</v>
      </c>
      <c r="E1585" s="24">
        <f>IF(U1585="SC",SUMIFS(SC!F:F,SC!A:A,MAIN!D1585,SC!B:B,MAIN!A1585),SUMIFS(Allocations!$H:$H,Allocations!$A:$A,MAIN!$A1585,Allocations!$B:$B,MAIN!$D1585))</f>
        <v>0.9346000000000001</v>
      </c>
      <c r="F1585" s="24">
        <f>IF(U1585="SC",SUMIFS(SC!J:J,SC!A:A,MAIN!D1585,SC!B:B,MAIN!A1585),SUMIFS(Allocations!M:M,Allocations!A:A,MAIN!A1585,Allocations!B:B,MAIN!D1585))</f>
        <v>0</v>
      </c>
      <c r="G1585" s="24">
        <f t="shared" si="435"/>
        <v>0.9346000000000001</v>
      </c>
      <c r="H1585" s="24">
        <f>IFERROR(VLOOKUP(S1585,Swaps_wk!$A$2:$AP$151,HLOOKUP(MAIN!D1585,Swaps_wk!$B$2:$AP$151,150,FALSE),FALSE),0)</f>
        <v>0</v>
      </c>
      <c r="I1585" s="24">
        <f>SUMIFS(PASTE_DQS_TRACKER!$D:$D,PASTE_DQS_TRACKER!$C:$C,MAIN!$A1585,PASTE_DQS_TRACKER!$B:$B,MAIN!$D1585)-SUMIFS(PASTE_DQS_TRACKER!$D:$D,PASTE_DQS_TRACKER!$C:$C,MAIN!$A1585,PASTE_DQS_TRACKER!$E:$E,MAIN!$D1585)</f>
        <v>0</v>
      </c>
      <c r="J1585" s="25">
        <f t="shared" si="436"/>
        <v>0.9346000000000001</v>
      </c>
      <c r="K1585" s="24">
        <f>IFERROR(IF(V1585="Flex",0,IF(D1585=$D$30,VLOOKUP(A1585,MMO_o10M_lease!$A$1:$F$51,5,FALSE),IF(D1585=$D$26,VLOOKUP(D1585,LANDINGS!$A$3:$BR$40,HLOOKUP(A1585,LANDINGS!$B$1:$CF$42,42,FALSE),FALSE)-IFERROR(VLOOKUP(A1585,MMO_o10M_lease!$A$1:$F$38,5,FALSE),0),VLOOKUP(D1585,LANDINGS!$A$3:$CF$40,HLOOKUP(A1585,LANDINGS!$B$1:$CF$42,42,FALSE),FALSE)))),0)</f>
        <v>0</v>
      </c>
      <c r="L1585" s="24">
        <f>SUMIFS(PASTE_FLEX_TRACKER!$D:$D,PASTE_FLEX_TRACKER!$E:$E,MAIN!$A1585,PASTE_FLEX_TRACKER!$B:$B,MAIN!$D1585)</f>
        <v>0</v>
      </c>
      <c r="M1585" s="35" t="s">
        <v>133</v>
      </c>
      <c r="N1585" s="46" t="s">
        <v>563</v>
      </c>
      <c r="O1585" s="46">
        <f>SUMIFS(MAN_ADJ!$L:$L,MAN_ADJ!$K:$K,MAIN!$D1585,MAN_ADJ!$J:$J,MAIN!$S1585)</f>
        <v>0</v>
      </c>
      <c r="P1585" s="25">
        <f t="shared" si="437"/>
        <v>0</v>
      </c>
      <c r="Q1585" s="28">
        <f t="shared" si="428"/>
        <v>0</v>
      </c>
      <c r="R1585" s="38">
        <f t="shared" si="438"/>
        <v>0.9346000000000001</v>
      </c>
      <c r="S1585" s="17" t="s">
        <v>217</v>
      </c>
      <c r="U1585" t="s">
        <v>577</v>
      </c>
      <c r="V1585" t="s">
        <v>735</v>
      </c>
    </row>
    <row r="1586" spans="1:22" x14ac:dyDescent="0.25">
      <c r="A1586" s="17" t="s">
        <v>217</v>
      </c>
      <c r="B1586" s="17" t="s">
        <v>93</v>
      </c>
      <c r="C1586" s="17" t="s">
        <v>135</v>
      </c>
      <c r="D1586" s="17" t="s">
        <v>109</v>
      </c>
      <c r="E1586" s="24">
        <f>IF(U1586="SC",SUMIFS(SC!F:F,SC!A:A,MAIN!D1586,SC!B:B,MAIN!A1586),SUMIFS(Allocations!$H:$H,Allocations!$A:$A,MAIN!$A1586,Allocations!$B:$B,MAIN!$D1586))</f>
        <v>6.7691999999999997</v>
      </c>
      <c r="F1586" s="24">
        <f>IF(U1586="SC",SUMIFS(SC!J:J,SC!A:A,MAIN!D1586,SC!B:B,MAIN!A1586),SUMIFS(Allocations!M:M,Allocations!A:A,MAIN!A1586,Allocations!B:B,MAIN!D1586))</f>
        <v>0</v>
      </c>
      <c r="G1586" s="24">
        <f t="shared" si="435"/>
        <v>6.7691999999999997</v>
      </c>
      <c r="H1586" s="24">
        <f>IFERROR(VLOOKUP(S1586,Swaps_wk!$A$2:$AP$151,HLOOKUP(MAIN!D1586,Swaps_wk!$B$2:$AP$151,150,FALSE),FALSE),0)</f>
        <v>0</v>
      </c>
      <c r="I1586" s="24">
        <f>SUMIFS(PASTE_DQS_TRACKER!$D:$D,PASTE_DQS_TRACKER!$C:$C,MAIN!$A1586,PASTE_DQS_TRACKER!$B:$B,MAIN!$D1586)-SUMIFS(PASTE_DQS_TRACKER!$D:$D,PASTE_DQS_TRACKER!$C:$C,MAIN!$A1586,PASTE_DQS_TRACKER!$E:$E,MAIN!$D1586)</f>
        <v>0</v>
      </c>
      <c r="J1586" s="25">
        <f t="shared" si="436"/>
        <v>6.7691999999999997</v>
      </c>
      <c r="K1586" s="24">
        <f>IFERROR(IF(V1586="Flex",0,IF(D1586=$D$30,VLOOKUP(A1586,MMO_o10M_lease!$A$1:$F$51,5,FALSE),IF(D1586=$D$26,VLOOKUP(D1586,LANDINGS!$A$3:$BR$40,HLOOKUP(A1586,LANDINGS!$B$1:$CF$42,42,FALSE),FALSE)-IFERROR(VLOOKUP(A1586,MMO_o10M_lease!$A$1:$F$38,5,FALSE),0),VLOOKUP(D1586,LANDINGS!$A$3:$CF$40,HLOOKUP(A1586,LANDINGS!$B$1:$CF$42,42,FALSE),FALSE)))),0)</f>
        <v>0</v>
      </c>
      <c r="L1586" s="24">
        <f>SUMIFS(PASTE_FLEX_TRACKER!$D:$D,PASTE_FLEX_TRACKER!$E:$E,MAIN!$A1586,PASTE_FLEX_TRACKER!$B:$B,MAIN!$D1586)</f>
        <v>0</v>
      </c>
      <c r="M1586" s="35" t="s">
        <v>133</v>
      </c>
      <c r="N1586" s="46" t="s">
        <v>563</v>
      </c>
      <c r="O1586" s="46">
        <f>SUMIFS(MAN_ADJ!$L:$L,MAN_ADJ!$K:$K,MAIN!$D1586,MAN_ADJ!$J:$J,MAIN!$S1586)</f>
        <v>0</v>
      </c>
      <c r="P1586" s="25">
        <f t="shared" si="437"/>
        <v>0</v>
      </c>
      <c r="Q1586" s="28">
        <f t="shared" si="428"/>
        <v>0</v>
      </c>
      <c r="R1586" s="38">
        <f t="shared" si="438"/>
        <v>6.7691999999999997</v>
      </c>
      <c r="S1586" s="17" t="s">
        <v>217</v>
      </c>
      <c r="U1586" t="s">
        <v>577</v>
      </c>
      <c r="V1586" t="s">
        <v>735</v>
      </c>
    </row>
    <row r="1587" spans="1:22" x14ac:dyDescent="0.25">
      <c r="A1587" s="17" t="s">
        <v>217</v>
      </c>
      <c r="B1587" s="17" t="s">
        <v>93</v>
      </c>
      <c r="C1587" s="17" t="s">
        <v>135</v>
      </c>
      <c r="D1587" s="17" t="s">
        <v>110</v>
      </c>
      <c r="E1587" s="24">
        <f>IF(U1587="SC",SUMIFS(SC!F:F,SC!A:A,MAIN!D1587,SC!B:B,MAIN!A1587),SUMIFS(Allocations!$H:$H,Allocations!$A:$A,MAIN!$A1587,Allocations!$B:$B,MAIN!$D1587))</f>
        <v>1.5898000000000001</v>
      </c>
      <c r="F1587" s="24">
        <f>IF(U1587="SC",SUMIFS(SC!J:J,SC!A:A,MAIN!D1587,SC!B:B,MAIN!A1587),SUMIFS(Allocations!M:M,Allocations!A:A,MAIN!A1587,Allocations!B:B,MAIN!D1587))</f>
        <v>0</v>
      </c>
      <c r="G1587" s="24">
        <f t="shared" si="435"/>
        <v>1.5898000000000001</v>
      </c>
      <c r="H1587" s="24">
        <f>IFERROR(VLOOKUP(S1587,Swaps_wk!$A$2:$AP$151,HLOOKUP(MAIN!D1587,Swaps_wk!$B$2:$AP$151,150,FALSE),FALSE),0)</f>
        <v>0</v>
      </c>
      <c r="I1587" s="24">
        <f>SUMIFS(PASTE_DQS_TRACKER!$D:$D,PASTE_DQS_TRACKER!$C:$C,MAIN!$A1587,PASTE_DQS_TRACKER!$B:$B,MAIN!$D1587)-SUMIFS(PASTE_DQS_TRACKER!$D:$D,PASTE_DQS_TRACKER!$C:$C,MAIN!$A1587,PASTE_DQS_TRACKER!$E:$E,MAIN!$D1587)</f>
        <v>0</v>
      </c>
      <c r="J1587" s="25">
        <f t="shared" si="436"/>
        <v>1.5898000000000001</v>
      </c>
      <c r="K1587" s="24">
        <f>IFERROR(IF(V1587="Flex",0,IF(D1587=$D$30,VLOOKUP(A1587,MMO_o10M_lease!$A$1:$F$51,5,FALSE),IF(D1587=$D$26,VLOOKUP(D1587,LANDINGS!$A$3:$BR$40,HLOOKUP(A1587,LANDINGS!$B$1:$CF$42,42,FALSE),FALSE)-IFERROR(VLOOKUP(A1587,MMO_o10M_lease!$A$1:$F$38,5,FALSE),0),VLOOKUP(D1587,LANDINGS!$A$3:$CF$40,HLOOKUP(A1587,LANDINGS!$B$1:$CF$42,42,FALSE),FALSE)))),0)</f>
        <v>0</v>
      </c>
      <c r="L1587" s="24">
        <f>SUMIFS(PASTE_FLEX_TRACKER!$D:$D,PASTE_FLEX_TRACKER!$E:$E,MAIN!$A1587,PASTE_FLEX_TRACKER!$B:$B,MAIN!$D1587)</f>
        <v>0</v>
      </c>
      <c r="M1587" s="35" t="s">
        <v>133</v>
      </c>
      <c r="N1587" s="46" t="s">
        <v>563</v>
      </c>
      <c r="O1587" s="46">
        <f>SUMIFS(MAN_ADJ!$L:$L,MAN_ADJ!$K:$K,MAIN!$D1587,MAN_ADJ!$J:$J,MAIN!$S1587)</f>
        <v>0</v>
      </c>
      <c r="P1587" s="25">
        <f t="shared" si="437"/>
        <v>0</v>
      </c>
      <c r="Q1587" s="28">
        <f t="shared" si="428"/>
        <v>0</v>
      </c>
      <c r="R1587" s="38">
        <f t="shared" si="438"/>
        <v>1.5898000000000001</v>
      </c>
      <c r="S1587" s="17" t="s">
        <v>217</v>
      </c>
      <c r="U1587" t="s">
        <v>577</v>
      </c>
      <c r="V1587" t="s">
        <v>735</v>
      </c>
    </row>
    <row r="1588" spans="1:22" x14ac:dyDescent="0.25">
      <c r="A1588" s="17" t="s">
        <v>217</v>
      </c>
      <c r="B1588" s="17" t="s">
        <v>93</v>
      </c>
      <c r="C1588" s="17" t="s">
        <v>135</v>
      </c>
      <c r="D1588" s="17" t="s">
        <v>111</v>
      </c>
      <c r="E1588" s="24">
        <f>IF(U1588="SC",SUMIFS(SC!F:F,SC!A:A,MAIN!D1588,SC!B:B,MAIN!A1588),SUMIFS(Allocations!$H:$H,Allocations!$A:$A,MAIN!$A1588,Allocations!$B:$B,MAIN!$D1588))</f>
        <v>22.596600000000002</v>
      </c>
      <c r="F1588" s="24">
        <f>IF(U1588="SC",SUMIFS(SC!J:J,SC!A:A,MAIN!D1588,SC!B:B,MAIN!A1588),SUMIFS(Allocations!M:M,Allocations!A:A,MAIN!A1588,Allocations!B:B,MAIN!D1588))</f>
        <v>0</v>
      </c>
      <c r="G1588" s="24">
        <f t="shared" si="435"/>
        <v>22.596600000000002</v>
      </c>
      <c r="H1588" s="24">
        <f>IFERROR(VLOOKUP(S1588,Swaps_wk!$A$2:$AP$151,HLOOKUP(MAIN!D1588,Swaps_wk!$B$2:$AP$151,150,FALSE),FALSE),0)</f>
        <v>0</v>
      </c>
      <c r="I1588" s="24">
        <f>SUMIFS(PASTE_DQS_TRACKER!$D:$D,PASTE_DQS_TRACKER!$C:$C,MAIN!$A1588,PASTE_DQS_TRACKER!$B:$B,MAIN!$D1588)-SUMIFS(PASTE_DQS_TRACKER!$D:$D,PASTE_DQS_TRACKER!$C:$C,MAIN!$A1588,PASTE_DQS_TRACKER!$E:$E,MAIN!$D1588)</f>
        <v>0</v>
      </c>
      <c r="J1588" s="25">
        <f t="shared" si="436"/>
        <v>22.596600000000002</v>
      </c>
      <c r="K1588" s="24">
        <f>IFERROR(IF(V1588="Flex",0,IF(D1588=$D$30,VLOOKUP(A1588,MMO_o10M_lease!$A$1:$F$51,5,FALSE),IF(D1588=$D$26,VLOOKUP(D1588,LANDINGS!$A$3:$BR$40,HLOOKUP(A1588,LANDINGS!$B$1:$CF$42,42,FALSE),FALSE)-IFERROR(VLOOKUP(A1588,MMO_o10M_lease!$A$1:$F$38,5,FALSE),0),VLOOKUP(D1588,LANDINGS!$A$3:$CF$40,HLOOKUP(A1588,LANDINGS!$B$1:$CF$42,42,FALSE),FALSE)))),0)</f>
        <v>0</v>
      </c>
      <c r="L1588" s="24">
        <f>SUMIFS(PASTE_FLEX_TRACKER!$D:$D,PASTE_FLEX_TRACKER!$E:$E,MAIN!$A1588,PASTE_FLEX_TRACKER!$B:$B,MAIN!$D1588)</f>
        <v>0</v>
      </c>
      <c r="M1588" s="35" t="s">
        <v>133</v>
      </c>
      <c r="N1588" s="46" t="s">
        <v>563</v>
      </c>
      <c r="O1588" s="46">
        <f>SUMIFS(MAN_ADJ!$L:$L,MAN_ADJ!$K:$K,MAIN!$D1588,MAN_ADJ!$J:$J,MAIN!$S1588)</f>
        <v>0</v>
      </c>
      <c r="P1588" s="25">
        <f t="shared" si="437"/>
        <v>0</v>
      </c>
      <c r="Q1588" s="28">
        <f t="shared" si="428"/>
        <v>0</v>
      </c>
      <c r="R1588" s="38">
        <f t="shared" si="438"/>
        <v>22.596600000000002</v>
      </c>
      <c r="S1588" s="17" t="s">
        <v>217</v>
      </c>
      <c r="U1588" t="s">
        <v>577</v>
      </c>
      <c r="V1588" t="s">
        <v>735</v>
      </c>
    </row>
    <row r="1589" spans="1:22" x14ac:dyDescent="0.25">
      <c r="A1589" s="17" t="s">
        <v>217</v>
      </c>
      <c r="B1589" s="17" t="s">
        <v>93</v>
      </c>
      <c r="C1589" s="17" t="s">
        <v>135</v>
      </c>
      <c r="D1589" s="17" t="s">
        <v>112</v>
      </c>
      <c r="E1589" s="24">
        <f>IF(U1589="SC",SUMIFS(SC!F:F,SC!A:A,MAIN!D1589,SC!B:B,MAIN!A1589),SUMIFS(Allocations!$H:$H,Allocations!$A:$A,MAIN!$A1589,Allocations!$B:$B,MAIN!$D1589))</f>
        <v>0.62160000000000004</v>
      </c>
      <c r="F1589" s="24">
        <f>IF(U1589="SC",SUMIFS(SC!J:J,SC!A:A,MAIN!D1589,SC!B:B,MAIN!A1589),SUMIFS(Allocations!M:M,Allocations!A:A,MAIN!A1589,Allocations!B:B,MAIN!D1589))</f>
        <v>0</v>
      </c>
      <c r="G1589" s="24">
        <f t="shared" si="435"/>
        <v>0.62160000000000004</v>
      </c>
      <c r="H1589" s="24">
        <f>IFERROR(VLOOKUP(S1589,Swaps_wk!$A$2:$AP$151,HLOOKUP(MAIN!D1589,Swaps_wk!$B$2:$AP$151,150,FALSE),FALSE),0)</f>
        <v>0</v>
      </c>
      <c r="I1589" s="24">
        <f>SUMIFS(PASTE_DQS_TRACKER!$D:$D,PASTE_DQS_TRACKER!$C:$C,MAIN!$A1589,PASTE_DQS_TRACKER!$B:$B,MAIN!$D1589)-SUMIFS(PASTE_DQS_TRACKER!$D:$D,PASTE_DQS_TRACKER!$C:$C,MAIN!$A1589,PASTE_DQS_TRACKER!$E:$E,MAIN!$D1589)</f>
        <v>0</v>
      </c>
      <c r="J1589" s="25">
        <f t="shared" si="436"/>
        <v>0.62160000000000004</v>
      </c>
      <c r="K1589" s="24">
        <f>IFERROR(IF(V1589="Flex",0,IF(D1589=$D$30,VLOOKUP(A1589,MMO_o10M_lease!$A$1:$F$51,5,FALSE),IF(D1589=$D$26,VLOOKUP(D1589,LANDINGS!$A$3:$BR$40,HLOOKUP(A1589,LANDINGS!$B$1:$CF$42,42,FALSE),FALSE)-IFERROR(VLOOKUP(A1589,MMO_o10M_lease!$A$1:$F$38,5,FALSE),0),VLOOKUP(D1589,LANDINGS!$A$3:$CF$40,HLOOKUP(A1589,LANDINGS!$B$1:$CF$42,42,FALSE),FALSE)))),0)</f>
        <v>0</v>
      </c>
      <c r="L1589" s="24">
        <f>SUMIFS(PASTE_FLEX_TRACKER!$D:$D,PASTE_FLEX_TRACKER!$E:$E,MAIN!$A1589,PASTE_FLEX_TRACKER!$B:$B,MAIN!$D1589)</f>
        <v>0</v>
      </c>
      <c r="M1589" s="35" t="s">
        <v>133</v>
      </c>
      <c r="N1589" s="46" t="s">
        <v>563</v>
      </c>
      <c r="O1589" s="46">
        <f>SUMIFS(MAN_ADJ!$L:$L,MAN_ADJ!$K:$K,MAIN!$D1589,MAN_ADJ!$J:$J,MAIN!$S1589)</f>
        <v>0</v>
      </c>
      <c r="P1589" s="25">
        <f t="shared" si="437"/>
        <v>0</v>
      </c>
      <c r="Q1589" s="28">
        <f t="shared" si="428"/>
        <v>0</v>
      </c>
      <c r="R1589" s="38">
        <f t="shared" si="438"/>
        <v>0.62160000000000004</v>
      </c>
      <c r="S1589" s="17" t="s">
        <v>217</v>
      </c>
      <c r="U1589" t="s">
        <v>577</v>
      </c>
      <c r="V1589" t="s">
        <v>735</v>
      </c>
    </row>
    <row r="1590" spans="1:22" x14ac:dyDescent="0.25">
      <c r="A1590" s="17" t="s">
        <v>217</v>
      </c>
      <c r="B1590" s="17" t="s">
        <v>93</v>
      </c>
      <c r="C1590" s="17" t="s">
        <v>135</v>
      </c>
      <c r="D1590" s="17" t="s">
        <v>113</v>
      </c>
      <c r="E1590" s="24">
        <f>IF(U1590="SC",SUMIFS(SC!F:F,SC!A:A,MAIN!D1590,SC!B:B,MAIN!A1590),SUMIFS(Allocations!$H:$H,Allocations!$A:$A,MAIN!$A1590,Allocations!$B:$B,MAIN!$D1590))</f>
        <v>1.8486000000000002</v>
      </c>
      <c r="F1590" s="24">
        <f>IF(U1590="SC",SUMIFS(SC!J:J,SC!A:A,MAIN!D1590,SC!B:B,MAIN!A1590),SUMIFS(Allocations!M:M,Allocations!A:A,MAIN!A1590,Allocations!B:B,MAIN!D1590))</f>
        <v>0</v>
      </c>
      <c r="G1590" s="24">
        <f t="shared" si="435"/>
        <v>1.8486000000000002</v>
      </c>
      <c r="H1590" s="24">
        <f>IFERROR(VLOOKUP(S1590,Swaps_wk!$A$2:$AP$151,HLOOKUP(MAIN!D1590,Swaps_wk!$B$2:$AP$151,150,FALSE),FALSE),0)</f>
        <v>0</v>
      </c>
      <c r="I1590" s="24">
        <f>SUMIFS(PASTE_DQS_TRACKER!$D:$D,PASTE_DQS_TRACKER!$C:$C,MAIN!$A1590,PASTE_DQS_TRACKER!$B:$B,MAIN!$D1590)-SUMIFS(PASTE_DQS_TRACKER!$D:$D,PASTE_DQS_TRACKER!$C:$C,MAIN!$A1590,PASTE_DQS_TRACKER!$E:$E,MAIN!$D1590)</f>
        <v>0</v>
      </c>
      <c r="J1590" s="25">
        <f t="shared" si="436"/>
        <v>1.8486000000000002</v>
      </c>
      <c r="K1590" s="24">
        <f>IFERROR(IF(V1590="Flex",0,IF(D1590=$D$30,VLOOKUP(A1590,MMO_o10M_lease!$A$1:$F$51,5,FALSE),IF(D1590=$D$26,VLOOKUP(D1590,LANDINGS!$A$3:$BR$40,HLOOKUP(A1590,LANDINGS!$B$1:$CF$42,42,FALSE),FALSE)-IFERROR(VLOOKUP(A1590,MMO_o10M_lease!$A$1:$F$38,5,FALSE),0),VLOOKUP(D1590,LANDINGS!$A$3:$CF$40,HLOOKUP(A1590,LANDINGS!$B$1:$CF$42,42,FALSE),FALSE)))),0)</f>
        <v>0</v>
      </c>
      <c r="L1590" s="24">
        <f>SUMIFS(PASTE_FLEX_TRACKER!$D:$D,PASTE_FLEX_TRACKER!$E:$E,MAIN!$A1590,PASTE_FLEX_TRACKER!$B:$B,MAIN!$D1590)</f>
        <v>0</v>
      </c>
      <c r="M1590" s="35" t="s">
        <v>133</v>
      </c>
      <c r="N1590" s="46" t="s">
        <v>563</v>
      </c>
      <c r="O1590" s="46">
        <f>SUMIFS(MAN_ADJ!$L:$L,MAN_ADJ!$K:$K,MAIN!$D1590,MAN_ADJ!$J:$J,MAIN!$S1590)</f>
        <v>0</v>
      </c>
      <c r="P1590" s="25">
        <f t="shared" si="437"/>
        <v>0</v>
      </c>
      <c r="Q1590" s="28">
        <f t="shared" si="428"/>
        <v>0</v>
      </c>
      <c r="R1590" s="38">
        <f t="shared" si="438"/>
        <v>1.8486000000000002</v>
      </c>
      <c r="S1590" s="17" t="s">
        <v>217</v>
      </c>
      <c r="U1590" t="s">
        <v>577</v>
      </c>
      <c r="V1590" t="s">
        <v>735</v>
      </c>
    </row>
    <row r="1591" spans="1:22" x14ac:dyDescent="0.25">
      <c r="A1591" s="17" t="s">
        <v>217</v>
      </c>
      <c r="B1591" s="17" t="s">
        <v>93</v>
      </c>
      <c r="C1591" s="17" t="s">
        <v>135</v>
      </c>
      <c r="D1591" s="17" t="s">
        <v>114</v>
      </c>
      <c r="E1591" s="24">
        <f>IF(U1591="SC",SUMIFS(SC!F:F,SC!A:A,MAIN!D1591,SC!B:B,MAIN!A1591),SUMIFS(Allocations!$H:$H,Allocations!$A:$A,MAIN!$A1591,Allocations!$B:$B,MAIN!$D1591))</f>
        <v>0</v>
      </c>
      <c r="F1591" s="24">
        <f>IF(U1591="SC",SUMIFS(SC!J:J,SC!A:A,MAIN!D1591,SC!B:B,MAIN!A1591),SUMIFS(Allocations!M:M,Allocations!A:A,MAIN!A1591,Allocations!B:B,MAIN!D1591))</f>
        <v>0</v>
      </c>
      <c r="G1591" s="24">
        <f t="shared" si="435"/>
        <v>0</v>
      </c>
      <c r="H1591" s="24">
        <f>IFERROR(VLOOKUP(S1591,Swaps_wk!$A$2:$AP$151,HLOOKUP(MAIN!D1591,Swaps_wk!$B$2:$AP$151,150,FALSE),FALSE),0)</f>
        <v>0</v>
      </c>
      <c r="I1591" s="24">
        <f>SUMIFS(PASTE_DQS_TRACKER!$D:$D,PASTE_DQS_TRACKER!$C:$C,MAIN!$A1591,PASTE_DQS_TRACKER!$B:$B,MAIN!$D1591)-SUMIFS(PASTE_DQS_TRACKER!$D:$D,PASTE_DQS_TRACKER!$C:$C,MAIN!$A1591,PASTE_DQS_TRACKER!$E:$E,MAIN!$D1591)</f>
        <v>0</v>
      </c>
      <c r="J1591" s="25">
        <f t="shared" si="436"/>
        <v>0</v>
      </c>
      <c r="K1591" s="24">
        <f>IFERROR(IF(V1591="Flex",0,IF(D1591=$D$30,VLOOKUP(A1591,MMO_o10M_lease!$A$1:$F$51,5,FALSE),IF(D1591=$D$26,VLOOKUP(D1591,LANDINGS!$A$3:$BR$40,HLOOKUP(A1591,LANDINGS!$B$1:$CF$42,42,FALSE),FALSE)-IFERROR(VLOOKUP(A1591,MMO_o10M_lease!$A$1:$F$38,5,FALSE),0),VLOOKUP(D1591,LANDINGS!$A$3:$CF$40,HLOOKUP(A1591,LANDINGS!$B$1:$CF$42,42,FALSE),FALSE)))),0)</f>
        <v>0</v>
      </c>
      <c r="L1591" s="24">
        <f>SUMIFS(PASTE_FLEX_TRACKER!$D:$D,PASTE_FLEX_TRACKER!$E:$E,MAIN!$A1591,PASTE_FLEX_TRACKER!$B:$B,MAIN!$D1591)</f>
        <v>0</v>
      </c>
      <c r="M1591" s="35" t="s">
        <v>133</v>
      </c>
      <c r="N1591" s="46" t="s">
        <v>563</v>
      </c>
      <c r="O1591" s="46">
        <f>SUMIFS(MAN_ADJ!$L:$L,MAN_ADJ!$K:$K,MAIN!$D1591,MAN_ADJ!$J:$J,MAIN!$S1591)</f>
        <v>0</v>
      </c>
      <c r="P1591" s="25">
        <f t="shared" si="437"/>
        <v>0</v>
      </c>
      <c r="Q1591" s="28" t="str">
        <f t="shared" si="428"/>
        <v>n/a</v>
      </c>
      <c r="R1591" s="38">
        <f t="shared" si="438"/>
        <v>0</v>
      </c>
      <c r="S1591" s="17" t="s">
        <v>217</v>
      </c>
      <c r="U1591" t="s">
        <v>577</v>
      </c>
      <c r="V1591" t="s">
        <v>735</v>
      </c>
    </row>
    <row r="1592" spans="1:22" x14ac:dyDescent="0.25">
      <c r="A1592" s="17" t="s">
        <v>217</v>
      </c>
      <c r="B1592" s="17" t="s">
        <v>93</v>
      </c>
      <c r="C1592" s="17" t="s">
        <v>135</v>
      </c>
      <c r="D1592" s="17" t="s">
        <v>115</v>
      </c>
      <c r="E1592" s="24">
        <f>IF(U1592="SC",SUMIFS(SC!F:F,SC!A:A,MAIN!D1592,SC!B:B,MAIN!A1592),SUMIFS(Allocations!$H:$H,Allocations!$A:$A,MAIN!$A1592,Allocations!$B:$B,MAIN!$D1592))</f>
        <v>0.54160000000000008</v>
      </c>
      <c r="F1592" s="24">
        <f>IF(U1592="SC",SUMIFS(SC!J:J,SC!A:A,MAIN!D1592,SC!B:B,MAIN!A1592),SUMIFS(Allocations!M:M,Allocations!A:A,MAIN!A1592,Allocations!B:B,MAIN!D1592))</f>
        <v>0</v>
      </c>
      <c r="G1592" s="24">
        <f t="shared" si="435"/>
        <v>0.54160000000000008</v>
      </c>
      <c r="H1592" s="24">
        <f>IFERROR(VLOOKUP(S1592,Swaps_wk!$A$2:$AP$151,HLOOKUP(MAIN!D1592,Swaps_wk!$B$2:$AP$151,150,FALSE),FALSE),0)</f>
        <v>0</v>
      </c>
      <c r="I1592" s="24">
        <f>SUMIFS(PASTE_DQS_TRACKER!$D:$D,PASTE_DQS_TRACKER!$C:$C,MAIN!$A1592,PASTE_DQS_TRACKER!$B:$B,MAIN!$D1592)-SUMIFS(PASTE_DQS_TRACKER!$D:$D,PASTE_DQS_TRACKER!$C:$C,MAIN!$A1592,PASTE_DQS_TRACKER!$E:$E,MAIN!$D1592)</f>
        <v>0</v>
      </c>
      <c r="J1592" s="25">
        <f t="shared" si="436"/>
        <v>0.54160000000000008</v>
      </c>
      <c r="K1592" s="24">
        <f>IFERROR(IF(V1592="Flex",0,IF(D1592=$D$30,VLOOKUP(A1592,MMO_o10M_lease!$A$1:$F$51,5,FALSE),IF(D1592=$D$26,VLOOKUP(D1592,LANDINGS!$A$3:$BR$40,HLOOKUP(A1592,LANDINGS!$B$1:$CF$42,42,FALSE),FALSE)-IFERROR(VLOOKUP(A1592,MMO_o10M_lease!$A$1:$F$38,5,FALSE),0),VLOOKUP(D1592,LANDINGS!$A$3:$CF$40,HLOOKUP(A1592,LANDINGS!$B$1:$CF$42,42,FALSE),FALSE)))),0)</f>
        <v>0</v>
      </c>
      <c r="L1592" s="24">
        <f>SUMIFS(PASTE_FLEX_TRACKER!$D:$D,PASTE_FLEX_TRACKER!$E:$E,MAIN!$A1592,PASTE_FLEX_TRACKER!$B:$B,MAIN!$D1592)</f>
        <v>0</v>
      </c>
      <c r="M1592" s="35" t="s">
        <v>133</v>
      </c>
      <c r="N1592" s="46" t="s">
        <v>563</v>
      </c>
      <c r="O1592" s="46">
        <f>SUMIFS(MAN_ADJ!$L:$L,MAN_ADJ!$K:$K,MAIN!$D1592,MAN_ADJ!$J:$J,MAIN!$S1592)</f>
        <v>0</v>
      </c>
      <c r="P1592" s="25">
        <f t="shared" si="437"/>
        <v>0</v>
      </c>
      <c r="Q1592" s="28">
        <f t="shared" si="428"/>
        <v>0</v>
      </c>
      <c r="R1592" s="38">
        <f t="shared" si="438"/>
        <v>0.54160000000000008</v>
      </c>
      <c r="S1592" s="17" t="s">
        <v>217</v>
      </c>
      <c r="U1592" t="s">
        <v>577</v>
      </c>
      <c r="V1592" t="s">
        <v>735</v>
      </c>
    </row>
    <row r="1593" spans="1:22" x14ac:dyDescent="0.25">
      <c r="A1593" s="17" t="s">
        <v>217</v>
      </c>
      <c r="B1593" s="17" t="s">
        <v>93</v>
      </c>
      <c r="C1593" s="17" t="s">
        <v>135</v>
      </c>
      <c r="D1593" s="17" t="s">
        <v>116</v>
      </c>
      <c r="E1593" s="24">
        <f>IF(U1593="SC",SUMIFS(SC!F:F,SC!A:A,MAIN!D1593,SC!B:B,MAIN!A1593),SUMIFS(Allocations!$H:$H,Allocations!$A:$A,MAIN!$A1593,Allocations!$B:$B,MAIN!$D1593))</f>
        <v>2.0866000000000002</v>
      </c>
      <c r="F1593" s="24">
        <f>IF(U1593="SC",SUMIFS(SC!J:J,SC!A:A,MAIN!D1593,SC!B:B,MAIN!A1593),SUMIFS(Allocations!M:M,Allocations!A:A,MAIN!A1593,Allocations!B:B,MAIN!D1593))</f>
        <v>0</v>
      </c>
      <c r="G1593" s="24">
        <f t="shared" si="435"/>
        <v>2.0866000000000002</v>
      </c>
      <c r="H1593" s="24">
        <f>IFERROR(VLOOKUP(S1593,Swaps_wk!$A$2:$AP$151,HLOOKUP(MAIN!D1593,Swaps_wk!$B$2:$AP$151,150,FALSE),FALSE),0)</f>
        <v>0</v>
      </c>
      <c r="I1593" s="24">
        <f>SUMIFS(PASTE_DQS_TRACKER!$D:$D,PASTE_DQS_TRACKER!$C:$C,MAIN!$A1593,PASTE_DQS_TRACKER!$B:$B,MAIN!$D1593)-SUMIFS(PASTE_DQS_TRACKER!$D:$D,PASTE_DQS_TRACKER!$C:$C,MAIN!$A1593,PASTE_DQS_TRACKER!$E:$E,MAIN!$D1593)</f>
        <v>0</v>
      </c>
      <c r="J1593" s="25">
        <f t="shared" si="436"/>
        <v>2.0866000000000002</v>
      </c>
      <c r="K1593" s="24">
        <f>IFERROR(IF(V1593="Flex",0,IF(D1593=$D$30,VLOOKUP(A1593,MMO_o10M_lease!$A$1:$F$51,5,FALSE),IF(D1593=$D$26,VLOOKUP(D1593,LANDINGS!$A$3:$BR$40,HLOOKUP(A1593,LANDINGS!$B$1:$CF$42,42,FALSE),FALSE)-IFERROR(VLOOKUP(A1593,MMO_o10M_lease!$A$1:$F$38,5,FALSE),0),VLOOKUP(D1593,LANDINGS!$A$3:$CF$40,HLOOKUP(A1593,LANDINGS!$B$1:$CF$42,42,FALSE),FALSE)))),0)</f>
        <v>0</v>
      </c>
      <c r="L1593" s="24">
        <f>SUMIFS(PASTE_FLEX_TRACKER!$D:$D,PASTE_FLEX_TRACKER!$E:$E,MAIN!$A1593,PASTE_FLEX_TRACKER!$B:$B,MAIN!$D1593)</f>
        <v>0</v>
      </c>
      <c r="M1593" s="35" t="s">
        <v>133</v>
      </c>
      <c r="N1593" s="46" t="s">
        <v>563</v>
      </c>
      <c r="O1593" s="46">
        <f>SUMIFS(MAN_ADJ!$L:$L,MAN_ADJ!$K:$K,MAIN!$D1593,MAN_ADJ!$J:$J,MAIN!$S1593)</f>
        <v>0</v>
      </c>
      <c r="P1593" s="25">
        <f t="shared" si="437"/>
        <v>0</v>
      </c>
      <c r="Q1593" s="28">
        <f t="shared" si="428"/>
        <v>0</v>
      </c>
      <c r="R1593" s="38">
        <f t="shared" si="438"/>
        <v>2.0866000000000002</v>
      </c>
      <c r="S1593" s="17" t="s">
        <v>217</v>
      </c>
      <c r="U1593" t="s">
        <v>577</v>
      </c>
      <c r="V1593" t="s">
        <v>735</v>
      </c>
    </row>
    <row r="1594" spans="1:22" x14ac:dyDescent="0.25">
      <c r="A1594" s="17" t="s">
        <v>217</v>
      </c>
      <c r="B1594" s="17" t="s">
        <v>93</v>
      </c>
      <c r="C1594" s="17" t="s">
        <v>135</v>
      </c>
      <c r="D1594" s="17" t="s">
        <v>117</v>
      </c>
      <c r="E1594" s="24">
        <f>IF(U1594="SC",SUMIFS(SC!F:F,SC!A:A,MAIN!D1594,SC!B:B,MAIN!A1594),SUMIFS(Allocations!$H:$H,Allocations!$A:$A,MAIN!$A1594,Allocations!$B:$B,MAIN!$D1594))</f>
        <v>0</v>
      </c>
      <c r="F1594" s="24">
        <f>IF(U1594="SC",SUMIFS(SC!J:J,SC!A:A,MAIN!D1594,SC!B:B,MAIN!A1594),SUMIFS(Allocations!M:M,Allocations!A:A,MAIN!A1594,Allocations!B:B,MAIN!D1594))</f>
        <v>0</v>
      </c>
      <c r="G1594" s="24">
        <f t="shared" si="435"/>
        <v>0</v>
      </c>
      <c r="H1594" s="24">
        <f>IFERROR(VLOOKUP(S1594,Swaps_wk!$A$2:$AP$151,HLOOKUP(MAIN!D1594,Swaps_wk!$B$2:$AP$151,150,FALSE),FALSE),0)</f>
        <v>0</v>
      </c>
      <c r="I1594" s="24">
        <f>SUMIFS(PASTE_DQS_TRACKER!$D:$D,PASTE_DQS_TRACKER!$C:$C,MAIN!$A1594,PASTE_DQS_TRACKER!$B:$B,MAIN!$D1594)-SUMIFS(PASTE_DQS_TRACKER!$D:$D,PASTE_DQS_TRACKER!$C:$C,MAIN!$A1594,PASTE_DQS_TRACKER!$E:$E,MAIN!$D1594)</f>
        <v>0</v>
      </c>
      <c r="J1594" s="25">
        <f t="shared" si="436"/>
        <v>0</v>
      </c>
      <c r="K1594" s="24">
        <f>IFERROR(IF(V1594="Flex",0,IF(D1594=$D$30,VLOOKUP(A1594,MMO_o10M_lease!$A$1:$F$51,5,FALSE),IF(D1594=$D$26,VLOOKUP(D1594,LANDINGS!$A$3:$BR$40,HLOOKUP(A1594,LANDINGS!$B$1:$CF$42,42,FALSE),FALSE)-IFERROR(VLOOKUP(A1594,MMO_o10M_lease!$A$1:$F$38,5,FALSE),0),VLOOKUP(D1594,LANDINGS!$A$3:$CF$40,HLOOKUP(A1594,LANDINGS!$B$1:$CF$42,42,FALSE),FALSE)))),0)</f>
        <v>0</v>
      </c>
      <c r="L1594" s="24">
        <f>SUMIFS(PASTE_FLEX_TRACKER!$D:$D,PASTE_FLEX_TRACKER!$E:$E,MAIN!$A1594,PASTE_FLEX_TRACKER!$B:$B,MAIN!$D1594)</f>
        <v>0</v>
      </c>
      <c r="M1594" s="35" t="s">
        <v>133</v>
      </c>
      <c r="N1594" s="46" t="s">
        <v>563</v>
      </c>
      <c r="O1594" s="46">
        <f>SUMIFS(MAN_ADJ!$L:$L,MAN_ADJ!$K:$K,MAIN!$D1594,MAN_ADJ!$J:$J,MAIN!$S1594)</f>
        <v>0</v>
      </c>
      <c r="P1594" s="25">
        <f t="shared" si="437"/>
        <v>0</v>
      </c>
      <c r="Q1594" s="28" t="str">
        <f t="shared" si="428"/>
        <v>n/a</v>
      </c>
      <c r="R1594" s="38">
        <f t="shared" si="438"/>
        <v>0</v>
      </c>
      <c r="S1594" s="17" t="s">
        <v>217</v>
      </c>
      <c r="U1594" t="s">
        <v>577</v>
      </c>
      <c r="V1594" t="s">
        <v>735</v>
      </c>
    </row>
    <row r="1595" spans="1:22" x14ac:dyDescent="0.25">
      <c r="A1595" s="17" t="s">
        <v>217</v>
      </c>
      <c r="B1595" s="17" t="s">
        <v>93</v>
      </c>
      <c r="C1595" s="17" t="s">
        <v>135</v>
      </c>
      <c r="D1595" s="17" t="s">
        <v>118</v>
      </c>
      <c r="E1595" s="24">
        <f>IF(U1595="SC",SUMIFS(SC!F:F,SC!A:A,MAIN!D1595,SC!B:B,MAIN!A1595),SUMIFS(Allocations!$H:$H,Allocations!$A:$A,MAIN!$A1595,Allocations!$B:$B,MAIN!$D1595))</f>
        <v>0</v>
      </c>
      <c r="F1595" s="24">
        <f>IF(U1595="SC",SUMIFS(SC!J:J,SC!A:A,MAIN!D1595,SC!B:B,MAIN!A1595),SUMIFS(Allocations!M:M,Allocations!A:A,MAIN!A1595,Allocations!B:B,MAIN!D1595))</f>
        <v>0</v>
      </c>
      <c r="G1595" s="24">
        <f t="shared" si="435"/>
        <v>0</v>
      </c>
      <c r="H1595" s="24">
        <f>IFERROR(VLOOKUP(S1595,Swaps_wk!$A$2:$AP$151,HLOOKUP(MAIN!D1595,Swaps_wk!$B$2:$AP$151,150,FALSE),FALSE),0)</f>
        <v>0</v>
      </c>
      <c r="I1595" s="24">
        <f>SUMIFS(PASTE_DQS_TRACKER!$D:$D,PASTE_DQS_TRACKER!$C:$C,MAIN!$A1595,PASTE_DQS_TRACKER!$B:$B,MAIN!$D1595)-SUMIFS(PASTE_DQS_TRACKER!$D:$D,PASTE_DQS_TRACKER!$C:$C,MAIN!$A1595,PASTE_DQS_TRACKER!$E:$E,MAIN!$D1595)</f>
        <v>0</v>
      </c>
      <c r="J1595" s="25">
        <f t="shared" si="436"/>
        <v>0</v>
      </c>
      <c r="K1595" s="24">
        <f>IFERROR(IF(V1595="Flex",0,IF(D1595=$D$30,VLOOKUP(A1595,MMO_o10M_lease!$A$1:$F$51,5,FALSE),IF(D1595=$D$26,VLOOKUP(D1595,LANDINGS!$A$3:$BR$40,HLOOKUP(A1595,LANDINGS!$B$1:$CF$42,42,FALSE),FALSE)-IFERROR(VLOOKUP(A1595,MMO_o10M_lease!$A$1:$F$38,5,FALSE),0),VLOOKUP(D1595,LANDINGS!$A$3:$CF$40,HLOOKUP(A1595,LANDINGS!$B$1:$CF$42,42,FALSE),FALSE)))),0)</f>
        <v>0</v>
      </c>
      <c r="L1595" s="24">
        <f>SUMIFS(PASTE_FLEX_TRACKER!$D:$D,PASTE_FLEX_TRACKER!$E:$E,MAIN!$A1595,PASTE_FLEX_TRACKER!$B:$B,MAIN!$D1595)</f>
        <v>0</v>
      </c>
      <c r="M1595" s="35" t="s">
        <v>133</v>
      </c>
      <c r="N1595" s="46" t="s">
        <v>563</v>
      </c>
      <c r="O1595" s="46">
        <f>SUMIFS(MAN_ADJ!$L:$L,MAN_ADJ!$K:$K,MAIN!$D1595,MAN_ADJ!$J:$J,MAIN!$S1595)</f>
        <v>0</v>
      </c>
      <c r="P1595" s="25">
        <f t="shared" si="437"/>
        <v>0</v>
      </c>
      <c r="Q1595" s="28" t="str">
        <f t="shared" si="428"/>
        <v>n/a</v>
      </c>
      <c r="R1595" s="38">
        <f t="shared" si="438"/>
        <v>0</v>
      </c>
      <c r="S1595" s="17" t="s">
        <v>217</v>
      </c>
      <c r="U1595" t="s">
        <v>577</v>
      </c>
      <c r="V1595" t="s">
        <v>735</v>
      </c>
    </row>
    <row r="1596" spans="1:22" x14ac:dyDescent="0.25">
      <c r="A1596" s="17" t="s">
        <v>217</v>
      </c>
      <c r="B1596" s="17" t="s">
        <v>93</v>
      </c>
      <c r="C1596" s="17" t="s">
        <v>135</v>
      </c>
      <c r="D1596" s="17" t="s">
        <v>119</v>
      </c>
      <c r="E1596" s="24">
        <f>IF(U1596="SC",SUMIFS(SC!F:F,SC!A:A,MAIN!D1596,SC!B:B,MAIN!A1596),SUMIFS(Allocations!$H:$H,Allocations!$A:$A,MAIN!$A1596,Allocations!$B:$B,MAIN!$D1596))</f>
        <v>0</v>
      </c>
      <c r="F1596" s="24">
        <f>IF(U1596="SC",SUMIFS(SC!J:J,SC!A:A,MAIN!D1596,SC!B:B,MAIN!A1596),SUMIFS(Allocations!M:M,Allocations!A:A,MAIN!A1596,Allocations!B:B,MAIN!D1596))</f>
        <v>0</v>
      </c>
      <c r="G1596" s="24">
        <f t="shared" si="435"/>
        <v>0</v>
      </c>
      <c r="H1596" s="24">
        <f>IFERROR(VLOOKUP(S1596,Swaps_wk!$A$2:$AP$151,HLOOKUP(MAIN!D1596,Swaps_wk!$B$2:$AP$151,150,FALSE),FALSE),0)</f>
        <v>0</v>
      </c>
      <c r="I1596" s="24">
        <f>SUMIFS(PASTE_DQS_TRACKER!$D:$D,PASTE_DQS_TRACKER!$C:$C,MAIN!$A1596,PASTE_DQS_TRACKER!$B:$B,MAIN!$D1596)-SUMIFS(PASTE_DQS_TRACKER!$D:$D,PASTE_DQS_TRACKER!$C:$C,MAIN!$A1596,PASTE_DQS_TRACKER!$E:$E,MAIN!$D1596)</f>
        <v>0</v>
      </c>
      <c r="J1596" s="25">
        <f t="shared" si="436"/>
        <v>0</v>
      </c>
      <c r="K1596" s="24">
        <f>IFERROR(IF(V1596="Flex",0,IF(D1596=$D$30,VLOOKUP(A1596,MMO_o10M_lease!$A$1:$F$51,5,FALSE),IF(D1596=$D$26,VLOOKUP(D1596,LANDINGS!$A$3:$BR$40,HLOOKUP(A1596,LANDINGS!$B$1:$CF$42,42,FALSE),FALSE)-IFERROR(VLOOKUP(A1596,MMO_o10M_lease!$A$1:$F$38,5,FALSE),0),VLOOKUP(D1596,LANDINGS!$A$3:$CF$40,HLOOKUP(A1596,LANDINGS!$B$1:$CF$42,42,FALSE),FALSE)))),0)</f>
        <v>0</v>
      </c>
      <c r="L1596" s="24">
        <f>SUMIFS(PASTE_FLEX_TRACKER!$D:$D,PASTE_FLEX_TRACKER!$E:$E,MAIN!$A1596,PASTE_FLEX_TRACKER!$B:$B,MAIN!$D1596)</f>
        <v>0</v>
      </c>
      <c r="M1596" s="35" t="s">
        <v>133</v>
      </c>
      <c r="N1596" s="46" t="s">
        <v>563</v>
      </c>
      <c r="O1596" s="46">
        <f>SUMIFS(MAN_ADJ!$L:$L,MAN_ADJ!$K:$K,MAIN!$D1596,MAN_ADJ!$J:$J,MAIN!$S1596)</f>
        <v>0</v>
      </c>
      <c r="P1596" s="25">
        <f t="shared" si="437"/>
        <v>0</v>
      </c>
      <c r="Q1596" s="28" t="str">
        <f t="shared" si="428"/>
        <v>n/a</v>
      </c>
      <c r="R1596" s="38">
        <f t="shared" si="438"/>
        <v>0</v>
      </c>
      <c r="S1596" s="17" t="s">
        <v>217</v>
      </c>
      <c r="U1596" t="s">
        <v>577</v>
      </c>
      <c r="V1596" t="s">
        <v>735</v>
      </c>
    </row>
    <row r="1597" spans="1:22" x14ac:dyDescent="0.25">
      <c r="A1597" s="17" t="s">
        <v>217</v>
      </c>
      <c r="B1597" s="17" t="s">
        <v>93</v>
      </c>
      <c r="C1597" s="17" t="s">
        <v>135</v>
      </c>
      <c r="D1597" s="17" t="s">
        <v>120</v>
      </c>
      <c r="E1597" s="24">
        <f>IF(U1597="SC",SUMIFS(SC!F:F,SC!A:A,MAIN!D1597,SC!B:B,MAIN!A1597),SUMIFS(Allocations!$H:$H,Allocations!$A:$A,MAIN!$A1597,Allocations!$B:$B,MAIN!$D1597))</f>
        <v>0</v>
      </c>
      <c r="F1597" s="24">
        <f>IF(U1597="SC",SUMIFS(SC!J:J,SC!A:A,MAIN!D1597,SC!B:B,MAIN!A1597),SUMIFS(Allocations!M:M,Allocations!A:A,MAIN!A1597,Allocations!B:B,MAIN!D1597))</f>
        <v>0</v>
      </c>
      <c r="G1597" s="24">
        <f t="shared" si="435"/>
        <v>0</v>
      </c>
      <c r="H1597" s="24">
        <f>IFERROR(VLOOKUP(S1597,Swaps_wk!$A$2:$AP$151,HLOOKUP(MAIN!D1597,Swaps_wk!$B$2:$AP$151,150,FALSE),FALSE),0)</f>
        <v>0</v>
      </c>
      <c r="I1597" s="24">
        <f>SUMIFS(PASTE_DQS_TRACKER!$D:$D,PASTE_DQS_TRACKER!$C:$C,MAIN!$A1597,PASTE_DQS_TRACKER!$B:$B,MAIN!$D1597)-SUMIFS(PASTE_DQS_TRACKER!$D:$D,PASTE_DQS_TRACKER!$C:$C,MAIN!$A1597,PASTE_DQS_TRACKER!$E:$E,MAIN!$D1597)</f>
        <v>0</v>
      </c>
      <c r="J1597" s="25">
        <f t="shared" si="436"/>
        <v>0</v>
      </c>
      <c r="K1597" s="24">
        <f>IFERROR(IF(V1597="Flex",0,IF(D1597=$D$30,VLOOKUP(A1597,MMO_o10M_lease!$A$1:$F$51,5,FALSE),IF(D1597=$D$26,VLOOKUP(D1597,LANDINGS!$A$3:$BR$40,HLOOKUP(A1597,LANDINGS!$B$1:$CF$42,42,FALSE),FALSE)-IFERROR(VLOOKUP(A1597,MMO_o10M_lease!$A$1:$F$38,5,FALSE),0),VLOOKUP(D1597,LANDINGS!$A$3:$CF$40,HLOOKUP(A1597,LANDINGS!$B$1:$CF$42,42,FALSE),FALSE)))),0)</f>
        <v>0</v>
      </c>
      <c r="L1597" s="24">
        <f>SUMIFS(PASTE_FLEX_TRACKER!$D:$D,PASTE_FLEX_TRACKER!$E:$E,MAIN!$A1597,PASTE_FLEX_TRACKER!$B:$B,MAIN!$D1597)</f>
        <v>0</v>
      </c>
      <c r="M1597" s="35" t="s">
        <v>133</v>
      </c>
      <c r="N1597" s="46" t="s">
        <v>563</v>
      </c>
      <c r="O1597" s="46">
        <f>SUMIFS(MAN_ADJ!$L:$L,MAN_ADJ!$K:$K,MAIN!$D1597,MAN_ADJ!$J:$J,MAIN!$S1597)</f>
        <v>0</v>
      </c>
      <c r="P1597" s="25">
        <f t="shared" si="437"/>
        <v>0</v>
      </c>
      <c r="Q1597" s="28" t="str">
        <f t="shared" si="428"/>
        <v>n/a</v>
      </c>
      <c r="R1597" s="38">
        <f t="shared" si="438"/>
        <v>0</v>
      </c>
      <c r="S1597" s="17" t="s">
        <v>217</v>
      </c>
      <c r="U1597" t="s">
        <v>577</v>
      </c>
      <c r="V1597" t="s">
        <v>735</v>
      </c>
    </row>
    <row r="1598" spans="1:22" x14ac:dyDescent="0.25">
      <c r="A1598" s="17" t="s">
        <v>217</v>
      </c>
      <c r="B1598" s="17" t="s">
        <v>93</v>
      </c>
      <c r="C1598" s="17" t="s">
        <v>135</v>
      </c>
      <c r="D1598" s="17" t="s">
        <v>121</v>
      </c>
      <c r="E1598" s="24">
        <f>IF(U1598="SC",SUMIFS(SC!F:F,SC!A:A,MAIN!D1598,SC!B:B,MAIN!A1598),SUMIFS(Allocations!$H:$H,Allocations!$A:$A,MAIN!$A1598,Allocations!$B:$B,MAIN!$D1598))</f>
        <v>0</v>
      </c>
      <c r="F1598" s="24">
        <f>IF(U1598="SC",SUMIFS(SC!J:J,SC!A:A,MAIN!D1598,SC!B:B,MAIN!A1598),SUMIFS(Allocations!M:M,Allocations!A:A,MAIN!A1598,Allocations!B:B,MAIN!D1598))</f>
        <v>0</v>
      </c>
      <c r="G1598" s="24">
        <f t="shared" si="435"/>
        <v>0</v>
      </c>
      <c r="H1598" s="24">
        <f>IFERROR(VLOOKUP(S1598,Swaps_wk!$A$2:$AP$151,HLOOKUP(MAIN!D1598,Swaps_wk!$B$2:$AP$151,150,FALSE),FALSE),0)</f>
        <v>0</v>
      </c>
      <c r="I1598" s="24">
        <f>SUMIFS(PASTE_DQS_TRACKER!$D:$D,PASTE_DQS_TRACKER!$C:$C,MAIN!$A1598,PASTE_DQS_TRACKER!$B:$B,MAIN!$D1598)-SUMIFS(PASTE_DQS_TRACKER!$D:$D,PASTE_DQS_TRACKER!$C:$C,MAIN!$A1598,PASTE_DQS_TRACKER!$E:$E,MAIN!$D1598)</f>
        <v>0</v>
      </c>
      <c r="J1598" s="25">
        <f t="shared" si="436"/>
        <v>0</v>
      </c>
      <c r="K1598" s="24">
        <f>IFERROR(IF(V1598="Flex",0,IF(D1598=$D$30,VLOOKUP(A1598,MMO_o10M_lease!$A$1:$F$51,5,FALSE),IF(D1598=$D$26,VLOOKUP(D1598,LANDINGS!$A$3:$BR$40,HLOOKUP(A1598,LANDINGS!$B$1:$CF$42,42,FALSE),FALSE)-IFERROR(VLOOKUP(A1598,MMO_o10M_lease!$A$1:$F$38,5,FALSE),0),VLOOKUP(D1598,LANDINGS!$A$3:$CF$40,HLOOKUP(A1598,LANDINGS!$B$1:$CF$42,42,FALSE),FALSE)))),0)</f>
        <v>0</v>
      </c>
      <c r="L1598" s="24">
        <f>SUMIFS(PASTE_FLEX_TRACKER!$D:$D,PASTE_FLEX_TRACKER!$E:$E,MAIN!$A1598,PASTE_FLEX_TRACKER!$B:$B,MAIN!$D1598)</f>
        <v>0</v>
      </c>
      <c r="M1598" s="35" t="s">
        <v>133</v>
      </c>
      <c r="N1598" s="46" t="s">
        <v>563</v>
      </c>
      <c r="O1598" s="46">
        <f>SUMIFS(MAN_ADJ!$L:$L,MAN_ADJ!$K:$K,MAIN!$D1598,MAN_ADJ!$J:$J,MAIN!$S1598)</f>
        <v>0</v>
      </c>
      <c r="P1598" s="25">
        <f t="shared" si="437"/>
        <v>0</v>
      </c>
      <c r="Q1598" s="28" t="str">
        <f t="shared" ref="Q1598:Q1633" si="439">IFERROR(P1598/J1598,"n/a")</f>
        <v>n/a</v>
      </c>
      <c r="R1598" s="38">
        <f t="shared" si="438"/>
        <v>0</v>
      </c>
      <c r="S1598" s="17" t="s">
        <v>217</v>
      </c>
      <c r="U1598" t="s">
        <v>577</v>
      </c>
      <c r="V1598" t="s">
        <v>735</v>
      </c>
    </row>
    <row r="1599" spans="1:22" x14ac:dyDescent="0.25">
      <c r="A1599" s="17" t="s">
        <v>217</v>
      </c>
      <c r="B1599" s="17" t="s">
        <v>93</v>
      </c>
      <c r="C1599" s="17" t="s">
        <v>135</v>
      </c>
      <c r="D1599" s="17" t="s">
        <v>122</v>
      </c>
      <c r="E1599" s="24">
        <f>IF(U1599="SC",SUMIFS(SC!F:F,SC!A:A,MAIN!D1599,SC!B:B,MAIN!A1599),SUMIFS(Allocations!$H:$H,Allocations!$A:$A,MAIN!$A1599,Allocations!$B:$B,MAIN!$D1599))</f>
        <v>0</v>
      </c>
      <c r="F1599" s="24">
        <f>IF(U1599="SC",SUMIFS(SC!J:J,SC!A:A,MAIN!D1599,SC!B:B,MAIN!A1599),SUMIFS(Allocations!M:M,Allocations!A:A,MAIN!A1599,Allocations!B:B,MAIN!D1599))</f>
        <v>0</v>
      </c>
      <c r="G1599" s="24">
        <f t="shared" si="435"/>
        <v>0</v>
      </c>
      <c r="H1599" s="24">
        <f>IFERROR(VLOOKUP(S1599,Swaps_wk!$A$2:$AP$151,HLOOKUP(MAIN!D1599,Swaps_wk!$B$2:$AP$151,150,FALSE),FALSE),0)</f>
        <v>0</v>
      </c>
      <c r="I1599" s="24">
        <f>SUMIFS(PASTE_DQS_TRACKER!$D:$D,PASTE_DQS_TRACKER!$C:$C,MAIN!$A1599,PASTE_DQS_TRACKER!$B:$B,MAIN!$D1599)-SUMIFS(PASTE_DQS_TRACKER!$D:$D,PASTE_DQS_TRACKER!$C:$C,MAIN!$A1599,PASTE_DQS_TRACKER!$E:$E,MAIN!$D1599)</f>
        <v>0</v>
      </c>
      <c r="J1599" s="25">
        <f t="shared" si="436"/>
        <v>0</v>
      </c>
      <c r="K1599" s="24">
        <f>IFERROR(IF(V1599="Flex",0,IF(D1599=$D$30,VLOOKUP(A1599,MMO_o10M_lease!$A$1:$F$51,5,FALSE),IF(D1599=$D$26,VLOOKUP(D1599,LANDINGS!$A$3:$BR$40,HLOOKUP(A1599,LANDINGS!$B$1:$CF$42,42,FALSE),FALSE)-IFERROR(VLOOKUP(A1599,MMO_o10M_lease!$A$1:$F$38,5,FALSE),0),VLOOKUP(D1599,LANDINGS!$A$3:$CF$40,HLOOKUP(A1599,LANDINGS!$B$1:$CF$42,42,FALSE),FALSE)))),0)</f>
        <v>0</v>
      </c>
      <c r="L1599" s="24">
        <f>SUMIFS(PASTE_FLEX_TRACKER!$D:$D,PASTE_FLEX_TRACKER!$E:$E,MAIN!$A1599,PASTE_FLEX_TRACKER!$B:$B,MAIN!$D1599)</f>
        <v>0</v>
      </c>
      <c r="M1599" s="35" t="s">
        <v>133</v>
      </c>
      <c r="N1599" s="46" t="s">
        <v>563</v>
      </c>
      <c r="O1599" s="46">
        <f>SUMIFS(MAN_ADJ!$L:$L,MAN_ADJ!$K:$K,MAIN!$D1599,MAN_ADJ!$J:$J,MAIN!$S1599)</f>
        <v>0</v>
      </c>
      <c r="P1599" s="25">
        <f t="shared" si="437"/>
        <v>0</v>
      </c>
      <c r="Q1599" s="28" t="str">
        <f t="shared" si="439"/>
        <v>n/a</v>
      </c>
      <c r="R1599" s="38">
        <f t="shared" si="438"/>
        <v>0</v>
      </c>
      <c r="S1599" s="17" t="s">
        <v>217</v>
      </c>
      <c r="U1599" t="s">
        <v>577</v>
      </c>
      <c r="V1599" t="s">
        <v>735</v>
      </c>
    </row>
    <row r="1600" spans="1:22" x14ac:dyDescent="0.25">
      <c r="A1600" s="17" t="s">
        <v>217</v>
      </c>
      <c r="B1600" s="17" t="s">
        <v>93</v>
      </c>
      <c r="C1600" s="17" t="s">
        <v>135</v>
      </c>
      <c r="D1600" s="17" t="s">
        <v>123</v>
      </c>
      <c r="E1600" s="24">
        <f>IF(U1600="SC",SUMIFS(SC!F:F,SC!A:A,MAIN!D1600,SC!B:B,MAIN!A1600),SUMIFS(Allocations!$H:$H,Allocations!$A:$A,MAIN!$A1600,Allocations!$B:$B,MAIN!$D1600))</f>
        <v>1.6200000000000003E-2</v>
      </c>
      <c r="F1600" s="24">
        <f>IF(U1600="SC",SUMIFS(SC!J:J,SC!A:A,MAIN!D1600,SC!B:B,MAIN!A1600),SUMIFS(Allocations!M:M,Allocations!A:A,MAIN!A1600,Allocations!B:B,MAIN!D1600))</f>
        <v>0</v>
      </c>
      <c r="G1600" s="24">
        <f t="shared" si="435"/>
        <v>1.6200000000000003E-2</v>
      </c>
      <c r="H1600" s="24">
        <f>IFERROR(VLOOKUP(S1600,Swaps_wk!$A$2:$AP$151,HLOOKUP(MAIN!D1600,Swaps_wk!$B$2:$AP$151,150,FALSE),FALSE),0)</f>
        <v>0</v>
      </c>
      <c r="I1600" s="24">
        <f>SUMIFS(PASTE_DQS_TRACKER!$D:$D,PASTE_DQS_TRACKER!$C:$C,MAIN!$A1600,PASTE_DQS_TRACKER!$B:$B,MAIN!$D1600)-SUMIFS(PASTE_DQS_TRACKER!$D:$D,PASTE_DQS_TRACKER!$C:$C,MAIN!$A1600,PASTE_DQS_TRACKER!$E:$E,MAIN!$D1600)</f>
        <v>0</v>
      </c>
      <c r="J1600" s="25">
        <f t="shared" si="436"/>
        <v>1.6200000000000003E-2</v>
      </c>
      <c r="K1600" s="24">
        <f>IFERROR(IF(V1600="Flex",0,IF(D1600=$D$30,VLOOKUP(A1600,MMO_o10M_lease!$A$1:$F$51,5,FALSE),IF(D1600=$D$26,VLOOKUP(D1600,LANDINGS!$A$3:$BR$40,HLOOKUP(A1600,LANDINGS!$B$1:$CF$42,42,FALSE),FALSE)-IFERROR(VLOOKUP(A1600,MMO_o10M_lease!$A$1:$F$38,5,FALSE),0),VLOOKUP(D1600,LANDINGS!$A$3:$CF$40,HLOOKUP(A1600,LANDINGS!$B$1:$CF$42,42,FALSE),FALSE)))),0)</f>
        <v>0</v>
      </c>
      <c r="L1600" s="24">
        <f>SUMIFS(PASTE_FLEX_TRACKER!$D:$D,PASTE_FLEX_TRACKER!$E:$E,MAIN!$A1600,PASTE_FLEX_TRACKER!$B:$B,MAIN!$D1600)</f>
        <v>0</v>
      </c>
      <c r="M1600" s="35" t="s">
        <v>133</v>
      </c>
      <c r="N1600" s="46" t="s">
        <v>563</v>
      </c>
      <c r="O1600" s="46">
        <f>SUMIFS(MAN_ADJ!$L:$L,MAN_ADJ!$K:$K,MAIN!$D1600,MAN_ADJ!$J:$J,MAIN!$S1600)</f>
        <v>0</v>
      </c>
      <c r="P1600" s="25">
        <f t="shared" si="437"/>
        <v>0</v>
      </c>
      <c r="Q1600" s="28">
        <f t="shared" si="439"/>
        <v>0</v>
      </c>
      <c r="R1600" s="38">
        <f t="shared" si="438"/>
        <v>1.6200000000000003E-2</v>
      </c>
      <c r="S1600" s="17" t="s">
        <v>217</v>
      </c>
      <c r="U1600" t="s">
        <v>577</v>
      </c>
      <c r="V1600" t="s">
        <v>735</v>
      </c>
    </row>
    <row r="1601" spans="1:22" x14ac:dyDescent="0.25">
      <c r="A1601" s="17" t="s">
        <v>217</v>
      </c>
      <c r="B1601" s="17" t="s">
        <v>93</v>
      </c>
      <c r="C1601" s="17" t="s">
        <v>135</v>
      </c>
      <c r="D1601" s="17" t="s">
        <v>124</v>
      </c>
      <c r="E1601" s="24">
        <f>IF(U1601="SC",SUMIFS(SC!F:F,SC!A:A,MAIN!D1601,SC!B:B,MAIN!A1601),SUMIFS(Allocations!$H:$H,Allocations!$A:$A,MAIN!$A1601,Allocations!$B:$B,MAIN!$D1601))</f>
        <v>0</v>
      </c>
      <c r="F1601" s="24">
        <f>IF(U1601="SC",SUMIFS(SC!J:J,SC!A:A,MAIN!D1601,SC!B:B,MAIN!A1601),SUMIFS(Allocations!M:M,Allocations!A:A,MAIN!A1601,Allocations!B:B,MAIN!D1601))</f>
        <v>0</v>
      </c>
      <c r="G1601" s="24">
        <f t="shared" si="435"/>
        <v>0</v>
      </c>
      <c r="H1601" s="24">
        <f>IFERROR(VLOOKUP(S1601,Swaps_wk!$A$2:$AP$151,HLOOKUP(MAIN!D1601,Swaps_wk!$B$2:$AP$151,150,FALSE),FALSE),0)</f>
        <v>0</v>
      </c>
      <c r="I1601" s="24">
        <f>SUMIFS(PASTE_DQS_TRACKER!$D:$D,PASTE_DQS_TRACKER!$C:$C,MAIN!$A1601,PASTE_DQS_TRACKER!$B:$B,MAIN!$D1601)-SUMIFS(PASTE_DQS_TRACKER!$D:$D,PASTE_DQS_TRACKER!$C:$C,MAIN!$A1601,PASTE_DQS_TRACKER!$E:$E,MAIN!$D1601)</f>
        <v>0</v>
      </c>
      <c r="J1601" s="25">
        <f t="shared" si="436"/>
        <v>0</v>
      </c>
      <c r="K1601" s="24">
        <f>IFERROR(IF(V1601="Flex",0,IF(D1601=$D$30,VLOOKUP(A1601,MMO_o10M_lease!$A$1:$F$51,5,FALSE),IF(D1601=$D$26,VLOOKUP(D1601,LANDINGS!$A$3:$BR$40,HLOOKUP(A1601,LANDINGS!$B$1:$CF$42,42,FALSE),FALSE)-IFERROR(VLOOKUP(A1601,MMO_o10M_lease!$A$1:$F$38,5,FALSE),0),VLOOKUP(D1601,LANDINGS!$A$3:$CF$40,HLOOKUP(A1601,LANDINGS!$B$1:$CF$42,42,FALSE),FALSE)))),0)</f>
        <v>0</v>
      </c>
      <c r="L1601" s="24">
        <f>SUMIFS(PASTE_FLEX_TRACKER!$D:$D,PASTE_FLEX_TRACKER!$E:$E,MAIN!$A1601,PASTE_FLEX_TRACKER!$B:$B,MAIN!$D1601)</f>
        <v>0</v>
      </c>
      <c r="M1601" s="35" t="s">
        <v>133</v>
      </c>
      <c r="N1601" s="46" t="s">
        <v>563</v>
      </c>
      <c r="O1601" s="46">
        <f>SUMIFS(MAN_ADJ!$L:$L,MAN_ADJ!$K:$K,MAIN!$D1601,MAN_ADJ!$J:$J,MAIN!$S1601)</f>
        <v>0</v>
      </c>
      <c r="P1601" s="25">
        <f t="shared" si="437"/>
        <v>0</v>
      </c>
      <c r="Q1601" s="28" t="str">
        <f t="shared" si="439"/>
        <v>n/a</v>
      </c>
      <c r="R1601" s="38">
        <f t="shared" si="438"/>
        <v>0</v>
      </c>
      <c r="S1601" s="17" t="s">
        <v>217</v>
      </c>
      <c r="U1601" t="s">
        <v>577</v>
      </c>
      <c r="V1601" t="s">
        <v>735</v>
      </c>
    </row>
    <row r="1602" spans="1:22" x14ac:dyDescent="0.25">
      <c r="A1602" s="17" t="s">
        <v>217</v>
      </c>
      <c r="B1602" s="17" t="s">
        <v>93</v>
      </c>
      <c r="C1602" s="17" t="s">
        <v>135</v>
      </c>
      <c r="D1602" s="17" t="s">
        <v>125</v>
      </c>
      <c r="E1602" s="24">
        <f>IF(U1602="SC",SUMIFS(SC!F:F,SC!A:A,MAIN!D1602,SC!B:B,MAIN!A1602),SUMIFS(Allocations!$H:$H,Allocations!$A:$A,MAIN!$A1602,Allocations!$B:$B,MAIN!$D1602))</f>
        <v>0.42000000000000004</v>
      </c>
      <c r="F1602" s="24">
        <f>IF(U1602="SC",SUMIFS(SC!J:J,SC!A:A,MAIN!D1602,SC!B:B,MAIN!A1602),SUMIFS(Allocations!M:M,Allocations!A:A,MAIN!A1602,Allocations!B:B,MAIN!D1602))</f>
        <v>0</v>
      </c>
      <c r="G1602" s="24">
        <f t="shared" si="435"/>
        <v>0.42000000000000004</v>
      </c>
      <c r="H1602" s="24">
        <f>IFERROR(VLOOKUP(S1602,Swaps_wk!$A$2:$AP$151,HLOOKUP(MAIN!D1602,Swaps_wk!$B$2:$AP$151,150,FALSE),FALSE),0)</f>
        <v>0</v>
      </c>
      <c r="I1602" s="24">
        <f>SUMIFS(PASTE_DQS_TRACKER!$D:$D,PASTE_DQS_TRACKER!$C:$C,MAIN!$A1602,PASTE_DQS_TRACKER!$B:$B,MAIN!$D1602)-SUMIFS(PASTE_DQS_TRACKER!$D:$D,PASTE_DQS_TRACKER!$C:$C,MAIN!$A1602,PASTE_DQS_TRACKER!$E:$E,MAIN!$D1602)</f>
        <v>0</v>
      </c>
      <c r="J1602" s="25">
        <f t="shared" si="436"/>
        <v>0.42000000000000004</v>
      </c>
      <c r="K1602" s="24">
        <f>IFERROR(IF(V1602="Flex",0,IF(D1602=$D$30,VLOOKUP(A1602,MMO_o10M_lease!$A$1:$F$51,5,FALSE),IF(D1602=$D$26,VLOOKUP(D1602,LANDINGS!$A$3:$BR$40,HLOOKUP(A1602,LANDINGS!$B$1:$CF$42,42,FALSE),FALSE)-IFERROR(VLOOKUP(A1602,MMO_o10M_lease!$A$1:$F$38,5,FALSE),0),VLOOKUP(D1602,LANDINGS!$A$3:$CF$40,HLOOKUP(A1602,LANDINGS!$B$1:$CF$42,42,FALSE),FALSE)))),0)</f>
        <v>0</v>
      </c>
      <c r="L1602" s="24">
        <f>SUMIFS(PASTE_FLEX_TRACKER!$D:$D,PASTE_FLEX_TRACKER!$E:$E,MAIN!$A1602,PASTE_FLEX_TRACKER!$B:$B,MAIN!$D1602)</f>
        <v>0</v>
      </c>
      <c r="M1602" s="35" t="s">
        <v>133</v>
      </c>
      <c r="N1602" s="46" t="s">
        <v>563</v>
      </c>
      <c r="O1602" s="46">
        <f>SUMIFS(MAN_ADJ!$L:$L,MAN_ADJ!$K:$K,MAIN!$D1602,MAN_ADJ!$J:$J,MAIN!$S1602)</f>
        <v>0</v>
      </c>
      <c r="P1602" s="25">
        <f t="shared" si="437"/>
        <v>0</v>
      </c>
      <c r="Q1602" s="28">
        <f t="shared" si="439"/>
        <v>0</v>
      </c>
      <c r="R1602" s="38">
        <f t="shared" si="438"/>
        <v>0.42000000000000004</v>
      </c>
      <c r="S1602" s="17" t="s">
        <v>217</v>
      </c>
      <c r="U1602" t="s">
        <v>577</v>
      </c>
      <c r="V1602" t="s">
        <v>735</v>
      </c>
    </row>
    <row r="1603" spans="1:22" x14ac:dyDescent="0.25">
      <c r="A1603" s="17" t="s">
        <v>217</v>
      </c>
      <c r="B1603" s="17" t="s">
        <v>93</v>
      </c>
      <c r="C1603" s="17" t="s">
        <v>135</v>
      </c>
      <c r="D1603" s="17" t="s">
        <v>126</v>
      </c>
      <c r="E1603" s="24">
        <f>IF(U1603="SC",SUMIFS(SC!F:F,SC!A:A,MAIN!D1603,SC!B:B,MAIN!A1603),SUMIFS(Allocations!$H:$H,Allocations!$A:$A,MAIN!$A1603,Allocations!$B:$B,MAIN!$D1603))</f>
        <v>0</v>
      </c>
      <c r="F1603" s="24">
        <f>IF(U1603="SC",SUMIFS(SC!J:J,SC!A:A,MAIN!D1603,SC!B:B,MAIN!A1603),SUMIFS(Allocations!M:M,Allocations!A:A,MAIN!A1603,Allocations!B:B,MAIN!D1603))</f>
        <v>0</v>
      </c>
      <c r="G1603" s="24">
        <f t="shared" si="435"/>
        <v>0</v>
      </c>
      <c r="H1603" s="24">
        <f>IFERROR(VLOOKUP(S1603,Swaps_wk!$A$2:$AP$151,HLOOKUP(MAIN!D1603,Swaps_wk!$B$2:$AP$151,150,FALSE),FALSE),0)</f>
        <v>0</v>
      </c>
      <c r="I1603" s="24">
        <f>SUMIFS(PASTE_DQS_TRACKER!$D:$D,PASTE_DQS_TRACKER!$C:$C,MAIN!$A1603,PASTE_DQS_TRACKER!$B:$B,MAIN!$D1603)-SUMIFS(PASTE_DQS_TRACKER!$D:$D,PASTE_DQS_TRACKER!$C:$C,MAIN!$A1603,PASTE_DQS_TRACKER!$E:$E,MAIN!$D1603)</f>
        <v>0</v>
      </c>
      <c r="J1603" s="25">
        <f t="shared" si="436"/>
        <v>0</v>
      </c>
      <c r="K1603" s="24">
        <f>IFERROR(IF(V1603="Flex",0,IF(D1603=$D$30,VLOOKUP(A1603,MMO_o10M_lease!$A$1:$F$51,5,FALSE),IF(D1603=$D$26,VLOOKUP(D1603,LANDINGS!$A$3:$BR$40,HLOOKUP(A1603,LANDINGS!$B$1:$CF$42,42,FALSE),FALSE)-IFERROR(VLOOKUP(A1603,MMO_o10M_lease!$A$1:$F$38,5,FALSE),0),VLOOKUP(D1603,LANDINGS!$A$3:$CF$40,HLOOKUP(A1603,LANDINGS!$B$1:$CF$42,42,FALSE),FALSE)))),0)</f>
        <v>0</v>
      </c>
      <c r="L1603" s="24">
        <f>SUMIFS(PASTE_FLEX_TRACKER!$D:$D,PASTE_FLEX_TRACKER!$E:$E,MAIN!$A1603,PASTE_FLEX_TRACKER!$B:$B,MAIN!$D1603)</f>
        <v>0</v>
      </c>
      <c r="M1603" s="35" t="s">
        <v>133</v>
      </c>
      <c r="N1603" s="46" t="s">
        <v>563</v>
      </c>
      <c r="O1603" s="46">
        <f>SUMIFS(MAN_ADJ!$L:$L,MAN_ADJ!$K:$K,MAIN!$D1603,MAN_ADJ!$J:$J,MAIN!$S1603)</f>
        <v>0</v>
      </c>
      <c r="P1603" s="25">
        <f t="shared" si="437"/>
        <v>0</v>
      </c>
      <c r="Q1603" s="28" t="str">
        <f t="shared" si="439"/>
        <v>n/a</v>
      </c>
      <c r="R1603" s="38">
        <f t="shared" si="438"/>
        <v>0</v>
      </c>
      <c r="S1603" s="17" t="s">
        <v>217</v>
      </c>
      <c r="U1603" t="s">
        <v>577</v>
      </c>
      <c r="V1603" t="s">
        <v>735</v>
      </c>
    </row>
    <row r="1604" spans="1:22" x14ac:dyDescent="0.25">
      <c r="A1604" s="17" t="s">
        <v>217</v>
      </c>
      <c r="B1604" s="17" t="s">
        <v>93</v>
      </c>
      <c r="C1604" s="17" t="s">
        <v>135</v>
      </c>
      <c r="D1604" s="17" t="s">
        <v>127</v>
      </c>
      <c r="E1604" s="24">
        <f>IF(U1604="SC",SUMIFS(SC!F:F,SC!A:A,MAIN!D1604,SC!B:B,MAIN!A1604),SUMIFS(Allocations!$H:$H,Allocations!$A:$A,MAIN!$A1604,Allocations!$B:$B,MAIN!$D1604))</f>
        <v>0</v>
      </c>
      <c r="F1604" s="24">
        <f>IF(U1604="SC",SUMIFS(SC!J:J,SC!A:A,MAIN!D1604,SC!B:B,MAIN!A1604),SUMIFS(Allocations!M:M,Allocations!A:A,MAIN!A1604,Allocations!B:B,MAIN!D1604))</f>
        <v>0</v>
      </c>
      <c r="G1604" s="24">
        <f t="shared" si="435"/>
        <v>0</v>
      </c>
      <c r="H1604" s="24">
        <f>IFERROR(VLOOKUP(S1604,Swaps_wk!$A$2:$AP$151,HLOOKUP(MAIN!D1604,Swaps_wk!$B$2:$AP$151,150,FALSE),FALSE),0)</f>
        <v>0</v>
      </c>
      <c r="I1604" s="24">
        <f>SUMIFS(PASTE_DQS_TRACKER!$D:$D,PASTE_DQS_TRACKER!$C:$C,MAIN!$A1604,PASTE_DQS_TRACKER!$B:$B,MAIN!$D1604)-SUMIFS(PASTE_DQS_TRACKER!$D:$D,PASTE_DQS_TRACKER!$C:$C,MAIN!$A1604,PASTE_DQS_TRACKER!$E:$E,MAIN!$D1604)</f>
        <v>0</v>
      </c>
      <c r="J1604" s="25">
        <f t="shared" si="436"/>
        <v>0</v>
      </c>
      <c r="K1604" s="24">
        <f>IFERROR(IF(V1604="Flex",0,IF(D1604=$D$30,VLOOKUP(A1604,MMO_o10M_lease!$A$1:$F$51,5,FALSE),IF(D1604=$D$26,VLOOKUP(D1604,LANDINGS!$A$3:$BR$40,HLOOKUP(A1604,LANDINGS!$B$1:$CF$42,42,FALSE),FALSE)-IFERROR(VLOOKUP(A1604,MMO_o10M_lease!$A$1:$F$38,5,FALSE),0),VLOOKUP(D1604,LANDINGS!$A$3:$CF$40,HLOOKUP(A1604,LANDINGS!$B$1:$CF$42,42,FALSE),FALSE)))),0)</f>
        <v>0</v>
      </c>
      <c r="L1604" s="24">
        <f>SUMIFS(PASTE_FLEX_TRACKER!$D:$D,PASTE_FLEX_TRACKER!$E:$E,MAIN!$A1604,PASTE_FLEX_TRACKER!$B:$B,MAIN!$D1604)</f>
        <v>0</v>
      </c>
      <c r="M1604" s="35" t="s">
        <v>133</v>
      </c>
      <c r="N1604" s="46" t="s">
        <v>563</v>
      </c>
      <c r="O1604" s="46">
        <f>SUMIFS(MAN_ADJ!$L:$L,MAN_ADJ!$K:$K,MAIN!$D1604,MAN_ADJ!$J:$J,MAIN!$S1604)</f>
        <v>0</v>
      </c>
      <c r="P1604" s="25">
        <f t="shared" si="437"/>
        <v>0</v>
      </c>
      <c r="Q1604" s="28" t="str">
        <f t="shared" si="439"/>
        <v>n/a</v>
      </c>
      <c r="R1604" s="38">
        <f t="shared" si="438"/>
        <v>0</v>
      </c>
      <c r="S1604" s="17" t="s">
        <v>217</v>
      </c>
      <c r="U1604" t="s">
        <v>577</v>
      </c>
      <c r="V1604" t="s">
        <v>735</v>
      </c>
    </row>
    <row r="1605" spans="1:22" x14ac:dyDescent="0.25">
      <c r="A1605" s="17" t="s">
        <v>217</v>
      </c>
      <c r="B1605" s="17" t="s">
        <v>93</v>
      </c>
      <c r="C1605" s="17" t="s">
        <v>135</v>
      </c>
      <c r="D1605" s="17" t="s">
        <v>184</v>
      </c>
      <c r="E1605" s="24">
        <f>IF(U1605="SC",SUMIFS(SC!F:F,SC!A:A,MAIN!D1605,SC!B:B,MAIN!A1605),SUMIFS(Allocations!$H:$H,Allocations!$A:$A,MAIN!$A1605,Allocations!$B:$B,MAIN!$D1605))</f>
        <v>0</v>
      </c>
      <c r="F1605" s="24">
        <f>IF(U1605="SC",SUMIFS(SC!J:J,SC!A:A,MAIN!D1605,SC!B:B,MAIN!A1605),SUMIFS(Allocations!M:M,Allocations!A:A,MAIN!A1605,Allocations!B:B,MAIN!D1605))</f>
        <v>0</v>
      </c>
      <c r="G1605" s="24">
        <f t="shared" ref="G1605:G1608" si="440">E1605+F1605</f>
        <v>0</v>
      </c>
      <c r="H1605" s="24">
        <f>IFERROR(VLOOKUP(S1605,Swaps_wk!$A$2:$AP$151,HLOOKUP(MAIN!D1605,Swaps_wk!$B$2:$AP$151,150,FALSE),FALSE),0)</f>
        <v>0</v>
      </c>
      <c r="I1605" s="24">
        <f>SUMIFS(PASTE_DQS_TRACKER!$D:$D,PASTE_DQS_TRACKER!$C:$C,MAIN!$A1605,PASTE_DQS_TRACKER!$B:$B,MAIN!$D1605)-SUMIFS(PASTE_DQS_TRACKER!$D:$D,PASTE_DQS_TRACKER!$C:$C,MAIN!$A1605,PASTE_DQS_TRACKER!$E:$E,MAIN!$D1605)</f>
        <v>0</v>
      </c>
      <c r="J1605" s="25">
        <f t="shared" ref="J1605:J1608" si="441">G1605+I1605</f>
        <v>0</v>
      </c>
      <c r="K1605" s="24">
        <f>IFERROR(IF(V1605="Flex",0,IF(D1605=$D$30,VLOOKUP(A1605,MMO_o10M_lease!$A$1:$F$51,5,FALSE),IF(D1605=$D$26,VLOOKUP(D1605,LANDINGS!$A$3:$BR$40,HLOOKUP(A1605,LANDINGS!$B$1:$CF$42,42,FALSE),FALSE)-IFERROR(VLOOKUP(A1605,MMO_o10M_lease!$A$1:$F$38,5,FALSE),0),VLOOKUP(D1605,LANDINGS!$A$3:$CF$40,HLOOKUP(A1605,LANDINGS!$B$1:$CF$42,42,FALSE),FALSE)))),0)</f>
        <v>0</v>
      </c>
      <c r="L1605" s="24">
        <f>SUMIFS(PASTE_FLEX_TRACKER!$D:$D,PASTE_FLEX_TRACKER!$E:$E,MAIN!$A1605,PASTE_FLEX_TRACKER!$B:$B,MAIN!$D1605)</f>
        <v>0</v>
      </c>
      <c r="M1605" s="35" t="s">
        <v>133</v>
      </c>
      <c r="N1605" s="46" t="s">
        <v>563</v>
      </c>
      <c r="O1605" s="46">
        <f>SUMIFS(MAN_ADJ!$L:$L,MAN_ADJ!$K:$K,MAIN!$D1605,MAN_ADJ!$J:$J,MAIN!$S1605)</f>
        <v>0</v>
      </c>
      <c r="P1605" s="25">
        <f t="shared" si="437"/>
        <v>0</v>
      </c>
      <c r="Q1605" s="28" t="str">
        <f t="shared" ref="Q1605:Q1608" si="442">IFERROR(P1605/J1605,"n/a")</f>
        <v>n/a</v>
      </c>
      <c r="R1605" s="38">
        <f t="shared" ref="R1605:R1608" si="443">J1605-P1605</f>
        <v>0</v>
      </c>
      <c r="S1605" s="17" t="s">
        <v>217</v>
      </c>
      <c r="U1605" t="s">
        <v>577</v>
      </c>
      <c r="V1605" t="s">
        <v>735</v>
      </c>
    </row>
    <row r="1606" spans="1:22" x14ac:dyDescent="0.25">
      <c r="A1606" s="17" t="s">
        <v>217</v>
      </c>
      <c r="B1606" s="17" t="s">
        <v>93</v>
      </c>
      <c r="C1606" s="17" t="s">
        <v>135</v>
      </c>
      <c r="D1606" s="17" t="s">
        <v>128</v>
      </c>
      <c r="E1606" s="24">
        <f>IF(U1606="SC",SUMIFS(SC!F:F,SC!A:A,MAIN!D1606,SC!B:B,MAIN!A1606),SUMIFS(Allocations!$H:$H,Allocations!$A:$A,MAIN!$A1606,Allocations!$B:$B,MAIN!$D1606))</f>
        <v>0</v>
      </c>
      <c r="F1606" s="24">
        <f>IF(U1606="SC",SUMIFS(SC!J:J,SC!A:A,MAIN!D1606,SC!B:B,MAIN!A1606),SUMIFS(Allocations!M:M,Allocations!A:A,MAIN!A1606,Allocations!B:B,MAIN!D1606))</f>
        <v>0</v>
      </c>
      <c r="G1606" s="24">
        <f t="shared" si="440"/>
        <v>0</v>
      </c>
      <c r="H1606" s="24">
        <f>IFERROR(VLOOKUP(S1606,Swaps_wk!$A$2:$AP$151,HLOOKUP(MAIN!D1606,Swaps_wk!$B$2:$AP$151,150,FALSE),FALSE),0)</f>
        <v>0</v>
      </c>
      <c r="I1606" s="24">
        <f>SUMIFS(PASTE_DQS_TRACKER!$D:$D,PASTE_DQS_TRACKER!$C:$C,MAIN!$A1606,PASTE_DQS_TRACKER!$B:$B,MAIN!$D1606)-SUMIFS(PASTE_DQS_TRACKER!$D:$D,PASTE_DQS_TRACKER!$C:$C,MAIN!$A1606,PASTE_DQS_TRACKER!$E:$E,MAIN!$D1606)</f>
        <v>0</v>
      </c>
      <c r="J1606" s="25">
        <f t="shared" si="441"/>
        <v>0</v>
      </c>
      <c r="K1606" s="24">
        <f>IFERROR(IF(V1606="Flex",0,IF(D1606=$D$30,VLOOKUP(A1606,MMO_o10M_lease!$A$1:$F$51,5,FALSE),IF(D1606=$D$26,VLOOKUP(D1606,LANDINGS!$A$3:$BR$40,HLOOKUP(A1606,LANDINGS!$B$1:$CF$42,42,FALSE),FALSE)-IFERROR(VLOOKUP(A1606,MMO_o10M_lease!$A$1:$F$38,5,FALSE),0),VLOOKUP(D1606,LANDINGS!$A$3:$CF$40,HLOOKUP(A1606,LANDINGS!$B$1:$CF$42,42,FALSE),FALSE)))),0)</f>
        <v>0</v>
      </c>
      <c r="L1606" s="24">
        <f>SUMIFS(PASTE_FLEX_TRACKER!$D:$D,PASTE_FLEX_TRACKER!$E:$E,MAIN!$A1606,PASTE_FLEX_TRACKER!$B:$B,MAIN!$D1606)</f>
        <v>0</v>
      </c>
      <c r="M1606" s="35" t="s">
        <v>133</v>
      </c>
      <c r="N1606" s="46" t="s">
        <v>563</v>
      </c>
      <c r="O1606" s="46">
        <f>SUMIFS(MAN_ADJ!$L:$L,MAN_ADJ!$K:$K,MAIN!$D1606,MAN_ADJ!$J:$J,MAIN!$S1606)</f>
        <v>0</v>
      </c>
      <c r="P1606" s="25">
        <f t="shared" si="437"/>
        <v>0</v>
      </c>
      <c r="Q1606" s="28" t="str">
        <f t="shared" si="442"/>
        <v>n/a</v>
      </c>
      <c r="R1606" s="38">
        <f t="shared" si="443"/>
        <v>0</v>
      </c>
      <c r="S1606" s="17" t="s">
        <v>217</v>
      </c>
      <c r="U1606" t="s">
        <v>577</v>
      </c>
      <c r="V1606" t="s">
        <v>735</v>
      </c>
    </row>
    <row r="1607" spans="1:22" x14ac:dyDescent="0.25">
      <c r="A1607" s="17" t="s">
        <v>217</v>
      </c>
      <c r="B1607" s="17" t="s">
        <v>93</v>
      </c>
      <c r="C1607" s="17" t="s">
        <v>135</v>
      </c>
      <c r="D1607" s="17" t="s">
        <v>129</v>
      </c>
      <c r="E1607" s="24">
        <f>IF(U1607="SC",SUMIFS(SC!F:F,SC!A:A,MAIN!D1607,SC!B:B,MAIN!A1607),SUMIFS(Allocations!$H:$H,Allocations!$A:$A,MAIN!$A1607,Allocations!$B:$B,MAIN!$D1607))</f>
        <v>0</v>
      </c>
      <c r="F1607" s="24">
        <f>IF(U1607="SC",SUMIFS(SC!J:J,SC!A:A,MAIN!D1607,SC!B:B,MAIN!A1607),SUMIFS(Allocations!M:M,Allocations!A:A,MAIN!A1607,Allocations!B:B,MAIN!D1607))</f>
        <v>0</v>
      </c>
      <c r="G1607" s="24">
        <f t="shared" si="440"/>
        <v>0</v>
      </c>
      <c r="H1607" s="24">
        <f>IFERROR(VLOOKUP(S1607,Swaps_wk!$A$2:$AP$151,HLOOKUP(MAIN!D1607,Swaps_wk!$B$2:$AP$151,150,FALSE),FALSE),0)</f>
        <v>0</v>
      </c>
      <c r="I1607" s="24">
        <f>SUMIFS(PASTE_DQS_TRACKER!$D:$D,PASTE_DQS_TRACKER!$C:$C,MAIN!$A1607,PASTE_DQS_TRACKER!$B:$B,MAIN!$D1607)-SUMIFS(PASTE_DQS_TRACKER!$D:$D,PASTE_DQS_TRACKER!$C:$C,MAIN!$A1607,PASTE_DQS_TRACKER!$E:$E,MAIN!$D1607)</f>
        <v>0</v>
      </c>
      <c r="J1607" s="25">
        <f t="shared" si="441"/>
        <v>0</v>
      </c>
      <c r="K1607" s="24">
        <f>IFERROR(IF(V1607="Flex",0,IF(D1607=$D$30,VLOOKUP(A1607,MMO_o10M_lease!$A$1:$F$51,5,FALSE),IF(D1607=$D$26,VLOOKUP(D1607,LANDINGS!$A$3:$BR$40,HLOOKUP(A1607,LANDINGS!$B$1:$CF$42,42,FALSE),FALSE)-IFERROR(VLOOKUP(A1607,MMO_o10M_lease!$A$1:$F$38,5,FALSE),0),VLOOKUP(D1607,LANDINGS!$A$3:$CF$40,HLOOKUP(A1607,LANDINGS!$B$1:$CF$42,42,FALSE),FALSE)))),0)</f>
        <v>0</v>
      </c>
      <c r="L1607" s="24">
        <f>SUMIFS(PASTE_FLEX_TRACKER!$D:$D,PASTE_FLEX_TRACKER!$E:$E,MAIN!$A1607,PASTE_FLEX_TRACKER!$B:$B,MAIN!$D1607)</f>
        <v>0</v>
      </c>
      <c r="M1607" s="35" t="s">
        <v>133</v>
      </c>
      <c r="N1607" s="46" t="s">
        <v>563</v>
      </c>
      <c r="O1607" s="46">
        <f>SUMIFS(MAN_ADJ!$L:$L,MAN_ADJ!$K:$K,MAIN!$D1607,MAN_ADJ!$J:$J,MAIN!$S1607)</f>
        <v>0</v>
      </c>
      <c r="P1607" s="25">
        <f t="shared" si="437"/>
        <v>0</v>
      </c>
      <c r="Q1607" s="28" t="str">
        <f t="shared" si="442"/>
        <v>n/a</v>
      </c>
      <c r="R1607" s="38">
        <f t="shared" si="443"/>
        <v>0</v>
      </c>
      <c r="S1607" s="17" t="s">
        <v>217</v>
      </c>
      <c r="U1607" t="s">
        <v>577</v>
      </c>
      <c r="V1607" t="s">
        <v>735</v>
      </c>
    </row>
    <row r="1608" spans="1:22" x14ac:dyDescent="0.25">
      <c r="A1608" s="17" t="s">
        <v>217</v>
      </c>
      <c r="B1608" s="17" t="s">
        <v>93</v>
      </c>
      <c r="C1608" s="17" t="s">
        <v>135</v>
      </c>
      <c r="D1608" s="17" t="s">
        <v>155</v>
      </c>
      <c r="E1608" s="24">
        <f>IF(U1608="SC",SUMIFS(SC!F:F,SC!A:A,MAIN!D1608,SC!B:B,MAIN!A1608),SUMIFS(Allocations!$H:$H,Allocations!$A:$A,MAIN!$A1608,Allocations!$B:$B,MAIN!$D1608))</f>
        <v>0</v>
      </c>
      <c r="F1608" s="24">
        <f>IF(U1608="SC",SUMIFS(SC!J:J,SC!A:A,MAIN!D1608,SC!B:B,MAIN!A1608),SUMIFS(Allocations!M:M,Allocations!A:A,MAIN!A1608,Allocations!B:B,MAIN!D1608))</f>
        <v>0</v>
      </c>
      <c r="G1608" s="24">
        <f t="shared" si="440"/>
        <v>0</v>
      </c>
      <c r="H1608" s="24">
        <f>IFERROR(VLOOKUP(S1608,Swaps_wk!$A$2:$AP$151,HLOOKUP(MAIN!D1608,Swaps_wk!$B$2:$AP$151,150,FALSE),FALSE),0)</f>
        <v>0</v>
      </c>
      <c r="I1608" s="24">
        <f>SUMIFS(PASTE_DQS_TRACKER!$D:$D,PASTE_DQS_TRACKER!$C:$C,MAIN!$A1608,PASTE_DQS_TRACKER!$B:$B,MAIN!$D1608)-SUMIFS(PASTE_DQS_TRACKER!$D:$D,PASTE_DQS_TRACKER!$C:$C,MAIN!$A1608,PASTE_DQS_TRACKER!$E:$E,MAIN!$D1608)</f>
        <v>0</v>
      </c>
      <c r="J1608" s="25">
        <f t="shared" si="441"/>
        <v>0</v>
      </c>
      <c r="K1608" s="24">
        <f>IFERROR(IF(V1608="Flex",0,IF(D1608=$D$30,VLOOKUP(A1608,MMO_o10M_lease!$A$1:$F$51,5,FALSE),IF(D1608=$D$26,VLOOKUP(D1608,LANDINGS!$A$3:$BR$40,HLOOKUP(A1608,LANDINGS!$B$1:$CF$42,42,FALSE),FALSE)-IFERROR(VLOOKUP(A1608,MMO_o10M_lease!$A$1:$F$38,5,FALSE),0),VLOOKUP(D1608,LANDINGS!$A$3:$CF$40,HLOOKUP(A1608,LANDINGS!$B$1:$CF$42,42,FALSE),FALSE)))),0)</f>
        <v>0</v>
      </c>
      <c r="L1608" s="24">
        <f>SUMIFS(PASTE_FLEX_TRACKER!$D:$D,PASTE_FLEX_TRACKER!$E:$E,MAIN!$A1608,PASTE_FLEX_TRACKER!$B:$B,MAIN!$D1608)</f>
        <v>0</v>
      </c>
      <c r="M1608" s="35" t="s">
        <v>133</v>
      </c>
      <c r="N1608" s="46" t="s">
        <v>563</v>
      </c>
      <c r="O1608" s="46">
        <f>SUMIFS(MAN_ADJ!$L:$L,MAN_ADJ!$K:$K,MAIN!$D1608,MAN_ADJ!$J:$J,MAIN!$S1608)</f>
        <v>0</v>
      </c>
      <c r="P1608" s="25">
        <f t="shared" si="437"/>
        <v>0</v>
      </c>
      <c r="Q1608" s="28" t="str">
        <f t="shared" si="442"/>
        <v>n/a</v>
      </c>
      <c r="R1608" s="38">
        <f t="shared" si="443"/>
        <v>0</v>
      </c>
      <c r="S1608" s="17" t="s">
        <v>217</v>
      </c>
      <c r="U1608" t="s">
        <v>577</v>
      </c>
      <c r="V1608" t="s">
        <v>735</v>
      </c>
    </row>
    <row r="1609" spans="1:22" x14ac:dyDescent="0.25">
      <c r="A1609" s="17" t="s">
        <v>217</v>
      </c>
      <c r="B1609" s="17" t="s">
        <v>93</v>
      </c>
      <c r="C1609" s="17" t="s">
        <v>135</v>
      </c>
      <c r="D1609" s="17" t="s">
        <v>130</v>
      </c>
      <c r="E1609" s="24">
        <f>IF(U1609="SC",SUMIFS(SC!F:F,SC!A:A,MAIN!D1609,SC!B:B,MAIN!A1609),SUMIFS(Allocations!$H:$H,Allocations!$A:$A,MAIN!$A1609,Allocations!$B:$B,MAIN!$D1609))</f>
        <v>0</v>
      </c>
      <c r="F1609" s="24">
        <f>IF(U1609="SC",SUMIFS(SC!J:J,SC!A:A,MAIN!D1609,SC!B:B,MAIN!A1609),SUMIFS(Allocations!M:M,Allocations!A:A,MAIN!A1609,Allocations!B:B,MAIN!D1609))</f>
        <v>0</v>
      </c>
      <c r="G1609" s="24">
        <f t="shared" si="435"/>
        <v>0</v>
      </c>
      <c r="H1609" s="24">
        <f>IFERROR(VLOOKUP(S1609,Swaps_wk!$A$2:$AP$151,HLOOKUP(MAIN!D1609,Swaps_wk!$B$2:$AP$151,150,FALSE),FALSE),0)</f>
        <v>0</v>
      </c>
      <c r="I1609" s="24">
        <f>SUMIFS(PASTE_DQS_TRACKER!$D:$D,PASTE_DQS_TRACKER!$C:$C,MAIN!$A1609,PASTE_DQS_TRACKER!$B:$B,MAIN!$D1609)-SUMIFS(PASTE_DQS_TRACKER!$D:$D,PASTE_DQS_TRACKER!$C:$C,MAIN!$A1609,PASTE_DQS_TRACKER!$E:$E,MAIN!$D1609)</f>
        <v>0</v>
      </c>
      <c r="J1609" s="25">
        <f t="shared" si="436"/>
        <v>0</v>
      </c>
      <c r="K1609" s="24">
        <f>IFERROR(IF(V1609="Flex",0,IF(D1609=$D$30,VLOOKUP(A1609,MMO_o10M_lease!$A$1:$F$51,5,FALSE),IF(D1609=$D$26,VLOOKUP(D1609,LANDINGS!$A$3:$BR$40,HLOOKUP(A1609,LANDINGS!$B$1:$CF$42,42,FALSE),FALSE)-IFERROR(VLOOKUP(A1609,MMO_o10M_lease!$A$1:$F$38,5,FALSE),0),VLOOKUP(D1609,LANDINGS!$A$3:$CF$40,HLOOKUP(A1609,LANDINGS!$B$1:$CF$42,42,FALSE),FALSE)))),0)</f>
        <v>0</v>
      </c>
      <c r="L1609" s="24">
        <f>SUMIFS(PASTE_FLEX_TRACKER!$D:$D,PASTE_FLEX_TRACKER!$E:$E,MAIN!$A1609,PASTE_FLEX_TRACKER!$B:$B,MAIN!$D1609)</f>
        <v>0</v>
      </c>
      <c r="M1609" s="35" t="s">
        <v>133</v>
      </c>
      <c r="N1609" s="46" t="s">
        <v>563</v>
      </c>
      <c r="O1609" s="46">
        <f>SUMIFS(MAN_ADJ!$L:$L,MAN_ADJ!$K:$K,MAIN!$D1609,MAN_ADJ!$J:$J,MAIN!$S1609)</f>
        <v>0</v>
      </c>
      <c r="P1609" s="25">
        <f t="shared" si="437"/>
        <v>0</v>
      </c>
      <c r="Q1609" s="28" t="str">
        <f t="shared" si="439"/>
        <v>n/a</v>
      </c>
      <c r="R1609" s="38">
        <f t="shared" si="438"/>
        <v>0</v>
      </c>
      <c r="S1609" s="17" t="s">
        <v>217</v>
      </c>
      <c r="U1609" t="s">
        <v>577</v>
      </c>
      <c r="V1609" t="s">
        <v>735</v>
      </c>
    </row>
    <row r="1610" spans="1:22" x14ac:dyDescent="0.25">
      <c r="A1610" s="26" t="s">
        <v>217</v>
      </c>
      <c r="B1610" s="26" t="s">
        <v>93</v>
      </c>
      <c r="C1610" s="26" t="s">
        <v>135</v>
      </c>
      <c r="D1610" s="26" t="s">
        <v>131</v>
      </c>
      <c r="E1610" s="27">
        <f>SUM(E1572:E1609)</f>
        <v>557.40679999999986</v>
      </c>
      <c r="F1610" s="27">
        <f>SUM(F1572:F1609)</f>
        <v>0</v>
      </c>
      <c r="G1610" s="27">
        <f>SUM(G1572:G1609)</f>
        <v>557.40679999999986</v>
      </c>
      <c r="H1610" s="27">
        <f>IFERROR(VLOOKUP(S1610,Swaps_wk!$A$2:$AP$151,HLOOKUP(MAIN!D1610,Swaps_wk!$B$2:$AP$151,150,FALSE),FALSE),0)</f>
        <v>0</v>
      </c>
      <c r="I1610" s="27">
        <f>SUM(I1572:I1609)</f>
        <v>0</v>
      </c>
      <c r="J1610" s="25">
        <f>SUM(J1572:J1609)</f>
        <v>557.40679999999986</v>
      </c>
      <c r="K1610" s="27">
        <f>SUM(K1572:K1609)</f>
        <v>0</v>
      </c>
      <c r="L1610" s="27">
        <f>SUM(L1572:L1609)</f>
        <v>0</v>
      </c>
      <c r="M1610" s="41" t="s">
        <v>133</v>
      </c>
      <c r="N1610" s="46" t="s">
        <v>563</v>
      </c>
      <c r="O1610" s="27">
        <f>SUM(O1572:O1609)</f>
        <v>0</v>
      </c>
      <c r="P1610" s="25">
        <f>SUM(P1572:P1609)</f>
        <v>0</v>
      </c>
      <c r="Q1610" s="28">
        <f t="shared" si="439"/>
        <v>0</v>
      </c>
      <c r="R1610" s="38">
        <f>SUM(R1572:R1609)</f>
        <v>557.40679999999986</v>
      </c>
      <c r="S1610" s="17" t="s">
        <v>217</v>
      </c>
      <c r="U1610" t="s">
        <v>577</v>
      </c>
      <c r="V1610" t="s">
        <v>735</v>
      </c>
    </row>
    <row r="1611" spans="1:22" x14ac:dyDescent="0.25">
      <c r="A1611" s="17" t="s">
        <v>48</v>
      </c>
      <c r="B1611" s="17" t="s">
        <v>93</v>
      </c>
      <c r="C1611" s="17" t="s">
        <v>218</v>
      </c>
      <c r="D1611" s="17" t="s">
        <v>95</v>
      </c>
      <c r="E1611" s="24">
        <f>IF(U1611="SC",SUMIFS(SC!F:F,SC!A:A,MAIN!D1611,SC!B:B,MAIN!A1611),SUMIFS(Allocations!$H:$H,Allocations!$A:$A,MAIN!$A1611,Allocations!$B:$B,MAIN!$D1611))</f>
        <v>1379.5360000000001</v>
      </c>
      <c r="F1611" s="24">
        <f>IF(U1611="SC",SUMIFS(SC!J:J,SC!A:A,MAIN!D1611,SC!B:B,MAIN!A1611),SUMIFS(Allocations!M:M,Allocations!A:A,MAIN!A1611,Allocations!B:B,MAIN!D1611))</f>
        <v>247.101</v>
      </c>
      <c r="G1611" s="24">
        <f t="shared" ref="G1611:G1648" si="444">E1611+F1611</f>
        <v>1626.6370000000002</v>
      </c>
      <c r="H1611" s="24">
        <f>IFERROR(VLOOKUP(S1611,Swaps_wk!$A$2:$AP$151,HLOOKUP(MAIN!D1611,Swaps_wk!$B$2:$AP$151,150,FALSE),FALSE),0)</f>
        <v>0</v>
      </c>
      <c r="I1611" s="24">
        <f>SUMIFS(PASTE_DQS_TRACKER!$D:$D,PASTE_DQS_TRACKER!$C:$C,MAIN!$A1611,PASTE_DQS_TRACKER!$B:$B,MAIN!$D1611)-SUMIFS(PASTE_DQS_TRACKER!$D:$D,PASTE_DQS_TRACKER!$C:$C,MAIN!A1611,PASTE_DQS_TRACKER!$E:$E,MAIN!$D1611)</f>
        <v>48</v>
      </c>
      <c r="J1611" s="25">
        <f t="shared" ref="J1611:J1648" si="445">G1611+I1611</f>
        <v>1674.6370000000002</v>
      </c>
      <c r="K1611" s="24">
        <f>IFERROR(IF(V1611="Flex",0,IF(D1611=$D$30,VLOOKUP(A1611,MMO_o10M_lease!$A$1:$F$51,5,FALSE),IF(D1611=$D$26,VLOOKUP(D1611,LANDINGS!$A$3:$BR$40,HLOOKUP(A1611,LANDINGS!$B$1:$CF$42,42,FALSE),FALSE)-IFERROR(VLOOKUP(A1611,MMO_o10M_lease!$A$1:$F$38,5,FALSE),0),VLOOKUP(D1611,LANDINGS!$A$3:$CF$40,HLOOKUP(A1611,LANDINGS!$B$1:$CF$42,42,FALSE),FALSE)))),0)</f>
        <v>384.31799999999998</v>
      </c>
      <c r="L1611" s="24">
        <f>SUMIFS(PASTE_FLEX_TRACKER!$D:$D,PASTE_FLEX_TRACKER!$F:$F,MAIN!$A1611,PASTE_FLEX_TRACKER!$B:$B,MAIN!$D1611)-SUMIFS(PASTE_FLEX_TRACKER!$D:$D,PASTE_FLEX_TRACKER!$C:$C,MAIN!$A1611,PASTE_FLEX_TRACKER!$B:$B,MAIN!$D1611)</f>
        <v>0</v>
      </c>
      <c r="M1611" s="24">
        <f>IFERROR(-VLOOKUP(D1611,SQ!$A$19:$CC$52,HLOOKUP(MAIN!A1611,SQ!$B$18:$CC$56,39,FALSE),FALSE),"n/a")</f>
        <v>0</v>
      </c>
      <c r="N1611" s="46" t="s">
        <v>563</v>
      </c>
      <c r="O1611" s="46">
        <f>SUMIFS(MAN_ADJ!$L:$L,MAN_ADJ!$K:$K,MAIN!$D1611,MAN_ADJ!$J:$J,MAIN!$S1611)</f>
        <v>0</v>
      </c>
      <c r="P1611" s="25">
        <f t="shared" ref="P1611:P1648" si="446">SUM(K1611:O1611)</f>
        <v>384.31799999999998</v>
      </c>
      <c r="Q1611" s="28">
        <f t="shared" si="439"/>
        <v>0.22949331705915965</v>
      </c>
      <c r="R1611" s="38">
        <f t="shared" ref="R1611:R1642" si="447">J1611-P1611</f>
        <v>1290.3190000000002</v>
      </c>
      <c r="S1611" s="17" t="s">
        <v>48</v>
      </c>
    </row>
    <row r="1612" spans="1:22" x14ac:dyDescent="0.25">
      <c r="A1612" s="17" t="s">
        <v>48</v>
      </c>
      <c r="B1612" s="17" t="s">
        <v>93</v>
      </c>
      <c r="C1612" s="17" t="s">
        <v>218</v>
      </c>
      <c r="D1612" s="17" t="s">
        <v>96</v>
      </c>
      <c r="E1612" s="24">
        <f>IF(U1612="SC",SUMIFS(SC!F:F,SC!A:A,MAIN!D1612,SC!B:B,MAIN!A1612),SUMIFS(Allocations!$H:$H,Allocations!$A:$A,MAIN!$A1612,Allocations!$B:$B,MAIN!$D1612))</f>
        <v>180.17700000000002</v>
      </c>
      <c r="F1612" s="24">
        <f>IF(U1612="SC",SUMIFS(SC!J:J,SC!A:A,MAIN!D1612,SC!B:B,MAIN!A1612),SUMIFS(Allocations!M:M,Allocations!A:A,MAIN!A1612,Allocations!B:B,MAIN!D1612))</f>
        <v>4.4279999999999999</v>
      </c>
      <c r="G1612" s="24">
        <f t="shared" si="444"/>
        <v>184.60500000000002</v>
      </c>
      <c r="H1612" s="24">
        <f>IFERROR(VLOOKUP(S1612,Swaps_wk!$A$2:$AP$151,HLOOKUP(MAIN!D1612,Swaps_wk!$B$2:$AP$151,150,FALSE),FALSE),0)</f>
        <v>0</v>
      </c>
      <c r="I1612" s="24">
        <f>SUMIFS(PASTE_DQS_TRACKER!$D:$D,PASTE_DQS_TRACKER!$C:$C,MAIN!$A1612,PASTE_DQS_TRACKER!$B:$B,MAIN!$D1612)-SUMIFS(PASTE_DQS_TRACKER!$D:$D,PASTE_DQS_TRACKER!$C:$C,MAIN!A1612,PASTE_DQS_TRACKER!$E:$E,MAIN!$D1612)</f>
        <v>0.9</v>
      </c>
      <c r="J1612" s="25">
        <f t="shared" si="445"/>
        <v>185.50500000000002</v>
      </c>
      <c r="K1612" s="24">
        <f>IFERROR(IF(V1612="Flex",0,IF(D1612=$D$30,VLOOKUP(A1612,MMO_o10M_lease!$A$1:$F$51,5,FALSE),IF(D1612=$D$26,VLOOKUP(D1612,LANDINGS!$A$3:$BR$40,HLOOKUP(A1612,LANDINGS!$B$1:$CF$42,42,FALSE),FALSE)-IFERROR(VLOOKUP(A1612,MMO_o10M_lease!$A$1:$F$38,5,FALSE),0),VLOOKUP(D1612,LANDINGS!$A$3:$CF$40,HLOOKUP(A1612,LANDINGS!$B$1:$CF$42,42,FALSE),FALSE)))),0)</f>
        <v>16.364000000000001</v>
      </c>
      <c r="L1612" s="24">
        <f>SUMIFS(PASTE_FLEX_TRACKER!$D:$D,PASTE_FLEX_TRACKER!$F:$F,MAIN!$A1612,PASTE_FLEX_TRACKER!$B:$B,MAIN!$D1612)-SUMIFS(PASTE_FLEX_TRACKER!$D:$D,PASTE_FLEX_TRACKER!$C:$C,MAIN!$A1612,PASTE_FLEX_TRACKER!$B:$B,MAIN!$D1612)</f>
        <v>0</v>
      </c>
      <c r="M1612" s="24">
        <f>IFERROR(-VLOOKUP(D1612,SQ!$A$19:$CC$52,HLOOKUP(MAIN!A1612,SQ!$B$18:$CC$56,39,FALSE),FALSE),"n/a")</f>
        <v>0</v>
      </c>
      <c r="N1612" s="46" t="s">
        <v>563</v>
      </c>
      <c r="O1612" s="46">
        <f>SUMIFS(MAN_ADJ!$L:$L,MAN_ADJ!$K:$K,MAIN!$D1612,MAN_ADJ!$J:$J,MAIN!$S1612)</f>
        <v>0</v>
      </c>
      <c r="P1612" s="25">
        <f t="shared" si="446"/>
        <v>16.364000000000001</v>
      </c>
      <c r="Q1612" s="28">
        <f t="shared" si="439"/>
        <v>8.8213255707393329E-2</v>
      </c>
      <c r="R1612" s="38">
        <f t="shared" si="447"/>
        <v>169.14100000000002</v>
      </c>
      <c r="S1612" s="17" t="s">
        <v>48</v>
      </c>
    </row>
    <row r="1613" spans="1:22" x14ac:dyDescent="0.25">
      <c r="A1613" s="17" t="s">
        <v>48</v>
      </c>
      <c r="B1613" s="17" t="s">
        <v>93</v>
      </c>
      <c r="C1613" s="17" t="s">
        <v>218</v>
      </c>
      <c r="D1613" s="17" t="s">
        <v>97</v>
      </c>
      <c r="E1613" s="24">
        <f>IF(U1613="SC",SUMIFS(SC!F:F,SC!A:A,MAIN!D1613,SC!B:B,MAIN!A1613),SUMIFS(Allocations!$H:$H,Allocations!$A:$A,MAIN!$A1613,Allocations!$B:$B,MAIN!$D1613))</f>
        <v>64.400000000000006</v>
      </c>
      <c r="F1613" s="24">
        <f>IF(U1613="SC",SUMIFS(SC!J:J,SC!A:A,MAIN!D1613,SC!B:B,MAIN!A1613),SUMIFS(Allocations!M:M,Allocations!A:A,MAIN!A1613,Allocations!B:B,MAIN!D1613))</f>
        <v>25.02</v>
      </c>
      <c r="G1613" s="24">
        <f t="shared" si="444"/>
        <v>89.42</v>
      </c>
      <c r="H1613" s="24">
        <f>IFERROR(VLOOKUP(S1613,Swaps_wk!$A$2:$AP$151,HLOOKUP(MAIN!D1613,Swaps_wk!$B$2:$AP$151,150,FALSE),FALSE),0)</f>
        <v>0</v>
      </c>
      <c r="I1613" s="24">
        <f>SUMIFS(PASTE_DQS_TRACKER!$D:$D,PASTE_DQS_TRACKER!$C:$C,MAIN!$A1613,PASTE_DQS_TRACKER!$B:$B,MAIN!$D1613)-SUMIFS(PASTE_DQS_TRACKER!$D:$D,PASTE_DQS_TRACKER!$C:$C,MAIN!A1613,PASTE_DQS_TRACKER!$E:$E,MAIN!$D1613)</f>
        <v>-4</v>
      </c>
      <c r="J1613" s="25">
        <f t="shared" si="445"/>
        <v>85.42</v>
      </c>
      <c r="K1613" s="24">
        <f>IFERROR(IF(V1613="Flex",0,IF(D1613=$D$30,VLOOKUP(A1613,MMO_o10M_lease!$A$1:$F$51,5,FALSE),IF(D1613=$D$26,VLOOKUP(D1613,LANDINGS!$A$3:$BR$40,HLOOKUP(A1613,LANDINGS!$B$1:$CF$42,42,FALSE),FALSE)-IFERROR(VLOOKUP(A1613,MMO_o10M_lease!$A$1:$F$38,5,FALSE),0),VLOOKUP(D1613,LANDINGS!$A$3:$CF$40,HLOOKUP(A1613,LANDINGS!$B$1:$CF$42,42,FALSE),FALSE)))),0)</f>
        <v>16.204999999999998</v>
      </c>
      <c r="L1613" s="24">
        <f>SUMIFS(PASTE_FLEX_TRACKER!$D:$D,PASTE_FLEX_TRACKER!$F:$F,MAIN!$A1613,PASTE_FLEX_TRACKER!$B:$B,MAIN!$D1613)-SUMIFS(PASTE_FLEX_TRACKER!$D:$D,PASTE_FLEX_TRACKER!$C:$C,MAIN!$A1613,PASTE_FLEX_TRACKER!$B:$B,MAIN!$D1613)</f>
        <v>5</v>
      </c>
      <c r="M1613" s="24">
        <f>IFERROR(-VLOOKUP(D1613,SQ!$A$19:$CC$52,HLOOKUP(MAIN!A1613,SQ!$B$18:$CC$56,39,FALSE),FALSE),"n/a")</f>
        <v>0</v>
      </c>
      <c r="N1613" s="46" t="s">
        <v>563</v>
      </c>
      <c r="O1613" s="46">
        <f>SUMIFS(MAN_ADJ!$L:$L,MAN_ADJ!$K:$K,MAIN!$D1613,MAN_ADJ!$J:$J,MAIN!$S1613)</f>
        <v>0</v>
      </c>
      <c r="P1613" s="25">
        <f t="shared" si="446"/>
        <v>21.204999999999998</v>
      </c>
      <c r="Q1613" s="28">
        <f t="shared" si="439"/>
        <v>0.24824397096698664</v>
      </c>
      <c r="R1613" s="38">
        <f t="shared" si="447"/>
        <v>64.215000000000003</v>
      </c>
      <c r="S1613" s="17" t="s">
        <v>48</v>
      </c>
    </row>
    <row r="1614" spans="1:22" x14ac:dyDescent="0.25">
      <c r="A1614" s="17" t="s">
        <v>48</v>
      </c>
      <c r="B1614" s="17" t="s">
        <v>93</v>
      </c>
      <c r="C1614" s="17" t="s">
        <v>218</v>
      </c>
      <c r="D1614" s="17" t="s">
        <v>98</v>
      </c>
      <c r="E1614" s="24">
        <f>IF(U1614="SC",SUMIFS(SC!F:F,SC!A:A,MAIN!D1614,SC!B:B,MAIN!A1614),SUMIFS(Allocations!$H:$H,Allocations!$A:$A,MAIN!$A1614,Allocations!$B:$B,MAIN!$D1614))</f>
        <v>137.1</v>
      </c>
      <c r="F1614" s="24">
        <f>IF(U1614="SC",SUMIFS(SC!J:J,SC!A:A,MAIN!D1614,SC!B:B,MAIN!A1614),SUMIFS(Allocations!M:M,Allocations!A:A,MAIN!A1614,Allocations!B:B,MAIN!D1614))</f>
        <v>1.0960000000000001</v>
      </c>
      <c r="G1614" s="24">
        <f t="shared" si="444"/>
        <v>138.196</v>
      </c>
      <c r="H1614" s="24">
        <f>IFERROR(VLOOKUP(S1614,Swaps_wk!$A$2:$AP$151,HLOOKUP(MAIN!D1614,Swaps_wk!$B$2:$AP$151,150,FALSE),FALSE),0)</f>
        <v>0</v>
      </c>
      <c r="I1614" s="24">
        <f>SUMIFS(PASTE_DQS_TRACKER!$D:$D,PASTE_DQS_TRACKER!$C:$C,MAIN!$A1614,PASTE_DQS_TRACKER!$B:$B,MAIN!$D1614)-SUMIFS(PASTE_DQS_TRACKER!$D:$D,PASTE_DQS_TRACKER!$C:$C,MAIN!A1614,PASTE_DQS_TRACKER!$E:$E,MAIN!$D1614)</f>
        <v>21.2</v>
      </c>
      <c r="J1614" s="25">
        <f t="shared" si="445"/>
        <v>159.39599999999999</v>
      </c>
      <c r="K1614" s="24">
        <f>IFERROR(IF(V1614="Flex",0,IF(D1614=$D$30,VLOOKUP(A1614,MMO_o10M_lease!$A$1:$F$51,5,FALSE),IF(D1614=$D$26,VLOOKUP(D1614,LANDINGS!$A$3:$BR$40,HLOOKUP(A1614,LANDINGS!$B$1:$CF$42,42,FALSE),FALSE)-IFERROR(VLOOKUP(A1614,MMO_o10M_lease!$A$1:$F$38,5,FALSE),0),VLOOKUP(D1614,LANDINGS!$A$3:$CF$40,HLOOKUP(A1614,LANDINGS!$B$1:$CF$42,42,FALSE),FALSE)))),0)</f>
        <v>46.536000000000001</v>
      </c>
      <c r="L1614" s="24">
        <f>SUMIFS(PASTE_FLEX_TRACKER!$D:$D,PASTE_FLEX_TRACKER!$F:$F,MAIN!$A1614,PASTE_FLEX_TRACKER!$B:$B,MAIN!$D1614)-SUMIFS(PASTE_FLEX_TRACKER!$D:$D,PASTE_FLEX_TRACKER!$C:$C,MAIN!$A1614,PASTE_FLEX_TRACKER!$B:$B,MAIN!$D1614)</f>
        <v>31.64</v>
      </c>
      <c r="M1614" s="24">
        <f>IFERROR(-VLOOKUP(D1614,SQ!$A$19:$CC$52,HLOOKUP(MAIN!A1614,SQ!$B$18:$CC$56,39,FALSE),FALSE),"n/a")</f>
        <v>0</v>
      </c>
      <c r="N1614" s="46" t="s">
        <v>563</v>
      </c>
      <c r="O1614" s="46">
        <f>SUMIFS(MAN_ADJ!$L:$L,MAN_ADJ!$K:$K,MAIN!$D1614,MAN_ADJ!$J:$J,MAIN!$S1614)</f>
        <v>0</v>
      </c>
      <c r="P1614" s="25">
        <f t="shared" si="446"/>
        <v>78.176000000000002</v>
      </c>
      <c r="Q1614" s="28">
        <f t="shared" si="439"/>
        <v>0.49045145423975511</v>
      </c>
      <c r="R1614" s="38">
        <f t="shared" si="447"/>
        <v>81.219999999999985</v>
      </c>
      <c r="S1614" s="17" t="s">
        <v>48</v>
      </c>
    </row>
    <row r="1615" spans="1:22" x14ac:dyDescent="0.25">
      <c r="A1615" s="17" t="s">
        <v>48</v>
      </c>
      <c r="B1615" s="17" t="s">
        <v>93</v>
      </c>
      <c r="C1615" s="17" t="s">
        <v>218</v>
      </c>
      <c r="D1615" s="17" t="s">
        <v>99</v>
      </c>
      <c r="E1615" s="24">
        <f>IF(U1615="SC",SUMIFS(SC!F:F,SC!A:A,MAIN!D1615,SC!B:B,MAIN!A1615),SUMIFS(Allocations!$H:$H,Allocations!$A:$A,MAIN!$A1615,Allocations!$B:$B,MAIN!$D1615))</f>
        <v>3.0810000000000004</v>
      </c>
      <c r="F1615" s="24">
        <f>IF(U1615="SC",SUMIFS(SC!J:J,SC!A:A,MAIN!D1615,SC!B:B,MAIN!A1615),SUMIFS(Allocations!M:M,Allocations!A:A,MAIN!A1615,Allocations!B:B,MAIN!D1615))</f>
        <v>1.7999999999999999E-2</v>
      </c>
      <c r="G1615" s="24">
        <f t="shared" si="444"/>
        <v>3.0990000000000002</v>
      </c>
      <c r="H1615" s="24">
        <f>IFERROR(VLOOKUP(S1615,Swaps_wk!$A$2:$AP$151,HLOOKUP(MAIN!D1615,Swaps_wk!$B$2:$AP$151,150,FALSE),FALSE),0)</f>
        <v>0</v>
      </c>
      <c r="I1615" s="24">
        <f>SUMIFS(PASTE_DQS_TRACKER!$D:$D,PASTE_DQS_TRACKER!$C:$C,MAIN!$A1615,PASTE_DQS_TRACKER!$B:$B,MAIN!$D1615)-SUMIFS(PASTE_DQS_TRACKER!$D:$D,PASTE_DQS_TRACKER!$C:$C,MAIN!A1615,PASTE_DQS_TRACKER!$E:$E,MAIN!$D1615)</f>
        <v>0</v>
      </c>
      <c r="J1615" s="25">
        <f t="shared" si="445"/>
        <v>3.0990000000000002</v>
      </c>
      <c r="K1615" s="24">
        <f>IFERROR(IF(V1615="Flex",0,IF(D1615=$D$30,VLOOKUP(A1615,MMO_o10M_lease!$A$1:$F$51,5,FALSE),IF(D1615=$D$26,VLOOKUP(D1615,LANDINGS!$A$3:$BR$40,HLOOKUP(A1615,LANDINGS!$B$1:$CF$42,42,FALSE),FALSE)-IFERROR(VLOOKUP(A1615,MMO_o10M_lease!$A$1:$F$38,5,FALSE),0),VLOOKUP(D1615,LANDINGS!$A$3:$CF$40,HLOOKUP(A1615,LANDINGS!$B$1:$CF$42,42,FALSE),FALSE)))),0)</f>
        <v>3.7999999999999999E-2</v>
      </c>
      <c r="L1615" s="24">
        <f>SUMIFS(PASTE_FLEX_TRACKER!$D:$D,PASTE_FLEX_TRACKER!$F:$F,MAIN!$A1615,PASTE_FLEX_TRACKER!$B:$B,MAIN!$D1615)-SUMIFS(PASTE_FLEX_TRACKER!$D:$D,PASTE_FLEX_TRACKER!$C:$C,MAIN!$A1615,PASTE_FLEX_TRACKER!$B:$B,MAIN!$D1615)</f>
        <v>0</v>
      </c>
      <c r="M1615" s="24">
        <f>IFERROR(-VLOOKUP(D1615,SQ!$A$19:$CC$52,HLOOKUP(MAIN!A1615,SQ!$B$18:$CC$56,39,FALSE),FALSE),"n/a")</f>
        <v>0</v>
      </c>
      <c r="N1615" s="46" t="s">
        <v>563</v>
      </c>
      <c r="O1615" s="46">
        <f>SUMIFS(MAN_ADJ!$L:$L,MAN_ADJ!$K:$K,MAIN!$D1615,MAN_ADJ!$J:$J,MAIN!$S1615)</f>
        <v>0</v>
      </c>
      <c r="P1615" s="25">
        <f t="shared" si="446"/>
        <v>3.7999999999999999E-2</v>
      </c>
      <c r="Q1615" s="28">
        <f t="shared" si="439"/>
        <v>1.2262020006453694E-2</v>
      </c>
      <c r="R1615" s="38">
        <f t="shared" si="447"/>
        <v>3.0610000000000004</v>
      </c>
      <c r="S1615" s="17" t="s">
        <v>48</v>
      </c>
    </row>
    <row r="1616" spans="1:22" x14ac:dyDescent="0.25">
      <c r="A1616" s="17" t="s">
        <v>48</v>
      </c>
      <c r="B1616" s="17" t="s">
        <v>93</v>
      </c>
      <c r="C1616" s="17" t="s">
        <v>218</v>
      </c>
      <c r="D1616" s="17" t="s">
        <v>100</v>
      </c>
      <c r="E1616" s="24">
        <f>IF(U1616="SC",SUMIFS(SC!F:F,SC!A:A,MAIN!D1616,SC!B:B,MAIN!A1616),SUMIFS(Allocations!$H:$H,Allocations!$A:$A,MAIN!$A1616,Allocations!$B:$B,MAIN!$D1616))</f>
        <v>13.100000000000001</v>
      </c>
      <c r="F1616" s="24">
        <f>IF(U1616="SC",SUMIFS(SC!J:J,SC!A:A,MAIN!D1616,SC!B:B,MAIN!A1616),SUMIFS(Allocations!M:M,Allocations!A:A,MAIN!A1616,Allocations!B:B,MAIN!D1616))</f>
        <v>0</v>
      </c>
      <c r="G1616" s="24">
        <f t="shared" si="444"/>
        <v>13.100000000000001</v>
      </c>
      <c r="H1616" s="24">
        <f>IFERROR(VLOOKUP(S1616,Swaps_wk!$A$2:$AP$151,HLOOKUP(MAIN!D1616,Swaps_wk!$B$2:$AP$151,150,FALSE),FALSE),0)</f>
        <v>0</v>
      </c>
      <c r="I1616" s="24">
        <f>SUMIFS(PASTE_DQS_TRACKER!$D:$D,PASTE_DQS_TRACKER!$C:$C,MAIN!$A1616,PASTE_DQS_TRACKER!$B:$B,MAIN!$D1616)-SUMIFS(PASTE_DQS_TRACKER!$D:$D,PASTE_DQS_TRACKER!$C:$C,MAIN!A1616,PASTE_DQS_TRACKER!$E:$E,MAIN!$D1616)</f>
        <v>0</v>
      </c>
      <c r="J1616" s="25">
        <f t="shared" si="445"/>
        <v>13.100000000000001</v>
      </c>
      <c r="K1616" s="24">
        <f>IFERROR(IF(V1616="Flex",0,IF(D1616=$D$30,VLOOKUP(A1616,MMO_o10M_lease!$A$1:$F$51,5,FALSE),IF(D1616=$D$26,VLOOKUP(D1616,LANDINGS!$A$3:$BR$40,HLOOKUP(A1616,LANDINGS!$B$1:$CF$42,42,FALSE),FALSE)-IFERROR(VLOOKUP(A1616,MMO_o10M_lease!$A$1:$F$38,5,FALSE),0),VLOOKUP(D1616,LANDINGS!$A$3:$CF$40,HLOOKUP(A1616,LANDINGS!$B$1:$CF$42,42,FALSE),FALSE)))),0)</f>
        <v>3.7999999999999999E-2</v>
      </c>
      <c r="L1616" s="24">
        <f>SUMIFS(PASTE_FLEX_TRACKER!$D:$D,PASTE_FLEX_TRACKER!$F:$F,MAIN!$A1616,PASTE_FLEX_TRACKER!$B:$B,MAIN!$D1616)-SUMIFS(PASTE_FLEX_TRACKER!$D:$D,PASTE_FLEX_TRACKER!$C:$C,MAIN!$A1616,PASTE_FLEX_TRACKER!$B:$B,MAIN!$D1616)</f>
        <v>0</v>
      </c>
      <c r="M1616" s="24">
        <f>IFERROR(-VLOOKUP(D1616,SQ!$A$19:$CC$52,HLOOKUP(MAIN!A1616,SQ!$B$18:$CC$56,39,FALSE),FALSE),"n/a")</f>
        <v>0</v>
      </c>
      <c r="N1616" s="46" t="s">
        <v>563</v>
      </c>
      <c r="O1616" s="46">
        <f>SUMIFS(MAN_ADJ!$L:$L,MAN_ADJ!$K:$K,MAIN!$D1616,MAN_ADJ!$J:$J,MAIN!$S1616)</f>
        <v>0</v>
      </c>
      <c r="P1616" s="25">
        <f t="shared" si="446"/>
        <v>3.7999999999999999E-2</v>
      </c>
      <c r="Q1616" s="28">
        <f t="shared" si="439"/>
        <v>2.9007633587786255E-3</v>
      </c>
      <c r="R1616" s="38">
        <f t="shared" si="447"/>
        <v>13.062000000000001</v>
      </c>
      <c r="S1616" s="17" t="s">
        <v>48</v>
      </c>
    </row>
    <row r="1617" spans="1:19" x14ac:dyDescent="0.25">
      <c r="A1617" s="17" t="s">
        <v>48</v>
      </c>
      <c r="B1617" s="17" t="s">
        <v>93</v>
      </c>
      <c r="C1617" s="17" t="s">
        <v>218</v>
      </c>
      <c r="D1617" s="17" t="s">
        <v>101</v>
      </c>
      <c r="E1617" s="24">
        <f>IF(U1617="SC",SUMIFS(SC!F:F,SC!A:A,MAIN!D1617,SC!B:B,MAIN!A1617),SUMIFS(Allocations!$H:$H,Allocations!$A:$A,MAIN!$A1617,Allocations!$B:$B,MAIN!$D1617))</f>
        <v>1.2</v>
      </c>
      <c r="F1617" s="24">
        <f>IF(U1617="SC",SUMIFS(SC!J:J,SC!A:A,MAIN!D1617,SC!B:B,MAIN!A1617),SUMIFS(Allocations!M:M,Allocations!A:A,MAIN!A1617,Allocations!B:B,MAIN!D1617))</f>
        <v>0</v>
      </c>
      <c r="G1617" s="24">
        <f t="shared" si="444"/>
        <v>1.2</v>
      </c>
      <c r="H1617" s="24">
        <f>IFERROR(VLOOKUP(S1617,Swaps_wk!$A$2:$AP$151,HLOOKUP(MAIN!D1617,Swaps_wk!$B$2:$AP$151,150,FALSE),FALSE),0)</f>
        <v>0</v>
      </c>
      <c r="I1617" s="24">
        <f>SUMIFS(PASTE_DQS_TRACKER!$D:$D,PASTE_DQS_TRACKER!$C:$C,MAIN!$A1617,PASTE_DQS_TRACKER!$B:$B,MAIN!$D1617)-SUMIFS(PASTE_DQS_TRACKER!$D:$D,PASTE_DQS_TRACKER!$C:$C,MAIN!A1617,PASTE_DQS_TRACKER!$E:$E,MAIN!$D1617)</f>
        <v>-0.3</v>
      </c>
      <c r="J1617" s="25">
        <f t="shared" si="445"/>
        <v>0.89999999999999991</v>
      </c>
      <c r="K1617" s="24">
        <f>IFERROR(IF(V1617="Flex",0,IF(D1617=$D$30,VLOOKUP(A1617,MMO_o10M_lease!$A$1:$F$51,5,FALSE),IF(D1617=$D$26,VLOOKUP(D1617,LANDINGS!$A$3:$BR$40,HLOOKUP(A1617,LANDINGS!$B$1:$CF$42,42,FALSE),FALSE)-IFERROR(VLOOKUP(A1617,MMO_o10M_lease!$A$1:$F$38,5,FALSE),0),VLOOKUP(D1617,LANDINGS!$A$3:$CF$40,HLOOKUP(A1617,LANDINGS!$B$1:$CF$42,42,FALSE),FALSE)))),0)</f>
        <v>0.20200000000000001</v>
      </c>
      <c r="L1617" s="24">
        <f>SUMIFS(PASTE_FLEX_TRACKER!$D:$D,PASTE_FLEX_TRACKER!$F:$F,MAIN!$A1617,PASTE_FLEX_TRACKER!$B:$B,MAIN!$D1617)-SUMIFS(PASTE_FLEX_TRACKER!$D:$D,PASTE_FLEX_TRACKER!$C:$C,MAIN!$A1617,PASTE_FLEX_TRACKER!$B:$B,MAIN!$D1617)</f>
        <v>0</v>
      </c>
      <c r="M1617" s="24">
        <f>IFERROR(-VLOOKUP(D1617,SQ!$A$19:$CC$52,HLOOKUP(MAIN!A1617,SQ!$B$18:$CC$56,39,FALSE),FALSE),"n/a")</f>
        <v>0</v>
      </c>
      <c r="N1617" s="46" t="s">
        <v>563</v>
      </c>
      <c r="O1617" s="46">
        <f>SUMIFS(MAN_ADJ!$L:$L,MAN_ADJ!$K:$K,MAIN!$D1617,MAN_ADJ!$J:$J,MAIN!$S1617)</f>
        <v>0</v>
      </c>
      <c r="P1617" s="25">
        <f t="shared" si="446"/>
        <v>0.20200000000000001</v>
      </c>
      <c r="Q1617" s="28">
        <f t="shared" si="439"/>
        <v>0.22444444444444447</v>
      </c>
      <c r="R1617" s="38">
        <f t="shared" si="447"/>
        <v>0.69799999999999995</v>
      </c>
      <c r="S1617" s="17" t="s">
        <v>48</v>
      </c>
    </row>
    <row r="1618" spans="1:19" x14ac:dyDescent="0.25">
      <c r="A1618" s="17" t="s">
        <v>48</v>
      </c>
      <c r="B1618" s="17" t="s">
        <v>93</v>
      </c>
      <c r="C1618" s="17" t="s">
        <v>218</v>
      </c>
      <c r="D1618" s="17" t="s">
        <v>102</v>
      </c>
      <c r="E1618" s="24">
        <f>IF(U1618="SC",SUMIFS(SC!F:F,SC!A:A,MAIN!D1618,SC!B:B,MAIN!A1618),SUMIFS(Allocations!$H:$H,Allocations!$A:$A,MAIN!$A1618,Allocations!$B:$B,MAIN!$D1618))</f>
        <v>0</v>
      </c>
      <c r="F1618" s="24">
        <f>IF(U1618="SC",SUMIFS(SC!J:J,SC!A:A,MAIN!D1618,SC!B:B,MAIN!A1618),SUMIFS(Allocations!M:M,Allocations!A:A,MAIN!A1618,Allocations!B:B,MAIN!D1618))</f>
        <v>0.29899999999999999</v>
      </c>
      <c r="G1618" s="24">
        <f t="shared" si="444"/>
        <v>0.29899999999999999</v>
      </c>
      <c r="H1618" s="24">
        <f>IFERROR(VLOOKUP(S1618,Swaps_wk!$A$2:$AP$151,HLOOKUP(MAIN!D1618,Swaps_wk!$B$2:$AP$151,150,FALSE),FALSE),0)</f>
        <v>0</v>
      </c>
      <c r="I1618" s="24">
        <f>SUMIFS(PASTE_DQS_TRACKER!$D:$D,PASTE_DQS_TRACKER!$C:$C,MAIN!$A1618,PASTE_DQS_TRACKER!$B:$B,MAIN!$D1618)-SUMIFS(PASTE_DQS_TRACKER!$D:$D,PASTE_DQS_TRACKER!$C:$C,MAIN!A1618,PASTE_DQS_TRACKER!$E:$E,MAIN!$D1618)</f>
        <v>0</v>
      </c>
      <c r="J1618" s="25">
        <f t="shared" si="445"/>
        <v>0.29899999999999999</v>
      </c>
      <c r="K1618" s="24">
        <f>IFERROR(IF(V1618="Flex",0,IF(D1618=$D$30,VLOOKUP(A1618,MMO_o10M_lease!$A$1:$F$51,5,FALSE),IF(D1618=$D$26,VLOOKUP(D1618,LANDINGS!$A$3:$BR$40,HLOOKUP(A1618,LANDINGS!$B$1:$CF$42,42,FALSE),FALSE)-IFERROR(VLOOKUP(A1618,MMO_o10M_lease!$A$1:$F$38,5,FALSE),0),VLOOKUP(D1618,LANDINGS!$A$3:$CF$40,HLOOKUP(A1618,LANDINGS!$B$1:$CF$42,42,FALSE),FALSE)))),0)</f>
        <v>0</v>
      </c>
      <c r="L1618" s="24">
        <f>SUMIFS(PASTE_FLEX_TRACKER!$D:$D,PASTE_FLEX_TRACKER!$F:$F,MAIN!$A1618,PASTE_FLEX_TRACKER!$B:$B,MAIN!$D1618)-SUMIFS(PASTE_FLEX_TRACKER!$D:$D,PASTE_FLEX_TRACKER!$C:$C,MAIN!$A1618,PASTE_FLEX_TRACKER!$B:$B,MAIN!$D1618)</f>
        <v>0</v>
      </c>
      <c r="M1618" s="24">
        <f>IFERROR(-VLOOKUP(D1618,SQ!$A$19:$CC$52,HLOOKUP(MAIN!A1618,SQ!$B$18:$CC$56,39,FALSE),FALSE),"n/a")</f>
        <v>0</v>
      </c>
      <c r="N1618" s="46" t="s">
        <v>563</v>
      </c>
      <c r="O1618" s="46">
        <f>SUMIFS(MAN_ADJ!$L:$L,MAN_ADJ!$K:$K,MAIN!$D1618,MAN_ADJ!$J:$J,MAIN!$S1618)</f>
        <v>0</v>
      </c>
      <c r="P1618" s="25">
        <f t="shared" si="446"/>
        <v>0</v>
      </c>
      <c r="Q1618" s="28">
        <f t="shared" si="439"/>
        <v>0</v>
      </c>
      <c r="R1618" s="38">
        <f t="shared" si="447"/>
        <v>0.29899999999999999</v>
      </c>
      <c r="S1618" s="17" t="s">
        <v>48</v>
      </c>
    </row>
    <row r="1619" spans="1:19" x14ac:dyDescent="0.25">
      <c r="A1619" s="17" t="s">
        <v>48</v>
      </c>
      <c r="B1619" s="17" t="s">
        <v>93</v>
      </c>
      <c r="C1619" s="17" t="s">
        <v>218</v>
      </c>
      <c r="D1619" s="17" t="s">
        <v>103</v>
      </c>
      <c r="E1619" s="24">
        <f>IF(U1619="SC",SUMIFS(SC!F:F,SC!A:A,MAIN!D1619,SC!B:B,MAIN!A1619),SUMIFS(Allocations!$H:$H,Allocations!$A:$A,MAIN!$A1619,Allocations!$B:$B,MAIN!$D1619))</f>
        <v>0</v>
      </c>
      <c r="F1619" s="24">
        <f>IF(U1619="SC",SUMIFS(SC!J:J,SC!A:A,MAIN!D1619,SC!B:B,MAIN!A1619),SUMIFS(Allocations!M:M,Allocations!A:A,MAIN!A1619,Allocations!B:B,MAIN!D1619))</f>
        <v>0</v>
      </c>
      <c r="G1619" s="24">
        <f t="shared" si="444"/>
        <v>0</v>
      </c>
      <c r="H1619" s="24">
        <f>IFERROR(VLOOKUP(S1619,Swaps_wk!$A$2:$AP$151,HLOOKUP(MAIN!D1619,Swaps_wk!$B$2:$AP$151,150,FALSE),FALSE),0)</f>
        <v>0</v>
      </c>
      <c r="I1619" s="24">
        <f>SUMIFS(PASTE_DQS_TRACKER!$D:$D,PASTE_DQS_TRACKER!$C:$C,MAIN!$A1619,PASTE_DQS_TRACKER!$B:$B,MAIN!$D1619)-SUMIFS(PASTE_DQS_TRACKER!$D:$D,PASTE_DQS_TRACKER!$C:$C,MAIN!A1619,PASTE_DQS_TRACKER!$E:$E,MAIN!$D1619)</f>
        <v>0</v>
      </c>
      <c r="J1619" s="25">
        <f t="shared" si="445"/>
        <v>0</v>
      </c>
      <c r="K1619" s="24">
        <f>IFERROR(IF(V1619="Flex",0,IF(D1619=$D$30,VLOOKUP(A1619,MMO_o10M_lease!$A$1:$F$51,5,FALSE),IF(D1619=$D$26,VLOOKUP(D1619,LANDINGS!$A$3:$BR$40,HLOOKUP(A1619,LANDINGS!$B$1:$CF$42,42,FALSE),FALSE)-IFERROR(VLOOKUP(A1619,MMO_o10M_lease!$A$1:$F$38,5,FALSE),0),VLOOKUP(D1619,LANDINGS!$A$3:$CF$40,HLOOKUP(A1619,LANDINGS!$B$1:$CF$42,42,FALSE),FALSE)))),0)</f>
        <v>0</v>
      </c>
      <c r="L1619" s="24">
        <f>SUMIFS(PASTE_FLEX_TRACKER!$D:$D,PASTE_FLEX_TRACKER!$F:$F,MAIN!$A1619,PASTE_FLEX_TRACKER!$B:$B,MAIN!$D1619)-SUMIFS(PASTE_FLEX_TRACKER!$D:$D,PASTE_FLEX_TRACKER!$C:$C,MAIN!$A1619,PASTE_FLEX_TRACKER!$B:$B,MAIN!$D1619)</f>
        <v>0</v>
      </c>
      <c r="M1619" s="24">
        <f>IFERROR(-VLOOKUP(D1619,SQ!$A$19:$CC$52,HLOOKUP(MAIN!A1619,SQ!$B$18:$CC$56,39,FALSE),FALSE),"n/a")</f>
        <v>0</v>
      </c>
      <c r="N1619" s="46" t="s">
        <v>563</v>
      </c>
      <c r="O1619" s="46">
        <f>SUMIFS(MAN_ADJ!$L:$L,MAN_ADJ!$K:$K,MAIN!$D1619,MAN_ADJ!$J:$J,MAIN!$S1619)</f>
        <v>0</v>
      </c>
      <c r="P1619" s="25">
        <f t="shared" si="446"/>
        <v>0</v>
      </c>
      <c r="Q1619" s="28" t="str">
        <f t="shared" si="439"/>
        <v>n/a</v>
      </c>
      <c r="R1619" s="38">
        <f t="shared" si="447"/>
        <v>0</v>
      </c>
      <c r="S1619" s="17" t="s">
        <v>48</v>
      </c>
    </row>
    <row r="1620" spans="1:19" x14ac:dyDescent="0.25">
      <c r="A1620" s="17" t="s">
        <v>48</v>
      </c>
      <c r="B1620" s="17" t="s">
        <v>93</v>
      </c>
      <c r="C1620" s="17" t="s">
        <v>218</v>
      </c>
      <c r="D1620" s="17" t="s">
        <v>104</v>
      </c>
      <c r="E1620" s="24">
        <f>IF(U1620="SC",SUMIFS(SC!F:F,SC!A:A,MAIN!D1620,SC!B:B,MAIN!A1620),SUMIFS(Allocations!$H:$H,Allocations!$A:$A,MAIN!$A1620,Allocations!$B:$B,MAIN!$D1620))</f>
        <v>48.9</v>
      </c>
      <c r="F1620" s="24">
        <f>IF(U1620="SC",SUMIFS(SC!J:J,SC!A:A,MAIN!D1620,SC!B:B,MAIN!A1620),SUMIFS(Allocations!M:M,Allocations!A:A,MAIN!A1620,Allocations!B:B,MAIN!D1620))</f>
        <v>0</v>
      </c>
      <c r="G1620" s="24">
        <f t="shared" si="444"/>
        <v>48.9</v>
      </c>
      <c r="H1620" s="24">
        <f>IFERROR(VLOOKUP(S1620,Swaps_wk!$A$2:$AP$151,HLOOKUP(MAIN!D1620,Swaps_wk!$B$2:$AP$151,150,FALSE),FALSE),0)</f>
        <v>0</v>
      </c>
      <c r="I1620" s="24">
        <f>SUMIFS(PASTE_DQS_TRACKER!$D:$D,PASTE_DQS_TRACKER!$C:$C,MAIN!$A1620,PASTE_DQS_TRACKER!$B:$B,MAIN!$D1620)-SUMIFS(PASTE_DQS_TRACKER!$D:$D,PASTE_DQS_TRACKER!$C:$C,MAIN!A1620,PASTE_DQS_TRACKER!$E:$E,MAIN!$D1620)</f>
        <v>13.8</v>
      </c>
      <c r="J1620" s="25">
        <f t="shared" si="445"/>
        <v>62.7</v>
      </c>
      <c r="K1620" s="24">
        <f>IFERROR(IF(V1620="Flex",0,IF(D1620=$D$30,VLOOKUP(A1620,MMO_o10M_lease!$A$1:$F$51,5,FALSE),IF(D1620=$D$26,VLOOKUP(D1620,LANDINGS!$A$3:$BR$40,HLOOKUP(A1620,LANDINGS!$B$1:$CF$42,42,FALSE),FALSE)-IFERROR(VLOOKUP(A1620,MMO_o10M_lease!$A$1:$F$38,5,FALSE),0),VLOOKUP(D1620,LANDINGS!$A$3:$CF$40,HLOOKUP(A1620,LANDINGS!$B$1:$CF$42,42,FALSE),FALSE)))),0)</f>
        <v>2.5000000000000001E-2</v>
      </c>
      <c r="L1620" s="24">
        <f>SUMIFS(PASTE_FLEX_TRACKER!$D:$D,PASTE_FLEX_TRACKER!$F:$F,MAIN!$A1620,PASTE_FLEX_TRACKER!$B:$B,MAIN!$D1620)-SUMIFS(PASTE_FLEX_TRACKER!$D:$D,PASTE_FLEX_TRACKER!$C:$C,MAIN!$A1620,PASTE_FLEX_TRACKER!$B:$B,MAIN!$D1620)</f>
        <v>0</v>
      </c>
      <c r="M1620" s="24">
        <f>IFERROR(-VLOOKUP(D1620,SQ!$A$19:$CC$52,HLOOKUP(MAIN!A1620,SQ!$B$18:$CC$56,39,FALSE),FALSE),"n/a")</f>
        <v>0</v>
      </c>
      <c r="N1620" s="46" t="s">
        <v>563</v>
      </c>
      <c r="O1620" s="46">
        <f>SUMIFS(MAN_ADJ!$L:$L,MAN_ADJ!$K:$K,MAIN!$D1620,MAN_ADJ!$J:$J,MAIN!$S1620)</f>
        <v>0</v>
      </c>
      <c r="P1620" s="25">
        <f t="shared" si="446"/>
        <v>2.5000000000000001E-2</v>
      </c>
      <c r="Q1620" s="28">
        <f t="shared" si="439"/>
        <v>3.9872408293460925E-4</v>
      </c>
      <c r="R1620" s="38">
        <f t="shared" si="447"/>
        <v>62.675000000000004</v>
      </c>
      <c r="S1620" s="17" t="s">
        <v>48</v>
      </c>
    </row>
    <row r="1621" spans="1:19" x14ac:dyDescent="0.25">
      <c r="A1621" s="17" t="s">
        <v>48</v>
      </c>
      <c r="B1621" s="17" t="s">
        <v>93</v>
      </c>
      <c r="C1621" s="17" t="s">
        <v>218</v>
      </c>
      <c r="D1621" s="17" t="s">
        <v>105</v>
      </c>
      <c r="E1621" s="24">
        <f>IF(U1621="SC",SUMIFS(SC!F:F,SC!A:A,MAIN!D1621,SC!B:B,MAIN!A1621),SUMIFS(Allocations!$H:$H,Allocations!$A:$A,MAIN!$A1621,Allocations!$B:$B,MAIN!$D1621))</f>
        <v>39.556000000000004</v>
      </c>
      <c r="F1621" s="24">
        <f>IF(U1621="SC",SUMIFS(SC!J:J,SC!A:A,MAIN!D1621,SC!B:B,MAIN!A1621),SUMIFS(Allocations!M:M,Allocations!A:A,MAIN!A1621,Allocations!B:B,MAIN!D1621))</f>
        <v>1.2E-2</v>
      </c>
      <c r="G1621" s="24">
        <f t="shared" si="444"/>
        <v>39.568000000000005</v>
      </c>
      <c r="H1621" s="24">
        <f>IFERROR(VLOOKUP(S1621,Swaps_wk!$A$2:$AP$151,HLOOKUP(MAIN!D1621,Swaps_wk!$B$2:$AP$151,150,FALSE),FALSE),0)</f>
        <v>0</v>
      </c>
      <c r="I1621" s="24">
        <f>SUMIFS(PASTE_DQS_TRACKER!$D:$D,PASTE_DQS_TRACKER!$C:$C,MAIN!$A1621,PASTE_DQS_TRACKER!$B:$B,MAIN!$D1621)-SUMIFS(PASTE_DQS_TRACKER!$D:$D,PASTE_DQS_TRACKER!$C:$C,MAIN!A1621,PASTE_DQS_TRACKER!$E:$E,MAIN!$D1621)</f>
        <v>-14</v>
      </c>
      <c r="J1621" s="25">
        <f t="shared" si="445"/>
        <v>25.568000000000005</v>
      </c>
      <c r="K1621" s="24">
        <f>IFERROR(IF(V1621="Flex",0,IF(D1621=$D$30,VLOOKUP(A1621,MMO_o10M_lease!$A$1:$F$51,5,FALSE),IF(D1621=$D$26,VLOOKUP(D1621,LANDINGS!$A$3:$BR$40,HLOOKUP(A1621,LANDINGS!$B$1:$CF$42,42,FALSE),FALSE)-IFERROR(VLOOKUP(A1621,MMO_o10M_lease!$A$1:$F$38,5,FALSE),0),VLOOKUP(D1621,LANDINGS!$A$3:$CF$40,HLOOKUP(A1621,LANDINGS!$B$1:$CF$42,42,FALSE),FALSE)))),0)</f>
        <v>0</v>
      </c>
      <c r="L1621" s="24">
        <f>SUMIFS(PASTE_FLEX_TRACKER!$D:$D,PASTE_FLEX_TRACKER!$F:$F,MAIN!$A1621,PASTE_FLEX_TRACKER!$B:$B,MAIN!$D1621)-SUMIFS(PASTE_FLEX_TRACKER!$D:$D,PASTE_FLEX_TRACKER!$C:$C,MAIN!$A1621,PASTE_FLEX_TRACKER!$B:$B,MAIN!$D1621)</f>
        <v>0</v>
      </c>
      <c r="M1621" s="24">
        <f>IFERROR(-VLOOKUP(D1621,SQ!$A$19:$CC$52,HLOOKUP(MAIN!A1621,SQ!$B$18:$CC$56,39,FALSE),FALSE),"n/a")</f>
        <v>0</v>
      </c>
      <c r="N1621" s="46" t="s">
        <v>563</v>
      </c>
      <c r="O1621" s="46">
        <f>SUMIFS(MAN_ADJ!$L:$L,MAN_ADJ!$K:$K,MAIN!$D1621,MAN_ADJ!$J:$J,MAIN!$S1621)</f>
        <v>0</v>
      </c>
      <c r="P1621" s="25">
        <f t="shared" si="446"/>
        <v>0</v>
      </c>
      <c r="Q1621" s="28">
        <f t="shared" si="439"/>
        <v>0</v>
      </c>
      <c r="R1621" s="38">
        <f t="shared" si="447"/>
        <v>25.568000000000005</v>
      </c>
      <c r="S1621" s="17" t="s">
        <v>48</v>
      </c>
    </row>
    <row r="1622" spans="1:19" x14ac:dyDescent="0.25">
      <c r="A1622" s="17" t="s">
        <v>48</v>
      </c>
      <c r="B1622" s="17" t="s">
        <v>93</v>
      </c>
      <c r="C1622" s="17" t="s">
        <v>218</v>
      </c>
      <c r="D1622" s="17" t="s">
        <v>106</v>
      </c>
      <c r="E1622" s="24">
        <f>IF(U1622="SC",SUMIFS(SC!F:F,SC!A:A,MAIN!D1622,SC!B:B,MAIN!A1622),SUMIFS(Allocations!$H:$H,Allocations!$A:$A,MAIN!$A1622,Allocations!$B:$B,MAIN!$D1622))</f>
        <v>293.24099999999999</v>
      </c>
      <c r="F1622" s="24">
        <f>IF(U1622="SC",SUMIFS(SC!J:J,SC!A:A,MAIN!D1622,SC!B:B,MAIN!A1622),SUMIFS(Allocations!M:M,Allocations!A:A,MAIN!A1622,Allocations!B:B,MAIN!D1622))</f>
        <v>1E-3</v>
      </c>
      <c r="G1622" s="24">
        <f t="shared" si="444"/>
        <v>293.24199999999996</v>
      </c>
      <c r="H1622" s="24">
        <f>IFERROR(VLOOKUP(S1622,Swaps_wk!$A$2:$AP$151,HLOOKUP(MAIN!D1622,Swaps_wk!$B$2:$AP$151,150,FALSE),FALSE),0)</f>
        <v>0</v>
      </c>
      <c r="I1622" s="24">
        <f>SUMIFS(PASTE_DQS_TRACKER!$D:$D,PASTE_DQS_TRACKER!$C:$C,MAIN!$A1622,PASTE_DQS_TRACKER!$B:$B,MAIN!$D1622)-SUMIFS(PASTE_DQS_TRACKER!$D:$D,PASTE_DQS_TRACKER!$C:$C,MAIN!A1622,PASTE_DQS_TRACKER!$E:$E,MAIN!$D1622)</f>
        <v>-14.8</v>
      </c>
      <c r="J1622" s="25">
        <f t="shared" si="445"/>
        <v>278.44199999999995</v>
      </c>
      <c r="K1622" s="24">
        <f>IFERROR(IF(V1622="Flex",0,IF(D1622=$D$30,VLOOKUP(A1622,MMO_o10M_lease!$A$1:$F$51,5,FALSE),IF(D1622=$D$26,VLOOKUP(D1622,LANDINGS!$A$3:$BR$40,HLOOKUP(A1622,LANDINGS!$B$1:$CF$42,42,FALSE),FALSE)-IFERROR(VLOOKUP(A1622,MMO_o10M_lease!$A$1:$F$38,5,FALSE),0),VLOOKUP(D1622,LANDINGS!$A$3:$CF$40,HLOOKUP(A1622,LANDINGS!$B$1:$CF$42,42,FALSE),FALSE)))),0)</f>
        <v>0.47899999999999998</v>
      </c>
      <c r="L1622" s="24">
        <f>SUMIFS(PASTE_FLEX_TRACKER!$D:$D,PASTE_FLEX_TRACKER!$F:$F,MAIN!$A1622,PASTE_FLEX_TRACKER!$B:$B,MAIN!$D1622)-SUMIFS(PASTE_FLEX_TRACKER!$D:$D,PASTE_FLEX_TRACKER!$C:$C,MAIN!$A1622,PASTE_FLEX_TRACKER!$B:$B,MAIN!$D1622)</f>
        <v>0</v>
      </c>
      <c r="M1622" s="24">
        <f>IFERROR(-VLOOKUP(D1622,SQ!$A$19:$CC$52,HLOOKUP(MAIN!A1622,SQ!$B$18:$CC$56,39,FALSE),FALSE),"n/a")</f>
        <v>0</v>
      </c>
      <c r="N1622" s="46" t="s">
        <v>563</v>
      </c>
      <c r="O1622" s="46">
        <f>SUMIFS(MAN_ADJ!$L:$L,MAN_ADJ!$K:$K,MAIN!$D1622,MAN_ADJ!$J:$J,MAIN!$S1622)</f>
        <v>0</v>
      </c>
      <c r="P1622" s="25">
        <f t="shared" si="446"/>
        <v>0.47899999999999998</v>
      </c>
      <c r="Q1622" s="28">
        <f t="shared" si="439"/>
        <v>1.7202864510382776E-3</v>
      </c>
      <c r="R1622" s="38">
        <f t="shared" si="447"/>
        <v>277.96299999999997</v>
      </c>
      <c r="S1622" s="17" t="s">
        <v>48</v>
      </c>
    </row>
    <row r="1623" spans="1:19" x14ac:dyDescent="0.25">
      <c r="A1623" s="17" t="s">
        <v>48</v>
      </c>
      <c r="B1623" s="17" t="s">
        <v>93</v>
      </c>
      <c r="C1623" s="17" t="s">
        <v>218</v>
      </c>
      <c r="D1623" s="17" t="s">
        <v>107</v>
      </c>
      <c r="E1623" s="24">
        <f>IF(U1623="SC",SUMIFS(SC!F:F,SC!A:A,MAIN!D1623,SC!B:B,MAIN!A1623),SUMIFS(Allocations!$H:$H,Allocations!$A:$A,MAIN!$A1623,Allocations!$B:$B,MAIN!$D1623))</f>
        <v>49.491999999999997</v>
      </c>
      <c r="F1623" s="24">
        <f>IF(U1623="SC",SUMIFS(SC!J:J,SC!A:A,MAIN!D1623,SC!B:B,MAIN!A1623),SUMIFS(Allocations!M:M,Allocations!A:A,MAIN!A1623,Allocations!B:B,MAIN!D1623))</f>
        <v>0</v>
      </c>
      <c r="G1623" s="24">
        <f t="shared" si="444"/>
        <v>49.491999999999997</v>
      </c>
      <c r="H1623" s="24">
        <f>IFERROR(VLOOKUP(S1623,Swaps_wk!$A$2:$AP$151,HLOOKUP(MAIN!D1623,Swaps_wk!$B$2:$AP$151,150,FALSE),FALSE),0)</f>
        <v>0</v>
      </c>
      <c r="I1623" s="24">
        <f>SUMIFS(PASTE_DQS_TRACKER!$D:$D,PASTE_DQS_TRACKER!$C:$C,MAIN!$A1623,PASTE_DQS_TRACKER!$B:$B,MAIN!$D1623)-SUMIFS(PASTE_DQS_TRACKER!$D:$D,PASTE_DQS_TRACKER!$C:$C,MAIN!A1623,PASTE_DQS_TRACKER!$E:$E,MAIN!$D1623)</f>
        <v>-0.9</v>
      </c>
      <c r="J1623" s="25">
        <f t="shared" si="445"/>
        <v>48.591999999999999</v>
      </c>
      <c r="K1623" s="24">
        <f>IFERROR(IF(V1623="Flex",0,IF(D1623=$D$30,VLOOKUP(A1623,MMO_o10M_lease!$A$1:$F$51,5,FALSE),IF(D1623=$D$26,VLOOKUP(D1623,LANDINGS!$A$3:$BR$40,HLOOKUP(A1623,LANDINGS!$B$1:$CF$42,42,FALSE),FALSE)-IFERROR(VLOOKUP(A1623,MMO_o10M_lease!$A$1:$F$38,5,FALSE),0),VLOOKUP(D1623,LANDINGS!$A$3:$CF$40,HLOOKUP(A1623,LANDINGS!$B$1:$CF$42,42,FALSE),FALSE)))),0)</f>
        <v>0</v>
      </c>
      <c r="L1623" s="24">
        <f>SUMIFS(PASTE_FLEX_TRACKER!$D:$D,PASTE_FLEX_TRACKER!$F:$F,MAIN!$A1623,PASTE_FLEX_TRACKER!$B:$B,MAIN!$D1623)-SUMIFS(PASTE_FLEX_TRACKER!$D:$D,PASTE_FLEX_TRACKER!$C:$C,MAIN!$A1623,PASTE_FLEX_TRACKER!$B:$B,MAIN!$D1623)</f>
        <v>0</v>
      </c>
      <c r="M1623" s="24">
        <f>IFERROR(-VLOOKUP(D1623,SQ!$A$19:$CC$52,HLOOKUP(MAIN!A1623,SQ!$B$18:$CC$56,39,FALSE),FALSE),"n/a")</f>
        <v>0</v>
      </c>
      <c r="N1623" s="46" t="s">
        <v>563</v>
      </c>
      <c r="O1623" s="46">
        <f>SUMIFS(MAN_ADJ!$L:$L,MAN_ADJ!$K:$K,MAIN!$D1623,MAN_ADJ!$J:$J,MAIN!$S1623)</f>
        <v>0</v>
      </c>
      <c r="P1623" s="25">
        <f t="shared" si="446"/>
        <v>0</v>
      </c>
      <c r="Q1623" s="28">
        <f t="shared" si="439"/>
        <v>0</v>
      </c>
      <c r="R1623" s="38">
        <f t="shared" si="447"/>
        <v>48.591999999999999</v>
      </c>
      <c r="S1623" s="17" t="s">
        <v>48</v>
      </c>
    </row>
    <row r="1624" spans="1:19" x14ac:dyDescent="0.25">
      <c r="A1624" s="17" t="s">
        <v>48</v>
      </c>
      <c r="B1624" s="17" t="s">
        <v>93</v>
      </c>
      <c r="C1624" s="17" t="s">
        <v>218</v>
      </c>
      <c r="D1624" s="17" t="s">
        <v>108</v>
      </c>
      <c r="E1624" s="24">
        <f>IF(U1624="SC",SUMIFS(SC!F:F,SC!A:A,MAIN!D1624,SC!B:B,MAIN!A1624),SUMIFS(Allocations!$H:$H,Allocations!$A:$A,MAIN!$A1624,Allocations!$B:$B,MAIN!$D1624))</f>
        <v>10.154999999999999</v>
      </c>
      <c r="F1624" s="24">
        <f>IF(U1624="SC",SUMIFS(SC!J:J,SC!A:A,MAIN!D1624,SC!B:B,MAIN!A1624),SUMIFS(Allocations!M:M,Allocations!A:A,MAIN!A1624,Allocations!B:B,MAIN!D1624))</f>
        <v>0</v>
      </c>
      <c r="G1624" s="24">
        <f t="shared" si="444"/>
        <v>10.154999999999999</v>
      </c>
      <c r="H1624" s="24">
        <f>IFERROR(VLOOKUP(S1624,Swaps_wk!$A$2:$AP$151,HLOOKUP(MAIN!D1624,Swaps_wk!$B$2:$AP$151,150,FALSE),FALSE),0)</f>
        <v>0</v>
      </c>
      <c r="I1624" s="24">
        <f>SUMIFS(PASTE_DQS_TRACKER!$D:$D,PASTE_DQS_TRACKER!$C:$C,MAIN!$A1624,PASTE_DQS_TRACKER!$B:$B,MAIN!$D1624)-SUMIFS(PASTE_DQS_TRACKER!$D:$D,PASTE_DQS_TRACKER!$C:$C,MAIN!A1624,PASTE_DQS_TRACKER!$E:$E,MAIN!$D1624)</f>
        <v>0</v>
      </c>
      <c r="J1624" s="25">
        <f t="shared" si="445"/>
        <v>10.154999999999999</v>
      </c>
      <c r="K1624" s="24">
        <f>IFERROR(IF(V1624="Flex",0,IF(D1624=$D$30,VLOOKUP(A1624,MMO_o10M_lease!$A$1:$F$51,5,FALSE),IF(D1624=$D$26,VLOOKUP(D1624,LANDINGS!$A$3:$BR$40,HLOOKUP(A1624,LANDINGS!$B$1:$CF$42,42,FALSE),FALSE)-IFERROR(VLOOKUP(A1624,MMO_o10M_lease!$A$1:$F$38,5,FALSE),0),VLOOKUP(D1624,LANDINGS!$A$3:$CF$40,HLOOKUP(A1624,LANDINGS!$B$1:$CF$42,42,FALSE),FALSE)))),0)</f>
        <v>0</v>
      </c>
      <c r="L1624" s="24">
        <f>SUMIFS(PASTE_FLEX_TRACKER!$D:$D,PASTE_FLEX_TRACKER!$F:$F,MAIN!$A1624,PASTE_FLEX_TRACKER!$B:$B,MAIN!$D1624)-SUMIFS(PASTE_FLEX_TRACKER!$D:$D,PASTE_FLEX_TRACKER!$C:$C,MAIN!$A1624,PASTE_FLEX_TRACKER!$B:$B,MAIN!$D1624)</f>
        <v>0</v>
      </c>
      <c r="M1624" s="24">
        <f>IFERROR(-VLOOKUP(D1624,SQ!$A$19:$CC$52,HLOOKUP(MAIN!A1624,SQ!$B$18:$CC$56,39,FALSE),FALSE),"n/a")</f>
        <v>0</v>
      </c>
      <c r="N1624" s="46" t="s">
        <v>563</v>
      </c>
      <c r="O1624" s="46">
        <f>SUMIFS(MAN_ADJ!$L:$L,MAN_ADJ!$K:$K,MAIN!$D1624,MAN_ADJ!$J:$J,MAIN!$S1624)</f>
        <v>0</v>
      </c>
      <c r="P1624" s="25">
        <f t="shared" si="446"/>
        <v>0</v>
      </c>
      <c r="Q1624" s="28">
        <f t="shared" si="439"/>
        <v>0</v>
      </c>
      <c r="R1624" s="38">
        <f t="shared" si="447"/>
        <v>10.154999999999999</v>
      </c>
      <c r="S1624" s="17" t="s">
        <v>48</v>
      </c>
    </row>
    <row r="1625" spans="1:19" x14ac:dyDescent="0.25">
      <c r="A1625" s="17" t="s">
        <v>48</v>
      </c>
      <c r="B1625" s="17" t="s">
        <v>93</v>
      </c>
      <c r="C1625" s="17" t="s">
        <v>218</v>
      </c>
      <c r="D1625" s="17" t="s">
        <v>109</v>
      </c>
      <c r="E1625" s="24">
        <f>IF(U1625="SC",SUMIFS(SC!F:F,SC!A:A,MAIN!D1625,SC!B:B,MAIN!A1625),SUMIFS(Allocations!$H:$H,Allocations!$A:$A,MAIN!$A1625,Allocations!$B:$B,MAIN!$D1625))</f>
        <v>108.36199999999999</v>
      </c>
      <c r="F1625" s="24">
        <f>IF(U1625="SC",SUMIFS(SC!J:J,SC!A:A,MAIN!D1625,SC!B:B,MAIN!A1625),SUMIFS(Allocations!M:M,Allocations!A:A,MAIN!A1625,Allocations!B:B,MAIN!D1625))</f>
        <v>8.5020000000000007</v>
      </c>
      <c r="G1625" s="24">
        <f t="shared" si="444"/>
        <v>116.86399999999999</v>
      </c>
      <c r="H1625" s="24">
        <f>IFERROR(VLOOKUP(S1625,Swaps_wk!$A$2:$AP$151,HLOOKUP(MAIN!D1625,Swaps_wk!$B$2:$AP$151,150,FALSE),FALSE),0)</f>
        <v>0</v>
      </c>
      <c r="I1625" s="24">
        <f>SUMIFS(PASTE_DQS_TRACKER!$D:$D,PASTE_DQS_TRACKER!$C:$C,MAIN!$A1625,PASTE_DQS_TRACKER!$B:$B,MAIN!$D1625)-SUMIFS(PASTE_DQS_TRACKER!$D:$D,PASTE_DQS_TRACKER!$C:$C,MAIN!A1625,PASTE_DQS_TRACKER!$E:$E,MAIN!$D1625)</f>
        <v>-10.9</v>
      </c>
      <c r="J1625" s="25">
        <f t="shared" si="445"/>
        <v>105.96399999999998</v>
      </c>
      <c r="K1625" s="24">
        <f>IFERROR(IF(V1625="Flex",0,IF(D1625=$D$30,VLOOKUP(A1625,MMO_o10M_lease!$A$1:$F$51,5,FALSE),IF(D1625=$D$26,VLOOKUP(D1625,LANDINGS!$A$3:$BR$40,HLOOKUP(A1625,LANDINGS!$B$1:$CF$42,42,FALSE),FALSE)-IFERROR(VLOOKUP(A1625,MMO_o10M_lease!$A$1:$F$38,5,FALSE),0),VLOOKUP(D1625,LANDINGS!$A$3:$CF$40,HLOOKUP(A1625,LANDINGS!$B$1:$CF$42,42,FALSE),FALSE)))),0)</f>
        <v>11.472000000000001</v>
      </c>
      <c r="L1625" s="24">
        <f>SUMIFS(PASTE_FLEX_TRACKER!$D:$D,PASTE_FLEX_TRACKER!$F:$F,MAIN!$A1625,PASTE_FLEX_TRACKER!$B:$B,MAIN!$D1625)-SUMIFS(PASTE_FLEX_TRACKER!$D:$D,PASTE_FLEX_TRACKER!$C:$C,MAIN!$A1625,PASTE_FLEX_TRACKER!$B:$B,MAIN!$D1625)</f>
        <v>0</v>
      </c>
      <c r="M1625" s="24">
        <f>IFERROR(-VLOOKUP(D1625,SQ!$A$19:$CC$52,HLOOKUP(MAIN!A1625,SQ!$B$18:$CC$56,39,FALSE),FALSE),"n/a")</f>
        <v>0</v>
      </c>
      <c r="N1625" s="46" t="s">
        <v>563</v>
      </c>
      <c r="O1625" s="46">
        <f>SUMIFS(MAN_ADJ!$L:$L,MAN_ADJ!$K:$K,MAIN!$D1625,MAN_ADJ!$J:$J,MAIN!$S1625)</f>
        <v>0</v>
      </c>
      <c r="P1625" s="25">
        <f t="shared" si="446"/>
        <v>11.472000000000001</v>
      </c>
      <c r="Q1625" s="28">
        <f t="shared" si="439"/>
        <v>0.1082631837227738</v>
      </c>
      <c r="R1625" s="38">
        <f t="shared" si="447"/>
        <v>94.49199999999999</v>
      </c>
      <c r="S1625" s="17" t="s">
        <v>48</v>
      </c>
    </row>
    <row r="1626" spans="1:19" x14ac:dyDescent="0.25">
      <c r="A1626" s="17" t="s">
        <v>48</v>
      </c>
      <c r="B1626" s="17" t="s">
        <v>93</v>
      </c>
      <c r="C1626" s="17" t="s">
        <v>218</v>
      </c>
      <c r="D1626" s="17" t="s">
        <v>110</v>
      </c>
      <c r="E1626" s="24">
        <f>IF(U1626="SC",SUMIFS(SC!F:F,SC!A:A,MAIN!D1626,SC!B:B,MAIN!A1626),SUMIFS(Allocations!$H:$H,Allocations!$A:$A,MAIN!$A1626,Allocations!$B:$B,MAIN!$D1626))</f>
        <v>33.872999999999998</v>
      </c>
      <c r="F1626" s="24">
        <f>IF(U1626="SC",SUMIFS(SC!J:J,SC!A:A,MAIN!D1626,SC!B:B,MAIN!A1626),SUMIFS(Allocations!M:M,Allocations!A:A,MAIN!A1626,Allocations!B:B,MAIN!D1626))</f>
        <v>2.4E-2</v>
      </c>
      <c r="G1626" s="24">
        <f t="shared" si="444"/>
        <v>33.896999999999998</v>
      </c>
      <c r="H1626" s="24">
        <f>IFERROR(VLOOKUP(S1626,Swaps_wk!$A$2:$AP$151,HLOOKUP(MAIN!D1626,Swaps_wk!$B$2:$AP$151,150,FALSE),FALSE),0)</f>
        <v>0</v>
      </c>
      <c r="I1626" s="24">
        <f>SUMIFS(PASTE_DQS_TRACKER!$D:$D,PASTE_DQS_TRACKER!$C:$C,MAIN!$A1626,PASTE_DQS_TRACKER!$B:$B,MAIN!$D1626)-SUMIFS(PASTE_DQS_TRACKER!$D:$D,PASTE_DQS_TRACKER!$C:$C,MAIN!A1626,PASTE_DQS_TRACKER!$E:$E,MAIN!$D1626)</f>
        <v>-3.3</v>
      </c>
      <c r="J1626" s="25">
        <f t="shared" si="445"/>
        <v>30.596999999999998</v>
      </c>
      <c r="K1626" s="24">
        <f>IFERROR(IF(V1626="Flex",0,IF(D1626=$D$30,VLOOKUP(A1626,MMO_o10M_lease!$A$1:$F$51,5,FALSE),IF(D1626=$D$26,VLOOKUP(D1626,LANDINGS!$A$3:$BR$40,HLOOKUP(A1626,LANDINGS!$B$1:$CF$42,42,FALSE),FALSE)-IFERROR(VLOOKUP(A1626,MMO_o10M_lease!$A$1:$F$38,5,FALSE),0),VLOOKUP(D1626,LANDINGS!$A$3:$CF$40,HLOOKUP(A1626,LANDINGS!$B$1:$CF$42,42,FALSE),FALSE)))),0)</f>
        <v>0.214</v>
      </c>
      <c r="L1626" s="24">
        <f>SUMIFS(PASTE_FLEX_TRACKER!$D:$D,PASTE_FLEX_TRACKER!$F:$F,MAIN!$A1626,PASTE_FLEX_TRACKER!$B:$B,MAIN!$D1626)-SUMIFS(PASTE_FLEX_TRACKER!$D:$D,PASTE_FLEX_TRACKER!$C:$C,MAIN!$A1626,PASTE_FLEX_TRACKER!$B:$B,MAIN!$D1626)</f>
        <v>0</v>
      </c>
      <c r="M1626" s="24">
        <f>IFERROR(-VLOOKUP(D1626,SQ!$A$19:$CC$52,HLOOKUP(MAIN!A1626,SQ!$B$18:$CC$56,39,FALSE),FALSE),"n/a")</f>
        <v>0</v>
      </c>
      <c r="N1626" s="46" t="s">
        <v>563</v>
      </c>
      <c r="O1626" s="46">
        <f>SUMIFS(MAN_ADJ!$L:$L,MAN_ADJ!$K:$K,MAIN!$D1626,MAN_ADJ!$J:$J,MAIN!$S1626)</f>
        <v>0</v>
      </c>
      <c r="P1626" s="25">
        <f t="shared" si="446"/>
        <v>0.214</v>
      </c>
      <c r="Q1626" s="28">
        <f t="shared" si="439"/>
        <v>6.9941497532437823E-3</v>
      </c>
      <c r="R1626" s="38">
        <f t="shared" si="447"/>
        <v>30.382999999999999</v>
      </c>
      <c r="S1626" s="17" t="s">
        <v>48</v>
      </c>
    </row>
    <row r="1627" spans="1:19" x14ac:dyDescent="0.25">
      <c r="A1627" s="17" t="s">
        <v>48</v>
      </c>
      <c r="B1627" s="17" t="s">
        <v>93</v>
      </c>
      <c r="C1627" s="17" t="s">
        <v>218</v>
      </c>
      <c r="D1627" s="17" t="s">
        <v>111</v>
      </c>
      <c r="E1627" s="24">
        <f>IF(U1627="SC",SUMIFS(SC!F:F,SC!A:A,MAIN!D1627,SC!B:B,MAIN!A1627),SUMIFS(Allocations!$H:$H,Allocations!$A:$A,MAIN!$A1627,Allocations!$B:$B,MAIN!$D1627))</f>
        <v>70.834000000000003</v>
      </c>
      <c r="F1627" s="24">
        <f>IF(U1627="SC",SUMIFS(SC!J:J,SC!A:A,MAIN!D1627,SC!B:B,MAIN!A1627),SUMIFS(Allocations!M:M,Allocations!A:A,MAIN!A1627,Allocations!B:B,MAIN!D1627))</f>
        <v>0</v>
      </c>
      <c r="G1627" s="24">
        <f t="shared" si="444"/>
        <v>70.834000000000003</v>
      </c>
      <c r="H1627" s="24">
        <f>IFERROR(VLOOKUP(S1627,Swaps_wk!$A$2:$AP$151,HLOOKUP(MAIN!D1627,Swaps_wk!$B$2:$AP$151,150,FALSE),FALSE),0)</f>
        <v>0</v>
      </c>
      <c r="I1627" s="24">
        <f>SUMIFS(PASTE_DQS_TRACKER!$D:$D,PASTE_DQS_TRACKER!$C:$C,MAIN!$A1627,PASTE_DQS_TRACKER!$B:$B,MAIN!$D1627)-SUMIFS(PASTE_DQS_TRACKER!$D:$D,PASTE_DQS_TRACKER!$C:$C,MAIN!A1627,PASTE_DQS_TRACKER!$E:$E,MAIN!$D1627)</f>
        <v>-5.8000000000000007</v>
      </c>
      <c r="J1627" s="25">
        <f t="shared" si="445"/>
        <v>65.034000000000006</v>
      </c>
      <c r="K1627" s="24">
        <f>IFERROR(IF(V1627="Flex",0,IF(D1627=$D$30,VLOOKUP(A1627,MMO_o10M_lease!$A$1:$F$51,5,FALSE),IF(D1627=$D$26,VLOOKUP(D1627,LANDINGS!$A$3:$BR$40,HLOOKUP(A1627,LANDINGS!$B$1:$CF$42,42,FALSE),FALSE)-IFERROR(VLOOKUP(A1627,MMO_o10M_lease!$A$1:$F$38,5,FALSE),0),VLOOKUP(D1627,LANDINGS!$A$3:$CF$40,HLOOKUP(A1627,LANDINGS!$B$1:$CF$42,42,FALSE),FALSE)))),0)</f>
        <v>0</v>
      </c>
      <c r="L1627" s="24">
        <f>SUMIFS(PASTE_FLEX_TRACKER!$D:$D,PASTE_FLEX_TRACKER!$F:$F,MAIN!$A1627,PASTE_FLEX_TRACKER!$B:$B,MAIN!$D1627)-SUMIFS(PASTE_FLEX_TRACKER!$D:$D,PASTE_FLEX_TRACKER!$C:$C,MAIN!$A1627,PASTE_FLEX_TRACKER!$B:$B,MAIN!$D1627)</f>
        <v>0</v>
      </c>
      <c r="M1627" s="24">
        <f>IFERROR(-VLOOKUP(D1627,SQ!$A$19:$CC$52,HLOOKUP(MAIN!A1627,SQ!$B$18:$CC$56,39,FALSE),FALSE),"n/a")</f>
        <v>0</v>
      </c>
      <c r="N1627" s="46" t="s">
        <v>563</v>
      </c>
      <c r="O1627" s="46">
        <f>SUMIFS(MAN_ADJ!$L:$L,MAN_ADJ!$K:$K,MAIN!$D1627,MAN_ADJ!$J:$J,MAIN!$S1627)</f>
        <v>0</v>
      </c>
      <c r="P1627" s="25">
        <f t="shared" si="446"/>
        <v>0</v>
      </c>
      <c r="Q1627" s="28">
        <f t="shared" si="439"/>
        <v>0</v>
      </c>
      <c r="R1627" s="38">
        <f t="shared" si="447"/>
        <v>65.034000000000006</v>
      </c>
      <c r="S1627" s="17" t="s">
        <v>48</v>
      </c>
    </row>
    <row r="1628" spans="1:19" x14ac:dyDescent="0.25">
      <c r="A1628" s="17" t="s">
        <v>48</v>
      </c>
      <c r="B1628" s="17" t="s">
        <v>93</v>
      </c>
      <c r="C1628" s="17" t="s">
        <v>218</v>
      </c>
      <c r="D1628" s="17" t="s">
        <v>112</v>
      </c>
      <c r="E1628" s="24">
        <f>IF(U1628="SC",SUMIFS(SC!F:F,SC!A:A,MAIN!D1628,SC!B:B,MAIN!A1628),SUMIFS(Allocations!$H:$H,Allocations!$A:$A,MAIN!$A1628,Allocations!$B:$B,MAIN!$D1628))</f>
        <v>0.127</v>
      </c>
      <c r="F1628" s="24">
        <f>IF(U1628="SC",SUMIFS(SC!J:J,SC!A:A,MAIN!D1628,SC!B:B,MAIN!A1628),SUMIFS(Allocations!M:M,Allocations!A:A,MAIN!A1628,Allocations!B:B,MAIN!D1628))</f>
        <v>0</v>
      </c>
      <c r="G1628" s="24">
        <f t="shared" si="444"/>
        <v>0.127</v>
      </c>
      <c r="H1628" s="24">
        <f>IFERROR(VLOOKUP(S1628,Swaps_wk!$A$2:$AP$151,HLOOKUP(MAIN!D1628,Swaps_wk!$B$2:$AP$151,150,FALSE),FALSE),0)</f>
        <v>0</v>
      </c>
      <c r="I1628" s="24">
        <f>SUMIFS(PASTE_DQS_TRACKER!$D:$D,PASTE_DQS_TRACKER!$C:$C,MAIN!$A1628,PASTE_DQS_TRACKER!$B:$B,MAIN!$D1628)-SUMIFS(PASTE_DQS_TRACKER!$D:$D,PASTE_DQS_TRACKER!$C:$C,MAIN!A1628,PASTE_DQS_TRACKER!$E:$E,MAIN!$D1628)</f>
        <v>0</v>
      </c>
      <c r="J1628" s="25">
        <f t="shared" si="445"/>
        <v>0.127</v>
      </c>
      <c r="K1628" s="24">
        <f>IFERROR(IF(V1628="Flex",0,IF(D1628=$D$30,VLOOKUP(A1628,MMO_o10M_lease!$A$1:$F$51,5,FALSE),IF(D1628=$D$26,VLOOKUP(D1628,LANDINGS!$A$3:$BR$40,HLOOKUP(A1628,LANDINGS!$B$1:$CF$42,42,FALSE),FALSE)-IFERROR(VLOOKUP(A1628,MMO_o10M_lease!$A$1:$F$38,5,FALSE),0),VLOOKUP(D1628,LANDINGS!$A$3:$CF$40,HLOOKUP(A1628,LANDINGS!$B$1:$CF$42,42,FALSE),FALSE)))),0)</f>
        <v>0</v>
      </c>
      <c r="L1628" s="24">
        <f>SUMIFS(PASTE_FLEX_TRACKER!$D:$D,PASTE_FLEX_TRACKER!$F:$F,MAIN!$A1628,PASTE_FLEX_TRACKER!$B:$B,MAIN!$D1628)-SUMIFS(PASTE_FLEX_TRACKER!$D:$D,PASTE_FLEX_TRACKER!$C:$C,MAIN!$A1628,PASTE_FLEX_TRACKER!$B:$B,MAIN!$D1628)</f>
        <v>0</v>
      </c>
      <c r="M1628" s="24">
        <f>IFERROR(-VLOOKUP(D1628,SQ!$A$19:$CC$52,HLOOKUP(MAIN!A1628,SQ!$B$18:$CC$56,39,FALSE),FALSE),"n/a")</f>
        <v>0</v>
      </c>
      <c r="N1628" s="46" t="s">
        <v>563</v>
      </c>
      <c r="O1628" s="46">
        <f>SUMIFS(MAN_ADJ!$L:$L,MAN_ADJ!$K:$K,MAIN!$D1628,MAN_ADJ!$J:$J,MAIN!$S1628)</f>
        <v>0</v>
      </c>
      <c r="P1628" s="25">
        <f t="shared" si="446"/>
        <v>0</v>
      </c>
      <c r="Q1628" s="28">
        <f t="shared" si="439"/>
        <v>0</v>
      </c>
      <c r="R1628" s="38">
        <f t="shared" si="447"/>
        <v>0.127</v>
      </c>
      <c r="S1628" s="17" t="s">
        <v>48</v>
      </c>
    </row>
    <row r="1629" spans="1:19" x14ac:dyDescent="0.25">
      <c r="A1629" s="17" t="s">
        <v>48</v>
      </c>
      <c r="B1629" s="17" t="s">
        <v>93</v>
      </c>
      <c r="C1629" s="17" t="s">
        <v>218</v>
      </c>
      <c r="D1629" s="17" t="s">
        <v>113</v>
      </c>
      <c r="E1629" s="24">
        <f>IF(U1629="SC",SUMIFS(SC!F:F,SC!A:A,MAIN!D1629,SC!B:B,MAIN!A1629),SUMIFS(Allocations!$H:$H,Allocations!$A:$A,MAIN!$A1629,Allocations!$B:$B,MAIN!$D1629))</f>
        <v>5.4</v>
      </c>
      <c r="F1629" s="24">
        <f>IF(U1629="SC",SUMIFS(SC!J:J,SC!A:A,MAIN!D1629,SC!B:B,MAIN!A1629),SUMIFS(Allocations!M:M,Allocations!A:A,MAIN!A1629,Allocations!B:B,MAIN!D1629))</f>
        <v>0</v>
      </c>
      <c r="G1629" s="24">
        <f t="shared" si="444"/>
        <v>5.4</v>
      </c>
      <c r="H1629" s="24">
        <f>IFERROR(VLOOKUP(S1629,Swaps_wk!$A$2:$AP$151,HLOOKUP(MAIN!D1629,Swaps_wk!$B$2:$AP$151,150,FALSE),FALSE),0)</f>
        <v>0</v>
      </c>
      <c r="I1629" s="24">
        <f>SUMIFS(PASTE_DQS_TRACKER!$D:$D,PASTE_DQS_TRACKER!$C:$C,MAIN!$A1629,PASTE_DQS_TRACKER!$B:$B,MAIN!$D1629)-SUMIFS(PASTE_DQS_TRACKER!$D:$D,PASTE_DQS_TRACKER!$C:$C,MAIN!A1629,PASTE_DQS_TRACKER!$E:$E,MAIN!$D1629)</f>
        <v>5.4</v>
      </c>
      <c r="J1629" s="25">
        <f t="shared" si="445"/>
        <v>10.8</v>
      </c>
      <c r="K1629" s="24">
        <f>IFERROR(IF(V1629="Flex",0,IF(D1629=$D$30,VLOOKUP(A1629,MMO_o10M_lease!$A$1:$F$51,5,FALSE),IF(D1629=$D$26,VLOOKUP(D1629,LANDINGS!$A$3:$BR$40,HLOOKUP(A1629,LANDINGS!$B$1:$CF$42,42,FALSE),FALSE)-IFERROR(VLOOKUP(A1629,MMO_o10M_lease!$A$1:$F$38,5,FALSE),0),VLOOKUP(D1629,LANDINGS!$A$3:$CF$40,HLOOKUP(A1629,LANDINGS!$B$1:$CF$42,42,FALSE),FALSE)))),0)</f>
        <v>0</v>
      </c>
      <c r="L1629" s="24">
        <f>SUMIFS(PASTE_FLEX_TRACKER!$D:$D,PASTE_FLEX_TRACKER!$F:$F,MAIN!$A1629,PASTE_FLEX_TRACKER!$B:$B,MAIN!$D1629)-SUMIFS(PASTE_FLEX_TRACKER!$D:$D,PASTE_FLEX_TRACKER!$C:$C,MAIN!$A1629,PASTE_FLEX_TRACKER!$B:$B,MAIN!$D1629)</f>
        <v>0</v>
      </c>
      <c r="M1629" s="24">
        <f>IFERROR(-VLOOKUP(D1629,SQ!$A$19:$CC$52,HLOOKUP(MAIN!A1629,SQ!$B$18:$CC$56,39,FALSE),FALSE),"n/a")</f>
        <v>0</v>
      </c>
      <c r="N1629" s="46" t="s">
        <v>563</v>
      </c>
      <c r="O1629" s="46">
        <f>SUMIFS(MAN_ADJ!$L:$L,MAN_ADJ!$K:$K,MAIN!$D1629,MAN_ADJ!$J:$J,MAIN!$S1629)</f>
        <v>0</v>
      </c>
      <c r="P1629" s="25">
        <f t="shared" si="446"/>
        <v>0</v>
      </c>
      <c r="Q1629" s="28">
        <f t="shared" si="439"/>
        <v>0</v>
      </c>
      <c r="R1629" s="38">
        <f t="shared" si="447"/>
        <v>10.8</v>
      </c>
      <c r="S1629" s="17" t="s">
        <v>48</v>
      </c>
    </row>
    <row r="1630" spans="1:19" x14ac:dyDescent="0.25">
      <c r="A1630" s="17" t="s">
        <v>48</v>
      </c>
      <c r="B1630" s="17" t="s">
        <v>93</v>
      </c>
      <c r="C1630" s="17" t="s">
        <v>218</v>
      </c>
      <c r="D1630" s="17" t="s">
        <v>114</v>
      </c>
      <c r="E1630" s="24">
        <f>IF(U1630="SC",SUMIFS(SC!F:F,SC!A:A,MAIN!D1630,SC!B:B,MAIN!A1630),SUMIFS(Allocations!$H:$H,Allocations!$A:$A,MAIN!$A1630,Allocations!$B:$B,MAIN!$D1630))</f>
        <v>105.36199999999999</v>
      </c>
      <c r="F1630" s="24">
        <f>IF(U1630="SC",SUMIFS(SC!J:J,SC!A:A,MAIN!D1630,SC!B:B,MAIN!A1630),SUMIFS(Allocations!M:M,Allocations!A:A,MAIN!A1630,Allocations!B:B,MAIN!D1630))</f>
        <v>0</v>
      </c>
      <c r="G1630" s="24">
        <f t="shared" si="444"/>
        <v>105.36199999999999</v>
      </c>
      <c r="H1630" s="24">
        <f>IFERROR(VLOOKUP(S1630,Swaps_wk!$A$2:$AP$151,HLOOKUP(MAIN!D1630,Swaps_wk!$B$2:$AP$151,150,FALSE),FALSE),0)</f>
        <v>0</v>
      </c>
      <c r="I1630" s="24">
        <f>SUMIFS(PASTE_DQS_TRACKER!$D:$D,PASTE_DQS_TRACKER!$C:$C,MAIN!$A1630,PASTE_DQS_TRACKER!$B:$B,MAIN!$D1630)-SUMIFS(PASTE_DQS_TRACKER!$D:$D,PASTE_DQS_TRACKER!$C:$C,MAIN!A1630,PASTE_DQS_TRACKER!$E:$E,MAIN!$D1630)</f>
        <v>-50</v>
      </c>
      <c r="J1630" s="25">
        <f t="shared" si="445"/>
        <v>55.361999999999995</v>
      </c>
      <c r="K1630" s="24">
        <f>IFERROR(IF(V1630="Flex",0,IF(D1630=$D$30,VLOOKUP(A1630,MMO_o10M_lease!$A$1:$F$51,5,FALSE),IF(D1630=$D$26,VLOOKUP(D1630,LANDINGS!$A$3:$BR$40,HLOOKUP(A1630,LANDINGS!$B$1:$CF$42,42,FALSE),FALSE)-IFERROR(VLOOKUP(A1630,MMO_o10M_lease!$A$1:$F$38,5,FALSE),0),VLOOKUP(D1630,LANDINGS!$A$3:$CF$40,HLOOKUP(A1630,LANDINGS!$B$1:$CF$42,42,FALSE),FALSE)))),0)</f>
        <v>0</v>
      </c>
      <c r="L1630" s="24">
        <f>SUMIFS(PASTE_FLEX_TRACKER!$D:$D,PASTE_FLEX_TRACKER!$F:$F,MAIN!$A1630,PASTE_FLEX_TRACKER!$B:$B,MAIN!$D1630)-SUMIFS(PASTE_FLEX_TRACKER!$D:$D,PASTE_FLEX_TRACKER!$C:$C,MAIN!$A1630,PASTE_FLEX_TRACKER!$B:$B,MAIN!$D1630)</f>
        <v>0</v>
      </c>
      <c r="M1630" s="24">
        <f>IFERROR(-VLOOKUP(D1630,SQ!$A$19:$CC$52,HLOOKUP(MAIN!A1630,SQ!$B$18:$CC$56,39,FALSE),FALSE),"n/a")</f>
        <v>0</v>
      </c>
      <c r="N1630" s="46" t="s">
        <v>563</v>
      </c>
      <c r="O1630" s="46">
        <f>SUMIFS(MAN_ADJ!$L:$L,MAN_ADJ!$K:$K,MAIN!$D1630,MAN_ADJ!$J:$J,MAIN!$S1630)</f>
        <v>0</v>
      </c>
      <c r="P1630" s="25">
        <f t="shared" si="446"/>
        <v>0</v>
      </c>
      <c r="Q1630" s="28">
        <f t="shared" si="439"/>
        <v>0</v>
      </c>
      <c r="R1630" s="38">
        <f t="shared" si="447"/>
        <v>55.361999999999995</v>
      </c>
      <c r="S1630" s="17" t="s">
        <v>48</v>
      </c>
    </row>
    <row r="1631" spans="1:19" x14ac:dyDescent="0.25">
      <c r="A1631" s="17" t="s">
        <v>48</v>
      </c>
      <c r="B1631" s="17" t="s">
        <v>93</v>
      </c>
      <c r="C1631" s="17" t="s">
        <v>218</v>
      </c>
      <c r="D1631" s="17" t="s">
        <v>115</v>
      </c>
      <c r="E1631" s="24">
        <f>IF(U1631="SC",SUMIFS(SC!F:F,SC!A:A,MAIN!D1631,SC!B:B,MAIN!A1631),SUMIFS(Allocations!$H:$H,Allocations!$A:$A,MAIN!$A1631,Allocations!$B:$B,MAIN!$D1631))</f>
        <v>0</v>
      </c>
      <c r="F1631" s="24">
        <f>IF(U1631="SC",SUMIFS(SC!J:J,SC!A:A,MAIN!D1631,SC!B:B,MAIN!A1631),SUMIFS(Allocations!M:M,Allocations!A:A,MAIN!A1631,Allocations!B:B,MAIN!D1631))</f>
        <v>0</v>
      </c>
      <c r="G1631" s="24">
        <f t="shared" si="444"/>
        <v>0</v>
      </c>
      <c r="H1631" s="24">
        <f>IFERROR(VLOOKUP(S1631,Swaps_wk!$A$2:$AP$151,HLOOKUP(MAIN!D1631,Swaps_wk!$B$2:$AP$151,150,FALSE),FALSE),0)</f>
        <v>0</v>
      </c>
      <c r="I1631" s="24">
        <f>SUMIFS(PASTE_DQS_TRACKER!$D:$D,PASTE_DQS_TRACKER!$C:$C,MAIN!$A1631,PASTE_DQS_TRACKER!$B:$B,MAIN!$D1631)-SUMIFS(PASTE_DQS_TRACKER!$D:$D,PASTE_DQS_TRACKER!$C:$C,MAIN!A1631,PASTE_DQS_TRACKER!$E:$E,MAIN!$D1631)</f>
        <v>0</v>
      </c>
      <c r="J1631" s="25">
        <f t="shared" si="445"/>
        <v>0</v>
      </c>
      <c r="K1631" s="24">
        <f>IFERROR(IF(V1631="Flex",0,IF(D1631=$D$30,VLOOKUP(A1631,MMO_o10M_lease!$A$1:$F$51,5,FALSE),IF(D1631=$D$26,VLOOKUP(D1631,LANDINGS!$A$3:$BR$40,HLOOKUP(A1631,LANDINGS!$B$1:$CF$42,42,FALSE),FALSE)-IFERROR(VLOOKUP(A1631,MMO_o10M_lease!$A$1:$F$38,5,FALSE),0),VLOOKUP(D1631,LANDINGS!$A$3:$CF$40,HLOOKUP(A1631,LANDINGS!$B$1:$CF$42,42,FALSE),FALSE)))),0)</f>
        <v>0</v>
      </c>
      <c r="L1631" s="24">
        <f>SUMIFS(PASTE_FLEX_TRACKER!$D:$D,PASTE_FLEX_TRACKER!$F:$F,MAIN!$A1631,PASTE_FLEX_TRACKER!$B:$B,MAIN!$D1631)-SUMIFS(PASTE_FLEX_TRACKER!$D:$D,PASTE_FLEX_TRACKER!$C:$C,MAIN!$A1631,PASTE_FLEX_TRACKER!$B:$B,MAIN!$D1631)</f>
        <v>0</v>
      </c>
      <c r="M1631" s="24">
        <f>IFERROR(-VLOOKUP(D1631,SQ!$A$19:$CC$52,HLOOKUP(MAIN!A1631,SQ!$B$18:$CC$56,39,FALSE),FALSE),"n/a")</f>
        <v>0</v>
      </c>
      <c r="N1631" s="46" t="s">
        <v>563</v>
      </c>
      <c r="O1631" s="46">
        <f>SUMIFS(MAN_ADJ!$L:$L,MAN_ADJ!$K:$K,MAIN!$D1631,MAN_ADJ!$J:$J,MAIN!$S1631)</f>
        <v>0</v>
      </c>
      <c r="P1631" s="25">
        <f t="shared" si="446"/>
        <v>0</v>
      </c>
      <c r="Q1631" s="28" t="str">
        <f t="shared" si="439"/>
        <v>n/a</v>
      </c>
      <c r="R1631" s="38">
        <f t="shared" si="447"/>
        <v>0</v>
      </c>
      <c r="S1631" s="17" t="s">
        <v>48</v>
      </c>
    </row>
    <row r="1632" spans="1:19" x14ac:dyDescent="0.25">
      <c r="A1632" s="17" t="s">
        <v>48</v>
      </c>
      <c r="B1632" s="17" t="s">
        <v>93</v>
      </c>
      <c r="C1632" s="17" t="s">
        <v>218</v>
      </c>
      <c r="D1632" s="17" t="s">
        <v>116</v>
      </c>
      <c r="E1632" s="24">
        <f>IF(U1632="SC",SUMIFS(SC!F:F,SC!A:A,MAIN!D1632,SC!B:B,MAIN!A1632),SUMIFS(Allocations!$H:$H,Allocations!$A:$A,MAIN!$A1632,Allocations!$B:$B,MAIN!$D1632))</f>
        <v>0.254</v>
      </c>
      <c r="F1632" s="24">
        <f>IF(U1632="SC",SUMIFS(SC!J:J,SC!A:A,MAIN!D1632,SC!B:B,MAIN!A1632),SUMIFS(Allocations!M:M,Allocations!A:A,MAIN!A1632,Allocations!B:B,MAIN!D1632))</f>
        <v>0</v>
      </c>
      <c r="G1632" s="24">
        <f t="shared" si="444"/>
        <v>0.254</v>
      </c>
      <c r="H1632" s="24">
        <f>IFERROR(VLOOKUP(S1632,Swaps_wk!$A$2:$AP$151,HLOOKUP(MAIN!D1632,Swaps_wk!$B$2:$AP$151,150,FALSE),FALSE),0)</f>
        <v>0</v>
      </c>
      <c r="I1632" s="24">
        <f>SUMIFS(PASTE_DQS_TRACKER!$D:$D,PASTE_DQS_TRACKER!$C:$C,MAIN!$A1632,PASTE_DQS_TRACKER!$B:$B,MAIN!$D1632)-SUMIFS(PASTE_DQS_TRACKER!$D:$D,PASTE_DQS_TRACKER!$C:$C,MAIN!A1632,PASTE_DQS_TRACKER!$E:$E,MAIN!$D1632)</f>
        <v>-0.2</v>
      </c>
      <c r="J1632" s="25">
        <f t="shared" si="445"/>
        <v>5.3999999999999992E-2</v>
      </c>
      <c r="K1632" s="24">
        <f>IFERROR(IF(V1632="Flex",0,IF(D1632=$D$30,VLOOKUP(A1632,MMO_o10M_lease!$A$1:$F$51,5,FALSE),IF(D1632=$D$26,VLOOKUP(D1632,LANDINGS!$A$3:$BR$40,HLOOKUP(A1632,LANDINGS!$B$1:$CF$42,42,FALSE),FALSE)-IFERROR(VLOOKUP(A1632,MMO_o10M_lease!$A$1:$F$38,5,FALSE),0),VLOOKUP(D1632,LANDINGS!$A$3:$CF$40,HLOOKUP(A1632,LANDINGS!$B$1:$CF$42,42,FALSE),FALSE)))),0)</f>
        <v>0</v>
      </c>
      <c r="L1632" s="24">
        <f>SUMIFS(PASTE_FLEX_TRACKER!$D:$D,PASTE_FLEX_TRACKER!$F:$F,MAIN!$A1632,PASTE_FLEX_TRACKER!$B:$B,MAIN!$D1632)-SUMIFS(PASTE_FLEX_TRACKER!$D:$D,PASTE_FLEX_TRACKER!$C:$C,MAIN!$A1632,PASTE_FLEX_TRACKER!$B:$B,MAIN!$D1632)</f>
        <v>0</v>
      </c>
      <c r="M1632" s="24">
        <f>IFERROR(-VLOOKUP(D1632,SQ!$A$19:$CC$52,HLOOKUP(MAIN!A1632,SQ!$B$18:$CC$56,39,FALSE),FALSE),"n/a")</f>
        <v>0</v>
      </c>
      <c r="N1632" s="46" t="s">
        <v>563</v>
      </c>
      <c r="O1632" s="46">
        <f>SUMIFS(MAN_ADJ!$L:$L,MAN_ADJ!$K:$K,MAIN!$D1632,MAN_ADJ!$J:$J,MAIN!$S1632)</f>
        <v>0</v>
      </c>
      <c r="P1632" s="25">
        <f t="shared" si="446"/>
        <v>0</v>
      </c>
      <c r="Q1632" s="28">
        <f t="shared" si="439"/>
        <v>0</v>
      </c>
      <c r="R1632" s="38">
        <f t="shared" si="447"/>
        <v>5.3999999999999992E-2</v>
      </c>
      <c r="S1632" s="17" t="s">
        <v>48</v>
      </c>
    </row>
    <row r="1633" spans="1:19" x14ac:dyDescent="0.25">
      <c r="A1633" s="17" t="s">
        <v>48</v>
      </c>
      <c r="B1633" s="17" t="s">
        <v>93</v>
      </c>
      <c r="C1633" s="17" t="s">
        <v>218</v>
      </c>
      <c r="D1633" s="17" t="s">
        <v>117</v>
      </c>
      <c r="E1633" s="24">
        <f>IF(U1633="SC",SUMIFS(SC!F:F,SC!A:A,MAIN!D1633,SC!B:B,MAIN!A1633),SUMIFS(Allocations!$H:$H,Allocations!$A:$A,MAIN!$A1633,Allocations!$B:$B,MAIN!$D1633))</f>
        <v>0</v>
      </c>
      <c r="F1633" s="24">
        <f>IF(U1633="SC",SUMIFS(SC!J:J,SC!A:A,MAIN!D1633,SC!B:B,MAIN!A1633),SUMIFS(Allocations!M:M,Allocations!A:A,MAIN!A1633,Allocations!B:B,MAIN!D1633))</f>
        <v>0</v>
      </c>
      <c r="G1633" s="24">
        <f t="shared" si="444"/>
        <v>0</v>
      </c>
      <c r="H1633" s="24">
        <f>IFERROR(VLOOKUP(S1633,Swaps_wk!$A$2:$AP$151,HLOOKUP(MAIN!D1633,Swaps_wk!$B$2:$AP$151,150,FALSE),FALSE),0)</f>
        <v>0</v>
      </c>
      <c r="I1633" s="24">
        <f>SUMIFS(PASTE_DQS_TRACKER!$D:$D,PASTE_DQS_TRACKER!$C:$C,MAIN!$A1633,PASTE_DQS_TRACKER!$B:$B,MAIN!$D1633)-SUMIFS(PASTE_DQS_TRACKER!$D:$D,PASTE_DQS_TRACKER!$C:$C,MAIN!A1633,PASTE_DQS_TRACKER!$E:$E,MAIN!$D1633)</f>
        <v>0</v>
      </c>
      <c r="J1633" s="25">
        <f t="shared" si="445"/>
        <v>0</v>
      </c>
      <c r="K1633" s="24">
        <f>IFERROR(IF(V1633="Flex",0,IF(D1633=$D$30,VLOOKUP(A1633,MMO_o10M_lease!$A$1:$F$51,5,FALSE),IF(D1633=$D$26,VLOOKUP(D1633,LANDINGS!$A$3:$BR$40,HLOOKUP(A1633,LANDINGS!$B$1:$CF$42,42,FALSE),FALSE)-IFERROR(VLOOKUP(A1633,MMO_o10M_lease!$A$1:$F$38,5,FALSE),0),VLOOKUP(D1633,LANDINGS!$A$3:$CF$40,HLOOKUP(A1633,LANDINGS!$B$1:$CF$42,42,FALSE),FALSE)))),0)</f>
        <v>0</v>
      </c>
      <c r="L1633" s="24">
        <f>SUMIFS(PASTE_FLEX_TRACKER!$D:$D,PASTE_FLEX_TRACKER!$F:$F,MAIN!$A1633,PASTE_FLEX_TRACKER!$B:$B,MAIN!$D1633)-SUMIFS(PASTE_FLEX_TRACKER!$D:$D,PASTE_FLEX_TRACKER!$C:$C,MAIN!$A1633,PASTE_FLEX_TRACKER!$B:$B,MAIN!$D1633)</f>
        <v>0</v>
      </c>
      <c r="M1633" s="24">
        <f>IFERROR(-VLOOKUP(D1633,SQ!$A$19:$CC$52,HLOOKUP(MAIN!A1633,SQ!$B$18:$CC$56,39,FALSE),FALSE),"n/a")</f>
        <v>0</v>
      </c>
      <c r="N1633" s="46" t="s">
        <v>563</v>
      </c>
      <c r="O1633" s="46">
        <f>SUMIFS(MAN_ADJ!$L:$L,MAN_ADJ!$K:$K,MAIN!$D1633,MAN_ADJ!$J:$J,MAIN!$S1633)</f>
        <v>0</v>
      </c>
      <c r="P1633" s="25">
        <f t="shared" si="446"/>
        <v>0</v>
      </c>
      <c r="Q1633" s="28" t="str">
        <f t="shared" si="439"/>
        <v>n/a</v>
      </c>
      <c r="R1633" s="38">
        <f t="shared" si="447"/>
        <v>0</v>
      </c>
      <c r="S1633" s="17" t="s">
        <v>48</v>
      </c>
    </row>
    <row r="1634" spans="1:19" x14ac:dyDescent="0.25">
      <c r="A1634" s="17" t="s">
        <v>48</v>
      </c>
      <c r="B1634" s="17" t="s">
        <v>93</v>
      </c>
      <c r="C1634" s="17" t="s">
        <v>218</v>
      </c>
      <c r="D1634" s="17" t="s">
        <v>118</v>
      </c>
      <c r="E1634" s="24">
        <f>IF(U1634="SC",SUMIFS(SC!F:F,SC!A:A,MAIN!D1634,SC!B:B,MAIN!A1634),SUMIFS(Allocations!$H:$H,Allocations!$A:$A,MAIN!$A1634,Allocations!$B:$B,MAIN!$D1634))</f>
        <v>5.77</v>
      </c>
      <c r="F1634" s="24">
        <f>IF(U1634="SC",SUMIFS(SC!J:J,SC!A:A,MAIN!D1634,SC!B:B,MAIN!A1634),SUMIFS(Allocations!M:M,Allocations!A:A,MAIN!A1634,Allocations!B:B,MAIN!D1634))</f>
        <v>0</v>
      </c>
      <c r="G1634" s="24">
        <f t="shared" si="444"/>
        <v>5.77</v>
      </c>
      <c r="H1634" s="24">
        <f>IFERROR(VLOOKUP(S1634,Swaps_wk!$A$2:$AP$151,HLOOKUP(MAIN!D1634,Swaps_wk!$B$2:$AP$151,150,FALSE),FALSE),0)</f>
        <v>0</v>
      </c>
      <c r="I1634" s="24">
        <f>SUMIFS(PASTE_DQS_TRACKER!$D:$D,PASTE_DQS_TRACKER!$C:$C,MAIN!$A1634,PASTE_DQS_TRACKER!$B:$B,MAIN!$D1634)-SUMIFS(PASTE_DQS_TRACKER!$D:$D,PASTE_DQS_TRACKER!$C:$C,MAIN!A1634,PASTE_DQS_TRACKER!$E:$E,MAIN!$D1634)</f>
        <v>0</v>
      </c>
      <c r="J1634" s="25">
        <f t="shared" si="445"/>
        <v>5.77</v>
      </c>
      <c r="K1634" s="24">
        <f>IFERROR(IF(V1634="Flex",0,IF(D1634=$D$30,VLOOKUP(A1634,MMO_o10M_lease!$A$1:$F$51,5,FALSE),IF(D1634=$D$26,VLOOKUP(D1634,LANDINGS!$A$3:$BR$40,HLOOKUP(A1634,LANDINGS!$B$1:$CF$42,42,FALSE),FALSE)-IFERROR(VLOOKUP(A1634,MMO_o10M_lease!$A$1:$F$38,5,FALSE),0),VLOOKUP(D1634,LANDINGS!$A$3:$CF$40,HLOOKUP(A1634,LANDINGS!$B$1:$CF$42,42,FALSE),FALSE)))),0)</f>
        <v>0</v>
      </c>
      <c r="L1634" s="24">
        <f>SUMIFS(PASTE_FLEX_TRACKER!$D:$D,PASTE_FLEX_TRACKER!$F:$F,MAIN!$A1634,PASTE_FLEX_TRACKER!$B:$B,MAIN!$D1634)-SUMIFS(PASTE_FLEX_TRACKER!$D:$D,PASTE_FLEX_TRACKER!$C:$C,MAIN!$A1634,PASTE_FLEX_TRACKER!$B:$B,MAIN!$D1634)</f>
        <v>0</v>
      </c>
      <c r="M1634" s="24">
        <f>IFERROR(-VLOOKUP(D1634,SQ!$A$19:$CC$52,HLOOKUP(MAIN!A1634,SQ!$B$18:$CC$56,39,FALSE),FALSE),"n/a")</f>
        <v>0</v>
      </c>
      <c r="N1634" s="46" t="s">
        <v>563</v>
      </c>
      <c r="O1634" s="46">
        <f>SUMIFS(MAN_ADJ!$L:$L,MAN_ADJ!$K:$K,MAIN!$D1634,MAN_ADJ!$J:$J,MAIN!$S1634)</f>
        <v>0</v>
      </c>
      <c r="P1634" s="25">
        <f t="shared" si="446"/>
        <v>0</v>
      </c>
      <c r="Q1634" s="28">
        <f t="shared" ref="Q1634:Q1667" si="448">IFERROR(P1634/J1634,"n/a")</f>
        <v>0</v>
      </c>
      <c r="R1634" s="38">
        <f t="shared" si="447"/>
        <v>5.77</v>
      </c>
      <c r="S1634" s="17" t="s">
        <v>48</v>
      </c>
    </row>
    <row r="1635" spans="1:19" x14ac:dyDescent="0.25">
      <c r="A1635" s="17" t="s">
        <v>48</v>
      </c>
      <c r="B1635" s="17" t="s">
        <v>93</v>
      </c>
      <c r="C1635" s="17" t="s">
        <v>218</v>
      </c>
      <c r="D1635" s="17" t="s">
        <v>119</v>
      </c>
      <c r="E1635" s="24">
        <f>IF(U1635="SC",SUMIFS(SC!F:F,SC!A:A,MAIN!D1635,SC!B:B,MAIN!A1635),SUMIFS(Allocations!$H:$H,Allocations!$A:$A,MAIN!$A1635,Allocations!$B:$B,MAIN!$D1635))</f>
        <v>0</v>
      </c>
      <c r="F1635" s="24">
        <f>IF(U1635="SC",SUMIFS(SC!J:J,SC!A:A,MAIN!D1635,SC!B:B,MAIN!A1635),SUMIFS(Allocations!M:M,Allocations!A:A,MAIN!A1635,Allocations!B:B,MAIN!D1635))</f>
        <v>0</v>
      </c>
      <c r="G1635" s="24">
        <f t="shared" si="444"/>
        <v>0</v>
      </c>
      <c r="H1635" s="24">
        <f>IFERROR(VLOOKUP(S1635,Swaps_wk!$A$2:$AP$151,HLOOKUP(MAIN!D1635,Swaps_wk!$B$2:$AP$151,150,FALSE),FALSE),0)</f>
        <v>0</v>
      </c>
      <c r="I1635" s="24">
        <f>SUMIFS(PASTE_DQS_TRACKER!$D:$D,PASTE_DQS_TRACKER!$C:$C,MAIN!$A1635,PASTE_DQS_TRACKER!$B:$B,MAIN!$D1635)-SUMIFS(PASTE_DQS_TRACKER!$D:$D,PASTE_DQS_TRACKER!$C:$C,MAIN!A1635,PASTE_DQS_TRACKER!$E:$E,MAIN!$D1635)</f>
        <v>0</v>
      </c>
      <c r="J1635" s="25">
        <f t="shared" si="445"/>
        <v>0</v>
      </c>
      <c r="K1635" s="24">
        <f>IFERROR(IF(V1635="Flex",0,IF(D1635=$D$30,VLOOKUP(A1635,MMO_o10M_lease!$A$1:$F$51,5,FALSE),IF(D1635=$D$26,VLOOKUP(D1635,LANDINGS!$A$3:$BR$40,HLOOKUP(A1635,LANDINGS!$B$1:$CF$42,42,FALSE),FALSE)-IFERROR(VLOOKUP(A1635,MMO_o10M_lease!$A$1:$F$38,5,FALSE),0),VLOOKUP(D1635,LANDINGS!$A$3:$CF$40,HLOOKUP(A1635,LANDINGS!$B$1:$CF$42,42,FALSE),FALSE)))),0)</f>
        <v>0</v>
      </c>
      <c r="L1635" s="24">
        <f>SUMIFS(PASTE_FLEX_TRACKER!$D:$D,PASTE_FLEX_TRACKER!$F:$F,MAIN!$A1635,PASTE_FLEX_TRACKER!$B:$B,MAIN!$D1635)-SUMIFS(PASTE_FLEX_TRACKER!$D:$D,PASTE_FLEX_TRACKER!$C:$C,MAIN!$A1635,PASTE_FLEX_TRACKER!$B:$B,MAIN!$D1635)</f>
        <v>0</v>
      </c>
      <c r="M1635" s="24">
        <f>IFERROR(-VLOOKUP(D1635,SQ!$A$19:$CC$52,HLOOKUP(MAIN!A1635,SQ!$B$18:$CC$56,39,FALSE),FALSE),"n/a")</f>
        <v>0</v>
      </c>
      <c r="N1635" s="46" t="s">
        <v>563</v>
      </c>
      <c r="O1635" s="46">
        <f>SUMIFS(MAN_ADJ!$L:$L,MAN_ADJ!$K:$K,MAIN!$D1635,MAN_ADJ!$J:$J,MAIN!$S1635)</f>
        <v>0</v>
      </c>
      <c r="P1635" s="25">
        <f t="shared" si="446"/>
        <v>0</v>
      </c>
      <c r="Q1635" s="28" t="str">
        <f t="shared" si="448"/>
        <v>n/a</v>
      </c>
      <c r="R1635" s="38">
        <f t="shared" si="447"/>
        <v>0</v>
      </c>
      <c r="S1635" s="17" t="s">
        <v>48</v>
      </c>
    </row>
    <row r="1636" spans="1:19" x14ac:dyDescent="0.25">
      <c r="A1636" s="17" t="s">
        <v>48</v>
      </c>
      <c r="B1636" s="17" t="s">
        <v>93</v>
      </c>
      <c r="C1636" s="17" t="s">
        <v>218</v>
      </c>
      <c r="D1636" s="17" t="s">
        <v>120</v>
      </c>
      <c r="E1636" s="24">
        <f>IF(U1636="SC",SUMIFS(SC!F:F,SC!A:A,MAIN!D1636,SC!B:B,MAIN!A1636),SUMIFS(Allocations!$H:$H,Allocations!$A:$A,MAIN!$A1636,Allocations!$B:$B,MAIN!$D1636))</f>
        <v>2.8</v>
      </c>
      <c r="F1636" s="24">
        <f>IF(U1636="SC",SUMIFS(SC!J:J,SC!A:A,MAIN!D1636,SC!B:B,MAIN!A1636),SUMIFS(Allocations!M:M,Allocations!A:A,MAIN!A1636,Allocations!B:B,MAIN!D1636))</f>
        <v>0</v>
      </c>
      <c r="G1636" s="24">
        <f t="shared" si="444"/>
        <v>2.8</v>
      </c>
      <c r="H1636" s="24">
        <f>IFERROR(VLOOKUP(S1636,Swaps_wk!$A$2:$AP$151,HLOOKUP(MAIN!D1636,Swaps_wk!$B$2:$AP$151,150,FALSE),FALSE),0)</f>
        <v>0</v>
      </c>
      <c r="I1636" s="24">
        <f>SUMIFS(PASTE_DQS_TRACKER!$D:$D,PASTE_DQS_TRACKER!$C:$C,MAIN!$A1636,PASTE_DQS_TRACKER!$B:$B,MAIN!$D1636)-SUMIFS(PASTE_DQS_TRACKER!$D:$D,PASTE_DQS_TRACKER!$C:$C,MAIN!A1636,PASTE_DQS_TRACKER!$E:$E,MAIN!$D1636)</f>
        <v>0</v>
      </c>
      <c r="J1636" s="25">
        <f t="shared" si="445"/>
        <v>2.8</v>
      </c>
      <c r="K1636" s="24">
        <f>IFERROR(IF(V1636="Flex",0,IF(D1636=$D$30,VLOOKUP(A1636,MMO_o10M_lease!$A$1:$F$51,5,FALSE),IF(D1636=$D$26,VLOOKUP(D1636,LANDINGS!$A$3:$BR$40,HLOOKUP(A1636,LANDINGS!$B$1:$CF$42,42,FALSE),FALSE)-IFERROR(VLOOKUP(A1636,MMO_o10M_lease!$A$1:$F$38,5,FALSE),0),VLOOKUP(D1636,LANDINGS!$A$3:$CF$40,HLOOKUP(A1636,LANDINGS!$B$1:$CF$42,42,FALSE),FALSE)))),0)</f>
        <v>0</v>
      </c>
      <c r="L1636" s="24">
        <f>SUMIFS(PASTE_FLEX_TRACKER!$D:$D,PASTE_FLEX_TRACKER!$F:$F,MAIN!$A1636,PASTE_FLEX_TRACKER!$B:$B,MAIN!$D1636)-SUMIFS(PASTE_FLEX_TRACKER!$D:$D,PASTE_FLEX_TRACKER!$C:$C,MAIN!$A1636,PASTE_FLEX_TRACKER!$B:$B,MAIN!$D1636)</f>
        <v>0</v>
      </c>
      <c r="M1636" s="24">
        <f>IFERROR(-VLOOKUP(D1636,SQ!$A$19:$CC$52,HLOOKUP(MAIN!A1636,SQ!$B$18:$CC$56,39,FALSE),FALSE),"n/a")</f>
        <v>0</v>
      </c>
      <c r="N1636" s="46" t="s">
        <v>563</v>
      </c>
      <c r="O1636" s="46">
        <f>SUMIFS(MAN_ADJ!$L:$L,MAN_ADJ!$K:$K,MAIN!$D1636,MAN_ADJ!$J:$J,MAIN!$S1636)</f>
        <v>0</v>
      </c>
      <c r="P1636" s="25">
        <f t="shared" si="446"/>
        <v>0</v>
      </c>
      <c r="Q1636" s="28">
        <f t="shared" si="448"/>
        <v>0</v>
      </c>
      <c r="R1636" s="38">
        <f t="shared" si="447"/>
        <v>2.8</v>
      </c>
      <c r="S1636" s="17" t="s">
        <v>48</v>
      </c>
    </row>
    <row r="1637" spans="1:19" x14ac:dyDescent="0.25">
      <c r="A1637" s="17" t="s">
        <v>48</v>
      </c>
      <c r="B1637" s="17" t="s">
        <v>93</v>
      </c>
      <c r="C1637" s="17" t="s">
        <v>218</v>
      </c>
      <c r="D1637" s="17" t="s">
        <v>121</v>
      </c>
      <c r="E1637" s="24">
        <f>IF(U1637="SC",SUMIFS(SC!F:F,SC!A:A,MAIN!D1637,SC!B:B,MAIN!A1637),SUMIFS(Allocations!$H:$H,Allocations!$A:$A,MAIN!$A1637,Allocations!$B:$B,MAIN!$D1637))</f>
        <v>0</v>
      </c>
      <c r="F1637" s="24">
        <f>IF(U1637="SC",SUMIFS(SC!J:J,SC!A:A,MAIN!D1637,SC!B:B,MAIN!A1637),SUMIFS(Allocations!M:M,Allocations!A:A,MAIN!A1637,Allocations!B:B,MAIN!D1637))</f>
        <v>0</v>
      </c>
      <c r="G1637" s="24">
        <f t="shared" si="444"/>
        <v>0</v>
      </c>
      <c r="H1637" s="24">
        <f>IFERROR(VLOOKUP(S1637,Swaps_wk!$A$2:$AP$151,HLOOKUP(MAIN!D1637,Swaps_wk!$B$2:$AP$151,150,FALSE),FALSE),0)</f>
        <v>0</v>
      </c>
      <c r="I1637" s="24">
        <f>SUMIFS(PASTE_DQS_TRACKER!$D:$D,PASTE_DQS_TRACKER!$C:$C,MAIN!$A1637,PASTE_DQS_TRACKER!$B:$B,MAIN!$D1637)-SUMIFS(PASTE_DQS_TRACKER!$D:$D,PASTE_DQS_TRACKER!$C:$C,MAIN!A1637,PASTE_DQS_TRACKER!$E:$E,MAIN!$D1637)</f>
        <v>0</v>
      </c>
      <c r="J1637" s="25">
        <f t="shared" si="445"/>
        <v>0</v>
      </c>
      <c r="K1637" s="24">
        <f>IFERROR(IF(V1637="Flex",0,IF(D1637=$D$30,VLOOKUP(A1637,MMO_o10M_lease!$A$1:$F$51,5,FALSE),IF(D1637=$D$26,VLOOKUP(D1637,LANDINGS!$A$3:$BR$40,HLOOKUP(A1637,LANDINGS!$B$1:$CF$42,42,FALSE),FALSE)-IFERROR(VLOOKUP(A1637,MMO_o10M_lease!$A$1:$F$38,5,FALSE),0),VLOOKUP(D1637,LANDINGS!$A$3:$CF$40,HLOOKUP(A1637,LANDINGS!$B$1:$CF$42,42,FALSE),FALSE)))),0)</f>
        <v>0</v>
      </c>
      <c r="L1637" s="24">
        <f>SUMIFS(PASTE_FLEX_TRACKER!$D:$D,PASTE_FLEX_TRACKER!$F:$F,MAIN!$A1637,PASTE_FLEX_TRACKER!$B:$B,MAIN!$D1637)-SUMIFS(PASTE_FLEX_TRACKER!$D:$D,PASTE_FLEX_TRACKER!$C:$C,MAIN!$A1637,PASTE_FLEX_TRACKER!$B:$B,MAIN!$D1637)</f>
        <v>0</v>
      </c>
      <c r="M1637" s="24">
        <f>IFERROR(-VLOOKUP(D1637,SQ!$A$19:$CC$52,HLOOKUP(MAIN!A1637,SQ!$B$18:$CC$56,39,FALSE),FALSE),"n/a")</f>
        <v>0</v>
      </c>
      <c r="N1637" s="46" t="s">
        <v>563</v>
      </c>
      <c r="O1637" s="46">
        <f>SUMIFS(MAN_ADJ!$L:$L,MAN_ADJ!$K:$K,MAIN!$D1637,MAN_ADJ!$J:$J,MAIN!$S1637)</f>
        <v>0</v>
      </c>
      <c r="P1637" s="25">
        <f t="shared" si="446"/>
        <v>0</v>
      </c>
      <c r="Q1637" s="28" t="str">
        <f t="shared" si="448"/>
        <v>n/a</v>
      </c>
      <c r="R1637" s="38">
        <f t="shared" si="447"/>
        <v>0</v>
      </c>
      <c r="S1637" s="17" t="s">
        <v>48</v>
      </c>
    </row>
    <row r="1638" spans="1:19" x14ac:dyDescent="0.25">
      <c r="A1638" s="17" t="s">
        <v>48</v>
      </c>
      <c r="B1638" s="17" t="s">
        <v>93</v>
      </c>
      <c r="C1638" s="17" t="s">
        <v>218</v>
      </c>
      <c r="D1638" s="17" t="s">
        <v>122</v>
      </c>
      <c r="E1638" s="24">
        <f>IF(U1638="SC",SUMIFS(SC!F:F,SC!A:A,MAIN!D1638,SC!B:B,MAIN!A1638),SUMIFS(Allocations!$H:$H,Allocations!$A:$A,MAIN!$A1638,Allocations!$B:$B,MAIN!$D1638))</f>
        <v>0</v>
      </c>
      <c r="F1638" s="24">
        <f>IF(U1638="SC",SUMIFS(SC!J:J,SC!A:A,MAIN!D1638,SC!B:B,MAIN!A1638),SUMIFS(Allocations!M:M,Allocations!A:A,MAIN!A1638,Allocations!B:B,MAIN!D1638))</f>
        <v>0</v>
      </c>
      <c r="G1638" s="24">
        <f t="shared" si="444"/>
        <v>0</v>
      </c>
      <c r="H1638" s="24">
        <f>IFERROR(VLOOKUP(S1638,Swaps_wk!$A$2:$AP$151,HLOOKUP(MAIN!D1638,Swaps_wk!$B$2:$AP$151,150,FALSE),FALSE),0)</f>
        <v>0</v>
      </c>
      <c r="I1638" s="24">
        <f>SUMIFS(PASTE_DQS_TRACKER!$D:$D,PASTE_DQS_TRACKER!$C:$C,MAIN!$A1638,PASTE_DQS_TRACKER!$B:$B,MAIN!$D1638)-SUMIFS(PASTE_DQS_TRACKER!$D:$D,PASTE_DQS_TRACKER!$C:$C,MAIN!A1638,PASTE_DQS_TRACKER!$E:$E,MAIN!$D1638)</f>
        <v>0</v>
      </c>
      <c r="J1638" s="25">
        <f t="shared" si="445"/>
        <v>0</v>
      </c>
      <c r="K1638" s="24">
        <f>IFERROR(IF(V1638="Flex",0,IF(D1638=$D$30,VLOOKUP(A1638,MMO_o10M_lease!$A$1:$F$51,5,FALSE),IF(D1638=$D$26,VLOOKUP(D1638,LANDINGS!$A$3:$BR$40,HLOOKUP(A1638,LANDINGS!$B$1:$CF$42,42,FALSE),FALSE)-IFERROR(VLOOKUP(A1638,MMO_o10M_lease!$A$1:$F$38,5,FALSE),0),VLOOKUP(D1638,LANDINGS!$A$3:$CF$40,HLOOKUP(A1638,LANDINGS!$B$1:$CF$42,42,FALSE),FALSE)))),0)</f>
        <v>0</v>
      </c>
      <c r="L1638" s="24">
        <f>SUMIFS(PASTE_FLEX_TRACKER!$D:$D,PASTE_FLEX_TRACKER!$F:$F,MAIN!$A1638,PASTE_FLEX_TRACKER!$B:$B,MAIN!$D1638)-SUMIFS(PASTE_FLEX_TRACKER!$D:$D,PASTE_FLEX_TRACKER!$C:$C,MAIN!$A1638,PASTE_FLEX_TRACKER!$B:$B,MAIN!$D1638)</f>
        <v>0</v>
      </c>
      <c r="M1638" s="24">
        <f>IFERROR(-VLOOKUP(D1638,SQ!$A$19:$CC$52,HLOOKUP(MAIN!A1638,SQ!$B$18:$CC$56,39,FALSE),FALSE),"n/a")</f>
        <v>0</v>
      </c>
      <c r="N1638" s="46" t="s">
        <v>563</v>
      </c>
      <c r="O1638" s="46">
        <f>SUMIFS(MAN_ADJ!$L:$L,MAN_ADJ!$K:$K,MAIN!$D1638,MAN_ADJ!$J:$J,MAIN!$S1638)</f>
        <v>0</v>
      </c>
      <c r="P1638" s="25">
        <f t="shared" si="446"/>
        <v>0</v>
      </c>
      <c r="Q1638" s="28" t="str">
        <f t="shared" si="448"/>
        <v>n/a</v>
      </c>
      <c r="R1638" s="38">
        <f t="shared" si="447"/>
        <v>0</v>
      </c>
      <c r="S1638" s="17" t="s">
        <v>48</v>
      </c>
    </row>
    <row r="1639" spans="1:19" x14ac:dyDescent="0.25">
      <c r="A1639" s="17" t="s">
        <v>48</v>
      </c>
      <c r="B1639" s="17" t="s">
        <v>93</v>
      </c>
      <c r="C1639" s="17" t="s">
        <v>218</v>
      </c>
      <c r="D1639" s="17" t="s">
        <v>123</v>
      </c>
      <c r="E1639" s="24">
        <f>IF(U1639="SC",SUMIFS(SC!F:F,SC!A:A,MAIN!D1639,SC!B:B,MAIN!A1639),SUMIFS(Allocations!$H:$H,Allocations!$A:$A,MAIN!$A1639,Allocations!$B:$B,MAIN!$D1639))</f>
        <v>0</v>
      </c>
      <c r="F1639" s="24">
        <f>IF(U1639="SC",SUMIFS(SC!J:J,SC!A:A,MAIN!D1639,SC!B:B,MAIN!A1639),SUMIFS(Allocations!M:M,Allocations!A:A,MAIN!A1639,Allocations!B:B,MAIN!D1639))</f>
        <v>0</v>
      </c>
      <c r="G1639" s="24">
        <f t="shared" si="444"/>
        <v>0</v>
      </c>
      <c r="H1639" s="24">
        <f>IFERROR(VLOOKUP(S1639,Swaps_wk!$A$2:$AP$151,HLOOKUP(MAIN!D1639,Swaps_wk!$B$2:$AP$151,150,FALSE),FALSE),0)</f>
        <v>0</v>
      </c>
      <c r="I1639" s="24">
        <f>SUMIFS(PASTE_DQS_TRACKER!$D:$D,PASTE_DQS_TRACKER!$C:$C,MAIN!$A1639,PASTE_DQS_TRACKER!$B:$B,MAIN!$D1639)-SUMIFS(PASTE_DQS_TRACKER!$D:$D,PASTE_DQS_TRACKER!$C:$C,MAIN!A1639,PASTE_DQS_TRACKER!$E:$E,MAIN!$D1639)</f>
        <v>50.2</v>
      </c>
      <c r="J1639" s="25">
        <f t="shared" si="445"/>
        <v>50.2</v>
      </c>
      <c r="K1639" s="24">
        <f>IFERROR(IF(V1639="Flex",0,IF(D1639=$D$30,VLOOKUP(A1639,MMO_o10M_lease!$A$1:$F$51,5,FALSE),IF(D1639=$D$26,VLOOKUP(D1639,LANDINGS!$A$3:$BR$40,HLOOKUP(A1639,LANDINGS!$B$1:$CF$42,42,FALSE),FALSE)-IFERROR(VLOOKUP(A1639,MMO_o10M_lease!$A$1:$F$38,5,FALSE),0),VLOOKUP(D1639,LANDINGS!$A$3:$CF$40,HLOOKUP(A1639,LANDINGS!$B$1:$CF$42,42,FALSE),FALSE)))),0)</f>
        <v>0</v>
      </c>
      <c r="L1639" s="24">
        <f>SUMIFS(PASTE_FLEX_TRACKER!$D:$D,PASTE_FLEX_TRACKER!$F:$F,MAIN!$A1639,PASTE_FLEX_TRACKER!$B:$B,MAIN!$D1639)-SUMIFS(PASTE_FLEX_TRACKER!$D:$D,PASTE_FLEX_TRACKER!$C:$C,MAIN!$A1639,PASTE_FLEX_TRACKER!$B:$B,MAIN!$D1639)</f>
        <v>0</v>
      </c>
      <c r="M1639" s="24">
        <f>IFERROR(-VLOOKUP(D1639,SQ!$A$19:$CC$52,HLOOKUP(MAIN!A1639,SQ!$B$18:$CC$56,39,FALSE),FALSE),"n/a")</f>
        <v>0</v>
      </c>
      <c r="N1639" s="46" t="s">
        <v>563</v>
      </c>
      <c r="O1639" s="46">
        <f>SUMIFS(MAN_ADJ!$L:$L,MAN_ADJ!$K:$K,MAIN!$D1639,MAN_ADJ!$J:$J,MAIN!$S1639)</f>
        <v>0</v>
      </c>
      <c r="P1639" s="25">
        <f t="shared" si="446"/>
        <v>0</v>
      </c>
      <c r="Q1639" s="28">
        <f t="shared" si="448"/>
        <v>0</v>
      </c>
      <c r="R1639" s="38">
        <f t="shared" si="447"/>
        <v>50.2</v>
      </c>
      <c r="S1639" s="17" t="s">
        <v>48</v>
      </c>
    </row>
    <row r="1640" spans="1:19" x14ac:dyDescent="0.25">
      <c r="A1640" s="17" t="s">
        <v>48</v>
      </c>
      <c r="B1640" s="17" t="s">
        <v>93</v>
      </c>
      <c r="C1640" s="17" t="s">
        <v>218</v>
      </c>
      <c r="D1640" s="17" t="s">
        <v>124</v>
      </c>
      <c r="E1640" s="24">
        <f>IF(U1640="SC",SUMIFS(SC!F:F,SC!A:A,MAIN!D1640,SC!B:B,MAIN!A1640),SUMIFS(Allocations!$H:$H,Allocations!$A:$A,MAIN!$A1640,Allocations!$B:$B,MAIN!$D1640))</f>
        <v>0</v>
      </c>
      <c r="F1640" s="24">
        <f>IF(U1640="SC",SUMIFS(SC!J:J,SC!A:A,MAIN!D1640,SC!B:B,MAIN!A1640),SUMIFS(Allocations!M:M,Allocations!A:A,MAIN!A1640,Allocations!B:B,MAIN!D1640))</f>
        <v>0</v>
      </c>
      <c r="G1640" s="24">
        <f t="shared" si="444"/>
        <v>0</v>
      </c>
      <c r="H1640" s="24">
        <f>IFERROR(VLOOKUP(S1640,Swaps_wk!$A$2:$AP$151,HLOOKUP(MAIN!D1640,Swaps_wk!$B$2:$AP$151,150,FALSE),FALSE),0)</f>
        <v>0</v>
      </c>
      <c r="I1640" s="24">
        <f>SUMIFS(PASTE_DQS_TRACKER!$D:$D,PASTE_DQS_TRACKER!$C:$C,MAIN!$A1640,PASTE_DQS_TRACKER!$B:$B,MAIN!$D1640)-SUMIFS(PASTE_DQS_TRACKER!$D:$D,PASTE_DQS_TRACKER!$C:$C,MAIN!A1640,PASTE_DQS_TRACKER!$E:$E,MAIN!$D1640)</f>
        <v>0</v>
      </c>
      <c r="J1640" s="25">
        <f t="shared" si="445"/>
        <v>0</v>
      </c>
      <c r="K1640" s="24">
        <f>IFERROR(IF(V1640="Flex",0,IF(D1640=$D$30,VLOOKUP(A1640,MMO_o10M_lease!$A$1:$F$51,5,FALSE),IF(D1640=$D$26,VLOOKUP(D1640,LANDINGS!$A$3:$BR$40,HLOOKUP(A1640,LANDINGS!$B$1:$CF$42,42,FALSE),FALSE)-IFERROR(VLOOKUP(A1640,MMO_o10M_lease!$A$1:$F$38,5,FALSE),0),VLOOKUP(D1640,LANDINGS!$A$3:$CF$40,HLOOKUP(A1640,LANDINGS!$B$1:$CF$42,42,FALSE),FALSE)))),0)</f>
        <v>0</v>
      </c>
      <c r="L1640" s="24">
        <f>SUMIFS(PASTE_FLEX_TRACKER!$D:$D,PASTE_FLEX_TRACKER!$F:$F,MAIN!$A1640,PASTE_FLEX_TRACKER!$B:$B,MAIN!$D1640)-SUMIFS(PASTE_FLEX_TRACKER!$D:$D,PASTE_FLEX_TRACKER!$C:$C,MAIN!$A1640,PASTE_FLEX_TRACKER!$B:$B,MAIN!$D1640)</f>
        <v>0</v>
      </c>
      <c r="M1640" s="24">
        <f>IFERROR(-VLOOKUP(D1640,SQ!$A$19:$CC$52,HLOOKUP(MAIN!A1640,SQ!$B$18:$CC$56,39,FALSE),FALSE),"n/a")</f>
        <v>0</v>
      </c>
      <c r="N1640" s="46" t="s">
        <v>563</v>
      </c>
      <c r="O1640" s="46">
        <f>SUMIFS(MAN_ADJ!$L:$L,MAN_ADJ!$K:$K,MAIN!$D1640,MAN_ADJ!$J:$J,MAIN!$S1640)</f>
        <v>0</v>
      </c>
      <c r="P1640" s="25">
        <f t="shared" si="446"/>
        <v>0</v>
      </c>
      <c r="Q1640" s="28" t="str">
        <f t="shared" si="448"/>
        <v>n/a</v>
      </c>
      <c r="R1640" s="38">
        <f t="shared" si="447"/>
        <v>0</v>
      </c>
      <c r="S1640" s="17" t="s">
        <v>48</v>
      </c>
    </row>
    <row r="1641" spans="1:19" x14ac:dyDescent="0.25">
      <c r="A1641" s="17" t="s">
        <v>48</v>
      </c>
      <c r="B1641" s="17" t="s">
        <v>93</v>
      </c>
      <c r="C1641" s="17" t="s">
        <v>218</v>
      </c>
      <c r="D1641" s="17" t="s">
        <v>125</v>
      </c>
      <c r="E1641" s="24">
        <f>IF(U1641="SC",SUMIFS(SC!F:F,SC!A:A,MAIN!D1641,SC!B:B,MAIN!A1641),SUMIFS(Allocations!$H:$H,Allocations!$A:$A,MAIN!$A1641,Allocations!$B:$B,MAIN!$D1641))</f>
        <v>5</v>
      </c>
      <c r="F1641" s="24">
        <f>IF(U1641="SC",SUMIFS(SC!J:J,SC!A:A,MAIN!D1641,SC!B:B,MAIN!A1641),SUMIFS(Allocations!M:M,Allocations!A:A,MAIN!A1641,Allocations!B:B,MAIN!D1641))</f>
        <v>0</v>
      </c>
      <c r="G1641" s="24">
        <f t="shared" si="444"/>
        <v>5</v>
      </c>
      <c r="H1641" s="24">
        <f>IFERROR(VLOOKUP(S1641,Swaps_wk!$A$2:$AP$151,HLOOKUP(MAIN!D1641,Swaps_wk!$B$2:$AP$151,150,FALSE),FALSE),0)</f>
        <v>0</v>
      </c>
      <c r="I1641" s="24">
        <f>SUMIFS(PASTE_DQS_TRACKER!$D:$D,PASTE_DQS_TRACKER!$C:$C,MAIN!$A1641,PASTE_DQS_TRACKER!$B:$B,MAIN!$D1641)-SUMIFS(PASTE_DQS_TRACKER!$D:$D,PASTE_DQS_TRACKER!$C:$C,MAIN!A1641,PASTE_DQS_TRACKER!$E:$E,MAIN!$D1641)</f>
        <v>0</v>
      </c>
      <c r="J1641" s="25">
        <f t="shared" si="445"/>
        <v>5</v>
      </c>
      <c r="K1641" s="24">
        <f>IFERROR(IF(V1641="Flex",0,IF(D1641=$D$30,VLOOKUP(A1641,MMO_o10M_lease!$A$1:$F$51,5,FALSE),IF(D1641=$D$26,VLOOKUP(D1641,LANDINGS!$A$3:$BR$40,HLOOKUP(A1641,LANDINGS!$B$1:$CF$42,42,FALSE),FALSE)-IFERROR(VLOOKUP(A1641,MMO_o10M_lease!$A$1:$F$38,5,FALSE),0),VLOOKUP(D1641,LANDINGS!$A$3:$CF$40,HLOOKUP(A1641,LANDINGS!$B$1:$CF$42,42,FALSE),FALSE)))),0)</f>
        <v>0</v>
      </c>
      <c r="L1641" s="24">
        <f>SUMIFS(PASTE_FLEX_TRACKER!$D:$D,PASTE_FLEX_TRACKER!$F:$F,MAIN!$A1641,PASTE_FLEX_TRACKER!$B:$B,MAIN!$D1641)-SUMIFS(PASTE_FLEX_TRACKER!$D:$D,PASTE_FLEX_TRACKER!$C:$C,MAIN!$A1641,PASTE_FLEX_TRACKER!$B:$B,MAIN!$D1641)</f>
        <v>0</v>
      </c>
      <c r="M1641" s="24">
        <f>IFERROR(-VLOOKUP(D1641,SQ!$A$19:$CC$52,HLOOKUP(MAIN!A1641,SQ!$B$18:$CC$56,39,FALSE),FALSE),"n/a")</f>
        <v>0</v>
      </c>
      <c r="N1641" s="46" t="s">
        <v>563</v>
      </c>
      <c r="O1641" s="46">
        <f>SUMIFS(MAN_ADJ!$L:$L,MAN_ADJ!$K:$K,MAIN!$D1641,MAN_ADJ!$J:$J,MAIN!$S1641)</f>
        <v>0</v>
      </c>
      <c r="P1641" s="25">
        <f t="shared" si="446"/>
        <v>0</v>
      </c>
      <c r="Q1641" s="28">
        <f t="shared" si="448"/>
        <v>0</v>
      </c>
      <c r="R1641" s="38">
        <f t="shared" si="447"/>
        <v>5</v>
      </c>
      <c r="S1641" s="17" t="s">
        <v>48</v>
      </c>
    </row>
    <row r="1642" spans="1:19" x14ac:dyDescent="0.25">
      <c r="A1642" s="17" t="s">
        <v>48</v>
      </c>
      <c r="B1642" s="17" t="s">
        <v>93</v>
      </c>
      <c r="C1642" s="17" t="s">
        <v>218</v>
      </c>
      <c r="D1642" s="17" t="s">
        <v>126</v>
      </c>
      <c r="E1642" s="24">
        <f>IF(U1642="SC",SUMIFS(SC!F:F,SC!A:A,MAIN!D1642,SC!B:B,MAIN!A1642),SUMIFS(Allocations!$H:$H,Allocations!$A:$A,MAIN!$A1642,Allocations!$B:$B,MAIN!$D1642))</f>
        <v>0</v>
      </c>
      <c r="F1642" s="24">
        <f>IF(U1642="SC",SUMIFS(SC!J:J,SC!A:A,MAIN!D1642,SC!B:B,MAIN!A1642),SUMIFS(Allocations!M:M,Allocations!A:A,MAIN!A1642,Allocations!B:B,MAIN!D1642))</f>
        <v>0</v>
      </c>
      <c r="G1642" s="24">
        <f t="shared" si="444"/>
        <v>0</v>
      </c>
      <c r="H1642" s="24">
        <f>IFERROR(VLOOKUP(S1642,Swaps_wk!$A$2:$AP$151,HLOOKUP(MAIN!D1642,Swaps_wk!$B$2:$AP$151,150,FALSE),FALSE),0)</f>
        <v>0</v>
      </c>
      <c r="I1642" s="24">
        <f>SUMIFS(PASTE_DQS_TRACKER!$D:$D,PASTE_DQS_TRACKER!$C:$C,MAIN!$A1642,PASTE_DQS_TRACKER!$B:$B,MAIN!$D1642)-SUMIFS(PASTE_DQS_TRACKER!$D:$D,PASTE_DQS_TRACKER!$C:$C,MAIN!A1642,PASTE_DQS_TRACKER!$E:$E,MAIN!$D1642)</f>
        <v>0</v>
      </c>
      <c r="J1642" s="25">
        <f t="shared" si="445"/>
        <v>0</v>
      </c>
      <c r="K1642" s="24">
        <f>IFERROR(IF(V1642="Flex",0,IF(D1642=$D$30,VLOOKUP(A1642,MMO_o10M_lease!$A$1:$F$51,5,FALSE),IF(D1642=$D$26,VLOOKUP(D1642,LANDINGS!$A$3:$BR$40,HLOOKUP(A1642,LANDINGS!$B$1:$CF$42,42,FALSE),FALSE)-IFERROR(VLOOKUP(A1642,MMO_o10M_lease!$A$1:$F$38,5,FALSE),0),VLOOKUP(D1642,LANDINGS!$A$3:$CF$40,HLOOKUP(A1642,LANDINGS!$B$1:$CF$42,42,FALSE),FALSE)))),0)</f>
        <v>0</v>
      </c>
      <c r="L1642" s="24">
        <f>SUMIFS(PASTE_FLEX_TRACKER!$D:$D,PASTE_FLEX_TRACKER!$F:$F,MAIN!$A1642,PASTE_FLEX_TRACKER!$B:$B,MAIN!$D1642)-SUMIFS(PASTE_FLEX_TRACKER!$D:$D,PASTE_FLEX_TRACKER!$C:$C,MAIN!$A1642,PASTE_FLEX_TRACKER!$B:$B,MAIN!$D1642)</f>
        <v>0</v>
      </c>
      <c r="M1642" s="24">
        <f>IFERROR(-VLOOKUP(D1642,SQ!$A$19:$CC$52,HLOOKUP(MAIN!A1642,SQ!$B$18:$CC$56,39,FALSE),FALSE),"n/a")</f>
        <v>0</v>
      </c>
      <c r="N1642" s="46" t="s">
        <v>563</v>
      </c>
      <c r="O1642" s="46">
        <f>SUMIFS(MAN_ADJ!$L:$L,MAN_ADJ!$K:$K,MAIN!$D1642,MAN_ADJ!$J:$J,MAIN!$S1642)</f>
        <v>0</v>
      </c>
      <c r="P1642" s="25">
        <f t="shared" si="446"/>
        <v>0</v>
      </c>
      <c r="Q1642" s="28" t="str">
        <f t="shared" si="448"/>
        <v>n/a</v>
      </c>
      <c r="R1642" s="38">
        <f t="shared" si="447"/>
        <v>0</v>
      </c>
      <c r="S1642" s="17" t="s">
        <v>48</v>
      </c>
    </row>
    <row r="1643" spans="1:19" x14ac:dyDescent="0.25">
      <c r="A1643" s="17" t="s">
        <v>48</v>
      </c>
      <c r="B1643" s="17" t="s">
        <v>93</v>
      </c>
      <c r="C1643" s="17" t="s">
        <v>218</v>
      </c>
      <c r="D1643" s="17" t="s">
        <v>127</v>
      </c>
      <c r="E1643" s="24">
        <f>IF(U1643="SC",SUMIFS(SC!F:F,SC!A:A,MAIN!D1643,SC!B:B,MAIN!A1643),SUMIFS(Allocations!$H:$H,Allocations!$A:$A,MAIN!$A1643,Allocations!$B:$B,MAIN!$D1643))</f>
        <v>0</v>
      </c>
      <c r="F1643" s="24">
        <f>IF(U1643="SC",SUMIFS(SC!J:J,SC!A:A,MAIN!D1643,SC!B:B,MAIN!A1643),SUMIFS(Allocations!M:M,Allocations!A:A,MAIN!A1643,Allocations!B:B,MAIN!D1643))</f>
        <v>0</v>
      </c>
      <c r="G1643" s="24">
        <f t="shared" si="444"/>
        <v>0</v>
      </c>
      <c r="H1643" s="24">
        <f>IFERROR(VLOOKUP(S1643,Swaps_wk!$A$2:$AP$151,HLOOKUP(MAIN!D1643,Swaps_wk!$B$2:$AP$151,150,FALSE),FALSE),0)</f>
        <v>0</v>
      </c>
      <c r="I1643" s="24">
        <f>SUMIFS(PASTE_DQS_TRACKER!$D:$D,PASTE_DQS_TRACKER!$C:$C,MAIN!$A1643,PASTE_DQS_TRACKER!$B:$B,MAIN!$D1643)-SUMIFS(PASTE_DQS_TRACKER!$D:$D,PASTE_DQS_TRACKER!$C:$C,MAIN!A1643,PASTE_DQS_TRACKER!$E:$E,MAIN!$D1643)</f>
        <v>0</v>
      </c>
      <c r="J1643" s="25">
        <f t="shared" si="445"/>
        <v>0</v>
      </c>
      <c r="K1643" s="24">
        <f>IFERROR(IF(V1643="Flex",0,IF(D1643=$D$30,VLOOKUP(A1643,MMO_o10M_lease!$A$1:$F$51,5,FALSE),IF(D1643=$D$26,VLOOKUP(D1643,LANDINGS!$A$3:$BR$40,HLOOKUP(A1643,LANDINGS!$B$1:$CF$42,42,FALSE),FALSE)-IFERROR(VLOOKUP(A1643,MMO_o10M_lease!$A$1:$F$38,5,FALSE),0),VLOOKUP(D1643,LANDINGS!$A$3:$CF$40,HLOOKUP(A1643,LANDINGS!$B$1:$CF$42,42,FALSE),FALSE)))),0)</f>
        <v>0</v>
      </c>
      <c r="L1643" s="24">
        <f>SUMIFS(PASTE_FLEX_TRACKER!$D:$D,PASTE_FLEX_TRACKER!$F:$F,MAIN!$A1643,PASTE_FLEX_TRACKER!$B:$B,MAIN!$D1643)-SUMIFS(PASTE_FLEX_TRACKER!$D:$D,PASTE_FLEX_TRACKER!$C:$C,MAIN!$A1643,PASTE_FLEX_TRACKER!$B:$B,MAIN!$D1643)</f>
        <v>0</v>
      </c>
      <c r="M1643" s="24">
        <f>IFERROR(-VLOOKUP(D1643,SQ!$A$19:$CC$52,HLOOKUP(MAIN!A1643,SQ!$B$18:$CC$56,39,FALSE),FALSE),"n/a")</f>
        <v>0</v>
      </c>
      <c r="N1643" s="46" t="s">
        <v>563</v>
      </c>
      <c r="O1643" s="46">
        <f>SUMIFS(MAN_ADJ!$L:$L,MAN_ADJ!$K:$K,MAIN!$D1643,MAN_ADJ!$J:$J,MAIN!$S1643)</f>
        <v>0</v>
      </c>
      <c r="P1643" s="25">
        <f t="shared" si="446"/>
        <v>0</v>
      </c>
      <c r="Q1643" s="28" t="str">
        <f t="shared" si="448"/>
        <v>n/a</v>
      </c>
      <c r="R1643" s="38">
        <f t="shared" ref="R1643:R1676" si="449">J1643-P1643</f>
        <v>0</v>
      </c>
      <c r="S1643" s="17" t="s">
        <v>48</v>
      </c>
    </row>
    <row r="1644" spans="1:19" x14ac:dyDescent="0.25">
      <c r="A1644" s="17" t="s">
        <v>48</v>
      </c>
      <c r="B1644" s="17" t="s">
        <v>93</v>
      </c>
      <c r="C1644" s="17" t="s">
        <v>218</v>
      </c>
      <c r="D1644" s="17" t="s">
        <v>184</v>
      </c>
      <c r="E1644" s="24">
        <f>IF(U1644="SC",SUMIFS(SC!F:F,SC!A:A,MAIN!D1644,SC!B:B,MAIN!A1644),SUMIFS(Allocations!$H:$H,Allocations!$A:$A,MAIN!$A1644,Allocations!$B:$B,MAIN!$D1644))</f>
        <v>0</v>
      </c>
      <c r="F1644" s="24">
        <f>IF(U1644="SC",SUMIFS(SC!J:J,SC!A:A,MAIN!D1644,SC!B:B,MAIN!A1644),SUMIFS(Allocations!M:M,Allocations!A:A,MAIN!A1644,Allocations!B:B,MAIN!D1644))</f>
        <v>0</v>
      </c>
      <c r="G1644" s="24">
        <f t="shared" ref="G1644:G1645" si="450">E1644+F1644</f>
        <v>0</v>
      </c>
      <c r="H1644" s="24">
        <f>IFERROR(VLOOKUP(S1644,Swaps_wk!$A$2:$AP$151,HLOOKUP(MAIN!D1644,Swaps_wk!$B$2:$AP$151,150,FALSE),FALSE),0)</f>
        <v>0</v>
      </c>
      <c r="I1644" s="24">
        <f>SUMIFS(PASTE_DQS_TRACKER!$D:$D,PASTE_DQS_TRACKER!$C:$C,MAIN!$A1644,PASTE_DQS_TRACKER!$B:$B,MAIN!$D1644)-SUMIFS(PASTE_DQS_TRACKER!$D:$D,PASTE_DQS_TRACKER!$C:$C,MAIN!A1644,PASTE_DQS_TRACKER!$E:$E,MAIN!$D1644)</f>
        <v>0</v>
      </c>
      <c r="J1644" s="25">
        <f t="shared" ref="J1644:J1645" si="451">G1644+I1644</f>
        <v>0</v>
      </c>
      <c r="K1644" s="24">
        <f>IFERROR(IF(V1644="Flex",0,IF(D1644=$D$30,VLOOKUP(A1644,MMO_o10M_lease!$A$1:$F$51,5,FALSE),IF(D1644=$D$26,VLOOKUP(D1644,LANDINGS!$A$3:$BR$40,HLOOKUP(A1644,LANDINGS!$B$1:$CF$42,42,FALSE),FALSE)-IFERROR(VLOOKUP(A1644,MMO_o10M_lease!$A$1:$F$38,5,FALSE),0),VLOOKUP(D1644,LANDINGS!$A$3:$CF$40,HLOOKUP(A1644,LANDINGS!$B$1:$CF$42,42,FALSE),FALSE)))),0)</f>
        <v>0</v>
      </c>
      <c r="L1644" s="24">
        <f>SUMIFS(PASTE_FLEX_TRACKER!$D:$D,PASTE_FLEX_TRACKER!$F:$F,MAIN!$A1644,PASTE_FLEX_TRACKER!$B:$B,MAIN!$D1644)-SUMIFS(PASTE_FLEX_TRACKER!$D:$D,PASTE_FLEX_TRACKER!$C:$C,MAIN!$A1644,PASTE_FLEX_TRACKER!$B:$B,MAIN!$D1644)</f>
        <v>0</v>
      </c>
      <c r="M1644" s="24" t="str">
        <f>IFERROR(-VLOOKUP(D1644,SQ!$A$19:$CC$52,HLOOKUP(MAIN!A1644,SQ!$B$18:$CC$56,39,FALSE),FALSE),"n/a")</f>
        <v>n/a</v>
      </c>
      <c r="N1644" s="46" t="s">
        <v>563</v>
      </c>
      <c r="O1644" s="46">
        <f>SUMIFS(MAN_ADJ!$L:$L,MAN_ADJ!$K:$K,MAIN!$D1644,MAN_ADJ!$J:$J,MAIN!$S1644)</f>
        <v>0</v>
      </c>
      <c r="P1644" s="25">
        <f t="shared" si="446"/>
        <v>0</v>
      </c>
      <c r="Q1644" s="28" t="str">
        <f t="shared" ref="Q1644:Q1645" si="452">IFERROR(P1644/J1644,"n/a")</f>
        <v>n/a</v>
      </c>
      <c r="R1644" s="38">
        <f t="shared" ref="R1644:R1645" si="453">J1644-P1644</f>
        <v>0</v>
      </c>
      <c r="S1644" s="17" t="s">
        <v>48</v>
      </c>
    </row>
    <row r="1645" spans="1:19" x14ac:dyDescent="0.25">
      <c r="A1645" s="17" t="s">
        <v>48</v>
      </c>
      <c r="B1645" s="17" t="s">
        <v>93</v>
      </c>
      <c r="C1645" s="17" t="s">
        <v>218</v>
      </c>
      <c r="D1645" s="17" t="s">
        <v>128</v>
      </c>
      <c r="E1645" s="24">
        <f>IF(U1645="SC",SUMIFS(SC!F:F,SC!A:A,MAIN!D1645,SC!B:B,MAIN!A1645),SUMIFS(Allocations!$H:$H,Allocations!$A:$A,MAIN!$A1645,Allocations!$B:$B,MAIN!$D1645))</f>
        <v>0</v>
      </c>
      <c r="F1645" s="24">
        <f>IF(U1645="SC",SUMIFS(SC!J:J,SC!A:A,MAIN!D1645,SC!B:B,MAIN!A1645),SUMIFS(Allocations!M:M,Allocations!A:A,MAIN!A1645,Allocations!B:B,MAIN!D1645))</f>
        <v>0</v>
      </c>
      <c r="G1645" s="24">
        <f t="shared" si="450"/>
        <v>0</v>
      </c>
      <c r="H1645" s="24">
        <f>IFERROR(VLOOKUP(S1645,Swaps_wk!$A$2:$AP$151,HLOOKUP(MAIN!D1645,Swaps_wk!$B$2:$AP$151,150,FALSE),FALSE),0)</f>
        <v>0</v>
      </c>
      <c r="I1645" s="24">
        <f>SUMIFS(PASTE_DQS_TRACKER!$D:$D,PASTE_DQS_TRACKER!$C:$C,MAIN!$A1645,PASTE_DQS_TRACKER!$B:$B,MAIN!$D1645)-SUMIFS(PASTE_DQS_TRACKER!$D:$D,PASTE_DQS_TRACKER!$C:$C,MAIN!A1645,PASTE_DQS_TRACKER!$E:$E,MAIN!$D1645)</f>
        <v>0</v>
      </c>
      <c r="J1645" s="25">
        <f t="shared" si="451"/>
        <v>0</v>
      </c>
      <c r="K1645" s="24">
        <f>IFERROR(IF(V1645="Flex",0,IF(D1645=$D$30,VLOOKUP(A1645,MMO_o10M_lease!$A$1:$F$51,5,FALSE),IF(D1645=$D$26,VLOOKUP(D1645,LANDINGS!$A$3:$BR$40,HLOOKUP(A1645,LANDINGS!$B$1:$CF$42,42,FALSE),FALSE)-IFERROR(VLOOKUP(A1645,MMO_o10M_lease!$A$1:$F$38,5,FALSE),0),VLOOKUP(D1645,LANDINGS!$A$3:$CF$40,HLOOKUP(A1645,LANDINGS!$B$1:$CF$42,42,FALSE),FALSE)))),0)</f>
        <v>0</v>
      </c>
      <c r="L1645" s="24">
        <f>SUMIFS(PASTE_FLEX_TRACKER!$D:$D,PASTE_FLEX_TRACKER!$F:$F,MAIN!$A1645,PASTE_FLEX_TRACKER!$B:$B,MAIN!$D1645)-SUMIFS(PASTE_FLEX_TRACKER!$D:$D,PASTE_FLEX_TRACKER!$C:$C,MAIN!$A1645,PASTE_FLEX_TRACKER!$B:$B,MAIN!$D1645)</f>
        <v>0</v>
      </c>
      <c r="M1645" s="24" t="str">
        <f>IFERROR(-VLOOKUP(D1645,SQ!$A$19:$CC$52,HLOOKUP(MAIN!A1645,SQ!$B$18:$CC$56,39,FALSE),FALSE),"n/a")</f>
        <v>n/a</v>
      </c>
      <c r="N1645" s="46" t="s">
        <v>563</v>
      </c>
      <c r="O1645" s="46">
        <f>SUMIFS(MAN_ADJ!$L:$L,MAN_ADJ!$K:$K,MAIN!$D1645,MAN_ADJ!$J:$J,MAIN!$S1645)</f>
        <v>0</v>
      </c>
      <c r="P1645" s="25">
        <f t="shared" si="446"/>
        <v>0</v>
      </c>
      <c r="Q1645" s="28" t="str">
        <f t="shared" si="452"/>
        <v>n/a</v>
      </c>
      <c r="R1645" s="38">
        <f t="shared" si="453"/>
        <v>0</v>
      </c>
      <c r="S1645" s="17" t="s">
        <v>48</v>
      </c>
    </row>
    <row r="1646" spans="1:19" x14ac:dyDescent="0.25">
      <c r="A1646" s="17" t="s">
        <v>48</v>
      </c>
      <c r="B1646" s="17" t="s">
        <v>93</v>
      </c>
      <c r="C1646" s="17" t="s">
        <v>218</v>
      </c>
      <c r="D1646" s="17" t="s">
        <v>129</v>
      </c>
      <c r="E1646" s="24">
        <f>IF(U1646="SC",SUMIFS(SC!F:F,SC!A:A,MAIN!D1646,SC!B:B,MAIN!A1646),SUMIFS(Allocations!$H:$H,Allocations!$A:$A,MAIN!$A1646,Allocations!$B:$B,MAIN!$D1646))</f>
        <v>35.299999999999997</v>
      </c>
      <c r="F1646" s="24">
        <f>IF(U1646="SC",SUMIFS(SC!J:J,SC!A:A,MAIN!D1646,SC!B:B,MAIN!A1646),SUMIFS(Allocations!M:M,Allocations!A:A,MAIN!A1646,Allocations!B:B,MAIN!D1646))</f>
        <v>0</v>
      </c>
      <c r="G1646" s="24">
        <f t="shared" si="444"/>
        <v>35.299999999999997</v>
      </c>
      <c r="H1646" s="24">
        <f>IFERROR(VLOOKUP(S1646,Swaps_wk!$A$2:$AP$151,HLOOKUP(MAIN!D1646,Swaps_wk!$B$2:$AP$151,150,FALSE),FALSE),0)</f>
        <v>0</v>
      </c>
      <c r="I1646" s="24">
        <f>SUMIFS(PASTE_DQS_TRACKER!$D:$D,PASTE_DQS_TRACKER!$C:$C,MAIN!$A1646,PASTE_DQS_TRACKER!$B:$B,MAIN!$D1646)-SUMIFS(PASTE_DQS_TRACKER!$D:$D,PASTE_DQS_TRACKER!$C:$C,MAIN!A1646,PASTE_DQS_TRACKER!$E:$E,MAIN!$D1646)</f>
        <v>-35.300000000000004</v>
      </c>
      <c r="J1646" s="25">
        <f t="shared" si="445"/>
        <v>0</v>
      </c>
      <c r="K1646" s="24">
        <f>IFERROR(IF(V1646="Flex",0,IF(D1646=$D$30,VLOOKUP(A1646,MMO_o10M_lease!$A$1:$F$51,5,FALSE),IF(D1646=$D$26,VLOOKUP(D1646,LANDINGS!$A$3:$BR$40,HLOOKUP(A1646,LANDINGS!$B$1:$CF$42,42,FALSE),FALSE)-IFERROR(VLOOKUP(A1646,MMO_o10M_lease!$A$1:$F$38,5,FALSE),0),VLOOKUP(D1646,LANDINGS!$A$3:$CF$40,HLOOKUP(A1646,LANDINGS!$B$1:$CF$42,42,FALSE),FALSE)))),0)</f>
        <v>0</v>
      </c>
      <c r="L1646" s="24">
        <f>SUMIFS(PASTE_FLEX_TRACKER!$D:$D,PASTE_FLEX_TRACKER!$F:$F,MAIN!$A1646,PASTE_FLEX_TRACKER!$B:$B,MAIN!$D1646)-SUMIFS(PASTE_FLEX_TRACKER!$D:$D,PASTE_FLEX_TRACKER!$C:$C,MAIN!$A1646,PASTE_FLEX_TRACKER!$B:$B,MAIN!$D1646)</f>
        <v>0</v>
      </c>
      <c r="M1646" s="24" t="str">
        <f>IFERROR(-VLOOKUP(D1646,SQ!$A$19:$CC$52,HLOOKUP(MAIN!A1646,SQ!$B$18:$CC$56,39,FALSE),FALSE),"n/a")</f>
        <v>n/a</v>
      </c>
      <c r="N1646" s="46" t="s">
        <v>563</v>
      </c>
      <c r="O1646" s="46">
        <f>SUMIFS(MAN_ADJ!$L:$L,MAN_ADJ!$K:$K,MAIN!$D1646,MAN_ADJ!$J:$J,MAIN!$S1646)</f>
        <v>0</v>
      </c>
      <c r="P1646" s="25">
        <f t="shared" si="446"/>
        <v>0</v>
      </c>
      <c r="Q1646" s="28" t="str">
        <f t="shared" si="448"/>
        <v>n/a</v>
      </c>
      <c r="R1646" s="38">
        <f t="shared" si="449"/>
        <v>0</v>
      </c>
      <c r="S1646" s="17" t="s">
        <v>48</v>
      </c>
    </row>
    <row r="1647" spans="1:19" x14ac:dyDescent="0.25">
      <c r="A1647" s="17" t="s">
        <v>48</v>
      </c>
      <c r="B1647" s="17" t="s">
        <v>93</v>
      </c>
      <c r="C1647" s="17" t="s">
        <v>218</v>
      </c>
      <c r="D1647" s="17" t="s">
        <v>155</v>
      </c>
      <c r="E1647" s="24">
        <f>IF(U1647="SC",SUMIFS(SC!F:F,SC!A:A,MAIN!D1647,SC!B:B,MAIN!A1647),SUMIFS(Allocations!$H:$H,Allocations!$A:$A,MAIN!$A1647,Allocations!$B:$B,MAIN!$D1647))</f>
        <v>0</v>
      </c>
      <c r="F1647" s="24">
        <f>IF(U1647="SC",SUMIFS(SC!J:J,SC!A:A,MAIN!D1647,SC!B:B,MAIN!A1647),SUMIFS(Allocations!M:M,Allocations!A:A,MAIN!A1647,Allocations!B:B,MAIN!D1647))</f>
        <v>0</v>
      </c>
      <c r="G1647" s="24">
        <f t="shared" ref="G1647" si="454">E1647+F1647</f>
        <v>0</v>
      </c>
      <c r="H1647" s="24">
        <f>IFERROR(VLOOKUP(S1647,Swaps_wk!$A$2:$AP$151,HLOOKUP(MAIN!D1647,Swaps_wk!$B$2:$AP$151,150,FALSE),FALSE),0)</f>
        <v>0</v>
      </c>
      <c r="I1647" s="24">
        <f>SUMIFS(PASTE_DQS_TRACKER!$D:$D,PASTE_DQS_TRACKER!$C:$C,MAIN!$A1647,PASTE_DQS_TRACKER!$B:$B,MAIN!$D1647)-SUMIFS(PASTE_DQS_TRACKER!$D:$D,PASTE_DQS_TRACKER!$C:$C,MAIN!A1647,PASTE_DQS_TRACKER!$E:$E,MAIN!$D1647)</f>
        <v>0</v>
      </c>
      <c r="J1647" s="25">
        <f t="shared" ref="J1647" si="455">G1647+I1647</f>
        <v>0</v>
      </c>
      <c r="K1647" s="24">
        <f>IFERROR(IF(V1647="Flex",0,IF(D1647=$D$30,VLOOKUP(A1647,MMO_o10M_lease!$A$1:$F$51,5,FALSE),IF(D1647=$D$26,VLOOKUP(D1647,LANDINGS!$A$3:$BR$40,HLOOKUP(A1647,LANDINGS!$B$1:$CF$42,42,FALSE),FALSE)-IFERROR(VLOOKUP(A1647,MMO_o10M_lease!$A$1:$F$38,5,FALSE),0),VLOOKUP(D1647,LANDINGS!$A$3:$CF$40,HLOOKUP(A1647,LANDINGS!$B$1:$CF$42,42,FALSE),FALSE)))),0)</f>
        <v>0</v>
      </c>
      <c r="L1647" s="24">
        <f>SUMIFS(PASTE_FLEX_TRACKER!$D:$D,PASTE_FLEX_TRACKER!$F:$F,MAIN!$A1647,PASTE_FLEX_TRACKER!$B:$B,MAIN!$D1647)-SUMIFS(PASTE_FLEX_TRACKER!$D:$D,PASTE_FLEX_TRACKER!$C:$C,MAIN!$A1647,PASTE_FLEX_TRACKER!$B:$B,MAIN!$D1647)</f>
        <v>0</v>
      </c>
      <c r="M1647" s="24" t="str">
        <f>IFERROR(-VLOOKUP(D1647,SQ!$A$19:$CC$52,HLOOKUP(MAIN!A1647,SQ!$B$18:$CC$56,39,FALSE),FALSE),"n/a")</f>
        <v>n/a</v>
      </c>
      <c r="N1647" s="46" t="s">
        <v>563</v>
      </c>
      <c r="O1647" s="46">
        <f>SUMIFS(MAN_ADJ!$L:$L,MAN_ADJ!$K:$K,MAIN!$D1647,MAN_ADJ!$J:$J,MAIN!$S1647)</f>
        <v>0</v>
      </c>
      <c r="P1647" s="25">
        <f t="shared" si="446"/>
        <v>0</v>
      </c>
      <c r="Q1647" s="28" t="str">
        <f t="shared" ref="Q1647" si="456">IFERROR(P1647/J1647,"n/a")</f>
        <v>n/a</v>
      </c>
      <c r="R1647" s="38">
        <f t="shared" ref="R1647" si="457">J1647-P1647</f>
        <v>0</v>
      </c>
      <c r="S1647" s="17" t="s">
        <v>48</v>
      </c>
    </row>
    <row r="1648" spans="1:19" x14ac:dyDescent="0.25">
      <c r="A1648" s="17" t="s">
        <v>48</v>
      </c>
      <c r="B1648" s="17" t="s">
        <v>93</v>
      </c>
      <c r="C1648" s="17" t="s">
        <v>218</v>
      </c>
      <c r="D1648" s="17" t="s">
        <v>130</v>
      </c>
      <c r="E1648" s="24">
        <f>IF(U1648="SC",SUMIFS(SC!F:F,SC!A:A,MAIN!D1648,SC!B:B,MAIN!A1648),SUMIFS(Allocations!$H:$H,Allocations!$A:$A,MAIN!$A1648,Allocations!$B:$B,MAIN!$D1648))</f>
        <v>0</v>
      </c>
      <c r="F1648" s="24">
        <f>IF(U1648="SC",SUMIFS(SC!J:J,SC!A:A,MAIN!D1648,SC!B:B,MAIN!A1648),SUMIFS(Allocations!M:M,Allocations!A:A,MAIN!A1648,Allocations!B:B,MAIN!D1648))</f>
        <v>0</v>
      </c>
      <c r="G1648" s="24">
        <f t="shared" si="444"/>
        <v>0</v>
      </c>
      <c r="H1648" s="24">
        <f>IFERROR(VLOOKUP(S1648,Swaps_wk!$A$2:$AP$151,HLOOKUP(MAIN!D1648,Swaps_wk!$B$2:$AP$151,150,FALSE),FALSE),0)</f>
        <v>0</v>
      </c>
      <c r="I1648" s="24">
        <f>SUMIFS(PASTE_DQS_TRACKER!$D:$D,PASTE_DQS_TRACKER!$C:$C,MAIN!$A1648,PASTE_DQS_TRACKER!$B:$B,MAIN!$D1648)-SUMIFS(PASTE_DQS_TRACKER!$D:$D,PASTE_DQS_TRACKER!$C:$C,MAIN!A1648,PASTE_DQS_TRACKER!$E:$E,MAIN!$D1648)</f>
        <v>0</v>
      </c>
      <c r="J1648" s="25">
        <f t="shared" si="445"/>
        <v>0</v>
      </c>
      <c r="K1648" s="24">
        <f>IFERROR(IF(V1648="Flex",0,IF(D1648=$D$30,VLOOKUP(A1648,MMO_o10M_lease!$A$1:$F$51,5,FALSE),IF(D1648=$D$26,VLOOKUP(D1648,LANDINGS!$A$3:$BR$40,HLOOKUP(A1648,LANDINGS!$B$1:$CF$42,42,FALSE),FALSE)-IFERROR(VLOOKUP(A1648,MMO_o10M_lease!$A$1:$F$38,5,FALSE),0),VLOOKUP(D1648,LANDINGS!$A$3:$CF$40,HLOOKUP(A1648,LANDINGS!$B$1:$CF$42,42,FALSE),FALSE)))),0)</f>
        <v>0</v>
      </c>
      <c r="L1648" s="24">
        <f>SUMIFS(PASTE_FLEX_TRACKER!$D:$D,PASTE_FLEX_TRACKER!$F:$F,MAIN!$A1648,PASTE_FLEX_TRACKER!$B:$B,MAIN!$D1648)-SUMIFS(PASTE_FLEX_TRACKER!$D:$D,PASTE_FLEX_TRACKER!$C:$C,MAIN!$A1648,PASTE_FLEX_TRACKER!$B:$B,MAIN!$D1648)</f>
        <v>0</v>
      </c>
      <c r="M1648" s="24" t="str">
        <f>IFERROR(-VLOOKUP(D1648,SQ!$A$19:$CC$52,HLOOKUP(MAIN!A1648,SQ!$B$18:$CC$56,39,FALSE),FALSE),"n/a")</f>
        <v>n/a</v>
      </c>
      <c r="N1648" s="46" t="s">
        <v>563</v>
      </c>
      <c r="O1648" s="46">
        <f>SUMIFS(MAN_ADJ!$L:$L,MAN_ADJ!$K:$K,MAIN!$D1648,MAN_ADJ!$J:$J,MAIN!$S1648)</f>
        <v>0</v>
      </c>
      <c r="P1648" s="25">
        <f t="shared" si="446"/>
        <v>0</v>
      </c>
      <c r="Q1648" s="28" t="str">
        <f t="shared" si="448"/>
        <v>n/a</v>
      </c>
      <c r="R1648" s="38">
        <f t="shared" si="449"/>
        <v>0</v>
      </c>
      <c r="S1648" s="17" t="s">
        <v>48</v>
      </c>
    </row>
    <row r="1649" spans="1:19" x14ac:dyDescent="0.25">
      <c r="A1649" s="26" t="s">
        <v>48</v>
      </c>
      <c r="B1649" s="26" t="s">
        <v>93</v>
      </c>
      <c r="C1649" s="26" t="s">
        <v>218</v>
      </c>
      <c r="D1649" s="26" t="s">
        <v>131</v>
      </c>
      <c r="E1649" s="27">
        <f t="shared" ref="E1649:M1649" si="458">SUM(E1611:E1648)</f>
        <v>2593.0200000000009</v>
      </c>
      <c r="F1649" s="27">
        <f t="shared" si="458"/>
        <v>286.50099999999992</v>
      </c>
      <c r="G1649" s="27">
        <f t="shared" si="458"/>
        <v>2879.5210000000011</v>
      </c>
      <c r="H1649" s="27">
        <f>IFERROR(VLOOKUP(S1649,Swaps_wk!$A$2:$AP$151,HLOOKUP(MAIN!D1649,Swaps_wk!$B$2:$AP$151,150,FALSE),FALSE),0)</f>
        <v>0</v>
      </c>
      <c r="I1649" s="27">
        <f t="shared" si="458"/>
        <v>7.1054273576010019E-15</v>
      </c>
      <c r="J1649" s="25">
        <f t="shared" si="458"/>
        <v>2879.5210000000015</v>
      </c>
      <c r="K1649" s="27">
        <f t="shared" si="458"/>
        <v>475.89099999999991</v>
      </c>
      <c r="L1649" s="27">
        <f t="shared" si="458"/>
        <v>36.64</v>
      </c>
      <c r="M1649" s="27">
        <f t="shared" si="458"/>
        <v>0</v>
      </c>
      <c r="N1649" s="46" t="s">
        <v>563</v>
      </c>
      <c r="O1649" s="27">
        <f>SUM(O1611:O1648)</f>
        <v>0</v>
      </c>
      <c r="P1649" s="25">
        <f>SUM(P1611:P1648)</f>
        <v>512.53099999999995</v>
      </c>
      <c r="Q1649" s="28">
        <f t="shared" si="448"/>
        <v>0.17799175626779581</v>
      </c>
      <c r="R1649" s="38">
        <f>SUM(R1611:R1648)</f>
        <v>2366.9900000000002</v>
      </c>
      <c r="S1649" s="17" t="s">
        <v>48</v>
      </c>
    </row>
    <row r="1650" spans="1:19" x14ac:dyDescent="0.25">
      <c r="A1650" s="17" t="s">
        <v>219</v>
      </c>
      <c r="B1650" s="17" t="s">
        <v>93</v>
      </c>
      <c r="C1650" s="17" t="s">
        <v>220</v>
      </c>
      <c r="D1650" s="17" t="s">
        <v>95</v>
      </c>
      <c r="E1650" s="24">
        <f>IF(U1650="SC",SUMIFS(SC!F:F,SC!A:A,MAIN!D1650,SC!B:B,MAIN!A1650),SUMIFS(Allocations!$H:$H,Allocations!$A:$A,MAIN!$A1650,Allocations!$B:$B,MAIN!$D1650))</f>
        <v>687.505</v>
      </c>
      <c r="F1650" s="24">
        <f>IF(U1650="SC",SUMIFS(SC!J:J,SC!A:A,MAIN!D1650,SC!B:B,MAIN!A1650),SUMIFS(Allocations!M:M,Allocations!A:A,MAIN!A1650,Allocations!B:B,MAIN!D1650))</f>
        <v>73.858000000000004</v>
      </c>
      <c r="G1650" s="24">
        <f t="shared" ref="G1650:G1688" si="459">E1650+F1650</f>
        <v>761.36300000000006</v>
      </c>
      <c r="H1650" s="24">
        <f>IFERROR(VLOOKUP(S1650,Swaps_wk!$A$2:$AP$151,HLOOKUP(MAIN!D1650,Swaps_wk!$B$2:$AP$151,150,FALSE),FALSE),0)</f>
        <v>0</v>
      </c>
      <c r="I1650" s="24">
        <f>SUMIFS(PASTE_DQS_TRACKER!$D:$D,PASTE_DQS_TRACKER!$C:$C,MAIN!$A1650,PASTE_DQS_TRACKER!$B:$B,MAIN!$D1650)-SUMIFS(PASTE_DQS_TRACKER!$D:$D,PASTE_DQS_TRACKER!$C:$C,MAIN!A1650,PASTE_DQS_TRACKER!$E:$E,MAIN!$D1650)</f>
        <v>-119.2</v>
      </c>
      <c r="J1650" s="25">
        <f t="shared" ref="J1650:J1688" si="460">G1650+I1650</f>
        <v>642.16300000000001</v>
      </c>
      <c r="K1650" s="24">
        <f>IFERROR(IF(V1650="Flex",0,IF(D1650=$D$30,VLOOKUP(A1650,MMO_o10M_lease!$A$1:$F$51,5,FALSE),IF(D1650=$D$26,VLOOKUP(D1650,LANDINGS!$A$3:$BR$40,HLOOKUP(A1650,LANDINGS!$B$1:$CF$42,42,FALSE),FALSE)-IFERROR(VLOOKUP(A1650,MMO_o10M_lease!$A$1:$F$38,5,FALSE),0),VLOOKUP(D1650,LANDINGS!$A$3:$CF$40,HLOOKUP(A1650,LANDINGS!$B$1:$CF$42,42,FALSE),FALSE)))),0)</f>
        <v>669.66</v>
      </c>
      <c r="L1650" s="24">
        <f>SUMIFS(PASTE_FLEX_TRACKER!$D:$D,PASTE_FLEX_TRACKER!$F:$F,MAIN!$A1650,PASTE_FLEX_TRACKER!$B:$B,MAIN!$D1650)-SUMIFS(PASTE_FLEX_TRACKER!$D:$D,PASTE_FLEX_TRACKER!$C:$C,MAIN!$A1650,PASTE_FLEX_TRACKER!$B:$B,MAIN!$D1650)</f>
        <v>0</v>
      </c>
      <c r="M1650" s="24">
        <f>IFERROR(-VLOOKUP(D1650,SQ!$A$19:$CC$52,HLOOKUP(MAIN!A1650,SQ!$B$18:$CC$56,39,FALSE),FALSE),"n/a")</f>
        <v>0</v>
      </c>
      <c r="N1650" s="46" t="s">
        <v>563</v>
      </c>
      <c r="O1650" s="46">
        <f>SUMIFS(MAN_ADJ!$L:$L,MAN_ADJ!$K:$K,MAIN!$D1650,MAN_ADJ!$J:$J,MAIN!$S1650)</f>
        <v>0</v>
      </c>
      <c r="P1650" s="25">
        <f t="shared" ref="P1650:P1688" si="461">SUM(K1650:O1650)</f>
        <v>669.66</v>
      </c>
      <c r="Q1650" s="28">
        <f t="shared" si="448"/>
        <v>1.0428193464899098</v>
      </c>
      <c r="R1650" s="38">
        <f t="shared" si="449"/>
        <v>-27.496999999999957</v>
      </c>
      <c r="S1650" s="17" t="s">
        <v>219</v>
      </c>
    </row>
    <row r="1651" spans="1:19" x14ac:dyDescent="0.25">
      <c r="A1651" s="17" t="s">
        <v>219</v>
      </c>
      <c r="B1651" s="17" t="s">
        <v>93</v>
      </c>
      <c r="C1651" s="17" t="s">
        <v>220</v>
      </c>
      <c r="D1651" s="17" t="s">
        <v>96</v>
      </c>
      <c r="E1651" s="24">
        <f>IF(U1651="SC",SUMIFS(SC!F:F,SC!A:A,MAIN!D1651,SC!B:B,MAIN!A1651),SUMIFS(Allocations!$H:$H,Allocations!$A:$A,MAIN!$A1651,Allocations!$B:$B,MAIN!$D1651))</f>
        <v>134.14699999999999</v>
      </c>
      <c r="F1651" s="24">
        <f>IF(U1651="SC",SUMIFS(SC!J:J,SC!A:A,MAIN!D1651,SC!B:B,MAIN!A1651),SUMIFS(Allocations!M:M,Allocations!A:A,MAIN!A1651,Allocations!B:B,MAIN!D1651))</f>
        <v>26.79</v>
      </c>
      <c r="G1651" s="24">
        <f t="shared" si="459"/>
        <v>160.93699999999998</v>
      </c>
      <c r="H1651" s="24">
        <f>IFERROR(VLOOKUP(S1651,Swaps_wk!$A$2:$AP$151,HLOOKUP(MAIN!D1651,Swaps_wk!$B$2:$AP$151,150,FALSE),FALSE),0)</f>
        <v>0</v>
      </c>
      <c r="I1651" s="24">
        <f>SUMIFS(PASTE_DQS_TRACKER!$D:$D,PASTE_DQS_TRACKER!$C:$C,MAIN!$A1651,PASTE_DQS_TRACKER!$B:$B,MAIN!$D1651)-SUMIFS(PASTE_DQS_TRACKER!$D:$D,PASTE_DQS_TRACKER!$C:$C,MAIN!A1651,PASTE_DQS_TRACKER!$E:$E,MAIN!$D1651)</f>
        <v>2.8</v>
      </c>
      <c r="J1651" s="25">
        <f t="shared" si="460"/>
        <v>163.73699999999999</v>
      </c>
      <c r="K1651" s="24">
        <f>IFERROR(IF(V1651="Flex",0,IF(D1651=$D$30,VLOOKUP(A1651,MMO_o10M_lease!$A$1:$F$51,5,FALSE),IF(D1651=$D$26,VLOOKUP(D1651,LANDINGS!$A$3:$BR$40,HLOOKUP(A1651,LANDINGS!$B$1:$CF$42,42,FALSE),FALSE)-IFERROR(VLOOKUP(A1651,MMO_o10M_lease!$A$1:$F$38,5,FALSE),0),VLOOKUP(D1651,LANDINGS!$A$3:$CF$40,HLOOKUP(A1651,LANDINGS!$B$1:$CF$42,42,FALSE),FALSE)))),0)</f>
        <v>619.58000000000004</v>
      </c>
      <c r="L1651" s="24">
        <f>SUMIFS(PASTE_FLEX_TRACKER!$D:$D,PASTE_FLEX_TRACKER!$F:$F,MAIN!$A1651,PASTE_FLEX_TRACKER!$B:$B,MAIN!$D1651)-SUMIFS(PASTE_FLEX_TRACKER!$D:$D,PASTE_FLEX_TRACKER!$C:$C,MAIN!$A1651,PASTE_FLEX_TRACKER!$B:$B,MAIN!$D1651)</f>
        <v>-402.6</v>
      </c>
      <c r="M1651" s="24">
        <f>IFERROR(-VLOOKUP(D1651,SQ!$A$19:$CC$52,HLOOKUP(MAIN!A1651,SQ!$B$18:$CC$56,39,FALSE),FALSE),"n/a")</f>
        <v>-20</v>
      </c>
      <c r="N1651" s="46" t="s">
        <v>563</v>
      </c>
      <c r="O1651" s="46">
        <f>SUMIFS(MAN_ADJ!$L:$L,MAN_ADJ!$K:$K,MAIN!$D1651,MAN_ADJ!$J:$J,MAIN!$S1651)</f>
        <v>0</v>
      </c>
      <c r="P1651" s="25">
        <f t="shared" si="461"/>
        <v>196.98000000000002</v>
      </c>
      <c r="Q1651" s="28">
        <f t="shared" si="448"/>
        <v>1.2030268051814803</v>
      </c>
      <c r="R1651" s="38">
        <f t="shared" si="449"/>
        <v>-33.243000000000023</v>
      </c>
      <c r="S1651" s="17" t="s">
        <v>219</v>
      </c>
    </row>
    <row r="1652" spans="1:19" x14ac:dyDescent="0.25">
      <c r="A1652" s="17" t="s">
        <v>219</v>
      </c>
      <c r="B1652" s="17" t="s">
        <v>93</v>
      </c>
      <c r="C1652" s="17" t="s">
        <v>220</v>
      </c>
      <c r="D1652" s="17" t="s">
        <v>97</v>
      </c>
      <c r="E1652" s="24">
        <f>IF(U1652="SC",SUMIFS(SC!F:F,SC!A:A,MAIN!D1652,SC!B:B,MAIN!A1652),SUMIFS(Allocations!$H:$H,Allocations!$A:$A,MAIN!$A1652,Allocations!$B:$B,MAIN!$D1652))</f>
        <v>143.19999999999999</v>
      </c>
      <c r="F1652" s="24">
        <f>IF(U1652="SC",SUMIFS(SC!J:J,SC!A:A,MAIN!D1652,SC!B:B,MAIN!A1652),SUMIFS(Allocations!M:M,Allocations!A:A,MAIN!A1652,Allocations!B:B,MAIN!D1652))</f>
        <v>17.568999999999999</v>
      </c>
      <c r="G1652" s="24">
        <f t="shared" si="459"/>
        <v>160.76899999999998</v>
      </c>
      <c r="H1652" s="24">
        <f>IFERROR(VLOOKUP(S1652,Swaps_wk!$A$2:$AP$151,HLOOKUP(MAIN!D1652,Swaps_wk!$B$2:$AP$151,150,FALSE),FALSE),0)</f>
        <v>0</v>
      </c>
      <c r="I1652" s="24">
        <f>SUMIFS(PASTE_DQS_TRACKER!$D:$D,PASTE_DQS_TRACKER!$C:$C,MAIN!$A1652,PASTE_DQS_TRACKER!$B:$B,MAIN!$D1652)-SUMIFS(PASTE_DQS_TRACKER!$D:$D,PASTE_DQS_TRACKER!$C:$C,MAIN!A1652,PASTE_DQS_TRACKER!$E:$E,MAIN!$D1652)</f>
        <v>-2.2999999999999972</v>
      </c>
      <c r="J1652" s="25">
        <f t="shared" si="460"/>
        <v>158.46899999999999</v>
      </c>
      <c r="K1652" s="24">
        <f>IFERROR(IF(V1652="Flex",0,IF(D1652=$D$30,VLOOKUP(A1652,MMO_o10M_lease!$A$1:$F$51,5,FALSE),IF(D1652=$D$26,VLOOKUP(D1652,LANDINGS!$A$3:$BR$40,HLOOKUP(A1652,LANDINGS!$B$1:$CF$42,42,FALSE),FALSE)-IFERROR(VLOOKUP(A1652,MMO_o10M_lease!$A$1:$F$38,5,FALSE),0),VLOOKUP(D1652,LANDINGS!$A$3:$CF$40,HLOOKUP(A1652,LANDINGS!$B$1:$CF$42,42,FALSE),FALSE)))),0)</f>
        <v>284.10199999999998</v>
      </c>
      <c r="L1652" s="24">
        <f>SUMIFS(PASTE_FLEX_TRACKER!$D:$D,PASTE_FLEX_TRACKER!$F:$F,MAIN!$A1652,PASTE_FLEX_TRACKER!$B:$B,MAIN!$D1652)-SUMIFS(PASTE_FLEX_TRACKER!$D:$D,PASTE_FLEX_TRACKER!$C:$C,MAIN!$A1652,PASTE_FLEX_TRACKER!$B:$B,MAIN!$D1652)</f>
        <v>-150</v>
      </c>
      <c r="M1652" s="24">
        <f>IFERROR(-VLOOKUP(D1652,SQ!$A$19:$CC$52,HLOOKUP(MAIN!A1652,SQ!$B$18:$CC$56,39,FALSE),FALSE),"n/a")</f>
        <v>0</v>
      </c>
      <c r="N1652" s="46" t="s">
        <v>563</v>
      </c>
      <c r="O1652" s="46">
        <f>SUMIFS(MAN_ADJ!$L:$L,MAN_ADJ!$K:$K,MAIN!$D1652,MAN_ADJ!$J:$J,MAIN!$S1652)</f>
        <v>0</v>
      </c>
      <c r="P1652" s="25">
        <f t="shared" si="461"/>
        <v>134.10199999999998</v>
      </c>
      <c r="Q1652" s="28">
        <f t="shared" si="448"/>
        <v>0.84623491029791298</v>
      </c>
      <c r="R1652" s="38">
        <f t="shared" si="449"/>
        <v>24.367000000000019</v>
      </c>
      <c r="S1652" s="17" t="s">
        <v>219</v>
      </c>
    </row>
    <row r="1653" spans="1:19" x14ac:dyDescent="0.25">
      <c r="A1653" s="17" t="s">
        <v>219</v>
      </c>
      <c r="B1653" s="17" t="s">
        <v>93</v>
      </c>
      <c r="C1653" s="17" t="s">
        <v>220</v>
      </c>
      <c r="D1653" s="17" t="s">
        <v>98</v>
      </c>
      <c r="E1653" s="24">
        <f>IF(U1653="SC",SUMIFS(SC!F:F,SC!A:A,MAIN!D1653,SC!B:B,MAIN!A1653),SUMIFS(Allocations!$H:$H,Allocations!$A:$A,MAIN!$A1653,Allocations!$B:$B,MAIN!$D1653))</f>
        <v>395.85899999999998</v>
      </c>
      <c r="F1653" s="24">
        <f>IF(U1653="SC",SUMIFS(SC!J:J,SC!A:A,MAIN!D1653,SC!B:B,MAIN!A1653),SUMIFS(Allocations!M:M,Allocations!A:A,MAIN!A1653,Allocations!B:B,MAIN!D1653))</f>
        <v>57.643999999999998</v>
      </c>
      <c r="G1653" s="24">
        <f t="shared" si="459"/>
        <v>453.50299999999999</v>
      </c>
      <c r="H1653" s="24">
        <f>IFERROR(VLOOKUP(S1653,Swaps_wk!$A$2:$AP$151,HLOOKUP(MAIN!D1653,Swaps_wk!$B$2:$AP$151,150,FALSE),FALSE),0)</f>
        <v>0</v>
      </c>
      <c r="I1653" s="24">
        <f>SUMIFS(PASTE_DQS_TRACKER!$D:$D,PASTE_DQS_TRACKER!$C:$C,MAIN!$A1653,PASTE_DQS_TRACKER!$B:$B,MAIN!$D1653)-SUMIFS(PASTE_DQS_TRACKER!$D:$D,PASTE_DQS_TRACKER!$C:$C,MAIN!A1653,PASTE_DQS_TRACKER!$E:$E,MAIN!$D1653)</f>
        <v>205</v>
      </c>
      <c r="J1653" s="25">
        <f t="shared" si="460"/>
        <v>658.50299999999993</v>
      </c>
      <c r="K1653" s="24">
        <f>IFERROR(IF(V1653="Flex",0,IF(D1653=$D$30,VLOOKUP(A1653,MMO_o10M_lease!$A$1:$F$51,5,FALSE),IF(D1653=$D$26,VLOOKUP(D1653,LANDINGS!$A$3:$BR$40,HLOOKUP(A1653,LANDINGS!$B$1:$CF$42,42,FALSE),FALSE)-IFERROR(VLOOKUP(A1653,MMO_o10M_lease!$A$1:$F$38,5,FALSE),0),VLOOKUP(D1653,LANDINGS!$A$3:$CF$40,HLOOKUP(A1653,LANDINGS!$B$1:$CF$42,42,FALSE),FALSE)))),0)</f>
        <v>598.40499999999997</v>
      </c>
      <c r="L1653" s="24">
        <f>SUMIFS(PASTE_FLEX_TRACKER!$D:$D,PASTE_FLEX_TRACKER!$F:$F,MAIN!$A1653,PASTE_FLEX_TRACKER!$B:$B,MAIN!$D1653)-SUMIFS(PASTE_FLEX_TRACKER!$D:$D,PASTE_FLEX_TRACKER!$C:$C,MAIN!$A1653,PASTE_FLEX_TRACKER!$B:$B,MAIN!$D1653)</f>
        <v>-225.9</v>
      </c>
      <c r="M1653" s="24">
        <f>IFERROR(-VLOOKUP(D1653,SQ!$A$19:$CC$52,HLOOKUP(MAIN!A1653,SQ!$B$18:$CC$56,39,FALSE),FALSE),"n/a")</f>
        <v>0</v>
      </c>
      <c r="N1653" s="46" t="s">
        <v>563</v>
      </c>
      <c r="O1653" s="46">
        <f>SUMIFS(MAN_ADJ!$L:$L,MAN_ADJ!$K:$K,MAIN!$D1653,MAN_ADJ!$J:$J,MAIN!$S1653)</f>
        <v>0</v>
      </c>
      <c r="P1653" s="25">
        <f t="shared" si="461"/>
        <v>372.505</v>
      </c>
      <c r="Q1653" s="28">
        <f t="shared" si="448"/>
        <v>0.56568459065486421</v>
      </c>
      <c r="R1653" s="38">
        <f t="shared" si="449"/>
        <v>285.99799999999993</v>
      </c>
      <c r="S1653" s="17" t="s">
        <v>219</v>
      </c>
    </row>
    <row r="1654" spans="1:19" x14ac:dyDescent="0.25">
      <c r="A1654" s="17" t="s">
        <v>219</v>
      </c>
      <c r="B1654" s="17" t="s">
        <v>93</v>
      </c>
      <c r="C1654" s="17" t="s">
        <v>220</v>
      </c>
      <c r="D1654" s="17" t="s">
        <v>99</v>
      </c>
      <c r="E1654" s="24">
        <f>IF(U1654="SC",SUMIFS(SC!F:F,SC!A:A,MAIN!D1654,SC!B:B,MAIN!A1654),SUMIFS(Allocations!$H:$H,Allocations!$A:$A,MAIN!$A1654,Allocations!$B:$B,MAIN!$D1654))</f>
        <v>3.4590000000000001</v>
      </c>
      <c r="F1654" s="24">
        <f>IF(U1654="SC",SUMIFS(SC!J:J,SC!A:A,MAIN!D1654,SC!B:B,MAIN!A1654),SUMIFS(Allocations!M:M,Allocations!A:A,MAIN!A1654,Allocations!B:B,MAIN!D1654))</f>
        <v>0.28899999999999998</v>
      </c>
      <c r="G1654" s="24">
        <f t="shared" si="459"/>
        <v>3.7480000000000002</v>
      </c>
      <c r="H1654" s="24">
        <f>IFERROR(VLOOKUP(S1654,Swaps_wk!$A$2:$AP$151,HLOOKUP(MAIN!D1654,Swaps_wk!$B$2:$AP$151,150,FALSE),FALSE),0)</f>
        <v>0</v>
      </c>
      <c r="I1654" s="24">
        <f>SUMIFS(PASTE_DQS_TRACKER!$D:$D,PASTE_DQS_TRACKER!$C:$C,MAIN!$A1654,PASTE_DQS_TRACKER!$B:$B,MAIN!$D1654)-SUMIFS(PASTE_DQS_TRACKER!$D:$D,PASTE_DQS_TRACKER!$C:$C,MAIN!A1654,PASTE_DQS_TRACKER!$E:$E,MAIN!$D1654)</f>
        <v>-0.4</v>
      </c>
      <c r="J1654" s="25">
        <f t="shared" si="460"/>
        <v>3.3480000000000003</v>
      </c>
      <c r="K1654" s="24">
        <f>IFERROR(IF(V1654="Flex",0,IF(D1654=$D$30,VLOOKUP(A1654,MMO_o10M_lease!$A$1:$F$51,5,FALSE),IF(D1654=$D$26,VLOOKUP(D1654,LANDINGS!$A$3:$BR$40,HLOOKUP(A1654,LANDINGS!$B$1:$CF$42,42,FALSE),FALSE)-IFERROR(VLOOKUP(A1654,MMO_o10M_lease!$A$1:$F$38,5,FALSE),0),VLOOKUP(D1654,LANDINGS!$A$3:$CF$40,HLOOKUP(A1654,LANDINGS!$B$1:$CF$42,42,FALSE),FALSE)))),0)</f>
        <v>0.88500000000000001</v>
      </c>
      <c r="L1654" s="24">
        <f>SUMIFS(PASTE_FLEX_TRACKER!$D:$D,PASTE_FLEX_TRACKER!$F:$F,MAIN!$A1654,PASTE_FLEX_TRACKER!$B:$B,MAIN!$D1654)-SUMIFS(PASTE_FLEX_TRACKER!$D:$D,PASTE_FLEX_TRACKER!$C:$C,MAIN!$A1654,PASTE_FLEX_TRACKER!$B:$B,MAIN!$D1654)</f>
        <v>0</v>
      </c>
      <c r="M1654" s="24">
        <f>IFERROR(-VLOOKUP(D1654,SQ!$A$19:$CC$52,HLOOKUP(MAIN!A1654,SQ!$B$18:$CC$56,39,FALSE),FALSE),"n/a")</f>
        <v>0</v>
      </c>
      <c r="N1654" s="46" t="s">
        <v>563</v>
      </c>
      <c r="O1654" s="46">
        <f>SUMIFS(MAN_ADJ!$L:$L,MAN_ADJ!$K:$K,MAIN!$D1654,MAN_ADJ!$J:$J,MAIN!$S1654)</f>
        <v>0</v>
      </c>
      <c r="P1654" s="25">
        <f t="shared" si="461"/>
        <v>0.88500000000000001</v>
      </c>
      <c r="Q1654" s="28">
        <f t="shared" si="448"/>
        <v>0.26433691756272398</v>
      </c>
      <c r="R1654" s="38">
        <f t="shared" si="449"/>
        <v>2.4630000000000001</v>
      </c>
      <c r="S1654" s="17" t="s">
        <v>219</v>
      </c>
    </row>
    <row r="1655" spans="1:19" x14ac:dyDescent="0.25">
      <c r="A1655" s="17" t="s">
        <v>219</v>
      </c>
      <c r="B1655" s="17" t="s">
        <v>93</v>
      </c>
      <c r="C1655" s="17" t="s">
        <v>220</v>
      </c>
      <c r="D1655" s="17" t="s">
        <v>100</v>
      </c>
      <c r="E1655" s="24">
        <f>IF(U1655="SC",SUMIFS(SC!F:F,SC!A:A,MAIN!D1655,SC!B:B,MAIN!A1655),SUMIFS(Allocations!$H:$H,Allocations!$A:$A,MAIN!$A1655,Allocations!$B:$B,MAIN!$D1655))</f>
        <v>7.3999999999999995</v>
      </c>
      <c r="F1655" s="24">
        <f>IF(U1655="SC",SUMIFS(SC!J:J,SC!A:A,MAIN!D1655,SC!B:B,MAIN!A1655),SUMIFS(Allocations!M:M,Allocations!A:A,MAIN!A1655,Allocations!B:B,MAIN!D1655))</f>
        <v>8.9999999999999993E-3</v>
      </c>
      <c r="G1655" s="24">
        <f t="shared" si="459"/>
        <v>7.4089999999999998</v>
      </c>
      <c r="H1655" s="24">
        <f>IFERROR(VLOOKUP(S1655,Swaps_wk!$A$2:$AP$151,HLOOKUP(MAIN!D1655,Swaps_wk!$B$2:$AP$151,150,FALSE),FALSE),0)</f>
        <v>0</v>
      </c>
      <c r="I1655" s="24">
        <f>SUMIFS(PASTE_DQS_TRACKER!$D:$D,PASTE_DQS_TRACKER!$C:$C,MAIN!$A1655,PASTE_DQS_TRACKER!$B:$B,MAIN!$D1655)-SUMIFS(PASTE_DQS_TRACKER!$D:$D,PASTE_DQS_TRACKER!$C:$C,MAIN!A1655,PASTE_DQS_TRACKER!$E:$E,MAIN!$D1655)</f>
        <v>-6.6</v>
      </c>
      <c r="J1655" s="25">
        <f t="shared" si="460"/>
        <v>0.80900000000000016</v>
      </c>
      <c r="K1655" s="24">
        <f>IFERROR(IF(V1655="Flex",0,IF(D1655=$D$30,VLOOKUP(A1655,MMO_o10M_lease!$A$1:$F$51,5,FALSE),IF(D1655=$D$26,VLOOKUP(D1655,LANDINGS!$A$3:$BR$40,HLOOKUP(A1655,LANDINGS!$B$1:$CF$42,42,FALSE),FALSE)-IFERROR(VLOOKUP(A1655,MMO_o10M_lease!$A$1:$F$38,5,FALSE),0),VLOOKUP(D1655,LANDINGS!$A$3:$CF$40,HLOOKUP(A1655,LANDINGS!$B$1:$CF$42,42,FALSE),FALSE)))),0)</f>
        <v>0.01</v>
      </c>
      <c r="L1655" s="24">
        <f>SUMIFS(PASTE_FLEX_TRACKER!$D:$D,PASTE_FLEX_TRACKER!$F:$F,MAIN!$A1655,PASTE_FLEX_TRACKER!$B:$B,MAIN!$D1655)-SUMIFS(PASTE_FLEX_TRACKER!$D:$D,PASTE_FLEX_TRACKER!$C:$C,MAIN!$A1655,PASTE_FLEX_TRACKER!$B:$B,MAIN!$D1655)</f>
        <v>0</v>
      </c>
      <c r="M1655" s="24">
        <f>IFERROR(-VLOOKUP(D1655,SQ!$A$19:$CC$52,HLOOKUP(MAIN!A1655,SQ!$B$18:$CC$56,39,FALSE),FALSE),"n/a")</f>
        <v>0</v>
      </c>
      <c r="N1655" s="46" t="s">
        <v>563</v>
      </c>
      <c r="O1655" s="46">
        <f>SUMIFS(MAN_ADJ!$L:$L,MAN_ADJ!$K:$K,MAIN!$D1655,MAN_ADJ!$J:$J,MAIN!$S1655)</f>
        <v>0</v>
      </c>
      <c r="P1655" s="25">
        <f t="shared" si="461"/>
        <v>0.01</v>
      </c>
      <c r="Q1655" s="28">
        <f t="shared" si="448"/>
        <v>1.2360939431396784E-2</v>
      </c>
      <c r="R1655" s="38">
        <f t="shared" si="449"/>
        <v>0.79900000000000015</v>
      </c>
      <c r="S1655" s="17" t="s">
        <v>219</v>
      </c>
    </row>
    <row r="1656" spans="1:19" x14ac:dyDescent="0.25">
      <c r="A1656" s="17" t="s">
        <v>219</v>
      </c>
      <c r="B1656" s="17" t="s">
        <v>93</v>
      </c>
      <c r="C1656" s="17" t="s">
        <v>220</v>
      </c>
      <c r="D1656" s="17" t="s">
        <v>101</v>
      </c>
      <c r="E1656" s="24">
        <f>IF(U1656="SC",SUMIFS(SC!F:F,SC!A:A,MAIN!D1656,SC!B:B,MAIN!A1656),SUMIFS(Allocations!$H:$H,Allocations!$A:$A,MAIN!$A1656,Allocations!$B:$B,MAIN!$D1656))</f>
        <v>2.8000000000000003</v>
      </c>
      <c r="F1656" s="24">
        <f>IF(U1656="SC",SUMIFS(SC!J:J,SC!A:A,MAIN!D1656,SC!B:B,MAIN!A1656),SUMIFS(Allocations!M:M,Allocations!A:A,MAIN!A1656,Allocations!B:B,MAIN!D1656))</f>
        <v>0</v>
      </c>
      <c r="G1656" s="24">
        <f t="shared" si="459"/>
        <v>2.8000000000000003</v>
      </c>
      <c r="H1656" s="24">
        <f>IFERROR(VLOOKUP(S1656,Swaps_wk!$A$2:$AP$151,HLOOKUP(MAIN!D1656,Swaps_wk!$B$2:$AP$151,150,FALSE),FALSE),0)</f>
        <v>0</v>
      </c>
      <c r="I1656" s="24">
        <f>SUMIFS(PASTE_DQS_TRACKER!$D:$D,PASTE_DQS_TRACKER!$C:$C,MAIN!$A1656,PASTE_DQS_TRACKER!$B:$B,MAIN!$D1656)-SUMIFS(PASTE_DQS_TRACKER!$D:$D,PASTE_DQS_TRACKER!$C:$C,MAIN!A1656,PASTE_DQS_TRACKER!$E:$E,MAIN!$D1656)</f>
        <v>-2.6</v>
      </c>
      <c r="J1656" s="25">
        <f t="shared" si="460"/>
        <v>0.20000000000000018</v>
      </c>
      <c r="K1656" s="24">
        <f>IFERROR(IF(V1656="Flex",0,IF(D1656=$D$30,VLOOKUP(A1656,MMO_o10M_lease!$A$1:$F$51,5,FALSE),IF(D1656=$D$26,VLOOKUP(D1656,LANDINGS!$A$3:$BR$40,HLOOKUP(A1656,LANDINGS!$B$1:$CF$42,42,FALSE),FALSE)-IFERROR(VLOOKUP(A1656,MMO_o10M_lease!$A$1:$F$38,5,FALSE),0),VLOOKUP(D1656,LANDINGS!$A$3:$CF$40,HLOOKUP(A1656,LANDINGS!$B$1:$CF$42,42,FALSE),FALSE)))),0)</f>
        <v>0</v>
      </c>
      <c r="L1656" s="24">
        <f>SUMIFS(PASTE_FLEX_TRACKER!$D:$D,PASTE_FLEX_TRACKER!$F:$F,MAIN!$A1656,PASTE_FLEX_TRACKER!$B:$B,MAIN!$D1656)-SUMIFS(PASTE_FLEX_TRACKER!$D:$D,PASTE_FLEX_TRACKER!$C:$C,MAIN!$A1656,PASTE_FLEX_TRACKER!$B:$B,MAIN!$D1656)</f>
        <v>0</v>
      </c>
      <c r="M1656" s="24">
        <f>IFERROR(-VLOOKUP(D1656,SQ!$A$19:$CC$52,HLOOKUP(MAIN!A1656,SQ!$B$18:$CC$56,39,FALSE),FALSE),"n/a")</f>
        <v>0</v>
      </c>
      <c r="N1656" s="46" t="s">
        <v>563</v>
      </c>
      <c r="O1656" s="46">
        <f>SUMIFS(MAN_ADJ!$L:$L,MAN_ADJ!$K:$K,MAIN!$D1656,MAN_ADJ!$J:$J,MAIN!$S1656)</f>
        <v>0</v>
      </c>
      <c r="P1656" s="25">
        <f t="shared" si="461"/>
        <v>0</v>
      </c>
      <c r="Q1656" s="28">
        <f t="shared" si="448"/>
        <v>0</v>
      </c>
      <c r="R1656" s="38">
        <f t="shared" si="449"/>
        <v>0.20000000000000018</v>
      </c>
      <c r="S1656" s="17" t="s">
        <v>219</v>
      </c>
    </row>
    <row r="1657" spans="1:19" x14ac:dyDescent="0.25">
      <c r="A1657" s="17" t="s">
        <v>219</v>
      </c>
      <c r="B1657" s="17" t="s">
        <v>93</v>
      </c>
      <c r="C1657" s="17" t="s">
        <v>220</v>
      </c>
      <c r="D1657" s="17" t="s">
        <v>102</v>
      </c>
      <c r="E1657" s="24">
        <f>IF(U1657="SC",SUMIFS(SC!F:F,SC!A:A,MAIN!D1657,SC!B:B,MAIN!A1657),SUMIFS(Allocations!$H:$H,Allocations!$A:$A,MAIN!$A1657,Allocations!$B:$B,MAIN!$D1657))</f>
        <v>5.1999999999999993</v>
      </c>
      <c r="F1657" s="24">
        <f>IF(U1657="SC",SUMIFS(SC!J:J,SC!A:A,MAIN!D1657,SC!B:B,MAIN!A1657),SUMIFS(Allocations!M:M,Allocations!A:A,MAIN!A1657,Allocations!B:B,MAIN!D1657))</f>
        <v>0.155</v>
      </c>
      <c r="G1657" s="24">
        <f t="shared" si="459"/>
        <v>5.3549999999999995</v>
      </c>
      <c r="H1657" s="24">
        <f>IFERROR(VLOOKUP(S1657,Swaps_wk!$A$2:$AP$151,HLOOKUP(MAIN!D1657,Swaps_wk!$B$2:$AP$151,150,FALSE),FALSE),0)</f>
        <v>0</v>
      </c>
      <c r="I1657" s="24">
        <f>SUMIFS(PASTE_DQS_TRACKER!$D:$D,PASTE_DQS_TRACKER!$C:$C,MAIN!$A1657,PASTE_DQS_TRACKER!$B:$B,MAIN!$D1657)-SUMIFS(PASTE_DQS_TRACKER!$D:$D,PASTE_DQS_TRACKER!$C:$C,MAIN!A1657,PASTE_DQS_TRACKER!$E:$E,MAIN!$D1657)</f>
        <v>2.65</v>
      </c>
      <c r="J1657" s="25">
        <f t="shared" si="460"/>
        <v>8.004999999999999</v>
      </c>
      <c r="K1657" s="24">
        <f>IFERROR(IF(V1657="Flex",0,IF(D1657=$D$30,VLOOKUP(A1657,MMO_o10M_lease!$A$1:$F$51,5,FALSE),IF(D1657=$D$26,VLOOKUP(D1657,LANDINGS!$A$3:$BR$40,HLOOKUP(A1657,LANDINGS!$B$1:$CF$42,42,FALSE),FALSE)-IFERROR(VLOOKUP(A1657,MMO_o10M_lease!$A$1:$F$38,5,FALSE),0),VLOOKUP(D1657,LANDINGS!$A$3:$CF$40,HLOOKUP(A1657,LANDINGS!$B$1:$CF$42,42,FALSE),FALSE)))),0)</f>
        <v>8</v>
      </c>
      <c r="L1657" s="24">
        <f>SUMIFS(PASTE_FLEX_TRACKER!$D:$D,PASTE_FLEX_TRACKER!$F:$F,MAIN!$A1657,PASTE_FLEX_TRACKER!$B:$B,MAIN!$D1657)-SUMIFS(PASTE_FLEX_TRACKER!$D:$D,PASTE_FLEX_TRACKER!$C:$C,MAIN!$A1657,PASTE_FLEX_TRACKER!$B:$B,MAIN!$D1657)</f>
        <v>0</v>
      </c>
      <c r="M1657" s="24">
        <f>IFERROR(-VLOOKUP(D1657,SQ!$A$19:$CC$52,HLOOKUP(MAIN!A1657,SQ!$B$18:$CC$56,39,FALSE),FALSE),"n/a")</f>
        <v>0</v>
      </c>
      <c r="N1657" s="46" t="s">
        <v>563</v>
      </c>
      <c r="O1657" s="46">
        <f>SUMIFS(MAN_ADJ!$L:$L,MAN_ADJ!$K:$K,MAIN!$D1657,MAN_ADJ!$J:$J,MAIN!$S1657)</f>
        <v>0</v>
      </c>
      <c r="P1657" s="25">
        <f t="shared" si="461"/>
        <v>8</v>
      </c>
      <c r="Q1657" s="28">
        <f t="shared" si="448"/>
        <v>0.99937539038101197</v>
      </c>
      <c r="R1657" s="38">
        <f t="shared" si="449"/>
        <v>4.9999999999990052E-3</v>
      </c>
      <c r="S1657" s="17" t="s">
        <v>219</v>
      </c>
    </row>
    <row r="1658" spans="1:19" x14ac:dyDescent="0.25">
      <c r="A1658" s="17" t="s">
        <v>219</v>
      </c>
      <c r="B1658" s="17" t="s">
        <v>93</v>
      </c>
      <c r="C1658" s="17" t="s">
        <v>220</v>
      </c>
      <c r="D1658" s="17" t="s">
        <v>103</v>
      </c>
      <c r="E1658" s="24">
        <f>IF(U1658="SC",SUMIFS(SC!F:F,SC!A:A,MAIN!D1658,SC!B:B,MAIN!A1658),SUMIFS(Allocations!$H:$H,Allocations!$A:$A,MAIN!$A1658,Allocations!$B:$B,MAIN!$D1658))</f>
        <v>1.2</v>
      </c>
      <c r="F1658" s="24">
        <f>IF(U1658="SC",SUMIFS(SC!J:J,SC!A:A,MAIN!D1658,SC!B:B,MAIN!A1658),SUMIFS(Allocations!M:M,Allocations!A:A,MAIN!A1658,Allocations!B:B,MAIN!D1658))</f>
        <v>0</v>
      </c>
      <c r="G1658" s="24">
        <f t="shared" si="459"/>
        <v>1.2</v>
      </c>
      <c r="H1658" s="24">
        <f>IFERROR(VLOOKUP(S1658,Swaps_wk!$A$2:$AP$151,HLOOKUP(MAIN!D1658,Swaps_wk!$B$2:$AP$151,150,FALSE),FALSE),0)</f>
        <v>0</v>
      </c>
      <c r="I1658" s="24">
        <f>SUMIFS(PASTE_DQS_TRACKER!$D:$D,PASTE_DQS_TRACKER!$C:$C,MAIN!$A1658,PASTE_DQS_TRACKER!$B:$B,MAIN!$D1658)-SUMIFS(PASTE_DQS_TRACKER!$D:$D,PASTE_DQS_TRACKER!$C:$C,MAIN!A1658,PASTE_DQS_TRACKER!$E:$E,MAIN!$D1658)</f>
        <v>-1.2</v>
      </c>
      <c r="J1658" s="25">
        <f t="shared" si="460"/>
        <v>0</v>
      </c>
      <c r="K1658" s="24">
        <f>IFERROR(IF(V1658="Flex",0,IF(D1658=$D$30,VLOOKUP(A1658,MMO_o10M_lease!$A$1:$F$51,5,FALSE),IF(D1658=$D$26,VLOOKUP(D1658,LANDINGS!$A$3:$BR$40,HLOOKUP(A1658,LANDINGS!$B$1:$CF$42,42,FALSE),FALSE)-IFERROR(VLOOKUP(A1658,MMO_o10M_lease!$A$1:$F$38,5,FALSE),0),VLOOKUP(D1658,LANDINGS!$A$3:$CF$40,HLOOKUP(A1658,LANDINGS!$B$1:$CF$42,42,FALSE),FALSE)))),0)</f>
        <v>0</v>
      </c>
      <c r="L1658" s="24">
        <f>SUMIFS(PASTE_FLEX_TRACKER!$D:$D,PASTE_FLEX_TRACKER!$F:$F,MAIN!$A1658,PASTE_FLEX_TRACKER!$B:$B,MAIN!$D1658)-SUMIFS(PASTE_FLEX_TRACKER!$D:$D,PASTE_FLEX_TRACKER!$C:$C,MAIN!$A1658,PASTE_FLEX_TRACKER!$B:$B,MAIN!$D1658)</f>
        <v>0</v>
      </c>
      <c r="M1658" s="24">
        <f>IFERROR(-VLOOKUP(D1658,SQ!$A$19:$CC$52,HLOOKUP(MAIN!A1658,SQ!$B$18:$CC$56,39,FALSE),FALSE),"n/a")</f>
        <v>0</v>
      </c>
      <c r="N1658" s="46" t="s">
        <v>563</v>
      </c>
      <c r="O1658" s="46">
        <f>SUMIFS(MAN_ADJ!$L:$L,MAN_ADJ!$K:$K,MAIN!$D1658,MAN_ADJ!$J:$J,MAIN!$S1658)</f>
        <v>0</v>
      </c>
      <c r="P1658" s="25">
        <f t="shared" si="461"/>
        <v>0</v>
      </c>
      <c r="Q1658" s="28" t="str">
        <f t="shared" si="448"/>
        <v>n/a</v>
      </c>
      <c r="R1658" s="38">
        <f t="shared" si="449"/>
        <v>0</v>
      </c>
      <c r="S1658" s="17" t="s">
        <v>219</v>
      </c>
    </row>
    <row r="1659" spans="1:19" x14ac:dyDescent="0.25">
      <c r="A1659" s="17" t="s">
        <v>219</v>
      </c>
      <c r="B1659" s="17" t="s">
        <v>93</v>
      </c>
      <c r="C1659" s="17" t="s">
        <v>220</v>
      </c>
      <c r="D1659" s="17" t="s">
        <v>104</v>
      </c>
      <c r="E1659" s="24">
        <f>IF(U1659="SC",SUMIFS(SC!F:F,SC!A:A,MAIN!D1659,SC!B:B,MAIN!A1659),SUMIFS(Allocations!$H:$H,Allocations!$A:$A,MAIN!$A1659,Allocations!$B:$B,MAIN!$D1659))</f>
        <v>36.799999999999997</v>
      </c>
      <c r="F1659" s="24">
        <f>IF(U1659="SC",SUMIFS(SC!J:J,SC!A:A,MAIN!D1659,SC!B:B,MAIN!A1659),SUMIFS(Allocations!M:M,Allocations!A:A,MAIN!A1659,Allocations!B:B,MAIN!D1659))</f>
        <v>1.1080000000000001</v>
      </c>
      <c r="G1659" s="24">
        <f t="shared" si="459"/>
        <v>37.907999999999994</v>
      </c>
      <c r="H1659" s="24">
        <f>IFERROR(VLOOKUP(S1659,Swaps_wk!$A$2:$AP$151,HLOOKUP(MAIN!D1659,Swaps_wk!$B$2:$AP$151,150,FALSE),FALSE),0)</f>
        <v>0</v>
      </c>
      <c r="I1659" s="24">
        <f>SUMIFS(PASTE_DQS_TRACKER!$D:$D,PASTE_DQS_TRACKER!$C:$C,MAIN!$A1659,PASTE_DQS_TRACKER!$B:$B,MAIN!$D1659)-SUMIFS(PASTE_DQS_TRACKER!$D:$D,PASTE_DQS_TRACKER!$C:$C,MAIN!A1659,PASTE_DQS_TRACKER!$E:$E,MAIN!$D1659)</f>
        <v>-2</v>
      </c>
      <c r="J1659" s="25">
        <f t="shared" si="460"/>
        <v>35.907999999999994</v>
      </c>
      <c r="K1659" s="24">
        <f>IFERROR(IF(V1659="Flex",0,IF(D1659=$D$30,VLOOKUP(A1659,MMO_o10M_lease!$A$1:$F$51,5,FALSE),IF(D1659=$D$26,VLOOKUP(D1659,LANDINGS!$A$3:$BR$40,HLOOKUP(A1659,LANDINGS!$B$1:$CF$42,42,FALSE),FALSE)-IFERROR(VLOOKUP(A1659,MMO_o10M_lease!$A$1:$F$38,5,FALSE),0),VLOOKUP(D1659,LANDINGS!$A$3:$CF$40,HLOOKUP(A1659,LANDINGS!$B$1:$CF$42,42,FALSE),FALSE)))),0)</f>
        <v>17.901</v>
      </c>
      <c r="L1659" s="24">
        <f>SUMIFS(PASTE_FLEX_TRACKER!$D:$D,PASTE_FLEX_TRACKER!$F:$F,MAIN!$A1659,PASTE_FLEX_TRACKER!$B:$B,MAIN!$D1659)-SUMIFS(PASTE_FLEX_TRACKER!$D:$D,PASTE_FLEX_TRACKER!$C:$C,MAIN!$A1659,PASTE_FLEX_TRACKER!$B:$B,MAIN!$D1659)</f>
        <v>-10.9</v>
      </c>
      <c r="M1659" s="24">
        <f>IFERROR(-VLOOKUP(D1659,SQ!$A$19:$CC$52,HLOOKUP(MAIN!A1659,SQ!$B$18:$CC$56,39,FALSE),FALSE),"n/a")</f>
        <v>0</v>
      </c>
      <c r="N1659" s="46" t="s">
        <v>563</v>
      </c>
      <c r="O1659" s="46">
        <f>SUMIFS(MAN_ADJ!$L:$L,MAN_ADJ!$K:$K,MAIN!$D1659,MAN_ADJ!$J:$J,MAIN!$S1659)</f>
        <v>0</v>
      </c>
      <c r="P1659" s="25">
        <f t="shared" si="461"/>
        <v>7.0009999999999994</v>
      </c>
      <c r="Q1659" s="28">
        <f t="shared" si="448"/>
        <v>0.19497048011585164</v>
      </c>
      <c r="R1659" s="38">
        <f t="shared" si="449"/>
        <v>28.906999999999996</v>
      </c>
      <c r="S1659" s="17" t="s">
        <v>219</v>
      </c>
    </row>
    <row r="1660" spans="1:19" x14ac:dyDescent="0.25">
      <c r="A1660" s="17" t="s">
        <v>219</v>
      </c>
      <c r="B1660" s="17" t="s">
        <v>93</v>
      </c>
      <c r="C1660" s="17" t="s">
        <v>220</v>
      </c>
      <c r="D1660" s="17" t="s">
        <v>105</v>
      </c>
      <c r="E1660" s="24">
        <f>IF(U1660="SC",SUMIFS(SC!F:F,SC!A:A,MAIN!D1660,SC!B:B,MAIN!A1660),SUMIFS(Allocations!$H:$H,Allocations!$A:$A,MAIN!$A1660,Allocations!$B:$B,MAIN!$D1660))</f>
        <v>37.920999999999999</v>
      </c>
      <c r="F1660" s="24">
        <f>IF(U1660="SC",SUMIFS(SC!J:J,SC!A:A,MAIN!D1660,SC!B:B,MAIN!A1660),SUMIFS(Allocations!M:M,Allocations!A:A,MAIN!A1660,Allocations!B:B,MAIN!D1660))</f>
        <v>3.8929999999999998</v>
      </c>
      <c r="G1660" s="24">
        <f t="shared" si="459"/>
        <v>41.814</v>
      </c>
      <c r="H1660" s="24">
        <f>IFERROR(VLOOKUP(S1660,Swaps_wk!$A$2:$AP$151,HLOOKUP(MAIN!D1660,Swaps_wk!$B$2:$AP$151,150,FALSE),FALSE),0)</f>
        <v>0</v>
      </c>
      <c r="I1660" s="24">
        <f>SUMIFS(PASTE_DQS_TRACKER!$D:$D,PASTE_DQS_TRACKER!$C:$C,MAIN!$A1660,PASTE_DQS_TRACKER!$B:$B,MAIN!$D1660)-SUMIFS(PASTE_DQS_TRACKER!$D:$D,PASTE_DQS_TRACKER!$C:$C,MAIN!A1660,PASTE_DQS_TRACKER!$E:$E,MAIN!$D1660)</f>
        <v>-7.1</v>
      </c>
      <c r="J1660" s="25">
        <f t="shared" si="460"/>
        <v>34.713999999999999</v>
      </c>
      <c r="K1660" s="24">
        <f>IFERROR(IF(V1660="Flex",0,IF(D1660=$D$30,VLOOKUP(A1660,MMO_o10M_lease!$A$1:$F$51,5,FALSE),IF(D1660=$D$26,VLOOKUP(D1660,LANDINGS!$A$3:$BR$40,HLOOKUP(A1660,LANDINGS!$B$1:$CF$42,42,FALSE),FALSE)-IFERROR(VLOOKUP(A1660,MMO_o10M_lease!$A$1:$F$38,5,FALSE),0),VLOOKUP(D1660,LANDINGS!$A$3:$CF$40,HLOOKUP(A1660,LANDINGS!$B$1:$CF$42,42,FALSE),FALSE)))),0)</f>
        <v>37.585000000000001</v>
      </c>
      <c r="L1660" s="24">
        <f>SUMIFS(PASTE_FLEX_TRACKER!$D:$D,PASTE_FLEX_TRACKER!$F:$F,MAIN!$A1660,PASTE_FLEX_TRACKER!$B:$B,MAIN!$D1660)-SUMIFS(PASTE_FLEX_TRACKER!$D:$D,PASTE_FLEX_TRACKER!$C:$C,MAIN!$A1660,PASTE_FLEX_TRACKER!$B:$B,MAIN!$D1660)</f>
        <v>-19</v>
      </c>
      <c r="M1660" s="24">
        <f>IFERROR(-VLOOKUP(D1660,SQ!$A$19:$CC$52,HLOOKUP(MAIN!A1660,SQ!$B$18:$CC$56,39,FALSE),FALSE),"n/a")</f>
        <v>0</v>
      </c>
      <c r="N1660" s="46" t="s">
        <v>563</v>
      </c>
      <c r="O1660" s="46">
        <f>SUMIFS(MAN_ADJ!$L:$L,MAN_ADJ!$K:$K,MAIN!$D1660,MAN_ADJ!$J:$J,MAIN!$S1660)</f>
        <v>0</v>
      </c>
      <c r="P1660" s="25">
        <f t="shared" si="461"/>
        <v>18.585000000000001</v>
      </c>
      <c r="Q1660" s="28">
        <f t="shared" si="448"/>
        <v>0.53537477674713374</v>
      </c>
      <c r="R1660" s="38">
        <f t="shared" si="449"/>
        <v>16.128999999999998</v>
      </c>
      <c r="S1660" s="17" t="s">
        <v>219</v>
      </c>
    </row>
    <row r="1661" spans="1:19" x14ac:dyDescent="0.25">
      <c r="A1661" s="17" t="s">
        <v>219</v>
      </c>
      <c r="B1661" s="17" t="s">
        <v>93</v>
      </c>
      <c r="C1661" s="17" t="s">
        <v>220</v>
      </c>
      <c r="D1661" s="17" t="s">
        <v>106</v>
      </c>
      <c r="E1661" s="24">
        <f>IF(U1661="SC",SUMIFS(SC!F:F,SC!A:A,MAIN!D1661,SC!B:B,MAIN!A1661),SUMIFS(Allocations!$H:$H,Allocations!$A:$A,MAIN!$A1661,Allocations!$B:$B,MAIN!$D1661))</f>
        <v>119.681</v>
      </c>
      <c r="F1661" s="24">
        <f>IF(U1661="SC",SUMIFS(SC!J:J,SC!A:A,MAIN!D1661,SC!B:B,MAIN!A1661),SUMIFS(Allocations!M:M,Allocations!A:A,MAIN!A1661,Allocations!B:B,MAIN!D1661))</f>
        <v>13.644</v>
      </c>
      <c r="G1661" s="24">
        <f t="shared" si="459"/>
        <v>133.32499999999999</v>
      </c>
      <c r="H1661" s="24">
        <f>IFERROR(VLOOKUP(S1661,Swaps_wk!$A$2:$AP$151,HLOOKUP(MAIN!D1661,Swaps_wk!$B$2:$AP$151,150,FALSE),FALSE),0)</f>
        <v>0</v>
      </c>
      <c r="I1661" s="24">
        <f>SUMIFS(PASTE_DQS_TRACKER!$D:$D,PASTE_DQS_TRACKER!$C:$C,MAIN!$A1661,PASTE_DQS_TRACKER!$B:$B,MAIN!$D1661)-SUMIFS(PASTE_DQS_TRACKER!$D:$D,PASTE_DQS_TRACKER!$C:$C,MAIN!A1661,PASTE_DQS_TRACKER!$E:$E,MAIN!$D1661)</f>
        <v>-41.800000000000011</v>
      </c>
      <c r="J1661" s="25">
        <f t="shared" si="460"/>
        <v>91.524999999999977</v>
      </c>
      <c r="K1661" s="24">
        <f>IFERROR(IF(V1661="Flex",0,IF(D1661=$D$30,VLOOKUP(A1661,MMO_o10M_lease!$A$1:$F$51,5,FALSE),IF(D1661=$D$26,VLOOKUP(D1661,LANDINGS!$A$3:$BR$40,HLOOKUP(A1661,LANDINGS!$B$1:$CF$42,42,FALSE),FALSE)-IFERROR(VLOOKUP(A1661,MMO_o10M_lease!$A$1:$F$38,5,FALSE),0),VLOOKUP(D1661,LANDINGS!$A$3:$CF$40,HLOOKUP(A1661,LANDINGS!$B$1:$CF$42,42,FALSE),FALSE)))),0)</f>
        <v>241.40100000000001</v>
      </c>
      <c r="L1661" s="24">
        <f>SUMIFS(PASTE_FLEX_TRACKER!$D:$D,PASTE_FLEX_TRACKER!$F:$F,MAIN!$A1661,PASTE_FLEX_TRACKER!$B:$B,MAIN!$D1661)-SUMIFS(PASTE_FLEX_TRACKER!$D:$D,PASTE_FLEX_TRACKER!$C:$C,MAIN!$A1661,PASTE_FLEX_TRACKER!$B:$B,MAIN!$D1661)</f>
        <v>-184.2</v>
      </c>
      <c r="M1661" s="24">
        <f>IFERROR(-VLOOKUP(D1661,SQ!$A$19:$CC$52,HLOOKUP(MAIN!A1661,SQ!$B$18:$CC$56,39,FALSE),FALSE),"n/a")</f>
        <v>0</v>
      </c>
      <c r="N1661" s="46" t="s">
        <v>563</v>
      </c>
      <c r="O1661" s="46">
        <f>SUMIFS(MAN_ADJ!$L:$L,MAN_ADJ!$K:$K,MAIN!$D1661,MAN_ADJ!$J:$J,MAIN!$S1661)</f>
        <v>0</v>
      </c>
      <c r="P1661" s="25">
        <f t="shared" si="461"/>
        <v>57.201000000000022</v>
      </c>
      <c r="Q1661" s="28">
        <f t="shared" si="448"/>
        <v>0.62497678229991849</v>
      </c>
      <c r="R1661" s="38">
        <f t="shared" si="449"/>
        <v>34.323999999999955</v>
      </c>
      <c r="S1661" s="17" t="s">
        <v>219</v>
      </c>
    </row>
    <row r="1662" spans="1:19" x14ac:dyDescent="0.25">
      <c r="A1662" s="17" t="s">
        <v>219</v>
      </c>
      <c r="B1662" s="17" t="s">
        <v>93</v>
      </c>
      <c r="C1662" s="17" t="s">
        <v>220</v>
      </c>
      <c r="D1662" s="17" t="s">
        <v>107</v>
      </c>
      <c r="E1662" s="24">
        <f>IF(U1662="SC",SUMIFS(SC!F:F,SC!A:A,MAIN!D1662,SC!B:B,MAIN!A1662),SUMIFS(Allocations!$H:$H,Allocations!$A:$A,MAIN!$A1662,Allocations!$B:$B,MAIN!$D1662))</f>
        <v>0.69799999999999995</v>
      </c>
      <c r="F1662" s="24">
        <f>IF(U1662="SC",SUMIFS(SC!J:J,SC!A:A,MAIN!D1662,SC!B:B,MAIN!A1662),SUMIFS(Allocations!M:M,Allocations!A:A,MAIN!A1662,Allocations!B:B,MAIN!D1662))</f>
        <v>1.728</v>
      </c>
      <c r="G1662" s="24">
        <f t="shared" si="459"/>
        <v>2.4260000000000002</v>
      </c>
      <c r="H1662" s="24">
        <f>IFERROR(VLOOKUP(S1662,Swaps_wk!$A$2:$AP$151,HLOOKUP(MAIN!D1662,Swaps_wk!$B$2:$AP$151,150,FALSE),FALSE),0)</f>
        <v>0</v>
      </c>
      <c r="I1662" s="24">
        <f>SUMIFS(PASTE_DQS_TRACKER!$D:$D,PASTE_DQS_TRACKER!$C:$C,MAIN!$A1662,PASTE_DQS_TRACKER!$B:$B,MAIN!$D1662)-SUMIFS(PASTE_DQS_TRACKER!$D:$D,PASTE_DQS_TRACKER!$C:$C,MAIN!A1662,PASTE_DQS_TRACKER!$E:$E,MAIN!$D1662)</f>
        <v>9.6999999999999993</v>
      </c>
      <c r="J1662" s="25">
        <f t="shared" si="460"/>
        <v>12.125999999999999</v>
      </c>
      <c r="K1662" s="24">
        <f>IFERROR(IF(V1662="Flex",0,IF(D1662=$D$30,VLOOKUP(A1662,MMO_o10M_lease!$A$1:$F$51,5,FALSE),IF(D1662=$D$26,VLOOKUP(D1662,LANDINGS!$A$3:$BR$40,HLOOKUP(A1662,LANDINGS!$B$1:$CF$42,42,FALSE),FALSE)-IFERROR(VLOOKUP(A1662,MMO_o10M_lease!$A$1:$F$38,5,FALSE),0),VLOOKUP(D1662,LANDINGS!$A$3:$CF$40,HLOOKUP(A1662,LANDINGS!$B$1:$CF$42,42,FALSE),FALSE)))),0)</f>
        <v>20.768000000000001</v>
      </c>
      <c r="L1662" s="24">
        <f>SUMIFS(PASTE_FLEX_TRACKER!$D:$D,PASTE_FLEX_TRACKER!$F:$F,MAIN!$A1662,PASTE_FLEX_TRACKER!$B:$B,MAIN!$D1662)-SUMIFS(PASTE_FLEX_TRACKER!$D:$D,PASTE_FLEX_TRACKER!$C:$C,MAIN!$A1662,PASTE_FLEX_TRACKER!$B:$B,MAIN!$D1662)</f>
        <v>-9</v>
      </c>
      <c r="M1662" s="24">
        <f>IFERROR(-VLOOKUP(D1662,SQ!$A$19:$CC$52,HLOOKUP(MAIN!A1662,SQ!$B$18:$CC$56,39,FALSE),FALSE),"n/a")</f>
        <v>0</v>
      </c>
      <c r="N1662" s="46" t="s">
        <v>563</v>
      </c>
      <c r="O1662" s="46">
        <f>SUMIFS(MAN_ADJ!$L:$L,MAN_ADJ!$K:$K,MAIN!$D1662,MAN_ADJ!$J:$J,MAIN!$S1662)</f>
        <v>0</v>
      </c>
      <c r="P1662" s="25">
        <f t="shared" si="461"/>
        <v>11.768000000000001</v>
      </c>
      <c r="Q1662" s="28">
        <f t="shared" si="448"/>
        <v>0.97047666171862124</v>
      </c>
      <c r="R1662" s="38">
        <f t="shared" si="449"/>
        <v>0.35799999999999876</v>
      </c>
      <c r="S1662" s="17" t="s">
        <v>219</v>
      </c>
    </row>
    <row r="1663" spans="1:19" x14ac:dyDescent="0.25">
      <c r="A1663" s="17" t="s">
        <v>219</v>
      </c>
      <c r="B1663" s="17" t="s">
        <v>93</v>
      </c>
      <c r="C1663" s="17" t="s">
        <v>220</v>
      </c>
      <c r="D1663" s="17" t="s">
        <v>108</v>
      </c>
      <c r="E1663" s="24">
        <f>IF(U1663="SC",SUMIFS(SC!F:F,SC!A:A,MAIN!D1663,SC!B:B,MAIN!A1663),SUMIFS(Allocations!$H:$H,Allocations!$A:$A,MAIN!$A1663,Allocations!$B:$B,MAIN!$D1663))</f>
        <v>30.257999999999999</v>
      </c>
      <c r="F1663" s="24">
        <f>IF(U1663="SC",SUMIFS(SC!J:J,SC!A:A,MAIN!D1663,SC!B:B,MAIN!A1663),SUMIFS(Allocations!M:M,Allocations!A:A,MAIN!A1663,Allocations!B:B,MAIN!D1663))</f>
        <v>0.59</v>
      </c>
      <c r="G1663" s="24">
        <f t="shared" si="459"/>
        <v>30.847999999999999</v>
      </c>
      <c r="H1663" s="24">
        <f>IFERROR(VLOOKUP(S1663,Swaps_wk!$A$2:$AP$151,HLOOKUP(MAIN!D1663,Swaps_wk!$B$2:$AP$151,150,FALSE),FALSE),0)</f>
        <v>0</v>
      </c>
      <c r="I1663" s="24">
        <f>SUMIFS(PASTE_DQS_TRACKER!$D:$D,PASTE_DQS_TRACKER!$C:$C,MAIN!$A1663,PASTE_DQS_TRACKER!$B:$B,MAIN!$D1663)-SUMIFS(PASTE_DQS_TRACKER!$D:$D,PASTE_DQS_TRACKER!$C:$C,MAIN!A1663,PASTE_DQS_TRACKER!$E:$E,MAIN!$D1663)</f>
        <v>-2.6999999999999993</v>
      </c>
      <c r="J1663" s="25">
        <f t="shared" si="460"/>
        <v>28.148</v>
      </c>
      <c r="K1663" s="24">
        <f>IFERROR(IF(V1663="Flex",0,IF(D1663=$D$30,VLOOKUP(A1663,MMO_o10M_lease!$A$1:$F$51,5,FALSE),IF(D1663=$D$26,VLOOKUP(D1663,LANDINGS!$A$3:$BR$40,HLOOKUP(A1663,LANDINGS!$B$1:$CF$42,42,FALSE),FALSE)-IFERROR(VLOOKUP(A1663,MMO_o10M_lease!$A$1:$F$38,5,FALSE),0),VLOOKUP(D1663,LANDINGS!$A$3:$CF$40,HLOOKUP(A1663,LANDINGS!$B$1:$CF$42,42,FALSE),FALSE)))),0)</f>
        <v>10.768000000000001</v>
      </c>
      <c r="L1663" s="24">
        <f>SUMIFS(PASTE_FLEX_TRACKER!$D:$D,PASTE_FLEX_TRACKER!$F:$F,MAIN!$A1663,PASTE_FLEX_TRACKER!$B:$B,MAIN!$D1663)-SUMIFS(PASTE_FLEX_TRACKER!$D:$D,PASTE_FLEX_TRACKER!$C:$C,MAIN!$A1663,PASTE_FLEX_TRACKER!$B:$B,MAIN!$D1663)</f>
        <v>0</v>
      </c>
      <c r="M1663" s="24">
        <f>IFERROR(-VLOOKUP(D1663,SQ!$A$19:$CC$52,HLOOKUP(MAIN!A1663,SQ!$B$18:$CC$56,39,FALSE),FALSE),"n/a")</f>
        <v>0</v>
      </c>
      <c r="N1663" s="46" t="s">
        <v>563</v>
      </c>
      <c r="O1663" s="46">
        <f>SUMIFS(MAN_ADJ!$L:$L,MAN_ADJ!$K:$K,MAIN!$D1663,MAN_ADJ!$J:$J,MAIN!$S1663)</f>
        <v>0</v>
      </c>
      <c r="P1663" s="25">
        <f t="shared" si="461"/>
        <v>10.768000000000001</v>
      </c>
      <c r="Q1663" s="28">
        <f t="shared" si="448"/>
        <v>0.38254938183885179</v>
      </c>
      <c r="R1663" s="38">
        <f t="shared" si="449"/>
        <v>17.38</v>
      </c>
      <c r="S1663" s="17" t="s">
        <v>219</v>
      </c>
    </row>
    <row r="1664" spans="1:19" x14ac:dyDescent="0.25">
      <c r="A1664" s="17" t="s">
        <v>219</v>
      </c>
      <c r="B1664" s="17" t="s">
        <v>93</v>
      </c>
      <c r="C1664" s="17" t="s">
        <v>220</v>
      </c>
      <c r="D1664" s="17" t="s">
        <v>109</v>
      </c>
      <c r="E1664" s="24">
        <f>IF(U1664="SC",SUMIFS(SC!F:F,SC!A:A,MAIN!D1664,SC!B:B,MAIN!A1664),SUMIFS(Allocations!$H:$H,Allocations!$A:$A,MAIN!$A1664,Allocations!$B:$B,MAIN!$D1664))</f>
        <v>29.658999999999999</v>
      </c>
      <c r="F1664" s="24">
        <f>IF(U1664="SC",SUMIFS(SC!J:J,SC!A:A,MAIN!D1664,SC!B:B,MAIN!A1664),SUMIFS(Allocations!M:M,Allocations!A:A,MAIN!A1664,Allocations!B:B,MAIN!D1664))</f>
        <v>2.835</v>
      </c>
      <c r="G1664" s="24">
        <f t="shared" si="459"/>
        <v>32.494</v>
      </c>
      <c r="H1664" s="24">
        <f>IFERROR(VLOOKUP(S1664,Swaps_wk!$A$2:$AP$151,HLOOKUP(MAIN!D1664,Swaps_wk!$B$2:$AP$151,150,FALSE),FALSE),0)</f>
        <v>0</v>
      </c>
      <c r="I1664" s="24">
        <f>SUMIFS(PASTE_DQS_TRACKER!$D:$D,PASTE_DQS_TRACKER!$C:$C,MAIN!$A1664,PASTE_DQS_TRACKER!$B:$B,MAIN!$D1664)-SUMIFS(PASTE_DQS_TRACKER!$D:$D,PASTE_DQS_TRACKER!$C:$C,MAIN!A1664,PASTE_DQS_TRACKER!$E:$E,MAIN!$D1664)</f>
        <v>1.2999999999999998</v>
      </c>
      <c r="J1664" s="25">
        <f t="shared" si="460"/>
        <v>33.793999999999997</v>
      </c>
      <c r="K1664" s="24">
        <f>IFERROR(IF(V1664="Flex",0,IF(D1664=$D$30,VLOOKUP(A1664,MMO_o10M_lease!$A$1:$F$51,5,FALSE),IF(D1664=$D$26,VLOOKUP(D1664,LANDINGS!$A$3:$BR$40,HLOOKUP(A1664,LANDINGS!$B$1:$CF$42,42,FALSE),FALSE)-IFERROR(VLOOKUP(A1664,MMO_o10M_lease!$A$1:$F$38,5,FALSE),0),VLOOKUP(D1664,LANDINGS!$A$3:$CF$40,HLOOKUP(A1664,LANDINGS!$B$1:$CF$42,42,FALSE),FALSE)))),0)</f>
        <v>214.68699999999998</v>
      </c>
      <c r="L1664" s="24">
        <f>SUMIFS(PASTE_FLEX_TRACKER!$D:$D,PASTE_FLEX_TRACKER!$F:$F,MAIN!$A1664,PASTE_FLEX_TRACKER!$B:$B,MAIN!$D1664)-SUMIFS(PASTE_FLEX_TRACKER!$D:$D,PASTE_FLEX_TRACKER!$C:$C,MAIN!$A1664,PASTE_FLEX_TRACKER!$B:$B,MAIN!$D1664)</f>
        <v>-178.5</v>
      </c>
      <c r="M1664" s="24">
        <f>IFERROR(-VLOOKUP(D1664,SQ!$A$19:$CC$52,HLOOKUP(MAIN!A1664,SQ!$B$18:$CC$56,39,FALSE),FALSE),"n/a")</f>
        <v>0</v>
      </c>
      <c r="N1664" s="46" t="s">
        <v>563</v>
      </c>
      <c r="O1664" s="46">
        <f>SUMIFS(MAN_ADJ!$L:$L,MAN_ADJ!$K:$K,MAIN!$D1664,MAN_ADJ!$J:$J,MAIN!$S1664)</f>
        <v>0</v>
      </c>
      <c r="P1664" s="25">
        <f t="shared" si="461"/>
        <v>36.186999999999983</v>
      </c>
      <c r="Q1664" s="28">
        <f t="shared" si="448"/>
        <v>1.0708113866366806</v>
      </c>
      <c r="R1664" s="38">
        <f t="shared" si="449"/>
        <v>-2.3929999999999865</v>
      </c>
      <c r="S1664" s="17" t="s">
        <v>219</v>
      </c>
    </row>
    <row r="1665" spans="1:19" x14ac:dyDescent="0.25">
      <c r="A1665" s="17" t="s">
        <v>219</v>
      </c>
      <c r="B1665" s="17" t="s">
        <v>93</v>
      </c>
      <c r="C1665" s="17" t="s">
        <v>220</v>
      </c>
      <c r="D1665" s="17" t="s">
        <v>110</v>
      </c>
      <c r="E1665" s="24">
        <f>IF(U1665="SC",SUMIFS(SC!F:F,SC!A:A,MAIN!D1665,SC!B:B,MAIN!A1665),SUMIFS(Allocations!$H:$H,Allocations!$A:$A,MAIN!$A1665,Allocations!$B:$B,MAIN!$D1665))</f>
        <v>12.029</v>
      </c>
      <c r="F1665" s="24">
        <f>IF(U1665="SC",SUMIFS(SC!J:J,SC!A:A,MAIN!D1665,SC!B:B,MAIN!A1665),SUMIFS(Allocations!M:M,Allocations!A:A,MAIN!A1665,Allocations!B:B,MAIN!D1665))</f>
        <v>0</v>
      </c>
      <c r="G1665" s="24">
        <f t="shared" si="459"/>
        <v>12.029</v>
      </c>
      <c r="H1665" s="24">
        <f>IFERROR(VLOOKUP(S1665,Swaps_wk!$A$2:$AP$151,HLOOKUP(MAIN!D1665,Swaps_wk!$B$2:$AP$151,150,FALSE),FALSE),0)</f>
        <v>0</v>
      </c>
      <c r="I1665" s="24">
        <f>SUMIFS(PASTE_DQS_TRACKER!$D:$D,PASTE_DQS_TRACKER!$C:$C,MAIN!$A1665,PASTE_DQS_TRACKER!$B:$B,MAIN!$D1665)-SUMIFS(PASTE_DQS_TRACKER!$D:$D,PASTE_DQS_TRACKER!$C:$C,MAIN!A1665,PASTE_DQS_TRACKER!$E:$E,MAIN!$D1665)</f>
        <v>-11.1</v>
      </c>
      <c r="J1665" s="25">
        <f t="shared" si="460"/>
        <v>0.92900000000000027</v>
      </c>
      <c r="K1665" s="24">
        <f>IFERROR(IF(V1665="Flex",0,IF(D1665=$D$30,VLOOKUP(A1665,MMO_o10M_lease!$A$1:$F$51,5,FALSE),IF(D1665=$D$26,VLOOKUP(D1665,LANDINGS!$A$3:$BR$40,HLOOKUP(A1665,LANDINGS!$B$1:$CF$42,42,FALSE),FALSE)-IFERROR(VLOOKUP(A1665,MMO_o10M_lease!$A$1:$F$38,5,FALSE),0),VLOOKUP(D1665,LANDINGS!$A$3:$CF$40,HLOOKUP(A1665,LANDINGS!$B$1:$CF$42,42,FALSE),FALSE)))),0)</f>
        <v>9.2999999999999999E-2</v>
      </c>
      <c r="L1665" s="24">
        <f>SUMIFS(PASTE_FLEX_TRACKER!$D:$D,PASTE_FLEX_TRACKER!$F:$F,MAIN!$A1665,PASTE_FLEX_TRACKER!$B:$B,MAIN!$D1665)-SUMIFS(PASTE_FLEX_TRACKER!$D:$D,PASTE_FLEX_TRACKER!$C:$C,MAIN!$A1665,PASTE_FLEX_TRACKER!$B:$B,MAIN!$D1665)</f>
        <v>0</v>
      </c>
      <c r="M1665" s="24">
        <f>IFERROR(-VLOOKUP(D1665,SQ!$A$19:$CC$52,HLOOKUP(MAIN!A1665,SQ!$B$18:$CC$56,39,FALSE),FALSE),"n/a")</f>
        <v>0</v>
      </c>
      <c r="N1665" s="46" t="s">
        <v>563</v>
      </c>
      <c r="O1665" s="46">
        <f>SUMIFS(MAN_ADJ!$L:$L,MAN_ADJ!$K:$K,MAIN!$D1665,MAN_ADJ!$J:$J,MAIN!$S1665)</f>
        <v>0</v>
      </c>
      <c r="P1665" s="25">
        <f t="shared" si="461"/>
        <v>9.2999999999999999E-2</v>
      </c>
      <c r="Q1665" s="28">
        <f t="shared" si="448"/>
        <v>0.10010764262648006</v>
      </c>
      <c r="R1665" s="38">
        <f t="shared" si="449"/>
        <v>0.8360000000000003</v>
      </c>
      <c r="S1665" s="17" t="s">
        <v>219</v>
      </c>
    </row>
    <row r="1666" spans="1:19" x14ac:dyDescent="0.25">
      <c r="A1666" s="17" t="s">
        <v>219</v>
      </c>
      <c r="B1666" s="17" t="s">
        <v>93</v>
      </c>
      <c r="C1666" s="17" t="s">
        <v>220</v>
      </c>
      <c r="D1666" s="17" t="s">
        <v>111</v>
      </c>
      <c r="E1666" s="24">
        <f>IF(U1666="SC",SUMIFS(SC!F:F,SC!A:A,MAIN!D1666,SC!B:B,MAIN!A1666),SUMIFS(Allocations!$H:$H,Allocations!$A:$A,MAIN!$A1666,Allocations!$B:$B,MAIN!$D1666))</f>
        <v>55.316000000000003</v>
      </c>
      <c r="F1666" s="24">
        <f>IF(U1666="SC",SUMIFS(SC!J:J,SC!A:A,MAIN!D1666,SC!B:B,MAIN!A1666),SUMIFS(Allocations!M:M,Allocations!A:A,MAIN!A1666,Allocations!B:B,MAIN!D1666))</f>
        <v>0.59199999999999997</v>
      </c>
      <c r="G1666" s="24">
        <f t="shared" si="459"/>
        <v>55.908000000000001</v>
      </c>
      <c r="H1666" s="24">
        <f>IFERROR(VLOOKUP(S1666,Swaps_wk!$A$2:$AP$151,HLOOKUP(MAIN!D1666,Swaps_wk!$B$2:$AP$151,150,FALSE),FALSE),0)</f>
        <v>0</v>
      </c>
      <c r="I1666" s="24">
        <f>SUMIFS(PASTE_DQS_TRACKER!$D:$D,PASTE_DQS_TRACKER!$C:$C,MAIN!$A1666,PASTE_DQS_TRACKER!$B:$B,MAIN!$D1666)-SUMIFS(PASTE_DQS_TRACKER!$D:$D,PASTE_DQS_TRACKER!$C:$C,MAIN!A1666,PASTE_DQS_TRACKER!$E:$E,MAIN!$D1666)</f>
        <v>-50.500000000000007</v>
      </c>
      <c r="J1666" s="25">
        <f t="shared" si="460"/>
        <v>5.4079999999999941</v>
      </c>
      <c r="K1666" s="24">
        <f>IFERROR(IF(V1666="Flex",0,IF(D1666=$D$30,VLOOKUP(A1666,MMO_o10M_lease!$A$1:$F$51,5,FALSE),IF(D1666=$D$26,VLOOKUP(D1666,LANDINGS!$A$3:$BR$40,HLOOKUP(A1666,LANDINGS!$B$1:$CF$42,42,FALSE),FALSE)-IFERROR(VLOOKUP(A1666,MMO_o10M_lease!$A$1:$F$38,5,FALSE),0),VLOOKUP(D1666,LANDINGS!$A$3:$CF$40,HLOOKUP(A1666,LANDINGS!$B$1:$CF$42,42,FALSE),FALSE)))),0)</f>
        <v>4.9489999999999998</v>
      </c>
      <c r="L1666" s="24">
        <f>SUMIFS(PASTE_FLEX_TRACKER!$D:$D,PASTE_FLEX_TRACKER!$F:$F,MAIN!$A1666,PASTE_FLEX_TRACKER!$B:$B,MAIN!$D1666)-SUMIFS(PASTE_FLEX_TRACKER!$D:$D,PASTE_FLEX_TRACKER!$C:$C,MAIN!$A1666,PASTE_FLEX_TRACKER!$B:$B,MAIN!$D1666)</f>
        <v>0</v>
      </c>
      <c r="M1666" s="24">
        <f>IFERROR(-VLOOKUP(D1666,SQ!$A$19:$CC$52,HLOOKUP(MAIN!A1666,SQ!$B$18:$CC$56,39,FALSE),FALSE),"n/a")</f>
        <v>0</v>
      </c>
      <c r="N1666" s="46" t="s">
        <v>563</v>
      </c>
      <c r="O1666" s="46">
        <f>SUMIFS(MAN_ADJ!$L:$L,MAN_ADJ!$K:$K,MAIN!$D1666,MAN_ADJ!$J:$J,MAIN!$S1666)</f>
        <v>0</v>
      </c>
      <c r="P1666" s="25">
        <f t="shared" si="461"/>
        <v>4.9489999999999998</v>
      </c>
      <c r="Q1666" s="28">
        <f t="shared" si="448"/>
        <v>0.91512573964497135</v>
      </c>
      <c r="R1666" s="38">
        <f t="shared" si="449"/>
        <v>0.4589999999999943</v>
      </c>
      <c r="S1666" s="17" t="s">
        <v>219</v>
      </c>
    </row>
    <row r="1667" spans="1:19" x14ac:dyDescent="0.25">
      <c r="A1667" s="17" t="s">
        <v>219</v>
      </c>
      <c r="B1667" s="17" t="s">
        <v>93</v>
      </c>
      <c r="C1667" s="17" t="s">
        <v>220</v>
      </c>
      <c r="D1667" s="17" t="s">
        <v>112</v>
      </c>
      <c r="E1667" s="24">
        <f>IF(U1667="SC",SUMIFS(SC!F:F,SC!A:A,MAIN!D1667,SC!B:B,MAIN!A1667),SUMIFS(Allocations!$H:$H,Allocations!$A:$A,MAIN!$A1667,Allocations!$B:$B,MAIN!$D1667))</f>
        <v>0.23300000000000001</v>
      </c>
      <c r="F1667" s="24">
        <f>IF(U1667="SC",SUMIFS(SC!J:J,SC!A:A,MAIN!D1667,SC!B:B,MAIN!A1667),SUMIFS(Allocations!M:M,Allocations!A:A,MAIN!A1667,Allocations!B:B,MAIN!D1667))</f>
        <v>0</v>
      </c>
      <c r="G1667" s="24">
        <f t="shared" si="459"/>
        <v>0.23300000000000001</v>
      </c>
      <c r="H1667" s="24">
        <f>IFERROR(VLOOKUP(S1667,Swaps_wk!$A$2:$AP$151,HLOOKUP(MAIN!D1667,Swaps_wk!$B$2:$AP$151,150,FALSE),FALSE),0)</f>
        <v>0</v>
      </c>
      <c r="I1667" s="24">
        <f>SUMIFS(PASTE_DQS_TRACKER!$D:$D,PASTE_DQS_TRACKER!$C:$C,MAIN!$A1667,PASTE_DQS_TRACKER!$B:$B,MAIN!$D1667)-SUMIFS(PASTE_DQS_TRACKER!$D:$D,PASTE_DQS_TRACKER!$C:$C,MAIN!A1667,PASTE_DQS_TRACKER!$E:$E,MAIN!$D1667)</f>
        <v>-0.1</v>
      </c>
      <c r="J1667" s="25">
        <f t="shared" si="460"/>
        <v>0.13300000000000001</v>
      </c>
      <c r="K1667" s="24">
        <f>IFERROR(IF(V1667="Flex",0,IF(D1667=$D$30,VLOOKUP(A1667,MMO_o10M_lease!$A$1:$F$51,5,FALSE),IF(D1667=$D$26,VLOOKUP(D1667,LANDINGS!$A$3:$BR$40,HLOOKUP(A1667,LANDINGS!$B$1:$CF$42,42,FALSE),FALSE)-IFERROR(VLOOKUP(A1667,MMO_o10M_lease!$A$1:$F$38,5,FALSE),0),VLOOKUP(D1667,LANDINGS!$A$3:$CF$40,HLOOKUP(A1667,LANDINGS!$B$1:$CF$42,42,FALSE),FALSE)))),0)</f>
        <v>0</v>
      </c>
      <c r="L1667" s="24">
        <f>SUMIFS(PASTE_FLEX_TRACKER!$D:$D,PASTE_FLEX_TRACKER!$F:$F,MAIN!$A1667,PASTE_FLEX_TRACKER!$B:$B,MAIN!$D1667)-SUMIFS(PASTE_FLEX_TRACKER!$D:$D,PASTE_FLEX_TRACKER!$C:$C,MAIN!$A1667,PASTE_FLEX_TRACKER!$B:$B,MAIN!$D1667)</f>
        <v>0</v>
      </c>
      <c r="M1667" s="24">
        <f>IFERROR(-VLOOKUP(D1667,SQ!$A$19:$CC$52,HLOOKUP(MAIN!A1667,SQ!$B$18:$CC$56,39,FALSE),FALSE),"n/a")</f>
        <v>0</v>
      </c>
      <c r="N1667" s="46" t="s">
        <v>563</v>
      </c>
      <c r="O1667" s="46">
        <f>SUMIFS(MAN_ADJ!$L:$L,MAN_ADJ!$K:$K,MAIN!$D1667,MAN_ADJ!$J:$J,MAIN!$S1667)</f>
        <v>0</v>
      </c>
      <c r="P1667" s="25">
        <f t="shared" si="461"/>
        <v>0</v>
      </c>
      <c r="Q1667" s="28">
        <f t="shared" si="448"/>
        <v>0</v>
      </c>
      <c r="R1667" s="38">
        <f t="shared" si="449"/>
        <v>0.13300000000000001</v>
      </c>
      <c r="S1667" s="17" t="s">
        <v>219</v>
      </c>
    </row>
    <row r="1668" spans="1:19" x14ac:dyDescent="0.25">
      <c r="A1668" s="17" t="s">
        <v>219</v>
      </c>
      <c r="B1668" s="17" t="s">
        <v>93</v>
      </c>
      <c r="C1668" s="17" t="s">
        <v>220</v>
      </c>
      <c r="D1668" s="17" t="s">
        <v>113</v>
      </c>
      <c r="E1668" s="24">
        <f>IF(U1668="SC",SUMIFS(SC!F:F,SC!A:A,MAIN!D1668,SC!B:B,MAIN!A1668),SUMIFS(Allocations!$H:$H,Allocations!$A:$A,MAIN!$A1668,Allocations!$B:$B,MAIN!$D1668))</f>
        <v>2.9219999999999997</v>
      </c>
      <c r="F1668" s="24">
        <f>IF(U1668="SC",SUMIFS(SC!J:J,SC!A:A,MAIN!D1668,SC!B:B,MAIN!A1668),SUMIFS(Allocations!M:M,Allocations!A:A,MAIN!A1668,Allocations!B:B,MAIN!D1668))</f>
        <v>0.23599999999999999</v>
      </c>
      <c r="G1668" s="24">
        <f t="shared" si="459"/>
        <v>3.1579999999999995</v>
      </c>
      <c r="H1668" s="24">
        <f>IFERROR(VLOOKUP(S1668,Swaps_wk!$A$2:$AP$151,HLOOKUP(MAIN!D1668,Swaps_wk!$B$2:$AP$151,150,FALSE),FALSE),0)</f>
        <v>0</v>
      </c>
      <c r="I1668" s="24">
        <f>SUMIFS(PASTE_DQS_TRACKER!$D:$D,PASTE_DQS_TRACKER!$C:$C,MAIN!$A1668,PASTE_DQS_TRACKER!$B:$B,MAIN!$D1668)-SUMIFS(PASTE_DQS_TRACKER!$D:$D,PASTE_DQS_TRACKER!$C:$C,MAIN!A1668,PASTE_DQS_TRACKER!$E:$E,MAIN!$D1668)</f>
        <v>5.7</v>
      </c>
      <c r="J1668" s="25">
        <f t="shared" si="460"/>
        <v>8.8580000000000005</v>
      </c>
      <c r="K1668" s="24">
        <f>IFERROR(IF(V1668="Flex",0,IF(D1668=$D$30,VLOOKUP(A1668,MMO_o10M_lease!$A$1:$F$51,5,FALSE),IF(D1668=$D$26,VLOOKUP(D1668,LANDINGS!$A$3:$BR$40,HLOOKUP(A1668,LANDINGS!$B$1:$CF$42,42,FALSE),FALSE)-IFERROR(VLOOKUP(A1668,MMO_o10M_lease!$A$1:$F$38,5,FALSE),0),VLOOKUP(D1668,LANDINGS!$A$3:$CF$40,HLOOKUP(A1668,LANDINGS!$B$1:$CF$42,42,FALSE),FALSE)))),0)</f>
        <v>11.457000000000001</v>
      </c>
      <c r="L1668" s="24">
        <f>SUMIFS(PASTE_FLEX_TRACKER!$D:$D,PASTE_FLEX_TRACKER!$F:$F,MAIN!$A1668,PASTE_FLEX_TRACKER!$B:$B,MAIN!$D1668)-SUMIFS(PASTE_FLEX_TRACKER!$D:$D,PASTE_FLEX_TRACKER!$C:$C,MAIN!$A1668,PASTE_FLEX_TRACKER!$B:$B,MAIN!$D1668)</f>
        <v>-7</v>
      </c>
      <c r="M1668" s="24">
        <f>IFERROR(-VLOOKUP(D1668,SQ!$A$19:$CC$52,HLOOKUP(MAIN!A1668,SQ!$B$18:$CC$56,39,FALSE),FALSE),"n/a")</f>
        <v>0</v>
      </c>
      <c r="N1668" s="46" t="s">
        <v>563</v>
      </c>
      <c r="O1668" s="46">
        <f>SUMIFS(MAN_ADJ!$L:$L,MAN_ADJ!$K:$K,MAIN!$D1668,MAN_ADJ!$J:$J,MAIN!$S1668)</f>
        <v>0</v>
      </c>
      <c r="P1668" s="25">
        <f t="shared" si="461"/>
        <v>4.4570000000000007</v>
      </c>
      <c r="Q1668" s="28">
        <f t="shared" ref="Q1668:Q1689" si="462">IFERROR(P1668/J1668,"n/a")</f>
        <v>0.50316098442086254</v>
      </c>
      <c r="R1668" s="38">
        <f t="shared" si="449"/>
        <v>4.4009999999999998</v>
      </c>
      <c r="S1668" s="17" t="s">
        <v>219</v>
      </c>
    </row>
    <row r="1669" spans="1:19" x14ac:dyDescent="0.25">
      <c r="A1669" s="17" t="s">
        <v>219</v>
      </c>
      <c r="B1669" s="17" t="s">
        <v>93</v>
      </c>
      <c r="C1669" s="17" t="s">
        <v>220</v>
      </c>
      <c r="D1669" s="17" t="s">
        <v>114</v>
      </c>
      <c r="E1669" s="24">
        <f>IF(U1669="SC",SUMIFS(SC!F:F,SC!A:A,MAIN!D1669,SC!B:B,MAIN!A1669),SUMIFS(Allocations!$H:$H,Allocations!$A:$A,MAIN!$A1669,Allocations!$B:$B,MAIN!$D1669))</f>
        <v>28.4</v>
      </c>
      <c r="F1669" s="24">
        <f>IF(U1669="SC",SUMIFS(SC!J:J,SC!A:A,MAIN!D1669,SC!B:B,MAIN!A1669),SUMIFS(Allocations!M:M,Allocations!A:A,MAIN!A1669,Allocations!B:B,MAIN!D1669))</f>
        <v>3.7789999999999999</v>
      </c>
      <c r="G1669" s="24">
        <f t="shared" si="459"/>
        <v>32.179000000000002</v>
      </c>
      <c r="H1669" s="24">
        <f>IFERROR(VLOOKUP(S1669,Swaps_wk!$A$2:$AP$151,HLOOKUP(MAIN!D1669,Swaps_wk!$B$2:$AP$151,150,FALSE),FALSE),0)</f>
        <v>0</v>
      </c>
      <c r="I1669" s="24">
        <f>SUMIFS(PASTE_DQS_TRACKER!$D:$D,PASTE_DQS_TRACKER!$C:$C,MAIN!$A1669,PASTE_DQS_TRACKER!$B:$B,MAIN!$D1669)-SUMIFS(PASTE_DQS_TRACKER!$D:$D,PASTE_DQS_TRACKER!$C:$C,MAIN!A1669,PASTE_DQS_TRACKER!$E:$E,MAIN!$D1669)</f>
        <v>0</v>
      </c>
      <c r="J1669" s="25">
        <f t="shared" si="460"/>
        <v>32.179000000000002</v>
      </c>
      <c r="K1669" s="24">
        <f>IFERROR(IF(V1669="Flex",0,IF(D1669=$D$30,VLOOKUP(A1669,MMO_o10M_lease!$A$1:$F$51,5,FALSE),IF(D1669=$D$26,VLOOKUP(D1669,LANDINGS!$A$3:$BR$40,HLOOKUP(A1669,LANDINGS!$B$1:$CF$42,42,FALSE),FALSE)-IFERROR(VLOOKUP(A1669,MMO_o10M_lease!$A$1:$F$38,5,FALSE),0),VLOOKUP(D1669,LANDINGS!$A$3:$CF$40,HLOOKUP(A1669,LANDINGS!$B$1:$CF$42,42,FALSE),FALSE)))),0)</f>
        <v>134.33799999999999</v>
      </c>
      <c r="L1669" s="24">
        <f>SUMIFS(PASTE_FLEX_TRACKER!$D:$D,PASTE_FLEX_TRACKER!$F:$F,MAIN!$A1669,PASTE_FLEX_TRACKER!$B:$B,MAIN!$D1669)-SUMIFS(PASTE_FLEX_TRACKER!$D:$D,PASTE_FLEX_TRACKER!$C:$C,MAIN!$A1669,PASTE_FLEX_TRACKER!$B:$B,MAIN!$D1669)</f>
        <v>-65.099999999999994</v>
      </c>
      <c r="M1669" s="24">
        <f>IFERROR(-VLOOKUP(D1669,SQ!$A$19:$CC$52,HLOOKUP(MAIN!A1669,SQ!$B$18:$CC$56,39,FALSE),FALSE),"n/a")</f>
        <v>0</v>
      </c>
      <c r="N1669" s="46" t="s">
        <v>563</v>
      </c>
      <c r="O1669" s="46">
        <f>SUMIFS(MAN_ADJ!$L:$L,MAN_ADJ!$K:$K,MAIN!$D1669,MAN_ADJ!$J:$J,MAIN!$S1669)</f>
        <v>0</v>
      </c>
      <c r="P1669" s="25">
        <f t="shared" si="461"/>
        <v>69.238</v>
      </c>
      <c r="Q1669" s="28">
        <f t="shared" si="462"/>
        <v>2.151651698312564</v>
      </c>
      <c r="R1669" s="38">
        <f t="shared" si="449"/>
        <v>-37.058999999999997</v>
      </c>
      <c r="S1669" s="17" t="s">
        <v>219</v>
      </c>
    </row>
    <row r="1670" spans="1:19" x14ac:dyDescent="0.25">
      <c r="A1670" s="17" t="s">
        <v>219</v>
      </c>
      <c r="B1670" s="17" t="s">
        <v>93</v>
      </c>
      <c r="C1670" s="17" t="s">
        <v>220</v>
      </c>
      <c r="D1670" s="17" t="s">
        <v>115</v>
      </c>
      <c r="E1670" s="24">
        <f>IF(U1670="SC",SUMIFS(SC!F:F,SC!A:A,MAIN!D1670,SC!B:B,MAIN!A1670),SUMIFS(Allocations!$H:$H,Allocations!$A:$A,MAIN!$A1670,Allocations!$B:$B,MAIN!$D1670))</f>
        <v>0.23300000000000001</v>
      </c>
      <c r="F1670" s="24">
        <f>IF(U1670="SC",SUMIFS(SC!J:J,SC!A:A,MAIN!D1670,SC!B:B,MAIN!A1670),SUMIFS(Allocations!M:M,Allocations!A:A,MAIN!A1670,Allocations!B:B,MAIN!D1670))</f>
        <v>0</v>
      </c>
      <c r="G1670" s="24">
        <f t="shared" si="459"/>
        <v>0.23300000000000001</v>
      </c>
      <c r="H1670" s="24">
        <f>IFERROR(VLOOKUP(S1670,Swaps_wk!$A$2:$AP$151,HLOOKUP(MAIN!D1670,Swaps_wk!$B$2:$AP$151,150,FALSE),FALSE),0)</f>
        <v>0</v>
      </c>
      <c r="I1670" s="24">
        <f>SUMIFS(PASTE_DQS_TRACKER!$D:$D,PASTE_DQS_TRACKER!$C:$C,MAIN!$A1670,PASTE_DQS_TRACKER!$B:$B,MAIN!$D1670)-SUMIFS(PASTE_DQS_TRACKER!$D:$D,PASTE_DQS_TRACKER!$C:$C,MAIN!A1670,PASTE_DQS_TRACKER!$E:$E,MAIN!$D1670)</f>
        <v>0</v>
      </c>
      <c r="J1670" s="25">
        <f t="shared" si="460"/>
        <v>0.23300000000000001</v>
      </c>
      <c r="K1670" s="24">
        <f>IFERROR(IF(V1670="Flex",0,IF(D1670=$D$30,VLOOKUP(A1670,MMO_o10M_lease!$A$1:$F$51,5,FALSE),IF(D1670=$D$26,VLOOKUP(D1670,LANDINGS!$A$3:$BR$40,HLOOKUP(A1670,LANDINGS!$B$1:$CF$42,42,FALSE),FALSE)-IFERROR(VLOOKUP(A1670,MMO_o10M_lease!$A$1:$F$38,5,FALSE),0),VLOOKUP(D1670,LANDINGS!$A$3:$CF$40,HLOOKUP(A1670,LANDINGS!$B$1:$CF$42,42,FALSE),FALSE)))),0)</f>
        <v>0.01</v>
      </c>
      <c r="L1670" s="24">
        <f>SUMIFS(PASTE_FLEX_TRACKER!$D:$D,PASTE_FLEX_TRACKER!$F:$F,MAIN!$A1670,PASTE_FLEX_TRACKER!$B:$B,MAIN!$D1670)-SUMIFS(PASTE_FLEX_TRACKER!$D:$D,PASTE_FLEX_TRACKER!$C:$C,MAIN!$A1670,PASTE_FLEX_TRACKER!$B:$B,MAIN!$D1670)</f>
        <v>0</v>
      </c>
      <c r="M1670" s="24">
        <f>IFERROR(-VLOOKUP(D1670,SQ!$A$19:$CC$52,HLOOKUP(MAIN!A1670,SQ!$B$18:$CC$56,39,FALSE),FALSE),"n/a")</f>
        <v>0</v>
      </c>
      <c r="N1670" s="46" t="s">
        <v>563</v>
      </c>
      <c r="O1670" s="46">
        <f>SUMIFS(MAN_ADJ!$L:$L,MAN_ADJ!$K:$K,MAIN!$D1670,MAN_ADJ!$J:$J,MAIN!$S1670)</f>
        <v>0</v>
      </c>
      <c r="P1670" s="25">
        <f t="shared" si="461"/>
        <v>0.01</v>
      </c>
      <c r="Q1670" s="28">
        <f t="shared" si="462"/>
        <v>4.2918454935622317E-2</v>
      </c>
      <c r="R1670" s="38">
        <f t="shared" si="449"/>
        <v>0.223</v>
      </c>
      <c r="S1670" s="17" t="s">
        <v>219</v>
      </c>
    </row>
    <row r="1671" spans="1:19" x14ac:dyDescent="0.25">
      <c r="A1671" s="17" t="s">
        <v>219</v>
      </c>
      <c r="B1671" s="17" t="s">
        <v>93</v>
      </c>
      <c r="C1671" s="17" t="s">
        <v>220</v>
      </c>
      <c r="D1671" s="17" t="s">
        <v>116</v>
      </c>
      <c r="E1671" s="24">
        <f>IF(U1671="SC",SUMIFS(SC!F:F,SC!A:A,MAIN!D1671,SC!B:B,MAIN!A1671),SUMIFS(Allocations!$H:$H,Allocations!$A:$A,MAIN!$A1671,Allocations!$B:$B,MAIN!$D1671))</f>
        <v>1.583</v>
      </c>
      <c r="F1671" s="24">
        <f>IF(U1671="SC",SUMIFS(SC!J:J,SC!A:A,MAIN!D1671,SC!B:B,MAIN!A1671),SUMIFS(Allocations!M:M,Allocations!A:A,MAIN!A1671,Allocations!B:B,MAIN!D1671))</f>
        <v>0</v>
      </c>
      <c r="G1671" s="24">
        <f t="shared" si="459"/>
        <v>1.583</v>
      </c>
      <c r="H1671" s="24">
        <f>IFERROR(VLOOKUP(S1671,Swaps_wk!$A$2:$AP$151,HLOOKUP(MAIN!D1671,Swaps_wk!$B$2:$AP$151,150,FALSE),FALSE),0)</f>
        <v>0</v>
      </c>
      <c r="I1671" s="24">
        <f>SUMIFS(PASTE_DQS_TRACKER!$D:$D,PASTE_DQS_TRACKER!$C:$C,MAIN!$A1671,PASTE_DQS_TRACKER!$B:$B,MAIN!$D1671)-SUMIFS(PASTE_DQS_TRACKER!$D:$D,PASTE_DQS_TRACKER!$C:$C,MAIN!A1671,PASTE_DQS_TRACKER!$E:$E,MAIN!$D1671)</f>
        <v>0</v>
      </c>
      <c r="J1671" s="25">
        <f t="shared" si="460"/>
        <v>1.583</v>
      </c>
      <c r="K1671" s="24">
        <f>IFERROR(IF(V1671="Flex",0,IF(D1671=$D$30,VLOOKUP(A1671,MMO_o10M_lease!$A$1:$F$51,5,FALSE),IF(D1671=$D$26,VLOOKUP(D1671,LANDINGS!$A$3:$BR$40,HLOOKUP(A1671,LANDINGS!$B$1:$CF$42,42,FALSE),FALSE)-IFERROR(VLOOKUP(A1671,MMO_o10M_lease!$A$1:$F$38,5,FALSE),0),VLOOKUP(D1671,LANDINGS!$A$3:$CF$40,HLOOKUP(A1671,LANDINGS!$B$1:$CF$42,42,FALSE),FALSE)))),0)</f>
        <v>3.1E-2</v>
      </c>
      <c r="L1671" s="24">
        <f>SUMIFS(PASTE_FLEX_TRACKER!$D:$D,PASTE_FLEX_TRACKER!$F:$F,MAIN!$A1671,PASTE_FLEX_TRACKER!$B:$B,MAIN!$D1671)-SUMIFS(PASTE_FLEX_TRACKER!$D:$D,PASTE_FLEX_TRACKER!$C:$C,MAIN!$A1671,PASTE_FLEX_TRACKER!$B:$B,MAIN!$D1671)</f>
        <v>0</v>
      </c>
      <c r="M1671" s="24">
        <f>IFERROR(-VLOOKUP(D1671,SQ!$A$19:$CC$52,HLOOKUP(MAIN!A1671,SQ!$B$18:$CC$56,39,FALSE),FALSE),"n/a")</f>
        <v>0</v>
      </c>
      <c r="N1671" s="46" t="s">
        <v>563</v>
      </c>
      <c r="O1671" s="46">
        <f>SUMIFS(MAN_ADJ!$L:$L,MAN_ADJ!$K:$K,MAIN!$D1671,MAN_ADJ!$J:$J,MAIN!$S1671)</f>
        <v>0</v>
      </c>
      <c r="P1671" s="25">
        <f t="shared" si="461"/>
        <v>3.1E-2</v>
      </c>
      <c r="Q1671" s="28">
        <f t="shared" si="462"/>
        <v>1.9583070120025269E-2</v>
      </c>
      <c r="R1671" s="38">
        <f t="shared" si="449"/>
        <v>1.552</v>
      </c>
      <c r="S1671" s="17" t="s">
        <v>219</v>
      </c>
    </row>
    <row r="1672" spans="1:19" x14ac:dyDescent="0.25">
      <c r="A1672" s="17" t="s">
        <v>219</v>
      </c>
      <c r="B1672" s="17" t="s">
        <v>93</v>
      </c>
      <c r="C1672" s="17" t="s">
        <v>220</v>
      </c>
      <c r="D1672" s="17" t="s">
        <v>117</v>
      </c>
      <c r="E1672" s="24">
        <f>IF(U1672="SC",SUMIFS(SC!F:F,SC!A:A,MAIN!D1672,SC!B:B,MAIN!A1672),SUMIFS(Allocations!$H:$H,Allocations!$A:$A,MAIN!$A1672,Allocations!$B:$B,MAIN!$D1672))</f>
        <v>0</v>
      </c>
      <c r="F1672" s="24">
        <f>IF(U1672="SC",SUMIFS(SC!J:J,SC!A:A,MAIN!D1672,SC!B:B,MAIN!A1672),SUMIFS(Allocations!M:M,Allocations!A:A,MAIN!A1672,Allocations!B:B,MAIN!D1672))</f>
        <v>0</v>
      </c>
      <c r="G1672" s="24">
        <f t="shared" si="459"/>
        <v>0</v>
      </c>
      <c r="H1672" s="24">
        <f>IFERROR(VLOOKUP(S1672,Swaps_wk!$A$2:$AP$151,HLOOKUP(MAIN!D1672,Swaps_wk!$B$2:$AP$151,150,FALSE),FALSE),0)</f>
        <v>0</v>
      </c>
      <c r="I1672" s="24">
        <f>SUMIFS(PASTE_DQS_TRACKER!$D:$D,PASTE_DQS_TRACKER!$C:$C,MAIN!$A1672,PASTE_DQS_TRACKER!$B:$B,MAIN!$D1672)-SUMIFS(PASTE_DQS_TRACKER!$D:$D,PASTE_DQS_TRACKER!$C:$C,MAIN!A1672,PASTE_DQS_TRACKER!$E:$E,MAIN!$D1672)</f>
        <v>0</v>
      </c>
      <c r="J1672" s="25">
        <f t="shared" si="460"/>
        <v>0</v>
      </c>
      <c r="K1672" s="24">
        <f>IFERROR(IF(V1672="Flex",0,IF(D1672=$D$30,VLOOKUP(A1672,MMO_o10M_lease!$A$1:$F$51,5,FALSE),IF(D1672=$D$26,VLOOKUP(D1672,LANDINGS!$A$3:$BR$40,HLOOKUP(A1672,LANDINGS!$B$1:$CF$42,42,FALSE),FALSE)-IFERROR(VLOOKUP(A1672,MMO_o10M_lease!$A$1:$F$38,5,FALSE),0),VLOOKUP(D1672,LANDINGS!$A$3:$CF$40,HLOOKUP(A1672,LANDINGS!$B$1:$CF$42,42,FALSE),FALSE)))),0)</f>
        <v>0</v>
      </c>
      <c r="L1672" s="24">
        <f>SUMIFS(PASTE_FLEX_TRACKER!$D:$D,PASTE_FLEX_TRACKER!$F:$F,MAIN!$A1672,PASTE_FLEX_TRACKER!$B:$B,MAIN!$D1672)-SUMIFS(PASTE_FLEX_TRACKER!$D:$D,PASTE_FLEX_TRACKER!$C:$C,MAIN!$A1672,PASTE_FLEX_TRACKER!$B:$B,MAIN!$D1672)</f>
        <v>0</v>
      </c>
      <c r="M1672" s="24">
        <f>IFERROR(-VLOOKUP(D1672,SQ!$A$19:$CC$52,HLOOKUP(MAIN!A1672,SQ!$B$18:$CC$56,39,FALSE),FALSE),"n/a")</f>
        <v>0</v>
      </c>
      <c r="N1672" s="46" t="s">
        <v>563</v>
      </c>
      <c r="O1672" s="46">
        <f>SUMIFS(MAN_ADJ!$L:$L,MAN_ADJ!$K:$K,MAIN!$D1672,MAN_ADJ!$J:$J,MAIN!$S1672)</f>
        <v>0</v>
      </c>
      <c r="P1672" s="25">
        <f t="shared" si="461"/>
        <v>0</v>
      </c>
      <c r="Q1672" s="28" t="str">
        <f t="shared" si="462"/>
        <v>n/a</v>
      </c>
      <c r="R1672" s="38">
        <f t="shared" si="449"/>
        <v>0</v>
      </c>
      <c r="S1672" s="17" t="s">
        <v>219</v>
      </c>
    </row>
    <row r="1673" spans="1:19" x14ac:dyDescent="0.25">
      <c r="A1673" s="17" t="s">
        <v>219</v>
      </c>
      <c r="B1673" s="17" t="s">
        <v>93</v>
      </c>
      <c r="C1673" s="17" t="s">
        <v>220</v>
      </c>
      <c r="D1673" s="17" t="s">
        <v>118</v>
      </c>
      <c r="E1673" s="24">
        <f>IF(U1673="SC",SUMIFS(SC!F:F,SC!A:A,MAIN!D1673,SC!B:B,MAIN!A1673),SUMIFS(Allocations!$H:$H,Allocations!$A:$A,MAIN!$A1673,Allocations!$B:$B,MAIN!$D1673))</f>
        <v>3.3439999999999999</v>
      </c>
      <c r="F1673" s="24">
        <f>IF(U1673="SC",SUMIFS(SC!J:J,SC!A:A,MAIN!D1673,SC!B:B,MAIN!A1673),SUMIFS(Allocations!M:M,Allocations!A:A,MAIN!A1673,Allocations!B:B,MAIN!D1673))</f>
        <v>5.0000000000000001E-3</v>
      </c>
      <c r="G1673" s="24">
        <f t="shared" si="459"/>
        <v>3.3489999999999998</v>
      </c>
      <c r="H1673" s="24">
        <f>IFERROR(VLOOKUP(S1673,Swaps_wk!$A$2:$AP$151,HLOOKUP(MAIN!D1673,Swaps_wk!$B$2:$AP$151,150,FALSE),FALSE),0)</f>
        <v>0</v>
      </c>
      <c r="I1673" s="24">
        <f>SUMIFS(PASTE_DQS_TRACKER!$D:$D,PASTE_DQS_TRACKER!$C:$C,MAIN!$A1673,PASTE_DQS_TRACKER!$B:$B,MAIN!$D1673)-SUMIFS(PASTE_DQS_TRACKER!$D:$D,PASTE_DQS_TRACKER!$C:$C,MAIN!A1673,PASTE_DQS_TRACKER!$E:$E,MAIN!$D1673)</f>
        <v>-4</v>
      </c>
      <c r="J1673" s="25">
        <f t="shared" si="460"/>
        <v>-0.65100000000000025</v>
      </c>
      <c r="K1673" s="24">
        <f>IFERROR(IF(V1673="Flex",0,IF(D1673=$D$30,VLOOKUP(A1673,MMO_o10M_lease!$A$1:$F$51,5,FALSE),IF(D1673=$D$26,VLOOKUP(D1673,LANDINGS!$A$3:$BR$40,HLOOKUP(A1673,LANDINGS!$B$1:$CF$42,42,FALSE),FALSE)-IFERROR(VLOOKUP(A1673,MMO_o10M_lease!$A$1:$F$38,5,FALSE),0),VLOOKUP(D1673,LANDINGS!$A$3:$CF$40,HLOOKUP(A1673,LANDINGS!$B$1:$CF$42,42,FALSE),FALSE)))),0)</f>
        <v>0.38200000000000056</v>
      </c>
      <c r="L1673" s="24">
        <f>SUMIFS(PASTE_FLEX_TRACKER!$D:$D,PASTE_FLEX_TRACKER!$F:$F,MAIN!$A1673,PASTE_FLEX_TRACKER!$B:$B,MAIN!$D1673)-SUMIFS(PASTE_FLEX_TRACKER!$D:$D,PASTE_FLEX_TRACKER!$C:$C,MAIN!$A1673,PASTE_FLEX_TRACKER!$B:$B,MAIN!$D1673)</f>
        <v>0</v>
      </c>
      <c r="M1673" s="24">
        <f>IFERROR(-VLOOKUP(D1673,SQ!$A$19:$CC$52,HLOOKUP(MAIN!A1673,SQ!$B$18:$CC$56,39,FALSE),FALSE),"n/a")</f>
        <v>0</v>
      </c>
      <c r="N1673" s="46" t="s">
        <v>563</v>
      </c>
      <c r="O1673" s="46">
        <f>SUMIFS(MAN_ADJ!$L:$L,MAN_ADJ!$K:$K,MAIN!$D1673,MAN_ADJ!$J:$J,MAIN!$S1673)</f>
        <v>0</v>
      </c>
      <c r="P1673" s="25">
        <f t="shared" si="461"/>
        <v>0.38200000000000056</v>
      </c>
      <c r="Q1673" s="28">
        <f t="shared" si="462"/>
        <v>-0.58678955453149062</v>
      </c>
      <c r="R1673" s="38">
        <f t="shared" si="449"/>
        <v>-1.0330000000000008</v>
      </c>
      <c r="S1673" s="17" t="s">
        <v>219</v>
      </c>
    </row>
    <row r="1674" spans="1:19" x14ac:dyDescent="0.25">
      <c r="A1674" s="17" t="s">
        <v>219</v>
      </c>
      <c r="B1674" s="17" t="s">
        <v>93</v>
      </c>
      <c r="C1674" s="17" t="s">
        <v>220</v>
      </c>
      <c r="D1674" s="17" t="s">
        <v>119</v>
      </c>
      <c r="E1674" s="24">
        <f>IF(U1674="SC",SUMIFS(SC!F:F,SC!A:A,MAIN!D1674,SC!B:B,MAIN!A1674),SUMIFS(Allocations!$H:$H,Allocations!$A:$A,MAIN!$A1674,Allocations!$B:$B,MAIN!$D1674))</f>
        <v>0</v>
      </c>
      <c r="F1674" s="24">
        <f>IF(U1674="SC",SUMIFS(SC!J:J,SC!A:A,MAIN!D1674,SC!B:B,MAIN!A1674),SUMIFS(Allocations!M:M,Allocations!A:A,MAIN!A1674,Allocations!B:B,MAIN!D1674))</f>
        <v>0</v>
      </c>
      <c r="G1674" s="24">
        <f t="shared" si="459"/>
        <v>0</v>
      </c>
      <c r="H1674" s="24">
        <f>IFERROR(VLOOKUP(S1674,Swaps_wk!$A$2:$AP$151,HLOOKUP(MAIN!D1674,Swaps_wk!$B$2:$AP$151,150,FALSE),FALSE),0)</f>
        <v>0</v>
      </c>
      <c r="I1674" s="24">
        <f>SUMIFS(PASTE_DQS_TRACKER!$D:$D,PASTE_DQS_TRACKER!$C:$C,MAIN!$A1674,PASTE_DQS_TRACKER!$B:$B,MAIN!$D1674)-SUMIFS(PASTE_DQS_TRACKER!$D:$D,PASTE_DQS_TRACKER!$C:$C,MAIN!A1674,PASTE_DQS_TRACKER!$E:$E,MAIN!$D1674)</f>
        <v>0</v>
      </c>
      <c r="J1674" s="25">
        <f t="shared" si="460"/>
        <v>0</v>
      </c>
      <c r="K1674" s="24">
        <f>IFERROR(IF(V1674="Flex",0,IF(D1674=$D$30,VLOOKUP(A1674,MMO_o10M_lease!$A$1:$F$51,5,FALSE),IF(D1674=$D$26,VLOOKUP(D1674,LANDINGS!$A$3:$BR$40,HLOOKUP(A1674,LANDINGS!$B$1:$CF$42,42,FALSE),FALSE)-IFERROR(VLOOKUP(A1674,MMO_o10M_lease!$A$1:$F$38,5,FALSE),0),VLOOKUP(D1674,LANDINGS!$A$3:$CF$40,HLOOKUP(A1674,LANDINGS!$B$1:$CF$42,42,FALSE),FALSE)))),0)</f>
        <v>0</v>
      </c>
      <c r="L1674" s="24">
        <f>SUMIFS(PASTE_FLEX_TRACKER!$D:$D,PASTE_FLEX_TRACKER!$F:$F,MAIN!$A1674,PASTE_FLEX_TRACKER!$B:$B,MAIN!$D1674)-SUMIFS(PASTE_FLEX_TRACKER!$D:$D,PASTE_FLEX_TRACKER!$C:$C,MAIN!$A1674,PASTE_FLEX_TRACKER!$B:$B,MAIN!$D1674)</f>
        <v>0</v>
      </c>
      <c r="M1674" s="24">
        <f>IFERROR(-VLOOKUP(D1674,SQ!$A$19:$CC$52,HLOOKUP(MAIN!A1674,SQ!$B$18:$CC$56,39,FALSE),FALSE),"n/a")</f>
        <v>0</v>
      </c>
      <c r="N1674" s="46" t="s">
        <v>563</v>
      </c>
      <c r="O1674" s="46">
        <f>SUMIFS(MAN_ADJ!$L:$L,MAN_ADJ!$K:$K,MAIN!$D1674,MAN_ADJ!$J:$J,MAIN!$S1674)</f>
        <v>0</v>
      </c>
      <c r="P1674" s="25">
        <f t="shared" si="461"/>
        <v>0</v>
      </c>
      <c r="Q1674" s="28" t="str">
        <f t="shared" si="462"/>
        <v>n/a</v>
      </c>
      <c r="R1674" s="38">
        <f t="shared" si="449"/>
        <v>0</v>
      </c>
      <c r="S1674" s="17" t="s">
        <v>219</v>
      </c>
    </row>
    <row r="1675" spans="1:19" x14ac:dyDescent="0.25">
      <c r="A1675" s="17" t="s">
        <v>219</v>
      </c>
      <c r="B1675" s="17" t="s">
        <v>93</v>
      </c>
      <c r="C1675" s="17" t="s">
        <v>220</v>
      </c>
      <c r="D1675" s="17" t="s">
        <v>120</v>
      </c>
      <c r="E1675" s="24">
        <f>IF(U1675="SC",SUMIFS(SC!F:F,SC!A:A,MAIN!D1675,SC!B:B,MAIN!A1675),SUMIFS(Allocations!$H:$H,Allocations!$A:$A,MAIN!$A1675,Allocations!$B:$B,MAIN!$D1675))</f>
        <v>1.1000000000000001</v>
      </c>
      <c r="F1675" s="24">
        <f>IF(U1675="SC",SUMIFS(SC!J:J,SC!A:A,MAIN!D1675,SC!B:B,MAIN!A1675),SUMIFS(Allocations!M:M,Allocations!A:A,MAIN!A1675,Allocations!B:B,MAIN!D1675))</f>
        <v>0</v>
      </c>
      <c r="G1675" s="24">
        <f t="shared" si="459"/>
        <v>1.1000000000000001</v>
      </c>
      <c r="H1675" s="24">
        <f>IFERROR(VLOOKUP(S1675,Swaps_wk!$A$2:$AP$151,HLOOKUP(MAIN!D1675,Swaps_wk!$B$2:$AP$151,150,FALSE),FALSE),0)</f>
        <v>0</v>
      </c>
      <c r="I1675" s="24">
        <f>SUMIFS(PASTE_DQS_TRACKER!$D:$D,PASTE_DQS_TRACKER!$C:$C,MAIN!$A1675,PASTE_DQS_TRACKER!$B:$B,MAIN!$D1675)-SUMIFS(PASTE_DQS_TRACKER!$D:$D,PASTE_DQS_TRACKER!$C:$C,MAIN!A1675,PASTE_DQS_TRACKER!$E:$E,MAIN!$D1675)</f>
        <v>-0.99999999999999978</v>
      </c>
      <c r="J1675" s="25">
        <f t="shared" si="460"/>
        <v>0.10000000000000031</v>
      </c>
      <c r="K1675" s="24">
        <f>IFERROR(IF(V1675="Flex",0,IF(D1675=$D$30,VLOOKUP(A1675,MMO_o10M_lease!$A$1:$F$51,5,FALSE),IF(D1675=$D$26,VLOOKUP(D1675,LANDINGS!$A$3:$BR$40,HLOOKUP(A1675,LANDINGS!$B$1:$CF$42,42,FALSE),FALSE)-IFERROR(VLOOKUP(A1675,MMO_o10M_lease!$A$1:$F$38,5,FALSE),0),VLOOKUP(D1675,LANDINGS!$A$3:$CF$40,HLOOKUP(A1675,LANDINGS!$B$1:$CF$42,42,FALSE),FALSE)))),0)</f>
        <v>1.4019999999999999</v>
      </c>
      <c r="L1675" s="24">
        <f>SUMIFS(PASTE_FLEX_TRACKER!$D:$D,PASTE_FLEX_TRACKER!$F:$F,MAIN!$A1675,PASTE_FLEX_TRACKER!$B:$B,MAIN!$D1675)-SUMIFS(PASTE_FLEX_TRACKER!$D:$D,PASTE_FLEX_TRACKER!$C:$C,MAIN!$A1675,PASTE_FLEX_TRACKER!$B:$B,MAIN!$D1675)</f>
        <v>0</v>
      </c>
      <c r="M1675" s="24">
        <f>IFERROR(-VLOOKUP(D1675,SQ!$A$19:$CC$52,HLOOKUP(MAIN!A1675,SQ!$B$18:$CC$56,39,FALSE),FALSE),"n/a")</f>
        <v>0</v>
      </c>
      <c r="N1675" s="46" t="s">
        <v>563</v>
      </c>
      <c r="O1675" s="46">
        <f>SUMIFS(MAN_ADJ!$L:$L,MAN_ADJ!$K:$K,MAIN!$D1675,MAN_ADJ!$J:$J,MAIN!$S1675)</f>
        <v>0</v>
      </c>
      <c r="P1675" s="25">
        <f t="shared" si="461"/>
        <v>1.4019999999999999</v>
      </c>
      <c r="Q1675" s="28">
        <f t="shared" si="462"/>
        <v>14.019999999999955</v>
      </c>
      <c r="R1675" s="38">
        <f t="shared" si="449"/>
        <v>-1.3019999999999996</v>
      </c>
      <c r="S1675" s="17" t="s">
        <v>219</v>
      </c>
    </row>
    <row r="1676" spans="1:19" x14ac:dyDescent="0.25">
      <c r="A1676" s="17" t="s">
        <v>219</v>
      </c>
      <c r="B1676" s="17" t="s">
        <v>93</v>
      </c>
      <c r="C1676" s="17" t="s">
        <v>220</v>
      </c>
      <c r="D1676" s="17" t="s">
        <v>121</v>
      </c>
      <c r="E1676" s="24">
        <f>IF(U1676="SC",SUMIFS(SC!F:F,SC!A:A,MAIN!D1676,SC!B:B,MAIN!A1676),SUMIFS(Allocations!$H:$H,Allocations!$A:$A,MAIN!$A1676,Allocations!$B:$B,MAIN!$D1676))</f>
        <v>0</v>
      </c>
      <c r="F1676" s="24">
        <f>IF(U1676="SC",SUMIFS(SC!J:J,SC!A:A,MAIN!D1676,SC!B:B,MAIN!A1676),SUMIFS(Allocations!M:M,Allocations!A:A,MAIN!A1676,Allocations!B:B,MAIN!D1676))</f>
        <v>0</v>
      </c>
      <c r="G1676" s="24">
        <f t="shared" si="459"/>
        <v>0</v>
      </c>
      <c r="H1676" s="24">
        <f>IFERROR(VLOOKUP(S1676,Swaps_wk!$A$2:$AP$151,HLOOKUP(MAIN!D1676,Swaps_wk!$B$2:$AP$151,150,FALSE),FALSE),0)</f>
        <v>0</v>
      </c>
      <c r="I1676" s="24">
        <f>SUMIFS(PASTE_DQS_TRACKER!$D:$D,PASTE_DQS_TRACKER!$C:$C,MAIN!$A1676,PASTE_DQS_TRACKER!$B:$B,MAIN!$D1676)-SUMIFS(PASTE_DQS_TRACKER!$D:$D,PASTE_DQS_TRACKER!$C:$C,MAIN!A1676,PASTE_DQS_TRACKER!$E:$E,MAIN!$D1676)</f>
        <v>0</v>
      </c>
      <c r="J1676" s="25">
        <f t="shared" si="460"/>
        <v>0</v>
      </c>
      <c r="K1676" s="24">
        <f>IFERROR(IF(V1676="Flex",0,IF(D1676=$D$30,VLOOKUP(A1676,MMO_o10M_lease!$A$1:$F$51,5,FALSE),IF(D1676=$D$26,VLOOKUP(D1676,LANDINGS!$A$3:$BR$40,HLOOKUP(A1676,LANDINGS!$B$1:$CF$42,42,FALSE),FALSE)-IFERROR(VLOOKUP(A1676,MMO_o10M_lease!$A$1:$F$38,5,FALSE),0),VLOOKUP(D1676,LANDINGS!$A$3:$CF$40,HLOOKUP(A1676,LANDINGS!$B$1:$CF$42,42,FALSE),FALSE)))),0)</f>
        <v>0</v>
      </c>
      <c r="L1676" s="24">
        <f>SUMIFS(PASTE_FLEX_TRACKER!$D:$D,PASTE_FLEX_TRACKER!$F:$F,MAIN!$A1676,PASTE_FLEX_TRACKER!$B:$B,MAIN!$D1676)-SUMIFS(PASTE_FLEX_TRACKER!$D:$D,PASTE_FLEX_TRACKER!$C:$C,MAIN!$A1676,PASTE_FLEX_TRACKER!$B:$B,MAIN!$D1676)</f>
        <v>0</v>
      </c>
      <c r="M1676" s="24">
        <f>IFERROR(-VLOOKUP(D1676,SQ!$A$19:$CC$52,HLOOKUP(MAIN!A1676,SQ!$B$18:$CC$56,39,FALSE),FALSE),"n/a")</f>
        <v>0</v>
      </c>
      <c r="N1676" s="46" t="s">
        <v>563</v>
      </c>
      <c r="O1676" s="46">
        <f>SUMIFS(MAN_ADJ!$L:$L,MAN_ADJ!$K:$K,MAIN!$D1676,MAN_ADJ!$J:$J,MAIN!$S1676)</f>
        <v>0</v>
      </c>
      <c r="P1676" s="25">
        <f t="shared" si="461"/>
        <v>0</v>
      </c>
      <c r="Q1676" s="28" t="str">
        <f t="shared" si="462"/>
        <v>n/a</v>
      </c>
      <c r="R1676" s="38">
        <f t="shared" si="449"/>
        <v>0</v>
      </c>
      <c r="S1676" s="17" t="s">
        <v>219</v>
      </c>
    </row>
    <row r="1677" spans="1:19" x14ac:dyDescent="0.25">
      <c r="A1677" s="17" t="s">
        <v>219</v>
      </c>
      <c r="B1677" s="17" t="s">
        <v>93</v>
      </c>
      <c r="C1677" s="17" t="s">
        <v>220</v>
      </c>
      <c r="D1677" s="17" t="s">
        <v>122</v>
      </c>
      <c r="E1677" s="24">
        <f>IF(U1677="SC",SUMIFS(SC!F:F,SC!A:A,MAIN!D1677,SC!B:B,MAIN!A1677),SUMIFS(Allocations!$H:$H,Allocations!$A:$A,MAIN!$A1677,Allocations!$B:$B,MAIN!$D1677))</f>
        <v>0</v>
      </c>
      <c r="F1677" s="24">
        <f>IF(U1677="SC",SUMIFS(SC!J:J,SC!A:A,MAIN!D1677,SC!B:B,MAIN!A1677),SUMIFS(Allocations!M:M,Allocations!A:A,MAIN!A1677,Allocations!B:B,MAIN!D1677))</f>
        <v>0</v>
      </c>
      <c r="G1677" s="24">
        <f t="shared" si="459"/>
        <v>0</v>
      </c>
      <c r="H1677" s="24">
        <f>IFERROR(VLOOKUP(S1677,Swaps_wk!$A$2:$AP$151,HLOOKUP(MAIN!D1677,Swaps_wk!$B$2:$AP$151,150,FALSE),FALSE),0)</f>
        <v>0</v>
      </c>
      <c r="I1677" s="24">
        <f>SUMIFS(PASTE_DQS_TRACKER!$D:$D,PASTE_DQS_TRACKER!$C:$C,MAIN!$A1677,PASTE_DQS_TRACKER!$B:$B,MAIN!$D1677)-SUMIFS(PASTE_DQS_TRACKER!$D:$D,PASTE_DQS_TRACKER!$C:$C,MAIN!A1677,PASTE_DQS_TRACKER!$E:$E,MAIN!$D1677)</f>
        <v>9</v>
      </c>
      <c r="J1677" s="25">
        <f t="shared" si="460"/>
        <v>9</v>
      </c>
      <c r="K1677" s="24">
        <f>IFERROR(IF(V1677="Flex",0,IF(D1677=$D$30,VLOOKUP(A1677,MMO_o10M_lease!$A$1:$F$51,5,FALSE),IF(D1677=$D$26,VLOOKUP(D1677,LANDINGS!$A$3:$BR$40,HLOOKUP(A1677,LANDINGS!$B$1:$CF$42,42,FALSE),FALSE)-IFERROR(VLOOKUP(A1677,MMO_o10M_lease!$A$1:$F$38,5,FALSE),0),VLOOKUP(D1677,LANDINGS!$A$3:$CF$40,HLOOKUP(A1677,LANDINGS!$B$1:$CF$42,42,FALSE),FALSE)))),0)</f>
        <v>7.8220000000000001</v>
      </c>
      <c r="L1677" s="24">
        <f>SUMIFS(PASTE_FLEX_TRACKER!$D:$D,PASTE_FLEX_TRACKER!$F:$F,MAIN!$A1677,PASTE_FLEX_TRACKER!$B:$B,MAIN!$D1677)-SUMIFS(PASTE_FLEX_TRACKER!$D:$D,PASTE_FLEX_TRACKER!$C:$C,MAIN!$A1677,PASTE_FLEX_TRACKER!$B:$B,MAIN!$D1677)</f>
        <v>0</v>
      </c>
      <c r="M1677" s="24">
        <f>IFERROR(-VLOOKUP(D1677,SQ!$A$19:$CC$52,HLOOKUP(MAIN!A1677,SQ!$B$18:$CC$56,39,FALSE),FALSE),"n/a")</f>
        <v>0</v>
      </c>
      <c r="N1677" s="46" t="s">
        <v>563</v>
      </c>
      <c r="O1677" s="46">
        <f>SUMIFS(MAN_ADJ!$L:$L,MAN_ADJ!$K:$K,MAIN!$D1677,MAN_ADJ!$J:$J,MAIN!$S1677)</f>
        <v>0</v>
      </c>
      <c r="P1677" s="25">
        <f t="shared" si="461"/>
        <v>7.8220000000000001</v>
      </c>
      <c r="Q1677" s="28">
        <f t="shared" si="462"/>
        <v>0.86911111111111117</v>
      </c>
      <c r="R1677" s="38">
        <f t="shared" ref="R1677:R1712" si="463">J1677-P1677</f>
        <v>1.1779999999999999</v>
      </c>
      <c r="S1677" s="17" t="s">
        <v>219</v>
      </c>
    </row>
    <row r="1678" spans="1:19" x14ac:dyDescent="0.25">
      <c r="A1678" s="17" t="s">
        <v>219</v>
      </c>
      <c r="B1678" s="17" t="s">
        <v>93</v>
      </c>
      <c r="C1678" s="17" t="s">
        <v>220</v>
      </c>
      <c r="D1678" s="17" t="s">
        <v>123</v>
      </c>
      <c r="E1678" s="24">
        <f>IF(U1678="SC",SUMIFS(SC!F:F,SC!A:A,MAIN!D1678,SC!B:B,MAIN!A1678),SUMIFS(Allocations!$H:$H,Allocations!$A:$A,MAIN!$A1678,Allocations!$B:$B,MAIN!$D1678))</f>
        <v>6.2039999999999997</v>
      </c>
      <c r="F1678" s="24">
        <f>IF(U1678="SC",SUMIFS(SC!J:J,SC!A:A,MAIN!D1678,SC!B:B,MAIN!A1678),SUMIFS(Allocations!M:M,Allocations!A:A,MAIN!A1678,Allocations!B:B,MAIN!D1678))</f>
        <v>3.4000000000000002E-2</v>
      </c>
      <c r="G1678" s="24">
        <f t="shared" si="459"/>
        <v>6.2379999999999995</v>
      </c>
      <c r="H1678" s="24">
        <f>IFERROR(VLOOKUP(S1678,Swaps_wk!$A$2:$AP$151,HLOOKUP(MAIN!D1678,Swaps_wk!$B$2:$AP$151,150,FALSE),FALSE),0)</f>
        <v>0</v>
      </c>
      <c r="I1678" s="24">
        <f>SUMIFS(PASTE_DQS_TRACKER!$D:$D,PASTE_DQS_TRACKER!$C:$C,MAIN!$A1678,PASTE_DQS_TRACKER!$B:$B,MAIN!$D1678)-SUMIFS(PASTE_DQS_TRACKER!$D:$D,PASTE_DQS_TRACKER!$C:$C,MAIN!A1678,PASTE_DQS_TRACKER!$E:$E,MAIN!$D1678)</f>
        <v>0</v>
      </c>
      <c r="J1678" s="25">
        <f t="shared" si="460"/>
        <v>6.2379999999999995</v>
      </c>
      <c r="K1678" s="24">
        <f>IFERROR(IF(V1678="Flex",0,IF(D1678=$D$30,VLOOKUP(A1678,MMO_o10M_lease!$A$1:$F$51,5,FALSE),IF(D1678=$D$26,VLOOKUP(D1678,LANDINGS!$A$3:$BR$40,HLOOKUP(A1678,LANDINGS!$B$1:$CF$42,42,FALSE),FALSE)-IFERROR(VLOOKUP(A1678,MMO_o10M_lease!$A$1:$F$38,5,FALSE),0),VLOOKUP(D1678,LANDINGS!$A$3:$CF$40,HLOOKUP(A1678,LANDINGS!$B$1:$CF$42,42,FALSE),FALSE)))),0)</f>
        <v>0.14000000000000001</v>
      </c>
      <c r="L1678" s="24">
        <f>SUMIFS(PASTE_FLEX_TRACKER!$D:$D,PASTE_FLEX_TRACKER!$F:$F,MAIN!$A1678,PASTE_FLEX_TRACKER!$B:$B,MAIN!$D1678)-SUMIFS(PASTE_FLEX_TRACKER!$D:$D,PASTE_FLEX_TRACKER!$C:$C,MAIN!$A1678,PASTE_FLEX_TRACKER!$B:$B,MAIN!$D1678)</f>
        <v>0</v>
      </c>
      <c r="M1678" s="24">
        <f>IFERROR(-VLOOKUP(D1678,SQ!$A$19:$CC$52,HLOOKUP(MAIN!A1678,SQ!$B$18:$CC$56,39,FALSE),FALSE),"n/a")</f>
        <v>0</v>
      </c>
      <c r="N1678" s="46" t="s">
        <v>563</v>
      </c>
      <c r="O1678" s="46">
        <f>SUMIFS(MAN_ADJ!$L:$L,MAN_ADJ!$K:$K,MAIN!$D1678,MAN_ADJ!$J:$J,MAIN!$S1678)</f>
        <v>0</v>
      </c>
      <c r="P1678" s="25">
        <f t="shared" si="461"/>
        <v>0.14000000000000001</v>
      </c>
      <c r="Q1678" s="28">
        <f t="shared" si="462"/>
        <v>2.2443090734209685E-2</v>
      </c>
      <c r="R1678" s="38">
        <f t="shared" si="463"/>
        <v>6.0979999999999999</v>
      </c>
      <c r="S1678" s="17" t="s">
        <v>219</v>
      </c>
    </row>
    <row r="1679" spans="1:19" x14ac:dyDescent="0.25">
      <c r="A1679" s="17" t="s">
        <v>219</v>
      </c>
      <c r="B1679" s="17" t="s">
        <v>93</v>
      </c>
      <c r="C1679" s="17" t="s">
        <v>220</v>
      </c>
      <c r="D1679" s="17" t="s">
        <v>124</v>
      </c>
      <c r="E1679" s="24">
        <f>IF(U1679="SC",SUMIFS(SC!F:F,SC!A:A,MAIN!D1679,SC!B:B,MAIN!A1679),SUMIFS(Allocations!$H:$H,Allocations!$A:$A,MAIN!$A1679,Allocations!$B:$B,MAIN!$D1679))</f>
        <v>1.6E-2</v>
      </c>
      <c r="F1679" s="24">
        <f>IF(U1679="SC",SUMIFS(SC!J:J,SC!A:A,MAIN!D1679,SC!B:B,MAIN!A1679),SUMIFS(Allocations!M:M,Allocations!A:A,MAIN!A1679,Allocations!B:B,MAIN!D1679))</f>
        <v>0</v>
      </c>
      <c r="G1679" s="24">
        <f t="shared" si="459"/>
        <v>1.6E-2</v>
      </c>
      <c r="H1679" s="24">
        <f>IFERROR(VLOOKUP(S1679,Swaps_wk!$A$2:$AP$151,HLOOKUP(MAIN!D1679,Swaps_wk!$B$2:$AP$151,150,FALSE),FALSE),0)</f>
        <v>0</v>
      </c>
      <c r="I1679" s="24">
        <f>SUMIFS(PASTE_DQS_TRACKER!$D:$D,PASTE_DQS_TRACKER!$C:$C,MAIN!$A1679,PASTE_DQS_TRACKER!$B:$B,MAIN!$D1679)-SUMIFS(PASTE_DQS_TRACKER!$D:$D,PASTE_DQS_TRACKER!$C:$C,MAIN!A1679,PASTE_DQS_TRACKER!$E:$E,MAIN!$D1679)</f>
        <v>0</v>
      </c>
      <c r="J1679" s="25">
        <f t="shared" si="460"/>
        <v>1.6E-2</v>
      </c>
      <c r="K1679" s="24">
        <f>IFERROR(IF(V1679="Flex",0,IF(D1679=$D$30,VLOOKUP(A1679,MMO_o10M_lease!$A$1:$F$51,5,FALSE),IF(D1679=$D$26,VLOOKUP(D1679,LANDINGS!$A$3:$BR$40,HLOOKUP(A1679,LANDINGS!$B$1:$CF$42,42,FALSE),FALSE)-IFERROR(VLOOKUP(A1679,MMO_o10M_lease!$A$1:$F$38,5,FALSE),0),VLOOKUP(D1679,LANDINGS!$A$3:$CF$40,HLOOKUP(A1679,LANDINGS!$B$1:$CF$42,42,FALSE),FALSE)))),0)</f>
        <v>0</v>
      </c>
      <c r="L1679" s="24">
        <f>SUMIFS(PASTE_FLEX_TRACKER!$D:$D,PASTE_FLEX_TRACKER!$F:$F,MAIN!$A1679,PASTE_FLEX_TRACKER!$B:$B,MAIN!$D1679)-SUMIFS(PASTE_FLEX_TRACKER!$D:$D,PASTE_FLEX_TRACKER!$C:$C,MAIN!$A1679,PASTE_FLEX_TRACKER!$B:$B,MAIN!$D1679)</f>
        <v>0</v>
      </c>
      <c r="M1679" s="24">
        <f>IFERROR(-VLOOKUP(D1679,SQ!$A$19:$CC$52,HLOOKUP(MAIN!A1679,SQ!$B$18:$CC$56,39,FALSE),FALSE),"n/a")</f>
        <v>0</v>
      </c>
      <c r="N1679" s="46" t="s">
        <v>563</v>
      </c>
      <c r="O1679" s="46">
        <f>SUMIFS(MAN_ADJ!$L:$L,MAN_ADJ!$K:$K,MAIN!$D1679,MAN_ADJ!$J:$J,MAIN!$S1679)</f>
        <v>0</v>
      </c>
      <c r="P1679" s="25">
        <f t="shared" si="461"/>
        <v>0</v>
      </c>
      <c r="Q1679" s="28">
        <f t="shared" si="462"/>
        <v>0</v>
      </c>
      <c r="R1679" s="38">
        <f t="shared" si="463"/>
        <v>1.6E-2</v>
      </c>
      <c r="S1679" s="17" t="s">
        <v>219</v>
      </c>
    </row>
    <row r="1680" spans="1:19" x14ac:dyDescent="0.25">
      <c r="A1680" s="17" t="s">
        <v>219</v>
      </c>
      <c r="B1680" s="17" t="s">
        <v>93</v>
      </c>
      <c r="C1680" s="17" t="s">
        <v>220</v>
      </c>
      <c r="D1680" s="17" t="s">
        <v>125</v>
      </c>
      <c r="E1680" s="24">
        <f>IF(U1680="SC",SUMIFS(SC!F:F,SC!A:A,MAIN!D1680,SC!B:B,MAIN!A1680),SUMIFS(Allocations!$H:$H,Allocations!$A:$A,MAIN!$A1680,Allocations!$B:$B,MAIN!$D1680))</f>
        <v>15</v>
      </c>
      <c r="F1680" s="24">
        <f>IF(U1680="SC",SUMIFS(SC!J:J,SC!A:A,MAIN!D1680,SC!B:B,MAIN!A1680),SUMIFS(Allocations!M:M,Allocations!A:A,MAIN!A1680,Allocations!B:B,MAIN!D1680))</f>
        <v>4.3999999999999997E-2</v>
      </c>
      <c r="G1680" s="24">
        <f t="shared" si="459"/>
        <v>15.044</v>
      </c>
      <c r="H1680" s="24">
        <f>IFERROR(VLOOKUP(S1680,Swaps_wk!$A$2:$AP$151,HLOOKUP(MAIN!D1680,Swaps_wk!$B$2:$AP$151,150,FALSE),FALSE),0)</f>
        <v>0</v>
      </c>
      <c r="I1680" s="24">
        <f>SUMIFS(PASTE_DQS_TRACKER!$D:$D,PASTE_DQS_TRACKER!$C:$C,MAIN!$A1680,PASTE_DQS_TRACKER!$B:$B,MAIN!$D1680)-SUMIFS(PASTE_DQS_TRACKER!$D:$D,PASTE_DQS_TRACKER!$C:$C,MAIN!A1680,PASTE_DQS_TRACKER!$E:$E,MAIN!$D1680)</f>
        <v>-6.85</v>
      </c>
      <c r="J1680" s="25">
        <f t="shared" si="460"/>
        <v>8.1940000000000008</v>
      </c>
      <c r="K1680" s="24">
        <f>IFERROR(IF(V1680="Flex",0,IF(D1680=$D$30,VLOOKUP(A1680,MMO_o10M_lease!$A$1:$F$51,5,FALSE),IF(D1680=$D$26,VLOOKUP(D1680,LANDINGS!$A$3:$BR$40,HLOOKUP(A1680,LANDINGS!$B$1:$CF$42,42,FALSE),FALSE)-IFERROR(VLOOKUP(A1680,MMO_o10M_lease!$A$1:$F$38,5,FALSE),0),VLOOKUP(D1680,LANDINGS!$A$3:$CF$40,HLOOKUP(A1680,LANDINGS!$B$1:$CF$42,42,FALSE),FALSE)))),0)</f>
        <v>2.194</v>
      </c>
      <c r="L1680" s="24">
        <f>SUMIFS(PASTE_FLEX_TRACKER!$D:$D,PASTE_FLEX_TRACKER!$F:$F,MAIN!$A1680,PASTE_FLEX_TRACKER!$B:$B,MAIN!$D1680)-SUMIFS(PASTE_FLEX_TRACKER!$D:$D,PASTE_FLEX_TRACKER!$C:$C,MAIN!$A1680,PASTE_FLEX_TRACKER!$B:$B,MAIN!$D1680)</f>
        <v>0</v>
      </c>
      <c r="M1680" s="24">
        <f>IFERROR(-VLOOKUP(D1680,SQ!$A$19:$CC$52,HLOOKUP(MAIN!A1680,SQ!$B$18:$CC$56,39,FALSE),FALSE),"n/a")</f>
        <v>0</v>
      </c>
      <c r="N1680" s="46" t="s">
        <v>563</v>
      </c>
      <c r="O1680" s="46">
        <f>SUMIFS(MAN_ADJ!$L:$L,MAN_ADJ!$K:$K,MAIN!$D1680,MAN_ADJ!$J:$J,MAIN!$S1680)</f>
        <v>0</v>
      </c>
      <c r="P1680" s="25">
        <f t="shared" si="461"/>
        <v>2.194</v>
      </c>
      <c r="Q1680" s="28">
        <f t="shared" si="462"/>
        <v>0.26775689528923602</v>
      </c>
      <c r="R1680" s="38">
        <f t="shared" si="463"/>
        <v>6.0000000000000009</v>
      </c>
      <c r="S1680" s="17" t="s">
        <v>219</v>
      </c>
    </row>
    <row r="1681" spans="1:22" x14ac:dyDescent="0.25">
      <c r="A1681" s="17" t="s">
        <v>219</v>
      </c>
      <c r="B1681" s="17" t="s">
        <v>93</v>
      </c>
      <c r="C1681" s="17" t="s">
        <v>220</v>
      </c>
      <c r="D1681" s="17" t="s">
        <v>126</v>
      </c>
      <c r="E1681" s="24">
        <f>IF(U1681="SC",SUMIFS(SC!F:F,SC!A:A,MAIN!D1681,SC!B:B,MAIN!A1681),SUMIFS(Allocations!$H:$H,Allocations!$A:$A,MAIN!$A1681,Allocations!$B:$B,MAIN!$D1681))</f>
        <v>0</v>
      </c>
      <c r="F1681" s="24">
        <f>IF(U1681="SC",SUMIFS(SC!J:J,SC!A:A,MAIN!D1681,SC!B:B,MAIN!A1681),SUMIFS(Allocations!M:M,Allocations!A:A,MAIN!A1681,Allocations!B:B,MAIN!D1681))</f>
        <v>0</v>
      </c>
      <c r="G1681" s="24">
        <f t="shared" si="459"/>
        <v>0</v>
      </c>
      <c r="H1681" s="24">
        <f>IFERROR(VLOOKUP(S1681,Swaps_wk!$A$2:$AP$151,HLOOKUP(MAIN!D1681,Swaps_wk!$B$2:$AP$151,150,FALSE),FALSE),0)</f>
        <v>0</v>
      </c>
      <c r="I1681" s="24">
        <f>SUMIFS(PASTE_DQS_TRACKER!$D:$D,PASTE_DQS_TRACKER!$C:$C,MAIN!$A1681,PASTE_DQS_TRACKER!$B:$B,MAIN!$D1681)-SUMIFS(PASTE_DQS_TRACKER!$D:$D,PASTE_DQS_TRACKER!$C:$C,MAIN!A1681,PASTE_DQS_TRACKER!$E:$E,MAIN!$D1681)</f>
        <v>0</v>
      </c>
      <c r="J1681" s="25">
        <f t="shared" si="460"/>
        <v>0</v>
      </c>
      <c r="K1681" s="24">
        <f>IFERROR(IF(V1681="Flex",0,IF(D1681=$D$30,VLOOKUP(A1681,MMO_o10M_lease!$A$1:$F$51,5,FALSE),IF(D1681=$D$26,VLOOKUP(D1681,LANDINGS!$A$3:$BR$40,HLOOKUP(A1681,LANDINGS!$B$1:$CF$42,42,FALSE),FALSE)-IFERROR(VLOOKUP(A1681,MMO_o10M_lease!$A$1:$F$38,5,FALSE),0),VLOOKUP(D1681,LANDINGS!$A$3:$CF$40,HLOOKUP(A1681,LANDINGS!$B$1:$CF$42,42,FALSE),FALSE)))),0)</f>
        <v>0</v>
      </c>
      <c r="L1681" s="24">
        <f>SUMIFS(PASTE_FLEX_TRACKER!$D:$D,PASTE_FLEX_TRACKER!$F:$F,MAIN!$A1681,PASTE_FLEX_TRACKER!$B:$B,MAIN!$D1681)-SUMIFS(PASTE_FLEX_TRACKER!$D:$D,PASTE_FLEX_TRACKER!$C:$C,MAIN!$A1681,PASTE_FLEX_TRACKER!$B:$B,MAIN!$D1681)</f>
        <v>0</v>
      </c>
      <c r="M1681" s="24">
        <f>IFERROR(-VLOOKUP(D1681,SQ!$A$19:$CC$52,HLOOKUP(MAIN!A1681,SQ!$B$18:$CC$56,39,FALSE),FALSE),"n/a")</f>
        <v>0</v>
      </c>
      <c r="N1681" s="46" t="s">
        <v>563</v>
      </c>
      <c r="O1681" s="46">
        <f>SUMIFS(MAN_ADJ!$L:$L,MAN_ADJ!$K:$K,MAIN!$D1681,MAN_ADJ!$J:$J,MAIN!$S1681)</f>
        <v>0</v>
      </c>
      <c r="P1681" s="25">
        <f t="shared" si="461"/>
        <v>0</v>
      </c>
      <c r="Q1681" s="28" t="str">
        <f t="shared" si="462"/>
        <v>n/a</v>
      </c>
      <c r="R1681" s="38">
        <f t="shared" si="463"/>
        <v>0</v>
      </c>
      <c r="S1681" s="17" t="s">
        <v>219</v>
      </c>
    </row>
    <row r="1682" spans="1:22" x14ac:dyDescent="0.25">
      <c r="A1682" s="17" t="s">
        <v>219</v>
      </c>
      <c r="B1682" s="17" t="s">
        <v>93</v>
      </c>
      <c r="C1682" s="17" t="s">
        <v>220</v>
      </c>
      <c r="D1682" s="17" t="s">
        <v>127</v>
      </c>
      <c r="E1682" s="24">
        <f>IF(U1682="SC",SUMIFS(SC!F:F,SC!A:A,MAIN!D1682,SC!B:B,MAIN!A1682),SUMIFS(Allocations!$H:$H,Allocations!$A:$A,MAIN!$A1682,Allocations!$B:$B,MAIN!$D1682))</f>
        <v>0</v>
      </c>
      <c r="F1682" s="24">
        <f>IF(U1682="SC",SUMIFS(SC!J:J,SC!A:A,MAIN!D1682,SC!B:B,MAIN!A1682),SUMIFS(Allocations!M:M,Allocations!A:A,MAIN!A1682,Allocations!B:B,MAIN!D1682))</f>
        <v>0</v>
      </c>
      <c r="G1682" s="24">
        <f t="shared" si="459"/>
        <v>0</v>
      </c>
      <c r="H1682" s="24">
        <f>IFERROR(VLOOKUP(S1682,Swaps_wk!$A$2:$AP$151,HLOOKUP(MAIN!D1682,Swaps_wk!$B$2:$AP$151,150,FALSE),FALSE),0)</f>
        <v>0</v>
      </c>
      <c r="I1682" s="24">
        <f>SUMIFS(PASTE_DQS_TRACKER!$D:$D,PASTE_DQS_TRACKER!$C:$C,MAIN!$A1682,PASTE_DQS_TRACKER!$B:$B,MAIN!$D1682)-SUMIFS(PASTE_DQS_TRACKER!$D:$D,PASTE_DQS_TRACKER!$C:$C,MAIN!A1682,PASTE_DQS_TRACKER!$E:$E,MAIN!$D1682)</f>
        <v>0</v>
      </c>
      <c r="J1682" s="25">
        <f t="shared" si="460"/>
        <v>0</v>
      </c>
      <c r="K1682" s="24">
        <f>IFERROR(IF(V1682="Flex",0,IF(D1682=$D$30,VLOOKUP(A1682,MMO_o10M_lease!$A$1:$F$51,5,FALSE),IF(D1682=$D$26,VLOOKUP(D1682,LANDINGS!$A$3:$BR$40,HLOOKUP(A1682,LANDINGS!$B$1:$CF$42,42,FALSE),FALSE)-IFERROR(VLOOKUP(A1682,MMO_o10M_lease!$A$1:$F$38,5,FALSE),0),VLOOKUP(D1682,LANDINGS!$A$3:$CF$40,HLOOKUP(A1682,LANDINGS!$B$1:$CF$42,42,FALSE),FALSE)))),0)</f>
        <v>0</v>
      </c>
      <c r="L1682" s="24">
        <f>SUMIFS(PASTE_FLEX_TRACKER!$D:$D,PASTE_FLEX_TRACKER!$F:$F,MAIN!$A1682,PASTE_FLEX_TRACKER!$B:$B,MAIN!$D1682)-SUMIFS(PASTE_FLEX_TRACKER!$D:$D,PASTE_FLEX_TRACKER!$C:$C,MAIN!$A1682,PASTE_FLEX_TRACKER!$B:$B,MAIN!$D1682)</f>
        <v>0</v>
      </c>
      <c r="M1682" s="24">
        <f>IFERROR(-VLOOKUP(D1682,SQ!$A$19:$CC$52,HLOOKUP(MAIN!A1682,SQ!$B$18:$CC$56,39,FALSE),FALSE),"n/a")</f>
        <v>0</v>
      </c>
      <c r="N1682" s="46" t="s">
        <v>563</v>
      </c>
      <c r="O1682" s="46">
        <f>SUMIFS(MAN_ADJ!$L:$L,MAN_ADJ!$K:$K,MAIN!$D1682,MAN_ADJ!$J:$J,MAIN!$S1682)</f>
        <v>0</v>
      </c>
      <c r="P1682" s="25">
        <f t="shared" si="461"/>
        <v>0</v>
      </c>
      <c r="Q1682" s="28" t="str">
        <f t="shared" si="462"/>
        <v>n/a</v>
      </c>
      <c r="R1682" s="38">
        <f t="shared" si="463"/>
        <v>0</v>
      </c>
      <c r="S1682" s="17" t="s">
        <v>219</v>
      </c>
    </row>
    <row r="1683" spans="1:22" x14ac:dyDescent="0.25">
      <c r="A1683" s="17" t="s">
        <v>219</v>
      </c>
      <c r="B1683" s="17" t="s">
        <v>93</v>
      </c>
      <c r="C1683" s="17" t="s">
        <v>220</v>
      </c>
      <c r="D1683" s="17" t="s">
        <v>154</v>
      </c>
      <c r="E1683" s="24">
        <f>IF(U1683="SC",SUMIFS(SC!F:F,SC!A:A,MAIN!D1683,SC!B:B,MAIN!A1683),SUMIFS(Allocations!$H:$H,Allocations!$A:$A,MAIN!$A1683,Allocations!$B:$B,MAIN!$D1683))</f>
        <v>0</v>
      </c>
      <c r="F1683" s="24">
        <f>IF(U1683="SC",SUMIFS(SC!J:J,SC!A:A,MAIN!D1683,SC!B:B,MAIN!A1683),SUMIFS(Allocations!M:M,Allocations!A:A,MAIN!A1683,Allocations!B:B,MAIN!D1683))</f>
        <v>0</v>
      </c>
      <c r="G1683" s="24">
        <f t="shared" si="459"/>
        <v>0</v>
      </c>
      <c r="H1683" s="24">
        <f>IFERROR(VLOOKUP(S1683,Swaps_wk!$A$2:$AP$151,HLOOKUP(MAIN!D1683,Swaps_wk!$B$2:$AP$151,150,FALSE),FALSE),0)</f>
        <v>0</v>
      </c>
      <c r="I1683" s="24">
        <f>SUMIFS(PASTE_DQS_TRACKER!$D:$D,PASTE_DQS_TRACKER!$C:$C,MAIN!$A1683,PASTE_DQS_TRACKER!$B:$B,MAIN!$D1683)-SUMIFS(PASTE_DQS_TRACKER!$D:$D,PASTE_DQS_TRACKER!$C:$C,MAIN!A1683,PASTE_DQS_TRACKER!$E:$E,MAIN!$D1683)</f>
        <v>0</v>
      </c>
      <c r="J1683" s="25">
        <f t="shared" si="460"/>
        <v>0</v>
      </c>
      <c r="K1683" s="24">
        <f>IFERROR(IF(V1683="Flex",0,IF(D1683=$D$30,VLOOKUP(A1683,MMO_o10M_lease!$A$1:$F$51,5,FALSE),IF(D1683=$D$26,VLOOKUP(D1683,LANDINGS!$A$3:$BR$40,HLOOKUP(A1683,LANDINGS!$B$1:$CF$42,42,FALSE),FALSE)-IFERROR(VLOOKUP(A1683,MMO_o10M_lease!$A$1:$F$38,5,FALSE),0),VLOOKUP(D1683,LANDINGS!$A$3:$CF$40,HLOOKUP(A1683,LANDINGS!$B$1:$CF$42,42,FALSE),FALSE)))),0)</f>
        <v>0</v>
      </c>
      <c r="L1683" s="24">
        <f>SUMIFS(PASTE_FLEX_TRACKER!$D:$D,PASTE_FLEX_TRACKER!$F:$F,MAIN!$A1683,PASTE_FLEX_TRACKER!$B:$B,MAIN!$D1683)-SUMIFS(PASTE_FLEX_TRACKER!$D:$D,PASTE_FLEX_TRACKER!$C:$C,MAIN!$A1683,PASTE_FLEX_TRACKER!$B:$B,MAIN!$D1683)</f>
        <v>0</v>
      </c>
      <c r="M1683" s="24" t="str">
        <f>IFERROR(-VLOOKUP(D1683,SQ!$A$19:$CC$52,HLOOKUP(MAIN!A1683,SQ!$B$18:$CC$56,39,FALSE),FALSE),"n/a")</f>
        <v>n/a</v>
      </c>
      <c r="N1683" s="46" t="s">
        <v>563</v>
      </c>
      <c r="O1683" s="46">
        <f>SUMIFS(MAN_ADJ!$L:$L,MAN_ADJ!$K:$K,MAIN!$D1683,MAN_ADJ!$J:$J,MAIN!$S1683)</f>
        <v>0</v>
      </c>
      <c r="P1683" s="25">
        <f t="shared" ref="P1683" si="464">SUM(K1683:O1683)</f>
        <v>0</v>
      </c>
      <c r="Q1683" s="28" t="str">
        <f t="shared" si="462"/>
        <v>n/a</v>
      </c>
      <c r="R1683" s="38">
        <f t="shared" si="463"/>
        <v>0</v>
      </c>
      <c r="S1683" s="17" t="s">
        <v>219</v>
      </c>
    </row>
    <row r="1684" spans="1:22" x14ac:dyDescent="0.25">
      <c r="A1684" s="17" t="s">
        <v>219</v>
      </c>
      <c r="B1684" s="17" t="s">
        <v>93</v>
      </c>
      <c r="C1684" s="17" t="s">
        <v>220</v>
      </c>
      <c r="D1684" s="17" t="s">
        <v>184</v>
      </c>
      <c r="E1684" s="24">
        <f>IF(U1684="SC",SUMIFS(SC!F:F,SC!A:A,MAIN!D1684,SC!B:B,MAIN!A1684),SUMIFS(Allocations!$H:$H,Allocations!$A:$A,MAIN!$A1684,Allocations!$B:$B,MAIN!$D1684))</f>
        <v>0</v>
      </c>
      <c r="F1684" s="24">
        <f>IF(U1684="SC",SUMIFS(SC!J:J,SC!A:A,MAIN!D1684,SC!B:B,MAIN!A1684),SUMIFS(Allocations!M:M,Allocations!A:A,MAIN!A1684,Allocations!B:B,MAIN!D1684))</f>
        <v>0</v>
      </c>
      <c r="G1684" s="24">
        <f t="shared" ref="G1684:G1685" si="465">E1684+F1684</f>
        <v>0</v>
      </c>
      <c r="H1684" s="24">
        <f>IFERROR(VLOOKUP(S1684,Swaps_wk!$A$2:$AP$151,HLOOKUP(MAIN!D1684,Swaps_wk!$B$2:$AP$151,150,FALSE),FALSE),0)</f>
        <v>0</v>
      </c>
      <c r="I1684" s="24">
        <f>SUMIFS(PASTE_DQS_TRACKER!$D:$D,PASTE_DQS_TRACKER!$C:$C,MAIN!$A1684,PASTE_DQS_TRACKER!$B:$B,MAIN!$D1684)-SUMIFS(PASTE_DQS_TRACKER!$D:$D,PASTE_DQS_TRACKER!$C:$C,MAIN!A1684,PASTE_DQS_TRACKER!$E:$E,MAIN!$D1684)</f>
        <v>0</v>
      </c>
      <c r="J1684" s="25">
        <f t="shared" ref="J1684:J1685" si="466">G1684+I1684</f>
        <v>0</v>
      </c>
      <c r="K1684" s="24">
        <f>IFERROR(IF(V1684="Flex",0,IF(D1684=$D$30,VLOOKUP(A1684,MMO_o10M_lease!$A$1:$F$51,5,FALSE),IF(D1684=$D$26,VLOOKUP(D1684,LANDINGS!$A$3:$BR$40,HLOOKUP(A1684,LANDINGS!$B$1:$CF$42,42,FALSE),FALSE)-IFERROR(VLOOKUP(A1684,MMO_o10M_lease!$A$1:$F$38,5,FALSE),0),VLOOKUP(D1684,LANDINGS!$A$3:$CF$40,HLOOKUP(A1684,LANDINGS!$B$1:$CF$42,42,FALSE),FALSE)))),0)</f>
        <v>0</v>
      </c>
      <c r="L1684" s="24">
        <f>SUMIFS(PASTE_FLEX_TRACKER!$D:$D,PASTE_FLEX_TRACKER!$F:$F,MAIN!$A1684,PASTE_FLEX_TRACKER!$B:$B,MAIN!$D1684)-SUMIFS(PASTE_FLEX_TRACKER!$D:$D,PASTE_FLEX_TRACKER!$C:$C,MAIN!$A1684,PASTE_FLEX_TRACKER!$B:$B,MAIN!$D1684)</f>
        <v>0</v>
      </c>
      <c r="M1684" s="24" t="str">
        <f>IFERROR(-VLOOKUP(D1684,SQ!$A$19:$CC$52,HLOOKUP(MAIN!A1684,SQ!$B$18:$CC$56,39,FALSE),FALSE),"n/a")</f>
        <v>n/a</v>
      </c>
      <c r="N1684" s="46" t="s">
        <v>563</v>
      </c>
      <c r="O1684" s="46">
        <f>SUMIFS(MAN_ADJ!$L:$L,MAN_ADJ!$K:$K,MAIN!$D1684,MAN_ADJ!$J:$J,MAIN!$S1684)</f>
        <v>0</v>
      </c>
      <c r="P1684" s="25">
        <f t="shared" si="461"/>
        <v>0</v>
      </c>
      <c r="Q1684" s="28" t="str">
        <f t="shared" ref="Q1684:Q1685" si="467">IFERROR(P1684/J1684,"n/a")</f>
        <v>n/a</v>
      </c>
      <c r="R1684" s="38">
        <f t="shared" ref="R1684:R1685" si="468">J1684-P1684</f>
        <v>0</v>
      </c>
      <c r="S1684" s="17" t="s">
        <v>219</v>
      </c>
    </row>
    <row r="1685" spans="1:22" x14ac:dyDescent="0.25">
      <c r="A1685" s="17" t="s">
        <v>219</v>
      </c>
      <c r="B1685" s="17" t="s">
        <v>93</v>
      </c>
      <c r="C1685" s="17" t="s">
        <v>220</v>
      </c>
      <c r="D1685" s="17" t="s">
        <v>128</v>
      </c>
      <c r="E1685" s="24">
        <f>IF(U1685="SC",SUMIFS(SC!F:F,SC!A:A,MAIN!D1685,SC!B:B,MAIN!A1685),SUMIFS(Allocations!$H:$H,Allocations!$A:$A,MAIN!$A1685,Allocations!$B:$B,MAIN!$D1685))</f>
        <v>0</v>
      </c>
      <c r="F1685" s="24">
        <f>IF(U1685="SC",SUMIFS(SC!J:J,SC!A:A,MAIN!D1685,SC!B:B,MAIN!A1685),SUMIFS(Allocations!M:M,Allocations!A:A,MAIN!A1685,Allocations!B:B,MAIN!D1685))</f>
        <v>0</v>
      </c>
      <c r="G1685" s="24">
        <f t="shared" si="465"/>
        <v>0</v>
      </c>
      <c r="H1685" s="24">
        <f>IFERROR(VLOOKUP(S1685,Swaps_wk!$A$2:$AP$151,HLOOKUP(MAIN!D1685,Swaps_wk!$B$2:$AP$151,150,FALSE),FALSE),0)</f>
        <v>0</v>
      </c>
      <c r="I1685" s="24">
        <f>SUMIFS(PASTE_DQS_TRACKER!$D:$D,PASTE_DQS_TRACKER!$C:$C,MAIN!$A1685,PASTE_DQS_TRACKER!$B:$B,MAIN!$D1685)-SUMIFS(PASTE_DQS_TRACKER!$D:$D,PASTE_DQS_TRACKER!$C:$C,MAIN!A1685,PASTE_DQS_TRACKER!$E:$E,MAIN!$D1685)</f>
        <v>0</v>
      </c>
      <c r="J1685" s="25">
        <f t="shared" si="466"/>
        <v>0</v>
      </c>
      <c r="K1685" s="24">
        <f>IFERROR(IF(V1685="Flex",0,IF(D1685=$D$30,VLOOKUP(A1685,MMO_o10M_lease!$A$1:$F$51,5,FALSE),IF(D1685=$D$26,VLOOKUP(D1685,LANDINGS!$A$3:$BR$40,HLOOKUP(A1685,LANDINGS!$B$1:$CF$42,42,FALSE),FALSE)-IFERROR(VLOOKUP(A1685,MMO_o10M_lease!$A$1:$F$38,5,FALSE),0),VLOOKUP(D1685,LANDINGS!$A$3:$CF$40,HLOOKUP(A1685,LANDINGS!$B$1:$CF$42,42,FALSE),FALSE)))),0)</f>
        <v>0</v>
      </c>
      <c r="L1685" s="24">
        <f>SUMIFS(PASTE_FLEX_TRACKER!$D:$D,PASTE_FLEX_TRACKER!$F:$F,MAIN!$A1685,PASTE_FLEX_TRACKER!$B:$B,MAIN!$D1685)-SUMIFS(PASTE_FLEX_TRACKER!$D:$D,PASTE_FLEX_TRACKER!$C:$C,MAIN!$A1685,PASTE_FLEX_TRACKER!$B:$B,MAIN!$D1685)</f>
        <v>0</v>
      </c>
      <c r="M1685" s="24" t="str">
        <f>IFERROR(-VLOOKUP(D1685,SQ!$A$19:$CC$52,HLOOKUP(MAIN!A1685,SQ!$B$18:$CC$56,39,FALSE),FALSE),"n/a")</f>
        <v>n/a</v>
      </c>
      <c r="N1685" s="46" t="s">
        <v>563</v>
      </c>
      <c r="O1685" s="46">
        <f>SUMIFS(MAN_ADJ!$L:$L,MAN_ADJ!$K:$K,MAIN!$D1685,MAN_ADJ!$J:$J,MAIN!$S1685)</f>
        <v>0</v>
      </c>
      <c r="P1685" s="25">
        <f t="shared" si="461"/>
        <v>0</v>
      </c>
      <c r="Q1685" s="28" t="str">
        <f t="shared" si="467"/>
        <v>n/a</v>
      </c>
      <c r="R1685" s="38">
        <f t="shared" si="468"/>
        <v>0</v>
      </c>
      <c r="S1685" s="17" t="s">
        <v>219</v>
      </c>
    </row>
    <row r="1686" spans="1:22" x14ac:dyDescent="0.25">
      <c r="A1686" s="17" t="s">
        <v>219</v>
      </c>
      <c r="B1686" s="17" t="s">
        <v>93</v>
      </c>
      <c r="C1686" s="17" t="s">
        <v>220</v>
      </c>
      <c r="D1686" s="17" t="s">
        <v>129</v>
      </c>
      <c r="E1686" s="24">
        <f>IF(U1686="SC",SUMIFS(SC!F:F,SC!A:A,MAIN!D1686,SC!B:B,MAIN!A1686),SUMIFS(Allocations!$H:$H,Allocations!$A:$A,MAIN!$A1686,Allocations!$B:$B,MAIN!$D1686))</f>
        <v>0.9</v>
      </c>
      <c r="F1686" s="24">
        <f>IF(U1686="SC",SUMIFS(SC!J:J,SC!A:A,MAIN!D1686,SC!B:B,MAIN!A1686),SUMIFS(Allocations!M:M,Allocations!A:A,MAIN!A1686,Allocations!B:B,MAIN!D1686))</f>
        <v>0</v>
      </c>
      <c r="G1686" s="24">
        <f t="shared" si="459"/>
        <v>0.9</v>
      </c>
      <c r="H1686" s="24">
        <f>IFERROR(VLOOKUP(S1686,Swaps_wk!$A$2:$AP$151,HLOOKUP(MAIN!D1686,Swaps_wk!$B$2:$AP$151,150,FALSE),FALSE),0)</f>
        <v>0</v>
      </c>
      <c r="I1686" s="24">
        <f>SUMIFS(PASTE_DQS_TRACKER!$D:$D,PASTE_DQS_TRACKER!$C:$C,MAIN!$A1686,PASTE_DQS_TRACKER!$B:$B,MAIN!$D1686)-SUMIFS(PASTE_DQS_TRACKER!$D:$D,PASTE_DQS_TRACKER!$C:$C,MAIN!A1686,PASTE_DQS_TRACKER!$E:$E,MAIN!$D1686)</f>
        <v>0</v>
      </c>
      <c r="J1686" s="25">
        <f t="shared" si="460"/>
        <v>0.9</v>
      </c>
      <c r="K1686" s="24">
        <f>IFERROR(IF(V1686="Flex",0,IF(D1686=$D$30,VLOOKUP(A1686,MMO_o10M_lease!$A$1:$F$51,5,FALSE),IF(D1686=$D$26,VLOOKUP(D1686,LANDINGS!$A$3:$BR$40,HLOOKUP(A1686,LANDINGS!$B$1:$CF$42,42,FALSE),FALSE)-IFERROR(VLOOKUP(A1686,MMO_o10M_lease!$A$1:$F$38,5,FALSE),0),VLOOKUP(D1686,LANDINGS!$A$3:$CF$40,HLOOKUP(A1686,LANDINGS!$B$1:$CF$42,42,FALSE),FALSE)))),0)</f>
        <v>0</v>
      </c>
      <c r="L1686" s="24">
        <f>SUMIFS(PASTE_FLEX_TRACKER!$D:$D,PASTE_FLEX_TRACKER!$F:$F,MAIN!$A1686,PASTE_FLEX_TRACKER!$B:$B,MAIN!$D1686)-SUMIFS(PASTE_FLEX_TRACKER!$D:$D,PASTE_FLEX_TRACKER!$C:$C,MAIN!$A1686,PASTE_FLEX_TRACKER!$B:$B,MAIN!$D1686)</f>
        <v>0</v>
      </c>
      <c r="M1686" s="24" t="str">
        <f>IFERROR(-VLOOKUP(D1686,SQ!$A$19:$CC$52,HLOOKUP(MAIN!A1686,SQ!$B$18:$CC$56,39,FALSE),FALSE),"n/a")</f>
        <v>n/a</v>
      </c>
      <c r="N1686" s="46" t="s">
        <v>563</v>
      </c>
      <c r="O1686" s="46">
        <f>SUMIFS(MAN_ADJ!$L:$L,MAN_ADJ!$K:$K,MAIN!$D1686,MAN_ADJ!$J:$J,MAIN!$S1686)</f>
        <v>0</v>
      </c>
      <c r="P1686" s="25">
        <f t="shared" si="461"/>
        <v>0</v>
      </c>
      <c r="Q1686" s="28">
        <f t="shared" si="462"/>
        <v>0</v>
      </c>
      <c r="R1686" s="38">
        <f t="shared" si="463"/>
        <v>0.9</v>
      </c>
      <c r="S1686" s="17" t="s">
        <v>219</v>
      </c>
    </row>
    <row r="1687" spans="1:22" x14ac:dyDescent="0.25">
      <c r="A1687" s="17" t="s">
        <v>219</v>
      </c>
      <c r="B1687" s="17" t="s">
        <v>93</v>
      </c>
      <c r="C1687" s="17" t="s">
        <v>220</v>
      </c>
      <c r="D1687" s="17" t="s">
        <v>155</v>
      </c>
      <c r="E1687" s="24">
        <f>IF(U1687="SC",SUMIFS(SC!F:F,SC!A:A,MAIN!D1687,SC!B:B,MAIN!A1687),SUMIFS(Allocations!$H:$H,Allocations!$A:$A,MAIN!$A1687,Allocations!$B:$B,MAIN!$D1687))</f>
        <v>0</v>
      </c>
      <c r="F1687" s="24">
        <f>IF(U1687="SC",SUMIFS(SC!J:J,SC!A:A,MAIN!D1687,SC!B:B,MAIN!A1687),SUMIFS(Allocations!M:M,Allocations!A:A,MAIN!A1687,Allocations!B:B,MAIN!D1687))</f>
        <v>0</v>
      </c>
      <c r="G1687" s="24">
        <f t="shared" ref="G1687" si="469">E1687+F1687</f>
        <v>0</v>
      </c>
      <c r="H1687" s="24">
        <f>IFERROR(VLOOKUP(S1687,Swaps_wk!$A$2:$AP$151,HLOOKUP(MAIN!D1687,Swaps_wk!$B$2:$AP$151,150,FALSE),FALSE),0)</f>
        <v>0</v>
      </c>
      <c r="I1687" s="24">
        <f>SUMIFS(PASTE_DQS_TRACKER!$D:$D,PASTE_DQS_TRACKER!$C:$C,MAIN!$A1687,PASTE_DQS_TRACKER!$B:$B,MAIN!$D1687)-SUMIFS(PASTE_DQS_TRACKER!$D:$D,PASTE_DQS_TRACKER!$C:$C,MAIN!A1687,PASTE_DQS_TRACKER!$E:$E,MAIN!$D1687)</f>
        <v>0</v>
      </c>
      <c r="J1687" s="25">
        <f t="shared" ref="J1687" si="470">G1687+I1687</f>
        <v>0</v>
      </c>
      <c r="K1687" s="24">
        <f>IFERROR(IF(V1687="Flex",0,IF(D1687=$D$30,VLOOKUP(A1687,MMO_o10M_lease!$A$1:$F$51,5,FALSE),IF(D1687=$D$26,VLOOKUP(D1687,LANDINGS!$A$3:$BR$40,HLOOKUP(A1687,LANDINGS!$B$1:$CF$42,42,FALSE),FALSE)-IFERROR(VLOOKUP(A1687,MMO_o10M_lease!$A$1:$F$38,5,FALSE),0),VLOOKUP(D1687,LANDINGS!$A$3:$CF$40,HLOOKUP(A1687,LANDINGS!$B$1:$CF$42,42,FALSE),FALSE)))),0)</f>
        <v>0</v>
      </c>
      <c r="L1687" s="24">
        <f>SUMIFS(PASTE_FLEX_TRACKER!$D:$D,PASTE_FLEX_TRACKER!$F:$F,MAIN!$A1687,PASTE_FLEX_TRACKER!$B:$B,MAIN!$D1687)-SUMIFS(PASTE_FLEX_TRACKER!$D:$D,PASTE_FLEX_TRACKER!$C:$C,MAIN!$A1687,PASTE_FLEX_TRACKER!$B:$B,MAIN!$D1687)</f>
        <v>0</v>
      </c>
      <c r="M1687" s="24" t="str">
        <f>IFERROR(-VLOOKUP(D1687,SQ!$A$19:$CC$52,HLOOKUP(MAIN!A1687,SQ!$B$18:$CC$56,39,FALSE),FALSE),"n/a")</f>
        <v>n/a</v>
      </c>
      <c r="N1687" s="46" t="s">
        <v>563</v>
      </c>
      <c r="O1687" s="46">
        <f>SUMIFS(MAN_ADJ!$L:$L,MAN_ADJ!$K:$K,MAIN!$D1687,MAN_ADJ!$J:$J,MAIN!$S1687)</f>
        <v>0</v>
      </c>
      <c r="P1687" s="25">
        <f t="shared" si="461"/>
        <v>0</v>
      </c>
      <c r="Q1687" s="28" t="str">
        <f t="shared" ref="Q1687" si="471">IFERROR(P1687/J1687,"n/a")</f>
        <v>n/a</v>
      </c>
      <c r="R1687" s="38">
        <f t="shared" ref="R1687" si="472">J1687-P1687</f>
        <v>0</v>
      </c>
      <c r="S1687" s="17" t="s">
        <v>219</v>
      </c>
    </row>
    <row r="1688" spans="1:22" x14ac:dyDescent="0.25">
      <c r="A1688" s="17" t="s">
        <v>219</v>
      </c>
      <c r="B1688" s="17" t="s">
        <v>93</v>
      </c>
      <c r="C1688" s="17" t="s">
        <v>220</v>
      </c>
      <c r="D1688" s="17" t="s">
        <v>130</v>
      </c>
      <c r="E1688" s="24">
        <f>IF(U1688="SC",SUMIFS(SC!F:F,SC!A:A,MAIN!D1688,SC!B:B,MAIN!A1688),SUMIFS(Allocations!$H:$H,Allocations!$A:$A,MAIN!$A1688,Allocations!$B:$B,MAIN!$D1688))</f>
        <v>0</v>
      </c>
      <c r="F1688" s="24">
        <f>IF(U1688="SC",SUMIFS(SC!J:J,SC!A:A,MAIN!D1688,SC!B:B,MAIN!A1688),SUMIFS(Allocations!M:M,Allocations!A:A,MAIN!A1688,Allocations!B:B,MAIN!D1688))</f>
        <v>0</v>
      </c>
      <c r="G1688" s="24">
        <f t="shared" si="459"/>
        <v>0</v>
      </c>
      <c r="H1688" s="24">
        <f>IFERROR(VLOOKUP(S1688,Swaps_wk!$A$2:$AP$151,HLOOKUP(MAIN!D1688,Swaps_wk!$B$2:$AP$151,150,FALSE),FALSE),0)</f>
        <v>0</v>
      </c>
      <c r="I1688" s="24">
        <f>SUMIFS(PASTE_DQS_TRACKER!$D:$D,PASTE_DQS_TRACKER!$C:$C,MAIN!$A1688,PASTE_DQS_TRACKER!$B:$B,MAIN!$D1688)-SUMIFS(PASTE_DQS_TRACKER!$D:$D,PASTE_DQS_TRACKER!$C:$C,MAIN!A1688,PASTE_DQS_TRACKER!$E:$E,MAIN!$D1688)</f>
        <v>0</v>
      </c>
      <c r="J1688" s="25">
        <f t="shared" si="460"/>
        <v>0</v>
      </c>
      <c r="K1688" s="24">
        <f>IFERROR(IF(V1688="Flex",0,IF(D1688=$D$30,VLOOKUP(A1688,MMO_o10M_lease!$A$1:$F$51,5,FALSE),IF(D1688=$D$26,VLOOKUP(D1688,LANDINGS!$A$3:$BR$40,HLOOKUP(A1688,LANDINGS!$B$1:$CF$42,42,FALSE),FALSE)-IFERROR(VLOOKUP(A1688,MMO_o10M_lease!$A$1:$F$38,5,FALSE),0),VLOOKUP(D1688,LANDINGS!$A$3:$CF$40,HLOOKUP(A1688,LANDINGS!$B$1:$CF$42,42,FALSE),FALSE)))),0)</f>
        <v>0</v>
      </c>
      <c r="L1688" s="24">
        <f>SUMIFS(PASTE_FLEX_TRACKER!$D:$D,PASTE_FLEX_TRACKER!$F:$F,MAIN!$A1688,PASTE_FLEX_TRACKER!$B:$B,MAIN!$D1688)-SUMIFS(PASTE_FLEX_TRACKER!$D:$D,PASTE_FLEX_TRACKER!$C:$C,MAIN!$A1688,PASTE_FLEX_TRACKER!$B:$B,MAIN!$D1688)</f>
        <v>0</v>
      </c>
      <c r="M1688" s="24" t="str">
        <f>IFERROR(-VLOOKUP(D1688,SQ!$A$19:$CC$52,HLOOKUP(MAIN!A1688,SQ!$B$18:$CC$56,39,FALSE),FALSE),"n/a")</f>
        <v>n/a</v>
      </c>
      <c r="N1688" s="46" t="s">
        <v>563</v>
      </c>
      <c r="O1688" s="46">
        <f>SUMIFS(MAN_ADJ!$L:$L,MAN_ADJ!$K:$K,MAIN!$D1688,MAN_ADJ!$J:$J,MAIN!$S1688)</f>
        <v>0</v>
      </c>
      <c r="P1688" s="25">
        <f t="shared" si="461"/>
        <v>0</v>
      </c>
      <c r="Q1688" s="28" t="str">
        <f t="shared" si="462"/>
        <v>n/a</v>
      </c>
      <c r="R1688" s="38">
        <f t="shared" si="463"/>
        <v>0</v>
      </c>
      <c r="S1688" s="17" t="s">
        <v>219</v>
      </c>
    </row>
    <row r="1689" spans="1:22" x14ac:dyDescent="0.25">
      <c r="A1689" s="26" t="s">
        <v>219</v>
      </c>
      <c r="B1689" s="26" t="s">
        <v>93</v>
      </c>
      <c r="C1689" s="26" t="s">
        <v>220</v>
      </c>
      <c r="D1689" s="26" t="s">
        <v>131</v>
      </c>
      <c r="E1689" s="27">
        <f>SUM(E1650:E1688)</f>
        <v>1763.0670000000007</v>
      </c>
      <c r="F1689" s="27">
        <f>SUM(F1650:F1688)</f>
        <v>204.80199999999999</v>
      </c>
      <c r="G1689" s="27">
        <f>SUM(G1650:G1688)</f>
        <v>1967.8689999999999</v>
      </c>
      <c r="H1689" s="27">
        <f>IFERROR(VLOOKUP(S1689,Swaps_wk!$A$2:$AP$151,HLOOKUP(MAIN!D1689,Swaps_wk!$B$2:$AP$151,150,FALSE),FALSE),0)</f>
        <v>0</v>
      </c>
      <c r="I1689" s="27">
        <f>SUM(I1650:I1688)</f>
        <v>-23.300000000000011</v>
      </c>
      <c r="J1689" s="25">
        <f>SUM(J1650:J1688)</f>
        <v>1944.569</v>
      </c>
      <c r="K1689" s="27">
        <f>SUM(K1650:K1688)</f>
        <v>2886.5700000000006</v>
      </c>
      <c r="L1689" s="27">
        <f>SUM(L1650:L1688)</f>
        <v>-1252.1999999999998</v>
      </c>
      <c r="M1689" s="27">
        <f>SUM(M1650:M1688)</f>
        <v>-20</v>
      </c>
      <c r="N1689" s="46" t="s">
        <v>563</v>
      </c>
      <c r="O1689" s="27">
        <f>SUM(O1650:O1688)</f>
        <v>0</v>
      </c>
      <c r="P1689" s="25">
        <f>SUM(P1650:P1688)</f>
        <v>1614.3700000000001</v>
      </c>
      <c r="Q1689" s="28">
        <f t="shared" si="462"/>
        <v>0.83019424869984049</v>
      </c>
      <c r="R1689" s="38">
        <f t="shared" si="463"/>
        <v>330.19899999999984</v>
      </c>
      <c r="S1689" s="17" t="s">
        <v>219</v>
      </c>
    </row>
    <row r="1690" spans="1:22" x14ac:dyDescent="0.25">
      <c r="A1690" s="17" t="s">
        <v>221</v>
      </c>
      <c r="B1690" s="17" t="s">
        <v>93</v>
      </c>
      <c r="C1690" s="17" t="s">
        <v>222</v>
      </c>
      <c r="D1690" s="17" t="s">
        <v>95</v>
      </c>
      <c r="E1690" s="24">
        <f>IF(U1690="SC",SUMIFS(SC!F:F,SC!A:A,MAIN!D1690,SC!B:B,MAIN!A1690),SUMIFS(Allocations!$H:$H,Allocations!$A:$A,MAIN!$A1690,Allocations!$B:$B,MAIN!$D1690))</f>
        <v>403.76080000000002</v>
      </c>
      <c r="F1690" s="24">
        <f>IF(U1690="SC",SUMIFS(SC!J:J,SC!A:A,MAIN!D1690,SC!B:B,MAIN!A1690),SUMIFS(Allocations!M:M,Allocations!A:A,MAIN!A1690,Allocations!B:B,MAIN!D1690))</f>
        <v>0</v>
      </c>
      <c r="G1690" s="24">
        <f t="shared" ref="G1690:G1728" si="473">E1690+F1690</f>
        <v>403.76080000000002</v>
      </c>
      <c r="H1690" s="24">
        <f>IFERROR(VLOOKUP(S1690,Swaps_wk!$A$2:$AP$151,HLOOKUP(MAIN!D1690,Swaps_wk!$B$2:$AP$151,150,FALSE),FALSE),0)</f>
        <v>0</v>
      </c>
      <c r="I1690" s="24">
        <f>SUMIFS(PASTE_DQS_TRACKER!$D:$D,PASTE_DQS_TRACKER!$C:$C,MAIN!$S1690,PASTE_DQS_TRACKER!$B:$B,MAIN!$D1690)-SUMIFS(PASTE_DQS_TRACKER!$D:$D,PASTE_DQS_TRACKER!$C:$C,MAIN!$S1690,PASTE_DQS_TRACKER!$E:$E,MAIN!$D1690)</f>
        <v>104</v>
      </c>
      <c r="J1690" s="25">
        <f t="shared" ref="J1690:J1728" si="474">G1690+I1690</f>
        <v>507.76080000000002</v>
      </c>
      <c r="K1690" s="24">
        <f>IFERROR(IF(V1690="Flex",0,IF(D1690=$D$30,VLOOKUP(A1690,MMO_o10M_lease!$A$1:$F$51,5,FALSE),IF(D1690=$D$26,VLOOKUP(D1690,LANDINGS!$A$3:$BR$40,HLOOKUP(A1690,LANDINGS!$B$1:$CF$42,42,FALSE),FALSE)-IFERROR(VLOOKUP(A1690,MMO_o10M_lease!$A$1:$F$38,5,FALSE),0),VLOOKUP(D1690,LANDINGS!$A$3:$CF$40,HLOOKUP(A1690,LANDINGS!$B$1:$CF$42,42,FALSE),FALSE)))),0)</f>
        <v>0</v>
      </c>
      <c r="L1690" s="24">
        <f>SUMIFS(PASTE_FLEX_TRACKER!$D:$D,PASTE_FLEX_TRACKER!$E:$E,MAIN!$A1690,PASTE_FLEX_TRACKER!$B:$B,MAIN!$D1690)</f>
        <v>0</v>
      </c>
      <c r="M1690" s="35" t="s">
        <v>133</v>
      </c>
      <c r="N1690" s="46" t="s">
        <v>563</v>
      </c>
      <c r="O1690" s="46">
        <f>SUMIFS(MAN_ADJ!$L:$L,MAN_ADJ!$K:$K,MAIN!$D1690,MAN_ADJ!$J:$J,MAIN!$S1690)</f>
        <v>0</v>
      </c>
      <c r="P1690" s="25">
        <f t="shared" ref="P1690:P1728" si="475">SUM(K1690:O1690)</f>
        <v>0</v>
      </c>
      <c r="Q1690" s="28">
        <f t="shared" ref="Q1690:Q1721" si="476">IFERROR(L1690/J1690,"n/a")</f>
        <v>0</v>
      </c>
      <c r="R1690" s="38">
        <f t="shared" si="463"/>
        <v>507.76080000000002</v>
      </c>
      <c r="S1690" t="s">
        <v>223</v>
      </c>
      <c r="U1690" t="s">
        <v>577</v>
      </c>
      <c r="V1690" t="s">
        <v>735</v>
      </c>
    </row>
    <row r="1691" spans="1:22" x14ac:dyDescent="0.25">
      <c r="A1691" s="17" t="s">
        <v>221</v>
      </c>
      <c r="B1691" s="17" t="s">
        <v>93</v>
      </c>
      <c r="C1691" s="17" t="s">
        <v>222</v>
      </c>
      <c r="D1691" s="17" t="s">
        <v>96</v>
      </c>
      <c r="E1691" s="24">
        <f>IF(U1691="SC",SUMIFS(SC!F:F,SC!A:A,MAIN!D1691,SC!B:B,MAIN!A1691),SUMIFS(Allocations!$H:$H,Allocations!$A:$A,MAIN!$A1691,Allocations!$B:$B,MAIN!$D1691))</f>
        <v>241.55680000000004</v>
      </c>
      <c r="F1691" s="24">
        <f>IF(U1691="SC",SUMIFS(SC!J:J,SC!A:A,MAIN!D1691,SC!B:B,MAIN!A1691),SUMIFS(Allocations!M:M,Allocations!A:A,MAIN!A1691,Allocations!B:B,MAIN!D1691))</f>
        <v>0</v>
      </c>
      <c r="G1691" s="24">
        <f t="shared" si="473"/>
        <v>241.55680000000004</v>
      </c>
      <c r="H1691" s="24">
        <f>IFERROR(VLOOKUP(S1691,Swaps_wk!$A$2:$AP$151,HLOOKUP(MAIN!D1691,Swaps_wk!$B$2:$AP$151,150,FALSE),FALSE),0)</f>
        <v>0</v>
      </c>
      <c r="I1691" s="24">
        <f>SUMIFS(PASTE_DQS_TRACKER!$D:$D,PASTE_DQS_TRACKER!$C:$C,MAIN!$S1691,PASTE_DQS_TRACKER!$B:$B,MAIN!$D1691)-SUMIFS(PASTE_DQS_TRACKER!$D:$D,PASTE_DQS_TRACKER!$C:$C,MAIN!$S1691,PASTE_DQS_TRACKER!$E:$E,MAIN!$D1691)</f>
        <v>181</v>
      </c>
      <c r="J1691" s="25">
        <f t="shared" si="474"/>
        <v>422.55680000000007</v>
      </c>
      <c r="K1691" s="24">
        <f>IFERROR(IF(V1691="Flex",0,IF(D1691=$D$30,VLOOKUP(A1691,MMO_o10M_lease!$A$1:$F$51,5,FALSE),IF(D1691=$D$26,VLOOKUP(D1691,LANDINGS!$A$3:$BR$40,HLOOKUP(A1691,LANDINGS!$B$1:$CF$42,42,FALSE),FALSE)-IFERROR(VLOOKUP(A1691,MMO_o10M_lease!$A$1:$F$38,5,FALSE),0),VLOOKUP(D1691,LANDINGS!$A$3:$CF$40,HLOOKUP(A1691,LANDINGS!$B$1:$CF$42,42,FALSE),FALSE)))),0)</f>
        <v>0</v>
      </c>
      <c r="L1691" s="24">
        <f>SUMIFS(PASTE_FLEX_TRACKER!$D:$D,PASTE_FLEX_TRACKER!$E:$E,MAIN!$A1691,PASTE_FLEX_TRACKER!$B:$B,MAIN!$D1691)</f>
        <v>402.6</v>
      </c>
      <c r="M1691" s="35" t="s">
        <v>133</v>
      </c>
      <c r="N1691" s="46" t="s">
        <v>563</v>
      </c>
      <c r="O1691" s="46">
        <f>SUMIFS(MAN_ADJ!$L:$L,MAN_ADJ!$K:$K,MAIN!$D1691,MAN_ADJ!$J:$J,MAIN!$S1691)</f>
        <v>0</v>
      </c>
      <c r="P1691" s="25">
        <f t="shared" si="475"/>
        <v>402.6</v>
      </c>
      <c r="Q1691" s="28">
        <f t="shared" si="476"/>
        <v>0.95277131973737017</v>
      </c>
      <c r="R1691" s="38">
        <f t="shared" si="463"/>
        <v>19.956800000000044</v>
      </c>
      <c r="S1691" t="s">
        <v>223</v>
      </c>
      <c r="U1691" t="s">
        <v>577</v>
      </c>
      <c r="V1691" t="s">
        <v>735</v>
      </c>
    </row>
    <row r="1692" spans="1:22" x14ac:dyDescent="0.25">
      <c r="A1692" s="17" t="s">
        <v>221</v>
      </c>
      <c r="B1692" s="17" t="s">
        <v>93</v>
      </c>
      <c r="C1692" s="17" t="s">
        <v>222</v>
      </c>
      <c r="D1692" s="17" t="s">
        <v>97</v>
      </c>
      <c r="E1692" s="24">
        <f>IF(U1692="SC",SUMIFS(SC!F:F,SC!A:A,MAIN!D1692,SC!B:B,MAIN!A1692),SUMIFS(Allocations!$H:$H,Allocations!$A:$A,MAIN!$A1692,Allocations!$B:$B,MAIN!$D1692))</f>
        <v>11.68</v>
      </c>
      <c r="F1692" s="24">
        <f>IF(U1692="SC",SUMIFS(SC!J:J,SC!A:A,MAIN!D1692,SC!B:B,MAIN!A1692),SUMIFS(Allocations!M:M,Allocations!A:A,MAIN!A1692,Allocations!B:B,MAIN!D1692))</f>
        <v>0</v>
      </c>
      <c r="G1692" s="24">
        <f t="shared" si="473"/>
        <v>11.68</v>
      </c>
      <c r="H1692" s="24">
        <f>IFERROR(VLOOKUP(S1692,Swaps_wk!$A$2:$AP$151,HLOOKUP(MAIN!D1692,Swaps_wk!$B$2:$AP$151,150,FALSE),FALSE),0)</f>
        <v>0</v>
      </c>
      <c r="I1692" s="24">
        <f>SUMIFS(PASTE_DQS_TRACKER!$D:$D,PASTE_DQS_TRACKER!$C:$C,MAIN!$S1692,PASTE_DQS_TRACKER!$B:$B,MAIN!$D1692)-SUMIFS(PASTE_DQS_TRACKER!$D:$D,PASTE_DQS_TRACKER!$C:$C,MAIN!$S1692,PASTE_DQS_TRACKER!$E:$E,MAIN!$D1692)</f>
        <v>157.80000000000001</v>
      </c>
      <c r="J1692" s="25">
        <f t="shared" si="474"/>
        <v>169.48000000000002</v>
      </c>
      <c r="K1692" s="24">
        <f>IFERROR(IF(V1692="Flex",0,IF(D1692=$D$30,VLOOKUP(A1692,MMO_o10M_lease!$A$1:$F$51,5,FALSE),IF(D1692=$D$26,VLOOKUP(D1692,LANDINGS!$A$3:$BR$40,HLOOKUP(A1692,LANDINGS!$B$1:$CF$42,42,FALSE),FALSE)-IFERROR(VLOOKUP(A1692,MMO_o10M_lease!$A$1:$F$38,5,FALSE),0),VLOOKUP(D1692,LANDINGS!$A$3:$CF$40,HLOOKUP(A1692,LANDINGS!$B$1:$CF$42,42,FALSE),FALSE)))),0)</f>
        <v>0</v>
      </c>
      <c r="L1692" s="24">
        <f>SUMIFS(PASTE_FLEX_TRACKER!$D:$D,PASTE_FLEX_TRACKER!$E:$E,MAIN!$A1692,PASTE_FLEX_TRACKER!$B:$B,MAIN!$D1692)</f>
        <v>150</v>
      </c>
      <c r="M1692" s="35" t="s">
        <v>133</v>
      </c>
      <c r="N1692" s="46" t="s">
        <v>563</v>
      </c>
      <c r="O1692" s="46">
        <f>SUMIFS(MAN_ADJ!$L:$L,MAN_ADJ!$K:$K,MAIN!$D1692,MAN_ADJ!$J:$J,MAIN!$S1692)</f>
        <v>0</v>
      </c>
      <c r="P1692" s="25">
        <f t="shared" si="475"/>
        <v>150</v>
      </c>
      <c r="Q1692" s="28">
        <f t="shared" si="476"/>
        <v>0.88506018409251819</v>
      </c>
      <c r="R1692" s="38">
        <f t="shared" si="463"/>
        <v>19.480000000000018</v>
      </c>
      <c r="S1692" t="s">
        <v>223</v>
      </c>
      <c r="U1692" t="s">
        <v>577</v>
      </c>
      <c r="V1692" t="s">
        <v>735</v>
      </c>
    </row>
    <row r="1693" spans="1:22" x14ac:dyDescent="0.25">
      <c r="A1693" s="17" t="s">
        <v>221</v>
      </c>
      <c r="B1693" s="17" t="s">
        <v>93</v>
      </c>
      <c r="C1693" s="17" t="s">
        <v>222</v>
      </c>
      <c r="D1693" s="17" t="s">
        <v>98</v>
      </c>
      <c r="E1693" s="24">
        <f>IF(U1693="SC",SUMIFS(SC!F:F,SC!A:A,MAIN!D1693,SC!B:B,MAIN!A1693),SUMIFS(Allocations!$H:$H,Allocations!$A:$A,MAIN!$A1693,Allocations!$B:$B,MAIN!$D1693))</f>
        <v>33.040000000000006</v>
      </c>
      <c r="F1693" s="24">
        <f>IF(U1693="SC",SUMIFS(SC!J:J,SC!A:A,MAIN!D1693,SC!B:B,MAIN!A1693),SUMIFS(Allocations!M:M,Allocations!A:A,MAIN!A1693,Allocations!B:B,MAIN!D1693))</f>
        <v>0</v>
      </c>
      <c r="G1693" s="24">
        <f t="shared" si="473"/>
        <v>33.040000000000006</v>
      </c>
      <c r="H1693" s="24">
        <f>IFERROR(VLOOKUP(S1693,Swaps_wk!$A$2:$AP$151,HLOOKUP(MAIN!D1693,Swaps_wk!$B$2:$AP$151,150,FALSE),FALSE),0)</f>
        <v>0</v>
      </c>
      <c r="I1693" s="24">
        <f>SUMIFS(PASTE_DQS_TRACKER!$D:$D,PASTE_DQS_TRACKER!$C:$C,MAIN!$S1693,PASTE_DQS_TRACKER!$B:$B,MAIN!$D1693)-SUMIFS(PASTE_DQS_TRACKER!$D:$D,PASTE_DQS_TRACKER!$C:$C,MAIN!$S1693,PASTE_DQS_TRACKER!$E:$E,MAIN!$D1693)</f>
        <v>192.9</v>
      </c>
      <c r="J1693" s="25">
        <f t="shared" si="474"/>
        <v>225.94</v>
      </c>
      <c r="K1693" s="24">
        <f>IFERROR(IF(V1693="Flex",0,IF(D1693=$D$30,VLOOKUP(A1693,MMO_o10M_lease!$A$1:$F$51,5,FALSE),IF(D1693=$D$26,VLOOKUP(D1693,LANDINGS!$A$3:$BR$40,HLOOKUP(A1693,LANDINGS!$B$1:$CF$42,42,FALSE),FALSE)-IFERROR(VLOOKUP(A1693,MMO_o10M_lease!$A$1:$F$38,5,FALSE),0),VLOOKUP(D1693,LANDINGS!$A$3:$CF$40,HLOOKUP(A1693,LANDINGS!$B$1:$CF$42,42,FALSE),FALSE)))),0)</f>
        <v>0</v>
      </c>
      <c r="L1693" s="24">
        <f>SUMIFS(PASTE_FLEX_TRACKER!$D:$D,PASTE_FLEX_TRACKER!$E:$E,MAIN!$A1693,PASTE_FLEX_TRACKER!$B:$B,MAIN!$D1693)</f>
        <v>225.9</v>
      </c>
      <c r="M1693" s="35" t="s">
        <v>133</v>
      </c>
      <c r="N1693" s="46" t="s">
        <v>563</v>
      </c>
      <c r="O1693" s="46">
        <f>SUMIFS(MAN_ADJ!$L:$L,MAN_ADJ!$K:$K,MAIN!$D1693,MAN_ADJ!$J:$J,MAIN!$S1693)</f>
        <v>0</v>
      </c>
      <c r="P1693" s="25">
        <f t="shared" si="475"/>
        <v>225.9</v>
      </c>
      <c r="Q1693" s="28">
        <f t="shared" si="476"/>
        <v>0.99982296184827835</v>
      </c>
      <c r="R1693" s="38">
        <f t="shared" si="463"/>
        <v>3.9999999999992042E-2</v>
      </c>
      <c r="S1693" t="s">
        <v>223</v>
      </c>
      <c r="U1693" t="s">
        <v>577</v>
      </c>
      <c r="V1693" t="s">
        <v>735</v>
      </c>
    </row>
    <row r="1694" spans="1:22" x14ac:dyDescent="0.25">
      <c r="A1694" s="17" t="s">
        <v>221</v>
      </c>
      <c r="B1694" s="17" t="s">
        <v>93</v>
      </c>
      <c r="C1694" s="17" t="s">
        <v>222</v>
      </c>
      <c r="D1694" s="17" t="s">
        <v>99</v>
      </c>
      <c r="E1694" s="24">
        <f>IF(U1694="SC",SUMIFS(SC!F:F,SC!A:A,MAIN!D1694,SC!B:B,MAIN!A1694),SUMIFS(Allocations!$H:$H,Allocations!$A:$A,MAIN!$A1694,Allocations!$B:$B,MAIN!$D1694))</f>
        <v>4.0000000000000008E-2</v>
      </c>
      <c r="F1694" s="24">
        <f>IF(U1694="SC",SUMIFS(SC!J:J,SC!A:A,MAIN!D1694,SC!B:B,MAIN!A1694),SUMIFS(Allocations!M:M,Allocations!A:A,MAIN!A1694,Allocations!B:B,MAIN!D1694))</f>
        <v>0</v>
      </c>
      <c r="G1694" s="24">
        <f t="shared" si="473"/>
        <v>4.0000000000000008E-2</v>
      </c>
      <c r="H1694" s="24">
        <f>IFERROR(VLOOKUP(S1694,Swaps_wk!$A$2:$AP$151,HLOOKUP(MAIN!D1694,Swaps_wk!$B$2:$AP$151,150,FALSE),FALSE),0)</f>
        <v>0</v>
      </c>
      <c r="I1694" s="24">
        <f>SUMIFS(PASTE_DQS_TRACKER!$D:$D,PASTE_DQS_TRACKER!$C:$C,MAIN!$S1694,PASTE_DQS_TRACKER!$B:$B,MAIN!$D1694)-SUMIFS(PASTE_DQS_TRACKER!$D:$D,PASTE_DQS_TRACKER!$C:$C,MAIN!$S1694,PASTE_DQS_TRACKER!$E:$E,MAIN!$D1694)</f>
        <v>0</v>
      </c>
      <c r="J1694" s="25">
        <f t="shared" si="474"/>
        <v>4.0000000000000008E-2</v>
      </c>
      <c r="K1694" s="24">
        <f>IFERROR(IF(V1694="Flex",0,IF(D1694=$D$30,VLOOKUP(A1694,MMO_o10M_lease!$A$1:$F$51,5,FALSE),IF(D1694=$D$26,VLOOKUP(D1694,LANDINGS!$A$3:$BR$40,HLOOKUP(A1694,LANDINGS!$B$1:$CF$42,42,FALSE),FALSE)-IFERROR(VLOOKUP(A1694,MMO_o10M_lease!$A$1:$F$38,5,FALSE),0),VLOOKUP(D1694,LANDINGS!$A$3:$CF$40,HLOOKUP(A1694,LANDINGS!$B$1:$CF$42,42,FALSE),FALSE)))),0)</f>
        <v>0</v>
      </c>
      <c r="L1694" s="24">
        <f>SUMIFS(PASTE_FLEX_TRACKER!$D:$D,PASTE_FLEX_TRACKER!$E:$E,MAIN!$A1694,PASTE_FLEX_TRACKER!$B:$B,MAIN!$D1694)</f>
        <v>0</v>
      </c>
      <c r="M1694" s="35" t="s">
        <v>133</v>
      </c>
      <c r="N1694" s="46" t="s">
        <v>563</v>
      </c>
      <c r="O1694" s="46">
        <f>SUMIFS(MAN_ADJ!$L:$L,MAN_ADJ!$K:$K,MAIN!$D1694,MAN_ADJ!$J:$J,MAIN!$S1694)</f>
        <v>0</v>
      </c>
      <c r="P1694" s="25">
        <f t="shared" si="475"/>
        <v>0</v>
      </c>
      <c r="Q1694" s="28">
        <f t="shared" si="476"/>
        <v>0</v>
      </c>
      <c r="R1694" s="38">
        <f t="shared" si="463"/>
        <v>4.0000000000000008E-2</v>
      </c>
      <c r="S1694" t="s">
        <v>223</v>
      </c>
      <c r="U1694" t="s">
        <v>577</v>
      </c>
      <c r="V1694" t="s">
        <v>735</v>
      </c>
    </row>
    <row r="1695" spans="1:22" x14ac:dyDescent="0.25">
      <c r="A1695" s="17" t="s">
        <v>221</v>
      </c>
      <c r="B1695" s="17" t="s">
        <v>93</v>
      </c>
      <c r="C1695" s="17" t="s">
        <v>222</v>
      </c>
      <c r="D1695" s="17" t="s">
        <v>100</v>
      </c>
      <c r="E1695" s="24">
        <f>IF(U1695="SC",SUMIFS(SC!F:F,SC!A:A,MAIN!D1695,SC!B:B,MAIN!A1695),SUMIFS(Allocations!$H:$H,Allocations!$A:$A,MAIN!$A1695,Allocations!$B:$B,MAIN!$D1695))</f>
        <v>0.54800000000000004</v>
      </c>
      <c r="F1695" s="24">
        <f>IF(U1695="SC",SUMIFS(SC!J:J,SC!A:A,MAIN!D1695,SC!B:B,MAIN!A1695),SUMIFS(Allocations!M:M,Allocations!A:A,MAIN!A1695,Allocations!B:B,MAIN!D1695))</f>
        <v>0</v>
      </c>
      <c r="G1695" s="24">
        <f t="shared" si="473"/>
        <v>0.54800000000000004</v>
      </c>
      <c r="H1695" s="24">
        <f>IFERROR(VLOOKUP(S1695,Swaps_wk!$A$2:$AP$151,HLOOKUP(MAIN!D1695,Swaps_wk!$B$2:$AP$151,150,FALSE),FALSE),0)</f>
        <v>0</v>
      </c>
      <c r="I1695" s="24">
        <f>SUMIFS(PASTE_DQS_TRACKER!$D:$D,PASTE_DQS_TRACKER!$C:$C,MAIN!$S1695,PASTE_DQS_TRACKER!$B:$B,MAIN!$D1695)-SUMIFS(PASTE_DQS_TRACKER!$D:$D,PASTE_DQS_TRACKER!$C:$C,MAIN!$S1695,PASTE_DQS_TRACKER!$E:$E,MAIN!$D1695)</f>
        <v>0</v>
      </c>
      <c r="J1695" s="25">
        <f t="shared" si="474"/>
        <v>0.54800000000000004</v>
      </c>
      <c r="K1695" s="24">
        <f>IFERROR(IF(V1695="Flex",0,IF(D1695=$D$30,VLOOKUP(A1695,MMO_o10M_lease!$A$1:$F$51,5,FALSE),IF(D1695=$D$26,VLOOKUP(D1695,LANDINGS!$A$3:$BR$40,HLOOKUP(A1695,LANDINGS!$B$1:$CF$42,42,FALSE),FALSE)-IFERROR(VLOOKUP(A1695,MMO_o10M_lease!$A$1:$F$38,5,FALSE),0),VLOOKUP(D1695,LANDINGS!$A$3:$CF$40,HLOOKUP(A1695,LANDINGS!$B$1:$CF$42,42,FALSE),FALSE)))),0)</f>
        <v>0</v>
      </c>
      <c r="L1695" s="24">
        <f>SUMIFS(PASTE_FLEX_TRACKER!$D:$D,PASTE_FLEX_TRACKER!$E:$E,MAIN!$A1695,PASTE_FLEX_TRACKER!$B:$B,MAIN!$D1695)</f>
        <v>0</v>
      </c>
      <c r="M1695" s="35" t="s">
        <v>133</v>
      </c>
      <c r="N1695" s="46" t="s">
        <v>563</v>
      </c>
      <c r="O1695" s="46">
        <f>SUMIFS(MAN_ADJ!$L:$L,MAN_ADJ!$K:$K,MAIN!$D1695,MAN_ADJ!$J:$J,MAIN!$S1695)</f>
        <v>0</v>
      </c>
      <c r="P1695" s="25">
        <f t="shared" si="475"/>
        <v>0</v>
      </c>
      <c r="Q1695" s="28">
        <f t="shared" si="476"/>
        <v>0</v>
      </c>
      <c r="R1695" s="38">
        <f t="shared" si="463"/>
        <v>0.54800000000000004</v>
      </c>
      <c r="S1695" t="s">
        <v>223</v>
      </c>
      <c r="U1695" t="s">
        <v>577</v>
      </c>
      <c r="V1695" t="s">
        <v>735</v>
      </c>
    </row>
    <row r="1696" spans="1:22" x14ac:dyDescent="0.25">
      <c r="A1696" s="17" t="s">
        <v>221</v>
      </c>
      <c r="B1696" s="17" t="s">
        <v>93</v>
      </c>
      <c r="C1696" s="17" t="s">
        <v>222</v>
      </c>
      <c r="D1696" s="17" t="s">
        <v>101</v>
      </c>
      <c r="E1696" s="24">
        <f>IF(U1696="SC",SUMIFS(SC!F:F,SC!A:A,MAIN!D1696,SC!B:B,MAIN!A1696),SUMIFS(Allocations!$H:$H,Allocations!$A:$A,MAIN!$A1696,Allocations!$B:$B,MAIN!$D1696))</f>
        <v>0.68</v>
      </c>
      <c r="F1696" s="24">
        <f>IF(U1696="SC",SUMIFS(SC!J:J,SC!A:A,MAIN!D1696,SC!B:B,MAIN!A1696),SUMIFS(Allocations!M:M,Allocations!A:A,MAIN!A1696,Allocations!B:B,MAIN!D1696))</f>
        <v>0</v>
      </c>
      <c r="G1696" s="24">
        <f t="shared" si="473"/>
        <v>0.68</v>
      </c>
      <c r="H1696" s="24">
        <f>IFERROR(VLOOKUP(S1696,Swaps_wk!$A$2:$AP$151,HLOOKUP(MAIN!D1696,Swaps_wk!$B$2:$AP$151,150,FALSE),FALSE),0)</f>
        <v>0</v>
      </c>
      <c r="I1696" s="24">
        <f>SUMIFS(PASTE_DQS_TRACKER!$D:$D,PASTE_DQS_TRACKER!$C:$C,MAIN!$S1696,PASTE_DQS_TRACKER!$B:$B,MAIN!$D1696)-SUMIFS(PASTE_DQS_TRACKER!$D:$D,PASTE_DQS_TRACKER!$C:$C,MAIN!$S1696,PASTE_DQS_TRACKER!$E:$E,MAIN!$D1696)</f>
        <v>0</v>
      </c>
      <c r="J1696" s="25">
        <f t="shared" si="474"/>
        <v>0.68</v>
      </c>
      <c r="K1696" s="24">
        <f>IFERROR(IF(V1696="Flex",0,IF(D1696=$D$30,VLOOKUP(A1696,MMO_o10M_lease!$A$1:$F$51,5,FALSE),IF(D1696=$D$26,VLOOKUP(D1696,LANDINGS!$A$3:$BR$40,HLOOKUP(A1696,LANDINGS!$B$1:$CF$42,42,FALSE),FALSE)-IFERROR(VLOOKUP(A1696,MMO_o10M_lease!$A$1:$F$38,5,FALSE),0),VLOOKUP(D1696,LANDINGS!$A$3:$CF$40,HLOOKUP(A1696,LANDINGS!$B$1:$CF$42,42,FALSE),FALSE)))),0)</f>
        <v>0</v>
      </c>
      <c r="L1696" s="24">
        <f>SUMIFS(PASTE_FLEX_TRACKER!$D:$D,PASTE_FLEX_TRACKER!$E:$E,MAIN!$A1696,PASTE_FLEX_TRACKER!$B:$B,MAIN!$D1696)</f>
        <v>0</v>
      </c>
      <c r="M1696" s="35" t="s">
        <v>133</v>
      </c>
      <c r="N1696" s="46" t="s">
        <v>563</v>
      </c>
      <c r="O1696" s="46">
        <f>SUMIFS(MAN_ADJ!$L:$L,MAN_ADJ!$K:$K,MAIN!$D1696,MAN_ADJ!$J:$J,MAIN!$S1696)</f>
        <v>0</v>
      </c>
      <c r="P1696" s="25">
        <f t="shared" si="475"/>
        <v>0</v>
      </c>
      <c r="Q1696" s="28">
        <f t="shared" si="476"/>
        <v>0</v>
      </c>
      <c r="R1696" s="38">
        <f t="shared" si="463"/>
        <v>0.68</v>
      </c>
      <c r="S1696" t="s">
        <v>223</v>
      </c>
      <c r="U1696" t="s">
        <v>577</v>
      </c>
      <c r="V1696" t="s">
        <v>735</v>
      </c>
    </row>
    <row r="1697" spans="1:22" x14ac:dyDescent="0.25">
      <c r="A1697" s="17" t="s">
        <v>221</v>
      </c>
      <c r="B1697" s="17" t="s">
        <v>93</v>
      </c>
      <c r="C1697" s="17" t="s">
        <v>222</v>
      </c>
      <c r="D1697" s="17" t="s">
        <v>102</v>
      </c>
      <c r="E1697" s="24">
        <f>IF(U1697="SC",SUMIFS(SC!F:F,SC!A:A,MAIN!D1697,SC!B:B,MAIN!A1697),SUMIFS(Allocations!$H:$H,Allocations!$A:$A,MAIN!$A1697,Allocations!$B:$B,MAIN!$D1697))</f>
        <v>0.76000000000000012</v>
      </c>
      <c r="F1697" s="24">
        <f>IF(U1697="SC",SUMIFS(SC!J:J,SC!A:A,MAIN!D1697,SC!B:B,MAIN!A1697),SUMIFS(Allocations!M:M,Allocations!A:A,MAIN!A1697,Allocations!B:B,MAIN!D1697))</f>
        <v>0</v>
      </c>
      <c r="G1697" s="24">
        <f t="shared" si="473"/>
        <v>0.76000000000000012</v>
      </c>
      <c r="H1697" s="24">
        <f>IFERROR(VLOOKUP(S1697,Swaps_wk!$A$2:$AP$151,HLOOKUP(MAIN!D1697,Swaps_wk!$B$2:$AP$151,150,FALSE),FALSE),0)</f>
        <v>0</v>
      </c>
      <c r="I1697" s="24">
        <f>SUMIFS(PASTE_DQS_TRACKER!$D:$D,PASTE_DQS_TRACKER!$C:$C,MAIN!$S1697,PASTE_DQS_TRACKER!$B:$B,MAIN!$D1697)-SUMIFS(PASTE_DQS_TRACKER!$D:$D,PASTE_DQS_TRACKER!$C:$C,MAIN!$S1697,PASTE_DQS_TRACKER!$E:$E,MAIN!$D1697)</f>
        <v>0</v>
      </c>
      <c r="J1697" s="25">
        <f t="shared" si="474"/>
        <v>0.76000000000000012</v>
      </c>
      <c r="K1697" s="24">
        <f>IFERROR(IF(V1697="Flex",0,IF(D1697=$D$30,VLOOKUP(A1697,MMO_o10M_lease!$A$1:$F$51,5,FALSE),IF(D1697=$D$26,VLOOKUP(D1697,LANDINGS!$A$3:$BR$40,HLOOKUP(A1697,LANDINGS!$B$1:$CF$42,42,FALSE),FALSE)-IFERROR(VLOOKUP(A1697,MMO_o10M_lease!$A$1:$F$38,5,FALSE),0),VLOOKUP(D1697,LANDINGS!$A$3:$CF$40,HLOOKUP(A1697,LANDINGS!$B$1:$CF$42,42,FALSE),FALSE)))),0)</f>
        <v>0</v>
      </c>
      <c r="L1697" s="24">
        <f>SUMIFS(PASTE_FLEX_TRACKER!$D:$D,PASTE_FLEX_TRACKER!$E:$E,MAIN!$A1697,PASTE_FLEX_TRACKER!$B:$B,MAIN!$D1697)</f>
        <v>0</v>
      </c>
      <c r="M1697" s="35" t="s">
        <v>133</v>
      </c>
      <c r="N1697" s="46" t="s">
        <v>563</v>
      </c>
      <c r="O1697" s="46">
        <f>SUMIFS(MAN_ADJ!$L:$L,MAN_ADJ!$K:$K,MAIN!$D1697,MAN_ADJ!$J:$J,MAIN!$S1697)</f>
        <v>0</v>
      </c>
      <c r="P1697" s="25">
        <f t="shared" si="475"/>
        <v>0</v>
      </c>
      <c r="Q1697" s="28">
        <f t="shared" si="476"/>
        <v>0</v>
      </c>
      <c r="R1697" s="38">
        <f t="shared" si="463"/>
        <v>0.76000000000000012</v>
      </c>
      <c r="S1697" t="s">
        <v>223</v>
      </c>
      <c r="U1697" t="s">
        <v>577</v>
      </c>
      <c r="V1697" t="s">
        <v>735</v>
      </c>
    </row>
    <row r="1698" spans="1:22" x14ac:dyDescent="0.25">
      <c r="A1698" s="17" t="s">
        <v>221</v>
      </c>
      <c r="B1698" s="17" t="s">
        <v>93</v>
      </c>
      <c r="C1698" s="17" t="s">
        <v>222</v>
      </c>
      <c r="D1698" s="17" t="s">
        <v>103</v>
      </c>
      <c r="E1698" s="24">
        <f>IF(U1698="SC",SUMIFS(SC!F:F,SC!A:A,MAIN!D1698,SC!B:B,MAIN!A1698),SUMIFS(Allocations!$H:$H,Allocations!$A:$A,MAIN!$A1698,Allocations!$B:$B,MAIN!$D1698))</f>
        <v>4.0000000000000008E-2</v>
      </c>
      <c r="F1698" s="24">
        <f>IF(U1698="SC",SUMIFS(SC!J:J,SC!A:A,MAIN!D1698,SC!B:B,MAIN!A1698),SUMIFS(Allocations!M:M,Allocations!A:A,MAIN!A1698,Allocations!B:B,MAIN!D1698))</f>
        <v>0</v>
      </c>
      <c r="G1698" s="24">
        <f t="shared" si="473"/>
        <v>4.0000000000000008E-2</v>
      </c>
      <c r="H1698" s="24">
        <f>IFERROR(VLOOKUP(S1698,Swaps_wk!$A$2:$AP$151,HLOOKUP(MAIN!D1698,Swaps_wk!$B$2:$AP$151,150,FALSE),FALSE),0)</f>
        <v>0</v>
      </c>
      <c r="I1698" s="24">
        <f>SUMIFS(PASTE_DQS_TRACKER!$D:$D,PASTE_DQS_TRACKER!$C:$C,MAIN!$S1698,PASTE_DQS_TRACKER!$B:$B,MAIN!$D1698)-SUMIFS(PASTE_DQS_TRACKER!$D:$D,PASTE_DQS_TRACKER!$C:$C,MAIN!$S1698,PASTE_DQS_TRACKER!$E:$E,MAIN!$D1698)</f>
        <v>0</v>
      </c>
      <c r="J1698" s="25">
        <f t="shared" si="474"/>
        <v>4.0000000000000008E-2</v>
      </c>
      <c r="K1698" s="24">
        <f>IFERROR(IF(V1698="Flex",0,IF(D1698=$D$30,VLOOKUP(A1698,MMO_o10M_lease!$A$1:$F$51,5,FALSE),IF(D1698=$D$26,VLOOKUP(D1698,LANDINGS!$A$3:$BR$40,HLOOKUP(A1698,LANDINGS!$B$1:$CF$42,42,FALSE),FALSE)-IFERROR(VLOOKUP(A1698,MMO_o10M_lease!$A$1:$F$38,5,FALSE),0),VLOOKUP(D1698,LANDINGS!$A$3:$CF$40,HLOOKUP(A1698,LANDINGS!$B$1:$CF$42,42,FALSE),FALSE)))),0)</f>
        <v>0</v>
      </c>
      <c r="L1698" s="24">
        <f>SUMIFS(PASTE_FLEX_TRACKER!$D:$D,PASTE_FLEX_TRACKER!$E:$E,MAIN!$A1698,PASTE_FLEX_TRACKER!$B:$B,MAIN!$D1698)</f>
        <v>0</v>
      </c>
      <c r="M1698" s="35" t="s">
        <v>133</v>
      </c>
      <c r="N1698" s="46" t="s">
        <v>563</v>
      </c>
      <c r="O1698" s="46">
        <f>SUMIFS(MAN_ADJ!$L:$L,MAN_ADJ!$K:$K,MAIN!$D1698,MAN_ADJ!$J:$J,MAIN!$S1698)</f>
        <v>0</v>
      </c>
      <c r="P1698" s="25">
        <f t="shared" si="475"/>
        <v>0</v>
      </c>
      <c r="Q1698" s="28">
        <f t="shared" si="476"/>
        <v>0</v>
      </c>
      <c r="R1698" s="38">
        <f t="shared" si="463"/>
        <v>4.0000000000000008E-2</v>
      </c>
      <c r="S1698" t="s">
        <v>223</v>
      </c>
      <c r="U1698" t="s">
        <v>577</v>
      </c>
      <c r="V1698" t="s">
        <v>735</v>
      </c>
    </row>
    <row r="1699" spans="1:22" x14ac:dyDescent="0.25">
      <c r="A1699" s="17" t="s">
        <v>221</v>
      </c>
      <c r="B1699" s="17" t="s">
        <v>93</v>
      </c>
      <c r="C1699" s="17" t="s">
        <v>222</v>
      </c>
      <c r="D1699" s="17" t="s">
        <v>104</v>
      </c>
      <c r="E1699" s="24">
        <f>IF(U1699="SC",SUMIFS(SC!F:F,SC!A:A,MAIN!D1699,SC!B:B,MAIN!A1699),SUMIFS(Allocations!$H:$H,Allocations!$A:$A,MAIN!$A1699,Allocations!$B:$B,MAIN!$D1699))</f>
        <v>13.680000000000001</v>
      </c>
      <c r="F1699" s="24">
        <f>IF(U1699="SC",SUMIFS(SC!J:J,SC!A:A,MAIN!D1699,SC!B:B,MAIN!A1699),SUMIFS(Allocations!M:M,Allocations!A:A,MAIN!A1699,Allocations!B:B,MAIN!D1699))</f>
        <v>0</v>
      </c>
      <c r="G1699" s="24">
        <f t="shared" si="473"/>
        <v>13.680000000000001</v>
      </c>
      <c r="H1699" s="24">
        <f>IFERROR(VLOOKUP(S1699,Swaps_wk!$A$2:$AP$151,HLOOKUP(MAIN!D1699,Swaps_wk!$B$2:$AP$151,150,FALSE),FALSE),0)</f>
        <v>0</v>
      </c>
      <c r="I1699" s="24">
        <f>SUMIFS(PASTE_DQS_TRACKER!$D:$D,PASTE_DQS_TRACKER!$C:$C,MAIN!$S1699,PASTE_DQS_TRACKER!$B:$B,MAIN!$D1699)-SUMIFS(PASTE_DQS_TRACKER!$D:$D,PASTE_DQS_TRACKER!$C:$C,MAIN!$S1699,PASTE_DQS_TRACKER!$E:$E,MAIN!$D1699)</f>
        <v>0</v>
      </c>
      <c r="J1699" s="25">
        <f t="shared" si="474"/>
        <v>13.680000000000001</v>
      </c>
      <c r="K1699" s="24">
        <f>IFERROR(IF(V1699="Flex",0,IF(D1699=$D$30,VLOOKUP(A1699,MMO_o10M_lease!$A$1:$F$51,5,FALSE),IF(D1699=$D$26,VLOOKUP(D1699,LANDINGS!$A$3:$BR$40,HLOOKUP(A1699,LANDINGS!$B$1:$CF$42,42,FALSE),FALSE)-IFERROR(VLOOKUP(A1699,MMO_o10M_lease!$A$1:$F$38,5,FALSE),0),VLOOKUP(D1699,LANDINGS!$A$3:$CF$40,HLOOKUP(A1699,LANDINGS!$B$1:$CF$42,42,FALSE),FALSE)))),0)</f>
        <v>0</v>
      </c>
      <c r="L1699" s="24">
        <f>SUMIFS(PASTE_FLEX_TRACKER!$D:$D,PASTE_FLEX_TRACKER!$E:$E,MAIN!$A1699,PASTE_FLEX_TRACKER!$B:$B,MAIN!$D1699)</f>
        <v>10.9</v>
      </c>
      <c r="M1699" s="35" t="s">
        <v>133</v>
      </c>
      <c r="N1699" s="46" t="s">
        <v>563</v>
      </c>
      <c r="O1699" s="46">
        <f>SUMIFS(MAN_ADJ!$L:$L,MAN_ADJ!$K:$K,MAIN!$D1699,MAN_ADJ!$J:$J,MAIN!$S1699)</f>
        <v>0</v>
      </c>
      <c r="P1699" s="25">
        <f t="shared" si="475"/>
        <v>10.9</v>
      </c>
      <c r="Q1699" s="28">
        <f t="shared" si="476"/>
        <v>0.79678362573099404</v>
      </c>
      <c r="R1699" s="38">
        <f t="shared" si="463"/>
        <v>2.7800000000000011</v>
      </c>
      <c r="S1699" t="s">
        <v>223</v>
      </c>
      <c r="U1699" t="s">
        <v>577</v>
      </c>
      <c r="V1699" t="s">
        <v>735</v>
      </c>
    </row>
    <row r="1700" spans="1:22" x14ac:dyDescent="0.25">
      <c r="A1700" s="17" t="s">
        <v>221</v>
      </c>
      <c r="B1700" s="17" t="s">
        <v>93</v>
      </c>
      <c r="C1700" s="17" t="s">
        <v>222</v>
      </c>
      <c r="D1700" s="17" t="s">
        <v>105</v>
      </c>
      <c r="E1700" s="24">
        <f>IF(U1700="SC",SUMIFS(SC!F:F,SC!A:A,MAIN!D1700,SC!B:B,MAIN!A1700),SUMIFS(Allocations!$H:$H,Allocations!$A:$A,MAIN!$A1700,Allocations!$B:$B,MAIN!$D1700))</f>
        <v>14.717600000000003</v>
      </c>
      <c r="F1700" s="24">
        <f>IF(U1700="SC",SUMIFS(SC!J:J,SC!A:A,MAIN!D1700,SC!B:B,MAIN!A1700),SUMIFS(Allocations!M:M,Allocations!A:A,MAIN!A1700,Allocations!B:B,MAIN!D1700))</f>
        <v>0</v>
      </c>
      <c r="G1700" s="24">
        <f t="shared" si="473"/>
        <v>14.717600000000003</v>
      </c>
      <c r="H1700" s="24">
        <f>IFERROR(VLOOKUP(S1700,Swaps_wk!$A$2:$AP$151,HLOOKUP(MAIN!D1700,Swaps_wk!$B$2:$AP$151,150,FALSE),FALSE),0)</f>
        <v>0</v>
      </c>
      <c r="I1700" s="24">
        <f>SUMIFS(PASTE_DQS_TRACKER!$D:$D,PASTE_DQS_TRACKER!$C:$C,MAIN!$S1700,PASTE_DQS_TRACKER!$B:$B,MAIN!$D1700)-SUMIFS(PASTE_DQS_TRACKER!$D:$D,PASTE_DQS_TRACKER!$C:$C,MAIN!$S1700,PASTE_DQS_TRACKER!$E:$E,MAIN!$D1700)</f>
        <v>5</v>
      </c>
      <c r="J1700" s="25">
        <f t="shared" si="474"/>
        <v>19.717600000000004</v>
      </c>
      <c r="K1700" s="24">
        <f>IFERROR(IF(V1700="Flex",0,IF(D1700=$D$30,VLOOKUP(A1700,MMO_o10M_lease!$A$1:$F$51,5,FALSE),IF(D1700=$D$26,VLOOKUP(D1700,LANDINGS!$A$3:$BR$40,HLOOKUP(A1700,LANDINGS!$B$1:$CF$42,42,FALSE),FALSE)-IFERROR(VLOOKUP(A1700,MMO_o10M_lease!$A$1:$F$38,5,FALSE),0),VLOOKUP(D1700,LANDINGS!$A$3:$CF$40,HLOOKUP(A1700,LANDINGS!$B$1:$CF$42,42,FALSE),FALSE)))),0)</f>
        <v>0</v>
      </c>
      <c r="L1700" s="24">
        <f>SUMIFS(PASTE_FLEX_TRACKER!$D:$D,PASTE_FLEX_TRACKER!$E:$E,MAIN!$A1700,PASTE_FLEX_TRACKER!$B:$B,MAIN!$D1700)</f>
        <v>19</v>
      </c>
      <c r="M1700" s="35" t="s">
        <v>133</v>
      </c>
      <c r="N1700" s="46" t="s">
        <v>563</v>
      </c>
      <c r="O1700" s="46">
        <f>SUMIFS(MAN_ADJ!$L:$L,MAN_ADJ!$K:$K,MAIN!$D1700,MAN_ADJ!$J:$J,MAIN!$S1700)</f>
        <v>0</v>
      </c>
      <c r="P1700" s="25">
        <f t="shared" si="475"/>
        <v>19</v>
      </c>
      <c r="Q1700" s="28">
        <f t="shared" si="476"/>
        <v>0.96360611839169041</v>
      </c>
      <c r="R1700" s="38">
        <f t="shared" si="463"/>
        <v>0.71760000000000446</v>
      </c>
      <c r="S1700" t="s">
        <v>223</v>
      </c>
      <c r="U1700" t="s">
        <v>577</v>
      </c>
      <c r="V1700" t="s">
        <v>735</v>
      </c>
    </row>
    <row r="1701" spans="1:22" x14ac:dyDescent="0.25">
      <c r="A1701" s="17" t="s">
        <v>221</v>
      </c>
      <c r="B1701" s="17" t="s">
        <v>93</v>
      </c>
      <c r="C1701" s="17" t="s">
        <v>222</v>
      </c>
      <c r="D1701" s="17" t="s">
        <v>106</v>
      </c>
      <c r="E1701" s="24">
        <f>IF(U1701="SC",SUMIFS(SC!F:F,SC!A:A,MAIN!D1701,SC!B:B,MAIN!A1701),SUMIFS(Allocations!$H:$H,Allocations!$A:$A,MAIN!$A1701,Allocations!$B:$B,MAIN!$D1701))</f>
        <v>152.13079999999999</v>
      </c>
      <c r="F1701" s="24">
        <f>IF(U1701="SC",SUMIFS(SC!J:J,SC!A:A,MAIN!D1701,SC!B:B,MAIN!A1701),SUMIFS(Allocations!M:M,Allocations!A:A,MAIN!A1701,Allocations!B:B,MAIN!D1701))</f>
        <v>0</v>
      </c>
      <c r="G1701" s="24">
        <f t="shared" si="473"/>
        <v>152.13079999999999</v>
      </c>
      <c r="H1701" s="24">
        <f>IFERROR(VLOOKUP(S1701,Swaps_wk!$A$2:$AP$151,HLOOKUP(MAIN!D1701,Swaps_wk!$B$2:$AP$151,150,FALSE),FALSE),0)</f>
        <v>0</v>
      </c>
      <c r="I1701" s="24">
        <f>SUMIFS(PASTE_DQS_TRACKER!$D:$D,PASTE_DQS_TRACKER!$C:$C,MAIN!$S1701,PASTE_DQS_TRACKER!$B:$B,MAIN!$D1701)-SUMIFS(PASTE_DQS_TRACKER!$D:$D,PASTE_DQS_TRACKER!$C:$C,MAIN!$S1701,PASTE_DQS_TRACKER!$E:$E,MAIN!$D1701)</f>
        <v>269.5</v>
      </c>
      <c r="J1701" s="25">
        <f t="shared" si="474"/>
        <v>421.63080000000002</v>
      </c>
      <c r="K1701" s="24">
        <f>IFERROR(IF(V1701="Flex",0,IF(D1701=$D$30,VLOOKUP(A1701,MMO_o10M_lease!$A$1:$F$51,5,FALSE),IF(D1701=$D$26,VLOOKUP(D1701,LANDINGS!$A$3:$BR$40,HLOOKUP(A1701,LANDINGS!$B$1:$CF$42,42,FALSE),FALSE)-IFERROR(VLOOKUP(A1701,MMO_o10M_lease!$A$1:$F$38,5,FALSE),0),VLOOKUP(D1701,LANDINGS!$A$3:$CF$40,HLOOKUP(A1701,LANDINGS!$B$1:$CF$42,42,FALSE),FALSE)))),0)</f>
        <v>0</v>
      </c>
      <c r="L1701" s="24">
        <f>SUMIFS(PASTE_FLEX_TRACKER!$D:$D,PASTE_FLEX_TRACKER!$E:$E,MAIN!$A1701,PASTE_FLEX_TRACKER!$B:$B,MAIN!$D1701)</f>
        <v>184.2</v>
      </c>
      <c r="M1701" s="35" t="s">
        <v>133</v>
      </c>
      <c r="N1701" s="46" t="s">
        <v>563</v>
      </c>
      <c r="O1701" s="46">
        <f>SUMIFS(MAN_ADJ!$L:$L,MAN_ADJ!$K:$K,MAIN!$D1701,MAN_ADJ!$J:$J,MAIN!$S1701)</f>
        <v>0</v>
      </c>
      <c r="P1701" s="25">
        <f t="shared" si="475"/>
        <v>184.2</v>
      </c>
      <c r="Q1701" s="28">
        <f t="shared" si="476"/>
        <v>0.43687510494963833</v>
      </c>
      <c r="R1701" s="38">
        <f t="shared" si="463"/>
        <v>237.43080000000003</v>
      </c>
      <c r="S1701" t="s">
        <v>223</v>
      </c>
      <c r="U1701" t="s">
        <v>577</v>
      </c>
      <c r="V1701" t="s">
        <v>735</v>
      </c>
    </row>
    <row r="1702" spans="1:22" x14ac:dyDescent="0.25">
      <c r="A1702" s="17" t="s">
        <v>221</v>
      </c>
      <c r="B1702" s="17" t="s">
        <v>93</v>
      </c>
      <c r="C1702" s="17" t="s">
        <v>222</v>
      </c>
      <c r="D1702" s="17" t="s">
        <v>107</v>
      </c>
      <c r="E1702" s="24">
        <f>IF(U1702="SC",SUMIFS(SC!F:F,SC!A:A,MAIN!D1702,SC!B:B,MAIN!A1702),SUMIFS(Allocations!$H:$H,Allocations!$A:$A,MAIN!$A1702,Allocations!$B:$B,MAIN!$D1702))</f>
        <v>61.438400000000001</v>
      </c>
      <c r="F1702" s="24">
        <f>IF(U1702="SC",SUMIFS(SC!J:J,SC!A:A,MAIN!D1702,SC!B:B,MAIN!A1702),SUMIFS(Allocations!M:M,Allocations!A:A,MAIN!A1702,Allocations!B:B,MAIN!D1702))</f>
        <v>0</v>
      </c>
      <c r="G1702" s="24">
        <f t="shared" si="473"/>
        <v>61.438400000000001</v>
      </c>
      <c r="H1702" s="24">
        <f>IFERROR(VLOOKUP(S1702,Swaps_wk!$A$2:$AP$151,HLOOKUP(MAIN!D1702,Swaps_wk!$B$2:$AP$151,150,FALSE),FALSE),0)</f>
        <v>0</v>
      </c>
      <c r="I1702" s="24">
        <f>SUMIFS(PASTE_DQS_TRACKER!$D:$D,PASTE_DQS_TRACKER!$C:$C,MAIN!$S1702,PASTE_DQS_TRACKER!$B:$B,MAIN!$D1702)-SUMIFS(PASTE_DQS_TRACKER!$D:$D,PASTE_DQS_TRACKER!$C:$C,MAIN!$S1702,PASTE_DQS_TRACKER!$E:$E,MAIN!$D1702)</f>
        <v>-19.799999999999997</v>
      </c>
      <c r="J1702" s="25">
        <f t="shared" si="474"/>
        <v>41.638400000000004</v>
      </c>
      <c r="K1702" s="24">
        <f>IFERROR(IF(V1702="Flex",0,IF(D1702=$D$30,VLOOKUP(A1702,MMO_o10M_lease!$A$1:$F$51,5,FALSE),IF(D1702=$D$26,VLOOKUP(D1702,LANDINGS!$A$3:$BR$40,HLOOKUP(A1702,LANDINGS!$B$1:$CF$42,42,FALSE),FALSE)-IFERROR(VLOOKUP(A1702,MMO_o10M_lease!$A$1:$F$38,5,FALSE),0),VLOOKUP(D1702,LANDINGS!$A$3:$CF$40,HLOOKUP(A1702,LANDINGS!$B$1:$CF$42,42,FALSE),FALSE)))),0)</f>
        <v>0</v>
      </c>
      <c r="L1702" s="24">
        <f>SUMIFS(PASTE_FLEX_TRACKER!$D:$D,PASTE_FLEX_TRACKER!$E:$E,MAIN!$A1702,PASTE_FLEX_TRACKER!$B:$B,MAIN!$D1702)</f>
        <v>9</v>
      </c>
      <c r="M1702" s="35" t="s">
        <v>133</v>
      </c>
      <c r="N1702" s="46" t="s">
        <v>563</v>
      </c>
      <c r="O1702" s="46">
        <f>SUMIFS(MAN_ADJ!$L:$L,MAN_ADJ!$K:$K,MAIN!$D1702,MAN_ADJ!$J:$J,MAIN!$S1702)</f>
        <v>0</v>
      </c>
      <c r="P1702" s="25">
        <f t="shared" si="475"/>
        <v>9</v>
      </c>
      <c r="Q1702" s="28">
        <f t="shared" si="476"/>
        <v>0.21614663387642175</v>
      </c>
      <c r="R1702" s="38">
        <f t="shared" si="463"/>
        <v>32.638400000000004</v>
      </c>
      <c r="S1702" t="s">
        <v>223</v>
      </c>
      <c r="U1702" t="s">
        <v>577</v>
      </c>
      <c r="V1702" t="s">
        <v>735</v>
      </c>
    </row>
    <row r="1703" spans="1:22" x14ac:dyDescent="0.25">
      <c r="A1703" s="17" t="s">
        <v>221</v>
      </c>
      <c r="B1703" s="17" t="s">
        <v>93</v>
      </c>
      <c r="C1703" s="17" t="s">
        <v>222</v>
      </c>
      <c r="D1703" s="17" t="s">
        <v>108</v>
      </c>
      <c r="E1703" s="24">
        <f>IF(U1703="SC",SUMIFS(SC!F:F,SC!A:A,MAIN!D1703,SC!B:B,MAIN!A1703),SUMIFS(Allocations!$H:$H,Allocations!$A:$A,MAIN!$A1703,Allocations!$B:$B,MAIN!$D1703))</f>
        <v>0</v>
      </c>
      <c r="F1703" s="24">
        <f>IF(U1703="SC",SUMIFS(SC!J:J,SC!A:A,MAIN!D1703,SC!B:B,MAIN!A1703),SUMIFS(Allocations!M:M,Allocations!A:A,MAIN!A1703,Allocations!B:B,MAIN!D1703))</f>
        <v>0</v>
      </c>
      <c r="G1703" s="24">
        <f t="shared" si="473"/>
        <v>0</v>
      </c>
      <c r="H1703" s="24">
        <f>IFERROR(VLOOKUP(S1703,Swaps_wk!$A$2:$AP$151,HLOOKUP(MAIN!D1703,Swaps_wk!$B$2:$AP$151,150,FALSE),FALSE),0)</f>
        <v>0</v>
      </c>
      <c r="I1703" s="24">
        <f>SUMIFS(PASTE_DQS_TRACKER!$D:$D,PASTE_DQS_TRACKER!$C:$C,MAIN!$S1703,PASTE_DQS_TRACKER!$B:$B,MAIN!$D1703)-SUMIFS(PASTE_DQS_TRACKER!$D:$D,PASTE_DQS_TRACKER!$C:$C,MAIN!$S1703,PASTE_DQS_TRACKER!$E:$E,MAIN!$D1703)</f>
        <v>0</v>
      </c>
      <c r="J1703" s="25">
        <f t="shared" si="474"/>
        <v>0</v>
      </c>
      <c r="K1703" s="24">
        <f>IFERROR(IF(V1703="Flex",0,IF(D1703=$D$30,VLOOKUP(A1703,MMO_o10M_lease!$A$1:$F$51,5,FALSE),IF(D1703=$D$26,VLOOKUP(D1703,LANDINGS!$A$3:$BR$40,HLOOKUP(A1703,LANDINGS!$B$1:$CF$42,42,FALSE),FALSE)-IFERROR(VLOOKUP(A1703,MMO_o10M_lease!$A$1:$F$38,5,FALSE),0),VLOOKUP(D1703,LANDINGS!$A$3:$CF$40,HLOOKUP(A1703,LANDINGS!$B$1:$CF$42,42,FALSE),FALSE)))),0)</f>
        <v>0</v>
      </c>
      <c r="L1703" s="24">
        <f>SUMIFS(PASTE_FLEX_TRACKER!$D:$D,PASTE_FLEX_TRACKER!$E:$E,MAIN!$A1703,PASTE_FLEX_TRACKER!$B:$B,MAIN!$D1703)</f>
        <v>0</v>
      </c>
      <c r="M1703" s="35" t="s">
        <v>133</v>
      </c>
      <c r="N1703" s="46" t="s">
        <v>563</v>
      </c>
      <c r="O1703" s="46">
        <f>SUMIFS(MAN_ADJ!$L:$L,MAN_ADJ!$K:$K,MAIN!$D1703,MAN_ADJ!$J:$J,MAIN!$S1703)</f>
        <v>0</v>
      </c>
      <c r="P1703" s="25">
        <f t="shared" si="475"/>
        <v>0</v>
      </c>
      <c r="Q1703" s="28" t="str">
        <f t="shared" si="476"/>
        <v>n/a</v>
      </c>
      <c r="R1703" s="38">
        <f t="shared" si="463"/>
        <v>0</v>
      </c>
      <c r="S1703" t="s">
        <v>223</v>
      </c>
      <c r="U1703" t="s">
        <v>577</v>
      </c>
      <c r="V1703" t="s">
        <v>735</v>
      </c>
    </row>
    <row r="1704" spans="1:22" x14ac:dyDescent="0.25">
      <c r="A1704" s="17" t="s">
        <v>221</v>
      </c>
      <c r="B1704" s="17" t="s">
        <v>93</v>
      </c>
      <c r="C1704" s="17" t="s">
        <v>222</v>
      </c>
      <c r="D1704" s="17" t="s">
        <v>109</v>
      </c>
      <c r="E1704" s="24">
        <f>IF(U1704="SC",SUMIFS(SC!F:F,SC!A:A,MAIN!D1704,SC!B:B,MAIN!A1704),SUMIFS(Allocations!$H:$H,Allocations!$A:$A,MAIN!$A1704,Allocations!$B:$B,MAIN!$D1704))</f>
        <v>176.8408</v>
      </c>
      <c r="F1704" s="24">
        <f>IF(U1704="SC",SUMIFS(SC!J:J,SC!A:A,MAIN!D1704,SC!B:B,MAIN!A1704),SUMIFS(Allocations!M:M,Allocations!A:A,MAIN!A1704,Allocations!B:B,MAIN!D1704))</f>
        <v>0</v>
      </c>
      <c r="G1704" s="24">
        <f t="shared" si="473"/>
        <v>176.8408</v>
      </c>
      <c r="H1704" s="24">
        <f>IFERROR(VLOOKUP(S1704,Swaps_wk!$A$2:$AP$151,HLOOKUP(MAIN!D1704,Swaps_wk!$B$2:$AP$151,150,FALSE),FALSE),0)</f>
        <v>0</v>
      </c>
      <c r="I1704" s="24">
        <f>SUMIFS(PASTE_DQS_TRACKER!$D:$D,PASTE_DQS_TRACKER!$C:$C,MAIN!$S1704,PASTE_DQS_TRACKER!$B:$B,MAIN!$D1704)-SUMIFS(PASTE_DQS_TRACKER!$D:$D,PASTE_DQS_TRACKER!$C:$C,MAIN!$S1704,PASTE_DQS_TRACKER!$E:$E,MAIN!$D1704)</f>
        <v>163</v>
      </c>
      <c r="J1704" s="25">
        <f t="shared" si="474"/>
        <v>339.8408</v>
      </c>
      <c r="K1704" s="24">
        <f>IFERROR(IF(V1704="Flex",0,IF(D1704=$D$30,VLOOKUP(A1704,MMO_o10M_lease!$A$1:$F$51,5,FALSE),IF(D1704=$D$26,VLOOKUP(D1704,LANDINGS!$A$3:$BR$40,HLOOKUP(A1704,LANDINGS!$B$1:$CF$42,42,FALSE),FALSE)-IFERROR(VLOOKUP(A1704,MMO_o10M_lease!$A$1:$F$38,5,FALSE),0),VLOOKUP(D1704,LANDINGS!$A$3:$CF$40,HLOOKUP(A1704,LANDINGS!$B$1:$CF$42,42,FALSE),FALSE)))),0)</f>
        <v>0</v>
      </c>
      <c r="L1704" s="24">
        <f>SUMIFS(PASTE_FLEX_TRACKER!$D:$D,PASTE_FLEX_TRACKER!$E:$E,MAIN!$A1704,PASTE_FLEX_TRACKER!$B:$B,MAIN!$D1704)</f>
        <v>178.5</v>
      </c>
      <c r="M1704" s="35" t="s">
        <v>133</v>
      </c>
      <c r="N1704" s="46" t="s">
        <v>563</v>
      </c>
      <c r="O1704" s="46">
        <f>SUMIFS(MAN_ADJ!$L:$L,MAN_ADJ!$K:$K,MAIN!$D1704,MAN_ADJ!$J:$J,MAIN!$S1704)</f>
        <v>0</v>
      </c>
      <c r="P1704" s="25">
        <f t="shared" si="475"/>
        <v>178.5</v>
      </c>
      <c r="Q1704" s="28">
        <f t="shared" si="476"/>
        <v>0.52524593868658498</v>
      </c>
      <c r="R1704" s="38">
        <f t="shared" si="463"/>
        <v>161.3408</v>
      </c>
      <c r="S1704" t="s">
        <v>223</v>
      </c>
      <c r="U1704" t="s">
        <v>577</v>
      </c>
      <c r="V1704" t="s">
        <v>735</v>
      </c>
    </row>
    <row r="1705" spans="1:22" x14ac:dyDescent="0.25">
      <c r="A1705" s="17" t="s">
        <v>221</v>
      </c>
      <c r="B1705" s="17" t="s">
        <v>93</v>
      </c>
      <c r="C1705" s="17" t="s">
        <v>222</v>
      </c>
      <c r="D1705" s="17" t="s">
        <v>110</v>
      </c>
      <c r="E1705" s="24">
        <f>IF(U1705="SC",SUMIFS(SC!F:F,SC!A:A,MAIN!D1705,SC!B:B,MAIN!A1705),SUMIFS(Allocations!$H:$H,Allocations!$A:$A,MAIN!$A1705,Allocations!$B:$B,MAIN!$D1705))</f>
        <v>11.8124</v>
      </c>
      <c r="F1705" s="24">
        <f>IF(U1705="SC",SUMIFS(SC!J:J,SC!A:A,MAIN!D1705,SC!B:B,MAIN!A1705),SUMIFS(Allocations!M:M,Allocations!A:A,MAIN!A1705,Allocations!B:B,MAIN!D1705))</f>
        <v>0</v>
      </c>
      <c r="G1705" s="24">
        <f t="shared" si="473"/>
        <v>11.8124</v>
      </c>
      <c r="H1705" s="24">
        <f>IFERROR(VLOOKUP(S1705,Swaps_wk!$A$2:$AP$151,HLOOKUP(MAIN!D1705,Swaps_wk!$B$2:$AP$151,150,FALSE),FALSE),0)</f>
        <v>0</v>
      </c>
      <c r="I1705" s="24">
        <f>SUMIFS(PASTE_DQS_TRACKER!$D:$D,PASTE_DQS_TRACKER!$C:$C,MAIN!$S1705,PASTE_DQS_TRACKER!$B:$B,MAIN!$D1705)-SUMIFS(PASTE_DQS_TRACKER!$D:$D,PASTE_DQS_TRACKER!$C:$C,MAIN!$S1705,PASTE_DQS_TRACKER!$E:$E,MAIN!$D1705)</f>
        <v>-11.8</v>
      </c>
      <c r="J1705" s="25">
        <f t="shared" si="474"/>
        <v>1.2399999999999523E-2</v>
      </c>
      <c r="K1705" s="24">
        <f>IFERROR(IF(V1705="Flex",0,IF(D1705=$D$30,VLOOKUP(A1705,MMO_o10M_lease!$A$1:$F$51,5,FALSE),IF(D1705=$D$26,VLOOKUP(D1705,LANDINGS!$A$3:$BR$40,HLOOKUP(A1705,LANDINGS!$B$1:$CF$42,42,FALSE),FALSE)-IFERROR(VLOOKUP(A1705,MMO_o10M_lease!$A$1:$F$38,5,FALSE),0),VLOOKUP(D1705,LANDINGS!$A$3:$CF$40,HLOOKUP(A1705,LANDINGS!$B$1:$CF$42,42,FALSE),FALSE)))),0)</f>
        <v>0</v>
      </c>
      <c r="L1705" s="24">
        <f>SUMIFS(PASTE_FLEX_TRACKER!$D:$D,PASTE_FLEX_TRACKER!$E:$E,MAIN!$A1705,PASTE_FLEX_TRACKER!$B:$B,MAIN!$D1705)</f>
        <v>0</v>
      </c>
      <c r="M1705" s="35" t="s">
        <v>133</v>
      </c>
      <c r="N1705" s="46" t="s">
        <v>563</v>
      </c>
      <c r="O1705" s="46">
        <f>SUMIFS(MAN_ADJ!$L:$L,MAN_ADJ!$K:$K,MAIN!$D1705,MAN_ADJ!$J:$J,MAIN!$S1705)</f>
        <v>0</v>
      </c>
      <c r="P1705" s="25">
        <f t="shared" si="475"/>
        <v>0</v>
      </c>
      <c r="Q1705" s="28">
        <f t="shared" si="476"/>
        <v>0</v>
      </c>
      <c r="R1705" s="38">
        <f t="shared" si="463"/>
        <v>1.2399999999999523E-2</v>
      </c>
      <c r="S1705" t="s">
        <v>223</v>
      </c>
      <c r="U1705" t="s">
        <v>577</v>
      </c>
      <c r="V1705" t="s">
        <v>735</v>
      </c>
    </row>
    <row r="1706" spans="1:22" x14ac:dyDescent="0.25">
      <c r="A1706" s="17" t="s">
        <v>221</v>
      </c>
      <c r="B1706" s="17" t="s">
        <v>93</v>
      </c>
      <c r="C1706" s="17" t="s">
        <v>222</v>
      </c>
      <c r="D1706" s="17" t="s">
        <v>111</v>
      </c>
      <c r="E1706" s="24">
        <f>IF(U1706="SC",SUMIFS(SC!F:F,SC!A:A,MAIN!D1706,SC!B:B,MAIN!A1706),SUMIFS(Allocations!$H:$H,Allocations!$A:$A,MAIN!$A1706,Allocations!$B:$B,MAIN!$D1706))</f>
        <v>159.4024</v>
      </c>
      <c r="F1706" s="24">
        <f>IF(U1706="SC",SUMIFS(SC!J:J,SC!A:A,MAIN!D1706,SC!B:B,MAIN!A1706),SUMIFS(Allocations!M:M,Allocations!A:A,MAIN!A1706,Allocations!B:B,MAIN!D1706))</f>
        <v>0</v>
      </c>
      <c r="G1706" s="24">
        <f t="shared" si="473"/>
        <v>159.4024</v>
      </c>
      <c r="H1706" s="24">
        <f>IFERROR(VLOOKUP(S1706,Swaps_wk!$A$2:$AP$151,HLOOKUP(MAIN!D1706,Swaps_wk!$B$2:$AP$151,150,FALSE),FALSE),0)</f>
        <v>0</v>
      </c>
      <c r="I1706" s="24">
        <f>SUMIFS(PASTE_DQS_TRACKER!$D:$D,PASTE_DQS_TRACKER!$C:$C,MAIN!$S1706,PASTE_DQS_TRACKER!$B:$B,MAIN!$D1706)-SUMIFS(PASTE_DQS_TRACKER!$D:$D,PASTE_DQS_TRACKER!$C:$C,MAIN!$S1706,PASTE_DQS_TRACKER!$E:$E,MAIN!$D1706)</f>
        <v>-131.6</v>
      </c>
      <c r="J1706" s="25">
        <f t="shared" si="474"/>
        <v>27.802400000000006</v>
      </c>
      <c r="K1706" s="24">
        <f>IFERROR(IF(V1706="Flex",0,IF(D1706=$D$30,VLOOKUP(A1706,MMO_o10M_lease!$A$1:$F$51,5,FALSE),IF(D1706=$D$26,VLOOKUP(D1706,LANDINGS!$A$3:$BR$40,HLOOKUP(A1706,LANDINGS!$B$1:$CF$42,42,FALSE),FALSE)-IFERROR(VLOOKUP(A1706,MMO_o10M_lease!$A$1:$F$38,5,FALSE),0),VLOOKUP(D1706,LANDINGS!$A$3:$CF$40,HLOOKUP(A1706,LANDINGS!$B$1:$CF$42,42,FALSE),FALSE)))),0)</f>
        <v>0</v>
      </c>
      <c r="L1706" s="24">
        <f>SUMIFS(PASTE_FLEX_TRACKER!$D:$D,PASTE_FLEX_TRACKER!$E:$E,MAIN!$A1706,PASTE_FLEX_TRACKER!$B:$B,MAIN!$D1706)</f>
        <v>0</v>
      </c>
      <c r="M1706" s="35" t="s">
        <v>133</v>
      </c>
      <c r="N1706" s="46" t="s">
        <v>563</v>
      </c>
      <c r="O1706" s="46">
        <f>SUMIFS(MAN_ADJ!$L:$L,MAN_ADJ!$K:$K,MAIN!$D1706,MAN_ADJ!$J:$J,MAIN!$S1706)</f>
        <v>0</v>
      </c>
      <c r="P1706" s="25">
        <f t="shared" si="475"/>
        <v>0</v>
      </c>
      <c r="Q1706" s="28">
        <f t="shared" si="476"/>
        <v>0</v>
      </c>
      <c r="R1706" s="38">
        <f t="shared" si="463"/>
        <v>27.802400000000006</v>
      </c>
      <c r="S1706" t="s">
        <v>223</v>
      </c>
      <c r="U1706" t="s">
        <v>577</v>
      </c>
      <c r="V1706" t="s">
        <v>735</v>
      </c>
    </row>
    <row r="1707" spans="1:22" x14ac:dyDescent="0.25">
      <c r="A1707" s="17" t="s">
        <v>221</v>
      </c>
      <c r="B1707" s="17" t="s">
        <v>93</v>
      </c>
      <c r="C1707" s="17" t="s">
        <v>222</v>
      </c>
      <c r="D1707" s="17" t="s">
        <v>112</v>
      </c>
      <c r="E1707" s="24">
        <f>IF(U1707="SC",SUMIFS(SC!F:F,SC!A:A,MAIN!D1707,SC!B:B,MAIN!A1707),SUMIFS(Allocations!$H:$H,Allocations!$A:$A,MAIN!$A1707,Allocations!$B:$B,MAIN!$D1707))</f>
        <v>1.5824</v>
      </c>
      <c r="F1707" s="24">
        <f>IF(U1707="SC",SUMIFS(SC!J:J,SC!A:A,MAIN!D1707,SC!B:B,MAIN!A1707),SUMIFS(Allocations!M:M,Allocations!A:A,MAIN!A1707,Allocations!B:B,MAIN!D1707))</f>
        <v>0</v>
      </c>
      <c r="G1707" s="24">
        <f t="shared" si="473"/>
        <v>1.5824</v>
      </c>
      <c r="H1707" s="24">
        <f>IFERROR(VLOOKUP(S1707,Swaps_wk!$A$2:$AP$151,HLOOKUP(MAIN!D1707,Swaps_wk!$B$2:$AP$151,150,FALSE),FALSE),0)</f>
        <v>0</v>
      </c>
      <c r="I1707" s="24">
        <f>SUMIFS(PASTE_DQS_TRACKER!$D:$D,PASTE_DQS_TRACKER!$C:$C,MAIN!$S1707,PASTE_DQS_TRACKER!$B:$B,MAIN!$D1707)-SUMIFS(PASTE_DQS_TRACKER!$D:$D,PASTE_DQS_TRACKER!$C:$C,MAIN!$S1707,PASTE_DQS_TRACKER!$E:$E,MAIN!$D1707)</f>
        <v>-1.5</v>
      </c>
      <c r="J1707" s="25">
        <f t="shared" si="474"/>
        <v>8.2400000000000029E-2</v>
      </c>
      <c r="K1707" s="24">
        <f>IFERROR(IF(V1707="Flex",0,IF(D1707=$D$30,VLOOKUP(A1707,MMO_o10M_lease!$A$1:$F$51,5,FALSE),IF(D1707=$D$26,VLOOKUP(D1707,LANDINGS!$A$3:$BR$40,HLOOKUP(A1707,LANDINGS!$B$1:$CF$42,42,FALSE),FALSE)-IFERROR(VLOOKUP(A1707,MMO_o10M_lease!$A$1:$F$38,5,FALSE),0),VLOOKUP(D1707,LANDINGS!$A$3:$CF$40,HLOOKUP(A1707,LANDINGS!$B$1:$CF$42,42,FALSE),FALSE)))),0)</f>
        <v>0</v>
      </c>
      <c r="L1707" s="24">
        <f>SUMIFS(PASTE_FLEX_TRACKER!$D:$D,PASTE_FLEX_TRACKER!$E:$E,MAIN!$A1707,PASTE_FLEX_TRACKER!$B:$B,MAIN!$D1707)</f>
        <v>0</v>
      </c>
      <c r="M1707" s="35" t="s">
        <v>133</v>
      </c>
      <c r="N1707" s="46" t="s">
        <v>563</v>
      </c>
      <c r="O1707" s="46">
        <f>SUMIFS(MAN_ADJ!$L:$L,MAN_ADJ!$K:$K,MAIN!$D1707,MAN_ADJ!$J:$J,MAIN!$S1707)</f>
        <v>0</v>
      </c>
      <c r="P1707" s="25">
        <f t="shared" si="475"/>
        <v>0</v>
      </c>
      <c r="Q1707" s="28">
        <f t="shared" si="476"/>
        <v>0</v>
      </c>
      <c r="R1707" s="38">
        <f t="shared" si="463"/>
        <v>8.2400000000000029E-2</v>
      </c>
      <c r="S1707" t="s">
        <v>223</v>
      </c>
      <c r="U1707" t="s">
        <v>577</v>
      </c>
      <c r="V1707" t="s">
        <v>735</v>
      </c>
    </row>
    <row r="1708" spans="1:22" x14ac:dyDescent="0.25">
      <c r="A1708" s="17" t="s">
        <v>221</v>
      </c>
      <c r="B1708" s="17" t="s">
        <v>93</v>
      </c>
      <c r="C1708" s="17" t="s">
        <v>222</v>
      </c>
      <c r="D1708" s="17" t="s">
        <v>113</v>
      </c>
      <c r="E1708" s="24">
        <f>IF(U1708="SC",SUMIFS(SC!F:F,SC!A:A,MAIN!D1708,SC!B:B,MAIN!A1708),SUMIFS(Allocations!$H:$H,Allocations!$A:$A,MAIN!$A1708,Allocations!$B:$B,MAIN!$D1708))</f>
        <v>0.3488</v>
      </c>
      <c r="F1708" s="24">
        <f>IF(U1708="SC",SUMIFS(SC!J:J,SC!A:A,MAIN!D1708,SC!B:B,MAIN!A1708),SUMIFS(Allocations!M:M,Allocations!A:A,MAIN!A1708,Allocations!B:B,MAIN!D1708))</f>
        <v>0</v>
      </c>
      <c r="G1708" s="24">
        <f t="shared" si="473"/>
        <v>0.3488</v>
      </c>
      <c r="H1708" s="24">
        <f>IFERROR(VLOOKUP(S1708,Swaps_wk!$A$2:$AP$151,HLOOKUP(MAIN!D1708,Swaps_wk!$B$2:$AP$151,150,FALSE),FALSE),0)</f>
        <v>0</v>
      </c>
      <c r="I1708" s="24">
        <f>SUMIFS(PASTE_DQS_TRACKER!$D:$D,PASTE_DQS_TRACKER!$C:$C,MAIN!$S1708,PASTE_DQS_TRACKER!$B:$B,MAIN!$D1708)-SUMIFS(PASTE_DQS_TRACKER!$D:$D,PASTE_DQS_TRACKER!$C:$C,MAIN!$S1708,PASTE_DQS_TRACKER!$E:$E,MAIN!$D1708)</f>
        <v>8.5</v>
      </c>
      <c r="J1708" s="25">
        <f t="shared" si="474"/>
        <v>8.8488000000000007</v>
      </c>
      <c r="K1708" s="24">
        <f>IFERROR(IF(V1708="Flex",0,IF(D1708=$D$30,VLOOKUP(A1708,MMO_o10M_lease!$A$1:$F$51,5,FALSE),IF(D1708=$D$26,VLOOKUP(D1708,LANDINGS!$A$3:$BR$40,HLOOKUP(A1708,LANDINGS!$B$1:$CF$42,42,FALSE),FALSE)-IFERROR(VLOOKUP(A1708,MMO_o10M_lease!$A$1:$F$38,5,FALSE),0),VLOOKUP(D1708,LANDINGS!$A$3:$CF$40,HLOOKUP(A1708,LANDINGS!$B$1:$CF$42,42,FALSE),FALSE)))),0)</f>
        <v>0</v>
      </c>
      <c r="L1708" s="24">
        <f>SUMIFS(PASTE_FLEX_TRACKER!$D:$D,PASTE_FLEX_TRACKER!$E:$E,MAIN!$A1708,PASTE_FLEX_TRACKER!$B:$B,MAIN!$D1708)</f>
        <v>7</v>
      </c>
      <c r="M1708" s="35" t="s">
        <v>133</v>
      </c>
      <c r="N1708" s="46" t="s">
        <v>563</v>
      </c>
      <c r="O1708" s="46">
        <f>SUMIFS(MAN_ADJ!$L:$L,MAN_ADJ!$K:$K,MAIN!$D1708,MAN_ADJ!$J:$J,MAIN!$S1708)</f>
        <v>0</v>
      </c>
      <c r="P1708" s="25">
        <f t="shared" si="475"/>
        <v>7</v>
      </c>
      <c r="Q1708" s="28">
        <f t="shared" si="476"/>
        <v>0.79106771539643783</v>
      </c>
      <c r="R1708" s="38">
        <f t="shared" si="463"/>
        <v>1.8488000000000007</v>
      </c>
      <c r="S1708" t="s">
        <v>223</v>
      </c>
      <c r="U1708" t="s">
        <v>577</v>
      </c>
      <c r="V1708" t="s">
        <v>735</v>
      </c>
    </row>
    <row r="1709" spans="1:22" x14ac:dyDescent="0.25">
      <c r="A1709" s="17" t="s">
        <v>221</v>
      </c>
      <c r="B1709" s="17" t="s">
        <v>93</v>
      </c>
      <c r="C1709" s="17" t="s">
        <v>222</v>
      </c>
      <c r="D1709" s="17" t="s">
        <v>114</v>
      </c>
      <c r="E1709" s="24">
        <f>IF(U1709="SC",SUMIFS(SC!F:F,SC!A:A,MAIN!D1709,SC!B:B,MAIN!A1709),SUMIFS(Allocations!$H:$H,Allocations!$A:$A,MAIN!$A1709,Allocations!$B:$B,MAIN!$D1709))</f>
        <v>187.63560000000001</v>
      </c>
      <c r="F1709" s="24">
        <f>IF(U1709="SC",SUMIFS(SC!J:J,SC!A:A,MAIN!D1709,SC!B:B,MAIN!A1709),SUMIFS(Allocations!M:M,Allocations!A:A,MAIN!A1709,Allocations!B:B,MAIN!D1709))</f>
        <v>0</v>
      </c>
      <c r="G1709" s="24">
        <f t="shared" si="473"/>
        <v>187.63560000000001</v>
      </c>
      <c r="H1709" s="24">
        <f>IFERROR(VLOOKUP(S1709,Swaps_wk!$A$2:$AP$151,HLOOKUP(MAIN!D1709,Swaps_wk!$B$2:$AP$151,150,FALSE),FALSE),0)</f>
        <v>0</v>
      </c>
      <c r="I1709" s="24">
        <f>SUMIFS(PASTE_DQS_TRACKER!$D:$D,PASTE_DQS_TRACKER!$C:$C,MAIN!$S1709,PASTE_DQS_TRACKER!$B:$B,MAIN!$D1709)-SUMIFS(PASTE_DQS_TRACKER!$D:$D,PASTE_DQS_TRACKER!$C:$C,MAIN!$S1709,PASTE_DQS_TRACKER!$E:$E,MAIN!$D1709)</f>
        <v>74</v>
      </c>
      <c r="J1709" s="25">
        <f t="shared" si="474"/>
        <v>261.63560000000001</v>
      </c>
      <c r="K1709" s="24">
        <f>IFERROR(IF(V1709="Flex",0,IF(D1709=$D$30,VLOOKUP(A1709,MMO_o10M_lease!$A$1:$F$51,5,FALSE),IF(D1709=$D$26,VLOOKUP(D1709,LANDINGS!$A$3:$BR$40,HLOOKUP(A1709,LANDINGS!$B$1:$CF$42,42,FALSE),FALSE)-IFERROR(VLOOKUP(A1709,MMO_o10M_lease!$A$1:$F$38,5,FALSE),0),VLOOKUP(D1709,LANDINGS!$A$3:$CF$40,HLOOKUP(A1709,LANDINGS!$B$1:$CF$42,42,FALSE),FALSE)))),0)</f>
        <v>0</v>
      </c>
      <c r="L1709" s="24">
        <f>SUMIFS(PASTE_FLEX_TRACKER!$D:$D,PASTE_FLEX_TRACKER!$E:$E,MAIN!$A1709,PASTE_FLEX_TRACKER!$B:$B,MAIN!$D1709)</f>
        <v>65.099999999999994</v>
      </c>
      <c r="M1709" s="35" t="s">
        <v>133</v>
      </c>
      <c r="N1709" s="46" t="s">
        <v>563</v>
      </c>
      <c r="O1709" s="46">
        <f>SUMIFS(MAN_ADJ!$L:$L,MAN_ADJ!$K:$K,MAIN!$D1709,MAN_ADJ!$J:$J,MAIN!$S1709)</f>
        <v>0</v>
      </c>
      <c r="P1709" s="25">
        <f t="shared" si="475"/>
        <v>65.099999999999994</v>
      </c>
      <c r="Q1709" s="28">
        <f t="shared" si="476"/>
        <v>0.24881935027190485</v>
      </c>
      <c r="R1709" s="38">
        <f t="shared" si="463"/>
        <v>196.53560000000002</v>
      </c>
      <c r="S1709" t="s">
        <v>223</v>
      </c>
      <c r="U1709" t="s">
        <v>577</v>
      </c>
      <c r="V1709" t="s">
        <v>735</v>
      </c>
    </row>
    <row r="1710" spans="1:22" x14ac:dyDescent="0.25">
      <c r="A1710" s="17" t="s">
        <v>221</v>
      </c>
      <c r="B1710" s="17" t="s">
        <v>93</v>
      </c>
      <c r="C1710" s="17" t="s">
        <v>222</v>
      </c>
      <c r="D1710" s="17" t="s">
        <v>115</v>
      </c>
      <c r="E1710" s="24">
        <f>IF(U1710="SC",SUMIFS(SC!F:F,SC!A:A,MAIN!D1710,SC!B:B,MAIN!A1710),SUMIFS(Allocations!$H:$H,Allocations!$A:$A,MAIN!$A1710,Allocations!$B:$B,MAIN!$D1710))</f>
        <v>1.2872000000000001</v>
      </c>
      <c r="F1710" s="24">
        <f>IF(U1710="SC",SUMIFS(SC!J:J,SC!A:A,MAIN!D1710,SC!B:B,MAIN!A1710),SUMIFS(Allocations!M:M,Allocations!A:A,MAIN!A1710,Allocations!B:B,MAIN!D1710))</f>
        <v>0</v>
      </c>
      <c r="G1710" s="24">
        <f t="shared" si="473"/>
        <v>1.2872000000000001</v>
      </c>
      <c r="H1710" s="24">
        <f>IFERROR(VLOOKUP(S1710,Swaps_wk!$A$2:$AP$151,HLOOKUP(MAIN!D1710,Swaps_wk!$B$2:$AP$151,150,FALSE),FALSE),0)</f>
        <v>0</v>
      </c>
      <c r="I1710" s="24">
        <f>SUMIFS(PASTE_DQS_TRACKER!$D:$D,PASTE_DQS_TRACKER!$C:$C,MAIN!$S1710,PASTE_DQS_TRACKER!$B:$B,MAIN!$D1710)-SUMIFS(PASTE_DQS_TRACKER!$D:$D,PASTE_DQS_TRACKER!$C:$C,MAIN!$S1710,PASTE_DQS_TRACKER!$E:$E,MAIN!$D1710)</f>
        <v>0</v>
      </c>
      <c r="J1710" s="25">
        <f t="shared" si="474"/>
        <v>1.2872000000000001</v>
      </c>
      <c r="K1710" s="24">
        <f>IFERROR(IF(V1710="Flex",0,IF(D1710=$D$30,VLOOKUP(A1710,MMO_o10M_lease!$A$1:$F$51,5,FALSE),IF(D1710=$D$26,VLOOKUP(D1710,LANDINGS!$A$3:$BR$40,HLOOKUP(A1710,LANDINGS!$B$1:$CF$42,42,FALSE),FALSE)-IFERROR(VLOOKUP(A1710,MMO_o10M_lease!$A$1:$F$38,5,FALSE),0),VLOOKUP(D1710,LANDINGS!$A$3:$CF$40,HLOOKUP(A1710,LANDINGS!$B$1:$CF$42,42,FALSE),FALSE)))),0)</f>
        <v>0</v>
      </c>
      <c r="L1710" s="24">
        <f>SUMIFS(PASTE_FLEX_TRACKER!$D:$D,PASTE_FLEX_TRACKER!$E:$E,MAIN!$A1710,PASTE_FLEX_TRACKER!$B:$B,MAIN!$D1710)</f>
        <v>0</v>
      </c>
      <c r="M1710" s="35" t="s">
        <v>133</v>
      </c>
      <c r="N1710" s="46" t="s">
        <v>563</v>
      </c>
      <c r="O1710" s="46">
        <f>SUMIFS(MAN_ADJ!$L:$L,MAN_ADJ!$K:$K,MAIN!$D1710,MAN_ADJ!$J:$J,MAIN!$S1710)</f>
        <v>0</v>
      </c>
      <c r="P1710" s="25">
        <f t="shared" si="475"/>
        <v>0</v>
      </c>
      <c r="Q1710" s="28">
        <f t="shared" si="476"/>
        <v>0</v>
      </c>
      <c r="R1710" s="38">
        <f t="shared" si="463"/>
        <v>1.2872000000000001</v>
      </c>
      <c r="S1710" t="s">
        <v>223</v>
      </c>
      <c r="U1710" t="s">
        <v>577</v>
      </c>
      <c r="V1710" t="s">
        <v>735</v>
      </c>
    </row>
    <row r="1711" spans="1:22" x14ac:dyDescent="0.25">
      <c r="A1711" s="17" t="s">
        <v>221</v>
      </c>
      <c r="B1711" s="17" t="s">
        <v>93</v>
      </c>
      <c r="C1711" s="17" t="s">
        <v>222</v>
      </c>
      <c r="D1711" s="17" t="s">
        <v>116</v>
      </c>
      <c r="E1711" s="24">
        <f>IF(U1711="SC",SUMIFS(SC!F:F,SC!A:A,MAIN!D1711,SC!B:B,MAIN!A1711),SUMIFS(Allocations!$H:$H,Allocations!$A:$A,MAIN!$A1711,Allocations!$B:$B,MAIN!$D1711))</f>
        <v>0.18759999999999999</v>
      </c>
      <c r="F1711" s="24">
        <f>IF(U1711="SC",SUMIFS(SC!J:J,SC!A:A,MAIN!D1711,SC!B:B,MAIN!A1711),SUMIFS(Allocations!M:M,Allocations!A:A,MAIN!A1711,Allocations!B:B,MAIN!D1711))</f>
        <v>0</v>
      </c>
      <c r="G1711" s="24">
        <f t="shared" si="473"/>
        <v>0.18759999999999999</v>
      </c>
      <c r="H1711" s="24">
        <f>IFERROR(VLOOKUP(S1711,Swaps_wk!$A$2:$AP$151,HLOOKUP(MAIN!D1711,Swaps_wk!$B$2:$AP$151,150,FALSE),FALSE),0)</f>
        <v>0</v>
      </c>
      <c r="I1711" s="24">
        <f>SUMIFS(PASTE_DQS_TRACKER!$D:$D,PASTE_DQS_TRACKER!$C:$C,MAIN!$S1711,PASTE_DQS_TRACKER!$B:$B,MAIN!$D1711)-SUMIFS(PASTE_DQS_TRACKER!$D:$D,PASTE_DQS_TRACKER!$C:$C,MAIN!$S1711,PASTE_DQS_TRACKER!$E:$E,MAIN!$D1711)</f>
        <v>0</v>
      </c>
      <c r="J1711" s="25">
        <f t="shared" si="474"/>
        <v>0.18759999999999999</v>
      </c>
      <c r="K1711" s="24">
        <f>IFERROR(IF(V1711="Flex",0,IF(D1711=$D$30,VLOOKUP(A1711,MMO_o10M_lease!$A$1:$F$51,5,FALSE),IF(D1711=$D$26,VLOOKUP(D1711,LANDINGS!$A$3:$BR$40,HLOOKUP(A1711,LANDINGS!$B$1:$CF$42,42,FALSE),FALSE)-IFERROR(VLOOKUP(A1711,MMO_o10M_lease!$A$1:$F$38,5,FALSE),0),VLOOKUP(D1711,LANDINGS!$A$3:$CF$40,HLOOKUP(A1711,LANDINGS!$B$1:$CF$42,42,FALSE),FALSE)))),0)</f>
        <v>0</v>
      </c>
      <c r="L1711" s="24">
        <f>SUMIFS(PASTE_FLEX_TRACKER!$D:$D,PASTE_FLEX_TRACKER!$E:$E,MAIN!$A1711,PASTE_FLEX_TRACKER!$B:$B,MAIN!$D1711)</f>
        <v>0</v>
      </c>
      <c r="M1711" s="35" t="s">
        <v>133</v>
      </c>
      <c r="N1711" s="46" t="s">
        <v>563</v>
      </c>
      <c r="O1711" s="46">
        <f>SUMIFS(MAN_ADJ!$L:$L,MAN_ADJ!$K:$K,MAIN!$D1711,MAN_ADJ!$J:$J,MAIN!$S1711)</f>
        <v>0</v>
      </c>
      <c r="P1711" s="25">
        <f t="shared" si="475"/>
        <v>0</v>
      </c>
      <c r="Q1711" s="28">
        <f t="shared" si="476"/>
        <v>0</v>
      </c>
      <c r="R1711" s="38">
        <f t="shared" si="463"/>
        <v>0.18759999999999999</v>
      </c>
      <c r="S1711" t="s">
        <v>223</v>
      </c>
      <c r="U1711" t="s">
        <v>577</v>
      </c>
      <c r="V1711" t="s">
        <v>735</v>
      </c>
    </row>
    <row r="1712" spans="1:22" x14ac:dyDescent="0.25">
      <c r="A1712" s="17" t="s">
        <v>221</v>
      </c>
      <c r="B1712" s="17" t="s">
        <v>93</v>
      </c>
      <c r="C1712" s="17" t="s">
        <v>222</v>
      </c>
      <c r="D1712" s="17" t="s">
        <v>117</v>
      </c>
      <c r="E1712" s="24">
        <f>IF(U1712="SC",SUMIFS(SC!F:F,SC!A:A,MAIN!D1712,SC!B:B,MAIN!A1712),SUMIFS(Allocations!$H:$H,Allocations!$A:$A,MAIN!$A1712,Allocations!$B:$B,MAIN!$D1712))</f>
        <v>0.16080000000000003</v>
      </c>
      <c r="F1712" s="24">
        <f>IF(U1712="SC",SUMIFS(SC!J:J,SC!A:A,MAIN!D1712,SC!B:B,MAIN!A1712),SUMIFS(Allocations!M:M,Allocations!A:A,MAIN!A1712,Allocations!B:B,MAIN!D1712))</f>
        <v>0</v>
      </c>
      <c r="G1712" s="24">
        <f t="shared" si="473"/>
        <v>0.16080000000000003</v>
      </c>
      <c r="H1712" s="24">
        <f>IFERROR(VLOOKUP(S1712,Swaps_wk!$A$2:$AP$151,HLOOKUP(MAIN!D1712,Swaps_wk!$B$2:$AP$151,150,FALSE),FALSE),0)</f>
        <v>0</v>
      </c>
      <c r="I1712" s="24">
        <f>SUMIFS(PASTE_DQS_TRACKER!$D:$D,PASTE_DQS_TRACKER!$C:$C,MAIN!$S1712,PASTE_DQS_TRACKER!$B:$B,MAIN!$D1712)-SUMIFS(PASTE_DQS_TRACKER!$D:$D,PASTE_DQS_TRACKER!$C:$C,MAIN!$S1712,PASTE_DQS_TRACKER!$E:$E,MAIN!$D1712)</f>
        <v>0</v>
      </c>
      <c r="J1712" s="25">
        <f t="shared" si="474"/>
        <v>0.16080000000000003</v>
      </c>
      <c r="K1712" s="24">
        <f>IFERROR(IF(V1712="Flex",0,IF(D1712=$D$30,VLOOKUP(A1712,MMO_o10M_lease!$A$1:$F$51,5,FALSE),IF(D1712=$D$26,VLOOKUP(D1712,LANDINGS!$A$3:$BR$40,HLOOKUP(A1712,LANDINGS!$B$1:$CF$42,42,FALSE),FALSE)-IFERROR(VLOOKUP(A1712,MMO_o10M_lease!$A$1:$F$38,5,FALSE),0),VLOOKUP(D1712,LANDINGS!$A$3:$CF$40,HLOOKUP(A1712,LANDINGS!$B$1:$CF$42,42,FALSE),FALSE)))),0)</f>
        <v>0</v>
      </c>
      <c r="L1712" s="24">
        <f>SUMIFS(PASTE_FLEX_TRACKER!$D:$D,PASTE_FLEX_TRACKER!$E:$E,MAIN!$A1712,PASTE_FLEX_TRACKER!$B:$B,MAIN!$D1712)</f>
        <v>0</v>
      </c>
      <c r="M1712" s="35" t="s">
        <v>133</v>
      </c>
      <c r="N1712" s="46" t="s">
        <v>563</v>
      </c>
      <c r="O1712" s="46">
        <f>SUMIFS(MAN_ADJ!$L:$L,MAN_ADJ!$K:$K,MAIN!$D1712,MAN_ADJ!$J:$J,MAIN!$S1712)</f>
        <v>0</v>
      </c>
      <c r="P1712" s="25">
        <f t="shared" si="475"/>
        <v>0</v>
      </c>
      <c r="Q1712" s="28">
        <f t="shared" si="476"/>
        <v>0</v>
      </c>
      <c r="R1712" s="38">
        <f t="shared" si="463"/>
        <v>0.16080000000000003</v>
      </c>
      <c r="S1712" t="s">
        <v>223</v>
      </c>
      <c r="U1712" t="s">
        <v>577</v>
      </c>
      <c r="V1712" t="s">
        <v>735</v>
      </c>
    </row>
    <row r="1713" spans="1:22" x14ac:dyDescent="0.25">
      <c r="A1713" s="17" t="s">
        <v>221</v>
      </c>
      <c r="B1713" s="17" t="s">
        <v>93</v>
      </c>
      <c r="C1713" s="17" t="s">
        <v>222</v>
      </c>
      <c r="D1713" s="17" t="s">
        <v>118</v>
      </c>
      <c r="E1713" s="24">
        <f>IF(U1713="SC",SUMIFS(SC!F:F,SC!A:A,MAIN!D1713,SC!B:B,MAIN!A1713),SUMIFS(Allocations!$H:$H,Allocations!$A:$A,MAIN!$A1713,Allocations!$B:$B,MAIN!$D1713))</f>
        <v>5.2112000000000007</v>
      </c>
      <c r="F1713" s="24">
        <f>IF(U1713="SC",SUMIFS(SC!J:J,SC!A:A,MAIN!D1713,SC!B:B,MAIN!A1713),SUMIFS(Allocations!M:M,Allocations!A:A,MAIN!A1713,Allocations!B:B,MAIN!D1713))</f>
        <v>0</v>
      </c>
      <c r="G1713" s="24">
        <f t="shared" si="473"/>
        <v>5.2112000000000007</v>
      </c>
      <c r="H1713" s="24">
        <f>IFERROR(VLOOKUP(S1713,Swaps_wk!$A$2:$AP$151,HLOOKUP(MAIN!D1713,Swaps_wk!$B$2:$AP$151,150,FALSE),FALSE),0)</f>
        <v>0</v>
      </c>
      <c r="I1713" s="24">
        <f>SUMIFS(PASTE_DQS_TRACKER!$D:$D,PASTE_DQS_TRACKER!$C:$C,MAIN!$S1713,PASTE_DQS_TRACKER!$B:$B,MAIN!$D1713)-SUMIFS(PASTE_DQS_TRACKER!$D:$D,PASTE_DQS_TRACKER!$C:$C,MAIN!$S1713,PASTE_DQS_TRACKER!$E:$E,MAIN!$D1713)</f>
        <v>-3</v>
      </c>
      <c r="J1713" s="25">
        <f t="shared" si="474"/>
        <v>2.2112000000000007</v>
      </c>
      <c r="K1713" s="24">
        <f>IFERROR(IF(V1713="Flex",0,IF(D1713=$D$30,VLOOKUP(A1713,MMO_o10M_lease!$A$1:$F$51,5,FALSE),IF(D1713=$D$26,VLOOKUP(D1713,LANDINGS!$A$3:$BR$40,HLOOKUP(A1713,LANDINGS!$B$1:$CF$42,42,FALSE),FALSE)-IFERROR(VLOOKUP(A1713,MMO_o10M_lease!$A$1:$F$38,5,FALSE),0),VLOOKUP(D1713,LANDINGS!$A$3:$CF$40,HLOOKUP(A1713,LANDINGS!$B$1:$CF$42,42,FALSE),FALSE)))),0)</f>
        <v>0</v>
      </c>
      <c r="L1713" s="24">
        <f>SUMIFS(PASTE_FLEX_TRACKER!$D:$D,PASTE_FLEX_TRACKER!$E:$E,MAIN!$A1713,PASTE_FLEX_TRACKER!$B:$B,MAIN!$D1713)</f>
        <v>0</v>
      </c>
      <c r="M1713" s="35" t="s">
        <v>133</v>
      </c>
      <c r="N1713" s="46" t="s">
        <v>563</v>
      </c>
      <c r="O1713" s="46">
        <f>SUMIFS(MAN_ADJ!$L:$L,MAN_ADJ!$K:$K,MAIN!$D1713,MAN_ADJ!$J:$J,MAIN!$S1713)</f>
        <v>0</v>
      </c>
      <c r="P1713" s="25">
        <f t="shared" si="475"/>
        <v>0</v>
      </c>
      <c r="Q1713" s="28">
        <f t="shared" si="476"/>
        <v>0</v>
      </c>
      <c r="R1713" s="38">
        <f t="shared" ref="R1713:R1728" si="477">J1713-P1713</f>
        <v>2.2112000000000007</v>
      </c>
      <c r="S1713" t="s">
        <v>223</v>
      </c>
      <c r="U1713" t="s">
        <v>577</v>
      </c>
      <c r="V1713" t="s">
        <v>735</v>
      </c>
    </row>
    <row r="1714" spans="1:22" x14ac:dyDescent="0.25">
      <c r="A1714" s="17" t="s">
        <v>221</v>
      </c>
      <c r="B1714" s="17" t="s">
        <v>93</v>
      </c>
      <c r="C1714" s="17" t="s">
        <v>222</v>
      </c>
      <c r="D1714" s="17" t="s">
        <v>119</v>
      </c>
      <c r="E1714" s="24">
        <f>IF(U1714="SC",SUMIFS(SC!F:F,SC!A:A,MAIN!D1714,SC!B:B,MAIN!A1714),SUMIFS(Allocations!$H:$H,Allocations!$A:$A,MAIN!$A1714,Allocations!$B:$B,MAIN!$D1714))</f>
        <v>0.12640000000000001</v>
      </c>
      <c r="F1714" s="24">
        <f>IF(U1714="SC",SUMIFS(SC!J:J,SC!A:A,MAIN!D1714,SC!B:B,MAIN!A1714),SUMIFS(Allocations!M:M,Allocations!A:A,MAIN!A1714,Allocations!B:B,MAIN!D1714))</f>
        <v>0</v>
      </c>
      <c r="G1714" s="24">
        <f t="shared" si="473"/>
        <v>0.12640000000000001</v>
      </c>
      <c r="H1714" s="24">
        <f>IFERROR(VLOOKUP(S1714,Swaps_wk!$A$2:$AP$151,HLOOKUP(MAIN!D1714,Swaps_wk!$B$2:$AP$151,150,FALSE),FALSE),0)</f>
        <v>0</v>
      </c>
      <c r="I1714" s="24">
        <f>SUMIFS(PASTE_DQS_TRACKER!$D:$D,PASTE_DQS_TRACKER!$C:$C,MAIN!$S1714,PASTE_DQS_TRACKER!$B:$B,MAIN!$D1714)-SUMIFS(PASTE_DQS_TRACKER!$D:$D,PASTE_DQS_TRACKER!$C:$C,MAIN!$S1714,PASTE_DQS_TRACKER!$E:$E,MAIN!$D1714)</f>
        <v>0</v>
      </c>
      <c r="J1714" s="25">
        <f t="shared" si="474"/>
        <v>0.12640000000000001</v>
      </c>
      <c r="K1714" s="24">
        <f>IFERROR(IF(V1714="Flex",0,IF(D1714=$D$30,VLOOKUP(A1714,MMO_o10M_lease!$A$1:$F$51,5,FALSE),IF(D1714=$D$26,VLOOKUP(D1714,LANDINGS!$A$3:$BR$40,HLOOKUP(A1714,LANDINGS!$B$1:$CF$42,42,FALSE),FALSE)-IFERROR(VLOOKUP(A1714,MMO_o10M_lease!$A$1:$F$38,5,FALSE),0),VLOOKUP(D1714,LANDINGS!$A$3:$CF$40,HLOOKUP(A1714,LANDINGS!$B$1:$CF$42,42,FALSE),FALSE)))),0)</f>
        <v>0</v>
      </c>
      <c r="L1714" s="24">
        <f>SUMIFS(PASTE_FLEX_TRACKER!$D:$D,PASTE_FLEX_TRACKER!$E:$E,MAIN!$A1714,PASTE_FLEX_TRACKER!$B:$B,MAIN!$D1714)</f>
        <v>0</v>
      </c>
      <c r="M1714" s="35" t="s">
        <v>133</v>
      </c>
      <c r="N1714" s="46" t="s">
        <v>563</v>
      </c>
      <c r="O1714" s="46">
        <f>SUMIFS(MAN_ADJ!$L:$L,MAN_ADJ!$K:$K,MAIN!$D1714,MAN_ADJ!$J:$J,MAIN!$S1714)</f>
        <v>0</v>
      </c>
      <c r="P1714" s="25">
        <f t="shared" si="475"/>
        <v>0</v>
      </c>
      <c r="Q1714" s="28">
        <f t="shared" si="476"/>
        <v>0</v>
      </c>
      <c r="R1714" s="38">
        <f t="shared" si="477"/>
        <v>0.12640000000000001</v>
      </c>
      <c r="S1714" t="s">
        <v>223</v>
      </c>
      <c r="U1714" t="s">
        <v>577</v>
      </c>
      <c r="V1714" t="s">
        <v>735</v>
      </c>
    </row>
    <row r="1715" spans="1:22" x14ac:dyDescent="0.25">
      <c r="A1715" s="17" t="s">
        <v>221</v>
      </c>
      <c r="B1715" s="17" t="s">
        <v>93</v>
      </c>
      <c r="C1715" s="17" t="s">
        <v>222</v>
      </c>
      <c r="D1715" s="17" t="s">
        <v>120</v>
      </c>
      <c r="E1715" s="24">
        <f>IF(U1715="SC",SUMIFS(SC!F:F,SC!A:A,MAIN!D1715,SC!B:B,MAIN!A1715),SUMIFS(Allocations!$H:$H,Allocations!$A:$A,MAIN!$A1715,Allocations!$B:$B,MAIN!$D1715))</f>
        <v>2.64</v>
      </c>
      <c r="F1715" s="24">
        <f>IF(U1715="SC",SUMIFS(SC!J:J,SC!A:A,MAIN!D1715,SC!B:B,MAIN!A1715),SUMIFS(Allocations!M:M,Allocations!A:A,MAIN!A1715,Allocations!B:B,MAIN!D1715))</f>
        <v>0</v>
      </c>
      <c r="G1715" s="24">
        <f t="shared" si="473"/>
        <v>2.64</v>
      </c>
      <c r="H1715" s="24">
        <f>IFERROR(VLOOKUP(S1715,Swaps_wk!$A$2:$AP$151,HLOOKUP(MAIN!D1715,Swaps_wk!$B$2:$AP$151,150,FALSE),FALSE),0)</f>
        <v>0</v>
      </c>
      <c r="I1715" s="24">
        <f>SUMIFS(PASTE_DQS_TRACKER!$D:$D,PASTE_DQS_TRACKER!$C:$C,MAIN!$S1715,PASTE_DQS_TRACKER!$B:$B,MAIN!$D1715)-SUMIFS(PASTE_DQS_TRACKER!$D:$D,PASTE_DQS_TRACKER!$C:$C,MAIN!$S1715,PASTE_DQS_TRACKER!$E:$E,MAIN!$D1715)</f>
        <v>0</v>
      </c>
      <c r="J1715" s="25">
        <f t="shared" si="474"/>
        <v>2.64</v>
      </c>
      <c r="K1715" s="24">
        <f>IFERROR(IF(V1715="Flex",0,IF(D1715=$D$30,VLOOKUP(A1715,MMO_o10M_lease!$A$1:$F$51,5,FALSE),IF(D1715=$D$26,VLOOKUP(D1715,LANDINGS!$A$3:$BR$40,HLOOKUP(A1715,LANDINGS!$B$1:$CF$42,42,FALSE),FALSE)-IFERROR(VLOOKUP(A1715,MMO_o10M_lease!$A$1:$F$38,5,FALSE),0),VLOOKUP(D1715,LANDINGS!$A$3:$CF$40,HLOOKUP(A1715,LANDINGS!$B$1:$CF$42,42,FALSE),FALSE)))),0)</f>
        <v>0</v>
      </c>
      <c r="L1715" s="24">
        <f>SUMIFS(PASTE_FLEX_TRACKER!$D:$D,PASTE_FLEX_TRACKER!$E:$E,MAIN!$A1715,PASTE_FLEX_TRACKER!$B:$B,MAIN!$D1715)</f>
        <v>0</v>
      </c>
      <c r="M1715" s="35" t="s">
        <v>133</v>
      </c>
      <c r="N1715" s="46" t="s">
        <v>563</v>
      </c>
      <c r="O1715" s="46">
        <f>SUMIFS(MAN_ADJ!$L:$L,MAN_ADJ!$K:$K,MAIN!$D1715,MAN_ADJ!$J:$J,MAIN!$S1715)</f>
        <v>0</v>
      </c>
      <c r="P1715" s="25">
        <f t="shared" si="475"/>
        <v>0</v>
      </c>
      <c r="Q1715" s="28">
        <f t="shared" si="476"/>
        <v>0</v>
      </c>
      <c r="R1715" s="38">
        <f t="shared" si="477"/>
        <v>2.64</v>
      </c>
      <c r="S1715" t="s">
        <v>223</v>
      </c>
      <c r="U1715" t="s">
        <v>577</v>
      </c>
      <c r="V1715" t="s">
        <v>735</v>
      </c>
    </row>
    <row r="1716" spans="1:22" x14ac:dyDescent="0.25">
      <c r="A1716" s="17" t="s">
        <v>221</v>
      </c>
      <c r="B1716" s="17" t="s">
        <v>93</v>
      </c>
      <c r="C1716" s="17" t="s">
        <v>222</v>
      </c>
      <c r="D1716" s="17" t="s">
        <v>121</v>
      </c>
      <c r="E1716" s="24">
        <f>IF(U1716="SC",SUMIFS(SC!F:F,SC!A:A,MAIN!D1716,SC!B:B,MAIN!A1716),SUMIFS(Allocations!$H:$H,Allocations!$A:$A,MAIN!$A1716,Allocations!$B:$B,MAIN!$D1716))</f>
        <v>0</v>
      </c>
      <c r="F1716" s="24">
        <f>IF(U1716="SC",SUMIFS(SC!J:J,SC!A:A,MAIN!D1716,SC!B:B,MAIN!A1716),SUMIFS(Allocations!M:M,Allocations!A:A,MAIN!A1716,Allocations!B:B,MAIN!D1716))</f>
        <v>0</v>
      </c>
      <c r="G1716" s="24">
        <f t="shared" si="473"/>
        <v>0</v>
      </c>
      <c r="H1716" s="24">
        <f>IFERROR(VLOOKUP(S1716,Swaps_wk!$A$2:$AP$151,HLOOKUP(MAIN!D1716,Swaps_wk!$B$2:$AP$151,150,FALSE),FALSE),0)</f>
        <v>0</v>
      </c>
      <c r="I1716" s="24">
        <f>SUMIFS(PASTE_DQS_TRACKER!$D:$D,PASTE_DQS_TRACKER!$C:$C,MAIN!$S1716,PASTE_DQS_TRACKER!$B:$B,MAIN!$D1716)-SUMIFS(PASTE_DQS_TRACKER!$D:$D,PASTE_DQS_TRACKER!$C:$C,MAIN!$S1716,PASTE_DQS_TRACKER!$E:$E,MAIN!$D1716)</f>
        <v>0</v>
      </c>
      <c r="J1716" s="25">
        <f t="shared" si="474"/>
        <v>0</v>
      </c>
      <c r="K1716" s="24">
        <f>IFERROR(IF(V1716="Flex",0,IF(D1716=$D$30,VLOOKUP(A1716,MMO_o10M_lease!$A$1:$F$51,5,FALSE),IF(D1716=$D$26,VLOOKUP(D1716,LANDINGS!$A$3:$BR$40,HLOOKUP(A1716,LANDINGS!$B$1:$CF$42,42,FALSE),FALSE)-IFERROR(VLOOKUP(A1716,MMO_o10M_lease!$A$1:$F$38,5,FALSE),0),VLOOKUP(D1716,LANDINGS!$A$3:$CF$40,HLOOKUP(A1716,LANDINGS!$B$1:$CF$42,42,FALSE),FALSE)))),0)</f>
        <v>0</v>
      </c>
      <c r="L1716" s="24">
        <f>SUMIFS(PASTE_FLEX_TRACKER!$D:$D,PASTE_FLEX_TRACKER!$E:$E,MAIN!$A1716,PASTE_FLEX_TRACKER!$B:$B,MAIN!$D1716)</f>
        <v>0</v>
      </c>
      <c r="M1716" s="35" t="s">
        <v>133</v>
      </c>
      <c r="N1716" s="46" t="s">
        <v>563</v>
      </c>
      <c r="O1716" s="46">
        <f>SUMIFS(MAN_ADJ!$L:$L,MAN_ADJ!$K:$K,MAIN!$D1716,MAN_ADJ!$J:$J,MAIN!$S1716)</f>
        <v>0</v>
      </c>
      <c r="P1716" s="25">
        <f t="shared" si="475"/>
        <v>0</v>
      </c>
      <c r="Q1716" s="28" t="str">
        <f t="shared" si="476"/>
        <v>n/a</v>
      </c>
      <c r="R1716" s="38">
        <f t="shared" si="477"/>
        <v>0</v>
      </c>
      <c r="S1716" t="s">
        <v>223</v>
      </c>
      <c r="U1716" t="s">
        <v>577</v>
      </c>
      <c r="V1716" t="s">
        <v>735</v>
      </c>
    </row>
    <row r="1717" spans="1:22" x14ac:dyDescent="0.25">
      <c r="A1717" s="17" t="s">
        <v>221</v>
      </c>
      <c r="B1717" s="17" t="s">
        <v>93</v>
      </c>
      <c r="C1717" s="17" t="s">
        <v>222</v>
      </c>
      <c r="D1717" s="17" t="s">
        <v>122</v>
      </c>
      <c r="E1717" s="24">
        <f>IF(U1717="SC",SUMIFS(SC!F:F,SC!A:A,MAIN!D1717,SC!B:B,MAIN!A1717),SUMIFS(Allocations!$H:$H,Allocations!$A:$A,MAIN!$A1717,Allocations!$B:$B,MAIN!$D1717))</f>
        <v>0</v>
      </c>
      <c r="F1717" s="24">
        <f>IF(U1717="SC",SUMIFS(SC!J:J,SC!A:A,MAIN!D1717,SC!B:B,MAIN!A1717),SUMIFS(Allocations!M:M,Allocations!A:A,MAIN!A1717,Allocations!B:B,MAIN!D1717))</f>
        <v>0</v>
      </c>
      <c r="G1717" s="24">
        <f t="shared" si="473"/>
        <v>0</v>
      </c>
      <c r="H1717" s="24">
        <f>IFERROR(VLOOKUP(S1717,Swaps_wk!$A$2:$AP$151,HLOOKUP(MAIN!D1717,Swaps_wk!$B$2:$AP$151,150,FALSE),FALSE),0)</f>
        <v>0</v>
      </c>
      <c r="I1717" s="24">
        <f>SUMIFS(PASTE_DQS_TRACKER!$D:$D,PASTE_DQS_TRACKER!$C:$C,MAIN!$S1717,PASTE_DQS_TRACKER!$B:$B,MAIN!$D1717)-SUMIFS(PASTE_DQS_TRACKER!$D:$D,PASTE_DQS_TRACKER!$C:$C,MAIN!$S1717,PASTE_DQS_TRACKER!$E:$E,MAIN!$D1717)</f>
        <v>3</v>
      </c>
      <c r="J1717" s="25">
        <f t="shared" si="474"/>
        <v>3</v>
      </c>
      <c r="K1717" s="24">
        <f>IFERROR(IF(V1717="Flex",0,IF(D1717=$D$30,VLOOKUP(A1717,MMO_o10M_lease!$A$1:$F$51,5,FALSE),IF(D1717=$D$26,VLOOKUP(D1717,LANDINGS!$A$3:$BR$40,HLOOKUP(A1717,LANDINGS!$B$1:$CF$42,42,FALSE),FALSE)-IFERROR(VLOOKUP(A1717,MMO_o10M_lease!$A$1:$F$38,5,FALSE),0),VLOOKUP(D1717,LANDINGS!$A$3:$CF$40,HLOOKUP(A1717,LANDINGS!$B$1:$CF$42,42,FALSE),FALSE)))),0)</f>
        <v>0</v>
      </c>
      <c r="L1717" s="24">
        <f>SUMIFS(PASTE_FLEX_TRACKER!$D:$D,PASTE_FLEX_TRACKER!$E:$E,MAIN!$A1717,PASTE_FLEX_TRACKER!$B:$B,MAIN!$D1717)</f>
        <v>0</v>
      </c>
      <c r="M1717" s="35" t="s">
        <v>133</v>
      </c>
      <c r="N1717" s="46" t="s">
        <v>563</v>
      </c>
      <c r="O1717" s="46">
        <f>SUMIFS(MAN_ADJ!$L:$L,MAN_ADJ!$K:$K,MAIN!$D1717,MAN_ADJ!$J:$J,MAIN!$S1717)</f>
        <v>0</v>
      </c>
      <c r="P1717" s="25">
        <f t="shared" si="475"/>
        <v>0</v>
      </c>
      <c r="Q1717" s="28">
        <f t="shared" si="476"/>
        <v>0</v>
      </c>
      <c r="R1717" s="38">
        <f t="shared" si="477"/>
        <v>3</v>
      </c>
      <c r="S1717" t="s">
        <v>223</v>
      </c>
      <c r="U1717" t="s">
        <v>577</v>
      </c>
      <c r="V1717" t="s">
        <v>735</v>
      </c>
    </row>
    <row r="1718" spans="1:22" x14ac:dyDescent="0.25">
      <c r="A1718" s="17" t="s">
        <v>221</v>
      </c>
      <c r="B1718" s="17" t="s">
        <v>93</v>
      </c>
      <c r="C1718" s="17" t="s">
        <v>222</v>
      </c>
      <c r="D1718" s="17" t="s">
        <v>123</v>
      </c>
      <c r="E1718" s="24">
        <f>IF(U1718="SC",SUMIFS(SC!F:F,SC!A:A,MAIN!D1718,SC!B:B,MAIN!A1718),SUMIFS(Allocations!$H:$H,Allocations!$A:$A,MAIN!$A1718,Allocations!$B:$B,MAIN!$D1718))</f>
        <v>15.816800000000001</v>
      </c>
      <c r="F1718" s="24">
        <f>IF(U1718="SC",SUMIFS(SC!J:J,SC!A:A,MAIN!D1718,SC!B:B,MAIN!A1718),SUMIFS(Allocations!M:M,Allocations!A:A,MAIN!A1718,Allocations!B:B,MAIN!D1718))</f>
        <v>0</v>
      </c>
      <c r="G1718" s="24">
        <f t="shared" si="473"/>
        <v>15.816800000000001</v>
      </c>
      <c r="H1718" s="24">
        <f>IFERROR(VLOOKUP(S1718,Swaps_wk!$A$2:$AP$151,HLOOKUP(MAIN!D1718,Swaps_wk!$B$2:$AP$151,150,FALSE),FALSE),0)</f>
        <v>0</v>
      </c>
      <c r="I1718" s="24">
        <f>SUMIFS(PASTE_DQS_TRACKER!$D:$D,PASTE_DQS_TRACKER!$C:$C,MAIN!$S1718,PASTE_DQS_TRACKER!$B:$B,MAIN!$D1718)-SUMIFS(PASTE_DQS_TRACKER!$D:$D,PASTE_DQS_TRACKER!$C:$C,MAIN!$S1718,PASTE_DQS_TRACKER!$E:$E,MAIN!$D1718)</f>
        <v>0</v>
      </c>
      <c r="J1718" s="25">
        <f t="shared" si="474"/>
        <v>15.816800000000001</v>
      </c>
      <c r="K1718" s="24">
        <f>IFERROR(IF(V1718="Flex",0,IF(D1718=$D$30,VLOOKUP(A1718,MMO_o10M_lease!$A$1:$F$51,5,FALSE),IF(D1718=$D$26,VLOOKUP(D1718,LANDINGS!$A$3:$BR$40,HLOOKUP(A1718,LANDINGS!$B$1:$CF$42,42,FALSE),FALSE)-IFERROR(VLOOKUP(A1718,MMO_o10M_lease!$A$1:$F$38,5,FALSE),0),VLOOKUP(D1718,LANDINGS!$A$3:$CF$40,HLOOKUP(A1718,LANDINGS!$B$1:$CF$42,42,FALSE),FALSE)))),0)</f>
        <v>0</v>
      </c>
      <c r="L1718" s="24">
        <f>SUMIFS(PASTE_FLEX_TRACKER!$D:$D,PASTE_FLEX_TRACKER!$E:$E,MAIN!$A1718,PASTE_FLEX_TRACKER!$B:$B,MAIN!$D1718)</f>
        <v>0</v>
      </c>
      <c r="M1718" s="35" t="s">
        <v>133</v>
      </c>
      <c r="N1718" s="46" t="s">
        <v>563</v>
      </c>
      <c r="O1718" s="46">
        <f>SUMIFS(MAN_ADJ!$L:$L,MAN_ADJ!$K:$K,MAIN!$D1718,MAN_ADJ!$J:$J,MAIN!$S1718)</f>
        <v>0</v>
      </c>
      <c r="P1718" s="25">
        <f t="shared" si="475"/>
        <v>0</v>
      </c>
      <c r="Q1718" s="28">
        <f t="shared" si="476"/>
        <v>0</v>
      </c>
      <c r="R1718" s="38">
        <f t="shared" si="477"/>
        <v>15.816800000000001</v>
      </c>
      <c r="S1718" t="s">
        <v>223</v>
      </c>
      <c r="U1718" t="s">
        <v>577</v>
      </c>
      <c r="V1718" t="s">
        <v>735</v>
      </c>
    </row>
    <row r="1719" spans="1:22" x14ac:dyDescent="0.25">
      <c r="A1719" s="17" t="s">
        <v>221</v>
      </c>
      <c r="B1719" s="17" t="s">
        <v>93</v>
      </c>
      <c r="C1719" s="17" t="s">
        <v>222</v>
      </c>
      <c r="D1719" s="17" t="s">
        <v>124</v>
      </c>
      <c r="E1719" s="24">
        <f>IF(U1719="SC",SUMIFS(SC!F:F,SC!A:A,MAIN!D1719,SC!B:B,MAIN!A1719),SUMIFS(Allocations!$H:$H,Allocations!$A:$A,MAIN!$A1719,Allocations!$B:$B,MAIN!$D1719))</f>
        <v>3.1600000000000003E-2</v>
      </c>
      <c r="F1719" s="24">
        <f>IF(U1719="SC",SUMIFS(SC!J:J,SC!A:A,MAIN!D1719,SC!B:B,MAIN!A1719),SUMIFS(Allocations!M:M,Allocations!A:A,MAIN!A1719,Allocations!B:B,MAIN!D1719))</f>
        <v>0</v>
      </c>
      <c r="G1719" s="24">
        <f t="shared" si="473"/>
        <v>3.1600000000000003E-2</v>
      </c>
      <c r="H1719" s="24">
        <f>IFERROR(VLOOKUP(S1719,Swaps_wk!$A$2:$AP$151,HLOOKUP(MAIN!D1719,Swaps_wk!$B$2:$AP$151,150,FALSE),FALSE),0)</f>
        <v>0</v>
      </c>
      <c r="I1719" s="24">
        <f>SUMIFS(PASTE_DQS_TRACKER!$D:$D,PASTE_DQS_TRACKER!$C:$C,MAIN!$S1719,PASTE_DQS_TRACKER!$B:$B,MAIN!$D1719)-SUMIFS(PASTE_DQS_TRACKER!$D:$D,PASTE_DQS_TRACKER!$C:$C,MAIN!$S1719,PASTE_DQS_TRACKER!$E:$E,MAIN!$D1719)</f>
        <v>0</v>
      </c>
      <c r="J1719" s="25">
        <f t="shared" si="474"/>
        <v>3.1600000000000003E-2</v>
      </c>
      <c r="K1719" s="24">
        <f>IFERROR(IF(V1719="Flex",0,IF(D1719=$D$30,VLOOKUP(A1719,MMO_o10M_lease!$A$1:$F$51,5,FALSE),IF(D1719=$D$26,VLOOKUP(D1719,LANDINGS!$A$3:$BR$40,HLOOKUP(A1719,LANDINGS!$B$1:$CF$42,42,FALSE),FALSE)-IFERROR(VLOOKUP(A1719,MMO_o10M_lease!$A$1:$F$38,5,FALSE),0),VLOOKUP(D1719,LANDINGS!$A$3:$CF$40,HLOOKUP(A1719,LANDINGS!$B$1:$CF$42,42,FALSE),FALSE)))),0)</f>
        <v>0</v>
      </c>
      <c r="L1719" s="24">
        <f>SUMIFS(PASTE_FLEX_TRACKER!$D:$D,PASTE_FLEX_TRACKER!$E:$E,MAIN!$A1719,PASTE_FLEX_TRACKER!$B:$B,MAIN!$D1719)</f>
        <v>0</v>
      </c>
      <c r="M1719" s="35" t="s">
        <v>133</v>
      </c>
      <c r="N1719" s="46" t="s">
        <v>563</v>
      </c>
      <c r="O1719" s="46">
        <f>SUMIFS(MAN_ADJ!$L:$L,MAN_ADJ!$K:$K,MAIN!$D1719,MAN_ADJ!$J:$J,MAIN!$S1719)</f>
        <v>0</v>
      </c>
      <c r="P1719" s="25">
        <f t="shared" si="475"/>
        <v>0</v>
      </c>
      <c r="Q1719" s="28">
        <f t="shared" si="476"/>
        <v>0</v>
      </c>
      <c r="R1719" s="38">
        <f t="shared" si="477"/>
        <v>3.1600000000000003E-2</v>
      </c>
      <c r="S1719" t="s">
        <v>223</v>
      </c>
      <c r="U1719" t="s">
        <v>577</v>
      </c>
      <c r="V1719" t="s">
        <v>735</v>
      </c>
    </row>
    <row r="1720" spans="1:22" x14ac:dyDescent="0.25">
      <c r="A1720" s="17" t="s">
        <v>221</v>
      </c>
      <c r="B1720" s="17" t="s">
        <v>93</v>
      </c>
      <c r="C1720" s="17" t="s">
        <v>222</v>
      </c>
      <c r="D1720" s="17" t="s">
        <v>125</v>
      </c>
      <c r="E1720" s="24">
        <f>IF(U1720="SC",SUMIFS(SC!F:F,SC!A:A,MAIN!D1720,SC!B:B,MAIN!A1720),SUMIFS(Allocations!$H:$H,Allocations!$A:$A,MAIN!$A1720,Allocations!$B:$B,MAIN!$D1720))</f>
        <v>4.0000000000000008E-2</v>
      </c>
      <c r="F1720" s="24">
        <f>IF(U1720="SC",SUMIFS(SC!J:J,SC!A:A,MAIN!D1720,SC!B:B,MAIN!A1720),SUMIFS(Allocations!M:M,Allocations!A:A,MAIN!A1720,Allocations!B:B,MAIN!D1720))</f>
        <v>0</v>
      </c>
      <c r="G1720" s="24">
        <f t="shared" si="473"/>
        <v>4.0000000000000008E-2</v>
      </c>
      <c r="H1720" s="24">
        <f>IFERROR(VLOOKUP(S1720,Swaps_wk!$A$2:$AP$151,HLOOKUP(MAIN!D1720,Swaps_wk!$B$2:$AP$151,150,FALSE),FALSE),0)</f>
        <v>0</v>
      </c>
      <c r="I1720" s="24">
        <f>SUMIFS(PASTE_DQS_TRACKER!$D:$D,PASTE_DQS_TRACKER!$C:$C,MAIN!$S1720,PASTE_DQS_TRACKER!$B:$B,MAIN!$D1720)-SUMIFS(PASTE_DQS_TRACKER!$D:$D,PASTE_DQS_TRACKER!$C:$C,MAIN!$S1720,PASTE_DQS_TRACKER!$E:$E,MAIN!$D1720)</f>
        <v>0</v>
      </c>
      <c r="J1720" s="25">
        <f t="shared" si="474"/>
        <v>4.0000000000000008E-2</v>
      </c>
      <c r="K1720" s="24">
        <f>IFERROR(IF(V1720="Flex",0,IF(D1720=$D$30,VLOOKUP(A1720,MMO_o10M_lease!$A$1:$F$51,5,FALSE),IF(D1720=$D$26,VLOOKUP(D1720,LANDINGS!$A$3:$BR$40,HLOOKUP(A1720,LANDINGS!$B$1:$CF$42,42,FALSE),FALSE)-IFERROR(VLOOKUP(A1720,MMO_o10M_lease!$A$1:$F$38,5,FALSE),0),VLOOKUP(D1720,LANDINGS!$A$3:$CF$40,HLOOKUP(A1720,LANDINGS!$B$1:$CF$42,42,FALSE),FALSE)))),0)</f>
        <v>0</v>
      </c>
      <c r="L1720" s="24">
        <f>SUMIFS(PASTE_FLEX_TRACKER!$D:$D,PASTE_FLEX_TRACKER!$E:$E,MAIN!$A1720,PASTE_FLEX_TRACKER!$B:$B,MAIN!$D1720)</f>
        <v>0</v>
      </c>
      <c r="M1720" s="35" t="s">
        <v>133</v>
      </c>
      <c r="N1720" s="46" t="s">
        <v>563</v>
      </c>
      <c r="O1720" s="46">
        <f>SUMIFS(MAN_ADJ!$L:$L,MAN_ADJ!$K:$K,MAIN!$D1720,MAN_ADJ!$J:$J,MAIN!$S1720)</f>
        <v>0</v>
      </c>
      <c r="P1720" s="25">
        <f t="shared" si="475"/>
        <v>0</v>
      </c>
      <c r="Q1720" s="28">
        <f t="shared" si="476"/>
        <v>0</v>
      </c>
      <c r="R1720" s="38">
        <f t="shared" si="477"/>
        <v>4.0000000000000008E-2</v>
      </c>
      <c r="S1720" t="s">
        <v>223</v>
      </c>
      <c r="U1720" t="s">
        <v>577</v>
      </c>
      <c r="V1720" t="s">
        <v>735</v>
      </c>
    </row>
    <row r="1721" spans="1:22" x14ac:dyDescent="0.25">
      <c r="A1721" s="17" t="s">
        <v>221</v>
      </c>
      <c r="B1721" s="17" t="s">
        <v>93</v>
      </c>
      <c r="C1721" s="17" t="s">
        <v>222</v>
      </c>
      <c r="D1721" s="17" t="s">
        <v>126</v>
      </c>
      <c r="E1721" s="24">
        <f>IF(U1721="SC",SUMIFS(SC!F:F,SC!A:A,MAIN!D1721,SC!B:B,MAIN!A1721),SUMIFS(Allocations!$H:$H,Allocations!$A:$A,MAIN!$A1721,Allocations!$B:$B,MAIN!$D1721))</f>
        <v>4.0000000000000008E-2</v>
      </c>
      <c r="F1721" s="24">
        <f>IF(U1721="SC",SUMIFS(SC!J:J,SC!A:A,MAIN!D1721,SC!B:B,MAIN!A1721),SUMIFS(Allocations!M:M,Allocations!A:A,MAIN!A1721,Allocations!B:B,MAIN!D1721))</f>
        <v>0</v>
      </c>
      <c r="G1721" s="24">
        <f t="shared" si="473"/>
        <v>4.0000000000000008E-2</v>
      </c>
      <c r="H1721" s="24">
        <f>IFERROR(VLOOKUP(S1721,Swaps_wk!$A$2:$AP$151,HLOOKUP(MAIN!D1721,Swaps_wk!$B$2:$AP$151,150,FALSE),FALSE),0)</f>
        <v>0</v>
      </c>
      <c r="I1721" s="24">
        <f>SUMIFS(PASTE_DQS_TRACKER!$D:$D,PASTE_DQS_TRACKER!$C:$C,MAIN!$S1721,PASTE_DQS_TRACKER!$B:$B,MAIN!$D1721)-SUMIFS(PASTE_DQS_TRACKER!$D:$D,PASTE_DQS_TRACKER!$C:$C,MAIN!$S1721,PASTE_DQS_TRACKER!$E:$E,MAIN!$D1721)</f>
        <v>0</v>
      </c>
      <c r="J1721" s="25">
        <f t="shared" si="474"/>
        <v>4.0000000000000008E-2</v>
      </c>
      <c r="K1721" s="24">
        <f>IFERROR(IF(V1721="Flex",0,IF(D1721=$D$30,VLOOKUP(A1721,MMO_o10M_lease!$A$1:$F$51,5,FALSE),IF(D1721=$D$26,VLOOKUP(D1721,LANDINGS!$A$3:$BR$40,HLOOKUP(A1721,LANDINGS!$B$1:$CF$42,42,FALSE),FALSE)-IFERROR(VLOOKUP(A1721,MMO_o10M_lease!$A$1:$F$38,5,FALSE),0),VLOOKUP(D1721,LANDINGS!$A$3:$CF$40,HLOOKUP(A1721,LANDINGS!$B$1:$CF$42,42,FALSE),FALSE)))),0)</f>
        <v>0</v>
      </c>
      <c r="L1721" s="24">
        <f>SUMIFS(PASTE_FLEX_TRACKER!$D:$D,PASTE_FLEX_TRACKER!$E:$E,MAIN!$A1721,PASTE_FLEX_TRACKER!$B:$B,MAIN!$D1721)</f>
        <v>0</v>
      </c>
      <c r="M1721" s="35" t="s">
        <v>133</v>
      </c>
      <c r="N1721" s="46" t="s">
        <v>563</v>
      </c>
      <c r="O1721" s="46">
        <f>SUMIFS(MAN_ADJ!$L:$L,MAN_ADJ!$K:$K,MAIN!$D1721,MAN_ADJ!$J:$J,MAIN!$S1721)</f>
        <v>0</v>
      </c>
      <c r="P1721" s="25">
        <f t="shared" si="475"/>
        <v>0</v>
      </c>
      <c r="Q1721" s="28">
        <f t="shared" si="476"/>
        <v>0</v>
      </c>
      <c r="R1721" s="38">
        <f t="shared" si="477"/>
        <v>4.0000000000000008E-2</v>
      </c>
      <c r="S1721" t="s">
        <v>223</v>
      </c>
      <c r="U1721" t="s">
        <v>577</v>
      </c>
      <c r="V1721" t="s">
        <v>735</v>
      </c>
    </row>
    <row r="1722" spans="1:22" x14ac:dyDescent="0.25">
      <c r="A1722" s="17" t="s">
        <v>221</v>
      </c>
      <c r="B1722" s="17" t="s">
        <v>93</v>
      </c>
      <c r="C1722" s="17" t="s">
        <v>222</v>
      </c>
      <c r="D1722" s="17" t="s">
        <v>127</v>
      </c>
      <c r="E1722" s="24">
        <f>IF(U1722="SC",SUMIFS(SC!F:F,SC!A:A,MAIN!D1722,SC!B:B,MAIN!A1722),SUMIFS(Allocations!$H:$H,Allocations!$A:$A,MAIN!$A1722,Allocations!$B:$B,MAIN!$D1722))</f>
        <v>0</v>
      </c>
      <c r="F1722" s="24">
        <f>IF(U1722="SC",SUMIFS(SC!J:J,SC!A:A,MAIN!D1722,SC!B:B,MAIN!A1722),SUMIFS(Allocations!M:M,Allocations!A:A,MAIN!A1722,Allocations!B:B,MAIN!D1722))</f>
        <v>0</v>
      </c>
      <c r="G1722" s="24">
        <f t="shared" si="473"/>
        <v>0</v>
      </c>
      <c r="H1722" s="24">
        <f>IFERROR(VLOOKUP(S1722,Swaps_wk!$A$2:$AP$151,HLOOKUP(MAIN!D1722,Swaps_wk!$B$2:$AP$151,150,FALSE),FALSE),0)</f>
        <v>0</v>
      </c>
      <c r="I1722" s="24">
        <f>SUMIFS(PASTE_DQS_TRACKER!$D:$D,PASTE_DQS_TRACKER!$C:$C,MAIN!$S1722,PASTE_DQS_TRACKER!$B:$B,MAIN!$D1722)-SUMIFS(PASTE_DQS_TRACKER!$D:$D,PASTE_DQS_TRACKER!$C:$C,MAIN!$S1722,PASTE_DQS_TRACKER!$E:$E,MAIN!$D1722)</f>
        <v>0</v>
      </c>
      <c r="J1722" s="25">
        <f t="shared" si="474"/>
        <v>0</v>
      </c>
      <c r="K1722" s="24">
        <f>IFERROR(IF(V1722="Flex",0,IF(D1722=$D$30,VLOOKUP(A1722,MMO_o10M_lease!$A$1:$F$51,5,FALSE),IF(D1722=$D$26,VLOOKUP(D1722,LANDINGS!$A$3:$BR$40,HLOOKUP(A1722,LANDINGS!$B$1:$CF$42,42,FALSE),FALSE)-IFERROR(VLOOKUP(A1722,MMO_o10M_lease!$A$1:$F$38,5,FALSE),0),VLOOKUP(D1722,LANDINGS!$A$3:$CF$40,HLOOKUP(A1722,LANDINGS!$B$1:$CF$42,42,FALSE),FALSE)))),0)</f>
        <v>0</v>
      </c>
      <c r="L1722" s="24">
        <f>SUMIFS(PASTE_FLEX_TRACKER!$D:$D,PASTE_FLEX_TRACKER!$E:$E,MAIN!$A1722,PASTE_FLEX_TRACKER!$B:$B,MAIN!$D1722)</f>
        <v>0</v>
      </c>
      <c r="M1722" s="35" t="s">
        <v>133</v>
      </c>
      <c r="N1722" s="46" t="s">
        <v>563</v>
      </c>
      <c r="O1722" s="46">
        <f>SUMIFS(MAN_ADJ!$L:$L,MAN_ADJ!$K:$K,MAIN!$D1722,MAN_ADJ!$J:$J,MAIN!$S1722)</f>
        <v>0</v>
      </c>
      <c r="P1722" s="25">
        <f t="shared" si="475"/>
        <v>0</v>
      </c>
      <c r="Q1722" s="28" t="str">
        <f t="shared" ref="Q1722:Q1758" si="478">IFERROR(L1722/J1722,"n/a")</f>
        <v>n/a</v>
      </c>
      <c r="R1722" s="38">
        <f t="shared" si="477"/>
        <v>0</v>
      </c>
      <c r="S1722" t="s">
        <v>223</v>
      </c>
      <c r="U1722" t="s">
        <v>577</v>
      </c>
      <c r="V1722" t="s">
        <v>735</v>
      </c>
    </row>
    <row r="1723" spans="1:22" x14ac:dyDescent="0.25">
      <c r="A1723" s="17" t="s">
        <v>221</v>
      </c>
      <c r="B1723" s="17" t="s">
        <v>93</v>
      </c>
      <c r="C1723" s="17" t="s">
        <v>222</v>
      </c>
      <c r="D1723" s="17" t="s">
        <v>154</v>
      </c>
      <c r="E1723" s="24">
        <f>IF(U1723="SC",SUMIFS(SC!F:F,SC!A:A,MAIN!D1723,SC!B:B,MAIN!A1723),SUMIFS(Allocations!$H:$H,Allocations!$A:$A,MAIN!$A1723,Allocations!$B:$B,MAIN!$D1723))</f>
        <v>0</v>
      </c>
      <c r="F1723" s="24">
        <f>IF(U1723="SC",SUMIFS(SC!J:J,SC!A:A,MAIN!D1723,SC!B:B,MAIN!A1723),SUMIFS(Allocations!M:M,Allocations!A:A,MAIN!A1723,Allocations!B:B,MAIN!D1723))</f>
        <v>0</v>
      </c>
      <c r="G1723" s="24">
        <f t="shared" si="473"/>
        <v>0</v>
      </c>
      <c r="H1723" s="24">
        <f>IFERROR(VLOOKUP(S1723,Swaps_wk!$A$2:$AP$151,HLOOKUP(MAIN!D1723,Swaps_wk!$B$2:$AP$151,150,FALSE),FALSE),0)</f>
        <v>0</v>
      </c>
      <c r="I1723" s="24">
        <f>SUMIFS(PASTE_DQS_TRACKER!$D:$D,PASTE_DQS_TRACKER!$C:$C,MAIN!$S1723,PASTE_DQS_TRACKER!$B:$B,MAIN!$D1723)-SUMIFS(PASTE_DQS_TRACKER!$D:$D,PASTE_DQS_TRACKER!$C:$C,MAIN!$S1723,PASTE_DQS_TRACKER!$E:$E,MAIN!$D1723)</f>
        <v>0</v>
      </c>
      <c r="J1723" s="25">
        <f t="shared" si="474"/>
        <v>0</v>
      </c>
      <c r="K1723" s="24">
        <f>IFERROR(IF(V1723="Flex",0,IF(D1723=$D$30,VLOOKUP(A1723,MMO_o10M_lease!$A$1:$F$51,5,FALSE),IF(D1723=$D$26,VLOOKUP(D1723,LANDINGS!$A$3:$BR$40,HLOOKUP(A1723,LANDINGS!$B$1:$CF$42,42,FALSE),FALSE)-IFERROR(VLOOKUP(A1723,MMO_o10M_lease!$A$1:$F$38,5,FALSE),0),VLOOKUP(D1723,LANDINGS!$A$3:$CF$40,HLOOKUP(A1723,LANDINGS!$B$1:$CF$42,42,FALSE),FALSE)))),0)</f>
        <v>0</v>
      </c>
      <c r="L1723" s="24">
        <f>SUMIFS(PASTE_FLEX_TRACKER!$D:$D,PASTE_FLEX_TRACKER!$E:$E,MAIN!$A1723,PASTE_FLEX_TRACKER!$B:$B,MAIN!$D1723)</f>
        <v>0</v>
      </c>
      <c r="M1723" s="35" t="s">
        <v>133</v>
      </c>
      <c r="N1723" s="46" t="s">
        <v>563</v>
      </c>
      <c r="O1723" s="46">
        <f>SUMIFS(MAN_ADJ!$L:$L,MAN_ADJ!$K:$K,MAIN!$D1723,MAN_ADJ!$J:$J,MAIN!$S1723)</f>
        <v>0</v>
      </c>
      <c r="P1723" s="25">
        <f t="shared" ref="P1723" si="479">SUM(K1723:O1723)</f>
        <v>0</v>
      </c>
      <c r="Q1723" s="28" t="str">
        <f t="shared" si="478"/>
        <v>n/a</v>
      </c>
      <c r="R1723" s="38">
        <f t="shared" si="477"/>
        <v>0</v>
      </c>
      <c r="S1723" t="s">
        <v>223</v>
      </c>
    </row>
    <row r="1724" spans="1:22" x14ac:dyDescent="0.25">
      <c r="A1724" s="17" t="s">
        <v>221</v>
      </c>
      <c r="B1724" s="17" t="s">
        <v>93</v>
      </c>
      <c r="C1724" s="17" t="s">
        <v>222</v>
      </c>
      <c r="D1724" s="17" t="s">
        <v>184</v>
      </c>
      <c r="E1724" s="24">
        <f>IF(U1724="SC",SUMIFS(SC!F:F,SC!A:A,MAIN!D1724,SC!B:B,MAIN!A1724),SUMIFS(Allocations!$H:$H,Allocations!$A:$A,MAIN!$A1724,Allocations!$B:$B,MAIN!$D1724))</f>
        <v>0</v>
      </c>
      <c r="F1724" s="24">
        <f>IF(U1724="SC",SUMIFS(SC!J:J,SC!A:A,MAIN!D1724,SC!B:B,MAIN!A1724),SUMIFS(Allocations!M:M,Allocations!A:A,MAIN!A1724,Allocations!B:B,MAIN!D1724))</f>
        <v>0</v>
      </c>
      <c r="G1724" s="24">
        <f t="shared" ref="G1724:G1727" si="480">E1724+F1724</f>
        <v>0</v>
      </c>
      <c r="H1724" s="24">
        <f>IFERROR(VLOOKUP(S1724,Swaps_wk!$A$2:$AP$151,HLOOKUP(MAIN!D1724,Swaps_wk!$B$2:$AP$151,150,FALSE),FALSE),0)</f>
        <v>0</v>
      </c>
      <c r="I1724" s="24">
        <f>SUMIFS(PASTE_DQS_TRACKER!$D:$D,PASTE_DQS_TRACKER!$C:$C,MAIN!$S1724,PASTE_DQS_TRACKER!$B:$B,MAIN!$D1724)-SUMIFS(PASTE_DQS_TRACKER!$D:$D,PASTE_DQS_TRACKER!$C:$C,MAIN!$S1724,PASTE_DQS_TRACKER!$E:$E,MAIN!$D1724)</f>
        <v>0</v>
      </c>
      <c r="J1724" s="25">
        <f t="shared" ref="J1724:J1727" si="481">G1724+I1724</f>
        <v>0</v>
      </c>
      <c r="K1724" s="24">
        <f>IFERROR(IF(V1724="Flex",0,IF(D1724=$D$30,VLOOKUP(A1724,MMO_o10M_lease!$A$1:$F$51,5,FALSE),IF(D1724=$D$26,VLOOKUP(D1724,LANDINGS!$A$3:$BR$40,HLOOKUP(A1724,LANDINGS!$B$1:$CF$42,42,FALSE),FALSE)-IFERROR(VLOOKUP(A1724,MMO_o10M_lease!$A$1:$F$38,5,FALSE),0),VLOOKUP(D1724,LANDINGS!$A$3:$CF$40,HLOOKUP(A1724,LANDINGS!$B$1:$CF$42,42,FALSE),FALSE)))),0)</f>
        <v>0</v>
      </c>
      <c r="L1724" s="24">
        <f>SUMIFS(PASTE_FLEX_TRACKER!$D:$D,PASTE_FLEX_TRACKER!$E:$E,MAIN!$A1724,PASTE_FLEX_TRACKER!$B:$B,MAIN!$D1724)</f>
        <v>0</v>
      </c>
      <c r="M1724" s="35" t="s">
        <v>133</v>
      </c>
      <c r="N1724" s="46" t="s">
        <v>563</v>
      </c>
      <c r="O1724" s="46">
        <f>SUMIFS(MAN_ADJ!$L:$L,MAN_ADJ!$K:$K,MAIN!$D1724,MAN_ADJ!$J:$J,MAIN!$S1724)</f>
        <v>0</v>
      </c>
      <c r="P1724" s="25">
        <f t="shared" si="475"/>
        <v>0</v>
      </c>
      <c r="Q1724" s="28" t="str">
        <f t="shared" ref="Q1724:Q1727" si="482">IFERROR(L1724/J1724,"n/a")</f>
        <v>n/a</v>
      </c>
      <c r="R1724" s="38">
        <f t="shared" ref="R1724:R1727" si="483">J1724-P1724</f>
        <v>0</v>
      </c>
      <c r="S1724" t="s">
        <v>223</v>
      </c>
      <c r="U1724" t="s">
        <v>577</v>
      </c>
      <c r="V1724" t="s">
        <v>735</v>
      </c>
    </row>
    <row r="1725" spans="1:22" x14ac:dyDescent="0.25">
      <c r="A1725" s="17" t="s">
        <v>221</v>
      </c>
      <c r="B1725" s="17" t="s">
        <v>93</v>
      </c>
      <c r="C1725" s="17" t="s">
        <v>222</v>
      </c>
      <c r="D1725" s="17" t="s">
        <v>128</v>
      </c>
      <c r="E1725" s="24">
        <f>IF(U1725="SC",SUMIFS(SC!F:F,SC!A:A,MAIN!D1725,SC!B:B,MAIN!A1725),SUMIFS(Allocations!$H:$H,Allocations!$A:$A,MAIN!$A1725,Allocations!$B:$B,MAIN!$D1725))</f>
        <v>0</v>
      </c>
      <c r="F1725" s="24">
        <f>IF(U1725="SC",SUMIFS(SC!J:J,SC!A:A,MAIN!D1725,SC!B:B,MAIN!A1725),SUMIFS(Allocations!M:M,Allocations!A:A,MAIN!A1725,Allocations!B:B,MAIN!D1725))</f>
        <v>0</v>
      </c>
      <c r="G1725" s="24">
        <f t="shared" si="480"/>
        <v>0</v>
      </c>
      <c r="H1725" s="24">
        <f>IFERROR(VLOOKUP(S1725,Swaps_wk!$A$2:$AP$151,HLOOKUP(MAIN!D1725,Swaps_wk!$B$2:$AP$151,150,FALSE),FALSE),0)</f>
        <v>0</v>
      </c>
      <c r="I1725" s="24">
        <f>SUMIFS(PASTE_DQS_TRACKER!$D:$D,PASTE_DQS_TRACKER!$C:$C,MAIN!$S1725,PASTE_DQS_TRACKER!$B:$B,MAIN!$D1725)-SUMIFS(PASTE_DQS_TRACKER!$D:$D,PASTE_DQS_TRACKER!$C:$C,MAIN!$S1725,PASTE_DQS_TRACKER!$E:$E,MAIN!$D1725)</f>
        <v>0</v>
      </c>
      <c r="J1725" s="25">
        <f t="shared" si="481"/>
        <v>0</v>
      </c>
      <c r="K1725" s="24">
        <f>IFERROR(IF(V1725="Flex",0,IF(D1725=$D$30,VLOOKUP(A1725,MMO_o10M_lease!$A$1:$F$51,5,FALSE),IF(D1725=$D$26,VLOOKUP(D1725,LANDINGS!$A$3:$BR$40,HLOOKUP(A1725,LANDINGS!$B$1:$CF$42,42,FALSE),FALSE)-IFERROR(VLOOKUP(A1725,MMO_o10M_lease!$A$1:$F$38,5,FALSE),0),VLOOKUP(D1725,LANDINGS!$A$3:$CF$40,HLOOKUP(A1725,LANDINGS!$B$1:$CF$42,42,FALSE),FALSE)))),0)</f>
        <v>0</v>
      </c>
      <c r="L1725" s="24">
        <f>SUMIFS(PASTE_FLEX_TRACKER!$D:$D,PASTE_FLEX_TRACKER!$E:$E,MAIN!$A1725,PASTE_FLEX_TRACKER!$B:$B,MAIN!$D1725)</f>
        <v>0</v>
      </c>
      <c r="M1725" s="35" t="s">
        <v>133</v>
      </c>
      <c r="N1725" s="46" t="s">
        <v>563</v>
      </c>
      <c r="O1725" s="46">
        <f>SUMIFS(MAN_ADJ!$L:$L,MAN_ADJ!$K:$K,MAIN!$D1725,MAN_ADJ!$J:$J,MAIN!$S1725)</f>
        <v>0</v>
      </c>
      <c r="P1725" s="25">
        <f t="shared" si="475"/>
        <v>0</v>
      </c>
      <c r="Q1725" s="28" t="str">
        <f t="shared" si="482"/>
        <v>n/a</v>
      </c>
      <c r="R1725" s="38">
        <f t="shared" si="483"/>
        <v>0</v>
      </c>
      <c r="S1725" t="s">
        <v>223</v>
      </c>
      <c r="U1725" t="s">
        <v>577</v>
      </c>
      <c r="V1725" t="s">
        <v>735</v>
      </c>
    </row>
    <row r="1726" spans="1:22" x14ac:dyDescent="0.25">
      <c r="A1726" s="17" t="s">
        <v>221</v>
      </c>
      <c r="B1726" s="17" t="s">
        <v>93</v>
      </c>
      <c r="C1726" s="17" t="s">
        <v>222</v>
      </c>
      <c r="D1726" s="17" t="s">
        <v>129</v>
      </c>
      <c r="E1726" s="24">
        <f>IF(U1726="SC",SUMIFS(SC!F:F,SC!A:A,MAIN!D1726,SC!B:B,MAIN!A1726),SUMIFS(Allocations!$H:$H,Allocations!$A:$A,MAIN!$A1726,Allocations!$B:$B,MAIN!$D1726))</f>
        <v>8.0000000000000016E-2</v>
      </c>
      <c r="F1726" s="24">
        <f>IF(U1726="SC",SUMIFS(SC!J:J,SC!A:A,MAIN!D1726,SC!B:B,MAIN!A1726),SUMIFS(Allocations!M:M,Allocations!A:A,MAIN!A1726,Allocations!B:B,MAIN!D1726))</f>
        <v>0</v>
      </c>
      <c r="G1726" s="24">
        <f t="shared" si="480"/>
        <v>8.0000000000000016E-2</v>
      </c>
      <c r="H1726" s="24">
        <f>IFERROR(VLOOKUP(S1726,Swaps_wk!$A$2:$AP$151,HLOOKUP(MAIN!D1726,Swaps_wk!$B$2:$AP$151,150,FALSE),FALSE),0)</f>
        <v>0</v>
      </c>
      <c r="I1726" s="24">
        <f>SUMIFS(PASTE_DQS_TRACKER!$D:$D,PASTE_DQS_TRACKER!$C:$C,MAIN!$S1726,PASTE_DQS_TRACKER!$B:$B,MAIN!$D1726)-SUMIFS(PASTE_DQS_TRACKER!$D:$D,PASTE_DQS_TRACKER!$C:$C,MAIN!$S1726,PASTE_DQS_TRACKER!$E:$E,MAIN!$D1726)</f>
        <v>0</v>
      </c>
      <c r="J1726" s="25">
        <f t="shared" si="481"/>
        <v>8.0000000000000016E-2</v>
      </c>
      <c r="K1726" s="24">
        <f>IFERROR(IF(V1726="Flex",0,IF(D1726=$D$30,VLOOKUP(A1726,MMO_o10M_lease!$A$1:$F$51,5,FALSE),IF(D1726=$D$26,VLOOKUP(D1726,LANDINGS!$A$3:$BR$40,HLOOKUP(A1726,LANDINGS!$B$1:$CF$42,42,FALSE),FALSE)-IFERROR(VLOOKUP(A1726,MMO_o10M_lease!$A$1:$F$38,5,FALSE),0),VLOOKUP(D1726,LANDINGS!$A$3:$CF$40,HLOOKUP(A1726,LANDINGS!$B$1:$CF$42,42,FALSE),FALSE)))),0)</f>
        <v>0</v>
      </c>
      <c r="L1726" s="24">
        <f>SUMIFS(PASTE_FLEX_TRACKER!$D:$D,PASTE_FLEX_TRACKER!$E:$E,MAIN!$A1726,PASTE_FLEX_TRACKER!$B:$B,MAIN!$D1726)</f>
        <v>0</v>
      </c>
      <c r="M1726" s="35" t="s">
        <v>133</v>
      </c>
      <c r="N1726" s="46" t="s">
        <v>563</v>
      </c>
      <c r="O1726" s="46">
        <f>SUMIFS(MAN_ADJ!$L:$L,MAN_ADJ!$K:$K,MAIN!$D1726,MAN_ADJ!$J:$J,MAIN!$S1726)</f>
        <v>0</v>
      </c>
      <c r="P1726" s="25">
        <f t="shared" si="475"/>
        <v>0</v>
      </c>
      <c r="Q1726" s="28">
        <f t="shared" si="482"/>
        <v>0</v>
      </c>
      <c r="R1726" s="38">
        <f t="shared" si="483"/>
        <v>8.0000000000000016E-2</v>
      </c>
      <c r="S1726" t="s">
        <v>223</v>
      </c>
      <c r="U1726" t="s">
        <v>577</v>
      </c>
      <c r="V1726" t="s">
        <v>735</v>
      </c>
    </row>
    <row r="1727" spans="1:22" x14ac:dyDescent="0.25">
      <c r="A1727" s="17" t="s">
        <v>221</v>
      </c>
      <c r="B1727" s="17" t="s">
        <v>93</v>
      </c>
      <c r="C1727" s="17" t="s">
        <v>222</v>
      </c>
      <c r="D1727" s="17" t="s">
        <v>155</v>
      </c>
      <c r="E1727" s="24">
        <f>IF(U1727="SC",SUMIFS(SC!F:F,SC!A:A,MAIN!D1727,SC!B:B,MAIN!A1727),SUMIFS(Allocations!$H:$H,Allocations!$A:$A,MAIN!$A1727,Allocations!$B:$B,MAIN!$D1727))</f>
        <v>0.32000000000000006</v>
      </c>
      <c r="F1727" s="24">
        <f>IF(U1727="SC",SUMIFS(SC!J:J,SC!A:A,MAIN!D1727,SC!B:B,MAIN!A1727),SUMIFS(Allocations!M:M,Allocations!A:A,MAIN!A1727,Allocations!B:B,MAIN!D1727))</f>
        <v>0</v>
      </c>
      <c r="G1727" s="24">
        <f t="shared" si="480"/>
        <v>0.32000000000000006</v>
      </c>
      <c r="H1727" s="24">
        <f>IFERROR(VLOOKUP(S1727,Swaps_wk!$A$2:$AP$151,HLOOKUP(MAIN!D1727,Swaps_wk!$B$2:$AP$151,150,FALSE),FALSE),0)</f>
        <v>0</v>
      </c>
      <c r="I1727" s="24">
        <f>SUMIFS(PASTE_DQS_TRACKER!$D:$D,PASTE_DQS_TRACKER!$C:$C,MAIN!$S1727,PASTE_DQS_TRACKER!$B:$B,MAIN!$D1727)-SUMIFS(PASTE_DQS_TRACKER!$D:$D,PASTE_DQS_TRACKER!$C:$C,MAIN!$S1727,PASTE_DQS_TRACKER!$E:$E,MAIN!$D1727)</f>
        <v>0</v>
      </c>
      <c r="J1727" s="25">
        <f t="shared" si="481"/>
        <v>0.32000000000000006</v>
      </c>
      <c r="K1727" s="24">
        <f>IFERROR(IF(V1727="Flex",0,IF(D1727=$D$30,VLOOKUP(A1727,MMO_o10M_lease!$A$1:$F$51,5,FALSE),IF(D1727=$D$26,VLOOKUP(D1727,LANDINGS!$A$3:$BR$40,HLOOKUP(A1727,LANDINGS!$B$1:$CF$42,42,FALSE),FALSE)-IFERROR(VLOOKUP(A1727,MMO_o10M_lease!$A$1:$F$38,5,FALSE),0),VLOOKUP(D1727,LANDINGS!$A$3:$CF$40,HLOOKUP(A1727,LANDINGS!$B$1:$CF$42,42,FALSE),FALSE)))),0)</f>
        <v>0</v>
      </c>
      <c r="L1727" s="24">
        <f>SUMIFS(PASTE_FLEX_TRACKER!$D:$D,PASTE_FLEX_TRACKER!$E:$E,MAIN!$A1727,PASTE_FLEX_TRACKER!$B:$B,MAIN!$D1727)</f>
        <v>0</v>
      </c>
      <c r="M1727" s="35" t="s">
        <v>133</v>
      </c>
      <c r="N1727" s="46" t="s">
        <v>563</v>
      </c>
      <c r="O1727" s="46">
        <f>SUMIFS(MAN_ADJ!$L:$L,MAN_ADJ!$K:$K,MAIN!$D1727,MAN_ADJ!$J:$J,MAIN!$S1727)</f>
        <v>0</v>
      </c>
      <c r="P1727" s="25">
        <f t="shared" si="475"/>
        <v>0</v>
      </c>
      <c r="Q1727" s="28">
        <f t="shared" si="482"/>
        <v>0</v>
      </c>
      <c r="R1727" s="38">
        <f t="shared" si="483"/>
        <v>0.32000000000000006</v>
      </c>
      <c r="S1727" t="s">
        <v>223</v>
      </c>
      <c r="U1727" t="s">
        <v>577</v>
      </c>
      <c r="V1727" t="s">
        <v>735</v>
      </c>
    </row>
    <row r="1728" spans="1:22" x14ac:dyDescent="0.25">
      <c r="A1728" s="17" t="s">
        <v>221</v>
      </c>
      <c r="B1728" s="17" t="s">
        <v>93</v>
      </c>
      <c r="C1728" s="17" t="s">
        <v>222</v>
      </c>
      <c r="D1728" s="17" t="s">
        <v>130</v>
      </c>
      <c r="E1728" s="24">
        <f>IF(U1728="SC",SUMIFS(SC!F:F,SC!A:A,MAIN!D1728,SC!B:B,MAIN!A1728),SUMIFS(Allocations!$H:$H,Allocations!$A:$A,MAIN!$A1728,Allocations!$B:$B,MAIN!$D1728))</f>
        <v>0</v>
      </c>
      <c r="F1728" s="24">
        <f>IF(U1728="SC",SUMIFS(SC!J:J,SC!A:A,MAIN!D1728,SC!B:B,MAIN!A1728),SUMIFS(Allocations!M:M,Allocations!A:A,MAIN!A1728,Allocations!B:B,MAIN!D1728))</f>
        <v>0</v>
      </c>
      <c r="G1728" s="24">
        <f t="shared" si="473"/>
        <v>0</v>
      </c>
      <c r="H1728" s="24">
        <f>IFERROR(VLOOKUP(S1728,Swaps_wk!$A$2:$AP$151,HLOOKUP(MAIN!D1728,Swaps_wk!$B$2:$AP$151,150,FALSE),FALSE),0)</f>
        <v>0</v>
      </c>
      <c r="I1728" s="24">
        <f>SUMIFS(PASTE_DQS_TRACKER!$D:$D,PASTE_DQS_TRACKER!$C:$C,MAIN!$S1728,PASTE_DQS_TRACKER!$B:$B,MAIN!$D1728)-SUMIFS(PASTE_DQS_TRACKER!$D:$D,PASTE_DQS_TRACKER!$C:$C,MAIN!$S1728,PASTE_DQS_TRACKER!$E:$E,MAIN!$D1728)</f>
        <v>0</v>
      </c>
      <c r="J1728" s="25">
        <f t="shared" si="474"/>
        <v>0</v>
      </c>
      <c r="K1728" s="24">
        <f>IFERROR(IF(V1728="Flex",0,IF(D1728=$D$30,VLOOKUP(A1728,MMO_o10M_lease!$A$1:$F$51,5,FALSE),IF(D1728=$D$26,VLOOKUP(D1728,LANDINGS!$A$3:$BR$40,HLOOKUP(A1728,LANDINGS!$B$1:$CF$42,42,FALSE),FALSE)-IFERROR(VLOOKUP(A1728,MMO_o10M_lease!$A$1:$F$38,5,FALSE),0),VLOOKUP(D1728,LANDINGS!$A$3:$CF$40,HLOOKUP(A1728,LANDINGS!$B$1:$CF$42,42,FALSE),FALSE)))),0)</f>
        <v>0</v>
      </c>
      <c r="L1728" s="24">
        <f>SUMIFS(PASTE_FLEX_TRACKER!$D:$D,PASTE_FLEX_TRACKER!$E:$E,MAIN!$A1728,PASTE_FLEX_TRACKER!$B:$B,MAIN!$D1728)</f>
        <v>0</v>
      </c>
      <c r="M1728" s="35" t="s">
        <v>133</v>
      </c>
      <c r="N1728" s="46" t="s">
        <v>563</v>
      </c>
      <c r="O1728" s="46">
        <f>SUMIFS(MAN_ADJ!$L:$L,MAN_ADJ!$K:$K,MAIN!$D1728,MAN_ADJ!$J:$J,MAIN!$S1728)</f>
        <v>0</v>
      </c>
      <c r="P1728" s="25">
        <f t="shared" si="475"/>
        <v>0</v>
      </c>
      <c r="Q1728" s="28" t="str">
        <f t="shared" si="478"/>
        <v>n/a</v>
      </c>
      <c r="R1728" s="38">
        <f t="shared" si="477"/>
        <v>0</v>
      </c>
      <c r="S1728" t="s">
        <v>223</v>
      </c>
      <c r="U1728" t="s">
        <v>577</v>
      </c>
      <c r="V1728" t="s">
        <v>735</v>
      </c>
    </row>
    <row r="1729" spans="1:22" x14ac:dyDescent="0.25">
      <c r="A1729" s="26" t="s">
        <v>221</v>
      </c>
      <c r="B1729" s="26" t="s">
        <v>93</v>
      </c>
      <c r="C1729" s="26" t="s">
        <v>222</v>
      </c>
      <c r="D1729" s="26" t="s">
        <v>131</v>
      </c>
      <c r="E1729" s="27">
        <f>SUM(E1690:E1728)</f>
        <v>1497.6363999999999</v>
      </c>
      <c r="F1729" s="27">
        <f>SUM(F1690:F1728)</f>
        <v>0</v>
      </c>
      <c r="G1729" s="27">
        <f>SUM(G1690:G1728)</f>
        <v>1497.6363999999999</v>
      </c>
      <c r="H1729" s="27">
        <f>IFERROR(VLOOKUP(S1729,Swaps_wk!$A$2:$AP$151,HLOOKUP(MAIN!D1729,Swaps_wk!$B$2:$AP$151,150,FALSE),FALSE),0)</f>
        <v>0</v>
      </c>
      <c r="I1729" s="27">
        <f>SUM(I1690:I1728)</f>
        <v>991.00000000000011</v>
      </c>
      <c r="J1729" s="25">
        <f>SUM(J1690:J1728)</f>
        <v>2488.6364000000012</v>
      </c>
      <c r="K1729" s="27">
        <f>SUM(K1690:K1728)</f>
        <v>0</v>
      </c>
      <c r="L1729" s="27">
        <f>SUM(L1690:L1728)</f>
        <v>1252.1999999999998</v>
      </c>
      <c r="M1729" s="41" t="s">
        <v>133</v>
      </c>
      <c r="N1729" s="46" t="s">
        <v>563</v>
      </c>
      <c r="O1729" s="27">
        <f>SUM(O1690:O1728)</f>
        <v>0</v>
      </c>
      <c r="P1729" s="25">
        <f>SUM(P1690:P1728)</f>
        <v>1252.1999999999998</v>
      </c>
      <c r="Q1729" s="28">
        <f t="shared" si="478"/>
        <v>0.50316711593545738</v>
      </c>
      <c r="R1729" s="38">
        <f>SUM(R1690:R1728)</f>
        <v>1236.4364</v>
      </c>
      <c r="S1729" t="s">
        <v>223</v>
      </c>
      <c r="U1729" t="s">
        <v>577</v>
      </c>
      <c r="V1729" t="s">
        <v>735</v>
      </c>
    </row>
    <row r="1730" spans="1:22" x14ac:dyDescent="0.25">
      <c r="A1730" s="17" t="s">
        <v>224</v>
      </c>
      <c r="B1730" s="17" t="s">
        <v>93</v>
      </c>
      <c r="C1730" s="17" t="s">
        <v>135</v>
      </c>
      <c r="D1730" s="17" t="s">
        <v>95</v>
      </c>
      <c r="E1730" s="24">
        <f>IF(U1730="SC",SUMIFS(SC!F:F,SC!A:A,MAIN!D1730,SC!B:B,MAIN!A1730),SUMIFS(Allocations!$H:$H,Allocations!$A:$A,MAIN!$A1730,Allocations!$B:$B,MAIN!$D1730))</f>
        <v>137.501</v>
      </c>
      <c r="F1730" s="24">
        <f>IF(U1730="SC",SUMIFS(SC!J:J,SC!A:A,MAIN!D1730,SC!B:B,MAIN!A1730),SUMIFS(Allocations!M:M,Allocations!A:A,MAIN!A1730,Allocations!B:B,MAIN!D1730))</f>
        <v>0</v>
      </c>
      <c r="G1730" s="24">
        <f t="shared" ref="G1730:G1767" si="484">E1730+F1730</f>
        <v>137.501</v>
      </c>
      <c r="H1730" s="24">
        <f>IFERROR(VLOOKUP(S1730,Swaps_wk!$A$2:$AP$151,HLOOKUP(MAIN!D1730,Swaps_wk!$B$2:$AP$151,150,FALSE),FALSE),0)</f>
        <v>0</v>
      </c>
      <c r="I1730" s="24">
        <f>SUMIFS(PASTE_DQS_TRACKER!$D:$D,PASTE_DQS_TRACKER!$C:$C,MAIN!$S1730,PASTE_DQS_TRACKER!$B:$B,MAIN!$D1730)-SUMIFS(PASTE_DQS_TRACKER!$D:$D,PASTE_DQS_TRACKER!$C:$C,MAIN!$S1730,PASTE_DQS_TRACKER!$E:$E,MAIN!$D1730)</f>
        <v>0</v>
      </c>
      <c r="J1730" s="25">
        <f t="shared" ref="J1730:J1767" si="485">G1730+I1730</f>
        <v>137.501</v>
      </c>
      <c r="K1730" s="24">
        <f>IFERROR(IF(V1730="Flex",0,IF(D1730=$D$30,VLOOKUP(A1730,MMO_o10M_lease!$A$1:$F$51,5,FALSE),IF(D1730=$D$26,VLOOKUP(D1730,LANDINGS!$A$3:$BR$40,HLOOKUP(A1730,LANDINGS!$B$1:$CF$42,42,FALSE),FALSE)-IFERROR(VLOOKUP(A1730,MMO_o10M_lease!$A$1:$F$38,5,FALSE),0),VLOOKUP(D1730,LANDINGS!$A$3:$CF$40,HLOOKUP(A1730,LANDINGS!$B$1:$CF$42,42,FALSE),FALSE)))),0)</f>
        <v>0</v>
      </c>
      <c r="L1730" s="24">
        <f>SUMIFS(PASTE_FLEX_TRACKER!$D:$D,PASTE_FLEX_TRACKER!$E:$E,MAIN!$A1730,PASTE_FLEX_TRACKER!$B:$B,MAIN!$D1730)</f>
        <v>0</v>
      </c>
      <c r="M1730" s="35" t="s">
        <v>133</v>
      </c>
      <c r="N1730" s="46" t="s">
        <v>563</v>
      </c>
      <c r="O1730" s="46">
        <f>SUMIFS(MAN_ADJ!$L:$L,MAN_ADJ!$K:$K,MAIN!$D1730,MAN_ADJ!$J:$J,MAIN!$S1730)</f>
        <v>0</v>
      </c>
      <c r="P1730" s="25">
        <f t="shared" ref="P1730:P1767" si="486">SUM(K1730:O1730)</f>
        <v>0</v>
      </c>
      <c r="Q1730" s="28">
        <f t="shared" si="478"/>
        <v>0</v>
      </c>
      <c r="R1730" s="38">
        <f t="shared" ref="R1730:R1767" si="487">J1730-P1730</f>
        <v>137.501</v>
      </c>
      <c r="S1730" t="s">
        <v>224</v>
      </c>
      <c r="U1730" t="s">
        <v>577</v>
      </c>
      <c r="V1730" t="s">
        <v>735</v>
      </c>
    </row>
    <row r="1731" spans="1:22" x14ac:dyDescent="0.25">
      <c r="A1731" s="17" t="s">
        <v>224</v>
      </c>
      <c r="B1731" s="17" t="s">
        <v>93</v>
      </c>
      <c r="C1731" s="17" t="s">
        <v>135</v>
      </c>
      <c r="D1731" s="17" t="s">
        <v>96</v>
      </c>
      <c r="E1731" s="24">
        <f>IF(U1731="SC",SUMIFS(SC!F:F,SC!A:A,MAIN!D1731,SC!B:B,MAIN!A1731),SUMIFS(Allocations!$H:$H,Allocations!$A:$A,MAIN!$A1731,Allocations!$B:$B,MAIN!$D1731))</f>
        <v>26.8294</v>
      </c>
      <c r="F1731" s="24">
        <f>IF(U1731="SC",SUMIFS(SC!J:J,SC!A:A,MAIN!D1731,SC!B:B,MAIN!A1731),SUMIFS(Allocations!M:M,Allocations!A:A,MAIN!A1731,Allocations!B:B,MAIN!D1731))</f>
        <v>0</v>
      </c>
      <c r="G1731" s="24">
        <f t="shared" si="484"/>
        <v>26.8294</v>
      </c>
      <c r="H1731" s="24">
        <f>IFERROR(VLOOKUP(S1731,Swaps_wk!$A$2:$AP$151,HLOOKUP(MAIN!D1731,Swaps_wk!$B$2:$AP$151,150,FALSE),FALSE),0)</f>
        <v>0</v>
      </c>
      <c r="I1731" s="24">
        <f>SUMIFS(PASTE_DQS_TRACKER!$D:$D,PASTE_DQS_TRACKER!$C:$C,MAIN!$S1731,PASTE_DQS_TRACKER!$B:$B,MAIN!$D1731)-SUMIFS(PASTE_DQS_TRACKER!$D:$D,PASTE_DQS_TRACKER!$C:$C,MAIN!$S1731,PASTE_DQS_TRACKER!$E:$E,MAIN!$D1731)</f>
        <v>0</v>
      </c>
      <c r="J1731" s="25">
        <f t="shared" si="485"/>
        <v>26.8294</v>
      </c>
      <c r="K1731" s="24">
        <f>IFERROR(IF(V1731="Flex",0,IF(D1731=$D$30,VLOOKUP(A1731,MMO_o10M_lease!$A$1:$F$51,5,FALSE),IF(D1731=$D$26,VLOOKUP(D1731,LANDINGS!$A$3:$BR$40,HLOOKUP(A1731,LANDINGS!$B$1:$CF$42,42,FALSE),FALSE)-IFERROR(VLOOKUP(A1731,MMO_o10M_lease!$A$1:$F$38,5,FALSE),0),VLOOKUP(D1731,LANDINGS!$A$3:$CF$40,HLOOKUP(A1731,LANDINGS!$B$1:$CF$42,42,FALSE),FALSE)))),0)</f>
        <v>0</v>
      </c>
      <c r="L1731" s="24">
        <f>SUMIFS(PASTE_FLEX_TRACKER!$D:$D,PASTE_FLEX_TRACKER!$E:$E,MAIN!$A1731,PASTE_FLEX_TRACKER!$B:$B,MAIN!$D1731)</f>
        <v>0</v>
      </c>
      <c r="M1731" s="35" t="s">
        <v>133</v>
      </c>
      <c r="N1731" s="46" t="s">
        <v>563</v>
      </c>
      <c r="O1731" s="46">
        <f>SUMIFS(MAN_ADJ!$L:$L,MAN_ADJ!$K:$K,MAIN!$D1731,MAN_ADJ!$J:$J,MAIN!$S1731)</f>
        <v>0</v>
      </c>
      <c r="P1731" s="25">
        <f t="shared" si="486"/>
        <v>0</v>
      </c>
      <c r="Q1731" s="28">
        <f t="shared" si="478"/>
        <v>0</v>
      </c>
      <c r="R1731" s="38">
        <f t="shared" si="487"/>
        <v>26.8294</v>
      </c>
      <c r="S1731" t="s">
        <v>224</v>
      </c>
      <c r="U1731" t="s">
        <v>577</v>
      </c>
      <c r="V1731" t="s">
        <v>735</v>
      </c>
    </row>
    <row r="1732" spans="1:22" x14ac:dyDescent="0.25">
      <c r="A1732" s="17" t="s">
        <v>224</v>
      </c>
      <c r="B1732" s="17" t="s">
        <v>93</v>
      </c>
      <c r="C1732" s="17" t="s">
        <v>135</v>
      </c>
      <c r="D1732" s="17" t="s">
        <v>97</v>
      </c>
      <c r="E1732" s="24">
        <f>IF(U1732="SC",SUMIFS(SC!F:F,SC!A:A,MAIN!D1732,SC!B:B,MAIN!A1732),SUMIFS(Allocations!$H:$H,Allocations!$A:$A,MAIN!$A1732,Allocations!$B:$B,MAIN!$D1732))</f>
        <v>28.64</v>
      </c>
      <c r="F1732" s="24">
        <f>IF(U1732="SC",SUMIFS(SC!J:J,SC!A:A,MAIN!D1732,SC!B:B,MAIN!A1732),SUMIFS(Allocations!M:M,Allocations!A:A,MAIN!A1732,Allocations!B:B,MAIN!D1732))</f>
        <v>0</v>
      </c>
      <c r="G1732" s="24">
        <f t="shared" si="484"/>
        <v>28.64</v>
      </c>
      <c r="H1732" s="24">
        <f>IFERROR(VLOOKUP(S1732,Swaps_wk!$A$2:$AP$151,HLOOKUP(MAIN!D1732,Swaps_wk!$B$2:$AP$151,150,FALSE),FALSE),0)</f>
        <v>0</v>
      </c>
      <c r="I1732" s="24">
        <f>SUMIFS(PASTE_DQS_TRACKER!$D:$D,PASTE_DQS_TRACKER!$C:$C,MAIN!$S1732,PASTE_DQS_TRACKER!$B:$B,MAIN!$D1732)-SUMIFS(PASTE_DQS_TRACKER!$D:$D,PASTE_DQS_TRACKER!$C:$C,MAIN!$S1732,PASTE_DQS_TRACKER!$E:$E,MAIN!$D1732)</f>
        <v>0</v>
      </c>
      <c r="J1732" s="25">
        <f t="shared" si="485"/>
        <v>28.64</v>
      </c>
      <c r="K1732" s="24">
        <f>IFERROR(IF(V1732="Flex",0,IF(D1732=$D$30,VLOOKUP(A1732,MMO_o10M_lease!$A$1:$F$51,5,FALSE),IF(D1732=$D$26,VLOOKUP(D1732,LANDINGS!$A$3:$BR$40,HLOOKUP(A1732,LANDINGS!$B$1:$CF$42,42,FALSE),FALSE)-IFERROR(VLOOKUP(A1732,MMO_o10M_lease!$A$1:$F$38,5,FALSE),0),VLOOKUP(D1732,LANDINGS!$A$3:$CF$40,HLOOKUP(A1732,LANDINGS!$B$1:$CF$42,42,FALSE),FALSE)))),0)</f>
        <v>0</v>
      </c>
      <c r="L1732" s="24">
        <f>SUMIFS(PASTE_FLEX_TRACKER!$D:$D,PASTE_FLEX_TRACKER!$E:$E,MAIN!$A1732,PASTE_FLEX_TRACKER!$B:$B,MAIN!$D1732)</f>
        <v>0</v>
      </c>
      <c r="M1732" s="35" t="s">
        <v>133</v>
      </c>
      <c r="N1732" s="46" t="s">
        <v>563</v>
      </c>
      <c r="O1732" s="46">
        <f>SUMIFS(MAN_ADJ!$L:$L,MAN_ADJ!$K:$K,MAIN!$D1732,MAN_ADJ!$J:$J,MAIN!$S1732)</f>
        <v>0</v>
      </c>
      <c r="P1732" s="25">
        <f t="shared" si="486"/>
        <v>0</v>
      </c>
      <c r="Q1732" s="28">
        <f t="shared" si="478"/>
        <v>0</v>
      </c>
      <c r="R1732" s="38">
        <f t="shared" si="487"/>
        <v>28.64</v>
      </c>
      <c r="S1732" t="s">
        <v>224</v>
      </c>
      <c r="U1732" t="s">
        <v>577</v>
      </c>
      <c r="V1732" t="s">
        <v>735</v>
      </c>
    </row>
    <row r="1733" spans="1:22" x14ac:dyDescent="0.25">
      <c r="A1733" s="17" t="s">
        <v>224</v>
      </c>
      <c r="B1733" s="17" t="s">
        <v>93</v>
      </c>
      <c r="C1733" s="17" t="s">
        <v>135</v>
      </c>
      <c r="D1733" s="17" t="s">
        <v>98</v>
      </c>
      <c r="E1733" s="24">
        <f>IF(U1733="SC",SUMIFS(SC!F:F,SC!A:A,MAIN!D1733,SC!B:B,MAIN!A1733),SUMIFS(Allocations!$H:$H,Allocations!$A:$A,MAIN!$A1733,Allocations!$B:$B,MAIN!$D1733))</f>
        <v>79.171800000000005</v>
      </c>
      <c r="F1733" s="24">
        <f>IF(U1733="SC",SUMIFS(SC!J:J,SC!A:A,MAIN!D1733,SC!B:B,MAIN!A1733),SUMIFS(Allocations!M:M,Allocations!A:A,MAIN!A1733,Allocations!B:B,MAIN!D1733))</f>
        <v>0</v>
      </c>
      <c r="G1733" s="24">
        <f t="shared" si="484"/>
        <v>79.171800000000005</v>
      </c>
      <c r="H1733" s="24">
        <f>IFERROR(VLOOKUP(S1733,Swaps_wk!$A$2:$AP$151,HLOOKUP(MAIN!D1733,Swaps_wk!$B$2:$AP$151,150,FALSE),FALSE),0)</f>
        <v>0</v>
      </c>
      <c r="I1733" s="24">
        <f>SUMIFS(PASTE_DQS_TRACKER!$D:$D,PASTE_DQS_TRACKER!$C:$C,MAIN!$S1733,PASTE_DQS_TRACKER!$B:$B,MAIN!$D1733)-SUMIFS(PASTE_DQS_TRACKER!$D:$D,PASTE_DQS_TRACKER!$C:$C,MAIN!$S1733,PASTE_DQS_TRACKER!$E:$E,MAIN!$D1733)</f>
        <v>0</v>
      </c>
      <c r="J1733" s="25">
        <f t="shared" si="485"/>
        <v>79.171800000000005</v>
      </c>
      <c r="K1733" s="24">
        <f>IFERROR(IF(V1733="Flex",0,IF(D1733=$D$30,VLOOKUP(A1733,MMO_o10M_lease!$A$1:$F$51,5,FALSE),IF(D1733=$D$26,VLOOKUP(D1733,LANDINGS!$A$3:$BR$40,HLOOKUP(A1733,LANDINGS!$B$1:$CF$42,42,FALSE),FALSE)-IFERROR(VLOOKUP(A1733,MMO_o10M_lease!$A$1:$F$38,5,FALSE),0),VLOOKUP(D1733,LANDINGS!$A$3:$CF$40,HLOOKUP(A1733,LANDINGS!$B$1:$CF$42,42,FALSE),FALSE)))),0)</f>
        <v>0</v>
      </c>
      <c r="L1733" s="24">
        <f>SUMIFS(PASTE_FLEX_TRACKER!$D:$D,PASTE_FLEX_TRACKER!$E:$E,MAIN!$A1733,PASTE_FLEX_TRACKER!$B:$B,MAIN!$D1733)</f>
        <v>0</v>
      </c>
      <c r="M1733" s="35" t="s">
        <v>133</v>
      </c>
      <c r="N1733" s="46" t="s">
        <v>563</v>
      </c>
      <c r="O1733" s="46">
        <f>SUMIFS(MAN_ADJ!$L:$L,MAN_ADJ!$K:$K,MAIN!$D1733,MAN_ADJ!$J:$J,MAIN!$S1733)</f>
        <v>0</v>
      </c>
      <c r="P1733" s="25">
        <f t="shared" si="486"/>
        <v>0</v>
      </c>
      <c r="Q1733" s="28">
        <f t="shared" si="478"/>
        <v>0</v>
      </c>
      <c r="R1733" s="38">
        <f t="shared" si="487"/>
        <v>79.171800000000005</v>
      </c>
      <c r="S1733" t="s">
        <v>224</v>
      </c>
      <c r="U1733" t="s">
        <v>577</v>
      </c>
      <c r="V1733" t="s">
        <v>735</v>
      </c>
    </row>
    <row r="1734" spans="1:22" x14ac:dyDescent="0.25">
      <c r="A1734" s="17" t="s">
        <v>224</v>
      </c>
      <c r="B1734" s="17" t="s">
        <v>93</v>
      </c>
      <c r="C1734" s="17" t="s">
        <v>135</v>
      </c>
      <c r="D1734" s="17" t="s">
        <v>99</v>
      </c>
      <c r="E1734" s="24">
        <f>IF(U1734="SC",SUMIFS(SC!F:F,SC!A:A,MAIN!D1734,SC!B:B,MAIN!A1734),SUMIFS(Allocations!$H:$H,Allocations!$A:$A,MAIN!$A1734,Allocations!$B:$B,MAIN!$D1734))</f>
        <v>0.69180000000000008</v>
      </c>
      <c r="F1734" s="24">
        <f>IF(U1734="SC",SUMIFS(SC!J:J,SC!A:A,MAIN!D1734,SC!B:B,MAIN!A1734),SUMIFS(Allocations!M:M,Allocations!A:A,MAIN!A1734,Allocations!B:B,MAIN!D1734))</f>
        <v>0</v>
      </c>
      <c r="G1734" s="24">
        <f t="shared" si="484"/>
        <v>0.69180000000000008</v>
      </c>
      <c r="H1734" s="24">
        <f>IFERROR(VLOOKUP(S1734,Swaps_wk!$A$2:$AP$151,HLOOKUP(MAIN!D1734,Swaps_wk!$B$2:$AP$151,150,FALSE),FALSE),0)</f>
        <v>0</v>
      </c>
      <c r="I1734" s="24">
        <f>SUMIFS(PASTE_DQS_TRACKER!$D:$D,PASTE_DQS_TRACKER!$C:$C,MAIN!$S1734,PASTE_DQS_TRACKER!$B:$B,MAIN!$D1734)-SUMIFS(PASTE_DQS_TRACKER!$D:$D,PASTE_DQS_TRACKER!$C:$C,MAIN!$S1734,PASTE_DQS_TRACKER!$E:$E,MAIN!$D1734)</f>
        <v>0</v>
      </c>
      <c r="J1734" s="25">
        <f t="shared" si="485"/>
        <v>0.69180000000000008</v>
      </c>
      <c r="K1734" s="24">
        <f>IFERROR(IF(V1734="Flex",0,IF(D1734=$D$30,VLOOKUP(A1734,MMO_o10M_lease!$A$1:$F$51,5,FALSE),IF(D1734=$D$26,VLOOKUP(D1734,LANDINGS!$A$3:$BR$40,HLOOKUP(A1734,LANDINGS!$B$1:$CF$42,42,FALSE),FALSE)-IFERROR(VLOOKUP(A1734,MMO_o10M_lease!$A$1:$F$38,5,FALSE),0),VLOOKUP(D1734,LANDINGS!$A$3:$CF$40,HLOOKUP(A1734,LANDINGS!$B$1:$CF$42,42,FALSE),FALSE)))),0)</f>
        <v>0</v>
      </c>
      <c r="L1734" s="24">
        <f>SUMIFS(PASTE_FLEX_TRACKER!$D:$D,PASTE_FLEX_TRACKER!$E:$E,MAIN!$A1734,PASTE_FLEX_TRACKER!$B:$B,MAIN!$D1734)</f>
        <v>0</v>
      </c>
      <c r="M1734" s="35" t="s">
        <v>133</v>
      </c>
      <c r="N1734" s="46" t="s">
        <v>563</v>
      </c>
      <c r="O1734" s="46">
        <f>SUMIFS(MAN_ADJ!$L:$L,MAN_ADJ!$K:$K,MAIN!$D1734,MAN_ADJ!$J:$J,MAIN!$S1734)</f>
        <v>0</v>
      </c>
      <c r="P1734" s="25">
        <f t="shared" si="486"/>
        <v>0</v>
      </c>
      <c r="Q1734" s="28">
        <f t="shared" si="478"/>
        <v>0</v>
      </c>
      <c r="R1734" s="38">
        <f t="shared" si="487"/>
        <v>0.69180000000000008</v>
      </c>
      <c r="S1734" t="s">
        <v>224</v>
      </c>
      <c r="U1734" t="s">
        <v>577</v>
      </c>
      <c r="V1734" t="s">
        <v>735</v>
      </c>
    </row>
    <row r="1735" spans="1:22" x14ac:dyDescent="0.25">
      <c r="A1735" s="17" t="s">
        <v>224</v>
      </c>
      <c r="B1735" s="17" t="s">
        <v>93</v>
      </c>
      <c r="C1735" s="17" t="s">
        <v>135</v>
      </c>
      <c r="D1735" s="17" t="s">
        <v>100</v>
      </c>
      <c r="E1735" s="24">
        <f>IF(U1735="SC",SUMIFS(SC!F:F,SC!A:A,MAIN!D1735,SC!B:B,MAIN!A1735),SUMIFS(Allocations!$H:$H,Allocations!$A:$A,MAIN!$A1735,Allocations!$B:$B,MAIN!$D1735))</f>
        <v>1.48</v>
      </c>
      <c r="F1735" s="24">
        <f>IF(U1735="SC",SUMIFS(SC!J:J,SC!A:A,MAIN!D1735,SC!B:B,MAIN!A1735),SUMIFS(Allocations!M:M,Allocations!A:A,MAIN!A1735,Allocations!B:B,MAIN!D1735))</f>
        <v>0</v>
      </c>
      <c r="G1735" s="24">
        <f t="shared" si="484"/>
        <v>1.48</v>
      </c>
      <c r="H1735" s="24">
        <f>IFERROR(VLOOKUP(S1735,Swaps_wk!$A$2:$AP$151,HLOOKUP(MAIN!D1735,Swaps_wk!$B$2:$AP$151,150,FALSE),FALSE),0)</f>
        <v>0</v>
      </c>
      <c r="I1735" s="24">
        <f>SUMIFS(PASTE_DQS_TRACKER!$D:$D,PASTE_DQS_TRACKER!$C:$C,MAIN!$S1735,PASTE_DQS_TRACKER!$B:$B,MAIN!$D1735)-SUMIFS(PASTE_DQS_TRACKER!$D:$D,PASTE_DQS_TRACKER!$C:$C,MAIN!$S1735,PASTE_DQS_TRACKER!$E:$E,MAIN!$D1735)</f>
        <v>0</v>
      </c>
      <c r="J1735" s="25">
        <f t="shared" si="485"/>
        <v>1.48</v>
      </c>
      <c r="K1735" s="24">
        <f>IFERROR(IF(V1735="Flex",0,IF(D1735=$D$30,VLOOKUP(A1735,MMO_o10M_lease!$A$1:$F$51,5,FALSE),IF(D1735=$D$26,VLOOKUP(D1735,LANDINGS!$A$3:$BR$40,HLOOKUP(A1735,LANDINGS!$B$1:$CF$42,42,FALSE),FALSE)-IFERROR(VLOOKUP(A1735,MMO_o10M_lease!$A$1:$F$38,5,FALSE),0),VLOOKUP(D1735,LANDINGS!$A$3:$CF$40,HLOOKUP(A1735,LANDINGS!$B$1:$CF$42,42,FALSE),FALSE)))),0)</f>
        <v>0</v>
      </c>
      <c r="L1735" s="24">
        <f>SUMIFS(PASTE_FLEX_TRACKER!$D:$D,PASTE_FLEX_TRACKER!$E:$E,MAIN!$A1735,PASTE_FLEX_TRACKER!$B:$B,MAIN!$D1735)</f>
        <v>0</v>
      </c>
      <c r="M1735" s="35" t="s">
        <v>133</v>
      </c>
      <c r="N1735" s="46" t="s">
        <v>563</v>
      </c>
      <c r="O1735" s="46">
        <f>SUMIFS(MAN_ADJ!$L:$L,MAN_ADJ!$K:$K,MAIN!$D1735,MAN_ADJ!$J:$J,MAIN!$S1735)</f>
        <v>0</v>
      </c>
      <c r="P1735" s="25">
        <f t="shared" si="486"/>
        <v>0</v>
      </c>
      <c r="Q1735" s="28">
        <f t="shared" si="478"/>
        <v>0</v>
      </c>
      <c r="R1735" s="38">
        <f t="shared" si="487"/>
        <v>1.48</v>
      </c>
      <c r="S1735" t="s">
        <v>224</v>
      </c>
      <c r="U1735" t="s">
        <v>577</v>
      </c>
      <c r="V1735" t="s">
        <v>735</v>
      </c>
    </row>
    <row r="1736" spans="1:22" x14ac:dyDescent="0.25">
      <c r="A1736" s="17" t="s">
        <v>224</v>
      </c>
      <c r="B1736" s="17" t="s">
        <v>93</v>
      </c>
      <c r="C1736" s="17" t="s">
        <v>135</v>
      </c>
      <c r="D1736" s="17" t="s">
        <v>101</v>
      </c>
      <c r="E1736" s="24">
        <f>IF(U1736="SC",SUMIFS(SC!F:F,SC!A:A,MAIN!D1736,SC!B:B,MAIN!A1736),SUMIFS(Allocations!$H:$H,Allocations!$A:$A,MAIN!$A1736,Allocations!$B:$B,MAIN!$D1736))</f>
        <v>0.56000000000000005</v>
      </c>
      <c r="F1736" s="24">
        <f>IF(U1736="SC",SUMIFS(SC!J:J,SC!A:A,MAIN!D1736,SC!B:B,MAIN!A1736),SUMIFS(Allocations!M:M,Allocations!A:A,MAIN!A1736,Allocations!B:B,MAIN!D1736))</f>
        <v>0</v>
      </c>
      <c r="G1736" s="24">
        <f t="shared" si="484"/>
        <v>0.56000000000000005</v>
      </c>
      <c r="H1736" s="24">
        <f>IFERROR(VLOOKUP(S1736,Swaps_wk!$A$2:$AP$151,HLOOKUP(MAIN!D1736,Swaps_wk!$B$2:$AP$151,150,FALSE),FALSE),0)</f>
        <v>0</v>
      </c>
      <c r="I1736" s="24">
        <f>SUMIFS(PASTE_DQS_TRACKER!$D:$D,PASTE_DQS_TRACKER!$C:$C,MAIN!$S1736,PASTE_DQS_TRACKER!$B:$B,MAIN!$D1736)-SUMIFS(PASTE_DQS_TRACKER!$D:$D,PASTE_DQS_TRACKER!$C:$C,MAIN!$S1736,PASTE_DQS_TRACKER!$E:$E,MAIN!$D1736)</f>
        <v>0</v>
      </c>
      <c r="J1736" s="25">
        <f t="shared" si="485"/>
        <v>0.56000000000000005</v>
      </c>
      <c r="K1736" s="24">
        <f>IFERROR(IF(V1736="Flex",0,IF(D1736=$D$30,VLOOKUP(A1736,MMO_o10M_lease!$A$1:$F$51,5,FALSE),IF(D1736=$D$26,VLOOKUP(D1736,LANDINGS!$A$3:$BR$40,HLOOKUP(A1736,LANDINGS!$B$1:$CF$42,42,FALSE),FALSE)-IFERROR(VLOOKUP(A1736,MMO_o10M_lease!$A$1:$F$38,5,FALSE),0),VLOOKUP(D1736,LANDINGS!$A$3:$CF$40,HLOOKUP(A1736,LANDINGS!$B$1:$CF$42,42,FALSE),FALSE)))),0)</f>
        <v>0</v>
      </c>
      <c r="L1736" s="24">
        <f>SUMIFS(PASTE_FLEX_TRACKER!$D:$D,PASTE_FLEX_TRACKER!$E:$E,MAIN!$A1736,PASTE_FLEX_TRACKER!$B:$B,MAIN!$D1736)</f>
        <v>0</v>
      </c>
      <c r="M1736" s="35" t="s">
        <v>133</v>
      </c>
      <c r="N1736" s="46" t="s">
        <v>563</v>
      </c>
      <c r="O1736" s="46">
        <f>SUMIFS(MAN_ADJ!$L:$L,MAN_ADJ!$K:$K,MAIN!$D1736,MAN_ADJ!$J:$J,MAIN!$S1736)</f>
        <v>0</v>
      </c>
      <c r="P1736" s="25">
        <f t="shared" si="486"/>
        <v>0</v>
      </c>
      <c r="Q1736" s="28">
        <f t="shared" si="478"/>
        <v>0</v>
      </c>
      <c r="R1736" s="38">
        <f t="shared" si="487"/>
        <v>0.56000000000000005</v>
      </c>
      <c r="S1736" t="s">
        <v>224</v>
      </c>
      <c r="U1736" t="s">
        <v>577</v>
      </c>
      <c r="V1736" t="s">
        <v>735</v>
      </c>
    </row>
    <row r="1737" spans="1:22" x14ac:dyDescent="0.25">
      <c r="A1737" s="17" t="s">
        <v>224</v>
      </c>
      <c r="B1737" s="17" t="s">
        <v>93</v>
      </c>
      <c r="C1737" s="17" t="s">
        <v>135</v>
      </c>
      <c r="D1737" s="17" t="s">
        <v>102</v>
      </c>
      <c r="E1737" s="24">
        <f>IF(U1737="SC",SUMIFS(SC!F:F,SC!A:A,MAIN!D1737,SC!B:B,MAIN!A1737),SUMIFS(Allocations!$H:$H,Allocations!$A:$A,MAIN!$A1737,Allocations!$B:$B,MAIN!$D1737))</f>
        <v>1.0399999999999998</v>
      </c>
      <c r="F1737" s="24">
        <f>IF(U1737="SC",SUMIFS(SC!J:J,SC!A:A,MAIN!D1737,SC!B:B,MAIN!A1737),SUMIFS(Allocations!M:M,Allocations!A:A,MAIN!A1737,Allocations!B:B,MAIN!D1737))</f>
        <v>0</v>
      </c>
      <c r="G1737" s="24">
        <f t="shared" si="484"/>
        <v>1.0399999999999998</v>
      </c>
      <c r="H1737" s="24">
        <f>IFERROR(VLOOKUP(S1737,Swaps_wk!$A$2:$AP$151,HLOOKUP(MAIN!D1737,Swaps_wk!$B$2:$AP$151,150,FALSE),FALSE),0)</f>
        <v>0</v>
      </c>
      <c r="I1737" s="24">
        <f>SUMIFS(PASTE_DQS_TRACKER!$D:$D,PASTE_DQS_TRACKER!$C:$C,MAIN!$S1737,PASTE_DQS_TRACKER!$B:$B,MAIN!$D1737)-SUMIFS(PASTE_DQS_TRACKER!$D:$D,PASTE_DQS_TRACKER!$C:$C,MAIN!$S1737,PASTE_DQS_TRACKER!$E:$E,MAIN!$D1737)</f>
        <v>0</v>
      </c>
      <c r="J1737" s="25">
        <f t="shared" si="485"/>
        <v>1.0399999999999998</v>
      </c>
      <c r="K1737" s="24">
        <f>IFERROR(IF(V1737="Flex",0,IF(D1737=$D$30,VLOOKUP(A1737,MMO_o10M_lease!$A$1:$F$51,5,FALSE),IF(D1737=$D$26,VLOOKUP(D1737,LANDINGS!$A$3:$BR$40,HLOOKUP(A1737,LANDINGS!$B$1:$CF$42,42,FALSE),FALSE)-IFERROR(VLOOKUP(A1737,MMO_o10M_lease!$A$1:$F$38,5,FALSE),0),VLOOKUP(D1737,LANDINGS!$A$3:$CF$40,HLOOKUP(A1737,LANDINGS!$B$1:$CF$42,42,FALSE),FALSE)))),0)</f>
        <v>0</v>
      </c>
      <c r="L1737" s="24">
        <f>SUMIFS(PASTE_FLEX_TRACKER!$D:$D,PASTE_FLEX_TRACKER!$E:$E,MAIN!$A1737,PASTE_FLEX_TRACKER!$B:$B,MAIN!$D1737)</f>
        <v>0</v>
      </c>
      <c r="M1737" s="35" t="s">
        <v>133</v>
      </c>
      <c r="N1737" s="46" t="s">
        <v>563</v>
      </c>
      <c r="O1737" s="46">
        <f>SUMIFS(MAN_ADJ!$L:$L,MAN_ADJ!$K:$K,MAIN!$D1737,MAN_ADJ!$J:$J,MAIN!$S1737)</f>
        <v>0</v>
      </c>
      <c r="P1737" s="25">
        <f t="shared" si="486"/>
        <v>0</v>
      </c>
      <c r="Q1737" s="28">
        <f t="shared" si="478"/>
        <v>0</v>
      </c>
      <c r="R1737" s="38">
        <f t="shared" si="487"/>
        <v>1.0399999999999998</v>
      </c>
      <c r="S1737" t="s">
        <v>224</v>
      </c>
      <c r="U1737" t="s">
        <v>577</v>
      </c>
      <c r="V1737" t="s">
        <v>735</v>
      </c>
    </row>
    <row r="1738" spans="1:22" x14ac:dyDescent="0.25">
      <c r="A1738" s="17" t="s">
        <v>224</v>
      </c>
      <c r="B1738" s="17" t="s">
        <v>93</v>
      </c>
      <c r="C1738" s="17" t="s">
        <v>135</v>
      </c>
      <c r="D1738" s="17" t="s">
        <v>103</v>
      </c>
      <c r="E1738" s="24">
        <f>IF(U1738="SC",SUMIFS(SC!F:F,SC!A:A,MAIN!D1738,SC!B:B,MAIN!A1738),SUMIFS(Allocations!$H:$H,Allocations!$A:$A,MAIN!$A1738,Allocations!$B:$B,MAIN!$D1738))</f>
        <v>0.24</v>
      </c>
      <c r="F1738" s="24">
        <f>IF(U1738="SC",SUMIFS(SC!J:J,SC!A:A,MAIN!D1738,SC!B:B,MAIN!A1738),SUMIFS(Allocations!M:M,Allocations!A:A,MAIN!A1738,Allocations!B:B,MAIN!D1738))</f>
        <v>0</v>
      </c>
      <c r="G1738" s="24">
        <f t="shared" si="484"/>
        <v>0.24</v>
      </c>
      <c r="H1738" s="24">
        <f>IFERROR(VLOOKUP(S1738,Swaps_wk!$A$2:$AP$151,HLOOKUP(MAIN!D1738,Swaps_wk!$B$2:$AP$151,150,FALSE),FALSE),0)</f>
        <v>0</v>
      </c>
      <c r="I1738" s="24">
        <f>SUMIFS(PASTE_DQS_TRACKER!$D:$D,PASTE_DQS_TRACKER!$C:$C,MAIN!$S1738,PASTE_DQS_TRACKER!$B:$B,MAIN!$D1738)-SUMIFS(PASTE_DQS_TRACKER!$D:$D,PASTE_DQS_TRACKER!$C:$C,MAIN!$S1738,PASTE_DQS_TRACKER!$E:$E,MAIN!$D1738)</f>
        <v>0</v>
      </c>
      <c r="J1738" s="25">
        <f t="shared" si="485"/>
        <v>0.24</v>
      </c>
      <c r="K1738" s="24">
        <f>IFERROR(IF(V1738="Flex",0,IF(D1738=$D$30,VLOOKUP(A1738,MMO_o10M_lease!$A$1:$F$51,5,FALSE),IF(D1738=$D$26,VLOOKUP(D1738,LANDINGS!$A$3:$BR$40,HLOOKUP(A1738,LANDINGS!$B$1:$CF$42,42,FALSE),FALSE)-IFERROR(VLOOKUP(A1738,MMO_o10M_lease!$A$1:$F$38,5,FALSE),0),VLOOKUP(D1738,LANDINGS!$A$3:$CF$40,HLOOKUP(A1738,LANDINGS!$B$1:$CF$42,42,FALSE),FALSE)))),0)</f>
        <v>0</v>
      </c>
      <c r="L1738" s="24">
        <f>SUMIFS(PASTE_FLEX_TRACKER!$D:$D,PASTE_FLEX_TRACKER!$E:$E,MAIN!$A1738,PASTE_FLEX_TRACKER!$B:$B,MAIN!$D1738)</f>
        <v>0</v>
      </c>
      <c r="M1738" s="35" t="s">
        <v>133</v>
      </c>
      <c r="N1738" s="46" t="s">
        <v>563</v>
      </c>
      <c r="O1738" s="46">
        <f>SUMIFS(MAN_ADJ!$L:$L,MAN_ADJ!$K:$K,MAIN!$D1738,MAN_ADJ!$J:$J,MAIN!$S1738)</f>
        <v>0</v>
      </c>
      <c r="P1738" s="25">
        <f t="shared" si="486"/>
        <v>0</v>
      </c>
      <c r="Q1738" s="28">
        <f t="shared" si="478"/>
        <v>0</v>
      </c>
      <c r="R1738" s="38">
        <f t="shared" si="487"/>
        <v>0.24</v>
      </c>
      <c r="S1738" t="s">
        <v>224</v>
      </c>
      <c r="U1738" t="s">
        <v>577</v>
      </c>
      <c r="V1738" t="s">
        <v>735</v>
      </c>
    </row>
    <row r="1739" spans="1:22" x14ac:dyDescent="0.25">
      <c r="A1739" s="17" t="s">
        <v>224</v>
      </c>
      <c r="B1739" s="17" t="s">
        <v>93</v>
      </c>
      <c r="C1739" s="17" t="s">
        <v>135</v>
      </c>
      <c r="D1739" s="17" t="s">
        <v>104</v>
      </c>
      <c r="E1739" s="24">
        <f>IF(U1739="SC",SUMIFS(SC!F:F,SC!A:A,MAIN!D1739,SC!B:B,MAIN!A1739),SUMIFS(Allocations!$H:$H,Allocations!$A:$A,MAIN!$A1739,Allocations!$B:$B,MAIN!$D1739))</f>
        <v>7.3599999999999994</v>
      </c>
      <c r="F1739" s="24">
        <f>IF(U1739="SC",SUMIFS(SC!J:J,SC!A:A,MAIN!D1739,SC!B:B,MAIN!A1739),SUMIFS(Allocations!M:M,Allocations!A:A,MAIN!A1739,Allocations!B:B,MAIN!D1739))</f>
        <v>0</v>
      </c>
      <c r="G1739" s="24">
        <f t="shared" si="484"/>
        <v>7.3599999999999994</v>
      </c>
      <c r="H1739" s="24">
        <f>IFERROR(VLOOKUP(S1739,Swaps_wk!$A$2:$AP$151,HLOOKUP(MAIN!D1739,Swaps_wk!$B$2:$AP$151,150,FALSE),FALSE),0)</f>
        <v>0</v>
      </c>
      <c r="I1739" s="24">
        <f>SUMIFS(PASTE_DQS_TRACKER!$D:$D,PASTE_DQS_TRACKER!$C:$C,MAIN!$S1739,PASTE_DQS_TRACKER!$B:$B,MAIN!$D1739)-SUMIFS(PASTE_DQS_TRACKER!$D:$D,PASTE_DQS_TRACKER!$C:$C,MAIN!$S1739,PASTE_DQS_TRACKER!$E:$E,MAIN!$D1739)</f>
        <v>-5</v>
      </c>
      <c r="J1739" s="25">
        <f t="shared" si="485"/>
        <v>2.3599999999999994</v>
      </c>
      <c r="K1739" s="24">
        <f>IFERROR(IF(V1739="Flex",0,IF(D1739=$D$30,VLOOKUP(A1739,MMO_o10M_lease!$A$1:$F$51,5,FALSE),IF(D1739=$D$26,VLOOKUP(D1739,LANDINGS!$A$3:$BR$40,HLOOKUP(A1739,LANDINGS!$B$1:$CF$42,42,FALSE),FALSE)-IFERROR(VLOOKUP(A1739,MMO_o10M_lease!$A$1:$F$38,5,FALSE),0),VLOOKUP(D1739,LANDINGS!$A$3:$CF$40,HLOOKUP(A1739,LANDINGS!$B$1:$CF$42,42,FALSE),FALSE)))),0)</f>
        <v>0</v>
      </c>
      <c r="L1739" s="24">
        <f>SUMIFS(PASTE_FLEX_TRACKER!$D:$D,PASTE_FLEX_TRACKER!$E:$E,MAIN!$A1739,PASTE_FLEX_TRACKER!$B:$B,MAIN!$D1739)</f>
        <v>0</v>
      </c>
      <c r="M1739" s="35" t="s">
        <v>133</v>
      </c>
      <c r="N1739" s="46" t="s">
        <v>563</v>
      </c>
      <c r="O1739" s="46">
        <f>SUMIFS(MAN_ADJ!$L:$L,MAN_ADJ!$K:$K,MAIN!$D1739,MAN_ADJ!$J:$J,MAIN!$S1739)</f>
        <v>0</v>
      </c>
      <c r="P1739" s="25">
        <f t="shared" si="486"/>
        <v>0</v>
      </c>
      <c r="Q1739" s="28">
        <f t="shared" si="478"/>
        <v>0</v>
      </c>
      <c r="R1739" s="38">
        <f t="shared" si="487"/>
        <v>2.3599999999999994</v>
      </c>
      <c r="S1739" t="s">
        <v>224</v>
      </c>
      <c r="U1739" t="s">
        <v>577</v>
      </c>
      <c r="V1739" t="s">
        <v>735</v>
      </c>
    </row>
    <row r="1740" spans="1:22" x14ac:dyDescent="0.25">
      <c r="A1740" s="17" t="s">
        <v>224</v>
      </c>
      <c r="B1740" s="17" t="s">
        <v>93</v>
      </c>
      <c r="C1740" s="17" t="s">
        <v>135</v>
      </c>
      <c r="D1740" s="17" t="s">
        <v>105</v>
      </c>
      <c r="E1740" s="24">
        <f>IF(U1740="SC",SUMIFS(SC!F:F,SC!A:A,MAIN!D1740,SC!B:B,MAIN!A1740),SUMIFS(Allocations!$H:$H,Allocations!$A:$A,MAIN!$A1740,Allocations!$B:$B,MAIN!$D1740))</f>
        <v>7.5842000000000001</v>
      </c>
      <c r="F1740" s="24">
        <f>IF(U1740="SC",SUMIFS(SC!J:J,SC!A:A,MAIN!D1740,SC!B:B,MAIN!A1740),SUMIFS(Allocations!M:M,Allocations!A:A,MAIN!A1740,Allocations!B:B,MAIN!D1740))</f>
        <v>0</v>
      </c>
      <c r="G1740" s="24">
        <f t="shared" si="484"/>
        <v>7.5842000000000001</v>
      </c>
      <c r="H1740" s="24">
        <f>IFERROR(VLOOKUP(S1740,Swaps_wk!$A$2:$AP$151,HLOOKUP(MAIN!D1740,Swaps_wk!$B$2:$AP$151,150,FALSE),FALSE),0)</f>
        <v>0</v>
      </c>
      <c r="I1740" s="24">
        <f>SUMIFS(PASTE_DQS_TRACKER!$D:$D,PASTE_DQS_TRACKER!$C:$C,MAIN!$S1740,PASTE_DQS_TRACKER!$B:$B,MAIN!$D1740)-SUMIFS(PASTE_DQS_TRACKER!$D:$D,PASTE_DQS_TRACKER!$C:$C,MAIN!$S1740,PASTE_DQS_TRACKER!$E:$E,MAIN!$D1740)</f>
        <v>5</v>
      </c>
      <c r="J1740" s="25">
        <f t="shared" si="485"/>
        <v>12.584199999999999</v>
      </c>
      <c r="K1740" s="24">
        <f>IFERROR(IF(V1740="Flex",0,IF(D1740=$D$30,VLOOKUP(A1740,MMO_o10M_lease!$A$1:$F$51,5,FALSE),IF(D1740=$D$26,VLOOKUP(D1740,LANDINGS!$A$3:$BR$40,HLOOKUP(A1740,LANDINGS!$B$1:$CF$42,42,FALSE),FALSE)-IFERROR(VLOOKUP(A1740,MMO_o10M_lease!$A$1:$F$38,5,FALSE),0),VLOOKUP(D1740,LANDINGS!$A$3:$CF$40,HLOOKUP(A1740,LANDINGS!$B$1:$CF$42,42,FALSE),FALSE)))),0)</f>
        <v>0</v>
      </c>
      <c r="L1740" s="24">
        <f>SUMIFS(PASTE_FLEX_TRACKER!$D:$D,PASTE_FLEX_TRACKER!$E:$E,MAIN!$A1740,PASTE_FLEX_TRACKER!$B:$B,MAIN!$D1740)</f>
        <v>0</v>
      </c>
      <c r="M1740" s="35" t="s">
        <v>133</v>
      </c>
      <c r="N1740" s="46" t="s">
        <v>563</v>
      </c>
      <c r="O1740" s="46">
        <f>SUMIFS(MAN_ADJ!$L:$L,MAN_ADJ!$K:$K,MAIN!$D1740,MAN_ADJ!$J:$J,MAIN!$S1740)</f>
        <v>0</v>
      </c>
      <c r="P1740" s="25">
        <f t="shared" si="486"/>
        <v>0</v>
      </c>
      <c r="Q1740" s="28">
        <f t="shared" si="478"/>
        <v>0</v>
      </c>
      <c r="R1740" s="38">
        <f t="shared" si="487"/>
        <v>12.584199999999999</v>
      </c>
      <c r="S1740" t="s">
        <v>224</v>
      </c>
      <c r="U1740" t="s">
        <v>577</v>
      </c>
      <c r="V1740" t="s">
        <v>735</v>
      </c>
    </row>
    <row r="1741" spans="1:22" x14ac:dyDescent="0.25">
      <c r="A1741" s="17" t="s">
        <v>224</v>
      </c>
      <c r="B1741" s="17" t="s">
        <v>93</v>
      </c>
      <c r="C1741" s="17" t="s">
        <v>135</v>
      </c>
      <c r="D1741" s="17" t="s">
        <v>106</v>
      </c>
      <c r="E1741" s="24">
        <f>IF(U1741="SC",SUMIFS(SC!F:F,SC!A:A,MAIN!D1741,SC!B:B,MAIN!A1741),SUMIFS(Allocations!$H:$H,Allocations!$A:$A,MAIN!$A1741,Allocations!$B:$B,MAIN!$D1741))</f>
        <v>23.936199999999999</v>
      </c>
      <c r="F1741" s="24">
        <f>IF(U1741="SC",SUMIFS(SC!J:J,SC!A:A,MAIN!D1741,SC!B:B,MAIN!A1741),SUMIFS(Allocations!M:M,Allocations!A:A,MAIN!A1741,Allocations!B:B,MAIN!D1741))</f>
        <v>0</v>
      </c>
      <c r="G1741" s="24">
        <f t="shared" si="484"/>
        <v>23.936199999999999</v>
      </c>
      <c r="H1741" s="24">
        <f>IFERROR(VLOOKUP(S1741,Swaps_wk!$A$2:$AP$151,HLOOKUP(MAIN!D1741,Swaps_wk!$B$2:$AP$151,150,FALSE),FALSE),0)</f>
        <v>0</v>
      </c>
      <c r="I1741" s="24">
        <f>SUMIFS(PASTE_DQS_TRACKER!$D:$D,PASTE_DQS_TRACKER!$C:$C,MAIN!$S1741,PASTE_DQS_TRACKER!$B:$B,MAIN!$D1741)-SUMIFS(PASTE_DQS_TRACKER!$D:$D,PASTE_DQS_TRACKER!$C:$C,MAIN!$S1741,PASTE_DQS_TRACKER!$E:$E,MAIN!$D1741)</f>
        <v>0</v>
      </c>
      <c r="J1741" s="25">
        <f t="shared" si="485"/>
        <v>23.936199999999999</v>
      </c>
      <c r="K1741" s="24">
        <f>IFERROR(IF(V1741="Flex",0,IF(D1741=$D$30,VLOOKUP(A1741,MMO_o10M_lease!$A$1:$F$51,5,FALSE),IF(D1741=$D$26,VLOOKUP(D1741,LANDINGS!$A$3:$BR$40,HLOOKUP(A1741,LANDINGS!$B$1:$CF$42,42,FALSE),FALSE)-IFERROR(VLOOKUP(A1741,MMO_o10M_lease!$A$1:$F$38,5,FALSE),0),VLOOKUP(D1741,LANDINGS!$A$3:$CF$40,HLOOKUP(A1741,LANDINGS!$B$1:$CF$42,42,FALSE),FALSE)))),0)</f>
        <v>0</v>
      </c>
      <c r="L1741" s="24">
        <f>SUMIFS(PASTE_FLEX_TRACKER!$D:$D,PASTE_FLEX_TRACKER!$E:$E,MAIN!$A1741,PASTE_FLEX_TRACKER!$B:$B,MAIN!$D1741)</f>
        <v>0</v>
      </c>
      <c r="M1741" s="35" t="s">
        <v>133</v>
      </c>
      <c r="N1741" s="46" t="s">
        <v>563</v>
      </c>
      <c r="O1741" s="46">
        <f>SUMIFS(MAN_ADJ!$L:$L,MAN_ADJ!$K:$K,MAIN!$D1741,MAN_ADJ!$J:$J,MAIN!$S1741)</f>
        <v>0</v>
      </c>
      <c r="P1741" s="25">
        <f t="shared" si="486"/>
        <v>0</v>
      </c>
      <c r="Q1741" s="28">
        <f t="shared" si="478"/>
        <v>0</v>
      </c>
      <c r="R1741" s="38">
        <f t="shared" si="487"/>
        <v>23.936199999999999</v>
      </c>
      <c r="S1741" t="s">
        <v>224</v>
      </c>
      <c r="U1741" t="s">
        <v>577</v>
      </c>
      <c r="V1741" t="s">
        <v>735</v>
      </c>
    </row>
    <row r="1742" spans="1:22" x14ac:dyDescent="0.25">
      <c r="A1742" s="17" t="s">
        <v>224</v>
      </c>
      <c r="B1742" s="17" t="s">
        <v>93</v>
      </c>
      <c r="C1742" s="17" t="s">
        <v>135</v>
      </c>
      <c r="D1742" s="17" t="s">
        <v>107</v>
      </c>
      <c r="E1742" s="24">
        <f>IF(U1742="SC",SUMIFS(SC!F:F,SC!A:A,MAIN!D1742,SC!B:B,MAIN!A1742),SUMIFS(Allocations!$H:$H,Allocations!$A:$A,MAIN!$A1742,Allocations!$B:$B,MAIN!$D1742))</f>
        <v>0.1396</v>
      </c>
      <c r="F1742" s="24">
        <f>IF(U1742="SC",SUMIFS(SC!J:J,SC!A:A,MAIN!D1742,SC!B:B,MAIN!A1742),SUMIFS(Allocations!M:M,Allocations!A:A,MAIN!A1742,Allocations!B:B,MAIN!D1742))</f>
        <v>0</v>
      </c>
      <c r="G1742" s="24">
        <f t="shared" si="484"/>
        <v>0.1396</v>
      </c>
      <c r="H1742" s="24">
        <f>IFERROR(VLOOKUP(S1742,Swaps_wk!$A$2:$AP$151,HLOOKUP(MAIN!D1742,Swaps_wk!$B$2:$AP$151,150,FALSE),FALSE),0)</f>
        <v>0</v>
      </c>
      <c r="I1742" s="24">
        <f>SUMIFS(PASTE_DQS_TRACKER!$D:$D,PASTE_DQS_TRACKER!$C:$C,MAIN!$S1742,PASTE_DQS_TRACKER!$B:$B,MAIN!$D1742)-SUMIFS(PASTE_DQS_TRACKER!$D:$D,PASTE_DQS_TRACKER!$C:$C,MAIN!$S1742,PASTE_DQS_TRACKER!$E:$E,MAIN!$D1742)</f>
        <v>0</v>
      </c>
      <c r="J1742" s="25">
        <f t="shared" si="485"/>
        <v>0.1396</v>
      </c>
      <c r="K1742" s="24">
        <f>IFERROR(IF(V1742="Flex",0,IF(D1742=$D$30,VLOOKUP(A1742,MMO_o10M_lease!$A$1:$F$51,5,FALSE),IF(D1742=$D$26,VLOOKUP(D1742,LANDINGS!$A$3:$BR$40,HLOOKUP(A1742,LANDINGS!$B$1:$CF$42,42,FALSE),FALSE)-IFERROR(VLOOKUP(A1742,MMO_o10M_lease!$A$1:$F$38,5,FALSE),0),VLOOKUP(D1742,LANDINGS!$A$3:$CF$40,HLOOKUP(A1742,LANDINGS!$B$1:$CF$42,42,FALSE),FALSE)))),0)</f>
        <v>0</v>
      </c>
      <c r="L1742" s="24">
        <f>SUMIFS(PASTE_FLEX_TRACKER!$D:$D,PASTE_FLEX_TRACKER!$E:$E,MAIN!$A1742,PASTE_FLEX_TRACKER!$B:$B,MAIN!$D1742)</f>
        <v>0</v>
      </c>
      <c r="M1742" s="35" t="s">
        <v>133</v>
      </c>
      <c r="N1742" s="46" t="s">
        <v>563</v>
      </c>
      <c r="O1742" s="46">
        <f>SUMIFS(MAN_ADJ!$L:$L,MAN_ADJ!$K:$K,MAIN!$D1742,MAN_ADJ!$J:$J,MAIN!$S1742)</f>
        <v>0</v>
      </c>
      <c r="P1742" s="25">
        <f t="shared" si="486"/>
        <v>0</v>
      </c>
      <c r="Q1742" s="28">
        <f t="shared" si="478"/>
        <v>0</v>
      </c>
      <c r="R1742" s="38">
        <f t="shared" si="487"/>
        <v>0.1396</v>
      </c>
      <c r="S1742" t="s">
        <v>224</v>
      </c>
      <c r="U1742" t="s">
        <v>577</v>
      </c>
      <c r="V1742" t="s">
        <v>735</v>
      </c>
    </row>
    <row r="1743" spans="1:22" x14ac:dyDescent="0.25">
      <c r="A1743" s="17" t="s">
        <v>224</v>
      </c>
      <c r="B1743" s="17" t="s">
        <v>93</v>
      </c>
      <c r="C1743" s="17" t="s">
        <v>135</v>
      </c>
      <c r="D1743" s="17" t="s">
        <v>108</v>
      </c>
      <c r="E1743" s="24">
        <f>IF(U1743="SC",SUMIFS(SC!F:F,SC!A:A,MAIN!D1743,SC!B:B,MAIN!A1743),SUMIFS(Allocations!$H:$H,Allocations!$A:$A,MAIN!$A1743,Allocations!$B:$B,MAIN!$D1743))</f>
        <v>6.0516000000000005</v>
      </c>
      <c r="F1743" s="24">
        <f>IF(U1743="SC",SUMIFS(SC!J:J,SC!A:A,MAIN!D1743,SC!B:B,MAIN!A1743),SUMIFS(Allocations!M:M,Allocations!A:A,MAIN!A1743,Allocations!B:B,MAIN!D1743))</f>
        <v>0</v>
      </c>
      <c r="G1743" s="24">
        <f t="shared" si="484"/>
        <v>6.0516000000000005</v>
      </c>
      <c r="H1743" s="24">
        <f>IFERROR(VLOOKUP(S1743,Swaps_wk!$A$2:$AP$151,HLOOKUP(MAIN!D1743,Swaps_wk!$B$2:$AP$151,150,FALSE),FALSE),0)</f>
        <v>0</v>
      </c>
      <c r="I1743" s="24">
        <f>SUMIFS(PASTE_DQS_TRACKER!$D:$D,PASTE_DQS_TRACKER!$C:$C,MAIN!$S1743,PASTE_DQS_TRACKER!$B:$B,MAIN!$D1743)-SUMIFS(PASTE_DQS_TRACKER!$D:$D,PASTE_DQS_TRACKER!$C:$C,MAIN!$S1743,PASTE_DQS_TRACKER!$E:$E,MAIN!$D1743)</f>
        <v>0</v>
      </c>
      <c r="J1743" s="25">
        <f t="shared" si="485"/>
        <v>6.0516000000000005</v>
      </c>
      <c r="K1743" s="24">
        <f>IFERROR(IF(V1743="Flex",0,IF(D1743=$D$30,VLOOKUP(A1743,MMO_o10M_lease!$A$1:$F$51,5,FALSE),IF(D1743=$D$26,VLOOKUP(D1743,LANDINGS!$A$3:$BR$40,HLOOKUP(A1743,LANDINGS!$B$1:$CF$42,42,FALSE),FALSE)-IFERROR(VLOOKUP(A1743,MMO_o10M_lease!$A$1:$F$38,5,FALSE),0),VLOOKUP(D1743,LANDINGS!$A$3:$CF$40,HLOOKUP(A1743,LANDINGS!$B$1:$CF$42,42,FALSE),FALSE)))),0)</f>
        <v>0</v>
      </c>
      <c r="L1743" s="24">
        <f>SUMIFS(PASTE_FLEX_TRACKER!$D:$D,PASTE_FLEX_TRACKER!$E:$E,MAIN!$A1743,PASTE_FLEX_TRACKER!$B:$B,MAIN!$D1743)</f>
        <v>0</v>
      </c>
      <c r="M1743" s="35" t="s">
        <v>133</v>
      </c>
      <c r="N1743" s="46" t="s">
        <v>563</v>
      </c>
      <c r="O1743" s="46">
        <f>SUMIFS(MAN_ADJ!$L:$L,MAN_ADJ!$K:$K,MAIN!$D1743,MAN_ADJ!$J:$J,MAIN!$S1743)</f>
        <v>0</v>
      </c>
      <c r="P1743" s="25">
        <f t="shared" si="486"/>
        <v>0</v>
      </c>
      <c r="Q1743" s="28">
        <f t="shared" si="478"/>
        <v>0</v>
      </c>
      <c r="R1743" s="38">
        <f t="shared" si="487"/>
        <v>6.0516000000000005</v>
      </c>
      <c r="S1743" t="s">
        <v>224</v>
      </c>
      <c r="U1743" t="s">
        <v>577</v>
      </c>
      <c r="V1743" t="s">
        <v>735</v>
      </c>
    </row>
    <row r="1744" spans="1:22" x14ac:dyDescent="0.25">
      <c r="A1744" s="17" t="s">
        <v>224</v>
      </c>
      <c r="B1744" s="17" t="s">
        <v>93</v>
      </c>
      <c r="C1744" s="17" t="s">
        <v>135</v>
      </c>
      <c r="D1744" s="17" t="s">
        <v>109</v>
      </c>
      <c r="E1744" s="24">
        <f>IF(U1744="SC",SUMIFS(SC!F:F,SC!A:A,MAIN!D1744,SC!B:B,MAIN!A1744),SUMIFS(Allocations!$H:$H,Allocations!$A:$A,MAIN!$A1744,Allocations!$B:$B,MAIN!$D1744))</f>
        <v>5.9318</v>
      </c>
      <c r="F1744" s="24">
        <f>IF(U1744="SC",SUMIFS(SC!J:J,SC!A:A,MAIN!D1744,SC!B:B,MAIN!A1744),SUMIFS(Allocations!M:M,Allocations!A:A,MAIN!A1744,Allocations!B:B,MAIN!D1744))</f>
        <v>0</v>
      </c>
      <c r="G1744" s="24">
        <f t="shared" si="484"/>
        <v>5.9318</v>
      </c>
      <c r="H1744" s="24">
        <f>IFERROR(VLOOKUP(S1744,Swaps_wk!$A$2:$AP$151,HLOOKUP(MAIN!D1744,Swaps_wk!$B$2:$AP$151,150,FALSE),FALSE),0)</f>
        <v>0</v>
      </c>
      <c r="I1744" s="24">
        <f>SUMIFS(PASTE_DQS_TRACKER!$D:$D,PASTE_DQS_TRACKER!$C:$C,MAIN!$S1744,PASTE_DQS_TRACKER!$B:$B,MAIN!$D1744)-SUMIFS(PASTE_DQS_TRACKER!$D:$D,PASTE_DQS_TRACKER!$C:$C,MAIN!$S1744,PASTE_DQS_TRACKER!$E:$E,MAIN!$D1744)</f>
        <v>0</v>
      </c>
      <c r="J1744" s="25">
        <f t="shared" si="485"/>
        <v>5.9318</v>
      </c>
      <c r="K1744" s="24">
        <f>IFERROR(IF(V1744="Flex",0,IF(D1744=$D$30,VLOOKUP(A1744,MMO_o10M_lease!$A$1:$F$51,5,FALSE),IF(D1744=$D$26,VLOOKUP(D1744,LANDINGS!$A$3:$BR$40,HLOOKUP(A1744,LANDINGS!$B$1:$CF$42,42,FALSE),FALSE)-IFERROR(VLOOKUP(A1744,MMO_o10M_lease!$A$1:$F$38,5,FALSE),0),VLOOKUP(D1744,LANDINGS!$A$3:$CF$40,HLOOKUP(A1744,LANDINGS!$B$1:$CF$42,42,FALSE),FALSE)))),0)</f>
        <v>0</v>
      </c>
      <c r="L1744" s="24">
        <f>SUMIFS(PASTE_FLEX_TRACKER!$D:$D,PASTE_FLEX_TRACKER!$E:$E,MAIN!$A1744,PASTE_FLEX_TRACKER!$B:$B,MAIN!$D1744)</f>
        <v>0</v>
      </c>
      <c r="M1744" s="35" t="s">
        <v>133</v>
      </c>
      <c r="N1744" s="46" t="s">
        <v>563</v>
      </c>
      <c r="O1744" s="46">
        <f>SUMIFS(MAN_ADJ!$L:$L,MAN_ADJ!$K:$K,MAIN!$D1744,MAN_ADJ!$J:$J,MAIN!$S1744)</f>
        <v>0</v>
      </c>
      <c r="P1744" s="25">
        <f t="shared" si="486"/>
        <v>0</v>
      </c>
      <c r="Q1744" s="28">
        <f t="shared" si="478"/>
        <v>0</v>
      </c>
      <c r="R1744" s="38">
        <f t="shared" si="487"/>
        <v>5.9318</v>
      </c>
      <c r="S1744" t="s">
        <v>224</v>
      </c>
      <c r="U1744" t="s">
        <v>577</v>
      </c>
      <c r="V1744" t="s">
        <v>735</v>
      </c>
    </row>
    <row r="1745" spans="1:22" x14ac:dyDescent="0.25">
      <c r="A1745" s="17" t="s">
        <v>224</v>
      </c>
      <c r="B1745" s="17" t="s">
        <v>93</v>
      </c>
      <c r="C1745" s="17" t="s">
        <v>135</v>
      </c>
      <c r="D1745" s="17" t="s">
        <v>110</v>
      </c>
      <c r="E1745" s="24">
        <f>IF(U1745="SC",SUMIFS(SC!F:F,SC!A:A,MAIN!D1745,SC!B:B,MAIN!A1745),SUMIFS(Allocations!$H:$H,Allocations!$A:$A,MAIN!$A1745,Allocations!$B:$B,MAIN!$D1745))</f>
        <v>2.4058000000000002</v>
      </c>
      <c r="F1745" s="24">
        <f>IF(U1745="SC",SUMIFS(SC!J:J,SC!A:A,MAIN!D1745,SC!B:B,MAIN!A1745),SUMIFS(Allocations!M:M,Allocations!A:A,MAIN!A1745,Allocations!B:B,MAIN!D1745))</f>
        <v>0</v>
      </c>
      <c r="G1745" s="24">
        <f t="shared" si="484"/>
        <v>2.4058000000000002</v>
      </c>
      <c r="H1745" s="24">
        <f>IFERROR(VLOOKUP(S1745,Swaps_wk!$A$2:$AP$151,HLOOKUP(MAIN!D1745,Swaps_wk!$B$2:$AP$151,150,FALSE),FALSE),0)</f>
        <v>0</v>
      </c>
      <c r="I1745" s="24">
        <f>SUMIFS(PASTE_DQS_TRACKER!$D:$D,PASTE_DQS_TRACKER!$C:$C,MAIN!$S1745,PASTE_DQS_TRACKER!$B:$B,MAIN!$D1745)-SUMIFS(PASTE_DQS_TRACKER!$D:$D,PASTE_DQS_TRACKER!$C:$C,MAIN!$S1745,PASTE_DQS_TRACKER!$E:$E,MAIN!$D1745)</f>
        <v>0</v>
      </c>
      <c r="J1745" s="25">
        <f t="shared" si="485"/>
        <v>2.4058000000000002</v>
      </c>
      <c r="K1745" s="24">
        <f>IFERROR(IF(V1745="Flex",0,IF(D1745=$D$30,VLOOKUP(A1745,MMO_o10M_lease!$A$1:$F$51,5,FALSE),IF(D1745=$D$26,VLOOKUP(D1745,LANDINGS!$A$3:$BR$40,HLOOKUP(A1745,LANDINGS!$B$1:$CF$42,42,FALSE),FALSE)-IFERROR(VLOOKUP(A1745,MMO_o10M_lease!$A$1:$F$38,5,FALSE),0),VLOOKUP(D1745,LANDINGS!$A$3:$CF$40,HLOOKUP(A1745,LANDINGS!$B$1:$CF$42,42,FALSE),FALSE)))),0)</f>
        <v>0</v>
      </c>
      <c r="L1745" s="24">
        <f>SUMIFS(PASTE_FLEX_TRACKER!$D:$D,PASTE_FLEX_TRACKER!$E:$E,MAIN!$A1745,PASTE_FLEX_TRACKER!$B:$B,MAIN!$D1745)</f>
        <v>0</v>
      </c>
      <c r="M1745" s="35" t="s">
        <v>133</v>
      </c>
      <c r="N1745" s="46" t="s">
        <v>563</v>
      </c>
      <c r="O1745" s="46">
        <f>SUMIFS(MAN_ADJ!$L:$L,MAN_ADJ!$K:$K,MAIN!$D1745,MAN_ADJ!$J:$J,MAIN!$S1745)</f>
        <v>0</v>
      </c>
      <c r="P1745" s="25">
        <f t="shared" si="486"/>
        <v>0</v>
      </c>
      <c r="Q1745" s="28">
        <f t="shared" si="478"/>
        <v>0</v>
      </c>
      <c r="R1745" s="38">
        <f t="shared" si="487"/>
        <v>2.4058000000000002</v>
      </c>
      <c r="S1745" t="s">
        <v>224</v>
      </c>
      <c r="U1745" t="s">
        <v>577</v>
      </c>
      <c r="V1745" t="s">
        <v>735</v>
      </c>
    </row>
    <row r="1746" spans="1:22" x14ac:dyDescent="0.25">
      <c r="A1746" s="17" t="s">
        <v>224</v>
      </c>
      <c r="B1746" s="17" t="s">
        <v>93</v>
      </c>
      <c r="C1746" s="17" t="s">
        <v>135</v>
      </c>
      <c r="D1746" s="17" t="s">
        <v>111</v>
      </c>
      <c r="E1746" s="24">
        <f>IF(U1746="SC",SUMIFS(SC!F:F,SC!A:A,MAIN!D1746,SC!B:B,MAIN!A1746),SUMIFS(Allocations!$H:$H,Allocations!$A:$A,MAIN!$A1746,Allocations!$B:$B,MAIN!$D1746))</f>
        <v>11.063200000000002</v>
      </c>
      <c r="F1746" s="24">
        <f>IF(U1746="SC",SUMIFS(SC!J:J,SC!A:A,MAIN!D1746,SC!B:B,MAIN!A1746),SUMIFS(Allocations!M:M,Allocations!A:A,MAIN!A1746,Allocations!B:B,MAIN!D1746))</f>
        <v>0</v>
      </c>
      <c r="G1746" s="24">
        <f t="shared" si="484"/>
        <v>11.063200000000002</v>
      </c>
      <c r="H1746" s="24">
        <f>IFERROR(VLOOKUP(S1746,Swaps_wk!$A$2:$AP$151,HLOOKUP(MAIN!D1746,Swaps_wk!$B$2:$AP$151,150,FALSE),FALSE),0)</f>
        <v>0</v>
      </c>
      <c r="I1746" s="24">
        <f>SUMIFS(PASTE_DQS_TRACKER!$D:$D,PASTE_DQS_TRACKER!$C:$C,MAIN!$S1746,PASTE_DQS_TRACKER!$B:$B,MAIN!$D1746)-SUMIFS(PASTE_DQS_TRACKER!$D:$D,PASTE_DQS_TRACKER!$C:$C,MAIN!$S1746,PASTE_DQS_TRACKER!$E:$E,MAIN!$D1746)</f>
        <v>0</v>
      </c>
      <c r="J1746" s="25">
        <f t="shared" si="485"/>
        <v>11.063200000000002</v>
      </c>
      <c r="K1746" s="24">
        <f>IFERROR(IF(V1746="Flex",0,IF(D1746=$D$30,VLOOKUP(A1746,MMO_o10M_lease!$A$1:$F$51,5,FALSE),IF(D1746=$D$26,VLOOKUP(D1746,LANDINGS!$A$3:$BR$40,HLOOKUP(A1746,LANDINGS!$B$1:$CF$42,42,FALSE),FALSE)-IFERROR(VLOOKUP(A1746,MMO_o10M_lease!$A$1:$F$38,5,FALSE),0),VLOOKUP(D1746,LANDINGS!$A$3:$CF$40,HLOOKUP(A1746,LANDINGS!$B$1:$CF$42,42,FALSE),FALSE)))),0)</f>
        <v>0</v>
      </c>
      <c r="L1746" s="24">
        <f>SUMIFS(PASTE_FLEX_TRACKER!$D:$D,PASTE_FLEX_TRACKER!$E:$E,MAIN!$A1746,PASTE_FLEX_TRACKER!$B:$B,MAIN!$D1746)</f>
        <v>0</v>
      </c>
      <c r="M1746" s="35" t="s">
        <v>133</v>
      </c>
      <c r="N1746" s="46" t="s">
        <v>563</v>
      </c>
      <c r="O1746" s="46">
        <f>SUMIFS(MAN_ADJ!$L:$L,MAN_ADJ!$K:$K,MAIN!$D1746,MAN_ADJ!$J:$J,MAIN!$S1746)</f>
        <v>0</v>
      </c>
      <c r="P1746" s="25">
        <f t="shared" si="486"/>
        <v>0</v>
      </c>
      <c r="Q1746" s="28">
        <f t="shared" si="478"/>
        <v>0</v>
      </c>
      <c r="R1746" s="38">
        <f t="shared" si="487"/>
        <v>11.063200000000002</v>
      </c>
      <c r="S1746" t="s">
        <v>224</v>
      </c>
      <c r="U1746" t="s">
        <v>577</v>
      </c>
      <c r="V1746" t="s">
        <v>735</v>
      </c>
    </row>
    <row r="1747" spans="1:22" x14ac:dyDescent="0.25">
      <c r="A1747" s="17" t="s">
        <v>224</v>
      </c>
      <c r="B1747" s="17" t="s">
        <v>93</v>
      </c>
      <c r="C1747" s="17" t="s">
        <v>135</v>
      </c>
      <c r="D1747" s="17" t="s">
        <v>112</v>
      </c>
      <c r="E1747" s="24">
        <f>IF(U1747="SC",SUMIFS(SC!F:F,SC!A:A,MAIN!D1747,SC!B:B,MAIN!A1747),SUMIFS(Allocations!$H:$H,Allocations!$A:$A,MAIN!$A1747,Allocations!$B:$B,MAIN!$D1747))</f>
        <v>4.6600000000000003E-2</v>
      </c>
      <c r="F1747" s="24">
        <f>IF(U1747="SC",SUMIFS(SC!J:J,SC!A:A,MAIN!D1747,SC!B:B,MAIN!A1747),SUMIFS(Allocations!M:M,Allocations!A:A,MAIN!A1747,Allocations!B:B,MAIN!D1747))</f>
        <v>0</v>
      </c>
      <c r="G1747" s="24">
        <f t="shared" si="484"/>
        <v>4.6600000000000003E-2</v>
      </c>
      <c r="H1747" s="24">
        <f>IFERROR(VLOOKUP(S1747,Swaps_wk!$A$2:$AP$151,HLOOKUP(MAIN!D1747,Swaps_wk!$B$2:$AP$151,150,FALSE),FALSE),0)</f>
        <v>0</v>
      </c>
      <c r="I1747" s="24">
        <f>SUMIFS(PASTE_DQS_TRACKER!$D:$D,PASTE_DQS_TRACKER!$C:$C,MAIN!$S1747,PASTE_DQS_TRACKER!$B:$B,MAIN!$D1747)-SUMIFS(PASTE_DQS_TRACKER!$D:$D,PASTE_DQS_TRACKER!$C:$C,MAIN!$S1747,PASTE_DQS_TRACKER!$E:$E,MAIN!$D1747)</f>
        <v>0</v>
      </c>
      <c r="J1747" s="25">
        <f t="shared" si="485"/>
        <v>4.6600000000000003E-2</v>
      </c>
      <c r="K1747" s="24">
        <f>IFERROR(IF(V1747="Flex",0,IF(D1747=$D$30,VLOOKUP(A1747,MMO_o10M_lease!$A$1:$F$51,5,FALSE),IF(D1747=$D$26,VLOOKUP(D1747,LANDINGS!$A$3:$BR$40,HLOOKUP(A1747,LANDINGS!$B$1:$CF$42,42,FALSE),FALSE)-IFERROR(VLOOKUP(A1747,MMO_o10M_lease!$A$1:$F$38,5,FALSE),0),VLOOKUP(D1747,LANDINGS!$A$3:$CF$40,HLOOKUP(A1747,LANDINGS!$B$1:$CF$42,42,FALSE),FALSE)))),0)</f>
        <v>0</v>
      </c>
      <c r="L1747" s="24">
        <f>SUMIFS(PASTE_FLEX_TRACKER!$D:$D,PASTE_FLEX_TRACKER!$E:$E,MAIN!$A1747,PASTE_FLEX_TRACKER!$B:$B,MAIN!$D1747)</f>
        <v>0</v>
      </c>
      <c r="M1747" s="35" t="s">
        <v>133</v>
      </c>
      <c r="N1747" s="46" t="s">
        <v>563</v>
      </c>
      <c r="O1747" s="46">
        <f>SUMIFS(MAN_ADJ!$L:$L,MAN_ADJ!$K:$K,MAIN!$D1747,MAN_ADJ!$J:$J,MAIN!$S1747)</f>
        <v>0</v>
      </c>
      <c r="P1747" s="25">
        <f t="shared" si="486"/>
        <v>0</v>
      </c>
      <c r="Q1747" s="28">
        <f t="shared" si="478"/>
        <v>0</v>
      </c>
      <c r="R1747" s="38">
        <f t="shared" si="487"/>
        <v>4.6600000000000003E-2</v>
      </c>
      <c r="S1747" t="s">
        <v>224</v>
      </c>
      <c r="U1747" t="s">
        <v>577</v>
      </c>
      <c r="V1747" t="s">
        <v>735</v>
      </c>
    </row>
    <row r="1748" spans="1:22" x14ac:dyDescent="0.25">
      <c r="A1748" s="17" t="s">
        <v>224</v>
      </c>
      <c r="B1748" s="17" t="s">
        <v>93</v>
      </c>
      <c r="C1748" s="17" t="s">
        <v>135</v>
      </c>
      <c r="D1748" s="17" t="s">
        <v>113</v>
      </c>
      <c r="E1748" s="24">
        <f>IF(U1748="SC",SUMIFS(SC!F:F,SC!A:A,MAIN!D1748,SC!B:B,MAIN!A1748),SUMIFS(Allocations!$H:$H,Allocations!$A:$A,MAIN!$A1748,Allocations!$B:$B,MAIN!$D1748))</f>
        <v>0.58439999999999992</v>
      </c>
      <c r="F1748" s="24">
        <f>IF(U1748="SC",SUMIFS(SC!J:J,SC!A:A,MAIN!D1748,SC!B:B,MAIN!A1748),SUMIFS(Allocations!M:M,Allocations!A:A,MAIN!A1748,Allocations!B:B,MAIN!D1748))</f>
        <v>0</v>
      </c>
      <c r="G1748" s="24">
        <f t="shared" si="484"/>
        <v>0.58439999999999992</v>
      </c>
      <c r="H1748" s="24">
        <f>IFERROR(VLOOKUP(S1748,Swaps_wk!$A$2:$AP$151,HLOOKUP(MAIN!D1748,Swaps_wk!$B$2:$AP$151,150,FALSE),FALSE),0)</f>
        <v>0</v>
      </c>
      <c r="I1748" s="24">
        <f>SUMIFS(PASTE_DQS_TRACKER!$D:$D,PASTE_DQS_TRACKER!$C:$C,MAIN!$S1748,PASTE_DQS_TRACKER!$B:$B,MAIN!$D1748)-SUMIFS(PASTE_DQS_TRACKER!$D:$D,PASTE_DQS_TRACKER!$C:$C,MAIN!$S1748,PASTE_DQS_TRACKER!$E:$E,MAIN!$D1748)</f>
        <v>0</v>
      </c>
      <c r="J1748" s="25">
        <f t="shared" si="485"/>
        <v>0.58439999999999992</v>
      </c>
      <c r="K1748" s="24">
        <f>IFERROR(IF(V1748="Flex",0,IF(D1748=$D$30,VLOOKUP(A1748,MMO_o10M_lease!$A$1:$F$51,5,FALSE),IF(D1748=$D$26,VLOOKUP(D1748,LANDINGS!$A$3:$BR$40,HLOOKUP(A1748,LANDINGS!$B$1:$CF$42,42,FALSE),FALSE)-IFERROR(VLOOKUP(A1748,MMO_o10M_lease!$A$1:$F$38,5,FALSE),0),VLOOKUP(D1748,LANDINGS!$A$3:$CF$40,HLOOKUP(A1748,LANDINGS!$B$1:$CF$42,42,FALSE),FALSE)))),0)</f>
        <v>0</v>
      </c>
      <c r="L1748" s="24">
        <f>SUMIFS(PASTE_FLEX_TRACKER!$D:$D,PASTE_FLEX_TRACKER!$E:$E,MAIN!$A1748,PASTE_FLEX_TRACKER!$B:$B,MAIN!$D1748)</f>
        <v>0</v>
      </c>
      <c r="M1748" s="35" t="s">
        <v>133</v>
      </c>
      <c r="N1748" s="46" t="s">
        <v>563</v>
      </c>
      <c r="O1748" s="46">
        <f>SUMIFS(MAN_ADJ!$L:$L,MAN_ADJ!$K:$K,MAIN!$D1748,MAN_ADJ!$J:$J,MAIN!$S1748)</f>
        <v>0</v>
      </c>
      <c r="P1748" s="25">
        <f t="shared" si="486"/>
        <v>0</v>
      </c>
      <c r="Q1748" s="28">
        <f t="shared" si="478"/>
        <v>0</v>
      </c>
      <c r="R1748" s="38">
        <f t="shared" si="487"/>
        <v>0.58439999999999992</v>
      </c>
      <c r="S1748" t="s">
        <v>224</v>
      </c>
      <c r="U1748" t="s">
        <v>577</v>
      </c>
      <c r="V1748" t="s">
        <v>735</v>
      </c>
    </row>
    <row r="1749" spans="1:22" x14ac:dyDescent="0.25">
      <c r="A1749" s="17" t="s">
        <v>224</v>
      </c>
      <c r="B1749" s="17" t="s">
        <v>93</v>
      </c>
      <c r="C1749" s="17" t="s">
        <v>135</v>
      </c>
      <c r="D1749" s="17" t="s">
        <v>114</v>
      </c>
      <c r="E1749" s="24">
        <f>IF(U1749="SC",SUMIFS(SC!F:F,SC!A:A,MAIN!D1749,SC!B:B,MAIN!A1749),SUMIFS(Allocations!$H:$H,Allocations!$A:$A,MAIN!$A1749,Allocations!$B:$B,MAIN!$D1749))</f>
        <v>5.68</v>
      </c>
      <c r="F1749" s="24">
        <f>IF(U1749="SC",SUMIFS(SC!J:J,SC!A:A,MAIN!D1749,SC!B:B,MAIN!A1749),SUMIFS(Allocations!M:M,Allocations!A:A,MAIN!A1749,Allocations!B:B,MAIN!D1749))</f>
        <v>0</v>
      </c>
      <c r="G1749" s="24">
        <f t="shared" si="484"/>
        <v>5.68</v>
      </c>
      <c r="H1749" s="24">
        <f>IFERROR(VLOOKUP(S1749,Swaps_wk!$A$2:$AP$151,HLOOKUP(MAIN!D1749,Swaps_wk!$B$2:$AP$151,150,FALSE),FALSE),0)</f>
        <v>0</v>
      </c>
      <c r="I1749" s="24">
        <f>SUMIFS(PASTE_DQS_TRACKER!$D:$D,PASTE_DQS_TRACKER!$C:$C,MAIN!$S1749,PASTE_DQS_TRACKER!$B:$B,MAIN!$D1749)-SUMIFS(PASTE_DQS_TRACKER!$D:$D,PASTE_DQS_TRACKER!$C:$C,MAIN!$S1749,PASTE_DQS_TRACKER!$E:$E,MAIN!$D1749)</f>
        <v>0</v>
      </c>
      <c r="J1749" s="25">
        <f t="shared" si="485"/>
        <v>5.68</v>
      </c>
      <c r="K1749" s="24">
        <f>IFERROR(IF(V1749="Flex",0,IF(D1749=$D$30,VLOOKUP(A1749,MMO_o10M_lease!$A$1:$F$51,5,FALSE),IF(D1749=$D$26,VLOOKUP(D1749,LANDINGS!$A$3:$BR$40,HLOOKUP(A1749,LANDINGS!$B$1:$CF$42,42,FALSE),FALSE)-IFERROR(VLOOKUP(A1749,MMO_o10M_lease!$A$1:$F$38,5,FALSE),0),VLOOKUP(D1749,LANDINGS!$A$3:$CF$40,HLOOKUP(A1749,LANDINGS!$B$1:$CF$42,42,FALSE),FALSE)))),0)</f>
        <v>0</v>
      </c>
      <c r="L1749" s="24">
        <f>SUMIFS(PASTE_FLEX_TRACKER!$D:$D,PASTE_FLEX_TRACKER!$E:$E,MAIN!$A1749,PASTE_FLEX_TRACKER!$B:$B,MAIN!$D1749)</f>
        <v>0</v>
      </c>
      <c r="M1749" s="35" t="s">
        <v>133</v>
      </c>
      <c r="N1749" s="46" t="s">
        <v>563</v>
      </c>
      <c r="O1749" s="46">
        <f>SUMIFS(MAN_ADJ!$L:$L,MAN_ADJ!$K:$K,MAIN!$D1749,MAN_ADJ!$J:$J,MAIN!$S1749)</f>
        <v>0</v>
      </c>
      <c r="P1749" s="25">
        <f t="shared" si="486"/>
        <v>0</v>
      </c>
      <c r="Q1749" s="28">
        <f t="shared" si="478"/>
        <v>0</v>
      </c>
      <c r="R1749" s="38">
        <f t="shared" si="487"/>
        <v>5.68</v>
      </c>
      <c r="S1749" t="s">
        <v>224</v>
      </c>
      <c r="U1749" t="s">
        <v>577</v>
      </c>
      <c r="V1749" t="s">
        <v>735</v>
      </c>
    </row>
    <row r="1750" spans="1:22" x14ac:dyDescent="0.25">
      <c r="A1750" s="17" t="s">
        <v>224</v>
      </c>
      <c r="B1750" s="17" t="s">
        <v>93</v>
      </c>
      <c r="C1750" s="17" t="s">
        <v>135</v>
      </c>
      <c r="D1750" s="17" t="s">
        <v>115</v>
      </c>
      <c r="E1750" s="24">
        <f>IF(U1750="SC",SUMIFS(SC!F:F,SC!A:A,MAIN!D1750,SC!B:B,MAIN!A1750),SUMIFS(Allocations!$H:$H,Allocations!$A:$A,MAIN!$A1750,Allocations!$B:$B,MAIN!$D1750))</f>
        <v>4.6600000000000003E-2</v>
      </c>
      <c r="F1750" s="24">
        <f>IF(U1750="SC",SUMIFS(SC!J:J,SC!A:A,MAIN!D1750,SC!B:B,MAIN!A1750),SUMIFS(Allocations!M:M,Allocations!A:A,MAIN!A1750,Allocations!B:B,MAIN!D1750))</f>
        <v>0</v>
      </c>
      <c r="G1750" s="24">
        <f t="shared" si="484"/>
        <v>4.6600000000000003E-2</v>
      </c>
      <c r="H1750" s="24">
        <f>IFERROR(VLOOKUP(S1750,Swaps_wk!$A$2:$AP$151,HLOOKUP(MAIN!D1750,Swaps_wk!$B$2:$AP$151,150,FALSE),FALSE),0)</f>
        <v>0</v>
      </c>
      <c r="I1750" s="24">
        <f>SUMIFS(PASTE_DQS_TRACKER!$D:$D,PASTE_DQS_TRACKER!$C:$C,MAIN!$S1750,PASTE_DQS_TRACKER!$B:$B,MAIN!$D1750)-SUMIFS(PASTE_DQS_TRACKER!$D:$D,PASTE_DQS_TRACKER!$C:$C,MAIN!$S1750,PASTE_DQS_TRACKER!$E:$E,MAIN!$D1750)</f>
        <v>0</v>
      </c>
      <c r="J1750" s="25">
        <f t="shared" si="485"/>
        <v>4.6600000000000003E-2</v>
      </c>
      <c r="K1750" s="24">
        <f>IFERROR(IF(V1750="Flex",0,IF(D1750=$D$30,VLOOKUP(A1750,MMO_o10M_lease!$A$1:$F$51,5,FALSE),IF(D1750=$D$26,VLOOKUP(D1750,LANDINGS!$A$3:$BR$40,HLOOKUP(A1750,LANDINGS!$B$1:$CF$42,42,FALSE),FALSE)-IFERROR(VLOOKUP(A1750,MMO_o10M_lease!$A$1:$F$38,5,FALSE),0),VLOOKUP(D1750,LANDINGS!$A$3:$CF$40,HLOOKUP(A1750,LANDINGS!$B$1:$CF$42,42,FALSE),FALSE)))),0)</f>
        <v>0</v>
      </c>
      <c r="L1750" s="24">
        <f>SUMIFS(PASTE_FLEX_TRACKER!$D:$D,PASTE_FLEX_TRACKER!$E:$E,MAIN!$A1750,PASTE_FLEX_TRACKER!$B:$B,MAIN!$D1750)</f>
        <v>0</v>
      </c>
      <c r="M1750" s="35" t="s">
        <v>133</v>
      </c>
      <c r="N1750" s="46" t="s">
        <v>563</v>
      </c>
      <c r="O1750" s="46">
        <f>SUMIFS(MAN_ADJ!$L:$L,MAN_ADJ!$K:$K,MAIN!$D1750,MAN_ADJ!$J:$J,MAIN!$S1750)</f>
        <v>0</v>
      </c>
      <c r="P1750" s="25">
        <f t="shared" si="486"/>
        <v>0</v>
      </c>
      <c r="Q1750" s="28">
        <f t="shared" si="478"/>
        <v>0</v>
      </c>
      <c r="R1750" s="38">
        <f t="shared" si="487"/>
        <v>4.6600000000000003E-2</v>
      </c>
      <c r="S1750" t="s">
        <v>224</v>
      </c>
      <c r="U1750" t="s">
        <v>577</v>
      </c>
      <c r="V1750" t="s">
        <v>735</v>
      </c>
    </row>
    <row r="1751" spans="1:22" x14ac:dyDescent="0.25">
      <c r="A1751" s="17" t="s">
        <v>224</v>
      </c>
      <c r="B1751" s="17" t="s">
        <v>93</v>
      </c>
      <c r="C1751" s="17" t="s">
        <v>135</v>
      </c>
      <c r="D1751" s="17" t="s">
        <v>116</v>
      </c>
      <c r="E1751" s="24">
        <f>IF(U1751="SC",SUMIFS(SC!F:F,SC!A:A,MAIN!D1751,SC!B:B,MAIN!A1751),SUMIFS(Allocations!$H:$H,Allocations!$A:$A,MAIN!$A1751,Allocations!$B:$B,MAIN!$D1751))</f>
        <v>0.31659999999999999</v>
      </c>
      <c r="F1751" s="24">
        <f>IF(U1751="SC",SUMIFS(SC!J:J,SC!A:A,MAIN!D1751,SC!B:B,MAIN!A1751),SUMIFS(Allocations!M:M,Allocations!A:A,MAIN!A1751,Allocations!B:B,MAIN!D1751))</f>
        <v>0</v>
      </c>
      <c r="G1751" s="24">
        <f t="shared" si="484"/>
        <v>0.31659999999999999</v>
      </c>
      <c r="H1751" s="24">
        <f>IFERROR(VLOOKUP(S1751,Swaps_wk!$A$2:$AP$151,HLOOKUP(MAIN!D1751,Swaps_wk!$B$2:$AP$151,150,FALSE),FALSE),0)</f>
        <v>0</v>
      </c>
      <c r="I1751" s="24">
        <f>SUMIFS(PASTE_DQS_TRACKER!$D:$D,PASTE_DQS_TRACKER!$C:$C,MAIN!$S1751,PASTE_DQS_TRACKER!$B:$B,MAIN!$D1751)-SUMIFS(PASTE_DQS_TRACKER!$D:$D,PASTE_DQS_TRACKER!$C:$C,MAIN!$S1751,PASTE_DQS_TRACKER!$E:$E,MAIN!$D1751)</f>
        <v>0</v>
      </c>
      <c r="J1751" s="25">
        <f t="shared" si="485"/>
        <v>0.31659999999999999</v>
      </c>
      <c r="K1751" s="24">
        <f>IFERROR(IF(V1751="Flex",0,IF(D1751=$D$30,VLOOKUP(A1751,MMO_o10M_lease!$A$1:$F$51,5,FALSE),IF(D1751=$D$26,VLOOKUP(D1751,LANDINGS!$A$3:$BR$40,HLOOKUP(A1751,LANDINGS!$B$1:$CF$42,42,FALSE),FALSE)-IFERROR(VLOOKUP(A1751,MMO_o10M_lease!$A$1:$F$38,5,FALSE),0),VLOOKUP(D1751,LANDINGS!$A$3:$CF$40,HLOOKUP(A1751,LANDINGS!$B$1:$CF$42,42,FALSE),FALSE)))),0)</f>
        <v>0</v>
      </c>
      <c r="L1751" s="24">
        <f>SUMIFS(PASTE_FLEX_TRACKER!$D:$D,PASTE_FLEX_TRACKER!$E:$E,MAIN!$A1751,PASTE_FLEX_TRACKER!$B:$B,MAIN!$D1751)</f>
        <v>0</v>
      </c>
      <c r="M1751" s="35" t="s">
        <v>133</v>
      </c>
      <c r="N1751" s="46" t="s">
        <v>563</v>
      </c>
      <c r="O1751" s="46">
        <f>SUMIFS(MAN_ADJ!$L:$L,MAN_ADJ!$K:$K,MAIN!$D1751,MAN_ADJ!$J:$J,MAIN!$S1751)</f>
        <v>0</v>
      </c>
      <c r="P1751" s="25">
        <f t="shared" si="486"/>
        <v>0</v>
      </c>
      <c r="Q1751" s="28">
        <f t="shared" si="478"/>
        <v>0</v>
      </c>
      <c r="R1751" s="38">
        <f t="shared" si="487"/>
        <v>0.31659999999999999</v>
      </c>
      <c r="S1751" t="s">
        <v>224</v>
      </c>
      <c r="U1751" t="s">
        <v>577</v>
      </c>
      <c r="V1751" t="s">
        <v>735</v>
      </c>
    </row>
    <row r="1752" spans="1:22" x14ac:dyDescent="0.25">
      <c r="A1752" s="17" t="s">
        <v>224</v>
      </c>
      <c r="B1752" s="17" t="s">
        <v>93</v>
      </c>
      <c r="C1752" s="17" t="s">
        <v>135</v>
      </c>
      <c r="D1752" s="17" t="s">
        <v>117</v>
      </c>
      <c r="E1752" s="24">
        <f>IF(U1752="SC",SUMIFS(SC!F:F,SC!A:A,MAIN!D1752,SC!B:B,MAIN!A1752),SUMIFS(Allocations!$H:$H,Allocations!$A:$A,MAIN!$A1752,Allocations!$B:$B,MAIN!$D1752))</f>
        <v>0</v>
      </c>
      <c r="F1752" s="24">
        <f>IF(U1752="SC",SUMIFS(SC!J:J,SC!A:A,MAIN!D1752,SC!B:B,MAIN!A1752),SUMIFS(Allocations!M:M,Allocations!A:A,MAIN!A1752,Allocations!B:B,MAIN!D1752))</f>
        <v>0</v>
      </c>
      <c r="G1752" s="24">
        <f t="shared" si="484"/>
        <v>0</v>
      </c>
      <c r="H1752" s="24">
        <f>IFERROR(VLOOKUP(S1752,Swaps_wk!$A$2:$AP$151,HLOOKUP(MAIN!D1752,Swaps_wk!$B$2:$AP$151,150,FALSE),FALSE),0)</f>
        <v>0</v>
      </c>
      <c r="I1752" s="24">
        <f>SUMIFS(PASTE_DQS_TRACKER!$D:$D,PASTE_DQS_TRACKER!$C:$C,MAIN!$S1752,PASTE_DQS_TRACKER!$B:$B,MAIN!$D1752)-SUMIFS(PASTE_DQS_TRACKER!$D:$D,PASTE_DQS_TRACKER!$C:$C,MAIN!$S1752,PASTE_DQS_TRACKER!$E:$E,MAIN!$D1752)</f>
        <v>0</v>
      </c>
      <c r="J1752" s="25">
        <f t="shared" si="485"/>
        <v>0</v>
      </c>
      <c r="K1752" s="24">
        <f>IFERROR(IF(V1752="Flex",0,IF(D1752=$D$30,VLOOKUP(A1752,MMO_o10M_lease!$A$1:$F$51,5,FALSE),IF(D1752=$D$26,VLOOKUP(D1752,LANDINGS!$A$3:$BR$40,HLOOKUP(A1752,LANDINGS!$B$1:$CF$42,42,FALSE),FALSE)-IFERROR(VLOOKUP(A1752,MMO_o10M_lease!$A$1:$F$38,5,FALSE),0),VLOOKUP(D1752,LANDINGS!$A$3:$CF$40,HLOOKUP(A1752,LANDINGS!$B$1:$CF$42,42,FALSE),FALSE)))),0)</f>
        <v>0</v>
      </c>
      <c r="L1752" s="24">
        <f>SUMIFS(PASTE_FLEX_TRACKER!$D:$D,PASTE_FLEX_TRACKER!$E:$E,MAIN!$A1752,PASTE_FLEX_TRACKER!$B:$B,MAIN!$D1752)</f>
        <v>0</v>
      </c>
      <c r="M1752" s="35" t="s">
        <v>133</v>
      </c>
      <c r="N1752" s="46" t="s">
        <v>563</v>
      </c>
      <c r="O1752" s="46">
        <f>SUMIFS(MAN_ADJ!$L:$L,MAN_ADJ!$K:$K,MAIN!$D1752,MAN_ADJ!$J:$J,MAIN!$S1752)</f>
        <v>0</v>
      </c>
      <c r="P1752" s="25">
        <f t="shared" si="486"/>
        <v>0</v>
      </c>
      <c r="Q1752" s="28" t="str">
        <f t="shared" si="478"/>
        <v>n/a</v>
      </c>
      <c r="R1752" s="38">
        <f t="shared" si="487"/>
        <v>0</v>
      </c>
      <c r="S1752" t="s">
        <v>224</v>
      </c>
      <c r="U1752" t="s">
        <v>577</v>
      </c>
      <c r="V1752" t="s">
        <v>735</v>
      </c>
    </row>
    <row r="1753" spans="1:22" x14ac:dyDescent="0.25">
      <c r="A1753" s="17" t="s">
        <v>224</v>
      </c>
      <c r="B1753" s="17" t="s">
        <v>93</v>
      </c>
      <c r="C1753" s="17" t="s">
        <v>135</v>
      </c>
      <c r="D1753" s="17" t="s">
        <v>118</v>
      </c>
      <c r="E1753" s="24">
        <f>IF(U1753="SC",SUMIFS(SC!F:F,SC!A:A,MAIN!D1753,SC!B:B,MAIN!A1753),SUMIFS(Allocations!$H:$H,Allocations!$A:$A,MAIN!$A1753,Allocations!$B:$B,MAIN!$D1753))</f>
        <v>0.66880000000000006</v>
      </c>
      <c r="F1753" s="24">
        <f>IF(U1753="SC",SUMIFS(SC!J:J,SC!A:A,MAIN!D1753,SC!B:B,MAIN!A1753),SUMIFS(Allocations!M:M,Allocations!A:A,MAIN!A1753,Allocations!B:B,MAIN!D1753))</f>
        <v>0</v>
      </c>
      <c r="G1753" s="24">
        <f t="shared" si="484"/>
        <v>0.66880000000000006</v>
      </c>
      <c r="H1753" s="24">
        <f>IFERROR(VLOOKUP(S1753,Swaps_wk!$A$2:$AP$151,HLOOKUP(MAIN!D1753,Swaps_wk!$B$2:$AP$151,150,FALSE),FALSE),0)</f>
        <v>0</v>
      </c>
      <c r="I1753" s="24">
        <f>SUMIFS(PASTE_DQS_TRACKER!$D:$D,PASTE_DQS_TRACKER!$C:$C,MAIN!$S1753,PASTE_DQS_TRACKER!$B:$B,MAIN!$D1753)-SUMIFS(PASTE_DQS_TRACKER!$D:$D,PASTE_DQS_TRACKER!$C:$C,MAIN!$S1753,PASTE_DQS_TRACKER!$E:$E,MAIN!$D1753)</f>
        <v>0</v>
      </c>
      <c r="J1753" s="25">
        <f t="shared" si="485"/>
        <v>0.66880000000000006</v>
      </c>
      <c r="K1753" s="24">
        <f>IFERROR(IF(V1753="Flex",0,IF(D1753=$D$30,VLOOKUP(A1753,MMO_o10M_lease!$A$1:$F$51,5,FALSE),IF(D1753=$D$26,VLOOKUP(D1753,LANDINGS!$A$3:$BR$40,HLOOKUP(A1753,LANDINGS!$B$1:$CF$42,42,FALSE),FALSE)-IFERROR(VLOOKUP(A1753,MMO_o10M_lease!$A$1:$F$38,5,FALSE),0),VLOOKUP(D1753,LANDINGS!$A$3:$CF$40,HLOOKUP(A1753,LANDINGS!$B$1:$CF$42,42,FALSE),FALSE)))),0)</f>
        <v>0</v>
      </c>
      <c r="L1753" s="24">
        <f>SUMIFS(PASTE_FLEX_TRACKER!$D:$D,PASTE_FLEX_TRACKER!$E:$E,MAIN!$A1753,PASTE_FLEX_TRACKER!$B:$B,MAIN!$D1753)</f>
        <v>0</v>
      </c>
      <c r="M1753" s="35" t="s">
        <v>133</v>
      </c>
      <c r="N1753" s="46" t="s">
        <v>563</v>
      </c>
      <c r="O1753" s="46">
        <f>SUMIFS(MAN_ADJ!$L:$L,MAN_ADJ!$K:$K,MAIN!$D1753,MAN_ADJ!$J:$J,MAIN!$S1753)</f>
        <v>0</v>
      </c>
      <c r="P1753" s="25">
        <f t="shared" si="486"/>
        <v>0</v>
      </c>
      <c r="Q1753" s="28">
        <f t="shared" si="478"/>
        <v>0</v>
      </c>
      <c r="R1753" s="38">
        <f t="shared" si="487"/>
        <v>0.66880000000000006</v>
      </c>
      <c r="S1753" t="s">
        <v>224</v>
      </c>
      <c r="U1753" t="s">
        <v>577</v>
      </c>
      <c r="V1753" t="s">
        <v>735</v>
      </c>
    </row>
    <row r="1754" spans="1:22" x14ac:dyDescent="0.25">
      <c r="A1754" s="17" t="s">
        <v>224</v>
      </c>
      <c r="B1754" s="17" t="s">
        <v>93</v>
      </c>
      <c r="C1754" s="17" t="s">
        <v>135</v>
      </c>
      <c r="D1754" s="17" t="s">
        <v>119</v>
      </c>
      <c r="E1754" s="24">
        <f>IF(U1754="SC",SUMIFS(SC!F:F,SC!A:A,MAIN!D1754,SC!B:B,MAIN!A1754),SUMIFS(Allocations!$H:$H,Allocations!$A:$A,MAIN!$A1754,Allocations!$B:$B,MAIN!$D1754))</f>
        <v>0</v>
      </c>
      <c r="F1754" s="24">
        <f>IF(U1754="SC",SUMIFS(SC!J:J,SC!A:A,MAIN!D1754,SC!B:B,MAIN!A1754),SUMIFS(Allocations!M:M,Allocations!A:A,MAIN!A1754,Allocations!B:B,MAIN!D1754))</f>
        <v>0</v>
      </c>
      <c r="G1754" s="24">
        <f t="shared" si="484"/>
        <v>0</v>
      </c>
      <c r="H1754" s="24">
        <f>IFERROR(VLOOKUP(S1754,Swaps_wk!$A$2:$AP$151,HLOOKUP(MAIN!D1754,Swaps_wk!$B$2:$AP$151,150,FALSE),FALSE),0)</f>
        <v>0</v>
      </c>
      <c r="I1754" s="24">
        <f>SUMIFS(PASTE_DQS_TRACKER!$D:$D,PASTE_DQS_TRACKER!$C:$C,MAIN!$S1754,PASTE_DQS_TRACKER!$B:$B,MAIN!$D1754)-SUMIFS(PASTE_DQS_TRACKER!$D:$D,PASTE_DQS_TRACKER!$C:$C,MAIN!$S1754,PASTE_DQS_TRACKER!$E:$E,MAIN!$D1754)</f>
        <v>0</v>
      </c>
      <c r="J1754" s="25">
        <f t="shared" si="485"/>
        <v>0</v>
      </c>
      <c r="K1754" s="24">
        <f>IFERROR(IF(V1754="Flex",0,IF(D1754=$D$30,VLOOKUP(A1754,MMO_o10M_lease!$A$1:$F$51,5,FALSE),IF(D1754=$D$26,VLOOKUP(D1754,LANDINGS!$A$3:$BR$40,HLOOKUP(A1754,LANDINGS!$B$1:$CF$42,42,FALSE),FALSE)-IFERROR(VLOOKUP(A1754,MMO_o10M_lease!$A$1:$F$38,5,FALSE),0),VLOOKUP(D1754,LANDINGS!$A$3:$CF$40,HLOOKUP(A1754,LANDINGS!$B$1:$CF$42,42,FALSE),FALSE)))),0)</f>
        <v>0</v>
      </c>
      <c r="L1754" s="24">
        <f>SUMIFS(PASTE_FLEX_TRACKER!$D:$D,PASTE_FLEX_TRACKER!$E:$E,MAIN!$A1754,PASTE_FLEX_TRACKER!$B:$B,MAIN!$D1754)</f>
        <v>0</v>
      </c>
      <c r="M1754" s="35" t="s">
        <v>133</v>
      </c>
      <c r="N1754" s="46" t="s">
        <v>563</v>
      </c>
      <c r="O1754" s="46">
        <f>SUMIFS(MAN_ADJ!$L:$L,MAN_ADJ!$K:$K,MAIN!$D1754,MAN_ADJ!$J:$J,MAIN!$S1754)</f>
        <v>0</v>
      </c>
      <c r="P1754" s="25">
        <f t="shared" si="486"/>
        <v>0</v>
      </c>
      <c r="Q1754" s="28" t="str">
        <f t="shared" si="478"/>
        <v>n/a</v>
      </c>
      <c r="R1754" s="38">
        <f t="shared" si="487"/>
        <v>0</v>
      </c>
      <c r="S1754" t="s">
        <v>224</v>
      </c>
      <c r="U1754" t="s">
        <v>577</v>
      </c>
      <c r="V1754" t="s">
        <v>735</v>
      </c>
    </row>
    <row r="1755" spans="1:22" x14ac:dyDescent="0.25">
      <c r="A1755" s="17" t="s">
        <v>224</v>
      </c>
      <c r="B1755" s="17" t="s">
        <v>93</v>
      </c>
      <c r="C1755" s="17" t="s">
        <v>135</v>
      </c>
      <c r="D1755" s="17" t="s">
        <v>120</v>
      </c>
      <c r="E1755" s="24">
        <f>IF(U1755="SC",SUMIFS(SC!F:F,SC!A:A,MAIN!D1755,SC!B:B,MAIN!A1755),SUMIFS(Allocations!$H:$H,Allocations!$A:$A,MAIN!$A1755,Allocations!$B:$B,MAIN!$D1755))</f>
        <v>0.22000000000000003</v>
      </c>
      <c r="F1755" s="24">
        <f>IF(U1755="SC",SUMIFS(SC!J:J,SC!A:A,MAIN!D1755,SC!B:B,MAIN!A1755),SUMIFS(Allocations!M:M,Allocations!A:A,MAIN!A1755,Allocations!B:B,MAIN!D1755))</f>
        <v>0</v>
      </c>
      <c r="G1755" s="24">
        <f t="shared" si="484"/>
        <v>0.22000000000000003</v>
      </c>
      <c r="H1755" s="24">
        <f>IFERROR(VLOOKUP(S1755,Swaps_wk!$A$2:$AP$151,HLOOKUP(MAIN!D1755,Swaps_wk!$B$2:$AP$151,150,FALSE),FALSE),0)</f>
        <v>0</v>
      </c>
      <c r="I1755" s="24">
        <f>SUMIFS(PASTE_DQS_TRACKER!$D:$D,PASTE_DQS_TRACKER!$C:$C,MAIN!$S1755,PASTE_DQS_TRACKER!$B:$B,MAIN!$D1755)-SUMIFS(PASTE_DQS_TRACKER!$D:$D,PASTE_DQS_TRACKER!$C:$C,MAIN!$S1755,PASTE_DQS_TRACKER!$E:$E,MAIN!$D1755)</f>
        <v>0</v>
      </c>
      <c r="J1755" s="25">
        <f t="shared" si="485"/>
        <v>0.22000000000000003</v>
      </c>
      <c r="K1755" s="24">
        <f>IFERROR(IF(V1755="Flex",0,IF(D1755=$D$30,VLOOKUP(A1755,MMO_o10M_lease!$A$1:$F$51,5,FALSE),IF(D1755=$D$26,VLOOKUP(D1755,LANDINGS!$A$3:$BR$40,HLOOKUP(A1755,LANDINGS!$B$1:$CF$42,42,FALSE),FALSE)-IFERROR(VLOOKUP(A1755,MMO_o10M_lease!$A$1:$F$38,5,FALSE),0),VLOOKUP(D1755,LANDINGS!$A$3:$CF$40,HLOOKUP(A1755,LANDINGS!$B$1:$CF$42,42,FALSE),FALSE)))),0)</f>
        <v>0</v>
      </c>
      <c r="L1755" s="24">
        <f>SUMIFS(PASTE_FLEX_TRACKER!$D:$D,PASTE_FLEX_TRACKER!$E:$E,MAIN!$A1755,PASTE_FLEX_TRACKER!$B:$B,MAIN!$D1755)</f>
        <v>0</v>
      </c>
      <c r="M1755" s="35" t="s">
        <v>133</v>
      </c>
      <c r="N1755" s="46" t="s">
        <v>563</v>
      </c>
      <c r="O1755" s="46">
        <f>SUMIFS(MAN_ADJ!$L:$L,MAN_ADJ!$K:$K,MAIN!$D1755,MAN_ADJ!$J:$J,MAIN!$S1755)</f>
        <v>0</v>
      </c>
      <c r="P1755" s="25">
        <f t="shared" si="486"/>
        <v>0</v>
      </c>
      <c r="Q1755" s="28">
        <f t="shared" si="478"/>
        <v>0</v>
      </c>
      <c r="R1755" s="38">
        <f t="shared" si="487"/>
        <v>0.22000000000000003</v>
      </c>
      <c r="S1755" t="s">
        <v>224</v>
      </c>
      <c r="U1755" t="s">
        <v>577</v>
      </c>
      <c r="V1755" t="s">
        <v>735</v>
      </c>
    </row>
    <row r="1756" spans="1:22" x14ac:dyDescent="0.25">
      <c r="A1756" s="17" t="s">
        <v>224</v>
      </c>
      <c r="B1756" s="17" t="s">
        <v>93</v>
      </c>
      <c r="C1756" s="17" t="s">
        <v>135</v>
      </c>
      <c r="D1756" s="17" t="s">
        <v>121</v>
      </c>
      <c r="E1756" s="24">
        <f>IF(U1756="SC",SUMIFS(SC!F:F,SC!A:A,MAIN!D1756,SC!B:B,MAIN!A1756),SUMIFS(Allocations!$H:$H,Allocations!$A:$A,MAIN!$A1756,Allocations!$B:$B,MAIN!$D1756))</f>
        <v>0</v>
      </c>
      <c r="F1756" s="24">
        <f>IF(U1756="SC",SUMIFS(SC!J:J,SC!A:A,MAIN!D1756,SC!B:B,MAIN!A1756),SUMIFS(Allocations!M:M,Allocations!A:A,MAIN!A1756,Allocations!B:B,MAIN!D1756))</f>
        <v>0</v>
      </c>
      <c r="G1756" s="24">
        <f t="shared" si="484"/>
        <v>0</v>
      </c>
      <c r="H1756" s="24">
        <f>IFERROR(VLOOKUP(S1756,Swaps_wk!$A$2:$AP$151,HLOOKUP(MAIN!D1756,Swaps_wk!$B$2:$AP$151,150,FALSE),FALSE),0)</f>
        <v>0</v>
      </c>
      <c r="I1756" s="24">
        <f>SUMIFS(PASTE_DQS_TRACKER!$D:$D,PASTE_DQS_TRACKER!$C:$C,MAIN!$S1756,PASTE_DQS_TRACKER!$B:$B,MAIN!$D1756)-SUMIFS(PASTE_DQS_TRACKER!$D:$D,PASTE_DQS_TRACKER!$C:$C,MAIN!$S1756,PASTE_DQS_TRACKER!$E:$E,MAIN!$D1756)</f>
        <v>0</v>
      </c>
      <c r="J1756" s="25">
        <f t="shared" si="485"/>
        <v>0</v>
      </c>
      <c r="K1756" s="24">
        <f>IFERROR(IF(V1756="Flex",0,IF(D1756=$D$30,VLOOKUP(A1756,MMO_o10M_lease!$A$1:$F$51,5,FALSE),IF(D1756=$D$26,VLOOKUP(D1756,LANDINGS!$A$3:$BR$40,HLOOKUP(A1756,LANDINGS!$B$1:$CF$42,42,FALSE),FALSE)-IFERROR(VLOOKUP(A1756,MMO_o10M_lease!$A$1:$F$38,5,FALSE),0),VLOOKUP(D1756,LANDINGS!$A$3:$CF$40,HLOOKUP(A1756,LANDINGS!$B$1:$CF$42,42,FALSE),FALSE)))),0)</f>
        <v>0</v>
      </c>
      <c r="L1756" s="24">
        <f>SUMIFS(PASTE_FLEX_TRACKER!$D:$D,PASTE_FLEX_TRACKER!$E:$E,MAIN!$A1756,PASTE_FLEX_TRACKER!$B:$B,MAIN!$D1756)</f>
        <v>0</v>
      </c>
      <c r="M1756" s="35" t="s">
        <v>133</v>
      </c>
      <c r="N1756" s="46" t="s">
        <v>563</v>
      </c>
      <c r="O1756" s="46">
        <f>SUMIFS(MAN_ADJ!$L:$L,MAN_ADJ!$K:$K,MAIN!$D1756,MAN_ADJ!$J:$J,MAIN!$S1756)</f>
        <v>0</v>
      </c>
      <c r="P1756" s="25">
        <f t="shared" si="486"/>
        <v>0</v>
      </c>
      <c r="Q1756" s="28" t="str">
        <f t="shared" si="478"/>
        <v>n/a</v>
      </c>
      <c r="R1756" s="38">
        <f t="shared" si="487"/>
        <v>0</v>
      </c>
      <c r="S1756" t="s">
        <v>224</v>
      </c>
      <c r="U1756" t="s">
        <v>577</v>
      </c>
      <c r="V1756" t="s">
        <v>735</v>
      </c>
    </row>
    <row r="1757" spans="1:22" x14ac:dyDescent="0.25">
      <c r="A1757" s="17" t="s">
        <v>224</v>
      </c>
      <c r="B1757" s="17" t="s">
        <v>93</v>
      </c>
      <c r="C1757" s="17" t="s">
        <v>135</v>
      </c>
      <c r="D1757" s="17" t="s">
        <v>122</v>
      </c>
      <c r="E1757" s="24">
        <f>IF(U1757="SC",SUMIFS(SC!F:F,SC!A:A,MAIN!D1757,SC!B:B,MAIN!A1757),SUMIFS(Allocations!$H:$H,Allocations!$A:$A,MAIN!$A1757,Allocations!$B:$B,MAIN!$D1757))</f>
        <v>0</v>
      </c>
      <c r="F1757" s="24">
        <f>IF(U1757="SC",SUMIFS(SC!J:J,SC!A:A,MAIN!D1757,SC!B:B,MAIN!A1757),SUMIFS(Allocations!M:M,Allocations!A:A,MAIN!A1757,Allocations!B:B,MAIN!D1757))</f>
        <v>0</v>
      </c>
      <c r="G1757" s="24">
        <f t="shared" si="484"/>
        <v>0</v>
      </c>
      <c r="H1757" s="24">
        <f>IFERROR(VLOOKUP(S1757,Swaps_wk!$A$2:$AP$151,HLOOKUP(MAIN!D1757,Swaps_wk!$B$2:$AP$151,150,FALSE),FALSE),0)</f>
        <v>0</v>
      </c>
      <c r="I1757" s="24">
        <f>SUMIFS(PASTE_DQS_TRACKER!$D:$D,PASTE_DQS_TRACKER!$C:$C,MAIN!$S1757,PASTE_DQS_TRACKER!$B:$B,MAIN!$D1757)-SUMIFS(PASTE_DQS_TRACKER!$D:$D,PASTE_DQS_TRACKER!$C:$C,MAIN!$S1757,PASTE_DQS_TRACKER!$E:$E,MAIN!$D1757)</f>
        <v>0</v>
      </c>
      <c r="J1757" s="25">
        <f t="shared" si="485"/>
        <v>0</v>
      </c>
      <c r="K1757" s="24">
        <f>IFERROR(IF(V1757="Flex",0,IF(D1757=$D$30,VLOOKUP(A1757,MMO_o10M_lease!$A$1:$F$51,5,FALSE),IF(D1757=$D$26,VLOOKUP(D1757,LANDINGS!$A$3:$BR$40,HLOOKUP(A1757,LANDINGS!$B$1:$CF$42,42,FALSE),FALSE)-IFERROR(VLOOKUP(A1757,MMO_o10M_lease!$A$1:$F$38,5,FALSE),0),VLOOKUP(D1757,LANDINGS!$A$3:$CF$40,HLOOKUP(A1757,LANDINGS!$B$1:$CF$42,42,FALSE),FALSE)))),0)</f>
        <v>0</v>
      </c>
      <c r="L1757" s="24">
        <f>SUMIFS(PASTE_FLEX_TRACKER!$D:$D,PASTE_FLEX_TRACKER!$E:$E,MAIN!$A1757,PASTE_FLEX_TRACKER!$B:$B,MAIN!$D1757)</f>
        <v>0</v>
      </c>
      <c r="M1757" s="35" t="s">
        <v>133</v>
      </c>
      <c r="N1757" s="46" t="s">
        <v>563</v>
      </c>
      <c r="O1757" s="46">
        <f>SUMIFS(MAN_ADJ!$L:$L,MAN_ADJ!$K:$K,MAIN!$D1757,MAN_ADJ!$J:$J,MAIN!$S1757)</f>
        <v>0</v>
      </c>
      <c r="P1757" s="25">
        <f t="shared" si="486"/>
        <v>0</v>
      </c>
      <c r="Q1757" s="28" t="str">
        <f t="shared" si="478"/>
        <v>n/a</v>
      </c>
      <c r="R1757" s="38">
        <f t="shared" si="487"/>
        <v>0</v>
      </c>
      <c r="S1757" t="s">
        <v>224</v>
      </c>
      <c r="U1757" t="s">
        <v>577</v>
      </c>
      <c r="V1757" t="s">
        <v>735</v>
      </c>
    </row>
    <row r="1758" spans="1:22" x14ac:dyDescent="0.25">
      <c r="A1758" s="17" t="s">
        <v>224</v>
      </c>
      <c r="B1758" s="17" t="s">
        <v>93</v>
      </c>
      <c r="C1758" s="17" t="s">
        <v>135</v>
      </c>
      <c r="D1758" s="17" t="s">
        <v>123</v>
      </c>
      <c r="E1758" s="24">
        <f>IF(U1758="SC",SUMIFS(SC!F:F,SC!A:A,MAIN!D1758,SC!B:B,MAIN!A1758),SUMIFS(Allocations!$H:$H,Allocations!$A:$A,MAIN!$A1758,Allocations!$B:$B,MAIN!$D1758))</f>
        <v>1.2408000000000001</v>
      </c>
      <c r="F1758" s="24">
        <f>IF(U1758="SC",SUMIFS(SC!J:J,SC!A:A,MAIN!D1758,SC!B:B,MAIN!A1758),SUMIFS(Allocations!M:M,Allocations!A:A,MAIN!A1758,Allocations!B:B,MAIN!D1758))</f>
        <v>0</v>
      </c>
      <c r="G1758" s="24">
        <f t="shared" si="484"/>
        <v>1.2408000000000001</v>
      </c>
      <c r="H1758" s="24">
        <f>IFERROR(VLOOKUP(S1758,Swaps_wk!$A$2:$AP$151,HLOOKUP(MAIN!D1758,Swaps_wk!$B$2:$AP$151,150,FALSE),FALSE),0)</f>
        <v>0</v>
      </c>
      <c r="I1758" s="24">
        <f>SUMIFS(PASTE_DQS_TRACKER!$D:$D,PASTE_DQS_TRACKER!$C:$C,MAIN!$S1758,PASTE_DQS_TRACKER!$B:$B,MAIN!$D1758)-SUMIFS(PASTE_DQS_TRACKER!$D:$D,PASTE_DQS_TRACKER!$C:$C,MAIN!$S1758,PASTE_DQS_TRACKER!$E:$E,MAIN!$D1758)</f>
        <v>0</v>
      </c>
      <c r="J1758" s="25">
        <f t="shared" si="485"/>
        <v>1.2408000000000001</v>
      </c>
      <c r="K1758" s="24">
        <f>IFERROR(IF(V1758="Flex",0,IF(D1758=$D$30,VLOOKUP(A1758,MMO_o10M_lease!$A$1:$F$51,5,FALSE),IF(D1758=$D$26,VLOOKUP(D1758,LANDINGS!$A$3:$BR$40,HLOOKUP(A1758,LANDINGS!$B$1:$CF$42,42,FALSE),FALSE)-IFERROR(VLOOKUP(A1758,MMO_o10M_lease!$A$1:$F$38,5,FALSE),0),VLOOKUP(D1758,LANDINGS!$A$3:$CF$40,HLOOKUP(A1758,LANDINGS!$B$1:$CF$42,42,FALSE),FALSE)))),0)</f>
        <v>0</v>
      </c>
      <c r="L1758" s="24">
        <f>SUMIFS(PASTE_FLEX_TRACKER!$D:$D,PASTE_FLEX_TRACKER!$E:$E,MAIN!$A1758,PASTE_FLEX_TRACKER!$B:$B,MAIN!$D1758)</f>
        <v>0</v>
      </c>
      <c r="M1758" s="35" t="s">
        <v>133</v>
      </c>
      <c r="N1758" s="46" t="s">
        <v>563</v>
      </c>
      <c r="O1758" s="46">
        <f>SUMIFS(MAN_ADJ!$L:$L,MAN_ADJ!$K:$K,MAIN!$D1758,MAN_ADJ!$J:$J,MAIN!$S1758)</f>
        <v>0</v>
      </c>
      <c r="P1758" s="25">
        <f t="shared" si="486"/>
        <v>0</v>
      </c>
      <c r="Q1758" s="28">
        <f t="shared" si="478"/>
        <v>0</v>
      </c>
      <c r="R1758" s="38">
        <f t="shared" si="487"/>
        <v>1.2408000000000001</v>
      </c>
      <c r="S1758" t="s">
        <v>224</v>
      </c>
      <c r="U1758" t="s">
        <v>577</v>
      </c>
      <c r="V1758" t="s">
        <v>735</v>
      </c>
    </row>
    <row r="1759" spans="1:22" x14ac:dyDescent="0.25">
      <c r="A1759" s="17" t="s">
        <v>224</v>
      </c>
      <c r="B1759" s="17" t="s">
        <v>93</v>
      </c>
      <c r="C1759" s="17" t="s">
        <v>135</v>
      </c>
      <c r="D1759" s="17" t="s">
        <v>124</v>
      </c>
      <c r="E1759" s="24">
        <f>IF(U1759="SC",SUMIFS(SC!F:F,SC!A:A,MAIN!D1759,SC!B:B,MAIN!A1759),SUMIFS(Allocations!$H:$H,Allocations!$A:$A,MAIN!$A1759,Allocations!$B:$B,MAIN!$D1759))</f>
        <v>3.2000000000000002E-3</v>
      </c>
      <c r="F1759" s="24">
        <f>IF(U1759="SC",SUMIFS(SC!J:J,SC!A:A,MAIN!D1759,SC!B:B,MAIN!A1759),SUMIFS(Allocations!M:M,Allocations!A:A,MAIN!A1759,Allocations!B:B,MAIN!D1759))</f>
        <v>0</v>
      </c>
      <c r="G1759" s="24">
        <f t="shared" si="484"/>
        <v>3.2000000000000002E-3</v>
      </c>
      <c r="H1759" s="24">
        <f>IFERROR(VLOOKUP(S1759,Swaps_wk!$A$2:$AP$151,HLOOKUP(MAIN!D1759,Swaps_wk!$B$2:$AP$151,150,FALSE),FALSE),0)</f>
        <v>0</v>
      </c>
      <c r="I1759" s="24">
        <f>SUMIFS(PASTE_DQS_TRACKER!$D:$D,PASTE_DQS_TRACKER!$C:$C,MAIN!$S1759,PASTE_DQS_TRACKER!$B:$B,MAIN!$D1759)-SUMIFS(PASTE_DQS_TRACKER!$D:$D,PASTE_DQS_TRACKER!$C:$C,MAIN!$S1759,PASTE_DQS_TRACKER!$E:$E,MAIN!$D1759)</f>
        <v>0</v>
      </c>
      <c r="J1759" s="25">
        <f t="shared" si="485"/>
        <v>3.2000000000000002E-3</v>
      </c>
      <c r="K1759" s="24">
        <f>IFERROR(IF(V1759="Flex",0,IF(D1759=$D$30,VLOOKUP(A1759,MMO_o10M_lease!$A$1:$F$51,5,FALSE),IF(D1759=$D$26,VLOOKUP(D1759,LANDINGS!$A$3:$BR$40,HLOOKUP(A1759,LANDINGS!$B$1:$CF$42,42,FALSE),FALSE)-IFERROR(VLOOKUP(A1759,MMO_o10M_lease!$A$1:$F$38,5,FALSE),0),VLOOKUP(D1759,LANDINGS!$A$3:$CF$40,HLOOKUP(A1759,LANDINGS!$B$1:$CF$42,42,FALSE),FALSE)))),0)</f>
        <v>0</v>
      </c>
      <c r="L1759" s="24">
        <f>SUMIFS(PASTE_FLEX_TRACKER!$D:$D,PASTE_FLEX_TRACKER!$E:$E,MAIN!$A1759,PASTE_FLEX_TRACKER!$B:$B,MAIN!$D1759)</f>
        <v>0</v>
      </c>
      <c r="M1759" s="35" t="s">
        <v>133</v>
      </c>
      <c r="N1759" s="46" t="s">
        <v>563</v>
      </c>
      <c r="O1759" s="46">
        <f>SUMIFS(MAN_ADJ!$L:$L,MAN_ADJ!$K:$K,MAIN!$D1759,MAN_ADJ!$J:$J,MAIN!$S1759)</f>
        <v>0</v>
      </c>
      <c r="P1759" s="25">
        <f t="shared" si="486"/>
        <v>0</v>
      </c>
      <c r="Q1759" s="28">
        <f t="shared" ref="Q1759:Q1768" si="488">IFERROR(L1759/J1759,"n/a")</f>
        <v>0</v>
      </c>
      <c r="R1759" s="38">
        <f t="shared" si="487"/>
        <v>3.2000000000000002E-3</v>
      </c>
      <c r="S1759" t="s">
        <v>224</v>
      </c>
      <c r="U1759" t="s">
        <v>577</v>
      </c>
      <c r="V1759" t="s">
        <v>735</v>
      </c>
    </row>
    <row r="1760" spans="1:22" x14ac:dyDescent="0.25">
      <c r="A1760" s="17" t="s">
        <v>224</v>
      </c>
      <c r="B1760" s="17" t="s">
        <v>93</v>
      </c>
      <c r="C1760" s="17" t="s">
        <v>135</v>
      </c>
      <c r="D1760" s="17" t="s">
        <v>125</v>
      </c>
      <c r="E1760" s="24">
        <f>IF(U1760="SC",SUMIFS(SC!F:F,SC!A:A,MAIN!D1760,SC!B:B,MAIN!A1760),SUMIFS(Allocations!$H:$H,Allocations!$A:$A,MAIN!$A1760,Allocations!$B:$B,MAIN!$D1760))</f>
        <v>3</v>
      </c>
      <c r="F1760" s="24">
        <f>IF(U1760="SC",SUMIFS(SC!J:J,SC!A:A,MAIN!D1760,SC!B:B,MAIN!A1760),SUMIFS(Allocations!M:M,Allocations!A:A,MAIN!A1760,Allocations!B:B,MAIN!D1760))</f>
        <v>0</v>
      </c>
      <c r="G1760" s="24">
        <f t="shared" si="484"/>
        <v>3</v>
      </c>
      <c r="H1760" s="24">
        <f>IFERROR(VLOOKUP(S1760,Swaps_wk!$A$2:$AP$151,HLOOKUP(MAIN!D1760,Swaps_wk!$B$2:$AP$151,150,FALSE),FALSE),0)</f>
        <v>0</v>
      </c>
      <c r="I1760" s="24">
        <f>SUMIFS(PASTE_DQS_TRACKER!$D:$D,PASTE_DQS_TRACKER!$C:$C,MAIN!$S1760,PASTE_DQS_TRACKER!$B:$B,MAIN!$D1760)-SUMIFS(PASTE_DQS_TRACKER!$D:$D,PASTE_DQS_TRACKER!$C:$C,MAIN!$S1760,PASTE_DQS_TRACKER!$E:$E,MAIN!$D1760)</f>
        <v>0</v>
      </c>
      <c r="J1760" s="25">
        <f t="shared" si="485"/>
        <v>3</v>
      </c>
      <c r="K1760" s="24">
        <f>IFERROR(IF(V1760="Flex",0,IF(D1760=$D$30,VLOOKUP(A1760,MMO_o10M_lease!$A$1:$F$51,5,FALSE),IF(D1760=$D$26,VLOOKUP(D1760,LANDINGS!$A$3:$BR$40,HLOOKUP(A1760,LANDINGS!$B$1:$CF$42,42,FALSE),FALSE)-IFERROR(VLOOKUP(A1760,MMO_o10M_lease!$A$1:$F$38,5,FALSE),0),VLOOKUP(D1760,LANDINGS!$A$3:$CF$40,HLOOKUP(A1760,LANDINGS!$B$1:$CF$42,42,FALSE),FALSE)))),0)</f>
        <v>0</v>
      </c>
      <c r="L1760" s="24">
        <f>SUMIFS(PASTE_FLEX_TRACKER!$D:$D,PASTE_FLEX_TRACKER!$E:$E,MAIN!$A1760,PASTE_FLEX_TRACKER!$B:$B,MAIN!$D1760)</f>
        <v>0</v>
      </c>
      <c r="M1760" s="35" t="s">
        <v>133</v>
      </c>
      <c r="N1760" s="46" t="s">
        <v>563</v>
      </c>
      <c r="O1760" s="46">
        <f>SUMIFS(MAN_ADJ!$L:$L,MAN_ADJ!$K:$K,MAIN!$D1760,MAN_ADJ!$J:$J,MAIN!$S1760)</f>
        <v>0</v>
      </c>
      <c r="P1760" s="25">
        <f t="shared" si="486"/>
        <v>0</v>
      </c>
      <c r="Q1760" s="28">
        <f t="shared" si="488"/>
        <v>0</v>
      </c>
      <c r="R1760" s="38">
        <f t="shared" si="487"/>
        <v>3</v>
      </c>
      <c r="S1760" t="s">
        <v>224</v>
      </c>
      <c r="U1760" t="s">
        <v>577</v>
      </c>
      <c r="V1760" t="s">
        <v>735</v>
      </c>
    </row>
    <row r="1761" spans="1:22" x14ac:dyDescent="0.25">
      <c r="A1761" s="17" t="s">
        <v>224</v>
      </c>
      <c r="B1761" s="17" t="s">
        <v>93</v>
      </c>
      <c r="C1761" s="17" t="s">
        <v>135</v>
      </c>
      <c r="D1761" s="17" t="s">
        <v>126</v>
      </c>
      <c r="E1761" s="24">
        <f>IF(U1761="SC",SUMIFS(SC!F:F,SC!A:A,MAIN!D1761,SC!B:B,MAIN!A1761),SUMIFS(Allocations!$H:$H,Allocations!$A:$A,MAIN!$A1761,Allocations!$B:$B,MAIN!$D1761))</f>
        <v>0</v>
      </c>
      <c r="F1761" s="24">
        <f>IF(U1761="SC",SUMIFS(SC!J:J,SC!A:A,MAIN!D1761,SC!B:B,MAIN!A1761),SUMIFS(Allocations!M:M,Allocations!A:A,MAIN!A1761,Allocations!B:B,MAIN!D1761))</f>
        <v>0</v>
      </c>
      <c r="G1761" s="24">
        <f t="shared" si="484"/>
        <v>0</v>
      </c>
      <c r="H1761" s="24">
        <f>IFERROR(VLOOKUP(S1761,Swaps_wk!$A$2:$AP$151,HLOOKUP(MAIN!D1761,Swaps_wk!$B$2:$AP$151,150,FALSE),FALSE),0)</f>
        <v>0</v>
      </c>
      <c r="I1761" s="24">
        <f>SUMIFS(PASTE_DQS_TRACKER!$D:$D,PASTE_DQS_TRACKER!$C:$C,MAIN!$S1761,PASTE_DQS_TRACKER!$B:$B,MAIN!$D1761)-SUMIFS(PASTE_DQS_TRACKER!$D:$D,PASTE_DQS_TRACKER!$C:$C,MAIN!$S1761,PASTE_DQS_TRACKER!$E:$E,MAIN!$D1761)</f>
        <v>0</v>
      </c>
      <c r="J1761" s="25">
        <f t="shared" si="485"/>
        <v>0</v>
      </c>
      <c r="K1761" s="24">
        <f>IFERROR(IF(V1761="Flex",0,IF(D1761=$D$30,VLOOKUP(A1761,MMO_o10M_lease!$A$1:$F$51,5,FALSE),IF(D1761=$D$26,VLOOKUP(D1761,LANDINGS!$A$3:$BR$40,HLOOKUP(A1761,LANDINGS!$B$1:$CF$42,42,FALSE),FALSE)-IFERROR(VLOOKUP(A1761,MMO_o10M_lease!$A$1:$F$38,5,FALSE),0),VLOOKUP(D1761,LANDINGS!$A$3:$CF$40,HLOOKUP(A1761,LANDINGS!$B$1:$CF$42,42,FALSE),FALSE)))),0)</f>
        <v>0</v>
      </c>
      <c r="L1761" s="24">
        <f>SUMIFS(PASTE_FLEX_TRACKER!$D:$D,PASTE_FLEX_TRACKER!$E:$E,MAIN!$A1761,PASTE_FLEX_TRACKER!$B:$B,MAIN!$D1761)</f>
        <v>0</v>
      </c>
      <c r="M1761" s="35" t="s">
        <v>133</v>
      </c>
      <c r="N1761" s="46" t="s">
        <v>563</v>
      </c>
      <c r="O1761" s="46">
        <f>SUMIFS(MAN_ADJ!$L:$L,MAN_ADJ!$K:$K,MAIN!$D1761,MAN_ADJ!$J:$J,MAIN!$S1761)</f>
        <v>0</v>
      </c>
      <c r="P1761" s="25">
        <f t="shared" si="486"/>
        <v>0</v>
      </c>
      <c r="Q1761" s="28" t="str">
        <f t="shared" si="488"/>
        <v>n/a</v>
      </c>
      <c r="R1761" s="38">
        <f t="shared" si="487"/>
        <v>0</v>
      </c>
      <c r="S1761" t="s">
        <v>224</v>
      </c>
      <c r="U1761" t="s">
        <v>577</v>
      </c>
      <c r="V1761" t="s">
        <v>735</v>
      </c>
    </row>
    <row r="1762" spans="1:22" x14ac:dyDescent="0.25">
      <c r="A1762" s="17" t="s">
        <v>224</v>
      </c>
      <c r="B1762" s="17" t="s">
        <v>93</v>
      </c>
      <c r="C1762" s="17" t="s">
        <v>135</v>
      </c>
      <c r="D1762" s="17" t="s">
        <v>127</v>
      </c>
      <c r="E1762" s="24">
        <f>IF(U1762="SC",SUMIFS(SC!F:F,SC!A:A,MAIN!D1762,SC!B:B,MAIN!A1762),SUMIFS(Allocations!$H:$H,Allocations!$A:$A,MAIN!$A1762,Allocations!$B:$B,MAIN!$D1762))</f>
        <v>0</v>
      </c>
      <c r="F1762" s="24">
        <f>IF(U1762="SC",SUMIFS(SC!J:J,SC!A:A,MAIN!D1762,SC!B:B,MAIN!A1762),SUMIFS(Allocations!M:M,Allocations!A:A,MAIN!A1762,Allocations!B:B,MAIN!D1762))</f>
        <v>0</v>
      </c>
      <c r="G1762" s="24">
        <f t="shared" si="484"/>
        <v>0</v>
      </c>
      <c r="H1762" s="24">
        <f>IFERROR(VLOOKUP(S1762,Swaps_wk!$A$2:$AP$151,HLOOKUP(MAIN!D1762,Swaps_wk!$B$2:$AP$151,150,FALSE),FALSE),0)</f>
        <v>0</v>
      </c>
      <c r="I1762" s="24">
        <f>SUMIFS(PASTE_DQS_TRACKER!$D:$D,PASTE_DQS_TRACKER!$C:$C,MAIN!$S1762,PASTE_DQS_TRACKER!$B:$B,MAIN!$D1762)-SUMIFS(PASTE_DQS_TRACKER!$D:$D,PASTE_DQS_TRACKER!$C:$C,MAIN!$S1762,PASTE_DQS_TRACKER!$E:$E,MAIN!$D1762)</f>
        <v>0</v>
      </c>
      <c r="J1762" s="25">
        <f t="shared" si="485"/>
        <v>0</v>
      </c>
      <c r="K1762" s="24">
        <f>IFERROR(IF(V1762="Flex",0,IF(D1762=$D$30,VLOOKUP(A1762,MMO_o10M_lease!$A$1:$F$51,5,FALSE),IF(D1762=$D$26,VLOOKUP(D1762,LANDINGS!$A$3:$BR$40,HLOOKUP(A1762,LANDINGS!$B$1:$CF$42,42,FALSE),FALSE)-IFERROR(VLOOKUP(A1762,MMO_o10M_lease!$A$1:$F$38,5,FALSE),0),VLOOKUP(D1762,LANDINGS!$A$3:$CF$40,HLOOKUP(A1762,LANDINGS!$B$1:$CF$42,42,FALSE),FALSE)))),0)</f>
        <v>0</v>
      </c>
      <c r="L1762" s="24">
        <f>SUMIFS(PASTE_FLEX_TRACKER!$D:$D,PASTE_FLEX_TRACKER!$E:$E,MAIN!$A1762,PASTE_FLEX_TRACKER!$B:$B,MAIN!$D1762)</f>
        <v>0</v>
      </c>
      <c r="M1762" s="35" t="s">
        <v>133</v>
      </c>
      <c r="N1762" s="46" t="s">
        <v>563</v>
      </c>
      <c r="O1762" s="46">
        <f>SUMIFS(MAN_ADJ!$L:$L,MAN_ADJ!$K:$K,MAIN!$D1762,MAN_ADJ!$J:$J,MAIN!$S1762)</f>
        <v>0</v>
      </c>
      <c r="P1762" s="25">
        <f t="shared" si="486"/>
        <v>0</v>
      </c>
      <c r="Q1762" s="28" t="str">
        <f t="shared" si="488"/>
        <v>n/a</v>
      </c>
      <c r="R1762" s="38">
        <f t="shared" si="487"/>
        <v>0</v>
      </c>
      <c r="S1762" t="s">
        <v>224</v>
      </c>
      <c r="U1762" t="s">
        <v>577</v>
      </c>
      <c r="V1762" t="s">
        <v>735</v>
      </c>
    </row>
    <row r="1763" spans="1:22" x14ac:dyDescent="0.25">
      <c r="A1763" s="17" t="s">
        <v>224</v>
      </c>
      <c r="B1763" s="17" t="s">
        <v>93</v>
      </c>
      <c r="C1763" s="17" t="s">
        <v>135</v>
      </c>
      <c r="D1763" s="17" t="s">
        <v>184</v>
      </c>
      <c r="E1763" s="24">
        <f>IF(U1763="SC",SUMIFS(SC!F:F,SC!A:A,MAIN!D1763,SC!B:B,MAIN!A1763),SUMIFS(Allocations!$H:$H,Allocations!$A:$A,MAIN!$A1763,Allocations!$B:$B,MAIN!$D1763))</f>
        <v>0</v>
      </c>
      <c r="F1763" s="24">
        <f>IF(U1763="SC",SUMIFS(SC!J:J,SC!A:A,MAIN!D1763,SC!B:B,MAIN!A1763),SUMIFS(Allocations!M:M,Allocations!A:A,MAIN!A1763,Allocations!B:B,MAIN!D1763))</f>
        <v>0</v>
      </c>
      <c r="G1763" s="24">
        <f t="shared" ref="G1763:G1766" si="489">E1763+F1763</f>
        <v>0</v>
      </c>
      <c r="H1763" s="24">
        <f>IFERROR(VLOOKUP(S1763,Swaps_wk!$A$2:$AP$151,HLOOKUP(MAIN!D1763,Swaps_wk!$B$2:$AP$151,150,FALSE),FALSE),0)</f>
        <v>0</v>
      </c>
      <c r="I1763" s="24">
        <f>SUMIFS(PASTE_DQS_TRACKER!$D:$D,PASTE_DQS_TRACKER!$C:$C,MAIN!$S1763,PASTE_DQS_TRACKER!$B:$B,MAIN!$D1763)-SUMIFS(PASTE_DQS_TRACKER!$D:$D,PASTE_DQS_TRACKER!$C:$C,MAIN!$S1763,PASTE_DQS_TRACKER!$E:$E,MAIN!$D1763)</f>
        <v>0</v>
      </c>
      <c r="J1763" s="25">
        <f t="shared" ref="J1763:J1766" si="490">G1763+I1763</f>
        <v>0</v>
      </c>
      <c r="K1763" s="24">
        <f>IFERROR(IF(V1763="Flex",0,IF(D1763=$D$30,VLOOKUP(A1763,MMO_o10M_lease!$A$1:$F$51,5,FALSE),IF(D1763=$D$26,VLOOKUP(D1763,LANDINGS!$A$3:$BR$40,HLOOKUP(A1763,LANDINGS!$B$1:$CF$42,42,FALSE),FALSE)-IFERROR(VLOOKUP(A1763,MMO_o10M_lease!$A$1:$F$38,5,FALSE),0),VLOOKUP(D1763,LANDINGS!$A$3:$CF$40,HLOOKUP(A1763,LANDINGS!$B$1:$CF$42,42,FALSE),FALSE)))),0)</f>
        <v>0</v>
      </c>
      <c r="L1763" s="24">
        <f>SUMIFS(PASTE_FLEX_TRACKER!$D:$D,PASTE_FLEX_TRACKER!$E:$E,MAIN!$A1763,PASTE_FLEX_TRACKER!$B:$B,MAIN!$D1763)</f>
        <v>0</v>
      </c>
      <c r="M1763" s="35" t="s">
        <v>133</v>
      </c>
      <c r="N1763" s="46" t="s">
        <v>563</v>
      </c>
      <c r="O1763" s="46">
        <f>SUMIFS(MAN_ADJ!$L:$L,MAN_ADJ!$K:$K,MAIN!$D1763,MAN_ADJ!$J:$J,MAIN!$S1763)</f>
        <v>0</v>
      </c>
      <c r="P1763" s="25">
        <f t="shared" si="486"/>
        <v>0</v>
      </c>
      <c r="Q1763" s="28" t="str">
        <f t="shared" ref="Q1763:Q1766" si="491">IFERROR(L1763/J1763,"n/a")</f>
        <v>n/a</v>
      </c>
      <c r="R1763" s="38">
        <f t="shared" ref="R1763:R1766" si="492">J1763-P1763</f>
        <v>0</v>
      </c>
      <c r="S1763" t="s">
        <v>224</v>
      </c>
      <c r="U1763" t="s">
        <v>577</v>
      </c>
      <c r="V1763" t="s">
        <v>735</v>
      </c>
    </row>
    <row r="1764" spans="1:22" x14ac:dyDescent="0.25">
      <c r="A1764" s="17" t="s">
        <v>224</v>
      </c>
      <c r="B1764" s="17" t="s">
        <v>93</v>
      </c>
      <c r="C1764" s="17" t="s">
        <v>135</v>
      </c>
      <c r="D1764" s="17" t="s">
        <v>128</v>
      </c>
      <c r="E1764" s="24">
        <f>IF(U1764="SC",SUMIFS(SC!F:F,SC!A:A,MAIN!D1764,SC!B:B,MAIN!A1764),SUMIFS(Allocations!$H:$H,Allocations!$A:$A,MAIN!$A1764,Allocations!$B:$B,MAIN!$D1764))</f>
        <v>0</v>
      </c>
      <c r="F1764" s="24">
        <f>IF(U1764="SC",SUMIFS(SC!J:J,SC!A:A,MAIN!D1764,SC!B:B,MAIN!A1764),SUMIFS(Allocations!M:M,Allocations!A:A,MAIN!A1764,Allocations!B:B,MAIN!D1764))</f>
        <v>0</v>
      </c>
      <c r="G1764" s="24">
        <f t="shared" si="489"/>
        <v>0</v>
      </c>
      <c r="H1764" s="24">
        <f>IFERROR(VLOOKUP(S1764,Swaps_wk!$A$2:$AP$151,HLOOKUP(MAIN!D1764,Swaps_wk!$B$2:$AP$151,150,FALSE),FALSE),0)</f>
        <v>0</v>
      </c>
      <c r="I1764" s="24">
        <f>SUMIFS(PASTE_DQS_TRACKER!$D:$D,PASTE_DQS_TRACKER!$C:$C,MAIN!$S1764,PASTE_DQS_TRACKER!$B:$B,MAIN!$D1764)-SUMIFS(PASTE_DQS_TRACKER!$D:$D,PASTE_DQS_TRACKER!$C:$C,MAIN!$S1764,PASTE_DQS_TRACKER!$E:$E,MAIN!$D1764)</f>
        <v>0</v>
      </c>
      <c r="J1764" s="25">
        <f t="shared" si="490"/>
        <v>0</v>
      </c>
      <c r="K1764" s="24">
        <f>IFERROR(IF(V1764="Flex",0,IF(D1764=$D$30,VLOOKUP(A1764,MMO_o10M_lease!$A$1:$F$51,5,FALSE),IF(D1764=$D$26,VLOOKUP(D1764,LANDINGS!$A$3:$BR$40,HLOOKUP(A1764,LANDINGS!$B$1:$CF$42,42,FALSE),FALSE)-IFERROR(VLOOKUP(A1764,MMO_o10M_lease!$A$1:$F$38,5,FALSE),0),VLOOKUP(D1764,LANDINGS!$A$3:$CF$40,HLOOKUP(A1764,LANDINGS!$B$1:$CF$42,42,FALSE),FALSE)))),0)</f>
        <v>0</v>
      </c>
      <c r="L1764" s="24">
        <f>SUMIFS(PASTE_FLEX_TRACKER!$D:$D,PASTE_FLEX_TRACKER!$E:$E,MAIN!$A1764,PASTE_FLEX_TRACKER!$B:$B,MAIN!$D1764)</f>
        <v>0</v>
      </c>
      <c r="M1764" s="35" t="s">
        <v>133</v>
      </c>
      <c r="N1764" s="46" t="s">
        <v>563</v>
      </c>
      <c r="O1764" s="46">
        <f>SUMIFS(MAN_ADJ!$L:$L,MAN_ADJ!$K:$K,MAIN!$D1764,MAN_ADJ!$J:$J,MAIN!$S1764)</f>
        <v>0</v>
      </c>
      <c r="P1764" s="25">
        <f t="shared" si="486"/>
        <v>0</v>
      </c>
      <c r="Q1764" s="28" t="str">
        <f t="shared" si="491"/>
        <v>n/a</v>
      </c>
      <c r="R1764" s="38">
        <f t="shared" si="492"/>
        <v>0</v>
      </c>
      <c r="S1764" t="s">
        <v>224</v>
      </c>
      <c r="U1764" t="s">
        <v>577</v>
      </c>
      <c r="V1764" t="s">
        <v>735</v>
      </c>
    </row>
    <row r="1765" spans="1:22" x14ac:dyDescent="0.25">
      <c r="A1765" s="17" t="s">
        <v>224</v>
      </c>
      <c r="B1765" s="17" t="s">
        <v>93</v>
      </c>
      <c r="C1765" s="17" t="s">
        <v>135</v>
      </c>
      <c r="D1765" s="17" t="s">
        <v>129</v>
      </c>
      <c r="E1765" s="24">
        <f>IF(U1765="SC",SUMIFS(SC!F:F,SC!A:A,MAIN!D1765,SC!B:B,MAIN!A1765),SUMIFS(Allocations!$H:$H,Allocations!$A:$A,MAIN!$A1765,Allocations!$B:$B,MAIN!$D1765))</f>
        <v>0.18000000000000002</v>
      </c>
      <c r="F1765" s="24">
        <f>IF(U1765="SC",SUMIFS(SC!J:J,SC!A:A,MAIN!D1765,SC!B:B,MAIN!A1765),SUMIFS(Allocations!M:M,Allocations!A:A,MAIN!A1765,Allocations!B:B,MAIN!D1765))</f>
        <v>0</v>
      </c>
      <c r="G1765" s="24">
        <f t="shared" si="489"/>
        <v>0.18000000000000002</v>
      </c>
      <c r="H1765" s="24">
        <f>IFERROR(VLOOKUP(S1765,Swaps_wk!$A$2:$AP$151,HLOOKUP(MAIN!D1765,Swaps_wk!$B$2:$AP$151,150,FALSE),FALSE),0)</f>
        <v>0</v>
      </c>
      <c r="I1765" s="24">
        <f>SUMIFS(PASTE_DQS_TRACKER!$D:$D,PASTE_DQS_TRACKER!$C:$C,MAIN!$S1765,PASTE_DQS_TRACKER!$B:$B,MAIN!$D1765)-SUMIFS(PASTE_DQS_TRACKER!$D:$D,PASTE_DQS_TRACKER!$C:$C,MAIN!$S1765,PASTE_DQS_TRACKER!$E:$E,MAIN!$D1765)</f>
        <v>0</v>
      </c>
      <c r="J1765" s="25">
        <f t="shared" si="490"/>
        <v>0.18000000000000002</v>
      </c>
      <c r="K1765" s="24">
        <f>IFERROR(IF(V1765="Flex",0,IF(D1765=$D$30,VLOOKUP(A1765,MMO_o10M_lease!$A$1:$F$51,5,FALSE),IF(D1765=$D$26,VLOOKUP(D1765,LANDINGS!$A$3:$BR$40,HLOOKUP(A1765,LANDINGS!$B$1:$CF$42,42,FALSE),FALSE)-IFERROR(VLOOKUP(A1765,MMO_o10M_lease!$A$1:$F$38,5,FALSE),0),VLOOKUP(D1765,LANDINGS!$A$3:$CF$40,HLOOKUP(A1765,LANDINGS!$B$1:$CF$42,42,FALSE),FALSE)))),0)</f>
        <v>0</v>
      </c>
      <c r="L1765" s="24">
        <f>SUMIFS(PASTE_FLEX_TRACKER!$D:$D,PASTE_FLEX_TRACKER!$E:$E,MAIN!$A1765,PASTE_FLEX_TRACKER!$B:$B,MAIN!$D1765)</f>
        <v>0</v>
      </c>
      <c r="M1765" s="35" t="s">
        <v>133</v>
      </c>
      <c r="N1765" s="46" t="s">
        <v>563</v>
      </c>
      <c r="O1765" s="46">
        <f>SUMIFS(MAN_ADJ!$L:$L,MAN_ADJ!$K:$K,MAIN!$D1765,MAN_ADJ!$J:$J,MAIN!$S1765)</f>
        <v>0</v>
      </c>
      <c r="P1765" s="25">
        <f t="shared" si="486"/>
        <v>0</v>
      </c>
      <c r="Q1765" s="28">
        <f t="shared" si="491"/>
        <v>0</v>
      </c>
      <c r="R1765" s="38">
        <f t="shared" si="492"/>
        <v>0.18000000000000002</v>
      </c>
      <c r="S1765" t="s">
        <v>224</v>
      </c>
      <c r="U1765" t="s">
        <v>577</v>
      </c>
      <c r="V1765" t="s">
        <v>735</v>
      </c>
    </row>
    <row r="1766" spans="1:22" x14ac:dyDescent="0.25">
      <c r="A1766" s="17" t="s">
        <v>224</v>
      </c>
      <c r="B1766" s="17" t="s">
        <v>93</v>
      </c>
      <c r="C1766" s="17" t="s">
        <v>135</v>
      </c>
      <c r="D1766" s="17" t="s">
        <v>155</v>
      </c>
      <c r="E1766" s="24">
        <f>IF(U1766="SC",SUMIFS(SC!F:F,SC!A:A,MAIN!D1766,SC!B:B,MAIN!A1766),SUMIFS(Allocations!$H:$H,Allocations!$A:$A,MAIN!$A1766,Allocations!$B:$B,MAIN!$D1766))</f>
        <v>0</v>
      </c>
      <c r="F1766" s="24">
        <f>IF(U1766="SC",SUMIFS(SC!J:J,SC!A:A,MAIN!D1766,SC!B:B,MAIN!A1766),SUMIFS(Allocations!M:M,Allocations!A:A,MAIN!A1766,Allocations!B:B,MAIN!D1766))</f>
        <v>0</v>
      </c>
      <c r="G1766" s="24">
        <f t="shared" si="489"/>
        <v>0</v>
      </c>
      <c r="H1766" s="24">
        <f>IFERROR(VLOOKUP(S1766,Swaps_wk!$A$2:$AP$151,HLOOKUP(MAIN!D1766,Swaps_wk!$B$2:$AP$151,150,FALSE),FALSE),0)</f>
        <v>0</v>
      </c>
      <c r="I1766" s="24">
        <f>SUMIFS(PASTE_DQS_TRACKER!$D:$D,PASTE_DQS_TRACKER!$C:$C,MAIN!$S1766,PASTE_DQS_TRACKER!$B:$B,MAIN!$D1766)-SUMIFS(PASTE_DQS_TRACKER!$D:$D,PASTE_DQS_TRACKER!$C:$C,MAIN!$S1766,PASTE_DQS_TRACKER!$E:$E,MAIN!$D1766)</f>
        <v>0</v>
      </c>
      <c r="J1766" s="25">
        <f t="shared" si="490"/>
        <v>0</v>
      </c>
      <c r="K1766" s="24">
        <f>IFERROR(IF(V1766="Flex",0,IF(D1766=$D$30,VLOOKUP(A1766,MMO_o10M_lease!$A$1:$F$51,5,FALSE),IF(D1766=$D$26,VLOOKUP(D1766,LANDINGS!$A$3:$BR$40,HLOOKUP(A1766,LANDINGS!$B$1:$CF$42,42,FALSE),FALSE)-IFERROR(VLOOKUP(A1766,MMO_o10M_lease!$A$1:$F$38,5,FALSE),0),VLOOKUP(D1766,LANDINGS!$A$3:$CF$40,HLOOKUP(A1766,LANDINGS!$B$1:$CF$42,42,FALSE),FALSE)))),0)</f>
        <v>0</v>
      </c>
      <c r="L1766" s="24">
        <f>SUMIFS(PASTE_FLEX_TRACKER!$D:$D,PASTE_FLEX_TRACKER!$E:$E,MAIN!$A1766,PASTE_FLEX_TRACKER!$B:$B,MAIN!$D1766)</f>
        <v>0</v>
      </c>
      <c r="M1766" s="35" t="s">
        <v>133</v>
      </c>
      <c r="N1766" s="46" t="s">
        <v>563</v>
      </c>
      <c r="O1766" s="46">
        <f>SUMIFS(MAN_ADJ!$L:$L,MAN_ADJ!$K:$K,MAIN!$D1766,MAN_ADJ!$J:$J,MAIN!$S1766)</f>
        <v>0</v>
      </c>
      <c r="P1766" s="25">
        <f t="shared" si="486"/>
        <v>0</v>
      </c>
      <c r="Q1766" s="28" t="str">
        <f t="shared" si="491"/>
        <v>n/a</v>
      </c>
      <c r="R1766" s="38">
        <f t="shared" si="492"/>
        <v>0</v>
      </c>
      <c r="S1766" t="s">
        <v>224</v>
      </c>
      <c r="U1766" t="s">
        <v>577</v>
      </c>
      <c r="V1766" t="s">
        <v>735</v>
      </c>
    </row>
    <row r="1767" spans="1:22" x14ac:dyDescent="0.25">
      <c r="A1767" s="17" t="s">
        <v>224</v>
      </c>
      <c r="B1767" s="17" t="s">
        <v>93</v>
      </c>
      <c r="C1767" s="17" t="s">
        <v>135</v>
      </c>
      <c r="D1767" s="17" t="s">
        <v>130</v>
      </c>
      <c r="E1767" s="24">
        <f>IF(U1767="SC",SUMIFS(SC!F:F,SC!A:A,MAIN!D1767,SC!B:B,MAIN!A1767),SUMIFS(Allocations!$H:$H,Allocations!$A:$A,MAIN!$A1767,Allocations!$B:$B,MAIN!$D1767))</f>
        <v>0</v>
      </c>
      <c r="F1767" s="24">
        <f>IF(U1767="SC",SUMIFS(SC!J:J,SC!A:A,MAIN!D1767,SC!B:B,MAIN!A1767),SUMIFS(Allocations!M:M,Allocations!A:A,MAIN!A1767,Allocations!B:B,MAIN!D1767))</f>
        <v>0</v>
      </c>
      <c r="G1767" s="24">
        <f t="shared" si="484"/>
        <v>0</v>
      </c>
      <c r="H1767" s="24">
        <f>IFERROR(VLOOKUP(S1767,Swaps_wk!$A$2:$AP$151,HLOOKUP(MAIN!D1767,Swaps_wk!$B$2:$AP$151,150,FALSE),FALSE),0)</f>
        <v>0</v>
      </c>
      <c r="I1767" s="24">
        <f>SUMIFS(PASTE_DQS_TRACKER!$D:$D,PASTE_DQS_TRACKER!$C:$C,MAIN!$S1767,PASTE_DQS_TRACKER!$B:$B,MAIN!$D1767)-SUMIFS(PASTE_DQS_TRACKER!$D:$D,PASTE_DQS_TRACKER!$C:$C,MAIN!$S1767,PASTE_DQS_TRACKER!$E:$E,MAIN!$D1767)</f>
        <v>0</v>
      </c>
      <c r="J1767" s="25">
        <f t="shared" si="485"/>
        <v>0</v>
      </c>
      <c r="K1767" s="24">
        <f>IFERROR(IF(V1767="Flex",0,IF(D1767=$D$30,VLOOKUP(A1767,MMO_o10M_lease!$A$1:$F$51,5,FALSE),IF(D1767=$D$26,VLOOKUP(D1767,LANDINGS!$A$3:$BR$40,HLOOKUP(A1767,LANDINGS!$B$1:$CF$42,42,FALSE),FALSE)-IFERROR(VLOOKUP(A1767,MMO_o10M_lease!$A$1:$F$38,5,FALSE),0),VLOOKUP(D1767,LANDINGS!$A$3:$CF$40,HLOOKUP(A1767,LANDINGS!$B$1:$CF$42,42,FALSE),FALSE)))),0)</f>
        <v>0</v>
      </c>
      <c r="L1767" s="24">
        <f>SUMIFS(PASTE_FLEX_TRACKER!$D:$D,PASTE_FLEX_TRACKER!$E:$E,MAIN!$A1767,PASTE_FLEX_TRACKER!$B:$B,MAIN!$D1767)</f>
        <v>0</v>
      </c>
      <c r="M1767" s="35" t="s">
        <v>133</v>
      </c>
      <c r="N1767" s="46" t="s">
        <v>563</v>
      </c>
      <c r="O1767" s="46">
        <f>SUMIFS(MAN_ADJ!$L:$L,MAN_ADJ!$K:$K,MAIN!$D1767,MAN_ADJ!$J:$J,MAIN!$S1767)</f>
        <v>0</v>
      </c>
      <c r="P1767" s="25">
        <f t="shared" si="486"/>
        <v>0</v>
      </c>
      <c r="Q1767" s="28" t="str">
        <f t="shared" si="488"/>
        <v>n/a</v>
      </c>
      <c r="R1767" s="38">
        <f t="shared" si="487"/>
        <v>0</v>
      </c>
      <c r="S1767" t="s">
        <v>224</v>
      </c>
      <c r="U1767" t="s">
        <v>577</v>
      </c>
      <c r="V1767" t="s">
        <v>735</v>
      </c>
    </row>
    <row r="1768" spans="1:22" x14ac:dyDescent="0.25">
      <c r="A1768" s="26" t="s">
        <v>224</v>
      </c>
      <c r="B1768" s="26" t="s">
        <v>93</v>
      </c>
      <c r="C1768" s="26" t="s">
        <v>135</v>
      </c>
      <c r="D1768" s="26" t="s">
        <v>131</v>
      </c>
      <c r="E1768" s="27">
        <f t="shared" ref="E1768:L1768" si="493">SUM(E1730:E1767)</f>
        <v>352.61340000000007</v>
      </c>
      <c r="F1768" s="27">
        <f t="shared" si="493"/>
        <v>0</v>
      </c>
      <c r="G1768" s="27">
        <f t="shared" si="493"/>
        <v>352.61340000000007</v>
      </c>
      <c r="H1768" s="27">
        <f>IFERROR(VLOOKUP(S1768,Swaps_wk!$A$2:$AP$151,HLOOKUP(MAIN!D1768,Swaps_wk!$B$2:$AP$151,150,FALSE),FALSE),0)</f>
        <v>0</v>
      </c>
      <c r="I1768" s="27">
        <f t="shared" si="493"/>
        <v>0</v>
      </c>
      <c r="J1768" s="25">
        <f t="shared" si="493"/>
        <v>352.61340000000007</v>
      </c>
      <c r="K1768" s="27">
        <f t="shared" si="493"/>
        <v>0</v>
      </c>
      <c r="L1768" s="27">
        <f t="shared" si="493"/>
        <v>0</v>
      </c>
      <c r="M1768" s="41" t="s">
        <v>133</v>
      </c>
      <c r="N1768" s="46" t="s">
        <v>563</v>
      </c>
      <c r="O1768" s="27">
        <f>SUM(O1730:O1767)</f>
        <v>0</v>
      </c>
      <c r="P1768" s="25">
        <f t="shared" ref="P1768" si="494">SUM(P1730:P1767)</f>
        <v>0</v>
      </c>
      <c r="Q1768" s="28">
        <f t="shared" si="488"/>
        <v>0</v>
      </c>
      <c r="R1768" s="38">
        <f>SUM(R1730:R1767)</f>
        <v>352.61340000000007</v>
      </c>
      <c r="S1768" t="s">
        <v>224</v>
      </c>
      <c r="U1768" t="s">
        <v>577</v>
      </c>
      <c r="V1768" t="s">
        <v>735</v>
      </c>
    </row>
    <row r="1769" spans="1:22" x14ac:dyDescent="0.25">
      <c r="A1769" s="17" t="s">
        <v>52</v>
      </c>
      <c r="B1769" s="17" t="s">
        <v>93</v>
      </c>
      <c r="C1769" s="17" t="s">
        <v>225</v>
      </c>
      <c r="D1769" s="17" t="s">
        <v>95</v>
      </c>
      <c r="E1769" s="24">
        <f>IF(U1769="SC",SUMIFS(SC!F:F,SC!A:A,MAIN!D1769,SC!B:B,MAIN!A1769),SUMIFS(Allocations!$H:$H,Allocations!$A:$A,MAIN!$A1769,Allocations!$B:$B,MAIN!$D1769))</f>
        <v>1009.402</v>
      </c>
      <c r="F1769" s="24">
        <f>IF(U1769="SC",SUMIFS(SC!J:J,SC!A:A,MAIN!D1769,SC!B:B,MAIN!A1769),SUMIFS(Allocations!M:M,Allocations!A:A,MAIN!A1769,Allocations!B:B,MAIN!D1769))</f>
        <v>131.80500000000001</v>
      </c>
      <c r="G1769" s="24">
        <f t="shared" ref="G1769:G1807" si="495">E1769+F1769</f>
        <v>1141.2070000000001</v>
      </c>
      <c r="H1769" s="24">
        <f>IFERROR(VLOOKUP(S1769,Swaps_wk!$A$2:$AP$151,HLOOKUP(MAIN!D1769,Swaps_wk!$B$2:$AP$151,150,FALSE),FALSE),0)</f>
        <v>0</v>
      </c>
      <c r="I1769" s="24">
        <f>SUMIFS(PASTE_DQS_TRACKER!$D:$D,PASTE_DQS_TRACKER!$C:$C,MAIN!$A1769,PASTE_DQS_TRACKER!$B:$B,MAIN!$D1769)-SUMIFS(PASTE_DQS_TRACKER!$D:$D,PASTE_DQS_TRACKER!$C:$C,MAIN!A1769,PASTE_DQS_TRACKER!$E:$E,MAIN!$D1769)</f>
        <v>121.79999999999998</v>
      </c>
      <c r="J1769" s="25">
        <f t="shared" ref="J1769:J1807" si="496">G1769+I1769</f>
        <v>1263.0070000000001</v>
      </c>
      <c r="K1769" s="24">
        <f>IFERROR(IF(V1769="Flex",0,IF(D1769=$D$30,VLOOKUP(A1769,MMO_o10M_lease!$A$1:$F$51,5,FALSE),IF(D1769=$D$26,VLOOKUP(D1769,LANDINGS!$A$3:$BR$40,HLOOKUP(A1769,LANDINGS!$B$1:$CF$42,42,FALSE),FALSE)-IFERROR(VLOOKUP(A1769,MMO_o10M_lease!$A$1:$F$38,5,FALSE),0),VLOOKUP(D1769,LANDINGS!$A$3:$CF$40,HLOOKUP(A1769,LANDINGS!$B$1:$CF$42,42,FALSE),FALSE)))),0)</f>
        <v>343.28199999999998</v>
      </c>
      <c r="L1769" s="24">
        <f>SUMIFS(PASTE_FLEX_TRACKER!$D:$D,PASTE_FLEX_TRACKER!$F:$F,MAIN!$A1769,PASTE_FLEX_TRACKER!$B:$B,MAIN!$D1769)-SUMIFS(PASTE_FLEX_TRACKER!$D:$D,PASTE_FLEX_TRACKER!$C:$C,MAIN!$A1769,PASTE_FLEX_TRACKER!$B:$B,MAIN!$D1769)</f>
        <v>0</v>
      </c>
      <c r="M1769" s="24">
        <f>IFERROR(-VLOOKUP(D1769,SQ!$A$19:$CC$52,HLOOKUP(MAIN!A1769,SQ!$B$18:$CC$56,39,FALSE),FALSE),"n/a")</f>
        <v>0</v>
      </c>
      <c r="N1769" s="46" t="s">
        <v>563</v>
      </c>
      <c r="O1769" s="46">
        <f>SUMIFS(MAN_ADJ!$L:$L,MAN_ADJ!$K:$K,MAIN!$D1769,MAN_ADJ!$J:$J,MAIN!$S1769)</f>
        <v>0</v>
      </c>
      <c r="P1769" s="25">
        <f t="shared" ref="P1769:P1807" si="497">SUM(K1769:O1769)</f>
        <v>343.28199999999998</v>
      </c>
      <c r="Q1769" s="28">
        <f t="shared" ref="Q1769:Q1800" si="498">IFERROR(P1769/J1769,"n/a")</f>
        <v>0.27179738512929852</v>
      </c>
      <c r="R1769" s="38">
        <f t="shared" ref="R1769:R1800" si="499">J1769-P1769</f>
        <v>919.72500000000014</v>
      </c>
      <c r="S1769" s="17" t="s">
        <v>52</v>
      </c>
    </row>
    <row r="1770" spans="1:22" x14ac:dyDescent="0.25">
      <c r="A1770" s="17" t="s">
        <v>52</v>
      </c>
      <c r="B1770" s="17" t="s">
        <v>93</v>
      </c>
      <c r="C1770" s="17" t="s">
        <v>225</v>
      </c>
      <c r="D1770" s="17" t="s">
        <v>96</v>
      </c>
      <c r="E1770" s="24">
        <f>IF(U1770="SC",SUMIFS(SC!F:F,SC!A:A,MAIN!D1770,SC!B:B,MAIN!A1770),SUMIFS(Allocations!$H:$H,Allocations!$A:$A,MAIN!$A1770,Allocations!$B:$B,MAIN!$D1770))</f>
        <v>603.89200000000005</v>
      </c>
      <c r="F1770" s="24">
        <f>IF(U1770="SC",SUMIFS(SC!J:J,SC!A:A,MAIN!D1770,SC!B:B,MAIN!A1770),SUMIFS(Allocations!M:M,Allocations!A:A,MAIN!A1770,Allocations!B:B,MAIN!D1770))</f>
        <v>170.36500000000001</v>
      </c>
      <c r="G1770" s="24">
        <f t="shared" si="495"/>
        <v>774.25700000000006</v>
      </c>
      <c r="H1770" s="24">
        <f>IFERROR(VLOOKUP(S1770,Swaps_wk!$A$2:$AP$151,HLOOKUP(MAIN!D1770,Swaps_wk!$B$2:$AP$151,150,FALSE),FALSE),0)</f>
        <v>0</v>
      </c>
      <c r="I1770" s="24">
        <f>SUMIFS(PASTE_DQS_TRACKER!$D:$D,PASTE_DQS_TRACKER!$C:$C,MAIN!$A1770,PASTE_DQS_TRACKER!$B:$B,MAIN!$D1770)-SUMIFS(PASTE_DQS_TRACKER!$D:$D,PASTE_DQS_TRACKER!$C:$C,MAIN!A1770,PASTE_DQS_TRACKER!$E:$E,MAIN!$D1770)</f>
        <v>60</v>
      </c>
      <c r="J1770" s="25">
        <f t="shared" si="496"/>
        <v>834.25700000000006</v>
      </c>
      <c r="K1770" s="24">
        <f>IFERROR(IF(V1770="Flex",0,IF(D1770=$D$30,VLOOKUP(A1770,MMO_o10M_lease!$A$1:$F$51,5,FALSE),IF(D1770=$D$26,VLOOKUP(D1770,LANDINGS!$A$3:$BR$40,HLOOKUP(A1770,LANDINGS!$B$1:$CF$42,42,FALSE),FALSE)-IFERROR(VLOOKUP(A1770,MMO_o10M_lease!$A$1:$F$38,5,FALSE),0),VLOOKUP(D1770,LANDINGS!$A$3:$CF$40,HLOOKUP(A1770,LANDINGS!$B$1:$CF$42,42,FALSE),FALSE)))),0)</f>
        <v>232.12899999999999</v>
      </c>
      <c r="L1770" s="24">
        <f>SUMIFS(PASTE_FLEX_TRACKER!$D:$D,PASTE_FLEX_TRACKER!$F:$F,MAIN!$A1770,PASTE_FLEX_TRACKER!$B:$B,MAIN!$D1770)-SUMIFS(PASTE_FLEX_TRACKER!$D:$D,PASTE_FLEX_TRACKER!$C:$C,MAIN!$A1770,PASTE_FLEX_TRACKER!$B:$B,MAIN!$D1770)</f>
        <v>402.6</v>
      </c>
      <c r="M1770" s="24">
        <f>IFERROR(-VLOOKUP(D1770,SQ!$A$19:$CC$52,HLOOKUP(MAIN!A1770,SQ!$B$18:$CC$56,39,FALSE),FALSE),"n/a")</f>
        <v>-26</v>
      </c>
      <c r="N1770" s="46" t="s">
        <v>563</v>
      </c>
      <c r="O1770" s="46">
        <f>SUMIFS(MAN_ADJ!$L:$L,MAN_ADJ!$K:$K,MAIN!$D1770,MAN_ADJ!$J:$J,MAIN!$S1770)</f>
        <v>0</v>
      </c>
      <c r="P1770" s="25">
        <f t="shared" si="497"/>
        <v>608.72900000000004</v>
      </c>
      <c r="Q1770" s="28">
        <f t="shared" si="498"/>
        <v>0.72966603816329978</v>
      </c>
      <c r="R1770" s="38">
        <f t="shared" si="499"/>
        <v>225.52800000000002</v>
      </c>
      <c r="S1770" s="17" t="s">
        <v>52</v>
      </c>
    </row>
    <row r="1771" spans="1:22" x14ac:dyDescent="0.25">
      <c r="A1771" s="17" t="s">
        <v>52</v>
      </c>
      <c r="B1771" s="17" t="s">
        <v>93</v>
      </c>
      <c r="C1771" s="17" t="s">
        <v>225</v>
      </c>
      <c r="D1771" s="17" t="s">
        <v>97</v>
      </c>
      <c r="E1771" s="24">
        <f>IF(U1771="SC",SUMIFS(SC!F:F,SC!A:A,MAIN!D1771,SC!B:B,MAIN!A1771),SUMIFS(Allocations!$H:$H,Allocations!$A:$A,MAIN!$A1771,Allocations!$B:$B,MAIN!$D1771))</f>
        <v>29.2</v>
      </c>
      <c r="F1771" s="24">
        <f>IF(U1771="SC",SUMIFS(SC!J:J,SC!A:A,MAIN!D1771,SC!B:B,MAIN!A1771),SUMIFS(Allocations!M:M,Allocations!A:A,MAIN!A1771,Allocations!B:B,MAIN!D1771))</f>
        <v>20.634</v>
      </c>
      <c r="G1771" s="24">
        <f t="shared" si="495"/>
        <v>49.834000000000003</v>
      </c>
      <c r="H1771" s="24">
        <f>IFERROR(VLOOKUP(S1771,Swaps_wk!$A$2:$AP$151,HLOOKUP(MAIN!D1771,Swaps_wk!$B$2:$AP$151,150,FALSE),FALSE),0)</f>
        <v>0</v>
      </c>
      <c r="I1771" s="24">
        <f>SUMIFS(PASTE_DQS_TRACKER!$D:$D,PASTE_DQS_TRACKER!$C:$C,MAIN!$A1771,PASTE_DQS_TRACKER!$B:$B,MAIN!$D1771)-SUMIFS(PASTE_DQS_TRACKER!$D:$D,PASTE_DQS_TRACKER!$C:$C,MAIN!A1771,PASTE_DQS_TRACKER!$E:$E,MAIN!$D1771)</f>
        <v>116.80000000000001</v>
      </c>
      <c r="J1771" s="25">
        <f t="shared" si="496"/>
        <v>166.63400000000001</v>
      </c>
      <c r="K1771" s="24">
        <f>IFERROR(IF(V1771="Flex",0,IF(D1771=$D$30,VLOOKUP(A1771,MMO_o10M_lease!$A$1:$F$51,5,FALSE),IF(D1771=$D$26,VLOOKUP(D1771,LANDINGS!$A$3:$BR$40,HLOOKUP(A1771,LANDINGS!$B$1:$CF$42,42,FALSE),FALSE)-IFERROR(VLOOKUP(A1771,MMO_o10M_lease!$A$1:$F$38,5,FALSE),0),VLOOKUP(D1771,LANDINGS!$A$3:$CF$40,HLOOKUP(A1771,LANDINGS!$B$1:$CF$42,42,FALSE),FALSE)))),0)</f>
        <v>7.2539999999999996</v>
      </c>
      <c r="L1771" s="24">
        <f>SUMIFS(PASTE_FLEX_TRACKER!$D:$D,PASTE_FLEX_TRACKER!$F:$F,MAIN!$A1771,PASTE_FLEX_TRACKER!$B:$B,MAIN!$D1771)-SUMIFS(PASTE_FLEX_TRACKER!$D:$D,PASTE_FLEX_TRACKER!$C:$C,MAIN!$A1771,PASTE_FLEX_TRACKER!$B:$B,MAIN!$D1771)</f>
        <v>150</v>
      </c>
      <c r="M1771" s="24">
        <f>IFERROR(-VLOOKUP(D1771,SQ!$A$19:$CC$52,HLOOKUP(MAIN!A1771,SQ!$B$18:$CC$56,39,FALSE),FALSE),"n/a")</f>
        <v>0</v>
      </c>
      <c r="N1771" s="46" t="s">
        <v>563</v>
      </c>
      <c r="O1771" s="46">
        <f>SUMIFS(MAN_ADJ!$L:$L,MAN_ADJ!$K:$K,MAIN!$D1771,MAN_ADJ!$J:$J,MAIN!$S1771)</f>
        <v>0</v>
      </c>
      <c r="P1771" s="25">
        <f t="shared" si="497"/>
        <v>157.25399999999999</v>
      </c>
      <c r="Q1771" s="28">
        <f t="shared" si="498"/>
        <v>0.94370896695752349</v>
      </c>
      <c r="R1771" s="38">
        <f t="shared" si="499"/>
        <v>9.3800000000000239</v>
      </c>
      <c r="S1771" s="17" t="s">
        <v>52</v>
      </c>
    </row>
    <row r="1772" spans="1:22" x14ac:dyDescent="0.25">
      <c r="A1772" s="17" t="s">
        <v>52</v>
      </c>
      <c r="B1772" s="17" t="s">
        <v>93</v>
      </c>
      <c r="C1772" s="17" t="s">
        <v>225</v>
      </c>
      <c r="D1772" s="17" t="s">
        <v>98</v>
      </c>
      <c r="E1772" s="24">
        <f>IF(U1772="SC",SUMIFS(SC!F:F,SC!A:A,MAIN!D1772,SC!B:B,MAIN!A1772),SUMIFS(Allocations!$H:$H,Allocations!$A:$A,MAIN!$A1772,Allocations!$B:$B,MAIN!$D1772))</f>
        <v>82.600000000000009</v>
      </c>
      <c r="F1772" s="24">
        <f>IF(U1772="SC",SUMIFS(SC!J:J,SC!A:A,MAIN!D1772,SC!B:B,MAIN!A1772),SUMIFS(Allocations!M:M,Allocations!A:A,MAIN!A1772,Allocations!B:B,MAIN!D1772))</f>
        <v>26.553999999999998</v>
      </c>
      <c r="G1772" s="24">
        <f t="shared" si="495"/>
        <v>109.15400000000001</v>
      </c>
      <c r="H1772" s="24">
        <f>IFERROR(VLOOKUP(S1772,Swaps_wk!$A$2:$AP$151,HLOOKUP(MAIN!D1772,Swaps_wk!$B$2:$AP$151,150,FALSE),FALSE),0)</f>
        <v>0</v>
      </c>
      <c r="I1772" s="24">
        <f>SUMIFS(PASTE_DQS_TRACKER!$D:$D,PASTE_DQS_TRACKER!$C:$C,MAIN!$A1772,PASTE_DQS_TRACKER!$B:$B,MAIN!$D1772)-SUMIFS(PASTE_DQS_TRACKER!$D:$D,PASTE_DQS_TRACKER!$C:$C,MAIN!A1772,PASTE_DQS_TRACKER!$E:$E,MAIN!$D1772)</f>
        <v>169.2</v>
      </c>
      <c r="J1772" s="25">
        <f t="shared" si="496"/>
        <v>278.35399999999998</v>
      </c>
      <c r="K1772" s="24">
        <f>IFERROR(IF(V1772="Flex",0,IF(D1772=$D$30,VLOOKUP(A1772,MMO_o10M_lease!$A$1:$F$51,5,FALSE),IF(D1772=$D$26,VLOOKUP(D1772,LANDINGS!$A$3:$BR$40,HLOOKUP(A1772,LANDINGS!$B$1:$CF$42,42,FALSE),FALSE)-IFERROR(VLOOKUP(A1772,MMO_o10M_lease!$A$1:$F$38,5,FALSE),0),VLOOKUP(D1772,LANDINGS!$A$3:$CF$40,HLOOKUP(A1772,LANDINGS!$B$1:$CF$42,42,FALSE),FALSE)))),0)</f>
        <v>29.838000000000001</v>
      </c>
      <c r="L1772" s="24">
        <f>SUMIFS(PASTE_FLEX_TRACKER!$D:$D,PASTE_FLEX_TRACKER!$F:$F,MAIN!$A1772,PASTE_FLEX_TRACKER!$B:$B,MAIN!$D1772)-SUMIFS(PASTE_FLEX_TRACKER!$D:$D,PASTE_FLEX_TRACKER!$C:$C,MAIN!$A1772,PASTE_FLEX_TRACKER!$B:$B,MAIN!$D1772)</f>
        <v>225.9</v>
      </c>
      <c r="M1772" s="24">
        <f>IFERROR(-VLOOKUP(D1772,SQ!$A$19:$CC$52,HLOOKUP(MAIN!A1772,SQ!$B$18:$CC$56,39,FALSE),FALSE),"n/a")</f>
        <v>0</v>
      </c>
      <c r="N1772" s="46" t="s">
        <v>563</v>
      </c>
      <c r="O1772" s="46">
        <f>SUMIFS(MAN_ADJ!$L:$L,MAN_ADJ!$K:$K,MAIN!$D1772,MAN_ADJ!$J:$J,MAIN!$S1772)</f>
        <v>0</v>
      </c>
      <c r="P1772" s="25">
        <f t="shared" si="497"/>
        <v>255.738</v>
      </c>
      <c r="Q1772" s="28">
        <f t="shared" si="498"/>
        <v>0.91875094304375005</v>
      </c>
      <c r="R1772" s="38">
        <f t="shared" si="499"/>
        <v>22.615999999999985</v>
      </c>
      <c r="S1772" s="17" t="s">
        <v>52</v>
      </c>
    </row>
    <row r="1773" spans="1:22" x14ac:dyDescent="0.25">
      <c r="A1773" s="17" t="s">
        <v>52</v>
      </c>
      <c r="B1773" s="17" t="s">
        <v>93</v>
      </c>
      <c r="C1773" s="17" t="s">
        <v>225</v>
      </c>
      <c r="D1773" s="17" t="s">
        <v>99</v>
      </c>
      <c r="E1773" s="24">
        <f>IF(U1773="SC",SUMIFS(SC!F:F,SC!A:A,MAIN!D1773,SC!B:B,MAIN!A1773),SUMIFS(Allocations!$H:$H,Allocations!$A:$A,MAIN!$A1773,Allocations!$B:$B,MAIN!$D1773))</f>
        <v>0.1</v>
      </c>
      <c r="F1773" s="24">
        <f>IF(U1773="SC",SUMIFS(SC!J:J,SC!A:A,MAIN!D1773,SC!B:B,MAIN!A1773),SUMIFS(Allocations!M:M,Allocations!A:A,MAIN!A1773,Allocations!B:B,MAIN!D1773))</f>
        <v>0</v>
      </c>
      <c r="G1773" s="24">
        <f t="shared" si="495"/>
        <v>0.1</v>
      </c>
      <c r="H1773" s="24">
        <f>IFERROR(VLOOKUP(S1773,Swaps_wk!$A$2:$AP$151,HLOOKUP(MAIN!D1773,Swaps_wk!$B$2:$AP$151,150,FALSE),FALSE),0)</f>
        <v>0</v>
      </c>
      <c r="I1773" s="24">
        <f>SUMIFS(PASTE_DQS_TRACKER!$D:$D,PASTE_DQS_TRACKER!$C:$C,MAIN!$A1773,PASTE_DQS_TRACKER!$B:$B,MAIN!$D1773)-SUMIFS(PASTE_DQS_TRACKER!$D:$D,PASTE_DQS_TRACKER!$C:$C,MAIN!A1773,PASTE_DQS_TRACKER!$E:$E,MAIN!$D1773)</f>
        <v>0</v>
      </c>
      <c r="J1773" s="25">
        <f t="shared" si="496"/>
        <v>0.1</v>
      </c>
      <c r="K1773" s="24">
        <f>IFERROR(IF(V1773="Flex",0,IF(D1773=$D$30,VLOOKUP(A1773,MMO_o10M_lease!$A$1:$F$51,5,FALSE),IF(D1773=$D$26,VLOOKUP(D1773,LANDINGS!$A$3:$BR$40,HLOOKUP(A1773,LANDINGS!$B$1:$CF$42,42,FALSE),FALSE)-IFERROR(VLOOKUP(A1773,MMO_o10M_lease!$A$1:$F$38,5,FALSE),0),VLOOKUP(D1773,LANDINGS!$A$3:$CF$40,HLOOKUP(A1773,LANDINGS!$B$1:$CF$42,42,FALSE),FALSE)))),0)</f>
        <v>4.9000000000000002E-2</v>
      </c>
      <c r="L1773" s="24">
        <f>SUMIFS(PASTE_FLEX_TRACKER!$D:$D,PASTE_FLEX_TRACKER!$F:$F,MAIN!$A1773,PASTE_FLEX_TRACKER!$B:$B,MAIN!$D1773)-SUMIFS(PASTE_FLEX_TRACKER!$D:$D,PASTE_FLEX_TRACKER!$C:$C,MAIN!$A1773,PASTE_FLEX_TRACKER!$B:$B,MAIN!$D1773)</f>
        <v>0</v>
      </c>
      <c r="M1773" s="24">
        <f>IFERROR(-VLOOKUP(D1773,SQ!$A$19:$CC$52,HLOOKUP(MAIN!A1773,SQ!$B$18:$CC$56,39,FALSE),FALSE),"n/a")</f>
        <v>0</v>
      </c>
      <c r="N1773" s="46" t="s">
        <v>563</v>
      </c>
      <c r="O1773" s="46">
        <f>SUMIFS(MAN_ADJ!$L:$L,MAN_ADJ!$K:$K,MAIN!$D1773,MAN_ADJ!$J:$J,MAIN!$S1773)</f>
        <v>0</v>
      </c>
      <c r="P1773" s="25">
        <f t="shared" si="497"/>
        <v>4.9000000000000002E-2</v>
      </c>
      <c r="Q1773" s="28">
        <f t="shared" si="498"/>
        <v>0.49</v>
      </c>
      <c r="R1773" s="38">
        <f t="shared" si="499"/>
        <v>5.1000000000000004E-2</v>
      </c>
      <c r="S1773" s="17" t="s">
        <v>52</v>
      </c>
    </row>
    <row r="1774" spans="1:22" x14ac:dyDescent="0.25">
      <c r="A1774" s="17" t="s">
        <v>52</v>
      </c>
      <c r="B1774" s="17" t="s">
        <v>93</v>
      </c>
      <c r="C1774" s="17" t="s">
        <v>225</v>
      </c>
      <c r="D1774" s="17" t="s">
        <v>100</v>
      </c>
      <c r="E1774" s="24">
        <f>IF(U1774="SC",SUMIFS(SC!F:F,SC!A:A,MAIN!D1774,SC!B:B,MAIN!A1774),SUMIFS(Allocations!$H:$H,Allocations!$A:$A,MAIN!$A1774,Allocations!$B:$B,MAIN!$D1774))</f>
        <v>1.37</v>
      </c>
      <c r="F1774" s="24">
        <f>IF(U1774="SC",SUMIFS(SC!J:J,SC!A:A,MAIN!D1774,SC!B:B,MAIN!A1774),SUMIFS(Allocations!M:M,Allocations!A:A,MAIN!A1774,Allocations!B:B,MAIN!D1774))</f>
        <v>0</v>
      </c>
      <c r="G1774" s="24">
        <f t="shared" si="495"/>
        <v>1.37</v>
      </c>
      <c r="H1774" s="24">
        <f>IFERROR(VLOOKUP(S1774,Swaps_wk!$A$2:$AP$151,HLOOKUP(MAIN!D1774,Swaps_wk!$B$2:$AP$151,150,FALSE),FALSE),0)</f>
        <v>0</v>
      </c>
      <c r="I1774" s="24">
        <f>SUMIFS(PASTE_DQS_TRACKER!$D:$D,PASTE_DQS_TRACKER!$C:$C,MAIN!$A1774,PASTE_DQS_TRACKER!$B:$B,MAIN!$D1774)-SUMIFS(PASTE_DQS_TRACKER!$D:$D,PASTE_DQS_TRACKER!$C:$C,MAIN!A1774,PASTE_DQS_TRACKER!$E:$E,MAIN!$D1774)</f>
        <v>0</v>
      </c>
      <c r="J1774" s="25">
        <f t="shared" si="496"/>
        <v>1.37</v>
      </c>
      <c r="K1774" s="24">
        <f>IFERROR(IF(V1774="Flex",0,IF(D1774=$D$30,VLOOKUP(A1774,MMO_o10M_lease!$A$1:$F$51,5,FALSE),IF(D1774=$D$26,VLOOKUP(D1774,LANDINGS!$A$3:$BR$40,HLOOKUP(A1774,LANDINGS!$B$1:$CF$42,42,FALSE),FALSE)-IFERROR(VLOOKUP(A1774,MMO_o10M_lease!$A$1:$F$38,5,FALSE),0),VLOOKUP(D1774,LANDINGS!$A$3:$CF$40,HLOOKUP(A1774,LANDINGS!$B$1:$CF$42,42,FALSE),FALSE)))),0)</f>
        <v>2.5000000000000001E-2</v>
      </c>
      <c r="L1774" s="24">
        <f>SUMIFS(PASTE_FLEX_TRACKER!$D:$D,PASTE_FLEX_TRACKER!$F:$F,MAIN!$A1774,PASTE_FLEX_TRACKER!$B:$B,MAIN!$D1774)-SUMIFS(PASTE_FLEX_TRACKER!$D:$D,PASTE_FLEX_TRACKER!$C:$C,MAIN!$A1774,PASTE_FLEX_TRACKER!$B:$B,MAIN!$D1774)</f>
        <v>0</v>
      </c>
      <c r="M1774" s="24">
        <f>IFERROR(-VLOOKUP(D1774,SQ!$A$19:$CC$52,HLOOKUP(MAIN!A1774,SQ!$B$18:$CC$56,39,FALSE),FALSE),"n/a")</f>
        <v>0</v>
      </c>
      <c r="N1774" s="46" t="s">
        <v>563</v>
      </c>
      <c r="O1774" s="46">
        <f>SUMIFS(MAN_ADJ!$L:$L,MAN_ADJ!$K:$K,MAIN!$D1774,MAN_ADJ!$J:$J,MAIN!$S1774)</f>
        <v>0</v>
      </c>
      <c r="P1774" s="25">
        <f t="shared" si="497"/>
        <v>2.5000000000000001E-2</v>
      </c>
      <c r="Q1774" s="28">
        <f t="shared" si="498"/>
        <v>1.824817518248175E-2</v>
      </c>
      <c r="R1774" s="38">
        <f t="shared" si="499"/>
        <v>1.3450000000000002</v>
      </c>
      <c r="S1774" s="17" t="s">
        <v>52</v>
      </c>
    </row>
    <row r="1775" spans="1:22" x14ac:dyDescent="0.25">
      <c r="A1775" s="17" t="s">
        <v>52</v>
      </c>
      <c r="B1775" s="17" t="s">
        <v>93</v>
      </c>
      <c r="C1775" s="17" t="s">
        <v>225</v>
      </c>
      <c r="D1775" s="17" t="s">
        <v>101</v>
      </c>
      <c r="E1775" s="24">
        <f>IF(U1775="SC",SUMIFS(SC!F:F,SC!A:A,MAIN!D1775,SC!B:B,MAIN!A1775),SUMIFS(Allocations!$H:$H,Allocations!$A:$A,MAIN!$A1775,Allocations!$B:$B,MAIN!$D1775))</f>
        <v>1.7</v>
      </c>
      <c r="F1775" s="24">
        <f>IF(U1775="SC",SUMIFS(SC!J:J,SC!A:A,MAIN!D1775,SC!B:B,MAIN!A1775),SUMIFS(Allocations!M:M,Allocations!A:A,MAIN!A1775,Allocations!B:B,MAIN!D1775))</f>
        <v>0</v>
      </c>
      <c r="G1775" s="24">
        <f t="shared" si="495"/>
        <v>1.7</v>
      </c>
      <c r="H1775" s="24">
        <f>IFERROR(VLOOKUP(S1775,Swaps_wk!$A$2:$AP$151,HLOOKUP(MAIN!D1775,Swaps_wk!$B$2:$AP$151,150,FALSE),FALSE),0)</f>
        <v>0</v>
      </c>
      <c r="I1775" s="24">
        <f>SUMIFS(PASTE_DQS_TRACKER!$D:$D,PASTE_DQS_TRACKER!$C:$C,MAIN!$A1775,PASTE_DQS_TRACKER!$B:$B,MAIN!$D1775)-SUMIFS(PASTE_DQS_TRACKER!$D:$D,PASTE_DQS_TRACKER!$C:$C,MAIN!A1775,PASTE_DQS_TRACKER!$E:$E,MAIN!$D1775)</f>
        <v>0</v>
      </c>
      <c r="J1775" s="25">
        <f t="shared" si="496"/>
        <v>1.7</v>
      </c>
      <c r="K1775" s="24">
        <f>IFERROR(IF(V1775="Flex",0,IF(D1775=$D$30,VLOOKUP(A1775,MMO_o10M_lease!$A$1:$F$51,5,FALSE),IF(D1775=$D$26,VLOOKUP(D1775,LANDINGS!$A$3:$BR$40,HLOOKUP(A1775,LANDINGS!$B$1:$CF$42,42,FALSE),FALSE)-IFERROR(VLOOKUP(A1775,MMO_o10M_lease!$A$1:$F$38,5,FALSE),0),VLOOKUP(D1775,LANDINGS!$A$3:$CF$40,HLOOKUP(A1775,LANDINGS!$B$1:$CF$42,42,FALSE),FALSE)))),0)</f>
        <v>0</v>
      </c>
      <c r="L1775" s="24">
        <f>SUMIFS(PASTE_FLEX_TRACKER!$D:$D,PASTE_FLEX_TRACKER!$F:$F,MAIN!$A1775,PASTE_FLEX_TRACKER!$B:$B,MAIN!$D1775)-SUMIFS(PASTE_FLEX_TRACKER!$D:$D,PASTE_FLEX_TRACKER!$C:$C,MAIN!$A1775,PASTE_FLEX_TRACKER!$B:$B,MAIN!$D1775)</f>
        <v>0</v>
      </c>
      <c r="M1775" s="24">
        <f>IFERROR(-VLOOKUP(D1775,SQ!$A$19:$CC$52,HLOOKUP(MAIN!A1775,SQ!$B$18:$CC$56,39,FALSE),FALSE),"n/a")</f>
        <v>0</v>
      </c>
      <c r="N1775" s="46" t="s">
        <v>563</v>
      </c>
      <c r="O1775" s="46">
        <f>SUMIFS(MAN_ADJ!$L:$L,MAN_ADJ!$K:$K,MAIN!$D1775,MAN_ADJ!$J:$J,MAIN!$S1775)</f>
        <v>0</v>
      </c>
      <c r="P1775" s="25">
        <f t="shared" si="497"/>
        <v>0</v>
      </c>
      <c r="Q1775" s="28">
        <f t="shared" si="498"/>
        <v>0</v>
      </c>
      <c r="R1775" s="38">
        <f t="shared" si="499"/>
        <v>1.7</v>
      </c>
      <c r="S1775" s="17" t="s">
        <v>52</v>
      </c>
    </row>
    <row r="1776" spans="1:22" x14ac:dyDescent="0.25">
      <c r="A1776" s="17" t="s">
        <v>52</v>
      </c>
      <c r="B1776" s="17" t="s">
        <v>93</v>
      </c>
      <c r="C1776" s="17" t="s">
        <v>225</v>
      </c>
      <c r="D1776" s="17" t="s">
        <v>102</v>
      </c>
      <c r="E1776" s="24">
        <f>IF(U1776="SC",SUMIFS(SC!F:F,SC!A:A,MAIN!D1776,SC!B:B,MAIN!A1776),SUMIFS(Allocations!$H:$H,Allocations!$A:$A,MAIN!$A1776,Allocations!$B:$B,MAIN!$D1776))</f>
        <v>1.9000000000000001</v>
      </c>
      <c r="F1776" s="24">
        <f>IF(U1776="SC",SUMIFS(SC!J:J,SC!A:A,MAIN!D1776,SC!B:B,MAIN!A1776),SUMIFS(Allocations!M:M,Allocations!A:A,MAIN!A1776,Allocations!B:B,MAIN!D1776))</f>
        <v>38.972000000000001</v>
      </c>
      <c r="G1776" s="24">
        <f t="shared" si="495"/>
        <v>40.872</v>
      </c>
      <c r="H1776" s="24">
        <f>IFERROR(VLOOKUP(S1776,Swaps_wk!$A$2:$AP$151,HLOOKUP(MAIN!D1776,Swaps_wk!$B$2:$AP$151,150,FALSE),FALSE),0)</f>
        <v>0</v>
      </c>
      <c r="I1776" s="24">
        <f>SUMIFS(PASTE_DQS_TRACKER!$D:$D,PASTE_DQS_TRACKER!$C:$C,MAIN!$A1776,PASTE_DQS_TRACKER!$B:$B,MAIN!$D1776)-SUMIFS(PASTE_DQS_TRACKER!$D:$D,PASTE_DQS_TRACKER!$C:$C,MAIN!A1776,PASTE_DQS_TRACKER!$E:$E,MAIN!$D1776)</f>
        <v>-40.799999999999997</v>
      </c>
      <c r="J1776" s="25">
        <f t="shared" si="496"/>
        <v>7.2000000000002728E-2</v>
      </c>
      <c r="K1776" s="24">
        <f>IFERROR(IF(V1776="Flex",0,IF(D1776=$D$30,VLOOKUP(A1776,MMO_o10M_lease!$A$1:$F$51,5,FALSE),IF(D1776=$D$26,VLOOKUP(D1776,LANDINGS!$A$3:$BR$40,HLOOKUP(A1776,LANDINGS!$B$1:$CF$42,42,FALSE),FALSE)-IFERROR(VLOOKUP(A1776,MMO_o10M_lease!$A$1:$F$38,5,FALSE),0),VLOOKUP(D1776,LANDINGS!$A$3:$CF$40,HLOOKUP(A1776,LANDINGS!$B$1:$CF$42,42,FALSE),FALSE)))),0)</f>
        <v>0</v>
      </c>
      <c r="L1776" s="24">
        <f>SUMIFS(PASTE_FLEX_TRACKER!$D:$D,PASTE_FLEX_TRACKER!$F:$F,MAIN!$A1776,PASTE_FLEX_TRACKER!$B:$B,MAIN!$D1776)-SUMIFS(PASTE_FLEX_TRACKER!$D:$D,PASTE_FLEX_TRACKER!$C:$C,MAIN!$A1776,PASTE_FLEX_TRACKER!$B:$B,MAIN!$D1776)</f>
        <v>0</v>
      </c>
      <c r="M1776" s="24">
        <f>IFERROR(-VLOOKUP(D1776,SQ!$A$19:$CC$52,HLOOKUP(MAIN!A1776,SQ!$B$18:$CC$56,39,FALSE),FALSE),"n/a")</f>
        <v>0</v>
      </c>
      <c r="N1776" s="46" t="s">
        <v>563</v>
      </c>
      <c r="O1776" s="46">
        <f>SUMIFS(MAN_ADJ!$L:$L,MAN_ADJ!$K:$K,MAIN!$D1776,MAN_ADJ!$J:$J,MAIN!$S1776)</f>
        <v>0</v>
      </c>
      <c r="P1776" s="25">
        <f t="shared" si="497"/>
        <v>0</v>
      </c>
      <c r="Q1776" s="28">
        <f t="shared" si="498"/>
        <v>0</v>
      </c>
      <c r="R1776" s="38">
        <f t="shared" si="499"/>
        <v>7.2000000000002728E-2</v>
      </c>
      <c r="S1776" s="17" t="s">
        <v>52</v>
      </c>
    </row>
    <row r="1777" spans="1:19" x14ac:dyDescent="0.25">
      <c r="A1777" s="17" t="s">
        <v>52</v>
      </c>
      <c r="B1777" s="17" t="s">
        <v>93</v>
      </c>
      <c r="C1777" s="17" t="s">
        <v>225</v>
      </c>
      <c r="D1777" s="17" t="s">
        <v>103</v>
      </c>
      <c r="E1777" s="24">
        <f>IF(U1777="SC",SUMIFS(SC!F:F,SC!A:A,MAIN!D1777,SC!B:B,MAIN!A1777),SUMIFS(Allocations!$H:$H,Allocations!$A:$A,MAIN!$A1777,Allocations!$B:$B,MAIN!$D1777))</f>
        <v>0.1</v>
      </c>
      <c r="F1777" s="24">
        <f>IF(U1777="SC",SUMIFS(SC!J:J,SC!A:A,MAIN!D1777,SC!B:B,MAIN!A1777),SUMIFS(Allocations!M:M,Allocations!A:A,MAIN!A1777,Allocations!B:B,MAIN!D1777))</f>
        <v>0</v>
      </c>
      <c r="G1777" s="24">
        <f t="shared" si="495"/>
        <v>0.1</v>
      </c>
      <c r="H1777" s="24">
        <f>IFERROR(VLOOKUP(S1777,Swaps_wk!$A$2:$AP$151,HLOOKUP(MAIN!D1777,Swaps_wk!$B$2:$AP$151,150,FALSE),FALSE),0)</f>
        <v>0</v>
      </c>
      <c r="I1777" s="24">
        <f>SUMIFS(PASTE_DQS_TRACKER!$D:$D,PASTE_DQS_TRACKER!$C:$C,MAIN!$A1777,PASTE_DQS_TRACKER!$B:$B,MAIN!$D1777)-SUMIFS(PASTE_DQS_TRACKER!$D:$D,PASTE_DQS_TRACKER!$C:$C,MAIN!A1777,PASTE_DQS_TRACKER!$E:$E,MAIN!$D1777)</f>
        <v>-0.1</v>
      </c>
      <c r="J1777" s="25">
        <f t="shared" si="496"/>
        <v>0</v>
      </c>
      <c r="K1777" s="24">
        <f>IFERROR(IF(V1777="Flex",0,IF(D1777=$D$30,VLOOKUP(A1777,MMO_o10M_lease!$A$1:$F$51,5,FALSE),IF(D1777=$D$26,VLOOKUP(D1777,LANDINGS!$A$3:$BR$40,HLOOKUP(A1777,LANDINGS!$B$1:$CF$42,42,FALSE),FALSE)-IFERROR(VLOOKUP(A1777,MMO_o10M_lease!$A$1:$F$38,5,FALSE),0),VLOOKUP(D1777,LANDINGS!$A$3:$CF$40,HLOOKUP(A1777,LANDINGS!$B$1:$CF$42,42,FALSE),FALSE)))),0)</f>
        <v>0</v>
      </c>
      <c r="L1777" s="24">
        <f>SUMIFS(PASTE_FLEX_TRACKER!$D:$D,PASTE_FLEX_TRACKER!$F:$F,MAIN!$A1777,PASTE_FLEX_TRACKER!$B:$B,MAIN!$D1777)-SUMIFS(PASTE_FLEX_TRACKER!$D:$D,PASTE_FLEX_TRACKER!$C:$C,MAIN!$A1777,PASTE_FLEX_TRACKER!$B:$B,MAIN!$D1777)</f>
        <v>0</v>
      </c>
      <c r="M1777" s="24">
        <f>IFERROR(-VLOOKUP(D1777,SQ!$A$19:$CC$52,HLOOKUP(MAIN!A1777,SQ!$B$18:$CC$56,39,FALSE),FALSE),"n/a")</f>
        <v>0</v>
      </c>
      <c r="N1777" s="46" t="s">
        <v>563</v>
      </c>
      <c r="O1777" s="46">
        <f>SUMIFS(MAN_ADJ!$L:$L,MAN_ADJ!$K:$K,MAIN!$D1777,MAN_ADJ!$J:$J,MAIN!$S1777)</f>
        <v>0</v>
      </c>
      <c r="P1777" s="25">
        <f t="shared" si="497"/>
        <v>0</v>
      </c>
      <c r="Q1777" s="28" t="str">
        <f t="shared" si="498"/>
        <v>n/a</v>
      </c>
      <c r="R1777" s="38">
        <f t="shared" si="499"/>
        <v>0</v>
      </c>
      <c r="S1777" s="17" t="s">
        <v>52</v>
      </c>
    </row>
    <row r="1778" spans="1:19" x14ac:dyDescent="0.25">
      <c r="A1778" s="17" t="s">
        <v>52</v>
      </c>
      <c r="B1778" s="17" t="s">
        <v>93</v>
      </c>
      <c r="C1778" s="17" t="s">
        <v>225</v>
      </c>
      <c r="D1778" s="17" t="s">
        <v>104</v>
      </c>
      <c r="E1778" s="24">
        <f>IF(U1778="SC",SUMIFS(SC!F:F,SC!A:A,MAIN!D1778,SC!B:B,MAIN!A1778),SUMIFS(Allocations!$H:$H,Allocations!$A:$A,MAIN!$A1778,Allocations!$B:$B,MAIN!$D1778))</f>
        <v>34.200000000000003</v>
      </c>
      <c r="F1778" s="24">
        <f>IF(U1778="SC",SUMIFS(SC!J:J,SC!A:A,MAIN!D1778,SC!B:B,MAIN!A1778),SUMIFS(Allocations!M:M,Allocations!A:A,MAIN!A1778,Allocations!B:B,MAIN!D1778))</f>
        <v>1.9419999999999999</v>
      </c>
      <c r="G1778" s="24">
        <f t="shared" si="495"/>
        <v>36.142000000000003</v>
      </c>
      <c r="H1778" s="24">
        <f>IFERROR(VLOOKUP(S1778,Swaps_wk!$A$2:$AP$151,HLOOKUP(MAIN!D1778,Swaps_wk!$B$2:$AP$151,150,FALSE),FALSE),0)</f>
        <v>0</v>
      </c>
      <c r="I1778" s="24">
        <f>SUMIFS(PASTE_DQS_TRACKER!$D:$D,PASTE_DQS_TRACKER!$C:$C,MAIN!$A1778,PASTE_DQS_TRACKER!$B:$B,MAIN!$D1778)-SUMIFS(PASTE_DQS_TRACKER!$D:$D,PASTE_DQS_TRACKER!$C:$C,MAIN!A1778,PASTE_DQS_TRACKER!$E:$E,MAIN!$D1778)</f>
        <v>-25</v>
      </c>
      <c r="J1778" s="25">
        <f t="shared" si="496"/>
        <v>11.142000000000003</v>
      </c>
      <c r="K1778" s="24">
        <f>IFERROR(IF(V1778="Flex",0,IF(D1778=$D$30,VLOOKUP(A1778,MMO_o10M_lease!$A$1:$F$51,5,FALSE),IF(D1778=$D$26,VLOOKUP(D1778,LANDINGS!$A$3:$BR$40,HLOOKUP(A1778,LANDINGS!$B$1:$CF$42,42,FALSE),FALSE)-IFERROR(VLOOKUP(A1778,MMO_o10M_lease!$A$1:$F$38,5,FALSE),0),VLOOKUP(D1778,LANDINGS!$A$3:$CF$40,HLOOKUP(A1778,LANDINGS!$B$1:$CF$42,42,FALSE),FALSE)))),0)</f>
        <v>0.25900000000000001</v>
      </c>
      <c r="L1778" s="24">
        <f>SUMIFS(PASTE_FLEX_TRACKER!$D:$D,PASTE_FLEX_TRACKER!$F:$F,MAIN!$A1778,PASTE_FLEX_TRACKER!$B:$B,MAIN!$D1778)-SUMIFS(PASTE_FLEX_TRACKER!$D:$D,PASTE_FLEX_TRACKER!$C:$C,MAIN!$A1778,PASTE_FLEX_TRACKER!$B:$B,MAIN!$D1778)</f>
        <v>10.9</v>
      </c>
      <c r="M1778" s="24">
        <f>IFERROR(-VLOOKUP(D1778,SQ!$A$19:$CC$52,HLOOKUP(MAIN!A1778,SQ!$B$18:$CC$56,39,FALSE),FALSE),"n/a")</f>
        <v>0</v>
      </c>
      <c r="N1778" s="46" t="s">
        <v>563</v>
      </c>
      <c r="O1778" s="46">
        <f>SUMIFS(MAN_ADJ!$L:$L,MAN_ADJ!$K:$K,MAIN!$D1778,MAN_ADJ!$J:$J,MAIN!$S1778)</f>
        <v>0</v>
      </c>
      <c r="P1778" s="25">
        <f t="shared" si="497"/>
        <v>11.159000000000001</v>
      </c>
      <c r="Q1778" s="28">
        <f t="shared" si="498"/>
        <v>1.001525758391671</v>
      </c>
      <c r="R1778" s="38">
        <f t="shared" si="499"/>
        <v>-1.6999999999997684E-2</v>
      </c>
      <c r="S1778" s="17" t="s">
        <v>52</v>
      </c>
    </row>
    <row r="1779" spans="1:19" x14ac:dyDescent="0.25">
      <c r="A1779" s="17" t="s">
        <v>52</v>
      </c>
      <c r="B1779" s="17" t="s">
        <v>93</v>
      </c>
      <c r="C1779" s="17" t="s">
        <v>225</v>
      </c>
      <c r="D1779" s="17" t="s">
        <v>105</v>
      </c>
      <c r="E1779" s="24">
        <f>IF(U1779="SC",SUMIFS(SC!F:F,SC!A:A,MAIN!D1779,SC!B:B,MAIN!A1779),SUMIFS(Allocations!$H:$H,Allocations!$A:$A,MAIN!$A1779,Allocations!$B:$B,MAIN!$D1779))</f>
        <v>36.794000000000004</v>
      </c>
      <c r="F1779" s="24">
        <f>IF(U1779="SC",SUMIFS(SC!J:J,SC!A:A,MAIN!D1779,SC!B:B,MAIN!A1779),SUMIFS(Allocations!M:M,Allocations!A:A,MAIN!A1779,Allocations!B:B,MAIN!D1779))</f>
        <v>4.0810000000000004</v>
      </c>
      <c r="G1779" s="24">
        <f t="shared" si="495"/>
        <v>40.875000000000007</v>
      </c>
      <c r="H1779" s="24">
        <f>IFERROR(VLOOKUP(S1779,Swaps_wk!$A$2:$AP$151,HLOOKUP(MAIN!D1779,Swaps_wk!$B$2:$AP$151,150,FALSE),FALSE),0)</f>
        <v>0</v>
      </c>
      <c r="I1779" s="24">
        <f>SUMIFS(PASTE_DQS_TRACKER!$D:$D,PASTE_DQS_TRACKER!$C:$C,MAIN!$A1779,PASTE_DQS_TRACKER!$B:$B,MAIN!$D1779)-SUMIFS(PASTE_DQS_TRACKER!$D:$D,PASTE_DQS_TRACKER!$C:$C,MAIN!A1779,PASTE_DQS_TRACKER!$E:$E,MAIN!$D1779)</f>
        <v>27.6</v>
      </c>
      <c r="J1779" s="25">
        <f t="shared" si="496"/>
        <v>68.475000000000009</v>
      </c>
      <c r="K1779" s="24">
        <f>IFERROR(IF(V1779="Flex",0,IF(D1779=$D$30,VLOOKUP(A1779,MMO_o10M_lease!$A$1:$F$51,5,FALSE),IF(D1779=$D$26,VLOOKUP(D1779,LANDINGS!$A$3:$BR$40,HLOOKUP(A1779,LANDINGS!$B$1:$CF$42,42,FALSE),FALSE)-IFERROR(VLOOKUP(A1779,MMO_o10M_lease!$A$1:$F$38,5,FALSE),0),VLOOKUP(D1779,LANDINGS!$A$3:$CF$40,HLOOKUP(A1779,LANDINGS!$B$1:$CF$42,42,FALSE),FALSE)))),0)</f>
        <v>10.034000000000001</v>
      </c>
      <c r="L1779" s="24">
        <f>SUMIFS(PASTE_FLEX_TRACKER!$D:$D,PASTE_FLEX_TRACKER!$F:$F,MAIN!$A1779,PASTE_FLEX_TRACKER!$B:$B,MAIN!$D1779)-SUMIFS(PASTE_FLEX_TRACKER!$D:$D,PASTE_FLEX_TRACKER!$C:$C,MAIN!$A1779,PASTE_FLEX_TRACKER!$B:$B,MAIN!$D1779)</f>
        <v>19</v>
      </c>
      <c r="M1779" s="24">
        <f>IFERROR(-VLOOKUP(D1779,SQ!$A$19:$CC$52,HLOOKUP(MAIN!A1779,SQ!$B$18:$CC$56,39,FALSE),FALSE),"n/a")</f>
        <v>0</v>
      </c>
      <c r="N1779" s="46" t="s">
        <v>563</v>
      </c>
      <c r="O1779" s="46">
        <f>SUMIFS(MAN_ADJ!$L:$L,MAN_ADJ!$K:$K,MAIN!$D1779,MAN_ADJ!$J:$J,MAIN!$S1779)</f>
        <v>0</v>
      </c>
      <c r="P1779" s="25">
        <f t="shared" si="497"/>
        <v>29.033999999999999</v>
      </c>
      <c r="Q1779" s="28">
        <f t="shared" si="498"/>
        <v>0.42400876232201529</v>
      </c>
      <c r="R1779" s="38">
        <f t="shared" si="499"/>
        <v>39.44100000000001</v>
      </c>
      <c r="S1779" s="17" t="s">
        <v>52</v>
      </c>
    </row>
    <row r="1780" spans="1:19" x14ac:dyDescent="0.25">
      <c r="A1780" s="17" t="s">
        <v>52</v>
      </c>
      <c r="B1780" s="17" t="s">
        <v>93</v>
      </c>
      <c r="C1780" s="17" t="s">
        <v>225</v>
      </c>
      <c r="D1780" s="17" t="s">
        <v>106</v>
      </c>
      <c r="E1780" s="24">
        <f>IF(U1780="SC",SUMIFS(SC!F:F,SC!A:A,MAIN!D1780,SC!B:B,MAIN!A1780),SUMIFS(Allocations!$H:$H,Allocations!$A:$A,MAIN!$A1780,Allocations!$B:$B,MAIN!$D1780))</f>
        <v>380.327</v>
      </c>
      <c r="F1780" s="24">
        <f>IF(U1780="SC",SUMIFS(SC!J:J,SC!A:A,MAIN!D1780,SC!B:B,MAIN!A1780),SUMIFS(Allocations!M:M,Allocations!A:A,MAIN!A1780,Allocations!B:B,MAIN!D1780))</f>
        <v>17.437999999999999</v>
      </c>
      <c r="G1780" s="24">
        <f t="shared" si="495"/>
        <v>397.76499999999999</v>
      </c>
      <c r="H1780" s="24">
        <f>IFERROR(VLOOKUP(S1780,Swaps_wk!$A$2:$AP$151,HLOOKUP(MAIN!D1780,Swaps_wk!$B$2:$AP$151,150,FALSE),FALSE),0)</f>
        <v>0</v>
      </c>
      <c r="I1780" s="24">
        <f>SUMIFS(PASTE_DQS_TRACKER!$D:$D,PASTE_DQS_TRACKER!$C:$C,MAIN!$A1780,PASTE_DQS_TRACKER!$B:$B,MAIN!$D1780)-SUMIFS(PASTE_DQS_TRACKER!$D:$D,PASTE_DQS_TRACKER!$C:$C,MAIN!A1780,PASTE_DQS_TRACKER!$E:$E,MAIN!$D1780)</f>
        <v>148.80000000000001</v>
      </c>
      <c r="J1780" s="25">
        <f t="shared" si="496"/>
        <v>546.56500000000005</v>
      </c>
      <c r="K1780" s="24">
        <f>IFERROR(IF(V1780="Flex",0,IF(D1780=$D$30,VLOOKUP(A1780,MMO_o10M_lease!$A$1:$F$51,5,FALSE),IF(D1780=$D$26,VLOOKUP(D1780,LANDINGS!$A$3:$BR$40,HLOOKUP(A1780,LANDINGS!$B$1:$CF$42,42,FALSE),FALSE)-IFERROR(VLOOKUP(A1780,MMO_o10M_lease!$A$1:$F$38,5,FALSE),0),VLOOKUP(D1780,LANDINGS!$A$3:$CF$40,HLOOKUP(A1780,LANDINGS!$B$1:$CF$42,42,FALSE),FALSE)))),0)</f>
        <v>63.843999999999994</v>
      </c>
      <c r="L1780" s="24">
        <f>SUMIFS(PASTE_FLEX_TRACKER!$D:$D,PASTE_FLEX_TRACKER!$F:$F,MAIN!$A1780,PASTE_FLEX_TRACKER!$B:$B,MAIN!$D1780)-SUMIFS(PASTE_FLEX_TRACKER!$D:$D,PASTE_FLEX_TRACKER!$C:$C,MAIN!$A1780,PASTE_FLEX_TRACKER!$B:$B,MAIN!$D1780)</f>
        <v>184.2</v>
      </c>
      <c r="M1780" s="24">
        <f>IFERROR(-VLOOKUP(D1780,SQ!$A$19:$CC$52,HLOOKUP(MAIN!A1780,SQ!$B$18:$CC$56,39,FALSE),FALSE),"n/a")</f>
        <v>0</v>
      </c>
      <c r="N1780" s="46" t="s">
        <v>563</v>
      </c>
      <c r="O1780" s="46">
        <f>SUMIFS(MAN_ADJ!$L:$L,MAN_ADJ!$K:$K,MAIN!$D1780,MAN_ADJ!$J:$J,MAIN!$S1780)</f>
        <v>0</v>
      </c>
      <c r="P1780" s="25">
        <f t="shared" si="497"/>
        <v>248.04399999999998</v>
      </c>
      <c r="Q1780" s="28">
        <f t="shared" si="498"/>
        <v>0.45382342447833279</v>
      </c>
      <c r="R1780" s="38">
        <f t="shared" si="499"/>
        <v>298.52100000000007</v>
      </c>
      <c r="S1780" s="17" t="s">
        <v>52</v>
      </c>
    </row>
    <row r="1781" spans="1:19" x14ac:dyDescent="0.25">
      <c r="A1781" s="17" t="s">
        <v>52</v>
      </c>
      <c r="B1781" s="17" t="s">
        <v>93</v>
      </c>
      <c r="C1781" s="17" t="s">
        <v>225</v>
      </c>
      <c r="D1781" s="17" t="s">
        <v>107</v>
      </c>
      <c r="E1781" s="24">
        <f>IF(U1781="SC",SUMIFS(SC!F:F,SC!A:A,MAIN!D1781,SC!B:B,MAIN!A1781),SUMIFS(Allocations!$H:$H,Allocations!$A:$A,MAIN!$A1781,Allocations!$B:$B,MAIN!$D1781))</f>
        <v>153.596</v>
      </c>
      <c r="F1781" s="24">
        <f>IF(U1781="SC",SUMIFS(SC!J:J,SC!A:A,MAIN!D1781,SC!B:B,MAIN!A1781),SUMIFS(Allocations!M:M,Allocations!A:A,MAIN!A1781,Allocations!B:B,MAIN!D1781))</f>
        <v>0.76700000000000002</v>
      </c>
      <c r="G1781" s="24">
        <f t="shared" si="495"/>
        <v>154.363</v>
      </c>
      <c r="H1781" s="24">
        <f>IFERROR(VLOOKUP(S1781,Swaps_wk!$A$2:$AP$151,HLOOKUP(MAIN!D1781,Swaps_wk!$B$2:$AP$151,150,FALSE),FALSE),0)</f>
        <v>0</v>
      </c>
      <c r="I1781" s="24">
        <f>SUMIFS(PASTE_DQS_TRACKER!$D:$D,PASTE_DQS_TRACKER!$C:$C,MAIN!$A1781,PASTE_DQS_TRACKER!$B:$B,MAIN!$D1781)-SUMIFS(PASTE_DQS_TRACKER!$D:$D,PASTE_DQS_TRACKER!$C:$C,MAIN!A1781,PASTE_DQS_TRACKER!$E:$E,MAIN!$D1781)</f>
        <v>-120.19999999999999</v>
      </c>
      <c r="J1781" s="25">
        <f t="shared" si="496"/>
        <v>34.163000000000011</v>
      </c>
      <c r="K1781" s="24">
        <f>IFERROR(IF(V1781="Flex",0,IF(D1781=$D$30,VLOOKUP(A1781,MMO_o10M_lease!$A$1:$F$51,5,FALSE),IF(D1781=$D$26,VLOOKUP(D1781,LANDINGS!$A$3:$BR$40,HLOOKUP(A1781,LANDINGS!$B$1:$CF$42,42,FALSE),FALSE)-IFERROR(VLOOKUP(A1781,MMO_o10M_lease!$A$1:$F$38,5,FALSE),0),VLOOKUP(D1781,LANDINGS!$A$3:$CF$40,HLOOKUP(A1781,LANDINGS!$B$1:$CF$42,42,FALSE),FALSE)))),0)</f>
        <v>5.3979999999999997</v>
      </c>
      <c r="L1781" s="24">
        <f>SUMIFS(PASTE_FLEX_TRACKER!$D:$D,PASTE_FLEX_TRACKER!$F:$F,MAIN!$A1781,PASTE_FLEX_TRACKER!$B:$B,MAIN!$D1781)-SUMIFS(PASTE_FLEX_TRACKER!$D:$D,PASTE_FLEX_TRACKER!$C:$C,MAIN!$A1781,PASTE_FLEX_TRACKER!$B:$B,MAIN!$D1781)</f>
        <v>9</v>
      </c>
      <c r="M1781" s="24">
        <f>IFERROR(-VLOOKUP(D1781,SQ!$A$19:$CC$52,HLOOKUP(MAIN!A1781,SQ!$B$18:$CC$56,39,FALSE),FALSE),"n/a")</f>
        <v>0</v>
      </c>
      <c r="N1781" s="46" t="s">
        <v>563</v>
      </c>
      <c r="O1781" s="46">
        <f>SUMIFS(MAN_ADJ!$L:$L,MAN_ADJ!$K:$K,MAIN!$D1781,MAN_ADJ!$J:$J,MAIN!$S1781)</f>
        <v>0</v>
      </c>
      <c r="P1781" s="25">
        <f t="shared" si="497"/>
        <v>14.398</v>
      </c>
      <c r="Q1781" s="28">
        <f t="shared" si="498"/>
        <v>0.42145010684073397</v>
      </c>
      <c r="R1781" s="38">
        <f t="shared" si="499"/>
        <v>19.765000000000011</v>
      </c>
      <c r="S1781" s="17" t="s">
        <v>52</v>
      </c>
    </row>
    <row r="1782" spans="1:19" x14ac:dyDescent="0.25">
      <c r="A1782" s="17" t="s">
        <v>52</v>
      </c>
      <c r="B1782" s="17" t="s">
        <v>93</v>
      </c>
      <c r="C1782" s="17" t="s">
        <v>225</v>
      </c>
      <c r="D1782" s="17" t="s">
        <v>108</v>
      </c>
      <c r="E1782" s="24">
        <f>IF(U1782="SC",SUMIFS(SC!F:F,SC!A:A,MAIN!D1782,SC!B:B,MAIN!A1782),SUMIFS(Allocations!$H:$H,Allocations!$A:$A,MAIN!$A1782,Allocations!$B:$B,MAIN!$D1782))</f>
        <v>-259.01499999999999</v>
      </c>
      <c r="F1782" s="24">
        <f>IF(U1782="SC",SUMIFS(SC!J:J,SC!A:A,MAIN!D1782,SC!B:B,MAIN!A1782),SUMIFS(Allocations!M:M,Allocations!A:A,MAIN!A1782,Allocations!B:B,MAIN!D1782))</f>
        <v>0</v>
      </c>
      <c r="G1782" s="24">
        <f t="shared" si="495"/>
        <v>-259.01499999999999</v>
      </c>
      <c r="H1782" s="24">
        <f>IFERROR(VLOOKUP(S1782,Swaps_wk!$A$2:$AP$151,HLOOKUP(MAIN!D1782,Swaps_wk!$B$2:$AP$151,150,FALSE),FALSE),0)</f>
        <v>0</v>
      </c>
      <c r="I1782" s="24">
        <f>SUMIFS(PASTE_DQS_TRACKER!$D:$D,PASTE_DQS_TRACKER!$C:$C,MAIN!$A1782,PASTE_DQS_TRACKER!$B:$B,MAIN!$D1782)-SUMIFS(PASTE_DQS_TRACKER!$D:$D,PASTE_DQS_TRACKER!$C:$C,MAIN!A1782,PASTE_DQS_TRACKER!$E:$E,MAIN!$D1782)</f>
        <v>270</v>
      </c>
      <c r="J1782" s="25">
        <f t="shared" si="496"/>
        <v>10.985000000000014</v>
      </c>
      <c r="K1782" s="24">
        <f>IFERROR(IF(V1782="Flex",0,IF(D1782=$D$30,VLOOKUP(A1782,MMO_o10M_lease!$A$1:$F$51,5,FALSE),IF(D1782=$D$26,VLOOKUP(D1782,LANDINGS!$A$3:$BR$40,HLOOKUP(A1782,LANDINGS!$B$1:$CF$42,42,FALSE),FALSE)-IFERROR(VLOOKUP(A1782,MMO_o10M_lease!$A$1:$F$38,5,FALSE),0),VLOOKUP(D1782,LANDINGS!$A$3:$CF$40,HLOOKUP(A1782,LANDINGS!$B$1:$CF$42,42,FALSE),FALSE)))),0)</f>
        <v>0</v>
      </c>
      <c r="L1782" s="24">
        <f>SUMIFS(PASTE_FLEX_TRACKER!$D:$D,PASTE_FLEX_TRACKER!$F:$F,MAIN!$A1782,PASTE_FLEX_TRACKER!$B:$B,MAIN!$D1782)-SUMIFS(PASTE_FLEX_TRACKER!$D:$D,PASTE_FLEX_TRACKER!$C:$C,MAIN!$A1782,PASTE_FLEX_TRACKER!$B:$B,MAIN!$D1782)</f>
        <v>0</v>
      </c>
      <c r="M1782" s="24">
        <f>IFERROR(-VLOOKUP(D1782,SQ!$A$19:$CC$52,HLOOKUP(MAIN!A1782,SQ!$B$18:$CC$56,39,FALSE),FALSE),"n/a")</f>
        <v>0</v>
      </c>
      <c r="N1782" s="46" t="s">
        <v>563</v>
      </c>
      <c r="O1782" s="46">
        <f>SUMIFS(MAN_ADJ!$L:$L,MAN_ADJ!$K:$K,MAIN!$D1782,MAN_ADJ!$J:$J,MAIN!$S1782)</f>
        <v>0</v>
      </c>
      <c r="P1782" s="25">
        <f t="shared" si="497"/>
        <v>0</v>
      </c>
      <c r="Q1782" s="28">
        <f t="shared" si="498"/>
        <v>0</v>
      </c>
      <c r="R1782" s="38">
        <f t="shared" si="499"/>
        <v>10.985000000000014</v>
      </c>
      <c r="S1782" s="17" t="s">
        <v>52</v>
      </c>
    </row>
    <row r="1783" spans="1:19" x14ac:dyDescent="0.25">
      <c r="A1783" s="17" t="s">
        <v>52</v>
      </c>
      <c r="B1783" s="17" t="s">
        <v>93</v>
      </c>
      <c r="C1783" s="17" t="s">
        <v>225</v>
      </c>
      <c r="D1783" s="17" t="s">
        <v>109</v>
      </c>
      <c r="E1783" s="24">
        <f>IF(U1783="SC",SUMIFS(SC!F:F,SC!A:A,MAIN!D1783,SC!B:B,MAIN!A1783),SUMIFS(Allocations!$H:$H,Allocations!$A:$A,MAIN!$A1783,Allocations!$B:$B,MAIN!$D1783))</f>
        <v>442.10199999999998</v>
      </c>
      <c r="F1783" s="24">
        <f>IF(U1783="SC",SUMIFS(SC!J:J,SC!A:A,MAIN!D1783,SC!B:B,MAIN!A1783),SUMIFS(Allocations!M:M,Allocations!A:A,MAIN!A1783,Allocations!B:B,MAIN!D1783))</f>
        <v>22.309000000000001</v>
      </c>
      <c r="G1783" s="24">
        <f t="shared" si="495"/>
        <v>464.411</v>
      </c>
      <c r="H1783" s="24">
        <f>IFERROR(VLOOKUP(S1783,Swaps_wk!$A$2:$AP$151,HLOOKUP(MAIN!D1783,Swaps_wk!$B$2:$AP$151,150,FALSE),FALSE),0)</f>
        <v>0</v>
      </c>
      <c r="I1783" s="24">
        <f>SUMIFS(PASTE_DQS_TRACKER!$D:$D,PASTE_DQS_TRACKER!$C:$C,MAIN!$A1783,PASTE_DQS_TRACKER!$B:$B,MAIN!$D1783)-SUMIFS(PASTE_DQS_TRACKER!$D:$D,PASTE_DQS_TRACKER!$C:$C,MAIN!A1783,PASTE_DQS_TRACKER!$E:$E,MAIN!$D1783)</f>
        <v>271.39999999999998</v>
      </c>
      <c r="J1783" s="25">
        <f t="shared" si="496"/>
        <v>735.81099999999992</v>
      </c>
      <c r="K1783" s="24">
        <f>IFERROR(IF(V1783="Flex",0,IF(D1783=$D$30,VLOOKUP(A1783,MMO_o10M_lease!$A$1:$F$51,5,FALSE),IF(D1783=$D$26,VLOOKUP(D1783,LANDINGS!$A$3:$BR$40,HLOOKUP(A1783,LANDINGS!$B$1:$CF$42,42,FALSE),FALSE)-IFERROR(VLOOKUP(A1783,MMO_o10M_lease!$A$1:$F$38,5,FALSE),0),VLOOKUP(D1783,LANDINGS!$A$3:$CF$40,HLOOKUP(A1783,LANDINGS!$B$1:$CF$42,42,FALSE),FALSE)))),0)</f>
        <v>226.803</v>
      </c>
      <c r="L1783" s="24">
        <f>SUMIFS(PASTE_FLEX_TRACKER!$D:$D,PASTE_FLEX_TRACKER!$F:$F,MAIN!$A1783,PASTE_FLEX_TRACKER!$B:$B,MAIN!$D1783)-SUMIFS(PASTE_FLEX_TRACKER!$D:$D,PASTE_FLEX_TRACKER!$C:$C,MAIN!$A1783,PASTE_FLEX_TRACKER!$B:$B,MAIN!$D1783)</f>
        <v>178.5</v>
      </c>
      <c r="M1783" s="24">
        <f>IFERROR(-VLOOKUP(D1783,SQ!$A$19:$CC$52,HLOOKUP(MAIN!A1783,SQ!$B$18:$CC$56,39,FALSE),FALSE),"n/a")</f>
        <v>0</v>
      </c>
      <c r="N1783" s="46" t="s">
        <v>563</v>
      </c>
      <c r="O1783" s="46">
        <f>SUMIFS(MAN_ADJ!$L:$L,MAN_ADJ!$K:$K,MAIN!$D1783,MAN_ADJ!$J:$J,MAIN!$S1783)</f>
        <v>0</v>
      </c>
      <c r="P1783" s="25">
        <f t="shared" si="497"/>
        <v>405.303</v>
      </c>
      <c r="Q1783" s="28">
        <f t="shared" si="498"/>
        <v>0.55082487214787501</v>
      </c>
      <c r="R1783" s="38">
        <f t="shared" si="499"/>
        <v>330.50799999999992</v>
      </c>
      <c r="S1783" s="17" t="s">
        <v>52</v>
      </c>
    </row>
    <row r="1784" spans="1:19" x14ac:dyDescent="0.25">
      <c r="A1784" s="17" t="s">
        <v>52</v>
      </c>
      <c r="B1784" s="17" t="s">
        <v>93</v>
      </c>
      <c r="C1784" s="17" t="s">
        <v>225</v>
      </c>
      <c r="D1784" s="17" t="s">
        <v>110</v>
      </c>
      <c r="E1784" s="24">
        <f>IF(U1784="SC",SUMIFS(SC!F:F,SC!A:A,MAIN!D1784,SC!B:B,MAIN!A1784),SUMIFS(Allocations!$H:$H,Allocations!$A:$A,MAIN!$A1784,Allocations!$B:$B,MAIN!$D1784))</f>
        <v>29.530999999999999</v>
      </c>
      <c r="F1784" s="24">
        <f>IF(U1784="SC",SUMIFS(SC!J:J,SC!A:A,MAIN!D1784,SC!B:B,MAIN!A1784),SUMIFS(Allocations!M:M,Allocations!A:A,MAIN!A1784,Allocations!B:B,MAIN!D1784))</f>
        <v>0</v>
      </c>
      <c r="G1784" s="24">
        <f t="shared" si="495"/>
        <v>29.530999999999999</v>
      </c>
      <c r="H1784" s="24">
        <f>IFERROR(VLOOKUP(S1784,Swaps_wk!$A$2:$AP$151,HLOOKUP(MAIN!D1784,Swaps_wk!$B$2:$AP$151,150,FALSE),FALSE),0)</f>
        <v>0</v>
      </c>
      <c r="I1784" s="24">
        <f>SUMIFS(PASTE_DQS_TRACKER!$D:$D,PASTE_DQS_TRACKER!$C:$C,MAIN!$A1784,PASTE_DQS_TRACKER!$B:$B,MAIN!$D1784)-SUMIFS(PASTE_DQS_TRACKER!$D:$D,PASTE_DQS_TRACKER!$C:$C,MAIN!A1784,PASTE_DQS_TRACKER!$E:$E,MAIN!$D1784)</f>
        <v>0</v>
      </c>
      <c r="J1784" s="25">
        <f t="shared" si="496"/>
        <v>29.530999999999999</v>
      </c>
      <c r="K1784" s="24">
        <f>IFERROR(IF(V1784="Flex",0,IF(D1784=$D$30,VLOOKUP(A1784,MMO_o10M_lease!$A$1:$F$51,5,FALSE),IF(D1784=$D$26,VLOOKUP(D1784,LANDINGS!$A$3:$BR$40,HLOOKUP(A1784,LANDINGS!$B$1:$CF$42,42,FALSE),FALSE)-IFERROR(VLOOKUP(A1784,MMO_o10M_lease!$A$1:$F$38,5,FALSE),0),VLOOKUP(D1784,LANDINGS!$A$3:$CF$40,HLOOKUP(A1784,LANDINGS!$B$1:$CF$42,42,FALSE),FALSE)))),0)</f>
        <v>1.4969999999999999</v>
      </c>
      <c r="L1784" s="24">
        <f>SUMIFS(PASTE_FLEX_TRACKER!$D:$D,PASTE_FLEX_TRACKER!$F:$F,MAIN!$A1784,PASTE_FLEX_TRACKER!$B:$B,MAIN!$D1784)-SUMIFS(PASTE_FLEX_TRACKER!$D:$D,PASTE_FLEX_TRACKER!$C:$C,MAIN!$A1784,PASTE_FLEX_TRACKER!$B:$B,MAIN!$D1784)</f>
        <v>0</v>
      </c>
      <c r="M1784" s="24">
        <f>IFERROR(-VLOOKUP(D1784,SQ!$A$19:$CC$52,HLOOKUP(MAIN!A1784,SQ!$B$18:$CC$56,39,FALSE),FALSE),"n/a")</f>
        <v>0</v>
      </c>
      <c r="N1784" s="46" t="s">
        <v>563</v>
      </c>
      <c r="O1784" s="46">
        <f>SUMIFS(MAN_ADJ!$L:$L,MAN_ADJ!$K:$K,MAIN!$D1784,MAN_ADJ!$J:$J,MAIN!$S1784)</f>
        <v>0</v>
      </c>
      <c r="P1784" s="25">
        <f t="shared" si="497"/>
        <v>1.4969999999999999</v>
      </c>
      <c r="Q1784" s="28">
        <f t="shared" si="498"/>
        <v>5.0692492634858283E-2</v>
      </c>
      <c r="R1784" s="38">
        <f t="shared" si="499"/>
        <v>28.033999999999999</v>
      </c>
      <c r="S1784" s="17" t="s">
        <v>52</v>
      </c>
    </row>
    <row r="1785" spans="1:19" x14ac:dyDescent="0.25">
      <c r="A1785" s="17" t="s">
        <v>52</v>
      </c>
      <c r="B1785" s="17" t="s">
        <v>93</v>
      </c>
      <c r="C1785" s="17" t="s">
        <v>225</v>
      </c>
      <c r="D1785" s="17" t="s">
        <v>111</v>
      </c>
      <c r="E1785" s="24">
        <f>IF(U1785="SC",SUMIFS(SC!F:F,SC!A:A,MAIN!D1785,SC!B:B,MAIN!A1785),SUMIFS(Allocations!$H:$H,Allocations!$A:$A,MAIN!$A1785,Allocations!$B:$B,MAIN!$D1785))</f>
        <v>398.50599999999997</v>
      </c>
      <c r="F1785" s="24">
        <f>IF(U1785="SC",SUMIFS(SC!J:J,SC!A:A,MAIN!D1785,SC!B:B,MAIN!A1785),SUMIFS(Allocations!M:M,Allocations!A:A,MAIN!A1785,Allocations!B:B,MAIN!D1785))</f>
        <v>0.33900000000000002</v>
      </c>
      <c r="G1785" s="24">
        <f t="shared" si="495"/>
        <v>398.84499999999997</v>
      </c>
      <c r="H1785" s="24">
        <f>IFERROR(VLOOKUP(S1785,Swaps_wk!$A$2:$AP$151,HLOOKUP(MAIN!D1785,Swaps_wk!$B$2:$AP$151,150,FALSE),FALSE),0)</f>
        <v>0</v>
      </c>
      <c r="I1785" s="24">
        <f>SUMIFS(PASTE_DQS_TRACKER!$D:$D,PASTE_DQS_TRACKER!$C:$C,MAIN!$A1785,PASTE_DQS_TRACKER!$B:$B,MAIN!$D1785)-SUMIFS(PASTE_DQS_TRACKER!$D:$D,PASTE_DQS_TRACKER!$C:$C,MAIN!A1785,PASTE_DQS_TRACKER!$E:$E,MAIN!$D1785)</f>
        <v>-104.99999999999999</v>
      </c>
      <c r="J1785" s="25">
        <f t="shared" si="496"/>
        <v>293.84499999999997</v>
      </c>
      <c r="K1785" s="24">
        <f>IFERROR(IF(V1785="Flex",0,IF(D1785=$D$30,VLOOKUP(A1785,MMO_o10M_lease!$A$1:$F$51,5,FALSE),IF(D1785=$D$26,VLOOKUP(D1785,LANDINGS!$A$3:$BR$40,HLOOKUP(A1785,LANDINGS!$B$1:$CF$42,42,FALSE),FALSE)-IFERROR(VLOOKUP(A1785,MMO_o10M_lease!$A$1:$F$38,5,FALSE),0),VLOOKUP(D1785,LANDINGS!$A$3:$CF$40,HLOOKUP(A1785,LANDINGS!$B$1:$CF$42,42,FALSE),FALSE)))),0)</f>
        <v>26.864999999999998</v>
      </c>
      <c r="L1785" s="24">
        <f>SUMIFS(PASTE_FLEX_TRACKER!$D:$D,PASTE_FLEX_TRACKER!$F:$F,MAIN!$A1785,PASTE_FLEX_TRACKER!$B:$B,MAIN!$D1785)-SUMIFS(PASTE_FLEX_TRACKER!$D:$D,PASTE_FLEX_TRACKER!$C:$C,MAIN!$A1785,PASTE_FLEX_TRACKER!$B:$B,MAIN!$D1785)</f>
        <v>0</v>
      </c>
      <c r="M1785" s="24">
        <f>IFERROR(-VLOOKUP(D1785,SQ!$A$19:$CC$52,HLOOKUP(MAIN!A1785,SQ!$B$18:$CC$56,39,FALSE),FALSE),"n/a")</f>
        <v>0</v>
      </c>
      <c r="N1785" s="46" t="s">
        <v>563</v>
      </c>
      <c r="O1785" s="46">
        <f>SUMIFS(MAN_ADJ!$L:$L,MAN_ADJ!$K:$K,MAIN!$D1785,MAN_ADJ!$J:$J,MAIN!$S1785)</f>
        <v>0</v>
      </c>
      <c r="P1785" s="25">
        <f t="shared" si="497"/>
        <v>26.864999999999998</v>
      </c>
      <c r="Q1785" s="28">
        <f t="shared" si="498"/>
        <v>9.1425751671799768E-2</v>
      </c>
      <c r="R1785" s="38">
        <f t="shared" si="499"/>
        <v>266.97999999999996</v>
      </c>
      <c r="S1785" s="17" t="s">
        <v>52</v>
      </c>
    </row>
    <row r="1786" spans="1:19" x14ac:dyDescent="0.25">
      <c r="A1786" s="17" t="s">
        <v>52</v>
      </c>
      <c r="B1786" s="17" t="s">
        <v>93</v>
      </c>
      <c r="C1786" s="17" t="s">
        <v>225</v>
      </c>
      <c r="D1786" s="17" t="s">
        <v>112</v>
      </c>
      <c r="E1786" s="24">
        <f>IF(U1786="SC",SUMIFS(SC!F:F,SC!A:A,MAIN!D1786,SC!B:B,MAIN!A1786),SUMIFS(Allocations!$H:$H,Allocations!$A:$A,MAIN!$A1786,Allocations!$B:$B,MAIN!$D1786))</f>
        <v>3.956</v>
      </c>
      <c r="F1786" s="24">
        <f>IF(U1786="SC",SUMIFS(SC!J:J,SC!A:A,MAIN!D1786,SC!B:B,MAIN!A1786),SUMIFS(Allocations!M:M,Allocations!A:A,MAIN!A1786,Allocations!B:B,MAIN!D1786))</f>
        <v>3.6999999999999998E-2</v>
      </c>
      <c r="G1786" s="24">
        <f t="shared" si="495"/>
        <v>3.9929999999999999</v>
      </c>
      <c r="H1786" s="24">
        <f>IFERROR(VLOOKUP(S1786,Swaps_wk!$A$2:$AP$151,HLOOKUP(MAIN!D1786,Swaps_wk!$B$2:$AP$151,150,FALSE),FALSE),0)</f>
        <v>0</v>
      </c>
      <c r="I1786" s="24">
        <f>SUMIFS(PASTE_DQS_TRACKER!$D:$D,PASTE_DQS_TRACKER!$C:$C,MAIN!$A1786,PASTE_DQS_TRACKER!$B:$B,MAIN!$D1786)-SUMIFS(PASTE_DQS_TRACKER!$D:$D,PASTE_DQS_TRACKER!$C:$C,MAIN!A1786,PASTE_DQS_TRACKER!$E:$E,MAIN!$D1786)</f>
        <v>0.2</v>
      </c>
      <c r="J1786" s="25">
        <f t="shared" si="496"/>
        <v>4.1929999999999996</v>
      </c>
      <c r="K1786" s="24">
        <f>IFERROR(IF(V1786="Flex",0,IF(D1786=$D$30,VLOOKUP(A1786,MMO_o10M_lease!$A$1:$F$51,5,FALSE),IF(D1786=$D$26,VLOOKUP(D1786,LANDINGS!$A$3:$BR$40,HLOOKUP(A1786,LANDINGS!$B$1:$CF$42,42,FALSE),FALSE)-IFERROR(VLOOKUP(A1786,MMO_o10M_lease!$A$1:$F$38,5,FALSE),0),VLOOKUP(D1786,LANDINGS!$A$3:$CF$40,HLOOKUP(A1786,LANDINGS!$B$1:$CF$42,42,FALSE),FALSE)))),0)</f>
        <v>0.64300000000000002</v>
      </c>
      <c r="L1786" s="24">
        <f>SUMIFS(PASTE_FLEX_TRACKER!$D:$D,PASTE_FLEX_TRACKER!$F:$F,MAIN!$A1786,PASTE_FLEX_TRACKER!$B:$B,MAIN!$D1786)-SUMIFS(PASTE_FLEX_TRACKER!$D:$D,PASTE_FLEX_TRACKER!$C:$C,MAIN!$A1786,PASTE_FLEX_TRACKER!$B:$B,MAIN!$D1786)</f>
        <v>0</v>
      </c>
      <c r="M1786" s="24">
        <f>IFERROR(-VLOOKUP(D1786,SQ!$A$19:$CC$52,HLOOKUP(MAIN!A1786,SQ!$B$18:$CC$56,39,FALSE),FALSE),"n/a")</f>
        <v>0</v>
      </c>
      <c r="N1786" s="46" t="s">
        <v>563</v>
      </c>
      <c r="O1786" s="46">
        <f>SUMIFS(MAN_ADJ!$L:$L,MAN_ADJ!$K:$K,MAIN!$D1786,MAN_ADJ!$J:$J,MAIN!$S1786)</f>
        <v>0</v>
      </c>
      <c r="P1786" s="25">
        <f t="shared" si="497"/>
        <v>0.64300000000000002</v>
      </c>
      <c r="Q1786" s="28">
        <f t="shared" si="498"/>
        <v>0.15335082279990461</v>
      </c>
      <c r="R1786" s="38">
        <f t="shared" si="499"/>
        <v>3.55</v>
      </c>
      <c r="S1786" s="17" t="s">
        <v>52</v>
      </c>
    </row>
    <row r="1787" spans="1:19" x14ac:dyDescent="0.25">
      <c r="A1787" s="17" t="s">
        <v>52</v>
      </c>
      <c r="B1787" s="17" t="s">
        <v>93</v>
      </c>
      <c r="C1787" s="17" t="s">
        <v>225</v>
      </c>
      <c r="D1787" s="17" t="s">
        <v>113</v>
      </c>
      <c r="E1787" s="24">
        <f>IF(U1787="SC",SUMIFS(SC!F:F,SC!A:A,MAIN!D1787,SC!B:B,MAIN!A1787),SUMIFS(Allocations!$H:$H,Allocations!$A:$A,MAIN!$A1787,Allocations!$B:$B,MAIN!$D1787))</f>
        <v>0.872</v>
      </c>
      <c r="F1787" s="24">
        <f>IF(U1787="SC",SUMIFS(SC!J:J,SC!A:A,MAIN!D1787,SC!B:B,MAIN!A1787),SUMIFS(Allocations!M:M,Allocations!A:A,MAIN!A1787,Allocations!B:B,MAIN!D1787))</f>
        <v>0</v>
      </c>
      <c r="G1787" s="24">
        <f t="shared" si="495"/>
        <v>0.872</v>
      </c>
      <c r="H1787" s="24">
        <f>IFERROR(VLOOKUP(S1787,Swaps_wk!$A$2:$AP$151,HLOOKUP(MAIN!D1787,Swaps_wk!$B$2:$AP$151,150,FALSE),FALSE),0)</f>
        <v>0</v>
      </c>
      <c r="I1787" s="24">
        <f>SUMIFS(PASTE_DQS_TRACKER!$D:$D,PASTE_DQS_TRACKER!$C:$C,MAIN!$A1787,PASTE_DQS_TRACKER!$B:$B,MAIN!$D1787)-SUMIFS(PASTE_DQS_TRACKER!$D:$D,PASTE_DQS_TRACKER!$C:$C,MAIN!A1787,PASTE_DQS_TRACKER!$E:$E,MAIN!$D1787)</f>
        <v>9.3999999999999986</v>
      </c>
      <c r="J1787" s="25">
        <f t="shared" si="496"/>
        <v>10.271999999999998</v>
      </c>
      <c r="K1787" s="24">
        <f>IFERROR(IF(V1787="Flex",0,IF(D1787=$D$30,VLOOKUP(A1787,MMO_o10M_lease!$A$1:$F$51,5,FALSE),IF(D1787=$D$26,VLOOKUP(D1787,LANDINGS!$A$3:$BR$40,HLOOKUP(A1787,LANDINGS!$B$1:$CF$42,42,FALSE),FALSE)-IFERROR(VLOOKUP(A1787,MMO_o10M_lease!$A$1:$F$38,5,FALSE),0),VLOOKUP(D1787,LANDINGS!$A$3:$CF$40,HLOOKUP(A1787,LANDINGS!$B$1:$CF$42,42,FALSE),FALSE)))),0)</f>
        <v>0</v>
      </c>
      <c r="L1787" s="24">
        <f>SUMIFS(PASTE_FLEX_TRACKER!$D:$D,PASTE_FLEX_TRACKER!$F:$F,MAIN!$A1787,PASTE_FLEX_TRACKER!$B:$B,MAIN!$D1787)-SUMIFS(PASTE_FLEX_TRACKER!$D:$D,PASTE_FLEX_TRACKER!$C:$C,MAIN!$A1787,PASTE_FLEX_TRACKER!$B:$B,MAIN!$D1787)</f>
        <v>7</v>
      </c>
      <c r="M1787" s="24">
        <f>IFERROR(-VLOOKUP(D1787,SQ!$A$19:$CC$52,HLOOKUP(MAIN!A1787,SQ!$B$18:$CC$56,39,FALSE),FALSE),"n/a")</f>
        <v>0</v>
      </c>
      <c r="N1787" s="46" t="s">
        <v>563</v>
      </c>
      <c r="O1787" s="46">
        <f>SUMIFS(MAN_ADJ!$L:$L,MAN_ADJ!$K:$K,MAIN!$D1787,MAN_ADJ!$J:$J,MAIN!$S1787)</f>
        <v>0</v>
      </c>
      <c r="P1787" s="25">
        <f t="shared" si="497"/>
        <v>7</v>
      </c>
      <c r="Q1787" s="28">
        <f t="shared" si="498"/>
        <v>0.68146417445482876</v>
      </c>
      <c r="R1787" s="38">
        <f t="shared" si="499"/>
        <v>3.2719999999999985</v>
      </c>
      <c r="S1787" s="17" t="s">
        <v>52</v>
      </c>
    </row>
    <row r="1788" spans="1:19" x14ac:dyDescent="0.25">
      <c r="A1788" s="17" t="s">
        <v>52</v>
      </c>
      <c r="B1788" s="17" t="s">
        <v>93</v>
      </c>
      <c r="C1788" s="17" t="s">
        <v>225</v>
      </c>
      <c r="D1788" s="17" t="s">
        <v>114</v>
      </c>
      <c r="E1788" s="24">
        <f>IF(U1788="SC",SUMIFS(SC!F:F,SC!A:A,MAIN!D1788,SC!B:B,MAIN!A1788),SUMIFS(Allocations!$H:$H,Allocations!$A:$A,MAIN!$A1788,Allocations!$B:$B,MAIN!$D1788))</f>
        <v>469.089</v>
      </c>
      <c r="F1788" s="24">
        <f>IF(U1788="SC",SUMIFS(SC!J:J,SC!A:A,MAIN!D1788,SC!B:B,MAIN!A1788),SUMIFS(Allocations!M:M,Allocations!A:A,MAIN!A1788,Allocations!B:B,MAIN!D1788))</f>
        <v>18.597999999999999</v>
      </c>
      <c r="G1788" s="24">
        <f t="shared" si="495"/>
        <v>487.68700000000001</v>
      </c>
      <c r="H1788" s="24">
        <f>IFERROR(VLOOKUP(S1788,Swaps_wk!$A$2:$AP$151,HLOOKUP(MAIN!D1788,Swaps_wk!$B$2:$AP$151,150,FALSE),FALSE),0)</f>
        <v>0</v>
      </c>
      <c r="I1788" s="24">
        <f>SUMIFS(PASTE_DQS_TRACKER!$D:$D,PASTE_DQS_TRACKER!$C:$C,MAIN!$A1788,PASTE_DQS_TRACKER!$B:$B,MAIN!$D1788)-SUMIFS(PASTE_DQS_TRACKER!$D:$D,PASTE_DQS_TRACKER!$C:$C,MAIN!A1788,PASTE_DQS_TRACKER!$E:$E,MAIN!$D1788)</f>
        <v>186</v>
      </c>
      <c r="J1788" s="25">
        <f t="shared" si="496"/>
        <v>673.68700000000001</v>
      </c>
      <c r="K1788" s="24">
        <f>IFERROR(IF(V1788="Flex",0,IF(D1788=$D$30,VLOOKUP(A1788,MMO_o10M_lease!$A$1:$F$51,5,FALSE),IF(D1788=$D$26,VLOOKUP(D1788,LANDINGS!$A$3:$BR$40,HLOOKUP(A1788,LANDINGS!$B$1:$CF$42,42,FALSE),FALSE)-IFERROR(VLOOKUP(A1788,MMO_o10M_lease!$A$1:$F$38,5,FALSE),0),VLOOKUP(D1788,LANDINGS!$A$3:$CF$40,HLOOKUP(A1788,LANDINGS!$B$1:$CF$42,42,FALSE),FALSE)))),0)</f>
        <v>91.855000000000004</v>
      </c>
      <c r="L1788" s="24">
        <f>SUMIFS(PASTE_FLEX_TRACKER!$D:$D,PASTE_FLEX_TRACKER!$F:$F,MAIN!$A1788,PASTE_FLEX_TRACKER!$B:$B,MAIN!$D1788)-SUMIFS(PASTE_FLEX_TRACKER!$D:$D,PASTE_FLEX_TRACKER!$C:$C,MAIN!$A1788,PASTE_FLEX_TRACKER!$B:$B,MAIN!$D1788)</f>
        <v>65.099999999999994</v>
      </c>
      <c r="M1788" s="24">
        <f>IFERROR(-VLOOKUP(D1788,SQ!$A$19:$CC$52,HLOOKUP(MAIN!A1788,SQ!$B$18:$CC$56,39,FALSE),FALSE),"n/a")</f>
        <v>0</v>
      </c>
      <c r="N1788" s="46" t="s">
        <v>563</v>
      </c>
      <c r="O1788" s="46">
        <f>SUMIFS(MAN_ADJ!$L:$L,MAN_ADJ!$K:$K,MAIN!$D1788,MAN_ADJ!$J:$J,MAIN!$S1788)</f>
        <v>0</v>
      </c>
      <c r="P1788" s="25">
        <f t="shared" si="497"/>
        <v>156.95499999999998</v>
      </c>
      <c r="Q1788" s="28">
        <f t="shared" si="498"/>
        <v>0.23297911344585837</v>
      </c>
      <c r="R1788" s="38">
        <f t="shared" si="499"/>
        <v>516.73199999999997</v>
      </c>
      <c r="S1788" s="17" t="s">
        <v>52</v>
      </c>
    </row>
    <row r="1789" spans="1:19" x14ac:dyDescent="0.25">
      <c r="A1789" s="17" t="s">
        <v>52</v>
      </c>
      <c r="B1789" s="17" t="s">
        <v>93</v>
      </c>
      <c r="C1789" s="17" t="s">
        <v>225</v>
      </c>
      <c r="D1789" s="17" t="s">
        <v>115</v>
      </c>
      <c r="E1789" s="24">
        <f>IF(U1789="SC",SUMIFS(SC!F:F,SC!A:A,MAIN!D1789,SC!B:B,MAIN!A1789),SUMIFS(Allocations!$H:$H,Allocations!$A:$A,MAIN!$A1789,Allocations!$B:$B,MAIN!$D1789))</f>
        <v>3.218</v>
      </c>
      <c r="F1789" s="24">
        <f>IF(U1789="SC",SUMIFS(SC!J:J,SC!A:A,MAIN!D1789,SC!B:B,MAIN!A1789),SUMIFS(Allocations!M:M,Allocations!A:A,MAIN!A1789,Allocations!B:B,MAIN!D1789))</f>
        <v>2.7E-2</v>
      </c>
      <c r="G1789" s="24">
        <f t="shared" si="495"/>
        <v>3.2450000000000001</v>
      </c>
      <c r="H1789" s="24">
        <f>IFERROR(VLOOKUP(S1789,Swaps_wk!$A$2:$AP$151,HLOOKUP(MAIN!D1789,Swaps_wk!$B$2:$AP$151,150,FALSE),FALSE),0)</f>
        <v>0</v>
      </c>
      <c r="I1789" s="24">
        <f>SUMIFS(PASTE_DQS_TRACKER!$D:$D,PASTE_DQS_TRACKER!$C:$C,MAIN!$A1789,PASTE_DQS_TRACKER!$B:$B,MAIN!$D1789)-SUMIFS(PASTE_DQS_TRACKER!$D:$D,PASTE_DQS_TRACKER!$C:$C,MAIN!A1789,PASTE_DQS_TRACKER!$E:$E,MAIN!$D1789)</f>
        <v>0</v>
      </c>
      <c r="J1789" s="25">
        <f t="shared" si="496"/>
        <v>3.2450000000000001</v>
      </c>
      <c r="K1789" s="24">
        <f>IFERROR(IF(V1789="Flex",0,IF(D1789=$D$30,VLOOKUP(A1789,MMO_o10M_lease!$A$1:$F$51,5,FALSE),IF(D1789=$D$26,VLOOKUP(D1789,LANDINGS!$A$3:$BR$40,HLOOKUP(A1789,LANDINGS!$B$1:$CF$42,42,FALSE),FALSE)-IFERROR(VLOOKUP(A1789,MMO_o10M_lease!$A$1:$F$38,5,FALSE),0),VLOOKUP(D1789,LANDINGS!$A$3:$CF$40,HLOOKUP(A1789,LANDINGS!$B$1:$CF$42,42,FALSE),FALSE)))),0)</f>
        <v>0.85199999999999998</v>
      </c>
      <c r="L1789" s="24">
        <f>SUMIFS(PASTE_FLEX_TRACKER!$D:$D,PASTE_FLEX_TRACKER!$F:$F,MAIN!$A1789,PASTE_FLEX_TRACKER!$B:$B,MAIN!$D1789)-SUMIFS(PASTE_FLEX_TRACKER!$D:$D,PASTE_FLEX_TRACKER!$C:$C,MAIN!$A1789,PASTE_FLEX_TRACKER!$B:$B,MAIN!$D1789)</f>
        <v>0</v>
      </c>
      <c r="M1789" s="24">
        <f>IFERROR(-VLOOKUP(D1789,SQ!$A$19:$CC$52,HLOOKUP(MAIN!A1789,SQ!$B$18:$CC$56,39,FALSE),FALSE),"n/a")</f>
        <v>0</v>
      </c>
      <c r="N1789" s="46" t="s">
        <v>563</v>
      </c>
      <c r="O1789" s="46">
        <f>SUMIFS(MAN_ADJ!$L:$L,MAN_ADJ!$K:$K,MAIN!$D1789,MAN_ADJ!$J:$J,MAIN!$S1789)</f>
        <v>0</v>
      </c>
      <c r="P1789" s="25">
        <f t="shared" si="497"/>
        <v>0.85199999999999998</v>
      </c>
      <c r="Q1789" s="28">
        <f t="shared" si="498"/>
        <v>0.26255778120184897</v>
      </c>
      <c r="R1789" s="38">
        <f t="shared" si="499"/>
        <v>2.3930000000000002</v>
      </c>
      <c r="S1789" s="17" t="s">
        <v>52</v>
      </c>
    </row>
    <row r="1790" spans="1:19" x14ac:dyDescent="0.25">
      <c r="A1790" s="17" t="s">
        <v>52</v>
      </c>
      <c r="B1790" s="17" t="s">
        <v>93</v>
      </c>
      <c r="C1790" s="17" t="s">
        <v>225</v>
      </c>
      <c r="D1790" s="17" t="s">
        <v>116</v>
      </c>
      <c r="E1790" s="24">
        <f>IF(U1790="SC",SUMIFS(SC!F:F,SC!A:A,MAIN!D1790,SC!B:B,MAIN!A1790),SUMIFS(Allocations!$H:$H,Allocations!$A:$A,MAIN!$A1790,Allocations!$B:$B,MAIN!$D1790))</f>
        <v>0.46899999999999997</v>
      </c>
      <c r="F1790" s="24">
        <f>IF(U1790="SC",SUMIFS(SC!J:J,SC!A:A,MAIN!D1790,SC!B:B,MAIN!A1790),SUMIFS(Allocations!M:M,Allocations!A:A,MAIN!A1790,Allocations!B:B,MAIN!D1790))</f>
        <v>4.2999999999999997E-2</v>
      </c>
      <c r="G1790" s="24">
        <f t="shared" si="495"/>
        <v>0.51200000000000001</v>
      </c>
      <c r="H1790" s="24">
        <f>IFERROR(VLOOKUP(S1790,Swaps_wk!$A$2:$AP$151,HLOOKUP(MAIN!D1790,Swaps_wk!$B$2:$AP$151,150,FALSE),FALSE),0)</f>
        <v>0</v>
      </c>
      <c r="I1790" s="24">
        <f>SUMIFS(PASTE_DQS_TRACKER!$D:$D,PASTE_DQS_TRACKER!$C:$C,MAIN!$A1790,PASTE_DQS_TRACKER!$B:$B,MAIN!$D1790)-SUMIFS(PASTE_DQS_TRACKER!$D:$D,PASTE_DQS_TRACKER!$C:$C,MAIN!A1790,PASTE_DQS_TRACKER!$E:$E,MAIN!$D1790)</f>
        <v>0</v>
      </c>
      <c r="J1790" s="25">
        <f t="shared" si="496"/>
        <v>0.51200000000000001</v>
      </c>
      <c r="K1790" s="24">
        <f>IFERROR(IF(V1790="Flex",0,IF(D1790=$D$30,VLOOKUP(A1790,MMO_o10M_lease!$A$1:$F$51,5,FALSE),IF(D1790=$D$26,VLOOKUP(D1790,LANDINGS!$A$3:$BR$40,HLOOKUP(A1790,LANDINGS!$B$1:$CF$42,42,FALSE),FALSE)-IFERROR(VLOOKUP(A1790,MMO_o10M_lease!$A$1:$F$38,5,FALSE),0),VLOOKUP(D1790,LANDINGS!$A$3:$CF$40,HLOOKUP(A1790,LANDINGS!$B$1:$CF$42,42,FALSE),FALSE)))),0)</f>
        <v>0.56200000000000006</v>
      </c>
      <c r="L1790" s="24">
        <f>SUMIFS(PASTE_FLEX_TRACKER!$D:$D,PASTE_FLEX_TRACKER!$F:$F,MAIN!$A1790,PASTE_FLEX_TRACKER!$B:$B,MAIN!$D1790)-SUMIFS(PASTE_FLEX_TRACKER!$D:$D,PASTE_FLEX_TRACKER!$C:$C,MAIN!$A1790,PASTE_FLEX_TRACKER!$B:$B,MAIN!$D1790)</f>
        <v>0</v>
      </c>
      <c r="M1790" s="24">
        <f>IFERROR(-VLOOKUP(D1790,SQ!$A$19:$CC$52,HLOOKUP(MAIN!A1790,SQ!$B$18:$CC$56,39,FALSE),FALSE),"n/a")</f>
        <v>0</v>
      </c>
      <c r="N1790" s="46" t="s">
        <v>563</v>
      </c>
      <c r="O1790" s="46">
        <f>SUMIFS(MAN_ADJ!$L:$L,MAN_ADJ!$K:$K,MAIN!$D1790,MAN_ADJ!$J:$J,MAIN!$S1790)</f>
        <v>0</v>
      </c>
      <c r="P1790" s="25">
        <f t="shared" si="497"/>
        <v>0.56200000000000006</v>
      </c>
      <c r="Q1790" s="28">
        <f t="shared" si="498"/>
        <v>1.09765625</v>
      </c>
      <c r="R1790" s="38">
        <f t="shared" si="499"/>
        <v>-5.0000000000000044E-2</v>
      </c>
      <c r="S1790" s="17" t="s">
        <v>52</v>
      </c>
    </row>
    <row r="1791" spans="1:19" x14ac:dyDescent="0.25">
      <c r="A1791" s="17" t="s">
        <v>52</v>
      </c>
      <c r="B1791" s="17" t="s">
        <v>93</v>
      </c>
      <c r="C1791" s="17" t="s">
        <v>225</v>
      </c>
      <c r="D1791" s="17" t="s">
        <v>117</v>
      </c>
      <c r="E1791" s="24">
        <f>IF(U1791="SC",SUMIFS(SC!F:F,SC!A:A,MAIN!D1791,SC!B:B,MAIN!A1791),SUMIFS(Allocations!$H:$H,Allocations!$A:$A,MAIN!$A1791,Allocations!$B:$B,MAIN!$D1791))</f>
        <v>0.40200000000000002</v>
      </c>
      <c r="F1791" s="24">
        <f>IF(U1791="SC",SUMIFS(SC!J:J,SC!A:A,MAIN!D1791,SC!B:B,MAIN!A1791),SUMIFS(Allocations!M:M,Allocations!A:A,MAIN!A1791,Allocations!B:B,MAIN!D1791))</f>
        <v>0</v>
      </c>
      <c r="G1791" s="24">
        <f t="shared" si="495"/>
        <v>0.40200000000000002</v>
      </c>
      <c r="H1791" s="24">
        <f>IFERROR(VLOOKUP(S1791,Swaps_wk!$A$2:$AP$151,HLOOKUP(MAIN!D1791,Swaps_wk!$B$2:$AP$151,150,FALSE),FALSE),0)</f>
        <v>0</v>
      </c>
      <c r="I1791" s="24">
        <f>SUMIFS(PASTE_DQS_TRACKER!$D:$D,PASTE_DQS_TRACKER!$C:$C,MAIN!$A1791,PASTE_DQS_TRACKER!$B:$B,MAIN!$D1791)-SUMIFS(PASTE_DQS_TRACKER!$D:$D,PASTE_DQS_TRACKER!$C:$C,MAIN!A1791,PASTE_DQS_TRACKER!$E:$E,MAIN!$D1791)</f>
        <v>0</v>
      </c>
      <c r="J1791" s="25">
        <f t="shared" si="496"/>
        <v>0.40200000000000002</v>
      </c>
      <c r="K1791" s="24">
        <f>IFERROR(IF(V1791="Flex",0,IF(D1791=$D$30,VLOOKUP(A1791,MMO_o10M_lease!$A$1:$F$51,5,FALSE),IF(D1791=$D$26,VLOOKUP(D1791,LANDINGS!$A$3:$BR$40,HLOOKUP(A1791,LANDINGS!$B$1:$CF$42,42,FALSE),FALSE)-IFERROR(VLOOKUP(A1791,MMO_o10M_lease!$A$1:$F$38,5,FALSE),0),VLOOKUP(D1791,LANDINGS!$A$3:$CF$40,HLOOKUP(A1791,LANDINGS!$B$1:$CF$42,42,FALSE),FALSE)))),0)</f>
        <v>0</v>
      </c>
      <c r="L1791" s="24">
        <f>SUMIFS(PASTE_FLEX_TRACKER!$D:$D,PASTE_FLEX_TRACKER!$F:$F,MAIN!$A1791,PASTE_FLEX_TRACKER!$B:$B,MAIN!$D1791)-SUMIFS(PASTE_FLEX_TRACKER!$D:$D,PASTE_FLEX_TRACKER!$C:$C,MAIN!$A1791,PASTE_FLEX_TRACKER!$B:$B,MAIN!$D1791)</f>
        <v>0</v>
      </c>
      <c r="M1791" s="24">
        <f>IFERROR(-VLOOKUP(D1791,SQ!$A$19:$CC$52,HLOOKUP(MAIN!A1791,SQ!$B$18:$CC$56,39,FALSE),FALSE),"n/a")</f>
        <v>0</v>
      </c>
      <c r="N1791" s="46" t="s">
        <v>563</v>
      </c>
      <c r="O1791" s="46">
        <f>SUMIFS(MAN_ADJ!$L:$L,MAN_ADJ!$K:$K,MAIN!$D1791,MAN_ADJ!$J:$J,MAIN!$S1791)</f>
        <v>0</v>
      </c>
      <c r="P1791" s="25">
        <f t="shared" si="497"/>
        <v>0</v>
      </c>
      <c r="Q1791" s="28">
        <f t="shared" si="498"/>
        <v>0</v>
      </c>
      <c r="R1791" s="38">
        <f t="shared" si="499"/>
        <v>0.40200000000000002</v>
      </c>
      <c r="S1791" s="17" t="s">
        <v>52</v>
      </c>
    </row>
    <row r="1792" spans="1:19" x14ac:dyDescent="0.25">
      <c r="A1792" s="17" t="s">
        <v>52</v>
      </c>
      <c r="B1792" s="17" t="s">
        <v>93</v>
      </c>
      <c r="C1792" s="17" t="s">
        <v>225</v>
      </c>
      <c r="D1792" s="17" t="s">
        <v>118</v>
      </c>
      <c r="E1792" s="24">
        <f>IF(U1792="SC",SUMIFS(SC!F:F,SC!A:A,MAIN!D1792,SC!B:B,MAIN!A1792),SUMIFS(Allocations!$H:$H,Allocations!$A:$A,MAIN!$A1792,Allocations!$B:$B,MAIN!$D1792))</f>
        <v>13.028</v>
      </c>
      <c r="F1792" s="24">
        <f>IF(U1792="SC",SUMIFS(SC!J:J,SC!A:A,MAIN!D1792,SC!B:B,MAIN!A1792),SUMIFS(Allocations!M:M,Allocations!A:A,MAIN!A1792,Allocations!B:B,MAIN!D1792))</f>
        <v>7.0000000000000001E-3</v>
      </c>
      <c r="G1792" s="24">
        <f t="shared" si="495"/>
        <v>13.035</v>
      </c>
      <c r="H1792" s="24">
        <f>IFERROR(VLOOKUP(S1792,Swaps_wk!$A$2:$AP$151,HLOOKUP(MAIN!D1792,Swaps_wk!$B$2:$AP$151,150,FALSE),FALSE),0)</f>
        <v>0</v>
      </c>
      <c r="I1792" s="24">
        <f>SUMIFS(PASTE_DQS_TRACKER!$D:$D,PASTE_DQS_TRACKER!$C:$C,MAIN!$A1792,PASTE_DQS_TRACKER!$B:$B,MAIN!$D1792)-SUMIFS(PASTE_DQS_TRACKER!$D:$D,PASTE_DQS_TRACKER!$C:$C,MAIN!A1792,PASTE_DQS_TRACKER!$E:$E,MAIN!$D1792)</f>
        <v>-3.2</v>
      </c>
      <c r="J1792" s="25">
        <f t="shared" si="496"/>
        <v>9.8350000000000009</v>
      </c>
      <c r="K1792" s="24">
        <f>IFERROR(IF(V1792="Flex",0,IF(D1792=$D$30,VLOOKUP(A1792,MMO_o10M_lease!$A$1:$F$51,5,FALSE),IF(D1792=$D$26,VLOOKUP(D1792,LANDINGS!$A$3:$BR$40,HLOOKUP(A1792,LANDINGS!$B$1:$CF$42,42,FALSE),FALSE)-IFERROR(VLOOKUP(A1792,MMO_o10M_lease!$A$1:$F$38,5,FALSE),0),VLOOKUP(D1792,LANDINGS!$A$3:$CF$40,HLOOKUP(A1792,LANDINGS!$B$1:$CF$42,42,FALSE),FALSE)))),0)</f>
        <v>0.80100000000000005</v>
      </c>
      <c r="L1792" s="24">
        <f>SUMIFS(PASTE_FLEX_TRACKER!$D:$D,PASTE_FLEX_TRACKER!$F:$F,MAIN!$A1792,PASTE_FLEX_TRACKER!$B:$B,MAIN!$D1792)-SUMIFS(PASTE_FLEX_TRACKER!$D:$D,PASTE_FLEX_TRACKER!$C:$C,MAIN!$A1792,PASTE_FLEX_TRACKER!$B:$B,MAIN!$D1792)</f>
        <v>0</v>
      </c>
      <c r="M1792" s="24">
        <f>IFERROR(-VLOOKUP(D1792,SQ!$A$19:$CC$52,HLOOKUP(MAIN!A1792,SQ!$B$18:$CC$56,39,FALSE),FALSE),"n/a")</f>
        <v>0</v>
      </c>
      <c r="N1792" s="46" t="s">
        <v>563</v>
      </c>
      <c r="O1792" s="46">
        <f>SUMIFS(MAN_ADJ!$L:$L,MAN_ADJ!$K:$K,MAIN!$D1792,MAN_ADJ!$J:$J,MAIN!$S1792)</f>
        <v>0</v>
      </c>
      <c r="P1792" s="25">
        <f t="shared" si="497"/>
        <v>0.80100000000000005</v>
      </c>
      <c r="Q1792" s="28">
        <f t="shared" si="498"/>
        <v>8.1443823080833755E-2</v>
      </c>
      <c r="R1792" s="38">
        <f t="shared" si="499"/>
        <v>9.0340000000000007</v>
      </c>
      <c r="S1792" s="17" t="s">
        <v>52</v>
      </c>
    </row>
    <row r="1793" spans="1:19" x14ac:dyDescent="0.25">
      <c r="A1793" s="17" t="s">
        <v>52</v>
      </c>
      <c r="B1793" s="17" t="s">
        <v>93</v>
      </c>
      <c r="C1793" s="17" t="s">
        <v>225</v>
      </c>
      <c r="D1793" s="17" t="s">
        <v>119</v>
      </c>
      <c r="E1793" s="24">
        <f>IF(U1793="SC",SUMIFS(SC!F:F,SC!A:A,MAIN!D1793,SC!B:B,MAIN!A1793),SUMIFS(Allocations!$H:$H,Allocations!$A:$A,MAIN!$A1793,Allocations!$B:$B,MAIN!$D1793))</f>
        <v>0.316</v>
      </c>
      <c r="F1793" s="24">
        <f>IF(U1793="SC",SUMIFS(SC!J:J,SC!A:A,MAIN!D1793,SC!B:B,MAIN!A1793),SUMIFS(Allocations!M:M,Allocations!A:A,MAIN!A1793,Allocations!B:B,MAIN!D1793))</f>
        <v>0</v>
      </c>
      <c r="G1793" s="24">
        <f t="shared" si="495"/>
        <v>0.316</v>
      </c>
      <c r="H1793" s="24">
        <f>IFERROR(VLOOKUP(S1793,Swaps_wk!$A$2:$AP$151,HLOOKUP(MAIN!D1793,Swaps_wk!$B$2:$AP$151,150,FALSE),FALSE),0)</f>
        <v>0</v>
      </c>
      <c r="I1793" s="24">
        <f>SUMIFS(PASTE_DQS_TRACKER!$D:$D,PASTE_DQS_TRACKER!$C:$C,MAIN!$A1793,PASTE_DQS_TRACKER!$B:$B,MAIN!$D1793)-SUMIFS(PASTE_DQS_TRACKER!$D:$D,PASTE_DQS_TRACKER!$C:$C,MAIN!A1793,PASTE_DQS_TRACKER!$E:$E,MAIN!$D1793)</f>
        <v>0</v>
      </c>
      <c r="J1793" s="25">
        <f t="shared" si="496"/>
        <v>0.316</v>
      </c>
      <c r="K1793" s="24">
        <f>IFERROR(IF(V1793="Flex",0,IF(D1793=$D$30,VLOOKUP(A1793,MMO_o10M_lease!$A$1:$F$51,5,FALSE),IF(D1793=$D$26,VLOOKUP(D1793,LANDINGS!$A$3:$BR$40,HLOOKUP(A1793,LANDINGS!$B$1:$CF$42,42,FALSE),FALSE)-IFERROR(VLOOKUP(A1793,MMO_o10M_lease!$A$1:$F$38,5,FALSE),0),VLOOKUP(D1793,LANDINGS!$A$3:$CF$40,HLOOKUP(A1793,LANDINGS!$B$1:$CF$42,42,FALSE),FALSE)))),0)</f>
        <v>0</v>
      </c>
      <c r="L1793" s="24">
        <f>SUMIFS(PASTE_FLEX_TRACKER!$D:$D,PASTE_FLEX_TRACKER!$F:$F,MAIN!$A1793,PASTE_FLEX_TRACKER!$B:$B,MAIN!$D1793)-SUMIFS(PASTE_FLEX_TRACKER!$D:$D,PASTE_FLEX_TRACKER!$C:$C,MAIN!$A1793,PASTE_FLEX_TRACKER!$B:$B,MAIN!$D1793)</f>
        <v>0</v>
      </c>
      <c r="M1793" s="24">
        <f>IFERROR(-VLOOKUP(D1793,SQ!$A$19:$CC$52,HLOOKUP(MAIN!A1793,SQ!$B$18:$CC$56,39,FALSE),FALSE),"n/a")</f>
        <v>0</v>
      </c>
      <c r="N1793" s="46" t="s">
        <v>563</v>
      </c>
      <c r="O1793" s="46">
        <f>SUMIFS(MAN_ADJ!$L:$L,MAN_ADJ!$K:$K,MAIN!$D1793,MAN_ADJ!$J:$J,MAIN!$S1793)</f>
        <v>0</v>
      </c>
      <c r="P1793" s="25">
        <f t="shared" si="497"/>
        <v>0</v>
      </c>
      <c r="Q1793" s="28">
        <f t="shared" si="498"/>
        <v>0</v>
      </c>
      <c r="R1793" s="38">
        <f t="shared" si="499"/>
        <v>0.316</v>
      </c>
      <c r="S1793" s="17" t="s">
        <v>52</v>
      </c>
    </row>
    <row r="1794" spans="1:19" x14ac:dyDescent="0.25">
      <c r="A1794" s="17" t="s">
        <v>52</v>
      </c>
      <c r="B1794" s="17" t="s">
        <v>93</v>
      </c>
      <c r="C1794" s="17" t="s">
        <v>225</v>
      </c>
      <c r="D1794" s="17" t="s">
        <v>120</v>
      </c>
      <c r="E1794" s="24">
        <f>IF(U1794="SC",SUMIFS(SC!F:F,SC!A:A,MAIN!D1794,SC!B:B,MAIN!A1794),SUMIFS(Allocations!$H:$H,Allocations!$A:$A,MAIN!$A1794,Allocations!$B:$B,MAIN!$D1794))</f>
        <v>6.6</v>
      </c>
      <c r="F1794" s="24">
        <f>IF(U1794="SC",SUMIFS(SC!J:J,SC!A:A,MAIN!D1794,SC!B:B,MAIN!A1794),SUMIFS(Allocations!M:M,Allocations!A:A,MAIN!A1794,Allocations!B:B,MAIN!D1794))</f>
        <v>0</v>
      </c>
      <c r="G1794" s="24">
        <f t="shared" si="495"/>
        <v>6.6</v>
      </c>
      <c r="H1794" s="24">
        <f>IFERROR(VLOOKUP(S1794,Swaps_wk!$A$2:$AP$151,HLOOKUP(MAIN!D1794,Swaps_wk!$B$2:$AP$151,150,FALSE),FALSE),0)</f>
        <v>0</v>
      </c>
      <c r="I1794" s="24">
        <f>SUMIFS(PASTE_DQS_TRACKER!$D:$D,PASTE_DQS_TRACKER!$C:$C,MAIN!$A1794,PASTE_DQS_TRACKER!$B:$B,MAIN!$D1794)-SUMIFS(PASTE_DQS_TRACKER!$D:$D,PASTE_DQS_TRACKER!$C:$C,MAIN!A1794,PASTE_DQS_TRACKER!$E:$E,MAIN!$D1794)</f>
        <v>5</v>
      </c>
      <c r="J1794" s="25">
        <f t="shared" si="496"/>
        <v>11.6</v>
      </c>
      <c r="K1794" s="24">
        <f>IFERROR(IF(V1794="Flex",0,IF(D1794=$D$30,VLOOKUP(A1794,MMO_o10M_lease!$A$1:$F$51,5,FALSE),IF(D1794=$D$26,VLOOKUP(D1794,LANDINGS!$A$3:$BR$40,HLOOKUP(A1794,LANDINGS!$B$1:$CF$42,42,FALSE),FALSE)-IFERROR(VLOOKUP(A1794,MMO_o10M_lease!$A$1:$F$38,5,FALSE),0),VLOOKUP(D1794,LANDINGS!$A$3:$CF$40,HLOOKUP(A1794,LANDINGS!$B$1:$CF$42,42,FALSE),FALSE)))),0)</f>
        <v>0</v>
      </c>
      <c r="L1794" s="24">
        <f>SUMIFS(PASTE_FLEX_TRACKER!$D:$D,PASTE_FLEX_TRACKER!$F:$F,MAIN!$A1794,PASTE_FLEX_TRACKER!$B:$B,MAIN!$D1794)-SUMIFS(PASTE_FLEX_TRACKER!$D:$D,PASTE_FLEX_TRACKER!$C:$C,MAIN!$A1794,PASTE_FLEX_TRACKER!$B:$B,MAIN!$D1794)</f>
        <v>0</v>
      </c>
      <c r="M1794" s="24">
        <f>IFERROR(-VLOOKUP(D1794,SQ!$A$19:$CC$52,HLOOKUP(MAIN!A1794,SQ!$B$18:$CC$56,39,FALSE),FALSE),"n/a")</f>
        <v>0</v>
      </c>
      <c r="N1794" s="46" t="s">
        <v>563</v>
      </c>
      <c r="O1794" s="46">
        <f>SUMIFS(MAN_ADJ!$L:$L,MAN_ADJ!$K:$K,MAIN!$D1794,MAN_ADJ!$J:$J,MAIN!$S1794)</f>
        <v>0</v>
      </c>
      <c r="P1794" s="25">
        <f t="shared" si="497"/>
        <v>0</v>
      </c>
      <c r="Q1794" s="28">
        <f t="shared" si="498"/>
        <v>0</v>
      </c>
      <c r="R1794" s="38">
        <f t="shared" si="499"/>
        <v>11.6</v>
      </c>
      <c r="S1794" s="17" t="s">
        <v>52</v>
      </c>
    </row>
    <row r="1795" spans="1:19" x14ac:dyDescent="0.25">
      <c r="A1795" s="17" t="s">
        <v>52</v>
      </c>
      <c r="B1795" s="17" t="s">
        <v>93</v>
      </c>
      <c r="C1795" s="17" t="s">
        <v>225</v>
      </c>
      <c r="D1795" s="17" t="s">
        <v>121</v>
      </c>
      <c r="E1795" s="24">
        <f>IF(U1795="SC",SUMIFS(SC!F:F,SC!A:A,MAIN!D1795,SC!B:B,MAIN!A1795),SUMIFS(Allocations!$H:$H,Allocations!$A:$A,MAIN!$A1795,Allocations!$B:$B,MAIN!$D1795))</f>
        <v>0</v>
      </c>
      <c r="F1795" s="24">
        <f>IF(U1795="SC",SUMIFS(SC!J:J,SC!A:A,MAIN!D1795,SC!B:B,MAIN!A1795),SUMIFS(Allocations!M:M,Allocations!A:A,MAIN!A1795,Allocations!B:B,MAIN!D1795))</f>
        <v>0</v>
      </c>
      <c r="G1795" s="24">
        <f t="shared" si="495"/>
        <v>0</v>
      </c>
      <c r="H1795" s="24">
        <f>IFERROR(VLOOKUP(S1795,Swaps_wk!$A$2:$AP$151,HLOOKUP(MAIN!D1795,Swaps_wk!$B$2:$AP$151,150,FALSE),FALSE),0)</f>
        <v>0</v>
      </c>
      <c r="I1795" s="24">
        <f>SUMIFS(PASTE_DQS_TRACKER!$D:$D,PASTE_DQS_TRACKER!$C:$C,MAIN!$A1795,PASTE_DQS_TRACKER!$B:$B,MAIN!$D1795)-SUMIFS(PASTE_DQS_TRACKER!$D:$D,PASTE_DQS_TRACKER!$C:$C,MAIN!A1795,PASTE_DQS_TRACKER!$E:$E,MAIN!$D1795)</f>
        <v>0</v>
      </c>
      <c r="J1795" s="25">
        <f t="shared" si="496"/>
        <v>0</v>
      </c>
      <c r="K1795" s="24">
        <f>IFERROR(IF(V1795="Flex",0,IF(D1795=$D$30,VLOOKUP(A1795,MMO_o10M_lease!$A$1:$F$51,5,FALSE),IF(D1795=$D$26,VLOOKUP(D1795,LANDINGS!$A$3:$BR$40,HLOOKUP(A1795,LANDINGS!$B$1:$CF$42,42,FALSE),FALSE)-IFERROR(VLOOKUP(A1795,MMO_o10M_lease!$A$1:$F$38,5,FALSE),0),VLOOKUP(D1795,LANDINGS!$A$3:$CF$40,HLOOKUP(A1795,LANDINGS!$B$1:$CF$42,42,FALSE),FALSE)))),0)</f>
        <v>0</v>
      </c>
      <c r="L1795" s="24">
        <f>SUMIFS(PASTE_FLEX_TRACKER!$D:$D,PASTE_FLEX_TRACKER!$F:$F,MAIN!$A1795,PASTE_FLEX_TRACKER!$B:$B,MAIN!$D1795)-SUMIFS(PASTE_FLEX_TRACKER!$D:$D,PASTE_FLEX_TRACKER!$C:$C,MAIN!$A1795,PASTE_FLEX_TRACKER!$B:$B,MAIN!$D1795)</f>
        <v>0</v>
      </c>
      <c r="M1795" s="24">
        <f>IFERROR(-VLOOKUP(D1795,SQ!$A$19:$CC$52,HLOOKUP(MAIN!A1795,SQ!$B$18:$CC$56,39,FALSE),FALSE),"n/a")</f>
        <v>0</v>
      </c>
      <c r="N1795" s="46" t="s">
        <v>563</v>
      </c>
      <c r="O1795" s="46">
        <f>SUMIFS(MAN_ADJ!$L:$L,MAN_ADJ!$K:$K,MAIN!$D1795,MAN_ADJ!$J:$J,MAIN!$S1795)</f>
        <v>0</v>
      </c>
      <c r="P1795" s="25">
        <f t="shared" si="497"/>
        <v>0</v>
      </c>
      <c r="Q1795" s="28" t="str">
        <f t="shared" si="498"/>
        <v>n/a</v>
      </c>
      <c r="R1795" s="38">
        <f t="shared" si="499"/>
        <v>0</v>
      </c>
      <c r="S1795" s="17" t="s">
        <v>52</v>
      </c>
    </row>
    <row r="1796" spans="1:19" x14ac:dyDescent="0.25">
      <c r="A1796" s="17" t="s">
        <v>52</v>
      </c>
      <c r="B1796" s="17" t="s">
        <v>93</v>
      </c>
      <c r="C1796" s="17" t="s">
        <v>225</v>
      </c>
      <c r="D1796" s="17" t="s">
        <v>122</v>
      </c>
      <c r="E1796" s="24">
        <f>IF(U1796="SC",SUMIFS(SC!F:F,SC!A:A,MAIN!D1796,SC!B:B,MAIN!A1796),SUMIFS(Allocations!$H:$H,Allocations!$A:$A,MAIN!$A1796,Allocations!$B:$B,MAIN!$D1796))</f>
        <v>0</v>
      </c>
      <c r="F1796" s="24">
        <f>IF(U1796="SC",SUMIFS(SC!J:J,SC!A:A,MAIN!D1796,SC!B:B,MAIN!A1796),SUMIFS(Allocations!M:M,Allocations!A:A,MAIN!A1796,Allocations!B:B,MAIN!D1796))</f>
        <v>0</v>
      </c>
      <c r="G1796" s="24">
        <f t="shared" si="495"/>
        <v>0</v>
      </c>
      <c r="H1796" s="24">
        <f>IFERROR(VLOOKUP(S1796,Swaps_wk!$A$2:$AP$151,HLOOKUP(MAIN!D1796,Swaps_wk!$B$2:$AP$151,150,FALSE),FALSE),0)</f>
        <v>0</v>
      </c>
      <c r="I1796" s="24">
        <f>SUMIFS(PASTE_DQS_TRACKER!$D:$D,PASTE_DQS_TRACKER!$C:$C,MAIN!$A1796,PASTE_DQS_TRACKER!$B:$B,MAIN!$D1796)-SUMIFS(PASTE_DQS_TRACKER!$D:$D,PASTE_DQS_TRACKER!$C:$C,MAIN!A1796,PASTE_DQS_TRACKER!$E:$E,MAIN!$D1796)</f>
        <v>3.2</v>
      </c>
      <c r="J1796" s="25">
        <f t="shared" si="496"/>
        <v>3.2</v>
      </c>
      <c r="K1796" s="24">
        <f>IFERROR(IF(V1796="Flex",0,IF(D1796=$D$30,VLOOKUP(A1796,MMO_o10M_lease!$A$1:$F$51,5,FALSE),IF(D1796=$D$26,VLOOKUP(D1796,LANDINGS!$A$3:$BR$40,HLOOKUP(A1796,LANDINGS!$B$1:$CF$42,42,FALSE),FALSE)-IFERROR(VLOOKUP(A1796,MMO_o10M_lease!$A$1:$F$38,5,FALSE),0),VLOOKUP(D1796,LANDINGS!$A$3:$CF$40,HLOOKUP(A1796,LANDINGS!$B$1:$CF$42,42,FALSE),FALSE)))),0)</f>
        <v>0.124</v>
      </c>
      <c r="L1796" s="24">
        <f>SUMIFS(PASTE_FLEX_TRACKER!$D:$D,PASTE_FLEX_TRACKER!$F:$F,MAIN!$A1796,PASTE_FLEX_TRACKER!$B:$B,MAIN!$D1796)-SUMIFS(PASTE_FLEX_TRACKER!$D:$D,PASTE_FLEX_TRACKER!$C:$C,MAIN!$A1796,PASTE_FLEX_TRACKER!$B:$B,MAIN!$D1796)</f>
        <v>0</v>
      </c>
      <c r="M1796" s="24">
        <f>IFERROR(-VLOOKUP(D1796,SQ!$A$19:$CC$52,HLOOKUP(MAIN!A1796,SQ!$B$18:$CC$56,39,FALSE),FALSE),"n/a")</f>
        <v>0</v>
      </c>
      <c r="N1796" s="46" t="s">
        <v>563</v>
      </c>
      <c r="O1796" s="46">
        <f>SUMIFS(MAN_ADJ!$L:$L,MAN_ADJ!$K:$K,MAIN!$D1796,MAN_ADJ!$J:$J,MAIN!$S1796)</f>
        <v>0</v>
      </c>
      <c r="P1796" s="25">
        <f t="shared" si="497"/>
        <v>0.124</v>
      </c>
      <c r="Q1796" s="28">
        <f t="shared" si="498"/>
        <v>3.875E-2</v>
      </c>
      <c r="R1796" s="38">
        <f t="shared" si="499"/>
        <v>3.0760000000000001</v>
      </c>
      <c r="S1796" s="17" t="s">
        <v>52</v>
      </c>
    </row>
    <row r="1797" spans="1:19" x14ac:dyDescent="0.25">
      <c r="A1797" s="17" t="s">
        <v>52</v>
      </c>
      <c r="B1797" s="17" t="s">
        <v>93</v>
      </c>
      <c r="C1797" s="17" t="s">
        <v>225</v>
      </c>
      <c r="D1797" s="17" t="s">
        <v>123</v>
      </c>
      <c r="E1797" s="24">
        <f>IF(U1797="SC",SUMIFS(SC!F:F,SC!A:A,MAIN!D1797,SC!B:B,MAIN!A1797),SUMIFS(Allocations!$H:$H,Allocations!$A:$A,MAIN!$A1797,Allocations!$B:$B,MAIN!$D1797))</f>
        <v>39.542000000000002</v>
      </c>
      <c r="F1797" s="24">
        <f>IF(U1797="SC",SUMIFS(SC!J:J,SC!A:A,MAIN!D1797,SC!B:B,MAIN!A1797),SUMIFS(Allocations!M:M,Allocations!A:A,MAIN!A1797,Allocations!B:B,MAIN!D1797))</f>
        <v>0.183</v>
      </c>
      <c r="G1797" s="24">
        <f t="shared" si="495"/>
        <v>39.725000000000001</v>
      </c>
      <c r="H1797" s="24">
        <f>IFERROR(VLOOKUP(S1797,Swaps_wk!$A$2:$AP$151,HLOOKUP(MAIN!D1797,Swaps_wk!$B$2:$AP$151,150,FALSE),FALSE),0)</f>
        <v>0</v>
      </c>
      <c r="I1797" s="24">
        <f>SUMIFS(PASTE_DQS_TRACKER!$D:$D,PASTE_DQS_TRACKER!$C:$C,MAIN!$A1797,PASTE_DQS_TRACKER!$B:$B,MAIN!$D1797)-SUMIFS(PASTE_DQS_TRACKER!$D:$D,PASTE_DQS_TRACKER!$C:$C,MAIN!A1797,PASTE_DQS_TRACKER!$E:$E,MAIN!$D1797)</f>
        <v>0</v>
      </c>
      <c r="J1797" s="25">
        <f t="shared" si="496"/>
        <v>39.725000000000001</v>
      </c>
      <c r="K1797" s="24">
        <f>IFERROR(IF(V1797="Flex",0,IF(D1797=$D$30,VLOOKUP(A1797,MMO_o10M_lease!$A$1:$F$51,5,FALSE),IF(D1797=$D$26,VLOOKUP(D1797,LANDINGS!$A$3:$BR$40,HLOOKUP(A1797,LANDINGS!$B$1:$CF$42,42,FALSE),FALSE)-IFERROR(VLOOKUP(A1797,MMO_o10M_lease!$A$1:$F$38,5,FALSE),0),VLOOKUP(D1797,LANDINGS!$A$3:$CF$40,HLOOKUP(A1797,LANDINGS!$B$1:$CF$42,42,FALSE),FALSE)))),0)</f>
        <v>4.8079999999999998</v>
      </c>
      <c r="L1797" s="24">
        <f>SUMIFS(PASTE_FLEX_TRACKER!$D:$D,PASTE_FLEX_TRACKER!$F:$F,MAIN!$A1797,PASTE_FLEX_TRACKER!$B:$B,MAIN!$D1797)-SUMIFS(PASTE_FLEX_TRACKER!$D:$D,PASTE_FLEX_TRACKER!$C:$C,MAIN!$A1797,PASTE_FLEX_TRACKER!$B:$B,MAIN!$D1797)</f>
        <v>0</v>
      </c>
      <c r="M1797" s="24">
        <f>IFERROR(-VLOOKUP(D1797,SQ!$A$19:$CC$52,HLOOKUP(MAIN!A1797,SQ!$B$18:$CC$56,39,FALSE),FALSE),"n/a")</f>
        <v>0</v>
      </c>
      <c r="N1797" s="46" t="s">
        <v>563</v>
      </c>
      <c r="O1797" s="46">
        <f>SUMIFS(MAN_ADJ!$L:$L,MAN_ADJ!$K:$K,MAIN!$D1797,MAN_ADJ!$J:$J,MAIN!$S1797)</f>
        <v>0</v>
      </c>
      <c r="P1797" s="25">
        <f t="shared" si="497"/>
        <v>4.8079999999999998</v>
      </c>
      <c r="Q1797" s="28">
        <f t="shared" si="498"/>
        <v>0.1210320956576463</v>
      </c>
      <c r="R1797" s="38">
        <f t="shared" si="499"/>
        <v>34.917000000000002</v>
      </c>
      <c r="S1797" s="17" t="s">
        <v>52</v>
      </c>
    </row>
    <row r="1798" spans="1:19" x14ac:dyDescent="0.25">
      <c r="A1798" s="17" t="s">
        <v>52</v>
      </c>
      <c r="B1798" s="17" t="s">
        <v>93</v>
      </c>
      <c r="C1798" s="17" t="s">
        <v>225</v>
      </c>
      <c r="D1798" s="17" t="s">
        <v>124</v>
      </c>
      <c r="E1798" s="24">
        <f>IF(U1798="SC",SUMIFS(SC!F:F,SC!A:A,MAIN!D1798,SC!B:B,MAIN!A1798),SUMIFS(Allocations!$H:$H,Allocations!$A:$A,MAIN!$A1798,Allocations!$B:$B,MAIN!$D1798))</f>
        <v>7.9000000000000001E-2</v>
      </c>
      <c r="F1798" s="24">
        <f>IF(U1798="SC",SUMIFS(SC!J:J,SC!A:A,MAIN!D1798,SC!B:B,MAIN!A1798),SUMIFS(Allocations!M:M,Allocations!A:A,MAIN!A1798,Allocations!B:B,MAIN!D1798))</f>
        <v>0</v>
      </c>
      <c r="G1798" s="24">
        <f t="shared" si="495"/>
        <v>7.9000000000000001E-2</v>
      </c>
      <c r="H1798" s="24">
        <f>IFERROR(VLOOKUP(S1798,Swaps_wk!$A$2:$AP$151,HLOOKUP(MAIN!D1798,Swaps_wk!$B$2:$AP$151,150,FALSE),FALSE),0)</f>
        <v>0</v>
      </c>
      <c r="I1798" s="24">
        <f>SUMIFS(PASTE_DQS_TRACKER!$D:$D,PASTE_DQS_TRACKER!$C:$C,MAIN!$A1798,PASTE_DQS_TRACKER!$B:$B,MAIN!$D1798)-SUMIFS(PASTE_DQS_TRACKER!$D:$D,PASTE_DQS_TRACKER!$C:$C,MAIN!A1798,PASTE_DQS_TRACKER!$E:$E,MAIN!$D1798)</f>
        <v>4</v>
      </c>
      <c r="J1798" s="25">
        <f t="shared" si="496"/>
        <v>4.0789999999999997</v>
      </c>
      <c r="K1798" s="24">
        <f>IFERROR(IF(V1798="Flex",0,IF(D1798=$D$30,VLOOKUP(A1798,MMO_o10M_lease!$A$1:$F$51,5,FALSE),IF(D1798=$D$26,VLOOKUP(D1798,LANDINGS!$A$3:$BR$40,HLOOKUP(A1798,LANDINGS!$B$1:$CF$42,42,FALSE),FALSE)-IFERROR(VLOOKUP(A1798,MMO_o10M_lease!$A$1:$F$38,5,FALSE),0),VLOOKUP(D1798,LANDINGS!$A$3:$CF$40,HLOOKUP(A1798,LANDINGS!$B$1:$CF$42,42,FALSE),FALSE)))),0)</f>
        <v>0</v>
      </c>
      <c r="L1798" s="24">
        <f>SUMIFS(PASTE_FLEX_TRACKER!$D:$D,PASTE_FLEX_TRACKER!$F:$F,MAIN!$A1798,PASTE_FLEX_TRACKER!$B:$B,MAIN!$D1798)-SUMIFS(PASTE_FLEX_TRACKER!$D:$D,PASTE_FLEX_TRACKER!$C:$C,MAIN!$A1798,PASTE_FLEX_TRACKER!$B:$B,MAIN!$D1798)</f>
        <v>0</v>
      </c>
      <c r="M1798" s="24">
        <f>IFERROR(-VLOOKUP(D1798,SQ!$A$19:$CC$52,HLOOKUP(MAIN!A1798,SQ!$B$18:$CC$56,39,FALSE),FALSE),"n/a")</f>
        <v>0</v>
      </c>
      <c r="N1798" s="46" t="s">
        <v>563</v>
      </c>
      <c r="O1798" s="46">
        <f>SUMIFS(MAN_ADJ!$L:$L,MAN_ADJ!$K:$K,MAIN!$D1798,MAN_ADJ!$J:$J,MAIN!$S1798)</f>
        <v>0</v>
      </c>
      <c r="P1798" s="25">
        <f t="shared" si="497"/>
        <v>0</v>
      </c>
      <c r="Q1798" s="28">
        <f t="shared" si="498"/>
        <v>0</v>
      </c>
      <c r="R1798" s="38">
        <f t="shared" si="499"/>
        <v>4.0789999999999997</v>
      </c>
      <c r="S1798" s="17" t="s">
        <v>52</v>
      </c>
    </row>
    <row r="1799" spans="1:19" x14ac:dyDescent="0.25">
      <c r="A1799" s="17" t="s">
        <v>52</v>
      </c>
      <c r="B1799" s="17" t="s">
        <v>93</v>
      </c>
      <c r="C1799" s="17" t="s">
        <v>225</v>
      </c>
      <c r="D1799" s="17" t="s">
        <v>125</v>
      </c>
      <c r="E1799" s="24">
        <f>IF(U1799="SC",SUMIFS(SC!F:F,SC!A:A,MAIN!D1799,SC!B:B,MAIN!A1799),SUMIFS(Allocations!$H:$H,Allocations!$A:$A,MAIN!$A1799,Allocations!$B:$B,MAIN!$D1799))</f>
        <v>0.1</v>
      </c>
      <c r="F1799" s="24">
        <f>IF(U1799="SC",SUMIFS(SC!J:J,SC!A:A,MAIN!D1799,SC!B:B,MAIN!A1799),SUMIFS(Allocations!M:M,Allocations!A:A,MAIN!A1799,Allocations!B:B,MAIN!D1799))</f>
        <v>0</v>
      </c>
      <c r="G1799" s="24">
        <f t="shared" si="495"/>
        <v>0.1</v>
      </c>
      <c r="H1799" s="24">
        <f>IFERROR(VLOOKUP(S1799,Swaps_wk!$A$2:$AP$151,HLOOKUP(MAIN!D1799,Swaps_wk!$B$2:$AP$151,150,FALSE),FALSE),0)</f>
        <v>0</v>
      </c>
      <c r="I1799" s="24">
        <f>SUMIFS(PASTE_DQS_TRACKER!$D:$D,PASTE_DQS_TRACKER!$C:$C,MAIN!$A1799,PASTE_DQS_TRACKER!$B:$B,MAIN!$D1799)-SUMIFS(PASTE_DQS_TRACKER!$D:$D,PASTE_DQS_TRACKER!$C:$C,MAIN!A1799,PASTE_DQS_TRACKER!$E:$E,MAIN!$D1799)</f>
        <v>15</v>
      </c>
      <c r="J1799" s="25">
        <f t="shared" si="496"/>
        <v>15.1</v>
      </c>
      <c r="K1799" s="24">
        <f>IFERROR(IF(V1799="Flex",0,IF(D1799=$D$30,VLOOKUP(A1799,MMO_o10M_lease!$A$1:$F$51,5,FALSE),IF(D1799=$D$26,VLOOKUP(D1799,LANDINGS!$A$3:$BR$40,HLOOKUP(A1799,LANDINGS!$B$1:$CF$42,42,FALSE),FALSE)-IFERROR(VLOOKUP(A1799,MMO_o10M_lease!$A$1:$F$38,5,FALSE),0),VLOOKUP(D1799,LANDINGS!$A$3:$CF$40,HLOOKUP(A1799,LANDINGS!$B$1:$CF$42,42,FALSE),FALSE)))),0)</f>
        <v>2.5999999999999999E-2</v>
      </c>
      <c r="L1799" s="24">
        <f>SUMIFS(PASTE_FLEX_TRACKER!$D:$D,PASTE_FLEX_TRACKER!$F:$F,MAIN!$A1799,PASTE_FLEX_TRACKER!$B:$B,MAIN!$D1799)-SUMIFS(PASTE_FLEX_TRACKER!$D:$D,PASTE_FLEX_TRACKER!$C:$C,MAIN!$A1799,PASTE_FLEX_TRACKER!$B:$B,MAIN!$D1799)</f>
        <v>0</v>
      </c>
      <c r="M1799" s="24">
        <f>IFERROR(-VLOOKUP(D1799,SQ!$A$19:$CC$52,HLOOKUP(MAIN!A1799,SQ!$B$18:$CC$56,39,FALSE),FALSE),"n/a")</f>
        <v>0</v>
      </c>
      <c r="N1799" s="46" t="s">
        <v>563</v>
      </c>
      <c r="O1799" s="46">
        <f>SUMIFS(MAN_ADJ!$L:$L,MAN_ADJ!$K:$K,MAIN!$D1799,MAN_ADJ!$J:$J,MAIN!$S1799)</f>
        <v>0</v>
      </c>
      <c r="P1799" s="25">
        <f t="shared" si="497"/>
        <v>2.5999999999999999E-2</v>
      </c>
      <c r="Q1799" s="28">
        <f t="shared" si="498"/>
        <v>1.7218543046357616E-3</v>
      </c>
      <c r="R1799" s="38">
        <f t="shared" si="499"/>
        <v>15.074</v>
      </c>
      <c r="S1799" s="17" t="s">
        <v>52</v>
      </c>
    </row>
    <row r="1800" spans="1:19" x14ac:dyDescent="0.25">
      <c r="A1800" s="17" t="s">
        <v>52</v>
      </c>
      <c r="B1800" s="17" t="s">
        <v>93</v>
      </c>
      <c r="C1800" s="17" t="s">
        <v>225</v>
      </c>
      <c r="D1800" s="17" t="s">
        <v>126</v>
      </c>
      <c r="E1800" s="24">
        <f>IF(U1800="SC",SUMIFS(SC!F:F,SC!A:A,MAIN!D1800,SC!B:B,MAIN!A1800),SUMIFS(Allocations!$H:$H,Allocations!$A:$A,MAIN!$A1800,Allocations!$B:$B,MAIN!$D1800))</f>
        <v>0.1</v>
      </c>
      <c r="F1800" s="24">
        <f>IF(U1800="SC",SUMIFS(SC!J:J,SC!A:A,MAIN!D1800,SC!B:B,MAIN!A1800),SUMIFS(Allocations!M:M,Allocations!A:A,MAIN!A1800,Allocations!B:B,MAIN!D1800))</f>
        <v>0</v>
      </c>
      <c r="G1800" s="24">
        <f t="shared" si="495"/>
        <v>0.1</v>
      </c>
      <c r="H1800" s="24">
        <f>IFERROR(VLOOKUP(S1800,Swaps_wk!$A$2:$AP$151,HLOOKUP(MAIN!D1800,Swaps_wk!$B$2:$AP$151,150,FALSE),FALSE),0)</f>
        <v>0</v>
      </c>
      <c r="I1800" s="24">
        <f>SUMIFS(PASTE_DQS_TRACKER!$D:$D,PASTE_DQS_TRACKER!$C:$C,MAIN!$A1800,PASTE_DQS_TRACKER!$B:$B,MAIN!$D1800)-SUMIFS(PASTE_DQS_TRACKER!$D:$D,PASTE_DQS_TRACKER!$C:$C,MAIN!A1800,PASTE_DQS_TRACKER!$E:$E,MAIN!$D1800)</f>
        <v>0</v>
      </c>
      <c r="J1800" s="25">
        <f t="shared" si="496"/>
        <v>0.1</v>
      </c>
      <c r="K1800" s="24">
        <f>IFERROR(IF(V1800="Flex",0,IF(D1800=$D$30,VLOOKUP(A1800,MMO_o10M_lease!$A$1:$F$51,5,FALSE),IF(D1800=$D$26,VLOOKUP(D1800,LANDINGS!$A$3:$BR$40,HLOOKUP(A1800,LANDINGS!$B$1:$CF$42,42,FALSE),FALSE)-IFERROR(VLOOKUP(A1800,MMO_o10M_lease!$A$1:$F$38,5,FALSE),0),VLOOKUP(D1800,LANDINGS!$A$3:$CF$40,HLOOKUP(A1800,LANDINGS!$B$1:$CF$42,42,FALSE),FALSE)))),0)</f>
        <v>0</v>
      </c>
      <c r="L1800" s="24">
        <f>SUMIFS(PASTE_FLEX_TRACKER!$D:$D,PASTE_FLEX_TRACKER!$F:$F,MAIN!$A1800,PASTE_FLEX_TRACKER!$B:$B,MAIN!$D1800)-SUMIFS(PASTE_FLEX_TRACKER!$D:$D,PASTE_FLEX_TRACKER!$C:$C,MAIN!$A1800,PASTE_FLEX_TRACKER!$B:$B,MAIN!$D1800)</f>
        <v>0</v>
      </c>
      <c r="M1800" s="24">
        <f>IFERROR(-VLOOKUP(D1800,SQ!$A$19:$CC$52,HLOOKUP(MAIN!A1800,SQ!$B$18:$CC$56,39,FALSE),FALSE),"n/a")</f>
        <v>0</v>
      </c>
      <c r="N1800" s="46" t="s">
        <v>563</v>
      </c>
      <c r="O1800" s="46">
        <f>SUMIFS(MAN_ADJ!$L:$L,MAN_ADJ!$K:$K,MAIN!$D1800,MAN_ADJ!$J:$J,MAIN!$S1800)</f>
        <v>0</v>
      </c>
      <c r="P1800" s="25">
        <f t="shared" si="497"/>
        <v>0</v>
      </c>
      <c r="Q1800" s="28">
        <f t="shared" si="498"/>
        <v>0</v>
      </c>
      <c r="R1800" s="38">
        <f t="shared" si="499"/>
        <v>0.1</v>
      </c>
      <c r="S1800" s="17" t="s">
        <v>52</v>
      </c>
    </row>
    <row r="1801" spans="1:19" x14ac:dyDescent="0.25">
      <c r="A1801" s="17" t="s">
        <v>52</v>
      </c>
      <c r="B1801" s="17" t="s">
        <v>93</v>
      </c>
      <c r="C1801" s="17" t="s">
        <v>225</v>
      </c>
      <c r="D1801" s="17" t="s">
        <v>127</v>
      </c>
      <c r="E1801" s="24">
        <f>IF(U1801="SC",SUMIFS(SC!F:F,SC!A:A,MAIN!D1801,SC!B:B,MAIN!A1801),SUMIFS(Allocations!$H:$H,Allocations!$A:$A,MAIN!$A1801,Allocations!$B:$B,MAIN!$D1801))</f>
        <v>0</v>
      </c>
      <c r="F1801" s="24">
        <f>IF(U1801="SC",SUMIFS(SC!J:J,SC!A:A,MAIN!D1801,SC!B:B,MAIN!A1801),SUMIFS(Allocations!M:M,Allocations!A:A,MAIN!A1801,Allocations!B:B,MAIN!D1801))</f>
        <v>0</v>
      </c>
      <c r="G1801" s="24">
        <f t="shared" si="495"/>
        <v>0</v>
      </c>
      <c r="H1801" s="24">
        <f>IFERROR(VLOOKUP(S1801,Swaps_wk!$A$2:$AP$151,HLOOKUP(MAIN!D1801,Swaps_wk!$B$2:$AP$151,150,FALSE),FALSE),0)</f>
        <v>0</v>
      </c>
      <c r="I1801" s="24">
        <f>SUMIFS(PASTE_DQS_TRACKER!$D:$D,PASTE_DQS_TRACKER!$C:$C,MAIN!$A1801,PASTE_DQS_TRACKER!$B:$B,MAIN!$D1801)-SUMIFS(PASTE_DQS_TRACKER!$D:$D,PASTE_DQS_TRACKER!$C:$C,MAIN!A1801,PASTE_DQS_TRACKER!$E:$E,MAIN!$D1801)</f>
        <v>0</v>
      </c>
      <c r="J1801" s="25">
        <f t="shared" si="496"/>
        <v>0</v>
      </c>
      <c r="K1801" s="24">
        <f>IFERROR(IF(V1801="Flex",0,IF(D1801=$D$30,VLOOKUP(A1801,MMO_o10M_lease!$A$1:$F$51,5,FALSE),IF(D1801=$D$26,VLOOKUP(D1801,LANDINGS!$A$3:$BR$40,HLOOKUP(A1801,LANDINGS!$B$1:$CF$42,42,FALSE),FALSE)-IFERROR(VLOOKUP(A1801,MMO_o10M_lease!$A$1:$F$38,5,FALSE),0),VLOOKUP(D1801,LANDINGS!$A$3:$CF$40,HLOOKUP(A1801,LANDINGS!$B$1:$CF$42,42,FALSE),FALSE)))),0)</f>
        <v>0</v>
      </c>
      <c r="L1801" s="24">
        <f>SUMIFS(PASTE_FLEX_TRACKER!$D:$D,PASTE_FLEX_TRACKER!$F:$F,MAIN!$A1801,PASTE_FLEX_TRACKER!$B:$B,MAIN!$D1801)-SUMIFS(PASTE_FLEX_TRACKER!$D:$D,PASTE_FLEX_TRACKER!$C:$C,MAIN!$A1801,PASTE_FLEX_TRACKER!$B:$B,MAIN!$D1801)</f>
        <v>0</v>
      </c>
      <c r="M1801" s="24">
        <f>IFERROR(-VLOOKUP(D1801,SQ!$A$19:$CC$52,HLOOKUP(MAIN!A1801,SQ!$B$18:$CC$56,39,FALSE),FALSE),"n/a")</f>
        <v>0</v>
      </c>
      <c r="N1801" s="46" t="s">
        <v>563</v>
      </c>
      <c r="O1801" s="46">
        <f>SUMIFS(MAN_ADJ!$L:$L,MAN_ADJ!$K:$K,MAIN!$D1801,MAN_ADJ!$J:$J,MAIN!$S1801)</f>
        <v>0</v>
      </c>
      <c r="P1801" s="25">
        <f t="shared" si="497"/>
        <v>0</v>
      </c>
      <c r="Q1801" s="28" t="str">
        <f t="shared" ref="Q1801:Q1836" si="500">IFERROR(P1801/J1801,"n/a")</f>
        <v>n/a</v>
      </c>
      <c r="R1801" s="38">
        <f t="shared" ref="R1801:R1836" si="501">J1801-P1801</f>
        <v>0</v>
      </c>
      <c r="S1801" s="17" t="s">
        <v>52</v>
      </c>
    </row>
    <row r="1802" spans="1:19" x14ac:dyDescent="0.25">
      <c r="A1802" s="17" t="s">
        <v>52</v>
      </c>
      <c r="B1802" s="17" t="s">
        <v>93</v>
      </c>
      <c r="C1802" s="17" t="s">
        <v>225</v>
      </c>
      <c r="D1802" s="17" t="s">
        <v>154</v>
      </c>
      <c r="E1802" s="24">
        <f>IF(U1802="SC",SUMIFS(SC!F:F,SC!A:A,MAIN!D1802,SC!B:B,MAIN!A1802),SUMIFS(Allocations!$H:$H,Allocations!$A:$A,MAIN!$A1802,Allocations!$B:$B,MAIN!$D1802))</f>
        <v>0</v>
      </c>
      <c r="F1802" s="24">
        <f>IF(U1802="SC",SUMIFS(SC!J:J,SC!A:A,MAIN!D1802,SC!B:B,MAIN!A1802),SUMIFS(Allocations!M:M,Allocations!A:A,MAIN!A1802,Allocations!B:B,MAIN!D1802))</f>
        <v>0</v>
      </c>
      <c r="G1802" s="24">
        <f t="shared" si="495"/>
        <v>0</v>
      </c>
      <c r="H1802" s="24">
        <f>IFERROR(VLOOKUP(S1802,Swaps_wk!$A$2:$AP$151,HLOOKUP(MAIN!D1802,Swaps_wk!$B$2:$AP$151,150,FALSE),FALSE),0)</f>
        <v>0</v>
      </c>
      <c r="I1802" s="24">
        <f>SUMIFS(PASTE_DQS_TRACKER!$D:$D,PASTE_DQS_TRACKER!$C:$C,MAIN!$A1802,PASTE_DQS_TRACKER!$B:$B,MAIN!$D1802)-SUMIFS(PASTE_DQS_TRACKER!$D:$D,PASTE_DQS_TRACKER!$C:$C,MAIN!A1802,PASTE_DQS_TRACKER!$E:$E,MAIN!$D1802)</f>
        <v>56</v>
      </c>
      <c r="J1802" s="25">
        <f t="shared" si="496"/>
        <v>56</v>
      </c>
      <c r="K1802" s="24">
        <f>IFERROR(IF(V1802="Flex",0,IF(D1802=$D$30,VLOOKUP(A1802,MMO_o10M_lease!$A$1:$F$51,5,FALSE),IF(D1802=$D$26,VLOOKUP(D1802,LANDINGS!$A$3:$BR$40,HLOOKUP(A1802,LANDINGS!$B$1:$CF$42,42,FALSE),FALSE)-IFERROR(VLOOKUP(A1802,MMO_o10M_lease!$A$1:$F$38,5,FALSE),0),VLOOKUP(D1802,LANDINGS!$A$3:$CF$40,HLOOKUP(A1802,LANDINGS!$B$1:$CF$42,42,FALSE),FALSE)))),0)</f>
        <v>0</v>
      </c>
      <c r="L1802" s="24">
        <f>SUMIFS(PASTE_FLEX_TRACKER!$D:$D,PASTE_FLEX_TRACKER!$F:$F,MAIN!$A1802,PASTE_FLEX_TRACKER!$B:$B,MAIN!$D1802)-SUMIFS(PASTE_FLEX_TRACKER!$D:$D,PASTE_FLEX_TRACKER!$C:$C,MAIN!$A1802,PASTE_FLEX_TRACKER!$B:$B,MAIN!$D1802)</f>
        <v>0</v>
      </c>
      <c r="M1802" s="24" t="str">
        <f>IFERROR(-VLOOKUP(D1802,SQ!$A$19:$CC$52,HLOOKUP(MAIN!A1802,SQ!$B$18:$CC$56,39,FALSE),FALSE),"n/a")</f>
        <v>n/a</v>
      </c>
      <c r="N1802" s="46" t="s">
        <v>563</v>
      </c>
      <c r="O1802" s="46">
        <f>SUMIFS(MAN_ADJ!$L:$L,MAN_ADJ!$K:$K,MAIN!$D1802,MAN_ADJ!$J:$J,MAIN!$S1802)</f>
        <v>0</v>
      </c>
      <c r="P1802" s="25">
        <f t="shared" ref="P1802" si="502">SUM(K1802:O1802)</f>
        <v>0</v>
      </c>
      <c r="Q1802" s="28">
        <f t="shared" si="500"/>
        <v>0</v>
      </c>
      <c r="R1802" s="38">
        <f t="shared" si="501"/>
        <v>56</v>
      </c>
      <c r="S1802" s="17" t="s">
        <v>52</v>
      </c>
    </row>
    <row r="1803" spans="1:19" x14ac:dyDescent="0.25">
      <c r="A1803" s="17" t="s">
        <v>52</v>
      </c>
      <c r="B1803" s="17" t="s">
        <v>93</v>
      </c>
      <c r="C1803" s="17" t="s">
        <v>225</v>
      </c>
      <c r="D1803" s="17" t="s">
        <v>184</v>
      </c>
      <c r="E1803" s="24">
        <f>IF(U1803="SC",SUMIFS(SC!F:F,SC!A:A,MAIN!D1803,SC!B:B,MAIN!A1803),SUMIFS(Allocations!$H:$H,Allocations!$A:$A,MAIN!$A1803,Allocations!$B:$B,MAIN!$D1803))</f>
        <v>0</v>
      </c>
      <c r="F1803" s="24">
        <f>IF(U1803="SC",SUMIFS(SC!J:J,SC!A:A,MAIN!D1803,SC!B:B,MAIN!A1803),SUMIFS(Allocations!M:M,Allocations!A:A,MAIN!A1803,Allocations!B:B,MAIN!D1803))</f>
        <v>0</v>
      </c>
      <c r="G1803" s="24">
        <f t="shared" ref="G1803:G1805" si="503">E1803+F1803</f>
        <v>0</v>
      </c>
      <c r="H1803" s="24">
        <f>IFERROR(VLOOKUP(S1803,Swaps_wk!$A$2:$AP$151,HLOOKUP(MAIN!D1803,Swaps_wk!$B$2:$AP$151,150,FALSE),FALSE),0)</f>
        <v>0</v>
      </c>
      <c r="I1803" s="24">
        <f>SUMIFS(PASTE_DQS_TRACKER!$D:$D,PASTE_DQS_TRACKER!$C:$C,MAIN!$A1803,PASTE_DQS_TRACKER!$B:$B,MAIN!$D1803)-SUMIFS(PASTE_DQS_TRACKER!$D:$D,PASTE_DQS_TRACKER!$C:$C,MAIN!A1803,PASTE_DQS_TRACKER!$E:$E,MAIN!$D1803)</f>
        <v>0</v>
      </c>
      <c r="J1803" s="25">
        <f t="shared" ref="J1803:J1805" si="504">G1803+I1803</f>
        <v>0</v>
      </c>
      <c r="K1803" s="24">
        <f>IFERROR(IF(V1803="Flex",0,IF(D1803=$D$30,VLOOKUP(A1803,MMO_o10M_lease!$A$1:$F$51,5,FALSE),IF(D1803=$D$26,VLOOKUP(D1803,LANDINGS!$A$3:$BR$40,HLOOKUP(A1803,LANDINGS!$B$1:$CF$42,42,FALSE),FALSE)-IFERROR(VLOOKUP(A1803,MMO_o10M_lease!$A$1:$F$38,5,FALSE),0),VLOOKUP(D1803,LANDINGS!$A$3:$CF$40,HLOOKUP(A1803,LANDINGS!$B$1:$CF$42,42,FALSE),FALSE)))),0)</f>
        <v>0</v>
      </c>
      <c r="L1803" s="24">
        <f>SUMIFS(PASTE_FLEX_TRACKER!$D:$D,PASTE_FLEX_TRACKER!$F:$F,MAIN!$A1803,PASTE_FLEX_TRACKER!$B:$B,MAIN!$D1803)-SUMIFS(PASTE_FLEX_TRACKER!$D:$D,PASTE_FLEX_TRACKER!$C:$C,MAIN!$A1803,PASTE_FLEX_TRACKER!$B:$B,MAIN!$D1803)</f>
        <v>0</v>
      </c>
      <c r="M1803" s="24" t="str">
        <f>IFERROR(-VLOOKUP(D1803,SQ!$A$19:$CC$52,HLOOKUP(MAIN!A1803,SQ!$B$18:$CC$56,39,FALSE),FALSE),"n/a")</f>
        <v>n/a</v>
      </c>
      <c r="N1803" s="46" t="s">
        <v>563</v>
      </c>
      <c r="O1803" s="46">
        <f>SUMIFS(MAN_ADJ!$L:$L,MAN_ADJ!$K:$K,MAIN!$D1803,MAN_ADJ!$J:$J,MAIN!$S1803)</f>
        <v>0</v>
      </c>
      <c r="P1803" s="25">
        <f t="shared" si="497"/>
        <v>0</v>
      </c>
      <c r="Q1803" s="28" t="str">
        <f t="shared" ref="Q1803:Q1805" si="505">IFERROR(P1803/J1803,"n/a")</f>
        <v>n/a</v>
      </c>
      <c r="R1803" s="38">
        <f t="shared" ref="R1803:R1805" si="506">J1803-P1803</f>
        <v>0</v>
      </c>
      <c r="S1803" s="17" t="s">
        <v>52</v>
      </c>
    </row>
    <row r="1804" spans="1:19" x14ac:dyDescent="0.25">
      <c r="A1804" s="17" t="s">
        <v>52</v>
      </c>
      <c r="B1804" s="17" t="s">
        <v>93</v>
      </c>
      <c r="C1804" s="17" t="s">
        <v>225</v>
      </c>
      <c r="D1804" s="17" t="s">
        <v>128</v>
      </c>
      <c r="E1804" s="24">
        <f>IF(U1804="SC",SUMIFS(SC!F:F,SC!A:A,MAIN!D1804,SC!B:B,MAIN!A1804),SUMIFS(Allocations!$H:$H,Allocations!$A:$A,MAIN!$A1804,Allocations!$B:$B,MAIN!$D1804))</f>
        <v>0</v>
      </c>
      <c r="F1804" s="24">
        <f>IF(U1804="SC",SUMIFS(SC!J:J,SC!A:A,MAIN!D1804,SC!B:B,MAIN!A1804),SUMIFS(Allocations!M:M,Allocations!A:A,MAIN!A1804,Allocations!B:B,MAIN!D1804))</f>
        <v>0</v>
      </c>
      <c r="G1804" s="24">
        <f t="shared" si="503"/>
        <v>0</v>
      </c>
      <c r="H1804" s="24">
        <f>IFERROR(VLOOKUP(S1804,Swaps_wk!$A$2:$AP$151,HLOOKUP(MAIN!D1804,Swaps_wk!$B$2:$AP$151,150,FALSE),FALSE),0)</f>
        <v>0</v>
      </c>
      <c r="I1804" s="24">
        <f>SUMIFS(PASTE_DQS_TRACKER!$D:$D,PASTE_DQS_TRACKER!$C:$C,MAIN!$A1804,PASTE_DQS_TRACKER!$B:$B,MAIN!$D1804)-SUMIFS(PASTE_DQS_TRACKER!$D:$D,PASTE_DQS_TRACKER!$C:$C,MAIN!A1804,PASTE_DQS_TRACKER!$E:$E,MAIN!$D1804)</f>
        <v>0</v>
      </c>
      <c r="J1804" s="25">
        <f t="shared" si="504"/>
        <v>0</v>
      </c>
      <c r="K1804" s="24">
        <f>IFERROR(IF(V1804="Flex",0,IF(D1804=$D$30,VLOOKUP(A1804,MMO_o10M_lease!$A$1:$F$51,5,FALSE),IF(D1804=$D$26,VLOOKUP(D1804,LANDINGS!$A$3:$BR$40,HLOOKUP(A1804,LANDINGS!$B$1:$CF$42,42,FALSE),FALSE)-IFERROR(VLOOKUP(A1804,MMO_o10M_lease!$A$1:$F$38,5,FALSE),0),VLOOKUP(D1804,LANDINGS!$A$3:$CF$40,HLOOKUP(A1804,LANDINGS!$B$1:$CF$42,42,FALSE),FALSE)))),0)</f>
        <v>0</v>
      </c>
      <c r="L1804" s="24">
        <f>SUMIFS(PASTE_FLEX_TRACKER!$D:$D,PASTE_FLEX_TRACKER!$F:$F,MAIN!$A1804,PASTE_FLEX_TRACKER!$B:$B,MAIN!$D1804)-SUMIFS(PASTE_FLEX_TRACKER!$D:$D,PASTE_FLEX_TRACKER!$C:$C,MAIN!$A1804,PASTE_FLEX_TRACKER!$B:$B,MAIN!$D1804)</f>
        <v>0</v>
      </c>
      <c r="M1804" s="24" t="str">
        <f>IFERROR(-VLOOKUP(D1804,SQ!$A$19:$CC$52,HLOOKUP(MAIN!A1804,SQ!$B$18:$CC$56,39,FALSE),FALSE),"n/a")</f>
        <v>n/a</v>
      </c>
      <c r="N1804" s="46" t="s">
        <v>563</v>
      </c>
      <c r="O1804" s="46">
        <f>SUMIFS(MAN_ADJ!$L:$L,MAN_ADJ!$K:$K,MAIN!$D1804,MAN_ADJ!$J:$J,MAIN!$S1804)</f>
        <v>0</v>
      </c>
      <c r="P1804" s="25">
        <f t="shared" si="497"/>
        <v>0</v>
      </c>
      <c r="Q1804" s="28" t="str">
        <f t="shared" si="505"/>
        <v>n/a</v>
      </c>
      <c r="R1804" s="38">
        <f t="shared" si="506"/>
        <v>0</v>
      </c>
      <c r="S1804" s="17" t="s">
        <v>52</v>
      </c>
    </row>
    <row r="1805" spans="1:19" x14ac:dyDescent="0.25">
      <c r="A1805" s="17" t="s">
        <v>52</v>
      </c>
      <c r="B1805" s="17" t="s">
        <v>93</v>
      </c>
      <c r="C1805" s="17" t="s">
        <v>225</v>
      </c>
      <c r="D1805" s="17" t="s">
        <v>129</v>
      </c>
      <c r="E1805" s="24">
        <f>IF(U1805="SC",SUMIFS(SC!F:F,SC!A:A,MAIN!D1805,SC!B:B,MAIN!A1805),SUMIFS(Allocations!$H:$H,Allocations!$A:$A,MAIN!$A1805,Allocations!$B:$B,MAIN!$D1805))</f>
        <v>0.2</v>
      </c>
      <c r="F1805" s="24">
        <f>IF(U1805="SC",SUMIFS(SC!J:J,SC!A:A,MAIN!D1805,SC!B:B,MAIN!A1805),SUMIFS(Allocations!M:M,Allocations!A:A,MAIN!A1805,Allocations!B:B,MAIN!D1805))</f>
        <v>0</v>
      </c>
      <c r="G1805" s="24">
        <f t="shared" si="503"/>
        <v>0.2</v>
      </c>
      <c r="H1805" s="24">
        <f>IFERROR(VLOOKUP(S1805,Swaps_wk!$A$2:$AP$151,HLOOKUP(MAIN!D1805,Swaps_wk!$B$2:$AP$151,150,FALSE),FALSE),0)</f>
        <v>0</v>
      </c>
      <c r="I1805" s="24">
        <f>SUMIFS(PASTE_DQS_TRACKER!$D:$D,PASTE_DQS_TRACKER!$C:$C,MAIN!$A1805,PASTE_DQS_TRACKER!$B:$B,MAIN!$D1805)-SUMIFS(PASTE_DQS_TRACKER!$D:$D,PASTE_DQS_TRACKER!$C:$C,MAIN!A1805,PASTE_DQS_TRACKER!$E:$E,MAIN!$D1805)</f>
        <v>-0.1</v>
      </c>
      <c r="J1805" s="25">
        <f t="shared" si="504"/>
        <v>0.1</v>
      </c>
      <c r="K1805" s="24">
        <f>IFERROR(IF(V1805="Flex",0,IF(D1805=$D$30,VLOOKUP(A1805,MMO_o10M_lease!$A$1:$F$51,5,FALSE),IF(D1805=$D$26,VLOOKUP(D1805,LANDINGS!$A$3:$BR$40,HLOOKUP(A1805,LANDINGS!$B$1:$CF$42,42,FALSE),FALSE)-IFERROR(VLOOKUP(A1805,MMO_o10M_lease!$A$1:$F$38,5,FALSE),0),VLOOKUP(D1805,LANDINGS!$A$3:$CF$40,HLOOKUP(A1805,LANDINGS!$B$1:$CF$42,42,FALSE),FALSE)))),0)</f>
        <v>0</v>
      </c>
      <c r="L1805" s="24">
        <f>SUMIFS(PASTE_FLEX_TRACKER!$D:$D,PASTE_FLEX_TRACKER!$F:$F,MAIN!$A1805,PASTE_FLEX_TRACKER!$B:$B,MAIN!$D1805)-SUMIFS(PASTE_FLEX_TRACKER!$D:$D,PASTE_FLEX_TRACKER!$C:$C,MAIN!$A1805,PASTE_FLEX_TRACKER!$B:$B,MAIN!$D1805)</f>
        <v>0</v>
      </c>
      <c r="M1805" s="24" t="str">
        <f>IFERROR(-VLOOKUP(D1805,SQ!$A$19:$CC$52,HLOOKUP(MAIN!A1805,SQ!$B$18:$CC$56,39,FALSE),FALSE),"n/a")</f>
        <v>n/a</v>
      </c>
      <c r="N1805" s="46" t="s">
        <v>563</v>
      </c>
      <c r="O1805" s="46">
        <f>SUMIFS(MAN_ADJ!$L:$L,MAN_ADJ!$K:$K,MAIN!$D1805,MAN_ADJ!$J:$J,MAIN!$S1805)</f>
        <v>0</v>
      </c>
      <c r="P1805" s="25">
        <f t="shared" si="497"/>
        <v>0</v>
      </c>
      <c r="Q1805" s="28">
        <f t="shared" si="505"/>
        <v>0</v>
      </c>
      <c r="R1805" s="38">
        <f t="shared" si="506"/>
        <v>0.1</v>
      </c>
      <c r="S1805" s="17" t="s">
        <v>52</v>
      </c>
    </row>
    <row r="1806" spans="1:19" x14ac:dyDescent="0.25">
      <c r="A1806" s="17" t="s">
        <v>52</v>
      </c>
      <c r="B1806" s="17" t="s">
        <v>93</v>
      </c>
      <c r="C1806" s="17" t="s">
        <v>225</v>
      </c>
      <c r="D1806" s="17" t="s">
        <v>155</v>
      </c>
      <c r="E1806" s="24">
        <f>IF(U1806="SC",SUMIFS(SC!F:F,SC!A:A,MAIN!D1806,SC!B:B,MAIN!A1806),SUMIFS(Allocations!$H:$H,Allocations!$A:$A,MAIN!$A1806,Allocations!$B:$B,MAIN!$D1806))</f>
        <v>0.8</v>
      </c>
      <c r="F1806" s="24">
        <f>IF(U1806="SC",SUMIFS(SC!J:J,SC!A:A,MAIN!D1806,SC!B:B,MAIN!A1806),SUMIFS(Allocations!M:M,Allocations!A:A,MAIN!A1806,Allocations!B:B,MAIN!D1806))</f>
        <v>0</v>
      </c>
      <c r="G1806" s="24">
        <f t="shared" si="495"/>
        <v>0.8</v>
      </c>
      <c r="H1806" s="24">
        <f>IFERROR(VLOOKUP(S1806,Swaps_wk!$A$2:$AP$151,HLOOKUP(MAIN!D1806,Swaps_wk!$B$2:$AP$151,150,FALSE),FALSE),0)</f>
        <v>0</v>
      </c>
      <c r="I1806" s="24">
        <f>SUMIFS(PASTE_DQS_TRACKER!$D:$D,PASTE_DQS_TRACKER!$C:$C,MAIN!$A1806,PASTE_DQS_TRACKER!$B:$B,MAIN!$D1806)-SUMIFS(PASTE_DQS_TRACKER!$D:$D,PASTE_DQS_TRACKER!$C:$C,MAIN!A1806,PASTE_DQS_TRACKER!$E:$E,MAIN!$D1806)</f>
        <v>0</v>
      </c>
      <c r="J1806" s="25">
        <f t="shared" si="496"/>
        <v>0.8</v>
      </c>
      <c r="K1806" s="24">
        <f>IFERROR(IF(V1806="Flex",0,IF(D1806=$D$30,VLOOKUP(A1806,MMO_o10M_lease!$A$1:$F$51,5,FALSE),IF(D1806=$D$26,VLOOKUP(D1806,LANDINGS!$A$3:$BR$40,HLOOKUP(A1806,LANDINGS!$B$1:$CF$42,42,FALSE),FALSE)-IFERROR(VLOOKUP(A1806,MMO_o10M_lease!$A$1:$F$38,5,FALSE),0),VLOOKUP(D1806,LANDINGS!$A$3:$CF$40,HLOOKUP(A1806,LANDINGS!$B$1:$CF$42,42,FALSE),FALSE)))),0)</f>
        <v>0</v>
      </c>
      <c r="L1806" s="24">
        <f>SUMIFS(PASTE_FLEX_TRACKER!$D:$D,PASTE_FLEX_TRACKER!$F:$F,MAIN!$A1806,PASTE_FLEX_TRACKER!$B:$B,MAIN!$D1806)-SUMIFS(PASTE_FLEX_TRACKER!$D:$D,PASTE_FLEX_TRACKER!$C:$C,MAIN!$A1806,PASTE_FLEX_TRACKER!$B:$B,MAIN!$D1806)</f>
        <v>0</v>
      </c>
      <c r="M1806" s="24" t="str">
        <f>IFERROR(-VLOOKUP(D1806,SQ!$A$19:$CC$52,HLOOKUP(MAIN!A1806,SQ!$B$18:$CC$56,39,FALSE),FALSE),"n/a")</f>
        <v>n/a</v>
      </c>
      <c r="N1806" s="46" t="s">
        <v>563</v>
      </c>
      <c r="O1806" s="46">
        <f>SUMIFS(MAN_ADJ!$L:$L,MAN_ADJ!$K:$K,MAIN!$D1806,MAN_ADJ!$J:$J,MAIN!$S1806)</f>
        <v>0</v>
      </c>
      <c r="P1806" s="25">
        <f t="shared" si="497"/>
        <v>0</v>
      </c>
      <c r="Q1806" s="28">
        <f t="shared" si="500"/>
        <v>0</v>
      </c>
      <c r="R1806" s="38">
        <f t="shared" si="501"/>
        <v>0.8</v>
      </c>
      <c r="S1806" s="17" t="s">
        <v>52</v>
      </c>
    </row>
    <row r="1807" spans="1:19" x14ac:dyDescent="0.25">
      <c r="A1807" s="17" t="s">
        <v>52</v>
      </c>
      <c r="B1807" s="17" t="s">
        <v>93</v>
      </c>
      <c r="C1807" s="17" t="s">
        <v>225</v>
      </c>
      <c r="D1807" s="17" t="s">
        <v>130</v>
      </c>
      <c r="E1807" s="24">
        <f>IF(U1807="SC",SUMIFS(SC!F:F,SC!A:A,MAIN!D1807,SC!B:B,MAIN!A1807),SUMIFS(Allocations!$H:$H,Allocations!$A:$A,MAIN!$A1807,Allocations!$B:$B,MAIN!$D1807))</f>
        <v>0</v>
      </c>
      <c r="F1807" s="24">
        <f>IF(U1807="SC",SUMIFS(SC!J:J,SC!A:A,MAIN!D1807,SC!B:B,MAIN!A1807),SUMIFS(Allocations!M:M,Allocations!A:A,MAIN!A1807,Allocations!B:B,MAIN!D1807))</f>
        <v>0</v>
      </c>
      <c r="G1807" s="24">
        <f t="shared" si="495"/>
        <v>0</v>
      </c>
      <c r="H1807" s="24">
        <f>IFERROR(VLOOKUP(S1807,Swaps_wk!$A$2:$AP$151,HLOOKUP(MAIN!D1807,Swaps_wk!$B$2:$AP$151,150,FALSE),FALSE),0)</f>
        <v>0</v>
      </c>
      <c r="I1807" s="24">
        <f>SUMIFS(PASTE_DQS_TRACKER!$D:$D,PASTE_DQS_TRACKER!$C:$C,MAIN!$A1807,PASTE_DQS_TRACKER!$B:$B,MAIN!$D1807)-SUMIFS(PASTE_DQS_TRACKER!$D:$D,PASTE_DQS_TRACKER!$C:$C,MAIN!A1807,PASTE_DQS_TRACKER!$E:$E,MAIN!$D1807)</f>
        <v>0</v>
      </c>
      <c r="J1807" s="25">
        <f t="shared" si="496"/>
        <v>0</v>
      </c>
      <c r="K1807" s="24">
        <f>IFERROR(IF(V1807="Flex",0,IF(D1807=$D$30,VLOOKUP(A1807,MMO_o10M_lease!$A$1:$F$51,5,FALSE),IF(D1807=$D$26,VLOOKUP(D1807,LANDINGS!$A$3:$BR$40,HLOOKUP(A1807,LANDINGS!$B$1:$CF$42,42,FALSE),FALSE)-IFERROR(VLOOKUP(A1807,MMO_o10M_lease!$A$1:$F$38,5,FALSE),0),VLOOKUP(D1807,LANDINGS!$A$3:$CF$40,HLOOKUP(A1807,LANDINGS!$B$1:$CF$42,42,FALSE),FALSE)))),0)</f>
        <v>0</v>
      </c>
      <c r="L1807" s="24">
        <f>SUMIFS(PASTE_FLEX_TRACKER!$D:$D,PASTE_FLEX_TRACKER!$F:$F,MAIN!$A1807,PASTE_FLEX_TRACKER!$B:$B,MAIN!$D1807)-SUMIFS(PASTE_FLEX_TRACKER!$D:$D,PASTE_FLEX_TRACKER!$C:$C,MAIN!$A1807,PASTE_FLEX_TRACKER!$B:$B,MAIN!$D1807)</f>
        <v>0</v>
      </c>
      <c r="M1807" s="24" t="str">
        <f>IFERROR(-VLOOKUP(D1807,SQ!$A$19:$CC$52,HLOOKUP(MAIN!A1807,SQ!$B$18:$CC$56,39,FALSE),FALSE),"n/a")</f>
        <v>n/a</v>
      </c>
      <c r="N1807" s="46" t="s">
        <v>563</v>
      </c>
      <c r="O1807" s="46">
        <f>SUMIFS(MAN_ADJ!$L:$L,MAN_ADJ!$K:$K,MAIN!$D1807,MAN_ADJ!$J:$J,MAIN!$S1807)</f>
        <v>0</v>
      </c>
      <c r="P1807" s="25">
        <f t="shared" si="497"/>
        <v>0</v>
      </c>
      <c r="Q1807" s="28" t="str">
        <f t="shared" si="500"/>
        <v>n/a</v>
      </c>
      <c r="R1807" s="38">
        <f t="shared" si="501"/>
        <v>0</v>
      </c>
      <c r="S1807" s="17" t="s">
        <v>52</v>
      </c>
    </row>
    <row r="1808" spans="1:19" x14ac:dyDescent="0.25">
      <c r="A1808" s="26" t="s">
        <v>52</v>
      </c>
      <c r="B1808" s="26" t="s">
        <v>93</v>
      </c>
      <c r="C1808" s="26" t="s">
        <v>225</v>
      </c>
      <c r="D1808" s="26" t="s">
        <v>131</v>
      </c>
      <c r="E1808" s="27">
        <f t="shared" ref="E1808:M1808" si="507">SUM(E1769:E1807)</f>
        <v>3485.0759999999991</v>
      </c>
      <c r="F1808" s="27">
        <f t="shared" si="507"/>
        <v>454.101</v>
      </c>
      <c r="G1808" s="27">
        <f t="shared" si="507"/>
        <v>3939.1769999999983</v>
      </c>
      <c r="H1808" s="27">
        <f>IFERROR(VLOOKUP(S1808,Swaps_wk!$A$2:$AP$151,HLOOKUP(MAIN!D1808,Swaps_wk!$B$2:$AP$151,150,FALSE),FALSE),0)</f>
        <v>0</v>
      </c>
      <c r="I1808" s="27">
        <f t="shared" si="507"/>
        <v>1170</v>
      </c>
      <c r="J1808" s="25">
        <f t="shared" si="507"/>
        <v>5109.1770000000006</v>
      </c>
      <c r="K1808" s="27">
        <f t="shared" si="507"/>
        <v>1046.9479999999999</v>
      </c>
      <c r="L1808" s="27">
        <f t="shared" si="507"/>
        <v>1252.1999999999998</v>
      </c>
      <c r="M1808" s="27">
        <f t="shared" si="507"/>
        <v>-26</v>
      </c>
      <c r="N1808" s="46" t="s">
        <v>563</v>
      </c>
      <c r="O1808" s="27">
        <f>SUM(O1769:O1807)</f>
        <v>0</v>
      </c>
      <c r="P1808" s="25">
        <f t="shared" ref="P1808" si="508">SUM(P1769:P1807)</f>
        <v>2273.1479999999992</v>
      </c>
      <c r="Q1808" s="28">
        <f t="shared" si="500"/>
        <v>0.44491470935534216</v>
      </c>
      <c r="R1808" s="38">
        <f t="shared" si="501"/>
        <v>2836.0290000000014</v>
      </c>
      <c r="S1808" s="17" t="s">
        <v>52</v>
      </c>
    </row>
    <row r="1809" spans="1:19" x14ac:dyDescent="0.25">
      <c r="A1809" s="17" t="s">
        <v>226</v>
      </c>
      <c r="B1809" s="17" t="s">
        <v>180</v>
      </c>
      <c r="C1809" s="17" t="s">
        <v>227</v>
      </c>
      <c r="D1809" s="17" t="s">
        <v>95</v>
      </c>
      <c r="E1809" s="24">
        <f>IF(U1809="SC",SUMIFS(SC!F:F,SC!A:A,MAIN!D1809,SC!B:B,MAIN!A1809),SUMIFS(Allocations!$H:$H,Allocations!$A:$A,MAIN!$A1809,Allocations!$B:$B,MAIN!$D1809))</f>
        <v>56.858999999999995</v>
      </c>
      <c r="F1809" s="24">
        <f>IF(U1809="SC",SUMIFS(SC!J:J,SC!A:A,MAIN!D1809,SC!B:B,MAIN!A1809),SUMIFS(Allocations!M:M,Allocations!A:A,MAIN!A1809,Allocations!B:B,MAIN!D1809))</f>
        <v>2.7</v>
      </c>
      <c r="G1809" s="24">
        <f t="shared" ref="G1809:G1846" si="509">E1809+F1809</f>
        <v>59.558999999999997</v>
      </c>
      <c r="H1809" s="24">
        <f>IFERROR(VLOOKUP(S1809,Swaps_wk!$A$2:$AP$151,HLOOKUP(MAIN!D1809,Swaps_wk!$B$2:$AP$151,150,FALSE),FALSE),0)</f>
        <v>0</v>
      </c>
      <c r="I1809" s="24">
        <f>SUMIFS(PASTE_DQS_TRACKER!$D:$D,PASTE_DQS_TRACKER!$C:$C,MAIN!$A1809,PASTE_DQS_TRACKER!$B:$B,MAIN!$D1809)-SUMIFS(PASTE_DQS_TRACKER!$D:$D,PASTE_DQS_TRACKER!$C:$C,MAIN!A1809,PASTE_DQS_TRACKER!$E:$E,MAIN!$D1809)</f>
        <v>11.399999999999999</v>
      </c>
      <c r="J1809" s="25">
        <f t="shared" ref="J1809:J1846" si="510">G1809+I1809</f>
        <v>70.959000000000003</v>
      </c>
      <c r="K1809" s="24">
        <f>IFERROR(IF(V1809="Flex",0,IF(D1809=$D$30,VLOOKUP(A1809,MMO_o10M_lease!$A$1:$F$51,5,FALSE),IF(D1809=$D$26,VLOOKUP(D1809,LANDINGS!$A$3:$BR$40,HLOOKUP(A1809,LANDINGS!$B$1:$CF$42,42,FALSE),FALSE)-IFERROR(VLOOKUP(A1809,MMO_o10M_lease!$A$1:$F$38,5,FALSE),0),VLOOKUP(D1809,LANDINGS!$A$3:$CF$40,HLOOKUP(A1809,LANDINGS!$B$1:$CF$42,42,FALSE),FALSE)))),0)</f>
        <v>10.613595781840003</v>
      </c>
      <c r="L1809" s="24">
        <f>SUMIFS(PASTE_FLEX_TRACKER!$D:$D,PASTE_FLEX_TRACKER!$F:$F,MAIN!$A1809,PASTE_FLEX_TRACKER!$B:$B,MAIN!$D1809)-SUMIFS(PASTE_FLEX_TRACKER!$D:$D,PASTE_FLEX_TRACKER!$C:$C,MAIN!$A1809,PASTE_FLEX_TRACKER!$B:$B,MAIN!$D1809)</f>
        <v>0</v>
      </c>
      <c r="M1809" s="24">
        <f>IFERROR(-VLOOKUP(D1809,SQ!$A$19:$CC$52,HLOOKUP(MAIN!A1809,SQ!$B$18:$CC$56,39,FALSE),FALSE),"n/a")</f>
        <v>0</v>
      </c>
      <c r="N1809" s="46" t="s">
        <v>563</v>
      </c>
      <c r="O1809" s="46">
        <f>SUMIFS(MAN_ADJ!$L:$L,MAN_ADJ!$K:$K,MAIN!$D1809,MAN_ADJ!$J:$J,MAIN!$S1809)</f>
        <v>0</v>
      </c>
      <c r="P1809" s="25">
        <f t="shared" ref="P1809:P1846" si="511">SUM(K1809:O1809)</f>
        <v>10.613595781840003</v>
      </c>
      <c r="Q1809" s="28">
        <f t="shared" si="500"/>
        <v>0.14957363804224977</v>
      </c>
      <c r="R1809" s="38">
        <f t="shared" si="501"/>
        <v>60.345404218159999</v>
      </c>
      <c r="S1809" s="17" t="s">
        <v>226</v>
      </c>
    </row>
    <row r="1810" spans="1:19" x14ac:dyDescent="0.25">
      <c r="A1810" s="17" t="s">
        <v>226</v>
      </c>
      <c r="B1810" s="17" t="s">
        <v>180</v>
      </c>
      <c r="C1810" s="17" t="s">
        <v>227</v>
      </c>
      <c r="D1810" s="17" t="s">
        <v>96</v>
      </c>
      <c r="E1810" s="24">
        <f>IF(U1810="SC",SUMIFS(SC!F:F,SC!A:A,MAIN!D1810,SC!B:B,MAIN!A1810),SUMIFS(Allocations!$H:$H,Allocations!$A:$A,MAIN!$A1810,Allocations!$B:$B,MAIN!$D1810))</f>
        <v>27.5</v>
      </c>
      <c r="F1810" s="24">
        <f>IF(U1810="SC",SUMIFS(SC!J:J,SC!A:A,MAIN!D1810,SC!B:B,MAIN!A1810),SUMIFS(Allocations!M:M,Allocations!A:A,MAIN!A1810,Allocations!B:B,MAIN!D1810))</f>
        <v>4.4000000000000004</v>
      </c>
      <c r="G1810" s="24">
        <f t="shared" si="509"/>
        <v>31.9</v>
      </c>
      <c r="H1810" s="24">
        <f>IFERROR(VLOOKUP(S1810,Swaps_wk!$A$2:$AP$151,HLOOKUP(MAIN!D1810,Swaps_wk!$B$2:$AP$151,150,FALSE),FALSE),0)</f>
        <v>0</v>
      </c>
      <c r="I1810" s="24">
        <f>SUMIFS(PASTE_DQS_TRACKER!$D:$D,PASTE_DQS_TRACKER!$C:$C,MAIN!$A1810,PASTE_DQS_TRACKER!$B:$B,MAIN!$D1810)-SUMIFS(PASTE_DQS_TRACKER!$D:$D,PASTE_DQS_TRACKER!$C:$C,MAIN!A1810,PASTE_DQS_TRACKER!$E:$E,MAIN!$D1810)</f>
        <v>-5.4</v>
      </c>
      <c r="J1810" s="25">
        <f t="shared" si="510"/>
        <v>26.5</v>
      </c>
      <c r="K1810" s="24">
        <f>IFERROR(IF(V1810="Flex",0,IF(D1810=$D$30,VLOOKUP(A1810,MMO_o10M_lease!$A$1:$F$51,5,FALSE),IF(D1810=$D$26,VLOOKUP(D1810,LANDINGS!$A$3:$BR$40,HLOOKUP(A1810,LANDINGS!$B$1:$CF$42,42,FALSE),FALSE)-IFERROR(VLOOKUP(A1810,MMO_o10M_lease!$A$1:$F$38,5,FALSE),0),VLOOKUP(D1810,LANDINGS!$A$3:$CF$40,HLOOKUP(A1810,LANDINGS!$B$1:$CF$42,42,FALSE),FALSE)))),0)</f>
        <v>6.7596896549999999</v>
      </c>
      <c r="L1810" s="24">
        <f>SUMIFS(PASTE_FLEX_TRACKER!$D:$D,PASTE_FLEX_TRACKER!$F:$F,MAIN!$A1810,PASTE_FLEX_TRACKER!$B:$B,MAIN!$D1810)-SUMIFS(PASTE_FLEX_TRACKER!$D:$D,PASTE_FLEX_TRACKER!$C:$C,MAIN!$A1810,PASTE_FLEX_TRACKER!$B:$B,MAIN!$D1810)</f>
        <v>0</v>
      </c>
      <c r="M1810" s="24">
        <f>IFERROR(-VLOOKUP(D1810,SQ!$A$19:$CC$52,HLOOKUP(MAIN!A1810,SQ!$B$18:$CC$56,39,FALSE),FALSE),"n/a")</f>
        <v>0</v>
      </c>
      <c r="N1810" s="46" t="s">
        <v>563</v>
      </c>
      <c r="O1810" s="46">
        <f>SUMIFS(MAN_ADJ!$L:$L,MAN_ADJ!$K:$K,MAIN!$D1810,MAN_ADJ!$J:$J,MAIN!$S1810)</f>
        <v>0</v>
      </c>
      <c r="P1810" s="25">
        <f t="shared" si="511"/>
        <v>6.7596896549999999</v>
      </c>
      <c r="Q1810" s="28">
        <f t="shared" si="500"/>
        <v>0.25508262849056601</v>
      </c>
      <c r="R1810" s="38">
        <f t="shared" si="501"/>
        <v>19.740310345000001</v>
      </c>
      <c r="S1810" s="17" t="s">
        <v>226</v>
      </c>
    </row>
    <row r="1811" spans="1:19" x14ac:dyDescent="0.25">
      <c r="A1811" s="17" t="s">
        <v>226</v>
      </c>
      <c r="B1811" s="17" t="s">
        <v>180</v>
      </c>
      <c r="C1811" s="17" t="s">
        <v>227</v>
      </c>
      <c r="D1811" s="17" t="s">
        <v>97</v>
      </c>
      <c r="E1811" s="24">
        <f>IF(U1811="SC",SUMIFS(SC!F:F,SC!A:A,MAIN!D1811,SC!B:B,MAIN!A1811),SUMIFS(Allocations!$H:$H,Allocations!$A:$A,MAIN!$A1811,Allocations!$B:$B,MAIN!$D1811))</f>
        <v>11.8</v>
      </c>
      <c r="F1811" s="24">
        <f>IF(U1811="SC",SUMIFS(SC!J:J,SC!A:A,MAIN!D1811,SC!B:B,MAIN!A1811),SUMIFS(Allocations!M:M,Allocations!A:A,MAIN!A1811,Allocations!B:B,MAIN!D1811))</f>
        <v>1.7000000000000002</v>
      </c>
      <c r="G1811" s="24">
        <f t="shared" si="509"/>
        <v>13.5</v>
      </c>
      <c r="H1811" s="24">
        <f>IFERROR(VLOOKUP(S1811,Swaps_wk!$A$2:$AP$151,HLOOKUP(MAIN!D1811,Swaps_wk!$B$2:$AP$151,150,FALSE),FALSE),0)</f>
        <v>0</v>
      </c>
      <c r="I1811" s="24">
        <f>SUMIFS(PASTE_DQS_TRACKER!$D:$D,PASTE_DQS_TRACKER!$C:$C,MAIN!$A1811,PASTE_DQS_TRACKER!$B:$B,MAIN!$D1811)-SUMIFS(PASTE_DQS_TRACKER!$D:$D,PASTE_DQS_TRACKER!$C:$C,MAIN!A1811,PASTE_DQS_TRACKER!$E:$E,MAIN!$D1811)</f>
        <v>-5.7</v>
      </c>
      <c r="J1811" s="25">
        <f t="shared" si="510"/>
        <v>7.8</v>
      </c>
      <c r="K1811" s="24">
        <f>IFERROR(IF(V1811="Flex",0,IF(D1811=$D$30,VLOOKUP(A1811,MMO_o10M_lease!$A$1:$F$51,5,FALSE),IF(D1811=$D$26,VLOOKUP(D1811,LANDINGS!$A$3:$BR$40,HLOOKUP(A1811,LANDINGS!$B$1:$CF$42,42,FALSE),FALSE)-IFERROR(VLOOKUP(A1811,MMO_o10M_lease!$A$1:$F$38,5,FALSE),0),VLOOKUP(D1811,LANDINGS!$A$3:$CF$40,HLOOKUP(A1811,LANDINGS!$B$1:$CF$42,42,FALSE),FALSE)))),0)</f>
        <v>0.02</v>
      </c>
      <c r="L1811" s="24">
        <f>SUMIFS(PASTE_FLEX_TRACKER!$D:$D,PASTE_FLEX_TRACKER!$F:$F,MAIN!$A1811,PASTE_FLEX_TRACKER!$B:$B,MAIN!$D1811)-SUMIFS(PASTE_FLEX_TRACKER!$D:$D,PASTE_FLEX_TRACKER!$C:$C,MAIN!$A1811,PASTE_FLEX_TRACKER!$B:$B,MAIN!$D1811)</f>
        <v>0</v>
      </c>
      <c r="M1811" s="24">
        <f>IFERROR(-VLOOKUP(D1811,SQ!$A$19:$CC$52,HLOOKUP(MAIN!A1811,SQ!$B$18:$CC$56,39,FALSE),FALSE),"n/a")</f>
        <v>0</v>
      </c>
      <c r="N1811" s="46" t="s">
        <v>563</v>
      </c>
      <c r="O1811" s="46">
        <f>SUMIFS(MAN_ADJ!$L:$L,MAN_ADJ!$K:$K,MAIN!$D1811,MAN_ADJ!$J:$J,MAIN!$S1811)</f>
        <v>0</v>
      </c>
      <c r="P1811" s="25">
        <f t="shared" si="511"/>
        <v>0.02</v>
      </c>
      <c r="Q1811" s="28">
        <f t="shared" si="500"/>
        <v>2.5641025641025641E-3</v>
      </c>
      <c r="R1811" s="38">
        <f t="shared" si="501"/>
        <v>7.78</v>
      </c>
      <c r="S1811" s="17" t="s">
        <v>226</v>
      </c>
    </row>
    <row r="1812" spans="1:19" x14ac:dyDescent="0.25">
      <c r="A1812" s="17" t="s">
        <v>226</v>
      </c>
      <c r="B1812" s="17" t="s">
        <v>180</v>
      </c>
      <c r="C1812" s="17" t="s">
        <v>227</v>
      </c>
      <c r="D1812" s="17" t="s">
        <v>98</v>
      </c>
      <c r="E1812" s="24">
        <f>IF(U1812="SC",SUMIFS(SC!F:F,SC!A:A,MAIN!D1812,SC!B:B,MAIN!A1812),SUMIFS(Allocations!$H:$H,Allocations!$A:$A,MAIN!$A1812,Allocations!$B:$B,MAIN!$D1812))</f>
        <v>6.3</v>
      </c>
      <c r="F1812" s="24">
        <f>IF(U1812="SC",SUMIFS(SC!J:J,SC!A:A,MAIN!D1812,SC!B:B,MAIN!A1812),SUMIFS(Allocations!M:M,Allocations!A:A,MAIN!A1812,Allocations!B:B,MAIN!D1812))</f>
        <v>0.8</v>
      </c>
      <c r="G1812" s="24">
        <f t="shared" si="509"/>
        <v>7.1</v>
      </c>
      <c r="H1812" s="24">
        <f>IFERROR(VLOOKUP(S1812,Swaps_wk!$A$2:$AP$151,HLOOKUP(MAIN!D1812,Swaps_wk!$B$2:$AP$151,150,FALSE),FALSE),0)</f>
        <v>0.5</v>
      </c>
      <c r="I1812" s="24">
        <f>SUMIFS(PASTE_DQS_TRACKER!$D:$D,PASTE_DQS_TRACKER!$C:$C,MAIN!$A1812,PASTE_DQS_TRACKER!$B:$B,MAIN!$D1812)-SUMIFS(PASTE_DQS_TRACKER!$D:$D,PASTE_DQS_TRACKER!$C:$C,MAIN!A1812,PASTE_DQS_TRACKER!$E:$E,MAIN!$D1812)</f>
        <v>8.8000000000000007</v>
      </c>
      <c r="J1812" s="25">
        <f t="shared" si="510"/>
        <v>15.9</v>
      </c>
      <c r="K1812" s="24">
        <f>IFERROR(IF(V1812="Flex",0,IF(D1812=$D$30,VLOOKUP(A1812,MMO_o10M_lease!$A$1:$F$51,5,FALSE),IF(D1812=$D$26,VLOOKUP(D1812,LANDINGS!$A$3:$BR$40,HLOOKUP(A1812,LANDINGS!$B$1:$CF$42,42,FALSE),FALSE)-IFERROR(VLOOKUP(A1812,MMO_o10M_lease!$A$1:$F$38,5,FALSE),0),VLOOKUP(D1812,LANDINGS!$A$3:$CF$40,HLOOKUP(A1812,LANDINGS!$B$1:$CF$42,42,FALSE),FALSE)))),0)</f>
        <v>8.4399999999999959</v>
      </c>
      <c r="L1812" s="24">
        <f>SUMIFS(PASTE_FLEX_TRACKER!$D:$D,PASTE_FLEX_TRACKER!$F:$F,MAIN!$A1812,PASTE_FLEX_TRACKER!$B:$B,MAIN!$D1812)-SUMIFS(PASTE_FLEX_TRACKER!$D:$D,PASTE_FLEX_TRACKER!$C:$C,MAIN!$A1812,PASTE_FLEX_TRACKER!$B:$B,MAIN!$D1812)</f>
        <v>0</v>
      </c>
      <c r="M1812" s="24">
        <f>IFERROR(-VLOOKUP(D1812,SQ!$A$19:$CC$52,HLOOKUP(MAIN!A1812,SQ!$B$18:$CC$56,39,FALSE),FALSE),"n/a")</f>
        <v>0</v>
      </c>
      <c r="N1812" s="46" t="s">
        <v>563</v>
      </c>
      <c r="O1812" s="46">
        <f>SUMIFS(MAN_ADJ!$L:$L,MAN_ADJ!$K:$K,MAIN!$D1812,MAN_ADJ!$J:$J,MAIN!$S1812)</f>
        <v>0</v>
      </c>
      <c r="P1812" s="25">
        <f t="shared" si="511"/>
        <v>8.4399999999999959</v>
      </c>
      <c r="Q1812" s="28">
        <f t="shared" si="500"/>
        <v>0.53081761006289285</v>
      </c>
      <c r="R1812" s="38">
        <f t="shared" si="501"/>
        <v>7.4600000000000044</v>
      </c>
      <c r="S1812" s="17" t="s">
        <v>226</v>
      </c>
    </row>
    <row r="1813" spans="1:19" x14ac:dyDescent="0.25">
      <c r="A1813" s="17" t="s">
        <v>226</v>
      </c>
      <c r="B1813" s="17" t="s">
        <v>180</v>
      </c>
      <c r="C1813" s="17" t="s">
        <v>227</v>
      </c>
      <c r="D1813" s="17" t="s">
        <v>99</v>
      </c>
      <c r="E1813" s="24">
        <f>IF(U1813="SC",SUMIFS(SC!F:F,SC!A:A,MAIN!D1813,SC!B:B,MAIN!A1813),SUMIFS(Allocations!$H:$H,Allocations!$A:$A,MAIN!$A1813,Allocations!$B:$B,MAIN!$D1813))</f>
        <v>6.4</v>
      </c>
      <c r="F1813" s="24">
        <f>IF(U1813="SC",SUMIFS(SC!J:J,SC!A:A,MAIN!D1813,SC!B:B,MAIN!A1813),SUMIFS(Allocations!M:M,Allocations!A:A,MAIN!A1813,Allocations!B:B,MAIN!D1813))</f>
        <v>0.1</v>
      </c>
      <c r="G1813" s="24">
        <f t="shared" si="509"/>
        <v>6.5</v>
      </c>
      <c r="H1813" s="24">
        <f>IFERROR(VLOOKUP(S1813,Swaps_wk!$A$2:$AP$151,HLOOKUP(MAIN!D1813,Swaps_wk!$B$2:$AP$151,150,FALSE),FALSE),0)</f>
        <v>0</v>
      </c>
      <c r="I1813" s="24">
        <f>SUMIFS(PASTE_DQS_TRACKER!$D:$D,PASTE_DQS_TRACKER!$C:$C,MAIN!$A1813,PASTE_DQS_TRACKER!$B:$B,MAIN!$D1813)-SUMIFS(PASTE_DQS_TRACKER!$D:$D,PASTE_DQS_TRACKER!$C:$C,MAIN!A1813,PASTE_DQS_TRACKER!$E:$E,MAIN!$D1813)</f>
        <v>34.4</v>
      </c>
      <c r="J1813" s="25">
        <f t="shared" si="510"/>
        <v>40.9</v>
      </c>
      <c r="K1813" s="24">
        <f>IFERROR(IF(V1813="Flex",0,IF(D1813=$D$30,VLOOKUP(A1813,MMO_o10M_lease!$A$1:$F$51,5,FALSE),IF(D1813=$D$26,VLOOKUP(D1813,LANDINGS!$A$3:$BR$40,HLOOKUP(A1813,LANDINGS!$B$1:$CF$42,42,FALSE),FALSE)-IFERROR(VLOOKUP(A1813,MMO_o10M_lease!$A$1:$F$38,5,FALSE),0),VLOOKUP(D1813,LANDINGS!$A$3:$CF$40,HLOOKUP(A1813,LANDINGS!$B$1:$CF$42,42,FALSE),FALSE)))),0)</f>
        <v>82.445512259999987</v>
      </c>
      <c r="L1813" s="24">
        <f>SUMIFS(PASTE_FLEX_TRACKER!$D:$D,PASTE_FLEX_TRACKER!$F:$F,MAIN!$A1813,PASTE_FLEX_TRACKER!$B:$B,MAIN!$D1813)-SUMIFS(PASTE_FLEX_TRACKER!$D:$D,PASTE_FLEX_TRACKER!$C:$C,MAIN!$A1813,PASTE_FLEX_TRACKER!$B:$B,MAIN!$D1813)</f>
        <v>0</v>
      </c>
      <c r="M1813" s="24">
        <f>IFERROR(-VLOOKUP(D1813,SQ!$A$19:$CC$52,HLOOKUP(MAIN!A1813,SQ!$B$18:$CC$56,39,FALSE),FALSE),"n/a")</f>
        <v>0</v>
      </c>
      <c r="N1813" s="46" t="s">
        <v>563</v>
      </c>
      <c r="O1813" s="46">
        <f>SUMIFS(MAN_ADJ!$L:$L,MAN_ADJ!$K:$K,MAIN!$D1813,MAN_ADJ!$J:$J,MAIN!$S1813)</f>
        <v>0</v>
      </c>
      <c r="P1813" s="25">
        <f t="shared" si="511"/>
        <v>82.445512259999987</v>
      </c>
      <c r="Q1813" s="28">
        <f t="shared" si="500"/>
        <v>2.0157826958435203</v>
      </c>
      <c r="R1813" s="38">
        <f t="shared" si="501"/>
        <v>-41.545512259999988</v>
      </c>
      <c r="S1813" s="17" t="s">
        <v>226</v>
      </c>
    </row>
    <row r="1814" spans="1:19" x14ac:dyDescent="0.25">
      <c r="A1814" s="17" t="s">
        <v>226</v>
      </c>
      <c r="B1814" s="17" t="s">
        <v>180</v>
      </c>
      <c r="C1814" s="17" t="s">
        <v>227</v>
      </c>
      <c r="D1814" s="17" t="s">
        <v>100</v>
      </c>
      <c r="E1814" s="24">
        <f>IF(U1814="SC",SUMIFS(SC!F:F,SC!A:A,MAIN!D1814,SC!B:B,MAIN!A1814),SUMIFS(Allocations!$H:$H,Allocations!$A:$A,MAIN!$A1814,Allocations!$B:$B,MAIN!$D1814))</f>
        <v>0.6</v>
      </c>
      <c r="F1814" s="24">
        <f>IF(U1814="SC",SUMIFS(SC!J:J,SC!A:A,MAIN!D1814,SC!B:B,MAIN!A1814),SUMIFS(Allocations!M:M,Allocations!A:A,MAIN!A1814,Allocations!B:B,MAIN!D1814))</f>
        <v>0.2</v>
      </c>
      <c r="G1814" s="24">
        <f t="shared" si="509"/>
        <v>0.8</v>
      </c>
      <c r="H1814" s="24">
        <f>IFERROR(VLOOKUP(S1814,Swaps_wk!$A$2:$AP$151,HLOOKUP(MAIN!D1814,Swaps_wk!$B$2:$AP$151,150,FALSE),FALSE),0)</f>
        <v>0</v>
      </c>
      <c r="I1814" s="24">
        <f>SUMIFS(PASTE_DQS_TRACKER!$D:$D,PASTE_DQS_TRACKER!$C:$C,MAIN!$A1814,PASTE_DQS_TRACKER!$B:$B,MAIN!$D1814)-SUMIFS(PASTE_DQS_TRACKER!$D:$D,PASTE_DQS_TRACKER!$C:$C,MAIN!A1814,PASTE_DQS_TRACKER!$E:$E,MAIN!$D1814)</f>
        <v>17.5</v>
      </c>
      <c r="J1814" s="25">
        <f t="shared" si="510"/>
        <v>18.3</v>
      </c>
      <c r="K1814" s="24">
        <f>IFERROR(IF(V1814="Flex",0,IF(D1814=$D$30,VLOOKUP(A1814,MMO_o10M_lease!$A$1:$F$51,5,FALSE),IF(D1814=$D$26,VLOOKUP(D1814,LANDINGS!$A$3:$BR$40,HLOOKUP(A1814,LANDINGS!$B$1:$CF$42,42,FALSE),FALSE)-IFERROR(VLOOKUP(A1814,MMO_o10M_lease!$A$1:$F$38,5,FALSE),0),VLOOKUP(D1814,LANDINGS!$A$3:$CF$40,HLOOKUP(A1814,LANDINGS!$B$1:$CF$42,42,FALSE),FALSE)))),0)</f>
        <v>0</v>
      </c>
      <c r="L1814" s="24">
        <f>SUMIFS(PASTE_FLEX_TRACKER!$D:$D,PASTE_FLEX_TRACKER!$F:$F,MAIN!$A1814,PASTE_FLEX_TRACKER!$B:$B,MAIN!$D1814)-SUMIFS(PASTE_FLEX_TRACKER!$D:$D,PASTE_FLEX_TRACKER!$C:$C,MAIN!$A1814,PASTE_FLEX_TRACKER!$B:$B,MAIN!$D1814)</f>
        <v>0</v>
      </c>
      <c r="M1814" s="24">
        <f>IFERROR(-VLOOKUP(D1814,SQ!$A$19:$CC$52,HLOOKUP(MAIN!A1814,SQ!$B$18:$CC$56,39,FALSE),FALSE),"n/a")</f>
        <v>0</v>
      </c>
      <c r="N1814" s="46" t="s">
        <v>563</v>
      </c>
      <c r="O1814" s="46">
        <f>SUMIFS(MAN_ADJ!$L:$L,MAN_ADJ!$K:$K,MAIN!$D1814,MAN_ADJ!$J:$J,MAIN!$S1814)</f>
        <v>0</v>
      </c>
      <c r="P1814" s="25">
        <f t="shared" si="511"/>
        <v>0</v>
      </c>
      <c r="Q1814" s="28">
        <f t="shared" si="500"/>
        <v>0</v>
      </c>
      <c r="R1814" s="38">
        <f t="shared" si="501"/>
        <v>18.3</v>
      </c>
      <c r="S1814" s="17" t="s">
        <v>226</v>
      </c>
    </row>
    <row r="1815" spans="1:19" x14ac:dyDescent="0.25">
      <c r="A1815" s="17" t="s">
        <v>226</v>
      </c>
      <c r="B1815" s="17" t="s">
        <v>180</v>
      </c>
      <c r="C1815" s="17" t="s">
        <v>227</v>
      </c>
      <c r="D1815" s="17" t="s">
        <v>101</v>
      </c>
      <c r="E1815" s="24">
        <f>IF(U1815="SC",SUMIFS(SC!F:F,SC!A:A,MAIN!D1815,SC!B:B,MAIN!A1815),SUMIFS(Allocations!$H:$H,Allocations!$A:$A,MAIN!$A1815,Allocations!$B:$B,MAIN!$D1815))</f>
        <v>3.2</v>
      </c>
      <c r="F1815" s="24">
        <f>IF(U1815="SC",SUMIFS(SC!J:J,SC!A:A,MAIN!D1815,SC!B:B,MAIN!A1815),SUMIFS(Allocations!M:M,Allocations!A:A,MAIN!A1815,Allocations!B:B,MAIN!D1815))</f>
        <v>0</v>
      </c>
      <c r="G1815" s="24">
        <f t="shared" si="509"/>
        <v>3.2</v>
      </c>
      <c r="H1815" s="24">
        <f>IFERROR(VLOOKUP(S1815,Swaps_wk!$A$2:$AP$151,HLOOKUP(MAIN!D1815,Swaps_wk!$B$2:$AP$151,150,FALSE),FALSE),0)</f>
        <v>0</v>
      </c>
      <c r="I1815" s="24">
        <f>SUMIFS(PASTE_DQS_TRACKER!$D:$D,PASTE_DQS_TRACKER!$C:$C,MAIN!$A1815,PASTE_DQS_TRACKER!$B:$B,MAIN!$D1815)-SUMIFS(PASTE_DQS_TRACKER!$D:$D,PASTE_DQS_TRACKER!$C:$C,MAIN!A1815,PASTE_DQS_TRACKER!$E:$E,MAIN!$D1815)</f>
        <v>-3.2</v>
      </c>
      <c r="J1815" s="25">
        <f t="shared" si="510"/>
        <v>0</v>
      </c>
      <c r="K1815" s="24">
        <f>IFERROR(IF(V1815="Flex",0,IF(D1815=$D$30,VLOOKUP(A1815,MMO_o10M_lease!$A$1:$F$51,5,FALSE),IF(D1815=$D$26,VLOOKUP(D1815,LANDINGS!$A$3:$BR$40,HLOOKUP(A1815,LANDINGS!$B$1:$CF$42,42,FALSE),FALSE)-IFERROR(VLOOKUP(A1815,MMO_o10M_lease!$A$1:$F$38,5,FALSE),0),VLOOKUP(D1815,LANDINGS!$A$3:$CF$40,HLOOKUP(A1815,LANDINGS!$B$1:$CF$42,42,FALSE),FALSE)))),0)</f>
        <v>0</v>
      </c>
      <c r="L1815" s="24">
        <f>SUMIFS(PASTE_FLEX_TRACKER!$D:$D,PASTE_FLEX_TRACKER!$F:$F,MAIN!$A1815,PASTE_FLEX_TRACKER!$B:$B,MAIN!$D1815)-SUMIFS(PASTE_FLEX_TRACKER!$D:$D,PASTE_FLEX_TRACKER!$C:$C,MAIN!$A1815,PASTE_FLEX_TRACKER!$B:$B,MAIN!$D1815)</f>
        <v>0</v>
      </c>
      <c r="M1815" s="24">
        <f>IFERROR(-VLOOKUP(D1815,SQ!$A$19:$CC$52,HLOOKUP(MAIN!A1815,SQ!$B$18:$CC$56,39,FALSE),FALSE),"n/a")</f>
        <v>0</v>
      </c>
      <c r="N1815" s="46" t="s">
        <v>563</v>
      </c>
      <c r="O1815" s="46">
        <f>SUMIFS(MAN_ADJ!$L:$L,MAN_ADJ!$K:$K,MAIN!$D1815,MAN_ADJ!$J:$J,MAIN!$S1815)</f>
        <v>0</v>
      </c>
      <c r="P1815" s="25">
        <f t="shared" si="511"/>
        <v>0</v>
      </c>
      <c r="Q1815" s="28" t="str">
        <f t="shared" si="500"/>
        <v>n/a</v>
      </c>
      <c r="R1815" s="38">
        <f t="shared" si="501"/>
        <v>0</v>
      </c>
      <c r="S1815" s="17" t="s">
        <v>226</v>
      </c>
    </row>
    <row r="1816" spans="1:19" x14ac:dyDescent="0.25">
      <c r="A1816" s="17" t="s">
        <v>226</v>
      </c>
      <c r="B1816" s="17" t="s">
        <v>180</v>
      </c>
      <c r="C1816" s="17" t="s">
        <v>227</v>
      </c>
      <c r="D1816" s="17" t="s">
        <v>102</v>
      </c>
      <c r="E1816" s="24">
        <f>IF(U1816="SC",SUMIFS(SC!F:F,SC!A:A,MAIN!D1816,SC!B:B,MAIN!A1816),SUMIFS(Allocations!$H:$H,Allocations!$A:$A,MAIN!$A1816,Allocations!$B:$B,MAIN!$D1816))</f>
        <v>0</v>
      </c>
      <c r="F1816" s="24">
        <f>IF(U1816="SC",SUMIFS(SC!J:J,SC!A:A,MAIN!D1816,SC!B:B,MAIN!A1816),SUMIFS(Allocations!M:M,Allocations!A:A,MAIN!A1816,Allocations!B:B,MAIN!D1816))</f>
        <v>0.7</v>
      </c>
      <c r="G1816" s="24">
        <f t="shared" si="509"/>
        <v>0.7</v>
      </c>
      <c r="H1816" s="24">
        <f>IFERROR(VLOOKUP(S1816,Swaps_wk!$A$2:$AP$151,HLOOKUP(MAIN!D1816,Swaps_wk!$B$2:$AP$151,150,FALSE),FALSE),0)</f>
        <v>0</v>
      </c>
      <c r="I1816" s="24">
        <f>SUMIFS(PASTE_DQS_TRACKER!$D:$D,PASTE_DQS_TRACKER!$C:$C,MAIN!$A1816,PASTE_DQS_TRACKER!$B:$B,MAIN!$D1816)-SUMIFS(PASTE_DQS_TRACKER!$D:$D,PASTE_DQS_TRACKER!$C:$C,MAIN!A1816,PASTE_DQS_TRACKER!$E:$E,MAIN!$D1816)</f>
        <v>-0.7</v>
      </c>
      <c r="J1816" s="25">
        <f t="shared" si="510"/>
        <v>0</v>
      </c>
      <c r="K1816" s="24">
        <f>IFERROR(IF(V1816="Flex",0,IF(D1816=$D$30,VLOOKUP(A1816,MMO_o10M_lease!$A$1:$F$51,5,FALSE),IF(D1816=$D$26,VLOOKUP(D1816,LANDINGS!$A$3:$BR$40,HLOOKUP(A1816,LANDINGS!$B$1:$CF$42,42,FALSE),FALSE)-IFERROR(VLOOKUP(A1816,MMO_o10M_lease!$A$1:$F$38,5,FALSE),0),VLOOKUP(D1816,LANDINGS!$A$3:$CF$40,HLOOKUP(A1816,LANDINGS!$B$1:$CF$42,42,FALSE),FALSE)))),0)</f>
        <v>0</v>
      </c>
      <c r="L1816" s="24">
        <f>SUMIFS(PASTE_FLEX_TRACKER!$D:$D,PASTE_FLEX_TRACKER!$F:$F,MAIN!$A1816,PASTE_FLEX_TRACKER!$B:$B,MAIN!$D1816)-SUMIFS(PASTE_FLEX_TRACKER!$D:$D,PASTE_FLEX_TRACKER!$C:$C,MAIN!$A1816,PASTE_FLEX_TRACKER!$B:$B,MAIN!$D1816)</f>
        <v>0</v>
      </c>
      <c r="M1816" s="24">
        <f>IFERROR(-VLOOKUP(D1816,SQ!$A$19:$CC$52,HLOOKUP(MAIN!A1816,SQ!$B$18:$CC$56,39,FALSE),FALSE),"n/a")</f>
        <v>0</v>
      </c>
      <c r="N1816" s="46" t="s">
        <v>563</v>
      </c>
      <c r="O1816" s="46">
        <f>SUMIFS(MAN_ADJ!$L:$L,MAN_ADJ!$K:$K,MAIN!$D1816,MAN_ADJ!$J:$J,MAIN!$S1816)</f>
        <v>0</v>
      </c>
      <c r="P1816" s="25">
        <f t="shared" si="511"/>
        <v>0</v>
      </c>
      <c r="Q1816" s="28" t="str">
        <f t="shared" si="500"/>
        <v>n/a</v>
      </c>
      <c r="R1816" s="38">
        <f t="shared" si="501"/>
        <v>0</v>
      </c>
      <c r="S1816" s="17" t="s">
        <v>226</v>
      </c>
    </row>
    <row r="1817" spans="1:19" x14ac:dyDescent="0.25">
      <c r="A1817" s="17" t="s">
        <v>226</v>
      </c>
      <c r="B1817" s="17" t="s">
        <v>180</v>
      </c>
      <c r="C1817" s="17" t="s">
        <v>227</v>
      </c>
      <c r="D1817" s="17" t="s">
        <v>103</v>
      </c>
      <c r="E1817" s="24">
        <f>IF(U1817="SC",SUMIFS(SC!F:F,SC!A:A,MAIN!D1817,SC!B:B,MAIN!A1817),SUMIFS(Allocations!$H:$H,Allocations!$A:$A,MAIN!$A1817,Allocations!$B:$B,MAIN!$D1817))</f>
        <v>0</v>
      </c>
      <c r="F1817" s="24">
        <f>IF(U1817="SC",SUMIFS(SC!J:J,SC!A:A,MAIN!D1817,SC!B:B,MAIN!A1817),SUMIFS(Allocations!M:M,Allocations!A:A,MAIN!A1817,Allocations!B:B,MAIN!D1817))</f>
        <v>4.7</v>
      </c>
      <c r="G1817" s="24">
        <f t="shared" si="509"/>
        <v>4.7</v>
      </c>
      <c r="H1817" s="24">
        <f>IFERROR(VLOOKUP(S1817,Swaps_wk!$A$2:$AP$151,HLOOKUP(MAIN!D1817,Swaps_wk!$B$2:$AP$151,150,FALSE),FALSE),0)</f>
        <v>0</v>
      </c>
      <c r="I1817" s="24">
        <f>SUMIFS(PASTE_DQS_TRACKER!$D:$D,PASTE_DQS_TRACKER!$C:$C,MAIN!$A1817,PASTE_DQS_TRACKER!$B:$B,MAIN!$D1817)-SUMIFS(PASTE_DQS_TRACKER!$D:$D,PASTE_DQS_TRACKER!$C:$C,MAIN!A1817,PASTE_DQS_TRACKER!$E:$E,MAIN!$D1817)</f>
        <v>-4.5999999999999996</v>
      </c>
      <c r="J1817" s="25">
        <f t="shared" si="510"/>
        <v>0.10000000000000053</v>
      </c>
      <c r="K1817" s="24">
        <f>IFERROR(IF(V1817="Flex",0,IF(D1817=$D$30,VLOOKUP(A1817,MMO_o10M_lease!$A$1:$F$51,5,FALSE),IF(D1817=$D$26,VLOOKUP(D1817,LANDINGS!$A$3:$BR$40,HLOOKUP(A1817,LANDINGS!$B$1:$CF$42,42,FALSE),FALSE)-IFERROR(VLOOKUP(A1817,MMO_o10M_lease!$A$1:$F$38,5,FALSE),0),VLOOKUP(D1817,LANDINGS!$A$3:$CF$40,HLOOKUP(A1817,LANDINGS!$B$1:$CF$42,42,FALSE),FALSE)))),0)</f>
        <v>0</v>
      </c>
      <c r="L1817" s="24">
        <f>SUMIFS(PASTE_FLEX_TRACKER!$D:$D,PASTE_FLEX_TRACKER!$F:$F,MAIN!$A1817,PASTE_FLEX_TRACKER!$B:$B,MAIN!$D1817)-SUMIFS(PASTE_FLEX_TRACKER!$D:$D,PASTE_FLEX_TRACKER!$C:$C,MAIN!$A1817,PASTE_FLEX_TRACKER!$B:$B,MAIN!$D1817)</f>
        <v>0</v>
      </c>
      <c r="M1817" s="24">
        <f>IFERROR(-VLOOKUP(D1817,SQ!$A$19:$CC$52,HLOOKUP(MAIN!A1817,SQ!$B$18:$CC$56,39,FALSE),FALSE),"n/a")</f>
        <v>0</v>
      </c>
      <c r="N1817" s="46" t="s">
        <v>563</v>
      </c>
      <c r="O1817" s="46">
        <f>SUMIFS(MAN_ADJ!$L:$L,MAN_ADJ!$K:$K,MAIN!$D1817,MAN_ADJ!$J:$J,MAIN!$S1817)</f>
        <v>0</v>
      </c>
      <c r="P1817" s="25">
        <f t="shared" si="511"/>
        <v>0</v>
      </c>
      <c r="Q1817" s="28">
        <f t="shared" si="500"/>
        <v>0</v>
      </c>
      <c r="R1817" s="38">
        <f t="shared" si="501"/>
        <v>0.10000000000000053</v>
      </c>
      <c r="S1817" s="17" t="s">
        <v>226</v>
      </c>
    </row>
    <row r="1818" spans="1:19" x14ac:dyDescent="0.25">
      <c r="A1818" s="17" t="s">
        <v>226</v>
      </c>
      <c r="B1818" s="17" t="s">
        <v>180</v>
      </c>
      <c r="C1818" s="17" t="s">
        <v>227</v>
      </c>
      <c r="D1818" s="17" t="s">
        <v>104</v>
      </c>
      <c r="E1818" s="24">
        <f>IF(U1818="SC",SUMIFS(SC!F:F,SC!A:A,MAIN!D1818,SC!B:B,MAIN!A1818),SUMIFS(Allocations!$H:$H,Allocations!$A:$A,MAIN!$A1818,Allocations!$B:$B,MAIN!$D1818))</f>
        <v>61</v>
      </c>
      <c r="F1818" s="24">
        <f>IF(U1818="SC",SUMIFS(SC!J:J,SC!A:A,MAIN!D1818,SC!B:B,MAIN!A1818),SUMIFS(Allocations!M:M,Allocations!A:A,MAIN!A1818,Allocations!B:B,MAIN!D1818))</f>
        <v>0</v>
      </c>
      <c r="G1818" s="24">
        <f t="shared" si="509"/>
        <v>61</v>
      </c>
      <c r="H1818" s="24">
        <f>IFERROR(VLOOKUP(S1818,Swaps_wk!$A$2:$AP$151,HLOOKUP(MAIN!D1818,Swaps_wk!$B$2:$AP$151,150,FALSE),FALSE),0)</f>
        <v>0</v>
      </c>
      <c r="I1818" s="24">
        <f>SUMIFS(PASTE_DQS_TRACKER!$D:$D,PASTE_DQS_TRACKER!$C:$C,MAIN!$A1818,PASTE_DQS_TRACKER!$B:$B,MAIN!$D1818)-SUMIFS(PASTE_DQS_TRACKER!$D:$D,PASTE_DQS_TRACKER!$C:$C,MAIN!A1818,PASTE_DQS_TRACKER!$E:$E,MAIN!$D1818)</f>
        <v>12.5</v>
      </c>
      <c r="J1818" s="25">
        <f t="shared" si="510"/>
        <v>73.5</v>
      </c>
      <c r="K1818" s="24">
        <f>IFERROR(IF(V1818="Flex",0,IF(D1818=$D$30,VLOOKUP(A1818,MMO_o10M_lease!$A$1:$F$51,5,FALSE),IF(D1818=$D$26,VLOOKUP(D1818,LANDINGS!$A$3:$BR$40,HLOOKUP(A1818,LANDINGS!$B$1:$CF$42,42,FALSE),FALSE)-IFERROR(VLOOKUP(A1818,MMO_o10M_lease!$A$1:$F$38,5,FALSE),0),VLOOKUP(D1818,LANDINGS!$A$3:$CF$40,HLOOKUP(A1818,LANDINGS!$B$1:$CF$42,42,FALSE),FALSE)))),0)</f>
        <v>56.578000000000003</v>
      </c>
      <c r="L1818" s="24">
        <f>SUMIFS(PASTE_FLEX_TRACKER!$D:$D,PASTE_FLEX_TRACKER!$F:$F,MAIN!$A1818,PASTE_FLEX_TRACKER!$B:$B,MAIN!$D1818)-SUMIFS(PASTE_FLEX_TRACKER!$D:$D,PASTE_FLEX_TRACKER!$C:$C,MAIN!$A1818,PASTE_FLEX_TRACKER!$B:$B,MAIN!$D1818)</f>
        <v>0</v>
      </c>
      <c r="M1818" s="24">
        <f>IFERROR(-VLOOKUP(D1818,SQ!$A$19:$CC$52,HLOOKUP(MAIN!A1818,SQ!$B$18:$CC$56,39,FALSE),FALSE),"n/a")</f>
        <v>0</v>
      </c>
      <c r="N1818" s="46" t="s">
        <v>563</v>
      </c>
      <c r="O1818" s="46">
        <f>SUMIFS(MAN_ADJ!$L:$L,MAN_ADJ!$K:$K,MAIN!$D1818,MAN_ADJ!$J:$J,MAIN!$S1818)</f>
        <v>0</v>
      </c>
      <c r="P1818" s="25">
        <f t="shared" si="511"/>
        <v>56.578000000000003</v>
      </c>
      <c r="Q1818" s="28">
        <f t="shared" si="500"/>
        <v>0.7697687074829932</v>
      </c>
      <c r="R1818" s="38">
        <f t="shared" si="501"/>
        <v>16.921999999999997</v>
      </c>
      <c r="S1818" s="17" t="s">
        <v>226</v>
      </c>
    </row>
    <row r="1819" spans="1:19" x14ac:dyDescent="0.25">
      <c r="A1819" s="17" t="s">
        <v>226</v>
      </c>
      <c r="B1819" s="17" t="s">
        <v>180</v>
      </c>
      <c r="C1819" s="17" t="s">
        <v>227</v>
      </c>
      <c r="D1819" s="17" t="s">
        <v>105</v>
      </c>
      <c r="E1819" s="24">
        <f>IF(U1819="SC",SUMIFS(SC!F:F,SC!A:A,MAIN!D1819,SC!B:B,MAIN!A1819),SUMIFS(Allocations!$H:$H,Allocations!$A:$A,MAIN!$A1819,Allocations!$B:$B,MAIN!$D1819))</f>
        <v>7.532</v>
      </c>
      <c r="F1819" s="24">
        <f>IF(U1819="SC",SUMIFS(SC!J:J,SC!A:A,MAIN!D1819,SC!B:B,MAIN!A1819),SUMIFS(Allocations!M:M,Allocations!A:A,MAIN!A1819,Allocations!B:B,MAIN!D1819))</f>
        <v>8</v>
      </c>
      <c r="G1819" s="24">
        <f t="shared" si="509"/>
        <v>15.532</v>
      </c>
      <c r="H1819" s="24">
        <f>IFERROR(VLOOKUP(S1819,Swaps_wk!$A$2:$AP$151,HLOOKUP(MAIN!D1819,Swaps_wk!$B$2:$AP$151,150,FALSE),FALSE),0)</f>
        <v>-0.5</v>
      </c>
      <c r="I1819" s="24">
        <f>SUMIFS(PASTE_DQS_TRACKER!$D:$D,PASTE_DQS_TRACKER!$C:$C,MAIN!$A1819,PASTE_DQS_TRACKER!$B:$B,MAIN!$D1819)-SUMIFS(PASTE_DQS_TRACKER!$D:$D,PASTE_DQS_TRACKER!$C:$C,MAIN!A1819,PASTE_DQS_TRACKER!$E:$E,MAIN!$D1819)</f>
        <v>-11.500000000000002</v>
      </c>
      <c r="J1819" s="25">
        <f t="shared" si="510"/>
        <v>4.0319999999999983</v>
      </c>
      <c r="K1819" s="24">
        <f>IFERROR(IF(V1819="Flex",0,IF(D1819=$D$30,VLOOKUP(A1819,MMO_o10M_lease!$A$1:$F$51,5,FALSE),IF(D1819=$D$26,VLOOKUP(D1819,LANDINGS!$A$3:$BR$40,HLOOKUP(A1819,LANDINGS!$B$1:$CF$42,42,FALSE),FALSE)-IFERROR(VLOOKUP(A1819,MMO_o10M_lease!$A$1:$F$38,5,FALSE),0),VLOOKUP(D1819,LANDINGS!$A$3:$CF$40,HLOOKUP(A1819,LANDINGS!$B$1:$CF$42,42,FALSE),FALSE)))),0)</f>
        <v>0.87190000000000012</v>
      </c>
      <c r="L1819" s="24">
        <f>SUMIFS(PASTE_FLEX_TRACKER!$D:$D,PASTE_FLEX_TRACKER!$F:$F,MAIN!$A1819,PASTE_FLEX_TRACKER!$B:$B,MAIN!$D1819)-SUMIFS(PASTE_FLEX_TRACKER!$D:$D,PASTE_FLEX_TRACKER!$C:$C,MAIN!$A1819,PASTE_FLEX_TRACKER!$B:$B,MAIN!$D1819)</f>
        <v>0</v>
      </c>
      <c r="M1819" s="24">
        <f>IFERROR(-VLOOKUP(D1819,SQ!$A$19:$CC$52,HLOOKUP(MAIN!A1819,SQ!$B$18:$CC$56,39,FALSE),FALSE),"n/a")</f>
        <v>0</v>
      </c>
      <c r="N1819" s="46" t="s">
        <v>563</v>
      </c>
      <c r="O1819" s="46">
        <f>SUMIFS(MAN_ADJ!$L:$L,MAN_ADJ!$K:$K,MAIN!$D1819,MAN_ADJ!$J:$J,MAIN!$S1819)</f>
        <v>0</v>
      </c>
      <c r="P1819" s="25">
        <f t="shared" si="511"/>
        <v>0.87190000000000012</v>
      </c>
      <c r="Q1819" s="28">
        <f t="shared" si="500"/>
        <v>0.2162450396825398</v>
      </c>
      <c r="R1819" s="38">
        <f t="shared" si="501"/>
        <v>3.1600999999999981</v>
      </c>
      <c r="S1819" s="17" t="s">
        <v>226</v>
      </c>
    </row>
    <row r="1820" spans="1:19" x14ac:dyDescent="0.25">
      <c r="A1820" s="17" t="s">
        <v>226</v>
      </c>
      <c r="B1820" s="17" t="s">
        <v>180</v>
      </c>
      <c r="C1820" s="17" t="s">
        <v>227</v>
      </c>
      <c r="D1820" s="17" t="s">
        <v>106</v>
      </c>
      <c r="E1820" s="24">
        <f>IF(U1820="SC",SUMIFS(SC!F:F,SC!A:A,MAIN!D1820,SC!B:B,MAIN!A1820),SUMIFS(Allocations!$H:$H,Allocations!$A:$A,MAIN!$A1820,Allocations!$B:$B,MAIN!$D1820))</f>
        <v>1.3960000000000001</v>
      </c>
      <c r="F1820" s="24">
        <f>IF(U1820="SC",SUMIFS(SC!J:J,SC!A:A,MAIN!D1820,SC!B:B,MAIN!A1820),SUMIFS(Allocations!M:M,Allocations!A:A,MAIN!A1820,Allocations!B:B,MAIN!D1820))</f>
        <v>2.6999999999999997</v>
      </c>
      <c r="G1820" s="24">
        <f t="shared" si="509"/>
        <v>4.0960000000000001</v>
      </c>
      <c r="H1820" s="24">
        <f>IFERROR(VLOOKUP(S1820,Swaps_wk!$A$2:$AP$151,HLOOKUP(MAIN!D1820,Swaps_wk!$B$2:$AP$151,150,FALSE),FALSE),0)</f>
        <v>0</v>
      </c>
      <c r="I1820" s="24">
        <f>SUMIFS(PASTE_DQS_TRACKER!$D:$D,PASTE_DQS_TRACKER!$C:$C,MAIN!$A1820,PASTE_DQS_TRACKER!$B:$B,MAIN!$D1820)-SUMIFS(PASTE_DQS_TRACKER!$D:$D,PASTE_DQS_TRACKER!$C:$C,MAIN!A1820,PASTE_DQS_TRACKER!$E:$E,MAIN!$D1820)</f>
        <v>0.1</v>
      </c>
      <c r="J1820" s="25">
        <f t="shared" si="510"/>
        <v>4.1959999999999997</v>
      </c>
      <c r="K1820" s="24">
        <f>IFERROR(IF(V1820="Flex",0,IF(D1820=$D$30,VLOOKUP(A1820,MMO_o10M_lease!$A$1:$F$51,5,FALSE),IF(D1820=$D$26,VLOOKUP(D1820,LANDINGS!$A$3:$BR$40,HLOOKUP(A1820,LANDINGS!$B$1:$CF$42,42,FALSE),FALSE)-IFERROR(VLOOKUP(A1820,MMO_o10M_lease!$A$1:$F$38,5,FALSE),0),VLOOKUP(D1820,LANDINGS!$A$3:$CF$40,HLOOKUP(A1820,LANDINGS!$B$1:$CF$42,42,FALSE),FALSE)))),0)</f>
        <v>0.112</v>
      </c>
      <c r="L1820" s="24">
        <f>SUMIFS(PASTE_FLEX_TRACKER!$D:$D,PASTE_FLEX_TRACKER!$F:$F,MAIN!$A1820,PASTE_FLEX_TRACKER!$B:$B,MAIN!$D1820)-SUMIFS(PASTE_FLEX_TRACKER!$D:$D,PASTE_FLEX_TRACKER!$C:$C,MAIN!$A1820,PASTE_FLEX_TRACKER!$B:$B,MAIN!$D1820)</f>
        <v>0</v>
      </c>
      <c r="M1820" s="24">
        <f>IFERROR(-VLOOKUP(D1820,SQ!$A$19:$CC$52,HLOOKUP(MAIN!A1820,SQ!$B$18:$CC$56,39,FALSE),FALSE),"n/a")</f>
        <v>0</v>
      </c>
      <c r="N1820" s="46" t="s">
        <v>563</v>
      </c>
      <c r="O1820" s="46">
        <f>SUMIFS(MAN_ADJ!$L:$L,MAN_ADJ!$K:$K,MAIN!$D1820,MAN_ADJ!$J:$J,MAIN!$S1820)</f>
        <v>0</v>
      </c>
      <c r="P1820" s="25">
        <f t="shared" si="511"/>
        <v>0.112</v>
      </c>
      <c r="Q1820" s="28">
        <f t="shared" si="500"/>
        <v>2.6692087702573881E-2</v>
      </c>
      <c r="R1820" s="38">
        <f t="shared" si="501"/>
        <v>4.0839999999999996</v>
      </c>
      <c r="S1820" s="17" t="s">
        <v>226</v>
      </c>
    </row>
    <row r="1821" spans="1:19" x14ac:dyDescent="0.25">
      <c r="A1821" s="17" t="s">
        <v>226</v>
      </c>
      <c r="B1821" s="17" t="s">
        <v>180</v>
      </c>
      <c r="C1821" s="17" t="s">
        <v>227</v>
      </c>
      <c r="D1821" s="17" t="s">
        <v>107</v>
      </c>
      <c r="E1821" s="24">
        <f>IF(U1821="SC",SUMIFS(SC!F:F,SC!A:A,MAIN!D1821,SC!B:B,MAIN!A1821),SUMIFS(Allocations!$H:$H,Allocations!$A:$A,MAIN!$A1821,Allocations!$B:$B,MAIN!$D1821))</f>
        <v>0</v>
      </c>
      <c r="F1821" s="24">
        <f>IF(U1821="SC",SUMIFS(SC!J:J,SC!A:A,MAIN!D1821,SC!B:B,MAIN!A1821),SUMIFS(Allocations!M:M,Allocations!A:A,MAIN!A1821,Allocations!B:B,MAIN!D1821))</f>
        <v>1.5</v>
      </c>
      <c r="G1821" s="24">
        <f t="shared" si="509"/>
        <v>1.5</v>
      </c>
      <c r="H1821" s="24">
        <f>IFERROR(VLOOKUP(S1821,Swaps_wk!$A$2:$AP$151,HLOOKUP(MAIN!D1821,Swaps_wk!$B$2:$AP$151,150,FALSE),FALSE),0)</f>
        <v>0</v>
      </c>
      <c r="I1821" s="24">
        <f>SUMIFS(PASTE_DQS_TRACKER!$D:$D,PASTE_DQS_TRACKER!$C:$C,MAIN!$A1821,PASTE_DQS_TRACKER!$B:$B,MAIN!$D1821)-SUMIFS(PASTE_DQS_TRACKER!$D:$D,PASTE_DQS_TRACKER!$C:$C,MAIN!A1821,PASTE_DQS_TRACKER!$E:$E,MAIN!$D1821)</f>
        <v>0</v>
      </c>
      <c r="J1821" s="25">
        <f t="shared" si="510"/>
        <v>1.5</v>
      </c>
      <c r="K1821" s="24">
        <f>IFERROR(IF(V1821="Flex",0,IF(D1821=$D$30,VLOOKUP(A1821,MMO_o10M_lease!$A$1:$F$51,5,FALSE),IF(D1821=$D$26,VLOOKUP(D1821,LANDINGS!$A$3:$BR$40,HLOOKUP(A1821,LANDINGS!$B$1:$CF$42,42,FALSE),FALSE)-IFERROR(VLOOKUP(A1821,MMO_o10M_lease!$A$1:$F$38,5,FALSE),0),VLOOKUP(D1821,LANDINGS!$A$3:$CF$40,HLOOKUP(A1821,LANDINGS!$B$1:$CF$42,42,FALSE),FALSE)))),0)</f>
        <v>7.6050000000000004</v>
      </c>
      <c r="L1821" s="24">
        <f>SUMIFS(PASTE_FLEX_TRACKER!$D:$D,PASTE_FLEX_TRACKER!$F:$F,MAIN!$A1821,PASTE_FLEX_TRACKER!$B:$B,MAIN!$D1821)-SUMIFS(PASTE_FLEX_TRACKER!$D:$D,PASTE_FLEX_TRACKER!$C:$C,MAIN!$A1821,PASTE_FLEX_TRACKER!$B:$B,MAIN!$D1821)</f>
        <v>0</v>
      </c>
      <c r="M1821" s="24">
        <f>IFERROR(-VLOOKUP(D1821,SQ!$A$19:$CC$52,HLOOKUP(MAIN!A1821,SQ!$B$18:$CC$56,39,FALSE),FALSE),"n/a")</f>
        <v>0</v>
      </c>
      <c r="N1821" s="46" t="s">
        <v>563</v>
      </c>
      <c r="O1821" s="46">
        <f>SUMIFS(MAN_ADJ!$L:$L,MAN_ADJ!$K:$K,MAIN!$D1821,MAN_ADJ!$J:$J,MAIN!$S1821)</f>
        <v>0</v>
      </c>
      <c r="P1821" s="25">
        <f t="shared" si="511"/>
        <v>7.6050000000000004</v>
      </c>
      <c r="Q1821" s="28">
        <f t="shared" si="500"/>
        <v>5.07</v>
      </c>
      <c r="R1821" s="38">
        <f t="shared" si="501"/>
        <v>-6.1050000000000004</v>
      </c>
      <c r="S1821" s="17" t="s">
        <v>226</v>
      </c>
    </row>
    <row r="1822" spans="1:19" x14ac:dyDescent="0.25">
      <c r="A1822" s="17" t="s">
        <v>226</v>
      </c>
      <c r="B1822" s="17" t="s">
        <v>180</v>
      </c>
      <c r="C1822" s="17" t="s">
        <v>227</v>
      </c>
      <c r="D1822" s="17" t="s">
        <v>108</v>
      </c>
      <c r="E1822" s="24">
        <f>IF(U1822="SC",SUMIFS(SC!F:F,SC!A:A,MAIN!D1822,SC!B:B,MAIN!A1822),SUMIFS(Allocations!$H:$H,Allocations!$A:$A,MAIN!$A1822,Allocations!$B:$B,MAIN!$D1822))</f>
        <v>0</v>
      </c>
      <c r="F1822" s="24">
        <f>IF(U1822="SC",SUMIFS(SC!J:J,SC!A:A,MAIN!D1822,SC!B:B,MAIN!A1822),SUMIFS(Allocations!M:M,Allocations!A:A,MAIN!A1822,Allocations!B:B,MAIN!D1822))</f>
        <v>0</v>
      </c>
      <c r="G1822" s="24">
        <f t="shared" si="509"/>
        <v>0</v>
      </c>
      <c r="H1822" s="24">
        <f>IFERROR(VLOOKUP(S1822,Swaps_wk!$A$2:$AP$151,HLOOKUP(MAIN!D1822,Swaps_wk!$B$2:$AP$151,150,FALSE),FALSE),0)</f>
        <v>0</v>
      </c>
      <c r="I1822" s="24">
        <f>SUMIFS(PASTE_DQS_TRACKER!$D:$D,PASTE_DQS_TRACKER!$C:$C,MAIN!$A1822,PASTE_DQS_TRACKER!$B:$B,MAIN!$D1822)-SUMIFS(PASTE_DQS_TRACKER!$D:$D,PASTE_DQS_TRACKER!$C:$C,MAIN!A1822,PASTE_DQS_TRACKER!$E:$E,MAIN!$D1822)</f>
        <v>0</v>
      </c>
      <c r="J1822" s="25">
        <f t="shared" si="510"/>
        <v>0</v>
      </c>
      <c r="K1822" s="24">
        <f>IFERROR(IF(V1822="Flex",0,IF(D1822=$D$30,VLOOKUP(A1822,MMO_o10M_lease!$A$1:$F$51,5,FALSE),IF(D1822=$D$26,VLOOKUP(D1822,LANDINGS!$A$3:$BR$40,HLOOKUP(A1822,LANDINGS!$B$1:$CF$42,42,FALSE),FALSE)-IFERROR(VLOOKUP(A1822,MMO_o10M_lease!$A$1:$F$38,5,FALSE),0),VLOOKUP(D1822,LANDINGS!$A$3:$CF$40,HLOOKUP(A1822,LANDINGS!$B$1:$CF$42,42,FALSE),FALSE)))),0)</f>
        <v>0</v>
      </c>
      <c r="L1822" s="24">
        <f>SUMIFS(PASTE_FLEX_TRACKER!$D:$D,PASTE_FLEX_TRACKER!$F:$F,MAIN!$A1822,PASTE_FLEX_TRACKER!$B:$B,MAIN!$D1822)-SUMIFS(PASTE_FLEX_TRACKER!$D:$D,PASTE_FLEX_TRACKER!$C:$C,MAIN!$A1822,PASTE_FLEX_TRACKER!$B:$B,MAIN!$D1822)</f>
        <v>0</v>
      </c>
      <c r="M1822" s="24">
        <f>IFERROR(-VLOOKUP(D1822,SQ!$A$19:$CC$52,HLOOKUP(MAIN!A1822,SQ!$B$18:$CC$56,39,FALSE),FALSE),"n/a")</f>
        <v>0</v>
      </c>
      <c r="N1822" s="46" t="s">
        <v>563</v>
      </c>
      <c r="O1822" s="46">
        <f>SUMIFS(MAN_ADJ!$L:$L,MAN_ADJ!$K:$K,MAIN!$D1822,MAN_ADJ!$J:$J,MAIN!$S1822)</f>
        <v>0</v>
      </c>
      <c r="P1822" s="25">
        <f t="shared" si="511"/>
        <v>0</v>
      </c>
      <c r="Q1822" s="28" t="str">
        <f t="shared" si="500"/>
        <v>n/a</v>
      </c>
      <c r="R1822" s="38">
        <f t="shared" si="501"/>
        <v>0</v>
      </c>
      <c r="S1822" s="17" t="s">
        <v>226</v>
      </c>
    </row>
    <row r="1823" spans="1:19" x14ac:dyDescent="0.25">
      <c r="A1823" s="17" t="s">
        <v>226</v>
      </c>
      <c r="B1823" s="17" t="s">
        <v>180</v>
      </c>
      <c r="C1823" s="17" t="s">
        <v>227</v>
      </c>
      <c r="D1823" s="17" t="s">
        <v>109</v>
      </c>
      <c r="E1823" s="24">
        <f>IF(U1823="SC",SUMIFS(SC!F:F,SC!A:A,MAIN!D1823,SC!B:B,MAIN!A1823),SUMIFS(Allocations!$H:$H,Allocations!$A:$A,MAIN!$A1823,Allocations!$B:$B,MAIN!$D1823))</f>
        <v>40.762999999999998</v>
      </c>
      <c r="F1823" s="24">
        <f>IF(U1823="SC",SUMIFS(SC!J:J,SC!A:A,MAIN!D1823,SC!B:B,MAIN!A1823),SUMIFS(Allocations!M:M,Allocations!A:A,MAIN!A1823,Allocations!B:B,MAIN!D1823))</f>
        <v>0.30000000000000004</v>
      </c>
      <c r="G1823" s="24">
        <f t="shared" si="509"/>
        <v>41.062999999999995</v>
      </c>
      <c r="H1823" s="24">
        <f>IFERROR(VLOOKUP(S1823,Swaps_wk!$A$2:$AP$151,HLOOKUP(MAIN!D1823,Swaps_wk!$B$2:$AP$151,150,FALSE),FALSE),0)</f>
        <v>0</v>
      </c>
      <c r="I1823" s="24">
        <f>SUMIFS(PASTE_DQS_TRACKER!$D:$D,PASTE_DQS_TRACKER!$C:$C,MAIN!$A1823,PASTE_DQS_TRACKER!$B:$B,MAIN!$D1823)-SUMIFS(PASTE_DQS_TRACKER!$D:$D,PASTE_DQS_TRACKER!$C:$C,MAIN!A1823,PASTE_DQS_TRACKER!$E:$E,MAIN!$D1823)</f>
        <v>-41</v>
      </c>
      <c r="J1823" s="25">
        <f t="shared" si="510"/>
        <v>6.2999999999995282E-2</v>
      </c>
      <c r="K1823" s="24">
        <f>IFERROR(IF(V1823="Flex",0,IF(D1823=$D$30,VLOOKUP(A1823,MMO_o10M_lease!$A$1:$F$51,5,FALSE),IF(D1823=$D$26,VLOOKUP(D1823,LANDINGS!$A$3:$BR$40,HLOOKUP(A1823,LANDINGS!$B$1:$CF$42,42,FALSE),FALSE)-IFERROR(VLOOKUP(A1823,MMO_o10M_lease!$A$1:$F$38,5,FALSE),0),VLOOKUP(D1823,LANDINGS!$A$3:$CF$40,HLOOKUP(A1823,LANDINGS!$B$1:$CF$42,42,FALSE),FALSE)))),0)</f>
        <v>0</v>
      </c>
      <c r="L1823" s="24">
        <f>SUMIFS(PASTE_FLEX_TRACKER!$D:$D,PASTE_FLEX_TRACKER!$F:$F,MAIN!$A1823,PASTE_FLEX_TRACKER!$B:$B,MAIN!$D1823)-SUMIFS(PASTE_FLEX_TRACKER!$D:$D,PASTE_FLEX_TRACKER!$C:$C,MAIN!$A1823,PASTE_FLEX_TRACKER!$B:$B,MAIN!$D1823)</f>
        <v>0</v>
      </c>
      <c r="M1823" s="24">
        <f>IFERROR(-VLOOKUP(D1823,SQ!$A$19:$CC$52,HLOOKUP(MAIN!A1823,SQ!$B$18:$CC$56,39,FALSE),FALSE),"n/a")</f>
        <v>0</v>
      </c>
      <c r="N1823" s="46" t="s">
        <v>563</v>
      </c>
      <c r="O1823" s="46">
        <f>SUMIFS(MAN_ADJ!$L:$L,MAN_ADJ!$K:$K,MAIN!$D1823,MAN_ADJ!$J:$J,MAIN!$S1823)</f>
        <v>0</v>
      </c>
      <c r="P1823" s="25">
        <f t="shared" si="511"/>
        <v>0</v>
      </c>
      <c r="Q1823" s="28">
        <f t="shared" si="500"/>
        <v>0</v>
      </c>
      <c r="R1823" s="38">
        <f t="shared" si="501"/>
        <v>6.2999999999995282E-2</v>
      </c>
      <c r="S1823" s="17" t="s">
        <v>226</v>
      </c>
    </row>
    <row r="1824" spans="1:19" x14ac:dyDescent="0.25">
      <c r="A1824" s="17" t="s">
        <v>226</v>
      </c>
      <c r="B1824" s="17" t="s">
        <v>180</v>
      </c>
      <c r="C1824" s="17" t="s">
        <v>227</v>
      </c>
      <c r="D1824" s="17" t="s">
        <v>110</v>
      </c>
      <c r="E1824" s="24">
        <f>IF(U1824="SC",SUMIFS(SC!F:F,SC!A:A,MAIN!D1824,SC!B:B,MAIN!A1824),SUMIFS(Allocations!$H:$H,Allocations!$A:$A,MAIN!$A1824,Allocations!$B:$B,MAIN!$D1824))</f>
        <v>22.036999999999999</v>
      </c>
      <c r="F1824" s="24">
        <f>IF(U1824="SC",SUMIFS(SC!J:J,SC!A:A,MAIN!D1824,SC!B:B,MAIN!A1824),SUMIFS(Allocations!M:M,Allocations!A:A,MAIN!A1824,Allocations!B:B,MAIN!D1824))</f>
        <v>0.1</v>
      </c>
      <c r="G1824" s="24">
        <f t="shared" si="509"/>
        <v>22.137</v>
      </c>
      <c r="H1824" s="24">
        <f>IFERROR(VLOOKUP(S1824,Swaps_wk!$A$2:$AP$151,HLOOKUP(MAIN!D1824,Swaps_wk!$B$2:$AP$151,150,FALSE),FALSE),0)</f>
        <v>0</v>
      </c>
      <c r="I1824" s="24">
        <f>SUMIFS(PASTE_DQS_TRACKER!$D:$D,PASTE_DQS_TRACKER!$C:$C,MAIN!$A1824,PASTE_DQS_TRACKER!$B:$B,MAIN!$D1824)-SUMIFS(PASTE_DQS_TRACKER!$D:$D,PASTE_DQS_TRACKER!$C:$C,MAIN!A1824,PASTE_DQS_TRACKER!$E:$E,MAIN!$D1824)</f>
        <v>-22</v>
      </c>
      <c r="J1824" s="25">
        <f t="shared" si="510"/>
        <v>0.13700000000000045</v>
      </c>
      <c r="K1824" s="24">
        <f>IFERROR(IF(V1824="Flex",0,IF(D1824=$D$30,VLOOKUP(A1824,MMO_o10M_lease!$A$1:$F$51,5,FALSE),IF(D1824=$D$26,VLOOKUP(D1824,LANDINGS!$A$3:$BR$40,HLOOKUP(A1824,LANDINGS!$B$1:$CF$42,42,FALSE),FALSE)-IFERROR(VLOOKUP(A1824,MMO_o10M_lease!$A$1:$F$38,5,FALSE),0),VLOOKUP(D1824,LANDINGS!$A$3:$CF$40,HLOOKUP(A1824,LANDINGS!$B$1:$CF$42,42,FALSE),FALSE)))),0)</f>
        <v>0.114</v>
      </c>
      <c r="L1824" s="24">
        <f>SUMIFS(PASTE_FLEX_TRACKER!$D:$D,PASTE_FLEX_TRACKER!$F:$F,MAIN!$A1824,PASTE_FLEX_TRACKER!$B:$B,MAIN!$D1824)-SUMIFS(PASTE_FLEX_TRACKER!$D:$D,PASTE_FLEX_TRACKER!$C:$C,MAIN!$A1824,PASTE_FLEX_TRACKER!$B:$B,MAIN!$D1824)</f>
        <v>0</v>
      </c>
      <c r="M1824" s="24">
        <f>IFERROR(-VLOOKUP(D1824,SQ!$A$19:$CC$52,HLOOKUP(MAIN!A1824,SQ!$B$18:$CC$56,39,FALSE),FALSE),"n/a")</f>
        <v>0</v>
      </c>
      <c r="N1824" s="46" t="s">
        <v>563</v>
      </c>
      <c r="O1824" s="46">
        <f>SUMIFS(MAN_ADJ!$L:$L,MAN_ADJ!$K:$K,MAIN!$D1824,MAN_ADJ!$J:$J,MAIN!$S1824)</f>
        <v>0</v>
      </c>
      <c r="P1824" s="25">
        <f t="shared" si="511"/>
        <v>0.114</v>
      </c>
      <c r="Q1824" s="28">
        <f t="shared" si="500"/>
        <v>0.8321167883211652</v>
      </c>
      <c r="R1824" s="38">
        <f t="shared" si="501"/>
        <v>2.3000000000000451E-2</v>
      </c>
      <c r="S1824" s="17" t="s">
        <v>226</v>
      </c>
    </row>
    <row r="1825" spans="1:20" x14ac:dyDescent="0.25">
      <c r="A1825" s="17" t="s">
        <v>226</v>
      </c>
      <c r="B1825" s="17" t="s">
        <v>180</v>
      </c>
      <c r="C1825" s="17" t="s">
        <v>227</v>
      </c>
      <c r="D1825" s="17" t="s">
        <v>111</v>
      </c>
      <c r="E1825" s="24">
        <f>IF(U1825="SC",SUMIFS(SC!F:F,SC!A:A,MAIN!D1825,SC!B:B,MAIN!A1825),SUMIFS(Allocations!$H:$H,Allocations!$A:$A,MAIN!$A1825,Allocations!$B:$B,MAIN!$D1825))</f>
        <v>2.1179999999999999</v>
      </c>
      <c r="F1825" s="24">
        <f>IF(U1825="SC",SUMIFS(SC!J:J,SC!A:A,MAIN!D1825,SC!B:B,MAIN!A1825),SUMIFS(Allocations!M:M,Allocations!A:A,MAIN!A1825,Allocations!B:B,MAIN!D1825))</f>
        <v>0</v>
      </c>
      <c r="G1825" s="24">
        <f t="shared" si="509"/>
        <v>2.1179999999999999</v>
      </c>
      <c r="H1825" s="24">
        <f>IFERROR(VLOOKUP(S1825,Swaps_wk!$A$2:$AP$151,HLOOKUP(MAIN!D1825,Swaps_wk!$B$2:$AP$151,150,FALSE),FALSE),0)</f>
        <v>0</v>
      </c>
      <c r="I1825" s="24">
        <f>SUMIFS(PASTE_DQS_TRACKER!$D:$D,PASTE_DQS_TRACKER!$C:$C,MAIN!$A1825,PASTE_DQS_TRACKER!$B:$B,MAIN!$D1825)-SUMIFS(PASTE_DQS_TRACKER!$D:$D,PASTE_DQS_TRACKER!$C:$C,MAIN!A1825,PASTE_DQS_TRACKER!$E:$E,MAIN!$D1825)</f>
        <v>-0.79999999999999982</v>
      </c>
      <c r="J1825" s="25">
        <f t="shared" si="510"/>
        <v>1.3180000000000001</v>
      </c>
      <c r="K1825" s="24">
        <f>IFERROR(IF(V1825="Flex",0,IF(D1825=$D$30,VLOOKUP(A1825,MMO_o10M_lease!$A$1:$F$51,5,FALSE),IF(D1825=$D$26,VLOOKUP(D1825,LANDINGS!$A$3:$BR$40,HLOOKUP(A1825,LANDINGS!$B$1:$CF$42,42,FALSE),FALSE)-IFERROR(VLOOKUP(A1825,MMO_o10M_lease!$A$1:$F$38,5,FALSE),0),VLOOKUP(D1825,LANDINGS!$A$3:$CF$40,HLOOKUP(A1825,LANDINGS!$B$1:$CF$42,42,FALSE),FALSE)))),0)</f>
        <v>0.372</v>
      </c>
      <c r="L1825" s="24">
        <f>SUMIFS(PASTE_FLEX_TRACKER!$D:$D,PASTE_FLEX_TRACKER!$F:$F,MAIN!$A1825,PASTE_FLEX_TRACKER!$B:$B,MAIN!$D1825)-SUMIFS(PASTE_FLEX_TRACKER!$D:$D,PASTE_FLEX_TRACKER!$C:$C,MAIN!$A1825,PASTE_FLEX_TRACKER!$B:$B,MAIN!$D1825)</f>
        <v>0</v>
      </c>
      <c r="M1825" s="24">
        <f>IFERROR(-VLOOKUP(D1825,SQ!$A$19:$CC$52,HLOOKUP(MAIN!A1825,SQ!$B$18:$CC$56,39,FALSE),FALSE),"n/a")</f>
        <v>0</v>
      </c>
      <c r="N1825" s="46" t="s">
        <v>563</v>
      </c>
      <c r="O1825" s="46">
        <f>SUMIFS(MAN_ADJ!$L:$L,MAN_ADJ!$K:$K,MAIN!$D1825,MAN_ADJ!$J:$J,MAIN!$S1825)</f>
        <v>0</v>
      </c>
      <c r="P1825" s="25">
        <f t="shared" si="511"/>
        <v>0.372</v>
      </c>
      <c r="Q1825" s="28">
        <f t="shared" si="500"/>
        <v>0.28224582701062212</v>
      </c>
      <c r="R1825" s="38">
        <f t="shared" si="501"/>
        <v>0.94600000000000006</v>
      </c>
      <c r="S1825" s="17" t="s">
        <v>226</v>
      </c>
    </row>
    <row r="1826" spans="1:20" x14ac:dyDescent="0.25">
      <c r="A1826" s="17" t="s">
        <v>226</v>
      </c>
      <c r="B1826" s="17" t="s">
        <v>180</v>
      </c>
      <c r="C1826" s="17" t="s">
        <v>227</v>
      </c>
      <c r="D1826" s="17" t="s">
        <v>112</v>
      </c>
      <c r="E1826" s="24">
        <f>IF(U1826="SC",SUMIFS(SC!F:F,SC!A:A,MAIN!D1826,SC!B:B,MAIN!A1826),SUMIFS(Allocations!$H:$H,Allocations!$A:$A,MAIN!$A1826,Allocations!$B:$B,MAIN!$D1826))</f>
        <v>0</v>
      </c>
      <c r="F1826" s="24">
        <f>IF(U1826="SC",SUMIFS(SC!J:J,SC!A:A,MAIN!D1826,SC!B:B,MAIN!A1826),SUMIFS(Allocations!M:M,Allocations!A:A,MAIN!A1826,Allocations!B:B,MAIN!D1826))</f>
        <v>0</v>
      </c>
      <c r="G1826" s="24">
        <f t="shared" si="509"/>
        <v>0</v>
      </c>
      <c r="H1826" s="24">
        <f>IFERROR(VLOOKUP(S1826,Swaps_wk!$A$2:$AP$151,HLOOKUP(MAIN!D1826,Swaps_wk!$B$2:$AP$151,150,FALSE),FALSE),0)</f>
        <v>0</v>
      </c>
      <c r="I1826" s="24">
        <f>SUMIFS(PASTE_DQS_TRACKER!$D:$D,PASTE_DQS_TRACKER!$C:$C,MAIN!$A1826,PASTE_DQS_TRACKER!$B:$B,MAIN!$D1826)-SUMIFS(PASTE_DQS_TRACKER!$D:$D,PASTE_DQS_TRACKER!$C:$C,MAIN!A1826,PASTE_DQS_TRACKER!$E:$E,MAIN!$D1826)</f>
        <v>0</v>
      </c>
      <c r="J1826" s="25">
        <f t="shared" si="510"/>
        <v>0</v>
      </c>
      <c r="K1826" s="24">
        <f>IFERROR(IF(V1826="Flex",0,IF(D1826=$D$30,VLOOKUP(A1826,MMO_o10M_lease!$A$1:$F$51,5,FALSE),IF(D1826=$D$26,VLOOKUP(D1826,LANDINGS!$A$3:$BR$40,HLOOKUP(A1826,LANDINGS!$B$1:$CF$42,42,FALSE),FALSE)-IFERROR(VLOOKUP(A1826,MMO_o10M_lease!$A$1:$F$38,5,FALSE),0),VLOOKUP(D1826,LANDINGS!$A$3:$CF$40,HLOOKUP(A1826,LANDINGS!$B$1:$CF$42,42,FALSE),FALSE)))),0)</f>
        <v>0</v>
      </c>
      <c r="L1826" s="24">
        <f>SUMIFS(PASTE_FLEX_TRACKER!$D:$D,PASTE_FLEX_TRACKER!$F:$F,MAIN!$A1826,PASTE_FLEX_TRACKER!$B:$B,MAIN!$D1826)-SUMIFS(PASTE_FLEX_TRACKER!$D:$D,PASTE_FLEX_TRACKER!$C:$C,MAIN!$A1826,PASTE_FLEX_TRACKER!$B:$B,MAIN!$D1826)</f>
        <v>0</v>
      </c>
      <c r="M1826" s="24">
        <f>IFERROR(-VLOOKUP(D1826,SQ!$A$19:$CC$52,HLOOKUP(MAIN!A1826,SQ!$B$18:$CC$56,39,FALSE),FALSE),"n/a")</f>
        <v>0</v>
      </c>
      <c r="N1826" s="46" t="s">
        <v>563</v>
      </c>
      <c r="O1826" s="46">
        <f>SUMIFS(MAN_ADJ!$L:$L,MAN_ADJ!$K:$K,MAIN!$D1826,MAN_ADJ!$J:$J,MAIN!$S1826)</f>
        <v>0</v>
      </c>
      <c r="P1826" s="25">
        <f t="shared" si="511"/>
        <v>0</v>
      </c>
      <c r="Q1826" s="28" t="str">
        <f t="shared" si="500"/>
        <v>n/a</v>
      </c>
      <c r="R1826" s="38">
        <f t="shared" si="501"/>
        <v>0</v>
      </c>
      <c r="S1826" s="17" t="s">
        <v>226</v>
      </c>
    </row>
    <row r="1827" spans="1:20" x14ac:dyDescent="0.25">
      <c r="A1827" s="17" t="s">
        <v>226</v>
      </c>
      <c r="B1827" s="17" t="s">
        <v>180</v>
      </c>
      <c r="C1827" s="17" t="s">
        <v>227</v>
      </c>
      <c r="D1827" s="17" t="s">
        <v>113</v>
      </c>
      <c r="E1827" s="24">
        <f>IF(U1827="SC",SUMIFS(SC!F:F,SC!A:A,MAIN!D1827,SC!B:B,MAIN!A1827),SUMIFS(Allocations!$H:$H,Allocations!$A:$A,MAIN!$A1827,Allocations!$B:$B,MAIN!$D1827))</f>
        <v>8.8940000000000001</v>
      </c>
      <c r="F1827" s="24">
        <f>IF(U1827="SC",SUMIFS(SC!J:J,SC!A:A,MAIN!D1827,SC!B:B,MAIN!A1827),SUMIFS(Allocations!M:M,Allocations!A:A,MAIN!A1827,Allocations!B:B,MAIN!D1827))</f>
        <v>53.1</v>
      </c>
      <c r="G1827" s="24">
        <f t="shared" si="509"/>
        <v>61.994</v>
      </c>
      <c r="H1827" s="24">
        <f>IFERROR(VLOOKUP(S1827,Swaps_wk!$A$2:$AP$151,HLOOKUP(MAIN!D1827,Swaps_wk!$B$2:$AP$151,150,FALSE),FALSE),0)</f>
        <v>0</v>
      </c>
      <c r="I1827" s="24">
        <f>SUMIFS(PASTE_DQS_TRACKER!$D:$D,PASTE_DQS_TRACKER!$C:$C,MAIN!$A1827,PASTE_DQS_TRACKER!$B:$B,MAIN!$D1827)-SUMIFS(PASTE_DQS_TRACKER!$D:$D,PASTE_DQS_TRACKER!$C:$C,MAIN!A1827,PASTE_DQS_TRACKER!$E:$E,MAIN!$D1827)</f>
        <v>61.9</v>
      </c>
      <c r="J1827" s="25">
        <f t="shared" si="510"/>
        <v>123.89400000000001</v>
      </c>
      <c r="K1827" s="24">
        <f>IFERROR(IF(V1827="Flex",0,IF(D1827=$D$30,VLOOKUP(A1827,MMO_o10M_lease!$A$1:$F$51,5,FALSE),IF(D1827=$D$26,VLOOKUP(D1827,LANDINGS!$A$3:$BR$40,HLOOKUP(A1827,LANDINGS!$B$1:$CF$42,42,FALSE),FALSE)-IFERROR(VLOOKUP(A1827,MMO_o10M_lease!$A$1:$F$38,5,FALSE),0),VLOOKUP(D1827,LANDINGS!$A$3:$CF$40,HLOOKUP(A1827,LANDINGS!$B$1:$CF$42,42,FALSE),FALSE)))),0)</f>
        <v>81.32171000000001</v>
      </c>
      <c r="L1827" s="24">
        <f>SUMIFS(PASTE_FLEX_TRACKER!$D:$D,PASTE_FLEX_TRACKER!$F:$F,MAIN!$A1827,PASTE_FLEX_TRACKER!$B:$B,MAIN!$D1827)-SUMIFS(PASTE_FLEX_TRACKER!$D:$D,PASTE_FLEX_TRACKER!$C:$C,MAIN!$A1827,PASTE_FLEX_TRACKER!$B:$B,MAIN!$D1827)</f>
        <v>0</v>
      </c>
      <c r="M1827" s="24">
        <f>IFERROR(-VLOOKUP(D1827,SQ!$A$19:$CC$52,HLOOKUP(MAIN!A1827,SQ!$B$18:$CC$56,39,FALSE),FALSE),"n/a")</f>
        <v>0</v>
      </c>
      <c r="N1827" s="46" t="s">
        <v>563</v>
      </c>
      <c r="O1827" s="46">
        <f>SUMIFS(MAN_ADJ!$L:$L,MAN_ADJ!$K:$K,MAIN!$D1827,MAN_ADJ!$J:$J,MAIN!$S1827)</f>
        <v>0</v>
      </c>
      <c r="P1827" s="25">
        <f t="shared" si="511"/>
        <v>81.32171000000001</v>
      </c>
      <c r="Q1827" s="28">
        <f t="shared" si="500"/>
        <v>0.65638134211503385</v>
      </c>
      <c r="R1827" s="38">
        <f t="shared" si="501"/>
        <v>42.572289999999995</v>
      </c>
      <c r="S1827" s="17" t="s">
        <v>226</v>
      </c>
    </row>
    <row r="1828" spans="1:20" x14ac:dyDescent="0.25">
      <c r="A1828" s="17" t="s">
        <v>226</v>
      </c>
      <c r="B1828" s="17" t="s">
        <v>180</v>
      </c>
      <c r="C1828" s="17" t="s">
        <v>227</v>
      </c>
      <c r="D1828" s="17" t="s">
        <v>114</v>
      </c>
      <c r="E1828" s="24">
        <f>IF(U1828="SC",SUMIFS(SC!F:F,SC!A:A,MAIN!D1828,SC!B:B,MAIN!A1828),SUMIFS(Allocations!$H:$H,Allocations!$A:$A,MAIN!$A1828,Allocations!$B:$B,MAIN!$D1828))</f>
        <v>0</v>
      </c>
      <c r="F1828" s="24">
        <f>IF(U1828="SC",SUMIFS(SC!J:J,SC!A:A,MAIN!D1828,SC!B:B,MAIN!A1828),SUMIFS(Allocations!M:M,Allocations!A:A,MAIN!A1828,Allocations!B:B,MAIN!D1828))</f>
        <v>0</v>
      </c>
      <c r="G1828" s="24">
        <f t="shared" si="509"/>
        <v>0</v>
      </c>
      <c r="H1828" s="24">
        <f>IFERROR(VLOOKUP(S1828,Swaps_wk!$A$2:$AP$151,HLOOKUP(MAIN!D1828,Swaps_wk!$B$2:$AP$151,150,FALSE),FALSE),0)</f>
        <v>0</v>
      </c>
      <c r="I1828" s="24">
        <f>SUMIFS(PASTE_DQS_TRACKER!$D:$D,PASTE_DQS_TRACKER!$C:$C,MAIN!$A1828,PASTE_DQS_TRACKER!$B:$B,MAIN!$D1828)-SUMIFS(PASTE_DQS_TRACKER!$D:$D,PASTE_DQS_TRACKER!$C:$C,MAIN!A1828,PASTE_DQS_TRACKER!$E:$E,MAIN!$D1828)</f>
        <v>0</v>
      </c>
      <c r="J1828" s="25">
        <f t="shared" si="510"/>
        <v>0</v>
      </c>
      <c r="K1828" s="24">
        <f>IFERROR(IF(V1828="Flex",0,IF(D1828=$D$30,VLOOKUP(A1828,MMO_o10M_lease!$A$1:$F$51,5,FALSE),IF(D1828=$D$26,VLOOKUP(D1828,LANDINGS!$A$3:$BR$40,HLOOKUP(A1828,LANDINGS!$B$1:$CF$42,42,FALSE),FALSE)-IFERROR(VLOOKUP(A1828,MMO_o10M_lease!$A$1:$F$38,5,FALSE),0),VLOOKUP(D1828,LANDINGS!$A$3:$CF$40,HLOOKUP(A1828,LANDINGS!$B$1:$CF$42,42,FALSE),FALSE)))),0)</f>
        <v>0</v>
      </c>
      <c r="L1828" s="24">
        <f>SUMIFS(PASTE_FLEX_TRACKER!$D:$D,PASTE_FLEX_TRACKER!$F:$F,MAIN!$A1828,PASTE_FLEX_TRACKER!$B:$B,MAIN!$D1828)-SUMIFS(PASTE_FLEX_TRACKER!$D:$D,PASTE_FLEX_TRACKER!$C:$C,MAIN!$A1828,PASTE_FLEX_TRACKER!$B:$B,MAIN!$D1828)</f>
        <v>0</v>
      </c>
      <c r="M1828" s="24">
        <f>IFERROR(-VLOOKUP(D1828,SQ!$A$19:$CC$52,HLOOKUP(MAIN!A1828,SQ!$B$18:$CC$56,39,FALSE),FALSE),"n/a")</f>
        <v>0</v>
      </c>
      <c r="N1828" s="46" t="s">
        <v>563</v>
      </c>
      <c r="O1828" s="46">
        <f>SUMIFS(MAN_ADJ!$L:$L,MAN_ADJ!$K:$K,MAIN!$D1828,MAN_ADJ!$J:$J,MAIN!$S1828)</f>
        <v>0</v>
      </c>
      <c r="P1828" s="25">
        <f t="shared" si="511"/>
        <v>0</v>
      </c>
      <c r="Q1828" s="28" t="str">
        <f t="shared" si="500"/>
        <v>n/a</v>
      </c>
      <c r="R1828" s="38">
        <f t="shared" si="501"/>
        <v>0</v>
      </c>
      <c r="S1828" s="17" t="s">
        <v>226</v>
      </c>
    </row>
    <row r="1829" spans="1:20" x14ac:dyDescent="0.25">
      <c r="A1829" s="17" t="s">
        <v>226</v>
      </c>
      <c r="B1829" s="17" t="s">
        <v>180</v>
      </c>
      <c r="C1829" s="17" t="s">
        <v>227</v>
      </c>
      <c r="D1829" s="17" t="s">
        <v>115</v>
      </c>
      <c r="E1829" s="24">
        <f>IF(U1829="SC",SUMIFS(SC!F:F,SC!A:A,MAIN!D1829,SC!B:B,MAIN!A1829),SUMIFS(Allocations!$H:$H,Allocations!$A:$A,MAIN!$A1829,Allocations!$B:$B,MAIN!$D1829))</f>
        <v>78.664999999999992</v>
      </c>
      <c r="F1829" s="24">
        <f>IF(U1829="SC",SUMIFS(SC!J:J,SC!A:A,MAIN!D1829,SC!B:B,MAIN!A1829),SUMIFS(Allocations!M:M,Allocations!A:A,MAIN!A1829,Allocations!B:B,MAIN!D1829))</f>
        <v>-4.2</v>
      </c>
      <c r="G1829" s="24">
        <f t="shared" si="509"/>
        <v>74.464999999999989</v>
      </c>
      <c r="H1829" s="24">
        <f>IFERROR(VLOOKUP(S1829,Swaps_wk!$A$2:$AP$151,HLOOKUP(MAIN!D1829,Swaps_wk!$B$2:$AP$151,150,FALSE),FALSE),0)</f>
        <v>0</v>
      </c>
      <c r="I1829" s="24">
        <f>SUMIFS(PASTE_DQS_TRACKER!$D:$D,PASTE_DQS_TRACKER!$C:$C,MAIN!$A1829,PASTE_DQS_TRACKER!$B:$B,MAIN!$D1829)-SUMIFS(PASTE_DQS_TRACKER!$D:$D,PASTE_DQS_TRACKER!$C:$C,MAIN!A1829,PASTE_DQS_TRACKER!$E:$E,MAIN!$D1829)</f>
        <v>9</v>
      </c>
      <c r="J1829" s="25">
        <f t="shared" si="510"/>
        <v>83.464999999999989</v>
      </c>
      <c r="K1829" s="24">
        <f>IFERROR(IF(V1829="Flex",0,IF(D1829=$D$30,VLOOKUP(A1829,MMO_o10M_lease!$A$1:$F$51,5,FALSE),IF(D1829=$D$26,VLOOKUP(D1829,LANDINGS!$A$3:$BR$40,HLOOKUP(A1829,LANDINGS!$B$1:$CF$42,42,FALSE),FALSE)-IFERROR(VLOOKUP(A1829,MMO_o10M_lease!$A$1:$F$38,5,FALSE),0),VLOOKUP(D1829,LANDINGS!$A$3:$CF$40,HLOOKUP(A1829,LANDINGS!$B$1:$CF$42,42,FALSE),FALSE)))),0)</f>
        <v>70.494</v>
      </c>
      <c r="L1829" s="24">
        <f>SUMIFS(PASTE_FLEX_TRACKER!$D:$D,PASTE_FLEX_TRACKER!$F:$F,MAIN!$A1829,PASTE_FLEX_TRACKER!$B:$B,MAIN!$D1829)-SUMIFS(PASTE_FLEX_TRACKER!$D:$D,PASTE_FLEX_TRACKER!$C:$C,MAIN!$A1829,PASTE_FLEX_TRACKER!$B:$B,MAIN!$D1829)</f>
        <v>0</v>
      </c>
      <c r="M1829" s="24">
        <f>IFERROR(-VLOOKUP(D1829,SQ!$A$19:$CC$52,HLOOKUP(MAIN!A1829,SQ!$B$18:$CC$56,39,FALSE),FALSE),"n/a")</f>
        <v>0</v>
      </c>
      <c r="N1829" s="46" t="s">
        <v>563</v>
      </c>
      <c r="O1829" s="46">
        <f>SUMIFS(MAN_ADJ!$L:$L,MAN_ADJ!$K:$K,MAIN!$D1829,MAN_ADJ!$J:$J,MAIN!$S1829)</f>
        <v>0</v>
      </c>
      <c r="P1829" s="25">
        <f t="shared" si="511"/>
        <v>70.494</v>
      </c>
      <c r="Q1829" s="28">
        <f t="shared" si="500"/>
        <v>0.84459354220331884</v>
      </c>
      <c r="R1829" s="38">
        <f t="shared" si="501"/>
        <v>12.970999999999989</v>
      </c>
      <c r="S1829" s="17" t="s">
        <v>226</v>
      </c>
    </row>
    <row r="1830" spans="1:20" x14ac:dyDescent="0.25">
      <c r="A1830" s="17" t="s">
        <v>226</v>
      </c>
      <c r="B1830" s="17" t="s">
        <v>180</v>
      </c>
      <c r="C1830" s="17" t="s">
        <v>227</v>
      </c>
      <c r="D1830" s="17" t="s">
        <v>116</v>
      </c>
      <c r="E1830" s="24">
        <f>IF(U1830="SC",SUMIFS(SC!F:F,SC!A:A,MAIN!D1830,SC!B:B,MAIN!A1830),SUMIFS(Allocations!$H:$H,Allocations!$A:$A,MAIN!$A1830,Allocations!$B:$B,MAIN!$D1830))</f>
        <v>94.647000000000006</v>
      </c>
      <c r="F1830" s="24">
        <f>IF(U1830="SC",SUMIFS(SC!J:J,SC!A:A,MAIN!D1830,SC!B:B,MAIN!A1830),SUMIFS(Allocations!M:M,Allocations!A:A,MAIN!A1830,Allocations!B:B,MAIN!D1830))</f>
        <v>29.6</v>
      </c>
      <c r="G1830" s="24">
        <f t="shared" si="509"/>
        <v>124.24700000000001</v>
      </c>
      <c r="H1830" s="24">
        <f>IFERROR(VLOOKUP(S1830,Swaps_wk!$A$2:$AP$151,HLOOKUP(MAIN!D1830,Swaps_wk!$B$2:$AP$151,150,FALSE),FALSE),0)</f>
        <v>0</v>
      </c>
      <c r="I1830" s="24">
        <f>SUMIFS(PASTE_DQS_TRACKER!$D:$D,PASTE_DQS_TRACKER!$C:$C,MAIN!$A1830,PASTE_DQS_TRACKER!$B:$B,MAIN!$D1830)-SUMIFS(PASTE_DQS_TRACKER!$D:$D,PASTE_DQS_TRACKER!$C:$C,MAIN!A1830,PASTE_DQS_TRACKER!$E:$E,MAIN!$D1830)</f>
        <v>188.5</v>
      </c>
      <c r="J1830" s="25">
        <f t="shared" si="510"/>
        <v>312.74700000000001</v>
      </c>
      <c r="K1830" s="24">
        <f>IFERROR(IF(V1830="Flex",0,IF(D1830=$D$30,VLOOKUP(A1830,MMO_o10M_lease!$A$1:$F$51,5,FALSE),IF(D1830=$D$26,VLOOKUP(D1830,LANDINGS!$A$3:$BR$40,HLOOKUP(A1830,LANDINGS!$B$1:$CF$42,42,FALSE),FALSE)-IFERROR(VLOOKUP(A1830,MMO_o10M_lease!$A$1:$F$38,5,FALSE),0),VLOOKUP(D1830,LANDINGS!$A$3:$CF$40,HLOOKUP(A1830,LANDINGS!$B$1:$CF$42,42,FALSE),FALSE)))),0)</f>
        <v>451.41499999999996</v>
      </c>
      <c r="L1830" s="24">
        <f>SUMIFS(PASTE_FLEX_TRACKER!$D:$D,PASTE_FLEX_TRACKER!$F:$F,MAIN!$A1830,PASTE_FLEX_TRACKER!$B:$B,MAIN!$D1830)-SUMIFS(PASTE_FLEX_TRACKER!$D:$D,PASTE_FLEX_TRACKER!$C:$C,MAIN!$A1830,PASTE_FLEX_TRACKER!$B:$B,MAIN!$D1830)</f>
        <v>0</v>
      </c>
      <c r="M1830" s="24">
        <f>IFERROR(-VLOOKUP(D1830,SQ!$A$19:$CC$52,HLOOKUP(MAIN!A1830,SQ!$B$18:$CC$56,39,FALSE),FALSE),"n/a")</f>
        <v>0</v>
      </c>
      <c r="N1830" s="46" t="s">
        <v>563</v>
      </c>
      <c r="O1830" s="46">
        <f>SUMIFS(MAN_ADJ!$L:$L,MAN_ADJ!$K:$K,MAIN!$D1830,MAN_ADJ!$J:$J,MAIN!$S1830)</f>
        <v>0</v>
      </c>
      <c r="P1830" s="25">
        <f t="shared" si="511"/>
        <v>451.41499999999996</v>
      </c>
      <c r="Q1830" s="28">
        <f t="shared" si="500"/>
        <v>1.4433871467991697</v>
      </c>
      <c r="R1830" s="38">
        <f t="shared" si="501"/>
        <v>-138.66799999999995</v>
      </c>
      <c r="S1830" s="17" t="s">
        <v>226</v>
      </c>
    </row>
    <row r="1831" spans="1:20" x14ac:dyDescent="0.25">
      <c r="A1831" s="17" t="s">
        <v>226</v>
      </c>
      <c r="B1831" s="17" t="s">
        <v>180</v>
      </c>
      <c r="C1831" s="17" t="s">
        <v>227</v>
      </c>
      <c r="D1831" s="17" t="s">
        <v>117</v>
      </c>
      <c r="E1831" s="24">
        <f>IF(U1831="SC",SUMIFS(SC!F:F,SC!A:A,MAIN!D1831,SC!B:B,MAIN!A1831),SUMIFS(Allocations!$H:$H,Allocations!$A:$A,MAIN!$A1831,Allocations!$B:$B,MAIN!$D1831))</f>
        <v>0</v>
      </c>
      <c r="F1831" s="24">
        <f>IF(U1831="SC",SUMIFS(SC!J:J,SC!A:A,MAIN!D1831,SC!B:B,MAIN!A1831),SUMIFS(Allocations!M:M,Allocations!A:A,MAIN!A1831,Allocations!B:B,MAIN!D1831))</f>
        <v>0</v>
      </c>
      <c r="G1831" s="24">
        <f t="shared" si="509"/>
        <v>0</v>
      </c>
      <c r="H1831" s="24">
        <f>IFERROR(VLOOKUP(S1831,Swaps_wk!$A$2:$AP$151,HLOOKUP(MAIN!D1831,Swaps_wk!$B$2:$AP$151,150,FALSE),FALSE),0)</f>
        <v>0</v>
      </c>
      <c r="I1831" s="24">
        <f>SUMIFS(PASTE_DQS_TRACKER!$D:$D,PASTE_DQS_TRACKER!$C:$C,MAIN!$A1831,PASTE_DQS_TRACKER!$B:$B,MAIN!$D1831)-SUMIFS(PASTE_DQS_TRACKER!$D:$D,PASTE_DQS_TRACKER!$C:$C,MAIN!A1831,PASTE_DQS_TRACKER!$E:$E,MAIN!$D1831)</f>
        <v>0</v>
      </c>
      <c r="J1831" s="25">
        <f t="shared" si="510"/>
        <v>0</v>
      </c>
      <c r="K1831" s="24">
        <f>IFERROR(IF(V1831="Flex",0,IF(D1831=$D$30,VLOOKUP(A1831,MMO_o10M_lease!$A$1:$F$51,5,FALSE),IF(D1831=$D$26,VLOOKUP(D1831,LANDINGS!$A$3:$BR$40,HLOOKUP(A1831,LANDINGS!$B$1:$CF$42,42,FALSE),FALSE)-IFERROR(VLOOKUP(A1831,MMO_o10M_lease!$A$1:$F$38,5,FALSE),0),VLOOKUP(D1831,LANDINGS!$A$3:$CF$40,HLOOKUP(A1831,LANDINGS!$B$1:$CF$42,42,FALSE),FALSE)))),0)</f>
        <v>0</v>
      </c>
      <c r="L1831" s="24">
        <f>SUMIFS(PASTE_FLEX_TRACKER!$D:$D,PASTE_FLEX_TRACKER!$F:$F,MAIN!$A1831,PASTE_FLEX_TRACKER!$B:$B,MAIN!$D1831)-SUMIFS(PASTE_FLEX_TRACKER!$D:$D,PASTE_FLEX_TRACKER!$C:$C,MAIN!$A1831,PASTE_FLEX_TRACKER!$B:$B,MAIN!$D1831)</f>
        <v>0</v>
      </c>
      <c r="M1831" s="24">
        <f>IFERROR(-VLOOKUP(D1831,SQ!$A$19:$CC$52,HLOOKUP(MAIN!A1831,SQ!$B$18:$CC$56,39,FALSE),FALSE),"n/a")</f>
        <v>0</v>
      </c>
      <c r="N1831" s="46" t="s">
        <v>563</v>
      </c>
      <c r="O1831" s="46">
        <f>SUMIFS(MAN_ADJ!$L:$L,MAN_ADJ!$K:$K,MAIN!$D1831,MAN_ADJ!$J:$J,MAIN!$S1831)</f>
        <v>0</v>
      </c>
      <c r="P1831" s="25">
        <f t="shared" si="511"/>
        <v>0</v>
      </c>
      <c r="Q1831" s="28" t="str">
        <f t="shared" si="500"/>
        <v>n/a</v>
      </c>
      <c r="R1831" s="38">
        <f t="shared" si="501"/>
        <v>0</v>
      </c>
      <c r="S1831" s="17" t="s">
        <v>226</v>
      </c>
    </row>
    <row r="1832" spans="1:20" x14ac:dyDescent="0.25">
      <c r="A1832" s="17" t="s">
        <v>226</v>
      </c>
      <c r="B1832" s="17" t="s">
        <v>180</v>
      </c>
      <c r="C1832" s="17" t="s">
        <v>227</v>
      </c>
      <c r="D1832" s="17" t="s">
        <v>118</v>
      </c>
      <c r="E1832" s="24">
        <f>IF(U1832="SC",SUMIFS(SC!F:F,SC!A:A,MAIN!D1832,SC!B:B,MAIN!A1832),SUMIFS(Allocations!$H:$H,Allocations!$A:$A,MAIN!$A1832,Allocations!$B:$B,MAIN!$D1832))</f>
        <v>6.72</v>
      </c>
      <c r="F1832" s="24">
        <f>IF(U1832="SC",SUMIFS(SC!J:J,SC!A:A,MAIN!D1832,SC!B:B,MAIN!A1832),SUMIFS(Allocations!M:M,Allocations!A:A,MAIN!A1832,Allocations!B:B,MAIN!D1832))</f>
        <v>9.3000000000000007</v>
      </c>
      <c r="G1832" s="24">
        <f t="shared" si="509"/>
        <v>16.02</v>
      </c>
      <c r="H1832" s="24">
        <f>IFERROR(VLOOKUP(S1832,Swaps_wk!$A$2:$AP$151,HLOOKUP(MAIN!D1832,Swaps_wk!$B$2:$AP$151,150,FALSE),FALSE),0)</f>
        <v>0</v>
      </c>
      <c r="I1832" s="24">
        <f>SUMIFS(PASTE_DQS_TRACKER!$D:$D,PASTE_DQS_TRACKER!$C:$C,MAIN!$A1832,PASTE_DQS_TRACKER!$B:$B,MAIN!$D1832)-SUMIFS(PASTE_DQS_TRACKER!$D:$D,PASTE_DQS_TRACKER!$C:$C,MAIN!A1832,PASTE_DQS_TRACKER!$E:$E,MAIN!$D1832)</f>
        <v>0</v>
      </c>
      <c r="J1832" s="25">
        <f t="shared" si="510"/>
        <v>16.02</v>
      </c>
      <c r="K1832" s="24">
        <f>IFERROR(IF(V1832="Flex",0,IF(D1832=$D$30,VLOOKUP(A1832,MMO_o10M_lease!$A$1:$F$51,5,FALSE),IF(D1832=$D$26,VLOOKUP(D1832,LANDINGS!$A$3:$BR$40,HLOOKUP(A1832,LANDINGS!$B$1:$CF$42,42,FALSE),FALSE)-IFERROR(VLOOKUP(A1832,MMO_o10M_lease!$A$1:$F$38,5,FALSE),0),VLOOKUP(D1832,LANDINGS!$A$3:$CF$40,HLOOKUP(A1832,LANDINGS!$B$1:$CF$42,42,FALSE),FALSE)))),0)</f>
        <v>0</v>
      </c>
      <c r="L1832" s="24">
        <f>SUMIFS(PASTE_FLEX_TRACKER!$D:$D,PASTE_FLEX_TRACKER!$F:$F,MAIN!$A1832,PASTE_FLEX_TRACKER!$B:$B,MAIN!$D1832)-SUMIFS(PASTE_FLEX_TRACKER!$D:$D,PASTE_FLEX_TRACKER!$C:$C,MAIN!$A1832,PASTE_FLEX_TRACKER!$B:$B,MAIN!$D1832)</f>
        <v>0</v>
      </c>
      <c r="M1832" s="24">
        <f>IFERROR(-VLOOKUP(D1832,SQ!$A$19:$CC$52,HLOOKUP(MAIN!A1832,SQ!$B$18:$CC$56,39,FALSE),FALSE),"n/a")</f>
        <v>0</v>
      </c>
      <c r="N1832" s="46" t="s">
        <v>563</v>
      </c>
      <c r="O1832" s="46">
        <f>SUMIFS(MAN_ADJ!$L:$L,MAN_ADJ!$K:$K,MAIN!$D1832,MAN_ADJ!$J:$J,MAIN!$S1832)</f>
        <v>0</v>
      </c>
      <c r="P1832" s="25">
        <f t="shared" si="511"/>
        <v>0</v>
      </c>
      <c r="Q1832" s="28">
        <f t="shared" si="500"/>
        <v>0</v>
      </c>
      <c r="R1832" s="38">
        <f t="shared" si="501"/>
        <v>16.02</v>
      </c>
      <c r="S1832" s="17" t="s">
        <v>226</v>
      </c>
    </row>
    <row r="1833" spans="1:20" x14ac:dyDescent="0.25">
      <c r="A1833" s="17" t="s">
        <v>226</v>
      </c>
      <c r="B1833" s="17" t="s">
        <v>180</v>
      </c>
      <c r="C1833" s="17" t="s">
        <v>227</v>
      </c>
      <c r="D1833" s="17" t="s">
        <v>119</v>
      </c>
      <c r="E1833" s="24">
        <f>IF(U1833="SC",SUMIFS(SC!F:F,SC!A:A,MAIN!D1833,SC!B:B,MAIN!A1833),SUMIFS(Allocations!$H:$H,Allocations!$A:$A,MAIN!$A1833,Allocations!$B:$B,MAIN!$D1833))</f>
        <v>0</v>
      </c>
      <c r="F1833" s="24">
        <f>IF(U1833="SC",SUMIFS(SC!J:J,SC!A:A,MAIN!D1833,SC!B:B,MAIN!A1833),SUMIFS(Allocations!M:M,Allocations!A:A,MAIN!A1833,Allocations!B:B,MAIN!D1833))</f>
        <v>0</v>
      </c>
      <c r="G1833" s="24">
        <f t="shared" si="509"/>
        <v>0</v>
      </c>
      <c r="H1833" s="24">
        <f>IFERROR(VLOOKUP(S1833,Swaps_wk!$A$2:$AP$151,HLOOKUP(MAIN!D1833,Swaps_wk!$B$2:$AP$151,150,FALSE),FALSE),0)</f>
        <v>0</v>
      </c>
      <c r="I1833" s="24">
        <f>SUMIFS(PASTE_DQS_TRACKER!$D:$D,PASTE_DQS_TRACKER!$C:$C,MAIN!$A1833,PASTE_DQS_TRACKER!$B:$B,MAIN!$D1833)-SUMIFS(PASTE_DQS_TRACKER!$D:$D,PASTE_DQS_TRACKER!$C:$C,MAIN!A1833,PASTE_DQS_TRACKER!$E:$E,MAIN!$D1833)</f>
        <v>0</v>
      </c>
      <c r="J1833" s="25">
        <f t="shared" si="510"/>
        <v>0</v>
      </c>
      <c r="K1833" s="24">
        <f>IFERROR(IF(V1833="Flex",0,IF(D1833=$D$30,VLOOKUP(A1833,MMO_o10M_lease!$A$1:$F$51,5,FALSE),IF(D1833=$D$26,VLOOKUP(D1833,LANDINGS!$A$3:$BR$40,HLOOKUP(A1833,LANDINGS!$B$1:$CF$42,42,FALSE),FALSE)-IFERROR(VLOOKUP(A1833,MMO_o10M_lease!$A$1:$F$38,5,FALSE),0),VLOOKUP(D1833,LANDINGS!$A$3:$CF$40,HLOOKUP(A1833,LANDINGS!$B$1:$CF$42,42,FALSE),FALSE)))),0)</f>
        <v>0</v>
      </c>
      <c r="L1833" s="24">
        <f>SUMIFS(PASTE_FLEX_TRACKER!$D:$D,PASTE_FLEX_TRACKER!$F:$F,MAIN!$A1833,PASTE_FLEX_TRACKER!$B:$B,MAIN!$D1833)-SUMIFS(PASTE_FLEX_TRACKER!$D:$D,PASTE_FLEX_TRACKER!$C:$C,MAIN!$A1833,PASTE_FLEX_TRACKER!$B:$B,MAIN!$D1833)</f>
        <v>0</v>
      </c>
      <c r="M1833" s="24">
        <f>IFERROR(-VLOOKUP(D1833,SQ!$A$19:$CC$52,HLOOKUP(MAIN!A1833,SQ!$B$18:$CC$56,39,FALSE),FALSE),"n/a")</f>
        <v>0</v>
      </c>
      <c r="N1833" s="46" t="s">
        <v>563</v>
      </c>
      <c r="O1833" s="46">
        <f>SUMIFS(MAN_ADJ!$L:$L,MAN_ADJ!$K:$K,MAIN!$D1833,MAN_ADJ!$J:$J,MAIN!$S1833)</f>
        <v>0</v>
      </c>
      <c r="P1833" s="25">
        <f t="shared" si="511"/>
        <v>0</v>
      </c>
      <c r="Q1833" s="28" t="str">
        <f t="shared" si="500"/>
        <v>n/a</v>
      </c>
      <c r="R1833" s="38">
        <f t="shared" si="501"/>
        <v>0</v>
      </c>
      <c r="S1833" s="17" t="s">
        <v>226</v>
      </c>
    </row>
    <row r="1834" spans="1:20" x14ac:dyDescent="0.25">
      <c r="A1834" s="17" t="s">
        <v>226</v>
      </c>
      <c r="B1834" s="17" t="s">
        <v>180</v>
      </c>
      <c r="C1834" s="17" t="s">
        <v>227</v>
      </c>
      <c r="D1834" s="17" t="s">
        <v>120</v>
      </c>
      <c r="E1834" s="24">
        <f>IF(U1834="SC",SUMIFS(SC!F:F,SC!A:A,MAIN!D1834,SC!B:B,MAIN!A1834),SUMIFS(Allocations!$H:$H,Allocations!$A:$A,MAIN!$A1834,Allocations!$B:$B,MAIN!$D1834))</f>
        <v>100</v>
      </c>
      <c r="F1834" s="24">
        <f>IF(U1834="SC",SUMIFS(SC!J:J,SC!A:A,MAIN!D1834,SC!B:B,MAIN!A1834),SUMIFS(Allocations!M:M,Allocations!A:A,MAIN!A1834,Allocations!B:B,MAIN!D1834))</f>
        <v>28.9</v>
      </c>
      <c r="G1834" s="24">
        <f t="shared" si="509"/>
        <v>128.9</v>
      </c>
      <c r="H1834" s="24">
        <f>IFERROR(VLOOKUP(S1834,Swaps_wk!$A$2:$AP$151,HLOOKUP(MAIN!D1834,Swaps_wk!$B$2:$AP$151,150,FALSE),FALSE),0)</f>
        <v>0</v>
      </c>
      <c r="I1834" s="24">
        <f>SUMIFS(PASTE_DQS_TRACKER!$D:$D,PASTE_DQS_TRACKER!$C:$C,MAIN!$A1834,PASTE_DQS_TRACKER!$B:$B,MAIN!$D1834)-SUMIFS(PASTE_DQS_TRACKER!$D:$D,PASTE_DQS_TRACKER!$C:$C,MAIN!A1834,PASTE_DQS_TRACKER!$E:$E,MAIN!$D1834)</f>
        <v>-100</v>
      </c>
      <c r="J1834" s="25">
        <f t="shared" si="510"/>
        <v>28.900000000000006</v>
      </c>
      <c r="K1834" s="24">
        <f>IFERROR(IF(V1834="Flex",0,IF(D1834=$D$30,VLOOKUP(A1834,MMO_o10M_lease!$A$1:$F$51,5,FALSE),IF(D1834=$D$26,VLOOKUP(D1834,LANDINGS!$A$3:$BR$40,HLOOKUP(A1834,LANDINGS!$B$1:$CF$42,42,FALSE),FALSE)-IFERROR(VLOOKUP(A1834,MMO_o10M_lease!$A$1:$F$38,5,FALSE),0),VLOOKUP(D1834,LANDINGS!$A$3:$CF$40,HLOOKUP(A1834,LANDINGS!$B$1:$CF$42,42,FALSE),FALSE)))),0)</f>
        <v>7.5069999999999997</v>
      </c>
      <c r="L1834" s="24">
        <f>SUMIFS(PASTE_FLEX_TRACKER!$D:$D,PASTE_FLEX_TRACKER!$F:$F,MAIN!$A1834,PASTE_FLEX_TRACKER!$B:$B,MAIN!$D1834)-SUMIFS(PASTE_FLEX_TRACKER!$D:$D,PASTE_FLEX_TRACKER!$C:$C,MAIN!$A1834,PASTE_FLEX_TRACKER!$B:$B,MAIN!$D1834)</f>
        <v>0</v>
      </c>
      <c r="M1834" s="24">
        <f>IFERROR(-VLOOKUP(D1834,SQ!$A$19:$CC$52,HLOOKUP(MAIN!A1834,SQ!$B$18:$CC$56,39,FALSE),FALSE),"n/a")</f>
        <v>0</v>
      </c>
      <c r="N1834" s="46" t="s">
        <v>563</v>
      </c>
      <c r="O1834" s="46">
        <f>SUMIFS(MAN_ADJ!$L:$L,MAN_ADJ!$K:$K,MAIN!$D1834,MAN_ADJ!$J:$J,MAIN!$S1834)</f>
        <v>0</v>
      </c>
      <c r="P1834" s="25">
        <f t="shared" si="511"/>
        <v>7.5069999999999997</v>
      </c>
      <c r="Q1834" s="28">
        <f t="shared" si="500"/>
        <v>0.25975778546712797</v>
      </c>
      <c r="R1834" s="38">
        <f t="shared" si="501"/>
        <v>21.393000000000008</v>
      </c>
      <c r="S1834" s="17" t="s">
        <v>226</v>
      </c>
    </row>
    <row r="1835" spans="1:20" x14ac:dyDescent="0.25">
      <c r="A1835" s="17" t="s">
        <v>226</v>
      </c>
      <c r="B1835" s="17" t="s">
        <v>180</v>
      </c>
      <c r="C1835" s="17" t="s">
        <v>227</v>
      </c>
      <c r="D1835" s="17" t="s">
        <v>121</v>
      </c>
      <c r="E1835" s="24">
        <f>IF(U1835="SC",SUMIFS(SC!F:F,SC!A:A,MAIN!D1835,SC!B:B,MAIN!A1835),SUMIFS(Allocations!$H:$H,Allocations!$A:$A,MAIN!$A1835,Allocations!$B:$B,MAIN!$D1835))</f>
        <v>0</v>
      </c>
      <c r="F1835" s="24">
        <f>IF(U1835="SC",SUMIFS(SC!J:J,SC!A:A,MAIN!D1835,SC!B:B,MAIN!A1835),SUMIFS(Allocations!M:M,Allocations!A:A,MAIN!A1835,Allocations!B:B,MAIN!D1835))</f>
        <v>0</v>
      </c>
      <c r="G1835" s="24">
        <f t="shared" si="509"/>
        <v>0</v>
      </c>
      <c r="H1835" s="24">
        <f>IFERROR(VLOOKUP(S1835,Swaps_wk!$A$2:$AP$151,HLOOKUP(MAIN!D1835,Swaps_wk!$B$2:$AP$151,150,FALSE),FALSE),0)</f>
        <v>0</v>
      </c>
      <c r="I1835" s="24">
        <f>SUMIFS(PASTE_DQS_TRACKER!$D:$D,PASTE_DQS_TRACKER!$C:$C,MAIN!$A1835,PASTE_DQS_TRACKER!$B:$B,MAIN!$D1835)-SUMIFS(PASTE_DQS_TRACKER!$D:$D,PASTE_DQS_TRACKER!$C:$C,MAIN!A1835,PASTE_DQS_TRACKER!$E:$E,MAIN!$D1835)</f>
        <v>0</v>
      </c>
      <c r="J1835" s="25">
        <f t="shared" si="510"/>
        <v>0</v>
      </c>
      <c r="K1835" s="24">
        <f>IFERROR(IF(V1835="Flex",0,IF(D1835=$D$30,VLOOKUP(A1835,MMO_o10M_lease!$A$1:$F$51,5,FALSE),IF(D1835=$D$26,VLOOKUP(D1835,LANDINGS!$A$3:$BR$40,HLOOKUP(A1835,LANDINGS!$B$1:$CF$42,42,FALSE),FALSE)-IFERROR(VLOOKUP(A1835,MMO_o10M_lease!$A$1:$F$38,5,FALSE),0),VLOOKUP(D1835,LANDINGS!$A$3:$CF$40,HLOOKUP(A1835,LANDINGS!$B$1:$CF$42,42,FALSE),FALSE)))),0)</f>
        <v>0</v>
      </c>
      <c r="L1835" s="24">
        <f>SUMIFS(PASTE_FLEX_TRACKER!$D:$D,PASTE_FLEX_TRACKER!$F:$F,MAIN!$A1835,PASTE_FLEX_TRACKER!$B:$B,MAIN!$D1835)-SUMIFS(PASTE_FLEX_TRACKER!$D:$D,PASTE_FLEX_TRACKER!$C:$C,MAIN!$A1835,PASTE_FLEX_TRACKER!$B:$B,MAIN!$D1835)</f>
        <v>0</v>
      </c>
      <c r="M1835" s="24">
        <f>IFERROR(-VLOOKUP(D1835,SQ!$A$19:$CC$52,HLOOKUP(MAIN!A1835,SQ!$B$18:$CC$56,39,FALSE),FALSE),"n/a")</f>
        <v>0</v>
      </c>
      <c r="N1835" s="46" t="s">
        <v>563</v>
      </c>
      <c r="O1835" s="46">
        <f>SUMIFS(MAN_ADJ!$L:$L,MAN_ADJ!$K:$K,MAIN!$D1835,MAN_ADJ!$J:$J,MAIN!$S1835)</f>
        <v>0</v>
      </c>
      <c r="P1835" s="25">
        <f t="shared" si="511"/>
        <v>0</v>
      </c>
      <c r="Q1835" s="28" t="str">
        <f t="shared" si="500"/>
        <v>n/a</v>
      </c>
      <c r="R1835" s="38">
        <f t="shared" si="501"/>
        <v>0</v>
      </c>
      <c r="S1835" s="17" t="s">
        <v>226</v>
      </c>
    </row>
    <row r="1836" spans="1:20" x14ac:dyDescent="0.25">
      <c r="A1836" s="17" t="s">
        <v>226</v>
      </c>
      <c r="B1836" s="17" t="s">
        <v>180</v>
      </c>
      <c r="C1836" s="17" t="s">
        <v>227</v>
      </c>
      <c r="D1836" s="17" t="s">
        <v>122</v>
      </c>
      <c r="E1836" s="24">
        <f>IF(U1836="SC",SUMIFS(SC!F:F,SC!A:A,MAIN!D1836,SC!B:B,MAIN!A1836),SUMIFS(Allocations!$H:$H,Allocations!$A:$A,MAIN!$A1836,Allocations!$B:$B,MAIN!$D1836))</f>
        <v>0</v>
      </c>
      <c r="F1836" s="24">
        <f>IF(U1836="SC",SUMIFS(SC!J:J,SC!A:A,MAIN!D1836,SC!B:B,MAIN!A1836),SUMIFS(Allocations!M:M,Allocations!A:A,MAIN!A1836,Allocations!B:B,MAIN!D1836))</f>
        <v>0</v>
      </c>
      <c r="G1836" s="24">
        <f t="shared" si="509"/>
        <v>0</v>
      </c>
      <c r="H1836" s="24">
        <f>IFERROR(VLOOKUP(S1836,Swaps_wk!$A$2:$AP$151,HLOOKUP(MAIN!D1836,Swaps_wk!$B$2:$AP$151,150,FALSE),FALSE),0)</f>
        <v>0</v>
      </c>
      <c r="I1836" s="24">
        <f>SUMIFS(PASTE_DQS_TRACKER!$D:$D,PASTE_DQS_TRACKER!$C:$C,MAIN!$A1836,PASTE_DQS_TRACKER!$B:$B,MAIN!$D1836)-SUMIFS(PASTE_DQS_TRACKER!$D:$D,PASTE_DQS_TRACKER!$C:$C,MAIN!A1836,PASTE_DQS_TRACKER!$E:$E,MAIN!$D1836)</f>
        <v>0</v>
      </c>
      <c r="J1836" s="25">
        <f t="shared" si="510"/>
        <v>0</v>
      </c>
      <c r="K1836" s="24">
        <f>IFERROR(IF(V1836="Flex",0,IF(D1836=$D$30,VLOOKUP(A1836,MMO_o10M_lease!$A$1:$F$51,5,FALSE),IF(D1836=$D$26,VLOOKUP(D1836,LANDINGS!$A$3:$BR$40,HLOOKUP(A1836,LANDINGS!$B$1:$CF$42,42,FALSE),FALSE)-IFERROR(VLOOKUP(A1836,MMO_o10M_lease!$A$1:$F$38,5,FALSE),0),VLOOKUP(D1836,LANDINGS!$A$3:$CF$40,HLOOKUP(A1836,LANDINGS!$B$1:$CF$42,42,FALSE),FALSE)))),0)</f>
        <v>0</v>
      </c>
      <c r="L1836" s="24">
        <f>SUMIFS(PASTE_FLEX_TRACKER!$D:$D,PASTE_FLEX_TRACKER!$F:$F,MAIN!$A1836,PASTE_FLEX_TRACKER!$B:$B,MAIN!$D1836)-SUMIFS(PASTE_FLEX_TRACKER!$D:$D,PASTE_FLEX_TRACKER!$C:$C,MAIN!$A1836,PASTE_FLEX_TRACKER!$B:$B,MAIN!$D1836)</f>
        <v>0</v>
      </c>
      <c r="M1836" s="24">
        <f>IFERROR(-VLOOKUP(D1836,SQ!$A$19:$CC$52,HLOOKUP(MAIN!A1836,SQ!$B$18:$CC$56,39,FALSE),FALSE),"n/a")</f>
        <v>0</v>
      </c>
      <c r="N1836" s="46" t="s">
        <v>563</v>
      </c>
      <c r="O1836" s="46">
        <f>SUMIFS(MAN_ADJ!$L:$L,MAN_ADJ!$K:$K,MAIN!$D1836,MAN_ADJ!$J:$J,MAIN!$S1836)</f>
        <v>0</v>
      </c>
      <c r="P1836" s="25">
        <f t="shared" si="511"/>
        <v>0</v>
      </c>
      <c r="Q1836" s="28" t="str">
        <f t="shared" si="500"/>
        <v>n/a</v>
      </c>
      <c r="R1836" s="38">
        <f t="shared" si="501"/>
        <v>0</v>
      </c>
      <c r="S1836" s="17" t="s">
        <v>226</v>
      </c>
    </row>
    <row r="1837" spans="1:20" x14ac:dyDescent="0.25">
      <c r="A1837" s="17" t="s">
        <v>226</v>
      </c>
      <c r="B1837" s="17" t="s">
        <v>180</v>
      </c>
      <c r="C1837" s="17" t="s">
        <v>227</v>
      </c>
      <c r="D1837" s="17" t="s">
        <v>123</v>
      </c>
      <c r="E1837" s="24">
        <f>IF(U1837="SC",SUMIFS(SC!F:F,SC!A:A,MAIN!D1837,SC!B:B,MAIN!A1837),SUMIFS(Allocations!$H:$H,Allocations!$A:$A,MAIN!$A1837,Allocations!$B:$B,MAIN!$D1837))</f>
        <v>19.344000000000001</v>
      </c>
      <c r="F1837" s="24">
        <f>IF(U1837="SC",SUMIFS(SC!J:J,SC!A:A,MAIN!D1837,SC!B:B,MAIN!A1837),SUMIFS(Allocations!M:M,Allocations!A:A,MAIN!A1837,Allocations!B:B,MAIN!D1837))</f>
        <v>31.1</v>
      </c>
      <c r="G1837" s="24">
        <f t="shared" si="509"/>
        <v>50.444000000000003</v>
      </c>
      <c r="H1837" s="24">
        <f>IFERROR(VLOOKUP(S1837,Swaps_wk!$A$2:$AP$151,HLOOKUP(MAIN!D1837,Swaps_wk!$B$2:$AP$151,150,FALSE),FALSE),0)</f>
        <v>0</v>
      </c>
      <c r="I1837" s="24">
        <f>SUMIFS(PASTE_DQS_TRACKER!$D:$D,PASTE_DQS_TRACKER!$C:$C,MAIN!$A1837,PASTE_DQS_TRACKER!$B:$B,MAIN!$D1837)-SUMIFS(PASTE_DQS_TRACKER!$D:$D,PASTE_DQS_TRACKER!$C:$C,MAIN!A1837,PASTE_DQS_TRACKER!$E:$E,MAIN!$D1837)</f>
        <v>28</v>
      </c>
      <c r="J1837" s="25">
        <f t="shared" si="510"/>
        <v>78.444000000000003</v>
      </c>
      <c r="K1837" s="24">
        <f>IFERROR(IF(V1837="Flex",0,IF(D1837=$D$30,VLOOKUP(A1837,MMO_o10M_lease!$A$1:$F$51,5,FALSE),IF(D1837=$D$26,VLOOKUP(D1837,LANDINGS!$A$3:$BR$40,HLOOKUP(A1837,LANDINGS!$B$1:$CF$42,42,FALSE),FALSE)-IFERROR(VLOOKUP(A1837,MMO_o10M_lease!$A$1:$F$38,5,FALSE),0),VLOOKUP(D1837,LANDINGS!$A$3:$CF$40,HLOOKUP(A1837,LANDINGS!$B$1:$CF$42,42,FALSE),FALSE)))),0)</f>
        <v>17.902000000000001</v>
      </c>
      <c r="L1837" s="24">
        <f>SUMIFS(PASTE_FLEX_TRACKER!$D:$D,PASTE_FLEX_TRACKER!$F:$F,MAIN!$A1837,PASTE_FLEX_TRACKER!$B:$B,MAIN!$D1837)-SUMIFS(PASTE_FLEX_TRACKER!$D:$D,PASTE_FLEX_TRACKER!$C:$C,MAIN!$A1837,PASTE_FLEX_TRACKER!$B:$B,MAIN!$D1837)</f>
        <v>0</v>
      </c>
      <c r="M1837" s="24">
        <f>IFERROR(-VLOOKUP(D1837,SQ!$A$19:$CC$52,HLOOKUP(MAIN!A1837,SQ!$B$18:$CC$56,39,FALSE),FALSE),"n/a")</f>
        <v>0</v>
      </c>
      <c r="N1837" s="46" t="s">
        <v>563</v>
      </c>
      <c r="O1837" s="46">
        <f>SUMIFS(MAN_ADJ!$L:$L,MAN_ADJ!$K:$K,MAIN!$D1837,MAN_ADJ!$J:$J,MAIN!$S1837)</f>
        <v>0</v>
      </c>
      <c r="P1837" s="25">
        <f t="shared" si="511"/>
        <v>17.902000000000001</v>
      </c>
      <c r="Q1837" s="28">
        <f t="shared" ref="Q1837:Q1870" si="512">IFERROR(P1837/J1837,"n/a")</f>
        <v>0.22821375758502882</v>
      </c>
      <c r="R1837" s="38">
        <f t="shared" ref="R1837:R1870" si="513">J1837-P1837</f>
        <v>60.542000000000002</v>
      </c>
      <c r="S1837" s="17" t="s">
        <v>226</v>
      </c>
    </row>
    <row r="1838" spans="1:20" x14ac:dyDescent="0.25">
      <c r="A1838" s="17" t="s">
        <v>226</v>
      </c>
      <c r="B1838" s="17" t="s">
        <v>180</v>
      </c>
      <c r="C1838" s="17" t="s">
        <v>227</v>
      </c>
      <c r="D1838" s="17" t="s">
        <v>124</v>
      </c>
      <c r="E1838" s="24">
        <f>IF(U1838="SC",SUMIFS(SC!F:F,SC!A:A,MAIN!D1838,SC!B:B,MAIN!A1838),SUMIFS(Allocations!$H:$H,Allocations!$A:$A,MAIN!$A1838,Allocations!$B:$B,MAIN!$D1838))</f>
        <v>0</v>
      </c>
      <c r="F1838" s="24">
        <f>IF(U1838="SC",SUMIFS(SC!J:J,SC!A:A,MAIN!D1838,SC!B:B,MAIN!A1838),SUMIFS(Allocations!M:M,Allocations!A:A,MAIN!A1838,Allocations!B:B,MAIN!D1838))</f>
        <v>0</v>
      </c>
      <c r="G1838" s="24">
        <f t="shared" si="509"/>
        <v>0</v>
      </c>
      <c r="H1838" s="24">
        <f>IFERROR(VLOOKUP(S1838,Swaps_wk!$A$2:$AP$151,HLOOKUP(MAIN!D1838,Swaps_wk!$B$2:$AP$151,150,FALSE),FALSE),0)</f>
        <v>0</v>
      </c>
      <c r="I1838" s="24">
        <f>SUMIFS(PASTE_DQS_TRACKER!$D:$D,PASTE_DQS_TRACKER!$C:$C,MAIN!$A1838,PASTE_DQS_TRACKER!$B:$B,MAIN!$D1838)-SUMIFS(PASTE_DQS_TRACKER!$D:$D,PASTE_DQS_TRACKER!$C:$C,MAIN!A1838,PASTE_DQS_TRACKER!$E:$E,MAIN!$D1838)</f>
        <v>0</v>
      </c>
      <c r="J1838" s="25">
        <f t="shared" si="510"/>
        <v>0</v>
      </c>
      <c r="K1838" s="24">
        <f>IFERROR(IF(V1838="Flex",0,IF(D1838=$D$30,VLOOKUP(A1838,MMO_o10M_lease!$A$1:$F$51,5,FALSE),IF(D1838=$D$26,VLOOKUP(D1838,LANDINGS!$A$3:$BR$40,HLOOKUP(A1838,LANDINGS!$B$1:$CF$42,42,FALSE),FALSE)-IFERROR(VLOOKUP(A1838,MMO_o10M_lease!$A$1:$F$38,5,FALSE),0),VLOOKUP(D1838,LANDINGS!$A$3:$CF$40,HLOOKUP(A1838,LANDINGS!$B$1:$CF$42,42,FALSE),FALSE)))),0)</f>
        <v>0</v>
      </c>
      <c r="L1838" s="24">
        <f>SUMIFS(PASTE_FLEX_TRACKER!$D:$D,PASTE_FLEX_TRACKER!$F:$F,MAIN!$A1838,PASTE_FLEX_TRACKER!$B:$B,MAIN!$D1838)-SUMIFS(PASTE_FLEX_TRACKER!$D:$D,PASTE_FLEX_TRACKER!$C:$C,MAIN!$A1838,PASTE_FLEX_TRACKER!$B:$B,MAIN!$D1838)</f>
        <v>0</v>
      </c>
      <c r="M1838" s="24">
        <f>IFERROR(-VLOOKUP(D1838,SQ!$A$19:$CC$52,HLOOKUP(MAIN!A1838,SQ!$B$18:$CC$56,39,FALSE),FALSE),"n/a")</f>
        <v>0</v>
      </c>
      <c r="N1838" s="46" t="s">
        <v>563</v>
      </c>
      <c r="O1838" s="46">
        <f>SUMIFS(MAN_ADJ!$L:$L,MAN_ADJ!$K:$K,MAIN!$D1838,MAN_ADJ!$J:$J,MAIN!$S1838)</f>
        <v>0</v>
      </c>
      <c r="P1838" s="25">
        <f t="shared" si="511"/>
        <v>0</v>
      </c>
      <c r="Q1838" s="28" t="str">
        <f t="shared" si="512"/>
        <v>n/a</v>
      </c>
      <c r="R1838" s="38">
        <f t="shared" si="513"/>
        <v>0</v>
      </c>
      <c r="S1838" s="17" t="s">
        <v>226</v>
      </c>
    </row>
    <row r="1839" spans="1:20" x14ac:dyDescent="0.25">
      <c r="A1839" s="17" t="s">
        <v>226</v>
      </c>
      <c r="B1839" s="17" t="s">
        <v>180</v>
      </c>
      <c r="C1839" s="17" t="s">
        <v>227</v>
      </c>
      <c r="D1839" s="17" t="s">
        <v>125</v>
      </c>
      <c r="E1839" s="24">
        <f>IF(U1839="SC",SUMIFS(SC!F:F,SC!A:A,MAIN!D1839,SC!B:B,MAIN!A1839),SUMIFS(Allocations!$H:$H,Allocations!$A:$A,MAIN!$A1839,Allocations!$B:$B,MAIN!$D1839))</f>
        <v>849.8</v>
      </c>
      <c r="F1839" s="24">
        <f>IF(U1839="SC",SUMIFS(SC!J:J,SC!A:A,MAIN!D1839,SC!B:B,MAIN!A1839),SUMIFS(Allocations!M:M,Allocations!A:A,MAIN!A1839,Allocations!B:B,MAIN!D1839))</f>
        <v>107.4</v>
      </c>
      <c r="G1839" s="24">
        <f t="shared" si="509"/>
        <v>957.19999999999993</v>
      </c>
      <c r="H1839" s="24">
        <f>IFERROR(VLOOKUP(S1839,Swaps_wk!$A$2:$AP$151,HLOOKUP(MAIN!D1839,Swaps_wk!$B$2:$AP$151,150,FALSE),FALSE),0)</f>
        <v>0</v>
      </c>
      <c r="I1839" s="24">
        <f>SUMIFS(PASTE_DQS_TRACKER!$D:$D,PASTE_DQS_TRACKER!$C:$C,MAIN!$A1839,PASTE_DQS_TRACKER!$B:$B,MAIN!$D1839)-SUMIFS(PASTE_DQS_TRACKER!$D:$D,PASTE_DQS_TRACKER!$C:$C,MAIN!A1839,PASTE_DQS_TRACKER!$E:$E,MAIN!$D1839)</f>
        <v>0</v>
      </c>
      <c r="J1839" s="25">
        <f t="shared" si="510"/>
        <v>957.19999999999993</v>
      </c>
      <c r="K1839" s="24">
        <f>IFERROR(IF(V1839="Flex",0,IF(D1839=$D$30,VLOOKUP(A1839,MMO_o10M_lease!$A$1:$F$51,5,FALSE),IF(D1839=$D$26,VLOOKUP(D1839,LANDINGS!$A$3:$BR$40,HLOOKUP(A1839,LANDINGS!$B$1:$CF$42,42,FALSE),FALSE)-IFERROR(VLOOKUP(A1839,MMO_o10M_lease!$A$1:$F$38,5,FALSE),0),VLOOKUP(D1839,LANDINGS!$A$3:$CF$40,HLOOKUP(A1839,LANDINGS!$B$1:$CF$42,42,FALSE),FALSE)))),0)</f>
        <v>1222.7285300000003</v>
      </c>
      <c r="L1839" s="24">
        <f>SUMIFS(PASTE_FLEX_TRACKER!$D:$D,PASTE_FLEX_TRACKER!$F:$F,MAIN!$A1839,PASTE_FLEX_TRACKER!$B:$B,MAIN!$D1839)-SUMIFS(PASTE_FLEX_TRACKER!$D:$D,PASTE_FLEX_TRACKER!$C:$C,MAIN!$A1839,PASTE_FLEX_TRACKER!$B:$B,MAIN!$D1839)</f>
        <v>-338</v>
      </c>
      <c r="M1839" s="24">
        <f>IFERROR(-VLOOKUP(D1839,SQ!$A$19:$CC$52,HLOOKUP(MAIN!A1839,SQ!$B$18:$CC$56,39,FALSE),FALSE),"n/a")</f>
        <v>0</v>
      </c>
      <c r="N1839" s="46" t="s">
        <v>563</v>
      </c>
      <c r="O1839" s="46">
        <f>SUMIFS(MAN_ADJ!$L:$L,MAN_ADJ!$K:$K,MAIN!$D1839,MAN_ADJ!$J:$J,MAIN!$S1839)</f>
        <v>0</v>
      </c>
      <c r="P1839" s="25">
        <f t="shared" si="511"/>
        <v>884.72853000000032</v>
      </c>
      <c r="Q1839" s="28">
        <f t="shared" si="512"/>
        <v>0.92428805892185584</v>
      </c>
      <c r="R1839" s="38">
        <f t="shared" si="513"/>
        <v>72.471469999999613</v>
      </c>
      <c r="S1839" s="17" t="s">
        <v>226</v>
      </c>
      <c r="T1839" s="4"/>
    </row>
    <row r="1840" spans="1:20" x14ac:dyDescent="0.25">
      <c r="A1840" s="17" t="s">
        <v>226</v>
      </c>
      <c r="B1840" s="17" t="s">
        <v>180</v>
      </c>
      <c r="C1840" s="17" t="s">
        <v>227</v>
      </c>
      <c r="D1840" s="17" t="s">
        <v>126</v>
      </c>
      <c r="E1840" s="24">
        <f>IF(U1840="SC",SUMIFS(SC!F:F,SC!A:A,MAIN!D1840,SC!B:B,MAIN!A1840),SUMIFS(Allocations!$H:$H,Allocations!$A:$A,MAIN!$A1840,Allocations!$B:$B,MAIN!$D1840))</f>
        <v>0</v>
      </c>
      <c r="F1840" s="24">
        <f>IF(U1840="SC",SUMIFS(SC!J:J,SC!A:A,MAIN!D1840,SC!B:B,MAIN!A1840),SUMIFS(Allocations!M:M,Allocations!A:A,MAIN!A1840,Allocations!B:B,MAIN!D1840))</f>
        <v>0</v>
      </c>
      <c r="G1840" s="24">
        <f t="shared" si="509"/>
        <v>0</v>
      </c>
      <c r="H1840" s="24">
        <f>IFERROR(VLOOKUP(S1840,Swaps_wk!$A$2:$AP$151,HLOOKUP(MAIN!D1840,Swaps_wk!$B$2:$AP$151,150,FALSE),FALSE),0)</f>
        <v>0</v>
      </c>
      <c r="I1840" s="24">
        <f>SUMIFS(PASTE_DQS_TRACKER!$D:$D,PASTE_DQS_TRACKER!$C:$C,MAIN!$A1840,PASTE_DQS_TRACKER!$B:$B,MAIN!$D1840)-SUMIFS(PASTE_DQS_TRACKER!$D:$D,PASTE_DQS_TRACKER!$C:$C,MAIN!A1840,PASTE_DQS_TRACKER!$E:$E,MAIN!$D1840)</f>
        <v>0</v>
      </c>
      <c r="J1840" s="25">
        <f t="shared" si="510"/>
        <v>0</v>
      </c>
      <c r="K1840" s="24">
        <f>IFERROR(IF(V1840="Flex",0,IF(D1840=$D$30,VLOOKUP(A1840,MMO_o10M_lease!$A$1:$F$51,5,FALSE),IF(D1840=$D$26,VLOOKUP(D1840,LANDINGS!$A$3:$BR$40,HLOOKUP(A1840,LANDINGS!$B$1:$CF$42,42,FALSE),FALSE)-IFERROR(VLOOKUP(A1840,MMO_o10M_lease!$A$1:$F$38,5,FALSE),0),VLOOKUP(D1840,LANDINGS!$A$3:$CF$40,HLOOKUP(A1840,LANDINGS!$B$1:$CF$42,42,FALSE),FALSE)))),0)</f>
        <v>0</v>
      </c>
      <c r="L1840" s="24">
        <f>SUMIFS(PASTE_FLEX_TRACKER!$D:$D,PASTE_FLEX_TRACKER!$F:$F,MAIN!$A1840,PASTE_FLEX_TRACKER!$B:$B,MAIN!$D1840)-SUMIFS(PASTE_FLEX_TRACKER!$D:$D,PASTE_FLEX_TRACKER!$C:$C,MAIN!$A1840,PASTE_FLEX_TRACKER!$B:$B,MAIN!$D1840)</f>
        <v>0</v>
      </c>
      <c r="M1840" s="24">
        <f>IFERROR(-VLOOKUP(D1840,SQ!$A$19:$CC$52,HLOOKUP(MAIN!A1840,SQ!$B$18:$CC$56,39,FALSE),FALSE),"n/a")</f>
        <v>0</v>
      </c>
      <c r="N1840" s="46" t="s">
        <v>563</v>
      </c>
      <c r="O1840" s="46">
        <f>SUMIFS(MAN_ADJ!$L:$L,MAN_ADJ!$K:$K,MAIN!$D1840,MAN_ADJ!$J:$J,MAIN!$S1840)</f>
        <v>0</v>
      </c>
      <c r="P1840" s="25">
        <f t="shared" si="511"/>
        <v>0</v>
      </c>
      <c r="Q1840" s="28" t="str">
        <f t="shared" si="512"/>
        <v>n/a</v>
      </c>
      <c r="R1840" s="38">
        <f t="shared" si="513"/>
        <v>0</v>
      </c>
      <c r="S1840" s="17" t="s">
        <v>226</v>
      </c>
    </row>
    <row r="1841" spans="1:22" x14ac:dyDescent="0.25">
      <c r="A1841" s="17" t="s">
        <v>226</v>
      </c>
      <c r="B1841" s="17" t="s">
        <v>180</v>
      </c>
      <c r="C1841" s="17" t="s">
        <v>227</v>
      </c>
      <c r="D1841" s="17" t="s">
        <v>127</v>
      </c>
      <c r="E1841" s="24">
        <f>IF(U1841="SC",SUMIFS(SC!F:F,SC!A:A,MAIN!D1841,SC!B:B,MAIN!A1841),SUMIFS(Allocations!$H:$H,Allocations!$A:$A,MAIN!$A1841,Allocations!$B:$B,MAIN!$D1841))</f>
        <v>0</v>
      </c>
      <c r="F1841" s="24">
        <f>IF(U1841="SC",SUMIFS(SC!J:J,SC!A:A,MAIN!D1841,SC!B:B,MAIN!A1841),SUMIFS(Allocations!M:M,Allocations!A:A,MAIN!A1841,Allocations!B:B,MAIN!D1841))</f>
        <v>0</v>
      </c>
      <c r="G1841" s="24">
        <f t="shared" si="509"/>
        <v>0</v>
      </c>
      <c r="H1841" s="24">
        <f>IFERROR(VLOOKUP(S1841,Swaps_wk!$A$2:$AP$151,HLOOKUP(MAIN!D1841,Swaps_wk!$B$2:$AP$151,150,FALSE),FALSE),0)</f>
        <v>0</v>
      </c>
      <c r="I1841" s="24">
        <f>SUMIFS(PASTE_DQS_TRACKER!$D:$D,PASTE_DQS_TRACKER!$C:$C,MAIN!$A1841,PASTE_DQS_TRACKER!$B:$B,MAIN!$D1841)-SUMIFS(PASTE_DQS_TRACKER!$D:$D,PASTE_DQS_TRACKER!$C:$C,MAIN!A1841,PASTE_DQS_TRACKER!$E:$E,MAIN!$D1841)</f>
        <v>0</v>
      </c>
      <c r="J1841" s="25">
        <f t="shared" si="510"/>
        <v>0</v>
      </c>
      <c r="K1841" s="24">
        <f>IFERROR(IF(V1841="Flex",0,IF(D1841=$D$30,VLOOKUP(A1841,MMO_o10M_lease!$A$1:$F$51,5,FALSE),IF(D1841=$D$26,VLOOKUP(D1841,LANDINGS!$A$3:$BR$40,HLOOKUP(A1841,LANDINGS!$B$1:$CF$42,42,FALSE),FALSE)-IFERROR(VLOOKUP(A1841,MMO_o10M_lease!$A$1:$F$38,5,FALSE),0),VLOOKUP(D1841,LANDINGS!$A$3:$CF$40,HLOOKUP(A1841,LANDINGS!$B$1:$CF$42,42,FALSE),FALSE)))),0)</f>
        <v>0</v>
      </c>
      <c r="L1841" s="24">
        <f>SUMIFS(PASTE_FLEX_TRACKER!$D:$D,PASTE_FLEX_TRACKER!$F:$F,MAIN!$A1841,PASTE_FLEX_TRACKER!$B:$B,MAIN!$D1841)-SUMIFS(PASTE_FLEX_TRACKER!$D:$D,PASTE_FLEX_TRACKER!$C:$C,MAIN!$A1841,PASTE_FLEX_TRACKER!$B:$B,MAIN!$D1841)</f>
        <v>0</v>
      </c>
      <c r="M1841" s="24">
        <f>IFERROR(-VLOOKUP(D1841,SQ!$A$19:$CC$52,HLOOKUP(MAIN!A1841,SQ!$B$18:$CC$56,39,FALSE),FALSE),"n/a")</f>
        <v>0</v>
      </c>
      <c r="N1841" s="46" t="s">
        <v>563</v>
      </c>
      <c r="O1841" s="46">
        <f>SUMIFS(MAN_ADJ!$L:$L,MAN_ADJ!$K:$K,MAIN!$D1841,MAN_ADJ!$J:$J,MAIN!$S1841)</f>
        <v>0</v>
      </c>
      <c r="P1841" s="25">
        <f t="shared" si="511"/>
        <v>0</v>
      </c>
      <c r="Q1841" s="28" t="str">
        <f t="shared" si="512"/>
        <v>n/a</v>
      </c>
      <c r="R1841" s="38">
        <f t="shared" si="513"/>
        <v>0</v>
      </c>
      <c r="S1841" s="17" t="s">
        <v>226</v>
      </c>
    </row>
    <row r="1842" spans="1:22" x14ac:dyDescent="0.25">
      <c r="A1842" s="17" t="s">
        <v>226</v>
      </c>
      <c r="B1842" s="17" t="s">
        <v>180</v>
      </c>
      <c r="C1842" s="17" t="s">
        <v>227</v>
      </c>
      <c r="D1842" s="17" t="s">
        <v>184</v>
      </c>
      <c r="E1842" s="24">
        <f>IF(U1842="SC",SUMIFS(SC!F:F,SC!A:A,MAIN!D1842,SC!B:B,MAIN!A1842),SUMIFS(Allocations!$H:$H,Allocations!$A:$A,MAIN!$A1842,Allocations!$B:$B,MAIN!$D1842))</f>
        <v>0</v>
      </c>
      <c r="F1842" s="24">
        <f>IF(U1842="SC",SUMIFS(SC!J:J,SC!A:A,MAIN!D1842,SC!B:B,MAIN!A1842),SUMIFS(Allocations!M:M,Allocations!A:A,MAIN!A1842,Allocations!B:B,MAIN!D1842))</f>
        <v>0</v>
      </c>
      <c r="G1842" s="24">
        <f t="shared" ref="G1842:G1843" si="514">E1842+F1842</f>
        <v>0</v>
      </c>
      <c r="H1842" s="24">
        <f>IFERROR(VLOOKUP(S1842,Swaps_wk!$A$2:$AP$151,HLOOKUP(MAIN!D1842,Swaps_wk!$B$2:$AP$151,150,FALSE),FALSE),0)</f>
        <v>0</v>
      </c>
      <c r="I1842" s="24">
        <f>SUMIFS(PASTE_DQS_TRACKER!$D:$D,PASTE_DQS_TRACKER!$C:$C,MAIN!$A1842,PASTE_DQS_TRACKER!$B:$B,MAIN!$D1842)-SUMIFS(PASTE_DQS_TRACKER!$D:$D,PASTE_DQS_TRACKER!$C:$C,MAIN!A1842,PASTE_DQS_TRACKER!$E:$E,MAIN!$D1842)</f>
        <v>0</v>
      </c>
      <c r="J1842" s="25">
        <f t="shared" ref="J1842:J1843" si="515">G1842+I1842</f>
        <v>0</v>
      </c>
      <c r="K1842" s="24">
        <f>IFERROR(IF(V1842="Flex",0,IF(D1842=$D$30,VLOOKUP(A1842,MMO_o10M_lease!$A$1:$F$51,5,FALSE),IF(D1842=$D$26,VLOOKUP(D1842,LANDINGS!$A$3:$BR$40,HLOOKUP(A1842,LANDINGS!$B$1:$CF$42,42,FALSE),FALSE)-IFERROR(VLOOKUP(A1842,MMO_o10M_lease!$A$1:$F$38,5,FALSE),0),VLOOKUP(D1842,LANDINGS!$A$3:$CF$40,HLOOKUP(A1842,LANDINGS!$B$1:$CF$42,42,FALSE),FALSE)))),0)</f>
        <v>0</v>
      </c>
      <c r="L1842" s="24">
        <f>SUMIFS(PASTE_FLEX_TRACKER!$D:$D,PASTE_FLEX_TRACKER!$F:$F,MAIN!$A1842,PASTE_FLEX_TRACKER!$B:$B,MAIN!$D1842)-SUMIFS(PASTE_FLEX_TRACKER!$D:$D,PASTE_FLEX_TRACKER!$C:$C,MAIN!$A1842,PASTE_FLEX_TRACKER!$B:$B,MAIN!$D1842)</f>
        <v>0</v>
      </c>
      <c r="M1842" s="24" t="str">
        <f>IFERROR(-VLOOKUP(D1842,SQ!$A$19:$CC$52,HLOOKUP(MAIN!A1842,SQ!$B$18:$CC$56,39,FALSE),FALSE),"n/a")</f>
        <v>n/a</v>
      </c>
      <c r="N1842" s="46" t="s">
        <v>563</v>
      </c>
      <c r="O1842" s="46">
        <f>SUMIFS(MAN_ADJ!$L:$L,MAN_ADJ!$K:$K,MAIN!$D1842,MAN_ADJ!$J:$J,MAIN!$S1842)</f>
        <v>0</v>
      </c>
      <c r="P1842" s="25">
        <f t="shared" si="511"/>
        <v>0</v>
      </c>
      <c r="Q1842" s="28" t="str">
        <f t="shared" ref="Q1842:Q1843" si="516">IFERROR(P1842/J1842,"n/a")</f>
        <v>n/a</v>
      </c>
      <c r="R1842" s="38">
        <f t="shared" ref="R1842:R1843" si="517">J1842-P1842</f>
        <v>0</v>
      </c>
      <c r="S1842" s="17" t="s">
        <v>226</v>
      </c>
    </row>
    <row r="1843" spans="1:22" x14ac:dyDescent="0.25">
      <c r="A1843" s="17" t="s">
        <v>226</v>
      </c>
      <c r="B1843" s="17" t="s">
        <v>180</v>
      </c>
      <c r="C1843" s="17" t="s">
        <v>227</v>
      </c>
      <c r="D1843" s="17" t="s">
        <v>128</v>
      </c>
      <c r="E1843" s="24">
        <f>IF(U1843="SC",SUMIFS(SC!F:F,SC!A:A,MAIN!D1843,SC!B:B,MAIN!A1843),SUMIFS(Allocations!$H:$H,Allocations!$A:$A,MAIN!$A1843,Allocations!$B:$B,MAIN!$D1843))</f>
        <v>0</v>
      </c>
      <c r="F1843" s="24">
        <f>IF(U1843="SC",SUMIFS(SC!J:J,SC!A:A,MAIN!D1843,SC!B:B,MAIN!A1843),SUMIFS(Allocations!M:M,Allocations!A:A,MAIN!A1843,Allocations!B:B,MAIN!D1843))</f>
        <v>0</v>
      </c>
      <c r="G1843" s="24">
        <f t="shared" si="514"/>
        <v>0</v>
      </c>
      <c r="H1843" s="24">
        <f>IFERROR(VLOOKUP(S1843,Swaps_wk!$A$2:$AP$151,HLOOKUP(MAIN!D1843,Swaps_wk!$B$2:$AP$151,150,FALSE),FALSE),0)</f>
        <v>0</v>
      </c>
      <c r="I1843" s="24">
        <f>SUMIFS(PASTE_DQS_TRACKER!$D:$D,PASTE_DQS_TRACKER!$C:$C,MAIN!$A1843,PASTE_DQS_TRACKER!$B:$B,MAIN!$D1843)-SUMIFS(PASTE_DQS_TRACKER!$D:$D,PASTE_DQS_TRACKER!$C:$C,MAIN!A1843,PASTE_DQS_TRACKER!$E:$E,MAIN!$D1843)</f>
        <v>0</v>
      </c>
      <c r="J1843" s="25">
        <f t="shared" si="515"/>
        <v>0</v>
      </c>
      <c r="K1843" s="24">
        <f>IFERROR(IF(V1843="Flex",0,IF(D1843=$D$30,VLOOKUP(A1843,MMO_o10M_lease!$A$1:$F$51,5,FALSE),IF(D1843=$D$26,VLOOKUP(D1843,LANDINGS!$A$3:$BR$40,HLOOKUP(A1843,LANDINGS!$B$1:$CF$42,42,FALSE),FALSE)-IFERROR(VLOOKUP(A1843,MMO_o10M_lease!$A$1:$F$38,5,FALSE),0),VLOOKUP(D1843,LANDINGS!$A$3:$CF$40,HLOOKUP(A1843,LANDINGS!$B$1:$CF$42,42,FALSE),FALSE)))),0)</f>
        <v>0</v>
      </c>
      <c r="L1843" s="24">
        <f>SUMIFS(PASTE_FLEX_TRACKER!$D:$D,PASTE_FLEX_TRACKER!$F:$F,MAIN!$A1843,PASTE_FLEX_TRACKER!$B:$B,MAIN!$D1843)-SUMIFS(PASTE_FLEX_TRACKER!$D:$D,PASTE_FLEX_TRACKER!$C:$C,MAIN!$A1843,PASTE_FLEX_TRACKER!$B:$B,MAIN!$D1843)</f>
        <v>0</v>
      </c>
      <c r="M1843" s="24" t="str">
        <f>IFERROR(-VLOOKUP(D1843,SQ!$A$19:$CC$52,HLOOKUP(MAIN!A1843,SQ!$B$18:$CC$56,39,FALSE),FALSE),"n/a")</f>
        <v>n/a</v>
      </c>
      <c r="N1843" s="46" t="s">
        <v>563</v>
      </c>
      <c r="O1843" s="46">
        <f>SUMIFS(MAN_ADJ!$L:$L,MAN_ADJ!$K:$K,MAIN!$D1843,MAN_ADJ!$J:$J,MAIN!$S1843)</f>
        <v>0</v>
      </c>
      <c r="P1843" s="25">
        <f t="shared" si="511"/>
        <v>0</v>
      </c>
      <c r="Q1843" s="28" t="str">
        <f t="shared" si="516"/>
        <v>n/a</v>
      </c>
      <c r="R1843" s="38">
        <f t="shared" si="517"/>
        <v>0</v>
      </c>
      <c r="S1843" s="17" t="s">
        <v>226</v>
      </c>
    </row>
    <row r="1844" spans="1:22" x14ac:dyDescent="0.25">
      <c r="A1844" s="17" t="s">
        <v>226</v>
      </c>
      <c r="B1844" s="17" t="s">
        <v>180</v>
      </c>
      <c r="C1844" s="17" t="s">
        <v>227</v>
      </c>
      <c r="D1844" s="17" t="s">
        <v>129</v>
      </c>
      <c r="E1844" s="24">
        <f>IF(U1844="SC",SUMIFS(SC!F:F,SC!A:A,MAIN!D1844,SC!B:B,MAIN!A1844),SUMIFS(Allocations!$H:$H,Allocations!$A:$A,MAIN!$A1844,Allocations!$B:$B,MAIN!$D1844))</f>
        <v>9.3999999999999986</v>
      </c>
      <c r="F1844" s="24">
        <f>IF(U1844="SC",SUMIFS(SC!J:J,SC!A:A,MAIN!D1844,SC!B:B,MAIN!A1844),SUMIFS(Allocations!M:M,Allocations!A:A,MAIN!A1844,Allocations!B:B,MAIN!D1844))</f>
        <v>0</v>
      </c>
      <c r="G1844" s="24">
        <f t="shared" si="509"/>
        <v>9.3999999999999986</v>
      </c>
      <c r="H1844" s="24">
        <f>IFERROR(VLOOKUP(S1844,Swaps_wk!$A$2:$AP$151,HLOOKUP(MAIN!D1844,Swaps_wk!$B$2:$AP$151,150,FALSE),FALSE),0)</f>
        <v>0</v>
      </c>
      <c r="I1844" s="24">
        <f>SUMIFS(PASTE_DQS_TRACKER!$D:$D,PASTE_DQS_TRACKER!$C:$C,MAIN!$A1844,PASTE_DQS_TRACKER!$B:$B,MAIN!$D1844)-SUMIFS(PASTE_DQS_TRACKER!$D:$D,PASTE_DQS_TRACKER!$C:$C,MAIN!A1844,PASTE_DQS_TRACKER!$E:$E,MAIN!$D1844)</f>
        <v>-9.4000000000000057</v>
      </c>
      <c r="J1844" s="25">
        <f t="shared" si="510"/>
        <v>0</v>
      </c>
      <c r="K1844" s="24">
        <f>IFERROR(IF(V1844="Flex",0,IF(D1844=$D$30,VLOOKUP(A1844,MMO_o10M_lease!$A$1:$F$51,5,FALSE),IF(D1844=$D$26,VLOOKUP(D1844,LANDINGS!$A$3:$BR$40,HLOOKUP(A1844,LANDINGS!$B$1:$CF$42,42,FALSE),FALSE)-IFERROR(VLOOKUP(A1844,MMO_o10M_lease!$A$1:$F$38,5,FALSE),0),VLOOKUP(D1844,LANDINGS!$A$3:$CF$40,HLOOKUP(A1844,LANDINGS!$B$1:$CF$42,42,FALSE),FALSE)))),0)</f>
        <v>0</v>
      </c>
      <c r="L1844" s="24">
        <f>SUMIFS(PASTE_FLEX_TRACKER!$D:$D,PASTE_FLEX_TRACKER!$F:$F,MAIN!$A1844,PASTE_FLEX_TRACKER!$B:$B,MAIN!$D1844)-SUMIFS(PASTE_FLEX_TRACKER!$D:$D,PASTE_FLEX_TRACKER!$C:$C,MAIN!$A1844,PASTE_FLEX_TRACKER!$B:$B,MAIN!$D1844)</f>
        <v>0</v>
      </c>
      <c r="M1844" s="24" t="str">
        <f>IFERROR(-VLOOKUP(D1844,SQ!$A$19:$CC$52,HLOOKUP(MAIN!A1844,SQ!$B$18:$CC$56,39,FALSE),FALSE),"n/a")</f>
        <v>n/a</v>
      </c>
      <c r="N1844" s="46" t="s">
        <v>563</v>
      </c>
      <c r="O1844" s="46">
        <f>SUMIFS(MAN_ADJ!$L:$L,MAN_ADJ!$K:$K,MAIN!$D1844,MAN_ADJ!$J:$J,MAIN!$S1844)</f>
        <v>0</v>
      </c>
      <c r="P1844" s="25">
        <f t="shared" si="511"/>
        <v>0</v>
      </c>
      <c r="Q1844" s="28" t="str">
        <f t="shared" si="512"/>
        <v>n/a</v>
      </c>
      <c r="R1844" s="38">
        <f t="shared" si="513"/>
        <v>0</v>
      </c>
      <c r="S1844" s="17" t="s">
        <v>226</v>
      </c>
    </row>
    <row r="1845" spans="1:22" x14ac:dyDescent="0.25">
      <c r="A1845" s="17" t="s">
        <v>226</v>
      </c>
      <c r="B1845" s="17" t="s">
        <v>180</v>
      </c>
      <c r="C1845" s="17" t="s">
        <v>227</v>
      </c>
      <c r="D1845" s="17" t="s">
        <v>155</v>
      </c>
      <c r="E1845" s="24">
        <f>IF(U1845="SC",SUMIFS(SC!F:F,SC!A:A,MAIN!D1845,SC!B:B,MAIN!A1845),SUMIFS(Allocations!$H:$H,Allocations!$A:$A,MAIN!$A1845,Allocations!$B:$B,MAIN!$D1845))</f>
        <v>0</v>
      </c>
      <c r="F1845" s="24">
        <f>IF(U1845="SC",SUMIFS(SC!J:J,SC!A:A,MAIN!D1845,SC!B:B,MAIN!A1845),SUMIFS(Allocations!M:M,Allocations!A:A,MAIN!A1845,Allocations!B:B,MAIN!D1845))</f>
        <v>0</v>
      </c>
      <c r="G1845" s="24">
        <f t="shared" ref="G1845" si="518">E1845+F1845</f>
        <v>0</v>
      </c>
      <c r="H1845" s="24">
        <f>IFERROR(VLOOKUP(S1845,Swaps_wk!$A$2:$AP$151,HLOOKUP(MAIN!D1845,Swaps_wk!$B$2:$AP$151,150,FALSE),FALSE),0)</f>
        <v>0</v>
      </c>
      <c r="I1845" s="24">
        <f>SUMIFS(PASTE_DQS_TRACKER!$D:$D,PASTE_DQS_TRACKER!$C:$C,MAIN!$A1845,PASTE_DQS_TRACKER!$B:$B,MAIN!$D1845)-SUMIFS(PASTE_DQS_TRACKER!$D:$D,PASTE_DQS_TRACKER!$C:$C,MAIN!A1845,PASTE_DQS_TRACKER!$E:$E,MAIN!$D1845)</f>
        <v>0</v>
      </c>
      <c r="J1845" s="25">
        <f t="shared" ref="J1845" si="519">G1845+I1845</f>
        <v>0</v>
      </c>
      <c r="K1845" s="24">
        <f>IFERROR(IF(V1845="Flex",0,IF(D1845=$D$30,VLOOKUP(A1845,MMO_o10M_lease!$A$1:$F$51,5,FALSE),IF(D1845=$D$26,VLOOKUP(D1845,LANDINGS!$A$3:$BR$40,HLOOKUP(A1845,LANDINGS!$B$1:$CF$42,42,FALSE),FALSE)-IFERROR(VLOOKUP(A1845,MMO_o10M_lease!$A$1:$F$38,5,FALSE),0),VLOOKUP(D1845,LANDINGS!$A$3:$CF$40,HLOOKUP(A1845,LANDINGS!$B$1:$CF$42,42,FALSE),FALSE)))),0)</f>
        <v>0</v>
      </c>
      <c r="L1845" s="24">
        <f>SUMIFS(PASTE_FLEX_TRACKER!$D:$D,PASTE_FLEX_TRACKER!$F:$F,MAIN!$A1845,PASTE_FLEX_TRACKER!$B:$B,MAIN!$D1845)-SUMIFS(PASTE_FLEX_TRACKER!$D:$D,PASTE_FLEX_TRACKER!$C:$C,MAIN!$A1845,PASTE_FLEX_TRACKER!$B:$B,MAIN!$D1845)</f>
        <v>0</v>
      </c>
      <c r="M1845" s="24" t="str">
        <f>IFERROR(-VLOOKUP(D1845,SQ!$A$19:$CC$52,HLOOKUP(MAIN!A1845,SQ!$B$18:$CC$56,39,FALSE),FALSE),"n/a")</f>
        <v>n/a</v>
      </c>
      <c r="N1845" s="46" t="s">
        <v>563</v>
      </c>
      <c r="O1845" s="46">
        <f>SUMIFS(MAN_ADJ!$L:$L,MAN_ADJ!$K:$K,MAIN!$D1845,MAN_ADJ!$J:$J,MAIN!$S1845)</f>
        <v>0</v>
      </c>
      <c r="P1845" s="25">
        <f t="shared" si="511"/>
        <v>0</v>
      </c>
      <c r="Q1845" s="28" t="str">
        <f t="shared" ref="Q1845" si="520">IFERROR(P1845/J1845,"n/a")</f>
        <v>n/a</v>
      </c>
      <c r="R1845" s="38">
        <f t="shared" ref="R1845" si="521">J1845-P1845</f>
        <v>0</v>
      </c>
      <c r="S1845" s="17" t="s">
        <v>226</v>
      </c>
    </row>
    <row r="1846" spans="1:22" x14ac:dyDescent="0.25">
      <c r="A1846" s="17" t="s">
        <v>226</v>
      </c>
      <c r="B1846" s="17" t="s">
        <v>180</v>
      </c>
      <c r="C1846" s="17" t="s">
        <v>227</v>
      </c>
      <c r="D1846" s="17" t="s">
        <v>130</v>
      </c>
      <c r="E1846" s="24">
        <f>IF(U1846="SC",SUMIFS(SC!F:F,SC!A:A,MAIN!D1846,SC!B:B,MAIN!A1846),SUMIFS(Allocations!$H:$H,Allocations!$A:$A,MAIN!$A1846,Allocations!$B:$B,MAIN!$D1846))</f>
        <v>0</v>
      </c>
      <c r="F1846" s="24">
        <f>IF(U1846="SC",SUMIFS(SC!J:J,SC!A:A,MAIN!D1846,SC!B:B,MAIN!A1846),SUMIFS(Allocations!M:M,Allocations!A:A,MAIN!A1846,Allocations!B:B,MAIN!D1846))</f>
        <v>0</v>
      </c>
      <c r="G1846" s="24">
        <f t="shared" si="509"/>
        <v>0</v>
      </c>
      <c r="H1846" s="24">
        <f>IFERROR(VLOOKUP(S1846,Swaps_wk!$A$2:$AP$151,HLOOKUP(MAIN!D1846,Swaps_wk!$B$2:$AP$151,150,FALSE),FALSE),0)</f>
        <v>0</v>
      </c>
      <c r="I1846" s="24">
        <f>SUMIFS(PASTE_DQS_TRACKER!$D:$D,PASTE_DQS_TRACKER!$C:$C,MAIN!$A1846,PASTE_DQS_TRACKER!$B:$B,MAIN!$D1846)-SUMIFS(PASTE_DQS_TRACKER!$D:$D,PASTE_DQS_TRACKER!$C:$C,MAIN!A1846,PASTE_DQS_TRACKER!$E:$E,MAIN!$D1846)</f>
        <v>0</v>
      </c>
      <c r="J1846" s="25">
        <f t="shared" si="510"/>
        <v>0</v>
      </c>
      <c r="K1846" s="24">
        <f>IFERROR(IF(V1846="Flex",0,IF(D1846=$D$30,VLOOKUP(A1846,MMO_o10M_lease!$A$1:$F$51,5,FALSE),IF(D1846=$D$26,VLOOKUP(D1846,LANDINGS!$A$3:$BR$40,HLOOKUP(A1846,LANDINGS!$B$1:$CF$42,42,FALSE),FALSE)-IFERROR(VLOOKUP(A1846,MMO_o10M_lease!$A$1:$F$38,5,FALSE),0),VLOOKUP(D1846,LANDINGS!$A$3:$CF$40,HLOOKUP(A1846,LANDINGS!$B$1:$CF$42,42,FALSE),FALSE)))),0)</f>
        <v>0</v>
      </c>
      <c r="L1846" s="24">
        <f>SUMIFS(PASTE_FLEX_TRACKER!$D:$D,PASTE_FLEX_TRACKER!$F:$F,MAIN!$A1846,PASTE_FLEX_TRACKER!$B:$B,MAIN!$D1846)-SUMIFS(PASTE_FLEX_TRACKER!$D:$D,PASTE_FLEX_TRACKER!$C:$C,MAIN!$A1846,PASTE_FLEX_TRACKER!$B:$B,MAIN!$D1846)</f>
        <v>0</v>
      </c>
      <c r="M1846" s="24" t="str">
        <f>IFERROR(-VLOOKUP(D1846,SQ!$A$19:$CC$52,HLOOKUP(MAIN!A1846,SQ!$B$18:$CC$56,39,FALSE),FALSE),"n/a")</f>
        <v>n/a</v>
      </c>
      <c r="N1846" s="46" t="s">
        <v>563</v>
      </c>
      <c r="O1846" s="46">
        <f>SUMIFS(MAN_ADJ!$L:$L,MAN_ADJ!$K:$K,MAIN!$D1846,MAN_ADJ!$J:$J,MAIN!$S1846)</f>
        <v>0</v>
      </c>
      <c r="P1846" s="25">
        <f t="shared" si="511"/>
        <v>0</v>
      </c>
      <c r="Q1846" s="28" t="str">
        <f t="shared" si="512"/>
        <v>n/a</v>
      </c>
      <c r="R1846" s="38">
        <f t="shared" si="513"/>
        <v>0</v>
      </c>
      <c r="S1846" s="17" t="s">
        <v>226</v>
      </c>
    </row>
    <row r="1847" spans="1:22" x14ac:dyDescent="0.25">
      <c r="A1847" s="26" t="s">
        <v>226</v>
      </c>
      <c r="B1847" s="26" t="s">
        <v>180</v>
      </c>
      <c r="C1847" s="26" t="s">
        <v>227</v>
      </c>
      <c r="D1847" s="26" t="s">
        <v>131</v>
      </c>
      <c r="E1847" s="27">
        <f t="shared" ref="E1847:M1847" si="522">SUM(E1809:E1846)</f>
        <v>1414.9750000000001</v>
      </c>
      <c r="F1847" s="27">
        <f t="shared" si="522"/>
        <v>283.10000000000002</v>
      </c>
      <c r="G1847" s="27">
        <f t="shared" si="522"/>
        <v>1698.0749999999998</v>
      </c>
      <c r="H1847" s="27">
        <f>IFERROR(VLOOKUP(S1847,Swaps_wk!$A$2:$AP$151,HLOOKUP(MAIN!D1847,Swaps_wk!$B$2:$AP$151,150,FALSE),FALSE),0)</f>
        <v>0</v>
      </c>
      <c r="I1847" s="27">
        <f t="shared" si="522"/>
        <v>167.79999999999998</v>
      </c>
      <c r="J1847" s="25">
        <f t="shared" si="522"/>
        <v>1865.8749999999998</v>
      </c>
      <c r="K1847" s="27">
        <f t="shared" si="522"/>
        <v>2025.2999376968403</v>
      </c>
      <c r="L1847" s="27">
        <f t="shared" si="522"/>
        <v>-338</v>
      </c>
      <c r="M1847" s="27">
        <f t="shared" si="522"/>
        <v>0</v>
      </c>
      <c r="N1847" s="46" t="s">
        <v>563</v>
      </c>
      <c r="O1847" s="27">
        <f>SUM(O1809:O1846)</f>
        <v>0</v>
      </c>
      <c r="P1847" s="25">
        <f t="shared" ref="P1847" si="523">SUM(P1809:P1846)</f>
        <v>1687.2999376968403</v>
      </c>
      <c r="Q1847" s="28">
        <f t="shared" si="512"/>
        <v>0.90429419853786586</v>
      </c>
      <c r="R1847" s="38">
        <f t="shared" si="513"/>
        <v>178.57506230315948</v>
      </c>
      <c r="S1847" s="17" t="s">
        <v>226</v>
      </c>
    </row>
    <row r="1848" spans="1:22" x14ac:dyDescent="0.25">
      <c r="A1848" s="17" t="s">
        <v>228</v>
      </c>
      <c r="B1848" s="17" t="s">
        <v>180</v>
      </c>
      <c r="C1848" s="17" t="s">
        <v>229</v>
      </c>
      <c r="D1848" s="17" t="s">
        <v>95</v>
      </c>
      <c r="E1848" s="24">
        <f>IF(U1848="SC",SUMIFS(SC!F:F,SC!A:A,MAIN!D1848,SC!B:B,MAIN!A1848),SUMIFS(Allocations!$H:$H,Allocations!$A:$A,MAIN!$A1848,Allocations!$B:$B,MAIN!$D1848))</f>
        <v>45.87671931493815</v>
      </c>
      <c r="F1848" s="24">
        <f>IF(U1848="SC",SUMIFS(SC!J:J,SC!A:A,MAIN!D1848,SC!B:B,MAIN!A1848),SUMIFS(Allocations!M:M,Allocations!A:A,MAIN!A1848,Allocations!B:B,MAIN!D1848))</f>
        <v>0</v>
      </c>
      <c r="G1848" s="24">
        <f t="shared" ref="G1848:G1885" si="524">E1848+F1848</f>
        <v>45.87671931493815</v>
      </c>
      <c r="H1848" s="24">
        <f>IFERROR(VLOOKUP(S1848,Swaps_wk!$A$2:$AP$151,HLOOKUP(MAIN!D1848,Swaps_wk!$B$2:$AP$151,150,FALSE),FALSE),0)</f>
        <v>0</v>
      </c>
      <c r="I1848" s="24">
        <f>SUMIFS(PASTE_DQS_TRACKER!$D:$D,PASTE_DQS_TRACKER!$C:$C,MAIN!$A1848,PASTE_DQS_TRACKER!$B:$B,MAIN!$D1848)-SUMIFS(PASTE_DQS_TRACKER!$D:$D,PASTE_DQS_TRACKER!$C:$C,MAIN!A1848,PASTE_DQS_TRACKER!$E:$E,MAIN!$D1848)</f>
        <v>0</v>
      </c>
      <c r="J1848" s="25">
        <f t="shared" ref="J1848:J1885" si="525">G1848+I1848</f>
        <v>45.87671931493815</v>
      </c>
      <c r="K1848" s="24">
        <f>IFERROR(IF(V1848="Flex",0,IF(D1848=$D$30,VLOOKUP(A1848,MMO_o10M_lease!$A$1:$F$51,5,FALSE),IF(D1848=$D$26,VLOOKUP(D1848,LANDINGS!$A$3:$BR$40,HLOOKUP(A1848,LANDINGS!$B$1:$CF$42,42,FALSE),FALSE)-IFERROR(VLOOKUP(A1848,MMO_o10M_lease!$A$1:$F$38,5,FALSE),0),VLOOKUP(D1848,LANDINGS!$A$3:$CF$40,HLOOKUP(A1848,LANDINGS!$B$1:$CF$42,42,FALSE),FALSE)))),0)</f>
        <v>0</v>
      </c>
      <c r="L1848" s="24">
        <f>SUMIFS(PASTE_FLEX_TRACKER!$D:$D,PASTE_FLEX_TRACKER!$F:$F,MAIN!$A1848,PASTE_FLEX_TRACKER!$B:$B,MAIN!$D1848)-SUMIFS(PASTE_FLEX_TRACKER!$D:$D,PASTE_FLEX_TRACKER!$C:$C,MAIN!$A1848,PASTE_FLEX_TRACKER!$B:$B,MAIN!$D1848)</f>
        <v>0</v>
      </c>
      <c r="M1848" s="24" t="str">
        <f>IFERROR(-VLOOKUP(D1848,SQ!$A$19:$CC$52,HLOOKUP(MAIN!A1848,SQ!$B$18:$CC$56,39,FALSE),FALSE),"n/a")</f>
        <v>n/a</v>
      </c>
      <c r="N1848" s="46" t="s">
        <v>563</v>
      </c>
      <c r="O1848" s="46">
        <f>SUMIFS(MAN_ADJ!$L:$L,MAN_ADJ!$K:$K,MAIN!$D1848,MAN_ADJ!$J:$J,MAIN!$S1848)</f>
        <v>0</v>
      </c>
      <c r="P1848" s="25">
        <f t="shared" ref="P1848:P1885" si="526">SUM(K1848:O1848)</f>
        <v>0</v>
      </c>
      <c r="Q1848" s="28">
        <f t="shared" si="512"/>
        <v>0</v>
      </c>
      <c r="R1848" s="38">
        <f t="shared" si="513"/>
        <v>45.87671931493815</v>
      </c>
      <c r="S1848" s="17" t="s">
        <v>228</v>
      </c>
      <c r="U1848" t="s">
        <v>577</v>
      </c>
      <c r="V1848" t="s">
        <v>735</v>
      </c>
    </row>
    <row r="1849" spans="1:22" x14ac:dyDescent="0.25">
      <c r="A1849" s="17" t="s">
        <v>228</v>
      </c>
      <c r="B1849" s="17" t="s">
        <v>180</v>
      </c>
      <c r="C1849" s="17" t="s">
        <v>229</v>
      </c>
      <c r="D1849" s="17" t="s">
        <v>96</v>
      </c>
      <c r="E1849" s="24">
        <f>IF(U1849="SC",SUMIFS(SC!F:F,SC!A:A,MAIN!D1849,SC!B:B,MAIN!A1849),SUMIFS(Allocations!$H:$H,Allocations!$A:$A,MAIN!$A1849,Allocations!$B:$B,MAIN!$D1849))</f>
        <v>22.1883920076118</v>
      </c>
      <c r="F1849" s="24">
        <f>IF(U1849="SC",SUMIFS(SC!J:J,SC!A:A,MAIN!D1849,SC!B:B,MAIN!A1849),SUMIFS(Allocations!M:M,Allocations!A:A,MAIN!A1849,Allocations!B:B,MAIN!D1849))</f>
        <v>0</v>
      </c>
      <c r="G1849" s="24">
        <f t="shared" si="524"/>
        <v>22.1883920076118</v>
      </c>
      <c r="H1849" s="24">
        <f>IFERROR(VLOOKUP(S1849,Swaps_wk!$A$2:$AP$151,HLOOKUP(MAIN!D1849,Swaps_wk!$B$2:$AP$151,150,FALSE),FALSE),0)</f>
        <v>0</v>
      </c>
      <c r="I1849" s="24">
        <f>SUMIFS(PASTE_DQS_TRACKER!$D:$D,PASTE_DQS_TRACKER!$C:$C,MAIN!$A1849,PASTE_DQS_TRACKER!$B:$B,MAIN!$D1849)-SUMIFS(PASTE_DQS_TRACKER!$D:$D,PASTE_DQS_TRACKER!$C:$C,MAIN!A1849,PASTE_DQS_TRACKER!$E:$E,MAIN!$D1849)</f>
        <v>0</v>
      </c>
      <c r="J1849" s="25">
        <f t="shared" si="525"/>
        <v>22.1883920076118</v>
      </c>
      <c r="K1849" s="24">
        <f>IFERROR(IF(V1849="Flex",0,IF(D1849=$D$30,VLOOKUP(A1849,MMO_o10M_lease!$A$1:$F$51,5,FALSE),IF(D1849=$D$26,VLOOKUP(D1849,LANDINGS!$A$3:$BR$40,HLOOKUP(A1849,LANDINGS!$B$1:$CF$42,42,FALSE),FALSE)-IFERROR(VLOOKUP(A1849,MMO_o10M_lease!$A$1:$F$38,5,FALSE),0),VLOOKUP(D1849,LANDINGS!$A$3:$CF$40,HLOOKUP(A1849,LANDINGS!$B$1:$CF$42,42,FALSE),FALSE)))),0)</f>
        <v>0</v>
      </c>
      <c r="L1849" s="24">
        <f>SUMIFS(PASTE_FLEX_TRACKER!$D:$D,PASTE_FLEX_TRACKER!$F:$F,MAIN!$A1849,PASTE_FLEX_TRACKER!$B:$B,MAIN!$D1849)-SUMIFS(PASTE_FLEX_TRACKER!$D:$D,PASTE_FLEX_TRACKER!$C:$C,MAIN!$A1849,PASTE_FLEX_TRACKER!$B:$B,MAIN!$D1849)</f>
        <v>0</v>
      </c>
      <c r="M1849" s="24" t="str">
        <f>IFERROR(-VLOOKUP(D1849,SQ!$A$19:$CC$52,HLOOKUP(MAIN!A1849,SQ!$B$18:$CC$56,39,FALSE),FALSE),"n/a")</f>
        <v>n/a</v>
      </c>
      <c r="N1849" s="46" t="s">
        <v>563</v>
      </c>
      <c r="O1849" s="46">
        <f>SUMIFS(MAN_ADJ!$L:$L,MAN_ADJ!$K:$K,MAIN!$D1849,MAN_ADJ!$J:$J,MAIN!$S1849)</f>
        <v>0</v>
      </c>
      <c r="P1849" s="25">
        <f t="shared" si="526"/>
        <v>0</v>
      </c>
      <c r="Q1849" s="28">
        <f t="shared" si="512"/>
        <v>0</v>
      </c>
      <c r="R1849" s="38">
        <f t="shared" si="513"/>
        <v>22.1883920076118</v>
      </c>
      <c r="S1849" s="17" t="s">
        <v>228</v>
      </c>
      <c r="U1849" t="s">
        <v>577</v>
      </c>
    </row>
    <row r="1850" spans="1:22" x14ac:dyDescent="0.25">
      <c r="A1850" s="17" t="s">
        <v>228</v>
      </c>
      <c r="B1850" s="17" t="s">
        <v>180</v>
      </c>
      <c r="C1850" s="17" t="s">
        <v>229</v>
      </c>
      <c r="D1850" s="17" t="s">
        <v>97</v>
      </c>
      <c r="E1850" s="24">
        <f>IF(U1850="SC",SUMIFS(SC!F:F,SC!A:A,MAIN!D1850,SC!B:B,MAIN!A1850),SUMIFS(Allocations!$H:$H,Allocations!$A:$A,MAIN!$A1850,Allocations!$B:$B,MAIN!$D1850))</f>
        <v>9.5208372978116085</v>
      </c>
      <c r="F1850" s="24">
        <f>IF(U1850="SC",SUMIFS(SC!J:J,SC!A:A,MAIN!D1850,SC!B:B,MAIN!A1850),SUMIFS(Allocations!M:M,Allocations!A:A,MAIN!A1850,Allocations!B:B,MAIN!D1850))</f>
        <v>0</v>
      </c>
      <c r="G1850" s="24">
        <f t="shared" si="524"/>
        <v>9.5208372978116085</v>
      </c>
      <c r="H1850" s="24">
        <f>IFERROR(VLOOKUP(S1850,Swaps_wk!$A$2:$AP$151,HLOOKUP(MAIN!D1850,Swaps_wk!$B$2:$AP$151,150,FALSE),FALSE),0)</f>
        <v>0</v>
      </c>
      <c r="I1850" s="24">
        <f>SUMIFS(PASTE_DQS_TRACKER!$D:$D,PASTE_DQS_TRACKER!$C:$C,MAIN!$A1850,PASTE_DQS_TRACKER!$B:$B,MAIN!$D1850)-SUMIFS(PASTE_DQS_TRACKER!$D:$D,PASTE_DQS_TRACKER!$C:$C,MAIN!A1850,PASTE_DQS_TRACKER!$E:$E,MAIN!$D1850)</f>
        <v>0</v>
      </c>
      <c r="J1850" s="25">
        <f t="shared" si="525"/>
        <v>9.5208372978116085</v>
      </c>
      <c r="K1850" s="24">
        <f>IFERROR(IF(V1850="Flex",0,IF(D1850=$D$30,VLOOKUP(A1850,MMO_o10M_lease!$A$1:$F$51,5,FALSE),IF(D1850=$D$26,VLOOKUP(D1850,LANDINGS!$A$3:$BR$40,HLOOKUP(A1850,LANDINGS!$B$1:$CF$42,42,FALSE),FALSE)-IFERROR(VLOOKUP(A1850,MMO_o10M_lease!$A$1:$F$38,5,FALSE),0),VLOOKUP(D1850,LANDINGS!$A$3:$CF$40,HLOOKUP(A1850,LANDINGS!$B$1:$CF$42,42,FALSE),FALSE)))),0)</f>
        <v>0</v>
      </c>
      <c r="L1850" s="24">
        <f>SUMIFS(PASTE_FLEX_TRACKER!$D:$D,PASTE_FLEX_TRACKER!$F:$F,MAIN!$A1850,PASTE_FLEX_TRACKER!$B:$B,MAIN!$D1850)-SUMIFS(PASTE_FLEX_TRACKER!$D:$D,PASTE_FLEX_TRACKER!$C:$C,MAIN!$A1850,PASTE_FLEX_TRACKER!$B:$B,MAIN!$D1850)</f>
        <v>0</v>
      </c>
      <c r="M1850" s="24" t="str">
        <f>IFERROR(-VLOOKUP(D1850,SQ!$A$19:$CC$52,HLOOKUP(MAIN!A1850,SQ!$B$18:$CC$56,39,FALSE),FALSE),"n/a")</f>
        <v>n/a</v>
      </c>
      <c r="N1850" s="46" t="s">
        <v>563</v>
      </c>
      <c r="O1850" s="46">
        <f>SUMIFS(MAN_ADJ!$L:$L,MAN_ADJ!$K:$K,MAIN!$D1850,MAN_ADJ!$J:$J,MAIN!$S1850)</f>
        <v>0</v>
      </c>
      <c r="P1850" s="25">
        <f t="shared" si="526"/>
        <v>0</v>
      </c>
      <c r="Q1850" s="28">
        <f t="shared" si="512"/>
        <v>0</v>
      </c>
      <c r="R1850" s="38">
        <f t="shared" si="513"/>
        <v>9.5208372978116085</v>
      </c>
      <c r="S1850" s="17" t="s">
        <v>228</v>
      </c>
      <c r="U1850" t="s">
        <v>577</v>
      </c>
    </row>
    <row r="1851" spans="1:22" x14ac:dyDescent="0.25">
      <c r="A1851" s="17" t="s">
        <v>228</v>
      </c>
      <c r="B1851" s="17" t="s">
        <v>180</v>
      </c>
      <c r="C1851" s="17" t="s">
        <v>229</v>
      </c>
      <c r="D1851" s="17" t="s">
        <v>98</v>
      </c>
      <c r="E1851" s="24">
        <f>IF(U1851="SC",SUMIFS(SC!F:F,SC!A:A,MAIN!D1851,SC!B:B,MAIN!A1851),SUMIFS(Allocations!$H:$H,Allocations!$A:$A,MAIN!$A1851,Allocations!$B:$B,MAIN!$D1851))</f>
        <v>5.0831588962892482</v>
      </c>
      <c r="F1851" s="24">
        <f>IF(U1851="SC",SUMIFS(SC!J:J,SC!A:A,MAIN!D1851,SC!B:B,MAIN!A1851),SUMIFS(Allocations!M:M,Allocations!A:A,MAIN!A1851,Allocations!B:B,MAIN!D1851))</f>
        <v>0</v>
      </c>
      <c r="G1851" s="24">
        <f t="shared" si="524"/>
        <v>5.0831588962892482</v>
      </c>
      <c r="H1851" s="24">
        <f>IFERROR(VLOOKUP(S1851,Swaps_wk!$A$2:$AP$151,HLOOKUP(MAIN!D1851,Swaps_wk!$B$2:$AP$151,150,FALSE),FALSE),0)</f>
        <v>0</v>
      </c>
      <c r="I1851" s="24">
        <f>SUMIFS(PASTE_DQS_TRACKER!$D:$D,PASTE_DQS_TRACKER!$C:$C,MAIN!$A1851,PASTE_DQS_TRACKER!$B:$B,MAIN!$D1851)-SUMIFS(PASTE_DQS_TRACKER!$D:$D,PASTE_DQS_TRACKER!$C:$C,MAIN!A1851,PASTE_DQS_TRACKER!$E:$E,MAIN!$D1851)</f>
        <v>0</v>
      </c>
      <c r="J1851" s="25">
        <f t="shared" si="525"/>
        <v>5.0831588962892482</v>
      </c>
      <c r="K1851" s="24">
        <f>IFERROR(IF(V1851="Flex",0,IF(D1851=$D$30,VLOOKUP(A1851,MMO_o10M_lease!$A$1:$F$51,5,FALSE),IF(D1851=$D$26,VLOOKUP(D1851,LANDINGS!$A$3:$BR$40,HLOOKUP(A1851,LANDINGS!$B$1:$CF$42,42,FALSE),FALSE)-IFERROR(VLOOKUP(A1851,MMO_o10M_lease!$A$1:$F$38,5,FALSE),0),VLOOKUP(D1851,LANDINGS!$A$3:$CF$40,HLOOKUP(A1851,LANDINGS!$B$1:$CF$42,42,FALSE),FALSE)))),0)</f>
        <v>0</v>
      </c>
      <c r="L1851" s="24">
        <f>SUMIFS(PASTE_FLEX_TRACKER!$D:$D,PASTE_FLEX_TRACKER!$F:$F,MAIN!$A1851,PASTE_FLEX_TRACKER!$B:$B,MAIN!$D1851)-SUMIFS(PASTE_FLEX_TRACKER!$D:$D,PASTE_FLEX_TRACKER!$C:$C,MAIN!$A1851,PASTE_FLEX_TRACKER!$B:$B,MAIN!$D1851)</f>
        <v>0</v>
      </c>
      <c r="M1851" s="24" t="str">
        <f>IFERROR(-VLOOKUP(D1851,SQ!$A$19:$CC$52,HLOOKUP(MAIN!A1851,SQ!$B$18:$CC$56,39,FALSE),FALSE),"n/a")</f>
        <v>n/a</v>
      </c>
      <c r="N1851" s="46" t="s">
        <v>563</v>
      </c>
      <c r="O1851" s="46">
        <f>SUMIFS(MAN_ADJ!$L:$L,MAN_ADJ!$K:$K,MAIN!$D1851,MAN_ADJ!$J:$J,MAIN!$S1851)</f>
        <v>0</v>
      </c>
      <c r="P1851" s="25">
        <f t="shared" si="526"/>
        <v>0</v>
      </c>
      <c r="Q1851" s="28">
        <f t="shared" si="512"/>
        <v>0</v>
      </c>
      <c r="R1851" s="38">
        <f t="shared" si="513"/>
        <v>5.0831588962892482</v>
      </c>
      <c r="S1851" s="17" t="s">
        <v>228</v>
      </c>
      <c r="U1851" t="s">
        <v>577</v>
      </c>
    </row>
    <row r="1852" spans="1:22" x14ac:dyDescent="0.25">
      <c r="A1852" s="17" t="s">
        <v>228</v>
      </c>
      <c r="B1852" s="17" t="s">
        <v>180</v>
      </c>
      <c r="C1852" s="17" t="s">
        <v>229</v>
      </c>
      <c r="D1852" s="17" t="s">
        <v>99</v>
      </c>
      <c r="E1852" s="24">
        <f>IF(U1852="SC",SUMIFS(SC!F:F,SC!A:A,MAIN!D1852,SC!B:B,MAIN!A1852),SUMIFS(Allocations!$H:$H,Allocations!$A:$A,MAIN!$A1852,Allocations!$B:$B,MAIN!$D1852))</f>
        <v>5.1638439581351099</v>
      </c>
      <c r="F1852" s="24">
        <f>IF(U1852="SC",SUMIFS(SC!J:J,SC!A:A,MAIN!D1852,SC!B:B,MAIN!A1852),SUMIFS(Allocations!M:M,Allocations!A:A,MAIN!A1852,Allocations!B:B,MAIN!D1852))</f>
        <v>0</v>
      </c>
      <c r="G1852" s="24">
        <f t="shared" si="524"/>
        <v>5.1638439581351099</v>
      </c>
      <c r="H1852" s="24">
        <f>IFERROR(VLOOKUP(S1852,Swaps_wk!$A$2:$AP$151,HLOOKUP(MAIN!D1852,Swaps_wk!$B$2:$AP$151,150,FALSE),FALSE),0)</f>
        <v>0</v>
      </c>
      <c r="I1852" s="24">
        <f>SUMIFS(PASTE_DQS_TRACKER!$D:$D,PASTE_DQS_TRACKER!$C:$C,MAIN!$A1852,PASTE_DQS_TRACKER!$B:$B,MAIN!$D1852)-SUMIFS(PASTE_DQS_TRACKER!$D:$D,PASTE_DQS_TRACKER!$C:$C,MAIN!A1852,PASTE_DQS_TRACKER!$E:$E,MAIN!$D1852)</f>
        <v>0</v>
      </c>
      <c r="J1852" s="25">
        <f t="shared" si="525"/>
        <v>5.1638439581351099</v>
      </c>
      <c r="K1852" s="24">
        <f>IFERROR(IF(V1852="Flex",0,IF(D1852=$D$30,VLOOKUP(A1852,MMO_o10M_lease!$A$1:$F$51,5,FALSE),IF(D1852=$D$26,VLOOKUP(D1852,LANDINGS!$A$3:$BR$40,HLOOKUP(A1852,LANDINGS!$B$1:$CF$42,42,FALSE),FALSE)-IFERROR(VLOOKUP(A1852,MMO_o10M_lease!$A$1:$F$38,5,FALSE),0),VLOOKUP(D1852,LANDINGS!$A$3:$CF$40,HLOOKUP(A1852,LANDINGS!$B$1:$CF$42,42,FALSE),FALSE)))),0)</f>
        <v>27.229140000000005</v>
      </c>
      <c r="L1852" s="24">
        <f>SUMIFS(PASTE_FLEX_TRACKER!$D:$D,PASTE_FLEX_TRACKER!$F:$F,MAIN!$A1852,PASTE_FLEX_TRACKER!$B:$B,MAIN!$D1852)-SUMIFS(PASTE_FLEX_TRACKER!$D:$D,PASTE_FLEX_TRACKER!$C:$C,MAIN!$A1852,PASTE_FLEX_TRACKER!$B:$B,MAIN!$D1852)</f>
        <v>0</v>
      </c>
      <c r="M1852" s="24" t="str">
        <f>IFERROR(-VLOOKUP(D1852,SQ!$A$19:$CC$52,HLOOKUP(MAIN!A1852,SQ!$B$18:$CC$56,39,FALSE),FALSE),"n/a")</f>
        <v>n/a</v>
      </c>
      <c r="N1852" s="46" t="s">
        <v>563</v>
      </c>
      <c r="O1852" s="46">
        <f>SUMIFS(MAN_ADJ!$L:$L,MAN_ADJ!$K:$K,MAIN!$D1852,MAN_ADJ!$J:$J,MAIN!$S1852)</f>
        <v>0</v>
      </c>
      <c r="P1852" s="25">
        <f t="shared" si="526"/>
        <v>27.229140000000005</v>
      </c>
      <c r="Q1852" s="28">
        <f t="shared" si="512"/>
        <v>5.2730369509139159</v>
      </c>
      <c r="R1852" s="38">
        <f t="shared" si="513"/>
        <v>-22.065296041864894</v>
      </c>
      <c r="S1852" s="17" t="s">
        <v>228</v>
      </c>
      <c r="U1852" t="s">
        <v>577</v>
      </c>
    </row>
    <row r="1853" spans="1:22" x14ac:dyDescent="0.25">
      <c r="A1853" s="17" t="s">
        <v>228</v>
      </c>
      <c r="B1853" s="17" t="s">
        <v>180</v>
      </c>
      <c r="C1853" s="17" t="s">
        <v>229</v>
      </c>
      <c r="D1853" s="17" t="s">
        <v>100</v>
      </c>
      <c r="E1853" s="24">
        <f>IF(U1853="SC",SUMIFS(SC!F:F,SC!A:A,MAIN!D1853,SC!B:B,MAIN!A1853),SUMIFS(Allocations!$H:$H,Allocations!$A:$A,MAIN!$A1853,Allocations!$B:$B,MAIN!$D1853))</f>
        <v>0.48411037107516647</v>
      </c>
      <c r="F1853" s="24">
        <f>IF(U1853="SC",SUMIFS(SC!J:J,SC!A:A,MAIN!D1853,SC!B:B,MAIN!A1853),SUMIFS(Allocations!M:M,Allocations!A:A,MAIN!A1853,Allocations!B:B,MAIN!D1853))</f>
        <v>0</v>
      </c>
      <c r="G1853" s="24">
        <f t="shared" si="524"/>
        <v>0.48411037107516647</v>
      </c>
      <c r="H1853" s="24">
        <f>IFERROR(VLOOKUP(S1853,Swaps_wk!$A$2:$AP$151,HLOOKUP(MAIN!D1853,Swaps_wk!$B$2:$AP$151,150,FALSE),FALSE),0)</f>
        <v>0</v>
      </c>
      <c r="I1853" s="24">
        <f>SUMIFS(PASTE_DQS_TRACKER!$D:$D,PASTE_DQS_TRACKER!$C:$C,MAIN!$A1853,PASTE_DQS_TRACKER!$B:$B,MAIN!$D1853)-SUMIFS(PASTE_DQS_TRACKER!$D:$D,PASTE_DQS_TRACKER!$C:$C,MAIN!A1853,PASTE_DQS_TRACKER!$E:$E,MAIN!$D1853)</f>
        <v>0</v>
      </c>
      <c r="J1853" s="25">
        <f t="shared" si="525"/>
        <v>0.48411037107516647</v>
      </c>
      <c r="K1853" s="24">
        <f>IFERROR(IF(V1853="Flex",0,IF(D1853=$D$30,VLOOKUP(A1853,MMO_o10M_lease!$A$1:$F$51,5,FALSE),IF(D1853=$D$26,VLOOKUP(D1853,LANDINGS!$A$3:$BR$40,HLOOKUP(A1853,LANDINGS!$B$1:$CF$42,42,FALSE),FALSE)-IFERROR(VLOOKUP(A1853,MMO_o10M_lease!$A$1:$F$38,5,FALSE),0),VLOOKUP(D1853,LANDINGS!$A$3:$CF$40,HLOOKUP(A1853,LANDINGS!$B$1:$CF$42,42,FALSE),FALSE)))),0)</f>
        <v>0</v>
      </c>
      <c r="L1853" s="24">
        <f>SUMIFS(PASTE_FLEX_TRACKER!$D:$D,PASTE_FLEX_TRACKER!$F:$F,MAIN!$A1853,PASTE_FLEX_TRACKER!$B:$B,MAIN!$D1853)-SUMIFS(PASTE_FLEX_TRACKER!$D:$D,PASTE_FLEX_TRACKER!$C:$C,MAIN!$A1853,PASTE_FLEX_TRACKER!$B:$B,MAIN!$D1853)</f>
        <v>0</v>
      </c>
      <c r="M1853" s="24" t="str">
        <f>IFERROR(-VLOOKUP(D1853,SQ!$A$19:$CC$52,HLOOKUP(MAIN!A1853,SQ!$B$18:$CC$56,39,FALSE),FALSE),"n/a")</f>
        <v>n/a</v>
      </c>
      <c r="N1853" s="46" t="s">
        <v>563</v>
      </c>
      <c r="O1853" s="46">
        <f>SUMIFS(MAN_ADJ!$L:$L,MAN_ADJ!$K:$K,MAIN!$D1853,MAN_ADJ!$J:$J,MAIN!$S1853)</f>
        <v>0</v>
      </c>
      <c r="P1853" s="25">
        <f t="shared" si="526"/>
        <v>0</v>
      </c>
      <c r="Q1853" s="28">
        <f t="shared" si="512"/>
        <v>0</v>
      </c>
      <c r="R1853" s="38">
        <f t="shared" si="513"/>
        <v>0.48411037107516647</v>
      </c>
      <c r="S1853" s="17" t="s">
        <v>228</v>
      </c>
      <c r="U1853" t="s">
        <v>577</v>
      </c>
    </row>
    <row r="1854" spans="1:22" x14ac:dyDescent="0.25">
      <c r="A1854" s="17" t="s">
        <v>228</v>
      </c>
      <c r="B1854" s="17" t="s">
        <v>180</v>
      </c>
      <c r="C1854" s="17" t="s">
        <v>229</v>
      </c>
      <c r="D1854" s="17" t="s">
        <v>101</v>
      </c>
      <c r="E1854" s="24">
        <f>IF(U1854="SC",SUMIFS(SC!F:F,SC!A:A,MAIN!D1854,SC!B:B,MAIN!A1854),SUMIFS(Allocations!$H:$H,Allocations!$A:$A,MAIN!$A1854,Allocations!$B:$B,MAIN!$D1854))</f>
        <v>2.5819219790675549</v>
      </c>
      <c r="F1854" s="24">
        <f>IF(U1854="SC",SUMIFS(SC!J:J,SC!A:A,MAIN!D1854,SC!B:B,MAIN!A1854),SUMIFS(Allocations!M:M,Allocations!A:A,MAIN!A1854,Allocations!B:B,MAIN!D1854))</f>
        <v>0</v>
      </c>
      <c r="G1854" s="24">
        <f t="shared" si="524"/>
        <v>2.5819219790675549</v>
      </c>
      <c r="H1854" s="24">
        <f>IFERROR(VLOOKUP(S1854,Swaps_wk!$A$2:$AP$151,HLOOKUP(MAIN!D1854,Swaps_wk!$B$2:$AP$151,150,FALSE),FALSE),0)</f>
        <v>0</v>
      </c>
      <c r="I1854" s="24">
        <f>SUMIFS(PASTE_DQS_TRACKER!$D:$D,PASTE_DQS_TRACKER!$C:$C,MAIN!$A1854,PASTE_DQS_TRACKER!$B:$B,MAIN!$D1854)-SUMIFS(PASTE_DQS_TRACKER!$D:$D,PASTE_DQS_TRACKER!$C:$C,MAIN!A1854,PASTE_DQS_TRACKER!$E:$E,MAIN!$D1854)</f>
        <v>0</v>
      </c>
      <c r="J1854" s="25">
        <f t="shared" si="525"/>
        <v>2.5819219790675549</v>
      </c>
      <c r="K1854" s="24">
        <f>IFERROR(IF(V1854="Flex",0,IF(D1854=$D$30,VLOOKUP(A1854,MMO_o10M_lease!$A$1:$F$51,5,FALSE),IF(D1854=$D$26,VLOOKUP(D1854,LANDINGS!$A$3:$BR$40,HLOOKUP(A1854,LANDINGS!$B$1:$CF$42,42,FALSE),FALSE)-IFERROR(VLOOKUP(A1854,MMO_o10M_lease!$A$1:$F$38,5,FALSE),0),VLOOKUP(D1854,LANDINGS!$A$3:$CF$40,HLOOKUP(A1854,LANDINGS!$B$1:$CF$42,42,FALSE),FALSE)))),0)</f>
        <v>0</v>
      </c>
      <c r="L1854" s="24">
        <f>SUMIFS(PASTE_FLEX_TRACKER!$D:$D,PASTE_FLEX_TRACKER!$F:$F,MAIN!$A1854,PASTE_FLEX_TRACKER!$B:$B,MAIN!$D1854)-SUMIFS(PASTE_FLEX_TRACKER!$D:$D,PASTE_FLEX_TRACKER!$C:$C,MAIN!$A1854,PASTE_FLEX_TRACKER!$B:$B,MAIN!$D1854)</f>
        <v>0</v>
      </c>
      <c r="M1854" s="24" t="str">
        <f>IFERROR(-VLOOKUP(D1854,SQ!$A$19:$CC$52,HLOOKUP(MAIN!A1854,SQ!$B$18:$CC$56,39,FALSE),FALSE),"n/a")</f>
        <v>n/a</v>
      </c>
      <c r="N1854" s="46" t="s">
        <v>563</v>
      </c>
      <c r="O1854" s="46">
        <f>SUMIFS(MAN_ADJ!$L:$L,MAN_ADJ!$K:$K,MAIN!$D1854,MAN_ADJ!$J:$J,MAIN!$S1854)</f>
        <v>0</v>
      </c>
      <c r="P1854" s="25">
        <f t="shared" si="526"/>
        <v>0</v>
      </c>
      <c r="Q1854" s="28">
        <f t="shared" si="512"/>
        <v>0</v>
      </c>
      <c r="R1854" s="38">
        <f t="shared" si="513"/>
        <v>2.5819219790675549</v>
      </c>
      <c r="S1854" s="17" t="s">
        <v>228</v>
      </c>
      <c r="U1854" t="s">
        <v>577</v>
      </c>
    </row>
    <row r="1855" spans="1:22" x14ac:dyDescent="0.25">
      <c r="A1855" s="17" t="s">
        <v>228</v>
      </c>
      <c r="B1855" s="17" t="s">
        <v>180</v>
      </c>
      <c r="C1855" s="17" t="s">
        <v>229</v>
      </c>
      <c r="D1855" s="17" t="s">
        <v>102</v>
      </c>
      <c r="E1855" s="24">
        <f>IF(U1855="SC",SUMIFS(SC!F:F,SC!A:A,MAIN!D1855,SC!B:B,MAIN!A1855),SUMIFS(Allocations!$H:$H,Allocations!$A:$A,MAIN!$A1855,Allocations!$B:$B,MAIN!$D1855))</f>
        <v>0</v>
      </c>
      <c r="F1855" s="24">
        <f>IF(U1855="SC",SUMIFS(SC!J:J,SC!A:A,MAIN!D1855,SC!B:B,MAIN!A1855),SUMIFS(Allocations!M:M,Allocations!A:A,MAIN!A1855,Allocations!B:B,MAIN!D1855))</f>
        <v>0</v>
      </c>
      <c r="G1855" s="24">
        <f t="shared" si="524"/>
        <v>0</v>
      </c>
      <c r="H1855" s="24">
        <f>IFERROR(VLOOKUP(S1855,Swaps_wk!$A$2:$AP$151,HLOOKUP(MAIN!D1855,Swaps_wk!$B$2:$AP$151,150,FALSE),FALSE),0)</f>
        <v>0</v>
      </c>
      <c r="I1855" s="24">
        <f>SUMIFS(PASTE_DQS_TRACKER!$D:$D,PASTE_DQS_TRACKER!$C:$C,MAIN!$A1855,PASTE_DQS_TRACKER!$B:$B,MAIN!$D1855)-SUMIFS(PASTE_DQS_TRACKER!$D:$D,PASTE_DQS_TRACKER!$C:$C,MAIN!A1855,PASTE_DQS_TRACKER!$E:$E,MAIN!$D1855)</f>
        <v>0</v>
      </c>
      <c r="J1855" s="25">
        <f t="shared" si="525"/>
        <v>0</v>
      </c>
      <c r="K1855" s="24">
        <f>IFERROR(IF(V1855="Flex",0,IF(D1855=$D$30,VLOOKUP(A1855,MMO_o10M_lease!$A$1:$F$51,5,FALSE),IF(D1855=$D$26,VLOOKUP(D1855,LANDINGS!$A$3:$BR$40,HLOOKUP(A1855,LANDINGS!$B$1:$CF$42,42,FALSE),FALSE)-IFERROR(VLOOKUP(A1855,MMO_o10M_lease!$A$1:$F$38,5,FALSE),0),VLOOKUP(D1855,LANDINGS!$A$3:$CF$40,HLOOKUP(A1855,LANDINGS!$B$1:$CF$42,42,FALSE),FALSE)))),0)</f>
        <v>0</v>
      </c>
      <c r="L1855" s="24">
        <f>SUMIFS(PASTE_FLEX_TRACKER!$D:$D,PASTE_FLEX_TRACKER!$F:$F,MAIN!$A1855,PASTE_FLEX_TRACKER!$B:$B,MAIN!$D1855)-SUMIFS(PASTE_FLEX_TRACKER!$D:$D,PASTE_FLEX_TRACKER!$C:$C,MAIN!$A1855,PASTE_FLEX_TRACKER!$B:$B,MAIN!$D1855)</f>
        <v>0</v>
      </c>
      <c r="M1855" s="24" t="str">
        <f>IFERROR(-VLOOKUP(D1855,SQ!$A$19:$CC$52,HLOOKUP(MAIN!A1855,SQ!$B$18:$CC$56,39,FALSE),FALSE),"n/a")</f>
        <v>n/a</v>
      </c>
      <c r="N1855" s="46" t="s">
        <v>563</v>
      </c>
      <c r="O1855" s="46">
        <f>SUMIFS(MAN_ADJ!$L:$L,MAN_ADJ!$K:$K,MAIN!$D1855,MAN_ADJ!$J:$J,MAIN!$S1855)</f>
        <v>0</v>
      </c>
      <c r="P1855" s="25">
        <f t="shared" si="526"/>
        <v>0</v>
      </c>
      <c r="Q1855" s="28" t="str">
        <f t="shared" si="512"/>
        <v>n/a</v>
      </c>
      <c r="R1855" s="38">
        <f t="shared" si="513"/>
        <v>0</v>
      </c>
      <c r="S1855" s="17" t="s">
        <v>228</v>
      </c>
      <c r="U1855" t="s">
        <v>577</v>
      </c>
    </row>
    <row r="1856" spans="1:22" x14ac:dyDescent="0.25">
      <c r="A1856" s="17" t="s">
        <v>228</v>
      </c>
      <c r="B1856" s="17" t="s">
        <v>180</v>
      </c>
      <c r="C1856" s="17" t="s">
        <v>229</v>
      </c>
      <c r="D1856" s="17" t="s">
        <v>103</v>
      </c>
      <c r="E1856" s="24">
        <f>IF(U1856="SC",SUMIFS(SC!F:F,SC!A:A,MAIN!D1856,SC!B:B,MAIN!A1856),SUMIFS(Allocations!$H:$H,Allocations!$A:$A,MAIN!$A1856,Allocations!$B:$B,MAIN!$D1856))</f>
        <v>0</v>
      </c>
      <c r="F1856" s="24">
        <f>IF(U1856="SC",SUMIFS(SC!J:J,SC!A:A,MAIN!D1856,SC!B:B,MAIN!A1856),SUMIFS(Allocations!M:M,Allocations!A:A,MAIN!A1856,Allocations!B:B,MAIN!D1856))</f>
        <v>0</v>
      </c>
      <c r="G1856" s="24">
        <f t="shared" si="524"/>
        <v>0</v>
      </c>
      <c r="H1856" s="24">
        <f>IFERROR(VLOOKUP(S1856,Swaps_wk!$A$2:$AP$151,HLOOKUP(MAIN!D1856,Swaps_wk!$B$2:$AP$151,150,FALSE),FALSE),0)</f>
        <v>0</v>
      </c>
      <c r="I1856" s="24">
        <f>SUMIFS(PASTE_DQS_TRACKER!$D:$D,PASTE_DQS_TRACKER!$C:$C,MAIN!$A1856,PASTE_DQS_TRACKER!$B:$B,MAIN!$D1856)-SUMIFS(PASTE_DQS_TRACKER!$D:$D,PASTE_DQS_TRACKER!$C:$C,MAIN!A1856,PASTE_DQS_TRACKER!$E:$E,MAIN!$D1856)</f>
        <v>0</v>
      </c>
      <c r="J1856" s="25">
        <f t="shared" si="525"/>
        <v>0</v>
      </c>
      <c r="K1856" s="24">
        <f>IFERROR(IF(V1856="Flex",0,IF(D1856=$D$30,VLOOKUP(A1856,MMO_o10M_lease!$A$1:$F$51,5,FALSE),IF(D1856=$D$26,VLOOKUP(D1856,LANDINGS!$A$3:$BR$40,HLOOKUP(A1856,LANDINGS!$B$1:$CF$42,42,FALSE),FALSE)-IFERROR(VLOOKUP(A1856,MMO_o10M_lease!$A$1:$F$38,5,FALSE),0),VLOOKUP(D1856,LANDINGS!$A$3:$CF$40,HLOOKUP(A1856,LANDINGS!$B$1:$CF$42,42,FALSE),FALSE)))),0)</f>
        <v>0</v>
      </c>
      <c r="L1856" s="24">
        <f>SUMIFS(PASTE_FLEX_TRACKER!$D:$D,PASTE_FLEX_TRACKER!$F:$F,MAIN!$A1856,PASTE_FLEX_TRACKER!$B:$B,MAIN!$D1856)-SUMIFS(PASTE_FLEX_TRACKER!$D:$D,PASTE_FLEX_TRACKER!$C:$C,MAIN!$A1856,PASTE_FLEX_TRACKER!$B:$B,MAIN!$D1856)</f>
        <v>0</v>
      </c>
      <c r="M1856" s="24" t="str">
        <f>IFERROR(-VLOOKUP(D1856,SQ!$A$19:$CC$52,HLOOKUP(MAIN!A1856,SQ!$B$18:$CC$56,39,FALSE),FALSE),"n/a")</f>
        <v>n/a</v>
      </c>
      <c r="N1856" s="46" t="s">
        <v>563</v>
      </c>
      <c r="O1856" s="46">
        <f>SUMIFS(MAN_ADJ!$L:$L,MAN_ADJ!$K:$K,MAIN!$D1856,MAN_ADJ!$J:$J,MAIN!$S1856)</f>
        <v>0</v>
      </c>
      <c r="P1856" s="25">
        <f t="shared" si="526"/>
        <v>0</v>
      </c>
      <c r="Q1856" s="28" t="str">
        <f t="shared" si="512"/>
        <v>n/a</v>
      </c>
      <c r="R1856" s="38">
        <f t="shared" si="513"/>
        <v>0</v>
      </c>
      <c r="S1856" s="17" t="s">
        <v>228</v>
      </c>
      <c r="U1856" t="s">
        <v>577</v>
      </c>
    </row>
    <row r="1857" spans="1:21" x14ac:dyDescent="0.25">
      <c r="A1857" s="17" t="s">
        <v>228</v>
      </c>
      <c r="B1857" s="17" t="s">
        <v>180</v>
      </c>
      <c r="C1857" s="17" t="s">
        <v>229</v>
      </c>
      <c r="D1857" s="17" t="s">
        <v>104</v>
      </c>
      <c r="E1857" s="24">
        <f>IF(U1857="SC",SUMIFS(SC!F:F,SC!A:A,MAIN!D1857,SC!B:B,MAIN!A1857),SUMIFS(Allocations!$H:$H,Allocations!$A:$A,MAIN!$A1857,Allocations!$B:$B,MAIN!$D1857))</f>
        <v>49.21788772597526</v>
      </c>
      <c r="F1857" s="24">
        <f>IF(U1857="SC",SUMIFS(SC!J:J,SC!A:A,MAIN!D1857,SC!B:B,MAIN!A1857),SUMIFS(Allocations!M:M,Allocations!A:A,MAIN!A1857,Allocations!B:B,MAIN!D1857))</f>
        <v>0</v>
      </c>
      <c r="G1857" s="24">
        <f t="shared" si="524"/>
        <v>49.21788772597526</v>
      </c>
      <c r="H1857" s="24">
        <f>IFERROR(VLOOKUP(S1857,Swaps_wk!$A$2:$AP$151,HLOOKUP(MAIN!D1857,Swaps_wk!$B$2:$AP$151,150,FALSE),FALSE),0)</f>
        <v>0</v>
      </c>
      <c r="I1857" s="24">
        <f>SUMIFS(PASTE_DQS_TRACKER!$D:$D,PASTE_DQS_TRACKER!$C:$C,MAIN!$A1857,PASTE_DQS_TRACKER!$B:$B,MAIN!$D1857)-SUMIFS(PASTE_DQS_TRACKER!$D:$D,PASTE_DQS_TRACKER!$C:$C,MAIN!A1857,PASTE_DQS_TRACKER!$E:$E,MAIN!$D1857)</f>
        <v>0</v>
      </c>
      <c r="J1857" s="25">
        <f t="shared" si="525"/>
        <v>49.21788772597526</v>
      </c>
      <c r="K1857" s="24">
        <f>IFERROR(IF(V1857="Flex",0,IF(D1857=$D$30,VLOOKUP(A1857,MMO_o10M_lease!$A$1:$F$51,5,FALSE),IF(D1857=$D$26,VLOOKUP(D1857,LANDINGS!$A$3:$BR$40,HLOOKUP(A1857,LANDINGS!$B$1:$CF$42,42,FALSE),FALSE)-IFERROR(VLOOKUP(A1857,MMO_o10M_lease!$A$1:$F$38,5,FALSE),0),VLOOKUP(D1857,LANDINGS!$A$3:$CF$40,HLOOKUP(A1857,LANDINGS!$B$1:$CF$42,42,FALSE),FALSE)))),0)</f>
        <v>0</v>
      </c>
      <c r="L1857" s="24">
        <f>SUMIFS(PASTE_FLEX_TRACKER!$D:$D,PASTE_FLEX_TRACKER!$F:$F,MAIN!$A1857,PASTE_FLEX_TRACKER!$B:$B,MAIN!$D1857)-SUMIFS(PASTE_FLEX_TRACKER!$D:$D,PASTE_FLEX_TRACKER!$C:$C,MAIN!$A1857,PASTE_FLEX_TRACKER!$B:$B,MAIN!$D1857)</f>
        <v>0</v>
      </c>
      <c r="M1857" s="24" t="str">
        <f>IFERROR(-VLOOKUP(D1857,SQ!$A$19:$CC$52,HLOOKUP(MAIN!A1857,SQ!$B$18:$CC$56,39,FALSE),FALSE),"n/a")</f>
        <v>n/a</v>
      </c>
      <c r="N1857" s="46" t="s">
        <v>563</v>
      </c>
      <c r="O1857" s="46">
        <f>SUMIFS(MAN_ADJ!$L:$L,MAN_ADJ!$K:$K,MAIN!$D1857,MAN_ADJ!$J:$J,MAIN!$S1857)</f>
        <v>0</v>
      </c>
      <c r="P1857" s="25">
        <f t="shared" si="526"/>
        <v>0</v>
      </c>
      <c r="Q1857" s="28">
        <f t="shared" si="512"/>
        <v>0</v>
      </c>
      <c r="R1857" s="38">
        <f t="shared" si="513"/>
        <v>49.21788772597526</v>
      </c>
      <c r="S1857" s="17" t="s">
        <v>228</v>
      </c>
      <c r="U1857" t="s">
        <v>577</v>
      </c>
    </row>
    <row r="1858" spans="1:21" x14ac:dyDescent="0.25">
      <c r="A1858" s="17" t="s">
        <v>228</v>
      </c>
      <c r="B1858" s="17" t="s">
        <v>180</v>
      </c>
      <c r="C1858" s="17" t="s">
        <v>229</v>
      </c>
      <c r="D1858" s="17" t="s">
        <v>105</v>
      </c>
      <c r="E1858" s="24">
        <f>IF(U1858="SC",SUMIFS(SC!F:F,SC!A:A,MAIN!D1858,SC!B:B,MAIN!A1858),SUMIFS(Allocations!$H:$H,Allocations!$A:$A,MAIN!$A1858,Allocations!$B:$B,MAIN!$D1858))</f>
        <v>6.0771988582302567</v>
      </c>
      <c r="F1858" s="24">
        <f>IF(U1858="SC",SUMIFS(SC!J:J,SC!A:A,MAIN!D1858,SC!B:B,MAIN!A1858),SUMIFS(Allocations!M:M,Allocations!A:A,MAIN!A1858,Allocations!B:B,MAIN!D1858))</f>
        <v>0</v>
      </c>
      <c r="G1858" s="24">
        <f t="shared" si="524"/>
        <v>6.0771988582302567</v>
      </c>
      <c r="H1858" s="24">
        <f>IFERROR(VLOOKUP(S1858,Swaps_wk!$A$2:$AP$151,HLOOKUP(MAIN!D1858,Swaps_wk!$B$2:$AP$151,150,FALSE),FALSE),0)</f>
        <v>0</v>
      </c>
      <c r="I1858" s="24">
        <f>SUMIFS(PASTE_DQS_TRACKER!$D:$D,PASTE_DQS_TRACKER!$C:$C,MAIN!$A1858,PASTE_DQS_TRACKER!$B:$B,MAIN!$D1858)-SUMIFS(PASTE_DQS_TRACKER!$D:$D,PASTE_DQS_TRACKER!$C:$C,MAIN!A1858,PASTE_DQS_TRACKER!$E:$E,MAIN!$D1858)</f>
        <v>-3.9000000000000004</v>
      </c>
      <c r="J1858" s="25">
        <f t="shared" si="525"/>
        <v>2.1771988582302564</v>
      </c>
      <c r="K1858" s="24">
        <f>IFERROR(IF(V1858="Flex",0,IF(D1858=$D$30,VLOOKUP(A1858,MMO_o10M_lease!$A$1:$F$51,5,FALSE),IF(D1858=$D$26,VLOOKUP(D1858,LANDINGS!$A$3:$BR$40,HLOOKUP(A1858,LANDINGS!$B$1:$CF$42,42,FALSE),FALSE)-IFERROR(VLOOKUP(A1858,MMO_o10M_lease!$A$1:$F$38,5,FALSE),0),VLOOKUP(D1858,LANDINGS!$A$3:$CF$40,HLOOKUP(A1858,LANDINGS!$B$1:$CF$42,42,FALSE),FALSE)))),0)</f>
        <v>0</v>
      </c>
      <c r="L1858" s="24">
        <f>SUMIFS(PASTE_FLEX_TRACKER!$D:$D,PASTE_FLEX_TRACKER!$F:$F,MAIN!$A1858,PASTE_FLEX_TRACKER!$B:$B,MAIN!$D1858)-SUMIFS(PASTE_FLEX_TRACKER!$D:$D,PASTE_FLEX_TRACKER!$C:$C,MAIN!$A1858,PASTE_FLEX_TRACKER!$B:$B,MAIN!$D1858)</f>
        <v>0</v>
      </c>
      <c r="M1858" s="24" t="str">
        <f>IFERROR(-VLOOKUP(D1858,SQ!$A$19:$CC$52,HLOOKUP(MAIN!A1858,SQ!$B$18:$CC$56,39,FALSE),FALSE),"n/a")</f>
        <v>n/a</v>
      </c>
      <c r="N1858" s="46" t="s">
        <v>563</v>
      </c>
      <c r="O1858" s="46">
        <f>SUMIFS(MAN_ADJ!$L:$L,MAN_ADJ!$K:$K,MAIN!$D1858,MAN_ADJ!$J:$J,MAIN!$S1858)</f>
        <v>0</v>
      </c>
      <c r="P1858" s="25">
        <f t="shared" si="526"/>
        <v>0</v>
      </c>
      <c r="Q1858" s="28">
        <f t="shared" si="512"/>
        <v>0</v>
      </c>
      <c r="R1858" s="38">
        <f t="shared" si="513"/>
        <v>2.1771988582302564</v>
      </c>
      <c r="S1858" s="17" t="s">
        <v>228</v>
      </c>
      <c r="U1858" t="s">
        <v>577</v>
      </c>
    </row>
    <row r="1859" spans="1:21" x14ac:dyDescent="0.25">
      <c r="A1859" s="17" t="s">
        <v>228</v>
      </c>
      <c r="B1859" s="17" t="s">
        <v>180</v>
      </c>
      <c r="C1859" s="17" t="s">
        <v>229</v>
      </c>
      <c r="D1859" s="17" t="s">
        <v>106</v>
      </c>
      <c r="E1859" s="24">
        <f>IF(U1859="SC",SUMIFS(SC!F:F,SC!A:A,MAIN!D1859,SC!B:B,MAIN!A1859),SUMIFS(Allocations!$H:$H,Allocations!$A:$A,MAIN!$A1859,Allocations!$B:$B,MAIN!$D1859))</f>
        <v>1.1263634633682209</v>
      </c>
      <c r="F1859" s="24">
        <f>IF(U1859="SC",SUMIFS(SC!J:J,SC!A:A,MAIN!D1859,SC!B:B,MAIN!A1859),SUMIFS(Allocations!M:M,Allocations!A:A,MAIN!A1859,Allocations!B:B,MAIN!D1859))</f>
        <v>0</v>
      </c>
      <c r="G1859" s="24">
        <f t="shared" si="524"/>
        <v>1.1263634633682209</v>
      </c>
      <c r="H1859" s="24">
        <f>IFERROR(VLOOKUP(S1859,Swaps_wk!$A$2:$AP$151,HLOOKUP(MAIN!D1859,Swaps_wk!$B$2:$AP$151,150,FALSE),FALSE),0)</f>
        <v>0</v>
      </c>
      <c r="I1859" s="24">
        <f>SUMIFS(PASTE_DQS_TRACKER!$D:$D,PASTE_DQS_TRACKER!$C:$C,MAIN!$A1859,PASTE_DQS_TRACKER!$B:$B,MAIN!$D1859)-SUMIFS(PASTE_DQS_TRACKER!$D:$D,PASTE_DQS_TRACKER!$C:$C,MAIN!A1859,PASTE_DQS_TRACKER!$E:$E,MAIN!$D1859)</f>
        <v>0</v>
      </c>
      <c r="J1859" s="25">
        <f t="shared" si="525"/>
        <v>1.1263634633682209</v>
      </c>
      <c r="K1859" s="24">
        <f>IFERROR(IF(V1859="Flex",0,IF(D1859=$D$30,VLOOKUP(A1859,MMO_o10M_lease!$A$1:$F$51,5,FALSE),IF(D1859=$D$26,VLOOKUP(D1859,LANDINGS!$A$3:$BR$40,HLOOKUP(A1859,LANDINGS!$B$1:$CF$42,42,FALSE),FALSE)-IFERROR(VLOOKUP(A1859,MMO_o10M_lease!$A$1:$F$38,5,FALSE),0),VLOOKUP(D1859,LANDINGS!$A$3:$CF$40,HLOOKUP(A1859,LANDINGS!$B$1:$CF$42,42,FALSE),FALSE)))),0)</f>
        <v>0</v>
      </c>
      <c r="L1859" s="24">
        <f>SUMIFS(PASTE_FLEX_TRACKER!$D:$D,PASTE_FLEX_TRACKER!$F:$F,MAIN!$A1859,PASTE_FLEX_TRACKER!$B:$B,MAIN!$D1859)-SUMIFS(PASTE_FLEX_TRACKER!$D:$D,PASTE_FLEX_TRACKER!$C:$C,MAIN!$A1859,PASTE_FLEX_TRACKER!$B:$B,MAIN!$D1859)</f>
        <v>0</v>
      </c>
      <c r="M1859" s="24" t="str">
        <f>IFERROR(-VLOOKUP(D1859,SQ!$A$19:$CC$52,HLOOKUP(MAIN!A1859,SQ!$B$18:$CC$56,39,FALSE),FALSE),"n/a")</f>
        <v>n/a</v>
      </c>
      <c r="N1859" s="46" t="s">
        <v>563</v>
      </c>
      <c r="O1859" s="46">
        <f>SUMIFS(MAN_ADJ!$L:$L,MAN_ADJ!$K:$K,MAIN!$D1859,MAN_ADJ!$J:$J,MAIN!$S1859)</f>
        <v>0</v>
      </c>
      <c r="P1859" s="25">
        <f t="shared" si="526"/>
        <v>0</v>
      </c>
      <c r="Q1859" s="28">
        <f t="shared" si="512"/>
        <v>0</v>
      </c>
      <c r="R1859" s="38">
        <f t="shared" si="513"/>
        <v>1.1263634633682209</v>
      </c>
      <c r="S1859" s="17" t="s">
        <v>228</v>
      </c>
      <c r="U1859" t="s">
        <v>577</v>
      </c>
    </row>
    <row r="1860" spans="1:21" x14ac:dyDescent="0.25">
      <c r="A1860" s="17" t="s">
        <v>228</v>
      </c>
      <c r="B1860" s="17" t="s">
        <v>180</v>
      </c>
      <c r="C1860" s="17" t="s">
        <v>229</v>
      </c>
      <c r="D1860" s="17" t="s">
        <v>107</v>
      </c>
      <c r="E1860" s="24">
        <f>IF(U1860="SC",SUMIFS(SC!F:F,SC!A:A,MAIN!D1860,SC!B:B,MAIN!A1860),SUMIFS(Allocations!$H:$H,Allocations!$A:$A,MAIN!$A1860,Allocations!$B:$B,MAIN!$D1860))</f>
        <v>0</v>
      </c>
      <c r="F1860" s="24">
        <f>IF(U1860="SC",SUMIFS(SC!J:J,SC!A:A,MAIN!D1860,SC!B:B,MAIN!A1860),SUMIFS(Allocations!M:M,Allocations!A:A,MAIN!A1860,Allocations!B:B,MAIN!D1860))</f>
        <v>0</v>
      </c>
      <c r="G1860" s="24">
        <f t="shared" si="524"/>
        <v>0</v>
      </c>
      <c r="H1860" s="24">
        <f>IFERROR(VLOOKUP(S1860,Swaps_wk!$A$2:$AP$151,HLOOKUP(MAIN!D1860,Swaps_wk!$B$2:$AP$151,150,FALSE),FALSE),0)</f>
        <v>0</v>
      </c>
      <c r="I1860" s="24">
        <f>SUMIFS(PASTE_DQS_TRACKER!$D:$D,PASTE_DQS_TRACKER!$C:$C,MAIN!$A1860,PASTE_DQS_TRACKER!$B:$B,MAIN!$D1860)-SUMIFS(PASTE_DQS_TRACKER!$D:$D,PASTE_DQS_TRACKER!$C:$C,MAIN!A1860,PASTE_DQS_TRACKER!$E:$E,MAIN!$D1860)</f>
        <v>0</v>
      </c>
      <c r="J1860" s="25">
        <f t="shared" si="525"/>
        <v>0</v>
      </c>
      <c r="K1860" s="24">
        <f>IFERROR(IF(V1860="Flex",0,IF(D1860=$D$30,VLOOKUP(A1860,MMO_o10M_lease!$A$1:$F$51,5,FALSE),IF(D1860=$D$26,VLOOKUP(D1860,LANDINGS!$A$3:$BR$40,HLOOKUP(A1860,LANDINGS!$B$1:$CF$42,42,FALSE),FALSE)-IFERROR(VLOOKUP(A1860,MMO_o10M_lease!$A$1:$F$38,5,FALSE),0),VLOOKUP(D1860,LANDINGS!$A$3:$CF$40,HLOOKUP(A1860,LANDINGS!$B$1:$CF$42,42,FALSE),FALSE)))),0)</f>
        <v>0</v>
      </c>
      <c r="L1860" s="24">
        <f>SUMIFS(PASTE_FLEX_TRACKER!$D:$D,PASTE_FLEX_TRACKER!$F:$F,MAIN!$A1860,PASTE_FLEX_TRACKER!$B:$B,MAIN!$D1860)-SUMIFS(PASTE_FLEX_TRACKER!$D:$D,PASTE_FLEX_TRACKER!$C:$C,MAIN!$A1860,PASTE_FLEX_TRACKER!$B:$B,MAIN!$D1860)</f>
        <v>0</v>
      </c>
      <c r="M1860" s="24" t="str">
        <f>IFERROR(-VLOOKUP(D1860,SQ!$A$19:$CC$52,HLOOKUP(MAIN!A1860,SQ!$B$18:$CC$56,39,FALSE),FALSE),"n/a")</f>
        <v>n/a</v>
      </c>
      <c r="N1860" s="46" t="s">
        <v>563</v>
      </c>
      <c r="O1860" s="46">
        <f>SUMIFS(MAN_ADJ!$L:$L,MAN_ADJ!$K:$K,MAIN!$D1860,MAN_ADJ!$J:$J,MAIN!$S1860)</f>
        <v>0</v>
      </c>
      <c r="P1860" s="25">
        <f t="shared" si="526"/>
        <v>0</v>
      </c>
      <c r="Q1860" s="28" t="str">
        <f t="shared" si="512"/>
        <v>n/a</v>
      </c>
      <c r="R1860" s="38">
        <f t="shared" si="513"/>
        <v>0</v>
      </c>
      <c r="S1860" s="17" t="s">
        <v>228</v>
      </c>
      <c r="U1860" t="s">
        <v>577</v>
      </c>
    </row>
    <row r="1861" spans="1:21" x14ac:dyDescent="0.25">
      <c r="A1861" s="17" t="s">
        <v>228</v>
      </c>
      <c r="B1861" s="17" t="s">
        <v>180</v>
      </c>
      <c r="C1861" s="17" t="s">
        <v>229</v>
      </c>
      <c r="D1861" s="17" t="s">
        <v>108</v>
      </c>
      <c r="E1861" s="24">
        <f>IF(U1861="SC",SUMIFS(SC!F:F,SC!A:A,MAIN!D1861,SC!B:B,MAIN!A1861),SUMIFS(Allocations!$H:$H,Allocations!$A:$A,MAIN!$A1861,Allocations!$B:$B,MAIN!$D1861))</f>
        <v>0</v>
      </c>
      <c r="F1861" s="24">
        <f>IF(U1861="SC",SUMIFS(SC!J:J,SC!A:A,MAIN!D1861,SC!B:B,MAIN!A1861),SUMIFS(Allocations!M:M,Allocations!A:A,MAIN!A1861,Allocations!B:B,MAIN!D1861))</f>
        <v>0</v>
      </c>
      <c r="G1861" s="24">
        <f t="shared" si="524"/>
        <v>0</v>
      </c>
      <c r="H1861" s="24">
        <f>IFERROR(VLOOKUP(S1861,Swaps_wk!$A$2:$AP$151,HLOOKUP(MAIN!D1861,Swaps_wk!$B$2:$AP$151,150,FALSE),FALSE),0)</f>
        <v>0</v>
      </c>
      <c r="I1861" s="24">
        <f>SUMIFS(PASTE_DQS_TRACKER!$D:$D,PASTE_DQS_TRACKER!$C:$C,MAIN!$A1861,PASTE_DQS_TRACKER!$B:$B,MAIN!$D1861)-SUMIFS(PASTE_DQS_TRACKER!$D:$D,PASTE_DQS_TRACKER!$C:$C,MAIN!A1861,PASTE_DQS_TRACKER!$E:$E,MAIN!$D1861)</f>
        <v>0</v>
      </c>
      <c r="J1861" s="25">
        <f t="shared" si="525"/>
        <v>0</v>
      </c>
      <c r="K1861" s="24">
        <f>IFERROR(IF(V1861="Flex",0,IF(D1861=$D$30,VLOOKUP(A1861,MMO_o10M_lease!$A$1:$F$51,5,FALSE),IF(D1861=$D$26,VLOOKUP(D1861,LANDINGS!$A$3:$BR$40,HLOOKUP(A1861,LANDINGS!$B$1:$CF$42,42,FALSE),FALSE)-IFERROR(VLOOKUP(A1861,MMO_o10M_lease!$A$1:$F$38,5,FALSE),0),VLOOKUP(D1861,LANDINGS!$A$3:$CF$40,HLOOKUP(A1861,LANDINGS!$B$1:$CF$42,42,FALSE),FALSE)))),0)</f>
        <v>0</v>
      </c>
      <c r="L1861" s="24">
        <f>SUMIFS(PASTE_FLEX_TRACKER!$D:$D,PASTE_FLEX_TRACKER!$F:$F,MAIN!$A1861,PASTE_FLEX_TRACKER!$B:$B,MAIN!$D1861)-SUMIFS(PASTE_FLEX_TRACKER!$D:$D,PASTE_FLEX_TRACKER!$C:$C,MAIN!$A1861,PASTE_FLEX_TRACKER!$B:$B,MAIN!$D1861)</f>
        <v>0</v>
      </c>
      <c r="M1861" s="24" t="str">
        <f>IFERROR(-VLOOKUP(D1861,SQ!$A$19:$CC$52,HLOOKUP(MAIN!A1861,SQ!$B$18:$CC$56,39,FALSE),FALSE),"n/a")</f>
        <v>n/a</v>
      </c>
      <c r="N1861" s="46" t="s">
        <v>563</v>
      </c>
      <c r="O1861" s="46">
        <f>SUMIFS(MAN_ADJ!$L:$L,MAN_ADJ!$K:$K,MAIN!$D1861,MAN_ADJ!$J:$J,MAIN!$S1861)</f>
        <v>0</v>
      </c>
      <c r="P1861" s="25">
        <f t="shared" si="526"/>
        <v>0</v>
      </c>
      <c r="Q1861" s="28" t="str">
        <f t="shared" si="512"/>
        <v>n/a</v>
      </c>
      <c r="R1861" s="38">
        <f t="shared" si="513"/>
        <v>0</v>
      </c>
      <c r="S1861" s="17" t="s">
        <v>228</v>
      </c>
      <c r="U1861" t="s">
        <v>577</v>
      </c>
    </row>
    <row r="1862" spans="1:21" x14ac:dyDescent="0.25">
      <c r="A1862" s="17" t="s">
        <v>228</v>
      </c>
      <c r="B1862" s="17" t="s">
        <v>180</v>
      </c>
      <c r="C1862" s="17" t="s">
        <v>229</v>
      </c>
      <c r="D1862" s="17" t="s">
        <v>109</v>
      </c>
      <c r="E1862" s="24">
        <f>IF(U1862="SC",SUMIFS(SC!F:F,SC!A:A,MAIN!D1862,SC!B:B,MAIN!A1862),SUMIFS(Allocations!$H:$H,Allocations!$A:$A,MAIN!$A1862,Allocations!$B:$B,MAIN!$D1862))</f>
        <v>32.889651760228354</v>
      </c>
      <c r="F1862" s="24">
        <f>IF(U1862="SC",SUMIFS(SC!J:J,SC!A:A,MAIN!D1862,SC!B:B,MAIN!A1862),SUMIFS(Allocations!M:M,Allocations!A:A,MAIN!A1862,Allocations!B:B,MAIN!D1862))</f>
        <v>0</v>
      </c>
      <c r="G1862" s="24">
        <f t="shared" si="524"/>
        <v>32.889651760228354</v>
      </c>
      <c r="H1862" s="24">
        <f>IFERROR(VLOOKUP(S1862,Swaps_wk!$A$2:$AP$151,HLOOKUP(MAIN!D1862,Swaps_wk!$B$2:$AP$151,150,FALSE),FALSE),0)</f>
        <v>0</v>
      </c>
      <c r="I1862" s="24">
        <f>SUMIFS(PASTE_DQS_TRACKER!$D:$D,PASTE_DQS_TRACKER!$C:$C,MAIN!$A1862,PASTE_DQS_TRACKER!$B:$B,MAIN!$D1862)-SUMIFS(PASTE_DQS_TRACKER!$D:$D,PASTE_DQS_TRACKER!$C:$C,MAIN!A1862,PASTE_DQS_TRACKER!$E:$E,MAIN!$D1862)</f>
        <v>0</v>
      </c>
      <c r="J1862" s="25">
        <f t="shared" si="525"/>
        <v>32.889651760228354</v>
      </c>
      <c r="K1862" s="24">
        <f>IFERROR(IF(V1862="Flex",0,IF(D1862=$D$30,VLOOKUP(A1862,MMO_o10M_lease!$A$1:$F$51,5,FALSE),IF(D1862=$D$26,VLOOKUP(D1862,LANDINGS!$A$3:$BR$40,HLOOKUP(A1862,LANDINGS!$B$1:$CF$42,42,FALSE),FALSE)-IFERROR(VLOOKUP(A1862,MMO_o10M_lease!$A$1:$F$38,5,FALSE),0),VLOOKUP(D1862,LANDINGS!$A$3:$CF$40,HLOOKUP(A1862,LANDINGS!$B$1:$CF$42,42,FALSE),FALSE)))),0)</f>
        <v>0</v>
      </c>
      <c r="L1862" s="24">
        <f>SUMIFS(PASTE_FLEX_TRACKER!$D:$D,PASTE_FLEX_TRACKER!$F:$F,MAIN!$A1862,PASTE_FLEX_TRACKER!$B:$B,MAIN!$D1862)-SUMIFS(PASTE_FLEX_TRACKER!$D:$D,PASTE_FLEX_TRACKER!$C:$C,MAIN!$A1862,PASTE_FLEX_TRACKER!$B:$B,MAIN!$D1862)</f>
        <v>0</v>
      </c>
      <c r="M1862" s="24" t="str">
        <f>IFERROR(-VLOOKUP(D1862,SQ!$A$19:$CC$52,HLOOKUP(MAIN!A1862,SQ!$B$18:$CC$56,39,FALSE),FALSE),"n/a")</f>
        <v>n/a</v>
      </c>
      <c r="N1862" s="46" t="s">
        <v>563</v>
      </c>
      <c r="O1862" s="46">
        <f>SUMIFS(MAN_ADJ!$L:$L,MAN_ADJ!$K:$K,MAIN!$D1862,MAN_ADJ!$J:$J,MAIN!$S1862)</f>
        <v>0</v>
      </c>
      <c r="P1862" s="25">
        <f t="shared" si="526"/>
        <v>0</v>
      </c>
      <c r="Q1862" s="28">
        <f t="shared" si="512"/>
        <v>0</v>
      </c>
      <c r="R1862" s="38">
        <f t="shared" si="513"/>
        <v>32.889651760228354</v>
      </c>
      <c r="S1862" s="17" t="s">
        <v>228</v>
      </c>
      <c r="U1862" t="s">
        <v>577</v>
      </c>
    </row>
    <row r="1863" spans="1:21" x14ac:dyDescent="0.25">
      <c r="A1863" s="17" t="s">
        <v>228</v>
      </c>
      <c r="B1863" s="17" t="s">
        <v>180</v>
      </c>
      <c r="C1863" s="17" t="s">
        <v>229</v>
      </c>
      <c r="D1863" s="17" t="s">
        <v>110</v>
      </c>
      <c r="E1863" s="24">
        <f>IF(U1863="SC",SUMIFS(SC!F:F,SC!A:A,MAIN!D1863,SC!B:B,MAIN!A1863),SUMIFS(Allocations!$H:$H,Allocations!$A:$A,MAIN!$A1863,Allocations!$B:$B,MAIN!$D1863))</f>
        <v>17.780567078972407</v>
      </c>
      <c r="F1863" s="24">
        <f>IF(U1863="SC",SUMIFS(SC!J:J,SC!A:A,MAIN!D1863,SC!B:B,MAIN!A1863),SUMIFS(Allocations!M:M,Allocations!A:A,MAIN!A1863,Allocations!B:B,MAIN!D1863))</f>
        <v>0</v>
      </c>
      <c r="G1863" s="24">
        <f t="shared" si="524"/>
        <v>17.780567078972407</v>
      </c>
      <c r="H1863" s="24">
        <f>IFERROR(VLOOKUP(S1863,Swaps_wk!$A$2:$AP$151,HLOOKUP(MAIN!D1863,Swaps_wk!$B$2:$AP$151,150,FALSE),FALSE),0)</f>
        <v>0</v>
      </c>
      <c r="I1863" s="24">
        <f>SUMIFS(PASTE_DQS_TRACKER!$D:$D,PASTE_DQS_TRACKER!$C:$C,MAIN!$A1863,PASTE_DQS_TRACKER!$B:$B,MAIN!$D1863)-SUMIFS(PASTE_DQS_TRACKER!$D:$D,PASTE_DQS_TRACKER!$C:$C,MAIN!A1863,PASTE_DQS_TRACKER!$E:$E,MAIN!$D1863)</f>
        <v>0</v>
      </c>
      <c r="J1863" s="25">
        <f t="shared" si="525"/>
        <v>17.780567078972407</v>
      </c>
      <c r="K1863" s="24">
        <f>IFERROR(IF(V1863="Flex",0,IF(D1863=$D$30,VLOOKUP(A1863,MMO_o10M_lease!$A$1:$F$51,5,FALSE),IF(D1863=$D$26,VLOOKUP(D1863,LANDINGS!$A$3:$BR$40,HLOOKUP(A1863,LANDINGS!$B$1:$CF$42,42,FALSE),FALSE)-IFERROR(VLOOKUP(A1863,MMO_o10M_lease!$A$1:$F$38,5,FALSE),0),VLOOKUP(D1863,LANDINGS!$A$3:$CF$40,HLOOKUP(A1863,LANDINGS!$B$1:$CF$42,42,FALSE),FALSE)))),0)</f>
        <v>0</v>
      </c>
      <c r="L1863" s="24">
        <f>SUMIFS(PASTE_FLEX_TRACKER!$D:$D,PASTE_FLEX_TRACKER!$F:$F,MAIN!$A1863,PASTE_FLEX_TRACKER!$B:$B,MAIN!$D1863)-SUMIFS(PASTE_FLEX_TRACKER!$D:$D,PASTE_FLEX_TRACKER!$C:$C,MAIN!$A1863,PASTE_FLEX_TRACKER!$B:$B,MAIN!$D1863)</f>
        <v>0</v>
      </c>
      <c r="M1863" s="24" t="str">
        <f>IFERROR(-VLOOKUP(D1863,SQ!$A$19:$CC$52,HLOOKUP(MAIN!A1863,SQ!$B$18:$CC$56,39,FALSE),FALSE),"n/a")</f>
        <v>n/a</v>
      </c>
      <c r="N1863" s="46" t="s">
        <v>563</v>
      </c>
      <c r="O1863" s="46">
        <f>SUMIFS(MAN_ADJ!$L:$L,MAN_ADJ!$K:$K,MAIN!$D1863,MAN_ADJ!$J:$J,MAIN!$S1863)</f>
        <v>0</v>
      </c>
      <c r="P1863" s="25">
        <f t="shared" si="526"/>
        <v>0</v>
      </c>
      <c r="Q1863" s="28">
        <f t="shared" si="512"/>
        <v>0</v>
      </c>
      <c r="R1863" s="38">
        <f t="shared" si="513"/>
        <v>17.780567078972407</v>
      </c>
      <c r="S1863" s="17" t="s">
        <v>228</v>
      </c>
      <c r="U1863" t="s">
        <v>577</v>
      </c>
    </row>
    <row r="1864" spans="1:21" x14ac:dyDescent="0.25">
      <c r="A1864" s="17" t="s">
        <v>228</v>
      </c>
      <c r="B1864" s="17" t="s">
        <v>180</v>
      </c>
      <c r="C1864" s="17" t="s">
        <v>229</v>
      </c>
      <c r="D1864" s="17" t="s">
        <v>111</v>
      </c>
      <c r="E1864" s="24">
        <f>IF(U1864="SC",SUMIFS(SC!F:F,SC!A:A,MAIN!D1864,SC!B:B,MAIN!A1864),SUMIFS(Allocations!$H:$H,Allocations!$A:$A,MAIN!$A1864,Allocations!$B:$B,MAIN!$D1864))</f>
        <v>1.7089096098953376</v>
      </c>
      <c r="F1864" s="24">
        <f>IF(U1864="SC",SUMIFS(SC!J:J,SC!A:A,MAIN!D1864,SC!B:B,MAIN!A1864),SUMIFS(Allocations!M:M,Allocations!A:A,MAIN!A1864,Allocations!B:B,MAIN!D1864))</f>
        <v>0</v>
      </c>
      <c r="G1864" s="24">
        <f t="shared" si="524"/>
        <v>1.7089096098953376</v>
      </c>
      <c r="H1864" s="24">
        <f>IFERROR(VLOOKUP(S1864,Swaps_wk!$A$2:$AP$151,HLOOKUP(MAIN!D1864,Swaps_wk!$B$2:$AP$151,150,FALSE),FALSE),0)</f>
        <v>0</v>
      </c>
      <c r="I1864" s="24">
        <f>SUMIFS(PASTE_DQS_TRACKER!$D:$D,PASTE_DQS_TRACKER!$C:$C,MAIN!$A1864,PASTE_DQS_TRACKER!$B:$B,MAIN!$D1864)-SUMIFS(PASTE_DQS_TRACKER!$D:$D,PASTE_DQS_TRACKER!$C:$C,MAIN!A1864,PASTE_DQS_TRACKER!$E:$E,MAIN!$D1864)</f>
        <v>0</v>
      </c>
      <c r="J1864" s="25">
        <f t="shared" si="525"/>
        <v>1.7089096098953376</v>
      </c>
      <c r="K1864" s="24">
        <f>IFERROR(IF(V1864="Flex",0,IF(D1864=$D$30,VLOOKUP(A1864,MMO_o10M_lease!$A$1:$F$51,5,FALSE),IF(D1864=$D$26,VLOOKUP(D1864,LANDINGS!$A$3:$BR$40,HLOOKUP(A1864,LANDINGS!$B$1:$CF$42,42,FALSE),FALSE)-IFERROR(VLOOKUP(A1864,MMO_o10M_lease!$A$1:$F$38,5,FALSE),0),VLOOKUP(D1864,LANDINGS!$A$3:$CF$40,HLOOKUP(A1864,LANDINGS!$B$1:$CF$42,42,FALSE),FALSE)))),0)</f>
        <v>0</v>
      </c>
      <c r="L1864" s="24">
        <f>SUMIFS(PASTE_FLEX_TRACKER!$D:$D,PASTE_FLEX_TRACKER!$F:$F,MAIN!$A1864,PASTE_FLEX_TRACKER!$B:$B,MAIN!$D1864)-SUMIFS(PASTE_FLEX_TRACKER!$D:$D,PASTE_FLEX_TRACKER!$C:$C,MAIN!$A1864,PASTE_FLEX_TRACKER!$B:$B,MAIN!$D1864)</f>
        <v>0</v>
      </c>
      <c r="M1864" s="24" t="str">
        <f>IFERROR(-VLOOKUP(D1864,SQ!$A$19:$CC$52,HLOOKUP(MAIN!A1864,SQ!$B$18:$CC$56,39,FALSE),FALSE),"n/a")</f>
        <v>n/a</v>
      </c>
      <c r="N1864" s="46" t="s">
        <v>563</v>
      </c>
      <c r="O1864" s="46">
        <f>SUMIFS(MAN_ADJ!$L:$L,MAN_ADJ!$K:$K,MAIN!$D1864,MAN_ADJ!$J:$J,MAIN!$S1864)</f>
        <v>0</v>
      </c>
      <c r="P1864" s="25">
        <f t="shared" si="526"/>
        <v>0</v>
      </c>
      <c r="Q1864" s="28">
        <f t="shared" si="512"/>
        <v>0</v>
      </c>
      <c r="R1864" s="38">
        <f t="shared" si="513"/>
        <v>1.7089096098953376</v>
      </c>
      <c r="S1864" s="17" t="s">
        <v>228</v>
      </c>
      <c r="U1864" t="s">
        <v>577</v>
      </c>
    </row>
    <row r="1865" spans="1:21" x14ac:dyDescent="0.25">
      <c r="A1865" s="17" t="s">
        <v>228</v>
      </c>
      <c r="B1865" s="17" t="s">
        <v>180</v>
      </c>
      <c r="C1865" s="17" t="s">
        <v>229</v>
      </c>
      <c r="D1865" s="17" t="s">
        <v>112</v>
      </c>
      <c r="E1865" s="24">
        <f>IF(U1865="SC",SUMIFS(SC!F:F,SC!A:A,MAIN!D1865,SC!B:B,MAIN!A1865),SUMIFS(Allocations!$H:$H,Allocations!$A:$A,MAIN!$A1865,Allocations!$B:$B,MAIN!$D1865))</f>
        <v>0</v>
      </c>
      <c r="F1865" s="24">
        <f>IF(U1865="SC",SUMIFS(SC!J:J,SC!A:A,MAIN!D1865,SC!B:B,MAIN!A1865),SUMIFS(Allocations!M:M,Allocations!A:A,MAIN!A1865,Allocations!B:B,MAIN!D1865))</f>
        <v>0</v>
      </c>
      <c r="G1865" s="24">
        <f t="shared" si="524"/>
        <v>0</v>
      </c>
      <c r="H1865" s="24">
        <f>IFERROR(VLOOKUP(S1865,Swaps_wk!$A$2:$AP$151,HLOOKUP(MAIN!D1865,Swaps_wk!$B$2:$AP$151,150,FALSE),FALSE),0)</f>
        <v>0</v>
      </c>
      <c r="I1865" s="24">
        <f>SUMIFS(PASTE_DQS_TRACKER!$D:$D,PASTE_DQS_TRACKER!$C:$C,MAIN!$A1865,PASTE_DQS_TRACKER!$B:$B,MAIN!$D1865)-SUMIFS(PASTE_DQS_TRACKER!$D:$D,PASTE_DQS_TRACKER!$C:$C,MAIN!A1865,PASTE_DQS_TRACKER!$E:$E,MAIN!$D1865)</f>
        <v>0</v>
      </c>
      <c r="J1865" s="25">
        <f t="shared" si="525"/>
        <v>0</v>
      </c>
      <c r="K1865" s="24">
        <f>IFERROR(IF(V1865="Flex",0,IF(D1865=$D$30,VLOOKUP(A1865,MMO_o10M_lease!$A$1:$F$51,5,FALSE),IF(D1865=$D$26,VLOOKUP(D1865,LANDINGS!$A$3:$BR$40,HLOOKUP(A1865,LANDINGS!$B$1:$CF$42,42,FALSE),FALSE)-IFERROR(VLOOKUP(A1865,MMO_o10M_lease!$A$1:$F$38,5,FALSE),0),VLOOKUP(D1865,LANDINGS!$A$3:$CF$40,HLOOKUP(A1865,LANDINGS!$B$1:$CF$42,42,FALSE),FALSE)))),0)</f>
        <v>0</v>
      </c>
      <c r="L1865" s="24">
        <f>SUMIFS(PASTE_FLEX_TRACKER!$D:$D,PASTE_FLEX_TRACKER!$F:$F,MAIN!$A1865,PASTE_FLEX_TRACKER!$B:$B,MAIN!$D1865)-SUMIFS(PASTE_FLEX_TRACKER!$D:$D,PASTE_FLEX_TRACKER!$C:$C,MAIN!$A1865,PASTE_FLEX_TRACKER!$B:$B,MAIN!$D1865)</f>
        <v>0</v>
      </c>
      <c r="M1865" s="24" t="str">
        <f>IFERROR(-VLOOKUP(D1865,SQ!$A$19:$CC$52,HLOOKUP(MAIN!A1865,SQ!$B$18:$CC$56,39,FALSE),FALSE),"n/a")</f>
        <v>n/a</v>
      </c>
      <c r="N1865" s="46" t="s">
        <v>563</v>
      </c>
      <c r="O1865" s="46">
        <f>SUMIFS(MAN_ADJ!$L:$L,MAN_ADJ!$K:$K,MAIN!$D1865,MAN_ADJ!$J:$J,MAIN!$S1865)</f>
        <v>0</v>
      </c>
      <c r="P1865" s="25">
        <f t="shared" si="526"/>
        <v>0</v>
      </c>
      <c r="Q1865" s="28" t="str">
        <f t="shared" si="512"/>
        <v>n/a</v>
      </c>
      <c r="R1865" s="38">
        <f t="shared" si="513"/>
        <v>0</v>
      </c>
      <c r="S1865" s="17" t="s">
        <v>228</v>
      </c>
      <c r="U1865" t="s">
        <v>577</v>
      </c>
    </row>
    <row r="1866" spans="1:21" x14ac:dyDescent="0.25">
      <c r="A1866" s="17" t="s">
        <v>228</v>
      </c>
      <c r="B1866" s="17" t="s">
        <v>180</v>
      </c>
      <c r="C1866" s="17" t="s">
        <v>229</v>
      </c>
      <c r="D1866" s="17" t="s">
        <v>113</v>
      </c>
      <c r="E1866" s="24">
        <f>IF(U1866="SC",SUMIFS(SC!F:F,SC!A:A,MAIN!D1866,SC!B:B,MAIN!A1866),SUMIFS(Allocations!$H:$H,Allocations!$A:$A,MAIN!$A1866,Allocations!$B:$B,MAIN!$D1866))</f>
        <v>7.1761294005708844</v>
      </c>
      <c r="F1866" s="24">
        <f>IF(U1866="SC",SUMIFS(SC!J:J,SC!A:A,MAIN!D1866,SC!B:B,MAIN!A1866),SUMIFS(Allocations!M:M,Allocations!A:A,MAIN!A1866,Allocations!B:B,MAIN!D1866))</f>
        <v>0</v>
      </c>
      <c r="G1866" s="24">
        <f t="shared" si="524"/>
        <v>7.1761294005708844</v>
      </c>
      <c r="H1866" s="24">
        <f>IFERROR(VLOOKUP(S1866,Swaps_wk!$A$2:$AP$151,HLOOKUP(MAIN!D1866,Swaps_wk!$B$2:$AP$151,150,FALSE),FALSE),0)</f>
        <v>0</v>
      </c>
      <c r="I1866" s="24">
        <f>SUMIFS(PASTE_DQS_TRACKER!$D:$D,PASTE_DQS_TRACKER!$C:$C,MAIN!$A1866,PASTE_DQS_TRACKER!$B:$B,MAIN!$D1866)-SUMIFS(PASTE_DQS_TRACKER!$D:$D,PASTE_DQS_TRACKER!$C:$C,MAIN!A1866,PASTE_DQS_TRACKER!$E:$E,MAIN!$D1866)</f>
        <v>21.7</v>
      </c>
      <c r="J1866" s="25">
        <f t="shared" si="525"/>
        <v>28.876129400570882</v>
      </c>
      <c r="K1866" s="24">
        <f>IFERROR(IF(V1866="Flex",0,IF(D1866=$D$30,VLOOKUP(A1866,MMO_o10M_lease!$A$1:$F$51,5,FALSE),IF(D1866=$D$26,VLOOKUP(D1866,LANDINGS!$A$3:$BR$40,HLOOKUP(A1866,LANDINGS!$B$1:$CF$42,42,FALSE),FALSE)-IFERROR(VLOOKUP(A1866,MMO_o10M_lease!$A$1:$F$38,5,FALSE),0),VLOOKUP(D1866,LANDINGS!$A$3:$CF$40,HLOOKUP(A1866,LANDINGS!$B$1:$CF$42,42,FALSE),FALSE)))),0)</f>
        <v>7.2221500000000001</v>
      </c>
      <c r="L1866" s="24">
        <f>SUMIFS(PASTE_FLEX_TRACKER!$D:$D,PASTE_FLEX_TRACKER!$F:$F,MAIN!$A1866,PASTE_FLEX_TRACKER!$B:$B,MAIN!$D1866)-SUMIFS(PASTE_FLEX_TRACKER!$D:$D,PASTE_FLEX_TRACKER!$C:$C,MAIN!$A1866,PASTE_FLEX_TRACKER!$B:$B,MAIN!$D1866)</f>
        <v>0</v>
      </c>
      <c r="M1866" s="24" t="str">
        <f>IFERROR(-VLOOKUP(D1866,SQ!$A$19:$CC$52,HLOOKUP(MAIN!A1866,SQ!$B$18:$CC$56,39,FALSE),FALSE),"n/a")</f>
        <v>n/a</v>
      </c>
      <c r="N1866" s="46" t="s">
        <v>563</v>
      </c>
      <c r="O1866" s="46">
        <f>SUMIFS(MAN_ADJ!$L:$L,MAN_ADJ!$K:$K,MAIN!$D1866,MAN_ADJ!$J:$J,MAIN!$S1866)</f>
        <v>0</v>
      </c>
      <c r="P1866" s="25">
        <f t="shared" si="526"/>
        <v>7.2221500000000001</v>
      </c>
      <c r="Q1866" s="28">
        <f t="shared" si="512"/>
        <v>0.25010796633489313</v>
      </c>
      <c r="R1866" s="38">
        <f t="shared" si="513"/>
        <v>21.653979400570883</v>
      </c>
      <c r="S1866" s="17" t="s">
        <v>228</v>
      </c>
      <c r="U1866" t="s">
        <v>577</v>
      </c>
    </row>
    <row r="1867" spans="1:21" x14ac:dyDescent="0.25">
      <c r="A1867" s="17" t="s">
        <v>228</v>
      </c>
      <c r="B1867" s="17" t="s">
        <v>180</v>
      </c>
      <c r="C1867" s="17" t="s">
        <v>229</v>
      </c>
      <c r="D1867" s="17" t="s">
        <v>114</v>
      </c>
      <c r="E1867" s="24">
        <f>IF(U1867="SC",SUMIFS(SC!F:F,SC!A:A,MAIN!D1867,SC!B:B,MAIN!A1867),SUMIFS(Allocations!$H:$H,Allocations!$A:$A,MAIN!$A1867,Allocations!$B:$B,MAIN!$D1867))</f>
        <v>0</v>
      </c>
      <c r="F1867" s="24">
        <f>IF(U1867="SC",SUMIFS(SC!J:J,SC!A:A,MAIN!D1867,SC!B:B,MAIN!A1867),SUMIFS(Allocations!M:M,Allocations!A:A,MAIN!A1867,Allocations!B:B,MAIN!D1867))</f>
        <v>0</v>
      </c>
      <c r="G1867" s="24">
        <f t="shared" si="524"/>
        <v>0</v>
      </c>
      <c r="H1867" s="24">
        <f>IFERROR(VLOOKUP(S1867,Swaps_wk!$A$2:$AP$151,HLOOKUP(MAIN!D1867,Swaps_wk!$B$2:$AP$151,150,FALSE),FALSE),0)</f>
        <v>0</v>
      </c>
      <c r="I1867" s="24">
        <f>SUMIFS(PASTE_DQS_TRACKER!$D:$D,PASTE_DQS_TRACKER!$C:$C,MAIN!$A1867,PASTE_DQS_TRACKER!$B:$B,MAIN!$D1867)-SUMIFS(PASTE_DQS_TRACKER!$D:$D,PASTE_DQS_TRACKER!$C:$C,MAIN!A1867,PASTE_DQS_TRACKER!$E:$E,MAIN!$D1867)</f>
        <v>0</v>
      </c>
      <c r="J1867" s="25">
        <f t="shared" si="525"/>
        <v>0</v>
      </c>
      <c r="K1867" s="24">
        <f>IFERROR(IF(V1867="Flex",0,IF(D1867=$D$30,VLOOKUP(A1867,MMO_o10M_lease!$A$1:$F$51,5,FALSE),IF(D1867=$D$26,VLOOKUP(D1867,LANDINGS!$A$3:$BR$40,HLOOKUP(A1867,LANDINGS!$B$1:$CF$42,42,FALSE),FALSE)-IFERROR(VLOOKUP(A1867,MMO_o10M_lease!$A$1:$F$38,5,FALSE),0),VLOOKUP(D1867,LANDINGS!$A$3:$CF$40,HLOOKUP(A1867,LANDINGS!$B$1:$CF$42,42,FALSE),FALSE)))),0)</f>
        <v>0</v>
      </c>
      <c r="L1867" s="24">
        <f>SUMIFS(PASTE_FLEX_TRACKER!$D:$D,PASTE_FLEX_TRACKER!$F:$F,MAIN!$A1867,PASTE_FLEX_TRACKER!$B:$B,MAIN!$D1867)-SUMIFS(PASTE_FLEX_TRACKER!$D:$D,PASTE_FLEX_TRACKER!$C:$C,MAIN!$A1867,PASTE_FLEX_TRACKER!$B:$B,MAIN!$D1867)</f>
        <v>0</v>
      </c>
      <c r="M1867" s="24" t="str">
        <f>IFERROR(-VLOOKUP(D1867,SQ!$A$19:$CC$52,HLOOKUP(MAIN!A1867,SQ!$B$18:$CC$56,39,FALSE),FALSE),"n/a")</f>
        <v>n/a</v>
      </c>
      <c r="N1867" s="46" t="s">
        <v>563</v>
      </c>
      <c r="O1867" s="46">
        <f>SUMIFS(MAN_ADJ!$L:$L,MAN_ADJ!$K:$K,MAIN!$D1867,MAN_ADJ!$J:$J,MAIN!$S1867)</f>
        <v>0</v>
      </c>
      <c r="P1867" s="25">
        <f t="shared" si="526"/>
        <v>0</v>
      </c>
      <c r="Q1867" s="28" t="str">
        <f t="shared" si="512"/>
        <v>n/a</v>
      </c>
      <c r="R1867" s="38">
        <f t="shared" si="513"/>
        <v>0</v>
      </c>
      <c r="S1867" s="17" t="s">
        <v>228</v>
      </c>
      <c r="U1867" t="s">
        <v>577</v>
      </c>
    </row>
    <row r="1868" spans="1:21" x14ac:dyDescent="0.25">
      <c r="A1868" s="17" t="s">
        <v>228</v>
      </c>
      <c r="B1868" s="17" t="s">
        <v>180</v>
      </c>
      <c r="C1868" s="17" t="s">
        <v>229</v>
      </c>
      <c r="D1868" s="17" t="s">
        <v>115</v>
      </c>
      <c r="E1868" s="24">
        <f>IF(U1868="SC",SUMIFS(SC!F:F,SC!A:A,MAIN!D1868,SC!B:B,MAIN!A1868),SUMIFS(Allocations!$H:$H,Allocations!$A:$A,MAIN!$A1868,Allocations!$B:$B,MAIN!$D1868))</f>
        <v>63.470903901046611</v>
      </c>
      <c r="F1868" s="24">
        <f>IF(U1868="SC",SUMIFS(SC!J:J,SC!A:A,MAIN!D1868,SC!B:B,MAIN!A1868),SUMIFS(Allocations!M:M,Allocations!A:A,MAIN!A1868,Allocations!B:B,MAIN!D1868))</f>
        <v>0</v>
      </c>
      <c r="G1868" s="24">
        <f t="shared" si="524"/>
        <v>63.470903901046611</v>
      </c>
      <c r="H1868" s="24">
        <f>IFERROR(VLOOKUP(S1868,Swaps_wk!$A$2:$AP$151,HLOOKUP(MAIN!D1868,Swaps_wk!$B$2:$AP$151,150,FALSE),FALSE),0)</f>
        <v>0</v>
      </c>
      <c r="I1868" s="24">
        <f>SUMIFS(PASTE_DQS_TRACKER!$D:$D,PASTE_DQS_TRACKER!$C:$C,MAIN!$A1868,PASTE_DQS_TRACKER!$B:$B,MAIN!$D1868)-SUMIFS(PASTE_DQS_TRACKER!$D:$D,PASTE_DQS_TRACKER!$C:$C,MAIN!A1868,PASTE_DQS_TRACKER!$E:$E,MAIN!$D1868)</f>
        <v>0</v>
      </c>
      <c r="J1868" s="25">
        <f t="shared" si="525"/>
        <v>63.470903901046611</v>
      </c>
      <c r="K1868" s="24">
        <f>IFERROR(IF(V1868="Flex",0,IF(D1868=$D$30,VLOOKUP(A1868,MMO_o10M_lease!$A$1:$F$51,5,FALSE),IF(D1868=$D$26,VLOOKUP(D1868,LANDINGS!$A$3:$BR$40,HLOOKUP(A1868,LANDINGS!$B$1:$CF$42,42,FALSE),FALSE)-IFERROR(VLOOKUP(A1868,MMO_o10M_lease!$A$1:$F$38,5,FALSE),0),VLOOKUP(D1868,LANDINGS!$A$3:$CF$40,HLOOKUP(A1868,LANDINGS!$B$1:$CF$42,42,FALSE),FALSE)))),0)</f>
        <v>0</v>
      </c>
      <c r="L1868" s="24">
        <f>SUMIFS(PASTE_FLEX_TRACKER!$D:$D,PASTE_FLEX_TRACKER!$F:$F,MAIN!$A1868,PASTE_FLEX_TRACKER!$B:$B,MAIN!$D1868)-SUMIFS(PASTE_FLEX_TRACKER!$D:$D,PASTE_FLEX_TRACKER!$C:$C,MAIN!$A1868,PASTE_FLEX_TRACKER!$B:$B,MAIN!$D1868)</f>
        <v>0</v>
      </c>
      <c r="M1868" s="24" t="str">
        <f>IFERROR(-VLOOKUP(D1868,SQ!$A$19:$CC$52,HLOOKUP(MAIN!A1868,SQ!$B$18:$CC$56,39,FALSE),FALSE),"n/a")</f>
        <v>n/a</v>
      </c>
      <c r="N1868" s="46" t="s">
        <v>563</v>
      </c>
      <c r="O1868" s="46">
        <f>SUMIFS(MAN_ADJ!$L:$L,MAN_ADJ!$K:$K,MAIN!$D1868,MAN_ADJ!$J:$J,MAIN!$S1868)</f>
        <v>0</v>
      </c>
      <c r="P1868" s="25">
        <f t="shared" si="526"/>
        <v>0</v>
      </c>
      <c r="Q1868" s="28">
        <f t="shared" si="512"/>
        <v>0</v>
      </c>
      <c r="R1868" s="38">
        <f t="shared" si="513"/>
        <v>63.470903901046611</v>
      </c>
      <c r="S1868" s="17" t="s">
        <v>228</v>
      </c>
      <c r="U1868" t="s">
        <v>577</v>
      </c>
    </row>
    <row r="1869" spans="1:21" x14ac:dyDescent="0.25">
      <c r="A1869" s="17" t="s">
        <v>228</v>
      </c>
      <c r="B1869" s="17" t="s">
        <v>180</v>
      </c>
      <c r="C1869" s="17" t="s">
        <v>229</v>
      </c>
      <c r="D1869" s="17" t="s">
        <v>116</v>
      </c>
      <c r="E1869" s="24">
        <f>IF(U1869="SC",SUMIFS(SC!F:F,SC!A:A,MAIN!D1869,SC!B:B,MAIN!A1869),SUMIFS(Allocations!$H:$H,Allocations!$A:$A,MAIN!$A1869,Allocations!$B:$B,MAIN!$D1869))</f>
        <v>76.365990485252141</v>
      </c>
      <c r="F1869" s="24">
        <f>IF(U1869="SC",SUMIFS(SC!J:J,SC!A:A,MAIN!D1869,SC!B:B,MAIN!A1869),SUMIFS(Allocations!M:M,Allocations!A:A,MAIN!A1869,Allocations!B:B,MAIN!D1869))</f>
        <v>0</v>
      </c>
      <c r="G1869" s="24">
        <f t="shared" si="524"/>
        <v>76.365990485252141</v>
      </c>
      <c r="H1869" s="24">
        <f>IFERROR(VLOOKUP(S1869,Swaps_wk!$A$2:$AP$151,HLOOKUP(MAIN!D1869,Swaps_wk!$B$2:$AP$151,150,FALSE),FALSE),0)</f>
        <v>0</v>
      </c>
      <c r="I1869" s="24">
        <f>SUMIFS(PASTE_DQS_TRACKER!$D:$D,PASTE_DQS_TRACKER!$C:$C,MAIN!$A1869,PASTE_DQS_TRACKER!$B:$B,MAIN!$D1869)-SUMIFS(PASTE_DQS_TRACKER!$D:$D,PASTE_DQS_TRACKER!$C:$C,MAIN!A1869,PASTE_DQS_TRACKER!$E:$E,MAIN!$D1869)</f>
        <v>150</v>
      </c>
      <c r="J1869" s="25">
        <f t="shared" si="525"/>
        <v>226.36599048525215</v>
      </c>
      <c r="K1869" s="24">
        <f>IFERROR(IF(V1869="Flex",0,IF(D1869=$D$30,VLOOKUP(A1869,MMO_o10M_lease!$A$1:$F$51,5,FALSE),IF(D1869=$D$26,VLOOKUP(D1869,LANDINGS!$A$3:$BR$40,HLOOKUP(A1869,LANDINGS!$B$1:$CF$42,42,FALSE),FALSE)-IFERROR(VLOOKUP(A1869,MMO_o10M_lease!$A$1:$F$38,5,FALSE),0),VLOOKUP(D1869,LANDINGS!$A$3:$CF$40,HLOOKUP(A1869,LANDINGS!$B$1:$CF$42,42,FALSE),FALSE)))),0)</f>
        <v>0</v>
      </c>
      <c r="L1869" s="24">
        <f>SUMIFS(PASTE_FLEX_TRACKER!$D:$D,PASTE_FLEX_TRACKER!$F:$F,MAIN!$A1869,PASTE_FLEX_TRACKER!$B:$B,MAIN!$D1869)-SUMIFS(PASTE_FLEX_TRACKER!$D:$D,PASTE_FLEX_TRACKER!$C:$C,MAIN!$A1869,PASTE_FLEX_TRACKER!$B:$B,MAIN!$D1869)</f>
        <v>0</v>
      </c>
      <c r="M1869" s="24" t="str">
        <f>IFERROR(-VLOOKUP(D1869,SQ!$A$19:$CC$52,HLOOKUP(MAIN!A1869,SQ!$B$18:$CC$56,39,FALSE),FALSE),"n/a")</f>
        <v>n/a</v>
      </c>
      <c r="N1869" s="46" t="s">
        <v>563</v>
      </c>
      <c r="O1869" s="46">
        <f>SUMIFS(MAN_ADJ!$L:$L,MAN_ADJ!$K:$K,MAIN!$D1869,MAN_ADJ!$J:$J,MAIN!$S1869)</f>
        <v>0</v>
      </c>
      <c r="P1869" s="25">
        <f t="shared" si="526"/>
        <v>0</v>
      </c>
      <c r="Q1869" s="28">
        <f t="shared" si="512"/>
        <v>0</v>
      </c>
      <c r="R1869" s="38">
        <f t="shared" si="513"/>
        <v>226.36599048525215</v>
      </c>
      <c r="S1869" s="17" t="s">
        <v>228</v>
      </c>
      <c r="U1869" t="s">
        <v>577</v>
      </c>
    </row>
    <row r="1870" spans="1:21" x14ac:dyDescent="0.25">
      <c r="A1870" s="17" t="s">
        <v>228</v>
      </c>
      <c r="B1870" s="17" t="s">
        <v>180</v>
      </c>
      <c r="C1870" s="17" t="s">
        <v>229</v>
      </c>
      <c r="D1870" s="17" t="s">
        <v>117</v>
      </c>
      <c r="E1870" s="24">
        <f>IF(U1870="SC",SUMIFS(SC!F:F,SC!A:A,MAIN!D1870,SC!B:B,MAIN!A1870),SUMIFS(Allocations!$H:$H,Allocations!$A:$A,MAIN!$A1870,Allocations!$B:$B,MAIN!$D1870))</f>
        <v>0</v>
      </c>
      <c r="F1870" s="24">
        <f>IF(U1870="SC",SUMIFS(SC!J:J,SC!A:A,MAIN!D1870,SC!B:B,MAIN!A1870),SUMIFS(Allocations!M:M,Allocations!A:A,MAIN!A1870,Allocations!B:B,MAIN!D1870))</f>
        <v>0</v>
      </c>
      <c r="G1870" s="24">
        <f t="shared" si="524"/>
        <v>0</v>
      </c>
      <c r="H1870" s="24">
        <f>IFERROR(VLOOKUP(S1870,Swaps_wk!$A$2:$AP$151,HLOOKUP(MAIN!D1870,Swaps_wk!$B$2:$AP$151,150,FALSE),FALSE),0)</f>
        <v>0</v>
      </c>
      <c r="I1870" s="24">
        <f>SUMIFS(PASTE_DQS_TRACKER!$D:$D,PASTE_DQS_TRACKER!$C:$C,MAIN!$A1870,PASTE_DQS_TRACKER!$B:$B,MAIN!$D1870)-SUMIFS(PASTE_DQS_TRACKER!$D:$D,PASTE_DQS_TRACKER!$C:$C,MAIN!A1870,PASTE_DQS_TRACKER!$E:$E,MAIN!$D1870)</f>
        <v>0</v>
      </c>
      <c r="J1870" s="25">
        <f t="shared" si="525"/>
        <v>0</v>
      </c>
      <c r="K1870" s="24">
        <f>IFERROR(IF(V1870="Flex",0,IF(D1870=$D$30,VLOOKUP(A1870,MMO_o10M_lease!$A$1:$F$51,5,FALSE),IF(D1870=$D$26,VLOOKUP(D1870,LANDINGS!$A$3:$BR$40,HLOOKUP(A1870,LANDINGS!$B$1:$CF$42,42,FALSE),FALSE)-IFERROR(VLOOKUP(A1870,MMO_o10M_lease!$A$1:$F$38,5,FALSE),0),VLOOKUP(D1870,LANDINGS!$A$3:$CF$40,HLOOKUP(A1870,LANDINGS!$B$1:$CF$42,42,FALSE),FALSE)))),0)</f>
        <v>0</v>
      </c>
      <c r="L1870" s="24">
        <f>SUMIFS(PASTE_FLEX_TRACKER!$D:$D,PASTE_FLEX_TRACKER!$F:$F,MAIN!$A1870,PASTE_FLEX_TRACKER!$B:$B,MAIN!$D1870)-SUMIFS(PASTE_FLEX_TRACKER!$D:$D,PASTE_FLEX_TRACKER!$C:$C,MAIN!$A1870,PASTE_FLEX_TRACKER!$B:$B,MAIN!$D1870)</f>
        <v>0</v>
      </c>
      <c r="M1870" s="24" t="str">
        <f>IFERROR(-VLOOKUP(D1870,SQ!$A$19:$CC$52,HLOOKUP(MAIN!A1870,SQ!$B$18:$CC$56,39,FALSE),FALSE),"n/a")</f>
        <v>n/a</v>
      </c>
      <c r="N1870" s="46" t="s">
        <v>563</v>
      </c>
      <c r="O1870" s="46">
        <f>SUMIFS(MAN_ADJ!$L:$L,MAN_ADJ!$K:$K,MAIN!$D1870,MAN_ADJ!$J:$J,MAIN!$S1870)</f>
        <v>0</v>
      </c>
      <c r="P1870" s="25">
        <f t="shared" si="526"/>
        <v>0</v>
      </c>
      <c r="Q1870" s="28" t="str">
        <f t="shared" si="512"/>
        <v>n/a</v>
      </c>
      <c r="R1870" s="38">
        <f t="shared" si="513"/>
        <v>0</v>
      </c>
      <c r="S1870" s="17" t="s">
        <v>228</v>
      </c>
      <c r="U1870" t="s">
        <v>577</v>
      </c>
    </row>
    <row r="1871" spans="1:21" x14ac:dyDescent="0.25">
      <c r="A1871" s="17" t="s">
        <v>228</v>
      </c>
      <c r="B1871" s="17" t="s">
        <v>180</v>
      </c>
      <c r="C1871" s="17" t="s">
        <v>229</v>
      </c>
      <c r="D1871" s="17" t="s">
        <v>118</v>
      </c>
      <c r="E1871" s="24">
        <f>IF(U1871="SC",SUMIFS(SC!F:F,SC!A:A,MAIN!D1871,SC!B:B,MAIN!A1871),SUMIFS(Allocations!$H:$H,Allocations!$A:$A,MAIN!$A1871,Allocations!$B:$B,MAIN!$D1871))</f>
        <v>5.4220361560418642</v>
      </c>
      <c r="F1871" s="24">
        <f>IF(U1871="SC",SUMIFS(SC!J:J,SC!A:A,MAIN!D1871,SC!B:B,MAIN!A1871),SUMIFS(Allocations!M:M,Allocations!A:A,MAIN!A1871,Allocations!B:B,MAIN!D1871))</f>
        <v>0</v>
      </c>
      <c r="G1871" s="24">
        <f t="shared" si="524"/>
        <v>5.4220361560418642</v>
      </c>
      <c r="H1871" s="24">
        <f>IFERROR(VLOOKUP(S1871,Swaps_wk!$A$2:$AP$151,HLOOKUP(MAIN!D1871,Swaps_wk!$B$2:$AP$151,150,FALSE),FALSE),0)</f>
        <v>0</v>
      </c>
      <c r="I1871" s="24">
        <f>SUMIFS(PASTE_DQS_TRACKER!$D:$D,PASTE_DQS_TRACKER!$C:$C,MAIN!$A1871,PASTE_DQS_TRACKER!$B:$B,MAIN!$D1871)-SUMIFS(PASTE_DQS_TRACKER!$D:$D,PASTE_DQS_TRACKER!$C:$C,MAIN!A1871,PASTE_DQS_TRACKER!$E:$E,MAIN!$D1871)</f>
        <v>0</v>
      </c>
      <c r="J1871" s="25">
        <f t="shared" si="525"/>
        <v>5.4220361560418642</v>
      </c>
      <c r="K1871" s="24">
        <f>IFERROR(IF(V1871="Flex",0,IF(D1871=$D$30,VLOOKUP(A1871,MMO_o10M_lease!$A$1:$F$51,5,FALSE),IF(D1871=$D$26,VLOOKUP(D1871,LANDINGS!$A$3:$BR$40,HLOOKUP(A1871,LANDINGS!$B$1:$CF$42,42,FALSE),FALSE)-IFERROR(VLOOKUP(A1871,MMO_o10M_lease!$A$1:$F$38,5,FALSE),0),VLOOKUP(D1871,LANDINGS!$A$3:$CF$40,HLOOKUP(A1871,LANDINGS!$B$1:$CF$42,42,FALSE),FALSE)))),0)</f>
        <v>0</v>
      </c>
      <c r="L1871" s="24">
        <f>SUMIFS(PASTE_FLEX_TRACKER!$D:$D,PASTE_FLEX_TRACKER!$F:$F,MAIN!$A1871,PASTE_FLEX_TRACKER!$B:$B,MAIN!$D1871)-SUMIFS(PASTE_FLEX_TRACKER!$D:$D,PASTE_FLEX_TRACKER!$C:$C,MAIN!$A1871,PASTE_FLEX_TRACKER!$B:$B,MAIN!$D1871)</f>
        <v>0</v>
      </c>
      <c r="M1871" s="24" t="str">
        <f>IFERROR(-VLOOKUP(D1871,SQ!$A$19:$CC$52,HLOOKUP(MAIN!A1871,SQ!$B$18:$CC$56,39,FALSE),FALSE),"n/a")</f>
        <v>n/a</v>
      </c>
      <c r="N1871" s="46" t="s">
        <v>563</v>
      </c>
      <c r="O1871" s="46">
        <f>SUMIFS(MAN_ADJ!$L:$L,MAN_ADJ!$K:$K,MAIN!$D1871,MAN_ADJ!$J:$J,MAIN!$S1871)</f>
        <v>0</v>
      </c>
      <c r="P1871" s="25">
        <f t="shared" si="526"/>
        <v>0</v>
      </c>
      <c r="Q1871" s="28">
        <f t="shared" ref="Q1871:Q1904" si="527">IFERROR(P1871/J1871,"n/a")</f>
        <v>0</v>
      </c>
      <c r="R1871" s="38">
        <f t="shared" ref="R1871:R1904" si="528">J1871-P1871</f>
        <v>5.4220361560418642</v>
      </c>
      <c r="S1871" s="17" t="s">
        <v>228</v>
      </c>
      <c r="U1871" t="s">
        <v>577</v>
      </c>
    </row>
    <row r="1872" spans="1:21" x14ac:dyDescent="0.25">
      <c r="A1872" s="17" t="s">
        <v>228</v>
      </c>
      <c r="B1872" s="17" t="s">
        <v>180</v>
      </c>
      <c r="C1872" s="17" t="s">
        <v>229</v>
      </c>
      <c r="D1872" s="17" t="s">
        <v>119</v>
      </c>
      <c r="E1872" s="24">
        <f>IF(U1872="SC",SUMIFS(SC!F:F,SC!A:A,MAIN!D1872,SC!B:B,MAIN!A1872),SUMIFS(Allocations!$H:$H,Allocations!$A:$A,MAIN!$A1872,Allocations!$B:$B,MAIN!$D1872))</f>
        <v>0</v>
      </c>
      <c r="F1872" s="24">
        <f>IF(U1872="SC",SUMIFS(SC!J:J,SC!A:A,MAIN!D1872,SC!B:B,MAIN!A1872),SUMIFS(Allocations!M:M,Allocations!A:A,MAIN!A1872,Allocations!B:B,MAIN!D1872))</f>
        <v>0</v>
      </c>
      <c r="G1872" s="24">
        <f t="shared" si="524"/>
        <v>0</v>
      </c>
      <c r="H1872" s="24">
        <f>IFERROR(VLOOKUP(S1872,Swaps_wk!$A$2:$AP$151,HLOOKUP(MAIN!D1872,Swaps_wk!$B$2:$AP$151,150,FALSE),FALSE),0)</f>
        <v>0</v>
      </c>
      <c r="I1872" s="24">
        <f>SUMIFS(PASTE_DQS_TRACKER!$D:$D,PASTE_DQS_TRACKER!$C:$C,MAIN!$A1872,PASTE_DQS_TRACKER!$B:$B,MAIN!$D1872)-SUMIFS(PASTE_DQS_TRACKER!$D:$D,PASTE_DQS_TRACKER!$C:$C,MAIN!A1872,PASTE_DQS_TRACKER!$E:$E,MAIN!$D1872)</f>
        <v>0</v>
      </c>
      <c r="J1872" s="25">
        <f t="shared" si="525"/>
        <v>0</v>
      </c>
      <c r="K1872" s="24">
        <f>IFERROR(IF(V1872="Flex",0,IF(D1872=$D$30,VLOOKUP(A1872,MMO_o10M_lease!$A$1:$F$51,5,FALSE),IF(D1872=$D$26,VLOOKUP(D1872,LANDINGS!$A$3:$BR$40,HLOOKUP(A1872,LANDINGS!$B$1:$CF$42,42,FALSE),FALSE)-IFERROR(VLOOKUP(A1872,MMO_o10M_lease!$A$1:$F$38,5,FALSE),0),VLOOKUP(D1872,LANDINGS!$A$3:$CF$40,HLOOKUP(A1872,LANDINGS!$B$1:$CF$42,42,FALSE),FALSE)))),0)</f>
        <v>0</v>
      </c>
      <c r="L1872" s="24">
        <f>SUMIFS(PASTE_FLEX_TRACKER!$D:$D,PASTE_FLEX_TRACKER!$F:$F,MAIN!$A1872,PASTE_FLEX_TRACKER!$B:$B,MAIN!$D1872)-SUMIFS(PASTE_FLEX_TRACKER!$D:$D,PASTE_FLEX_TRACKER!$C:$C,MAIN!$A1872,PASTE_FLEX_TRACKER!$B:$B,MAIN!$D1872)</f>
        <v>0</v>
      </c>
      <c r="M1872" s="24" t="str">
        <f>IFERROR(-VLOOKUP(D1872,SQ!$A$19:$CC$52,HLOOKUP(MAIN!A1872,SQ!$B$18:$CC$56,39,FALSE),FALSE),"n/a")</f>
        <v>n/a</v>
      </c>
      <c r="N1872" s="46" t="s">
        <v>563</v>
      </c>
      <c r="O1872" s="46">
        <f>SUMIFS(MAN_ADJ!$L:$L,MAN_ADJ!$K:$K,MAIN!$D1872,MAN_ADJ!$J:$J,MAIN!$S1872)</f>
        <v>0</v>
      </c>
      <c r="P1872" s="25">
        <f t="shared" si="526"/>
        <v>0</v>
      </c>
      <c r="Q1872" s="28" t="str">
        <f t="shared" si="527"/>
        <v>n/a</v>
      </c>
      <c r="R1872" s="38">
        <f t="shared" si="528"/>
        <v>0</v>
      </c>
      <c r="S1872" s="17" t="s">
        <v>228</v>
      </c>
      <c r="U1872" t="s">
        <v>577</v>
      </c>
    </row>
    <row r="1873" spans="1:22" x14ac:dyDescent="0.25">
      <c r="A1873" s="17" t="s">
        <v>228</v>
      </c>
      <c r="B1873" s="17" t="s">
        <v>180</v>
      </c>
      <c r="C1873" s="17" t="s">
        <v>229</v>
      </c>
      <c r="D1873" s="17" t="s">
        <v>120</v>
      </c>
      <c r="E1873" s="24">
        <f>IF(U1873="SC",SUMIFS(SC!F:F,SC!A:A,MAIN!D1873,SC!B:B,MAIN!A1873),SUMIFS(Allocations!$H:$H,Allocations!$A:$A,MAIN!$A1873,Allocations!$B:$B,MAIN!$D1873))</f>
        <v>80.685061845861085</v>
      </c>
      <c r="F1873" s="24">
        <f>IF(U1873="SC",SUMIFS(SC!J:J,SC!A:A,MAIN!D1873,SC!B:B,MAIN!A1873),SUMIFS(Allocations!M:M,Allocations!A:A,MAIN!A1873,Allocations!B:B,MAIN!D1873))</f>
        <v>0</v>
      </c>
      <c r="G1873" s="24">
        <f t="shared" si="524"/>
        <v>80.685061845861085</v>
      </c>
      <c r="H1873" s="24">
        <f>IFERROR(VLOOKUP(S1873,Swaps_wk!$A$2:$AP$151,HLOOKUP(MAIN!D1873,Swaps_wk!$B$2:$AP$151,150,FALSE),FALSE),0)</f>
        <v>0</v>
      </c>
      <c r="I1873" s="24">
        <f>SUMIFS(PASTE_DQS_TRACKER!$D:$D,PASTE_DQS_TRACKER!$C:$C,MAIN!$A1873,PASTE_DQS_TRACKER!$B:$B,MAIN!$D1873)-SUMIFS(PASTE_DQS_TRACKER!$D:$D,PASTE_DQS_TRACKER!$C:$C,MAIN!A1873,PASTE_DQS_TRACKER!$E:$E,MAIN!$D1873)</f>
        <v>0</v>
      </c>
      <c r="J1873" s="25">
        <f t="shared" si="525"/>
        <v>80.685061845861085</v>
      </c>
      <c r="K1873" s="24">
        <f>IFERROR(IF(V1873="Flex",0,IF(D1873=$D$30,VLOOKUP(A1873,MMO_o10M_lease!$A$1:$F$51,5,FALSE),IF(D1873=$D$26,VLOOKUP(D1873,LANDINGS!$A$3:$BR$40,HLOOKUP(A1873,LANDINGS!$B$1:$CF$42,42,FALSE),FALSE)-IFERROR(VLOOKUP(A1873,MMO_o10M_lease!$A$1:$F$38,5,FALSE),0),VLOOKUP(D1873,LANDINGS!$A$3:$CF$40,HLOOKUP(A1873,LANDINGS!$B$1:$CF$42,42,FALSE),FALSE)))),0)</f>
        <v>0</v>
      </c>
      <c r="L1873" s="24">
        <f>SUMIFS(PASTE_FLEX_TRACKER!$D:$D,PASTE_FLEX_TRACKER!$F:$F,MAIN!$A1873,PASTE_FLEX_TRACKER!$B:$B,MAIN!$D1873)-SUMIFS(PASTE_FLEX_TRACKER!$D:$D,PASTE_FLEX_TRACKER!$C:$C,MAIN!$A1873,PASTE_FLEX_TRACKER!$B:$B,MAIN!$D1873)</f>
        <v>0</v>
      </c>
      <c r="M1873" s="24" t="str">
        <f>IFERROR(-VLOOKUP(D1873,SQ!$A$19:$CC$52,HLOOKUP(MAIN!A1873,SQ!$B$18:$CC$56,39,FALSE),FALSE),"n/a")</f>
        <v>n/a</v>
      </c>
      <c r="N1873" s="46" t="s">
        <v>563</v>
      </c>
      <c r="O1873" s="46">
        <f>SUMIFS(MAN_ADJ!$L:$L,MAN_ADJ!$K:$K,MAIN!$D1873,MAN_ADJ!$J:$J,MAIN!$S1873)</f>
        <v>0</v>
      </c>
      <c r="P1873" s="25">
        <f t="shared" si="526"/>
        <v>0</v>
      </c>
      <c r="Q1873" s="28">
        <f t="shared" si="527"/>
        <v>0</v>
      </c>
      <c r="R1873" s="38">
        <f t="shared" si="528"/>
        <v>80.685061845861085</v>
      </c>
      <c r="S1873" s="17" t="s">
        <v>228</v>
      </c>
      <c r="U1873" t="s">
        <v>577</v>
      </c>
    </row>
    <row r="1874" spans="1:22" x14ac:dyDescent="0.25">
      <c r="A1874" s="17" t="s">
        <v>228</v>
      </c>
      <c r="B1874" s="17" t="s">
        <v>180</v>
      </c>
      <c r="C1874" s="17" t="s">
        <v>229</v>
      </c>
      <c r="D1874" s="17" t="s">
        <v>121</v>
      </c>
      <c r="E1874" s="24">
        <f>IF(U1874="SC",SUMIFS(SC!F:F,SC!A:A,MAIN!D1874,SC!B:B,MAIN!A1874),SUMIFS(Allocations!$H:$H,Allocations!$A:$A,MAIN!$A1874,Allocations!$B:$B,MAIN!$D1874))</f>
        <v>0</v>
      </c>
      <c r="F1874" s="24">
        <f>IF(U1874="SC",SUMIFS(SC!J:J,SC!A:A,MAIN!D1874,SC!B:B,MAIN!A1874),SUMIFS(Allocations!M:M,Allocations!A:A,MAIN!A1874,Allocations!B:B,MAIN!D1874))</f>
        <v>0</v>
      </c>
      <c r="G1874" s="24">
        <f t="shared" si="524"/>
        <v>0</v>
      </c>
      <c r="H1874" s="24">
        <f>IFERROR(VLOOKUP(S1874,Swaps_wk!$A$2:$AP$151,HLOOKUP(MAIN!D1874,Swaps_wk!$B$2:$AP$151,150,FALSE),FALSE),0)</f>
        <v>0</v>
      </c>
      <c r="I1874" s="24">
        <f>SUMIFS(PASTE_DQS_TRACKER!$D:$D,PASTE_DQS_TRACKER!$C:$C,MAIN!$A1874,PASTE_DQS_TRACKER!$B:$B,MAIN!$D1874)-SUMIFS(PASTE_DQS_TRACKER!$D:$D,PASTE_DQS_TRACKER!$C:$C,MAIN!A1874,PASTE_DQS_TRACKER!$E:$E,MAIN!$D1874)</f>
        <v>0</v>
      </c>
      <c r="J1874" s="25">
        <f t="shared" si="525"/>
        <v>0</v>
      </c>
      <c r="K1874" s="24">
        <f>IFERROR(IF(V1874="Flex",0,IF(D1874=$D$30,VLOOKUP(A1874,MMO_o10M_lease!$A$1:$F$51,5,FALSE),IF(D1874=$D$26,VLOOKUP(D1874,LANDINGS!$A$3:$BR$40,HLOOKUP(A1874,LANDINGS!$B$1:$CF$42,42,FALSE),FALSE)-IFERROR(VLOOKUP(A1874,MMO_o10M_lease!$A$1:$F$38,5,FALSE),0),VLOOKUP(D1874,LANDINGS!$A$3:$CF$40,HLOOKUP(A1874,LANDINGS!$B$1:$CF$42,42,FALSE),FALSE)))),0)</f>
        <v>0</v>
      </c>
      <c r="L1874" s="24">
        <f>SUMIFS(PASTE_FLEX_TRACKER!$D:$D,PASTE_FLEX_TRACKER!$F:$F,MAIN!$A1874,PASTE_FLEX_TRACKER!$B:$B,MAIN!$D1874)-SUMIFS(PASTE_FLEX_TRACKER!$D:$D,PASTE_FLEX_TRACKER!$C:$C,MAIN!$A1874,PASTE_FLEX_TRACKER!$B:$B,MAIN!$D1874)</f>
        <v>0</v>
      </c>
      <c r="M1874" s="24" t="str">
        <f>IFERROR(-VLOOKUP(D1874,SQ!$A$19:$CC$52,HLOOKUP(MAIN!A1874,SQ!$B$18:$CC$56,39,FALSE),FALSE),"n/a")</f>
        <v>n/a</v>
      </c>
      <c r="N1874" s="46" t="s">
        <v>563</v>
      </c>
      <c r="O1874" s="46">
        <f>SUMIFS(MAN_ADJ!$L:$L,MAN_ADJ!$K:$K,MAIN!$D1874,MAN_ADJ!$J:$J,MAIN!$S1874)</f>
        <v>0</v>
      </c>
      <c r="P1874" s="25">
        <f t="shared" si="526"/>
        <v>0</v>
      </c>
      <c r="Q1874" s="28" t="str">
        <f t="shared" si="527"/>
        <v>n/a</v>
      </c>
      <c r="R1874" s="38">
        <f t="shared" si="528"/>
        <v>0</v>
      </c>
      <c r="S1874" s="17" t="s">
        <v>228</v>
      </c>
      <c r="U1874" t="s">
        <v>577</v>
      </c>
    </row>
    <row r="1875" spans="1:22" x14ac:dyDescent="0.25">
      <c r="A1875" s="17" t="s">
        <v>228</v>
      </c>
      <c r="B1875" s="17" t="s">
        <v>180</v>
      </c>
      <c r="C1875" s="17" t="s">
        <v>229</v>
      </c>
      <c r="D1875" s="17" t="s">
        <v>122</v>
      </c>
      <c r="E1875" s="24">
        <f>IF(U1875="SC",SUMIFS(SC!F:F,SC!A:A,MAIN!D1875,SC!B:B,MAIN!A1875),SUMIFS(Allocations!$H:$H,Allocations!$A:$A,MAIN!$A1875,Allocations!$B:$B,MAIN!$D1875))</f>
        <v>0</v>
      </c>
      <c r="F1875" s="24">
        <f>IF(U1875="SC",SUMIFS(SC!J:J,SC!A:A,MAIN!D1875,SC!B:B,MAIN!A1875),SUMIFS(Allocations!M:M,Allocations!A:A,MAIN!A1875,Allocations!B:B,MAIN!D1875))</f>
        <v>0</v>
      </c>
      <c r="G1875" s="24">
        <f t="shared" si="524"/>
        <v>0</v>
      </c>
      <c r="H1875" s="24">
        <f>IFERROR(VLOOKUP(S1875,Swaps_wk!$A$2:$AP$151,HLOOKUP(MAIN!D1875,Swaps_wk!$B$2:$AP$151,150,FALSE),FALSE),0)</f>
        <v>0</v>
      </c>
      <c r="I1875" s="24">
        <f>SUMIFS(PASTE_DQS_TRACKER!$D:$D,PASTE_DQS_TRACKER!$C:$C,MAIN!$A1875,PASTE_DQS_TRACKER!$B:$B,MAIN!$D1875)-SUMIFS(PASTE_DQS_TRACKER!$D:$D,PASTE_DQS_TRACKER!$C:$C,MAIN!A1875,PASTE_DQS_TRACKER!$E:$E,MAIN!$D1875)</f>
        <v>0</v>
      </c>
      <c r="J1875" s="25">
        <f t="shared" si="525"/>
        <v>0</v>
      </c>
      <c r="K1875" s="24">
        <f>IFERROR(IF(V1875="Flex",0,IF(D1875=$D$30,VLOOKUP(A1875,MMO_o10M_lease!$A$1:$F$51,5,FALSE),IF(D1875=$D$26,VLOOKUP(D1875,LANDINGS!$A$3:$BR$40,HLOOKUP(A1875,LANDINGS!$B$1:$CF$42,42,FALSE),FALSE)-IFERROR(VLOOKUP(A1875,MMO_o10M_lease!$A$1:$F$38,5,FALSE),0),VLOOKUP(D1875,LANDINGS!$A$3:$CF$40,HLOOKUP(A1875,LANDINGS!$B$1:$CF$42,42,FALSE),FALSE)))),0)</f>
        <v>0</v>
      </c>
      <c r="L1875" s="24">
        <f>SUMIFS(PASTE_FLEX_TRACKER!$D:$D,PASTE_FLEX_TRACKER!$F:$F,MAIN!$A1875,PASTE_FLEX_TRACKER!$B:$B,MAIN!$D1875)-SUMIFS(PASTE_FLEX_TRACKER!$D:$D,PASTE_FLEX_TRACKER!$C:$C,MAIN!$A1875,PASTE_FLEX_TRACKER!$B:$B,MAIN!$D1875)</f>
        <v>0</v>
      </c>
      <c r="M1875" s="24" t="str">
        <f>IFERROR(-VLOOKUP(D1875,SQ!$A$19:$CC$52,HLOOKUP(MAIN!A1875,SQ!$B$18:$CC$56,39,FALSE),FALSE),"n/a")</f>
        <v>n/a</v>
      </c>
      <c r="N1875" s="46" t="s">
        <v>563</v>
      </c>
      <c r="O1875" s="46">
        <f>SUMIFS(MAN_ADJ!$L:$L,MAN_ADJ!$K:$K,MAIN!$D1875,MAN_ADJ!$J:$J,MAIN!$S1875)</f>
        <v>0</v>
      </c>
      <c r="P1875" s="25">
        <f t="shared" si="526"/>
        <v>0</v>
      </c>
      <c r="Q1875" s="28" t="str">
        <f t="shared" si="527"/>
        <v>n/a</v>
      </c>
      <c r="R1875" s="38">
        <f t="shared" si="528"/>
        <v>0</v>
      </c>
      <c r="S1875" s="17" t="s">
        <v>228</v>
      </c>
      <c r="U1875" t="s">
        <v>577</v>
      </c>
    </row>
    <row r="1876" spans="1:22" x14ac:dyDescent="0.25">
      <c r="A1876" s="17" t="s">
        <v>228</v>
      </c>
      <c r="B1876" s="17" t="s">
        <v>180</v>
      </c>
      <c r="C1876" s="17" t="s">
        <v>229</v>
      </c>
      <c r="D1876" s="17" t="s">
        <v>123</v>
      </c>
      <c r="E1876" s="24">
        <f>IF(U1876="SC",SUMIFS(SC!F:F,SC!A:A,MAIN!D1876,SC!B:B,MAIN!A1876),SUMIFS(Allocations!$H:$H,Allocations!$A:$A,MAIN!$A1876,Allocations!$B:$B,MAIN!$D1876))</f>
        <v>15.60771836346337</v>
      </c>
      <c r="F1876" s="24">
        <f>IF(U1876="SC",SUMIFS(SC!J:J,SC!A:A,MAIN!D1876,SC!B:B,MAIN!A1876),SUMIFS(Allocations!M:M,Allocations!A:A,MAIN!A1876,Allocations!B:B,MAIN!D1876))</f>
        <v>0</v>
      </c>
      <c r="G1876" s="24">
        <f t="shared" si="524"/>
        <v>15.60771836346337</v>
      </c>
      <c r="H1876" s="24">
        <f>IFERROR(VLOOKUP(S1876,Swaps_wk!$A$2:$AP$151,HLOOKUP(MAIN!D1876,Swaps_wk!$B$2:$AP$151,150,FALSE),FALSE),0)</f>
        <v>0</v>
      </c>
      <c r="I1876" s="24">
        <f>SUMIFS(PASTE_DQS_TRACKER!$D:$D,PASTE_DQS_TRACKER!$C:$C,MAIN!$A1876,PASTE_DQS_TRACKER!$B:$B,MAIN!$D1876)-SUMIFS(PASTE_DQS_TRACKER!$D:$D,PASTE_DQS_TRACKER!$C:$C,MAIN!A1876,PASTE_DQS_TRACKER!$E:$E,MAIN!$D1876)</f>
        <v>0</v>
      </c>
      <c r="J1876" s="25">
        <f t="shared" si="525"/>
        <v>15.60771836346337</v>
      </c>
      <c r="K1876" s="24">
        <f>IFERROR(IF(V1876="Flex",0,IF(D1876=$D$30,VLOOKUP(A1876,MMO_o10M_lease!$A$1:$F$51,5,FALSE),IF(D1876=$D$26,VLOOKUP(D1876,LANDINGS!$A$3:$BR$40,HLOOKUP(A1876,LANDINGS!$B$1:$CF$42,42,FALSE),FALSE)-IFERROR(VLOOKUP(A1876,MMO_o10M_lease!$A$1:$F$38,5,FALSE),0),VLOOKUP(D1876,LANDINGS!$A$3:$CF$40,HLOOKUP(A1876,LANDINGS!$B$1:$CF$42,42,FALSE),FALSE)))),0)</f>
        <v>0</v>
      </c>
      <c r="L1876" s="24">
        <f>SUMIFS(PASTE_FLEX_TRACKER!$D:$D,PASTE_FLEX_TRACKER!$F:$F,MAIN!$A1876,PASTE_FLEX_TRACKER!$B:$B,MAIN!$D1876)-SUMIFS(PASTE_FLEX_TRACKER!$D:$D,PASTE_FLEX_TRACKER!$C:$C,MAIN!$A1876,PASTE_FLEX_TRACKER!$B:$B,MAIN!$D1876)</f>
        <v>0</v>
      </c>
      <c r="M1876" s="24" t="str">
        <f>IFERROR(-VLOOKUP(D1876,SQ!$A$19:$CC$52,HLOOKUP(MAIN!A1876,SQ!$B$18:$CC$56,39,FALSE),FALSE),"n/a")</f>
        <v>n/a</v>
      </c>
      <c r="N1876" s="46" t="s">
        <v>563</v>
      </c>
      <c r="O1876" s="46">
        <f>SUMIFS(MAN_ADJ!$L:$L,MAN_ADJ!$K:$K,MAIN!$D1876,MAN_ADJ!$J:$J,MAIN!$S1876)</f>
        <v>0</v>
      </c>
      <c r="P1876" s="25">
        <f t="shared" si="526"/>
        <v>0</v>
      </c>
      <c r="Q1876" s="28">
        <f t="shared" si="527"/>
        <v>0</v>
      </c>
      <c r="R1876" s="38">
        <f t="shared" si="528"/>
        <v>15.60771836346337</v>
      </c>
      <c r="S1876" s="17" t="s">
        <v>228</v>
      </c>
      <c r="U1876" t="s">
        <v>577</v>
      </c>
    </row>
    <row r="1877" spans="1:22" x14ac:dyDescent="0.25">
      <c r="A1877" s="17" t="s">
        <v>228</v>
      </c>
      <c r="B1877" s="17" t="s">
        <v>180</v>
      </c>
      <c r="C1877" s="17" t="s">
        <v>229</v>
      </c>
      <c r="D1877" s="17" t="s">
        <v>124</v>
      </c>
      <c r="E1877" s="24">
        <f>IF(U1877="SC",SUMIFS(SC!F:F,SC!A:A,MAIN!D1877,SC!B:B,MAIN!A1877),SUMIFS(Allocations!$H:$H,Allocations!$A:$A,MAIN!$A1877,Allocations!$B:$B,MAIN!$D1877))</f>
        <v>0</v>
      </c>
      <c r="F1877" s="24">
        <f>IF(U1877="SC",SUMIFS(SC!J:J,SC!A:A,MAIN!D1877,SC!B:B,MAIN!A1877),SUMIFS(Allocations!M:M,Allocations!A:A,MAIN!A1877,Allocations!B:B,MAIN!D1877))</f>
        <v>0</v>
      </c>
      <c r="G1877" s="24">
        <f t="shared" si="524"/>
        <v>0</v>
      </c>
      <c r="H1877" s="24">
        <f>IFERROR(VLOOKUP(S1877,Swaps_wk!$A$2:$AP$151,HLOOKUP(MAIN!D1877,Swaps_wk!$B$2:$AP$151,150,FALSE),FALSE),0)</f>
        <v>0</v>
      </c>
      <c r="I1877" s="24">
        <f>SUMIFS(PASTE_DQS_TRACKER!$D:$D,PASTE_DQS_TRACKER!$C:$C,MAIN!$A1877,PASTE_DQS_TRACKER!$B:$B,MAIN!$D1877)-SUMIFS(PASTE_DQS_TRACKER!$D:$D,PASTE_DQS_TRACKER!$C:$C,MAIN!A1877,PASTE_DQS_TRACKER!$E:$E,MAIN!$D1877)</f>
        <v>0</v>
      </c>
      <c r="J1877" s="25">
        <f t="shared" si="525"/>
        <v>0</v>
      </c>
      <c r="K1877" s="24">
        <f>IFERROR(IF(V1877="Flex",0,IF(D1877=$D$30,VLOOKUP(A1877,MMO_o10M_lease!$A$1:$F$51,5,FALSE),IF(D1877=$D$26,VLOOKUP(D1877,LANDINGS!$A$3:$BR$40,HLOOKUP(A1877,LANDINGS!$B$1:$CF$42,42,FALSE),FALSE)-IFERROR(VLOOKUP(A1877,MMO_o10M_lease!$A$1:$F$38,5,FALSE),0),VLOOKUP(D1877,LANDINGS!$A$3:$CF$40,HLOOKUP(A1877,LANDINGS!$B$1:$CF$42,42,FALSE),FALSE)))),0)</f>
        <v>0</v>
      </c>
      <c r="L1877" s="24">
        <f>SUMIFS(PASTE_FLEX_TRACKER!$D:$D,PASTE_FLEX_TRACKER!$F:$F,MAIN!$A1877,PASTE_FLEX_TRACKER!$B:$B,MAIN!$D1877)-SUMIFS(PASTE_FLEX_TRACKER!$D:$D,PASTE_FLEX_TRACKER!$C:$C,MAIN!$A1877,PASTE_FLEX_TRACKER!$B:$B,MAIN!$D1877)</f>
        <v>0</v>
      </c>
      <c r="M1877" s="24" t="str">
        <f>IFERROR(-VLOOKUP(D1877,SQ!$A$19:$CC$52,HLOOKUP(MAIN!A1877,SQ!$B$18:$CC$56,39,FALSE),FALSE),"n/a")</f>
        <v>n/a</v>
      </c>
      <c r="N1877" s="46" t="s">
        <v>563</v>
      </c>
      <c r="O1877" s="46">
        <f>SUMIFS(MAN_ADJ!$L:$L,MAN_ADJ!$K:$K,MAIN!$D1877,MAN_ADJ!$J:$J,MAIN!$S1877)</f>
        <v>0</v>
      </c>
      <c r="P1877" s="25">
        <f t="shared" si="526"/>
        <v>0</v>
      </c>
      <c r="Q1877" s="28" t="str">
        <f t="shared" si="527"/>
        <v>n/a</v>
      </c>
      <c r="R1877" s="38">
        <f t="shared" si="528"/>
        <v>0</v>
      </c>
      <c r="S1877" s="17" t="s">
        <v>228</v>
      </c>
      <c r="U1877" t="s">
        <v>577</v>
      </c>
    </row>
    <row r="1878" spans="1:22" x14ac:dyDescent="0.25">
      <c r="A1878" s="17" t="s">
        <v>228</v>
      </c>
      <c r="B1878" s="17" t="s">
        <v>180</v>
      </c>
      <c r="C1878" s="17" t="s">
        <v>229</v>
      </c>
      <c r="D1878" s="17" t="s">
        <v>125</v>
      </c>
      <c r="E1878" s="24">
        <f>IF(U1878="SC",SUMIFS(SC!F:F,SC!A:A,MAIN!D1878,SC!B:B,MAIN!A1878),SUMIFS(Allocations!$H:$H,Allocations!$A:$A,MAIN!$A1878,Allocations!$B:$B,MAIN!$D1878))</f>
        <v>685.66165556612748</v>
      </c>
      <c r="F1878" s="24">
        <f>IF(U1878="SC",SUMIFS(SC!J:J,SC!A:A,MAIN!D1878,SC!B:B,MAIN!A1878),SUMIFS(Allocations!M:M,Allocations!A:A,MAIN!A1878,Allocations!B:B,MAIN!D1878))</f>
        <v>0</v>
      </c>
      <c r="G1878" s="24">
        <f t="shared" si="524"/>
        <v>685.66165556612748</v>
      </c>
      <c r="H1878" s="24">
        <f>IFERROR(VLOOKUP(S1878,Swaps_wk!$A$2:$AP$151,HLOOKUP(MAIN!D1878,Swaps_wk!$B$2:$AP$151,150,FALSE),FALSE),0)</f>
        <v>0</v>
      </c>
      <c r="I1878" s="24">
        <f>SUMIFS(PASTE_DQS_TRACKER!$D:$D,PASTE_DQS_TRACKER!$C:$C,MAIN!$A1878,PASTE_DQS_TRACKER!$B:$B,MAIN!$D1878)-SUMIFS(PASTE_DQS_TRACKER!$D:$D,PASTE_DQS_TRACKER!$C:$C,MAIN!A1878,PASTE_DQS_TRACKER!$E:$E,MAIN!$D1878)</f>
        <v>0</v>
      </c>
      <c r="J1878" s="25">
        <f t="shared" si="525"/>
        <v>685.66165556612748</v>
      </c>
      <c r="K1878" s="24">
        <f>IFERROR(IF(V1878="Flex",0,IF(D1878=$D$30,VLOOKUP(A1878,MMO_o10M_lease!$A$1:$F$51,5,FALSE),IF(D1878=$D$26,VLOOKUP(D1878,LANDINGS!$A$3:$BR$40,HLOOKUP(A1878,LANDINGS!$B$1:$CF$42,42,FALSE),FALSE)-IFERROR(VLOOKUP(A1878,MMO_o10M_lease!$A$1:$F$38,5,FALSE),0),VLOOKUP(D1878,LANDINGS!$A$3:$CF$40,HLOOKUP(A1878,LANDINGS!$B$1:$CF$42,42,FALSE),FALSE)))),0)</f>
        <v>0</v>
      </c>
      <c r="L1878" s="24">
        <f>SUMIFS(PASTE_FLEX_TRACKER!$D:$D,PASTE_FLEX_TRACKER!$F:$F,MAIN!$A1878,PASTE_FLEX_TRACKER!$B:$B,MAIN!$D1878)-SUMIFS(PASTE_FLEX_TRACKER!$D:$D,PASTE_FLEX_TRACKER!$C:$C,MAIN!$A1878,PASTE_FLEX_TRACKER!$B:$B,MAIN!$D1878)</f>
        <v>0</v>
      </c>
      <c r="M1878" s="24" t="str">
        <f>IFERROR(-VLOOKUP(D1878,SQ!$A$19:$CC$52,HLOOKUP(MAIN!A1878,SQ!$B$18:$CC$56,39,FALSE),FALSE),"n/a")</f>
        <v>n/a</v>
      </c>
      <c r="N1878" s="46" t="s">
        <v>563</v>
      </c>
      <c r="O1878" s="46">
        <f>SUMIFS(MAN_ADJ!$L:$L,MAN_ADJ!$K:$K,MAIN!$D1878,MAN_ADJ!$J:$J,MAIN!$S1878)</f>
        <v>0</v>
      </c>
      <c r="P1878" s="25">
        <f t="shared" si="526"/>
        <v>0</v>
      </c>
      <c r="Q1878" s="28">
        <f t="shared" si="527"/>
        <v>0</v>
      </c>
      <c r="R1878" s="38">
        <f t="shared" si="528"/>
        <v>685.66165556612748</v>
      </c>
      <c r="S1878" s="17" t="s">
        <v>228</v>
      </c>
      <c r="U1878" t="s">
        <v>577</v>
      </c>
      <c r="V1878" t="s">
        <v>735</v>
      </c>
    </row>
    <row r="1879" spans="1:22" x14ac:dyDescent="0.25">
      <c r="A1879" s="17" t="s">
        <v>228</v>
      </c>
      <c r="B1879" s="17" t="s">
        <v>180</v>
      </c>
      <c r="C1879" s="17" t="s">
        <v>229</v>
      </c>
      <c r="D1879" s="17" t="s">
        <v>126</v>
      </c>
      <c r="E1879" s="24">
        <f>IF(U1879="SC",SUMIFS(SC!F:F,SC!A:A,MAIN!D1879,SC!B:B,MAIN!A1879),SUMIFS(Allocations!$H:$H,Allocations!$A:$A,MAIN!$A1879,Allocations!$B:$B,MAIN!$D1879))</f>
        <v>0</v>
      </c>
      <c r="F1879" s="24">
        <f>IF(U1879="SC",SUMIFS(SC!J:J,SC!A:A,MAIN!D1879,SC!B:B,MAIN!A1879),SUMIFS(Allocations!M:M,Allocations!A:A,MAIN!A1879,Allocations!B:B,MAIN!D1879))</f>
        <v>0</v>
      </c>
      <c r="G1879" s="24">
        <f t="shared" si="524"/>
        <v>0</v>
      </c>
      <c r="H1879" s="24">
        <f>IFERROR(VLOOKUP(S1879,Swaps_wk!$A$2:$AP$151,HLOOKUP(MAIN!D1879,Swaps_wk!$B$2:$AP$151,150,FALSE),FALSE),0)</f>
        <v>0</v>
      </c>
      <c r="I1879" s="24">
        <f>SUMIFS(PASTE_DQS_TRACKER!$D:$D,PASTE_DQS_TRACKER!$C:$C,MAIN!$A1879,PASTE_DQS_TRACKER!$B:$B,MAIN!$D1879)-SUMIFS(PASTE_DQS_TRACKER!$D:$D,PASTE_DQS_TRACKER!$C:$C,MAIN!A1879,PASTE_DQS_TRACKER!$E:$E,MAIN!$D1879)</f>
        <v>0</v>
      </c>
      <c r="J1879" s="25">
        <f t="shared" si="525"/>
        <v>0</v>
      </c>
      <c r="K1879" s="24">
        <f>IFERROR(IF(V1879="Flex",0,IF(D1879=$D$30,VLOOKUP(A1879,MMO_o10M_lease!$A$1:$F$51,5,FALSE),IF(D1879=$D$26,VLOOKUP(D1879,LANDINGS!$A$3:$BR$40,HLOOKUP(A1879,LANDINGS!$B$1:$CF$42,42,FALSE),FALSE)-IFERROR(VLOOKUP(A1879,MMO_o10M_lease!$A$1:$F$38,5,FALSE),0),VLOOKUP(D1879,LANDINGS!$A$3:$CF$40,HLOOKUP(A1879,LANDINGS!$B$1:$CF$42,42,FALSE),FALSE)))),0)</f>
        <v>0</v>
      </c>
      <c r="L1879" s="24">
        <f>SUMIFS(PASTE_FLEX_TRACKER!$D:$D,PASTE_FLEX_TRACKER!$F:$F,MAIN!$A1879,PASTE_FLEX_TRACKER!$B:$B,MAIN!$D1879)-SUMIFS(PASTE_FLEX_TRACKER!$D:$D,PASTE_FLEX_TRACKER!$C:$C,MAIN!$A1879,PASTE_FLEX_TRACKER!$B:$B,MAIN!$D1879)</f>
        <v>0</v>
      </c>
      <c r="M1879" s="24" t="str">
        <f>IFERROR(-VLOOKUP(D1879,SQ!$A$19:$CC$52,HLOOKUP(MAIN!A1879,SQ!$B$18:$CC$56,39,FALSE),FALSE),"n/a")</f>
        <v>n/a</v>
      </c>
      <c r="N1879" s="46" t="s">
        <v>563</v>
      </c>
      <c r="O1879" s="46">
        <f>SUMIFS(MAN_ADJ!$L:$L,MAN_ADJ!$K:$K,MAIN!$D1879,MAN_ADJ!$J:$J,MAIN!$S1879)</f>
        <v>0</v>
      </c>
      <c r="P1879" s="25">
        <f t="shared" si="526"/>
        <v>0</v>
      </c>
      <c r="Q1879" s="28" t="str">
        <f t="shared" si="527"/>
        <v>n/a</v>
      </c>
      <c r="R1879" s="38">
        <f t="shared" si="528"/>
        <v>0</v>
      </c>
      <c r="S1879" s="17" t="s">
        <v>228</v>
      </c>
      <c r="U1879" t="s">
        <v>577</v>
      </c>
    </row>
    <row r="1880" spans="1:22" x14ac:dyDescent="0.25">
      <c r="A1880" s="17" t="s">
        <v>228</v>
      </c>
      <c r="B1880" s="17" t="s">
        <v>180</v>
      </c>
      <c r="C1880" s="17" t="s">
        <v>229</v>
      </c>
      <c r="D1880" s="17" t="s">
        <v>127</v>
      </c>
      <c r="E1880" s="24">
        <f>IF(U1880="SC",SUMIFS(SC!F:F,SC!A:A,MAIN!D1880,SC!B:B,MAIN!A1880),SUMIFS(Allocations!$H:$H,Allocations!$A:$A,MAIN!$A1880,Allocations!$B:$B,MAIN!$D1880))</f>
        <v>0</v>
      </c>
      <c r="F1880" s="24">
        <f>IF(U1880="SC",SUMIFS(SC!J:J,SC!A:A,MAIN!D1880,SC!B:B,MAIN!A1880),SUMIFS(Allocations!M:M,Allocations!A:A,MAIN!A1880,Allocations!B:B,MAIN!D1880))</f>
        <v>0</v>
      </c>
      <c r="G1880" s="24">
        <f t="shared" si="524"/>
        <v>0</v>
      </c>
      <c r="H1880" s="24">
        <f>IFERROR(VLOOKUP(S1880,Swaps_wk!$A$2:$AP$151,HLOOKUP(MAIN!D1880,Swaps_wk!$B$2:$AP$151,150,FALSE),FALSE),0)</f>
        <v>0</v>
      </c>
      <c r="I1880" s="24">
        <f>SUMIFS(PASTE_DQS_TRACKER!$D:$D,PASTE_DQS_TRACKER!$C:$C,MAIN!$A1880,PASTE_DQS_TRACKER!$B:$B,MAIN!$D1880)-SUMIFS(PASTE_DQS_TRACKER!$D:$D,PASTE_DQS_TRACKER!$C:$C,MAIN!A1880,PASTE_DQS_TRACKER!$E:$E,MAIN!$D1880)</f>
        <v>0</v>
      </c>
      <c r="J1880" s="25">
        <f t="shared" si="525"/>
        <v>0</v>
      </c>
      <c r="K1880" s="24">
        <f>IFERROR(IF(V1880="Flex",0,IF(D1880=$D$30,VLOOKUP(A1880,MMO_o10M_lease!$A$1:$F$51,5,FALSE),IF(D1880=$D$26,VLOOKUP(D1880,LANDINGS!$A$3:$BR$40,HLOOKUP(A1880,LANDINGS!$B$1:$CF$42,42,FALSE),FALSE)-IFERROR(VLOOKUP(A1880,MMO_o10M_lease!$A$1:$F$38,5,FALSE),0),VLOOKUP(D1880,LANDINGS!$A$3:$CF$40,HLOOKUP(A1880,LANDINGS!$B$1:$CF$42,42,FALSE),FALSE)))),0)</f>
        <v>0</v>
      </c>
      <c r="L1880" s="24">
        <f>SUMIFS(PASTE_FLEX_TRACKER!$D:$D,PASTE_FLEX_TRACKER!$F:$F,MAIN!$A1880,PASTE_FLEX_TRACKER!$B:$B,MAIN!$D1880)-SUMIFS(PASTE_FLEX_TRACKER!$D:$D,PASTE_FLEX_TRACKER!$C:$C,MAIN!$A1880,PASTE_FLEX_TRACKER!$B:$B,MAIN!$D1880)</f>
        <v>0</v>
      </c>
      <c r="M1880" s="24" t="str">
        <f>IFERROR(-VLOOKUP(D1880,SQ!$A$19:$CC$52,HLOOKUP(MAIN!A1880,SQ!$B$18:$CC$56,39,FALSE),FALSE),"n/a")</f>
        <v>n/a</v>
      </c>
      <c r="N1880" s="46" t="s">
        <v>563</v>
      </c>
      <c r="O1880" s="46">
        <f>SUMIFS(MAN_ADJ!$L:$L,MAN_ADJ!$K:$K,MAIN!$D1880,MAN_ADJ!$J:$J,MAIN!$S1880)</f>
        <v>0</v>
      </c>
      <c r="P1880" s="25">
        <f t="shared" si="526"/>
        <v>0</v>
      </c>
      <c r="Q1880" s="28" t="str">
        <f t="shared" si="527"/>
        <v>n/a</v>
      </c>
      <c r="R1880" s="38">
        <f t="shared" si="528"/>
        <v>0</v>
      </c>
      <c r="S1880" s="17" t="s">
        <v>228</v>
      </c>
      <c r="U1880" t="s">
        <v>577</v>
      </c>
    </row>
    <row r="1881" spans="1:22" x14ac:dyDescent="0.25">
      <c r="A1881" s="17" t="s">
        <v>228</v>
      </c>
      <c r="B1881" s="17" t="s">
        <v>180</v>
      </c>
      <c r="C1881" s="17" t="s">
        <v>229</v>
      </c>
      <c r="D1881" s="17" t="s">
        <v>184</v>
      </c>
      <c r="E1881" s="24">
        <f>IF(U1881="SC",SUMIFS(SC!F:F,SC!A:A,MAIN!D1881,SC!B:B,MAIN!A1881),SUMIFS(Allocations!$H:$H,Allocations!$A:$A,MAIN!$A1881,Allocations!$B:$B,MAIN!$D1881))</f>
        <v>0</v>
      </c>
      <c r="F1881" s="24">
        <f>IF(U1881="SC",SUMIFS(SC!J:J,SC!A:A,MAIN!D1881,SC!B:B,MAIN!A1881),SUMIFS(Allocations!M:M,Allocations!A:A,MAIN!A1881,Allocations!B:B,MAIN!D1881))</f>
        <v>0</v>
      </c>
      <c r="G1881" s="24">
        <f t="shared" ref="G1881:G1882" si="529">E1881+F1881</f>
        <v>0</v>
      </c>
      <c r="H1881" s="24">
        <f>IFERROR(VLOOKUP(S1881,Swaps_wk!$A$2:$AP$151,HLOOKUP(MAIN!D1881,Swaps_wk!$B$2:$AP$151,150,FALSE),FALSE),0)</f>
        <v>0</v>
      </c>
      <c r="I1881" s="24">
        <f>SUMIFS(PASTE_DQS_TRACKER!$D:$D,PASTE_DQS_TRACKER!$C:$C,MAIN!$A1881,PASTE_DQS_TRACKER!$B:$B,MAIN!$D1881)-SUMIFS(PASTE_DQS_TRACKER!$D:$D,PASTE_DQS_TRACKER!$C:$C,MAIN!A1881,PASTE_DQS_TRACKER!$E:$E,MAIN!$D1881)</f>
        <v>0</v>
      </c>
      <c r="J1881" s="25">
        <f t="shared" ref="J1881:J1882" si="530">G1881+I1881</f>
        <v>0</v>
      </c>
      <c r="K1881" s="24">
        <f>IFERROR(IF(V1881="Flex",0,IF(D1881=$D$30,VLOOKUP(A1881,MMO_o10M_lease!$A$1:$F$51,5,FALSE),IF(D1881=$D$26,VLOOKUP(D1881,LANDINGS!$A$3:$BR$40,HLOOKUP(A1881,LANDINGS!$B$1:$CF$42,42,FALSE),FALSE)-IFERROR(VLOOKUP(A1881,MMO_o10M_lease!$A$1:$F$38,5,FALSE),0),VLOOKUP(D1881,LANDINGS!$A$3:$CF$40,HLOOKUP(A1881,LANDINGS!$B$1:$CF$42,42,FALSE),FALSE)))),0)</f>
        <v>0</v>
      </c>
      <c r="L1881" s="24">
        <f>SUMIFS(PASTE_FLEX_TRACKER!$D:$D,PASTE_FLEX_TRACKER!$F:$F,MAIN!$A1881,PASTE_FLEX_TRACKER!$B:$B,MAIN!$D1881)-SUMIFS(PASTE_FLEX_TRACKER!$D:$D,PASTE_FLEX_TRACKER!$C:$C,MAIN!$A1881,PASTE_FLEX_TRACKER!$B:$B,MAIN!$D1881)</f>
        <v>0</v>
      </c>
      <c r="M1881" s="24" t="str">
        <f>IFERROR(-VLOOKUP(D1881,SQ!$A$19:$CC$52,HLOOKUP(MAIN!A1881,SQ!$B$18:$CC$56,39,FALSE),FALSE),"n/a")</f>
        <v>n/a</v>
      </c>
      <c r="N1881" s="46" t="s">
        <v>563</v>
      </c>
      <c r="O1881" s="46">
        <f>SUMIFS(MAN_ADJ!$L:$L,MAN_ADJ!$K:$K,MAIN!$D1881,MAN_ADJ!$J:$J,MAIN!$S1881)</f>
        <v>0</v>
      </c>
      <c r="P1881" s="25">
        <f t="shared" si="526"/>
        <v>0</v>
      </c>
      <c r="Q1881" s="28" t="str">
        <f t="shared" ref="Q1881:Q1882" si="531">IFERROR(P1881/J1881,"n/a")</f>
        <v>n/a</v>
      </c>
      <c r="R1881" s="38">
        <f t="shared" ref="R1881:R1882" si="532">J1881-P1881</f>
        <v>0</v>
      </c>
      <c r="S1881" s="17" t="s">
        <v>228</v>
      </c>
      <c r="U1881" t="s">
        <v>577</v>
      </c>
    </row>
    <row r="1882" spans="1:22" x14ac:dyDescent="0.25">
      <c r="A1882" s="17" t="s">
        <v>228</v>
      </c>
      <c r="B1882" s="17" t="s">
        <v>180</v>
      </c>
      <c r="C1882" s="17" t="s">
        <v>229</v>
      </c>
      <c r="D1882" s="17" t="s">
        <v>128</v>
      </c>
      <c r="E1882" s="24">
        <f>IF(U1882="SC",SUMIFS(SC!F:F,SC!A:A,MAIN!D1882,SC!B:B,MAIN!A1882),SUMIFS(Allocations!$H:$H,Allocations!$A:$A,MAIN!$A1882,Allocations!$B:$B,MAIN!$D1882))</f>
        <v>0</v>
      </c>
      <c r="F1882" s="24">
        <f>IF(U1882="SC",SUMIFS(SC!J:J,SC!A:A,MAIN!D1882,SC!B:B,MAIN!A1882),SUMIFS(Allocations!M:M,Allocations!A:A,MAIN!A1882,Allocations!B:B,MAIN!D1882))</f>
        <v>0</v>
      </c>
      <c r="G1882" s="24">
        <f t="shared" si="529"/>
        <v>0</v>
      </c>
      <c r="H1882" s="24">
        <f>IFERROR(VLOOKUP(S1882,Swaps_wk!$A$2:$AP$151,HLOOKUP(MAIN!D1882,Swaps_wk!$B$2:$AP$151,150,FALSE),FALSE),0)</f>
        <v>0</v>
      </c>
      <c r="I1882" s="24">
        <f>SUMIFS(PASTE_DQS_TRACKER!$D:$D,PASTE_DQS_TRACKER!$C:$C,MAIN!$A1882,PASTE_DQS_TRACKER!$B:$B,MAIN!$D1882)-SUMIFS(PASTE_DQS_TRACKER!$D:$D,PASTE_DQS_TRACKER!$C:$C,MAIN!A1882,PASTE_DQS_TRACKER!$E:$E,MAIN!$D1882)</f>
        <v>0</v>
      </c>
      <c r="J1882" s="25">
        <f t="shared" si="530"/>
        <v>0</v>
      </c>
      <c r="K1882" s="24">
        <f>IFERROR(IF(V1882="Flex",0,IF(D1882=$D$30,VLOOKUP(A1882,MMO_o10M_lease!$A$1:$F$51,5,FALSE),IF(D1882=$D$26,VLOOKUP(D1882,LANDINGS!$A$3:$BR$40,HLOOKUP(A1882,LANDINGS!$B$1:$CF$42,42,FALSE),FALSE)-IFERROR(VLOOKUP(A1882,MMO_o10M_lease!$A$1:$F$38,5,FALSE),0),VLOOKUP(D1882,LANDINGS!$A$3:$CF$40,HLOOKUP(A1882,LANDINGS!$B$1:$CF$42,42,FALSE),FALSE)))),0)</f>
        <v>0</v>
      </c>
      <c r="L1882" s="24">
        <f>SUMIFS(PASTE_FLEX_TRACKER!$D:$D,PASTE_FLEX_TRACKER!$F:$F,MAIN!$A1882,PASTE_FLEX_TRACKER!$B:$B,MAIN!$D1882)-SUMIFS(PASTE_FLEX_TRACKER!$D:$D,PASTE_FLEX_TRACKER!$C:$C,MAIN!$A1882,PASTE_FLEX_TRACKER!$B:$B,MAIN!$D1882)</f>
        <v>0</v>
      </c>
      <c r="M1882" s="24" t="str">
        <f>IFERROR(-VLOOKUP(D1882,SQ!$A$19:$CC$52,HLOOKUP(MAIN!A1882,SQ!$B$18:$CC$56,39,FALSE),FALSE),"n/a")</f>
        <v>n/a</v>
      </c>
      <c r="N1882" s="46" t="s">
        <v>563</v>
      </c>
      <c r="O1882" s="46">
        <f>SUMIFS(MAN_ADJ!$L:$L,MAN_ADJ!$K:$K,MAIN!$D1882,MAN_ADJ!$J:$J,MAIN!$S1882)</f>
        <v>0</v>
      </c>
      <c r="P1882" s="25">
        <f t="shared" si="526"/>
        <v>0</v>
      </c>
      <c r="Q1882" s="28" t="str">
        <f t="shared" si="531"/>
        <v>n/a</v>
      </c>
      <c r="R1882" s="38">
        <f t="shared" si="532"/>
        <v>0</v>
      </c>
      <c r="S1882" s="17" t="s">
        <v>228</v>
      </c>
      <c r="U1882" t="s">
        <v>577</v>
      </c>
    </row>
    <row r="1883" spans="1:22" x14ac:dyDescent="0.25">
      <c r="A1883" s="17" t="s">
        <v>228</v>
      </c>
      <c r="B1883" s="17" t="s">
        <v>180</v>
      </c>
      <c r="C1883" s="17" t="s">
        <v>229</v>
      </c>
      <c r="D1883" s="17" t="s">
        <v>129</v>
      </c>
      <c r="E1883" s="24">
        <f>IF(U1883="SC",SUMIFS(SC!F:F,SC!A:A,MAIN!D1883,SC!B:B,MAIN!A1883),SUMIFS(Allocations!$H:$H,Allocations!$A:$A,MAIN!$A1883,Allocations!$B:$B,MAIN!$D1883))</f>
        <v>7.5843958135109411</v>
      </c>
      <c r="F1883" s="24">
        <f>IF(U1883="SC",SUMIFS(SC!J:J,SC!A:A,MAIN!D1883,SC!B:B,MAIN!A1883),SUMIFS(Allocations!M:M,Allocations!A:A,MAIN!A1883,Allocations!B:B,MAIN!D1883))</f>
        <v>0</v>
      </c>
      <c r="G1883" s="24">
        <f t="shared" si="524"/>
        <v>7.5843958135109411</v>
      </c>
      <c r="H1883" s="24">
        <f>IFERROR(VLOOKUP(S1883,Swaps_wk!$A$2:$AP$151,HLOOKUP(MAIN!D1883,Swaps_wk!$B$2:$AP$151,150,FALSE),FALSE),0)</f>
        <v>0</v>
      </c>
      <c r="I1883" s="24">
        <f>SUMIFS(PASTE_DQS_TRACKER!$D:$D,PASTE_DQS_TRACKER!$C:$C,MAIN!$A1883,PASTE_DQS_TRACKER!$B:$B,MAIN!$D1883)-SUMIFS(PASTE_DQS_TRACKER!$D:$D,PASTE_DQS_TRACKER!$C:$C,MAIN!A1883,PASTE_DQS_TRACKER!$E:$E,MAIN!$D1883)</f>
        <v>0</v>
      </c>
      <c r="J1883" s="25">
        <f t="shared" si="525"/>
        <v>7.5843958135109411</v>
      </c>
      <c r="K1883" s="24">
        <f>IFERROR(IF(V1883="Flex",0,IF(D1883=$D$30,VLOOKUP(A1883,MMO_o10M_lease!$A$1:$F$51,5,FALSE),IF(D1883=$D$26,VLOOKUP(D1883,LANDINGS!$A$3:$BR$40,HLOOKUP(A1883,LANDINGS!$B$1:$CF$42,42,FALSE),FALSE)-IFERROR(VLOOKUP(A1883,MMO_o10M_lease!$A$1:$F$38,5,FALSE),0),VLOOKUP(D1883,LANDINGS!$A$3:$CF$40,HLOOKUP(A1883,LANDINGS!$B$1:$CF$42,42,FALSE),FALSE)))),0)</f>
        <v>0</v>
      </c>
      <c r="L1883" s="24">
        <f>SUMIFS(PASTE_FLEX_TRACKER!$D:$D,PASTE_FLEX_TRACKER!$F:$F,MAIN!$A1883,PASTE_FLEX_TRACKER!$B:$B,MAIN!$D1883)-SUMIFS(PASTE_FLEX_TRACKER!$D:$D,PASTE_FLEX_TRACKER!$C:$C,MAIN!$A1883,PASTE_FLEX_TRACKER!$B:$B,MAIN!$D1883)</f>
        <v>0</v>
      </c>
      <c r="M1883" s="24" t="str">
        <f>IFERROR(-VLOOKUP(D1883,SQ!$A$19:$CC$52,HLOOKUP(MAIN!A1883,SQ!$B$18:$CC$56,39,FALSE),FALSE),"n/a")</f>
        <v>n/a</v>
      </c>
      <c r="N1883" s="46" t="s">
        <v>563</v>
      </c>
      <c r="O1883" s="46">
        <f>SUMIFS(MAN_ADJ!$L:$L,MAN_ADJ!$K:$K,MAIN!$D1883,MAN_ADJ!$J:$J,MAIN!$S1883)</f>
        <v>0</v>
      </c>
      <c r="P1883" s="25">
        <f t="shared" si="526"/>
        <v>0</v>
      </c>
      <c r="Q1883" s="28">
        <f t="shared" si="527"/>
        <v>0</v>
      </c>
      <c r="R1883" s="38">
        <f t="shared" si="528"/>
        <v>7.5843958135109411</v>
      </c>
      <c r="S1883" s="17" t="s">
        <v>228</v>
      </c>
      <c r="U1883" t="s">
        <v>577</v>
      </c>
    </row>
    <row r="1884" spans="1:22" x14ac:dyDescent="0.25">
      <c r="A1884" s="17" t="s">
        <v>228</v>
      </c>
      <c r="B1884" s="17" t="s">
        <v>180</v>
      </c>
      <c r="C1884" s="17" t="s">
        <v>229</v>
      </c>
      <c r="D1884" s="17" t="s">
        <v>155</v>
      </c>
      <c r="E1884" s="24">
        <f>IF(U1884="SC",SUMIFS(SC!F:F,SC!A:A,MAIN!D1884,SC!B:B,MAIN!A1884),SUMIFS(Allocations!$H:$H,Allocations!$A:$A,MAIN!$A1884,Allocations!$B:$B,MAIN!$D1884))</f>
        <v>0</v>
      </c>
      <c r="F1884" s="24">
        <f>IF(U1884="SC",SUMIFS(SC!J:J,SC!A:A,MAIN!D1884,SC!B:B,MAIN!A1884),SUMIFS(Allocations!M:M,Allocations!A:A,MAIN!A1884,Allocations!B:B,MAIN!D1884))</f>
        <v>0</v>
      </c>
      <c r="G1884" s="24">
        <f t="shared" ref="G1884" si="533">E1884+F1884</f>
        <v>0</v>
      </c>
      <c r="H1884" s="24">
        <f>IFERROR(VLOOKUP(S1884,Swaps_wk!$A$2:$AP$151,HLOOKUP(MAIN!D1884,Swaps_wk!$B$2:$AP$151,150,FALSE),FALSE),0)</f>
        <v>0</v>
      </c>
      <c r="I1884" s="24">
        <f>SUMIFS(PASTE_DQS_TRACKER!$D:$D,PASTE_DQS_TRACKER!$C:$C,MAIN!$A1884,PASTE_DQS_TRACKER!$B:$B,MAIN!$D1884)-SUMIFS(PASTE_DQS_TRACKER!$D:$D,PASTE_DQS_TRACKER!$C:$C,MAIN!A1884,PASTE_DQS_TRACKER!$E:$E,MAIN!$D1884)</f>
        <v>0</v>
      </c>
      <c r="J1884" s="25">
        <f t="shared" ref="J1884" si="534">G1884+I1884</f>
        <v>0</v>
      </c>
      <c r="K1884" s="24">
        <f>IFERROR(IF(V1884="Flex",0,IF(D1884=$D$30,VLOOKUP(A1884,MMO_o10M_lease!$A$1:$F$51,5,FALSE),IF(D1884=$D$26,VLOOKUP(D1884,LANDINGS!$A$3:$BR$40,HLOOKUP(A1884,LANDINGS!$B$1:$CF$42,42,FALSE),FALSE)-IFERROR(VLOOKUP(A1884,MMO_o10M_lease!$A$1:$F$38,5,FALSE),0),VLOOKUP(D1884,LANDINGS!$A$3:$CF$40,HLOOKUP(A1884,LANDINGS!$B$1:$CF$42,42,FALSE),FALSE)))),0)</f>
        <v>0</v>
      </c>
      <c r="L1884" s="24">
        <f>SUMIFS(PASTE_FLEX_TRACKER!$D:$D,PASTE_FLEX_TRACKER!$F:$F,MAIN!$A1884,PASTE_FLEX_TRACKER!$B:$B,MAIN!$D1884)-SUMIFS(PASTE_FLEX_TRACKER!$D:$D,PASTE_FLEX_TRACKER!$C:$C,MAIN!$A1884,PASTE_FLEX_TRACKER!$B:$B,MAIN!$D1884)</f>
        <v>0</v>
      </c>
      <c r="M1884" s="24" t="str">
        <f>IFERROR(-VLOOKUP(D1884,SQ!$A$19:$CC$52,HLOOKUP(MAIN!A1884,SQ!$B$18:$CC$56,39,FALSE),FALSE),"n/a")</f>
        <v>n/a</v>
      </c>
      <c r="N1884" s="46" t="s">
        <v>563</v>
      </c>
      <c r="O1884" s="46">
        <f>SUMIFS(MAN_ADJ!$L:$L,MAN_ADJ!$K:$K,MAIN!$D1884,MAN_ADJ!$J:$J,MAIN!$S1884)</f>
        <v>0</v>
      </c>
      <c r="P1884" s="25">
        <f t="shared" si="526"/>
        <v>0</v>
      </c>
      <c r="Q1884" s="28" t="str">
        <f t="shared" ref="Q1884" si="535">IFERROR(P1884/J1884,"n/a")</f>
        <v>n/a</v>
      </c>
      <c r="R1884" s="38">
        <f t="shared" ref="R1884" si="536">J1884-P1884</f>
        <v>0</v>
      </c>
      <c r="S1884" s="17" t="s">
        <v>228</v>
      </c>
      <c r="U1884" t="s">
        <v>577</v>
      </c>
    </row>
    <row r="1885" spans="1:22" x14ac:dyDescent="0.25">
      <c r="A1885" s="17" t="s">
        <v>228</v>
      </c>
      <c r="B1885" s="17" t="s">
        <v>180</v>
      </c>
      <c r="C1885" s="17" t="s">
        <v>229</v>
      </c>
      <c r="D1885" s="17" t="s">
        <v>130</v>
      </c>
      <c r="E1885" s="24">
        <f>IF(U1885="SC",SUMIFS(SC!F:F,SC!A:A,MAIN!D1885,SC!B:B,MAIN!A1885),SUMIFS(Allocations!$H:$H,Allocations!$A:$A,MAIN!$A1885,Allocations!$B:$B,MAIN!$D1885))</f>
        <v>0</v>
      </c>
      <c r="F1885" s="24">
        <f>IF(U1885="SC",SUMIFS(SC!J:J,SC!A:A,MAIN!D1885,SC!B:B,MAIN!A1885),SUMIFS(Allocations!M:M,Allocations!A:A,MAIN!A1885,Allocations!B:B,MAIN!D1885))</f>
        <v>0</v>
      </c>
      <c r="G1885" s="24">
        <f t="shared" si="524"/>
        <v>0</v>
      </c>
      <c r="H1885" s="24">
        <f>IFERROR(VLOOKUP(S1885,Swaps_wk!$A$2:$AP$151,HLOOKUP(MAIN!D1885,Swaps_wk!$B$2:$AP$151,150,FALSE),FALSE),0)</f>
        <v>0</v>
      </c>
      <c r="I1885" s="24">
        <f>SUMIFS(PASTE_DQS_TRACKER!$D:$D,PASTE_DQS_TRACKER!$C:$C,MAIN!$A1885,PASTE_DQS_TRACKER!$B:$B,MAIN!$D1885)-SUMIFS(PASTE_DQS_TRACKER!$D:$D,PASTE_DQS_TRACKER!$C:$C,MAIN!A1885,PASTE_DQS_TRACKER!$E:$E,MAIN!$D1885)</f>
        <v>0</v>
      </c>
      <c r="J1885" s="25">
        <f t="shared" si="525"/>
        <v>0</v>
      </c>
      <c r="K1885" s="24">
        <f>IFERROR(IF(V1885="Flex",0,IF(D1885=$D$30,VLOOKUP(A1885,MMO_o10M_lease!$A$1:$F$51,5,FALSE),IF(D1885=$D$26,VLOOKUP(D1885,LANDINGS!$A$3:$BR$40,HLOOKUP(A1885,LANDINGS!$B$1:$CF$42,42,FALSE),FALSE)-IFERROR(VLOOKUP(A1885,MMO_o10M_lease!$A$1:$F$38,5,FALSE),0),VLOOKUP(D1885,LANDINGS!$A$3:$CF$40,HLOOKUP(A1885,LANDINGS!$B$1:$CF$42,42,FALSE),FALSE)))),0)</f>
        <v>0</v>
      </c>
      <c r="L1885" s="24">
        <f>SUMIFS(PASTE_FLEX_TRACKER!$D:$D,PASTE_FLEX_TRACKER!$F:$F,MAIN!$A1885,PASTE_FLEX_TRACKER!$B:$B,MAIN!$D1885)-SUMIFS(PASTE_FLEX_TRACKER!$D:$D,PASTE_FLEX_TRACKER!$C:$C,MAIN!$A1885,PASTE_FLEX_TRACKER!$B:$B,MAIN!$D1885)</f>
        <v>0</v>
      </c>
      <c r="M1885" s="24" t="str">
        <f>IFERROR(-VLOOKUP(D1885,SQ!$A$19:$CC$52,HLOOKUP(MAIN!A1885,SQ!$B$18:$CC$56,39,FALSE),FALSE),"n/a")</f>
        <v>n/a</v>
      </c>
      <c r="N1885" s="46" t="s">
        <v>563</v>
      </c>
      <c r="O1885" s="46">
        <f>SUMIFS(MAN_ADJ!$L:$L,MAN_ADJ!$K:$K,MAIN!$D1885,MAN_ADJ!$J:$J,MAIN!$S1885)</f>
        <v>0</v>
      </c>
      <c r="P1885" s="25">
        <f t="shared" si="526"/>
        <v>0</v>
      </c>
      <c r="Q1885" s="28" t="str">
        <f t="shared" si="527"/>
        <v>n/a</v>
      </c>
      <c r="R1885" s="38">
        <f t="shared" si="528"/>
        <v>0</v>
      </c>
      <c r="S1885" s="17" t="s">
        <v>228</v>
      </c>
      <c r="U1885" t="s">
        <v>577</v>
      </c>
    </row>
    <row r="1886" spans="1:22" x14ac:dyDescent="0.25">
      <c r="A1886" s="26" t="s">
        <v>228</v>
      </c>
      <c r="B1886" s="26" t="s">
        <v>180</v>
      </c>
      <c r="C1886" s="26" t="s">
        <v>229</v>
      </c>
      <c r="D1886" s="26" t="s">
        <v>131</v>
      </c>
      <c r="E1886" s="27">
        <f t="shared" ref="E1886:M1886" si="537">SUM(E1848:E1885)</f>
        <v>1141.6734538534729</v>
      </c>
      <c r="F1886" s="27">
        <f t="shared" si="537"/>
        <v>0</v>
      </c>
      <c r="G1886" s="27">
        <f t="shared" si="537"/>
        <v>1141.6734538534729</v>
      </c>
      <c r="H1886" s="27">
        <f>IFERROR(VLOOKUP(S1886,Swaps_wk!$A$2:$AP$151,HLOOKUP(MAIN!D1886,Swaps_wk!$B$2:$AP$151,150,FALSE),FALSE),0)</f>
        <v>0</v>
      </c>
      <c r="I1886" s="27">
        <f t="shared" si="537"/>
        <v>167.8</v>
      </c>
      <c r="J1886" s="25">
        <f t="shared" si="537"/>
        <v>1309.4734538534731</v>
      </c>
      <c r="K1886" s="27">
        <f t="shared" si="537"/>
        <v>34.451290000000007</v>
      </c>
      <c r="L1886" s="27">
        <f t="shared" si="537"/>
        <v>0</v>
      </c>
      <c r="M1886" s="27">
        <f t="shared" si="537"/>
        <v>0</v>
      </c>
      <c r="N1886" s="46" t="s">
        <v>563</v>
      </c>
      <c r="O1886" s="27">
        <f>SUM(O1848:O1885)</f>
        <v>0</v>
      </c>
      <c r="P1886" s="25">
        <f t="shared" ref="P1886" si="538">SUM(P1848:P1885)</f>
        <v>34.451290000000007</v>
      </c>
      <c r="Q1886" s="28">
        <f t="shared" si="527"/>
        <v>2.6309269499597679E-2</v>
      </c>
      <c r="R1886" s="38">
        <f t="shared" si="528"/>
        <v>1275.0221638534731</v>
      </c>
      <c r="S1886" s="17" t="s">
        <v>228</v>
      </c>
      <c r="U1886" t="s">
        <v>577</v>
      </c>
    </row>
    <row r="1887" spans="1:22" x14ac:dyDescent="0.25">
      <c r="A1887" s="17" t="s">
        <v>230</v>
      </c>
      <c r="B1887" s="17" t="s">
        <v>180</v>
      </c>
      <c r="C1887" s="17" t="s">
        <v>231</v>
      </c>
      <c r="D1887" s="17" t="s">
        <v>95</v>
      </c>
      <c r="E1887" s="24">
        <f>IF(U1887="SC",SUMIFS(SC!F:F,SC!A:A,MAIN!D1887,SC!B:B,MAIN!A1887),SUMIFS(Allocations!$H:$H,Allocations!$A:$A,MAIN!$A1887,Allocations!$B:$B,MAIN!$D1887))</f>
        <v>34.115399999999994</v>
      </c>
      <c r="F1887" s="24">
        <f>IF(U1887="SC",SUMIFS(SC!J:J,SC!A:A,MAIN!D1887,SC!B:B,MAIN!A1887),SUMIFS(Allocations!M:M,Allocations!A:A,MAIN!A1887,Allocations!B:B,MAIN!D1887))</f>
        <v>0</v>
      </c>
      <c r="G1887" s="24">
        <f t="shared" ref="G1887:G1924" si="539">E1887+F1887</f>
        <v>34.115399999999994</v>
      </c>
      <c r="H1887" s="24">
        <f>IFERROR(VLOOKUP(S1887,Swaps_wk!$A$2:$AP$151,HLOOKUP(MAIN!D1887,Swaps_wk!$B$2:$AP$151,150,FALSE),FALSE),0)</f>
        <v>0</v>
      </c>
      <c r="I1887" s="24">
        <f>SUMIFS(PASTE_DQS_TRACKER!$D:$D,PASTE_DQS_TRACKER!$C:$C,MAIN!$S1887,PASTE_DQS_TRACKER!$B:$B,MAIN!$D1887)-SUMIFS(PASTE_DQS_TRACKER!$D:$D,PASTE_DQS_TRACKER!$C:$C,MAIN!$S1887,PASTE_DQS_TRACKER!$E:$E,MAIN!$D1887)</f>
        <v>0</v>
      </c>
      <c r="J1887" s="25">
        <f t="shared" ref="J1887:J1924" si="540">G1887+I1887</f>
        <v>34.115399999999994</v>
      </c>
      <c r="K1887" s="24">
        <f>IFERROR(IF(V1887="Flex",0,IF(D1887=$D$30,VLOOKUP(A1887,MMO_o10M_lease!$A$1:$F$51,5,FALSE),IF(D1887=$D$26,VLOOKUP(D1887,LANDINGS!$A$3:$BR$40,HLOOKUP(A1887,LANDINGS!$B$1:$CF$42,42,FALSE),FALSE)-IFERROR(VLOOKUP(A1887,MMO_o10M_lease!$A$1:$F$38,5,FALSE),0),VLOOKUP(D1887,LANDINGS!$A$3:$CF$40,HLOOKUP(A1887,LANDINGS!$B$1:$CF$42,42,FALSE),FALSE)))),0)</f>
        <v>0</v>
      </c>
      <c r="L1887" s="24">
        <f>SUMIFS(PASTE_FLEX_TRACKER!$D:$D,PASTE_FLEX_TRACKER!$E:$E,MAIN!$A1887,PASTE_FLEX_TRACKER!$B:$B,MAIN!$D1887)</f>
        <v>0</v>
      </c>
      <c r="M1887" s="35" t="s">
        <v>133</v>
      </c>
      <c r="N1887" s="46" t="s">
        <v>563</v>
      </c>
      <c r="O1887" s="46">
        <f>SUMIFS(MAN_ADJ!$L:$L,MAN_ADJ!$K:$K,MAIN!$D1887,MAN_ADJ!$J:$J,MAIN!$S1887)</f>
        <v>0</v>
      </c>
      <c r="P1887" s="25">
        <f t="shared" ref="P1887:P1924" si="541">SUM(K1887:O1887)</f>
        <v>0</v>
      </c>
      <c r="Q1887" s="28">
        <f t="shared" si="527"/>
        <v>0</v>
      </c>
      <c r="R1887" s="38">
        <f t="shared" si="528"/>
        <v>34.115399999999994</v>
      </c>
      <c r="S1887" s="17" t="s">
        <v>232</v>
      </c>
      <c r="U1887" t="s">
        <v>577</v>
      </c>
      <c r="V1887" t="s">
        <v>735</v>
      </c>
    </row>
    <row r="1888" spans="1:22" x14ac:dyDescent="0.25">
      <c r="A1888" s="17" t="s">
        <v>230</v>
      </c>
      <c r="B1888" s="17" t="s">
        <v>180</v>
      </c>
      <c r="C1888" s="17" t="s">
        <v>231</v>
      </c>
      <c r="D1888" s="17" t="s">
        <v>96</v>
      </c>
      <c r="E1888" s="24">
        <f>IF(U1888="SC",SUMIFS(SC!F:F,SC!A:A,MAIN!D1888,SC!B:B,MAIN!A1888),SUMIFS(Allocations!$H:$H,Allocations!$A:$A,MAIN!$A1888,Allocations!$B:$B,MAIN!$D1888))</f>
        <v>16.5</v>
      </c>
      <c r="F1888" s="24">
        <f>IF(U1888="SC",SUMIFS(SC!J:J,SC!A:A,MAIN!D1888,SC!B:B,MAIN!A1888),SUMIFS(Allocations!M:M,Allocations!A:A,MAIN!A1888,Allocations!B:B,MAIN!D1888))</f>
        <v>0</v>
      </c>
      <c r="G1888" s="24">
        <f t="shared" si="539"/>
        <v>16.5</v>
      </c>
      <c r="H1888" s="24">
        <f>IFERROR(VLOOKUP(S1888,Swaps_wk!$A$2:$AP$151,HLOOKUP(MAIN!D1888,Swaps_wk!$B$2:$AP$151,150,FALSE),FALSE),0)</f>
        <v>0</v>
      </c>
      <c r="I1888" s="24">
        <f>SUMIFS(PASTE_DQS_TRACKER!$D:$D,PASTE_DQS_TRACKER!$C:$C,MAIN!$S1888,PASTE_DQS_TRACKER!$B:$B,MAIN!$D1888)-SUMIFS(PASTE_DQS_TRACKER!$D:$D,PASTE_DQS_TRACKER!$C:$C,MAIN!$S1888,PASTE_DQS_TRACKER!$E:$E,MAIN!$D1888)</f>
        <v>0</v>
      </c>
      <c r="J1888" s="25">
        <f t="shared" si="540"/>
        <v>16.5</v>
      </c>
      <c r="K1888" s="24">
        <f>IFERROR(IF(V1888="Flex",0,IF(D1888=$D$30,VLOOKUP(A1888,MMO_o10M_lease!$A$1:$F$51,5,FALSE),IF(D1888=$D$26,VLOOKUP(D1888,LANDINGS!$A$3:$BR$40,HLOOKUP(A1888,LANDINGS!$B$1:$CF$42,42,FALSE),FALSE)-IFERROR(VLOOKUP(A1888,MMO_o10M_lease!$A$1:$F$38,5,FALSE),0),VLOOKUP(D1888,LANDINGS!$A$3:$CF$40,HLOOKUP(A1888,LANDINGS!$B$1:$CF$42,42,FALSE),FALSE)))),0)</f>
        <v>0</v>
      </c>
      <c r="L1888" s="24">
        <f>SUMIFS(PASTE_FLEX_TRACKER!$D:$D,PASTE_FLEX_TRACKER!$E:$E,MAIN!$A1888,PASTE_FLEX_TRACKER!$B:$B,MAIN!$D1888)</f>
        <v>0</v>
      </c>
      <c r="M1888" s="35" t="s">
        <v>133</v>
      </c>
      <c r="N1888" s="46" t="s">
        <v>563</v>
      </c>
      <c r="O1888" s="46">
        <f>SUMIFS(MAN_ADJ!$L:$L,MAN_ADJ!$K:$K,MAIN!$D1888,MAN_ADJ!$J:$J,MAIN!$S1888)</f>
        <v>0</v>
      </c>
      <c r="P1888" s="25">
        <f t="shared" si="541"/>
        <v>0</v>
      </c>
      <c r="Q1888" s="28">
        <f t="shared" si="527"/>
        <v>0</v>
      </c>
      <c r="R1888" s="38">
        <f t="shared" si="528"/>
        <v>16.5</v>
      </c>
      <c r="S1888" s="17" t="s">
        <v>232</v>
      </c>
      <c r="U1888" t="s">
        <v>577</v>
      </c>
      <c r="V1888" t="s">
        <v>735</v>
      </c>
    </row>
    <row r="1889" spans="1:22" x14ac:dyDescent="0.25">
      <c r="A1889" s="17" t="s">
        <v>230</v>
      </c>
      <c r="B1889" s="17" t="s">
        <v>180</v>
      </c>
      <c r="C1889" s="17" t="s">
        <v>231</v>
      </c>
      <c r="D1889" s="17" t="s">
        <v>97</v>
      </c>
      <c r="E1889" s="24">
        <f>IF(U1889="SC",SUMIFS(SC!F:F,SC!A:A,MAIN!D1889,SC!B:B,MAIN!A1889),SUMIFS(Allocations!$H:$H,Allocations!$A:$A,MAIN!$A1889,Allocations!$B:$B,MAIN!$D1889))</f>
        <v>7.08</v>
      </c>
      <c r="F1889" s="24">
        <f>IF(U1889="SC",SUMIFS(SC!J:J,SC!A:A,MAIN!D1889,SC!B:B,MAIN!A1889),SUMIFS(Allocations!M:M,Allocations!A:A,MAIN!A1889,Allocations!B:B,MAIN!D1889))</f>
        <v>0</v>
      </c>
      <c r="G1889" s="24">
        <f t="shared" si="539"/>
        <v>7.08</v>
      </c>
      <c r="H1889" s="24">
        <f>IFERROR(VLOOKUP(S1889,Swaps_wk!$A$2:$AP$151,HLOOKUP(MAIN!D1889,Swaps_wk!$B$2:$AP$151,150,FALSE),FALSE),0)</f>
        <v>0</v>
      </c>
      <c r="I1889" s="24">
        <f>SUMIFS(PASTE_DQS_TRACKER!$D:$D,PASTE_DQS_TRACKER!$C:$C,MAIN!$S1889,PASTE_DQS_TRACKER!$B:$B,MAIN!$D1889)-SUMIFS(PASTE_DQS_TRACKER!$D:$D,PASTE_DQS_TRACKER!$C:$C,MAIN!$S1889,PASTE_DQS_TRACKER!$E:$E,MAIN!$D1889)</f>
        <v>0</v>
      </c>
      <c r="J1889" s="25">
        <f t="shared" si="540"/>
        <v>7.08</v>
      </c>
      <c r="K1889" s="24">
        <f>IFERROR(IF(V1889="Flex",0,IF(D1889=$D$30,VLOOKUP(A1889,MMO_o10M_lease!$A$1:$F$51,5,FALSE),IF(D1889=$D$26,VLOOKUP(D1889,LANDINGS!$A$3:$BR$40,HLOOKUP(A1889,LANDINGS!$B$1:$CF$42,42,FALSE),FALSE)-IFERROR(VLOOKUP(A1889,MMO_o10M_lease!$A$1:$F$38,5,FALSE),0),VLOOKUP(D1889,LANDINGS!$A$3:$CF$40,HLOOKUP(A1889,LANDINGS!$B$1:$CF$42,42,FALSE),FALSE)))),0)</f>
        <v>0</v>
      </c>
      <c r="L1889" s="24">
        <f>SUMIFS(PASTE_FLEX_TRACKER!$D:$D,PASTE_FLEX_TRACKER!$E:$E,MAIN!$A1889,PASTE_FLEX_TRACKER!$B:$B,MAIN!$D1889)</f>
        <v>0</v>
      </c>
      <c r="M1889" s="35" t="s">
        <v>133</v>
      </c>
      <c r="N1889" s="46" t="s">
        <v>563</v>
      </c>
      <c r="O1889" s="46">
        <f>SUMIFS(MAN_ADJ!$L:$L,MAN_ADJ!$K:$K,MAIN!$D1889,MAN_ADJ!$J:$J,MAIN!$S1889)</f>
        <v>0</v>
      </c>
      <c r="P1889" s="25">
        <f t="shared" si="541"/>
        <v>0</v>
      </c>
      <c r="Q1889" s="28">
        <f t="shared" si="527"/>
        <v>0</v>
      </c>
      <c r="R1889" s="38">
        <f t="shared" si="528"/>
        <v>7.08</v>
      </c>
      <c r="S1889" s="17" t="s">
        <v>232</v>
      </c>
      <c r="U1889" t="s">
        <v>577</v>
      </c>
      <c r="V1889" t="s">
        <v>735</v>
      </c>
    </row>
    <row r="1890" spans="1:22" x14ac:dyDescent="0.25">
      <c r="A1890" s="17" t="s">
        <v>230</v>
      </c>
      <c r="B1890" s="17" t="s">
        <v>180</v>
      </c>
      <c r="C1890" s="17" t="s">
        <v>231</v>
      </c>
      <c r="D1890" s="17" t="s">
        <v>98</v>
      </c>
      <c r="E1890" s="24">
        <f>IF(U1890="SC",SUMIFS(SC!F:F,SC!A:A,MAIN!D1890,SC!B:B,MAIN!A1890),SUMIFS(Allocations!$H:$H,Allocations!$A:$A,MAIN!$A1890,Allocations!$B:$B,MAIN!$D1890))</f>
        <v>3.78</v>
      </c>
      <c r="F1890" s="24">
        <f>IF(U1890="SC",SUMIFS(SC!J:J,SC!A:A,MAIN!D1890,SC!B:B,MAIN!A1890),SUMIFS(Allocations!M:M,Allocations!A:A,MAIN!A1890,Allocations!B:B,MAIN!D1890))</f>
        <v>0</v>
      </c>
      <c r="G1890" s="24">
        <f t="shared" si="539"/>
        <v>3.78</v>
      </c>
      <c r="H1890" s="24">
        <f>IFERROR(VLOOKUP(S1890,Swaps_wk!$A$2:$AP$151,HLOOKUP(MAIN!D1890,Swaps_wk!$B$2:$AP$151,150,FALSE),FALSE),0)</f>
        <v>0</v>
      </c>
      <c r="I1890" s="24">
        <f>SUMIFS(PASTE_DQS_TRACKER!$D:$D,PASTE_DQS_TRACKER!$C:$C,MAIN!$S1890,PASTE_DQS_TRACKER!$B:$B,MAIN!$D1890)-SUMIFS(PASTE_DQS_TRACKER!$D:$D,PASTE_DQS_TRACKER!$C:$C,MAIN!$S1890,PASTE_DQS_TRACKER!$E:$E,MAIN!$D1890)</f>
        <v>0</v>
      </c>
      <c r="J1890" s="25">
        <f t="shared" si="540"/>
        <v>3.78</v>
      </c>
      <c r="K1890" s="24">
        <f>IFERROR(IF(V1890="Flex",0,IF(D1890=$D$30,VLOOKUP(A1890,MMO_o10M_lease!$A$1:$F$51,5,FALSE),IF(D1890=$D$26,VLOOKUP(D1890,LANDINGS!$A$3:$BR$40,HLOOKUP(A1890,LANDINGS!$B$1:$CF$42,42,FALSE),FALSE)-IFERROR(VLOOKUP(A1890,MMO_o10M_lease!$A$1:$F$38,5,FALSE),0),VLOOKUP(D1890,LANDINGS!$A$3:$CF$40,HLOOKUP(A1890,LANDINGS!$B$1:$CF$42,42,FALSE),FALSE)))),0)</f>
        <v>0</v>
      </c>
      <c r="L1890" s="24">
        <f>SUMIFS(PASTE_FLEX_TRACKER!$D:$D,PASTE_FLEX_TRACKER!$E:$E,MAIN!$A1890,PASTE_FLEX_TRACKER!$B:$B,MAIN!$D1890)</f>
        <v>0</v>
      </c>
      <c r="M1890" s="35" t="s">
        <v>133</v>
      </c>
      <c r="N1890" s="46" t="s">
        <v>563</v>
      </c>
      <c r="O1890" s="46">
        <f>SUMIFS(MAN_ADJ!$L:$L,MAN_ADJ!$K:$K,MAIN!$D1890,MAN_ADJ!$J:$J,MAIN!$S1890)</f>
        <v>0</v>
      </c>
      <c r="P1890" s="25">
        <f t="shared" si="541"/>
        <v>0</v>
      </c>
      <c r="Q1890" s="28">
        <f t="shared" si="527"/>
        <v>0</v>
      </c>
      <c r="R1890" s="38">
        <f t="shared" si="528"/>
        <v>3.78</v>
      </c>
      <c r="S1890" s="17" t="s">
        <v>232</v>
      </c>
      <c r="U1890" t="s">
        <v>577</v>
      </c>
      <c r="V1890" t="s">
        <v>735</v>
      </c>
    </row>
    <row r="1891" spans="1:22" x14ac:dyDescent="0.25">
      <c r="A1891" s="17" t="s">
        <v>230</v>
      </c>
      <c r="B1891" s="17" t="s">
        <v>180</v>
      </c>
      <c r="C1891" s="17" t="s">
        <v>231</v>
      </c>
      <c r="D1891" s="17" t="s">
        <v>99</v>
      </c>
      <c r="E1891" s="24">
        <f>IF(U1891="SC",SUMIFS(SC!F:F,SC!A:A,MAIN!D1891,SC!B:B,MAIN!A1891),SUMIFS(Allocations!$H:$H,Allocations!$A:$A,MAIN!$A1891,Allocations!$B:$B,MAIN!$D1891))</f>
        <v>3.84</v>
      </c>
      <c r="F1891" s="24">
        <f>IF(U1891="SC",SUMIFS(SC!J:J,SC!A:A,MAIN!D1891,SC!B:B,MAIN!A1891),SUMIFS(Allocations!M:M,Allocations!A:A,MAIN!A1891,Allocations!B:B,MAIN!D1891))</f>
        <v>0</v>
      </c>
      <c r="G1891" s="24">
        <f t="shared" si="539"/>
        <v>3.84</v>
      </c>
      <c r="H1891" s="24">
        <f>IFERROR(VLOOKUP(S1891,Swaps_wk!$A$2:$AP$151,HLOOKUP(MAIN!D1891,Swaps_wk!$B$2:$AP$151,150,FALSE),FALSE),0)</f>
        <v>0</v>
      </c>
      <c r="I1891" s="24">
        <f>SUMIFS(PASTE_DQS_TRACKER!$D:$D,PASTE_DQS_TRACKER!$C:$C,MAIN!$S1891,PASTE_DQS_TRACKER!$B:$B,MAIN!$D1891)-SUMIFS(PASTE_DQS_TRACKER!$D:$D,PASTE_DQS_TRACKER!$C:$C,MAIN!$S1891,PASTE_DQS_TRACKER!$E:$E,MAIN!$D1891)</f>
        <v>0</v>
      </c>
      <c r="J1891" s="25">
        <f t="shared" si="540"/>
        <v>3.84</v>
      </c>
      <c r="K1891" s="24">
        <f>IFERROR(IF(V1891="Flex",0,IF(D1891=$D$30,VLOOKUP(A1891,MMO_o10M_lease!$A$1:$F$51,5,FALSE),IF(D1891=$D$26,VLOOKUP(D1891,LANDINGS!$A$3:$BR$40,HLOOKUP(A1891,LANDINGS!$B$1:$CF$42,42,FALSE),FALSE)-IFERROR(VLOOKUP(A1891,MMO_o10M_lease!$A$1:$F$38,5,FALSE),0),VLOOKUP(D1891,LANDINGS!$A$3:$CF$40,HLOOKUP(A1891,LANDINGS!$B$1:$CF$42,42,FALSE),FALSE)))),0)</f>
        <v>0</v>
      </c>
      <c r="L1891" s="24">
        <f>SUMIFS(PASTE_FLEX_TRACKER!$D:$D,PASTE_FLEX_TRACKER!$E:$E,MAIN!$A1891,PASTE_FLEX_TRACKER!$B:$B,MAIN!$D1891)</f>
        <v>0</v>
      </c>
      <c r="M1891" s="35" t="s">
        <v>133</v>
      </c>
      <c r="N1891" s="46" t="s">
        <v>563</v>
      </c>
      <c r="O1891" s="46">
        <f>SUMIFS(MAN_ADJ!$L:$L,MAN_ADJ!$K:$K,MAIN!$D1891,MAN_ADJ!$J:$J,MAIN!$S1891)</f>
        <v>0</v>
      </c>
      <c r="P1891" s="25">
        <f t="shared" si="541"/>
        <v>0</v>
      </c>
      <c r="Q1891" s="28">
        <f t="shared" si="527"/>
        <v>0</v>
      </c>
      <c r="R1891" s="38">
        <f t="shared" si="528"/>
        <v>3.84</v>
      </c>
      <c r="S1891" s="17" t="s">
        <v>232</v>
      </c>
      <c r="U1891" t="s">
        <v>577</v>
      </c>
      <c r="V1891" t="s">
        <v>735</v>
      </c>
    </row>
    <row r="1892" spans="1:22" x14ac:dyDescent="0.25">
      <c r="A1892" s="17" t="s">
        <v>230</v>
      </c>
      <c r="B1892" s="17" t="s">
        <v>180</v>
      </c>
      <c r="C1892" s="17" t="s">
        <v>231</v>
      </c>
      <c r="D1892" s="17" t="s">
        <v>100</v>
      </c>
      <c r="E1892" s="24">
        <f>IF(U1892="SC",SUMIFS(SC!F:F,SC!A:A,MAIN!D1892,SC!B:B,MAIN!A1892),SUMIFS(Allocations!$H:$H,Allocations!$A:$A,MAIN!$A1892,Allocations!$B:$B,MAIN!$D1892))</f>
        <v>0.36</v>
      </c>
      <c r="F1892" s="24">
        <f>IF(U1892="SC",SUMIFS(SC!J:J,SC!A:A,MAIN!D1892,SC!B:B,MAIN!A1892),SUMIFS(Allocations!M:M,Allocations!A:A,MAIN!A1892,Allocations!B:B,MAIN!D1892))</f>
        <v>0</v>
      </c>
      <c r="G1892" s="24">
        <f t="shared" si="539"/>
        <v>0.36</v>
      </c>
      <c r="H1892" s="24">
        <f>IFERROR(VLOOKUP(S1892,Swaps_wk!$A$2:$AP$151,HLOOKUP(MAIN!D1892,Swaps_wk!$B$2:$AP$151,150,FALSE),FALSE),0)</f>
        <v>0</v>
      </c>
      <c r="I1892" s="24">
        <f>SUMIFS(PASTE_DQS_TRACKER!$D:$D,PASTE_DQS_TRACKER!$C:$C,MAIN!$S1892,PASTE_DQS_TRACKER!$B:$B,MAIN!$D1892)-SUMIFS(PASTE_DQS_TRACKER!$D:$D,PASTE_DQS_TRACKER!$C:$C,MAIN!$S1892,PASTE_DQS_TRACKER!$E:$E,MAIN!$D1892)</f>
        <v>0</v>
      </c>
      <c r="J1892" s="25">
        <f t="shared" si="540"/>
        <v>0.36</v>
      </c>
      <c r="K1892" s="24">
        <f>IFERROR(IF(V1892="Flex",0,IF(D1892=$D$30,VLOOKUP(A1892,MMO_o10M_lease!$A$1:$F$51,5,FALSE),IF(D1892=$D$26,VLOOKUP(D1892,LANDINGS!$A$3:$BR$40,HLOOKUP(A1892,LANDINGS!$B$1:$CF$42,42,FALSE),FALSE)-IFERROR(VLOOKUP(A1892,MMO_o10M_lease!$A$1:$F$38,5,FALSE),0),VLOOKUP(D1892,LANDINGS!$A$3:$CF$40,HLOOKUP(A1892,LANDINGS!$B$1:$CF$42,42,FALSE),FALSE)))),0)</f>
        <v>0</v>
      </c>
      <c r="L1892" s="24">
        <f>SUMIFS(PASTE_FLEX_TRACKER!$D:$D,PASTE_FLEX_TRACKER!$E:$E,MAIN!$A1892,PASTE_FLEX_TRACKER!$B:$B,MAIN!$D1892)</f>
        <v>0</v>
      </c>
      <c r="M1892" s="35" t="s">
        <v>133</v>
      </c>
      <c r="N1892" s="46" t="s">
        <v>563</v>
      </c>
      <c r="O1892" s="46">
        <f>SUMIFS(MAN_ADJ!$L:$L,MAN_ADJ!$K:$K,MAIN!$D1892,MAN_ADJ!$J:$J,MAIN!$S1892)</f>
        <v>0</v>
      </c>
      <c r="P1892" s="25">
        <f t="shared" si="541"/>
        <v>0</v>
      </c>
      <c r="Q1892" s="28">
        <f t="shared" si="527"/>
        <v>0</v>
      </c>
      <c r="R1892" s="38">
        <f t="shared" si="528"/>
        <v>0.36</v>
      </c>
      <c r="S1892" s="17" t="s">
        <v>232</v>
      </c>
      <c r="U1892" t="s">
        <v>577</v>
      </c>
      <c r="V1892" t="s">
        <v>735</v>
      </c>
    </row>
    <row r="1893" spans="1:22" x14ac:dyDescent="0.25">
      <c r="A1893" s="17" t="s">
        <v>230</v>
      </c>
      <c r="B1893" s="17" t="s">
        <v>180</v>
      </c>
      <c r="C1893" s="17" t="s">
        <v>231</v>
      </c>
      <c r="D1893" s="17" t="s">
        <v>101</v>
      </c>
      <c r="E1893" s="24">
        <f>IF(U1893="SC",SUMIFS(SC!F:F,SC!A:A,MAIN!D1893,SC!B:B,MAIN!A1893),SUMIFS(Allocations!$H:$H,Allocations!$A:$A,MAIN!$A1893,Allocations!$B:$B,MAIN!$D1893))</f>
        <v>1.92</v>
      </c>
      <c r="F1893" s="24">
        <f>IF(U1893="SC",SUMIFS(SC!J:J,SC!A:A,MAIN!D1893,SC!B:B,MAIN!A1893),SUMIFS(Allocations!M:M,Allocations!A:A,MAIN!A1893,Allocations!B:B,MAIN!D1893))</f>
        <v>0</v>
      </c>
      <c r="G1893" s="24">
        <f t="shared" si="539"/>
        <v>1.92</v>
      </c>
      <c r="H1893" s="24">
        <f>IFERROR(VLOOKUP(S1893,Swaps_wk!$A$2:$AP$151,HLOOKUP(MAIN!D1893,Swaps_wk!$B$2:$AP$151,150,FALSE),FALSE),0)</f>
        <v>0</v>
      </c>
      <c r="I1893" s="24">
        <f>SUMIFS(PASTE_DQS_TRACKER!$D:$D,PASTE_DQS_TRACKER!$C:$C,MAIN!$S1893,PASTE_DQS_TRACKER!$B:$B,MAIN!$D1893)-SUMIFS(PASTE_DQS_TRACKER!$D:$D,PASTE_DQS_TRACKER!$C:$C,MAIN!$S1893,PASTE_DQS_TRACKER!$E:$E,MAIN!$D1893)</f>
        <v>0</v>
      </c>
      <c r="J1893" s="25">
        <f t="shared" si="540"/>
        <v>1.92</v>
      </c>
      <c r="K1893" s="24">
        <f>IFERROR(IF(V1893="Flex",0,IF(D1893=$D$30,VLOOKUP(A1893,MMO_o10M_lease!$A$1:$F$51,5,FALSE),IF(D1893=$D$26,VLOOKUP(D1893,LANDINGS!$A$3:$BR$40,HLOOKUP(A1893,LANDINGS!$B$1:$CF$42,42,FALSE),FALSE)-IFERROR(VLOOKUP(A1893,MMO_o10M_lease!$A$1:$F$38,5,FALSE),0),VLOOKUP(D1893,LANDINGS!$A$3:$CF$40,HLOOKUP(A1893,LANDINGS!$B$1:$CF$42,42,FALSE),FALSE)))),0)</f>
        <v>0</v>
      </c>
      <c r="L1893" s="24">
        <f>SUMIFS(PASTE_FLEX_TRACKER!$D:$D,PASTE_FLEX_TRACKER!$E:$E,MAIN!$A1893,PASTE_FLEX_TRACKER!$B:$B,MAIN!$D1893)</f>
        <v>0</v>
      </c>
      <c r="M1893" s="35" t="s">
        <v>133</v>
      </c>
      <c r="N1893" s="46" t="s">
        <v>563</v>
      </c>
      <c r="O1893" s="46">
        <f>SUMIFS(MAN_ADJ!$L:$L,MAN_ADJ!$K:$K,MAIN!$D1893,MAN_ADJ!$J:$J,MAIN!$S1893)</f>
        <v>0</v>
      </c>
      <c r="P1893" s="25">
        <f t="shared" si="541"/>
        <v>0</v>
      </c>
      <c r="Q1893" s="28">
        <f t="shared" si="527"/>
        <v>0</v>
      </c>
      <c r="R1893" s="38">
        <f t="shared" si="528"/>
        <v>1.92</v>
      </c>
      <c r="S1893" s="17" t="s">
        <v>232</v>
      </c>
      <c r="U1893" t="s">
        <v>577</v>
      </c>
      <c r="V1893" t="s">
        <v>735</v>
      </c>
    </row>
    <row r="1894" spans="1:22" x14ac:dyDescent="0.25">
      <c r="A1894" s="17" t="s">
        <v>230</v>
      </c>
      <c r="B1894" s="17" t="s">
        <v>180</v>
      </c>
      <c r="C1894" s="17" t="s">
        <v>231</v>
      </c>
      <c r="D1894" s="17" t="s">
        <v>102</v>
      </c>
      <c r="E1894" s="24">
        <f>IF(U1894="SC",SUMIFS(SC!F:F,SC!A:A,MAIN!D1894,SC!B:B,MAIN!A1894),SUMIFS(Allocations!$H:$H,Allocations!$A:$A,MAIN!$A1894,Allocations!$B:$B,MAIN!$D1894))</f>
        <v>0</v>
      </c>
      <c r="F1894" s="24">
        <f>IF(U1894="SC",SUMIFS(SC!J:J,SC!A:A,MAIN!D1894,SC!B:B,MAIN!A1894),SUMIFS(Allocations!M:M,Allocations!A:A,MAIN!A1894,Allocations!B:B,MAIN!D1894))</f>
        <v>0</v>
      </c>
      <c r="G1894" s="24">
        <f t="shared" si="539"/>
        <v>0</v>
      </c>
      <c r="H1894" s="24">
        <f>IFERROR(VLOOKUP(S1894,Swaps_wk!$A$2:$AP$151,HLOOKUP(MAIN!D1894,Swaps_wk!$B$2:$AP$151,150,FALSE),FALSE),0)</f>
        <v>0</v>
      </c>
      <c r="I1894" s="24">
        <f>SUMIFS(PASTE_DQS_TRACKER!$D:$D,PASTE_DQS_TRACKER!$C:$C,MAIN!$S1894,PASTE_DQS_TRACKER!$B:$B,MAIN!$D1894)-SUMIFS(PASTE_DQS_TRACKER!$D:$D,PASTE_DQS_TRACKER!$C:$C,MAIN!$S1894,PASTE_DQS_TRACKER!$E:$E,MAIN!$D1894)</f>
        <v>0</v>
      </c>
      <c r="J1894" s="25">
        <f t="shared" si="540"/>
        <v>0</v>
      </c>
      <c r="K1894" s="24">
        <f>IFERROR(IF(V1894="Flex",0,IF(D1894=$D$30,VLOOKUP(A1894,MMO_o10M_lease!$A$1:$F$51,5,FALSE),IF(D1894=$D$26,VLOOKUP(D1894,LANDINGS!$A$3:$BR$40,HLOOKUP(A1894,LANDINGS!$B$1:$CF$42,42,FALSE),FALSE)-IFERROR(VLOOKUP(A1894,MMO_o10M_lease!$A$1:$F$38,5,FALSE),0),VLOOKUP(D1894,LANDINGS!$A$3:$CF$40,HLOOKUP(A1894,LANDINGS!$B$1:$CF$42,42,FALSE),FALSE)))),0)</f>
        <v>0</v>
      </c>
      <c r="L1894" s="24">
        <f>SUMIFS(PASTE_FLEX_TRACKER!$D:$D,PASTE_FLEX_TRACKER!$E:$E,MAIN!$A1894,PASTE_FLEX_TRACKER!$B:$B,MAIN!$D1894)</f>
        <v>0</v>
      </c>
      <c r="M1894" s="35" t="s">
        <v>133</v>
      </c>
      <c r="N1894" s="46" t="s">
        <v>563</v>
      </c>
      <c r="O1894" s="46">
        <f>SUMIFS(MAN_ADJ!$L:$L,MAN_ADJ!$K:$K,MAIN!$D1894,MAN_ADJ!$J:$J,MAIN!$S1894)</f>
        <v>0</v>
      </c>
      <c r="P1894" s="25">
        <f t="shared" si="541"/>
        <v>0</v>
      </c>
      <c r="Q1894" s="28" t="str">
        <f t="shared" si="527"/>
        <v>n/a</v>
      </c>
      <c r="R1894" s="38">
        <f t="shared" si="528"/>
        <v>0</v>
      </c>
      <c r="S1894" s="17" t="s">
        <v>232</v>
      </c>
      <c r="U1894" t="s">
        <v>577</v>
      </c>
      <c r="V1894" t="s">
        <v>735</v>
      </c>
    </row>
    <row r="1895" spans="1:22" x14ac:dyDescent="0.25">
      <c r="A1895" s="17" t="s">
        <v>230</v>
      </c>
      <c r="B1895" s="17" t="s">
        <v>180</v>
      </c>
      <c r="C1895" s="17" t="s">
        <v>231</v>
      </c>
      <c r="D1895" s="17" t="s">
        <v>103</v>
      </c>
      <c r="E1895" s="24">
        <f>IF(U1895="SC",SUMIFS(SC!F:F,SC!A:A,MAIN!D1895,SC!B:B,MAIN!A1895),SUMIFS(Allocations!$H:$H,Allocations!$A:$A,MAIN!$A1895,Allocations!$B:$B,MAIN!$D1895))</f>
        <v>0</v>
      </c>
      <c r="F1895" s="24">
        <f>IF(U1895="SC",SUMIFS(SC!J:J,SC!A:A,MAIN!D1895,SC!B:B,MAIN!A1895),SUMIFS(Allocations!M:M,Allocations!A:A,MAIN!A1895,Allocations!B:B,MAIN!D1895))</f>
        <v>0</v>
      </c>
      <c r="G1895" s="24">
        <f t="shared" si="539"/>
        <v>0</v>
      </c>
      <c r="H1895" s="24">
        <f>IFERROR(VLOOKUP(S1895,Swaps_wk!$A$2:$AP$151,HLOOKUP(MAIN!D1895,Swaps_wk!$B$2:$AP$151,150,FALSE),FALSE),0)</f>
        <v>0</v>
      </c>
      <c r="I1895" s="24">
        <f>SUMIFS(PASTE_DQS_TRACKER!$D:$D,PASTE_DQS_TRACKER!$C:$C,MAIN!$S1895,PASTE_DQS_TRACKER!$B:$B,MAIN!$D1895)-SUMIFS(PASTE_DQS_TRACKER!$D:$D,PASTE_DQS_TRACKER!$C:$C,MAIN!$S1895,PASTE_DQS_TRACKER!$E:$E,MAIN!$D1895)</f>
        <v>0</v>
      </c>
      <c r="J1895" s="25">
        <f t="shared" si="540"/>
        <v>0</v>
      </c>
      <c r="K1895" s="24">
        <f>IFERROR(IF(V1895="Flex",0,IF(D1895=$D$30,VLOOKUP(A1895,MMO_o10M_lease!$A$1:$F$51,5,FALSE),IF(D1895=$D$26,VLOOKUP(D1895,LANDINGS!$A$3:$BR$40,HLOOKUP(A1895,LANDINGS!$B$1:$CF$42,42,FALSE),FALSE)-IFERROR(VLOOKUP(A1895,MMO_o10M_lease!$A$1:$F$38,5,FALSE),0),VLOOKUP(D1895,LANDINGS!$A$3:$CF$40,HLOOKUP(A1895,LANDINGS!$B$1:$CF$42,42,FALSE),FALSE)))),0)</f>
        <v>0</v>
      </c>
      <c r="L1895" s="24">
        <f>SUMIFS(PASTE_FLEX_TRACKER!$D:$D,PASTE_FLEX_TRACKER!$E:$E,MAIN!$A1895,PASTE_FLEX_TRACKER!$B:$B,MAIN!$D1895)</f>
        <v>0</v>
      </c>
      <c r="M1895" s="35" t="s">
        <v>133</v>
      </c>
      <c r="N1895" s="46" t="s">
        <v>563</v>
      </c>
      <c r="O1895" s="46">
        <f>SUMIFS(MAN_ADJ!$L:$L,MAN_ADJ!$K:$K,MAIN!$D1895,MAN_ADJ!$J:$J,MAIN!$S1895)</f>
        <v>0</v>
      </c>
      <c r="P1895" s="25">
        <f t="shared" si="541"/>
        <v>0</v>
      </c>
      <c r="Q1895" s="28" t="str">
        <f t="shared" si="527"/>
        <v>n/a</v>
      </c>
      <c r="R1895" s="38">
        <f t="shared" si="528"/>
        <v>0</v>
      </c>
      <c r="S1895" s="17" t="s">
        <v>232</v>
      </c>
      <c r="U1895" t="s">
        <v>577</v>
      </c>
      <c r="V1895" t="s">
        <v>735</v>
      </c>
    </row>
    <row r="1896" spans="1:22" x14ac:dyDescent="0.25">
      <c r="A1896" s="17" t="s">
        <v>230</v>
      </c>
      <c r="B1896" s="17" t="s">
        <v>180</v>
      </c>
      <c r="C1896" s="17" t="s">
        <v>231</v>
      </c>
      <c r="D1896" s="17" t="s">
        <v>104</v>
      </c>
      <c r="E1896" s="24">
        <f>IF(U1896="SC",SUMIFS(SC!F:F,SC!A:A,MAIN!D1896,SC!B:B,MAIN!A1896),SUMIFS(Allocations!$H:$H,Allocations!$A:$A,MAIN!$A1896,Allocations!$B:$B,MAIN!$D1896))</f>
        <v>36.6</v>
      </c>
      <c r="F1896" s="24">
        <f>IF(U1896="SC",SUMIFS(SC!J:J,SC!A:A,MAIN!D1896,SC!B:B,MAIN!A1896),SUMIFS(Allocations!M:M,Allocations!A:A,MAIN!A1896,Allocations!B:B,MAIN!D1896))</f>
        <v>0</v>
      </c>
      <c r="G1896" s="24">
        <f t="shared" si="539"/>
        <v>36.6</v>
      </c>
      <c r="H1896" s="24">
        <f>IFERROR(VLOOKUP(S1896,Swaps_wk!$A$2:$AP$151,HLOOKUP(MAIN!D1896,Swaps_wk!$B$2:$AP$151,150,FALSE),FALSE),0)</f>
        <v>0</v>
      </c>
      <c r="I1896" s="24">
        <f>SUMIFS(PASTE_DQS_TRACKER!$D:$D,PASTE_DQS_TRACKER!$C:$C,MAIN!$S1896,PASTE_DQS_TRACKER!$B:$B,MAIN!$D1896)-SUMIFS(PASTE_DQS_TRACKER!$D:$D,PASTE_DQS_TRACKER!$C:$C,MAIN!$S1896,PASTE_DQS_TRACKER!$E:$E,MAIN!$D1896)</f>
        <v>0</v>
      </c>
      <c r="J1896" s="25">
        <f t="shared" si="540"/>
        <v>36.6</v>
      </c>
      <c r="K1896" s="24">
        <f>IFERROR(IF(V1896="Flex",0,IF(D1896=$D$30,VLOOKUP(A1896,MMO_o10M_lease!$A$1:$F$51,5,FALSE),IF(D1896=$D$26,VLOOKUP(D1896,LANDINGS!$A$3:$BR$40,HLOOKUP(A1896,LANDINGS!$B$1:$CF$42,42,FALSE),FALSE)-IFERROR(VLOOKUP(A1896,MMO_o10M_lease!$A$1:$F$38,5,FALSE),0),VLOOKUP(D1896,LANDINGS!$A$3:$CF$40,HLOOKUP(A1896,LANDINGS!$B$1:$CF$42,42,FALSE),FALSE)))),0)</f>
        <v>0</v>
      </c>
      <c r="L1896" s="24">
        <f>SUMIFS(PASTE_FLEX_TRACKER!$D:$D,PASTE_FLEX_TRACKER!$E:$E,MAIN!$A1896,PASTE_FLEX_TRACKER!$B:$B,MAIN!$D1896)</f>
        <v>0</v>
      </c>
      <c r="M1896" s="35" t="s">
        <v>133</v>
      </c>
      <c r="N1896" s="46" t="s">
        <v>563</v>
      </c>
      <c r="O1896" s="46">
        <f>SUMIFS(MAN_ADJ!$L:$L,MAN_ADJ!$K:$K,MAIN!$D1896,MAN_ADJ!$J:$J,MAIN!$S1896)</f>
        <v>0</v>
      </c>
      <c r="P1896" s="25">
        <f t="shared" si="541"/>
        <v>0</v>
      </c>
      <c r="Q1896" s="28">
        <f t="shared" si="527"/>
        <v>0</v>
      </c>
      <c r="R1896" s="38">
        <f t="shared" si="528"/>
        <v>36.6</v>
      </c>
      <c r="S1896" s="17" t="s">
        <v>232</v>
      </c>
      <c r="U1896" t="s">
        <v>577</v>
      </c>
      <c r="V1896" t="s">
        <v>735</v>
      </c>
    </row>
    <row r="1897" spans="1:22" x14ac:dyDescent="0.25">
      <c r="A1897" s="17" t="s">
        <v>230</v>
      </c>
      <c r="B1897" s="17" t="s">
        <v>180</v>
      </c>
      <c r="C1897" s="17" t="s">
        <v>231</v>
      </c>
      <c r="D1897" s="17" t="s">
        <v>105</v>
      </c>
      <c r="E1897" s="24">
        <f>IF(U1897="SC",SUMIFS(SC!F:F,SC!A:A,MAIN!D1897,SC!B:B,MAIN!A1897),SUMIFS(Allocations!$H:$H,Allocations!$A:$A,MAIN!$A1897,Allocations!$B:$B,MAIN!$D1897))</f>
        <v>4.5191999999999997</v>
      </c>
      <c r="F1897" s="24">
        <f>IF(U1897="SC",SUMIFS(SC!J:J,SC!A:A,MAIN!D1897,SC!B:B,MAIN!A1897),SUMIFS(Allocations!M:M,Allocations!A:A,MAIN!A1897,Allocations!B:B,MAIN!D1897))</f>
        <v>0</v>
      </c>
      <c r="G1897" s="24">
        <f t="shared" si="539"/>
        <v>4.5191999999999997</v>
      </c>
      <c r="H1897" s="24">
        <f>IFERROR(VLOOKUP(S1897,Swaps_wk!$A$2:$AP$151,HLOOKUP(MAIN!D1897,Swaps_wk!$B$2:$AP$151,150,FALSE),FALSE),0)</f>
        <v>0</v>
      </c>
      <c r="I1897" s="24">
        <f>SUMIFS(PASTE_DQS_TRACKER!$D:$D,PASTE_DQS_TRACKER!$C:$C,MAIN!$S1897,PASTE_DQS_TRACKER!$B:$B,MAIN!$D1897)-SUMIFS(PASTE_DQS_TRACKER!$D:$D,PASTE_DQS_TRACKER!$C:$C,MAIN!$S1897,PASTE_DQS_TRACKER!$E:$E,MAIN!$D1897)</f>
        <v>0</v>
      </c>
      <c r="J1897" s="25">
        <f t="shared" si="540"/>
        <v>4.5191999999999997</v>
      </c>
      <c r="K1897" s="24">
        <f>IFERROR(IF(V1897="Flex",0,IF(D1897=$D$30,VLOOKUP(A1897,MMO_o10M_lease!$A$1:$F$51,5,FALSE),IF(D1897=$D$26,VLOOKUP(D1897,LANDINGS!$A$3:$BR$40,HLOOKUP(A1897,LANDINGS!$B$1:$CF$42,42,FALSE),FALSE)-IFERROR(VLOOKUP(A1897,MMO_o10M_lease!$A$1:$F$38,5,FALSE),0),VLOOKUP(D1897,LANDINGS!$A$3:$CF$40,HLOOKUP(A1897,LANDINGS!$B$1:$CF$42,42,FALSE),FALSE)))),0)</f>
        <v>0</v>
      </c>
      <c r="L1897" s="24">
        <f>SUMIFS(PASTE_FLEX_TRACKER!$D:$D,PASTE_FLEX_TRACKER!$E:$E,MAIN!$A1897,PASTE_FLEX_TRACKER!$B:$B,MAIN!$D1897)</f>
        <v>0</v>
      </c>
      <c r="M1897" s="35" t="s">
        <v>133</v>
      </c>
      <c r="N1897" s="46" t="s">
        <v>563</v>
      </c>
      <c r="O1897" s="46">
        <f>SUMIFS(MAN_ADJ!$L:$L,MAN_ADJ!$K:$K,MAIN!$D1897,MAN_ADJ!$J:$J,MAIN!$S1897)</f>
        <v>0</v>
      </c>
      <c r="P1897" s="25">
        <f t="shared" si="541"/>
        <v>0</v>
      </c>
      <c r="Q1897" s="28">
        <f t="shared" si="527"/>
        <v>0</v>
      </c>
      <c r="R1897" s="38">
        <f t="shared" si="528"/>
        <v>4.5191999999999997</v>
      </c>
      <c r="S1897" s="17" t="s">
        <v>232</v>
      </c>
      <c r="U1897" t="s">
        <v>577</v>
      </c>
      <c r="V1897" t="s">
        <v>735</v>
      </c>
    </row>
    <row r="1898" spans="1:22" x14ac:dyDescent="0.25">
      <c r="A1898" s="17" t="s">
        <v>230</v>
      </c>
      <c r="B1898" s="17" t="s">
        <v>180</v>
      </c>
      <c r="C1898" s="17" t="s">
        <v>231</v>
      </c>
      <c r="D1898" s="17" t="s">
        <v>106</v>
      </c>
      <c r="E1898" s="24">
        <f>IF(U1898="SC",SUMIFS(SC!F:F,SC!A:A,MAIN!D1898,SC!B:B,MAIN!A1898),SUMIFS(Allocations!$H:$H,Allocations!$A:$A,MAIN!$A1898,Allocations!$B:$B,MAIN!$D1898))</f>
        <v>0.83760000000000001</v>
      </c>
      <c r="F1898" s="24">
        <f>IF(U1898="SC",SUMIFS(SC!J:J,SC!A:A,MAIN!D1898,SC!B:B,MAIN!A1898),SUMIFS(Allocations!M:M,Allocations!A:A,MAIN!A1898,Allocations!B:B,MAIN!D1898))</f>
        <v>0</v>
      </c>
      <c r="G1898" s="24">
        <f t="shared" si="539"/>
        <v>0.83760000000000001</v>
      </c>
      <c r="H1898" s="24">
        <f>IFERROR(VLOOKUP(S1898,Swaps_wk!$A$2:$AP$151,HLOOKUP(MAIN!D1898,Swaps_wk!$B$2:$AP$151,150,FALSE),FALSE),0)</f>
        <v>0</v>
      </c>
      <c r="I1898" s="24">
        <f>SUMIFS(PASTE_DQS_TRACKER!$D:$D,PASTE_DQS_TRACKER!$C:$C,MAIN!$S1898,PASTE_DQS_TRACKER!$B:$B,MAIN!$D1898)-SUMIFS(PASTE_DQS_TRACKER!$D:$D,PASTE_DQS_TRACKER!$C:$C,MAIN!$S1898,PASTE_DQS_TRACKER!$E:$E,MAIN!$D1898)</f>
        <v>0</v>
      </c>
      <c r="J1898" s="25">
        <f t="shared" si="540"/>
        <v>0.83760000000000001</v>
      </c>
      <c r="K1898" s="24">
        <f>IFERROR(IF(V1898="Flex",0,IF(D1898=$D$30,VLOOKUP(A1898,MMO_o10M_lease!$A$1:$F$51,5,FALSE),IF(D1898=$D$26,VLOOKUP(D1898,LANDINGS!$A$3:$BR$40,HLOOKUP(A1898,LANDINGS!$B$1:$CF$42,42,FALSE),FALSE)-IFERROR(VLOOKUP(A1898,MMO_o10M_lease!$A$1:$F$38,5,FALSE),0),VLOOKUP(D1898,LANDINGS!$A$3:$CF$40,HLOOKUP(A1898,LANDINGS!$B$1:$CF$42,42,FALSE),FALSE)))),0)</f>
        <v>0</v>
      </c>
      <c r="L1898" s="24">
        <f>SUMIFS(PASTE_FLEX_TRACKER!$D:$D,PASTE_FLEX_TRACKER!$E:$E,MAIN!$A1898,PASTE_FLEX_TRACKER!$B:$B,MAIN!$D1898)</f>
        <v>0</v>
      </c>
      <c r="M1898" s="35" t="s">
        <v>133</v>
      </c>
      <c r="N1898" s="46" t="s">
        <v>563</v>
      </c>
      <c r="O1898" s="46">
        <f>SUMIFS(MAN_ADJ!$L:$L,MAN_ADJ!$K:$K,MAIN!$D1898,MAN_ADJ!$J:$J,MAIN!$S1898)</f>
        <v>0</v>
      </c>
      <c r="P1898" s="25">
        <f t="shared" si="541"/>
        <v>0</v>
      </c>
      <c r="Q1898" s="28">
        <f t="shared" si="527"/>
        <v>0</v>
      </c>
      <c r="R1898" s="38">
        <f t="shared" si="528"/>
        <v>0.83760000000000001</v>
      </c>
      <c r="S1898" s="17" t="s">
        <v>232</v>
      </c>
      <c r="U1898" t="s">
        <v>577</v>
      </c>
      <c r="V1898" t="s">
        <v>735</v>
      </c>
    </row>
    <row r="1899" spans="1:22" x14ac:dyDescent="0.25">
      <c r="A1899" s="17" t="s">
        <v>230</v>
      </c>
      <c r="B1899" s="17" t="s">
        <v>180</v>
      </c>
      <c r="C1899" s="17" t="s">
        <v>231</v>
      </c>
      <c r="D1899" s="17" t="s">
        <v>107</v>
      </c>
      <c r="E1899" s="24">
        <f>IF(U1899="SC",SUMIFS(SC!F:F,SC!A:A,MAIN!D1899,SC!B:B,MAIN!A1899),SUMIFS(Allocations!$H:$H,Allocations!$A:$A,MAIN!$A1899,Allocations!$B:$B,MAIN!$D1899))</f>
        <v>0</v>
      </c>
      <c r="F1899" s="24">
        <f>IF(U1899="SC",SUMIFS(SC!J:J,SC!A:A,MAIN!D1899,SC!B:B,MAIN!A1899),SUMIFS(Allocations!M:M,Allocations!A:A,MAIN!A1899,Allocations!B:B,MAIN!D1899))</f>
        <v>0</v>
      </c>
      <c r="G1899" s="24">
        <f t="shared" si="539"/>
        <v>0</v>
      </c>
      <c r="H1899" s="24">
        <f>IFERROR(VLOOKUP(S1899,Swaps_wk!$A$2:$AP$151,HLOOKUP(MAIN!D1899,Swaps_wk!$B$2:$AP$151,150,FALSE),FALSE),0)</f>
        <v>0</v>
      </c>
      <c r="I1899" s="24">
        <f>SUMIFS(PASTE_DQS_TRACKER!$D:$D,PASTE_DQS_TRACKER!$C:$C,MAIN!$S1899,PASTE_DQS_TRACKER!$B:$B,MAIN!$D1899)-SUMIFS(PASTE_DQS_TRACKER!$D:$D,PASTE_DQS_TRACKER!$C:$C,MAIN!$S1899,PASTE_DQS_TRACKER!$E:$E,MAIN!$D1899)</f>
        <v>0</v>
      </c>
      <c r="J1899" s="25">
        <f t="shared" si="540"/>
        <v>0</v>
      </c>
      <c r="K1899" s="24">
        <f>IFERROR(IF(V1899="Flex",0,IF(D1899=$D$30,VLOOKUP(A1899,MMO_o10M_lease!$A$1:$F$51,5,FALSE),IF(D1899=$D$26,VLOOKUP(D1899,LANDINGS!$A$3:$BR$40,HLOOKUP(A1899,LANDINGS!$B$1:$CF$42,42,FALSE),FALSE)-IFERROR(VLOOKUP(A1899,MMO_o10M_lease!$A$1:$F$38,5,FALSE),0),VLOOKUP(D1899,LANDINGS!$A$3:$CF$40,HLOOKUP(A1899,LANDINGS!$B$1:$CF$42,42,FALSE),FALSE)))),0)</f>
        <v>0</v>
      </c>
      <c r="L1899" s="24">
        <f>SUMIFS(PASTE_FLEX_TRACKER!$D:$D,PASTE_FLEX_TRACKER!$E:$E,MAIN!$A1899,PASTE_FLEX_TRACKER!$B:$B,MAIN!$D1899)</f>
        <v>0</v>
      </c>
      <c r="M1899" s="35" t="s">
        <v>133</v>
      </c>
      <c r="N1899" s="46" t="s">
        <v>563</v>
      </c>
      <c r="O1899" s="46">
        <f>SUMIFS(MAN_ADJ!$L:$L,MAN_ADJ!$K:$K,MAIN!$D1899,MAN_ADJ!$J:$J,MAIN!$S1899)</f>
        <v>0</v>
      </c>
      <c r="P1899" s="25">
        <f t="shared" si="541"/>
        <v>0</v>
      </c>
      <c r="Q1899" s="28" t="str">
        <f t="shared" si="527"/>
        <v>n/a</v>
      </c>
      <c r="R1899" s="38">
        <f t="shared" si="528"/>
        <v>0</v>
      </c>
      <c r="S1899" s="17" t="s">
        <v>232</v>
      </c>
      <c r="U1899" t="s">
        <v>577</v>
      </c>
      <c r="V1899" t="s">
        <v>735</v>
      </c>
    </row>
    <row r="1900" spans="1:22" x14ac:dyDescent="0.25">
      <c r="A1900" s="17" t="s">
        <v>230</v>
      </c>
      <c r="B1900" s="17" t="s">
        <v>180</v>
      </c>
      <c r="C1900" s="17" t="s">
        <v>231</v>
      </c>
      <c r="D1900" s="17" t="s">
        <v>108</v>
      </c>
      <c r="E1900" s="24">
        <f>IF(U1900="SC",SUMIFS(SC!F:F,SC!A:A,MAIN!D1900,SC!B:B,MAIN!A1900),SUMIFS(Allocations!$H:$H,Allocations!$A:$A,MAIN!$A1900,Allocations!$B:$B,MAIN!$D1900))</f>
        <v>0</v>
      </c>
      <c r="F1900" s="24">
        <f>IF(U1900="SC",SUMIFS(SC!J:J,SC!A:A,MAIN!D1900,SC!B:B,MAIN!A1900),SUMIFS(Allocations!M:M,Allocations!A:A,MAIN!A1900,Allocations!B:B,MAIN!D1900))</f>
        <v>0</v>
      </c>
      <c r="G1900" s="24">
        <f t="shared" si="539"/>
        <v>0</v>
      </c>
      <c r="H1900" s="24">
        <f>IFERROR(VLOOKUP(S1900,Swaps_wk!$A$2:$AP$151,HLOOKUP(MAIN!D1900,Swaps_wk!$B$2:$AP$151,150,FALSE),FALSE),0)</f>
        <v>0</v>
      </c>
      <c r="I1900" s="24">
        <f>SUMIFS(PASTE_DQS_TRACKER!$D:$D,PASTE_DQS_TRACKER!$C:$C,MAIN!$S1900,PASTE_DQS_TRACKER!$B:$B,MAIN!$D1900)-SUMIFS(PASTE_DQS_TRACKER!$D:$D,PASTE_DQS_TRACKER!$C:$C,MAIN!$S1900,PASTE_DQS_TRACKER!$E:$E,MAIN!$D1900)</f>
        <v>0</v>
      </c>
      <c r="J1900" s="25">
        <f t="shared" si="540"/>
        <v>0</v>
      </c>
      <c r="K1900" s="24">
        <f>IFERROR(IF(V1900="Flex",0,IF(D1900=$D$30,VLOOKUP(A1900,MMO_o10M_lease!$A$1:$F$51,5,FALSE),IF(D1900=$D$26,VLOOKUP(D1900,LANDINGS!$A$3:$BR$40,HLOOKUP(A1900,LANDINGS!$B$1:$CF$42,42,FALSE),FALSE)-IFERROR(VLOOKUP(A1900,MMO_o10M_lease!$A$1:$F$38,5,FALSE),0),VLOOKUP(D1900,LANDINGS!$A$3:$CF$40,HLOOKUP(A1900,LANDINGS!$B$1:$CF$42,42,FALSE),FALSE)))),0)</f>
        <v>0</v>
      </c>
      <c r="L1900" s="24">
        <f>SUMIFS(PASTE_FLEX_TRACKER!$D:$D,PASTE_FLEX_TRACKER!$E:$E,MAIN!$A1900,PASTE_FLEX_TRACKER!$B:$B,MAIN!$D1900)</f>
        <v>0</v>
      </c>
      <c r="M1900" s="35" t="s">
        <v>133</v>
      </c>
      <c r="N1900" s="46" t="s">
        <v>563</v>
      </c>
      <c r="O1900" s="46">
        <f>SUMIFS(MAN_ADJ!$L:$L,MAN_ADJ!$K:$K,MAIN!$D1900,MAN_ADJ!$J:$J,MAIN!$S1900)</f>
        <v>0</v>
      </c>
      <c r="P1900" s="25">
        <f t="shared" si="541"/>
        <v>0</v>
      </c>
      <c r="Q1900" s="28" t="str">
        <f t="shared" si="527"/>
        <v>n/a</v>
      </c>
      <c r="R1900" s="38">
        <f t="shared" si="528"/>
        <v>0</v>
      </c>
      <c r="S1900" s="17" t="s">
        <v>232</v>
      </c>
      <c r="U1900" t="s">
        <v>577</v>
      </c>
      <c r="V1900" t="s">
        <v>735</v>
      </c>
    </row>
    <row r="1901" spans="1:22" x14ac:dyDescent="0.25">
      <c r="A1901" s="17" t="s">
        <v>230</v>
      </c>
      <c r="B1901" s="17" t="s">
        <v>180</v>
      </c>
      <c r="C1901" s="17" t="s">
        <v>231</v>
      </c>
      <c r="D1901" s="17" t="s">
        <v>109</v>
      </c>
      <c r="E1901" s="24">
        <f>IF(U1901="SC",SUMIFS(SC!F:F,SC!A:A,MAIN!D1901,SC!B:B,MAIN!A1901),SUMIFS(Allocations!$H:$H,Allocations!$A:$A,MAIN!$A1901,Allocations!$B:$B,MAIN!$D1901))</f>
        <v>24.457799999999999</v>
      </c>
      <c r="F1901" s="24">
        <f>IF(U1901="SC",SUMIFS(SC!J:J,SC!A:A,MAIN!D1901,SC!B:B,MAIN!A1901),SUMIFS(Allocations!M:M,Allocations!A:A,MAIN!A1901,Allocations!B:B,MAIN!D1901))</f>
        <v>0</v>
      </c>
      <c r="G1901" s="24">
        <f t="shared" si="539"/>
        <v>24.457799999999999</v>
      </c>
      <c r="H1901" s="24">
        <f>IFERROR(VLOOKUP(S1901,Swaps_wk!$A$2:$AP$151,HLOOKUP(MAIN!D1901,Swaps_wk!$B$2:$AP$151,150,FALSE),FALSE),0)</f>
        <v>0</v>
      </c>
      <c r="I1901" s="24">
        <f>SUMIFS(PASTE_DQS_TRACKER!$D:$D,PASTE_DQS_TRACKER!$C:$C,MAIN!$S1901,PASTE_DQS_TRACKER!$B:$B,MAIN!$D1901)-SUMIFS(PASTE_DQS_TRACKER!$D:$D,PASTE_DQS_TRACKER!$C:$C,MAIN!$S1901,PASTE_DQS_TRACKER!$E:$E,MAIN!$D1901)</f>
        <v>0</v>
      </c>
      <c r="J1901" s="25">
        <f t="shared" si="540"/>
        <v>24.457799999999999</v>
      </c>
      <c r="K1901" s="24">
        <f>IFERROR(IF(V1901="Flex",0,IF(D1901=$D$30,VLOOKUP(A1901,MMO_o10M_lease!$A$1:$F$51,5,FALSE),IF(D1901=$D$26,VLOOKUP(D1901,LANDINGS!$A$3:$BR$40,HLOOKUP(A1901,LANDINGS!$B$1:$CF$42,42,FALSE),FALSE)-IFERROR(VLOOKUP(A1901,MMO_o10M_lease!$A$1:$F$38,5,FALSE),0),VLOOKUP(D1901,LANDINGS!$A$3:$CF$40,HLOOKUP(A1901,LANDINGS!$B$1:$CF$42,42,FALSE),FALSE)))),0)</f>
        <v>0</v>
      </c>
      <c r="L1901" s="24">
        <f>SUMIFS(PASTE_FLEX_TRACKER!$D:$D,PASTE_FLEX_TRACKER!$E:$E,MAIN!$A1901,PASTE_FLEX_TRACKER!$B:$B,MAIN!$D1901)</f>
        <v>0</v>
      </c>
      <c r="M1901" s="35" t="s">
        <v>133</v>
      </c>
      <c r="N1901" s="46" t="s">
        <v>563</v>
      </c>
      <c r="O1901" s="46">
        <f>SUMIFS(MAN_ADJ!$L:$L,MAN_ADJ!$K:$K,MAIN!$D1901,MAN_ADJ!$J:$J,MAIN!$S1901)</f>
        <v>0</v>
      </c>
      <c r="P1901" s="25">
        <f t="shared" si="541"/>
        <v>0</v>
      </c>
      <c r="Q1901" s="28">
        <f t="shared" si="527"/>
        <v>0</v>
      </c>
      <c r="R1901" s="38">
        <f t="shared" si="528"/>
        <v>24.457799999999999</v>
      </c>
      <c r="S1901" s="17" t="s">
        <v>232</v>
      </c>
      <c r="U1901" t="s">
        <v>577</v>
      </c>
      <c r="V1901" t="s">
        <v>735</v>
      </c>
    </row>
    <row r="1902" spans="1:22" x14ac:dyDescent="0.25">
      <c r="A1902" s="17" t="s">
        <v>230</v>
      </c>
      <c r="B1902" s="17" t="s">
        <v>180</v>
      </c>
      <c r="C1902" s="17" t="s">
        <v>231</v>
      </c>
      <c r="D1902" s="17" t="s">
        <v>110</v>
      </c>
      <c r="E1902" s="24">
        <f>IF(U1902="SC",SUMIFS(SC!F:F,SC!A:A,MAIN!D1902,SC!B:B,MAIN!A1902),SUMIFS(Allocations!$H:$H,Allocations!$A:$A,MAIN!$A1902,Allocations!$B:$B,MAIN!$D1902))</f>
        <v>13.222199999999999</v>
      </c>
      <c r="F1902" s="24">
        <f>IF(U1902="SC",SUMIFS(SC!J:J,SC!A:A,MAIN!D1902,SC!B:B,MAIN!A1902),SUMIFS(Allocations!M:M,Allocations!A:A,MAIN!A1902,Allocations!B:B,MAIN!D1902))</f>
        <v>0</v>
      </c>
      <c r="G1902" s="24">
        <f t="shared" si="539"/>
        <v>13.222199999999999</v>
      </c>
      <c r="H1902" s="24">
        <f>IFERROR(VLOOKUP(S1902,Swaps_wk!$A$2:$AP$151,HLOOKUP(MAIN!D1902,Swaps_wk!$B$2:$AP$151,150,FALSE),FALSE),0)</f>
        <v>0</v>
      </c>
      <c r="I1902" s="24">
        <f>SUMIFS(PASTE_DQS_TRACKER!$D:$D,PASTE_DQS_TRACKER!$C:$C,MAIN!$S1902,PASTE_DQS_TRACKER!$B:$B,MAIN!$D1902)-SUMIFS(PASTE_DQS_TRACKER!$D:$D,PASTE_DQS_TRACKER!$C:$C,MAIN!$S1902,PASTE_DQS_TRACKER!$E:$E,MAIN!$D1902)</f>
        <v>0</v>
      </c>
      <c r="J1902" s="25">
        <f t="shared" si="540"/>
        <v>13.222199999999999</v>
      </c>
      <c r="K1902" s="24">
        <f>IFERROR(IF(V1902="Flex",0,IF(D1902=$D$30,VLOOKUP(A1902,MMO_o10M_lease!$A$1:$F$51,5,FALSE),IF(D1902=$D$26,VLOOKUP(D1902,LANDINGS!$A$3:$BR$40,HLOOKUP(A1902,LANDINGS!$B$1:$CF$42,42,FALSE),FALSE)-IFERROR(VLOOKUP(A1902,MMO_o10M_lease!$A$1:$F$38,5,FALSE),0),VLOOKUP(D1902,LANDINGS!$A$3:$CF$40,HLOOKUP(A1902,LANDINGS!$B$1:$CF$42,42,FALSE),FALSE)))),0)</f>
        <v>0</v>
      </c>
      <c r="L1902" s="24">
        <f>SUMIFS(PASTE_FLEX_TRACKER!$D:$D,PASTE_FLEX_TRACKER!$E:$E,MAIN!$A1902,PASTE_FLEX_TRACKER!$B:$B,MAIN!$D1902)</f>
        <v>0</v>
      </c>
      <c r="M1902" s="35" t="s">
        <v>133</v>
      </c>
      <c r="N1902" s="46" t="s">
        <v>563</v>
      </c>
      <c r="O1902" s="46">
        <f>SUMIFS(MAN_ADJ!$L:$L,MAN_ADJ!$K:$K,MAIN!$D1902,MAN_ADJ!$J:$J,MAIN!$S1902)</f>
        <v>0</v>
      </c>
      <c r="P1902" s="25">
        <f t="shared" si="541"/>
        <v>0</v>
      </c>
      <c r="Q1902" s="28">
        <f t="shared" si="527"/>
        <v>0</v>
      </c>
      <c r="R1902" s="38">
        <f t="shared" si="528"/>
        <v>13.222199999999999</v>
      </c>
      <c r="S1902" s="17" t="s">
        <v>232</v>
      </c>
      <c r="U1902" t="s">
        <v>577</v>
      </c>
      <c r="V1902" t="s">
        <v>735</v>
      </c>
    </row>
    <row r="1903" spans="1:22" x14ac:dyDescent="0.25">
      <c r="A1903" s="17" t="s">
        <v>230</v>
      </c>
      <c r="B1903" s="17" t="s">
        <v>180</v>
      </c>
      <c r="C1903" s="17" t="s">
        <v>231</v>
      </c>
      <c r="D1903" s="17" t="s">
        <v>111</v>
      </c>
      <c r="E1903" s="24">
        <f>IF(U1903="SC",SUMIFS(SC!F:F,SC!A:A,MAIN!D1903,SC!B:B,MAIN!A1903),SUMIFS(Allocations!$H:$H,Allocations!$A:$A,MAIN!$A1903,Allocations!$B:$B,MAIN!$D1903))</f>
        <v>1.2707999999999999</v>
      </c>
      <c r="F1903" s="24">
        <f>IF(U1903="SC",SUMIFS(SC!J:J,SC!A:A,MAIN!D1903,SC!B:B,MAIN!A1903),SUMIFS(Allocations!M:M,Allocations!A:A,MAIN!A1903,Allocations!B:B,MAIN!D1903))</f>
        <v>0</v>
      </c>
      <c r="G1903" s="24">
        <f t="shared" si="539"/>
        <v>1.2707999999999999</v>
      </c>
      <c r="H1903" s="24">
        <f>IFERROR(VLOOKUP(S1903,Swaps_wk!$A$2:$AP$151,HLOOKUP(MAIN!D1903,Swaps_wk!$B$2:$AP$151,150,FALSE),FALSE),0)</f>
        <v>0</v>
      </c>
      <c r="I1903" s="24">
        <f>SUMIFS(PASTE_DQS_TRACKER!$D:$D,PASTE_DQS_TRACKER!$C:$C,MAIN!$S1903,PASTE_DQS_TRACKER!$B:$B,MAIN!$D1903)-SUMIFS(PASTE_DQS_TRACKER!$D:$D,PASTE_DQS_TRACKER!$C:$C,MAIN!$S1903,PASTE_DQS_TRACKER!$E:$E,MAIN!$D1903)</f>
        <v>0</v>
      </c>
      <c r="J1903" s="25">
        <f t="shared" si="540"/>
        <v>1.2707999999999999</v>
      </c>
      <c r="K1903" s="24">
        <f>IFERROR(IF(V1903="Flex",0,IF(D1903=$D$30,VLOOKUP(A1903,MMO_o10M_lease!$A$1:$F$51,5,FALSE),IF(D1903=$D$26,VLOOKUP(D1903,LANDINGS!$A$3:$BR$40,HLOOKUP(A1903,LANDINGS!$B$1:$CF$42,42,FALSE),FALSE)-IFERROR(VLOOKUP(A1903,MMO_o10M_lease!$A$1:$F$38,5,FALSE),0),VLOOKUP(D1903,LANDINGS!$A$3:$CF$40,HLOOKUP(A1903,LANDINGS!$B$1:$CF$42,42,FALSE),FALSE)))),0)</f>
        <v>0</v>
      </c>
      <c r="L1903" s="24">
        <f>SUMIFS(PASTE_FLEX_TRACKER!$D:$D,PASTE_FLEX_TRACKER!$E:$E,MAIN!$A1903,PASTE_FLEX_TRACKER!$B:$B,MAIN!$D1903)</f>
        <v>0</v>
      </c>
      <c r="M1903" s="35" t="s">
        <v>133</v>
      </c>
      <c r="N1903" s="46" t="s">
        <v>563</v>
      </c>
      <c r="O1903" s="46">
        <f>SUMIFS(MAN_ADJ!$L:$L,MAN_ADJ!$K:$K,MAIN!$D1903,MAN_ADJ!$J:$J,MAIN!$S1903)</f>
        <v>0</v>
      </c>
      <c r="P1903" s="25">
        <f t="shared" si="541"/>
        <v>0</v>
      </c>
      <c r="Q1903" s="28">
        <f t="shared" si="527"/>
        <v>0</v>
      </c>
      <c r="R1903" s="38">
        <f t="shared" si="528"/>
        <v>1.2707999999999999</v>
      </c>
      <c r="S1903" s="17" t="s">
        <v>232</v>
      </c>
      <c r="U1903" t="s">
        <v>577</v>
      </c>
      <c r="V1903" t="s">
        <v>735</v>
      </c>
    </row>
    <row r="1904" spans="1:22" x14ac:dyDescent="0.25">
      <c r="A1904" s="17" t="s">
        <v>230</v>
      </c>
      <c r="B1904" s="17" t="s">
        <v>180</v>
      </c>
      <c r="C1904" s="17" t="s">
        <v>231</v>
      </c>
      <c r="D1904" s="17" t="s">
        <v>112</v>
      </c>
      <c r="E1904" s="24">
        <f>IF(U1904="SC",SUMIFS(SC!F:F,SC!A:A,MAIN!D1904,SC!B:B,MAIN!A1904),SUMIFS(Allocations!$H:$H,Allocations!$A:$A,MAIN!$A1904,Allocations!$B:$B,MAIN!$D1904))</f>
        <v>0</v>
      </c>
      <c r="F1904" s="24">
        <f>IF(U1904="SC",SUMIFS(SC!J:J,SC!A:A,MAIN!D1904,SC!B:B,MAIN!A1904),SUMIFS(Allocations!M:M,Allocations!A:A,MAIN!A1904,Allocations!B:B,MAIN!D1904))</f>
        <v>0</v>
      </c>
      <c r="G1904" s="24">
        <f t="shared" si="539"/>
        <v>0</v>
      </c>
      <c r="H1904" s="24">
        <f>IFERROR(VLOOKUP(S1904,Swaps_wk!$A$2:$AP$151,HLOOKUP(MAIN!D1904,Swaps_wk!$B$2:$AP$151,150,FALSE),FALSE),0)</f>
        <v>0</v>
      </c>
      <c r="I1904" s="24">
        <f>SUMIFS(PASTE_DQS_TRACKER!$D:$D,PASTE_DQS_TRACKER!$C:$C,MAIN!$S1904,PASTE_DQS_TRACKER!$B:$B,MAIN!$D1904)-SUMIFS(PASTE_DQS_TRACKER!$D:$D,PASTE_DQS_TRACKER!$C:$C,MAIN!$S1904,PASTE_DQS_TRACKER!$E:$E,MAIN!$D1904)</f>
        <v>0</v>
      </c>
      <c r="J1904" s="25">
        <f t="shared" si="540"/>
        <v>0</v>
      </c>
      <c r="K1904" s="24">
        <f>IFERROR(IF(V1904="Flex",0,IF(D1904=$D$30,VLOOKUP(A1904,MMO_o10M_lease!$A$1:$F$51,5,FALSE),IF(D1904=$D$26,VLOOKUP(D1904,LANDINGS!$A$3:$BR$40,HLOOKUP(A1904,LANDINGS!$B$1:$CF$42,42,FALSE),FALSE)-IFERROR(VLOOKUP(A1904,MMO_o10M_lease!$A$1:$F$38,5,FALSE),0),VLOOKUP(D1904,LANDINGS!$A$3:$CF$40,HLOOKUP(A1904,LANDINGS!$B$1:$CF$42,42,FALSE),FALSE)))),0)</f>
        <v>0</v>
      </c>
      <c r="L1904" s="24">
        <f>SUMIFS(PASTE_FLEX_TRACKER!$D:$D,PASTE_FLEX_TRACKER!$E:$E,MAIN!$A1904,PASTE_FLEX_TRACKER!$B:$B,MAIN!$D1904)</f>
        <v>0</v>
      </c>
      <c r="M1904" s="35" t="s">
        <v>133</v>
      </c>
      <c r="N1904" s="46" t="s">
        <v>563</v>
      </c>
      <c r="O1904" s="46">
        <f>SUMIFS(MAN_ADJ!$L:$L,MAN_ADJ!$K:$K,MAIN!$D1904,MAN_ADJ!$J:$J,MAIN!$S1904)</f>
        <v>0</v>
      </c>
      <c r="P1904" s="25">
        <f t="shared" si="541"/>
        <v>0</v>
      </c>
      <c r="Q1904" s="28" t="str">
        <f t="shared" si="527"/>
        <v>n/a</v>
      </c>
      <c r="R1904" s="38">
        <f t="shared" si="528"/>
        <v>0</v>
      </c>
      <c r="S1904" s="17" t="s">
        <v>232</v>
      </c>
      <c r="U1904" t="s">
        <v>577</v>
      </c>
      <c r="V1904" t="s">
        <v>735</v>
      </c>
    </row>
    <row r="1905" spans="1:22" x14ac:dyDescent="0.25">
      <c r="A1905" s="17" t="s">
        <v>230</v>
      </c>
      <c r="B1905" s="17" t="s">
        <v>180</v>
      </c>
      <c r="C1905" s="17" t="s">
        <v>231</v>
      </c>
      <c r="D1905" s="17" t="s">
        <v>113</v>
      </c>
      <c r="E1905" s="24">
        <f>IF(U1905="SC",SUMIFS(SC!F:F,SC!A:A,MAIN!D1905,SC!B:B,MAIN!A1905),SUMIFS(Allocations!$H:$H,Allocations!$A:$A,MAIN!$A1905,Allocations!$B:$B,MAIN!$D1905))</f>
        <v>5.3364000000000003</v>
      </c>
      <c r="F1905" s="24">
        <f>IF(U1905="SC",SUMIFS(SC!J:J,SC!A:A,MAIN!D1905,SC!B:B,MAIN!A1905),SUMIFS(Allocations!M:M,Allocations!A:A,MAIN!A1905,Allocations!B:B,MAIN!D1905))</f>
        <v>0</v>
      </c>
      <c r="G1905" s="24">
        <f t="shared" si="539"/>
        <v>5.3364000000000003</v>
      </c>
      <c r="H1905" s="24">
        <f>IFERROR(VLOOKUP(S1905,Swaps_wk!$A$2:$AP$151,HLOOKUP(MAIN!D1905,Swaps_wk!$B$2:$AP$151,150,FALSE),FALSE),0)</f>
        <v>0</v>
      </c>
      <c r="I1905" s="24">
        <f>SUMIFS(PASTE_DQS_TRACKER!$D:$D,PASTE_DQS_TRACKER!$C:$C,MAIN!$S1905,PASTE_DQS_TRACKER!$B:$B,MAIN!$D1905)-SUMIFS(PASTE_DQS_TRACKER!$D:$D,PASTE_DQS_TRACKER!$C:$C,MAIN!$S1905,PASTE_DQS_TRACKER!$E:$E,MAIN!$D1905)</f>
        <v>0</v>
      </c>
      <c r="J1905" s="25">
        <f t="shared" si="540"/>
        <v>5.3364000000000003</v>
      </c>
      <c r="K1905" s="24">
        <f>IFERROR(IF(V1905="Flex",0,IF(D1905=$D$30,VLOOKUP(A1905,MMO_o10M_lease!$A$1:$F$51,5,FALSE),IF(D1905=$D$26,VLOOKUP(D1905,LANDINGS!$A$3:$BR$40,HLOOKUP(A1905,LANDINGS!$B$1:$CF$42,42,FALSE),FALSE)-IFERROR(VLOOKUP(A1905,MMO_o10M_lease!$A$1:$F$38,5,FALSE),0),VLOOKUP(D1905,LANDINGS!$A$3:$CF$40,HLOOKUP(A1905,LANDINGS!$B$1:$CF$42,42,FALSE),FALSE)))),0)</f>
        <v>0</v>
      </c>
      <c r="L1905" s="24">
        <f>SUMIFS(PASTE_FLEX_TRACKER!$D:$D,PASTE_FLEX_TRACKER!$E:$E,MAIN!$A1905,PASTE_FLEX_TRACKER!$B:$B,MAIN!$D1905)</f>
        <v>0</v>
      </c>
      <c r="M1905" s="35" t="s">
        <v>133</v>
      </c>
      <c r="N1905" s="46" t="s">
        <v>563</v>
      </c>
      <c r="O1905" s="46">
        <f>SUMIFS(MAN_ADJ!$L:$L,MAN_ADJ!$K:$K,MAIN!$D1905,MAN_ADJ!$J:$J,MAIN!$S1905)</f>
        <v>0</v>
      </c>
      <c r="P1905" s="25">
        <f t="shared" si="541"/>
        <v>0</v>
      </c>
      <c r="Q1905" s="28">
        <f t="shared" ref="Q1905:Q1940" si="542">IFERROR(P1905/J1905,"n/a")</f>
        <v>0</v>
      </c>
      <c r="R1905" s="38">
        <f t="shared" ref="R1905:R1924" si="543">J1905-P1905</f>
        <v>5.3364000000000003</v>
      </c>
      <c r="S1905" s="17" t="s">
        <v>232</v>
      </c>
      <c r="U1905" t="s">
        <v>577</v>
      </c>
      <c r="V1905" t="s">
        <v>735</v>
      </c>
    </row>
    <row r="1906" spans="1:22" x14ac:dyDescent="0.25">
      <c r="A1906" s="17" t="s">
        <v>230</v>
      </c>
      <c r="B1906" s="17" t="s">
        <v>180</v>
      </c>
      <c r="C1906" s="17" t="s">
        <v>231</v>
      </c>
      <c r="D1906" s="17" t="s">
        <v>114</v>
      </c>
      <c r="E1906" s="24">
        <f>IF(U1906="SC",SUMIFS(SC!F:F,SC!A:A,MAIN!D1906,SC!B:B,MAIN!A1906),SUMIFS(Allocations!$H:$H,Allocations!$A:$A,MAIN!$A1906,Allocations!$B:$B,MAIN!$D1906))</f>
        <v>0</v>
      </c>
      <c r="F1906" s="24">
        <f>IF(U1906="SC",SUMIFS(SC!J:J,SC!A:A,MAIN!D1906,SC!B:B,MAIN!A1906),SUMIFS(Allocations!M:M,Allocations!A:A,MAIN!A1906,Allocations!B:B,MAIN!D1906))</f>
        <v>0</v>
      </c>
      <c r="G1906" s="24">
        <f t="shared" si="539"/>
        <v>0</v>
      </c>
      <c r="H1906" s="24">
        <f>IFERROR(VLOOKUP(S1906,Swaps_wk!$A$2:$AP$151,HLOOKUP(MAIN!D1906,Swaps_wk!$B$2:$AP$151,150,FALSE),FALSE),0)</f>
        <v>0</v>
      </c>
      <c r="I1906" s="24">
        <f>SUMIFS(PASTE_DQS_TRACKER!$D:$D,PASTE_DQS_TRACKER!$C:$C,MAIN!$S1906,PASTE_DQS_TRACKER!$B:$B,MAIN!$D1906)-SUMIFS(PASTE_DQS_TRACKER!$D:$D,PASTE_DQS_TRACKER!$C:$C,MAIN!$S1906,PASTE_DQS_TRACKER!$E:$E,MAIN!$D1906)</f>
        <v>0</v>
      </c>
      <c r="J1906" s="25">
        <f t="shared" si="540"/>
        <v>0</v>
      </c>
      <c r="K1906" s="24">
        <f>IFERROR(IF(V1906="Flex",0,IF(D1906=$D$30,VLOOKUP(A1906,MMO_o10M_lease!$A$1:$F$51,5,FALSE),IF(D1906=$D$26,VLOOKUP(D1906,LANDINGS!$A$3:$BR$40,HLOOKUP(A1906,LANDINGS!$B$1:$CF$42,42,FALSE),FALSE)-IFERROR(VLOOKUP(A1906,MMO_o10M_lease!$A$1:$F$38,5,FALSE),0),VLOOKUP(D1906,LANDINGS!$A$3:$CF$40,HLOOKUP(A1906,LANDINGS!$B$1:$CF$42,42,FALSE),FALSE)))),0)</f>
        <v>0</v>
      </c>
      <c r="L1906" s="24">
        <f>SUMIFS(PASTE_FLEX_TRACKER!$D:$D,PASTE_FLEX_TRACKER!$E:$E,MAIN!$A1906,PASTE_FLEX_TRACKER!$B:$B,MAIN!$D1906)</f>
        <v>0</v>
      </c>
      <c r="M1906" s="35" t="s">
        <v>133</v>
      </c>
      <c r="N1906" s="46" t="s">
        <v>563</v>
      </c>
      <c r="O1906" s="46">
        <f>SUMIFS(MAN_ADJ!$L:$L,MAN_ADJ!$K:$K,MAIN!$D1906,MAN_ADJ!$J:$J,MAIN!$S1906)</f>
        <v>0</v>
      </c>
      <c r="P1906" s="25">
        <f t="shared" si="541"/>
        <v>0</v>
      </c>
      <c r="Q1906" s="28" t="str">
        <f t="shared" si="542"/>
        <v>n/a</v>
      </c>
      <c r="R1906" s="38">
        <f t="shared" si="543"/>
        <v>0</v>
      </c>
      <c r="S1906" s="17" t="s">
        <v>232</v>
      </c>
      <c r="U1906" t="s">
        <v>577</v>
      </c>
      <c r="V1906" t="s">
        <v>735</v>
      </c>
    </row>
    <row r="1907" spans="1:22" x14ac:dyDescent="0.25">
      <c r="A1907" s="17" t="s">
        <v>230</v>
      </c>
      <c r="B1907" s="17" t="s">
        <v>180</v>
      </c>
      <c r="C1907" s="17" t="s">
        <v>231</v>
      </c>
      <c r="D1907" s="17" t="s">
        <v>115</v>
      </c>
      <c r="E1907" s="24">
        <f>IF(U1907="SC",SUMIFS(SC!F:F,SC!A:A,MAIN!D1907,SC!B:B,MAIN!A1907),SUMIFS(Allocations!$H:$H,Allocations!$A:$A,MAIN!$A1907,Allocations!$B:$B,MAIN!$D1907))</f>
        <v>47.198999999999991</v>
      </c>
      <c r="F1907" s="24">
        <f>IF(U1907="SC",SUMIFS(SC!J:J,SC!A:A,MAIN!D1907,SC!B:B,MAIN!A1907),SUMIFS(Allocations!M:M,Allocations!A:A,MAIN!A1907,Allocations!B:B,MAIN!D1907))</f>
        <v>0</v>
      </c>
      <c r="G1907" s="24">
        <f t="shared" si="539"/>
        <v>47.198999999999991</v>
      </c>
      <c r="H1907" s="24">
        <f>IFERROR(VLOOKUP(S1907,Swaps_wk!$A$2:$AP$151,HLOOKUP(MAIN!D1907,Swaps_wk!$B$2:$AP$151,150,FALSE),FALSE),0)</f>
        <v>0</v>
      </c>
      <c r="I1907" s="24">
        <f>SUMIFS(PASTE_DQS_TRACKER!$D:$D,PASTE_DQS_TRACKER!$C:$C,MAIN!$S1907,PASTE_DQS_TRACKER!$B:$B,MAIN!$D1907)-SUMIFS(PASTE_DQS_TRACKER!$D:$D,PASTE_DQS_TRACKER!$C:$C,MAIN!$S1907,PASTE_DQS_TRACKER!$E:$E,MAIN!$D1907)</f>
        <v>0</v>
      </c>
      <c r="J1907" s="25">
        <f t="shared" si="540"/>
        <v>47.198999999999991</v>
      </c>
      <c r="K1907" s="24">
        <f>IFERROR(IF(V1907="Flex",0,IF(D1907=$D$30,VLOOKUP(A1907,MMO_o10M_lease!$A$1:$F$51,5,FALSE),IF(D1907=$D$26,VLOOKUP(D1907,LANDINGS!$A$3:$BR$40,HLOOKUP(A1907,LANDINGS!$B$1:$CF$42,42,FALSE),FALSE)-IFERROR(VLOOKUP(A1907,MMO_o10M_lease!$A$1:$F$38,5,FALSE),0),VLOOKUP(D1907,LANDINGS!$A$3:$CF$40,HLOOKUP(A1907,LANDINGS!$B$1:$CF$42,42,FALSE),FALSE)))),0)</f>
        <v>0</v>
      </c>
      <c r="L1907" s="24">
        <f>SUMIFS(PASTE_FLEX_TRACKER!$D:$D,PASTE_FLEX_TRACKER!$E:$E,MAIN!$A1907,PASTE_FLEX_TRACKER!$B:$B,MAIN!$D1907)</f>
        <v>0</v>
      </c>
      <c r="M1907" s="35" t="s">
        <v>133</v>
      </c>
      <c r="N1907" s="46" t="s">
        <v>563</v>
      </c>
      <c r="O1907" s="46">
        <f>SUMIFS(MAN_ADJ!$L:$L,MAN_ADJ!$K:$K,MAIN!$D1907,MAN_ADJ!$J:$J,MAIN!$S1907)</f>
        <v>0</v>
      </c>
      <c r="P1907" s="25">
        <f t="shared" si="541"/>
        <v>0</v>
      </c>
      <c r="Q1907" s="28">
        <f t="shared" si="542"/>
        <v>0</v>
      </c>
      <c r="R1907" s="38">
        <f t="shared" si="543"/>
        <v>47.198999999999991</v>
      </c>
      <c r="S1907" s="17" t="s">
        <v>232</v>
      </c>
      <c r="U1907" t="s">
        <v>577</v>
      </c>
      <c r="V1907" t="s">
        <v>735</v>
      </c>
    </row>
    <row r="1908" spans="1:22" x14ac:dyDescent="0.25">
      <c r="A1908" s="17" t="s">
        <v>230</v>
      </c>
      <c r="B1908" s="17" t="s">
        <v>180</v>
      </c>
      <c r="C1908" s="17" t="s">
        <v>231</v>
      </c>
      <c r="D1908" s="17" t="s">
        <v>116</v>
      </c>
      <c r="E1908" s="24">
        <f>IF(U1908="SC",SUMIFS(SC!F:F,SC!A:A,MAIN!D1908,SC!B:B,MAIN!A1908),SUMIFS(Allocations!$H:$H,Allocations!$A:$A,MAIN!$A1908,Allocations!$B:$B,MAIN!$D1908))</f>
        <v>56.788200000000003</v>
      </c>
      <c r="F1908" s="24">
        <f>IF(U1908="SC",SUMIFS(SC!J:J,SC!A:A,MAIN!D1908,SC!B:B,MAIN!A1908),SUMIFS(Allocations!M:M,Allocations!A:A,MAIN!A1908,Allocations!B:B,MAIN!D1908))</f>
        <v>0</v>
      </c>
      <c r="G1908" s="24">
        <f t="shared" si="539"/>
        <v>56.788200000000003</v>
      </c>
      <c r="H1908" s="24">
        <f>IFERROR(VLOOKUP(S1908,Swaps_wk!$A$2:$AP$151,HLOOKUP(MAIN!D1908,Swaps_wk!$B$2:$AP$151,150,FALSE),FALSE),0)</f>
        <v>0</v>
      </c>
      <c r="I1908" s="24">
        <f>SUMIFS(PASTE_DQS_TRACKER!$D:$D,PASTE_DQS_TRACKER!$C:$C,MAIN!$S1908,PASTE_DQS_TRACKER!$B:$B,MAIN!$D1908)-SUMIFS(PASTE_DQS_TRACKER!$D:$D,PASTE_DQS_TRACKER!$C:$C,MAIN!$S1908,PASTE_DQS_TRACKER!$E:$E,MAIN!$D1908)</f>
        <v>0</v>
      </c>
      <c r="J1908" s="25">
        <f t="shared" si="540"/>
        <v>56.788200000000003</v>
      </c>
      <c r="K1908" s="24">
        <f>IFERROR(IF(V1908="Flex",0,IF(D1908=$D$30,VLOOKUP(A1908,MMO_o10M_lease!$A$1:$F$51,5,FALSE),IF(D1908=$D$26,VLOOKUP(D1908,LANDINGS!$A$3:$BR$40,HLOOKUP(A1908,LANDINGS!$B$1:$CF$42,42,FALSE),FALSE)-IFERROR(VLOOKUP(A1908,MMO_o10M_lease!$A$1:$F$38,5,FALSE),0),VLOOKUP(D1908,LANDINGS!$A$3:$CF$40,HLOOKUP(A1908,LANDINGS!$B$1:$CF$42,42,FALSE),FALSE)))),0)</f>
        <v>0</v>
      </c>
      <c r="L1908" s="24">
        <f>SUMIFS(PASTE_FLEX_TRACKER!$D:$D,PASTE_FLEX_TRACKER!$E:$E,MAIN!$A1908,PASTE_FLEX_TRACKER!$B:$B,MAIN!$D1908)</f>
        <v>0</v>
      </c>
      <c r="M1908" s="35" t="s">
        <v>133</v>
      </c>
      <c r="N1908" s="46" t="s">
        <v>563</v>
      </c>
      <c r="O1908" s="46">
        <f>SUMIFS(MAN_ADJ!$L:$L,MAN_ADJ!$K:$K,MAIN!$D1908,MAN_ADJ!$J:$J,MAIN!$S1908)</f>
        <v>0</v>
      </c>
      <c r="P1908" s="25">
        <f t="shared" si="541"/>
        <v>0</v>
      </c>
      <c r="Q1908" s="28">
        <f t="shared" si="542"/>
        <v>0</v>
      </c>
      <c r="R1908" s="38">
        <f t="shared" si="543"/>
        <v>56.788200000000003</v>
      </c>
      <c r="S1908" s="17" t="s">
        <v>232</v>
      </c>
      <c r="U1908" t="s">
        <v>577</v>
      </c>
      <c r="V1908" t="s">
        <v>735</v>
      </c>
    </row>
    <row r="1909" spans="1:22" x14ac:dyDescent="0.25">
      <c r="A1909" s="17" t="s">
        <v>230</v>
      </c>
      <c r="B1909" s="17" t="s">
        <v>180</v>
      </c>
      <c r="C1909" s="17" t="s">
        <v>231</v>
      </c>
      <c r="D1909" s="17" t="s">
        <v>117</v>
      </c>
      <c r="E1909" s="24">
        <f>IF(U1909="SC",SUMIFS(SC!F:F,SC!A:A,MAIN!D1909,SC!B:B,MAIN!A1909),SUMIFS(Allocations!$H:$H,Allocations!$A:$A,MAIN!$A1909,Allocations!$B:$B,MAIN!$D1909))</f>
        <v>0</v>
      </c>
      <c r="F1909" s="24">
        <f>IF(U1909="SC",SUMIFS(SC!J:J,SC!A:A,MAIN!D1909,SC!B:B,MAIN!A1909),SUMIFS(Allocations!M:M,Allocations!A:A,MAIN!A1909,Allocations!B:B,MAIN!D1909))</f>
        <v>0</v>
      </c>
      <c r="G1909" s="24">
        <f t="shared" si="539"/>
        <v>0</v>
      </c>
      <c r="H1909" s="24">
        <f>IFERROR(VLOOKUP(S1909,Swaps_wk!$A$2:$AP$151,HLOOKUP(MAIN!D1909,Swaps_wk!$B$2:$AP$151,150,FALSE),FALSE),0)</f>
        <v>0</v>
      </c>
      <c r="I1909" s="24">
        <f>SUMIFS(PASTE_DQS_TRACKER!$D:$D,PASTE_DQS_TRACKER!$C:$C,MAIN!$S1909,PASTE_DQS_TRACKER!$B:$B,MAIN!$D1909)-SUMIFS(PASTE_DQS_TRACKER!$D:$D,PASTE_DQS_TRACKER!$C:$C,MAIN!$S1909,PASTE_DQS_TRACKER!$E:$E,MAIN!$D1909)</f>
        <v>0</v>
      </c>
      <c r="J1909" s="25">
        <f t="shared" si="540"/>
        <v>0</v>
      </c>
      <c r="K1909" s="24">
        <f>IFERROR(IF(V1909="Flex",0,IF(D1909=$D$30,VLOOKUP(A1909,MMO_o10M_lease!$A$1:$F$51,5,FALSE),IF(D1909=$D$26,VLOOKUP(D1909,LANDINGS!$A$3:$BR$40,HLOOKUP(A1909,LANDINGS!$B$1:$CF$42,42,FALSE),FALSE)-IFERROR(VLOOKUP(A1909,MMO_o10M_lease!$A$1:$F$38,5,FALSE),0),VLOOKUP(D1909,LANDINGS!$A$3:$CF$40,HLOOKUP(A1909,LANDINGS!$B$1:$CF$42,42,FALSE),FALSE)))),0)</f>
        <v>0</v>
      </c>
      <c r="L1909" s="24">
        <f>SUMIFS(PASTE_FLEX_TRACKER!$D:$D,PASTE_FLEX_TRACKER!$E:$E,MAIN!$A1909,PASTE_FLEX_TRACKER!$B:$B,MAIN!$D1909)</f>
        <v>0</v>
      </c>
      <c r="M1909" s="35" t="s">
        <v>133</v>
      </c>
      <c r="N1909" s="46" t="s">
        <v>563</v>
      </c>
      <c r="O1909" s="46">
        <f>SUMIFS(MAN_ADJ!$L:$L,MAN_ADJ!$K:$K,MAIN!$D1909,MAN_ADJ!$J:$J,MAIN!$S1909)</f>
        <v>0</v>
      </c>
      <c r="P1909" s="25">
        <f t="shared" si="541"/>
        <v>0</v>
      </c>
      <c r="Q1909" s="28" t="str">
        <f t="shared" si="542"/>
        <v>n/a</v>
      </c>
      <c r="R1909" s="38">
        <f t="shared" si="543"/>
        <v>0</v>
      </c>
      <c r="S1909" s="17" t="s">
        <v>232</v>
      </c>
      <c r="U1909" t="s">
        <v>577</v>
      </c>
      <c r="V1909" t="s">
        <v>735</v>
      </c>
    </row>
    <row r="1910" spans="1:22" x14ac:dyDescent="0.25">
      <c r="A1910" s="17" t="s">
        <v>230</v>
      </c>
      <c r="B1910" s="17" t="s">
        <v>180</v>
      </c>
      <c r="C1910" s="17" t="s">
        <v>231</v>
      </c>
      <c r="D1910" s="17" t="s">
        <v>118</v>
      </c>
      <c r="E1910" s="24">
        <f>IF(U1910="SC",SUMIFS(SC!F:F,SC!A:A,MAIN!D1910,SC!B:B,MAIN!A1910),SUMIFS(Allocations!$H:$H,Allocations!$A:$A,MAIN!$A1910,Allocations!$B:$B,MAIN!$D1910))</f>
        <v>4.032</v>
      </c>
      <c r="F1910" s="24">
        <f>IF(U1910="SC",SUMIFS(SC!J:J,SC!A:A,MAIN!D1910,SC!B:B,MAIN!A1910),SUMIFS(Allocations!M:M,Allocations!A:A,MAIN!A1910,Allocations!B:B,MAIN!D1910))</f>
        <v>0</v>
      </c>
      <c r="G1910" s="24">
        <f t="shared" si="539"/>
        <v>4.032</v>
      </c>
      <c r="H1910" s="24">
        <f>IFERROR(VLOOKUP(S1910,Swaps_wk!$A$2:$AP$151,HLOOKUP(MAIN!D1910,Swaps_wk!$B$2:$AP$151,150,FALSE),FALSE),0)</f>
        <v>0</v>
      </c>
      <c r="I1910" s="24">
        <f>SUMIFS(PASTE_DQS_TRACKER!$D:$D,PASTE_DQS_TRACKER!$C:$C,MAIN!$S1910,PASTE_DQS_TRACKER!$B:$B,MAIN!$D1910)-SUMIFS(PASTE_DQS_TRACKER!$D:$D,PASTE_DQS_TRACKER!$C:$C,MAIN!$S1910,PASTE_DQS_TRACKER!$E:$E,MAIN!$D1910)</f>
        <v>0</v>
      </c>
      <c r="J1910" s="25">
        <f t="shared" si="540"/>
        <v>4.032</v>
      </c>
      <c r="K1910" s="24">
        <f>IFERROR(IF(V1910="Flex",0,IF(D1910=$D$30,VLOOKUP(A1910,MMO_o10M_lease!$A$1:$F$51,5,FALSE),IF(D1910=$D$26,VLOOKUP(D1910,LANDINGS!$A$3:$BR$40,HLOOKUP(A1910,LANDINGS!$B$1:$CF$42,42,FALSE),FALSE)-IFERROR(VLOOKUP(A1910,MMO_o10M_lease!$A$1:$F$38,5,FALSE),0),VLOOKUP(D1910,LANDINGS!$A$3:$CF$40,HLOOKUP(A1910,LANDINGS!$B$1:$CF$42,42,FALSE),FALSE)))),0)</f>
        <v>0</v>
      </c>
      <c r="L1910" s="24">
        <f>SUMIFS(PASTE_FLEX_TRACKER!$D:$D,PASTE_FLEX_TRACKER!$E:$E,MAIN!$A1910,PASTE_FLEX_TRACKER!$B:$B,MAIN!$D1910)</f>
        <v>0</v>
      </c>
      <c r="M1910" s="35" t="s">
        <v>133</v>
      </c>
      <c r="N1910" s="46" t="s">
        <v>563</v>
      </c>
      <c r="O1910" s="46">
        <f>SUMIFS(MAN_ADJ!$L:$L,MAN_ADJ!$K:$K,MAIN!$D1910,MAN_ADJ!$J:$J,MAIN!$S1910)</f>
        <v>0</v>
      </c>
      <c r="P1910" s="25">
        <f t="shared" si="541"/>
        <v>0</v>
      </c>
      <c r="Q1910" s="28">
        <f t="shared" si="542"/>
        <v>0</v>
      </c>
      <c r="R1910" s="38">
        <f t="shared" si="543"/>
        <v>4.032</v>
      </c>
      <c r="S1910" s="17" t="s">
        <v>232</v>
      </c>
      <c r="U1910" t="s">
        <v>577</v>
      </c>
      <c r="V1910" t="s">
        <v>735</v>
      </c>
    </row>
    <row r="1911" spans="1:22" x14ac:dyDescent="0.25">
      <c r="A1911" s="17" t="s">
        <v>230</v>
      </c>
      <c r="B1911" s="17" t="s">
        <v>180</v>
      </c>
      <c r="C1911" s="17" t="s">
        <v>231</v>
      </c>
      <c r="D1911" s="17" t="s">
        <v>119</v>
      </c>
      <c r="E1911" s="24">
        <f>IF(U1911="SC",SUMIFS(SC!F:F,SC!A:A,MAIN!D1911,SC!B:B,MAIN!A1911),SUMIFS(Allocations!$H:$H,Allocations!$A:$A,MAIN!$A1911,Allocations!$B:$B,MAIN!$D1911))</f>
        <v>0</v>
      </c>
      <c r="F1911" s="24">
        <f>IF(U1911="SC",SUMIFS(SC!J:J,SC!A:A,MAIN!D1911,SC!B:B,MAIN!A1911),SUMIFS(Allocations!M:M,Allocations!A:A,MAIN!A1911,Allocations!B:B,MAIN!D1911))</f>
        <v>0</v>
      </c>
      <c r="G1911" s="24">
        <f t="shared" si="539"/>
        <v>0</v>
      </c>
      <c r="H1911" s="24">
        <f>IFERROR(VLOOKUP(S1911,Swaps_wk!$A$2:$AP$151,HLOOKUP(MAIN!D1911,Swaps_wk!$B$2:$AP$151,150,FALSE),FALSE),0)</f>
        <v>0</v>
      </c>
      <c r="I1911" s="24">
        <f>SUMIFS(PASTE_DQS_TRACKER!$D:$D,PASTE_DQS_TRACKER!$C:$C,MAIN!$S1911,PASTE_DQS_TRACKER!$B:$B,MAIN!$D1911)-SUMIFS(PASTE_DQS_TRACKER!$D:$D,PASTE_DQS_TRACKER!$C:$C,MAIN!$S1911,PASTE_DQS_TRACKER!$E:$E,MAIN!$D1911)</f>
        <v>0</v>
      </c>
      <c r="J1911" s="25">
        <f t="shared" si="540"/>
        <v>0</v>
      </c>
      <c r="K1911" s="24">
        <f>IFERROR(IF(V1911="Flex",0,IF(D1911=$D$30,VLOOKUP(A1911,MMO_o10M_lease!$A$1:$F$51,5,FALSE),IF(D1911=$D$26,VLOOKUP(D1911,LANDINGS!$A$3:$BR$40,HLOOKUP(A1911,LANDINGS!$B$1:$CF$42,42,FALSE),FALSE)-IFERROR(VLOOKUP(A1911,MMO_o10M_lease!$A$1:$F$38,5,FALSE),0),VLOOKUP(D1911,LANDINGS!$A$3:$CF$40,HLOOKUP(A1911,LANDINGS!$B$1:$CF$42,42,FALSE),FALSE)))),0)</f>
        <v>0</v>
      </c>
      <c r="L1911" s="24">
        <f>SUMIFS(PASTE_FLEX_TRACKER!$D:$D,PASTE_FLEX_TRACKER!$E:$E,MAIN!$A1911,PASTE_FLEX_TRACKER!$B:$B,MAIN!$D1911)</f>
        <v>0</v>
      </c>
      <c r="M1911" s="35" t="s">
        <v>133</v>
      </c>
      <c r="N1911" s="46" t="s">
        <v>563</v>
      </c>
      <c r="O1911" s="46">
        <f>SUMIFS(MAN_ADJ!$L:$L,MAN_ADJ!$K:$K,MAIN!$D1911,MAN_ADJ!$J:$J,MAIN!$S1911)</f>
        <v>0</v>
      </c>
      <c r="P1911" s="25">
        <f t="shared" si="541"/>
        <v>0</v>
      </c>
      <c r="Q1911" s="28" t="str">
        <f t="shared" si="542"/>
        <v>n/a</v>
      </c>
      <c r="R1911" s="38">
        <f t="shared" si="543"/>
        <v>0</v>
      </c>
      <c r="S1911" s="17" t="s">
        <v>232</v>
      </c>
      <c r="U1911" t="s">
        <v>577</v>
      </c>
      <c r="V1911" t="s">
        <v>735</v>
      </c>
    </row>
    <row r="1912" spans="1:22" x14ac:dyDescent="0.25">
      <c r="A1912" s="17" t="s">
        <v>230</v>
      </c>
      <c r="B1912" s="17" t="s">
        <v>180</v>
      </c>
      <c r="C1912" s="17" t="s">
        <v>231</v>
      </c>
      <c r="D1912" s="17" t="s">
        <v>120</v>
      </c>
      <c r="E1912" s="24">
        <f>IF(U1912="SC",SUMIFS(SC!F:F,SC!A:A,MAIN!D1912,SC!B:B,MAIN!A1912),SUMIFS(Allocations!$H:$H,Allocations!$A:$A,MAIN!$A1912,Allocations!$B:$B,MAIN!$D1912))</f>
        <v>60</v>
      </c>
      <c r="F1912" s="24">
        <f>IF(U1912="SC",SUMIFS(SC!J:J,SC!A:A,MAIN!D1912,SC!B:B,MAIN!A1912),SUMIFS(Allocations!M:M,Allocations!A:A,MAIN!A1912,Allocations!B:B,MAIN!D1912))</f>
        <v>0</v>
      </c>
      <c r="G1912" s="24">
        <f t="shared" si="539"/>
        <v>60</v>
      </c>
      <c r="H1912" s="24">
        <f>IFERROR(VLOOKUP(S1912,Swaps_wk!$A$2:$AP$151,HLOOKUP(MAIN!D1912,Swaps_wk!$B$2:$AP$151,150,FALSE),FALSE),0)</f>
        <v>0</v>
      </c>
      <c r="I1912" s="24">
        <f>SUMIFS(PASTE_DQS_TRACKER!$D:$D,PASTE_DQS_TRACKER!$C:$C,MAIN!$S1912,PASTE_DQS_TRACKER!$B:$B,MAIN!$D1912)-SUMIFS(PASTE_DQS_TRACKER!$D:$D,PASTE_DQS_TRACKER!$C:$C,MAIN!$S1912,PASTE_DQS_TRACKER!$E:$E,MAIN!$D1912)</f>
        <v>0</v>
      </c>
      <c r="J1912" s="25">
        <f t="shared" si="540"/>
        <v>60</v>
      </c>
      <c r="K1912" s="24">
        <f>IFERROR(IF(V1912="Flex",0,IF(D1912=$D$30,VLOOKUP(A1912,MMO_o10M_lease!$A$1:$F$51,5,FALSE),IF(D1912=$D$26,VLOOKUP(D1912,LANDINGS!$A$3:$BR$40,HLOOKUP(A1912,LANDINGS!$B$1:$CF$42,42,FALSE),FALSE)-IFERROR(VLOOKUP(A1912,MMO_o10M_lease!$A$1:$F$38,5,FALSE),0),VLOOKUP(D1912,LANDINGS!$A$3:$CF$40,HLOOKUP(A1912,LANDINGS!$B$1:$CF$42,42,FALSE),FALSE)))),0)</f>
        <v>0</v>
      </c>
      <c r="L1912" s="24">
        <f>SUMIFS(PASTE_FLEX_TRACKER!$D:$D,PASTE_FLEX_TRACKER!$E:$E,MAIN!$A1912,PASTE_FLEX_TRACKER!$B:$B,MAIN!$D1912)</f>
        <v>0</v>
      </c>
      <c r="M1912" s="35" t="s">
        <v>133</v>
      </c>
      <c r="N1912" s="46" t="s">
        <v>563</v>
      </c>
      <c r="O1912" s="46">
        <f>SUMIFS(MAN_ADJ!$L:$L,MAN_ADJ!$K:$K,MAIN!$D1912,MAN_ADJ!$J:$J,MAIN!$S1912)</f>
        <v>0</v>
      </c>
      <c r="P1912" s="25">
        <f t="shared" si="541"/>
        <v>0</v>
      </c>
      <c r="Q1912" s="28">
        <f t="shared" si="542"/>
        <v>0</v>
      </c>
      <c r="R1912" s="38">
        <f t="shared" si="543"/>
        <v>60</v>
      </c>
      <c r="S1912" s="17" t="s">
        <v>232</v>
      </c>
      <c r="U1912" t="s">
        <v>577</v>
      </c>
      <c r="V1912" t="s">
        <v>735</v>
      </c>
    </row>
    <row r="1913" spans="1:22" x14ac:dyDescent="0.25">
      <c r="A1913" s="17" t="s">
        <v>230</v>
      </c>
      <c r="B1913" s="17" t="s">
        <v>180</v>
      </c>
      <c r="C1913" s="17" t="s">
        <v>231</v>
      </c>
      <c r="D1913" s="17" t="s">
        <v>121</v>
      </c>
      <c r="E1913" s="24">
        <f>IF(U1913="SC",SUMIFS(SC!F:F,SC!A:A,MAIN!D1913,SC!B:B,MAIN!A1913),SUMIFS(Allocations!$H:$H,Allocations!$A:$A,MAIN!$A1913,Allocations!$B:$B,MAIN!$D1913))</f>
        <v>0</v>
      </c>
      <c r="F1913" s="24">
        <f>IF(U1913="SC",SUMIFS(SC!J:J,SC!A:A,MAIN!D1913,SC!B:B,MAIN!A1913),SUMIFS(Allocations!M:M,Allocations!A:A,MAIN!A1913,Allocations!B:B,MAIN!D1913))</f>
        <v>0</v>
      </c>
      <c r="G1913" s="24">
        <f t="shared" si="539"/>
        <v>0</v>
      </c>
      <c r="H1913" s="24">
        <f>IFERROR(VLOOKUP(S1913,Swaps_wk!$A$2:$AP$151,HLOOKUP(MAIN!D1913,Swaps_wk!$B$2:$AP$151,150,FALSE),FALSE),0)</f>
        <v>0</v>
      </c>
      <c r="I1913" s="24">
        <f>SUMIFS(PASTE_DQS_TRACKER!$D:$D,PASTE_DQS_TRACKER!$C:$C,MAIN!$S1913,PASTE_DQS_TRACKER!$B:$B,MAIN!$D1913)-SUMIFS(PASTE_DQS_TRACKER!$D:$D,PASTE_DQS_TRACKER!$C:$C,MAIN!$S1913,PASTE_DQS_TRACKER!$E:$E,MAIN!$D1913)</f>
        <v>0</v>
      </c>
      <c r="J1913" s="25">
        <f t="shared" si="540"/>
        <v>0</v>
      </c>
      <c r="K1913" s="24">
        <f>IFERROR(IF(V1913="Flex",0,IF(D1913=$D$30,VLOOKUP(A1913,MMO_o10M_lease!$A$1:$F$51,5,FALSE),IF(D1913=$D$26,VLOOKUP(D1913,LANDINGS!$A$3:$BR$40,HLOOKUP(A1913,LANDINGS!$B$1:$CF$42,42,FALSE),FALSE)-IFERROR(VLOOKUP(A1913,MMO_o10M_lease!$A$1:$F$38,5,FALSE),0),VLOOKUP(D1913,LANDINGS!$A$3:$CF$40,HLOOKUP(A1913,LANDINGS!$B$1:$CF$42,42,FALSE),FALSE)))),0)</f>
        <v>0</v>
      </c>
      <c r="L1913" s="24">
        <f>SUMIFS(PASTE_FLEX_TRACKER!$D:$D,PASTE_FLEX_TRACKER!$E:$E,MAIN!$A1913,PASTE_FLEX_TRACKER!$B:$B,MAIN!$D1913)</f>
        <v>0</v>
      </c>
      <c r="M1913" s="35" t="s">
        <v>133</v>
      </c>
      <c r="N1913" s="46" t="s">
        <v>563</v>
      </c>
      <c r="O1913" s="46">
        <f>SUMIFS(MAN_ADJ!$L:$L,MAN_ADJ!$K:$K,MAIN!$D1913,MAN_ADJ!$J:$J,MAIN!$S1913)</f>
        <v>0</v>
      </c>
      <c r="P1913" s="25">
        <f t="shared" si="541"/>
        <v>0</v>
      </c>
      <c r="Q1913" s="28" t="str">
        <f t="shared" si="542"/>
        <v>n/a</v>
      </c>
      <c r="R1913" s="38">
        <f t="shared" si="543"/>
        <v>0</v>
      </c>
      <c r="S1913" s="17" t="s">
        <v>232</v>
      </c>
      <c r="U1913" t="s">
        <v>577</v>
      </c>
      <c r="V1913" t="s">
        <v>735</v>
      </c>
    </row>
    <row r="1914" spans="1:22" x14ac:dyDescent="0.25">
      <c r="A1914" s="17" t="s">
        <v>230</v>
      </c>
      <c r="B1914" s="17" t="s">
        <v>180</v>
      </c>
      <c r="C1914" s="17" t="s">
        <v>231</v>
      </c>
      <c r="D1914" s="17" t="s">
        <v>122</v>
      </c>
      <c r="E1914" s="24">
        <f>IF(U1914="SC",SUMIFS(SC!F:F,SC!A:A,MAIN!D1914,SC!B:B,MAIN!A1914),SUMIFS(Allocations!$H:$H,Allocations!$A:$A,MAIN!$A1914,Allocations!$B:$B,MAIN!$D1914))</f>
        <v>0</v>
      </c>
      <c r="F1914" s="24">
        <f>IF(U1914="SC",SUMIFS(SC!J:J,SC!A:A,MAIN!D1914,SC!B:B,MAIN!A1914),SUMIFS(Allocations!M:M,Allocations!A:A,MAIN!A1914,Allocations!B:B,MAIN!D1914))</f>
        <v>0</v>
      </c>
      <c r="G1914" s="24">
        <f t="shared" si="539"/>
        <v>0</v>
      </c>
      <c r="H1914" s="24">
        <f>IFERROR(VLOOKUP(S1914,Swaps_wk!$A$2:$AP$151,HLOOKUP(MAIN!D1914,Swaps_wk!$B$2:$AP$151,150,FALSE),FALSE),0)</f>
        <v>0</v>
      </c>
      <c r="I1914" s="24">
        <f>SUMIFS(PASTE_DQS_TRACKER!$D:$D,PASTE_DQS_TRACKER!$C:$C,MAIN!$S1914,PASTE_DQS_TRACKER!$B:$B,MAIN!$D1914)-SUMIFS(PASTE_DQS_TRACKER!$D:$D,PASTE_DQS_TRACKER!$C:$C,MAIN!$S1914,PASTE_DQS_TRACKER!$E:$E,MAIN!$D1914)</f>
        <v>0</v>
      </c>
      <c r="J1914" s="25">
        <f t="shared" si="540"/>
        <v>0</v>
      </c>
      <c r="K1914" s="24">
        <f>IFERROR(IF(V1914="Flex",0,IF(D1914=$D$30,VLOOKUP(A1914,MMO_o10M_lease!$A$1:$F$51,5,FALSE),IF(D1914=$D$26,VLOOKUP(D1914,LANDINGS!$A$3:$BR$40,HLOOKUP(A1914,LANDINGS!$B$1:$CF$42,42,FALSE),FALSE)-IFERROR(VLOOKUP(A1914,MMO_o10M_lease!$A$1:$F$38,5,FALSE),0),VLOOKUP(D1914,LANDINGS!$A$3:$CF$40,HLOOKUP(A1914,LANDINGS!$B$1:$CF$42,42,FALSE),FALSE)))),0)</f>
        <v>0</v>
      </c>
      <c r="L1914" s="24">
        <f>SUMIFS(PASTE_FLEX_TRACKER!$D:$D,PASTE_FLEX_TRACKER!$E:$E,MAIN!$A1914,PASTE_FLEX_TRACKER!$B:$B,MAIN!$D1914)</f>
        <v>0</v>
      </c>
      <c r="M1914" s="35" t="s">
        <v>133</v>
      </c>
      <c r="N1914" s="46" t="s">
        <v>563</v>
      </c>
      <c r="O1914" s="46">
        <f>SUMIFS(MAN_ADJ!$L:$L,MAN_ADJ!$K:$K,MAIN!$D1914,MAN_ADJ!$J:$J,MAIN!$S1914)</f>
        <v>0</v>
      </c>
      <c r="P1914" s="25">
        <f t="shared" si="541"/>
        <v>0</v>
      </c>
      <c r="Q1914" s="28" t="str">
        <f t="shared" si="542"/>
        <v>n/a</v>
      </c>
      <c r="R1914" s="38">
        <f t="shared" si="543"/>
        <v>0</v>
      </c>
      <c r="S1914" s="17" t="s">
        <v>232</v>
      </c>
      <c r="U1914" t="s">
        <v>577</v>
      </c>
      <c r="V1914" t="s">
        <v>735</v>
      </c>
    </row>
    <row r="1915" spans="1:22" x14ac:dyDescent="0.25">
      <c r="A1915" s="17" t="s">
        <v>230</v>
      </c>
      <c r="B1915" s="17" t="s">
        <v>180</v>
      </c>
      <c r="C1915" s="17" t="s">
        <v>231</v>
      </c>
      <c r="D1915" s="17" t="s">
        <v>123</v>
      </c>
      <c r="E1915" s="24">
        <f>IF(U1915="SC",SUMIFS(SC!F:F,SC!A:A,MAIN!D1915,SC!B:B,MAIN!A1915),SUMIFS(Allocations!$H:$H,Allocations!$A:$A,MAIN!$A1915,Allocations!$B:$B,MAIN!$D1915))</f>
        <v>11.606400000000001</v>
      </c>
      <c r="F1915" s="24">
        <f>IF(U1915="SC",SUMIFS(SC!J:J,SC!A:A,MAIN!D1915,SC!B:B,MAIN!A1915),SUMIFS(Allocations!M:M,Allocations!A:A,MAIN!A1915,Allocations!B:B,MAIN!D1915))</f>
        <v>0</v>
      </c>
      <c r="G1915" s="24">
        <f t="shared" si="539"/>
        <v>11.606400000000001</v>
      </c>
      <c r="H1915" s="24">
        <f>IFERROR(VLOOKUP(S1915,Swaps_wk!$A$2:$AP$151,HLOOKUP(MAIN!D1915,Swaps_wk!$B$2:$AP$151,150,FALSE),FALSE),0)</f>
        <v>0</v>
      </c>
      <c r="I1915" s="24">
        <f>SUMIFS(PASTE_DQS_TRACKER!$D:$D,PASTE_DQS_TRACKER!$C:$C,MAIN!$S1915,PASTE_DQS_TRACKER!$B:$B,MAIN!$D1915)-SUMIFS(PASTE_DQS_TRACKER!$D:$D,PASTE_DQS_TRACKER!$C:$C,MAIN!$S1915,PASTE_DQS_TRACKER!$E:$E,MAIN!$D1915)</f>
        <v>0</v>
      </c>
      <c r="J1915" s="25">
        <f t="shared" si="540"/>
        <v>11.606400000000001</v>
      </c>
      <c r="K1915" s="24">
        <f>IFERROR(IF(V1915="Flex",0,IF(D1915=$D$30,VLOOKUP(A1915,MMO_o10M_lease!$A$1:$F$51,5,FALSE),IF(D1915=$D$26,VLOOKUP(D1915,LANDINGS!$A$3:$BR$40,HLOOKUP(A1915,LANDINGS!$B$1:$CF$42,42,FALSE),FALSE)-IFERROR(VLOOKUP(A1915,MMO_o10M_lease!$A$1:$F$38,5,FALSE),0),VLOOKUP(D1915,LANDINGS!$A$3:$CF$40,HLOOKUP(A1915,LANDINGS!$B$1:$CF$42,42,FALSE),FALSE)))),0)</f>
        <v>0</v>
      </c>
      <c r="L1915" s="24">
        <f>SUMIFS(PASTE_FLEX_TRACKER!$D:$D,PASTE_FLEX_TRACKER!$E:$E,MAIN!$A1915,PASTE_FLEX_TRACKER!$B:$B,MAIN!$D1915)</f>
        <v>0</v>
      </c>
      <c r="M1915" s="35" t="s">
        <v>133</v>
      </c>
      <c r="N1915" s="46" t="s">
        <v>563</v>
      </c>
      <c r="O1915" s="46">
        <f>SUMIFS(MAN_ADJ!$L:$L,MAN_ADJ!$K:$K,MAIN!$D1915,MAN_ADJ!$J:$J,MAIN!$S1915)</f>
        <v>0</v>
      </c>
      <c r="P1915" s="25">
        <f t="shared" si="541"/>
        <v>0</v>
      </c>
      <c r="Q1915" s="28">
        <f t="shared" si="542"/>
        <v>0</v>
      </c>
      <c r="R1915" s="38">
        <f t="shared" si="543"/>
        <v>11.606400000000001</v>
      </c>
      <c r="S1915" s="17" t="s">
        <v>232</v>
      </c>
      <c r="U1915" t="s">
        <v>577</v>
      </c>
      <c r="V1915" t="s">
        <v>735</v>
      </c>
    </row>
    <row r="1916" spans="1:22" x14ac:dyDescent="0.25">
      <c r="A1916" s="17" t="s">
        <v>230</v>
      </c>
      <c r="B1916" s="17" t="s">
        <v>180</v>
      </c>
      <c r="C1916" s="17" t="s">
        <v>231</v>
      </c>
      <c r="D1916" s="17" t="s">
        <v>124</v>
      </c>
      <c r="E1916" s="24">
        <f>IF(U1916="SC",SUMIFS(SC!F:F,SC!A:A,MAIN!D1916,SC!B:B,MAIN!A1916),SUMIFS(Allocations!$H:$H,Allocations!$A:$A,MAIN!$A1916,Allocations!$B:$B,MAIN!$D1916))</f>
        <v>0</v>
      </c>
      <c r="F1916" s="24">
        <f>IF(U1916="SC",SUMIFS(SC!J:J,SC!A:A,MAIN!D1916,SC!B:B,MAIN!A1916),SUMIFS(Allocations!M:M,Allocations!A:A,MAIN!A1916,Allocations!B:B,MAIN!D1916))</f>
        <v>0</v>
      </c>
      <c r="G1916" s="24">
        <f t="shared" si="539"/>
        <v>0</v>
      </c>
      <c r="H1916" s="24">
        <f>IFERROR(VLOOKUP(S1916,Swaps_wk!$A$2:$AP$151,HLOOKUP(MAIN!D1916,Swaps_wk!$B$2:$AP$151,150,FALSE),FALSE),0)</f>
        <v>0</v>
      </c>
      <c r="I1916" s="24">
        <f>SUMIFS(PASTE_DQS_TRACKER!$D:$D,PASTE_DQS_TRACKER!$C:$C,MAIN!$S1916,PASTE_DQS_TRACKER!$B:$B,MAIN!$D1916)-SUMIFS(PASTE_DQS_TRACKER!$D:$D,PASTE_DQS_TRACKER!$C:$C,MAIN!$S1916,PASTE_DQS_TRACKER!$E:$E,MAIN!$D1916)</f>
        <v>0</v>
      </c>
      <c r="J1916" s="25">
        <f t="shared" si="540"/>
        <v>0</v>
      </c>
      <c r="K1916" s="24">
        <f>IFERROR(IF(V1916="Flex",0,IF(D1916=$D$30,VLOOKUP(A1916,MMO_o10M_lease!$A$1:$F$51,5,FALSE),IF(D1916=$D$26,VLOOKUP(D1916,LANDINGS!$A$3:$BR$40,HLOOKUP(A1916,LANDINGS!$B$1:$CF$42,42,FALSE),FALSE)-IFERROR(VLOOKUP(A1916,MMO_o10M_lease!$A$1:$F$38,5,FALSE),0),VLOOKUP(D1916,LANDINGS!$A$3:$CF$40,HLOOKUP(A1916,LANDINGS!$B$1:$CF$42,42,FALSE),FALSE)))),0)</f>
        <v>0</v>
      </c>
      <c r="L1916" s="24">
        <f>SUMIFS(PASTE_FLEX_TRACKER!$D:$D,PASTE_FLEX_TRACKER!$E:$E,MAIN!$A1916,PASTE_FLEX_TRACKER!$B:$B,MAIN!$D1916)</f>
        <v>0</v>
      </c>
      <c r="M1916" s="35" t="s">
        <v>133</v>
      </c>
      <c r="N1916" s="46" t="s">
        <v>563</v>
      </c>
      <c r="O1916" s="46">
        <f>SUMIFS(MAN_ADJ!$L:$L,MAN_ADJ!$K:$K,MAIN!$D1916,MAN_ADJ!$J:$J,MAIN!$S1916)</f>
        <v>0</v>
      </c>
      <c r="P1916" s="25">
        <f t="shared" si="541"/>
        <v>0</v>
      </c>
      <c r="Q1916" s="28" t="str">
        <f t="shared" si="542"/>
        <v>n/a</v>
      </c>
      <c r="R1916" s="38">
        <f t="shared" si="543"/>
        <v>0</v>
      </c>
      <c r="S1916" s="17" t="s">
        <v>232</v>
      </c>
      <c r="U1916" t="s">
        <v>577</v>
      </c>
      <c r="V1916" t="s">
        <v>735</v>
      </c>
    </row>
    <row r="1917" spans="1:22" x14ac:dyDescent="0.25">
      <c r="A1917" s="17" t="s">
        <v>230</v>
      </c>
      <c r="B1917" s="17" t="s">
        <v>180</v>
      </c>
      <c r="C1917" s="17" t="s">
        <v>231</v>
      </c>
      <c r="D1917" s="17" t="s">
        <v>125</v>
      </c>
      <c r="E1917" s="24">
        <f>IF(U1917="SC",SUMIFS(SC!F:F,SC!A:A,MAIN!D1917,SC!B:B,MAIN!A1917),SUMIFS(Allocations!$H:$H,Allocations!$A:$A,MAIN!$A1917,Allocations!$B:$B,MAIN!$D1917))</f>
        <v>509.87999999999994</v>
      </c>
      <c r="F1917" s="24">
        <f>IF(U1917="SC",SUMIFS(SC!J:J,SC!A:A,MAIN!D1917,SC!B:B,MAIN!A1917),SUMIFS(Allocations!M:M,Allocations!A:A,MAIN!A1917,Allocations!B:B,MAIN!D1917))</f>
        <v>0</v>
      </c>
      <c r="G1917" s="24">
        <f t="shared" si="539"/>
        <v>509.87999999999994</v>
      </c>
      <c r="H1917" s="24">
        <f>IFERROR(VLOOKUP(S1917,Swaps_wk!$A$2:$AP$151,HLOOKUP(MAIN!D1917,Swaps_wk!$B$2:$AP$151,150,FALSE),FALSE),0)</f>
        <v>0</v>
      </c>
      <c r="I1917" s="24">
        <f>SUMIFS(PASTE_DQS_TRACKER!$D:$D,PASTE_DQS_TRACKER!$C:$C,MAIN!$S1917,PASTE_DQS_TRACKER!$B:$B,MAIN!$D1917)-SUMIFS(PASTE_DQS_TRACKER!$D:$D,PASTE_DQS_TRACKER!$C:$C,MAIN!$S1917,PASTE_DQS_TRACKER!$E:$E,MAIN!$D1917)</f>
        <v>0</v>
      </c>
      <c r="J1917" s="25">
        <f t="shared" si="540"/>
        <v>509.87999999999994</v>
      </c>
      <c r="K1917" s="24">
        <f>IFERROR(IF(V1917="Flex",0,IF(D1917=$D$30,VLOOKUP(A1917,MMO_o10M_lease!$A$1:$F$51,5,FALSE),IF(D1917=$D$26,VLOOKUP(D1917,LANDINGS!$A$3:$BR$40,HLOOKUP(A1917,LANDINGS!$B$1:$CF$42,42,FALSE),FALSE)-IFERROR(VLOOKUP(A1917,MMO_o10M_lease!$A$1:$F$38,5,FALSE),0),VLOOKUP(D1917,LANDINGS!$A$3:$CF$40,HLOOKUP(A1917,LANDINGS!$B$1:$CF$42,42,FALSE),FALSE)))),0)</f>
        <v>0</v>
      </c>
      <c r="L1917" s="24">
        <f>SUMIFS(PASTE_FLEX_TRACKER!$D:$D,PASTE_FLEX_TRACKER!$E:$E,MAIN!$A1917,PASTE_FLEX_TRACKER!$B:$B,MAIN!$D1917)</f>
        <v>0</v>
      </c>
      <c r="M1917" s="35" t="s">
        <v>133</v>
      </c>
      <c r="N1917" s="46" t="s">
        <v>563</v>
      </c>
      <c r="O1917" s="46">
        <f>SUMIFS(MAN_ADJ!$L:$L,MAN_ADJ!$K:$K,MAIN!$D1917,MAN_ADJ!$J:$J,MAIN!$S1917)</f>
        <v>0</v>
      </c>
      <c r="P1917" s="25">
        <f t="shared" si="541"/>
        <v>0</v>
      </c>
      <c r="Q1917" s="28">
        <f t="shared" si="542"/>
        <v>0</v>
      </c>
      <c r="R1917" s="38">
        <f t="shared" si="543"/>
        <v>509.87999999999994</v>
      </c>
      <c r="S1917" s="17" t="s">
        <v>232</v>
      </c>
      <c r="U1917" t="s">
        <v>577</v>
      </c>
      <c r="V1917" t="s">
        <v>735</v>
      </c>
    </row>
    <row r="1918" spans="1:22" x14ac:dyDescent="0.25">
      <c r="A1918" s="17" t="s">
        <v>230</v>
      </c>
      <c r="B1918" s="17" t="s">
        <v>180</v>
      </c>
      <c r="C1918" s="17" t="s">
        <v>231</v>
      </c>
      <c r="D1918" s="17" t="s">
        <v>126</v>
      </c>
      <c r="E1918" s="24">
        <f>IF(U1918="SC",SUMIFS(SC!F:F,SC!A:A,MAIN!D1918,SC!B:B,MAIN!A1918),SUMIFS(Allocations!$H:$H,Allocations!$A:$A,MAIN!$A1918,Allocations!$B:$B,MAIN!$D1918))</f>
        <v>0</v>
      </c>
      <c r="F1918" s="24">
        <f>IF(U1918="SC",SUMIFS(SC!J:J,SC!A:A,MAIN!D1918,SC!B:B,MAIN!A1918),SUMIFS(Allocations!M:M,Allocations!A:A,MAIN!A1918,Allocations!B:B,MAIN!D1918))</f>
        <v>0</v>
      </c>
      <c r="G1918" s="24">
        <f t="shared" si="539"/>
        <v>0</v>
      </c>
      <c r="H1918" s="24">
        <f>IFERROR(VLOOKUP(S1918,Swaps_wk!$A$2:$AP$151,HLOOKUP(MAIN!D1918,Swaps_wk!$B$2:$AP$151,150,FALSE),FALSE),0)</f>
        <v>0</v>
      </c>
      <c r="I1918" s="24">
        <f>SUMIFS(PASTE_DQS_TRACKER!$D:$D,PASTE_DQS_TRACKER!$C:$C,MAIN!$S1918,PASTE_DQS_TRACKER!$B:$B,MAIN!$D1918)-SUMIFS(PASTE_DQS_TRACKER!$D:$D,PASTE_DQS_TRACKER!$C:$C,MAIN!$S1918,PASTE_DQS_TRACKER!$E:$E,MAIN!$D1918)</f>
        <v>0</v>
      </c>
      <c r="J1918" s="25">
        <f t="shared" si="540"/>
        <v>0</v>
      </c>
      <c r="K1918" s="24">
        <f>IFERROR(IF(V1918="Flex",0,IF(D1918=$D$30,VLOOKUP(A1918,MMO_o10M_lease!$A$1:$F$51,5,FALSE),IF(D1918=$D$26,VLOOKUP(D1918,LANDINGS!$A$3:$BR$40,HLOOKUP(A1918,LANDINGS!$B$1:$CF$42,42,FALSE),FALSE)-IFERROR(VLOOKUP(A1918,MMO_o10M_lease!$A$1:$F$38,5,FALSE),0),VLOOKUP(D1918,LANDINGS!$A$3:$CF$40,HLOOKUP(A1918,LANDINGS!$B$1:$CF$42,42,FALSE),FALSE)))),0)</f>
        <v>0</v>
      </c>
      <c r="L1918" s="24">
        <f>SUMIFS(PASTE_FLEX_TRACKER!$D:$D,PASTE_FLEX_TRACKER!$E:$E,MAIN!$A1918,PASTE_FLEX_TRACKER!$B:$B,MAIN!$D1918)</f>
        <v>0</v>
      </c>
      <c r="M1918" s="35" t="s">
        <v>133</v>
      </c>
      <c r="N1918" s="46" t="s">
        <v>563</v>
      </c>
      <c r="O1918" s="46">
        <f>SUMIFS(MAN_ADJ!$L:$L,MAN_ADJ!$K:$K,MAIN!$D1918,MAN_ADJ!$J:$J,MAIN!$S1918)</f>
        <v>0</v>
      </c>
      <c r="P1918" s="25">
        <f t="shared" si="541"/>
        <v>0</v>
      </c>
      <c r="Q1918" s="28" t="str">
        <f t="shared" si="542"/>
        <v>n/a</v>
      </c>
      <c r="R1918" s="38">
        <f t="shared" si="543"/>
        <v>0</v>
      </c>
      <c r="S1918" s="17" t="s">
        <v>232</v>
      </c>
      <c r="U1918" t="s">
        <v>577</v>
      </c>
      <c r="V1918" t="s">
        <v>735</v>
      </c>
    </row>
    <row r="1919" spans="1:22" x14ac:dyDescent="0.25">
      <c r="A1919" s="17" t="s">
        <v>230</v>
      </c>
      <c r="B1919" s="17" t="s">
        <v>180</v>
      </c>
      <c r="C1919" s="17" t="s">
        <v>231</v>
      </c>
      <c r="D1919" s="17" t="s">
        <v>127</v>
      </c>
      <c r="E1919" s="24">
        <f>IF(U1919="SC",SUMIFS(SC!F:F,SC!A:A,MAIN!D1919,SC!B:B,MAIN!A1919),SUMIFS(Allocations!$H:$H,Allocations!$A:$A,MAIN!$A1919,Allocations!$B:$B,MAIN!$D1919))</f>
        <v>0</v>
      </c>
      <c r="F1919" s="24">
        <f>IF(U1919="SC",SUMIFS(SC!J:J,SC!A:A,MAIN!D1919,SC!B:B,MAIN!A1919),SUMIFS(Allocations!M:M,Allocations!A:A,MAIN!A1919,Allocations!B:B,MAIN!D1919))</f>
        <v>0</v>
      </c>
      <c r="G1919" s="24">
        <f t="shared" si="539"/>
        <v>0</v>
      </c>
      <c r="H1919" s="24">
        <f>IFERROR(VLOOKUP(S1919,Swaps_wk!$A$2:$AP$151,HLOOKUP(MAIN!D1919,Swaps_wk!$B$2:$AP$151,150,FALSE),FALSE),0)</f>
        <v>0</v>
      </c>
      <c r="I1919" s="24">
        <f>SUMIFS(PASTE_DQS_TRACKER!$D:$D,PASTE_DQS_TRACKER!$C:$C,MAIN!$S1919,PASTE_DQS_TRACKER!$B:$B,MAIN!$D1919)-SUMIFS(PASTE_DQS_TRACKER!$D:$D,PASTE_DQS_TRACKER!$C:$C,MAIN!$S1919,PASTE_DQS_TRACKER!$E:$E,MAIN!$D1919)</f>
        <v>0</v>
      </c>
      <c r="J1919" s="25">
        <f t="shared" si="540"/>
        <v>0</v>
      </c>
      <c r="K1919" s="24">
        <f>IFERROR(IF(V1919="Flex",0,IF(D1919=$D$30,VLOOKUP(A1919,MMO_o10M_lease!$A$1:$F$51,5,FALSE),IF(D1919=$D$26,VLOOKUP(D1919,LANDINGS!$A$3:$BR$40,HLOOKUP(A1919,LANDINGS!$B$1:$CF$42,42,FALSE),FALSE)-IFERROR(VLOOKUP(A1919,MMO_o10M_lease!$A$1:$F$38,5,FALSE),0),VLOOKUP(D1919,LANDINGS!$A$3:$CF$40,HLOOKUP(A1919,LANDINGS!$B$1:$CF$42,42,FALSE),FALSE)))),0)</f>
        <v>0</v>
      </c>
      <c r="L1919" s="24">
        <f>SUMIFS(PASTE_FLEX_TRACKER!$D:$D,PASTE_FLEX_TRACKER!$E:$E,MAIN!$A1919,PASTE_FLEX_TRACKER!$B:$B,MAIN!$D1919)</f>
        <v>0</v>
      </c>
      <c r="M1919" s="35" t="s">
        <v>133</v>
      </c>
      <c r="N1919" s="46" t="s">
        <v>563</v>
      </c>
      <c r="O1919" s="46">
        <f>SUMIFS(MAN_ADJ!$L:$L,MAN_ADJ!$K:$K,MAIN!$D1919,MAN_ADJ!$J:$J,MAIN!$S1919)</f>
        <v>0</v>
      </c>
      <c r="P1919" s="25">
        <f t="shared" si="541"/>
        <v>0</v>
      </c>
      <c r="Q1919" s="28" t="str">
        <f t="shared" si="542"/>
        <v>n/a</v>
      </c>
      <c r="R1919" s="38">
        <f t="shared" si="543"/>
        <v>0</v>
      </c>
      <c r="S1919" s="17" t="s">
        <v>232</v>
      </c>
      <c r="U1919" t="s">
        <v>577</v>
      </c>
      <c r="V1919" t="s">
        <v>735</v>
      </c>
    </row>
    <row r="1920" spans="1:22" x14ac:dyDescent="0.25">
      <c r="A1920" s="17" t="s">
        <v>230</v>
      </c>
      <c r="B1920" s="17" t="s">
        <v>180</v>
      </c>
      <c r="C1920" s="17" t="s">
        <v>231</v>
      </c>
      <c r="D1920" s="17" t="s">
        <v>184</v>
      </c>
      <c r="E1920" s="24">
        <f>IF(U1920="SC",SUMIFS(SC!F:F,SC!A:A,MAIN!D1920,SC!B:B,MAIN!A1920),SUMIFS(Allocations!$H:$H,Allocations!$A:$A,MAIN!$A1920,Allocations!$B:$B,MAIN!$D1920))</f>
        <v>0</v>
      </c>
      <c r="F1920" s="24">
        <f>IF(U1920="SC",SUMIFS(SC!J:J,SC!A:A,MAIN!D1920,SC!B:B,MAIN!A1920),SUMIFS(Allocations!M:M,Allocations!A:A,MAIN!A1920,Allocations!B:B,MAIN!D1920))</f>
        <v>0</v>
      </c>
      <c r="G1920" s="24">
        <f t="shared" ref="G1920:G1921" si="544">E1920+F1920</f>
        <v>0</v>
      </c>
      <c r="H1920" s="24">
        <f>IFERROR(VLOOKUP(S1920,Swaps_wk!$A$2:$AP$151,HLOOKUP(MAIN!D1920,Swaps_wk!$B$2:$AP$151,150,FALSE),FALSE),0)</f>
        <v>0</v>
      </c>
      <c r="I1920" s="24">
        <f>SUMIFS(PASTE_DQS_TRACKER!$D:$D,PASTE_DQS_TRACKER!$C:$C,MAIN!$S1920,PASTE_DQS_TRACKER!$B:$B,MAIN!$D1920)-SUMIFS(PASTE_DQS_TRACKER!$D:$D,PASTE_DQS_TRACKER!$C:$C,MAIN!$S1920,PASTE_DQS_TRACKER!$E:$E,MAIN!$D1920)</f>
        <v>0</v>
      </c>
      <c r="J1920" s="25">
        <f t="shared" ref="J1920:J1921" si="545">G1920+I1920</f>
        <v>0</v>
      </c>
      <c r="K1920" s="24">
        <f>IFERROR(IF(V1920="Flex",0,IF(D1920=$D$30,VLOOKUP(A1920,MMO_o10M_lease!$A$1:$F$51,5,FALSE),IF(D1920=$D$26,VLOOKUP(D1920,LANDINGS!$A$3:$BR$40,HLOOKUP(A1920,LANDINGS!$B$1:$CF$42,42,FALSE),FALSE)-IFERROR(VLOOKUP(A1920,MMO_o10M_lease!$A$1:$F$38,5,FALSE),0),VLOOKUP(D1920,LANDINGS!$A$3:$CF$40,HLOOKUP(A1920,LANDINGS!$B$1:$CF$42,42,FALSE),FALSE)))),0)</f>
        <v>0</v>
      </c>
      <c r="L1920" s="24">
        <f>SUMIFS(PASTE_FLEX_TRACKER!$D:$D,PASTE_FLEX_TRACKER!$E:$E,MAIN!$A1920,PASTE_FLEX_TRACKER!$B:$B,MAIN!$D1920)</f>
        <v>0</v>
      </c>
      <c r="M1920" s="35" t="s">
        <v>133</v>
      </c>
      <c r="N1920" s="46" t="s">
        <v>563</v>
      </c>
      <c r="O1920" s="46">
        <f>SUMIFS(MAN_ADJ!$L:$L,MAN_ADJ!$K:$K,MAIN!$D1920,MAN_ADJ!$J:$J,MAIN!$S1920)</f>
        <v>0</v>
      </c>
      <c r="P1920" s="25">
        <f t="shared" si="541"/>
        <v>0</v>
      </c>
      <c r="Q1920" s="28" t="str">
        <f t="shared" ref="Q1920:Q1921" si="546">IFERROR(P1920/J1920,"n/a")</f>
        <v>n/a</v>
      </c>
      <c r="R1920" s="38">
        <f t="shared" ref="R1920:R1921" si="547">J1920-P1920</f>
        <v>0</v>
      </c>
      <c r="S1920" s="17" t="s">
        <v>232</v>
      </c>
      <c r="U1920" t="s">
        <v>577</v>
      </c>
      <c r="V1920" t="s">
        <v>735</v>
      </c>
    </row>
    <row r="1921" spans="1:22" x14ac:dyDescent="0.25">
      <c r="A1921" s="17" t="s">
        <v>230</v>
      </c>
      <c r="B1921" s="17" t="s">
        <v>180</v>
      </c>
      <c r="C1921" s="17" t="s">
        <v>231</v>
      </c>
      <c r="D1921" s="17" t="s">
        <v>128</v>
      </c>
      <c r="E1921" s="24">
        <f>IF(U1921="SC",SUMIFS(SC!F:F,SC!A:A,MAIN!D1921,SC!B:B,MAIN!A1921),SUMIFS(Allocations!$H:$H,Allocations!$A:$A,MAIN!$A1921,Allocations!$B:$B,MAIN!$D1921))</f>
        <v>0</v>
      </c>
      <c r="F1921" s="24">
        <f>IF(U1921="SC",SUMIFS(SC!J:J,SC!A:A,MAIN!D1921,SC!B:B,MAIN!A1921),SUMIFS(Allocations!M:M,Allocations!A:A,MAIN!A1921,Allocations!B:B,MAIN!D1921))</f>
        <v>0</v>
      </c>
      <c r="G1921" s="24">
        <f t="shared" si="544"/>
        <v>0</v>
      </c>
      <c r="H1921" s="24">
        <f>IFERROR(VLOOKUP(S1921,Swaps_wk!$A$2:$AP$151,HLOOKUP(MAIN!D1921,Swaps_wk!$B$2:$AP$151,150,FALSE),FALSE),0)</f>
        <v>0</v>
      </c>
      <c r="I1921" s="24">
        <f>SUMIFS(PASTE_DQS_TRACKER!$D:$D,PASTE_DQS_TRACKER!$C:$C,MAIN!$S1921,PASTE_DQS_TRACKER!$B:$B,MAIN!$D1921)-SUMIFS(PASTE_DQS_TRACKER!$D:$D,PASTE_DQS_TRACKER!$C:$C,MAIN!$S1921,PASTE_DQS_TRACKER!$E:$E,MAIN!$D1921)</f>
        <v>0</v>
      </c>
      <c r="J1921" s="25">
        <f t="shared" si="545"/>
        <v>0</v>
      </c>
      <c r="K1921" s="24">
        <f>IFERROR(IF(V1921="Flex",0,IF(D1921=$D$30,VLOOKUP(A1921,MMO_o10M_lease!$A$1:$F$51,5,FALSE),IF(D1921=$D$26,VLOOKUP(D1921,LANDINGS!$A$3:$BR$40,HLOOKUP(A1921,LANDINGS!$B$1:$CF$42,42,FALSE),FALSE)-IFERROR(VLOOKUP(A1921,MMO_o10M_lease!$A$1:$F$38,5,FALSE),0),VLOOKUP(D1921,LANDINGS!$A$3:$CF$40,HLOOKUP(A1921,LANDINGS!$B$1:$CF$42,42,FALSE),FALSE)))),0)</f>
        <v>0</v>
      </c>
      <c r="L1921" s="24">
        <f>SUMIFS(PASTE_FLEX_TRACKER!$D:$D,PASTE_FLEX_TRACKER!$E:$E,MAIN!$A1921,PASTE_FLEX_TRACKER!$B:$B,MAIN!$D1921)</f>
        <v>0</v>
      </c>
      <c r="M1921" s="35" t="s">
        <v>133</v>
      </c>
      <c r="N1921" s="46" t="s">
        <v>563</v>
      </c>
      <c r="O1921" s="46">
        <f>SUMIFS(MAN_ADJ!$L:$L,MAN_ADJ!$K:$K,MAIN!$D1921,MAN_ADJ!$J:$J,MAIN!$S1921)</f>
        <v>0</v>
      </c>
      <c r="P1921" s="25">
        <f t="shared" si="541"/>
        <v>0</v>
      </c>
      <c r="Q1921" s="28" t="str">
        <f t="shared" si="546"/>
        <v>n/a</v>
      </c>
      <c r="R1921" s="38">
        <f t="shared" si="547"/>
        <v>0</v>
      </c>
      <c r="S1921" s="17" t="s">
        <v>232</v>
      </c>
      <c r="U1921" t="s">
        <v>577</v>
      </c>
      <c r="V1921" t="s">
        <v>735</v>
      </c>
    </row>
    <row r="1922" spans="1:22" x14ac:dyDescent="0.25">
      <c r="A1922" s="17" t="s">
        <v>230</v>
      </c>
      <c r="B1922" s="17" t="s">
        <v>180</v>
      </c>
      <c r="C1922" s="17"/>
      <c r="D1922" s="17" t="s">
        <v>129</v>
      </c>
      <c r="E1922" s="24">
        <f>IF(U1922="SC",SUMIFS(SC!F:F,SC!A:A,MAIN!D1922,SC!B:B,MAIN!A1922),SUMIFS(Allocations!$H:$H,Allocations!$A:$A,MAIN!$A1922,Allocations!$B:$B,MAIN!$D1922))</f>
        <v>5.6399999999999988</v>
      </c>
      <c r="F1922" s="24">
        <f>IF(U1922="SC",SUMIFS(SC!J:J,SC!A:A,MAIN!D1922,SC!B:B,MAIN!A1922),SUMIFS(Allocations!M:M,Allocations!A:A,MAIN!A1922,Allocations!B:B,MAIN!D1922))</f>
        <v>0</v>
      </c>
      <c r="G1922" s="24">
        <f t="shared" ref="G1922:G1923" si="548">E1922+F1922</f>
        <v>5.6399999999999988</v>
      </c>
      <c r="H1922" s="24">
        <f>IFERROR(VLOOKUP(S1922,Swaps_wk!$A$2:$AP$151,HLOOKUP(MAIN!D1922,Swaps_wk!$B$2:$AP$151,150,FALSE),FALSE),0)</f>
        <v>0</v>
      </c>
      <c r="I1922" s="24">
        <f>SUMIFS(PASTE_DQS_TRACKER!$D:$D,PASTE_DQS_TRACKER!$C:$C,MAIN!$S1922,PASTE_DQS_TRACKER!$B:$B,MAIN!$D1922)-SUMIFS(PASTE_DQS_TRACKER!$D:$D,PASTE_DQS_TRACKER!$C:$C,MAIN!$S1922,PASTE_DQS_TRACKER!$E:$E,MAIN!$D1922)</f>
        <v>0</v>
      </c>
      <c r="J1922" s="25">
        <f t="shared" ref="J1922:J1923" si="549">G1922+I1922</f>
        <v>5.6399999999999988</v>
      </c>
      <c r="K1922" s="24">
        <f>IFERROR(IF(V1922="Flex",0,IF(D1922=$D$30,VLOOKUP(A1922,MMO_o10M_lease!$A$1:$F$51,5,FALSE),IF(D1922=$D$26,VLOOKUP(D1922,LANDINGS!$A$3:$BR$40,HLOOKUP(A1922,LANDINGS!$B$1:$CF$42,42,FALSE),FALSE)-IFERROR(VLOOKUP(A1922,MMO_o10M_lease!$A$1:$F$38,5,FALSE),0),VLOOKUP(D1922,LANDINGS!$A$3:$CF$40,HLOOKUP(A1922,LANDINGS!$B$1:$CF$42,42,FALSE),FALSE)))),0)</f>
        <v>0</v>
      </c>
      <c r="L1922" s="24">
        <f>SUMIFS(PASTE_FLEX_TRACKER!$D:$D,PASTE_FLEX_TRACKER!$E:$E,MAIN!$A1922,PASTE_FLEX_TRACKER!$B:$B,MAIN!$D1922)</f>
        <v>0</v>
      </c>
      <c r="M1922" s="35" t="s">
        <v>133</v>
      </c>
      <c r="N1922" s="46" t="s">
        <v>563</v>
      </c>
      <c r="O1922" s="46">
        <f>SUMIFS(MAN_ADJ!$L:$L,MAN_ADJ!$K:$K,MAIN!$D1922,MAN_ADJ!$J:$J,MAIN!$S1922)</f>
        <v>0</v>
      </c>
      <c r="P1922" s="25">
        <f t="shared" si="541"/>
        <v>0</v>
      </c>
      <c r="Q1922" s="28">
        <f t="shared" ref="Q1922:Q1923" si="550">IFERROR(P1922/J1922,"n/a")</f>
        <v>0</v>
      </c>
      <c r="R1922" s="38">
        <f t="shared" ref="R1922:R1923" si="551">J1922-P1922</f>
        <v>5.6399999999999988</v>
      </c>
      <c r="S1922" s="17" t="s">
        <v>232</v>
      </c>
      <c r="U1922" t="s">
        <v>577</v>
      </c>
      <c r="V1922" t="s">
        <v>735</v>
      </c>
    </row>
    <row r="1923" spans="1:22" x14ac:dyDescent="0.25">
      <c r="A1923" s="17" t="s">
        <v>230</v>
      </c>
      <c r="B1923" s="17" t="s">
        <v>180</v>
      </c>
      <c r="C1923" s="17" t="s">
        <v>231</v>
      </c>
      <c r="D1923" s="17" t="s">
        <v>155</v>
      </c>
      <c r="E1923" s="24">
        <f>IF(U1923="SC",SUMIFS(SC!F:F,SC!A:A,MAIN!D1923,SC!B:B,MAIN!A1923),SUMIFS(Allocations!$H:$H,Allocations!$A:$A,MAIN!$A1923,Allocations!$B:$B,MAIN!$D1923))</f>
        <v>0</v>
      </c>
      <c r="F1923" s="24">
        <f>IF(U1923="SC",SUMIFS(SC!J:J,SC!A:A,MAIN!D1923,SC!B:B,MAIN!A1923),SUMIFS(Allocations!M:M,Allocations!A:A,MAIN!A1923,Allocations!B:B,MAIN!D1923))</f>
        <v>0</v>
      </c>
      <c r="G1923" s="24">
        <f t="shared" si="548"/>
        <v>0</v>
      </c>
      <c r="H1923" s="24">
        <f>IFERROR(VLOOKUP(S1923,Swaps_wk!$A$2:$AP$151,HLOOKUP(MAIN!D1923,Swaps_wk!$B$2:$AP$151,150,FALSE),FALSE),0)</f>
        <v>0</v>
      </c>
      <c r="I1923" s="24">
        <f>SUMIFS(PASTE_DQS_TRACKER!$D:$D,PASTE_DQS_TRACKER!$C:$C,MAIN!$S1923,PASTE_DQS_TRACKER!$B:$B,MAIN!$D1923)-SUMIFS(PASTE_DQS_TRACKER!$D:$D,PASTE_DQS_TRACKER!$C:$C,MAIN!$S1923,PASTE_DQS_TRACKER!$E:$E,MAIN!$D1923)</f>
        <v>0</v>
      </c>
      <c r="J1923" s="25">
        <f t="shared" si="549"/>
        <v>0</v>
      </c>
      <c r="K1923" s="24">
        <f>IFERROR(IF(V1923="Flex",0,IF(D1923=$D$30,VLOOKUP(A1923,MMO_o10M_lease!$A$1:$F$51,5,FALSE),IF(D1923=$D$26,VLOOKUP(D1923,LANDINGS!$A$3:$BR$40,HLOOKUP(A1923,LANDINGS!$B$1:$CF$42,42,FALSE),FALSE)-IFERROR(VLOOKUP(A1923,MMO_o10M_lease!$A$1:$F$38,5,FALSE),0),VLOOKUP(D1923,LANDINGS!$A$3:$CF$40,HLOOKUP(A1923,LANDINGS!$B$1:$CF$42,42,FALSE),FALSE)))),0)</f>
        <v>0</v>
      </c>
      <c r="L1923" s="24">
        <f>SUMIFS(PASTE_FLEX_TRACKER!$D:$D,PASTE_FLEX_TRACKER!$E:$E,MAIN!$A1923,PASTE_FLEX_TRACKER!$B:$B,MAIN!$D1923)</f>
        <v>0</v>
      </c>
      <c r="M1923" s="35" t="s">
        <v>133</v>
      </c>
      <c r="N1923" s="46" t="s">
        <v>563</v>
      </c>
      <c r="O1923" s="46">
        <f>SUMIFS(MAN_ADJ!$L:$L,MAN_ADJ!$K:$K,MAIN!$D1923,MAN_ADJ!$J:$J,MAIN!$S1923)</f>
        <v>0</v>
      </c>
      <c r="P1923" s="25">
        <f t="shared" si="541"/>
        <v>0</v>
      </c>
      <c r="Q1923" s="28" t="str">
        <f t="shared" si="550"/>
        <v>n/a</v>
      </c>
      <c r="R1923" s="38">
        <f t="shared" si="551"/>
        <v>0</v>
      </c>
      <c r="S1923" s="17" t="s">
        <v>232</v>
      </c>
      <c r="U1923" t="s">
        <v>577</v>
      </c>
      <c r="V1923" t="s">
        <v>735</v>
      </c>
    </row>
    <row r="1924" spans="1:22" x14ac:dyDescent="0.25">
      <c r="A1924" s="17" t="s">
        <v>230</v>
      </c>
      <c r="B1924" s="17" t="s">
        <v>180</v>
      </c>
      <c r="C1924" s="17" t="s">
        <v>231</v>
      </c>
      <c r="D1924" s="17" t="s">
        <v>130</v>
      </c>
      <c r="E1924" s="24">
        <f>IF(U1924="SC",SUMIFS(SC!F:F,SC!A:A,MAIN!D1924,SC!B:B,MAIN!A1924),SUMIFS(Allocations!$H:$H,Allocations!$A:$A,MAIN!$A1924,Allocations!$B:$B,MAIN!$D1924))</f>
        <v>0</v>
      </c>
      <c r="F1924" s="24">
        <f>IF(U1924="SC",SUMIFS(SC!J:J,SC!A:A,MAIN!D1924,SC!B:B,MAIN!A1924),SUMIFS(Allocations!M:M,Allocations!A:A,MAIN!A1924,Allocations!B:B,MAIN!D1924))</f>
        <v>0</v>
      </c>
      <c r="G1924" s="24">
        <f t="shared" si="539"/>
        <v>0</v>
      </c>
      <c r="H1924" s="24">
        <f>IFERROR(VLOOKUP(S1924,Swaps_wk!$A$2:$AP$151,HLOOKUP(MAIN!D1924,Swaps_wk!$B$2:$AP$151,150,FALSE),FALSE),0)</f>
        <v>0</v>
      </c>
      <c r="I1924" s="24">
        <f>SUMIFS(PASTE_DQS_TRACKER!$D:$D,PASTE_DQS_TRACKER!$C:$C,MAIN!$S1924,PASTE_DQS_TRACKER!$B:$B,MAIN!$D1924)-SUMIFS(PASTE_DQS_TRACKER!$D:$D,PASTE_DQS_TRACKER!$C:$C,MAIN!$S1924,PASTE_DQS_TRACKER!$E:$E,MAIN!$D1924)</f>
        <v>0</v>
      </c>
      <c r="J1924" s="25">
        <f t="shared" si="540"/>
        <v>0</v>
      </c>
      <c r="K1924" s="24">
        <f>IFERROR(IF(V1924="Flex",0,IF(D1924=$D$30,VLOOKUP(A1924,MMO_o10M_lease!$A$1:$F$51,5,FALSE),IF(D1924=$D$26,VLOOKUP(D1924,LANDINGS!$A$3:$BR$40,HLOOKUP(A1924,LANDINGS!$B$1:$CF$42,42,FALSE),FALSE)-IFERROR(VLOOKUP(A1924,MMO_o10M_lease!$A$1:$F$38,5,FALSE),0),VLOOKUP(D1924,LANDINGS!$A$3:$CF$40,HLOOKUP(A1924,LANDINGS!$B$1:$CF$42,42,FALSE),FALSE)))),0)</f>
        <v>0</v>
      </c>
      <c r="L1924" s="24">
        <f>SUMIFS(PASTE_FLEX_TRACKER!$D:$D,PASTE_FLEX_TRACKER!$E:$E,MAIN!$A1924,PASTE_FLEX_TRACKER!$B:$B,MAIN!$D1924)</f>
        <v>0</v>
      </c>
      <c r="M1924" s="35" t="s">
        <v>133</v>
      </c>
      <c r="N1924" s="46" t="s">
        <v>563</v>
      </c>
      <c r="O1924" s="46">
        <f>SUMIFS(MAN_ADJ!$L:$L,MAN_ADJ!$K:$K,MAIN!$D1924,MAN_ADJ!$J:$J,MAIN!$S1924)</f>
        <v>0</v>
      </c>
      <c r="P1924" s="25">
        <f t="shared" si="541"/>
        <v>0</v>
      </c>
      <c r="Q1924" s="28" t="str">
        <f t="shared" si="542"/>
        <v>n/a</v>
      </c>
      <c r="R1924" s="38">
        <f t="shared" si="543"/>
        <v>0</v>
      </c>
      <c r="S1924" s="17" t="s">
        <v>232</v>
      </c>
      <c r="U1924" t="s">
        <v>577</v>
      </c>
      <c r="V1924" t="s">
        <v>735</v>
      </c>
    </row>
    <row r="1925" spans="1:22" x14ac:dyDescent="0.25">
      <c r="A1925" s="26" t="s">
        <v>230</v>
      </c>
      <c r="B1925" s="26" t="s">
        <v>180</v>
      </c>
      <c r="C1925" s="26" t="s">
        <v>231</v>
      </c>
      <c r="D1925" s="26" t="s">
        <v>131</v>
      </c>
      <c r="E1925" s="27">
        <f t="shared" ref="E1925:L1925" si="552">SUM(E1887:E1924)</f>
        <v>848.9849999999999</v>
      </c>
      <c r="F1925" s="27">
        <f t="shared" si="552"/>
        <v>0</v>
      </c>
      <c r="G1925" s="27">
        <f t="shared" si="552"/>
        <v>848.9849999999999</v>
      </c>
      <c r="H1925" s="27">
        <f>IFERROR(VLOOKUP(S1925,Swaps_wk!$A$2:$AP$151,HLOOKUP(MAIN!D1925,Swaps_wk!$B$2:$AP$151,150,FALSE),FALSE),0)</f>
        <v>0</v>
      </c>
      <c r="I1925" s="27">
        <f t="shared" si="552"/>
        <v>0</v>
      </c>
      <c r="J1925" s="25">
        <f t="shared" si="552"/>
        <v>848.9849999999999</v>
      </c>
      <c r="K1925" s="27">
        <f t="shared" si="552"/>
        <v>0</v>
      </c>
      <c r="L1925" s="27">
        <f t="shared" si="552"/>
        <v>0</v>
      </c>
      <c r="M1925" s="41" t="s">
        <v>133</v>
      </c>
      <c r="N1925" s="46" t="s">
        <v>563</v>
      </c>
      <c r="O1925" s="27">
        <f>SUM(O1887:O1924)</f>
        <v>0</v>
      </c>
      <c r="P1925" s="25">
        <f t="shared" ref="P1925" si="553">SUM(P1887:P1924)</f>
        <v>0</v>
      </c>
      <c r="Q1925" s="28">
        <f t="shared" si="542"/>
        <v>0</v>
      </c>
      <c r="R1925" s="38">
        <f>SUM(R1887:R1924)</f>
        <v>848.9849999999999</v>
      </c>
      <c r="S1925" s="17" t="s">
        <v>232</v>
      </c>
      <c r="U1925" t="s">
        <v>577</v>
      </c>
      <c r="V1925" t="s">
        <v>735</v>
      </c>
    </row>
    <row r="1926" spans="1:22" x14ac:dyDescent="0.25">
      <c r="A1926" s="17" t="s">
        <v>54</v>
      </c>
      <c r="B1926" s="17" t="s">
        <v>180</v>
      </c>
      <c r="C1926" s="17" t="s">
        <v>233</v>
      </c>
      <c r="D1926" s="17" t="s">
        <v>95</v>
      </c>
      <c r="E1926" s="24">
        <f>IF(U1926="SC",SUMIFS(SC!F:F,SC!A:A,MAIN!D1926,SC!B:B,MAIN!A1926),SUMIFS(Allocations!$H:$H,Allocations!$A:$A,MAIN!$A1926,Allocations!$B:$B,MAIN!$D1926))</f>
        <v>42518</v>
      </c>
      <c r="F1926" s="24">
        <f>IF(U1926="SC",SUMIFS(SC!J:J,SC!A:A,MAIN!D1926,SC!B:B,MAIN!A1926),SUMIFS(Allocations!M:M,Allocations!A:A,MAIN!A1926,Allocations!B:B,MAIN!D1926))</f>
        <v>782.3</v>
      </c>
      <c r="G1926" s="24">
        <f t="shared" ref="G1926:G1966" si="554">E1926+F1926</f>
        <v>43300.3</v>
      </c>
      <c r="H1926" s="24">
        <f>IFERROR(VLOOKUP(S1926,Swaps_wk!$A$2:$AP$151,HLOOKUP(MAIN!D1926,Swaps_wk!$B$2:$AP$151,150,FALSE),FALSE),0)</f>
        <v>0</v>
      </c>
      <c r="I1926" s="24">
        <f>SUMIFS(PASTE_DQS_TRACKER!$D:$D,PASTE_DQS_TRACKER!$C:$C,MAIN!$A1926,PASTE_DQS_TRACKER!$B:$B,MAIN!$D1926)-SUMIFS(PASTE_DQS_TRACKER!$D:$D,PASTE_DQS_TRACKER!$C:$C,MAIN!A1926,PASTE_DQS_TRACKER!$E:$E,MAIN!$D1926)</f>
        <v>1300.3</v>
      </c>
      <c r="J1926" s="25">
        <f t="shared" ref="J1926:J1966" si="555">G1926+I1926</f>
        <v>44600.600000000006</v>
      </c>
      <c r="K1926" s="24">
        <f>IFERROR(IF(V1926="Flex",0,IF(D1926=$D$30,VLOOKUP(A1926,MMO_o10M_lease!$A$1:$F$51,5,FALSE),IF(D1926=$D$26,VLOOKUP(D1926,LANDINGS!$A$3:$BR$40,HLOOKUP(A1926,LANDINGS!$B$1:$CF$42,42,FALSE),FALSE)-IFERROR(VLOOKUP(A1926,MMO_o10M_lease!$A$1:$F$38,5,FALSE),0),VLOOKUP(D1926,LANDINGS!$A$3:$CF$40,HLOOKUP(A1926,LANDINGS!$B$1:$CF$42,42,FALSE),FALSE)))),0)</f>
        <v>38431.022704218165</v>
      </c>
      <c r="L1926" s="24">
        <f>SUMIFS(PASTE_FLEX_TRACKER!$D:$D,PASTE_FLEX_TRACKER!$F:$F,MAIN!$A1926,PASTE_FLEX_TRACKER!$B:$B,MAIN!$D1926)-SUMIFS(PASTE_FLEX_TRACKER!$D:$D,PASTE_FLEX_TRACKER!$C:$C,MAIN!$A1926,PASTE_FLEX_TRACKER!$B:$B,MAIN!$D1926)</f>
        <v>0</v>
      </c>
      <c r="M1926" s="24">
        <f>IFERROR(-VLOOKUP(D1926,SQ!$A$19:$CC$52,HLOOKUP(MAIN!A1926,SQ!$B$18:$CC$56,39,FALSE),FALSE),"n/a")</f>
        <v>0</v>
      </c>
      <c r="N1926" s="24">
        <f>-SUMIFS(QAM_TRACKER!$E:$E,QAM_TRACKER!$B:$B,MAIN!D1926,QAM_TRACKER!$D:$D,MAIN!A1926)</f>
        <v>0</v>
      </c>
      <c r="O1926" s="46">
        <f>SUMIFS(MAN_ADJ!$L:$L,MAN_ADJ!$K:$K,MAIN!$D1926,MAN_ADJ!$J:$J,MAIN!$S1926)</f>
        <v>526.80499999999995</v>
      </c>
      <c r="P1926" s="25">
        <f t="shared" ref="P1926:P1966" si="556">SUM(K1926:O1926)</f>
        <v>38957.827704218165</v>
      </c>
      <c r="Q1926" s="28">
        <f t="shared" si="542"/>
        <v>0.87348214383255296</v>
      </c>
      <c r="R1926" s="38">
        <f t="shared" ref="R1926:R1957" si="557">J1926-P1926</f>
        <v>5642.7722957818405</v>
      </c>
      <c r="S1926" s="17" t="s">
        <v>54</v>
      </c>
    </row>
    <row r="1927" spans="1:22" x14ac:dyDescent="0.25">
      <c r="A1927" s="17" t="s">
        <v>54</v>
      </c>
      <c r="B1927" s="17" t="s">
        <v>180</v>
      </c>
      <c r="C1927" s="17" t="s">
        <v>233</v>
      </c>
      <c r="D1927" s="17" t="s">
        <v>96</v>
      </c>
      <c r="E1927" s="24">
        <f>IF(U1927="SC",SUMIFS(SC!F:F,SC!A:A,MAIN!D1927,SC!B:B,MAIN!A1927),SUMIFS(Allocations!$H:$H,Allocations!$A:$A,MAIN!$A1927,Allocations!$B:$B,MAIN!$D1927))</f>
        <v>0.9</v>
      </c>
      <c r="F1927" s="24">
        <f>IF(U1927="SC",SUMIFS(SC!J:J,SC!A:A,MAIN!D1927,SC!B:B,MAIN!A1927),SUMIFS(Allocations!M:M,Allocations!A:A,MAIN!A1927,Allocations!B:B,MAIN!D1927))</f>
        <v>0</v>
      </c>
      <c r="G1927" s="24">
        <f t="shared" si="554"/>
        <v>0.9</v>
      </c>
      <c r="H1927" s="24">
        <f>IFERROR(VLOOKUP(S1927,Swaps_wk!$A$2:$AP$151,HLOOKUP(MAIN!D1927,Swaps_wk!$B$2:$AP$151,150,FALSE),FALSE),0)</f>
        <v>0</v>
      </c>
      <c r="I1927" s="24">
        <f>SUMIFS(PASTE_DQS_TRACKER!$D:$D,PASTE_DQS_TRACKER!$C:$C,MAIN!$A1927,PASTE_DQS_TRACKER!$B:$B,MAIN!$D1927)-SUMIFS(PASTE_DQS_TRACKER!$D:$D,PASTE_DQS_TRACKER!$C:$C,MAIN!A1927,PASTE_DQS_TRACKER!$E:$E,MAIN!$D1927)</f>
        <v>1.5</v>
      </c>
      <c r="J1927" s="25">
        <f t="shared" si="555"/>
        <v>2.4</v>
      </c>
      <c r="K1927" s="24">
        <f>IFERROR(IF(V1927="Flex",0,IF(D1927=$D$30,VLOOKUP(A1927,MMO_o10M_lease!$A$1:$F$51,5,FALSE),IF(D1927=$D$26,VLOOKUP(D1927,LANDINGS!$A$3:$BR$40,HLOOKUP(A1927,LANDINGS!$B$1:$CF$42,42,FALSE),FALSE)-IFERROR(VLOOKUP(A1927,MMO_o10M_lease!$A$1:$F$38,5,FALSE),0),VLOOKUP(D1927,LANDINGS!$A$3:$CF$40,HLOOKUP(A1927,LANDINGS!$B$1:$CF$42,42,FALSE),FALSE)))),0)</f>
        <v>4.9173103449999997</v>
      </c>
      <c r="L1927" s="24">
        <f>SUMIFS(PASTE_FLEX_TRACKER!$D:$D,PASTE_FLEX_TRACKER!$F:$F,MAIN!$A1927,PASTE_FLEX_TRACKER!$B:$B,MAIN!$D1927)-SUMIFS(PASTE_FLEX_TRACKER!$D:$D,PASTE_FLEX_TRACKER!$C:$C,MAIN!$A1927,PASTE_FLEX_TRACKER!$B:$B,MAIN!$D1927)</f>
        <v>0</v>
      </c>
      <c r="M1927" s="24">
        <f>IFERROR(-VLOOKUP(D1927,SQ!$A$19:$CC$52,HLOOKUP(MAIN!A1927,SQ!$B$18:$CC$56,39,FALSE),FALSE),"n/a")</f>
        <v>0</v>
      </c>
      <c r="N1927" s="24">
        <f>-SUMIFS(QAM_TRACKER!$E:$E,QAM_TRACKER!$B:$B,MAIN!D1927,QAM_TRACKER!$D:$D,MAIN!A1927)</f>
        <v>0</v>
      </c>
      <c r="O1927" s="46">
        <f>SUMIFS(MAN_ADJ!$L:$L,MAN_ADJ!$K:$K,MAIN!$D1927,MAN_ADJ!$J:$J,MAIN!$S1927)</f>
        <v>0</v>
      </c>
      <c r="P1927" s="25">
        <f t="shared" si="556"/>
        <v>4.9173103449999997</v>
      </c>
      <c r="Q1927" s="28">
        <f t="shared" si="542"/>
        <v>2.0488793104166665</v>
      </c>
      <c r="R1927" s="38">
        <f t="shared" si="557"/>
        <v>-2.5173103449999998</v>
      </c>
      <c r="S1927" s="17" t="s">
        <v>54</v>
      </c>
    </row>
    <row r="1928" spans="1:22" x14ac:dyDescent="0.25">
      <c r="A1928" s="17" t="s">
        <v>54</v>
      </c>
      <c r="B1928" s="17" t="s">
        <v>180</v>
      </c>
      <c r="C1928" s="17" t="s">
        <v>233</v>
      </c>
      <c r="D1928" s="17" t="s">
        <v>97</v>
      </c>
      <c r="E1928" s="24">
        <f>IF(U1928="SC",SUMIFS(SC!F:F,SC!A:A,MAIN!D1928,SC!B:B,MAIN!A1928),SUMIFS(Allocations!$H:$H,Allocations!$A:$A,MAIN!$A1928,Allocations!$B:$B,MAIN!$D1928))</f>
        <v>1.2999999999999998</v>
      </c>
      <c r="F1928" s="24">
        <f>IF(U1928="SC",SUMIFS(SC!J:J,SC!A:A,MAIN!D1928,SC!B:B,MAIN!A1928),SUMIFS(Allocations!M:M,Allocations!A:A,MAIN!A1928,Allocations!B:B,MAIN!D1928))</f>
        <v>0</v>
      </c>
      <c r="G1928" s="24">
        <f t="shared" si="554"/>
        <v>1.2999999999999998</v>
      </c>
      <c r="H1928" s="24">
        <f>IFERROR(VLOOKUP(S1928,Swaps_wk!$A$2:$AP$151,HLOOKUP(MAIN!D1928,Swaps_wk!$B$2:$AP$151,150,FALSE),FALSE),0)</f>
        <v>0</v>
      </c>
      <c r="I1928" s="24">
        <f>SUMIFS(PASTE_DQS_TRACKER!$D:$D,PASTE_DQS_TRACKER!$C:$C,MAIN!$A1928,PASTE_DQS_TRACKER!$B:$B,MAIN!$D1928)-SUMIFS(PASTE_DQS_TRACKER!$D:$D,PASTE_DQS_TRACKER!$C:$C,MAIN!A1928,PASTE_DQS_TRACKER!$E:$E,MAIN!$D1928)</f>
        <v>0</v>
      </c>
      <c r="J1928" s="25">
        <f t="shared" si="555"/>
        <v>1.2999999999999998</v>
      </c>
      <c r="K1928" s="24">
        <f>IFERROR(IF(V1928="Flex",0,IF(D1928=$D$30,VLOOKUP(A1928,MMO_o10M_lease!$A$1:$F$51,5,FALSE),IF(D1928=$D$26,VLOOKUP(D1928,LANDINGS!$A$3:$BR$40,HLOOKUP(A1928,LANDINGS!$B$1:$CF$42,42,FALSE),FALSE)-IFERROR(VLOOKUP(A1928,MMO_o10M_lease!$A$1:$F$38,5,FALSE),0),VLOOKUP(D1928,LANDINGS!$A$3:$CF$40,HLOOKUP(A1928,LANDINGS!$B$1:$CF$42,42,FALSE),FALSE)))),0)</f>
        <v>0.96000000000000008</v>
      </c>
      <c r="L1928" s="24">
        <f>SUMIFS(PASTE_FLEX_TRACKER!$D:$D,PASTE_FLEX_TRACKER!$F:$F,MAIN!$A1928,PASTE_FLEX_TRACKER!$B:$B,MAIN!$D1928)-SUMIFS(PASTE_FLEX_TRACKER!$D:$D,PASTE_FLEX_TRACKER!$C:$C,MAIN!$A1928,PASTE_FLEX_TRACKER!$B:$B,MAIN!$D1928)</f>
        <v>0</v>
      </c>
      <c r="M1928" s="24">
        <f>IFERROR(-VLOOKUP(D1928,SQ!$A$19:$CC$52,HLOOKUP(MAIN!A1928,SQ!$B$18:$CC$56,39,FALSE),FALSE),"n/a")</f>
        <v>0</v>
      </c>
      <c r="N1928" s="24">
        <f>-SUMIFS(QAM_TRACKER!$E:$E,QAM_TRACKER!$B:$B,MAIN!D1928,QAM_TRACKER!$D:$D,MAIN!A1928)</f>
        <v>0</v>
      </c>
      <c r="O1928" s="46">
        <f>SUMIFS(MAN_ADJ!$L:$L,MAN_ADJ!$K:$K,MAIN!$D1928,MAN_ADJ!$J:$J,MAIN!$S1928)</f>
        <v>0</v>
      </c>
      <c r="P1928" s="25">
        <f t="shared" si="556"/>
        <v>0.96000000000000008</v>
      </c>
      <c r="Q1928" s="28">
        <f t="shared" si="542"/>
        <v>0.73846153846153861</v>
      </c>
      <c r="R1928" s="38">
        <f t="shared" si="557"/>
        <v>0.33999999999999975</v>
      </c>
      <c r="S1928" s="17" t="s">
        <v>54</v>
      </c>
    </row>
    <row r="1929" spans="1:22" x14ac:dyDescent="0.25">
      <c r="A1929" s="17" t="s">
        <v>54</v>
      </c>
      <c r="B1929" s="17" t="s">
        <v>180</v>
      </c>
      <c r="C1929" s="17" t="s">
        <v>233</v>
      </c>
      <c r="D1929" s="17" t="s">
        <v>98</v>
      </c>
      <c r="E1929" s="24">
        <f>IF(U1929="SC",SUMIFS(SC!F:F,SC!A:A,MAIN!D1929,SC!B:B,MAIN!A1929),SUMIFS(Allocations!$H:$H,Allocations!$A:$A,MAIN!$A1929,Allocations!$B:$B,MAIN!$D1929))</f>
        <v>40209.1</v>
      </c>
      <c r="F1929" s="24">
        <f>IF(U1929="SC",SUMIFS(SC!J:J,SC!A:A,MAIN!D1929,SC!B:B,MAIN!A1929),SUMIFS(Allocations!M:M,Allocations!A:A,MAIN!A1929,Allocations!B:B,MAIN!D1929))</f>
        <v>-80.7</v>
      </c>
      <c r="G1929" s="24">
        <f t="shared" si="554"/>
        <v>40128.400000000001</v>
      </c>
      <c r="H1929" s="24">
        <f>IFERROR(VLOOKUP(S1929,Swaps_wk!$A$2:$AP$151,HLOOKUP(MAIN!D1929,Swaps_wk!$B$2:$AP$151,150,FALSE),FALSE),0)</f>
        <v>0</v>
      </c>
      <c r="I1929" s="24">
        <f>SUMIFS(PASTE_DQS_TRACKER!$D:$D,PASTE_DQS_TRACKER!$C:$C,MAIN!$A1929,PASTE_DQS_TRACKER!$B:$B,MAIN!$D1929)-SUMIFS(PASTE_DQS_TRACKER!$D:$D,PASTE_DQS_TRACKER!$C:$C,MAIN!A1929,PASTE_DQS_TRACKER!$E:$E,MAIN!$D1929)</f>
        <v>28.2</v>
      </c>
      <c r="J1929" s="25">
        <f t="shared" si="555"/>
        <v>40156.6</v>
      </c>
      <c r="K1929" s="24">
        <f>IFERROR(IF(V1929="Flex",0,IF(D1929=$D$30,VLOOKUP(A1929,MMO_o10M_lease!$A$1:$F$51,5,FALSE),IF(D1929=$D$26,VLOOKUP(D1929,LANDINGS!$A$3:$BR$40,HLOOKUP(A1929,LANDINGS!$B$1:$CF$42,42,FALSE),FALSE)-IFERROR(VLOOKUP(A1929,MMO_o10M_lease!$A$1:$F$38,5,FALSE),0),VLOOKUP(D1929,LANDINGS!$A$3:$CF$40,HLOOKUP(A1929,LANDINGS!$B$1:$CF$42,42,FALSE),FALSE)))),0)</f>
        <v>28008.316000000003</v>
      </c>
      <c r="L1929" s="24">
        <f>SUMIFS(PASTE_FLEX_TRACKER!$D:$D,PASTE_FLEX_TRACKER!$F:$F,MAIN!$A1929,PASTE_FLEX_TRACKER!$B:$B,MAIN!$D1929)-SUMIFS(PASTE_FLEX_TRACKER!$D:$D,PASTE_FLEX_TRACKER!$C:$C,MAIN!$A1929,PASTE_FLEX_TRACKER!$B:$B,MAIN!$D1929)</f>
        <v>0</v>
      </c>
      <c r="M1929" s="24">
        <f>IFERROR(-VLOOKUP(D1929,SQ!$A$19:$CC$52,HLOOKUP(MAIN!A1929,SQ!$B$18:$CC$56,39,FALSE),FALSE),"n/a")</f>
        <v>0</v>
      </c>
      <c r="N1929" s="24">
        <f>-SUMIFS(QAM_TRACKER!$E:$E,QAM_TRACKER!$B:$B,MAIN!D1929,QAM_TRACKER!$D:$D,MAIN!A1929)</f>
        <v>0</v>
      </c>
      <c r="O1929" s="46">
        <f>SUMIFS(MAN_ADJ!$L:$L,MAN_ADJ!$K:$K,MAIN!$D1929,MAN_ADJ!$J:$J,MAIN!$S1929)</f>
        <v>756.25800000000004</v>
      </c>
      <c r="P1929" s="25">
        <f t="shared" si="556"/>
        <v>28764.574000000004</v>
      </c>
      <c r="Q1929" s="28">
        <f t="shared" si="542"/>
        <v>0.7163099963642342</v>
      </c>
      <c r="R1929" s="38">
        <f t="shared" si="557"/>
        <v>11392.025999999994</v>
      </c>
      <c r="S1929" s="17" t="s">
        <v>54</v>
      </c>
    </row>
    <row r="1930" spans="1:22" x14ac:dyDescent="0.25">
      <c r="A1930" s="17" t="s">
        <v>54</v>
      </c>
      <c r="B1930" s="17" t="s">
        <v>180</v>
      </c>
      <c r="C1930" s="17" t="s">
        <v>233</v>
      </c>
      <c r="D1930" s="17" t="s">
        <v>99</v>
      </c>
      <c r="E1930" s="24">
        <f>IF(U1930="SC",SUMIFS(SC!F:F,SC!A:A,MAIN!D1930,SC!B:B,MAIN!A1930),SUMIFS(Allocations!$H:$H,Allocations!$A:$A,MAIN!$A1930,Allocations!$B:$B,MAIN!$D1930))</f>
        <v>3</v>
      </c>
      <c r="F1930" s="24">
        <f>IF(U1930="SC",SUMIFS(SC!J:J,SC!A:A,MAIN!D1930,SC!B:B,MAIN!A1930),SUMIFS(Allocations!M:M,Allocations!A:A,MAIN!A1930,Allocations!B:B,MAIN!D1930))</f>
        <v>0.6</v>
      </c>
      <c r="G1930" s="24">
        <f t="shared" si="554"/>
        <v>3.6</v>
      </c>
      <c r="H1930" s="24">
        <f>IFERROR(VLOOKUP(S1930,Swaps_wk!$A$2:$AP$151,HLOOKUP(MAIN!D1930,Swaps_wk!$B$2:$AP$151,150,FALSE),FALSE),0)</f>
        <v>0</v>
      </c>
      <c r="I1930" s="24">
        <f>SUMIFS(PASTE_DQS_TRACKER!$D:$D,PASTE_DQS_TRACKER!$C:$C,MAIN!$A1930,PASTE_DQS_TRACKER!$B:$B,MAIN!$D1930)-SUMIFS(PASTE_DQS_TRACKER!$D:$D,PASTE_DQS_TRACKER!$C:$C,MAIN!A1930,PASTE_DQS_TRACKER!$E:$E,MAIN!$D1930)</f>
        <v>221</v>
      </c>
      <c r="J1930" s="25">
        <f t="shared" si="555"/>
        <v>224.6</v>
      </c>
      <c r="K1930" s="24">
        <f>IFERROR(IF(V1930="Flex",0,IF(D1930=$D$30,VLOOKUP(A1930,MMO_o10M_lease!$A$1:$F$51,5,FALSE),IF(D1930=$D$26,VLOOKUP(D1930,LANDINGS!$A$3:$BR$40,HLOOKUP(A1930,LANDINGS!$B$1:$CF$42,42,FALSE),FALSE)-IFERROR(VLOOKUP(A1930,MMO_o10M_lease!$A$1:$F$38,5,FALSE),0),VLOOKUP(D1930,LANDINGS!$A$3:$CF$40,HLOOKUP(A1930,LANDINGS!$B$1:$CF$42,42,FALSE),FALSE)))),0)</f>
        <v>90.989487740000001</v>
      </c>
      <c r="L1930" s="24">
        <f>SUMIFS(PASTE_FLEX_TRACKER!$D:$D,PASTE_FLEX_TRACKER!$F:$F,MAIN!$A1930,PASTE_FLEX_TRACKER!$B:$B,MAIN!$D1930)-SUMIFS(PASTE_FLEX_TRACKER!$D:$D,PASTE_FLEX_TRACKER!$C:$C,MAIN!$A1930,PASTE_FLEX_TRACKER!$B:$B,MAIN!$D1930)</f>
        <v>0</v>
      </c>
      <c r="M1930" s="24">
        <f>IFERROR(-VLOOKUP(D1930,SQ!$A$19:$CC$52,HLOOKUP(MAIN!A1930,SQ!$B$18:$CC$56,39,FALSE),FALSE),"n/a")</f>
        <v>0</v>
      </c>
      <c r="N1930" s="24">
        <f>-SUMIFS(QAM_TRACKER!$E:$E,QAM_TRACKER!$B:$B,MAIN!D1930,QAM_TRACKER!$D:$D,MAIN!A1930)</f>
        <v>0</v>
      </c>
      <c r="O1930" s="46">
        <f>SUMIFS(MAN_ADJ!$L:$L,MAN_ADJ!$K:$K,MAIN!$D1930,MAN_ADJ!$J:$J,MAIN!$S1930)</f>
        <v>0</v>
      </c>
      <c r="P1930" s="25">
        <f t="shared" si="556"/>
        <v>90.989487740000001</v>
      </c>
      <c r="Q1930" s="28">
        <f t="shared" si="542"/>
        <v>0.40511793294746218</v>
      </c>
      <c r="R1930" s="38">
        <f t="shared" si="557"/>
        <v>133.61051226000001</v>
      </c>
      <c r="S1930" s="17" t="s">
        <v>54</v>
      </c>
    </row>
    <row r="1931" spans="1:22" x14ac:dyDescent="0.25">
      <c r="A1931" s="17" t="s">
        <v>54</v>
      </c>
      <c r="B1931" s="17" t="s">
        <v>180</v>
      </c>
      <c r="C1931" s="17" t="s">
        <v>233</v>
      </c>
      <c r="D1931" s="17" t="s">
        <v>100</v>
      </c>
      <c r="E1931" s="24">
        <f>IF(U1931="SC",SUMIFS(SC!F:F,SC!A:A,MAIN!D1931,SC!B:B,MAIN!A1931),SUMIFS(Allocations!$H:$H,Allocations!$A:$A,MAIN!$A1931,Allocations!$B:$B,MAIN!$D1931))</f>
        <v>11.1</v>
      </c>
      <c r="F1931" s="24">
        <f>IF(U1931="SC",SUMIFS(SC!J:J,SC!A:A,MAIN!D1931,SC!B:B,MAIN!A1931),SUMIFS(Allocations!M:M,Allocations!A:A,MAIN!A1931,Allocations!B:B,MAIN!D1931))</f>
        <v>0</v>
      </c>
      <c r="G1931" s="24">
        <f t="shared" si="554"/>
        <v>11.1</v>
      </c>
      <c r="H1931" s="24">
        <f>IFERROR(VLOOKUP(S1931,Swaps_wk!$A$2:$AP$151,HLOOKUP(MAIN!D1931,Swaps_wk!$B$2:$AP$151,150,FALSE),FALSE),0)</f>
        <v>0</v>
      </c>
      <c r="I1931" s="24">
        <f>SUMIFS(PASTE_DQS_TRACKER!$D:$D,PASTE_DQS_TRACKER!$C:$C,MAIN!$A1931,PASTE_DQS_TRACKER!$B:$B,MAIN!$D1931)-SUMIFS(PASTE_DQS_TRACKER!$D:$D,PASTE_DQS_TRACKER!$C:$C,MAIN!A1931,PASTE_DQS_TRACKER!$E:$E,MAIN!$D1931)</f>
        <v>194</v>
      </c>
      <c r="J1931" s="25">
        <f t="shared" si="555"/>
        <v>205.1</v>
      </c>
      <c r="K1931" s="24">
        <f>IFERROR(IF(V1931="Flex",0,IF(D1931=$D$30,VLOOKUP(A1931,MMO_o10M_lease!$A$1:$F$51,5,FALSE),IF(D1931=$D$26,VLOOKUP(D1931,LANDINGS!$A$3:$BR$40,HLOOKUP(A1931,LANDINGS!$B$1:$CF$42,42,FALSE),FALSE)-IFERROR(VLOOKUP(A1931,MMO_o10M_lease!$A$1:$F$38,5,FALSE),0),VLOOKUP(D1931,LANDINGS!$A$3:$CF$40,HLOOKUP(A1931,LANDINGS!$B$1:$CF$42,42,FALSE),FALSE)))),0)</f>
        <v>0</v>
      </c>
      <c r="L1931" s="24">
        <f>SUMIFS(PASTE_FLEX_TRACKER!$D:$D,PASTE_FLEX_TRACKER!$F:$F,MAIN!$A1931,PASTE_FLEX_TRACKER!$B:$B,MAIN!$D1931)-SUMIFS(PASTE_FLEX_TRACKER!$D:$D,PASTE_FLEX_TRACKER!$C:$C,MAIN!$A1931,PASTE_FLEX_TRACKER!$B:$B,MAIN!$D1931)</f>
        <v>0</v>
      </c>
      <c r="M1931" s="24">
        <f>IFERROR(-VLOOKUP(D1931,SQ!$A$19:$CC$52,HLOOKUP(MAIN!A1931,SQ!$B$18:$CC$56,39,FALSE),FALSE),"n/a")</f>
        <v>0</v>
      </c>
      <c r="N1931" s="24">
        <f>-SUMIFS(QAM_TRACKER!$E:$E,QAM_TRACKER!$B:$B,MAIN!D1931,QAM_TRACKER!$D:$D,MAIN!A1931)</f>
        <v>0</v>
      </c>
      <c r="O1931" s="46">
        <f>SUMIFS(MAN_ADJ!$L:$L,MAN_ADJ!$K:$K,MAIN!$D1931,MAN_ADJ!$J:$J,MAIN!$S1931)</f>
        <v>0</v>
      </c>
      <c r="P1931" s="25">
        <f t="shared" si="556"/>
        <v>0</v>
      </c>
      <c r="Q1931" s="28">
        <f t="shared" si="542"/>
        <v>0</v>
      </c>
      <c r="R1931" s="38">
        <f t="shared" si="557"/>
        <v>205.1</v>
      </c>
      <c r="S1931" s="17" t="s">
        <v>54</v>
      </c>
    </row>
    <row r="1932" spans="1:22" x14ac:dyDescent="0.25">
      <c r="A1932" s="17" t="s">
        <v>54</v>
      </c>
      <c r="B1932" s="17" t="s">
        <v>180</v>
      </c>
      <c r="C1932" s="17" t="s">
        <v>233</v>
      </c>
      <c r="D1932" s="17" t="s">
        <v>101</v>
      </c>
      <c r="E1932" s="24">
        <f>IF(U1932="SC",SUMIFS(SC!F:F,SC!A:A,MAIN!D1932,SC!B:B,MAIN!A1932),SUMIFS(Allocations!$H:$H,Allocations!$A:$A,MAIN!$A1932,Allocations!$B:$B,MAIN!$D1932))</f>
        <v>0.2</v>
      </c>
      <c r="F1932" s="24">
        <f>IF(U1932="SC",SUMIFS(SC!J:J,SC!A:A,MAIN!D1932,SC!B:B,MAIN!A1932),SUMIFS(Allocations!M:M,Allocations!A:A,MAIN!A1932,Allocations!B:B,MAIN!D1932))</f>
        <v>0.79999999999999993</v>
      </c>
      <c r="G1932" s="24">
        <f t="shared" si="554"/>
        <v>1</v>
      </c>
      <c r="H1932" s="24">
        <f>IFERROR(VLOOKUP(S1932,Swaps_wk!$A$2:$AP$151,HLOOKUP(MAIN!D1932,Swaps_wk!$B$2:$AP$151,150,FALSE),FALSE),0)</f>
        <v>0</v>
      </c>
      <c r="I1932" s="24">
        <f>SUMIFS(PASTE_DQS_TRACKER!$D:$D,PASTE_DQS_TRACKER!$C:$C,MAIN!$A1932,PASTE_DQS_TRACKER!$B:$B,MAIN!$D1932)-SUMIFS(PASTE_DQS_TRACKER!$D:$D,PASTE_DQS_TRACKER!$C:$C,MAIN!A1932,PASTE_DQS_TRACKER!$E:$E,MAIN!$D1932)</f>
        <v>-1</v>
      </c>
      <c r="J1932" s="25">
        <f t="shared" si="555"/>
        <v>0</v>
      </c>
      <c r="K1932" s="24">
        <f>IFERROR(IF(V1932="Flex",0,IF(D1932=$D$30,VLOOKUP(A1932,MMO_o10M_lease!$A$1:$F$51,5,FALSE),IF(D1932=$D$26,VLOOKUP(D1932,LANDINGS!$A$3:$BR$40,HLOOKUP(A1932,LANDINGS!$B$1:$CF$42,42,FALSE),FALSE)-IFERROR(VLOOKUP(A1932,MMO_o10M_lease!$A$1:$F$38,5,FALSE),0),VLOOKUP(D1932,LANDINGS!$A$3:$CF$40,HLOOKUP(A1932,LANDINGS!$B$1:$CF$42,42,FALSE),FALSE)))),0)</f>
        <v>0</v>
      </c>
      <c r="L1932" s="24">
        <f>SUMIFS(PASTE_FLEX_TRACKER!$D:$D,PASTE_FLEX_TRACKER!$F:$F,MAIN!$A1932,PASTE_FLEX_TRACKER!$B:$B,MAIN!$D1932)-SUMIFS(PASTE_FLEX_TRACKER!$D:$D,PASTE_FLEX_TRACKER!$C:$C,MAIN!$A1932,PASTE_FLEX_TRACKER!$B:$B,MAIN!$D1932)</f>
        <v>0</v>
      </c>
      <c r="M1932" s="24">
        <f>IFERROR(-VLOOKUP(D1932,SQ!$A$19:$CC$52,HLOOKUP(MAIN!A1932,SQ!$B$18:$CC$56,39,FALSE),FALSE),"n/a")</f>
        <v>0</v>
      </c>
      <c r="N1932" s="24">
        <f>-SUMIFS(QAM_TRACKER!$E:$E,QAM_TRACKER!$B:$B,MAIN!D1932,QAM_TRACKER!$D:$D,MAIN!A1932)</f>
        <v>0</v>
      </c>
      <c r="O1932" s="46">
        <f>SUMIFS(MAN_ADJ!$L:$L,MAN_ADJ!$K:$K,MAIN!$D1932,MAN_ADJ!$J:$J,MAIN!$S1932)</f>
        <v>0</v>
      </c>
      <c r="P1932" s="25">
        <f t="shared" si="556"/>
        <v>0</v>
      </c>
      <c r="Q1932" s="28" t="str">
        <f t="shared" si="542"/>
        <v>n/a</v>
      </c>
      <c r="R1932" s="38">
        <f t="shared" si="557"/>
        <v>0</v>
      </c>
      <c r="S1932" s="17" t="s">
        <v>54</v>
      </c>
    </row>
    <row r="1933" spans="1:22" x14ac:dyDescent="0.25">
      <c r="A1933" s="17" t="s">
        <v>54</v>
      </c>
      <c r="B1933" s="17" t="s">
        <v>180</v>
      </c>
      <c r="C1933" s="17" t="s">
        <v>233</v>
      </c>
      <c r="D1933" s="17" t="s">
        <v>102</v>
      </c>
      <c r="E1933" s="24">
        <f>IF(U1933="SC",SUMIFS(SC!F:F,SC!A:A,MAIN!D1933,SC!B:B,MAIN!A1933),SUMIFS(Allocations!$H:$H,Allocations!$A:$A,MAIN!$A1933,Allocations!$B:$B,MAIN!$D1933))</f>
        <v>0.2</v>
      </c>
      <c r="F1933" s="24">
        <f>IF(U1933="SC",SUMIFS(SC!J:J,SC!A:A,MAIN!D1933,SC!B:B,MAIN!A1933),SUMIFS(Allocations!M:M,Allocations!A:A,MAIN!A1933,Allocations!B:B,MAIN!D1933))</f>
        <v>0</v>
      </c>
      <c r="G1933" s="24">
        <f t="shared" si="554"/>
        <v>0.2</v>
      </c>
      <c r="H1933" s="24">
        <f>IFERROR(VLOOKUP(S1933,Swaps_wk!$A$2:$AP$151,HLOOKUP(MAIN!D1933,Swaps_wk!$B$2:$AP$151,150,FALSE),FALSE),0)</f>
        <v>0</v>
      </c>
      <c r="I1933" s="24">
        <f>SUMIFS(PASTE_DQS_TRACKER!$D:$D,PASTE_DQS_TRACKER!$C:$C,MAIN!$A1933,PASTE_DQS_TRACKER!$B:$B,MAIN!$D1933)-SUMIFS(PASTE_DQS_TRACKER!$D:$D,PASTE_DQS_TRACKER!$C:$C,MAIN!A1933,PASTE_DQS_TRACKER!$E:$E,MAIN!$D1933)</f>
        <v>-0.2</v>
      </c>
      <c r="J1933" s="25">
        <f t="shared" si="555"/>
        <v>0</v>
      </c>
      <c r="K1933" s="24">
        <f>IFERROR(IF(V1933="Flex",0,IF(D1933=$D$30,VLOOKUP(A1933,MMO_o10M_lease!$A$1:$F$51,5,FALSE),IF(D1933=$D$26,VLOOKUP(D1933,LANDINGS!$A$3:$BR$40,HLOOKUP(A1933,LANDINGS!$B$1:$CF$42,42,FALSE),FALSE)-IFERROR(VLOOKUP(A1933,MMO_o10M_lease!$A$1:$F$38,5,FALSE),0),VLOOKUP(D1933,LANDINGS!$A$3:$CF$40,HLOOKUP(A1933,LANDINGS!$B$1:$CF$42,42,FALSE),FALSE)))),0)</f>
        <v>0</v>
      </c>
      <c r="L1933" s="24">
        <f>SUMIFS(PASTE_FLEX_TRACKER!$D:$D,PASTE_FLEX_TRACKER!$F:$F,MAIN!$A1933,PASTE_FLEX_TRACKER!$B:$B,MAIN!$D1933)-SUMIFS(PASTE_FLEX_TRACKER!$D:$D,PASTE_FLEX_TRACKER!$C:$C,MAIN!$A1933,PASTE_FLEX_TRACKER!$B:$B,MAIN!$D1933)</f>
        <v>0</v>
      </c>
      <c r="M1933" s="24">
        <f>IFERROR(-VLOOKUP(D1933,SQ!$A$19:$CC$52,HLOOKUP(MAIN!A1933,SQ!$B$18:$CC$56,39,FALSE),FALSE),"n/a")</f>
        <v>0</v>
      </c>
      <c r="N1933" s="24">
        <f>-SUMIFS(QAM_TRACKER!$E:$E,QAM_TRACKER!$B:$B,MAIN!D1933,QAM_TRACKER!$D:$D,MAIN!A1933)</f>
        <v>0</v>
      </c>
      <c r="O1933" s="46">
        <f>SUMIFS(MAN_ADJ!$L:$L,MAN_ADJ!$K:$K,MAIN!$D1933,MAN_ADJ!$J:$J,MAIN!$S1933)</f>
        <v>0</v>
      </c>
      <c r="P1933" s="25">
        <f t="shared" si="556"/>
        <v>0</v>
      </c>
      <c r="Q1933" s="28" t="str">
        <f t="shared" si="542"/>
        <v>n/a</v>
      </c>
      <c r="R1933" s="38">
        <f t="shared" si="557"/>
        <v>0</v>
      </c>
      <c r="S1933" s="17" t="s">
        <v>54</v>
      </c>
    </row>
    <row r="1934" spans="1:22" x14ac:dyDescent="0.25">
      <c r="A1934" s="17" t="s">
        <v>54</v>
      </c>
      <c r="B1934" s="17" t="s">
        <v>180</v>
      </c>
      <c r="C1934" s="17" t="s">
        <v>233</v>
      </c>
      <c r="D1934" s="17" t="s">
        <v>103</v>
      </c>
      <c r="E1934" s="24">
        <f>IF(U1934="SC",SUMIFS(SC!F:F,SC!A:A,MAIN!D1934,SC!B:B,MAIN!A1934),SUMIFS(Allocations!$H:$H,Allocations!$A:$A,MAIN!$A1934,Allocations!$B:$B,MAIN!$D1934))</f>
        <v>21550.2</v>
      </c>
      <c r="F1934" s="24">
        <f>IF(U1934="SC",SUMIFS(SC!J:J,SC!A:A,MAIN!D1934,SC!B:B,MAIN!A1934),SUMIFS(Allocations!M:M,Allocations!A:A,MAIN!A1934,Allocations!B:B,MAIN!D1934))</f>
        <v>1636.3</v>
      </c>
      <c r="G1934" s="24">
        <f t="shared" si="554"/>
        <v>23186.5</v>
      </c>
      <c r="H1934" s="24">
        <f>IFERROR(VLOOKUP(S1934,Swaps_wk!$A$2:$AP$151,HLOOKUP(MAIN!D1934,Swaps_wk!$B$2:$AP$151,150,FALSE),FALSE),0)</f>
        <v>0</v>
      </c>
      <c r="I1934" s="24">
        <f>SUMIFS(PASTE_DQS_TRACKER!$D:$D,PASTE_DQS_TRACKER!$C:$C,MAIN!$A1934,PASTE_DQS_TRACKER!$B:$B,MAIN!$D1934)-SUMIFS(PASTE_DQS_TRACKER!$D:$D,PASTE_DQS_TRACKER!$C:$C,MAIN!A1934,PASTE_DQS_TRACKER!$E:$E,MAIN!$D1934)</f>
        <v>271.2</v>
      </c>
      <c r="J1934" s="25">
        <f t="shared" si="555"/>
        <v>23457.7</v>
      </c>
      <c r="K1934" s="24">
        <f>IFERROR(IF(V1934="Flex",0,IF(D1934=$D$30,VLOOKUP(A1934,MMO_o10M_lease!$A$1:$F$51,5,FALSE),IF(D1934=$D$26,VLOOKUP(D1934,LANDINGS!$A$3:$BR$40,HLOOKUP(A1934,LANDINGS!$B$1:$CF$42,42,FALSE),FALSE)-IFERROR(VLOOKUP(A1934,MMO_o10M_lease!$A$1:$F$38,5,FALSE),0),VLOOKUP(D1934,LANDINGS!$A$3:$CF$40,HLOOKUP(A1934,LANDINGS!$B$1:$CF$42,42,FALSE),FALSE)))),0)</f>
        <v>11737.987000000001</v>
      </c>
      <c r="L1934" s="24">
        <f>SUMIFS(PASTE_FLEX_TRACKER!$D:$D,PASTE_FLEX_TRACKER!$F:$F,MAIN!$A1934,PASTE_FLEX_TRACKER!$B:$B,MAIN!$D1934)-SUMIFS(PASTE_FLEX_TRACKER!$D:$D,PASTE_FLEX_TRACKER!$C:$C,MAIN!$A1934,PASTE_FLEX_TRACKER!$B:$B,MAIN!$D1934)</f>
        <v>0</v>
      </c>
      <c r="M1934" s="24">
        <f>IFERROR(-VLOOKUP(D1934,SQ!$A$19:$CC$52,HLOOKUP(MAIN!A1934,SQ!$B$18:$CC$56,39,FALSE),FALSE),"n/a")</f>
        <v>0</v>
      </c>
      <c r="N1934" s="24">
        <f>-SUMIFS(QAM_TRACKER!$E:$E,QAM_TRACKER!$B:$B,MAIN!D1934,QAM_TRACKER!$D:$D,MAIN!A1934)</f>
        <v>0</v>
      </c>
      <c r="O1934" s="46">
        <f>SUMIFS(MAN_ADJ!$L:$L,MAN_ADJ!$K:$K,MAIN!$D1934,MAN_ADJ!$J:$J,MAIN!$S1934)</f>
        <v>589.51599999999996</v>
      </c>
      <c r="P1934" s="25">
        <f t="shared" si="556"/>
        <v>12327.503000000001</v>
      </c>
      <c r="Q1934" s="28">
        <f t="shared" si="542"/>
        <v>0.52552053270354726</v>
      </c>
      <c r="R1934" s="38">
        <f t="shared" si="557"/>
        <v>11130.197</v>
      </c>
      <c r="S1934" s="17" t="s">
        <v>54</v>
      </c>
    </row>
    <row r="1935" spans="1:22" x14ac:dyDescent="0.25">
      <c r="A1935" s="17" t="s">
        <v>54</v>
      </c>
      <c r="B1935" s="17" t="s">
        <v>180</v>
      </c>
      <c r="C1935" s="17" t="s">
        <v>233</v>
      </c>
      <c r="D1935" s="17" t="s">
        <v>104</v>
      </c>
      <c r="E1935" s="24">
        <f>IF(U1935="SC",SUMIFS(SC!F:F,SC!A:A,MAIN!D1935,SC!B:B,MAIN!A1935),SUMIFS(Allocations!$H:$H,Allocations!$A:$A,MAIN!$A1935,Allocations!$B:$B,MAIN!$D1935))</f>
        <v>20130.3</v>
      </c>
      <c r="F1935" s="24">
        <f>IF(U1935="SC",SUMIFS(SC!J:J,SC!A:A,MAIN!D1935,SC!B:B,MAIN!A1935),SUMIFS(Allocations!M:M,Allocations!A:A,MAIN!A1935,Allocations!B:B,MAIN!D1935))</f>
        <v>-1818.7</v>
      </c>
      <c r="G1935" s="24">
        <f t="shared" si="554"/>
        <v>18311.599999999999</v>
      </c>
      <c r="H1935" s="24">
        <f>IFERROR(VLOOKUP(S1935,Swaps_wk!$A$2:$AP$151,HLOOKUP(MAIN!D1935,Swaps_wk!$B$2:$AP$151,150,FALSE),FALSE),0)</f>
        <v>0</v>
      </c>
      <c r="I1935" s="24">
        <f>SUMIFS(PASTE_DQS_TRACKER!$D:$D,PASTE_DQS_TRACKER!$C:$C,MAIN!$A1935,PASTE_DQS_TRACKER!$B:$B,MAIN!$D1935)-SUMIFS(PASTE_DQS_TRACKER!$D:$D,PASTE_DQS_TRACKER!$C:$C,MAIN!A1935,PASTE_DQS_TRACKER!$E:$E,MAIN!$D1935)</f>
        <v>-549.80000000000007</v>
      </c>
      <c r="J1935" s="25">
        <f t="shared" si="555"/>
        <v>17761.8</v>
      </c>
      <c r="K1935" s="24">
        <f>IFERROR(IF(V1935="Flex",0,IF(D1935=$D$30,VLOOKUP(A1935,MMO_o10M_lease!$A$1:$F$51,5,FALSE),IF(D1935=$D$26,VLOOKUP(D1935,LANDINGS!$A$3:$BR$40,HLOOKUP(A1935,LANDINGS!$B$1:$CF$42,42,FALSE),FALSE)-IFERROR(VLOOKUP(A1935,MMO_o10M_lease!$A$1:$F$38,5,FALSE),0),VLOOKUP(D1935,LANDINGS!$A$3:$CF$40,HLOOKUP(A1935,LANDINGS!$B$1:$CF$42,42,FALSE),FALSE)))),0)</f>
        <v>13608.793999999998</v>
      </c>
      <c r="L1935" s="24">
        <f>SUMIFS(PASTE_FLEX_TRACKER!$D:$D,PASTE_FLEX_TRACKER!$F:$F,MAIN!$A1935,PASTE_FLEX_TRACKER!$B:$B,MAIN!$D1935)-SUMIFS(PASTE_FLEX_TRACKER!$D:$D,PASTE_FLEX_TRACKER!$C:$C,MAIN!$A1935,PASTE_FLEX_TRACKER!$B:$B,MAIN!$D1935)</f>
        <v>0</v>
      </c>
      <c r="M1935" s="24">
        <f>IFERROR(-VLOOKUP(D1935,SQ!$A$19:$CC$52,HLOOKUP(MAIN!A1935,SQ!$B$18:$CC$56,39,FALSE),FALSE),"n/a")</f>
        <v>0</v>
      </c>
      <c r="N1935" s="24">
        <f>-SUMIFS(QAM_TRACKER!$E:$E,QAM_TRACKER!$B:$B,MAIN!D1935,QAM_TRACKER!$D:$D,MAIN!A1935)</f>
        <v>0</v>
      </c>
      <c r="O1935" s="46">
        <f>SUMIFS(MAN_ADJ!$L:$L,MAN_ADJ!$K:$K,MAIN!$D1935,MAN_ADJ!$J:$J,MAIN!$S1935)</f>
        <v>0</v>
      </c>
      <c r="P1935" s="25">
        <f t="shared" si="556"/>
        <v>13608.793999999998</v>
      </c>
      <c r="Q1935" s="28">
        <f t="shared" si="542"/>
        <v>0.76618326971365502</v>
      </c>
      <c r="R1935" s="38">
        <f t="shared" si="557"/>
        <v>4153.0060000000012</v>
      </c>
      <c r="S1935" s="17" t="s">
        <v>54</v>
      </c>
    </row>
    <row r="1936" spans="1:22" x14ac:dyDescent="0.25">
      <c r="A1936" s="17" t="s">
        <v>54</v>
      </c>
      <c r="B1936" s="17" t="s">
        <v>180</v>
      </c>
      <c r="C1936" s="17" t="s">
        <v>233</v>
      </c>
      <c r="D1936" s="17" t="s">
        <v>105</v>
      </c>
      <c r="E1936" s="24">
        <f>IF(U1936="SC",SUMIFS(SC!F:F,SC!A:A,MAIN!D1936,SC!B:B,MAIN!A1936),SUMIFS(Allocations!$H:$H,Allocations!$A:$A,MAIN!$A1936,Allocations!$B:$B,MAIN!$D1936))</f>
        <v>0.19400000000000001</v>
      </c>
      <c r="F1936" s="24">
        <f>IF(U1936="SC",SUMIFS(SC!J:J,SC!A:A,MAIN!D1936,SC!B:B,MAIN!A1936),SUMIFS(Allocations!M:M,Allocations!A:A,MAIN!A1936,Allocations!B:B,MAIN!D1936))</f>
        <v>0.1</v>
      </c>
      <c r="G1936" s="24">
        <f t="shared" si="554"/>
        <v>0.29400000000000004</v>
      </c>
      <c r="H1936" s="24">
        <f>IFERROR(VLOOKUP(S1936,Swaps_wk!$A$2:$AP$151,HLOOKUP(MAIN!D1936,Swaps_wk!$B$2:$AP$151,150,FALSE),FALSE),0)</f>
        <v>0</v>
      </c>
      <c r="I1936" s="24">
        <f>SUMIFS(PASTE_DQS_TRACKER!$D:$D,PASTE_DQS_TRACKER!$C:$C,MAIN!$A1936,PASTE_DQS_TRACKER!$B:$B,MAIN!$D1936)-SUMIFS(PASTE_DQS_TRACKER!$D:$D,PASTE_DQS_TRACKER!$C:$C,MAIN!A1936,PASTE_DQS_TRACKER!$E:$E,MAIN!$D1936)</f>
        <v>-0.10000000000000009</v>
      </c>
      <c r="J1936" s="25">
        <f t="shared" si="555"/>
        <v>0.19399999999999995</v>
      </c>
      <c r="K1936" s="24">
        <f>IFERROR(IF(V1936="Flex",0,IF(D1936=$D$30,VLOOKUP(A1936,MMO_o10M_lease!$A$1:$F$51,5,FALSE),IF(D1936=$D$26,VLOOKUP(D1936,LANDINGS!$A$3:$BR$40,HLOOKUP(A1936,LANDINGS!$B$1:$CF$42,42,FALSE),FALSE)-IFERROR(VLOOKUP(A1936,MMO_o10M_lease!$A$1:$F$38,5,FALSE),0),VLOOKUP(D1936,LANDINGS!$A$3:$CF$40,HLOOKUP(A1936,LANDINGS!$B$1:$CF$42,42,FALSE),FALSE)))),0)</f>
        <v>0</v>
      </c>
      <c r="L1936" s="24">
        <f>SUMIFS(PASTE_FLEX_TRACKER!$D:$D,PASTE_FLEX_TRACKER!$F:$F,MAIN!$A1936,PASTE_FLEX_TRACKER!$B:$B,MAIN!$D1936)-SUMIFS(PASTE_FLEX_TRACKER!$D:$D,PASTE_FLEX_TRACKER!$C:$C,MAIN!$A1936,PASTE_FLEX_TRACKER!$B:$B,MAIN!$D1936)</f>
        <v>0</v>
      </c>
      <c r="M1936" s="24">
        <f>IFERROR(-VLOOKUP(D1936,SQ!$A$19:$CC$52,HLOOKUP(MAIN!A1936,SQ!$B$18:$CC$56,39,FALSE),FALSE),"n/a")</f>
        <v>0</v>
      </c>
      <c r="N1936" s="24">
        <f>-SUMIFS(QAM_TRACKER!$E:$E,QAM_TRACKER!$B:$B,MAIN!D1936,QAM_TRACKER!$D:$D,MAIN!A1936)</f>
        <v>0</v>
      </c>
      <c r="O1936" s="46">
        <f>SUMIFS(MAN_ADJ!$L:$L,MAN_ADJ!$K:$K,MAIN!$D1936,MAN_ADJ!$J:$J,MAIN!$S1936)</f>
        <v>0</v>
      </c>
      <c r="P1936" s="25">
        <f t="shared" si="556"/>
        <v>0</v>
      </c>
      <c r="Q1936" s="28">
        <f t="shared" si="542"/>
        <v>0</v>
      </c>
      <c r="R1936" s="38">
        <f t="shared" si="557"/>
        <v>0.19399999999999995</v>
      </c>
      <c r="S1936" s="17" t="s">
        <v>54</v>
      </c>
    </row>
    <row r="1937" spans="1:19" x14ac:dyDescent="0.25">
      <c r="A1937" s="17" t="s">
        <v>54</v>
      </c>
      <c r="B1937" s="17" t="s">
        <v>180</v>
      </c>
      <c r="C1937" s="17" t="s">
        <v>233</v>
      </c>
      <c r="D1937" s="17" t="s">
        <v>106</v>
      </c>
      <c r="E1937" s="24">
        <f>IF(U1937="SC",SUMIFS(SC!F:F,SC!A:A,MAIN!D1937,SC!B:B,MAIN!A1937),SUMIFS(Allocations!$H:$H,Allocations!$A:$A,MAIN!$A1937,Allocations!$B:$B,MAIN!$D1937))</f>
        <v>184.5</v>
      </c>
      <c r="F1937" s="24">
        <f>IF(U1937="SC",SUMIFS(SC!J:J,SC!A:A,MAIN!D1937,SC!B:B,MAIN!A1937),SUMIFS(Allocations!M:M,Allocations!A:A,MAIN!A1937,Allocations!B:B,MAIN!D1937))</f>
        <v>0.5</v>
      </c>
      <c r="G1937" s="24">
        <f t="shared" si="554"/>
        <v>185</v>
      </c>
      <c r="H1937" s="24">
        <f>IFERROR(VLOOKUP(S1937,Swaps_wk!$A$2:$AP$151,HLOOKUP(MAIN!D1937,Swaps_wk!$B$2:$AP$151,150,FALSE),FALSE),0)</f>
        <v>0</v>
      </c>
      <c r="I1937" s="24">
        <f>SUMIFS(PASTE_DQS_TRACKER!$D:$D,PASTE_DQS_TRACKER!$C:$C,MAIN!$A1937,PASTE_DQS_TRACKER!$B:$B,MAIN!$D1937)-SUMIFS(PASTE_DQS_TRACKER!$D:$D,PASTE_DQS_TRACKER!$C:$C,MAIN!A1937,PASTE_DQS_TRACKER!$E:$E,MAIN!$D1937)</f>
        <v>332.5</v>
      </c>
      <c r="J1937" s="25">
        <f t="shared" si="555"/>
        <v>517.5</v>
      </c>
      <c r="K1937" s="24">
        <f>IFERROR(IF(V1937="Flex",0,IF(D1937=$D$30,VLOOKUP(A1937,MMO_o10M_lease!$A$1:$F$51,5,FALSE),IF(D1937=$D$26,VLOOKUP(D1937,LANDINGS!$A$3:$BR$40,HLOOKUP(A1937,LANDINGS!$B$1:$CF$42,42,FALSE),FALSE)-IFERROR(VLOOKUP(A1937,MMO_o10M_lease!$A$1:$F$38,5,FALSE),0),VLOOKUP(D1937,LANDINGS!$A$3:$CF$40,HLOOKUP(A1937,LANDINGS!$B$1:$CF$42,42,FALSE),FALSE)))),0)</f>
        <v>0.84600000000000009</v>
      </c>
      <c r="L1937" s="24">
        <f>SUMIFS(PASTE_FLEX_TRACKER!$D:$D,PASTE_FLEX_TRACKER!$F:$F,MAIN!$A1937,PASTE_FLEX_TRACKER!$B:$B,MAIN!$D1937)-SUMIFS(PASTE_FLEX_TRACKER!$D:$D,PASTE_FLEX_TRACKER!$C:$C,MAIN!$A1937,PASTE_FLEX_TRACKER!$B:$B,MAIN!$D1937)</f>
        <v>0</v>
      </c>
      <c r="M1937" s="24">
        <f>IFERROR(-VLOOKUP(D1937,SQ!$A$19:$CC$52,HLOOKUP(MAIN!A1937,SQ!$B$18:$CC$56,39,FALSE),FALSE),"n/a")</f>
        <v>0</v>
      </c>
      <c r="N1937" s="24">
        <f>-SUMIFS(QAM_TRACKER!$E:$E,QAM_TRACKER!$B:$B,MAIN!D1937,QAM_TRACKER!$D:$D,MAIN!A1937)</f>
        <v>-0.8</v>
      </c>
      <c r="O1937" s="46">
        <f>SUMIFS(MAN_ADJ!$L:$L,MAN_ADJ!$K:$K,MAIN!$D1937,MAN_ADJ!$J:$J,MAIN!$S1937)</f>
        <v>0</v>
      </c>
      <c r="P1937" s="25">
        <f t="shared" si="556"/>
        <v>4.6000000000000041E-2</v>
      </c>
      <c r="Q1937" s="28">
        <f t="shared" si="542"/>
        <v>8.8888888888888974E-5</v>
      </c>
      <c r="R1937" s="38">
        <f t="shared" si="557"/>
        <v>517.45399999999995</v>
      </c>
      <c r="S1937" s="17" t="s">
        <v>54</v>
      </c>
    </row>
    <row r="1938" spans="1:19" x14ac:dyDescent="0.25">
      <c r="A1938" s="17" t="s">
        <v>54</v>
      </c>
      <c r="B1938" s="17" t="s">
        <v>180</v>
      </c>
      <c r="C1938" s="17" t="s">
        <v>233</v>
      </c>
      <c r="D1938" s="17" t="s">
        <v>107</v>
      </c>
      <c r="E1938" s="24">
        <f>IF(U1938="SC",SUMIFS(SC!F:F,SC!A:A,MAIN!D1938,SC!B:B,MAIN!A1938),SUMIFS(Allocations!$H:$H,Allocations!$A:$A,MAIN!$A1938,Allocations!$B:$B,MAIN!$D1938))</f>
        <v>4.5869999999999997</v>
      </c>
      <c r="F1938" s="24">
        <f>IF(U1938="SC",SUMIFS(SC!J:J,SC!A:A,MAIN!D1938,SC!B:B,MAIN!A1938),SUMIFS(Allocations!M:M,Allocations!A:A,MAIN!A1938,Allocations!B:B,MAIN!D1938))</f>
        <v>0.2</v>
      </c>
      <c r="G1938" s="24">
        <f t="shared" si="554"/>
        <v>4.7869999999999999</v>
      </c>
      <c r="H1938" s="24">
        <f>IFERROR(VLOOKUP(S1938,Swaps_wk!$A$2:$AP$151,HLOOKUP(MAIN!D1938,Swaps_wk!$B$2:$AP$151,150,FALSE),FALSE),0)</f>
        <v>0</v>
      </c>
      <c r="I1938" s="24">
        <f>SUMIFS(PASTE_DQS_TRACKER!$D:$D,PASTE_DQS_TRACKER!$C:$C,MAIN!$A1938,PASTE_DQS_TRACKER!$B:$B,MAIN!$D1938)-SUMIFS(PASTE_DQS_TRACKER!$D:$D,PASTE_DQS_TRACKER!$C:$C,MAIN!A1938,PASTE_DQS_TRACKER!$E:$E,MAIN!$D1938)</f>
        <v>20</v>
      </c>
      <c r="J1938" s="25">
        <f t="shared" si="555"/>
        <v>24.786999999999999</v>
      </c>
      <c r="K1938" s="24">
        <f>IFERROR(IF(V1938="Flex",0,IF(D1938=$D$30,VLOOKUP(A1938,MMO_o10M_lease!$A$1:$F$51,5,FALSE),IF(D1938=$D$26,VLOOKUP(D1938,LANDINGS!$A$3:$BR$40,HLOOKUP(A1938,LANDINGS!$B$1:$CF$42,42,FALSE),FALSE)-IFERROR(VLOOKUP(A1938,MMO_o10M_lease!$A$1:$F$38,5,FALSE),0),VLOOKUP(D1938,LANDINGS!$A$3:$CF$40,HLOOKUP(A1938,LANDINGS!$B$1:$CF$42,42,FALSE),FALSE)))),0)</f>
        <v>26.100999999999999</v>
      </c>
      <c r="L1938" s="24">
        <f>SUMIFS(PASTE_FLEX_TRACKER!$D:$D,PASTE_FLEX_TRACKER!$F:$F,MAIN!$A1938,PASTE_FLEX_TRACKER!$B:$B,MAIN!$D1938)-SUMIFS(PASTE_FLEX_TRACKER!$D:$D,PASTE_FLEX_TRACKER!$C:$C,MAIN!$A1938,PASTE_FLEX_TRACKER!$B:$B,MAIN!$D1938)</f>
        <v>0</v>
      </c>
      <c r="M1938" s="24">
        <f>IFERROR(-VLOOKUP(D1938,SQ!$A$19:$CC$52,HLOOKUP(MAIN!A1938,SQ!$B$18:$CC$56,39,FALSE),FALSE),"n/a")</f>
        <v>0</v>
      </c>
      <c r="N1938" s="24">
        <f>-SUMIFS(QAM_TRACKER!$E:$E,QAM_TRACKER!$B:$B,MAIN!D1938,QAM_TRACKER!$D:$D,MAIN!A1938)</f>
        <v>0</v>
      </c>
      <c r="O1938" s="46">
        <f>SUMIFS(MAN_ADJ!$L:$L,MAN_ADJ!$K:$K,MAIN!$D1938,MAN_ADJ!$J:$J,MAIN!$S1938)</f>
        <v>0</v>
      </c>
      <c r="P1938" s="25">
        <f t="shared" si="556"/>
        <v>26.100999999999999</v>
      </c>
      <c r="Q1938" s="28">
        <f t="shared" si="542"/>
        <v>1.053011659337556</v>
      </c>
      <c r="R1938" s="38">
        <f t="shared" si="557"/>
        <v>-1.3140000000000001</v>
      </c>
      <c r="S1938" s="17" t="s">
        <v>54</v>
      </c>
    </row>
    <row r="1939" spans="1:19" x14ac:dyDescent="0.25">
      <c r="A1939" s="17" t="s">
        <v>54</v>
      </c>
      <c r="B1939" s="17" t="s">
        <v>180</v>
      </c>
      <c r="C1939" s="17" t="s">
        <v>233</v>
      </c>
      <c r="D1939" s="17" t="s">
        <v>108</v>
      </c>
      <c r="E1939" s="24">
        <f>IF(U1939="SC",SUMIFS(SC!F:F,SC!A:A,MAIN!D1939,SC!B:B,MAIN!A1939),SUMIFS(Allocations!$H:$H,Allocations!$A:$A,MAIN!$A1939,Allocations!$B:$B,MAIN!$D1939))</f>
        <v>10.079000000000001</v>
      </c>
      <c r="F1939" s="24">
        <f>IF(U1939="SC",SUMIFS(SC!J:J,SC!A:A,MAIN!D1939,SC!B:B,MAIN!A1939),SUMIFS(Allocations!M:M,Allocations!A:A,MAIN!A1939,Allocations!B:B,MAIN!D1939))</f>
        <v>29.4</v>
      </c>
      <c r="G1939" s="24">
        <f t="shared" si="554"/>
        <v>39.478999999999999</v>
      </c>
      <c r="H1939" s="24">
        <f>IFERROR(VLOOKUP(S1939,Swaps_wk!$A$2:$AP$151,HLOOKUP(MAIN!D1939,Swaps_wk!$B$2:$AP$151,150,FALSE),FALSE),0)</f>
        <v>0</v>
      </c>
      <c r="I1939" s="24">
        <f>SUMIFS(PASTE_DQS_TRACKER!$D:$D,PASTE_DQS_TRACKER!$C:$C,MAIN!$A1939,PASTE_DQS_TRACKER!$B:$B,MAIN!$D1939)-SUMIFS(PASTE_DQS_TRACKER!$D:$D,PASTE_DQS_TRACKER!$C:$C,MAIN!A1939,PASTE_DQS_TRACKER!$E:$E,MAIN!$D1939)</f>
        <v>-9.5</v>
      </c>
      <c r="J1939" s="25">
        <f t="shared" si="555"/>
        <v>29.978999999999999</v>
      </c>
      <c r="K1939" s="24">
        <f>IFERROR(IF(V1939="Flex",0,IF(D1939=$D$30,VLOOKUP(A1939,MMO_o10M_lease!$A$1:$F$51,5,FALSE),IF(D1939=$D$26,VLOOKUP(D1939,LANDINGS!$A$3:$BR$40,HLOOKUP(A1939,LANDINGS!$B$1:$CF$42,42,FALSE),FALSE)-IFERROR(VLOOKUP(A1939,MMO_o10M_lease!$A$1:$F$38,5,FALSE),0),VLOOKUP(D1939,LANDINGS!$A$3:$CF$40,HLOOKUP(A1939,LANDINGS!$B$1:$CF$42,42,FALSE),FALSE)))),0)</f>
        <v>0.13400000000000001</v>
      </c>
      <c r="L1939" s="24">
        <f>SUMIFS(PASTE_FLEX_TRACKER!$D:$D,PASTE_FLEX_TRACKER!$F:$F,MAIN!$A1939,PASTE_FLEX_TRACKER!$B:$B,MAIN!$D1939)-SUMIFS(PASTE_FLEX_TRACKER!$D:$D,PASTE_FLEX_TRACKER!$C:$C,MAIN!$A1939,PASTE_FLEX_TRACKER!$B:$B,MAIN!$D1939)</f>
        <v>0</v>
      </c>
      <c r="M1939" s="24">
        <f>IFERROR(-VLOOKUP(D1939,SQ!$A$19:$CC$52,HLOOKUP(MAIN!A1939,SQ!$B$18:$CC$56,39,FALSE),FALSE),"n/a")</f>
        <v>0</v>
      </c>
      <c r="N1939" s="24">
        <f>-SUMIFS(QAM_TRACKER!$E:$E,QAM_TRACKER!$B:$B,MAIN!D1939,QAM_TRACKER!$D:$D,MAIN!A1939)</f>
        <v>0</v>
      </c>
      <c r="O1939" s="46">
        <f>SUMIFS(MAN_ADJ!$L:$L,MAN_ADJ!$K:$K,MAIN!$D1939,MAN_ADJ!$J:$J,MAIN!$S1939)</f>
        <v>0</v>
      </c>
      <c r="P1939" s="25">
        <f t="shared" si="556"/>
        <v>0.13400000000000001</v>
      </c>
      <c r="Q1939" s="28">
        <f t="shared" si="542"/>
        <v>4.4697955235331399E-3</v>
      </c>
      <c r="R1939" s="38">
        <f t="shared" si="557"/>
        <v>29.844999999999999</v>
      </c>
      <c r="S1939" s="17" t="s">
        <v>54</v>
      </c>
    </row>
    <row r="1940" spans="1:19" x14ac:dyDescent="0.25">
      <c r="A1940" s="17" t="s">
        <v>54</v>
      </c>
      <c r="B1940" s="17" t="s">
        <v>180</v>
      </c>
      <c r="C1940" s="17" t="s">
        <v>233</v>
      </c>
      <c r="D1940" s="17" t="s">
        <v>109</v>
      </c>
      <c r="E1940" s="24">
        <f>IF(U1940="SC",SUMIFS(SC!F:F,SC!A:A,MAIN!D1940,SC!B:B,MAIN!A1940),SUMIFS(Allocations!$H:$H,Allocations!$A:$A,MAIN!$A1940,Allocations!$B:$B,MAIN!$D1940))</f>
        <v>942.96500000000003</v>
      </c>
      <c r="F1940" s="24">
        <f>IF(U1940="SC",SUMIFS(SC!J:J,SC!A:A,MAIN!D1940,SC!B:B,MAIN!A1940),SUMIFS(Allocations!M:M,Allocations!A:A,MAIN!A1940,Allocations!B:B,MAIN!D1940))</f>
        <v>46.6</v>
      </c>
      <c r="G1940" s="24">
        <f t="shared" si="554"/>
        <v>989.56500000000005</v>
      </c>
      <c r="H1940" s="24">
        <f>IFERROR(VLOOKUP(S1940,Swaps_wk!$A$2:$AP$151,HLOOKUP(MAIN!D1940,Swaps_wk!$B$2:$AP$151,150,FALSE),FALSE),0)</f>
        <v>-92</v>
      </c>
      <c r="I1940" s="24">
        <f>SUMIFS(PASTE_DQS_TRACKER!$D:$D,PASTE_DQS_TRACKER!$C:$C,MAIN!$A1940,PASTE_DQS_TRACKER!$B:$B,MAIN!$D1940)-SUMIFS(PASTE_DQS_TRACKER!$D:$D,PASTE_DQS_TRACKER!$C:$C,MAIN!A1940,PASTE_DQS_TRACKER!$E:$E,MAIN!$D1940)</f>
        <v>749.6</v>
      </c>
      <c r="J1940" s="25">
        <f t="shared" si="555"/>
        <v>1739.165</v>
      </c>
      <c r="K1940" s="24">
        <f>IFERROR(IF(V1940="Flex",0,IF(D1940=$D$30,VLOOKUP(A1940,MMO_o10M_lease!$A$1:$F$51,5,FALSE),IF(D1940=$D$26,VLOOKUP(D1940,LANDINGS!$A$3:$BR$40,HLOOKUP(A1940,LANDINGS!$B$1:$CF$42,42,FALSE),FALSE)-IFERROR(VLOOKUP(A1940,MMO_o10M_lease!$A$1:$F$38,5,FALSE),0),VLOOKUP(D1940,LANDINGS!$A$3:$CF$40,HLOOKUP(A1940,LANDINGS!$B$1:$CF$42,42,FALSE),FALSE)))),0)</f>
        <v>1734.5500499999998</v>
      </c>
      <c r="L1940" s="24">
        <f>SUMIFS(PASTE_FLEX_TRACKER!$D:$D,PASTE_FLEX_TRACKER!$F:$F,MAIN!$A1940,PASTE_FLEX_TRACKER!$B:$B,MAIN!$D1940)-SUMIFS(PASTE_FLEX_TRACKER!$D:$D,PASTE_FLEX_TRACKER!$C:$C,MAIN!$A1940,PASTE_FLEX_TRACKER!$B:$B,MAIN!$D1940)</f>
        <v>0</v>
      </c>
      <c r="M1940" s="24">
        <f>IFERROR(-VLOOKUP(D1940,SQ!$A$19:$CC$52,HLOOKUP(MAIN!A1940,SQ!$B$18:$CC$56,39,FALSE),FALSE),"n/a")</f>
        <v>0</v>
      </c>
      <c r="N1940" s="24">
        <f>-SUMIFS(QAM_TRACKER!$E:$E,QAM_TRACKER!$B:$B,MAIN!D1940,QAM_TRACKER!$D:$D,MAIN!A1940)</f>
        <v>0</v>
      </c>
      <c r="O1940" s="46">
        <f>SUMIFS(MAN_ADJ!$L:$L,MAN_ADJ!$K:$K,MAIN!$D1940,MAN_ADJ!$J:$J,MAIN!$S1940)</f>
        <v>0</v>
      </c>
      <c r="P1940" s="25">
        <f t="shared" si="556"/>
        <v>1734.5500499999998</v>
      </c>
      <c r="Q1940" s="28">
        <f t="shared" si="542"/>
        <v>0.99734645648917719</v>
      </c>
      <c r="R1940" s="38">
        <f t="shared" si="557"/>
        <v>4.6149500000001353</v>
      </c>
      <c r="S1940" s="17" t="s">
        <v>54</v>
      </c>
    </row>
    <row r="1941" spans="1:19" x14ac:dyDescent="0.25">
      <c r="A1941" s="17" t="s">
        <v>54</v>
      </c>
      <c r="B1941" s="17" t="s">
        <v>180</v>
      </c>
      <c r="C1941" s="17" t="s">
        <v>233</v>
      </c>
      <c r="D1941" s="17" t="s">
        <v>110</v>
      </c>
      <c r="E1941" s="24">
        <f>IF(U1941="SC",SUMIFS(SC!F:F,SC!A:A,MAIN!D1941,SC!B:B,MAIN!A1941),SUMIFS(Allocations!$H:$H,Allocations!$A:$A,MAIN!$A1941,Allocations!$B:$B,MAIN!$D1941))</f>
        <v>13347.635</v>
      </c>
      <c r="F1941" s="24">
        <f>IF(U1941="SC",SUMIFS(SC!J:J,SC!A:A,MAIN!D1941,SC!B:B,MAIN!A1941),SUMIFS(Allocations!M:M,Allocations!A:A,MAIN!A1941,Allocations!B:B,MAIN!D1941))</f>
        <v>-71.2</v>
      </c>
      <c r="G1941" s="24">
        <f t="shared" si="554"/>
        <v>13276.434999999999</v>
      </c>
      <c r="H1941" s="24">
        <f>IFERROR(VLOOKUP(S1941,Swaps_wk!$A$2:$AP$151,HLOOKUP(MAIN!D1941,Swaps_wk!$B$2:$AP$151,150,FALSE),FALSE),0)</f>
        <v>92</v>
      </c>
      <c r="I1941" s="24">
        <f>SUMIFS(PASTE_DQS_TRACKER!$D:$D,PASTE_DQS_TRACKER!$C:$C,MAIN!$A1941,PASTE_DQS_TRACKER!$B:$B,MAIN!$D1941)-SUMIFS(PASTE_DQS_TRACKER!$D:$D,PASTE_DQS_TRACKER!$C:$C,MAIN!A1941,PASTE_DQS_TRACKER!$E:$E,MAIN!$D1941)</f>
        <v>-599</v>
      </c>
      <c r="J1941" s="25">
        <f t="shared" si="555"/>
        <v>12677.434999999999</v>
      </c>
      <c r="K1941" s="24">
        <f>IFERROR(IF(V1941="Flex",0,IF(D1941=$D$30,VLOOKUP(A1941,MMO_o10M_lease!$A$1:$F$51,5,FALSE),IF(D1941=$D$26,VLOOKUP(D1941,LANDINGS!$A$3:$BR$40,HLOOKUP(A1941,LANDINGS!$B$1:$CF$42,42,FALSE),FALSE)-IFERROR(VLOOKUP(A1941,MMO_o10M_lease!$A$1:$F$38,5,FALSE),0),VLOOKUP(D1941,LANDINGS!$A$3:$CF$40,HLOOKUP(A1941,LANDINGS!$B$1:$CF$42,42,FALSE),FALSE)))),0)</f>
        <v>12247.776999999998</v>
      </c>
      <c r="L1941" s="24">
        <f>SUMIFS(PASTE_FLEX_TRACKER!$D:$D,PASTE_FLEX_TRACKER!$F:$F,MAIN!$A1941,PASTE_FLEX_TRACKER!$B:$B,MAIN!$D1941)-SUMIFS(PASTE_FLEX_TRACKER!$D:$D,PASTE_FLEX_TRACKER!$C:$C,MAIN!$A1941,PASTE_FLEX_TRACKER!$B:$B,MAIN!$D1941)</f>
        <v>0</v>
      </c>
      <c r="M1941" s="24">
        <f>IFERROR(-VLOOKUP(D1941,SQ!$A$19:$CC$52,HLOOKUP(MAIN!A1941,SQ!$B$18:$CC$56,39,FALSE),FALSE),"n/a")</f>
        <v>0</v>
      </c>
      <c r="N1941" s="24">
        <f>-SUMIFS(QAM_TRACKER!$E:$E,QAM_TRACKER!$B:$B,MAIN!D1941,QAM_TRACKER!$D:$D,MAIN!A1941)</f>
        <v>0</v>
      </c>
      <c r="O1941" s="46">
        <f>SUMIFS(MAN_ADJ!$L:$L,MAN_ADJ!$K:$K,MAIN!$D1941,MAN_ADJ!$J:$J,MAIN!$S1941)</f>
        <v>0</v>
      </c>
      <c r="P1941" s="25">
        <f t="shared" si="556"/>
        <v>12247.776999999998</v>
      </c>
      <c r="Q1941" s="28">
        <f t="shared" ref="Q1941:Q1967" si="558">IFERROR(P1941/J1941,"n/a")</f>
        <v>0.96610844386108063</v>
      </c>
      <c r="R1941" s="38">
        <f t="shared" si="557"/>
        <v>429.65800000000127</v>
      </c>
      <c r="S1941" s="17" t="s">
        <v>54</v>
      </c>
    </row>
    <row r="1942" spans="1:19" x14ac:dyDescent="0.25">
      <c r="A1942" s="17" t="s">
        <v>54</v>
      </c>
      <c r="B1942" s="17" t="s">
        <v>180</v>
      </c>
      <c r="C1942" s="17" t="s">
        <v>233</v>
      </c>
      <c r="D1942" s="17" t="s">
        <v>111</v>
      </c>
      <c r="E1942" s="24">
        <f>IF(U1942="SC",SUMIFS(SC!F:F,SC!A:A,MAIN!D1942,SC!B:B,MAIN!A1942),SUMIFS(Allocations!$H:$H,Allocations!$A:$A,MAIN!$A1942,Allocations!$B:$B,MAIN!$D1942))</f>
        <v>11.959</v>
      </c>
      <c r="F1942" s="24">
        <f>IF(U1942="SC",SUMIFS(SC!J:J,SC!A:A,MAIN!D1942,SC!B:B,MAIN!A1942),SUMIFS(Allocations!M:M,Allocations!A:A,MAIN!A1942,Allocations!B:B,MAIN!D1942))</f>
        <v>0.1</v>
      </c>
      <c r="G1942" s="24">
        <f t="shared" si="554"/>
        <v>12.058999999999999</v>
      </c>
      <c r="H1942" s="24">
        <f>IFERROR(VLOOKUP(S1942,Swaps_wk!$A$2:$AP$151,HLOOKUP(MAIN!D1942,Swaps_wk!$B$2:$AP$151,150,FALSE),FALSE),0)</f>
        <v>0</v>
      </c>
      <c r="I1942" s="24">
        <f>SUMIFS(PASTE_DQS_TRACKER!$D:$D,PASTE_DQS_TRACKER!$C:$C,MAIN!$A1942,PASTE_DQS_TRACKER!$B:$B,MAIN!$D1942)-SUMIFS(PASTE_DQS_TRACKER!$D:$D,PASTE_DQS_TRACKER!$C:$C,MAIN!A1942,PASTE_DQS_TRACKER!$E:$E,MAIN!$D1942)</f>
        <v>3.1</v>
      </c>
      <c r="J1942" s="25">
        <f t="shared" si="555"/>
        <v>15.158999999999999</v>
      </c>
      <c r="K1942" s="24">
        <f>IFERROR(IF(V1942="Flex",0,IF(D1942=$D$30,VLOOKUP(A1942,MMO_o10M_lease!$A$1:$F$51,5,FALSE),IF(D1942=$D$26,VLOOKUP(D1942,LANDINGS!$A$3:$BR$40,HLOOKUP(A1942,LANDINGS!$B$1:$CF$42,42,FALSE),FALSE)-IFERROR(VLOOKUP(A1942,MMO_o10M_lease!$A$1:$F$38,5,FALSE),0),VLOOKUP(D1942,LANDINGS!$A$3:$CF$40,HLOOKUP(A1942,LANDINGS!$B$1:$CF$42,42,FALSE),FALSE)))),0)</f>
        <v>22.888999999999999</v>
      </c>
      <c r="L1942" s="24">
        <f>SUMIFS(PASTE_FLEX_TRACKER!$D:$D,PASTE_FLEX_TRACKER!$F:$F,MAIN!$A1942,PASTE_FLEX_TRACKER!$B:$B,MAIN!$D1942)-SUMIFS(PASTE_FLEX_TRACKER!$D:$D,PASTE_FLEX_TRACKER!$C:$C,MAIN!$A1942,PASTE_FLEX_TRACKER!$B:$B,MAIN!$D1942)</f>
        <v>0</v>
      </c>
      <c r="M1942" s="24">
        <f>IFERROR(-VLOOKUP(D1942,SQ!$A$19:$CC$52,HLOOKUP(MAIN!A1942,SQ!$B$18:$CC$56,39,FALSE),FALSE),"n/a")</f>
        <v>0</v>
      </c>
      <c r="N1942" s="24">
        <f>-SUMIFS(QAM_TRACKER!$E:$E,QAM_TRACKER!$B:$B,MAIN!D1942,QAM_TRACKER!$D:$D,MAIN!A1942)</f>
        <v>0</v>
      </c>
      <c r="O1942" s="46">
        <f>SUMIFS(MAN_ADJ!$L:$L,MAN_ADJ!$K:$K,MAIN!$D1942,MAN_ADJ!$J:$J,MAIN!$S1942)</f>
        <v>0</v>
      </c>
      <c r="P1942" s="25">
        <f t="shared" si="556"/>
        <v>22.888999999999999</v>
      </c>
      <c r="Q1942" s="28">
        <f t="shared" si="558"/>
        <v>1.5099280955208128</v>
      </c>
      <c r="R1942" s="38">
        <f t="shared" si="557"/>
        <v>-7.73</v>
      </c>
      <c r="S1942" s="17" t="s">
        <v>54</v>
      </c>
    </row>
    <row r="1943" spans="1:19" x14ac:dyDescent="0.25">
      <c r="A1943" s="17" t="s">
        <v>54</v>
      </c>
      <c r="B1943" s="17" t="s">
        <v>180</v>
      </c>
      <c r="C1943" s="17" t="s">
        <v>233</v>
      </c>
      <c r="D1943" s="17" t="s">
        <v>112</v>
      </c>
      <c r="E1943" s="24">
        <f>IF(U1943="SC",SUMIFS(SC!F:F,SC!A:A,MAIN!D1943,SC!B:B,MAIN!A1943),SUMIFS(Allocations!$H:$H,Allocations!$A:$A,MAIN!$A1943,Allocations!$B:$B,MAIN!$D1943))</f>
        <v>2.649</v>
      </c>
      <c r="F1943" s="24">
        <f>IF(U1943="SC",SUMIFS(SC!J:J,SC!A:A,MAIN!D1943,SC!B:B,MAIN!A1943),SUMIFS(Allocations!M:M,Allocations!A:A,MAIN!A1943,Allocations!B:B,MAIN!D1943))</f>
        <v>0.1</v>
      </c>
      <c r="G1943" s="24">
        <f t="shared" si="554"/>
        <v>2.7490000000000001</v>
      </c>
      <c r="H1943" s="24">
        <f>IFERROR(VLOOKUP(S1943,Swaps_wk!$A$2:$AP$151,HLOOKUP(MAIN!D1943,Swaps_wk!$B$2:$AP$151,150,FALSE),FALSE),0)</f>
        <v>0</v>
      </c>
      <c r="I1943" s="24">
        <f>SUMIFS(PASTE_DQS_TRACKER!$D:$D,PASTE_DQS_TRACKER!$C:$C,MAIN!$A1943,PASTE_DQS_TRACKER!$B:$B,MAIN!$D1943)-SUMIFS(PASTE_DQS_TRACKER!$D:$D,PASTE_DQS_TRACKER!$C:$C,MAIN!A1943,PASTE_DQS_TRACKER!$E:$E,MAIN!$D1943)</f>
        <v>-1.1000000000000014</v>
      </c>
      <c r="J1943" s="25">
        <f t="shared" si="555"/>
        <v>1.6489999999999987</v>
      </c>
      <c r="K1943" s="24">
        <f>IFERROR(IF(V1943="Flex",0,IF(D1943=$D$30,VLOOKUP(A1943,MMO_o10M_lease!$A$1:$F$51,5,FALSE),IF(D1943=$D$26,VLOOKUP(D1943,LANDINGS!$A$3:$BR$40,HLOOKUP(A1943,LANDINGS!$B$1:$CF$42,42,FALSE),FALSE)-IFERROR(VLOOKUP(A1943,MMO_o10M_lease!$A$1:$F$38,5,FALSE),0),VLOOKUP(D1943,LANDINGS!$A$3:$CF$40,HLOOKUP(A1943,LANDINGS!$B$1:$CF$42,42,FALSE),FALSE)))),0)</f>
        <v>0.17699999999999999</v>
      </c>
      <c r="L1943" s="24">
        <f>SUMIFS(PASTE_FLEX_TRACKER!$D:$D,PASTE_FLEX_TRACKER!$F:$F,MAIN!$A1943,PASTE_FLEX_TRACKER!$B:$B,MAIN!$D1943)-SUMIFS(PASTE_FLEX_TRACKER!$D:$D,PASTE_FLEX_TRACKER!$C:$C,MAIN!$A1943,PASTE_FLEX_TRACKER!$B:$B,MAIN!$D1943)</f>
        <v>0</v>
      </c>
      <c r="M1943" s="24">
        <f>IFERROR(-VLOOKUP(D1943,SQ!$A$19:$CC$52,HLOOKUP(MAIN!A1943,SQ!$B$18:$CC$56,39,FALSE),FALSE),"n/a")</f>
        <v>0</v>
      </c>
      <c r="N1943" s="24">
        <f>-SUMIFS(QAM_TRACKER!$E:$E,QAM_TRACKER!$B:$B,MAIN!D1943,QAM_TRACKER!$D:$D,MAIN!A1943)</f>
        <v>0</v>
      </c>
      <c r="O1943" s="46">
        <f>SUMIFS(MAN_ADJ!$L:$L,MAN_ADJ!$K:$K,MAIN!$D1943,MAN_ADJ!$J:$J,MAIN!$S1943)</f>
        <v>0</v>
      </c>
      <c r="P1943" s="25">
        <f t="shared" si="556"/>
        <v>0.17699999999999999</v>
      </c>
      <c r="Q1943" s="28">
        <f t="shared" si="558"/>
        <v>0.10733778047301402</v>
      </c>
      <c r="R1943" s="38">
        <f t="shared" si="557"/>
        <v>1.4719999999999986</v>
      </c>
      <c r="S1943" s="17" t="s">
        <v>54</v>
      </c>
    </row>
    <row r="1944" spans="1:19" x14ac:dyDescent="0.25">
      <c r="A1944" s="17" t="s">
        <v>54</v>
      </c>
      <c r="B1944" s="17" t="s">
        <v>180</v>
      </c>
      <c r="C1944" s="17" t="s">
        <v>233</v>
      </c>
      <c r="D1944" s="17" t="s">
        <v>113</v>
      </c>
      <c r="E1944" s="24">
        <f>IF(U1944="SC",SUMIFS(SC!F:F,SC!A:A,MAIN!D1944,SC!B:B,MAIN!A1944),SUMIFS(Allocations!$H:$H,Allocations!$A:$A,MAIN!$A1944,Allocations!$B:$B,MAIN!$D1944))</f>
        <v>1.7809999999999999</v>
      </c>
      <c r="F1944" s="24">
        <f>IF(U1944="SC",SUMIFS(SC!J:J,SC!A:A,MAIN!D1944,SC!B:B,MAIN!A1944),SUMIFS(Allocations!M:M,Allocations!A:A,MAIN!A1944,Allocations!B:B,MAIN!D1944))</f>
        <v>0.2</v>
      </c>
      <c r="G1944" s="24">
        <f t="shared" si="554"/>
        <v>1.9809999999999999</v>
      </c>
      <c r="H1944" s="24">
        <f>IFERROR(VLOOKUP(S1944,Swaps_wk!$A$2:$AP$151,HLOOKUP(MAIN!D1944,Swaps_wk!$B$2:$AP$151,150,FALSE),FALSE),0)</f>
        <v>0</v>
      </c>
      <c r="I1944" s="24">
        <f>SUMIFS(PASTE_DQS_TRACKER!$D:$D,PASTE_DQS_TRACKER!$C:$C,MAIN!$A1944,PASTE_DQS_TRACKER!$B:$B,MAIN!$D1944)-SUMIFS(PASTE_DQS_TRACKER!$D:$D,PASTE_DQS_TRACKER!$C:$C,MAIN!A1944,PASTE_DQS_TRACKER!$E:$E,MAIN!$D1944)</f>
        <v>39.5</v>
      </c>
      <c r="J1944" s="25">
        <f t="shared" si="555"/>
        <v>41.481000000000002</v>
      </c>
      <c r="K1944" s="24">
        <f>IFERROR(IF(V1944="Flex",0,IF(D1944=$D$30,VLOOKUP(A1944,MMO_o10M_lease!$A$1:$F$51,5,FALSE),IF(D1944=$D$26,VLOOKUP(D1944,LANDINGS!$A$3:$BR$40,HLOOKUP(A1944,LANDINGS!$B$1:$CF$42,42,FALSE),FALSE)-IFERROR(VLOOKUP(A1944,MMO_o10M_lease!$A$1:$F$38,5,FALSE),0),VLOOKUP(D1944,LANDINGS!$A$3:$CF$40,HLOOKUP(A1944,LANDINGS!$B$1:$CF$42,42,FALSE),FALSE)))),0)</f>
        <v>6.0642900000000015</v>
      </c>
      <c r="L1944" s="24">
        <f>SUMIFS(PASTE_FLEX_TRACKER!$D:$D,PASTE_FLEX_TRACKER!$F:$F,MAIN!$A1944,PASTE_FLEX_TRACKER!$B:$B,MAIN!$D1944)-SUMIFS(PASTE_FLEX_TRACKER!$D:$D,PASTE_FLEX_TRACKER!$C:$C,MAIN!$A1944,PASTE_FLEX_TRACKER!$B:$B,MAIN!$D1944)</f>
        <v>0</v>
      </c>
      <c r="M1944" s="24">
        <f>IFERROR(-VLOOKUP(D1944,SQ!$A$19:$CC$52,HLOOKUP(MAIN!A1944,SQ!$B$18:$CC$56,39,FALSE),FALSE),"n/a")</f>
        <v>0</v>
      </c>
      <c r="N1944" s="24">
        <f>-SUMIFS(QAM_TRACKER!$E:$E,QAM_TRACKER!$B:$B,MAIN!D1944,QAM_TRACKER!$D:$D,MAIN!A1944)</f>
        <v>0</v>
      </c>
      <c r="O1944" s="46">
        <f>SUMIFS(MAN_ADJ!$L:$L,MAN_ADJ!$K:$K,MAIN!$D1944,MAN_ADJ!$J:$J,MAIN!$S1944)</f>
        <v>0</v>
      </c>
      <c r="P1944" s="25">
        <f t="shared" si="556"/>
        <v>6.0642900000000015</v>
      </c>
      <c r="Q1944" s="28">
        <f t="shared" si="558"/>
        <v>0.1461944022564548</v>
      </c>
      <c r="R1944" s="38">
        <f t="shared" si="557"/>
        <v>35.416710000000002</v>
      </c>
      <c r="S1944" s="17" t="s">
        <v>54</v>
      </c>
    </row>
    <row r="1945" spans="1:19" x14ac:dyDescent="0.25">
      <c r="A1945" s="17" t="s">
        <v>54</v>
      </c>
      <c r="B1945" s="17" t="s">
        <v>180</v>
      </c>
      <c r="C1945" s="17" t="s">
        <v>233</v>
      </c>
      <c r="D1945" s="17" t="s">
        <v>114</v>
      </c>
      <c r="E1945" s="24">
        <f>IF(U1945="SC",SUMIFS(SC!F:F,SC!A:A,MAIN!D1945,SC!B:B,MAIN!A1945),SUMIFS(Allocations!$H:$H,Allocations!$A:$A,MAIN!$A1945,Allocations!$B:$B,MAIN!$D1945))</f>
        <v>0.66500000000000004</v>
      </c>
      <c r="F1945" s="24">
        <f>IF(U1945="SC",SUMIFS(SC!J:J,SC!A:A,MAIN!D1945,SC!B:B,MAIN!A1945),SUMIFS(Allocations!M:M,Allocations!A:A,MAIN!A1945,Allocations!B:B,MAIN!D1945))</f>
        <v>0.1</v>
      </c>
      <c r="G1945" s="24">
        <f t="shared" si="554"/>
        <v>0.76500000000000001</v>
      </c>
      <c r="H1945" s="24">
        <f>IFERROR(VLOOKUP(S1945,Swaps_wk!$A$2:$AP$151,HLOOKUP(MAIN!D1945,Swaps_wk!$B$2:$AP$151,150,FALSE),FALSE),0)</f>
        <v>0</v>
      </c>
      <c r="I1945" s="24">
        <f>SUMIFS(PASTE_DQS_TRACKER!$D:$D,PASTE_DQS_TRACKER!$C:$C,MAIN!$A1945,PASTE_DQS_TRACKER!$B:$B,MAIN!$D1945)-SUMIFS(PASTE_DQS_TRACKER!$D:$D,PASTE_DQS_TRACKER!$C:$C,MAIN!A1945,PASTE_DQS_TRACKER!$E:$E,MAIN!$D1945)</f>
        <v>0</v>
      </c>
      <c r="J1945" s="25">
        <f t="shared" si="555"/>
        <v>0.76500000000000001</v>
      </c>
      <c r="K1945" s="24">
        <f>IFERROR(IF(V1945="Flex",0,IF(D1945=$D$30,VLOOKUP(A1945,MMO_o10M_lease!$A$1:$F$51,5,FALSE),IF(D1945=$D$26,VLOOKUP(D1945,LANDINGS!$A$3:$BR$40,HLOOKUP(A1945,LANDINGS!$B$1:$CF$42,42,FALSE),FALSE)-IFERROR(VLOOKUP(A1945,MMO_o10M_lease!$A$1:$F$38,5,FALSE),0),VLOOKUP(D1945,LANDINGS!$A$3:$CF$40,HLOOKUP(A1945,LANDINGS!$B$1:$CF$42,42,FALSE),FALSE)))),0)</f>
        <v>0.28000000000000003</v>
      </c>
      <c r="L1945" s="24">
        <f>SUMIFS(PASTE_FLEX_TRACKER!$D:$D,PASTE_FLEX_TRACKER!$F:$F,MAIN!$A1945,PASTE_FLEX_TRACKER!$B:$B,MAIN!$D1945)-SUMIFS(PASTE_FLEX_TRACKER!$D:$D,PASTE_FLEX_TRACKER!$C:$C,MAIN!$A1945,PASTE_FLEX_TRACKER!$B:$B,MAIN!$D1945)</f>
        <v>0</v>
      </c>
      <c r="M1945" s="24">
        <f>IFERROR(-VLOOKUP(D1945,SQ!$A$19:$CC$52,HLOOKUP(MAIN!A1945,SQ!$B$18:$CC$56,39,FALSE),FALSE),"n/a")</f>
        <v>0</v>
      </c>
      <c r="N1945" s="24">
        <f>-SUMIFS(QAM_TRACKER!$E:$E,QAM_TRACKER!$B:$B,MAIN!D1945,QAM_TRACKER!$D:$D,MAIN!A1945)</f>
        <v>-0.3</v>
      </c>
      <c r="O1945" s="46">
        <f>SUMIFS(MAN_ADJ!$L:$L,MAN_ADJ!$K:$K,MAIN!$D1945,MAN_ADJ!$J:$J,MAIN!$S1945)</f>
        <v>0</v>
      </c>
      <c r="P1945" s="25">
        <f t="shared" si="556"/>
        <v>-1.9999999999999962E-2</v>
      </c>
      <c r="Q1945" s="28">
        <f t="shared" si="558"/>
        <v>-2.6143790849673151E-2</v>
      </c>
      <c r="R1945" s="38">
        <f t="shared" si="557"/>
        <v>0.78499999999999992</v>
      </c>
      <c r="S1945" s="17" t="s">
        <v>54</v>
      </c>
    </row>
    <row r="1946" spans="1:19" x14ac:dyDescent="0.25">
      <c r="A1946" s="17" t="s">
        <v>54</v>
      </c>
      <c r="B1946" s="17" t="s">
        <v>180</v>
      </c>
      <c r="C1946" s="17" t="s">
        <v>233</v>
      </c>
      <c r="D1946" s="17" t="s">
        <v>115</v>
      </c>
      <c r="E1946" s="24">
        <f>IF(U1946="SC",SUMIFS(SC!F:F,SC!A:A,MAIN!D1946,SC!B:B,MAIN!A1946),SUMIFS(Allocations!$H:$H,Allocations!$A:$A,MAIN!$A1946,Allocations!$B:$B,MAIN!$D1946))</f>
        <v>23496.405999999999</v>
      </c>
      <c r="F1946" s="24">
        <f>IF(U1946="SC",SUMIFS(SC!J:J,SC!A:A,MAIN!D1946,SC!B:B,MAIN!A1946),SUMIFS(Allocations!M:M,Allocations!A:A,MAIN!A1946,Allocations!B:B,MAIN!D1946))</f>
        <v>0.1</v>
      </c>
      <c r="G1946" s="24">
        <f t="shared" si="554"/>
        <v>23496.505999999998</v>
      </c>
      <c r="H1946" s="24">
        <f>IFERROR(VLOOKUP(S1946,Swaps_wk!$A$2:$AP$151,HLOOKUP(MAIN!D1946,Swaps_wk!$B$2:$AP$151,150,FALSE),FALSE),0)</f>
        <v>0</v>
      </c>
      <c r="I1946" s="24">
        <f>SUMIFS(PASTE_DQS_TRACKER!$D:$D,PASTE_DQS_TRACKER!$C:$C,MAIN!$A1946,PASTE_DQS_TRACKER!$B:$B,MAIN!$D1946)-SUMIFS(PASTE_DQS_TRACKER!$D:$D,PASTE_DQS_TRACKER!$C:$C,MAIN!A1946,PASTE_DQS_TRACKER!$E:$E,MAIN!$D1946)</f>
        <v>-2140.6</v>
      </c>
      <c r="J1946" s="25">
        <f t="shared" si="555"/>
        <v>21355.905999999999</v>
      </c>
      <c r="K1946" s="24">
        <f>IFERROR(IF(V1946="Flex",0,IF(D1946=$D$30,VLOOKUP(A1946,MMO_o10M_lease!$A$1:$F$51,5,FALSE),IF(D1946=$D$26,VLOOKUP(D1946,LANDINGS!$A$3:$BR$40,HLOOKUP(A1946,LANDINGS!$B$1:$CF$42,42,FALSE),FALSE)-IFERROR(VLOOKUP(A1946,MMO_o10M_lease!$A$1:$F$38,5,FALSE),0),VLOOKUP(D1946,LANDINGS!$A$3:$CF$40,HLOOKUP(A1946,LANDINGS!$B$1:$CF$42,42,FALSE),FALSE)))),0)</f>
        <v>15516.297999999999</v>
      </c>
      <c r="L1946" s="24">
        <f>SUMIFS(PASTE_FLEX_TRACKER!$D:$D,PASTE_FLEX_TRACKER!$F:$F,MAIN!$A1946,PASTE_FLEX_TRACKER!$B:$B,MAIN!$D1946)-SUMIFS(PASTE_FLEX_TRACKER!$D:$D,PASTE_FLEX_TRACKER!$C:$C,MAIN!$A1946,PASTE_FLEX_TRACKER!$B:$B,MAIN!$D1946)</f>
        <v>0</v>
      </c>
      <c r="M1946" s="24">
        <f>IFERROR(-VLOOKUP(D1946,SQ!$A$19:$CC$52,HLOOKUP(MAIN!A1946,SQ!$B$18:$CC$56,39,FALSE),FALSE),"n/a")</f>
        <v>-743</v>
      </c>
      <c r="N1946" s="24">
        <f>-SUMIFS(QAM_TRACKER!$E:$E,QAM_TRACKER!$B:$B,MAIN!D1946,QAM_TRACKER!$D:$D,MAIN!A1946)</f>
        <v>0</v>
      </c>
      <c r="O1946" s="46">
        <f>SUMIFS(MAN_ADJ!$L:$L,MAN_ADJ!$K:$K,MAIN!$D1946,MAN_ADJ!$J:$J,MAIN!$S1946)</f>
        <v>0</v>
      </c>
      <c r="P1946" s="25">
        <f t="shared" si="556"/>
        <v>14773.297999999999</v>
      </c>
      <c r="Q1946" s="28">
        <f t="shared" si="558"/>
        <v>0.69176639005622143</v>
      </c>
      <c r="R1946" s="38">
        <f t="shared" si="557"/>
        <v>6582.6080000000002</v>
      </c>
      <c r="S1946" s="17" t="s">
        <v>54</v>
      </c>
    </row>
    <row r="1947" spans="1:19" x14ac:dyDescent="0.25">
      <c r="A1947" s="17" t="s">
        <v>54</v>
      </c>
      <c r="B1947" s="17" t="s">
        <v>180</v>
      </c>
      <c r="C1947" s="17" t="s">
        <v>233</v>
      </c>
      <c r="D1947" s="17" t="s">
        <v>116</v>
      </c>
      <c r="E1947" s="24">
        <f>IF(U1947="SC",SUMIFS(SC!F:F,SC!A:A,MAIN!D1947,SC!B:B,MAIN!A1947),SUMIFS(Allocations!$H:$H,Allocations!$A:$A,MAIN!$A1947,Allocations!$B:$B,MAIN!$D1947))</f>
        <v>15544.377</v>
      </c>
      <c r="F1947" s="24">
        <f>IF(U1947="SC",SUMIFS(SC!J:J,SC!A:A,MAIN!D1947,SC!B:B,MAIN!A1947),SUMIFS(Allocations!M:M,Allocations!A:A,MAIN!A1947,Allocations!B:B,MAIN!D1947))</f>
        <v>223.3</v>
      </c>
      <c r="G1947" s="24">
        <f t="shared" si="554"/>
        <v>15767.677</v>
      </c>
      <c r="H1947" s="24">
        <f>IFERROR(VLOOKUP(S1947,Swaps_wk!$A$2:$AP$151,HLOOKUP(MAIN!D1947,Swaps_wk!$B$2:$AP$151,150,FALSE),FALSE),0)</f>
        <v>0</v>
      </c>
      <c r="I1947" s="24">
        <f>SUMIFS(PASTE_DQS_TRACKER!$D:$D,PASTE_DQS_TRACKER!$C:$C,MAIN!$A1947,PASTE_DQS_TRACKER!$B:$B,MAIN!$D1947)-SUMIFS(PASTE_DQS_TRACKER!$D:$D,PASTE_DQS_TRACKER!$C:$C,MAIN!A1947,PASTE_DQS_TRACKER!$E:$E,MAIN!$D1947)</f>
        <v>2352</v>
      </c>
      <c r="J1947" s="25">
        <f t="shared" si="555"/>
        <v>18119.677</v>
      </c>
      <c r="K1947" s="24">
        <f>IFERROR(IF(V1947="Flex",0,IF(D1947=$D$30,VLOOKUP(A1947,MMO_o10M_lease!$A$1:$F$51,5,FALSE),IF(D1947=$D$26,VLOOKUP(D1947,LANDINGS!$A$3:$BR$40,HLOOKUP(A1947,LANDINGS!$B$1:$CF$42,42,FALSE),FALSE)-IFERROR(VLOOKUP(A1947,MMO_o10M_lease!$A$1:$F$38,5,FALSE),0),VLOOKUP(D1947,LANDINGS!$A$3:$CF$40,HLOOKUP(A1947,LANDINGS!$B$1:$CF$42,42,FALSE),FALSE)))),0)</f>
        <v>9784.8230000000003</v>
      </c>
      <c r="L1947" s="24">
        <f>SUMIFS(PASTE_FLEX_TRACKER!$D:$D,PASTE_FLEX_TRACKER!$F:$F,MAIN!$A1947,PASTE_FLEX_TRACKER!$B:$B,MAIN!$D1947)-SUMIFS(PASTE_FLEX_TRACKER!$D:$D,PASTE_FLEX_TRACKER!$C:$C,MAIN!$A1947,PASTE_FLEX_TRACKER!$B:$B,MAIN!$D1947)</f>
        <v>0</v>
      </c>
      <c r="M1947" s="24">
        <f>IFERROR(-VLOOKUP(D1947,SQ!$A$19:$CC$52,HLOOKUP(MAIN!A1947,SQ!$B$18:$CC$56,39,FALSE),FALSE),"n/a")</f>
        <v>0</v>
      </c>
      <c r="N1947" s="24">
        <f>-SUMIFS(QAM_TRACKER!$E:$E,QAM_TRACKER!$B:$B,MAIN!D1947,QAM_TRACKER!$D:$D,MAIN!A1947)</f>
        <v>0</v>
      </c>
      <c r="O1947" s="46">
        <f>SUMIFS(MAN_ADJ!$L:$L,MAN_ADJ!$K:$K,MAIN!$D1947,MAN_ADJ!$J:$J,MAIN!$S1947)</f>
        <v>0</v>
      </c>
      <c r="P1947" s="25">
        <f t="shared" si="556"/>
        <v>9784.8230000000003</v>
      </c>
      <c r="Q1947" s="28">
        <f t="shared" si="558"/>
        <v>0.54001089533770386</v>
      </c>
      <c r="R1947" s="38">
        <f t="shared" si="557"/>
        <v>8334.8539999999994</v>
      </c>
      <c r="S1947" s="17" t="s">
        <v>54</v>
      </c>
    </row>
    <row r="1948" spans="1:19" x14ac:dyDescent="0.25">
      <c r="A1948" s="17" t="s">
        <v>54</v>
      </c>
      <c r="B1948" s="17" t="s">
        <v>180</v>
      </c>
      <c r="C1948" s="17" t="s">
        <v>233</v>
      </c>
      <c r="D1948" s="17" t="s">
        <v>117</v>
      </c>
      <c r="E1948" s="24">
        <f>IF(U1948="SC",SUMIFS(SC!F:F,SC!A:A,MAIN!D1948,SC!B:B,MAIN!A1948),SUMIFS(Allocations!$H:$H,Allocations!$A:$A,MAIN!$A1948,Allocations!$B:$B,MAIN!$D1948))</f>
        <v>0</v>
      </c>
      <c r="F1948" s="24">
        <f>IF(U1948="SC",SUMIFS(SC!J:J,SC!A:A,MAIN!D1948,SC!B:B,MAIN!A1948),SUMIFS(Allocations!M:M,Allocations!A:A,MAIN!A1948,Allocations!B:B,MAIN!D1948))</f>
        <v>21.9</v>
      </c>
      <c r="G1948" s="24">
        <f t="shared" si="554"/>
        <v>21.9</v>
      </c>
      <c r="H1948" s="24">
        <f>IFERROR(VLOOKUP(S1948,Swaps_wk!$A$2:$AP$151,HLOOKUP(MAIN!D1948,Swaps_wk!$B$2:$AP$151,150,FALSE),FALSE),0)</f>
        <v>0</v>
      </c>
      <c r="I1948" s="24">
        <f>SUMIFS(PASTE_DQS_TRACKER!$D:$D,PASTE_DQS_TRACKER!$C:$C,MAIN!$A1948,PASTE_DQS_TRACKER!$B:$B,MAIN!$D1948)-SUMIFS(PASTE_DQS_TRACKER!$D:$D,PASTE_DQS_TRACKER!$C:$C,MAIN!A1948,PASTE_DQS_TRACKER!$E:$E,MAIN!$D1948)</f>
        <v>0</v>
      </c>
      <c r="J1948" s="25">
        <f t="shared" si="555"/>
        <v>21.9</v>
      </c>
      <c r="K1948" s="24">
        <f>IFERROR(IF(V1948="Flex",0,IF(D1948=$D$30,VLOOKUP(A1948,MMO_o10M_lease!$A$1:$F$51,5,FALSE),IF(D1948=$D$26,VLOOKUP(D1948,LANDINGS!$A$3:$BR$40,HLOOKUP(A1948,LANDINGS!$B$1:$CF$42,42,FALSE),FALSE)-IFERROR(VLOOKUP(A1948,MMO_o10M_lease!$A$1:$F$38,5,FALSE),0),VLOOKUP(D1948,LANDINGS!$A$3:$CF$40,HLOOKUP(A1948,LANDINGS!$B$1:$CF$42,42,FALSE),FALSE)))),0)</f>
        <v>0</v>
      </c>
      <c r="L1948" s="24">
        <f>SUMIFS(PASTE_FLEX_TRACKER!$D:$D,PASTE_FLEX_TRACKER!$F:$F,MAIN!$A1948,PASTE_FLEX_TRACKER!$B:$B,MAIN!$D1948)-SUMIFS(PASTE_FLEX_TRACKER!$D:$D,PASTE_FLEX_TRACKER!$C:$C,MAIN!$A1948,PASTE_FLEX_TRACKER!$B:$B,MAIN!$D1948)</f>
        <v>0</v>
      </c>
      <c r="M1948" s="24">
        <f>IFERROR(-VLOOKUP(D1948,SQ!$A$19:$CC$52,HLOOKUP(MAIN!A1948,SQ!$B$18:$CC$56,39,FALSE),FALSE),"n/a")</f>
        <v>0</v>
      </c>
      <c r="N1948" s="24">
        <f>-SUMIFS(QAM_TRACKER!$E:$E,QAM_TRACKER!$B:$B,MAIN!D1948,QAM_TRACKER!$D:$D,MAIN!A1948)</f>
        <v>0</v>
      </c>
      <c r="O1948" s="46">
        <f>SUMIFS(MAN_ADJ!$L:$L,MAN_ADJ!$K:$K,MAIN!$D1948,MAN_ADJ!$J:$J,MAIN!$S1948)</f>
        <v>0</v>
      </c>
      <c r="P1948" s="25">
        <f t="shared" si="556"/>
        <v>0</v>
      </c>
      <c r="Q1948" s="28">
        <f t="shared" si="558"/>
        <v>0</v>
      </c>
      <c r="R1948" s="38">
        <f t="shared" si="557"/>
        <v>21.9</v>
      </c>
      <c r="S1948" s="17" t="s">
        <v>54</v>
      </c>
    </row>
    <row r="1949" spans="1:19" x14ac:dyDescent="0.25">
      <c r="A1949" s="17" t="s">
        <v>54</v>
      </c>
      <c r="B1949" s="17" t="s">
        <v>180</v>
      </c>
      <c r="C1949" s="17" t="s">
        <v>233</v>
      </c>
      <c r="D1949" s="17" t="s">
        <v>118</v>
      </c>
      <c r="E1949" s="24">
        <f>IF(U1949="SC",SUMIFS(SC!F:F,SC!A:A,MAIN!D1949,SC!B:B,MAIN!A1949),SUMIFS(Allocations!$H:$H,Allocations!$A:$A,MAIN!$A1949,Allocations!$B:$B,MAIN!$D1949))</f>
        <v>3.1459999999999999</v>
      </c>
      <c r="F1949" s="24">
        <f>IF(U1949="SC",SUMIFS(SC!J:J,SC!A:A,MAIN!D1949,SC!B:B,MAIN!A1949),SUMIFS(Allocations!M:M,Allocations!A:A,MAIN!A1949,Allocations!B:B,MAIN!D1949))</f>
        <v>0.60000000000000009</v>
      </c>
      <c r="G1949" s="24">
        <f t="shared" si="554"/>
        <v>3.746</v>
      </c>
      <c r="H1949" s="24">
        <f>IFERROR(VLOOKUP(S1949,Swaps_wk!$A$2:$AP$151,HLOOKUP(MAIN!D1949,Swaps_wk!$B$2:$AP$151,150,FALSE),FALSE),0)</f>
        <v>0</v>
      </c>
      <c r="I1949" s="24">
        <f>SUMIFS(PASTE_DQS_TRACKER!$D:$D,PASTE_DQS_TRACKER!$C:$C,MAIN!$A1949,PASTE_DQS_TRACKER!$B:$B,MAIN!$D1949)-SUMIFS(PASTE_DQS_TRACKER!$D:$D,PASTE_DQS_TRACKER!$C:$C,MAIN!A1949,PASTE_DQS_TRACKER!$E:$E,MAIN!$D1949)</f>
        <v>11</v>
      </c>
      <c r="J1949" s="25">
        <f t="shared" si="555"/>
        <v>14.746</v>
      </c>
      <c r="K1949" s="24">
        <f>IFERROR(IF(V1949="Flex",0,IF(D1949=$D$30,VLOOKUP(A1949,MMO_o10M_lease!$A$1:$F$51,5,FALSE),IF(D1949=$D$26,VLOOKUP(D1949,LANDINGS!$A$3:$BR$40,HLOOKUP(A1949,LANDINGS!$B$1:$CF$42,42,FALSE),FALSE)-IFERROR(VLOOKUP(A1949,MMO_o10M_lease!$A$1:$F$38,5,FALSE),0),VLOOKUP(D1949,LANDINGS!$A$3:$CF$40,HLOOKUP(A1949,LANDINGS!$B$1:$CF$42,42,FALSE),FALSE)))),0)</f>
        <v>0</v>
      </c>
      <c r="L1949" s="24">
        <f>SUMIFS(PASTE_FLEX_TRACKER!$D:$D,PASTE_FLEX_TRACKER!$F:$F,MAIN!$A1949,PASTE_FLEX_TRACKER!$B:$B,MAIN!$D1949)-SUMIFS(PASTE_FLEX_TRACKER!$D:$D,PASTE_FLEX_TRACKER!$C:$C,MAIN!$A1949,PASTE_FLEX_TRACKER!$B:$B,MAIN!$D1949)</f>
        <v>0</v>
      </c>
      <c r="M1949" s="24">
        <f>IFERROR(-VLOOKUP(D1949,SQ!$A$19:$CC$52,HLOOKUP(MAIN!A1949,SQ!$B$18:$CC$56,39,FALSE),FALSE),"n/a")</f>
        <v>0</v>
      </c>
      <c r="N1949" s="24">
        <f>-SUMIFS(QAM_TRACKER!$E:$E,QAM_TRACKER!$B:$B,MAIN!D1949,QAM_TRACKER!$D:$D,MAIN!A1949)</f>
        <v>0</v>
      </c>
      <c r="O1949" s="46">
        <f>SUMIFS(MAN_ADJ!$L:$L,MAN_ADJ!$K:$K,MAIN!$D1949,MAN_ADJ!$J:$J,MAIN!$S1949)</f>
        <v>0</v>
      </c>
      <c r="P1949" s="25">
        <f t="shared" si="556"/>
        <v>0</v>
      </c>
      <c r="Q1949" s="28">
        <f t="shared" si="558"/>
        <v>0</v>
      </c>
      <c r="R1949" s="38">
        <f t="shared" si="557"/>
        <v>14.746</v>
      </c>
      <c r="S1949" s="17" t="s">
        <v>54</v>
      </c>
    </row>
    <row r="1950" spans="1:19" x14ac:dyDescent="0.25">
      <c r="A1950" s="17" t="s">
        <v>54</v>
      </c>
      <c r="B1950" s="17" t="s">
        <v>180</v>
      </c>
      <c r="C1950" s="17" t="s">
        <v>233</v>
      </c>
      <c r="D1950" s="17" t="s">
        <v>119</v>
      </c>
      <c r="E1950" s="24">
        <f>IF(U1950="SC",SUMIFS(SC!F:F,SC!A:A,MAIN!D1950,SC!B:B,MAIN!A1950),SUMIFS(Allocations!$H:$H,Allocations!$A:$A,MAIN!$A1950,Allocations!$B:$B,MAIN!$D1950))</f>
        <v>0</v>
      </c>
      <c r="F1950" s="24">
        <f>IF(U1950="SC",SUMIFS(SC!J:J,SC!A:A,MAIN!D1950,SC!B:B,MAIN!A1950),SUMIFS(Allocations!M:M,Allocations!A:A,MAIN!A1950,Allocations!B:B,MAIN!D1950))</f>
        <v>0</v>
      </c>
      <c r="G1950" s="24">
        <f t="shared" si="554"/>
        <v>0</v>
      </c>
      <c r="H1950" s="24">
        <f>IFERROR(VLOOKUP(S1950,Swaps_wk!$A$2:$AP$151,HLOOKUP(MAIN!D1950,Swaps_wk!$B$2:$AP$151,150,FALSE),FALSE),0)</f>
        <v>0</v>
      </c>
      <c r="I1950" s="24">
        <f>SUMIFS(PASTE_DQS_TRACKER!$D:$D,PASTE_DQS_TRACKER!$C:$C,MAIN!$A1950,PASTE_DQS_TRACKER!$B:$B,MAIN!$D1950)-SUMIFS(PASTE_DQS_TRACKER!$D:$D,PASTE_DQS_TRACKER!$C:$C,MAIN!A1950,PASTE_DQS_TRACKER!$E:$E,MAIN!$D1950)</f>
        <v>0</v>
      </c>
      <c r="J1950" s="25">
        <f t="shared" si="555"/>
        <v>0</v>
      </c>
      <c r="K1950" s="24">
        <f>IFERROR(IF(V1950="Flex",0,IF(D1950=$D$30,VLOOKUP(A1950,MMO_o10M_lease!$A$1:$F$51,5,FALSE),IF(D1950=$D$26,VLOOKUP(D1950,LANDINGS!$A$3:$BR$40,HLOOKUP(A1950,LANDINGS!$B$1:$CF$42,42,FALSE),FALSE)-IFERROR(VLOOKUP(A1950,MMO_o10M_lease!$A$1:$F$38,5,FALSE),0),VLOOKUP(D1950,LANDINGS!$A$3:$CF$40,HLOOKUP(A1950,LANDINGS!$B$1:$CF$42,42,FALSE),FALSE)))),0)</f>
        <v>0.01</v>
      </c>
      <c r="L1950" s="24">
        <f>SUMIFS(PASTE_FLEX_TRACKER!$D:$D,PASTE_FLEX_TRACKER!$F:$F,MAIN!$A1950,PASTE_FLEX_TRACKER!$B:$B,MAIN!$D1950)-SUMIFS(PASTE_FLEX_TRACKER!$D:$D,PASTE_FLEX_TRACKER!$C:$C,MAIN!$A1950,PASTE_FLEX_TRACKER!$B:$B,MAIN!$D1950)</f>
        <v>0</v>
      </c>
      <c r="M1950" s="24">
        <f>IFERROR(-VLOOKUP(D1950,SQ!$A$19:$CC$52,HLOOKUP(MAIN!A1950,SQ!$B$18:$CC$56,39,FALSE),FALSE),"n/a")</f>
        <v>0</v>
      </c>
      <c r="N1950" s="24">
        <f>-SUMIFS(QAM_TRACKER!$E:$E,QAM_TRACKER!$B:$B,MAIN!D1950,QAM_TRACKER!$D:$D,MAIN!A1950)</f>
        <v>0</v>
      </c>
      <c r="O1950" s="46">
        <f>SUMIFS(MAN_ADJ!$L:$L,MAN_ADJ!$K:$K,MAIN!$D1950,MAN_ADJ!$J:$J,MAIN!$S1950)</f>
        <v>0</v>
      </c>
      <c r="P1950" s="25">
        <f t="shared" si="556"/>
        <v>0.01</v>
      </c>
      <c r="Q1950" s="28" t="str">
        <f t="shared" si="558"/>
        <v>n/a</v>
      </c>
      <c r="R1950" s="38">
        <f t="shared" si="557"/>
        <v>-0.01</v>
      </c>
      <c r="S1950" s="17" t="s">
        <v>54</v>
      </c>
    </row>
    <row r="1951" spans="1:19" x14ac:dyDescent="0.25">
      <c r="A1951" s="17" t="s">
        <v>54</v>
      </c>
      <c r="B1951" s="17" t="s">
        <v>180</v>
      </c>
      <c r="C1951" s="17" t="s">
        <v>233</v>
      </c>
      <c r="D1951" s="17" t="s">
        <v>120</v>
      </c>
      <c r="E1951" s="24">
        <f>IF(U1951="SC",SUMIFS(SC!F:F,SC!A:A,MAIN!D1951,SC!B:B,MAIN!A1951),SUMIFS(Allocations!$H:$H,Allocations!$A:$A,MAIN!$A1951,Allocations!$B:$B,MAIN!$D1951))</f>
        <v>100</v>
      </c>
      <c r="F1951" s="24">
        <f>IF(U1951="SC",SUMIFS(SC!J:J,SC!A:A,MAIN!D1951,SC!B:B,MAIN!A1951),SUMIFS(Allocations!M:M,Allocations!A:A,MAIN!A1951,Allocations!B:B,MAIN!D1951))</f>
        <v>100</v>
      </c>
      <c r="G1951" s="24">
        <f t="shared" si="554"/>
        <v>200</v>
      </c>
      <c r="H1951" s="24">
        <f>IFERROR(VLOOKUP(S1951,Swaps_wk!$A$2:$AP$151,HLOOKUP(MAIN!D1951,Swaps_wk!$B$2:$AP$151,150,FALSE),FALSE),0)</f>
        <v>0</v>
      </c>
      <c r="I1951" s="24">
        <f>SUMIFS(PASTE_DQS_TRACKER!$D:$D,PASTE_DQS_TRACKER!$C:$C,MAIN!$A1951,PASTE_DQS_TRACKER!$B:$B,MAIN!$D1951)-SUMIFS(PASTE_DQS_TRACKER!$D:$D,PASTE_DQS_TRACKER!$C:$C,MAIN!A1951,PASTE_DQS_TRACKER!$E:$E,MAIN!$D1951)</f>
        <v>-100</v>
      </c>
      <c r="J1951" s="25">
        <f t="shared" si="555"/>
        <v>100</v>
      </c>
      <c r="K1951" s="24">
        <f>IFERROR(IF(V1951="Flex",0,IF(D1951=$D$30,VLOOKUP(A1951,MMO_o10M_lease!$A$1:$F$51,5,FALSE),IF(D1951=$D$26,VLOOKUP(D1951,LANDINGS!$A$3:$BR$40,HLOOKUP(A1951,LANDINGS!$B$1:$CF$42,42,FALSE),FALSE)-IFERROR(VLOOKUP(A1951,MMO_o10M_lease!$A$1:$F$38,5,FALSE),0),VLOOKUP(D1951,LANDINGS!$A$3:$CF$40,HLOOKUP(A1951,LANDINGS!$B$1:$CF$42,42,FALSE),FALSE)))),0)</f>
        <v>6.1976500000000003</v>
      </c>
      <c r="L1951" s="24">
        <f>SUMIFS(PASTE_FLEX_TRACKER!$D:$D,PASTE_FLEX_TRACKER!$F:$F,MAIN!$A1951,PASTE_FLEX_TRACKER!$B:$B,MAIN!$D1951)-SUMIFS(PASTE_FLEX_TRACKER!$D:$D,PASTE_FLEX_TRACKER!$C:$C,MAIN!$A1951,PASTE_FLEX_TRACKER!$B:$B,MAIN!$D1951)</f>
        <v>0</v>
      </c>
      <c r="M1951" s="24">
        <f>IFERROR(-VLOOKUP(D1951,SQ!$A$19:$CC$52,HLOOKUP(MAIN!A1951,SQ!$B$18:$CC$56,39,FALSE),FALSE),"n/a")</f>
        <v>0</v>
      </c>
      <c r="N1951" s="24">
        <f>-SUMIFS(QAM_TRACKER!$E:$E,QAM_TRACKER!$B:$B,MAIN!D1951,QAM_TRACKER!$D:$D,MAIN!A1951)</f>
        <v>0</v>
      </c>
      <c r="O1951" s="46">
        <f>SUMIFS(MAN_ADJ!$L:$L,MAN_ADJ!$K:$K,MAIN!$D1951,MAN_ADJ!$J:$J,MAIN!$S1951)</f>
        <v>0</v>
      </c>
      <c r="P1951" s="25">
        <f t="shared" si="556"/>
        <v>6.1976500000000003</v>
      </c>
      <c r="Q1951" s="28">
        <f t="shared" si="558"/>
        <v>6.1976500000000004E-2</v>
      </c>
      <c r="R1951" s="38">
        <f t="shared" si="557"/>
        <v>93.802350000000004</v>
      </c>
      <c r="S1951" s="17" t="s">
        <v>54</v>
      </c>
    </row>
    <row r="1952" spans="1:19" x14ac:dyDescent="0.25">
      <c r="A1952" s="17" t="s">
        <v>54</v>
      </c>
      <c r="B1952" s="17" t="s">
        <v>180</v>
      </c>
      <c r="C1952" s="17" t="s">
        <v>233</v>
      </c>
      <c r="D1952" s="17" t="s">
        <v>121</v>
      </c>
      <c r="E1952" s="24">
        <f>IF(U1952="SC",SUMIFS(SC!F:F,SC!A:A,MAIN!D1952,SC!B:B,MAIN!A1952),SUMIFS(Allocations!$H:$H,Allocations!$A:$A,MAIN!$A1952,Allocations!$B:$B,MAIN!$D1952))</f>
        <v>0</v>
      </c>
      <c r="F1952" s="24">
        <f>IF(U1952="SC",SUMIFS(SC!J:J,SC!A:A,MAIN!D1952,SC!B:B,MAIN!A1952),SUMIFS(Allocations!M:M,Allocations!A:A,MAIN!A1952,Allocations!B:B,MAIN!D1952))</f>
        <v>0</v>
      </c>
      <c r="G1952" s="24">
        <f t="shared" si="554"/>
        <v>0</v>
      </c>
      <c r="H1952" s="24">
        <f>IFERROR(VLOOKUP(S1952,Swaps_wk!$A$2:$AP$151,HLOOKUP(MAIN!D1952,Swaps_wk!$B$2:$AP$151,150,FALSE),FALSE),0)</f>
        <v>0</v>
      </c>
      <c r="I1952" s="24">
        <f>SUMIFS(PASTE_DQS_TRACKER!$D:$D,PASTE_DQS_TRACKER!$C:$C,MAIN!$A1952,PASTE_DQS_TRACKER!$B:$B,MAIN!$D1952)-SUMIFS(PASTE_DQS_TRACKER!$D:$D,PASTE_DQS_TRACKER!$C:$C,MAIN!A1952,PASTE_DQS_TRACKER!$E:$E,MAIN!$D1952)</f>
        <v>0</v>
      </c>
      <c r="J1952" s="25">
        <f t="shared" si="555"/>
        <v>0</v>
      </c>
      <c r="K1952" s="24">
        <f>IFERROR(IF(V1952="Flex",0,IF(D1952=$D$30,VLOOKUP(A1952,MMO_o10M_lease!$A$1:$F$51,5,FALSE),IF(D1952=$D$26,VLOOKUP(D1952,LANDINGS!$A$3:$BR$40,HLOOKUP(A1952,LANDINGS!$B$1:$CF$42,42,FALSE),FALSE)-IFERROR(VLOOKUP(A1952,MMO_o10M_lease!$A$1:$F$38,5,FALSE),0),VLOOKUP(D1952,LANDINGS!$A$3:$CF$40,HLOOKUP(A1952,LANDINGS!$B$1:$CF$42,42,FALSE),FALSE)))),0)</f>
        <v>0</v>
      </c>
      <c r="L1952" s="24">
        <f>SUMIFS(PASTE_FLEX_TRACKER!$D:$D,PASTE_FLEX_TRACKER!$F:$F,MAIN!$A1952,PASTE_FLEX_TRACKER!$B:$B,MAIN!$D1952)-SUMIFS(PASTE_FLEX_TRACKER!$D:$D,PASTE_FLEX_TRACKER!$C:$C,MAIN!$A1952,PASTE_FLEX_TRACKER!$B:$B,MAIN!$D1952)</f>
        <v>0</v>
      </c>
      <c r="M1952" s="24">
        <f>IFERROR(-VLOOKUP(D1952,SQ!$A$19:$CC$52,HLOOKUP(MAIN!A1952,SQ!$B$18:$CC$56,39,FALSE),FALSE),"n/a")</f>
        <v>0</v>
      </c>
      <c r="N1952" s="24">
        <f>-SUMIFS(QAM_TRACKER!$E:$E,QAM_TRACKER!$B:$B,MAIN!D1952,QAM_TRACKER!$D:$D,MAIN!A1952)</f>
        <v>0</v>
      </c>
      <c r="O1952" s="46">
        <f>SUMIFS(MAN_ADJ!$L:$L,MAN_ADJ!$K:$K,MAIN!$D1952,MAN_ADJ!$J:$J,MAIN!$S1952)</f>
        <v>0</v>
      </c>
      <c r="P1952" s="25">
        <f t="shared" si="556"/>
        <v>0</v>
      </c>
      <c r="Q1952" s="28" t="str">
        <f t="shared" si="558"/>
        <v>n/a</v>
      </c>
      <c r="R1952" s="38">
        <f t="shared" si="557"/>
        <v>0</v>
      </c>
      <c r="S1952" s="17" t="s">
        <v>54</v>
      </c>
    </row>
    <row r="1953" spans="1:21" x14ac:dyDescent="0.25">
      <c r="A1953" s="17" t="s">
        <v>54</v>
      </c>
      <c r="B1953" s="17" t="s">
        <v>180</v>
      </c>
      <c r="C1953" s="17" t="s">
        <v>233</v>
      </c>
      <c r="D1953" s="17" t="s">
        <v>122</v>
      </c>
      <c r="E1953" s="24">
        <f>IF(U1953="SC",SUMIFS(SC!F:F,SC!A:A,MAIN!D1953,SC!B:B,MAIN!A1953),SUMIFS(Allocations!$H:$H,Allocations!$A:$A,MAIN!$A1953,Allocations!$B:$B,MAIN!$D1953))</f>
        <v>0</v>
      </c>
      <c r="F1953" s="24">
        <f>IF(U1953="SC",SUMIFS(SC!J:J,SC!A:A,MAIN!D1953,SC!B:B,MAIN!A1953),SUMIFS(Allocations!M:M,Allocations!A:A,MAIN!A1953,Allocations!B:B,MAIN!D1953))</f>
        <v>0</v>
      </c>
      <c r="G1953" s="24">
        <f t="shared" si="554"/>
        <v>0</v>
      </c>
      <c r="H1953" s="24">
        <f>IFERROR(VLOOKUP(S1953,Swaps_wk!$A$2:$AP$151,HLOOKUP(MAIN!D1953,Swaps_wk!$B$2:$AP$151,150,FALSE),FALSE),0)</f>
        <v>0</v>
      </c>
      <c r="I1953" s="24">
        <f>SUMIFS(PASTE_DQS_TRACKER!$D:$D,PASTE_DQS_TRACKER!$C:$C,MAIN!$A1953,PASTE_DQS_TRACKER!$B:$B,MAIN!$D1953)-SUMIFS(PASTE_DQS_TRACKER!$D:$D,PASTE_DQS_TRACKER!$C:$C,MAIN!A1953,PASTE_DQS_TRACKER!$E:$E,MAIN!$D1953)</f>
        <v>0</v>
      </c>
      <c r="J1953" s="25">
        <f t="shared" si="555"/>
        <v>0</v>
      </c>
      <c r="K1953" s="24">
        <f>IFERROR(IF(V1953="Flex",0,IF(D1953=$D$30,VLOOKUP(A1953,MMO_o10M_lease!$A$1:$F$51,5,FALSE),IF(D1953=$D$26,VLOOKUP(D1953,LANDINGS!$A$3:$BR$40,HLOOKUP(A1953,LANDINGS!$B$1:$CF$42,42,FALSE),FALSE)-IFERROR(VLOOKUP(A1953,MMO_o10M_lease!$A$1:$F$38,5,FALSE),0),VLOOKUP(D1953,LANDINGS!$A$3:$CF$40,HLOOKUP(A1953,LANDINGS!$B$1:$CF$42,42,FALSE),FALSE)))),0)</f>
        <v>0</v>
      </c>
      <c r="L1953" s="24">
        <f>SUMIFS(PASTE_FLEX_TRACKER!$D:$D,PASTE_FLEX_TRACKER!$F:$F,MAIN!$A1953,PASTE_FLEX_TRACKER!$B:$B,MAIN!$D1953)-SUMIFS(PASTE_FLEX_TRACKER!$D:$D,PASTE_FLEX_TRACKER!$C:$C,MAIN!$A1953,PASTE_FLEX_TRACKER!$B:$B,MAIN!$D1953)</f>
        <v>0</v>
      </c>
      <c r="M1953" s="24">
        <f>IFERROR(-VLOOKUP(D1953,SQ!$A$19:$CC$52,HLOOKUP(MAIN!A1953,SQ!$B$18:$CC$56,39,FALSE),FALSE),"n/a")</f>
        <v>0</v>
      </c>
      <c r="N1953" s="24">
        <f>-SUMIFS(QAM_TRACKER!$E:$E,QAM_TRACKER!$B:$B,MAIN!D1953,QAM_TRACKER!$D:$D,MAIN!A1953)</f>
        <v>0</v>
      </c>
      <c r="O1953" s="46">
        <f>SUMIFS(MAN_ADJ!$L:$L,MAN_ADJ!$K:$K,MAIN!$D1953,MAN_ADJ!$J:$J,MAIN!$S1953)</f>
        <v>0</v>
      </c>
      <c r="P1953" s="25">
        <f t="shared" si="556"/>
        <v>0</v>
      </c>
      <c r="Q1953" s="28" t="str">
        <f t="shared" si="558"/>
        <v>n/a</v>
      </c>
      <c r="R1953" s="38">
        <f t="shared" si="557"/>
        <v>0</v>
      </c>
      <c r="S1953" s="17" t="s">
        <v>54</v>
      </c>
    </row>
    <row r="1954" spans="1:21" x14ac:dyDescent="0.25">
      <c r="A1954" s="17" t="s">
        <v>54</v>
      </c>
      <c r="B1954" s="17" t="s">
        <v>180</v>
      </c>
      <c r="C1954" s="17" t="s">
        <v>233</v>
      </c>
      <c r="D1954" s="17" t="s">
        <v>123</v>
      </c>
      <c r="E1954" s="24">
        <f>IF(U1954="SC",SUMIFS(SC!F:F,SC!A:A,MAIN!D1954,SC!B:B,MAIN!A1954),SUMIFS(Allocations!$H:$H,Allocations!$A:$A,MAIN!$A1954,Allocations!$B:$B,MAIN!$D1954))</f>
        <v>1384.9459999999999</v>
      </c>
      <c r="F1954" s="24">
        <f>IF(U1954="SC",SUMIFS(SC!J:J,SC!A:A,MAIN!D1954,SC!B:B,MAIN!A1954),SUMIFS(Allocations!M:M,Allocations!A:A,MAIN!A1954,Allocations!B:B,MAIN!D1954))</f>
        <v>1.2</v>
      </c>
      <c r="G1954" s="24">
        <f t="shared" si="554"/>
        <v>1386.146</v>
      </c>
      <c r="H1954" s="24">
        <f>IFERROR(VLOOKUP(S1954,Swaps_wk!$A$2:$AP$151,HLOOKUP(MAIN!D1954,Swaps_wk!$B$2:$AP$151,150,FALSE),FALSE),0)</f>
        <v>0</v>
      </c>
      <c r="I1954" s="24">
        <f>SUMIFS(PASTE_DQS_TRACKER!$D:$D,PASTE_DQS_TRACKER!$C:$C,MAIN!$A1954,PASTE_DQS_TRACKER!$B:$B,MAIN!$D1954)-SUMIFS(PASTE_DQS_TRACKER!$D:$D,PASTE_DQS_TRACKER!$C:$C,MAIN!A1954,PASTE_DQS_TRACKER!$E:$E,MAIN!$D1954)</f>
        <v>-1259.7</v>
      </c>
      <c r="J1954" s="25">
        <f t="shared" si="555"/>
        <v>126.44599999999991</v>
      </c>
      <c r="K1954" s="24">
        <f>IFERROR(IF(V1954="Flex",0,IF(D1954=$D$30,VLOOKUP(A1954,MMO_o10M_lease!$A$1:$F$51,5,FALSE),IF(D1954=$D$26,VLOOKUP(D1954,LANDINGS!$A$3:$BR$40,HLOOKUP(A1954,LANDINGS!$B$1:$CF$42,42,FALSE),FALSE)-IFERROR(VLOOKUP(A1954,MMO_o10M_lease!$A$1:$F$38,5,FALSE),0),VLOOKUP(D1954,LANDINGS!$A$3:$CF$40,HLOOKUP(A1954,LANDINGS!$B$1:$CF$42,42,FALSE),FALSE)))),0)</f>
        <v>29.906000000000006</v>
      </c>
      <c r="L1954" s="24">
        <f>SUMIFS(PASTE_FLEX_TRACKER!$D:$D,PASTE_FLEX_TRACKER!$F:$F,MAIN!$A1954,PASTE_FLEX_TRACKER!$B:$B,MAIN!$D1954)-SUMIFS(PASTE_FLEX_TRACKER!$D:$D,PASTE_FLEX_TRACKER!$C:$C,MAIN!$A1954,PASTE_FLEX_TRACKER!$B:$B,MAIN!$D1954)</f>
        <v>0</v>
      </c>
      <c r="M1954" s="24">
        <f>IFERROR(-VLOOKUP(D1954,SQ!$A$19:$CC$52,HLOOKUP(MAIN!A1954,SQ!$B$18:$CC$56,39,FALSE),FALSE),"n/a")</f>
        <v>0</v>
      </c>
      <c r="N1954" s="24">
        <f>-SUMIFS(QAM_TRACKER!$E:$E,QAM_TRACKER!$B:$B,MAIN!D1954,QAM_TRACKER!$D:$D,MAIN!A1954)</f>
        <v>0</v>
      </c>
      <c r="O1954" s="46">
        <f>SUMIFS(MAN_ADJ!$L:$L,MAN_ADJ!$K:$K,MAIN!$D1954,MAN_ADJ!$J:$J,MAIN!$S1954)</f>
        <v>0</v>
      </c>
      <c r="P1954" s="25">
        <f t="shared" si="556"/>
        <v>29.906000000000006</v>
      </c>
      <c r="Q1954" s="28">
        <f t="shared" si="558"/>
        <v>0.2365120288502604</v>
      </c>
      <c r="R1954" s="38">
        <f t="shared" si="557"/>
        <v>96.539999999999907</v>
      </c>
      <c r="S1954" s="17" t="s">
        <v>54</v>
      </c>
    </row>
    <row r="1955" spans="1:21" x14ac:dyDescent="0.25">
      <c r="A1955" s="17" t="s">
        <v>54</v>
      </c>
      <c r="B1955" s="17" t="s">
        <v>180</v>
      </c>
      <c r="C1955" s="17" t="s">
        <v>233</v>
      </c>
      <c r="D1955" s="17" t="s">
        <v>124</v>
      </c>
      <c r="E1955" s="24">
        <f>IF(U1955="SC",SUMIFS(SC!F:F,SC!A:A,MAIN!D1955,SC!B:B,MAIN!A1955),SUMIFS(Allocations!$H:$H,Allocations!$A:$A,MAIN!$A1955,Allocations!$B:$B,MAIN!$D1955))</f>
        <v>1.091</v>
      </c>
      <c r="F1955" s="24">
        <f>IF(U1955="SC",SUMIFS(SC!J:J,SC!A:A,MAIN!D1955,SC!B:B,MAIN!A1955),SUMIFS(Allocations!M:M,Allocations!A:A,MAIN!A1955,Allocations!B:B,MAIN!D1955))</f>
        <v>0.3</v>
      </c>
      <c r="G1955" s="24">
        <f t="shared" si="554"/>
        <v>1.391</v>
      </c>
      <c r="H1955" s="24">
        <f>IFERROR(VLOOKUP(S1955,Swaps_wk!$A$2:$AP$151,HLOOKUP(MAIN!D1955,Swaps_wk!$B$2:$AP$151,150,FALSE),FALSE),0)</f>
        <v>0</v>
      </c>
      <c r="I1955" s="24">
        <f>SUMIFS(PASTE_DQS_TRACKER!$D:$D,PASTE_DQS_TRACKER!$C:$C,MAIN!$A1955,PASTE_DQS_TRACKER!$B:$B,MAIN!$D1955)-SUMIFS(PASTE_DQS_TRACKER!$D:$D,PASTE_DQS_TRACKER!$C:$C,MAIN!A1955,PASTE_DQS_TRACKER!$E:$E,MAIN!$D1955)</f>
        <v>0</v>
      </c>
      <c r="J1955" s="25">
        <f t="shared" si="555"/>
        <v>1.391</v>
      </c>
      <c r="K1955" s="24">
        <f>IFERROR(IF(V1955="Flex",0,IF(D1955=$D$30,VLOOKUP(A1955,MMO_o10M_lease!$A$1:$F$51,5,FALSE),IF(D1955=$D$26,VLOOKUP(D1955,LANDINGS!$A$3:$BR$40,HLOOKUP(A1955,LANDINGS!$B$1:$CF$42,42,FALSE),FALSE)-IFERROR(VLOOKUP(A1955,MMO_o10M_lease!$A$1:$F$38,5,FALSE),0),VLOOKUP(D1955,LANDINGS!$A$3:$CF$40,HLOOKUP(A1955,LANDINGS!$B$1:$CF$42,42,FALSE),FALSE)))),0)</f>
        <v>0.90200000000000002</v>
      </c>
      <c r="L1955" s="24">
        <f>SUMIFS(PASTE_FLEX_TRACKER!$D:$D,PASTE_FLEX_TRACKER!$F:$F,MAIN!$A1955,PASTE_FLEX_TRACKER!$B:$B,MAIN!$D1955)-SUMIFS(PASTE_FLEX_TRACKER!$D:$D,PASTE_FLEX_TRACKER!$C:$C,MAIN!$A1955,PASTE_FLEX_TRACKER!$B:$B,MAIN!$D1955)</f>
        <v>0</v>
      </c>
      <c r="M1955" s="24">
        <f>IFERROR(-VLOOKUP(D1955,SQ!$A$19:$CC$52,HLOOKUP(MAIN!A1955,SQ!$B$18:$CC$56,39,FALSE),FALSE),"n/a")</f>
        <v>0</v>
      </c>
      <c r="N1955" s="24">
        <f>-SUMIFS(QAM_TRACKER!$E:$E,QAM_TRACKER!$B:$B,MAIN!D1955,QAM_TRACKER!$D:$D,MAIN!A1955)</f>
        <v>0</v>
      </c>
      <c r="O1955" s="46">
        <f>SUMIFS(MAN_ADJ!$L:$L,MAN_ADJ!$K:$K,MAIN!$D1955,MAN_ADJ!$J:$J,MAIN!$S1955)</f>
        <v>0</v>
      </c>
      <c r="P1955" s="25">
        <f t="shared" si="556"/>
        <v>0.90200000000000002</v>
      </c>
      <c r="Q1955" s="28">
        <f t="shared" si="558"/>
        <v>0.64845434938892887</v>
      </c>
      <c r="R1955" s="38">
        <f t="shared" si="557"/>
        <v>0.48899999999999999</v>
      </c>
      <c r="S1955" s="17" t="s">
        <v>54</v>
      </c>
    </row>
    <row r="1956" spans="1:21" x14ac:dyDescent="0.25">
      <c r="A1956" s="17" t="s">
        <v>54</v>
      </c>
      <c r="B1956" s="17" t="s">
        <v>180</v>
      </c>
      <c r="C1956" s="17" t="s">
        <v>233</v>
      </c>
      <c r="D1956" s="17" t="s">
        <v>125</v>
      </c>
      <c r="E1956" s="24">
        <f>IF(U1956="SC",SUMIFS(SC!F:F,SC!A:A,MAIN!D1956,SC!B:B,MAIN!A1956),SUMIFS(Allocations!$H:$H,Allocations!$A:$A,MAIN!$A1956,Allocations!$B:$B,MAIN!$D1956))</f>
        <v>411.6</v>
      </c>
      <c r="F1956" s="24">
        <f>IF(U1956="SC",SUMIFS(SC!J:J,SC!A:A,MAIN!D1956,SC!B:B,MAIN!A1956),SUMIFS(Allocations!M:M,Allocations!A:A,MAIN!A1956,Allocations!B:B,MAIN!D1956))</f>
        <v>250.79999999999998</v>
      </c>
      <c r="G1956" s="24">
        <f t="shared" si="554"/>
        <v>662.4</v>
      </c>
      <c r="H1956" s="24">
        <f>IFERROR(VLOOKUP(S1956,Swaps_wk!$A$2:$AP$151,HLOOKUP(MAIN!D1956,Swaps_wk!$B$2:$AP$151,150,FALSE),FALSE),0)</f>
        <v>0</v>
      </c>
      <c r="I1956" s="24">
        <f>SUMIFS(PASTE_DQS_TRACKER!$D:$D,PASTE_DQS_TRACKER!$C:$C,MAIN!$A1956,PASTE_DQS_TRACKER!$B:$B,MAIN!$D1956)-SUMIFS(PASTE_DQS_TRACKER!$D:$D,PASTE_DQS_TRACKER!$C:$C,MAIN!A1956,PASTE_DQS_TRACKER!$E:$E,MAIN!$D1956)</f>
        <v>0</v>
      </c>
      <c r="J1956" s="25">
        <f t="shared" si="555"/>
        <v>662.4</v>
      </c>
      <c r="K1956" s="24">
        <f>IFERROR(IF(V1956="Flex",0,IF(D1956=$D$30,VLOOKUP(A1956,MMO_o10M_lease!$A$1:$F$51,5,FALSE),IF(D1956=$D$26,VLOOKUP(D1956,LANDINGS!$A$3:$BR$40,HLOOKUP(A1956,LANDINGS!$B$1:$CF$42,42,FALSE),FALSE)-IFERROR(VLOOKUP(A1956,MMO_o10M_lease!$A$1:$F$38,5,FALSE),0),VLOOKUP(D1956,LANDINGS!$A$3:$CF$40,HLOOKUP(A1956,LANDINGS!$B$1:$CF$42,42,FALSE),FALSE)))),0)</f>
        <v>197.02749100000003</v>
      </c>
      <c r="L1956" s="24">
        <f>SUMIFS(PASTE_FLEX_TRACKER!$D:$D,PASTE_FLEX_TRACKER!$F:$F,MAIN!$A1956,PASTE_FLEX_TRACKER!$B:$B,MAIN!$D1956)-SUMIFS(PASTE_FLEX_TRACKER!$D:$D,PASTE_FLEX_TRACKER!$C:$C,MAIN!$A1956,PASTE_FLEX_TRACKER!$B:$B,MAIN!$D1956)</f>
        <v>338</v>
      </c>
      <c r="M1956" s="24">
        <f>IFERROR(-VLOOKUP(D1956,SQ!$A$19:$CC$52,HLOOKUP(MAIN!A1956,SQ!$B$18:$CC$56,39,FALSE),FALSE),"n/a")</f>
        <v>0</v>
      </c>
      <c r="N1956" s="24">
        <f>-SUMIFS(QAM_TRACKER!$E:$E,QAM_TRACKER!$B:$B,MAIN!D1956,QAM_TRACKER!$D:$D,MAIN!A1956)</f>
        <v>0</v>
      </c>
      <c r="O1956" s="46">
        <f>SUMIFS(MAN_ADJ!$L:$L,MAN_ADJ!$K:$K,MAIN!$D1956,MAN_ADJ!$J:$J,MAIN!$S1956)</f>
        <v>0</v>
      </c>
      <c r="P1956" s="25">
        <f t="shared" si="556"/>
        <v>535.02749100000005</v>
      </c>
      <c r="Q1956" s="28">
        <f t="shared" si="558"/>
        <v>0.80771058423913056</v>
      </c>
      <c r="R1956" s="38">
        <f t="shared" si="557"/>
        <v>127.37250899999992</v>
      </c>
      <c r="S1956" s="17" t="s">
        <v>54</v>
      </c>
      <c r="U1956" s="4"/>
    </row>
    <row r="1957" spans="1:21" x14ac:dyDescent="0.25">
      <c r="A1957" s="17" t="s">
        <v>54</v>
      </c>
      <c r="B1957" s="17" t="s">
        <v>180</v>
      </c>
      <c r="C1957" s="17" t="s">
        <v>233</v>
      </c>
      <c r="D1957" s="17" t="s">
        <v>126</v>
      </c>
      <c r="E1957" s="24">
        <f>IF(U1957="SC",SUMIFS(SC!F:F,SC!A:A,MAIN!D1957,SC!B:B,MAIN!A1957),SUMIFS(Allocations!$H:$H,Allocations!$A:$A,MAIN!$A1957,Allocations!$B:$B,MAIN!$D1957))</f>
        <v>5.9</v>
      </c>
      <c r="F1957" s="24">
        <f>IF(U1957="SC",SUMIFS(SC!J:J,SC!A:A,MAIN!D1957,SC!B:B,MAIN!A1957),SUMIFS(Allocations!M:M,Allocations!A:A,MAIN!A1957,Allocations!B:B,MAIN!D1957))</f>
        <v>15.5</v>
      </c>
      <c r="G1957" s="24">
        <f t="shared" si="554"/>
        <v>21.4</v>
      </c>
      <c r="H1957" s="24">
        <f>IFERROR(VLOOKUP(S1957,Swaps_wk!$A$2:$AP$151,HLOOKUP(MAIN!D1957,Swaps_wk!$B$2:$AP$151,150,FALSE),FALSE),0)</f>
        <v>0</v>
      </c>
      <c r="I1957" s="24">
        <f>SUMIFS(PASTE_DQS_TRACKER!$D:$D,PASTE_DQS_TRACKER!$C:$C,MAIN!$A1957,PASTE_DQS_TRACKER!$B:$B,MAIN!$D1957)-SUMIFS(PASTE_DQS_TRACKER!$D:$D,PASTE_DQS_TRACKER!$C:$C,MAIN!A1957,PASTE_DQS_TRACKER!$E:$E,MAIN!$D1957)</f>
        <v>0</v>
      </c>
      <c r="J1957" s="25">
        <f t="shared" si="555"/>
        <v>21.4</v>
      </c>
      <c r="K1957" s="24">
        <f>IFERROR(IF(V1957="Flex",0,IF(D1957=$D$30,VLOOKUP(A1957,MMO_o10M_lease!$A$1:$F$51,5,FALSE),IF(D1957=$D$26,VLOOKUP(D1957,LANDINGS!$A$3:$BR$40,HLOOKUP(A1957,LANDINGS!$B$1:$CF$42,42,FALSE),FALSE)-IFERROR(VLOOKUP(A1957,MMO_o10M_lease!$A$1:$F$38,5,FALSE),0),VLOOKUP(D1957,LANDINGS!$A$3:$CF$40,HLOOKUP(A1957,LANDINGS!$B$1:$CF$42,42,FALSE),FALSE)))),0)</f>
        <v>6.5000000000000002E-2</v>
      </c>
      <c r="L1957" s="24">
        <f>SUMIFS(PASTE_FLEX_TRACKER!$D:$D,PASTE_FLEX_TRACKER!$F:$F,MAIN!$A1957,PASTE_FLEX_TRACKER!$B:$B,MAIN!$D1957)-SUMIFS(PASTE_FLEX_TRACKER!$D:$D,PASTE_FLEX_TRACKER!$C:$C,MAIN!$A1957,PASTE_FLEX_TRACKER!$B:$B,MAIN!$D1957)</f>
        <v>0</v>
      </c>
      <c r="M1957" s="24">
        <f>IFERROR(-VLOOKUP(D1957,SQ!$A$19:$CC$52,HLOOKUP(MAIN!A1957,SQ!$B$18:$CC$56,39,FALSE),FALSE),"n/a")</f>
        <v>0</v>
      </c>
      <c r="N1957" s="24">
        <f>-SUMIFS(QAM_TRACKER!$E:$E,QAM_TRACKER!$B:$B,MAIN!D1957,QAM_TRACKER!$D:$D,MAIN!A1957)</f>
        <v>0</v>
      </c>
      <c r="O1957" s="46">
        <f>SUMIFS(MAN_ADJ!$L:$L,MAN_ADJ!$K:$K,MAIN!$D1957,MAN_ADJ!$J:$J,MAIN!$S1957)</f>
        <v>0</v>
      </c>
      <c r="P1957" s="25">
        <f t="shared" si="556"/>
        <v>6.5000000000000002E-2</v>
      </c>
      <c r="Q1957" s="28">
        <f t="shared" si="558"/>
        <v>3.0373831775700939E-3</v>
      </c>
      <c r="R1957" s="38">
        <f t="shared" si="557"/>
        <v>21.334999999999997</v>
      </c>
      <c r="S1957" s="17" t="s">
        <v>54</v>
      </c>
    </row>
    <row r="1958" spans="1:21" x14ac:dyDescent="0.25">
      <c r="A1958" s="17" t="s">
        <v>54</v>
      </c>
      <c r="B1958" s="17" t="s">
        <v>180</v>
      </c>
      <c r="C1958" s="17" t="s">
        <v>233</v>
      </c>
      <c r="D1958" s="17" t="s">
        <v>127</v>
      </c>
      <c r="E1958" s="24">
        <f>IF(U1958="SC",SUMIFS(SC!F:F,SC!A:A,MAIN!D1958,SC!B:B,MAIN!A1958),SUMIFS(Allocations!$H:$H,Allocations!$A:$A,MAIN!$A1958,Allocations!$B:$B,MAIN!$D1958))</f>
        <v>0</v>
      </c>
      <c r="F1958" s="24">
        <f>IF(U1958="SC",SUMIFS(SC!J:J,SC!A:A,MAIN!D1958,SC!B:B,MAIN!A1958),SUMIFS(Allocations!M:M,Allocations!A:A,MAIN!A1958,Allocations!B:B,MAIN!D1958))</f>
        <v>0</v>
      </c>
      <c r="G1958" s="24">
        <f t="shared" si="554"/>
        <v>0</v>
      </c>
      <c r="H1958" s="24">
        <f>IFERROR(VLOOKUP(S1958,Swaps_wk!$A$2:$AP$151,HLOOKUP(MAIN!D1958,Swaps_wk!$B$2:$AP$151,150,FALSE),FALSE),0)</f>
        <v>0</v>
      </c>
      <c r="I1958" s="24">
        <f>SUMIFS(PASTE_DQS_TRACKER!$D:$D,PASTE_DQS_TRACKER!$C:$C,MAIN!$A1958,PASTE_DQS_TRACKER!$B:$B,MAIN!$D1958)-SUMIFS(PASTE_DQS_TRACKER!$D:$D,PASTE_DQS_TRACKER!$C:$C,MAIN!A1958,PASTE_DQS_TRACKER!$E:$E,MAIN!$D1958)</f>
        <v>0</v>
      </c>
      <c r="J1958" s="25">
        <f t="shared" si="555"/>
        <v>0</v>
      </c>
      <c r="K1958" s="24">
        <f>IFERROR(IF(V1958="Flex",0,IF(D1958=$D$30,VLOOKUP(A1958,MMO_o10M_lease!$A$1:$F$51,5,FALSE),IF(D1958=$D$26,VLOOKUP(D1958,LANDINGS!$A$3:$BR$40,HLOOKUP(A1958,LANDINGS!$B$1:$CF$42,42,FALSE),FALSE)-IFERROR(VLOOKUP(A1958,MMO_o10M_lease!$A$1:$F$38,5,FALSE),0),VLOOKUP(D1958,LANDINGS!$A$3:$CF$40,HLOOKUP(A1958,LANDINGS!$B$1:$CF$42,42,FALSE),FALSE)))),0)</f>
        <v>0</v>
      </c>
      <c r="L1958" s="24">
        <f>SUMIFS(PASTE_FLEX_TRACKER!$D:$D,PASTE_FLEX_TRACKER!$F:$F,MAIN!$A1958,PASTE_FLEX_TRACKER!$B:$B,MAIN!$D1958)-SUMIFS(PASTE_FLEX_TRACKER!$D:$D,PASTE_FLEX_TRACKER!$C:$C,MAIN!$A1958,PASTE_FLEX_TRACKER!$B:$B,MAIN!$D1958)</f>
        <v>0</v>
      </c>
      <c r="M1958" s="24">
        <f>IFERROR(-VLOOKUP(D1958,SQ!$A$19:$CC$52,HLOOKUP(MAIN!A1958,SQ!$B$18:$CC$56,39,FALSE),FALSE),"n/a")</f>
        <v>0</v>
      </c>
      <c r="N1958" s="24">
        <f>-SUMIFS(QAM_TRACKER!$E:$E,QAM_TRACKER!$B:$B,MAIN!D1958,QAM_TRACKER!$D:$D,MAIN!A1958)</f>
        <v>0</v>
      </c>
      <c r="O1958" s="46">
        <f>SUMIFS(MAN_ADJ!$L:$L,MAN_ADJ!$K:$K,MAIN!$D1958,MAN_ADJ!$J:$J,MAIN!$S1958)</f>
        <v>0</v>
      </c>
      <c r="P1958" s="25">
        <f t="shared" si="556"/>
        <v>0</v>
      </c>
      <c r="Q1958" s="28" t="str">
        <f t="shared" si="558"/>
        <v>n/a</v>
      </c>
      <c r="R1958" s="38">
        <f t="shared" ref="R1958:R1992" si="559">J1958-P1958</f>
        <v>0</v>
      </c>
      <c r="S1958" s="17" t="s">
        <v>54</v>
      </c>
    </row>
    <row r="1959" spans="1:21" x14ac:dyDescent="0.25">
      <c r="A1959" s="17" t="s">
        <v>54</v>
      </c>
      <c r="B1959" s="17" t="s">
        <v>180</v>
      </c>
      <c r="C1959" s="17" t="s">
        <v>233</v>
      </c>
      <c r="D1959" s="17" t="s">
        <v>234</v>
      </c>
      <c r="E1959" s="24">
        <f>IF(U1959="SC",SUMIFS(SC!F:F,SC!A:A,MAIN!D1959,SC!B:B,MAIN!A1959),SUMIFS(Allocations!$H:$H,Allocations!$A:$A,MAIN!$A1959,Allocations!$B:$B,MAIN!$D1959))</f>
        <v>1750</v>
      </c>
      <c r="F1959" s="24">
        <f>IF(U1959="SC",SUMIFS(SC!J:J,SC!A:A,MAIN!D1959,SC!B:B,MAIN!A1959),SUMIFS(Allocations!M:M,Allocations!A:A,MAIN!A1959,Allocations!B:B,MAIN!D1959))</f>
        <v>0.3</v>
      </c>
      <c r="G1959" s="24">
        <f t="shared" si="554"/>
        <v>1750.3</v>
      </c>
      <c r="H1959" s="24">
        <f>IFERROR(VLOOKUP(S1959,Swaps_wk!$A$2:$AP$151,HLOOKUP(MAIN!D1959,Swaps_wk!$B$2:$AP$151,150,FALSE),FALSE),0)</f>
        <v>0</v>
      </c>
      <c r="I1959" s="24">
        <f>SUMIFS(PASTE_DQS_TRACKER!$D:$D,PASTE_DQS_TRACKER!$C:$C,MAIN!$A1959,PASTE_DQS_TRACKER!$B:$B,MAIN!$D1959)-SUMIFS(PASTE_DQS_TRACKER!$D:$D,PASTE_DQS_TRACKER!$C:$C,MAIN!A1959,PASTE_DQS_TRACKER!$E:$E,MAIN!$D1959)</f>
        <v>-1156.5</v>
      </c>
      <c r="J1959" s="25">
        <f t="shared" si="555"/>
        <v>593.79999999999995</v>
      </c>
      <c r="K1959" s="24">
        <f>IFERROR(IF(V1959="Flex",0,IF(D1959=$D$30,VLOOKUP(A1959,MMO_o10M_lease!$A$1:$F$51,5,FALSE),IF(D1959=$D$26,VLOOKUP(D1959,LANDINGS!$A$3:$BR$40,HLOOKUP(A1959,LANDINGS!$B$1:$CF$42,42,FALSE),FALSE)-IFERROR(VLOOKUP(A1959,MMO_o10M_lease!$A$1:$F$38,5,FALSE),0),VLOOKUP(D1959,LANDINGS!$A$3:$CF$40,HLOOKUP(A1959,LANDINGS!$B$1:$CF$42,42,FALSE),FALSE)))),0)</f>
        <v>138.369</v>
      </c>
      <c r="L1959" s="24">
        <f>SUMIFS(PASTE_FLEX_TRACKER!$D:$D,PASTE_FLEX_TRACKER!$F:$F,MAIN!$A1959,PASTE_FLEX_TRACKER!$B:$B,MAIN!$D1959)-SUMIFS(PASTE_FLEX_TRACKER!$D:$D,PASTE_FLEX_TRACKER!$C:$C,MAIN!$A1959,PASTE_FLEX_TRACKER!$B:$B,MAIN!$D1959)</f>
        <v>0</v>
      </c>
      <c r="M1959" s="24" t="str">
        <f>IFERROR(-VLOOKUP(D1959,SQ!$A$19:$CC$52,HLOOKUP(MAIN!A1959,SQ!$B$18:$CC$56,39,FALSE),FALSE),"n/a")</f>
        <v>n/a</v>
      </c>
      <c r="N1959" s="24">
        <f>-SUMIFS(QAM_TRACKER!$E:$E,QAM_TRACKER!$B:$B,MAIN!D1959,QAM_TRACKER!$D:$D,MAIN!A1959)</f>
        <v>0</v>
      </c>
      <c r="O1959" s="46">
        <f>SUMIFS(MAN_ADJ!$L:$L,MAN_ADJ!$K:$K,MAIN!$D1959,MAN_ADJ!$J:$J,MAIN!$S1959)</f>
        <v>0</v>
      </c>
      <c r="P1959" s="25">
        <f t="shared" si="556"/>
        <v>138.369</v>
      </c>
      <c r="Q1959" s="28">
        <f t="shared" si="558"/>
        <v>0.23302290333445605</v>
      </c>
      <c r="R1959" s="38">
        <f t="shared" si="559"/>
        <v>455.43099999999993</v>
      </c>
      <c r="S1959" s="17" t="s">
        <v>54</v>
      </c>
    </row>
    <row r="1960" spans="1:21" x14ac:dyDescent="0.25">
      <c r="A1960" s="17" t="s">
        <v>54</v>
      </c>
      <c r="B1960" s="17" t="s">
        <v>180</v>
      </c>
      <c r="C1960" s="17"/>
      <c r="D1960" s="17" t="s">
        <v>566</v>
      </c>
      <c r="E1960" s="24">
        <f>IF(U1960="SC",SUMIFS(SC!F:F,SC!A:A,MAIN!D1960,SC!B:B,MAIN!A1960),SUMIFS(Allocations!$H:$H,Allocations!$A:$A,MAIN!$A1960,Allocations!$B:$B,MAIN!$D1960))</f>
        <v>3910</v>
      </c>
      <c r="F1960" s="24">
        <f>IF(U1960="SC",SUMIFS(SC!J:J,SC!A:A,MAIN!D1960,SC!B:B,MAIN!A1960),SUMIFS(Allocations!M:M,Allocations!A:A,MAIN!A1960,Allocations!B:B,MAIN!D1960))</f>
        <v>0</v>
      </c>
      <c r="G1960" s="24">
        <f t="shared" ref="G1960:G1961" si="560">E1960+F1960</f>
        <v>3910</v>
      </c>
      <c r="H1960" s="24">
        <f>IFERROR(VLOOKUP(S1960,Swaps_wk!$A$2:$AP$151,HLOOKUP(MAIN!D1960,Swaps_wk!$B$2:$AP$151,150,FALSE),FALSE),0)</f>
        <v>0</v>
      </c>
      <c r="I1960" s="24">
        <f>SUMIFS(PASTE_DQS_TRACKER!$D:$D,PASTE_DQS_TRACKER!$C:$C,MAIN!$A1960,PASTE_DQS_TRACKER!$B:$B,MAIN!$D1960)-SUMIFS(PASTE_DQS_TRACKER!$D:$D,PASTE_DQS_TRACKER!$C:$C,MAIN!A1960,PASTE_DQS_TRACKER!$E:$E,MAIN!$D1960)</f>
        <v>-294.8</v>
      </c>
      <c r="J1960" s="25">
        <f t="shared" ref="J1960:J1961" si="561">G1960+I1960</f>
        <v>3615.2</v>
      </c>
      <c r="K1960" s="24">
        <f>IFERROR(IF(V1960="Flex",0,IF(D1960=$D$30,VLOOKUP(A1960,MMO_o10M_lease!$A$1:$F$51,5,FALSE),IF(D1960=$D$26,VLOOKUP(D1960,LANDINGS!$A$3:$BR$40,HLOOKUP(A1960,LANDINGS!$B$1:$CF$42,42,FALSE),FALSE)-IFERROR(VLOOKUP(A1960,MMO_o10M_lease!$A$1:$F$38,5,FALSE),0),VLOOKUP(D1960,LANDINGS!$A$3:$CF$40,HLOOKUP(A1960,LANDINGS!$B$1:$CF$42,42,FALSE),FALSE)))),0)</f>
        <v>0</v>
      </c>
      <c r="L1960" s="24">
        <f>SUMIFS(PASTE_FLEX_TRACKER!$D:$D,PASTE_FLEX_TRACKER!$F:$F,MAIN!$A1960,PASTE_FLEX_TRACKER!$B:$B,MAIN!$D1960)-SUMIFS(PASTE_FLEX_TRACKER!$D:$D,PASTE_FLEX_TRACKER!$C:$C,MAIN!$A1960,PASTE_FLEX_TRACKER!$B:$B,MAIN!$D1960)</f>
        <v>0</v>
      </c>
      <c r="M1960" s="24" t="str">
        <f>IFERROR(-VLOOKUP(D1960,SQ!$A$19:$CC$52,HLOOKUP(MAIN!A1960,SQ!$B$18:$CC$56,39,FALSE),FALSE),"n/a")</f>
        <v>n/a</v>
      </c>
      <c r="N1960" s="24">
        <f>SUMIFS(QAM_TRACKER!$E:$E,QAM_TRACKER!$C:$C,"Sector",QAM_TRACKER!$D:$D,MAIN!A1960)</f>
        <v>1.1000000000000001</v>
      </c>
      <c r="O1960" s="46">
        <f>SUMIFS(MAN_ADJ!$L:$L,MAN_ADJ!$K:$K,MAIN!$D1960,MAN_ADJ!$J:$J,MAIN!$S1960)</f>
        <v>0</v>
      </c>
      <c r="P1960" s="25">
        <f t="shared" si="556"/>
        <v>1.1000000000000001</v>
      </c>
      <c r="Q1960" s="28">
        <f t="shared" ref="Q1960:Q1961" si="562">IFERROR(P1960/J1960,"n/a")</f>
        <v>3.0427085638415585E-4</v>
      </c>
      <c r="R1960" s="38">
        <f t="shared" ref="R1960:R1961" si="563">J1960-P1960</f>
        <v>3614.1</v>
      </c>
      <c r="S1960" s="17" t="s">
        <v>54</v>
      </c>
    </row>
    <row r="1961" spans="1:21" x14ac:dyDescent="0.25">
      <c r="A1961" s="17" t="s">
        <v>54</v>
      </c>
      <c r="B1961" s="17" t="s">
        <v>180</v>
      </c>
      <c r="C1961" s="17"/>
      <c r="D1961" s="17" t="s">
        <v>565</v>
      </c>
      <c r="E1961" s="24">
        <f>IF(U1961="SC",SUMIFS(SC!F:F,SC!A:A,MAIN!D1961,SC!B:B,MAIN!A1961),SUMIFS(Allocations!$H:$H,Allocations!$A:$A,MAIN!$A1961,Allocations!$B:$B,MAIN!$D1961))</f>
        <v>4</v>
      </c>
      <c r="F1961" s="24">
        <f>IF(U1961="SC",SUMIFS(SC!J:J,SC!A:A,MAIN!D1961,SC!B:B,MAIN!A1961),SUMIFS(Allocations!M:M,Allocations!A:A,MAIN!A1961,Allocations!B:B,MAIN!D1961))</f>
        <v>0</v>
      </c>
      <c r="G1961" s="24">
        <f t="shared" si="560"/>
        <v>4</v>
      </c>
      <c r="H1961" s="24">
        <f>IFERROR(VLOOKUP(S1961,Swaps_wk!$A$2:$AP$151,HLOOKUP(MAIN!D1961,Swaps_wk!$B$2:$AP$151,150,FALSE),FALSE),0)</f>
        <v>0</v>
      </c>
      <c r="I1961" s="24">
        <f>SUMIFS(PASTE_DQS_TRACKER!$D:$D,PASTE_DQS_TRACKER!$C:$C,MAIN!$A1961,PASTE_DQS_TRACKER!$B:$B,MAIN!$D1961)-SUMIFS(PASTE_DQS_TRACKER!$D:$D,PASTE_DQS_TRACKER!$C:$C,MAIN!A1961,PASTE_DQS_TRACKER!$E:$E,MAIN!$D1961)</f>
        <v>0</v>
      </c>
      <c r="J1961" s="25">
        <f t="shared" si="561"/>
        <v>4</v>
      </c>
      <c r="K1961" s="24">
        <f>IFERROR(IF(V1961="Flex",0,IF(D1961=$D$30,VLOOKUP(A1961,MMO_o10M_lease!$A$1:$F$51,5,FALSE),IF(D1961=$D$26,VLOOKUP(D1961,LANDINGS!$A$3:$BR$40,HLOOKUP(A1961,LANDINGS!$B$1:$CF$42,42,FALSE),FALSE)-IFERROR(VLOOKUP(A1961,MMO_o10M_lease!$A$1:$F$38,5,FALSE),0),VLOOKUP(D1961,LANDINGS!$A$3:$CF$40,HLOOKUP(A1961,LANDINGS!$B$1:$CF$42,42,FALSE),FALSE)))),0)</f>
        <v>0</v>
      </c>
      <c r="L1961" s="24">
        <f>SUMIFS(PASTE_FLEX_TRACKER!$D:$D,PASTE_FLEX_TRACKER!$F:$F,MAIN!$A1961,PASTE_FLEX_TRACKER!$B:$B,MAIN!$D1961)-SUMIFS(PASTE_FLEX_TRACKER!$D:$D,PASTE_FLEX_TRACKER!$C:$C,MAIN!$A1961,PASTE_FLEX_TRACKER!$B:$B,MAIN!$D1961)</f>
        <v>0</v>
      </c>
      <c r="M1961" s="24" t="str">
        <f>IFERROR(-VLOOKUP(D1961,SQ!$A$19:$CC$52,HLOOKUP(MAIN!A1961,SQ!$B$18:$CC$56,39,FALSE),FALSE),"n/a")</f>
        <v>n/a</v>
      </c>
      <c r="N1961" s="24">
        <f>SUMIFS(QAM_TRACKER!$E:$E,QAM_TRACKER!$C:$C,"Non Sector England",QAM_TRACKER!$D:$D,MAIN!A1961)</f>
        <v>0</v>
      </c>
      <c r="O1961" s="46">
        <f>SUMIFS(MAN_ADJ!$L:$L,MAN_ADJ!$K:$K,MAIN!$D1961,MAN_ADJ!$J:$J,MAIN!$S1961)</f>
        <v>0</v>
      </c>
      <c r="P1961" s="25">
        <f t="shared" si="556"/>
        <v>0</v>
      </c>
      <c r="Q1961" s="28">
        <f t="shared" si="562"/>
        <v>0</v>
      </c>
      <c r="R1961" s="38">
        <f t="shared" si="563"/>
        <v>4</v>
      </c>
      <c r="S1961" s="17" t="s">
        <v>54</v>
      </c>
    </row>
    <row r="1962" spans="1:21" x14ac:dyDescent="0.25">
      <c r="A1962" s="17" t="s">
        <v>54</v>
      </c>
      <c r="B1962" s="17" t="s">
        <v>180</v>
      </c>
      <c r="C1962" s="17"/>
      <c r="D1962" s="17" t="s">
        <v>184</v>
      </c>
      <c r="E1962" s="24">
        <f>IF(U1962="SC",SUMIFS(SC!F:F,SC!A:A,MAIN!D1962,SC!B:B,MAIN!A1962),SUMIFS(Allocations!$H:$H,Allocations!$A:$A,MAIN!$A1962,Allocations!$B:$B,MAIN!$D1962))</f>
        <v>0</v>
      </c>
      <c r="F1962" s="24">
        <f>IF(U1962="SC",SUMIFS(SC!J:J,SC!A:A,MAIN!D1962,SC!B:B,MAIN!A1962),SUMIFS(Allocations!M:M,Allocations!A:A,MAIN!A1962,Allocations!B:B,MAIN!D1962))</f>
        <v>0</v>
      </c>
      <c r="G1962" s="24">
        <f t="shared" ref="G1962:G1963" si="564">E1962+F1962</f>
        <v>0</v>
      </c>
      <c r="H1962" s="24">
        <f>IFERROR(VLOOKUP(S1962,Swaps_wk!$A$2:$AP$151,HLOOKUP(MAIN!D1962,Swaps_wk!$B$2:$AP$151,150,FALSE),FALSE),0)</f>
        <v>0</v>
      </c>
      <c r="I1962" s="24">
        <f>SUMIFS(PASTE_DQS_TRACKER!$D:$D,PASTE_DQS_TRACKER!$C:$C,MAIN!$A1962,PASTE_DQS_TRACKER!$B:$B,MAIN!$D1962)-SUMIFS(PASTE_DQS_TRACKER!$D:$D,PASTE_DQS_TRACKER!$C:$C,MAIN!A1962,PASTE_DQS_TRACKER!$E:$E,MAIN!$D1962)</f>
        <v>31</v>
      </c>
      <c r="J1962" s="25">
        <f t="shared" ref="J1962:J1963" si="565">G1962+I1962</f>
        <v>31</v>
      </c>
      <c r="K1962" s="24">
        <f>IFERROR(IF(V1962="Flex",0,IF(D1962=$D$30,VLOOKUP(A1962,MMO_o10M_lease!$A$1:$F$51,5,FALSE),IF(D1962=$D$26,VLOOKUP(D1962,LANDINGS!$A$3:$BR$40,HLOOKUP(A1962,LANDINGS!$B$1:$CF$42,42,FALSE),FALSE)-IFERROR(VLOOKUP(A1962,MMO_o10M_lease!$A$1:$F$38,5,FALSE),0),VLOOKUP(D1962,LANDINGS!$A$3:$CF$40,HLOOKUP(A1962,LANDINGS!$B$1:$CF$42,42,FALSE),FALSE)))),0)</f>
        <v>0</v>
      </c>
      <c r="L1962" s="24">
        <f>SUMIFS(PASTE_FLEX_TRACKER!$D:$D,PASTE_FLEX_TRACKER!$F:$F,MAIN!$A1962,PASTE_FLEX_TRACKER!$B:$B,MAIN!$D1962)-SUMIFS(PASTE_FLEX_TRACKER!$D:$D,PASTE_FLEX_TRACKER!$C:$C,MAIN!$A1962,PASTE_FLEX_TRACKER!$B:$B,MAIN!$D1962)</f>
        <v>0</v>
      </c>
      <c r="M1962" s="24" t="str">
        <f>IFERROR(-VLOOKUP(D1962,SQ!$A$19:$CC$52,HLOOKUP(MAIN!A1962,SQ!$B$18:$CC$56,39,FALSE),FALSE),"n/a")</f>
        <v>n/a</v>
      </c>
      <c r="N1962" s="24">
        <f>-SUMIFS(QAM_TRACKER!$E:$E,QAM_TRACKER!$B:$B,MAIN!D1962,QAM_TRACKER!$D:$D,MAIN!A1962)</f>
        <v>0</v>
      </c>
      <c r="O1962" s="46">
        <f>SUMIFS(MAN_ADJ!$L:$L,MAN_ADJ!$K:$K,MAIN!$D1962,MAN_ADJ!$J:$J,MAIN!$S1962)</f>
        <v>0</v>
      </c>
      <c r="P1962" s="25">
        <f t="shared" si="556"/>
        <v>0</v>
      </c>
      <c r="Q1962" s="28">
        <f t="shared" ref="Q1962:Q1963" si="566">IFERROR(P1962/J1962,"n/a")</f>
        <v>0</v>
      </c>
      <c r="R1962" s="38">
        <f t="shared" ref="R1962:R1963" si="567">J1962-P1962</f>
        <v>31</v>
      </c>
      <c r="S1962" s="17" t="s">
        <v>54</v>
      </c>
    </row>
    <row r="1963" spans="1:21" x14ac:dyDescent="0.25">
      <c r="A1963" s="17" t="s">
        <v>54</v>
      </c>
      <c r="B1963" s="17" t="s">
        <v>180</v>
      </c>
      <c r="C1963" s="17"/>
      <c r="D1963" s="17" t="s">
        <v>128</v>
      </c>
      <c r="E1963" s="24">
        <f>IF(U1963="SC",SUMIFS(SC!F:F,SC!A:A,MAIN!D1963,SC!B:B,MAIN!A1963),SUMIFS(Allocations!$H:$H,Allocations!$A:$A,MAIN!$A1963,Allocations!$B:$B,MAIN!$D1963))</f>
        <v>0</v>
      </c>
      <c r="F1963" s="24">
        <f>IF(U1963="SC",SUMIFS(SC!J:J,SC!A:A,MAIN!D1963,SC!B:B,MAIN!A1963),SUMIFS(Allocations!M:M,Allocations!A:A,MAIN!A1963,Allocations!B:B,MAIN!D1963))</f>
        <v>0</v>
      </c>
      <c r="G1963" s="24">
        <f t="shared" si="564"/>
        <v>0</v>
      </c>
      <c r="H1963" s="24">
        <f>IFERROR(VLOOKUP(S1963,Swaps_wk!$A$2:$AP$151,HLOOKUP(MAIN!D1963,Swaps_wk!$B$2:$AP$151,150,FALSE),FALSE),0)</f>
        <v>0</v>
      </c>
      <c r="I1963" s="24">
        <f>SUMIFS(PASTE_DQS_TRACKER!$D:$D,PASTE_DQS_TRACKER!$C:$C,MAIN!$A1963,PASTE_DQS_TRACKER!$B:$B,MAIN!$D1963)-SUMIFS(PASTE_DQS_TRACKER!$D:$D,PASTE_DQS_TRACKER!$C:$C,MAIN!A1963,PASTE_DQS_TRACKER!$E:$E,MAIN!$D1963)</f>
        <v>0</v>
      </c>
      <c r="J1963" s="25">
        <f t="shared" si="565"/>
        <v>0</v>
      </c>
      <c r="K1963" s="24">
        <f>IFERROR(IF(V1963="Flex",0,IF(D1963=$D$30,VLOOKUP(A1963,MMO_o10M_lease!$A$1:$F$51,5,FALSE),IF(D1963=$D$26,VLOOKUP(D1963,LANDINGS!$A$3:$BR$40,HLOOKUP(A1963,LANDINGS!$B$1:$CF$42,42,FALSE),FALSE)-IFERROR(VLOOKUP(A1963,MMO_o10M_lease!$A$1:$F$38,5,FALSE),0),VLOOKUP(D1963,LANDINGS!$A$3:$CF$40,HLOOKUP(A1963,LANDINGS!$B$1:$CF$42,42,FALSE),FALSE)))),0)</f>
        <v>0</v>
      </c>
      <c r="L1963" s="24">
        <f>SUMIFS(PASTE_FLEX_TRACKER!$D:$D,PASTE_FLEX_TRACKER!$F:$F,MAIN!$A1963,PASTE_FLEX_TRACKER!$B:$B,MAIN!$D1963)-SUMIFS(PASTE_FLEX_TRACKER!$D:$D,PASTE_FLEX_TRACKER!$C:$C,MAIN!$A1963,PASTE_FLEX_TRACKER!$B:$B,MAIN!$D1963)</f>
        <v>0</v>
      </c>
      <c r="M1963" s="24" t="str">
        <f>IFERROR(-VLOOKUP(D1963,SQ!$A$19:$CC$52,HLOOKUP(MAIN!A1963,SQ!$B$18:$CC$56,39,FALSE),FALSE),"n/a")</f>
        <v>n/a</v>
      </c>
      <c r="N1963" s="24">
        <f>-SUMIFS(QAM_TRACKER!$E:$E,QAM_TRACKER!$B:$B,MAIN!D1963,QAM_TRACKER!$D:$D,MAIN!A1963)</f>
        <v>0</v>
      </c>
      <c r="O1963" s="46">
        <f>SUMIFS(MAN_ADJ!$L:$L,MAN_ADJ!$K:$K,MAIN!$D1963,MAN_ADJ!$J:$J,MAIN!$S1963)</f>
        <v>0</v>
      </c>
      <c r="P1963" s="25">
        <f t="shared" si="556"/>
        <v>0</v>
      </c>
      <c r="Q1963" s="28" t="str">
        <f t="shared" si="566"/>
        <v>n/a</v>
      </c>
      <c r="R1963" s="38">
        <f t="shared" si="567"/>
        <v>0</v>
      </c>
      <c r="S1963" s="17" t="s">
        <v>54</v>
      </c>
    </row>
    <row r="1964" spans="1:21" x14ac:dyDescent="0.25">
      <c r="A1964" s="17" t="s">
        <v>54</v>
      </c>
      <c r="B1964" s="17" t="s">
        <v>180</v>
      </c>
      <c r="C1964" s="17" t="s">
        <v>233</v>
      </c>
      <c r="D1964" s="17" t="s">
        <v>129</v>
      </c>
      <c r="E1964" s="24">
        <f>IF(U1964="SC",SUMIFS(SC!F:F,SC!A:A,MAIN!D1964,SC!B:B,MAIN!A1964),SUMIFS(Allocations!$H:$H,Allocations!$A:$A,MAIN!$A1964,Allocations!$B:$B,MAIN!$D1964))</f>
        <v>1</v>
      </c>
      <c r="F1964" s="24">
        <f>IF(U1964="SC",SUMIFS(SC!J:J,SC!A:A,MAIN!D1964,SC!B:B,MAIN!A1964),SUMIFS(Allocations!M:M,Allocations!A:A,MAIN!A1964,Allocations!B:B,MAIN!D1964))</f>
        <v>0</v>
      </c>
      <c r="G1964" s="24">
        <f t="shared" si="554"/>
        <v>1</v>
      </c>
      <c r="H1964" s="24">
        <f>IFERROR(VLOOKUP(S1964,Swaps_wk!$A$2:$AP$151,HLOOKUP(MAIN!D1964,Swaps_wk!$B$2:$AP$151,150,FALSE),FALSE),0)</f>
        <v>0</v>
      </c>
      <c r="I1964" s="24">
        <f>SUMIFS(PASTE_DQS_TRACKER!$D:$D,PASTE_DQS_TRACKER!$C:$C,MAIN!$A1964,PASTE_DQS_TRACKER!$B:$B,MAIN!$D1964)-SUMIFS(PASTE_DQS_TRACKER!$D:$D,PASTE_DQS_TRACKER!$C:$C,MAIN!A1964,PASTE_DQS_TRACKER!$E:$E,MAIN!$D1964)</f>
        <v>-0.20000000000000284</v>
      </c>
      <c r="J1964" s="25">
        <f t="shared" si="555"/>
        <v>0.79999999999999716</v>
      </c>
      <c r="K1964" s="24">
        <f>IFERROR(IF(V1964="Flex",0,IF(D1964=$D$30,VLOOKUP(A1964,MMO_o10M_lease!$A$1:$F$51,5,FALSE),IF(D1964=$D$26,VLOOKUP(D1964,LANDINGS!$A$3:$BR$40,HLOOKUP(A1964,LANDINGS!$B$1:$CF$42,42,FALSE),FALSE)-IFERROR(VLOOKUP(A1964,MMO_o10M_lease!$A$1:$F$38,5,FALSE),0),VLOOKUP(D1964,LANDINGS!$A$3:$CF$40,HLOOKUP(A1964,LANDINGS!$B$1:$CF$42,42,FALSE),FALSE)))),0)</f>
        <v>0</v>
      </c>
      <c r="L1964" s="24">
        <f>SUMIFS(PASTE_FLEX_TRACKER!$D:$D,PASTE_FLEX_TRACKER!$F:$F,MAIN!$A1964,PASTE_FLEX_TRACKER!$B:$B,MAIN!$D1964)-SUMIFS(PASTE_FLEX_TRACKER!$D:$D,PASTE_FLEX_TRACKER!$C:$C,MAIN!$A1964,PASTE_FLEX_TRACKER!$B:$B,MAIN!$D1964)</f>
        <v>0</v>
      </c>
      <c r="M1964" s="24" t="str">
        <f>IFERROR(-VLOOKUP(D1964,SQ!$A$19:$CC$52,HLOOKUP(MAIN!A1964,SQ!$B$18:$CC$56,39,FALSE),FALSE),"n/a")</f>
        <v>n/a</v>
      </c>
      <c r="N1964" s="24">
        <f>-SUMIFS(QAM_TRACKER!$E:$E,QAM_TRACKER!$B:$B,MAIN!D1964,QAM_TRACKER!$D:$D,MAIN!A1964)</f>
        <v>0</v>
      </c>
      <c r="O1964" s="46">
        <f>SUMIFS(MAN_ADJ!$L:$L,MAN_ADJ!$K:$K,MAIN!$D1964,MAN_ADJ!$J:$J,MAIN!$S1964)</f>
        <v>0</v>
      </c>
      <c r="P1964" s="25">
        <f t="shared" si="556"/>
        <v>0</v>
      </c>
      <c r="Q1964" s="28">
        <f t="shared" si="558"/>
        <v>0</v>
      </c>
      <c r="R1964" s="38">
        <f t="shared" si="559"/>
        <v>0.79999999999999716</v>
      </c>
      <c r="S1964" s="17" t="s">
        <v>54</v>
      </c>
    </row>
    <row r="1965" spans="1:21" x14ac:dyDescent="0.25">
      <c r="A1965" s="17" t="s">
        <v>54</v>
      </c>
      <c r="B1965" s="17" t="s">
        <v>180</v>
      </c>
      <c r="C1965" s="17" t="s">
        <v>233</v>
      </c>
      <c r="D1965" s="17" t="s">
        <v>155</v>
      </c>
      <c r="E1965" s="24">
        <f>IF(U1965="SC",SUMIFS(SC!F:F,SC!A:A,MAIN!D1965,SC!B:B,MAIN!A1965),SUMIFS(Allocations!$H:$H,Allocations!$A:$A,MAIN!$A1965,Allocations!$B:$B,MAIN!$D1965))</f>
        <v>50</v>
      </c>
      <c r="F1965" s="24">
        <f>IF(U1965="SC",SUMIFS(SC!J:J,SC!A:A,MAIN!D1965,SC!B:B,MAIN!A1965),SUMIFS(Allocations!M:M,Allocations!A:A,MAIN!A1965,Allocations!B:B,MAIN!D1965))</f>
        <v>0</v>
      </c>
      <c r="G1965" s="24">
        <f t="shared" si="554"/>
        <v>50</v>
      </c>
      <c r="H1965" s="24">
        <f>IFERROR(VLOOKUP(S1965,Swaps_wk!$A$2:$AP$151,HLOOKUP(MAIN!D1965,Swaps_wk!$B$2:$AP$151,150,FALSE),FALSE),0)</f>
        <v>0</v>
      </c>
      <c r="I1965" s="24">
        <f>SUMIFS(PASTE_DQS_TRACKER!$D:$D,PASTE_DQS_TRACKER!$C:$C,MAIN!$A1965,PASTE_DQS_TRACKER!$B:$B,MAIN!$D1965)-SUMIFS(PASTE_DQS_TRACKER!$D:$D,PASTE_DQS_TRACKER!$C:$C,MAIN!A1965,PASTE_DQS_TRACKER!$E:$E,MAIN!$D1965)</f>
        <v>0</v>
      </c>
      <c r="J1965" s="25">
        <f t="shared" si="555"/>
        <v>50</v>
      </c>
      <c r="K1965" s="24">
        <f>IFERROR(IF(V1965="Flex",0,IF(D1965=$D$30,VLOOKUP(A1965,MMO_o10M_lease!$A$1:$F$51,5,FALSE),IF(D1965=$D$26,VLOOKUP(D1965,LANDINGS!$A$3:$BR$40,HLOOKUP(A1965,LANDINGS!$B$1:$CF$42,42,FALSE),FALSE)-IFERROR(VLOOKUP(A1965,MMO_o10M_lease!$A$1:$F$38,5,FALSE),0),VLOOKUP(D1965,LANDINGS!$A$3:$CF$40,HLOOKUP(A1965,LANDINGS!$B$1:$CF$42,42,FALSE),FALSE)))),0)</f>
        <v>0</v>
      </c>
      <c r="L1965" s="24">
        <f>SUMIFS(PASTE_FLEX_TRACKER!$D:$D,PASTE_FLEX_TRACKER!$F:$F,MAIN!$A1965,PASTE_FLEX_TRACKER!$B:$B,MAIN!$D1965)-SUMIFS(PASTE_FLEX_TRACKER!$D:$D,PASTE_FLEX_TRACKER!$C:$C,MAIN!$A1965,PASTE_FLEX_TRACKER!$B:$B,MAIN!$D1965)</f>
        <v>0</v>
      </c>
      <c r="M1965" s="24" t="str">
        <f>IFERROR(-VLOOKUP(D1965,SQ!$A$19:$CC$52,HLOOKUP(MAIN!A1965,SQ!$B$18:$CC$56,39,FALSE),FALSE),"n/a")</f>
        <v>n/a</v>
      </c>
      <c r="N1965" s="24">
        <f>-SUMIFS(QAM_TRACKER!$E:$E,QAM_TRACKER!$B:$B,MAIN!D1965,QAM_TRACKER!$D:$D,MAIN!A1965)</f>
        <v>0</v>
      </c>
      <c r="O1965" s="46">
        <f>SUMIFS(MAN_ADJ!$L:$L,MAN_ADJ!$K:$K,MAIN!$D1965,MAN_ADJ!$J:$J,MAIN!$S1965)</f>
        <v>0</v>
      </c>
      <c r="P1965" s="25">
        <f t="shared" si="556"/>
        <v>0</v>
      </c>
      <c r="Q1965" s="28">
        <f t="shared" si="558"/>
        <v>0</v>
      </c>
      <c r="R1965" s="38">
        <f t="shared" si="559"/>
        <v>50</v>
      </c>
      <c r="S1965" s="17" t="s">
        <v>54</v>
      </c>
    </row>
    <row r="1966" spans="1:21" x14ac:dyDescent="0.25">
      <c r="A1966" s="17" t="s">
        <v>54</v>
      </c>
      <c r="B1966" s="17" t="s">
        <v>180</v>
      </c>
      <c r="C1966" s="17" t="s">
        <v>233</v>
      </c>
      <c r="D1966" s="17" t="s">
        <v>130</v>
      </c>
      <c r="E1966" s="24">
        <f>IF(U1966="SC",SUMIFS(SC!F:F,SC!A:A,MAIN!D1966,SC!B:B,MAIN!A1966),SUMIFS(Allocations!$H:$H,Allocations!$A:$A,MAIN!$A1966,Allocations!$B:$B,MAIN!$D1966))</f>
        <v>0</v>
      </c>
      <c r="F1966" s="24">
        <f>IF(U1966="SC",SUMIFS(SC!J:J,SC!A:A,MAIN!D1966,SC!B:B,MAIN!A1966),SUMIFS(Allocations!M:M,Allocations!A:A,MAIN!A1966,Allocations!B:B,MAIN!D1966))</f>
        <v>0</v>
      </c>
      <c r="G1966" s="24">
        <f t="shared" si="554"/>
        <v>0</v>
      </c>
      <c r="H1966" s="24">
        <f>IFERROR(VLOOKUP(S1966,Swaps_wk!$A$2:$AP$151,HLOOKUP(MAIN!D1966,Swaps_wk!$B$2:$AP$151,150,FALSE),FALSE),0)</f>
        <v>0</v>
      </c>
      <c r="I1966" s="24">
        <f>SUMIFS(PASTE_DQS_TRACKER!$D:$D,PASTE_DQS_TRACKER!$C:$C,MAIN!$A1966,PASTE_DQS_TRACKER!$B:$B,MAIN!$D1966)-SUMIFS(PASTE_DQS_TRACKER!$D:$D,PASTE_DQS_TRACKER!$C:$C,MAIN!A1966,PASTE_DQS_TRACKER!$E:$E,MAIN!$D1966)</f>
        <v>0</v>
      </c>
      <c r="J1966" s="25">
        <f t="shared" si="555"/>
        <v>0</v>
      </c>
      <c r="K1966" s="24">
        <f>IFERROR(IF(V1966="Flex",0,IF(D1966=$D$30,VLOOKUP(A1966,MMO_o10M_lease!$A$1:$F$51,5,FALSE),IF(D1966=$D$26,VLOOKUP(D1966,LANDINGS!$A$3:$BR$40,HLOOKUP(A1966,LANDINGS!$B$1:$CF$42,42,FALSE),FALSE)-IFERROR(VLOOKUP(A1966,MMO_o10M_lease!$A$1:$F$38,5,FALSE),0),VLOOKUP(D1966,LANDINGS!$A$3:$CF$40,HLOOKUP(A1966,LANDINGS!$B$1:$CF$42,42,FALSE),FALSE)))),0)</f>
        <v>0</v>
      </c>
      <c r="L1966" s="24">
        <f>SUMIFS(PASTE_FLEX_TRACKER!$D:$D,PASTE_FLEX_TRACKER!$F:$F,MAIN!$A1966,PASTE_FLEX_TRACKER!$B:$B,MAIN!$D1966)-SUMIFS(PASTE_FLEX_TRACKER!$D:$D,PASTE_FLEX_TRACKER!$C:$C,MAIN!$A1966,PASTE_FLEX_TRACKER!$B:$B,MAIN!$D1966)</f>
        <v>0</v>
      </c>
      <c r="M1966" s="24" t="str">
        <f>IFERROR(-VLOOKUP(D1966,SQ!$A$19:$CC$52,HLOOKUP(MAIN!A1966,SQ!$B$18:$CC$56,39,FALSE),FALSE),"n/a")</f>
        <v>n/a</v>
      </c>
      <c r="N1966" s="24">
        <f>-SUMIFS(QAM_TRACKER!$E:$E,QAM_TRACKER!$B:$B,MAIN!D1966,QAM_TRACKER!$D:$D,MAIN!A1966)</f>
        <v>0</v>
      </c>
      <c r="O1966" s="46">
        <f>SUMIFS(MAN_ADJ!$L:$L,MAN_ADJ!$K:$K,MAIN!$D1966,MAN_ADJ!$J:$J,MAIN!$S1966)</f>
        <v>0</v>
      </c>
      <c r="P1966" s="25">
        <f t="shared" si="556"/>
        <v>0</v>
      </c>
      <c r="Q1966" s="28" t="str">
        <f t="shared" si="558"/>
        <v>n/a</v>
      </c>
      <c r="R1966" s="38">
        <f t="shared" si="559"/>
        <v>0</v>
      </c>
      <c r="S1966" s="17" t="s">
        <v>54</v>
      </c>
    </row>
    <row r="1967" spans="1:21" x14ac:dyDescent="0.25">
      <c r="A1967" s="26" t="s">
        <v>54</v>
      </c>
      <c r="B1967" s="26" t="s">
        <v>180</v>
      </c>
      <c r="C1967" s="26" t="s">
        <v>233</v>
      </c>
      <c r="D1967" s="26" t="s">
        <v>131</v>
      </c>
      <c r="E1967" s="27">
        <f t="shared" ref="E1967:P1967" si="568">SUM(E1926:E1966)</f>
        <v>185593.78</v>
      </c>
      <c r="F1967" s="27">
        <f t="shared" si="568"/>
        <v>1140.6999999999998</v>
      </c>
      <c r="G1967" s="27">
        <f t="shared" si="568"/>
        <v>186734.48000000004</v>
      </c>
      <c r="H1967" s="27">
        <f>IFERROR(VLOOKUP(S1967,Swaps_wk!$A$2:$AP$151,HLOOKUP(MAIN!D1967,Swaps_wk!$B$2:$AP$151,150,FALSE),FALSE),0)</f>
        <v>0</v>
      </c>
      <c r="I1967" s="27">
        <f t="shared" si="568"/>
        <v>-557.60000000000014</v>
      </c>
      <c r="J1967" s="25">
        <f t="shared" si="568"/>
        <v>186176.88000000003</v>
      </c>
      <c r="K1967" s="27">
        <f t="shared" si="568"/>
        <v>131595.40298330312</v>
      </c>
      <c r="L1967" s="27">
        <f t="shared" si="568"/>
        <v>338</v>
      </c>
      <c r="M1967" s="27">
        <f t="shared" si="568"/>
        <v>-743</v>
      </c>
      <c r="N1967" s="27">
        <f t="shared" si="568"/>
        <v>0</v>
      </c>
      <c r="O1967" s="27">
        <f>SUM(O1929:O1966)</f>
        <v>1345.7739999999999</v>
      </c>
      <c r="P1967" s="25">
        <f t="shared" si="568"/>
        <v>133062.98198330312</v>
      </c>
      <c r="Q1967" s="28">
        <f t="shared" si="558"/>
        <v>0.71471270752471039</v>
      </c>
      <c r="R1967" s="38">
        <f t="shared" si="559"/>
        <v>53113.898016696912</v>
      </c>
      <c r="S1967" s="17" t="s">
        <v>54</v>
      </c>
    </row>
    <row r="1968" spans="1:21" x14ac:dyDescent="0.25">
      <c r="A1968" s="17" t="s">
        <v>235</v>
      </c>
      <c r="B1968" s="17" t="s">
        <v>180</v>
      </c>
      <c r="C1968" s="17" t="s">
        <v>236</v>
      </c>
      <c r="D1968" s="17" t="s">
        <v>95</v>
      </c>
      <c r="E1968" s="24">
        <f>IF(U1968="SC",SUMIFS(SC!F:F,SC!A:A,MAIN!D1968,SC!B:B,MAIN!A1968),SUMIFS(Allocations!$H:$H,Allocations!$A:$A,MAIN!$A1968,Allocations!$B:$B,MAIN!$D1968))</f>
        <v>34421.287644787641</v>
      </c>
      <c r="F1968" s="24">
        <f>IF(U1968="SC",SUMIFS(SC!J:J,SC!A:A,MAIN!D1968,SC!B:B,MAIN!A1968),SUMIFS(Allocations!M:M,Allocations!A:A,MAIN!A1968,Allocations!B:B,MAIN!D1968))</f>
        <v>0</v>
      </c>
      <c r="G1968" s="24">
        <f t="shared" ref="G1968:G2008" si="569">E1968+F1968</f>
        <v>34421.287644787641</v>
      </c>
      <c r="H1968" s="24">
        <f>IFERROR(VLOOKUP(S1968,Swaps_wk!$A$2:$AP$151,HLOOKUP(MAIN!D1968,Swaps_wk!$B$2:$AP$151,150,FALSE),FALSE),0)</f>
        <v>0</v>
      </c>
      <c r="I1968" s="24">
        <f>SUMIFS(PASTE_DQS_TRACKER!$D:$D,PASTE_DQS_TRACKER!$C:$C,MAIN!$A1968,PASTE_DQS_TRACKER!$B:$B,MAIN!$D1968)-SUMIFS(PASTE_DQS_TRACKER!$D:$D,PASTE_DQS_TRACKER!$C:$C,MAIN!A1968,PASTE_DQS_TRACKER!$E:$E,MAIN!$D1968)</f>
        <v>-415</v>
      </c>
      <c r="J1968" s="25">
        <f t="shared" ref="J1968:J2008" si="570">G1968+I1968</f>
        <v>34006.287644787641</v>
      </c>
      <c r="K1968" s="24">
        <f>IFERROR(IF(V1968="Flex",0,IF(D1968=$D$30,VLOOKUP(A1968,MMO_o10M_lease!$A$1:$F$51,5,FALSE),IF(D1968=$D$26,VLOOKUP(D1968,LANDINGS!$A$3:$BR$40,HLOOKUP(A1968,LANDINGS!$B$1:$CF$42,42,FALSE),FALSE)-IFERROR(VLOOKUP(A1968,MMO_o10M_lease!$A$1:$F$38,5,FALSE),0),VLOOKUP(D1968,LANDINGS!$A$3:$CF$40,HLOOKUP(A1968,LANDINGS!$B$1:$CF$42,42,FALSE),FALSE)))),0)</f>
        <v>1.903</v>
      </c>
      <c r="L1968" s="24">
        <f>SUMIFS(PASTE_FLEX_TRACKER!$D:$D,PASTE_FLEX_TRACKER!$F:$F,MAIN!$A1968,PASTE_FLEX_TRACKER!$B:$B,MAIN!$D1968)-SUMIFS(PASTE_FLEX_TRACKER!$D:$D,PASTE_FLEX_TRACKER!$C:$C,MAIN!$A1968,PASTE_FLEX_TRACKER!$B:$B,MAIN!$D1968)</f>
        <v>0</v>
      </c>
      <c r="M1968" s="24" t="str">
        <f>IFERROR(-VLOOKUP(D1968,SQ!$A$19:$CC$52,HLOOKUP(MAIN!A1968,SQ!$B$18:$CC$56,39,FALSE),FALSE),"n/a")</f>
        <v>n/a</v>
      </c>
      <c r="N1968" s="46" t="s">
        <v>563</v>
      </c>
      <c r="O1968" s="46">
        <f>SUMIFS(MAN_ADJ!$L:$L,MAN_ADJ!$K:$K,MAIN!$D1968,MAN_ADJ!$J:$J,MAIN!$S1968)</f>
        <v>0</v>
      </c>
      <c r="P1968" s="25">
        <f t="shared" ref="P1968:P2008" si="571">SUM(K1968:O1968)</f>
        <v>1.903</v>
      </c>
      <c r="Q1968" s="28">
        <f>IFERROR(L1968/J1968,"n/a")</f>
        <v>0</v>
      </c>
      <c r="R1968" s="38">
        <f t="shared" si="559"/>
        <v>34004.384644787642</v>
      </c>
      <c r="S1968" s="17" t="s">
        <v>235</v>
      </c>
      <c r="U1968" t="s">
        <v>577</v>
      </c>
    </row>
    <row r="1969" spans="1:21" x14ac:dyDescent="0.25">
      <c r="A1969" s="17" t="s">
        <v>235</v>
      </c>
      <c r="B1969" s="17" t="s">
        <v>180</v>
      </c>
      <c r="C1969" s="17" t="s">
        <v>236</v>
      </c>
      <c r="D1969" s="17" t="s">
        <v>96</v>
      </c>
      <c r="E1969" s="24">
        <f>IF(U1969="SC",SUMIFS(SC!F:F,SC!A:A,MAIN!D1969,SC!B:B,MAIN!A1969),SUMIFS(Allocations!$H:$H,Allocations!$A:$A,MAIN!$A1969,Allocations!$B:$B,MAIN!$D1969))</f>
        <v>0.72861279646993937</v>
      </c>
      <c r="F1969" s="24">
        <f>IF(U1969="SC",SUMIFS(SC!J:J,SC!A:A,MAIN!D1969,SC!B:B,MAIN!A1969),SUMIFS(Allocations!M:M,Allocations!A:A,MAIN!A1969,Allocations!B:B,MAIN!D1969))</f>
        <v>0</v>
      </c>
      <c r="G1969" s="24">
        <f t="shared" si="569"/>
        <v>0.72861279646993937</v>
      </c>
      <c r="H1969" s="24">
        <f>IFERROR(VLOOKUP(S1969,Swaps_wk!$A$2:$AP$151,HLOOKUP(MAIN!D1969,Swaps_wk!$B$2:$AP$151,150,FALSE),FALSE),0)</f>
        <v>0</v>
      </c>
      <c r="I1969" s="24">
        <f>SUMIFS(PASTE_DQS_TRACKER!$D:$D,PASTE_DQS_TRACKER!$C:$C,MAIN!$A1969,PASTE_DQS_TRACKER!$B:$B,MAIN!$D1969)-SUMIFS(PASTE_DQS_TRACKER!$D:$D,PASTE_DQS_TRACKER!$C:$C,MAIN!A1969,PASTE_DQS_TRACKER!$E:$E,MAIN!$D1969)</f>
        <v>0</v>
      </c>
      <c r="J1969" s="25">
        <f t="shared" si="570"/>
        <v>0.72861279646993937</v>
      </c>
      <c r="K1969" s="24">
        <f>IFERROR(IF(V1969="Flex",0,IF(D1969=$D$30,VLOOKUP(A1969,MMO_o10M_lease!$A$1:$F$51,5,FALSE),IF(D1969=$D$26,VLOOKUP(D1969,LANDINGS!$A$3:$BR$40,HLOOKUP(A1969,LANDINGS!$B$1:$CF$42,42,FALSE),FALSE)-IFERROR(VLOOKUP(A1969,MMO_o10M_lease!$A$1:$F$38,5,FALSE),0),VLOOKUP(D1969,LANDINGS!$A$3:$CF$40,HLOOKUP(A1969,LANDINGS!$B$1:$CF$42,42,FALSE),FALSE)))),0)</f>
        <v>0</v>
      </c>
      <c r="L1969" s="24">
        <f>SUMIFS(PASTE_FLEX_TRACKER!$D:$D,PASTE_FLEX_TRACKER!$F:$F,MAIN!$A1969,PASTE_FLEX_TRACKER!$B:$B,MAIN!$D1969)-SUMIFS(PASTE_FLEX_TRACKER!$D:$D,PASTE_FLEX_TRACKER!$C:$C,MAIN!$A1969,PASTE_FLEX_TRACKER!$B:$B,MAIN!$D1969)</f>
        <v>0</v>
      </c>
      <c r="M1969" s="24" t="str">
        <f>IFERROR(-VLOOKUP(D1969,SQ!$A$19:$CC$52,HLOOKUP(MAIN!A1969,SQ!$B$18:$CC$56,39,FALSE),FALSE),"n/a")</f>
        <v>n/a</v>
      </c>
      <c r="N1969" s="46" t="s">
        <v>563</v>
      </c>
      <c r="O1969" s="46">
        <f>SUMIFS(MAN_ADJ!$L:$L,MAN_ADJ!$K:$K,MAIN!$D1969,MAN_ADJ!$J:$J,MAIN!$S1969)</f>
        <v>0</v>
      </c>
      <c r="P1969" s="25">
        <f t="shared" si="571"/>
        <v>0</v>
      </c>
      <c r="Q1969" s="28">
        <f t="shared" ref="Q1969:Q2035" si="572">IFERROR(P1969/J1969,"n/a")</f>
        <v>0</v>
      </c>
      <c r="R1969" s="38">
        <f t="shared" si="559"/>
        <v>0.72861279646993937</v>
      </c>
      <c r="S1969" s="17" t="s">
        <v>235</v>
      </c>
      <c r="U1969" t="s">
        <v>577</v>
      </c>
    </row>
    <row r="1970" spans="1:21" x14ac:dyDescent="0.25">
      <c r="A1970" s="17" t="s">
        <v>235</v>
      </c>
      <c r="B1970" s="17" t="s">
        <v>180</v>
      </c>
      <c r="C1970" s="17" t="s">
        <v>236</v>
      </c>
      <c r="D1970" s="17" t="s">
        <v>97</v>
      </c>
      <c r="E1970" s="24">
        <f>IF(U1970="SC",SUMIFS(SC!F:F,SC!A:A,MAIN!D1970,SC!B:B,MAIN!A1970),SUMIFS(Allocations!$H:$H,Allocations!$A:$A,MAIN!$A1970,Allocations!$B:$B,MAIN!$D1970))</f>
        <v>1.0524407060121344</v>
      </c>
      <c r="F1970" s="24">
        <f>IF(U1970="SC",SUMIFS(SC!J:J,SC!A:A,MAIN!D1970,SC!B:B,MAIN!A1970),SUMIFS(Allocations!M:M,Allocations!A:A,MAIN!A1970,Allocations!B:B,MAIN!D1970))</f>
        <v>0</v>
      </c>
      <c r="G1970" s="24">
        <f t="shared" si="569"/>
        <v>1.0524407060121344</v>
      </c>
      <c r="H1970" s="24">
        <f>IFERROR(VLOOKUP(S1970,Swaps_wk!$A$2:$AP$151,HLOOKUP(MAIN!D1970,Swaps_wk!$B$2:$AP$151,150,FALSE),FALSE),0)</f>
        <v>0</v>
      </c>
      <c r="I1970" s="24">
        <f>SUMIFS(PASTE_DQS_TRACKER!$D:$D,PASTE_DQS_TRACKER!$C:$C,MAIN!$A1970,PASTE_DQS_TRACKER!$B:$B,MAIN!$D1970)-SUMIFS(PASTE_DQS_TRACKER!$D:$D,PASTE_DQS_TRACKER!$C:$C,MAIN!A1970,PASTE_DQS_TRACKER!$E:$E,MAIN!$D1970)</f>
        <v>0</v>
      </c>
      <c r="J1970" s="25">
        <f t="shared" si="570"/>
        <v>1.0524407060121344</v>
      </c>
      <c r="K1970" s="24">
        <f>IFERROR(IF(V1970="Flex",0,IF(D1970=$D$30,VLOOKUP(A1970,MMO_o10M_lease!$A$1:$F$51,5,FALSE),IF(D1970=$D$26,VLOOKUP(D1970,LANDINGS!$A$3:$BR$40,HLOOKUP(A1970,LANDINGS!$B$1:$CF$42,42,FALSE),FALSE)-IFERROR(VLOOKUP(A1970,MMO_o10M_lease!$A$1:$F$38,5,FALSE),0),VLOOKUP(D1970,LANDINGS!$A$3:$CF$40,HLOOKUP(A1970,LANDINGS!$B$1:$CF$42,42,FALSE),FALSE)))),0)</f>
        <v>0</v>
      </c>
      <c r="L1970" s="24">
        <f>SUMIFS(PASTE_FLEX_TRACKER!$D:$D,PASTE_FLEX_TRACKER!$F:$F,MAIN!$A1970,PASTE_FLEX_TRACKER!$B:$B,MAIN!$D1970)-SUMIFS(PASTE_FLEX_TRACKER!$D:$D,PASTE_FLEX_TRACKER!$C:$C,MAIN!$A1970,PASTE_FLEX_TRACKER!$B:$B,MAIN!$D1970)</f>
        <v>0</v>
      </c>
      <c r="M1970" s="24" t="str">
        <f>IFERROR(-VLOOKUP(D1970,SQ!$A$19:$CC$52,HLOOKUP(MAIN!A1970,SQ!$B$18:$CC$56,39,FALSE),FALSE),"n/a")</f>
        <v>n/a</v>
      </c>
      <c r="N1970" s="46" t="s">
        <v>563</v>
      </c>
      <c r="O1970" s="46">
        <f>SUMIFS(MAN_ADJ!$L:$L,MAN_ADJ!$K:$K,MAIN!$D1970,MAN_ADJ!$J:$J,MAIN!$S1970)</f>
        <v>0</v>
      </c>
      <c r="P1970" s="25">
        <f t="shared" si="571"/>
        <v>0</v>
      </c>
      <c r="Q1970" s="28">
        <f t="shared" si="572"/>
        <v>0</v>
      </c>
      <c r="R1970" s="38">
        <f t="shared" si="559"/>
        <v>1.0524407060121344</v>
      </c>
      <c r="S1970" s="17" t="s">
        <v>235</v>
      </c>
      <c r="U1970" t="s">
        <v>577</v>
      </c>
    </row>
    <row r="1971" spans="1:21" x14ac:dyDescent="0.25">
      <c r="A1971" s="17" t="s">
        <v>235</v>
      </c>
      <c r="B1971" s="17" t="s">
        <v>180</v>
      </c>
      <c r="C1971" s="17" t="s">
        <v>236</v>
      </c>
      <c r="D1971" s="17" t="s">
        <v>98</v>
      </c>
      <c r="E1971" s="24">
        <f>IF(U1971="SC",SUMIFS(SC!F:F,SC!A:A,MAIN!D1971,SC!B:B,MAIN!A1971),SUMIFS(Allocations!$H:$H,Allocations!$A:$A,MAIN!$A1971,Allocations!$B:$B,MAIN!$D1971))</f>
        <v>32552.071993932706</v>
      </c>
      <c r="F1971" s="24">
        <f>IF(U1971="SC",SUMIFS(SC!J:J,SC!A:A,MAIN!D1971,SC!B:B,MAIN!A1971),SUMIFS(Allocations!M:M,Allocations!A:A,MAIN!A1971,Allocations!B:B,MAIN!D1971))</f>
        <v>0</v>
      </c>
      <c r="G1971" s="24">
        <f t="shared" si="569"/>
        <v>32552.071993932706</v>
      </c>
      <c r="H1971" s="24">
        <f>IFERROR(VLOOKUP(S1971,Swaps_wk!$A$2:$AP$151,HLOOKUP(MAIN!D1971,Swaps_wk!$B$2:$AP$151,150,FALSE),FALSE),0)</f>
        <v>0</v>
      </c>
      <c r="I1971" s="24">
        <f>SUMIFS(PASTE_DQS_TRACKER!$D:$D,PASTE_DQS_TRACKER!$C:$C,MAIN!$A1971,PASTE_DQS_TRACKER!$B:$B,MAIN!$D1971)-SUMIFS(PASTE_DQS_TRACKER!$D:$D,PASTE_DQS_TRACKER!$C:$C,MAIN!A1971,PASTE_DQS_TRACKER!$E:$E,MAIN!$D1971)</f>
        <v>0</v>
      </c>
      <c r="J1971" s="25">
        <f t="shared" si="570"/>
        <v>32552.071993932706</v>
      </c>
      <c r="K1971" s="24">
        <f>IFERROR(IF(V1971="Flex",0,IF(D1971=$D$30,VLOOKUP(A1971,MMO_o10M_lease!$A$1:$F$51,5,FALSE),IF(D1971=$D$26,VLOOKUP(D1971,LANDINGS!$A$3:$BR$40,HLOOKUP(A1971,LANDINGS!$B$1:$CF$42,42,FALSE),FALSE)-IFERROR(VLOOKUP(A1971,MMO_o10M_lease!$A$1:$F$38,5,FALSE),0),VLOOKUP(D1971,LANDINGS!$A$3:$CF$40,HLOOKUP(A1971,LANDINGS!$B$1:$CF$42,42,FALSE),FALSE)))),0)</f>
        <v>0</v>
      </c>
      <c r="L1971" s="24">
        <f>SUMIFS(PASTE_FLEX_TRACKER!$D:$D,PASTE_FLEX_TRACKER!$F:$F,MAIN!$A1971,PASTE_FLEX_TRACKER!$B:$B,MAIN!$D1971)-SUMIFS(PASTE_FLEX_TRACKER!$D:$D,PASTE_FLEX_TRACKER!$C:$C,MAIN!$A1971,PASTE_FLEX_TRACKER!$B:$B,MAIN!$D1971)</f>
        <v>0</v>
      </c>
      <c r="M1971" s="24" t="str">
        <f>IFERROR(-VLOOKUP(D1971,SQ!$A$19:$CC$52,HLOOKUP(MAIN!A1971,SQ!$B$18:$CC$56,39,FALSE),FALSE),"n/a")</f>
        <v>n/a</v>
      </c>
      <c r="N1971" s="46" t="s">
        <v>563</v>
      </c>
      <c r="O1971" s="46">
        <f>SUMIFS(MAN_ADJ!$L:$L,MAN_ADJ!$K:$K,MAIN!$D1971,MAN_ADJ!$J:$J,MAIN!$S1971)</f>
        <v>0</v>
      </c>
      <c r="P1971" s="25">
        <f t="shared" si="571"/>
        <v>0</v>
      </c>
      <c r="Q1971" s="28">
        <f t="shared" si="572"/>
        <v>0</v>
      </c>
      <c r="R1971" s="38">
        <f t="shared" si="559"/>
        <v>32552.071993932706</v>
      </c>
      <c r="S1971" s="17" t="s">
        <v>235</v>
      </c>
      <c r="U1971" t="s">
        <v>577</v>
      </c>
    </row>
    <row r="1972" spans="1:21" x14ac:dyDescent="0.25">
      <c r="A1972" s="17" t="s">
        <v>235</v>
      </c>
      <c r="B1972" s="17" t="s">
        <v>180</v>
      </c>
      <c r="C1972" s="17" t="s">
        <v>236</v>
      </c>
      <c r="D1972" s="17" t="s">
        <v>99</v>
      </c>
      <c r="E1972" s="24">
        <f>IF(U1972="SC",SUMIFS(SC!F:F,SC!A:A,MAIN!D1972,SC!B:B,MAIN!A1972),SUMIFS(Allocations!$H:$H,Allocations!$A:$A,MAIN!$A1972,Allocations!$B:$B,MAIN!$D1972))</f>
        <v>2.4287093215664646</v>
      </c>
      <c r="F1972" s="24">
        <f>IF(U1972="SC",SUMIFS(SC!J:J,SC!A:A,MAIN!D1972,SC!B:B,MAIN!A1972),SUMIFS(Allocations!M:M,Allocations!A:A,MAIN!A1972,Allocations!B:B,MAIN!D1972))</f>
        <v>0</v>
      </c>
      <c r="G1972" s="24">
        <f t="shared" si="569"/>
        <v>2.4287093215664646</v>
      </c>
      <c r="H1972" s="24">
        <f>IFERROR(VLOOKUP(S1972,Swaps_wk!$A$2:$AP$151,HLOOKUP(MAIN!D1972,Swaps_wk!$B$2:$AP$151,150,FALSE),FALSE),0)</f>
        <v>0</v>
      </c>
      <c r="I1972" s="24">
        <f>SUMIFS(PASTE_DQS_TRACKER!$D:$D,PASTE_DQS_TRACKER!$C:$C,MAIN!$A1972,PASTE_DQS_TRACKER!$B:$B,MAIN!$D1972)-SUMIFS(PASTE_DQS_TRACKER!$D:$D,PASTE_DQS_TRACKER!$C:$C,MAIN!A1972,PASTE_DQS_TRACKER!$E:$E,MAIN!$D1972)</f>
        <v>0</v>
      </c>
      <c r="J1972" s="25">
        <f t="shared" si="570"/>
        <v>2.4287093215664646</v>
      </c>
      <c r="K1972" s="24">
        <f>IFERROR(IF(V1972="Flex",0,IF(D1972=$D$30,VLOOKUP(A1972,MMO_o10M_lease!$A$1:$F$51,5,FALSE),IF(D1972=$D$26,VLOOKUP(D1972,LANDINGS!$A$3:$BR$40,HLOOKUP(A1972,LANDINGS!$B$1:$CF$42,42,FALSE),FALSE)-IFERROR(VLOOKUP(A1972,MMO_o10M_lease!$A$1:$F$38,5,FALSE),0),VLOOKUP(D1972,LANDINGS!$A$3:$CF$40,HLOOKUP(A1972,LANDINGS!$B$1:$CF$42,42,FALSE),FALSE)))),0)</f>
        <v>18.52364</v>
      </c>
      <c r="L1972" s="24">
        <f>SUMIFS(PASTE_FLEX_TRACKER!$D:$D,PASTE_FLEX_TRACKER!$F:$F,MAIN!$A1972,PASTE_FLEX_TRACKER!$B:$B,MAIN!$D1972)-SUMIFS(PASTE_FLEX_TRACKER!$D:$D,PASTE_FLEX_TRACKER!$C:$C,MAIN!$A1972,PASTE_FLEX_TRACKER!$B:$B,MAIN!$D1972)</f>
        <v>0</v>
      </c>
      <c r="M1972" s="24" t="str">
        <f>IFERROR(-VLOOKUP(D1972,SQ!$A$19:$CC$52,HLOOKUP(MAIN!A1972,SQ!$B$18:$CC$56,39,FALSE),FALSE),"n/a")</f>
        <v>n/a</v>
      </c>
      <c r="N1972" s="46" t="s">
        <v>563</v>
      </c>
      <c r="O1972" s="46">
        <f>SUMIFS(MAN_ADJ!$L:$L,MAN_ADJ!$K:$K,MAIN!$D1972,MAN_ADJ!$J:$J,MAIN!$S1972)</f>
        <v>0</v>
      </c>
      <c r="P1972" s="25">
        <f t="shared" si="571"/>
        <v>18.52364</v>
      </c>
      <c r="Q1972" s="28">
        <f t="shared" si="572"/>
        <v>7.6269481224095834</v>
      </c>
      <c r="R1972" s="38">
        <f t="shared" si="559"/>
        <v>-16.094930678433535</v>
      </c>
      <c r="S1972" s="17" t="s">
        <v>235</v>
      </c>
      <c r="U1972" t="s">
        <v>577</v>
      </c>
    </row>
    <row r="1973" spans="1:21" x14ac:dyDescent="0.25">
      <c r="A1973" s="17" t="s">
        <v>235</v>
      </c>
      <c r="B1973" s="17" t="s">
        <v>180</v>
      </c>
      <c r="C1973" s="17" t="s">
        <v>236</v>
      </c>
      <c r="D1973" s="17" t="s">
        <v>100</v>
      </c>
      <c r="E1973" s="24">
        <f>IF(U1973="SC",SUMIFS(SC!F:F,SC!A:A,MAIN!D1973,SC!B:B,MAIN!A1973),SUMIFS(Allocations!$H:$H,Allocations!$A:$A,MAIN!$A1973,Allocations!$B:$B,MAIN!$D1973))</f>
        <v>8.9862244897959176</v>
      </c>
      <c r="F1973" s="24">
        <f>IF(U1973="SC",SUMIFS(SC!J:J,SC!A:A,MAIN!D1973,SC!B:B,MAIN!A1973),SUMIFS(Allocations!M:M,Allocations!A:A,MAIN!A1973,Allocations!B:B,MAIN!D1973))</f>
        <v>0</v>
      </c>
      <c r="G1973" s="24">
        <f t="shared" si="569"/>
        <v>8.9862244897959176</v>
      </c>
      <c r="H1973" s="24">
        <f>IFERROR(VLOOKUP(S1973,Swaps_wk!$A$2:$AP$151,HLOOKUP(MAIN!D1973,Swaps_wk!$B$2:$AP$151,150,FALSE),FALSE),0)</f>
        <v>0</v>
      </c>
      <c r="I1973" s="24">
        <f>SUMIFS(PASTE_DQS_TRACKER!$D:$D,PASTE_DQS_TRACKER!$C:$C,MAIN!$A1973,PASTE_DQS_TRACKER!$B:$B,MAIN!$D1973)-SUMIFS(PASTE_DQS_TRACKER!$D:$D,PASTE_DQS_TRACKER!$C:$C,MAIN!A1973,PASTE_DQS_TRACKER!$E:$E,MAIN!$D1973)</f>
        <v>0</v>
      </c>
      <c r="J1973" s="25">
        <f t="shared" si="570"/>
        <v>8.9862244897959176</v>
      </c>
      <c r="K1973" s="24">
        <f>IFERROR(IF(V1973="Flex",0,IF(D1973=$D$30,VLOOKUP(A1973,MMO_o10M_lease!$A$1:$F$51,5,FALSE),IF(D1973=$D$26,VLOOKUP(D1973,LANDINGS!$A$3:$BR$40,HLOOKUP(A1973,LANDINGS!$B$1:$CF$42,42,FALSE),FALSE)-IFERROR(VLOOKUP(A1973,MMO_o10M_lease!$A$1:$F$38,5,FALSE),0),VLOOKUP(D1973,LANDINGS!$A$3:$CF$40,HLOOKUP(A1973,LANDINGS!$B$1:$CF$42,42,FALSE),FALSE)))),0)</f>
        <v>0</v>
      </c>
      <c r="L1973" s="24">
        <f>SUMIFS(PASTE_FLEX_TRACKER!$D:$D,PASTE_FLEX_TRACKER!$F:$F,MAIN!$A1973,PASTE_FLEX_TRACKER!$B:$B,MAIN!$D1973)-SUMIFS(PASTE_FLEX_TRACKER!$D:$D,PASTE_FLEX_TRACKER!$C:$C,MAIN!$A1973,PASTE_FLEX_TRACKER!$B:$B,MAIN!$D1973)</f>
        <v>0</v>
      </c>
      <c r="M1973" s="24" t="str">
        <f>IFERROR(-VLOOKUP(D1973,SQ!$A$19:$CC$52,HLOOKUP(MAIN!A1973,SQ!$B$18:$CC$56,39,FALSE),FALSE),"n/a")</f>
        <v>n/a</v>
      </c>
      <c r="N1973" s="46" t="s">
        <v>563</v>
      </c>
      <c r="O1973" s="46">
        <f>SUMIFS(MAN_ADJ!$L:$L,MAN_ADJ!$K:$K,MAIN!$D1973,MAN_ADJ!$J:$J,MAIN!$S1973)</f>
        <v>0</v>
      </c>
      <c r="P1973" s="25">
        <f t="shared" si="571"/>
        <v>0</v>
      </c>
      <c r="Q1973" s="28">
        <f t="shared" si="572"/>
        <v>0</v>
      </c>
      <c r="R1973" s="38">
        <f t="shared" si="559"/>
        <v>8.9862244897959176</v>
      </c>
      <c r="S1973" s="17" t="s">
        <v>235</v>
      </c>
      <c r="U1973" t="s">
        <v>577</v>
      </c>
    </row>
    <row r="1974" spans="1:21" x14ac:dyDescent="0.25">
      <c r="A1974" s="17" t="s">
        <v>235</v>
      </c>
      <c r="B1974" s="17" t="s">
        <v>180</v>
      </c>
      <c r="C1974" s="17" t="s">
        <v>236</v>
      </c>
      <c r="D1974" s="17" t="s">
        <v>101</v>
      </c>
      <c r="E1974" s="24">
        <f>IF(U1974="SC",SUMIFS(SC!F:F,SC!A:A,MAIN!D1974,SC!B:B,MAIN!A1974),SUMIFS(Allocations!$H:$H,Allocations!$A:$A,MAIN!$A1974,Allocations!$B:$B,MAIN!$D1974))</f>
        <v>0.16191395477109763</v>
      </c>
      <c r="F1974" s="24">
        <f>IF(U1974="SC",SUMIFS(SC!J:J,SC!A:A,MAIN!D1974,SC!B:B,MAIN!A1974),SUMIFS(Allocations!M:M,Allocations!A:A,MAIN!A1974,Allocations!B:B,MAIN!D1974))</f>
        <v>0</v>
      </c>
      <c r="G1974" s="24">
        <f t="shared" si="569"/>
        <v>0.16191395477109763</v>
      </c>
      <c r="H1974" s="24">
        <f>IFERROR(VLOOKUP(S1974,Swaps_wk!$A$2:$AP$151,HLOOKUP(MAIN!D1974,Swaps_wk!$B$2:$AP$151,150,FALSE),FALSE),0)</f>
        <v>0</v>
      </c>
      <c r="I1974" s="24">
        <f>SUMIFS(PASTE_DQS_TRACKER!$D:$D,PASTE_DQS_TRACKER!$C:$C,MAIN!$A1974,PASTE_DQS_TRACKER!$B:$B,MAIN!$D1974)-SUMIFS(PASTE_DQS_TRACKER!$D:$D,PASTE_DQS_TRACKER!$C:$C,MAIN!A1974,PASTE_DQS_TRACKER!$E:$E,MAIN!$D1974)</f>
        <v>0</v>
      </c>
      <c r="J1974" s="25">
        <f t="shared" si="570"/>
        <v>0.16191395477109763</v>
      </c>
      <c r="K1974" s="24">
        <f>IFERROR(IF(V1974="Flex",0,IF(D1974=$D$30,VLOOKUP(A1974,MMO_o10M_lease!$A$1:$F$51,5,FALSE),IF(D1974=$D$26,VLOOKUP(D1974,LANDINGS!$A$3:$BR$40,HLOOKUP(A1974,LANDINGS!$B$1:$CF$42,42,FALSE),FALSE)-IFERROR(VLOOKUP(A1974,MMO_o10M_lease!$A$1:$F$38,5,FALSE),0),VLOOKUP(D1974,LANDINGS!$A$3:$CF$40,HLOOKUP(A1974,LANDINGS!$B$1:$CF$42,42,FALSE),FALSE)))),0)</f>
        <v>0</v>
      </c>
      <c r="L1974" s="24">
        <f>SUMIFS(PASTE_FLEX_TRACKER!$D:$D,PASTE_FLEX_TRACKER!$F:$F,MAIN!$A1974,PASTE_FLEX_TRACKER!$B:$B,MAIN!$D1974)-SUMIFS(PASTE_FLEX_TRACKER!$D:$D,PASTE_FLEX_TRACKER!$C:$C,MAIN!$A1974,PASTE_FLEX_TRACKER!$B:$B,MAIN!$D1974)</f>
        <v>0</v>
      </c>
      <c r="M1974" s="24" t="str">
        <f>IFERROR(-VLOOKUP(D1974,SQ!$A$19:$CC$52,HLOOKUP(MAIN!A1974,SQ!$B$18:$CC$56,39,FALSE),FALSE),"n/a")</f>
        <v>n/a</v>
      </c>
      <c r="N1974" s="46" t="s">
        <v>563</v>
      </c>
      <c r="O1974" s="46">
        <f>SUMIFS(MAN_ADJ!$L:$L,MAN_ADJ!$K:$K,MAIN!$D1974,MAN_ADJ!$J:$J,MAIN!$S1974)</f>
        <v>0</v>
      </c>
      <c r="P1974" s="25">
        <f t="shared" si="571"/>
        <v>0</v>
      </c>
      <c r="Q1974" s="28">
        <f t="shared" si="572"/>
        <v>0</v>
      </c>
      <c r="R1974" s="38">
        <f t="shared" si="559"/>
        <v>0.16191395477109763</v>
      </c>
      <c r="S1974" s="17" t="s">
        <v>235</v>
      </c>
      <c r="U1974" t="s">
        <v>577</v>
      </c>
    </row>
    <row r="1975" spans="1:21" x14ac:dyDescent="0.25">
      <c r="A1975" s="17" t="s">
        <v>235</v>
      </c>
      <c r="B1975" s="17" t="s">
        <v>180</v>
      </c>
      <c r="C1975" s="17" t="s">
        <v>236</v>
      </c>
      <c r="D1975" s="17" t="s">
        <v>102</v>
      </c>
      <c r="E1975" s="24">
        <f>IF(U1975="SC",SUMIFS(SC!F:F,SC!A:A,MAIN!D1975,SC!B:B,MAIN!A1975),SUMIFS(Allocations!$H:$H,Allocations!$A:$A,MAIN!$A1975,Allocations!$B:$B,MAIN!$D1975))</f>
        <v>0.16191395477109763</v>
      </c>
      <c r="F1975" s="24">
        <f>IF(U1975="SC",SUMIFS(SC!J:J,SC!A:A,MAIN!D1975,SC!B:B,MAIN!A1975),SUMIFS(Allocations!M:M,Allocations!A:A,MAIN!A1975,Allocations!B:B,MAIN!D1975))</f>
        <v>0</v>
      </c>
      <c r="G1975" s="24">
        <f t="shared" si="569"/>
        <v>0.16191395477109763</v>
      </c>
      <c r="H1975" s="24">
        <f>IFERROR(VLOOKUP(S1975,Swaps_wk!$A$2:$AP$151,HLOOKUP(MAIN!D1975,Swaps_wk!$B$2:$AP$151,150,FALSE),FALSE),0)</f>
        <v>0</v>
      </c>
      <c r="I1975" s="24">
        <f>SUMIFS(PASTE_DQS_TRACKER!$D:$D,PASTE_DQS_TRACKER!$C:$C,MAIN!$A1975,PASTE_DQS_TRACKER!$B:$B,MAIN!$D1975)-SUMIFS(PASTE_DQS_TRACKER!$D:$D,PASTE_DQS_TRACKER!$C:$C,MAIN!A1975,PASTE_DQS_TRACKER!$E:$E,MAIN!$D1975)</f>
        <v>0</v>
      </c>
      <c r="J1975" s="25">
        <f t="shared" si="570"/>
        <v>0.16191395477109763</v>
      </c>
      <c r="K1975" s="24">
        <f>IFERROR(IF(V1975="Flex",0,IF(D1975=$D$30,VLOOKUP(A1975,MMO_o10M_lease!$A$1:$F$51,5,FALSE),IF(D1975=$D$26,VLOOKUP(D1975,LANDINGS!$A$3:$BR$40,HLOOKUP(A1975,LANDINGS!$B$1:$CF$42,42,FALSE),FALSE)-IFERROR(VLOOKUP(A1975,MMO_o10M_lease!$A$1:$F$38,5,FALSE),0),VLOOKUP(D1975,LANDINGS!$A$3:$CF$40,HLOOKUP(A1975,LANDINGS!$B$1:$CF$42,42,FALSE),FALSE)))),0)</f>
        <v>0</v>
      </c>
      <c r="L1975" s="24">
        <f>SUMIFS(PASTE_FLEX_TRACKER!$D:$D,PASTE_FLEX_TRACKER!$F:$F,MAIN!$A1975,PASTE_FLEX_TRACKER!$B:$B,MAIN!$D1975)-SUMIFS(PASTE_FLEX_TRACKER!$D:$D,PASTE_FLEX_TRACKER!$C:$C,MAIN!$A1975,PASTE_FLEX_TRACKER!$B:$B,MAIN!$D1975)</f>
        <v>0</v>
      </c>
      <c r="M1975" s="24" t="str">
        <f>IFERROR(-VLOOKUP(D1975,SQ!$A$19:$CC$52,HLOOKUP(MAIN!A1975,SQ!$B$18:$CC$56,39,FALSE),FALSE),"n/a")</f>
        <v>n/a</v>
      </c>
      <c r="N1975" s="46" t="s">
        <v>563</v>
      </c>
      <c r="O1975" s="46">
        <f>SUMIFS(MAN_ADJ!$L:$L,MAN_ADJ!$K:$K,MAIN!$D1975,MAN_ADJ!$J:$J,MAIN!$S1975)</f>
        <v>0</v>
      </c>
      <c r="P1975" s="25">
        <f t="shared" si="571"/>
        <v>0</v>
      </c>
      <c r="Q1975" s="28">
        <f t="shared" si="572"/>
        <v>0</v>
      </c>
      <c r="R1975" s="38">
        <f t="shared" si="559"/>
        <v>0.16191395477109763</v>
      </c>
      <c r="S1975" s="17" t="s">
        <v>235</v>
      </c>
      <c r="U1975" t="s">
        <v>577</v>
      </c>
    </row>
    <row r="1976" spans="1:21" x14ac:dyDescent="0.25">
      <c r="A1976" s="17" t="s">
        <v>235</v>
      </c>
      <c r="B1976" s="17" t="s">
        <v>180</v>
      </c>
      <c r="C1976" s="17" t="s">
        <v>236</v>
      </c>
      <c r="D1976" s="17" t="s">
        <v>103</v>
      </c>
      <c r="E1976" s="24">
        <f>IF(U1976="SC",SUMIFS(SC!F:F,SC!A:A,MAIN!D1976,SC!B:B,MAIN!A1976),SUMIFS(Allocations!$H:$H,Allocations!$A:$A,MAIN!$A1976,Allocations!$B:$B,MAIN!$D1976))</f>
        <v>17446.390540540542</v>
      </c>
      <c r="F1976" s="24">
        <f>IF(U1976="SC",SUMIFS(SC!J:J,SC!A:A,MAIN!D1976,SC!B:B,MAIN!A1976),SUMIFS(Allocations!M:M,Allocations!A:A,MAIN!A1976,Allocations!B:B,MAIN!D1976))</f>
        <v>0</v>
      </c>
      <c r="G1976" s="24">
        <f t="shared" si="569"/>
        <v>17446.390540540542</v>
      </c>
      <c r="H1976" s="24">
        <f>IFERROR(VLOOKUP(S1976,Swaps_wk!$A$2:$AP$151,HLOOKUP(MAIN!D1976,Swaps_wk!$B$2:$AP$151,150,FALSE),FALSE),0)</f>
        <v>0</v>
      </c>
      <c r="I1976" s="24">
        <f>SUMIFS(PASTE_DQS_TRACKER!$D:$D,PASTE_DQS_TRACKER!$C:$C,MAIN!$A1976,PASTE_DQS_TRACKER!$B:$B,MAIN!$D1976)-SUMIFS(PASTE_DQS_TRACKER!$D:$D,PASTE_DQS_TRACKER!$C:$C,MAIN!A1976,PASTE_DQS_TRACKER!$E:$E,MAIN!$D1976)</f>
        <v>0</v>
      </c>
      <c r="J1976" s="25">
        <f t="shared" si="570"/>
        <v>17446.390540540542</v>
      </c>
      <c r="K1976" s="24">
        <f>IFERROR(IF(V1976="Flex",0,IF(D1976=$D$30,VLOOKUP(A1976,MMO_o10M_lease!$A$1:$F$51,5,FALSE),IF(D1976=$D$26,VLOOKUP(D1976,LANDINGS!$A$3:$BR$40,HLOOKUP(A1976,LANDINGS!$B$1:$CF$42,42,FALSE),FALSE)-IFERROR(VLOOKUP(A1976,MMO_o10M_lease!$A$1:$F$38,5,FALSE),0),VLOOKUP(D1976,LANDINGS!$A$3:$CF$40,HLOOKUP(A1976,LANDINGS!$B$1:$CF$42,42,FALSE),FALSE)))),0)</f>
        <v>0</v>
      </c>
      <c r="L1976" s="24">
        <f>SUMIFS(PASTE_FLEX_TRACKER!$D:$D,PASTE_FLEX_TRACKER!$F:$F,MAIN!$A1976,PASTE_FLEX_TRACKER!$B:$B,MAIN!$D1976)-SUMIFS(PASTE_FLEX_TRACKER!$D:$D,PASTE_FLEX_TRACKER!$C:$C,MAIN!$A1976,PASTE_FLEX_TRACKER!$B:$B,MAIN!$D1976)</f>
        <v>0</v>
      </c>
      <c r="M1976" s="24" t="str">
        <f>IFERROR(-VLOOKUP(D1976,SQ!$A$19:$CC$52,HLOOKUP(MAIN!A1976,SQ!$B$18:$CC$56,39,FALSE),FALSE),"n/a")</f>
        <v>n/a</v>
      </c>
      <c r="N1976" s="46" t="s">
        <v>563</v>
      </c>
      <c r="O1976" s="46">
        <f>SUMIFS(MAN_ADJ!$L:$L,MAN_ADJ!$K:$K,MAIN!$D1976,MAN_ADJ!$J:$J,MAIN!$S1976)</f>
        <v>0</v>
      </c>
      <c r="P1976" s="25">
        <f t="shared" si="571"/>
        <v>0</v>
      </c>
      <c r="Q1976" s="28">
        <f t="shared" si="572"/>
        <v>0</v>
      </c>
      <c r="R1976" s="38">
        <f t="shared" si="559"/>
        <v>17446.390540540542</v>
      </c>
      <c r="S1976" s="17" t="s">
        <v>235</v>
      </c>
      <c r="U1976" t="s">
        <v>577</v>
      </c>
    </row>
    <row r="1977" spans="1:21" x14ac:dyDescent="0.25">
      <c r="A1977" s="17" t="s">
        <v>235</v>
      </c>
      <c r="B1977" s="17" t="s">
        <v>180</v>
      </c>
      <c r="C1977" s="17" t="s">
        <v>236</v>
      </c>
      <c r="D1977" s="17" t="s">
        <v>104</v>
      </c>
      <c r="E1977" s="24">
        <f>IF(U1977="SC",SUMIFS(SC!F:F,SC!A:A,MAIN!D1977,SC!B:B,MAIN!A1977),SUMIFS(Allocations!$H:$H,Allocations!$A:$A,MAIN!$A1977,Allocations!$B:$B,MAIN!$D1977))</f>
        <v>16296.882418643132</v>
      </c>
      <c r="F1977" s="24">
        <f>IF(U1977="SC",SUMIFS(SC!J:J,SC!A:A,MAIN!D1977,SC!B:B,MAIN!A1977),SUMIFS(Allocations!M:M,Allocations!A:A,MAIN!A1977,Allocations!B:B,MAIN!D1977))</f>
        <v>0</v>
      </c>
      <c r="G1977" s="24">
        <f t="shared" si="569"/>
        <v>16296.882418643132</v>
      </c>
      <c r="H1977" s="24">
        <f>IFERROR(VLOOKUP(S1977,Swaps_wk!$A$2:$AP$151,HLOOKUP(MAIN!D1977,Swaps_wk!$B$2:$AP$151,150,FALSE),FALSE),0)</f>
        <v>0</v>
      </c>
      <c r="I1977" s="24">
        <f>SUMIFS(PASTE_DQS_TRACKER!$D:$D,PASTE_DQS_TRACKER!$C:$C,MAIN!$A1977,PASTE_DQS_TRACKER!$B:$B,MAIN!$D1977)-SUMIFS(PASTE_DQS_TRACKER!$D:$D,PASTE_DQS_TRACKER!$C:$C,MAIN!A1977,PASTE_DQS_TRACKER!$E:$E,MAIN!$D1977)</f>
        <v>0</v>
      </c>
      <c r="J1977" s="25">
        <f t="shared" si="570"/>
        <v>16296.882418643132</v>
      </c>
      <c r="K1977" s="24">
        <f>IFERROR(IF(V1977="Flex",0,IF(D1977=$D$30,VLOOKUP(A1977,MMO_o10M_lease!$A$1:$F$51,5,FALSE),IF(D1977=$D$26,VLOOKUP(D1977,LANDINGS!$A$3:$BR$40,HLOOKUP(A1977,LANDINGS!$B$1:$CF$42,42,FALSE),FALSE)-IFERROR(VLOOKUP(A1977,MMO_o10M_lease!$A$1:$F$38,5,FALSE),0),VLOOKUP(D1977,LANDINGS!$A$3:$CF$40,HLOOKUP(A1977,LANDINGS!$B$1:$CF$42,42,FALSE),FALSE)))),0)</f>
        <v>0</v>
      </c>
      <c r="L1977" s="24">
        <f>SUMIFS(PASTE_FLEX_TRACKER!$D:$D,PASTE_FLEX_TRACKER!$F:$F,MAIN!$A1977,PASTE_FLEX_TRACKER!$B:$B,MAIN!$D1977)-SUMIFS(PASTE_FLEX_TRACKER!$D:$D,PASTE_FLEX_TRACKER!$C:$C,MAIN!$A1977,PASTE_FLEX_TRACKER!$B:$B,MAIN!$D1977)</f>
        <v>0</v>
      </c>
      <c r="M1977" s="24" t="str">
        <f>IFERROR(-VLOOKUP(D1977,SQ!$A$19:$CC$52,HLOOKUP(MAIN!A1977,SQ!$B$18:$CC$56,39,FALSE),FALSE),"n/a")</f>
        <v>n/a</v>
      </c>
      <c r="N1977" s="46" t="s">
        <v>563</v>
      </c>
      <c r="O1977" s="46">
        <f>SUMIFS(MAN_ADJ!$L:$L,MAN_ADJ!$K:$K,MAIN!$D1977,MAN_ADJ!$J:$J,MAIN!$S1977)</f>
        <v>0</v>
      </c>
      <c r="P1977" s="25">
        <f t="shared" si="571"/>
        <v>0</v>
      </c>
      <c r="Q1977" s="28">
        <f t="shared" si="572"/>
        <v>0</v>
      </c>
      <c r="R1977" s="38">
        <f t="shared" si="559"/>
        <v>16296.882418643132</v>
      </c>
      <c r="S1977" s="17" t="s">
        <v>235</v>
      </c>
      <c r="U1977" t="s">
        <v>577</v>
      </c>
    </row>
    <row r="1978" spans="1:21" x14ac:dyDescent="0.25">
      <c r="A1978" s="17" t="s">
        <v>235</v>
      </c>
      <c r="B1978" s="17" t="s">
        <v>180</v>
      </c>
      <c r="C1978" s="17" t="s">
        <v>236</v>
      </c>
      <c r="D1978" s="17" t="s">
        <v>105</v>
      </c>
      <c r="E1978" s="24">
        <f>IF(U1978="SC",SUMIFS(SC!F:F,SC!A:A,MAIN!D1978,SC!B:B,MAIN!A1978),SUMIFS(Allocations!$H:$H,Allocations!$A:$A,MAIN!$A1978,Allocations!$B:$B,MAIN!$D1978))</f>
        <v>0.15705653612796469</v>
      </c>
      <c r="F1978" s="24">
        <f>IF(U1978="SC",SUMIFS(SC!J:J,SC!A:A,MAIN!D1978,SC!B:B,MAIN!A1978),SUMIFS(Allocations!M:M,Allocations!A:A,MAIN!A1978,Allocations!B:B,MAIN!D1978))</f>
        <v>0</v>
      </c>
      <c r="G1978" s="24">
        <f t="shared" si="569"/>
        <v>0.15705653612796469</v>
      </c>
      <c r="H1978" s="24">
        <f>IFERROR(VLOOKUP(S1978,Swaps_wk!$A$2:$AP$151,HLOOKUP(MAIN!D1978,Swaps_wk!$B$2:$AP$151,150,FALSE),FALSE),0)</f>
        <v>0</v>
      </c>
      <c r="I1978" s="24">
        <f>SUMIFS(PASTE_DQS_TRACKER!$D:$D,PASTE_DQS_TRACKER!$C:$C,MAIN!$A1978,PASTE_DQS_TRACKER!$B:$B,MAIN!$D1978)-SUMIFS(PASTE_DQS_TRACKER!$D:$D,PASTE_DQS_TRACKER!$C:$C,MAIN!A1978,PASTE_DQS_TRACKER!$E:$E,MAIN!$D1978)</f>
        <v>-0.1</v>
      </c>
      <c r="J1978" s="25">
        <f t="shared" si="570"/>
        <v>5.7056536127964685E-2</v>
      </c>
      <c r="K1978" s="24">
        <f>IFERROR(IF(V1978="Flex",0,IF(D1978=$D$30,VLOOKUP(A1978,MMO_o10M_lease!$A$1:$F$51,5,FALSE),IF(D1978=$D$26,VLOOKUP(D1978,LANDINGS!$A$3:$BR$40,HLOOKUP(A1978,LANDINGS!$B$1:$CF$42,42,FALSE),FALSE)-IFERROR(VLOOKUP(A1978,MMO_o10M_lease!$A$1:$F$38,5,FALSE),0),VLOOKUP(D1978,LANDINGS!$A$3:$CF$40,HLOOKUP(A1978,LANDINGS!$B$1:$CF$42,42,FALSE),FALSE)))),0)</f>
        <v>0</v>
      </c>
      <c r="L1978" s="24">
        <f>SUMIFS(PASTE_FLEX_TRACKER!$D:$D,PASTE_FLEX_TRACKER!$F:$F,MAIN!$A1978,PASTE_FLEX_TRACKER!$B:$B,MAIN!$D1978)-SUMIFS(PASTE_FLEX_TRACKER!$D:$D,PASTE_FLEX_TRACKER!$C:$C,MAIN!$A1978,PASTE_FLEX_TRACKER!$B:$B,MAIN!$D1978)</f>
        <v>0</v>
      </c>
      <c r="M1978" s="24" t="str">
        <f>IFERROR(-VLOOKUP(D1978,SQ!$A$19:$CC$52,HLOOKUP(MAIN!A1978,SQ!$B$18:$CC$56,39,FALSE),FALSE),"n/a")</f>
        <v>n/a</v>
      </c>
      <c r="N1978" s="46" t="s">
        <v>563</v>
      </c>
      <c r="O1978" s="46">
        <f>SUMIFS(MAN_ADJ!$L:$L,MAN_ADJ!$K:$K,MAIN!$D1978,MAN_ADJ!$J:$J,MAIN!$S1978)</f>
        <v>0</v>
      </c>
      <c r="P1978" s="25">
        <f t="shared" si="571"/>
        <v>0</v>
      </c>
      <c r="Q1978" s="28">
        <f t="shared" si="572"/>
        <v>0</v>
      </c>
      <c r="R1978" s="38">
        <f t="shared" si="559"/>
        <v>5.7056536127964685E-2</v>
      </c>
      <c r="S1978" s="17" t="s">
        <v>235</v>
      </c>
      <c r="U1978" t="s">
        <v>577</v>
      </c>
    </row>
    <row r="1979" spans="1:21" x14ac:dyDescent="0.25">
      <c r="A1979" s="17" t="s">
        <v>235</v>
      </c>
      <c r="B1979" s="17" t="s">
        <v>180</v>
      </c>
      <c r="C1979" s="17" t="s">
        <v>236</v>
      </c>
      <c r="D1979" s="17" t="s">
        <v>106</v>
      </c>
      <c r="E1979" s="24">
        <f>IF(U1979="SC",SUMIFS(SC!F:F,SC!A:A,MAIN!D1979,SC!B:B,MAIN!A1979),SUMIFS(Allocations!$H:$H,Allocations!$A:$A,MAIN!$A1979,Allocations!$B:$B,MAIN!$D1979))</f>
        <v>149.36562327633754</v>
      </c>
      <c r="F1979" s="24">
        <f>IF(U1979="SC",SUMIFS(SC!J:J,SC!A:A,MAIN!D1979,SC!B:B,MAIN!A1979),SUMIFS(Allocations!M:M,Allocations!A:A,MAIN!A1979,Allocations!B:B,MAIN!D1979))</f>
        <v>0</v>
      </c>
      <c r="G1979" s="24">
        <f t="shared" si="569"/>
        <v>149.36562327633754</v>
      </c>
      <c r="H1979" s="24">
        <f>IFERROR(VLOOKUP(S1979,Swaps_wk!$A$2:$AP$151,HLOOKUP(MAIN!D1979,Swaps_wk!$B$2:$AP$151,150,FALSE),FALSE),0)</f>
        <v>0</v>
      </c>
      <c r="I1979" s="24">
        <f>SUMIFS(PASTE_DQS_TRACKER!$D:$D,PASTE_DQS_TRACKER!$C:$C,MAIN!$A1979,PASTE_DQS_TRACKER!$B:$B,MAIN!$D1979)-SUMIFS(PASTE_DQS_TRACKER!$D:$D,PASTE_DQS_TRACKER!$C:$C,MAIN!A1979,PASTE_DQS_TRACKER!$E:$E,MAIN!$D1979)</f>
        <v>312.5</v>
      </c>
      <c r="J1979" s="25">
        <f t="shared" si="570"/>
        <v>461.86562327633754</v>
      </c>
      <c r="K1979" s="24">
        <f>IFERROR(IF(V1979="Flex",0,IF(D1979=$D$30,VLOOKUP(A1979,MMO_o10M_lease!$A$1:$F$51,5,FALSE),IF(D1979=$D$26,VLOOKUP(D1979,LANDINGS!$A$3:$BR$40,HLOOKUP(A1979,LANDINGS!$B$1:$CF$42,42,FALSE),FALSE)-IFERROR(VLOOKUP(A1979,MMO_o10M_lease!$A$1:$F$38,5,FALSE),0),VLOOKUP(D1979,LANDINGS!$A$3:$CF$40,HLOOKUP(A1979,LANDINGS!$B$1:$CF$42,42,FALSE),FALSE)))),0)</f>
        <v>0.80600000000000005</v>
      </c>
      <c r="L1979" s="24">
        <f>SUMIFS(PASTE_FLEX_TRACKER!$D:$D,PASTE_FLEX_TRACKER!$F:$F,MAIN!$A1979,PASTE_FLEX_TRACKER!$B:$B,MAIN!$D1979)-SUMIFS(PASTE_FLEX_TRACKER!$D:$D,PASTE_FLEX_TRACKER!$C:$C,MAIN!$A1979,PASTE_FLEX_TRACKER!$B:$B,MAIN!$D1979)</f>
        <v>0</v>
      </c>
      <c r="M1979" s="24" t="str">
        <f>IFERROR(-VLOOKUP(D1979,SQ!$A$19:$CC$52,HLOOKUP(MAIN!A1979,SQ!$B$18:$CC$56,39,FALSE),FALSE),"n/a")</f>
        <v>n/a</v>
      </c>
      <c r="N1979" s="46" t="s">
        <v>563</v>
      </c>
      <c r="O1979" s="46">
        <f>SUMIFS(MAN_ADJ!$L:$L,MAN_ADJ!$K:$K,MAIN!$D1979,MAN_ADJ!$J:$J,MAIN!$S1979)</f>
        <v>0</v>
      </c>
      <c r="P1979" s="25">
        <f t="shared" si="571"/>
        <v>0.80600000000000005</v>
      </c>
      <c r="Q1979" s="28">
        <f t="shared" si="572"/>
        <v>1.7450963210521612E-3</v>
      </c>
      <c r="R1979" s="38">
        <f t="shared" si="559"/>
        <v>461.05962327633756</v>
      </c>
      <c r="S1979" s="17" t="s">
        <v>235</v>
      </c>
      <c r="U1979" t="s">
        <v>577</v>
      </c>
    </row>
    <row r="1980" spans="1:21" x14ac:dyDescent="0.25">
      <c r="A1980" s="17" t="s">
        <v>235</v>
      </c>
      <c r="B1980" s="17" t="s">
        <v>180</v>
      </c>
      <c r="C1980" s="17" t="s">
        <v>236</v>
      </c>
      <c r="D1980" s="17" t="s">
        <v>107</v>
      </c>
      <c r="E1980" s="24">
        <f>IF(U1980="SC",SUMIFS(SC!F:F,SC!A:A,MAIN!D1980,SC!B:B,MAIN!A1980),SUMIFS(Allocations!$H:$H,Allocations!$A:$A,MAIN!$A1980,Allocations!$B:$B,MAIN!$D1980))</f>
        <v>3.7134965526751236</v>
      </c>
      <c r="F1980" s="24">
        <f>IF(U1980="SC",SUMIFS(SC!J:J,SC!A:A,MAIN!D1980,SC!B:B,MAIN!A1980),SUMIFS(Allocations!M:M,Allocations!A:A,MAIN!A1980,Allocations!B:B,MAIN!D1980))</f>
        <v>0</v>
      </c>
      <c r="G1980" s="24">
        <f t="shared" si="569"/>
        <v>3.7134965526751236</v>
      </c>
      <c r="H1980" s="24">
        <f>IFERROR(VLOOKUP(S1980,Swaps_wk!$A$2:$AP$151,HLOOKUP(MAIN!D1980,Swaps_wk!$B$2:$AP$151,150,FALSE),FALSE),0)</f>
        <v>0</v>
      </c>
      <c r="I1980" s="24">
        <f>SUMIFS(PASTE_DQS_TRACKER!$D:$D,PASTE_DQS_TRACKER!$C:$C,MAIN!$A1980,PASTE_DQS_TRACKER!$B:$B,MAIN!$D1980)-SUMIFS(PASTE_DQS_TRACKER!$D:$D,PASTE_DQS_TRACKER!$C:$C,MAIN!A1980,PASTE_DQS_TRACKER!$E:$E,MAIN!$D1980)</f>
        <v>-16</v>
      </c>
      <c r="J1980" s="25">
        <f t="shared" si="570"/>
        <v>-12.286503447324876</v>
      </c>
      <c r="K1980" s="24">
        <f>IFERROR(IF(V1980="Flex",0,IF(D1980=$D$30,VLOOKUP(A1980,MMO_o10M_lease!$A$1:$F$51,5,FALSE),IF(D1980=$D$26,VLOOKUP(D1980,LANDINGS!$A$3:$BR$40,HLOOKUP(A1980,LANDINGS!$B$1:$CF$42,42,FALSE),FALSE)-IFERROR(VLOOKUP(A1980,MMO_o10M_lease!$A$1:$F$38,5,FALSE),0),VLOOKUP(D1980,LANDINGS!$A$3:$CF$40,HLOOKUP(A1980,LANDINGS!$B$1:$CF$42,42,FALSE),FALSE)))),0)</f>
        <v>6.3479999999999999</v>
      </c>
      <c r="L1980" s="24">
        <f>SUMIFS(PASTE_FLEX_TRACKER!$D:$D,PASTE_FLEX_TRACKER!$F:$F,MAIN!$A1980,PASTE_FLEX_TRACKER!$B:$B,MAIN!$D1980)-SUMIFS(PASTE_FLEX_TRACKER!$D:$D,PASTE_FLEX_TRACKER!$C:$C,MAIN!$A1980,PASTE_FLEX_TRACKER!$B:$B,MAIN!$D1980)</f>
        <v>0</v>
      </c>
      <c r="M1980" s="24" t="str">
        <f>IFERROR(-VLOOKUP(D1980,SQ!$A$19:$CC$52,HLOOKUP(MAIN!A1980,SQ!$B$18:$CC$56,39,FALSE),FALSE),"n/a")</f>
        <v>n/a</v>
      </c>
      <c r="N1980" s="46" t="s">
        <v>563</v>
      </c>
      <c r="O1980" s="46">
        <f>SUMIFS(MAN_ADJ!$L:$L,MAN_ADJ!$K:$K,MAIN!$D1980,MAN_ADJ!$J:$J,MAIN!$S1980)</f>
        <v>0</v>
      </c>
      <c r="P1980" s="25">
        <f t="shared" si="571"/>
        <v>6.3479999999999999</v>
      </c>
      <c r="Q1980" s="28">
        <f t="shared" si="572"/>
        <v>-0.51666448694824907</v>
      </c>
      <c r="R1980" s="38">
        <f t="shared" si="559"/>
        <v>-18.634503447324875</v>
      </c>
      <c r="S1980" s="17" t="s">
        <v>235</v>
      </c>
      <c r="U1980" t="s">
        <v>577</v>
      </c>
    </row>
    <row r="1981" spans="1:21" x14ac:dyDescent="0.25">
      <c r="A1981" s="17" t="s">
        <v>235</v>
      </c>
      <c r="B1981" s="17" t="s">
        <v>180</v>
      </c>
      <c r="C1981" s="17" t="s">
        <v>236</v>
      </c>
      <c r="D1981" s="17" t="s">
        <v>108</v>
      </c>
      <c r="E1981" s="24">
        <f>IF(U1981="SC",SUMIFS(SC!F:F,SC!A:A,MAIN!D1981,SC!B:B,MAIN!A1981),SUMIFS(Allocations!$H:$H,Allocations!$A:$A,MAIN!$A1981,Allocations!$B:$B,MAIN!$D1981))</f>
        <v>8.1596537506894649</v>
      </c>
      <c r="F1981" s="24">
        <f>IF(U1981="SC",SUMIFS(SC!J:J,SC!A:A,MAIN!D1981,SC!B:B,MAIN!A1981),SUMIFS(Allocations!M:M,Allocations!A:A,MAIN!A1981,Allocations!B:B,MAIN!D1981))</f>
        <v>0</v>
      </c>
      <c r="G1981" s="24">
        <f t="shared" si="569"/>
        <v>8.1596537506894649</v>
      </c>
      <c r="H1981" s="24">
        <f>IFERROR(VLOOKUP(S1981,Swaps_wk!$A$2:$AP$151,HLOOKUP(MAIN!D1981,Swaps_wk!$B$2:$AP$151,150,FALSE),FALSE),0)</f>
        <v>0</v>
      </c>
      <c r="I1981" s="24">
        <f>SUMIFS(PASTE_DQS_TRACKER!$D:$D,PASTE_DQS_TRACKER!$C:$C,MAIN!$A1981,PASTE_DQS_TRACKER!$B:$B,MAIN!$D1981)-SUMIFS(PASTE_DQS_TRACKER!$D:$D,PASTE_DQS_TRACKER!$C:$C,MAIN!A1981,PASTE_DQS_TRACKER!$E:$E,MAIN!$D1981)</f>
        <v>0</v>
      </c>
      <c r="J1981" s="25">
        <f t="shared" si="570"/>
        <v>8.1596537506894649</v>
      </c>
      <c r="K1981" s="24">
        <f>IFERROR(IF(V1981="Flex",0,IF(D1981=$D$30,VLOOKUP(A1981,MMO_o10M_lease!$A$1:$F$51,5,FALSE),IF(D1981=$D$26,VLOOKUP(D1981,LANDINGS!$A$3:$BR$40,HLOOKUP(A1981,LANDINGS!$B$1:$CF$42,42,FALSE),FALSE)-IFERROR(VLOOKUP(A1981,MMO_o10M_lease!$A$1:$F$38,5,FALSE),0),VLOOKUP(D1981,LANDINGS!$A$3:$CF$40,HLOOKUP(A1981,LANDINGS!$B$1:$CF$42,42,FALSE),FALSE)))),0)</f>
        <v>0</v>
      </c>
      <c r="L1981" s="24">
        <f>SUMIFS(PASTE_FLEX_TRACKER!$D:$D,PASTE_FLEX_TRACKER!$F:$F,MAIN!$A1981,PASTE_FLEX_TRACKER!$B:$B,MAIN!$D1981)-SUMIFS(PASTE_FLEX_TRACKER!$D:$D,PASTE_FLEX_TRACKER!$C:$C,MAIN!$A1981,PASTE_FLEX_TRACKER!$B:$B,MAIN!$D1981)</f>
        <v>0</v>
      </c>
      <c r="M1981" s="24" t="str">
        <f>IFERROR(-VLOOKUP(D1981,SQ!$A$19:$CC$52,HLOOKUP(MAIN!A1981,SQ!$B$18:$CC$56,39,FALSE),FALSE),"n/a")</f>
        <v>n/a</v>
      </c>
      <c r="N1981" s="46" t="s">
        <v>563</v>
      </c>
      <c r="O1981" s="46">
        <f>SUMIFS(MAN_ADJ!$L:$L,MAN_ADJ!$K:$K,MAIN!$D1981,MAN_ADJ!$J:$J,MAIN!$S1981)</f>
        <v>0</v>
      </c>
      <c r="P1981" s="25">
        <f t="shared" si="571"/>
        <v>0</v>
      </c>
      <c r="Q1981" s="28">
        <f t="shared" si="572"/>
        <v>0</v>
      </c>
      <c r="R1981" s="38">
        <f t="shared" si="559"/>
        <v>8.1596537506894649</v>
      </c>
      <c r="S1981" s="17" t="s">
        <v>235</v>
      </c>
      <c r="U1981" t="s">
        <v>577</v>
      </c>
    </row>
    <row r="1982" spans="1:21" x14ac:dyDescent="0.25">
      <c r="A1982" s="17" t="s">
        <v>235</v>
      </c>
      <c r="B1982" s="17" t="s">
        <v>180</v>
      </c>
      <c r="C1982" s="17" t="s">
        <v>236</v>
      </c>
      <c r="D1982" s="17" t="s">
        <v>109</v>
      </c>
      <c r="E1982" s="24">
        <f>IF(U1982="SC",SUMIFS(SC!F:F,SC!A:A,MAIN!D1982,SC!B:B,MAIN!A1982),SUMIFS(Allocations!$H:$H,Allocations!$A:$A,MAIN!$A1982,Allocations!$B:$B,MAIN!$D1982))</f>
        <v>763.39596180364038</v>
      </c>
      <c r="F1982" s="24">
        <f>IF(U1982="SC",SUMIFS(SC!J:J,SC!A:A,MAIN!D1982,SC!B:B,MAIN!A1982),SUMIFS(Allocations!M:M,Allocations!A:A,MAIN!A1982,Allocations!B:B,MAIN!D1982))</f>
        <v>0</v>
      </c>
      <c r="G1982" s="24">
        <f t="shared" si="569"/>
        <v>763.39596180364038</v>
      </c>
      <c r="H1982" s="24">
        <f>IFERROR(VLOOKUP(S1982,Swaps_wk!$A$2:$AP$151,HLOOKUP(MAIN!D1982,Swaps_wk!$B$2:$AP$151,150,FALSE),FALSE),0)</f>
        <v>0</v>
      </c>
      <c r="I1982" s="24">
        <f>SUMIFS(PASTE_DQS_TRACKER!$D:$D,PASTE_DQS_TRACKER!$C:$C,MAIN!$A1982,PASTE_DQS_TRACKER!$B:$B,MAIN!$D1982)-SUMIFS(PASTE_DQS_TRACKER!$D:$D,PASTE_DQS_TRACKER!$C:$C,MAIN!A1982,PASTE_DQS_TRACKER!$E:$E,MAIN!$D1982)</f>
        <v>0</v>
      </c>
      <c r="J1982" s="25">
        <f t="shared" si="570"/>
        <v>763.39596180364038</v>
      </c>
      <c r="K1982" s="24">
        <f>IFERROR(IF(V1982="Flex",0,IF(D1982=$D$30,VLOOKUP(A1982,MMO_o10M_lease!$A$1:$F$51,5,FALSE),IF(D1982=$D$26,VLOOKUP(D1982,LANDINGS!$A$3:$BR$40,HLOOKUP(A1982,LANDINGS!$B$1:$CF$42,42,FALSE),FALSE)-IFERROR(VLOOKUP(A1982,MMO_o10M_lease!$A$1:$F$38,5,FALSE),0),VLOOKUP(D1982,LANDINGS!$A$3:$CF$40,HLOOKUP(A1982,LANDINGS!$B$1:$CF$42,42,FALSE),FALSE)))),0)</f>
        <v>0.56325000000000003</v>
      </c>
      <c r="L1982" s="24">
        <f>SUMIFS(PASTE_FLEX_TRACKER!$D:$D,PASTE_FLEX_TRACKER!$F:$F,MAIN!$A1982,PASTE_FLEX_TRACKER!$B:$B,MAIN!$D1982)-SUMIFS(PASTE_FLEX_TRACKER!$D:$D,PASTE_FLEX_TRACKER!$C:$C,MAIN!$A1982,PASTE_FLEX_TRACKER!$B:$B,MAIN!$D1982)</f>
        <v>0</v>
      </c>
      <c r="M1982" s="24" t="str">
        <f>IFERROR(-VLOOKUP(D1982,SQ!$A$19:$CC$52,HLOOKUP(MAIN!A1982,SQ!$B$18:$CC$56,39,FALSE),FALSE),"n/a")</f>
        <v>n/a</v>
      </c>
      <c r="N1982" s="46" t="s">
        <v>563</v>
      </c>
      <c r="O1982" s="46">
        <f>SUMIFS(MAN_ADJ!$L:$L,MAN_ADJ!$K:$K,MAIN!$D1982,MAN_ADJ!$J:$J,MAIN!$S1982)</f>
        <v>0</v>
      </c>
      <c r="P1982" s="25">
        <f t="shared" si="571"/>
        <v>0.56325000000000003</v>
      </c>
      <c r="Q1982" s="28">
        <f t="shared" si="572"/>
        <v>7.3782156073924632E-4</v>
      </c>
      <c r="R1982" s="38">
        <f t="shared" si="559"/>
        <v>762.83271180364034</v>
      </c>
      <c r="S1982" s="17" t="s">
        <v>235</v>
      </c>
      <c r="U1982" t="s">
        <v>577</v>
      </c>
    </row>
    <row r="1983" spans="1:21" x14ac:dyDescent="0.25">
      <c r="A1983" s="17" t="s">
        <v>235</v>
      </c>
      <c r="B1983" s="17" t="s">
        <v>180</v>
      </c>
      <c r="C1983" s="17" t="s">
        <v>236</v>
      </c>
      <c r="D1983" s="17" t="s">
        <v>110</v>
      </c>
      <c r="E1983" s="24">
        <f>IF(U1983="SC",SUMIFS(SC!F:F,SC!A:A,MAIN!D1983,SC!B:B,MAIN!A1983),SUMIFS(Allocations!$H:$H,Allocations!$A:$A,MAIN!$A1983,Allocations!$B:$B,MAIN!$D1983))</f>
        <v>10805.841848455599</v>
      </c>
      <c r="F1983" s="24">
        <f>IF(U1983="SC",SUMIFS(SC!J:J,SC!A:A,MAIN!D1983,SC!B:B,MAIN!A1983),SUMIFS(Allocations!M:M,Allocations!A:A,MAIN!A1983,Allocations!B:B,MAIN!D1983))</f>
        <v>0</v>
      </c>
      <c r="G1983" s="24">
        <f t="shared" si="569"/>
        <v>10805.841848455599</v>
      </c>
      <c r="H1983" s="24">
        <f>IFERROR(VLOOKUP(S1983,Swaps_wk!$A$2:$AP$151,HLOOKUP(MAIN!D1983,Swaps_wk!$B$2:$AP$151,150,FALSE),FALSE),0)</f>
        <v>0</v>
      </c>
      <c r="I1983" s="24">
        <f>SUMIFS(PASTE_DQS_TRACKER!$D:$D,PASTE_DQS_TRACKER!$C:$C,MAIN!$A1983,PASTE_DQS_TRACKER!$B:$B,MAIN!$D1983)-SUMIFS(PASTE_DQS_TRACKER!$D:$D,PASTE_DQS_TRACKER!$C:$C,MAIN!A1983,PASTE_DQS_TRACKER!$E:$E,MAIN!$D1983)</f>
        <v>0</v>
      </c>
      <c r="J1983" s="25">
        <f t="shared" si="570"/>
        <v>10805.841848455599</v>
      </c>
      <c r="K1983" s="24">
        <f>IFERROR(IF(V1983="Flex",0,IF(D1983=$D$30,VLOOKUP(A1983,MMO_o10M_lease!$A$1:$F$51,5,FALSE),IF(D1983=$D$26,VLOOKUP(D1983,LANDINGS!$A$3:$BR$40,HLOOKUP(A1983,LANDINGS!$B$1:$CF$42,42,FALSE),FALSE)-IFERROR(VLOOKUP(A1983,MMO_o10M_lease!$A$1:$F$38,5,FALSE),0),VLOOKUP(D1983,LANDINGS!$A$3:$CF$40,HLOOKUP(A1983,LANDINGS!$B$1:$CF$42,42,FALSE),FALSE)))),0)</f>
        <v>0</v>
      </c>
      <c r="L1983" s="24">
        <f>SUMIFS(PASTE_FLEX_TRACKER!$D:$D,PASTE_FLEX_TRACKER!$F:$F,MAIN!$A1983,PASTE_FLEX_TRACKER!$B:$B,MAIN!$D1983)-SUMIFS(PASTE_FLEX_TRACKER!$D:$D,PASTE_FLEX_TRACKER!$C:$C,MAIN!$A1983,PASTE_FLEX_TRACKER!$B:$B,MAIN!$D1983)</f>
        <v>0</v>
      </c>
      <c r="M1983" s="24" t="str">
        <f>IFERROR(-VLOOKUP(D1983,SQ!$A$19:$CC$52,HLOOKUP(MAIN!A1983,SQ!$B$18:$CC$56,39,FALSE),FALSE),"n/a")</f>
        <v>n/a</v>
      </c>
      <c r="N1983" s="46" t="s">
        <v>563</v>
      </c>
      <c r="O1983" s="46">
        <f>SUMIFS(MAN_ADJ!$L:$L,MAN_ADJ!$K:$K,MAIN!$D1983,MAN_ADJ!$J:$J,MAIN!$S1983)</f>
        <v>0</v>
      </c>
      <c r="P1983" s="25">
        <f t="shared" si="571"/>
        <v>0</v>
      </c>
      <c r="Q1983" s="28">
        <f t="shared" si="572"/>
        <v>0</v>
      </c>
      <c r="R1983" s="38">
        <f t="shared" si="559"/>
        <v>10805.841848455599</v>
      </c>
      <c r="S1983" s="17" t="s">
        <v>235</v>
      </c>
      <c r="U1983" t="s">
        <v>577</v>
      </c>
    </row>
    <row r="1984" spans="1:21" x14ac:dyDescent="0.25">
      <c r="A1984" s="17" t="s">
        <v>235</v>
      </c>
      <c r="B1984" s="17" t="s">
        <v>180</v>
      </c>
      <c r="C1984" s="17" t="s">
        <v>236</v>
      </c>
      <c r="D1984" s="17" t="s">
        <v>111</v>
      </c>
      <c r="E1984" s="24">
        <f>IF(U1984="SC",SUMIFS(SC!F:F,SC!A:A,MAIN!D1984,SC!B:B,MAIN!A1984),SUMIFS(Allocations!$H:$H,Allocations!$A:$A,MAIN!$A1984,Allocations!$B:$B,MAIN!$D1984))</f>
        <v>9.6816449255377819</v>
      </c>
      <c r="F1984" s="24">
        <f>IF(U1984="SC",SUMIFS(SC!J:J,SC!A:A,MAIN!D1984,SC!B:B,MAIN!A1984),SUMIFS(Allocations!M:M,Allocations!A:A,MAIN!A1984,Allocations!B:B,MAIN!D1984))</f>
        <v>0</v>
      </c>
      <c r="G1984" s="24">
        <f t="shared" si="569"/>
        <v>9.6816449255377819</v>
      </c>
      <c r="H1984" s="24">
        <f>IFERROR(VLOOKUP(S1984,Swaps_wk!$A$2:$AP$151,HLOOKUP(MAIN!D1984,Swaps_wk!$B$2:$AP$151,150,FALSE),FALSE),0)</f>
        <v>0</v>
      </c>
      <c r="I1984" s="24">
        <f>SUMIFS(PASTE_DQS_TRACKER!$D:$D,PASTE_DQS_TRACKER!$C:$C,MAIN!$A1984,PASTE_DQS_TRACKER!$B:$B,MAIN!$D1984)-SUMIFS(PASTE_DQS_TRACKER!$D:$D,PASTE_DQS_TRACKER!$C:$C,MAIN!A1984,PASTE_DQS_TRACKER!$E:$E,MAIN!$D1984)</f>
        <v>0</v>
      </c>
      <c r="J1984" s="25">
        <f t="shared" si="570"/>
        <v>9.6816449255377819</v>
      </c>
      <c r="K1984" s="24">
        <f>IFERROR(IF(V1984="Flex",0,IF(D1984=$D$30,VLOOKUP(A1984,MMO_o10M_lease!$A$1:$F$51,5,FALSE),IF(D1984=$D$26,VLOOKUP(D1984,LANDINGS!$A$3:$BR$40,HLOOKUP(A1984,LANDINGS!$B$1:$CF$42,42,FALSE),FALSE)-IFERROR(VLOOKUP(A1984,MMO_o10M_lease!$A$1:$F$38,5,FALSE),0),VLOOKUP(D1984,LANDINGS!$A$3:$CF$40,HLOOKUP(A1984,LANDINGS!$B$1:$CF$42,42,FALSE),FALSE)))),0)</f>
        <v>4.0830000000000002</v>
      </c>
      <c r="L1984" s="24">
        <f>SUMIFS(PASTE_FLEX_TRACKER!$D:$D,PASTE_FLEX_TRACKER!$F:$F,MAIN!$A1984,PASTE_FLEX_TRACKER!$B:$B,MAIN!$D1984)-SUMIFS(PASTE_FLEX_TRACKER!$D:$D,PASTE_FLEX_TRACKER!$C:$C,MAIN!$A1984,PASTE_FLEX_TRACKER!$B:$B,MAIN!$D1984)</f>
        <v>0</v>
      </c>
      <c r="M1984" s="24" t="str">
        <f>IFERROR(-VLOOKUP(D1984,SQ!$A$19:$CC$52,HLOOKUP(MAIN!A1984,SQ!$B$18:$CC$56,39,FALSE),FALSE),"n/a")</f>
        <v>n/a</v>
      </c>
      <c r="N1984" s="46" t="s">
        <v>563</v>
      </c>
      <c r="O1984" s="46">
        <f>SUMIFS(MAN_ADJ!$L:$L,MAN_ADJ!$K:$K,MAIN!$D1984,MAN_ADJ!$J:$J,MAIN!$S1984)</f>
        <v>0</v>
      </c>
      <c r="P1984" s="25">
        <f t="shared" si="571"/>
        <v>4.0830000000000002</v>
      </c>
      <c r="Q1984" s="28">
        <f t="shared" si="572"/>
        <v>0.42172585664963369</v>
      </c>
      <c r="R1984" s="38">
        <f t="shared" si="559"/>
        <v>5.5986449255377817</v>
      </c>
      <c r="S1984" s="17" t="s">
        <v>235</v>
      </c>
      <c r="U1984" t="s">
        <v>577</v>
      </c>
    </row>
    <row r="1985" spans="1:21" x14ac:dyDescent="0.25">
      <c r="A1985" s="17" t="s">
        <v>235</v>
      </c>
      <c r="B1985" s="17" t="s">
        <v>180</v>
      </c>
      <c r="C1985" s="17" t="s">
        <v>236</v>
      </c>
      <c r="D1985" s="17" t="s">
        <v>112</v>
      </c>
      <c r="E1985" s="24">
        <f>IF(U1985="SC",SUMIFS(SC!F:F,SC!A:A,MAIN!D1985,SC!B:B,MAIN!A1985),SUMIFS(Allocations!$H:$H,Allocations!$A:$A,MAIN!$A1985,Allocations!$B:$B,MAIN!$D1985))</f>
        <v>2.1445503309431881</v>
      </c>
      <c r="F1985" s="24">
        <f>IF(U1985="SC",SUMIFS(SC!J:J,SC!A:A,MAIN!D1985,SC!B:B,MAIN!A1985),SUMIFS(Allocations!M:M,Allocations!A:A,MAIN!A1985,Allocations!B:B,MAIN!D1985))</f>
        <v>0</v>
      </c>
      <c r="G1985" s="24">
        <f t="shared" si="569"/>
        <v>2.1445503309431881</v>
      </c>
      <c r="H1985" s="24">
        <f>IFERROR(VLOOKUP(S1985,Swaps_wk!$A$2:$AP$151,HLOOKUP(MAIN!D1985,Swaps_wk!$B$2:$AP$151,150,FALSE),FALSE),0)</f>
        <v>0</v>
      </c>
      <c r="I1985" s="24">
        <f>SUMIFS(PASTE_DQS_TRACKER!$D:$D,PASTE_DQS_TRACKER!$C:$C,MAIN!$A1985,PASTE_DQS_TRACKER!$B:$B,MAIN!$D1985)-SUMIFS(PASTE_DQS_TRACKER!$D:$D,PASTE_DQS_TRACKER!$C:$C,MAIN!A1985,PASTE_DQS_TRACKER!$E:$E,MAIN!$D1985)</f>
        <v>0</v>
      </c>
      <c r="J1985" s="25">
        <f t="shared" si="570"/>
        <v>2.1445503309431881</v>
      </c>
      <c r="K1985" s="24">
        <f>IFERROR(IF(V1985="Flex",0,IF(D1985=$D$30,VLOOKUP(A1985,MMO_o10M_lease!$A$1:$F$51,5,FALSE),IF(D1985=$D$26,VLOOKUP(D1985,LANDINGS!$A$3:$BR$40,HLOOKUP(A1985,LANDINGS!$B$1:$CF$42,42,FALSE),FALSE)-IFERROR(VLOOKUP(A1985,MMO_o10M_lease!$A$1:$F$38,5,FALSE),0),VLOOKUP(D1985,LANDINGS!$A$3:$CF$40,HLOOKUP(A1985,LANDINGS!$B$1:$CF$42,42,FALSE),FALSE)))),0)</f>
        <v>0</v>
      </c>
      <c r="L1985" s="24">
        <f>SUMIFS(PASTE_FLEX_TRACKER!$D:$D,PASTE_FLEX_TRACKER!$F:$F,MAIN!$A1985,PASTE_FLEX_TRACKER!$B:$B,MAIN!$D1985)-SUMIFS(PASTE_FLEX_TRACKER!$D:$D,PASTE_FLEX_TRACKER!$C:$C,MAIN!$A1985,PASTE_FLEX_TRACKER!$B:$B,MAIN!$D1985)</f>
        <v>0</v>
      </c>
      <c r="M1985" s="24" t="str">
        <f>IFERROR(-VLOOKUP(D1985,SQ!$A$19:$CC$52,HLOOKUP(MAIN!A1985,SQ!$B$18:$CC$56,39,FALSE),FALSE),"n/a")</f>
        <v>n/a</v>
      </c>
      <c r="N1985" s="46" t="s">
        <v>563</v>
      </c>
      <c r="O1985" s="46">
        <f>SUMIFS(MAN_ADJ!$L:$L,MAN_ADJ!$K:$K,MAIN!$D1985,MAN_ADJ!$J:$J,MAIN!$S1985)</f>
        <v>0</v>
      </c>
      <c r="P1985" s="25">
        <f t="shared" si="571"/>
        <v>0</v>
      </c>
      <c r="Q1985" s="28">
        <f t="shared" si="572"/>
        <v>0</v>
      </c>
      <c r="R1985" s="38">
        <f t="shared" si="559"/>
        <v>2.1445503309431881</v>
      </c>
      <c r="S1985" s="17" t="s">
        <v>235</v>
      </c>
      <c r="U1985" t="s">
        <v>577</v>
      </c>
    </row>
    <row r="1986" spans="1:21" x14ac:dyDescent="0.25">
      <c r="A1986" s="17" t="s">
        <v>235</v>
      </c>
      <c r="B1986" s="17" t="s">
        <v>180</v>
      </c>
      <c r="C1986" s="17" t="s">
        <v>236</v>
      </c>
      <c r="D1986" s="17" t="s">
        <v>113</v>
      </c>
      <c r="E1986" s="24">
        <f>IF(U1986="SC",SUMIFS(SC!F:F,SC!A:A,MAIN!D1986,SC!B:B,MAIN!A1986),SUMIFS(Allocations!$H:$H,Allocations!$A:$A,MAIN!$A1986,Allocations!$B:$B,MAIN!$D1986))</f>
        <v>1.4418437672366242</v>
      </c>
      <c r="F1986" s="24">
        <f>IF(U1986="SC",SUMIFS(SC!J:J,SC!A:A,MAIN!D1986,SC!B:B,MAIN!A1986),SUMIFS(Allocations!M:M,Allocations!A:A,MAIN!A1986,Allocations!B:B,MAIN!D1986))</f>
        <v>0</v>
      </c>
      <c r="G1986" s="24">
        <f t="shared" si="569"/>
        <v>1.4418437672366242</v>
      </c>
      <c r="H1986" s="24">
        <f>IFERROR(VLOOKUP(S1986,Swaps_wk!$A$2:$AP$151,HLOOKUP(MAIN!D1986,Swaps_wk!$B$2:$AP$151,150,FALSE),FALSE),0)</f>
        <v>0</v>
      </c>
      <c r="I1986" s="24">
        <f>SUMIFS(PASTE_DQS_TRACKER!$D:$D,PASTE_DQS_TRACKER!$C:$C,MAIN!$A1986,PASTE_DQS_TRACKER!$B:$B,MAIN!$D1986)-SUMIFS(PASTE_DQS_TRACKER!$D:$D,PASTE_DQS_TRACKER!$C:$C,MAIN!A1986,PASTE_DQS_TRACKER!$E:$E,MAIN!$D1986)</f>
        <v>43</v>
      </c>
      <c r="J1986" s="25">
        <f t="shared" si="570"/>
        <v>44.441843767236627</v>
      </c>
      <c r="K1986" s="24">
        <f>IFERROR(IF(V1986="Flex",0,IF(D1986=$D$30,VLOOKUP(A1986,MMO_o10M_lease!$A$1:$F$51,5,FALSE),IF(D1986=$D$26,VLOOKUP(D1986,LANDINGS!$A$3:$BR$40,HLOOKUP(A1986,LANDINGS!$B$1:$CF$42,42,FALSE),FALSE)-IFERROR(VLOOKUP(A1986,MMO_o10M_lease!$A$1:$F$38,5,FALSE),0),VLOOKUP(D1986,LANDINGS!$A$3:$CF$40,HLOOKUP(A1986,LANDINGS!$B$1:$CF$42,42,FALSE),FALSE)))),0)</f>
        <v>2.42869</v>
      </c>
      <c r="L1986" s="24">
        <f>SUMIFS(PASTE_FLEX_TRACKER!$D:$D,PASTE_FLEX_TRACKER!$F:$F,MAIN!$A1986,PASTE_FLEX_TRACKER!$B:$B,MAIN!$D1986)-SUMIFS(PASTE_FLEX_TRACKER!$D:$D,PASTE_FLEX_TRACKER!$C:$C,MAIN!$A1986,PASTE_FLEX_TRACKER!$B:$B,MAIN!$D1986)</f>
        <v>0</v>
      </c>
      <c r="M1986" s="24" t="str">
        <f>IFERROR(-VLOOKUP(D1986,SQ!$A$19:$CC$52,HLOOKUP(MAIN!A1986,SQ!$B$18:$CC$56,39,FALSE),FALSE),"n/a")</f>
        <v>n/a</v>
      </c>
      <c r="N1986" s="46" t="s">
        <v>563</v>
      </c>
      <c r="O1986" s="46">
        <f>SUMIFS(MAN_ADJ!$L:$L,MAN_ADJ!$K:$K,MAIN!$D1986,MAN_ADJ!$J:$J,MAIN!$S1986)</f>
        <v>0</v>
      </c>
      <c r="P1986" s="25">
        <f t="shared" si="571"/>
        <v>2.42869</v>
      </c>
      <c r="Q1986" s="28">
        <f t="shared" si="572"/>
        <v>5.4648722782975008E-2</v>
      </c>
      <c r="R1986" s="38">
        <f t="shared" si="559"/>
        <v>42.013153767236624</v>
      </c>
      <c r="S1986" s="17" t="s">
        <v>235</v>
      </c>
      <c r="U1986" t="s">
        <v>577</v>
      </c>
    </row>
    <row r="1987" spans="1:21" x14ac:dyDescent="0.25">
      <c r="A1987" s="17" t="s">
        <v>235</v>
      </c>
      <c r="B1987" s="17" t="s">
        <v>180</v>
      </c>
      <c r="C1987" s="17" t="s">
        <v>236</v>
      </c>
      <c r="D1987" s="17" t="s">
        <v>114</v>
      </c>
      <c r="E1987" s="24">
        <f>IF(U1987="SC",SUMIFS(SC!F:F,SC!A:A,MAIN!D1987,SC!B:B,MAIN!A1987),SUMIFS(Allocations!$H:$H,Allocations!$A:$A,MAIN!$A1987,Allocations!$B:$B,MAIN!$D1987))</f>
        <v>0.53836389961389963</v>
      </c>
      <c r="F1987" s="24">
        <f>IF(U1987="SC",SUMIFS(SC!J:J,SC!A:A,MAIN!D1987,SC!B:B,MAIN!A1987),SUMIFS(Allocations!M:M,Allocations!A:A,MAIN!A1987,Allocations!B:B,MAIN!D1987))</f>
        <v>0</v>
      </c>
      <c r="G1987" s="24">
        <f t="shared" si="569"/>
        <v>0.53836389961389963</v>
      </c>
      <c r="H1987" s="24">
        <f>IFERROR(VLOOKUP(S1987,Swaps_wk!$A$2:$AP$151,HLOOKUP(MAIN!D1987,Swaps_wk!$B$2:$AP$151,150,FALSE),FALSE),0)</f>
        <v>0</v>
      </c>
      <c r="I1987" s="24">
        <f>SUMIFS(PASTE_DQS_TRACKER!$D:$D,PASTE_DQS_TRACKER!$C:$C,MAIN!$A1987,PASTE_DQS_TRACKER!$B:$B,MAIN!$D1987)-SUMIFS(PASTE_DQS_TRACKER!$D:$D,PASTE_DQS_TRACKER!$C:$C,MAIN!A1987,PASTE_DQS_TRACKER!$E:$E,MAIN!$D1987)</f>
        <v>100</v>
      </c>
      <c r="J1987" s="25">
        <f t="shared" si="570"/>
        <v>100.5383638996139</v>
      </c>
      <c r="K1987" s="24">
        <f>IFERROR(IF(V1987="Flex",0,IF(D1987=$D$30,VLOOKUP(A1987,MMO_o10M_lease!$A$1:$F$51,5,FALSE),IF(D1987=$D$26,VLOOKUP(D1987,LANDINGS!$A$3:$BR$40,HLOOKUP(A1987,LANDINGS!$B$1:$CF$42,42,FALSE),FALSE)-IFERROR(VLOOKUP(A1987,MMO_o10M_lease!$A$1:$F$38,5,FALSE),0),VLOOKUP(D1987,LANDINGS!$A$3:$CF$40,HLOOKUP(A1987,LANDINGS!$B$1:$CF$42,42,FALSE),FALSE)))),0)</f>
        <v>0.28000000000000003</v>
      </c>
      <c r="L1987" s="24">
        <f>SUMIFS(PASTE_FLEX_TRACKER!$D:$D,PASTE_FLEX_TRACKER!$F:$F,MAIN!$A1987,PASTE_FLEX_TRACKER!$B:$B,MAIN!$D1987)-SUMIFS(PASTE_FLEX_TRACKER!$D:$D,PASTE_FLEX_TRACKER!$C:$C,MAIN!$A1987,PASTE_FLEX_TRACKER!$B:$B,MAIN!$D1987)</f>
        <v>0</v>
      </c>
      <c r="M1987" s="24" t="str">
        <f>IFERROR(-VLOOKUP(D1987,SQ!$A$19:$CC$52,HLOOKUP(MAIN!A1987,SQ!$B$18:$CC$56,39,FALSE),FALSE),"n/a")</f>
        <v>n/a</v>
      </c>
      <c r="N1987" s="46" t="s">
        <v>563</v>
      </c>
      <c r="O1987" s="46">
        <f>SUMIFS(MAN_ADJ!$L:$L,MAN_ADJ!$K:$K,MAIN!$D1987,MAN_ADJ!$J:$J,MAIN!$S1987)</f>
        <v>0</v>
      </c>
      <c r="P1987" s="25">
        <f t="shared" si="571"/>
        <v>0.28000000000000003</v>
      </c>
      <c r="Q1987" s="28">
        <f t="shared" si="572"/>
        <v>2.7850065302393021E-3</v>
      </c>
      <c r="R1987" s="38">
        <f t="shared" si="559"/>
        <v>100.2583638996139</v>
      </c>
      <c r="S1987" s="17" t="s">
        <v>235</v>
      </c>
      <c r="U1987" t="s">
        <v>577</v>
      </c>
    </row>
    <row r="1988" spans="1:21" x14ac:dyDescent="0.25">
      <c r="A1988" s="17" t="s">
        <v>235</v>
      </c>
      <c r="B1988" s="17" t="s">
        <v>180</v>
      </c>
      <c r="C1988" s="17" t="s">
        <v>236</v>
      </c>
      <c r="D1988" s="17" t="s">
        <v>115</v>
      </c>
      <c r="E1988" s="24">
        <f>IF(U1988="SC",SUMIFS(SC!F:F,SC!A:A,MAIN!D1988,SC!B:B,MAIN!A1988),SUMIFS(Allocations!$H:$H,Allocations!$A:$A,MAIN!$A1988,Allocations!$B:$B,MAIN!$D1988))</f>
        <v>19021.980091836733</v>
      </c>
      <c r="F1988" s="24">
        <f>IF(U1988="SC",SUMIFS(SC!J:J,SC!A:A,MAIN!D1988,SC!B:B,MAIN!A1988),SUMIFS(Allocations!M:M,Allocations!A:A,MAIN!A1988,Allocations!B:B,MAIN!D1988))</f>
        <v>0</v>
      </c>
      <c r="G1988" s="24">
        <f t="shared" si="569"/>
        <v>19021.980091836733</v>
      </c>
      <c r="H1988" s="24">
        <f>IFERROR(VLOOKUP(S1988,Swaps_wk!$A$2:$AP$151,HLOOKUP(MAIN!D1988,Swaps_wk!$B$2:$AP$151,150,FALSE),FALSE),0)</f>
        <v>0</v>
      </c>
      <c r="I1988" s="24">
        <f>SUMIFS(PASTE_DQS_TRACKER!$D:$D,PASTE_DQS_TRACKER!$C:$C,MAIN!$A1988,PASTE_DQS_TRACKER!$B:$B,MAIN!$D1988)-SUMIFS(PASTE_DQS_TRACKER!$D:$D,PASTE_DQS_TRACKER!$C:$C,MAIN!A1988,PASTE_DQS_TRACKER!$E:$E,MAIN!$D1988)</f>
        <v>0</v>
      </c>
      <c r="J1988" s="25">
        <f t="shared" si="570"/>
        <v>19021.980091836733</v>
      </c>
      <c r="K1988" s="24">
        <f>IFERROR(IF(V1988="Flex",0,IF(D1988=$D$30,VLOOKUP(A1988,MMO_o10M_lease!$A$1:$F$51,5,FALSE),IF(D1988=$D$26,VLOOKUP(D1988,LANDINGS!$A$3:$BR$40,HLOOKUP(A1988,LANDINGS!$B$1:$CF$42,42,FALSE),FALSE)-IFERROR(VLOOKUP(A1988,MMO_o10M_lease!$A$1:$F$38,5,FALSE),0),VLOOKUP(D1988,LANDINGS!$A$3:$CF$40,HLOOKUP(A1988,LANDINGS!$B$1:$CF$42,42,FALSE),FALSE)))),0)</f>
        <v>1.008</v>
      </c>
      <c r="L1988" s="24">
        <f>SUMIFS(PASTE_FLEX_TRACKER!$D:$D,PASTE_FLEX_TRACKER!$F:$F,MAIN!$A1988,PASTE_FLEX_TRACKER!$B:$B,MAIN!$D1988)-SUMIFS(PASTE_FLEX_TRACKER!$D:$D,PASTE_FLEX_TRACKER!$C:$C,MAIN!$A1988,PASTE_FLEX_TRACKER!$B:$B,MAIN!$D1988)</f>
        <v>0</v>
      </c>
      <c r="M1988" s="24" t="str">
        <f>IFERROR(-VLOOKUP(D1988,SQ!$A$19:$CC$52,HLOOKUP(MAIN!A1988,SQ!$B$18:$CC$56,39,FALSE),FALSE),"n/a")</f>
        <v>n/a</v>
      </c>
      <c r="N1988" s="46" t="s">
        <v>563</v>
      </c>
      <c r="O1988" s="46">
        <f>SUMIFS(MAN_ADJ!$L:$L,MAN_ADJ!$K:$K,MAIN!$D1988,MAN_ADJ!$J:$J,MAIN!$S1988)</f>
        <v>0</v>
      </c>
      <c r="P1988" s="25">
        <f t="shared" si="571"/>
        <v>1.008</v>
      </c>
      <c r="Q1988" s="28">
        <f t="shared" si="572"/>
        <v>5.2991328722533062E-5</v>
      </c>
      <c r="R1988" s="38">
        <f t="shared" si="559"/>
        <v>19020.972091836731</v>
      </c>
      <c r="S1988" s="17" t="s">
        <v>235</v>
      </c>
      <c r="U1988" t="s">
        <v>577</v>
      </c>
    </row>
    <row r="1989" spans="1:21" x14ac:dyDescent="0.25">
      <c r="A1989" s="17" t="s">
        <v>235</v>
      </c>
      <c r="B1989" s="17" t="s">
        <v>180</v>
      </c>
      <c r="C1989" s="17" t="s">
        <v>236</v>
      </c>
      <c r="D1989" s="17" t="s">
        <v>116</v>
      </c>
      <c r="E1989" s="24">
        <f>IF(U1989="SC",SUMIFS(SC!F:F,SC!A:A,MAIN!D1989,SC!B:B,MAIN!A1989),SUMIFS(Allocations!$H:$H,Allocations!$A:$A,MAIN!$A1989,Allocations!$B:$B,MAIN!$D1989))</f>
        <v>12584.257772614452</v>
      </c>
      <c r="F1989" s="24">
        <f>IF(U1989="SC",SUMIFS(SC!J:J,SC!A:A,MAIN!D1989,SC!B:B,MAIN!A1989),SUMIFS(Allocations!M:M,Allocations!A:A,MAIN!A1989,Allocations!B:B,MAIN!D1989))</f>
        <v>0</v>
      </c>
      <c r="G1989" s="24">
        <f t="shared" si="569"/>
        <v>12584.257772614452</v>
      </c>
      <c r="H1989" s="24">
        <f>IFERROR(VLOOKUP(S1989,Swaps_wk!$A$2:$AP$151,HLOOKUP(MAIN!D1989,Swaps_wk!$B$2:$AP$151,150,FALSE),FALSE),0)</f>
        <v>0</v>
      </c>
      <c r="I1989" s="24">
        <f>SUMIFS(PASTE_DQS_TRACKER!$D:$D,PASTE_DQS_TRACKER!$C:$C,MAIN!$A1989,PASTE_DQS_TRACKER!$B:$B,MAIN!$D1989)-SUMIFS(PASTE_DQS_TRACKER!$D:$D,PASTE_DQS_TRACKER!$C:$C,MAIN!A1989,PASTE_DQS_TRACKER!$E:$E,MAIN!$D1989)</f>
        <v>90</v>
      </c>
      <c r="J1989" s="25">
        <f t="shared" si="570"/>
        <v>12674.257772614452</v>
      </c>
      <c r="K1989" s="24">
        <f>IFERROR(IF(V1989="Flex",0,IF(D1989=$D$30,VLOOKUP(A1989,MMO_o10M_lease!$A$1:$F$51,5,FALSE),IF(D1989=$D$26,VLOOKUP(D1989,LANDINGS!$A$3:$BR$40,HLOOKUP(A1989,LANDINGS!$B$1:$CF$42,42,FALSE),FALSE)-IFERROR(VLOOKUP(A1989,MMO_o10M_lease!$A$1:$F$38,5,FALSE),0),VLOOKUP(D1989,LANDINGS!$A$3:$CF$40,HLOOKUP(A1989,LANDINGS!$B$1:$CF$42,42,FALSE),FALSE)))),0)</f>
        <v>1150.4570000000001</v>
      </c>
      <c r="L1989" s="24">
        <f>SUMIFS(PASTE_FLEX_TRACKER!$D:$D,PASTE_FLEX_TRACKER!$F:$F,MAIN!$A1989,PASTE_FLEX_TRACKER!$B:$B,MAIN!$D1989)-SUMIFS(PASTE_FLEX_TRACKER!$D:$D,PASTE_FLEX_TRACKER!$C:$C,MAIN!$A1989,PASTE_FLEX_TRACKER!$B:$B,MAIN!$D1989)</f>
        <v>0</v>
      </c>
      <c r="M1989" s="24" t="str">
        <f>IFERROR(-VLOOKUP(D1989,SQ!$A$19:$CC$52,HLOOKUP(MAIN!A1989,SQ!$B$18:$CC$56,39,FALSE),FALSE),"n/a")</f>
        <v>n/a</v>
      </c>
      <c r="N1989" s="46" t="s">
        <v>563</v>
      </c>
      <c r="O1989" s="46">
        <f>SUMIFS(MAN_ADJ!$L:$L,MAN_ADJ!$K:$K,MAIN!$D1989,MAN_ADJ!$J:$J,MAIN!$S1989)</f>
        <v>0</v>
      </c>
      <c r="P1989" s="25">
        <f t="shared" si="571"/>
        <v>1150.4570000000001</v>
      </c>
      <c r="Q1989" s="28">
        <f t="shared" si="572"/>
        <v>9.0771153675430039E-2</v>
      </c>
      <c r="R1989" s="38">
        <f t="shared" si="559"/>
        <v>11523.800772614451</v>
      </c>
      <c r="S1989" s="17" t="s">
        <v>235</v>
      </c>
      <c r="U1989" t="s">
        <v>577</v>
      </c>
    </row>
    <row r="1990" spans="1:21" x14ac:dyDescent="0.25">
      <c r="A1990" s="17" t="s">
        <v>235</v>
      </c>
      <c r="B1990" s="17" t="s">
        <v>180</v>
      </c>
      <c r="C1990" s="17" t="s">
        <v>236</v>
      </c>
      <c r="D1990" s="17" t="s">
        <v>117</v>
      </c>
      <c r="E1990" s="24">
        <f>IF(U1990="SC",SUMIFS(SC!F:F,SC!A:A,MAIN!D1990,SC!B:B,MAIN!A1990),SUMIFS(Allocations!$H:$H,Allocations!$A:$A,MAIN!$A1990,Allocations!$B:$B,MAIN!$D1990))</f>
        <v>0</v>
      </c>
      <c r="F1990" s="24">
        <f>IF(U1990="SC",SUMIFS(SC!J:J,SC!A:A,MAIN!D1990,SC!B:B,MAIN!A1990),SUMIFS(Allocations!M:M,Allocations!A:A,MAIN!A1990,Allocations!B:B,MAIN!D1990))</f>
        <v>0</v>
      </c>
      <c r="G1990" s="24">
        <f t="shared" si="569"/>
        <v>0</v>
      </c>
      <c r="H1990" s="24">
        <f>IFERROR(VLOOKUP(S1990,Swaps_wk!$A$2:$AP$151,HLOOKUP(MAIN!D1990,Swaps_wk!$B$2:$AP$151,150,FALSE),FALSE),0)</f>
        <v>0</v>
      </c>
      <c r="I1990" s="24">
        <f>SUMIFS(PASTE_DQS_TRACKER!$D:$D,PASTE_DQS_TRACKER!$C:$C,MAIN!$A1990,PASTE_DQS_TRACKER!$B:$B,MAIN!$D1990)-SUMIFS(PASTE_DQS_TRACKER!$D:$D,PASTE_DQS_TRACKER!$C:$C,MAIN!A1990,PASTE_DQS_TRACKER!$E:$E,MAIN!$D1990)</f>
        <v>0</v>
      </c>
      <c r="J1990" s="25">
        <f t="shared" si="570"/>
        <v>0</v>
      </c>
      <c r="K1990" s="24">
        <f>IFERROR(IF(V1990="Flex",0,IF(D1990=$D$30,VLOOKUP(A1990,MMO_o10M_lease!$A$1:$F$51,5,FALSE),IF(D1990=$D$26,VLOOKUP(D1990,LANDINGS!$A$3:$BR$40,HLOOKUP(A1990,LANDINGS!$B$1:$CF$42,42,FALSE),FALSE)-IFERROR(VLOOKUP(A1990,MMO_o10M_lease!$A$1:$F$38,5,FALSE),0),VLOOKUP(D1990,LANDINGS!$A$3:$CF$40,HLOOKUP(A1990,LANDINGS!$B$1:$CF$42,42,FALSE),FALSE)))),0)</f>
        <v>0</v>
      </c>
      <c r="L1990" s="24">
        <f>SUMIFS(PASTE_FLEX_TRACKER!$D:$D,PASTE_FLEX_TRACKER!$F:$F,MAIN!$A1990,PASTE_FLEX_TRACKER!$B:$B,MAIN!$D1990)-SUMIFS(PASTE_FLEX_TRACKER!$D:$D,PASTE_FLEX_TRACKER!$C:$C,MAIN!$A1990,PASTE_FLEX_TRACKER!$B:$B,MAIN!$D1990)</f>
        <v>0</v>
      </c>
      <c r="M1990" s="24" t="str">
        <f>IFERROR(-VLOOKUP(D1990,SQ!$A$19:$CC$52,HLOOKUP(MAIN!A1990,SQ!$B$18:$CC$56,39,FALSE),FALSE),"n/a")</f>
        <v>n/a</v>
      </c>
      <c r="N1990" s="46" t="s">
        <v>563</v>
      </c>
      <c r="O1990" s="46">
        <f>SUMIFS(MAN_ADJ!$L:$L,MAN_ADJ!$K:$K,MAIN!$D1990,MAN_ADJ!$J:$J,MAIN!$S1990)</f>
        <v>0</v>
      </c>
      <c r="P1990" s="25">
        <f t="shared" si="571"/>
        <v>0</v>
      </c>
      <c r="Q1990" s="28" t="str">
        <f t="shared" si="572"/>
        <v>n/a</v>
      </c>
      <c r="R1990" s="38">
        <f t="shared" si="559"/>
        <v>0</v>
      </c>
      <c r="S1990" s="17" t="s">
        <v>235</v>
      </c>
      <c r="U1990" t="s">
        <v>577</v>
      </c>
    </row>
    <row r="1991" spans="1:21" x14ac:dyDescent="0.25">
      <c r="A1991" s="17" t="s">
        <v>235</v>
      </c>
      <c r="B1991" s="17" t="s">
        <v>180</v>
      </c>
      <c r="C1991" s="17" t="s">
        <v>236</v>
      </c>
      <c r="D1991" s="17" t="s">
        <v>118</v>
      </c>
      <c r="E1991" s="24">
        <f>IF(U1991="SC",SUMIFS(SC!F:F,SC!A:A,MAIN!D1991,SC!B:B,MAIN!A1991),SUMIFS(Allocations!$H:$H,Allocations!$A:$A,MAIN!$A1991,Allocations!$B:$B,MAIN!$D1991))</f>
        <v>2.5469065085493656</v>
      </c>
      <c r="F1991" s="24">
        <f>IF(U1991="SC",SUMIFS(SC!J:J,SC!A:A,MAIN!D1991,SC!B:B,MAIN!A1991),SUMIFS(Allocations!M:M,Allocations!A:A,MAIN!A1991,Allocations!B:B,MAIN!D1991))</f>
        <v>0</v>
      </c>
      <c r="G1991" s="24">
        <f t="shared" si="569"/>
        <v>2.5469065085493656</v>
      </c>
      <c r="H1991" s="24">
        <f>IFERROR(VLOOKUP(S1991,Swaps_wk!$A$2:$AP$151,HLOOKUP(MAIN!D1991,Swaps_wk!$B$2:$AP$151,150,FALSE),FALSE),0)</f>
        <v>0</v>
      </c>
      <c r="I1991" s="24">
        <f>SUMIFS(PASTE_DQS_TRACKER!$D:$D,PASTE_DQS_TRACKER!$C:$C,MAIN!$A1991,PASTE_DQS_TRACKER!$B:$B,MAIN!$D1991)-SUMIFS(PASTE_DQS_TRACKER!$D:$D,PASTE_DQS_TRACKER!$C:$C,MAIN!A1991,PASTE_DQS_TRACKER!$E:$E,MAIN!$D1991)</f>
        <v>0</v>
      </c>
      <c r="J1991" s="25">
        <f t="shared" si="570"/>
        <v>2.5469065085493656</v>
      </c>
      <c r="K1991" s="24">
        <f>IFERROR(IF(V1991="Flex",0,IF(D1991=$D$30,VLOOKUP(A1991,MMO_o10M_lease!$A$1:$F$51,5,FALSE),IF(D1991=$D$26,VLOOKUP(D1991,LANDINGS!$A$3:$BR$40,HLOOKUP(A1991,LANDINGS!$B$1:$CF$42,42,FALSE),FALSE)-IFERROR(VLOOKUP(A1991,MMO_o10M_lease!$A$1:$F$38,5,FALSE),0),VLOOKUP(D1991,LANDINGS!$A$3:$CF$40,HLOOKUP(A1991,LANDINGS!$B$1:$CF$42,42,FALSE),FALSE)))),0)</f>
        <v>0</v>
      </c>
      <c r="L1991" s="24">
        <f>SUMIFS(PASTE_FLEX_TRACKER!$D:$D,PASTE_FLEX_TRACKER!$F:$F,MAIN!$A1991,PASTE_FLEX_TRACKER!$B:$B,MAIN!$D1991)-SUMIFS(PASTE_FLEX_TRACKER!$D:$D,PASTE_FLEX_TRACKER!$C:$C,MAIN!$A1991,PASTE_FLEX_TRACKER!$B:$B,MAIN!$D1991)</f>
        <v>0</v>
      </c>
      <c r="M1991" s="24" t="str">
        <f>IFERROR(-VLOOKUP(D1991,SQ!$A$19:$CC$52,HLOOKUP(MAIN!A1991,SQ!$B$18:$CC$56,39,FALSE),FALSE),"n/a")</f>
        <v>n/a</v>
      </c>
      <c r="N1991" s="46" t="s">
        <v>563</v>
      </c>
      <c r="O1991" s="46">
        <f>SUMIFS(MAN_ADJ!$L:$L,MAN_ADJ!$K:$K,MAIN!$D1991,MAN_ADJ!$J:$J,MAIN!$S1991)</f>
        <v>0</v>
      </c>
      <c r="P1991" s="25">
        <f t="shared" si="571"/>
        <v>0</v>
      </c>
      <c r="Q1991" s="28">
        <f t="shared" si="572"/>
        <v>0</v>
      </c>
      <c r="R1991" s="38">
        <f t="shared" si="559"/>
        <v>2.5469065085493656</v>
      </c>
      <c r="S1991" s="17" t="s">
        <v>235</v>
      </c>
      <c r="U1991" t="s">
        <v>577</v>
      </c>
    </row>
    <row r="1992" spans="1:21" x14ac:dyDescent="0.25">
      <c r="A1992" s="17" t="s">
        <v>235</v>
      </c>
      <c r="B1992" s="17" t="s">
        <v>180</v>
      </c>
      <c r="C1992" s="17" t="s">
        <v>236</v>
      </c>
      <c r="D1992" s="17" t="s">
        <v>119</v>
      </c>
      <c r="E1992" s="24">
        <f>IF(U1992="SC",SUMIFS(SC!F:F,SC!A:A,MAIN!D1992,SC!B:B,MAIN!A1992),SUMIFS(Allocations!$H:$H,Allocations!$A:$A,MAIN!$A1992,Allocations!$B:$B,MAIN!$D1992))</f>
        <v>0</v>
      </c>
      <c r="F1992" s="24">
        <f>IF(U1992="SC",SUMIFS(SC!J:J,SC!A:A,MAIN!D1992,SC!B:B,MAIN!A1992),SUMIFS(Allocations!M:M,Allocations!A:A,MAIN!A1992,Allocations!B:B,MAIN!D1992))</f>
        <v>0</v>
      </c>
      <c r="G1992" s="24">
        <f t="shared" si="569"/>
        <v>0</v>
      </c>
      <c r="H1992" s="24">
        <f>IFERROR(VLOOKUP(S1992,Swaps_wk!$A$2:$AP$151,HLOOKUP(MAIN!D1992,Swaps_wk!$B$2:$AP$151,150,FALSE),FALSE),0)</f>
        <v>0</v>
      </c>
      <c r="I1992" s="24">
        <f>SUMIFS(PASTE_DQS_TRACKER!$D:$D,PASTE_DQS_TRACKER!$C:$C,MAIN!$A1992,PASTE_DQS_TRACKER!$B:$B,MAIN!$D1992)-SUMIFS(PASTE_DQS_TRACKER!$D:$D,PASTE_DQS_TRACKER!$C:$C,MAIN!A1992,PASTE_DQS_TRACKER!$E:$E,MAIN!$D1992)</f>
        <v>0</v>
      </c>
      <c r="J1992" s="25">
        <f t="shared" si="570"/>
        <v>0</v>
      </c>
      <c r="K1992" s="24">
        <f>IFERROR(IF(V1992="Flex",0,IF(D1992=$D$30,VLOOKUP(A1992,MMO_o10M_lease!$A$1:$F$51,5,FALSE),IF(D1992=$D$26,VLOOKUP(D1992,LANDINGS!$A$3:$BR$40,HLOOKUP(A1992,LANDINGS!$B$1:$CF$42,42,FALSE),FALSE)-IFERROR(VLOOKUP(A1992,MMO_o10M_lease!$A$1:$F$38,5,FALSE),0),VLOOKUP(D1992,LANDINGS!$A$3:$CF$40,HLOOKUP(A1992,LANDINGS!$B$1:$CF$42,42,FALSE),FALSE)))),0)</f>
        <v>0</v>
      </c>
      <c r="L1992" s="24">
        <f>SUMIFS(PASTE_FLEX_TRACKER!$D:$D,PASTE_FLEX_TRACKER!$F:$F,MAIN!$A1992,PASTE_FLEX_TRACKER!$B:$B,MAIN!$D1992)-SUMIFS(PASTE_FLEX_TRACKER!$D:$D,PASTE_FLEX_TRACKER!$C:$C,MAIN!$A1992,PASTE_FLEX_TRACKER!$B:$B,MAIN!$D1992)</f>
        <v>0</v>
      </c>
      <c r="M1992" s="24" t="str">
        <f>IFERROR(-VLOOKUP(D1992,SQ!$A$19:$CC$52,HLOOKUP(MAIN!A1992,SQ!$B$18:$CC$56,39,FALSE),FALSE),"n/a")</f>
        <v>n/a</v>
      </c>
      <c r="N1992" s="46" t="s">
        <v>563</v>
      </c>
      <c r="O1992" s="46">
        <f>SUMIFS(MAN_ADJ!$L:$L,MAN_ADJ!$K:$K,MAIN!$D1992,MAN_ADJ!$J:$J,MAIN!$S1992)</f>
        <v>0</v>
      </c>
      <c r="P1992" s="25">
        <f t="shared" si="571"/>
        <v>0</v>
      </c>
      <c r="Q1992" s="28" t="str">
        <f t="shared" si="572"/>
        <v>n/a</v>
      </c>
      <c r="R1992" s="38">
        <f t="shared" si="559"/>
        <v>0</v>
      </c>
      <c r="S1992" s="17" t="s">
        <v>235</v>
      </c>
      <c r="U1992" t="s">
        <v>577</v>
      </c>
    </row>
    <row r="1993" spans="1:21" x14ac:dyDescent="0.25">
      <c r="A1993" s="17" t="s">
        <v>235</v>
      </c>
      <c r="B1993" s="17" t="s">
        <v>180</v>
      </c>
      <c r="C1993" s="17" t="s">
        <v>236</v>
      </c>
      <c r="D1993" s="17" t="s">
        <v>120</v>
      </c>
      <c r="E1993" s="24">
        <f>IF(U1993="SC",SUMIFS(SC!F:F,SC!A:A,MAIN!D1993,SC!B:B,MAIN!A1993),SUMIFS(Allocations!$H:$H,Allocations!$A:$A,MAIN!$A1993,Allocations!$B:$B,MAIN!$D1993))</f>
        <v>80.956977385548811</v>
      </c>
      <c r="F1993" s="24">
        <f>IF(U1993="SC",SUMIFS(SC!J:J,SC!A:A,MAIN!D1993,SC!B:B,MAIN!A1993),SUMIFS(Allocations!M:M,Allocations!A:A,MAIN!A1993,Allocations!B:B,MAIN!D1993))</f>
        <v>0</v>
      </c>
      <c r="G1993" s="24">
        <f t="shared" si="569"/>
        <v>80.956977385548811</v>
      </c>
      <c r="H1993" s="24">
        <f>IFERROR(VLOOKUP(S1993,Swaps_wk!$A$2:$AP$151,HLOOKUP(MAIN!D1993,Swaps_wk!$B$2:$AP$151,150,FALSE),FALSE),0)</f>
        <v>0</v>
      </c>
      <c r="I1993" s="24">
        <f>SUMIFS(PASTE_DQS_TRACKER!$D:$D,PASTE_DQS_TRACKER!$C:$C,MAIN!$A1993,PASTE_DQS_TRACKER!$B:$B,MAIN!$D1993)-SUMIFS(PASTE_DQS_TRACKER!$D:$D,PASTE_DQS_TRACKER!$C:$C,MAIN!A1993,PASTE_DQS_TRACKER!$E:$E,MAIN!$D1993)</f>
        <v>0</v>
      </c>
      <c r="J1993" s="25">
        <f t="shared" si="570"/>
        <v>80.956977385548811</v>
      </c>
      <c r="K1993" s="24">
        <f>IFERROR(IF(V1993="Flex",0,IF(D1993=$D$30,VLOOKUP(A1993,MMO_o10M_lease!$A$1:$F$51,5,FALSE),IF(D1993=$D$26,VLOOKUP(D1993,LANDINGS!$A$3:$BR$40,HLOOKUP(A1993,LANDINGS!$B$1:$CF$42,42,FALSE),FALSE)-IFERROR(VLOOKUP(A1993,MMO_o10M_lease!$A$1:$F$38,5,FALSE),0),VLOOKUP(D1993,LANDINGS!$A$3:$CF$40,HLOOKUP(A1993,LANDINGS!$B$1:$CF$42,42,FALSE),FALSE)))),0)</f>
        <v>0</v>
      </c>
      <c r="L1993" s="24">
        <f>SUMIFS(PASTE_FLEX_TRACKER!$D:$D,PASTE_FLEX_TRACKER!$F:$F,MAIN!$A1993,PASTE_FLEX_TRACKER!$B:$B,MAIN!$D1993)-SUMIFS(PASTE_FLEX_TRACKER!$D:$D,PASTE_FLEX_TRACKER!$C:$C,MAIN!$A1993,PASTE_FLEX_TRACKER!$B:$B,MAIN!$D1993)</f>
        <v>0</v>
      </c>
      <c r="M1993" s="24" t="str">
        <f>IFERROR(-VLOOKUP(D1993,SQ!$A$19:$CC$52,HLOOKUP(MAIN!A1993,SQ!$B$18:$CC$56,39,FALSE),FALSE),"n/a")</f>
        <v>n/a</v>
      </c>
      <c r="N1993" s="46" t="s">
        <v>563</v>
      </c>
      <c r="O1993" s="46">
        <f>SUMIFS(MAN_ADJ!$L:$L,MAN_ADJ!$K:$K,MAIN!$D1993,MAN_ADJ!$J:$J,MAIN!$S1993)</f>
        <v>0</v>
      </c>
      <c r="P1993" s="25">
        <f t="shared" si="571"/>
        <v>0</v>
      </c>
      <c r="Q1993" s="28">
        <f t="shared" si="572"/>
        <v>0</v>
      </c>
      <c r="R1993" s="38">
        <f t="shared" ref="R1993:R2027" si="573">J1993-P1993</f>
        <v>80.956977385548811</v>
      </c>
      <c r="S1993" s="17" t="s">
        <v>235</v>
      </c>
      <c r="U1993" t="s">
        <v>577</v>
      </c>
    </row>
    <row r="1994" spans="1:21" x14ac:dyDescent="0.25">
      <c r="A1994" s="17" t="s">
        <v>235</v>
      </c>
      <c r="B1994" s="17" t="s">
        <v>180</v>
      </c>
      <c r="C1994" s="17" t="s">
        <v>236</v>
      </c>
      <c r="D1994" s="17" t="s">
        <v>121</v>
      </c>
      <c r="E1994" s="24">
        <f>IF(U1994="SC",SUMIFS(SC!F:F,SC!A:A,MAIN!D1994,SC!B:B,MAIN!A1994),SUMIFS(Allocations!$H:$H,Allocations!$A:$A,MAIN!$A1994,Allocations!$B:$B,MAIN!$D1994))</f>
        <v>0</v>
      </c>
      <c r="F1994" s="24">
        <f>IF(U1994="SC",SUMIFS(SC!J:J,SC!A:A,MAIN!D1994,SC!B:B,MAIN!A1994),SUMIFS(Allocations!M:M,Allocations!A:A,MAIN!A1994,Allocations!B:B,MAIN!D1994))</f>
        <v>0</v>
      </c>
      <c r="G1994" s="24">
        <f t="shared" si="569"/>
        <v>0</v>
      </c>
      <c r="H1994" s="24">
        <f>IFERROR(VLOOKUP(S1994,Swaps_wk!$A$2:$AP$151,HLOOKUP(MAIN!D1994,Swaps_wk!$B$2:$AP$151,150,FALSE),FALSE),0)</f>
        <v>0</v>
      </c>
      <c r="I1994" s="24">
        <f>SUMIFS(PASTE_DQS_TRACKER!$D:$D,PASTE_DQS_TRACKER!$C:$C,MAIN!$A1994,PASTE_DQS_TRACKER!$B:$B,MAIN!$D1994)-SUMIFS(PASTE_DQS_TRACKER!$D:$D,PASTE_DQS_TRACKER!$C:$C,MAIN!A1994,PASTE_DQS_TRACKER!$E:$E,MAIN!$D1994)</f>
        <v>0</v>
      </c>
      <c r="J1994" s="25">
        <f t="shared" si="570"/>
        <v>0</v>
      </c>
      <c r="K1994" s="24">
        <f>IFERROR(IF(V1994="Flex",0,IF(D1994=$D$30,VLOOKUP(A1994,MMO_o10M_lease!$A$1:$F$51,5,FALSE),IF(D1994=$D$26,VLOOKUP(D1994,LANDINGS!$A$3:$BR$40,HLOOKUP(A1994,LANDINGS!$B$1:$CF$42,42,FALSE),FALSE)-IFERROR(VLOOKUP(A1994,MMO_o10M_lease!$A$1:$F$38,5,FALSE),0),VLOOKUP(D1994,LANDINGS!$A$3:$CF$40,HLOOKUP(A1994,LANDINGS!$B$1:$CF$42,42,FALSE),FALSE)))),0)</f>
        <v>0</v>
      </c>
      <c r="L1994" s="24">
        <f>SUMIFS(PASTE_FLEX_TRACKER!$D:$D,PASTE_FLEX_TRACKER!$F:$F,MAIN!$A1994,PASTE_FLEX_TRACKER!$B:$B,MAIN!$D1994)-SUMIFS(PASTE_FLEX_TRACKER!$D:$D,PASTE_FLEX_TRACKER!$C:$C,MAIN!$A1994,PASTE_FLEX_TRACKER!$B:$B,MAIN!$D1994)</f>
        <v>0</v>
      </c>
      <c r="M1994" s="24" t="str">
        <f>IFERROR(-VLOOKUP(D1994,SQ!$A$19:$CC$52,HLOOKUP(MAIN!A1994,SQ!$B$18:$CC$56,39,FALSE),FALSE),"n/a")</f>
        <v>n/a</v>
      </c>
      <c r="N1994" s="46" t="s">
        <v>563</v>
      </c>
      <c r="O1994" s="46">
        <f>SUMIFS(MAN_ADJ!$L:$L,MAN_ADJ!$K:$K,MAIN!$D1994,MAN_ADJ!$J:$J,MAIN!$S1994)</f>
        <v>0</v>
      </c>
      <c r="P1994" s="25">
        <f t="shared" si="571"/>
        <v>0</v>
      </c>
      <c r="Q1994" s="28" t="str">
        <f t="shared" si="572"/>
        <v>n/a</v>
      </c>
      <c r="R1994" s="38">
        <f t="shared" si="573"/>
        <v>0</v>
      </c>
      <c r="S1994" s="17" t="s">
        <v>235</v>
      </c>
      <c r="U1994" t="s">
        <v>577</v>
      </c>
    </row>
    <row r="1995" spans="1:21" x14ac:dyDescent="0.25">
      <c r="A1995" s="17" t="s">
        <v>235</v>
      </c>
      <c r="B1995" s="17" t="s">
        <v>180</v>
      </c>
      <c r="C1995" s="17" t="s">
        <v>236</v>
      </c>
      <c r="D1995" s="17" t="s">
        <v>122</v>
      </c>
      <c r="E1995" s="24">
        <f>IF(U1995="SC",SUMIFS(SC!F:F,SC!A:A,MAIN!D1995,SC!B:B,MAIN!A1995),SUMIFS(Allocations!$H:$H,Allocations!$A:$A,MAIN!$A1995,Allocations!$B:$B,MAIN!$D1995))</f>
        <v>0</v>
      </c>
      <c r="F1995" s="24">
        <f>IF(U1995="SC",SUMIFS(SC!J:J,SC!A:A,MAIN!D1995,SC!B:B,MAIN!A1995),SUMIFS(Allocations!M:M,Allocations!A:A,MAIN!A1995,Allocations!B:B,MAIN!D1995))</f>
        <v>0</v>
      </c>
      <c r="G1995" s="24">
        <f t="shared" si="569"/>
        <v>0</v>
      </c>
      <c r="H1995" s="24">
        <f>IFERROR(VLOOKUP(S1995,Swaps_wk!$A$2:$AP$151,HLOOKUP(MAIN!D1995,Swaps_wk!$B$2:$AP$151,150,FALSE),FALSE),0)</f>
        <v>0</v>
      </c>
      <c r="I1995" s="24">
        <f>SUMIFS(PASTE_DQS_TRACKER!$D:$D,PASTE_DQS_TRACKER!$C:$C,MAIN!$A1995,PASTE_DQS_TRACKER!$B:$B,MAIN!$D1995)-SUMIFS(PASTE_DQS_TRACKER!$D:$D,PASTE_DQS_TRACKER!$C:$C,MAIN!A1995,PASTE_DQS_TRACKER!$E:$E,MAIN!$D1995)</f>
        <v>0</v>
      </c>
      <c r="J1995" s="25">
        <f t="shared" si="570"/>
        <v>0</v>
      </c>
      <c r="K1995" s="24">
        <f>IFERROR(IF(V1995="Flex",0,IF(D1995=$D$30,VLOOKUP(A1995,MMO_o10M_lease!$A$1:$F$51,5,FALSE),IF(D1995=$D$26,VLOOKUP(D1995,LANDINGS!$A$3:$BR$40,HLOOKUP(A1995,LANDINGS!$B$1:$CF$42,42,FALSE),FALSE)-IFERROR(VLOOKUP(A1995,MMO_o10M_lease!$A$1:$F$38,5,FALSE),0),VLOOKUP(D1995,LANDINGS!$A$3:$CF$40,HLOOKUP(A1995,LANDINGS!$B$1:$CF$42,42,FALSE),FALSE)))),0)</f>
        <v>0</v>
      </c>
      <c r="L1995" s="24">
        <f>SUMIFS(PASTE_FLEX_TRACKER!$D:$D,PASTE_FLEX_TRACKER!$F:$F,MAIN!$A1995,PASTE_FLEX_TRACKER!$B:$B,MAIN!$D1995)-SUMIFS(PASTE_FLEX_TRACKER!$D:$D,PASTE_FLEX_TRACKER!$C:$C,MAIN!$A1995,PASTE_FLEX_TRACKER!$B:$B,MAIN!$D1995)</f>
        <v>0</v>
      </c>
      <c r="M1995" s="24" t="str">
        <f>IFERROR(-VLOOKUP(D1995,SQ!$A$19:$CC$52,HLOOKUP(MAIN!A1995,SQ!$B$18:$CC$56,39,FALSE),FALSE),"n/a")</f>
        <v>n/a</v>
      </c>
      <c r="N1995" s="46" t="s">
        <v>563</v>
      </c>
      <c r="O1995" s="46">
        <f>SUMIFS(MAN_ADJ!$L:$L,MAN_ADJ!$K:$K,MAIN!$D1995,MAN_ADJ!$J:$J,MAIN!$S1995)</f>
        <v>0</v>
      </c>
      <c r="P1995" s="25">
        <f t="shared" si="571"/>
        <v>0</v>
      </c>
      <c r="Q1995" s="28" t="str">
        <f t="shared" si="572"/>
        <v>n/a</v>
      </c>
      <c r="R1995" s="38">
        <f t="shared" si="573"/>
        <v>0</v>
      </c>
      <c r="S1995" s="17" t="s">
        <v>235</v>
      </c>
      <c r="U1995" t="s">
        <v>577</v>
      </c>
    </row>
    <row r="1996" spans="1:21" x14ac:dyDescent="0.25">
      <c r="A1996" s="17" t="s">
        <v>235</v>
      </c>
      <c r="B1996" s="17" t="s">
        <v>180</v>
      </c>
      <c r="C1996" s="17" t="s">
        <v>236</v>
      </c>
      <c r="D1996" s="17" t="s">
        <v>123</v>
      </c>
      <c r="E1996" s="24">
        <f>IF(U1996="SC",SUMIFS(SC!F:F,SC!A:A,MAIN!D1996,SC!B:B,MAIN!A1996),SUMIFS(Allocations!$H:$H,Allocations!$A:$A,MAIN!$A1996,Allocations!$B:$B,MAIN!$D1996))</f>
        <v>1121.2104200220629</v>
      </c>
      <c r="F1996" s="24">
        <f>IF(U1996="SC",SUMIFS(SC!J:J,SC!A:A,MAIN!D1996,SC!B:B,MAIN!A1996),SUMIFS(Allocations!M:M,Allocations!A:A,MAIN!A1996,Allocations!B:B,MAIN!D1996))</f>
        <v>0</v>
      </c>
      <c r="G1996" s="24">
        <f t="shared" si="569"/>
        <v>1121.2104200220629</v>
      </c>
      <c r="H1996" s="24">
        <f>IFERROR(VLOOKUP(S1996,Swaps_wk!$A$2:$AP$151,HLOOKUP(MAIN!D1996,Swaps_wk!$B$2:$AP$151,150,FALSE),FALSE),0)</f>
        <v>0</v>
      </c>
      <c r="I1996" s="24">
        <f>SUMIFS(PASTE_DQS_TRACKER!$D:$D,PASTE_DQS_TRACKER!$C:$C,MAIN!$A1996,PASTE_DQS_TRACKER!$B:$B,MAIN!$D1996)-SUMIFS(PASTE_DQS_TRACKER!$D:$D,PASTE_DQS_TRACKER!$C:$C,MAIN!A1996,PASTE_DQS_TRACKER!$E:$E,MAIN!$D1996)</f>
        <v>-672</v>
      </c>
      <c r="J1996" s="25">
        <f t="shared" si="570"/>
        <v>449.21042002206286</v>
      </c>
      <c r="K1996" s="24">
        <f>IFERROR(IF(V1996="Flex",0,IF(D1996=$D$30,VLOOKUP(A1996,MMO_o10M_lease!$A$1:$F$51,5,FALSE),IF(D1996=$D$26,VLOOKUP(D1996,LANDINGS!$A$3:$BR$40,HLOOKUP(A1996,LANDINGS!$B$1:$CF$42,42,FALSE),FALSE)-IFERROR(VLOOKUP(A1996,MMO_o10M_lease!$A$1:$F$38,5,FALSE),0),VLOOKUP(D1996,LANDINGS!$A$3:$CF$40,HLOOKUP(A1996,LANDINGS!$B$1:$CF$42,42,FALSE),FALSE)))),0)</f>
        <v>0</v>
      </c>
      <c r="L1996" s="24">
        <f>SUMIFS(PASTE_FLEX_TRACKER!$D:$D,PASTE_FLEX_TRACKER!$F:$F,MAIN!$A1996,PASTE_FLEX_TRACKER!$B:$B,MAIN!$D1996)-SUMIFS(PASTE_FLEX_TRACKER!$D:$D,PASTE_FLEX_TRACKER!$C:$C,MAIN!$A1996,PASTE_FLEX_TRACKER!$B:$B,MAIN!$D1996)</f>
        <v>0</v>
      </c>
      <c r="M1996" s="24" t="str">
        <f>IFERROR(-VLOOKUP(D1996,SQ!$A$19:$CC$52,HLOOKUP(MAIN!A1996,SQ!$B$18:$CC$56,39,FALSE),FALSE),"n/a")</f>
        <v>n/a</v>
      </c>
      <c r="N1996" s="46" t="s">
        <v>563</v>
      </c>
      <c r="O1996" s="46">
        <f>SUMIFS(MAN_ADJ!$L:$L,MAN_ADJ!$K:$K,MAIN!$D1996,MAN_ADJ!$J:$J,MAIN!$S1996)</f>
        <v>0</v>
      </c>
      <c r="P1996" s="25">
        <f t="shared" si="571"/>
        <v>0</v>
      </c>
      <c r="Q1996" s="28">
        <f t="shared" si="572"/>
        <v>0</v>
      </c>
      <c r="R1996" s="38">
        <f t="shared" si="573"/>
        <v>449.21042002206286</v>
      </c>
      <c r="S1996" s="17" t="s">
        <v>235</v>
      </c>
      <c r="U1996" t="s">
        <v>577</v>
      </c>
    </row>
    <row r="1997" spans="1:21" x14ac:dyDescent="0.25">
      <c r="A1997" s="17" t="s">
        <v>235</v>
      </c>
      <c r="B1997" s="17" t="s">
        <v>180</v>
      </c>
      <c r="C1997" s="17" t="s">
        <v>236</v>
      </c>
      <c r="D1997" s="17" t="s">
        <v>124</v>
      </c>
      <c r="E1997" s="24">
        <f>IF(U1997="SC",SUMIFS(SC!F:F,SC!A:A,MAIN!D1997,SC!B:B,MAIN!A1997),SUMIFS(Allocations!$H:$H,Allocations!$A:$A,MAIN!$A1997,Allocations!$B:$B,MAIN!$D1997))</f>
        <v>0.88324062327633757</v>
      </c>
      <c r="F1997" s="24">
        <f>IF(U1997="SC",SUMIFS(SC!J:J,SC!A:A,MAIN!D1997,SC!B:B,MAIN!A1997),SUMIFS(Allocations!M:M,Allocations!A:A,MAIN!A1997,Allocations!B:B,MAIN!D1997))</f>
        <v>0</v>
      </c>
      <c r="G1997" s="24">
        <f t="shared" si="569"/>
        <v>0.88324062327633757</v>
      </c>
      <c r="H1997" s="24">
        <f>IFERROR(VLOOKUP(S1997,Swaps_wk!$A$2:$AP$151,HLOOKUP(MAIN!D1997,Swaps_wk!$B$2:$AP$151,150,FALSE),FALSE),0)</f>
        <v>0</v>
      </c>
      <c r="I1997" s="24">
        <f>SUMIFS(PASTE_DQS_TRACKER!$D:$D,PASTE_DQS_TRACKER!$C:$C,MAIN!$A1997,PASTE_DQS_TRACKER!$B:$B,MAIN!$D1997)-SUMIFS(PASTE_DQS_TRACKER!$D:$D,PASTE_DQS_TRACKER!$C:$C,MAIN!A1997,PASTE_DQS_TRACKER!$E:$E,MAIN!$D1997)</f>
        <v>0</v>
      </c>
      <c r="J1997" s="25">
        <f t="shared" si="570"/>
        <v>0.88324062327633757</v>
      </c>
      <c r="K1997" s="24">
        <f>IFERROR(IF(V1997="Flex",0,IF(D1997=$D$30,VLOOKUP(A1997,MMO_o10M_lease!$A$1:$F$51,5,FALSE),IF(D1997=$D$26,VLOOKUP(D1997,LANDINGS!$A$3:$BR$40,HLOOKUP(A1997,LANDINGS!$B$1:$CF$42,42,FALSE),FALSE)-IFERROR(VLOOKUP(A1997,MMO_o10M_lease!$A$1:$F$38,5,FALSE),0),VLOOKUP(D1997,LANDINGS!$A$3:$CF$40,HLOOKUP(A1997,LANDINGS!$B$1:$CF$42,42,FALSE),FALSE)))),0)</f>
        <v>0</v>
      </c>
      <c r="L1997" s="24">
        <f>SUMIFS(PASTE_FLEX_TRACKER!$D:$D,PASTE_FLEX_TRACKER!$F:$F,MAIN!$A1997,PASTE_FLEX_TRACKER!$B:$B,MAIN!$D1997)-SUMIFS(PASTE_FLEX_TRACKER!$D:$D,PASTE_FLEX_TRACKER!$C:$C,MAIN!$A1997,PASTE_FLEX_TRACKER!$B:$B,MAIN!$D1997)</f>
        <v>0</v>
      </c>
      <c r="M1997" s="24" t="str">
        <f>IFERROR(-VLOOKUP(D1997,SQ!$A$19:$CC$52,HLOOKUP(MAIN!A1997,SQ!$B$18:$CC$56,39,FALSE),FALSE),"n/a")</f>
        <v>n/a</v>
      </c>
      <c r="N1997" s="46" t="s">
        <v>563</v>
      </c>
      <c r="O1997" s="46">
        <f>SUMIFS(MAN_ADJ!$L:$L,MAN_ADJ!$K:$K,MAIN!$D1997,MAN_ADJ!$J:$J,MAIN!$S1997)</f>
        <v>0</v>
      </c>
      <c r="P1997" s="25">
        <f t="shared" si="571"/>
        <v>0</v>
      </c>
      <c r="Q1997" s="28">
        <f t="shared" si="572"/>
        <v>0</v>
      </c>
      <c r="R1997" s="38">
        <f t="shared" si="573"/>
        <v>0.88324062327633757</v>
      </c>
      <c r="S1997" s="17" t="s">
        <v>235</v>
      </c>
      <c r="U1997" t="s">
        <v>577</v>
      </c>
    </row>
    <row r="1998" spans="1:21" x14ac:dyDescent="0.25">
      <c r="A1998" s="17" t="s">
        <v>235</v>
      </c>
      <c r="B1998" s="17" t="s">
        <v>180</v>
      </c>
      <c r="C1998" s="17" t="s">
        <v>236</v>
      </c>
      <c r="D1998" s="17" t="s">
        <v>125</v>
      </c>
      <c r="E1998" s="24">
        <f>IF(U1998="SC",SUMIFS(SC!F:F,SC!A:A,MAIN!D1998,SC!B:B,MAIN!A1998),SUMIFS(Allocations!$H:$H,Allocations!$A:$A,MAIN!$A1998,Allocations!$B:$B,MAIN!$D1998))</f>
        <v>333.21891891891892</v>
      </c>
      <c r="F1998" s="24">
        <f>IF(U1998="SC",SUMIFS(SC!J:J,SC!A:A,MAIN!D1998,SC!B:B,MAIN!A1998),SUMIFS(Allocations!M:M,Allocations!A:A,MAIN!A1998,Allocations!B:B,MAIN!D1998))</f>
        <v>0</v>
      </c>
      <c r="G1998" s="24">
        <f t="shared" si="569"/>
        <v>333.21891891891892</v>
      </c>
      <c r="H1998" s="24">
        <f>IFERROR(VLOOKUP(S1998,Swaps_wk!$A$2:$AP$151,HLOOKUP(MAIN!D1998,Swaps_wk!$B$2:$AP$151,150,FALSE),FALSE),0)</f>
        <v>0</v>
      </c>
      <c r="I1998" s="24">
        <f>SUMIFS(PASTE_DQS_TRACKER!$D:$D,PASTE_DQS_TRACKER!$C:$C,MAIN!$A1998,PASTE_DQS_TRACKER!$B:$B,MAIN!$D1998)-SUMIFS(PASTE_DQS_TRACKER!$D:$D,PASTE_DQS_TRACKER!$C:$C,MAIN!A1998,PASTE_DQS_TRACKER!$E:$E,MAIN!$D1998)</f>
        <v>0</v>
      </c>
      <c r="J1998" s="25">
        <f t="shared" si="570"/>
        <v>333.21891891891892</v>
      </c>
      <c r="K1998" s="24">
        <f>IFERROR(IF(V1998="Flex",0,IF(D1998=$D$30,VLOOKUP(A1998,MMO_o10M_lease!$A$1:$F$51,5,FALSE),IF(D1998=$D$26,VLOOKUP(D1998,LANDINGS!$A$3:$BR$40,HLOOKUP(A1998,LANDINGS!$B$1:$CF$42,42,FALSE),FALSE)-IFERROR(VLOOKUP(A1998,MMO_o10M_lease!$A$1:$F$38,5,FALSE),0),VLOOKUP(D1998,LANDINGS!$A$3:$CF$40,HLOOKUP(A1998,LANDINGS!$B$1:$CF$42,42,FALSE),FALSE)))),0)</f>
        <v>0</v>
      </c>
      <c r="L1998" s="24">
        <f>SUMIFS(PASTE_FLEX_TRACKER!$D:$D,PASTE_FLEX_TRACKER!$F:$F,MAIN!$A1998,PASTE_FLEX_TRACKER!$B:$B,MAIN!$D1998)-SUMIFS(PASTE_FLEX_TRACKER!$D:$D,PASTE_FLEX_TRACKER!$C:$C,MAIN!$A1998,PASTE_FLEX_TRACKER!$B:$B,MAIN!$D1998)</f>
        <v>0</v>
      </c>
      <c r="M1998" s="24" t="str">
        <f>IFERROR(-VLOOKUP(D1998,SQ!$A$19:$CC$52,HLOOKUP(MAIN!A1998,SQ!$B$18:$CC$56,39,FALSE),FALSE),"n/a")</f>
        <v>n/a</v>
      </c>
      <c r="N1998" s="46" t="s">
        <v>563</v>
      </c>
      <c r="O1998" s="46">
        <f>SUMIFS(MAN_ADJ!$L:$L,MAN_ADJ!$K:$K,MAIN!$D1998,MAN_ADJ!$J:$J,MAIN!$S1998)</f>
        <v>0</v>
      </c>
      <c r="P1998" s="25">
        <f t="shared" si="571"/>
        <v>0</v>
      </c>
      <c r="Q1998" s="28">
        <f t="shared" si="572"/>
        <v>0</v>
      </c>
      <c r="R1998" s="38">
        <f t="shared" si="573"/>
        <v>333.21891891891892</v>
      </c>
      <c r="S1998" s="17" t="s">
        <v>235</v>
      </c>
      <c r="U1998" t="s">
        <v>577</v>
      </c>
    </row>
    <row r="1999" spans="1:21" x14ac:dyDescent="0.25">
      <c r="A1999" s="17" t="s">
        <v>235</v>
      </c>
      <c r="B1999" s="17" t="s">
        <v>180</v>
      </c>
      <c r="C1999" s="17" t="s">
        <v>236</v>
      </c>
      <c r="D1999" s="17" t="s">
        <v>126</v>
      </c>
      <c r="E1999" s="24">
        <f>IF(U1999="SC",SUMIFS(SC!F:F,SC!A:A,MAIN!D1999,SC!B:B,MAIN!A1999),SUMIFS(Allocations!$H:$H,Allocations!$A:$A,MAIN!$A1999,Allocations!$B:$B,MAIN!$D1999))</f>
        <v>4.7764616657473802</v>
      </c>
      <c r="F1999" s="24">
        <f>IF(U1999="SC",SUMIFS(SC!J:J,SC!A:A,MAIN!D1999,SC!B:B,MAIN!A1999),SUMIFS(Allocations!M:M,Allocations!A:A,MAIN!A1999,Allocations!B:B,MAIN!D1999))</f>
        <v>0</v>
      </c>
      <c r="G1999" s="24">
        <f t="shared" si="569"/>
        <v>4.7764616657473802</v>
      </c>
      <c r="H1999" s="24">
        <f>IFERROR(VLOOKUP(S1999,Swaps_wk!$A$2:$AP$151,HLOOKUP(MAIN!D1999,Swaps_wk!$B$2:$AP$151,150,FALSE),FALSE),0)</f>
        <v>0</v>
      </c>
      <c r="I1999" s="24">
        <f>SUMIFS(PASTE_DQS_TRACKER!$D:$D,PASTE_DQS_TRACKER!$C:$C,MAIN!$A1999,PASTE_DQS_TRACKER!$B:$B,MAIN!$D1999)-SUMIFS(PASTE_DQS_TRACKER!$D:$D,PASTE_DQS_TRACKER!$C:$C,MAIN!A1999,PASTE_DQS_TRACKER!$E:$E,MAIN!$D1999)</f>
        <v>0</v>
      </c>
      <c r="J1999" s="25">
        <f t="shared" si="570"/>
        <v>4.7764616657473802</v>
      </c>
      <c r="K1999" s="24">
        <f>IFERROR(IF(V1999="Flex",0,IF(D1999=$D$30,VLOOKUP(A1999,MMO_o10M_lease!$A$1:$F$51,5,FALSE),IF(D1999=$D$26,VLOOKUP(D1999,LANDINGS!$A$3:$BR$40,HLOOKUP(A1999,LANDINGS!$B$1:$CF$42,42,FALSE),FALSE)-IFERROR(VLOOKUP(A1999,MMO_o10M_lease!$A$1:$F$38,5,FALSE),0),VLOOKUP(D1999,LANDINGS!$A$3:$CF$40,HLOOKUP(A1999,LANDINGS!$B$1:$CF$42,42,FALSE),FALSE)))),0)</f>
        <v>0</v>
      </c>
      <c r="L1999" s="24">
        <f>SUMIFS(PASTE_FLEX_TRACKER!$D:$D,PASTE_FLEX_TRACKER!$F:$F,MAIN!$A1999,PASTE_FLEX_TRACKER!$B:$B,MAIN!$D1999)-SUMIFS(PASTE_FLEX_TRACKER!$D:$D,PASTE_FLEX_TRACKER!$C:$C,MAIN!$A1999,PASTE_FLEX_TRACKER!$B:$B,MAIN!$D1999)</f>
        <v>0</v>
      </c>
      <c r="M1999" s="24" t="str">
        <f>IFERROR(-VLOOKUP(D1999,SQ!$A$19:$CC$52,HLOOKUP(MAIN!A1999,SQ!$B$18:$CC$56,39,FALSE),FALSE),"n/a")</f>
        <v>n/a</v>
      </c>
      <c r="N1999" s="46" t="s">
        <v>563</v>
      </c>
      <c r="O1999" s="46">
        <f>SUMIFS(MAN_ADJ!$L:$L,MAN_ADJ!$K:$K,MAIN!$D1999,MAN_ADJ!$J:$J,MAIN!$S1999)</f>
        <v>0</v>
      </c>
      <c r="P1999" s="25">
        <f t="shared" si="571"/>
        <v>0</v>
      </c>
      <c r="Q1999" s="28">
        <f t="shared" si="572"/>
        <v>0</v>
      </c>
      <c r="R1999" s="38">
        <f t="shared" si="573"/>
        <v>4.7764616657473802</v>
      </c>
      <c r="S1999" s="17" t="s">
        <v>235</v>
      </c>
      <c r="U1999" t="s">
        <v>577</v>
      </c>
    </row>
    <row r="2000" spans="1:21" x14ac:dyDescent="0.25">
      <c r="A2000" s="17" t="s">
        <v>235</v>
      </c>
      <c r="B2000" s="17" t="s">
        <v>180</v>
      </c>
      <c r="C2000" s="17" t="s">
        <v>236</v>
      </c>
      <c r="D2000" s="17" t="s">
        <v>127</v>
      </c>
      <c r="E2000" s="24">
        <f>IF(U2000="SC",SUMIFS(SC!F:F,SC!A:A,MAIN!D2000,SC!B:B,MAIN!A2000),SUMIFS(Allocations!$H:$H,Allocations!$A:$A,MAIN!$A2000,Allocations!$B:$B,MAIN!$D2000))</f>
        <v>0</v>
      </c>
      <c r="F2000" s="24">
        <f>IF(U2000="SC",SUMIFS(SC!J:J,SC!A:A,MAIN!D2000,SC!B:B,MAIN!A2000),SUMIFS(Allocations!M:M,Allocations!A:A,MAIN!A2000,Allocations!B:B,MAIN!D2000))</f>
        <v>0</v>
      </c>
      <c r="G2000" s="24">
        <f t="shared" si="569"/>
        <v>0</v>
      </c>
      <c r="H2000" s="24">
        <f>IFERROR(VLOOKUP(S2000,Swaps_wk!$A$2:$AP$151,HLOOKUP(MAIN!D2000,Swaps_wk!$B$2:$AP$151,150,FALSE),FALSE),0)</f>
        <v>0</v>
      </c>
      <c r="I2000" s="24">
        <f>SUMIFS(PASTE_DQS_TRACKER!$D:$D,PASTE_DQS_TRACKER!$C:$C,MAIN!$A2000,PASTE_DQS_TRACKER!$B:$B,MAIN!$D2000)-SUMIFS(PASTE_DQS_TRACKER!$D:$D,PASTE_DQS_TRACKER!$C:$C,MAIN!A2000,PASTE_DQS_TRACKER!$E:$E,MAIN!$D2000)</f>
        <v>0</v>
      </c>
      <c r="J2000" s="25">
        <f t="shared" si="570"/>
        <v>0</v>
      </c>
      <c r="K2000" s="24">
        <f>IFERROR(IF(V2000="Flex",0,IF(D2000=$D$30,VLOOKUP(A2000,MMO_o10M_lease!$A$1:$F$51,5,FALSE),IF(D2000=$D$26,VLOOKUP(D2000,LANDINGS!$A$3:$BR$40,HLOOKUP(A2000,LANDINGS!$B$1:$CF$42,42,FALSE),FALSE)-IFERROR(VLOOKUP(A2000,MMO_o10M_lease!$A$1:$F$38,5,FALSE),0),VLOOKUP(D2000,LANDINGS!$A$3:$CF$40,HLOOKUP(A2000,LANDINGS!$B$1:$CF$42,42,FALSE),FALSE)))),0)</f>
        <v>0</v>
      </c>
      <c r="L2000" s="24">
        <f>SUMIFS(PASTE_FLEX_TRACKER!$D:$D,PASTE_FLEX_TRACKER!$F:$F,MAIN!$A2000,PASTE_FLEX_TRACKER!$B:$B,MAIN!$D2000)-SUMIFS(PASTE_FLEX_TRACKER!$D:$D,PASTE_FLEX_TRACKER!$C:$C,MAIN!$A2000,PASTE_FLEX_TRACKER!$B:$B,MAIN!$D2000)</f>
        <v>0</v>
      </c>
      <c r="M2000" s="24" t="str">
        <f>IFERROR(-VLOOKUP(D2000,SQ!$A$19:$CC$52,HLOOKUP(MAIN!A2000,SQ!$B$18:$CC$56,39,FALSE),FALSE),"n/a")</f>
        <v>n/a</v>
      </c>
      <c r="N2000" s="46" t="s">
        <v>563</v>
      </c>
      <c r="O2000" s="46">
        <f>SUMIFS(MAN_ADJ!$L:$L,MAN_ADJ!$K:$K,MAIN!$D2000,MAN_ADJ!$J:$J,MAIN!$S2000)</f>
        <v>0</v>
      </c>
      <c r="P2000" s="25">
        <f t="shared" si="571"/>
        <v>0</v>
      </c>
      <c r="Q2000" s="28" t="str">
        <f t="shared" si="572"/>
        <v>n/a</v>
      </c>
      <c r="R2000" s="38">
        <f t="shared" si="573"/>
        <v>0</v>
      </c>
      <c r="S2000" s="17" t="s">
        <v>235</v>
      </c>
      <c r="U2000" t="s">
        <v>577</v>
      </c>
    </row>
    <row r="2001" spans="1:21" x14ac:dyDescent="0.25">
      <c r="A2001" s="17" t="s">
        <v>235</v>
      </c>
      <c r="B2001" s="17" t="s">
        <v>180</v>
      </c>
      <c r="C2001" s="17" t="s">
        <v>236</v>
      </c>
      <c r="D2001" s="17" t="s">
        <v>234</v>
      </c>
      <c r="E2001" s="24">
        <f>IF(U2001="SC",SUMIFS(SC!F:F,SC!A:A,MAIN!D2001,SC!B:B,MAIN!A2001),SUMIFS(Allocations!$H:$H,Allocations!$A:$A,MAIN!$A2001,Allocations!$B:$B,MAIN!$D2001))</f>
        <v>1416.7471042471043</v>
      </c>
      <c r="F2001" s="24">
        <f>IF(U2001="SC",SUMIFS(SC!J:J,SC!A:A,MAIN!D2001,SC!B:B,MAIN!A2001),SUMIFS(Allocations!M:M,Allocations!A:A,MAIN!A2001,Allocations!B:B,MAIN!D2001))</f>
        <v>0</v>
      </c>
      <c r="G2001" s="24">
        <f t="shared" si="569"/>
        <v>1416.7471042471043</v>
      </c>
      <c r="H2001" s="24">
        <f>IFERROR(VLOOKUP(S2001,Swaps_wk!$A$2:$AP$151,HLOOKUP(MAIN!D2001,Swaps_wk!$B$2:$AP$151,150,FALSE),FALSE),0)</f>
        <v>0</v>
      </c>
      <c r="I2001" s="24">
        <f>SUMIFS(PASTE_DQS_TRACKER!$D:$D,PASTE_DQS_TRACKER!$C:$C,MAIN!$A2001,PASTE_DQS_TRACKER!$B:$B,MAIN!$D2001)-SUMIFS(PASTE_DQS_TRACKER!$D:$D,PASTE_DQS_TRACKER!$C:$C,MAIN!A2001,PASTE_DQS_TRACKER!$E:$E,MAIN!$D2001)</f>
        <v>0</v>
      </c>
      <c r="J2001" s="25">
        <f t="shared" si="570"/>
        <v>1416.7471042471043</v>
      </c>
      <c r="K2001" s="24">
        <f>IFERROR(IF(V2001="Flex",0,IF(D2001=$D$30,VLOOKUP(A2001,MMO_o10M_lease!$A$1:$F$51,5,FALSE),IF(D2001=$D$26,VLOOKUP(D2001,LANDINGS!$A$3:$BR$40,HLOOKUP(A2001,LANDINGS!$B$1:$CF$42,42,FALSE),FALSE)-IFERROR(VLOOKUP(A2001,MMO_o10M_lease!$A$1:$F$38,5,FALSE),0),VLOOKUP(D2001,LANDINGS!$A$3:$CF$40,HLOOKUP(A2001,LANDINGS!$B$1:$CF$42,42,FALSE),FALSE)))),0)</f>
        <v>0</v>
      </c>
      <c r="L2001" s="24">
        <f>SUMIFS(PASTE_FLEX_TRACKER!$D:$D,PASTE_FLEX_TRACKER!$F:$F,MAIN!$A2001,PASTE_FLEX_TRACKER!$B:$B,MAIN!$D2001)-SUMIFS(PASTE_FLEX_TRACKER!$D:$D,PASTE_FLEX_TRACKER!$C:$C,MAIN!$A2001,PASTE_FLEX_TRACKER!$B:$B,MAIN!$D2001)</f>
        <v>0</v>
      </c>
      <c r="M2001" s="24" t="str">
        <f>IFERROR(-VLOOKUP(D2001,SQ!$A$19:$CC$52,HLOOKUP(MAIN!A2001,SQ!$B$18:$CC$56,39,FALSE),FALSE),"n/a")</f>
        <v>n/a</v>
      </c>
      <c r="N2001" s="46" t="s">
        <v>563</v>
      </c>
      <c r="O2001" s="46">
        <f>SUMIFS(MAN_ADJ!$L:$L,MAN_ADJ!$K:$K,MAIN!$D2001,MAN_ADJ!$J:$J,MAIN!$S2001)</f>
        <v>0</v>
      </c>
      <c r="P2001" s="25">
        <f t="shared" si="571"/>
        <v>0</v>
      </c>
      <c r="Q2001" s="28">
        <f t="shared" si="572"/>
        <v>0</v>
      </c>
      <c r="R2001" s="38">
        <f t="shared" si="573"/>
        <v>1416.7471042471043</v>
      </c>
      <c r="S2001" s="17" t="s">
        <v>235</v>
      </c>
      <c r="U2001" t="s">
        <v>577</v>
      </c>
    </row>
    <row r="2002" spans="1:21" x14ac:dyDescent="0.25">
      <c r="A2002" s="17" t="s">
        <v>235</v>
      </c>
      <c r="B2002" s="17" t="s">
        <v>180</v>
      </c>
      <c r="C2002" s="17"/>
      <c r="D2002" s="17" t="s">
        <v>566</v>
      </c>
      <c r="E2002" s="24">
        <f>IF(U2002="SC",SUMIFS(SC!F:F,SC!A:A,MAIN!D2002,SC!B:B,MAIN!A2002),SUMIFS(Allocations!$H:$H,Allocations!$A:$A,MAIN!$A2002,Allocations!$B:$B,MAIN!$D2002))</f>
        <v>3165.4178157749584</v>
      </c>
      <c r="F2002" s="24">
        <f>IF(U2002="SC",SUMIFS(SC!J:J,SC!A:A,MAIN!D2002,SC!B:B,MAIN!A2002),SUMIFS(Allocations!M:M,Allocations!A:A,MAIN!A2002,Allocations!B:B,MAIN!D2002))</f>
        <v>0</v>
      </c>
      <c r="G2002" s="24">
        <f t="shared" ref="G2002:G2003" si="574">E2002+F2002</f>
        <v>3165.4178157749584</v>
      </c>
      <c r="H2002" s="24">
        <f>IFERROR(VLOOKUP(S2002,Swaps_wk!$A$2:$AP$151,HLOOKUP(MAIN!D2002,Swaps_wk!$B$2:$AP$151,150,FALSE),FALSE),0)</f>
        <v>0</v>
      </c>
      <c r="I2002" s="24">
        <f>SUMIFS(PASTE_DQS_TRACKER!$D:$D,PASTE_DQS_TRACKER!$C:$C,MAIN!$A2002,PASTE_DQS_TRACKER!$B:$B,MAIN!$D2002)-SUMIFS(PASTE_DQS_TRACKER!$D:$D,PASTE_DQS_TRACKER!$C:$C,MAIN!A2002,PASTE_DQS_TRACKER!$E:$E,MAIN!$D2002)</f>
        <v>0</v>
      </c>
      <c r="J2002" s="25">
        <f t="shared" ref="J2002:J2003" si="575">G2002+I2002</f>
        <v>3165.4178157749584</v>
      </c>
      <c r="K2002" s="24">
        <f>IFERROR(IF(V2002="Flex",0,IF(D2002=$D$30,VLOOKUP(A2002,MMO_o10M_lease!$A$1:$F$51,5,FALSE),IF(D2002=$D$26,VLOOKUP(D2002,LANDINGS!$A$3:$BR$40,HLOOKUP(A2002,LANDINGS!$B$1:$CF$42,42,FALSE),FALSE)-IFERROR(VLOOKUP(A2002,MMO_o10M_lease!$A$1:$F$38,5,FALSE),0),VLOOKUP(D2002,LANDINGS!$A$3:$CF$40,HLOOKUP(A2002,LANDINGS!$B$1:$CF$42,42,FALSE),FALSE)))),0)</f>
        <v>0</v>
      </c>
      <c r="L2002" s="24">
        <f>SUMIFS(PASTE_FLEX_TRACKER!$D:$D,PASTE_FLEX_TRACKER!$F:$F,MAIN!$A2002,PASTE_FLEX_TRACKER!$B:$B,MAIN!$D2002)-SUMIFS(PASTE_FLEX_TRACKER!$D:$D,PASTE_FLEX_TRACKER!$C:$C,MAIN!$A2002,PASTE_FLEX_TRACKER!$B:$B,MAIN!$D2002)</f>
        <v>0</v>
      </c>
      <c r="M2002" s="24" t="str">
        <f>IFERROR(-VLOOKUP(D2002,SQ!$A$19:$CC$52,HLOOKUP(MAIN!A2002,SQ!$B$18:$CC$56,39,FALSE),FALSE),"n/a")</f>
        <v>n/a</v>
      </c>
      <c r="N2002" s="46" t="s">
        <v>563</v>
      </c>
      <c r="O2002" s="46">
        <f>SUMIFS(MAN_ADJ!$L:$L,MAN_ADJ!$K:$K,MAIN!$D2002,MAN_ADJ!$J:$J,MAIN!$S2002)</f>
        <v>0</v>
      </c>
      <c r="P2002" s="25">
        <f t="shared" si="571"/>
        <v>0</v>
      </c>
      <c r="Q2002" s="28">
        <f t="shared" ref="Q2002:Q2003" si="576">IFERROR(P2002/J2002,"n/a")</f>
        <v>0</v>
      </c>
      <c r="R2002" s="38">
        <f t="shared" ref="R2002:R2003" si="577">J2002-P2002</f>
        <v>3165.4178157749584</v>
      </c>
      <c r="S2002" s="17" t="s">
        <v>235</v>
      </c>
      <c r="U2002" t="s">
        <v>577</v>
      </c>
    </row>
    <row r="2003" spans="1:21" x14ac:dyDescent="0.25">
      <c r="A2003" s="17" t="s">
        <v>235</v>
      </c>
      <c r="B2003" s="17" t="s">
        <v>180</v>
      </c>
      <c r="C2003" s="17"/>
      <c r="D2003" s="17" t="s">
        <v>565</v>
      </c>
      <c r="E2003" s="24">
        <f>IF(U2003="SC",SUMIFS(SC!F:F,SC!A:A,MAIN!D2003,SC!B:B,MAIN!A2003),SUMIFS(Allocations!$H:$H,Allocations!$A:$A,MAIN!$A2003,Allocations!$B:$B,MAIN!$D2003))</f>
        <v>3.2382790954219525</v>
      </c>
      <c r="F2003" s="24">
        <f>IF(U2003="SC",SUMIFS(SC!J:J,SC!A:A,MAIN!D2003,SC!B:B,MAIN!A2003),SUMIFS(Allocations!M:M,Allocations!A:A,MAIN!A2003,Allocations!B:B,MAIN!D2003))</f>
        <v>0</v>
      </c>
      <c r="G2003" s="24">
        <f t="shared" si="574"/>
        <v>3.2382790954219525</v>
      </c>
      <c r="H2003" s="24">
        <f>IFERROR(VLOOKUP(S2003,Swaps_wk!$A$2:$AP$151,HLOOKUP(MAIN!D2003,Swaps_wk!$B$2:$AP$151,150,FALSE),FALSE),0)</f>
        <v>0</v>
      </c>
      <c r="I2003" s="24">
        <f>SUMIFS(PASTE_DQS_TRACKER!$D:$D,PASTE_DQS_TRACKER!$C:$C,MAIN!$A2003,PASTE_DQS_TRACKER!$B:$B,MAIN!$D2003)-SUMIFS(PASTE_DQS_TRACKER!$D:$D,PASTE_DQS_TRACKER!$C:$C,MAIN!A2003,PASTE_DQS_TRACKER!$E:$E,MAIN!$D2003)</f>
        <v>0</v>
      </c>
      <c r="J2003" s="25">
        <f t="shared" si="575"/>
        <v>3.2382790954219525</v>
      </c>
      <c r="K2003" s="24">
        <f>IFERROR(IF(V2003="Flex",0,IF(D2003=$D$30,VLOOKUP(A2003,MMO_o10M_lease!$A$1:$F$51,5,FALSE),IF(D2003=$D$26,VLOOKUP(D2003,LANDINGS!$A$3:$BR$40,HLOOKUP(A2003,LANDINGS!$B$1:$CF$42,42,FALSE),FALSE)-IFERROR(VLOOKUP(A2003,MMO_o10M_lease!$A$1:$F$38,5,FALSE),0),VLOOKUP(D2003,LANDINGS!$A$3:$CF$40,HLOOKUP(A2003,LANDINGS!$B$1:$CF$42,42,FALSE),FALSE)))),0)</f>
        <v>0</v>
      </c>
      <c r="L2003" s="24">
        <f>SUMIFS(PASTE_FLEX_TRACKER!$D:$D,PASTE_FLEX_TRACKER!$F:$F,MAIN!$A2003,PASTE_FLEX_TRACKER!$B:$B,MAIN!$D2003)-SUMIFS(PASTE_FLEX_TRACKER!$D:$D,PASTE_FLEX_TRACKER!$C:$C,MAIN!$A2003,PASTE_FLEX_TRACKER!$B:$B,MAIN!$D2003)</f>
        <v>0</v>
      </c>
      <c r="M2003" s="24" t="str">
        <f>IFERROR(-VLOOKUP(D2003,SQ!$A$19:$CC$52,HLOOKUP(MAIN!A2003,SQ!$B$18:$CC$56,39,FALSE),FALSE),"n/a")</f>
        <v>n/a</v>
      </c>
      <c r="N2003" s="46" t="s">
        <v>563</v>
      </c>
      <c r="O2003" s="46">
        <f>SUMIFS(MAN_ADJ!$L:$L,MAN_ADJ!$K:$K,MAIN!$D2003,MAN_ADJ!$J:$J,MAIN!$S2003)</f>
        <v>0</v>
      </c>
      <c r="P2003" s="25">
        <f t="shared" si="571"/>
        <v>0</v>
      </c>
      <c r="Q2003" s="28">
        <f t="shared" si="576"/>
        <v>0</v>
      </c>
      <c r="R2003" s="38">
        <f t="shared" si="577"/>
        <v>3.2382790954219525</v>
      </c>
      <c r="S2003" s="17" t="s">
        <v>235</v>
      </c>
      <c r="U2003" t="s">
        <v>577</v>
      </c>
    </row>
    <row r="2004" spans="1:21" x14ac:dyDescent="0.25">
      <c r="A2004" s="17" t="s">
        <v>235</v>
      </c>
      <c r="B2004" s="17" t="s">
        <v>180</v>
      </c>
      <c r="C2004" s="17"/>
      <c r="D2004" s="17" t="s">
        <v>184</v>
      </c>
      <c r="E2004" s="24">
        <f>IF(U2004="SC",SUMIFS(SC!F:F,SC!A:A,MAIN!D2004,SC!B:B,MAIN!A2004),SUMIFS(Allocations!$H:$H,Allocations!$A:$A,MAIN!$A2004,Allocations!$B:$B,MAIN!$D2004))</f>
        <v>0</v>
      </c>
      <c r="F2004" s="24">
        <f>IF(U2004="SC",SUMIFS(SC!J:J,SC!A:A,MAIN!D2004,SC!B:B,MAIN!A2004),SUMIFS(Allocations!M:M,Allocations!A:A,MAIN!A2004,Allocations!B:B,MAIN!D2004))</f>
        <v>0</v>
      </c>
      <c r="G2004" s="24">
        <f t="shared" ref="G2004:G2005" si="578">E2004+F2004</f>
        <v>0</v>
      </c>
      <c r="H2004" s="24">
        <f>IFERROR(VLOOKUP(S2004,Swaps_wk!$A$2:$AP$151,HLOOKUP(MAIN!D2004,Swaps_wk!$B$2:$AP$151,150,FALSE),FALSE),0)</f>
        <v>0</v>
      </c>
      <c r="I2004" s="24">
        <f>SUMIFS(PASTE_DQS_TRACKER!$D:$D,PASTE_DQS_TRACKER!$C:$C,MAIN!$A2004,PASTE_DQS_TRACKER!$B:$B,MAIN!$D2004)-SUMIFS(PASTE_DQS_TRACKER!$D:$D,PASTE_DQS_TRACKER!$C:$C,MAIN!A2004,PASTE_DQS_TRACKER!$E:$E,MAIN!$D2004)</f>
        <v>0</v>
      </c>
      <c r="J2004" s="25">
        <f t="shared" ref="J2004:J2005" si="579">G2004+I2004</f>
        <v>0</v>
      </c>
      <c r="K2004" s="24">
        <f>IFERROR(IF(V2004="Flex",0,IF(D2004=$D$30,VLOOKUP(A2004,MMO_o10M_lease!$A$1:$F$51,5,FALSE),IF(D2004=$D$26,VLOOKUP(D2004,LANDINGS!$A$3:$BR$40,HLOOKUP(A2004,LANDINGS!$B$1:$CF$42,42,FALSE),FALSE)-IFERROR(VLOOKUP(A2004,MMO_o10M_lease!$A$1:$F$38,5,FALSE),0),VLOOKUP(D2004,LANDINGS!$A$3:$CF$40,HLOOKUP(A2004,LANDINGS!$B$1:$CF$42,42,FALSE),FALSE)))),0)</f>
        <v>0</v>
      </c>
      <c r="L2004" s="24">
        <f>SUMIFS(PASTE_FLEX_TRACKER!$D:$D,PASTE_FLEX_TRACKER!$F:$F,MAIN!$A2004,PASTE_FLEX_TRACKER!$B:$B,MAIN!$D2004)-SUMIFS(PASTE_FLEX_TRACKER!$D:$D,PASTE_FLEX_TRACKER!$C:$C,MAIN!$A2004,PASTE_FLEX_TRACKER!$B:$B,MAIN!$D2004)</f>
        <v>0</v>
      </c>
      <c r="M2004" s="24" t="str">
        <f>IFERROR(-VLOOKUP(D2004,SQ!$A$19:$CC$52,HLOOKUP(MAIN!A2004,SQ!$B$18:$CC$56,39,FALSE),FALSE),"n/a")</f>
        <v>n/a</v>
      </c>
      <c r="N2004" s="46" t="s">
        <v>563</v>
      </c>
      <c r="O2004" s="46">
        <f>SUMIFS(MAN_ADJ!$L:$L,MAN_ADJ!$K:$K,MAIN!$D2004,MAN_ADJ!$J:$J,MAIN!$S2004)</f>
        <v>0</v>
      </c>
      <c r="P2004" s="25">
        <f t="shared" si="571"/>
        <v>0</v>
      </c>
      <c r="Q2004" s="28" t="str">
        <f t="shared" ref="Q2004:Q2005" si="580">IFERROR(P2004/J2004,"n/a")</f>
        <v>n/a</v>
      </c>
      <c r="R2004" s="38">
        <f t="shared" ref="R2004:R2005" si="581">J2004-P2004</f>
        <v>0</v>
      </c>
      <c r="S2004" s="17" t="s">
        <v>235</v>
      </c>
      <c r="U2004" t="s">
        <v>577</v>
      </c>
    </row>
    <row r="2005" spans="1:21" x14ac:dyDescent="0.25">
      <c r="A2005" s="17" t="s">
        <v>235</v>
      </c>
      <c r="B2005" s="17" t="s">
        <v>180</v>
      </c>
      <c r="C2005" s="17"/>
      <c r="D2005" s="17" t="s">
        <v>128</v>
      </c>
      <c r="E2005" s="24">
        <f>IF(U2005="SC",SUMIFS(SC!F:F,SC!A:A,MAIN!D2005,SC!B:B,MAIN!A2005),SUMIFS(Allocations!$H:$H,Allocations!$A:$A,MAIN!$A2005,Allocations!$B:$B,MAIN!$D2005))</f>
        <v>0</v>
      </c>
      <c r="F2005" s="24">
        <f>IF(U2005="SC",SUMIFS(SC!J:J,SC!A:A,MAIN!D2005,SC!B:B,MAIN!A2005),SUMIFS(Allocations!M:M,Allocations!A:A,MAIN!A2005,Allocations!B:B,MAIN!D2005))</f>
        <v>0</v>
      </c>
      <c r="G2005" s="24">
        <f t="shared" si="578"/>
        <v>0</v>
      </c>
      <c r="H2005" s="24">
        <f>IFERROR(VLOOKUP(S2005,Swaps_wk!$A$2:$AP$151,HLOOKUP(MAIN!D2005,Swaps_wk!$B$2:$AP$151,150,FALSE),FALSE),0)</f>
        <v>0</v>
      </c>
      <c r="I2005" s="24">
        <f>SUMIFS(PASTE_DQS_TRACKER!$D:$D,PASTE_DQS_TRACKER!$C:$C,MAIN!$A2005,PASTE_DQS_TRACKER!$B:$B,MAIN!$D2005)-SUMIFS(PASTE_DQS_TRACKER!$D:$D,PASTE_DQS_TRACKER!$C:$C,MAIN!A2005,PASTE_DQS_TRACKER!$E:$E,MAIN!$D2005)</f>
        <v>0</v>
      </c>
      <c r="J2005" s="25">
        <f t="shared" si="579"/>
        <v>0</v>
      </c>
      <c r="K2005" s="24">
        <f>IFERROR(IF(V2005="Flex",0,IF(D2005=$D$30,VLOOKUP(A2005,MMO_o10M_lease!$A$1:$F$51,5,FALSE),IF(D2005=$D$26,VLOOKUP(D2005,LANDINGS!$A$3:$BR$40,HLOOKUP(A2005,LANDINGS!$B$1:$CF$42,42,FALSE),FALSE)-IFERROR(VLOOKUP(A2005,MMO_o10M_lease!$A$1:$F$38,5,FALSE),0),VLOOKUP(D2005,LANDINGS!$A$3:$CF$40,HLOOKUP(A2005,LANDINGS!$B$1:$CF$42,42,FALSE),FALSE)))),0)</f>
        <v>0</v>
      </c>
      <c r="L2005" s="24">
        <f>SUMIFS(PASTE_FLEX_TRACKER!$D:$D,PASTE_FLEX_TRACKER!$F:$F,MAIN!$A2005,PASTE_FLEX_TRACKER!$B:$B,MAIN!$D2005)-SUMIFS(PASTE_FLEX_TRACKER!$D:$D,PASTE_FLEX_TRACKER!$C:$C,MAIN!$A2005,PASTE_FLEX_TRACKER!$B:$B,MAIN!$D2005)</f>
        <v>0</v>
      </c>
      <c r="M2005" s="24" t="str">
        <f>IFERROR(-VLOOKUP(D2005,SQ!$A$19:$CC$52,HLOOKUP(MAIN!A2005,SQ!$B$18:$CC$56,39,FALSE),FALSE),"n/a")</f>
        <v>n/a</v>
      </c>
      <c r="N2005" s="46" t="s">
        <v>563</v>
      </c>
      <c r="O2005" s="46">
        <f>SUMIFS(MAN_ADJ!$L:$L,MAN_ADJ!$K:$K,MAIN!$D2005,MAN_ADJ!$J:$J,MAIN!$S2005)</f>
        <v>0</v>
      </c>
      <c r="P2005" s="25">
        <f t="shared" si="571"/>
        <v>0</v>
      </c>
      <c r="Q2005" s="28" t="str">
        <f t="shared" si="580"/>
        <v>n/a</v>
      </c>
      <c r="R2005" s="38">
        <f t="shared" si="581"/>
        <v>0</v>
      </c>
      <c r="S2005" s="17" t="s">
        <v>235</v>
      </c>
      <c r="U2005" t="s">
        <v>577</v>
      </c>
    </row>
    <row r="2006" spans="1:21" x14ac:dyDescent="0.25">
      <c r="A2006" s="17" t="s">
        <v>235</v>
      </c>
      <c r="B2006" s="17" t="s">
        <v>180</v>
      </c>
      <c r="C2006" s="17" t="s">
        <v>236</v>
      </c>
      <c r="D2006" s="17" t="s">
        <v>129</v>
      </c>
      <c r="E2006" s="24">
        <f>IF(U2006="SC",SUMIFS(SC!F:F,SC!A:A,MAIN!D2006,SC!B:B,MAIN!A2006),SUMIFS(Allocations!$H:$H,Allocations!$A:$A,MAIN!$A2006,Allocations!$B:$B,MAIN!$D2006))</f>
        <v>0.80956977385548812</v>
      </c>
      <c r="F2006" s="24">
        <f>IF(U2006="SC",SUMIFS(SC!J:J,SC!A:A,MAIN!D2006,SC!B:B,MAIN!A2006),SUMIFS(Allocations!M:M,Allocations!A:A,MAIN!A2006,Allocations!B:B,MAIN!D2006))</f>
        <v>0</v>
      </c>
      <c r="G2006" s="24">
        <f t="shared" si="569"/>
        <v>0.80956977385548812</v>
      </c>
      <c r="H2006" s="24">
        <f>IFERROR(VLOOKUP(S2006,Swaps_wk!$A$2:$AP$151,HLOOKUP(MAIN!D2006,Swaps_wk!$B$2:$AP$151,150,FALSE),FALSE),0)</f>
        <v>0</v>
      </c>
      <c r="I2006" s="24">
        <f>SUMIFS(PASTE_DQS_TRACKER!$D:$D,PASTE_DQS_TRACKER!$C:$C,MAIN!$A2006,PASTE_DQS_TRACKER!$B:$B,MAIN!$D2006)-SUMIFS(PASTE_DQS_TRACKER!$D:$D,PASTE_DQS_TRACKER!$C:$C,MAIN!A2006,PASTE_DQS_TRACKER!$E:$E,MAIN!$D2006)</f>
        <v>0</v>
      </c>
      <c r="J2006" s="25">
        <f t="shared" si="570"/>
        <v>0.80956977385548812</v>
      </c>
      <c r="K2006" s="24">
        <f>IFERROR(IF(V2006="Flex",0,IF(D2006=$D$30,VLOOKUP(A2006,MMO_o10M_lease!$A$1:$F$51,5,FALSE),IF(D2006=$D$26,VLOOKUP(D2006,LANDINGS!$A$3:$BR$40,HLOOKUP(A2006,LANDINGS!$B$1:$CF$42,42,FALSE),FALSE)-IFERROR(VLOOKUP(A2006,MMO_o10M_lease!$A$1:$F$38,5,FALSE),0),VLOOKUP(D2006,LANDINGS!$A$3:$CF$40,HLOOKUP(A2006,LANDINGS!$B$1:$CF$42,42,FALSE),FALSE)))),0)</f>
        <v>0</v>
      </c>
      <c r="L2006" s="24">
        <f>SUMIFS(PASTE_FLEX_TRACKER!$D:$D,PASTE_FLEX_TRACKER!$F:$F,MAIN!$A2006,PASTE_FLEX_TRACKER!$B:$B,MAIN!$D2006)-SUMIFS(PASTE_FLEX_TRACKER!$D:$D,PASTE_FLEX_TRACKER!$C:$C,MAIN!$A2006,PASTE_FLEX_TRACKER!$B:$B,MAIN!$D2006)</f>
        <v>0</v>
      </c>
      <c r="M2006" s="24" t="str">
        <f>IFERROR(-VLOOKUP(D2006,SQ!$A$19:$CC$52,HLOOKUP(MAIN!A2006,SQ!$B$18:$CC$56,39,FALSE),FALSE),"n/a")</f>
        <v>n/a</v>
      </c>
      <c r="N2006" s="46" t="s">
        <v>563</v>
      </c>
      <c r="O2006" s="46">
        <f>SUMIFS(MAN_ADJ!$L:$L,MAN_ADJ!$K:$K,MAIN!$D2006,MAN_ADJ!$J:$J,MAIN!$S2006)</f>
        <v>0</v>
      </c>
      <c r="P2006" s="25">
        <f t="shared" si="571"/>
        <v>0</v>
      </c>
      <c r="Q2006" s="28">
        <f t="shared" si="572"/>
        <v>0</v>
      </c>
      <c r="R2006" s="38">
        <f t="shared" si="573"/>
        <v>0.80956977385548812</v>
      </c>
      <c r="S2006" s="17" t="s">
        <v>235</v>
      </c>
      <c r="U2006" t="s">
        <v>577</v>
      </c>
    </row>
    <row r="2007" spans="1:21" x14ac:dyDescent="0.25">
      <c r="A2007" s="17" t="s">
        <v>235</v>
      </c>
      <c r="B2007" s="17" t="s">
        <v>180</v>
      </c>
      <c r="C2007" s="17" t="s">
        <v>236</v>
      </c>
      <c r="D2007" s="17" t="s">
        <v>155</v>
      </c>
      <c r="E2007" s="24">
        <f>IF(U2007="SC",SUMIFS(SC!F:F,SC!A:A,MAIN!D2007,SC!B:B,MAIN!A2007),SUMIFS(Allocations!$H:$H,Allocations!$A:$A,MAIN!$A2007,Allocations!$B:$B,MAIN!$D2007))</f>
        <v>40.478488692774405</v>
      </c>
      <c r="F2007" s="24">
        <f>IF(U2007="SC",SUMIFS(SC!J:J,SC!A:A,MAIN!D2007,SC!B:B,MAIN!A2007),SUMIFS(Allocations!M:M,Allocations!A:A,MAIN!A2007,Allocations!B:B,MAIN!D2007))</f>
        <v>0</v>
      </c>
      <c r="G2007" s="24">
        <f t="shared" si="569"/>
        <v>40.478488692774405</v>
      </c>
      <c r="H2007" s="24">
        <f>IFERROR(VLOOKUP(S2007,Swaps_wk!$A$2:$AP$151,HLOOKUP(MAIN!D2007,Swaps_wk!$B$2:$AP$151,150,FALSE),FALSE),0)</f>
        <v>0</v>
      </c>
      <c r="I2007" s="24">
        <f>SUMIFS(PASTE_DQS_TRACKER!$D:$D,PASTE_DQS_TRACKER!$C:$C,MAIN!$A2007,PASTE_DQS_TRACKER!$B:$B,MAIN!$D2007)-SUMIFS(PASTE_DQS_TRACKER!$D:$D,PASTE_DQS_TRACKER!$C:$C,MAIN!A2007,PASTE_DQS_TRACKER!$E:$E,MAIN!$D2007)</f>
        <v>0</v>
      </c>
      <c r="J2007" s="25">
        <f t="shared" si="570"/>
        <v>40.478488692774405</v>
      </c>
      <c r="K2007" s="24">
        <f>IFERROR(IF(V2007="Flex",0,IF(D2007=$D$30,VLOOKUP(A2007,MMO_o10M_lease!$A$1:$F$51,5,FALSE),IF(D2007=$D$26,VLOOKUP(D2007,LANDINGS!$A$3:$BR$40,HLOOKUP(A2007,LANDINGS!$B$1:$CF$42,42,FALSE),FALSE)-IFERROR(VLOOKUP(A2007,MMO_o10M_lease!$A$1:$F$38,5,FALSE),0),VLOOKUP(D2007,LANDINGS!$A$3:$CF$40,HLOOKUP(A2007,LANDINGS!$B$1:$CF$42,42,FALSE),FALSE)))),0)</f>
        <v>0</v>
      </c>
      <c r="L2007" s="24">
        <f>SUMIFS(PASTE_FLEX_TRACKER!$D:$D,PASTE_FLEX_TRACKER!$F:$F,MAIN!$A2007,PASTE_FLEX_TRACKER!$B:$B,MAIN!$D2007)-SUMIFS(PASTE_FLEX_TRACKER!$D:$D,PASTE_FLEX_TRACKER!$C:$C,MAIN!$A2007,PASTE_FLEX_TRACKER!$B:$B,MAIN!$D2007)</f>
        <v>0</v>
      </c>
      <c r="M2007" s="24" t="str">
        <f>IFERROR(-VLOOKUP(D2007,SQ!$A$19:$CC$52,HLOOKUP(MAIN!A2007,SQ!$B$18:$CC$56,39,FALSE),FALSE),"n/a")</f>
        <v>n/a</v>
      </c>
      <c r="N2007" s="46" t="s">
        <v>563</v>
      </c>
      <c r="O2007" s="46">
        <f>SUMIFS(MAN_ADJ!$L:$L,MAN_ADJ!$K:$K,MAIN!$D2007,MAN_ADJ!$J:$J,MAIN!$S2007)</f>
        <v>0</v>
      </c>
      <c r="P2007" s="25">
        <f t="shared" si="571"/>
        <v>0</v>
      </c>
      <c r="Q2007" s="28">
        <f t="shared" si="572"/>
        <v>0</v>
      </c>
      <c r="R2007" s="38">
        <f t="shared" si="573"/>
        <v>40.478488692774405</v>
      </c>
      <c r="S2007" s="17" t="s">
        <v>235</v>
      </c>
      <c r="U2007" t="s">
        <v>577</v>
      </c>
    </row>
    <row r="2008" spans="1:21" x14ac:dyDescent="0.25">
      <c r="A2008" s="17" t="s">
        <v>235</v>
      </c>
      <c r="B2008" s="17" t="s">
        <v>180</v>
      </c>
      <c r="C2008" s="17" t="s">
        <v>236</v>
      </c>
      <c r="D2008" s="17" t="s">
        <v>130</v>
      </c>
      <c r="E2008" s="24">
        <f>IF(U2008="SC",SUMIFS(SC!F:F,SC!A:A,MAIN!D2008,SC!B:B,MAIN!A2008),SUMIFS(Allocations!$H:$H,Allocations!$A:$A,MAIN!$A2008,Allocations!$B:$B,MAIN!$D2008))</f>
        <v>0</v>
      </c>
      <c r="F2008" s="24">
        <f>IF(U2008="SC",SUMIFS(SC!J:J,SC!A:A,MAIN!D2008,SC!B:B,MAIN!A2008),SUMIFS(Allocations!M:M,Allocations!A:A,MAIN!A2008,Allocations!B:B,MAIN!D2008))</f>
        <v>0</v>
      </c>
      <c r="G2008" s="24">
        <f t="shared" si="569"/>
        <v>0</v>
      </c>
      <c r="H2008" s="24">
        <f>IFERROR(VLOOKUP(S2008,Swaps_wk!$A$2:$AP$151,HLOOKUP(MAIN!D2008,Swaps_wk!$B$2:$AP$151,150,FALSE),FALSE),0)</f>
        <v>0</v>
      </c>
      <c r="I2008" s="24">
        <f>SUMIFS(PASTE_DQS_TRACKER!$D:$D,PASTE_DQS_TRACKER!$C:$C,MAIN!$A2008,PASTE_DQS_TRACKER!$B:$B,MAIN!$D2008)-SUMIFS(PASTE_DQS_TRACKER!$D:$D,PASTE_DQS_TRACKER!$C:$C,MAIN!A2008,PASTE_DQS_TRACKER!$E:$E,MAIN!$D2008)</f>
        <v>0</v>
      </c>
      <c r="J2008" s="25">
        <f t="shared" si="570"/>
        <v>0</v>
      </c>
      <c r="K2008" s="24">
        <f>IFERROR(IF(V2008="Flex",0,IF(D2008=$D$30,VLOOKUP(A2008,MMO_o10M_lease!$A$1:$F$51,5,FALSE),IF(D2008=$D$26,VLOOKUP(D2008,LANDINGS!$A$3:$BR$40,HLOOKUP(A2008,LANDINGS!$B$1:$CF$42,42,FALSE),FALSE)-IFERROR(VLOOKUP(A2008,MMO_o10M_lease!$A$1:$F$38,5,FALSE),0),VLOOKUP(D2008,LANDINGS!$A$3:$CF$40,HLOOKUP(A2008,LANDINGS!$B$1:$CF$42,42,FALSE),FALSE)))),0)</f>
        <v>0</v>
      </c>
      <c r="L2008" s="24">
        <f>SUMIFS(PASTE_FLEX_TRACKER!$D:$D,PASTE_FLEX_TRACKER!$F:$F,MAIN!$A2008,PASTE_FLEX_TRACKER!$B:$B,MAIN!$D2008)-SUMIFS(PASTE_FLEX_TRACKER!$D:$D,PASTE_FLEX_TRACKER!$C:$C,MAIN!$A2008,PASTE_FLEX_TRACKER!$B:$B,MAIN!$D2008)</f>
        <v>0</v>
      </c>
      <c r="M2008" s="24" t="str">
        <f>IFERROR(-VLOOKUP(D2008,SQ!$A$19:$CC$52,HLOOKUP(MAIN!A2008,SQ!$B$18:$CC$56,39,FALSE),FALSE),"n/a")</f>
        <v>n/a</v>
      </c>
      <c r="N2008" s="46" t="s">
        <v>563</v>
      </c>
      <c r="O2008" s="46">
        <f>SUMIFS(MAN_ADJ!$L:$L,MAN_ADJ!$K:$K,MAIN!$D2008,MAN_ADJ!$J:$J,MAIN!$S2008)</f>
        <v>0</v>
      </c>
      <c r="P2008" s="25">
        <f t="shared" si="571"/>
        <v>0</v>
      </c>
      <c r="Q2008" s="28" t="str">
        <f t="shared" si="572"/>
        <v>n/a</v>
      </c>
      <c r="R2008" s="38">
        <f t="shared" si="573"/>
        <v>0</v>
      </c>
      <c r="S2008" s="17" t="s">
        <v>235</v>
      </c>
      <c r="U2008" t="s">
        <v>577</v>
      </c>
    </row>
    <row r="2009" spans="1:21" x14ac:dyDescent="0.25">
      <c r="A2009" s="26" t="s">
        <v>235</v>
      </c>
      <c r="B2009" s="26" t="s">
        <v>180</v>
      </c>
      <c r="C2009" s="26" t="s">
        <v>236</v>
      </c>
      <c r="D2009" s="26" t="s">
        <v>131</v>
      </c>
      <c r="E2009" s="27">
        <f t="shared" ref="E2009:M2009" si="582">SUM(E1968:E2008)</f>
        <v>150251.11450358524</v>
      </c>
      <c r="F2009" s="27">
        <f t="shared" si="582"/>
        <v>0</v>
      </c>
      <c r="G2009" s="27">
        <f t="shared" si="582"/>
        <v>150251.11450358524</v>
      </c>
      <c r="H2009" s="27">
        <f>IFERROR(VLOOKUP(S2009,Swaps_wk!$A$2:$AP$151,HLOOKUP(MAIN!D2009,Swaps_wk!$B$2:$AP$151,150,FALSE),FALSE),0)</f>
        <v>0</v>
      </c>
      <c r="I2009" s="27">
        <f t="shared" si="582"/>
        <v>-557.6</v>
      </c>
      <c r="J2009" s="25">
        <f t="shared" si="582"/>
        <v>149693.51450358523</v>
      </c>
      <c r="K2009" s="27">
        <f t="shared" si="582"/>
        <v>1186.4005800000002</v>
      </c>
      <c r="L2009" s="27">
        <f t="shared" si="582"/>
        <v>0</v>
      </c>
      <c r="M2009" s="27">
        <f t="shared" si="582"/>
        <v>0</v>
      </c>
      <c r="N2009" s="46" t="s">
        <v>563</v>
      </c>
      <c r="O2009" s="27">
        <f>SUM(O1971:O2008)</f>
        <v>0</v>
      </c>
      <c r="P2009" s="25">
        <f t="shared" ref="P2009" si="583">SUM(P1968:P2008)</f>
        <v>1186.4005800000002</v>
      </c>
      <c r="Q2009" s="28">
        <f t="shared" si="572"/>
        <v>7.9255309352202121E-3</v>
      </c>
      <c r="R2009" s="38">
        <f t="shared" si="573"/>
        <v>148507.11392358525</v>
      </c>
      <c r="S2009" s="17" t="s">
        <v>235</v>
      </c>
      <c r="U2009" t="s">
        <v>577</v>
      </c>
    </row>
    <row r="2010" spans="1:21" x14ac:dyDescent="0.25">
      <c r="A2010" s="17" t="s">
        <v>237</v>
      </c>
      <c r="B2010" s="17" t="s">
        <v>180</v>
      </c>
      <c r="C2010" s="17" t="s">
        <v>236</v>
      </c>
      <c r="D2010" s="17" t="s">
        <v>95</v>
      </c>
      <c r="E2010" s="24">
        <f>IF(U2010="SC",SUMIFS(SC!F:F,SC!A:A,MAIN!D2010,SC!B:B,MAIN!A2010),SUMIFS(Allocations!$H:$H,Allocations!$A:$A,MAIN!$A2010,Allocations!$B:$B,MAIN!$D2010))</f>
        <v>42518</v>
      </c>
      <c r="F2010" s="24">
        <f>IF(U2010="SC",SUMIFS(SC!J:J,SC!A:A,MAIN!D2010,SC!B:B,MAIN!A2010),SUMIFS(Allocations!M:M,Allocations!A:A,MAIN!A2010,Allocations!B:B,MAIN!D2010))</f>
        <v>0</v>
      </c>
      <c r="G2010" s="24">
        <f t="shared" ref="G2010:G2050" si="584">E2010+F2010</f>
        <v>42518</v>
      </c>
      <c r="H2010" s="24">
        <f>IFERROR(VLOOKUP(S2010,Swaps_wk!$A$2:$AP$151,HLOOKUP(MAIN!D2010,Swaps_wk!$B$2:$AP$151,150,FALSE),FALSE),0)</f>
        <v>0</v>
      </c>
      <c r="I2010" s="24">
        <f>SUMIFS(PASTE_DQS_TRACKER!$D:$D,PASTE_DQS_TRACKER!$C:$C,MAIN!$A2010,PASTE_DQS_TRACKER!$B:$B,MAIN!$D2010)-SUMIFS(PASTE_DQS_TRACKER!$D:$D,PASTE_DQS_TRACKER!$C:$C,MAIN!A2010,PASTE_DQS_TRACKER!$E:$E,MAIN!$D2010)</f>
        <v>29.5</v>
      </c>
      <c r="J2010" s="25">
        <f t="shared" ref="J2010:J2050" si="585">G2010+I2010</f>
        <v>42547.5</v>
      </c>
      <c r="K2010" s="24">
        <f>IFERROR(IF(V2010="Flex",0,IF(D2010=$D$30,VLOOKUP(A2010,MMO_o10M_lease!$A$1:$F$51,5,FALSE),IF(D2010=$D$26,VLOOKUP(D2010,LANDINGS!$A$3:$BR$40,HLOOKUP(A2010,LANDINGS!$B$1:$CF$42,42,FALSE),FALSE)-IFERROR(VLOOKUP(A2010,MMO_o10M_lease!$A$1:$F$38,5,FALSE),0),VLOOKUP(D2010,LANDINGS!$A$3:$CF$40,HLOOKUP(A2010,LANDINGS!$B$1:$CF$42,42,FALSE),FALSE)))),0)</f>
        <v>33784.138704218167</v>
      </c>
      <c r="L2010" s="24">
        <f>SUMIFS(PASTE_FLEX_TRACKER!$D:$D,PASTE_FLEX_TRACKER!$E:$E,MAIN!$A2010,PASTE_FLEX_TRACKER!$B:$B,MAIN!$D2010)</f>
        <v>0</v>
      </c>
      <c r="M2010" s="24" t="str">
        <f>IFERROR(-VLOOKUP(D2010,SQ!$A$19:$CC$52,HLOOKUP(MAIN!A2010,SQ!$B$18:$CC$56,39,FALSE),FALSE),"n/a")</f>
        <v>n/a</v>
      </c>
      <c r="N2010" s="46" t="s">
        <v>563</v>
      </c>
      <c r="O2010" s="46">
        <f>SUMIFS(MAN_ADJ!$L:$L,MAN_ADJ!$K:$K,MAIN!$D2010,MAN_ADJ!$J:$J,MAIN!$S2010)</f>
        <v>526.80499999999995</v>
      </c>
      <c r="P2010" s="25">
        <f t="shared" ref="P2010:P2050" si="586">SUM(K2010:O2010)</f>
        <v>34310.943704218167</v>
      </c>
      <c r="Q2010" s="28">
        <f t="shared" si="572"/>
        <v>0.80641503506006618</v>
      </c>
      <c r="R2010" s="38">
        <f t="shared" si="573"/>
        <v>8236.5562957818329</v>
      </c>
      <c r="S2010" s="17" t="s">
        <v>237</v>
      </c>
      <c r="U2010" t="s">
        <v>577</v>
      </c>
    </row>
    <row r="2011" spans="1:21" x14ac:dyDescent="0.25">
      <c r="A2011" s="17" t="s">
        <v>237</v>
      </c>
      <c r="B2011" s="17" t="s">
        <v>180</v>
      </c>
      <c r="C2011" s="17" t="s">
        <v>236</v>
      </c>
      <c r="D2011" s="17" t="s">
        <v>96</v>
      </c>
      <c r="E2011" s="24">
        <f>IF(U2011="SC",SUMIFS(SC!F:F,SC!A:A,MAIN!D2011,SC!B:B,MAIN!A2011),SUMIFS(Allocations!$H:$H,Allocations!$A:$A,MAIN!$A2011,Allocations!$B:$B,MAIN!$D2011))</f>
        <v>0.9</v>
      </c>
      <c r="F2011" s="24">
        <f>IF(U2011="SC",SUMIFS(SC!J:J,SC!A:A,MAIN!D2011,SC!B:B,MAIN!A2011),SUMIFS(Allocations!M:M,Allocations!A:A,MAIN!A2011,Allocations!B:B,MAIN!D2011))</f>
        <v>0</v>
      </c>
      <c r="G2011" s="24">
        <f t="shared" si="584"/>
        <v>0.9</v>
      </c>
      <c r="H2011" s="24">
        <f>IFERROR(VLOOKUP(S2011,Swaps_wk!$A$2:$AP$151,HLOOKUP(MAIN!D2011,Swaps_wk!$B$2:$AP$151,150,FALSE),FALSE),0)</f>
        <v>0</v>
      </c>
      <c r="I2011" s="24">
        <f>SUMIFS(PASTE_DQS_TRACKER!$D:$D,PASTE_DQS_TRACKER!$C:$C,MAIN!$A2011,PASTE_DQS_TRACKER!$B:$B,MAIN!$D2011)-SUMIFS(PASTE_DQS_TRACKER!$D:$D,PASTE_DQS_TRACKER!$C:$C,MAIN!A2011,PASTE_DQS_TRACKER!$E:$E,MAIN!$D2011)</f>
        <v>0</v>
      </c>
      <c r="J2011" s="25">
        <f t="shared" si="585"/>
        <v>0.9</v>
      </c>
      <c r="K2011" s="24">
        <f>IFERROR(IF(V2011="Flex",0,IF(D2011=$D$30,VLOOKUP(A2011,MMO_o10M_lease!$A$1:$F$51,5,FALSE),IF(D2011=$D$26,VLOOKUP(D2011,LANDINGS!$A$3:$BR$40,HLOOKUP(A2011,LANDINGS!$B$1:$CF$42,42,FALSE),FALSE)-IFERROR(VLOOKUP(A2011,MMO_o10M_lease!$A$1:$F$38,5,FALSE),0),VLOOKUP(D2011,LANDINGS!$A$3:$CF$40,HLOOKUP(A2011,LANDINGS!$B$1:$CF$42,42,FALSE),FALSE)))),0)</f>
        <v>3.237310345</v>
      </c>
      <c r="L2011" s="24">
        <f>SUMIFS(PASTE_FLEX_TRACKER!$D:$D,PASTE_FLEX_TRACKER!$E:$E,MAIN!$A2011,PASTE_FLEX_TRACKER!$B:$B,MAIN!$D2011)</f>
        <v>0</v>
      </c>
      <c r="M2011" s="24" t="str">
        <f>IFERROR(-VLOOKUP(D2011,SQ!$A$19:$CC$52,HLOOKUP(MAIN!A2011,SQ!$B$18:$CC$56,39,FALSE),FALSE),"n/a")</f>
        <v>n/a</v>
      </c>
      <c r="N2011" s="46" t="s">
        <v>563</v>
      </c>
      <c r="O2011" s="46">
        <f>SUMIFS(MAN_ADJ!$L:$L,MAN_ADJ!$K:$K,MAIN!$D2011,MAN_ADJ!$J:$J,MAIN!$S2011)</f>
        <v>0</v>
      </c>
      <c r="P2011" s="25">
        <f t="shared" si="586"/>
        <v>3.237310345</v>
      </c>
      <c r="Q2011" s="28">
        <f t="shared" si="572"/>
        <v>3.5970114944444442</v>
      </c>
      <c r="R2011" s="38">
        <f t="shared" si="573"/>
        <v>-2.3373103450000001</v>
      </c>
      <c r="S2011" s="17" t="s">
        <v>237</v>
      </c>
      <c r="U2011" t="s">
        <v>577</v>
      </c>
    </row>
    <row r="2012" spans="1:21" x14ac:dyDescent="0.25">
      <c r="A2012" s="17" t="s">
        <v>237</v>
      </c>
      <c r="B2012" s="17" t="s">
        <v>180</v>
      </c>
      <c r="C2012" s="17" t="s">
        <v>236</v>
      </c>
      <c r="D2012" s="17" t="s">
        <v>97</v>
      </c>
      <c r="E2012" s="24">
        <f>IF(U2012="SC",SUMIFS(SC!F:F,SC!A:A,MAIN!D2012,SC!B:B,MAIN!A2012),SUMIFS(Allocations!$H:$H,Allocations!$A:$A,MAIN!$A2012,Allocations!$B:$B,MAIN!$D2012))</f>
        <v>1.2999999999999998</v>
      </c>
      <c r="F2012" s="24">
        <f>IF(U2012="SC",SUMIFS(SC!J:J,SC!A:A,MAIN!D2012,SC!B:B,MAIN!A2012),SUMIFS(Allocations!M:M,Allocations!A:A,MAIN!A2012,Allocations!B:B,MAIN!D2012))</f>
        <v>0</v>
      </c>
      <c r="G2012" s="24">
        <f t="shared" si="584"/>
        <v>1.2999999999999998</v>
      </c>
      <c r="H2012" s="24">
        <f>IFERROR(VLOOKUP(S2012,Swaps_wk!$A$2:$AP$151,HLOOKUP(MAIN!D2012,Swaps_wk!$B$2:$AP$151,150,FALSE),FALSE),0)</f>
        <v>0</v>
      </c>
      <c r="I2012" s="24">
        <f>SUMIFS(PASTE_DQS_TRACKER!$D:$D,PASTE_DQS_TRACKER!$C:$C,MAIN!$A2012,PASTE_DQS_TRACKER!$B:$B,MAIN!$D2012)-SUMIFS(PASTE_DQS_TRACKER!$D:$D,PASTE_DQS_TRACKER!$C:$C,MAIN!A2012,PASTE_DQS_TRACKER!$E:$E,MAIN!$D2012)</f>
        <v>0</v>
      </c>
      <c r="J2012" s="25">
        <f t="shared" si="585"/>
        <v>1.2999999999999998</v>
      </c>
      <c r="K2012" s="24">
        <f>IFERROR(IF(V2012="Flex",0,IF(D2012=$D$30,VLOOKUP(A2012,MMO_o10M_lease!$A$1:$F$51,5,FALSE),IF(D2012=$D$26,VLOOKUP(D2012,LANDINGS!$A$3:$BR$40,HLOOKUP(A2012,LANDINGS!$B$1:$CF$42,42,FALSE),FALSE)-IFERROR(VLOOKUP(A2012,MMO_o10M_lease!$A$1:$F$38,5,FALSE),0),VLOOKUP(D2012,LANDINGS!$A$3:$CF$40,HLOOKUP(A2012,LANDINGS!$B$1:$CF$42,42,FALSE),FALSE)))),0)</f>
        <v>0.92</v>
      </c>
      <c r="L2012" s="24">
        <f>SUMIFS(PASTE_FLEX_TRACKER!$D:$D,PASTE_FLEX_TRACKER!$E:$E,MAIN!$A2012,PASTE_FLEX_TRACKER!$B:$B,MAIN!$D2012)</f>
        <v>0</v>
      </c>
      <c r="M2012" s="24" t="str">
        <f>IFERROR(-VLOOKUP(D2012,SQ!$A$19:$CC$52,HLOOKUP(MAIN!A2012,SQ!$B$18:$CC$56,39,FALSE),FALSE),"n/a")</f>
        <v>n/a</v>
      </c>
      <c r="N2012" s="46" t="s">
        <v>563</v>
      </c>
      <c r="O2012" s="46">
        <f>SUMIFS(MAN_ADJ!$L:$L,MAN_ADJ!$K:$K,MAIN!$D2012,MAN_ADJ!$J:$J,MAIN!$S2012)</f>
        <v>0</v>
      </c>
      <c r="P2012" s="25">
        <f t="shared" si="586"/>
        <v>0.92</v>
      </c>
      <c r="Q2012" s="28">
        <f t="shared" si="572"/>
        <v>0.70769230769230784</v>
      </c>
      <c r="R2012" s="38">
        <f t="shared" si="573"/>
        <v>0.37999999999999978</v>
      </c>
      <c r="S2012" s="17" t="s">
        <v>237</v>
      </c>
      <c r="U2012" t="s">
        <v>577</v>
      </c>
    </row>
    <row r="2013" spans="1:21" x14ac:dyDescent="0.25">
      <c r="A2013" s="17" t="s">
        <v>237</v>
      </c>
      <c r="B2013" s="17" t="s">
        <v>180</v>
      </c>
      <c r="C2013" s="17" t="s">
        <v>236</v>
      </c>
      <c r="D2013" s="17" t="s">
        <v>98</v>
      </c>
      <c r="E2013" s="24">
        <f>IF(U2013="SC",SUMIFS(SC!F:F,SC!A:A,MAIN!D2013,SC!B:B,MAIN!A2013),SUMIFS(Allocations!$H:$H,Allocations!$A:$A,MAIN!$A2013,Allocations!$B:$B,MAIN!$D2013))</f>
        <v>40209.1</v>
      </c>
      <c r="F2013" s="24">
        <f>IF(U2013="SC",SUMIFS(SC!J:J,SC!A:A,MAIN!D2013,SC!B:B,MAIN!A2013),SUMIFS(Allocations!M:M,Allocations!A:A,MAIN!A2013,Allocations!B:B,MAIN!D2013))</f>
        <v>0</v>
      </c>
      <c r="G2013" s="24">
        <f t="shared" si="584"/>
        <v>40209.1</v>
      </c>
      <c r="H2013" s="24">
        <f>IFERROR(VLOOKUP(S2013,Swaps_wk!$A$2:$AP$151,HLOOKUP(MAIN!D2013,Swaps_wk!$B$2:$AP$151,150,FALSE),FALSE),0)</f>
        <v>0</v>
      </c>
      <c r="I2013" s="24">
        <f>SUMIFS(PASTE_DQS_TRACKER!$D:$D,PASTE_DQS_TRACKER!$C:$C,MAIN!$A2013,PASTE_DQS_TRACKER!$B:$B,MAIN!$D2013)-SUMIFS(PASTE_DQS_TRACKER!$D:$D,PASTE_DQS_TRACKER!$C:$C,MAIN!A2013,PASTE_DQS_TRACKER!$E:$E,MAIN!$D2013)</f>
        <v>28.2</v>
      </c>
      <c r="J2013" s="25">
        <f t="shared" si="585"/>
        <v>40237.299999999996</v>
      </c>
      <c r="K2013" s="24">
        <f>IFERROR(IF(V2013="Flex",0,IF(D2013=$D$30,VLOOKUP(A2013,MMO_o10M_lease!$A$1:$F$51,5,FALSE),IF(D2013=$D$26,VLOOKUP(D2013,LANDINGS!$A$3:$BR$40,HLOOKUP(A2013,LANDINGS!$B$1:$CF$42,42,FALSE),FALSE)-IFERROR(VLOOKUP(A2013,MMO_o10M_lease!$A$1:$F$38,5,FALSE),0),VLOOKUP(D2013,LANDINGS!$A$3:$CF$40,HLOOKUP(A2013,LANDINGS!$B$1:$CF$42,42,FALSE),FALSE)))),0)</f>
        <v>24573.669000000002</v>
      </c>
      <c r="L2013" s="24">
        <f>SUMIFS(PASTE_FLEX_TRACKER!$D:$D,PASTE_FLEX_TRACKER!$E:$E,MAIN!$A2013,PASTE_FLEX_TRACKER!$B:$B,MAIN!$D2013)</f>
        <v>0</v>
      </c>
      <c r="M2013" s="24" t="str">
        <f>IFERROR(-VLOOKUP(D2013,SQ!$A$19:$CC$52,HLOOKUP(MAIN!A2013,SQ!$B$18:$CC$56,39,FALSE),FALSE),"n/a")</f>
        <v>n/a</v>
      </c>
      <c r="N2013" s="46" t="s">
        <v>563</v>
      </c>
      <c r="O2013" s="46">
        <f>SUMIFS(MAN_ADJ!$L:$L,MAN_ADJ!$K:$K,MAIN!$D2013,MAN_ADJ!$J:$J,MAIN!$S2013)</f>
        <v>0</v>
      </c>
      <c r="P2013" s="25">
        <f t="shared" si="586"/>
        <v>24573.669000000002</v>
      </c>
      <c r="Q2013" s="28">
        <f t="shared" si="572"/>
        <v>0.61071863668784943</v>
      </c>
      <c r="R2013" s="38">
        <f t="shared" si="573"/>
        <v>15663.630999999994</v>
      </c>
      <c r="S2013" s="17" t="s">
        <v>237</v>
      </c>
      <c r="U2013" t="s">
        <v>577</v>
      </c>
    </row>
    <row r="2014" spans="1:21" x14ac:dyDescent="0.25">
      <c r="A2014" s="17" t="s">
        <v>237</v>
      </c>
      <c r="B2014" s="17" t="s">
        <v>180</v>
      </c>
      <c r="C2014" s="17" t="s">
        <v>238</v>
      </c>
      <c r="D2014" s="17" t="s">
        <v>99</v>
      </c>
      <c r="E2014" s="24">
        <f>IF(U2014="SC",SUMIFS(SC!F:F,SC!A:A,MAIN!D2014,SC!B:B,MAIN!A2014),SUMIFS(Allocations!$H:$H,Allocations!$A:$A,MAIN!$A2014,Allocations!$B:$B,MAIN!$D2014))</f>
        <v>3</v>
      </c>
      <c r="F2014" s="24">
        <f>IF(U2014="SC",SUMIFS(SC!J:J,SC!A:A,MAIN!D2014,SC!B:B,MAIN!A2014),SUMIFS(Allocations!M:M,Allocations!A:A,MAIN!A2014,Allocations!B:B,MAIN!D2014))</f>
        <v>0</v>
      </c>
      <c r="G2014" s="24">
        <f t="shared" si="584"/>
        <v>3</v>
      </c>
      <c r="H2014" s="24">
        <f>IFERROR(VLOOKUP(S2014,Swaps_wk!$A$2:$AP$151,HLOOKUP(MAIN!D2014,Swaps_wk!$B$2:$AP$151,150,FALSE),FALSE),0)</f>
        <v>0</v>
      </c>
      <c r="I2014" s="24">
        <f>SUMIFS(PASTE_DQS_TRACKER!$D:$D,PASTE_DQS_TRACKER!$C:$C,MAIN!$A2014,PASTE_DQS_TRACKER!$B:$B,MAIN!$D2014)-SUMIFS(PASTE_DQS_TRACKER!$D:$D,PASTE_DQS_TRACKER!$C:$C,MAIN!A2014,PASTE_DQS_TRACKER!$E:$E,MAIN!$D2014)</f>
        <v>0</v>
      </c>
      <c r="J2014" s="25">
        <f t="shared" si="585"/>
        <v>3</v>
      </c>
      <c r="K2014" s="24">
        <f>IFERROR(IF(V2014="Flex",0,IF(D2014=$D$30,VLOOKUP(A2014,MMO_o10M_lease!$A$1:$F$51,5,FALSE),IF(D2014=$D$26,VLOOKUP(D2014,LANDINGS!$A$3:$BR$40,HLOOKUP(A2014,LANDINGS!$B$1:$CF$42,42,FALSE),FALSE)-IFERROR(VLOOKUP(A2014,MMO_o10M_lease!$A$1:$F$38,5,FALSE),0),VLOOKUP(D2014,LANDINGS!$A$3:$CF$40,HLOOKUP(A2014,LANDINGS!$B$1:$CF$42,42,FALSE),FALSE)))),0)</f>
        <v>0</v>
      </c>
      <c r="L2014" s="24">
        <f>SUMIFS(PASTE_FLEX_TRACKER!$D:$D,PASTE_FLEX_TRACKER!$E:$E,MAIN!$A2014,PASTE_FLEX_TRACKER!$B:$B,MAIN!$D2014)</f>
        <v>0</v>
      </c>
      <c r="M2014" s="35" t="s">
        <v>133</v>
      </c>
      <c r="N2014" s="46" t="s">
        <v>563</v>
      </c>
      <c r="O2014" s="46">
        <f>SUMIFS(MAN_ADJ!$L:$L,MAN_ADJ!$K:$K,MAIN!$D2014,MAN_ADJ!$J:$J,MAIN!$S2014)</f>
        <v>0</v>
      </c>
      <c r="P2014" s="25">
        <f t="shared" si="586"/>
        <v>0</v>
      </c>
      <c r="Q2014" s="28">
        <f t="shared" si="572"/>
        <v>0</v>
      </c>
      <c r="R2014" s="38">
        <f t="shared" si="573"/>
        <v>3</v>
      </c>
      <c r="S2014" s="17" t="s">
        <v>237</v>
      </c>
      <c r="U2014" t="s">
        <v>577</v>
      </c>
    </row>
    <row r="2015" spans="1:21" x14ac:dyDescent="0.25">
      <c r="A2015" s="17" t="s">
        <v>237</v>
      </c>
      <c r="B2015" s="17" t="s">
        <v>180</v>
      </c>
      <c r="C2015" s="17" t="s">
        <v>238</v>
      </c>
      <c r="D2015" s="17" t="s">
        <v>100</v>
      </c>
      <c r="E2015" s="24">
        <f>IF(U2015="SC",SUMIFS(SC!F:F,SC!A:A,MAIN!D2015,SC!B:B,MAIN!A2015),SUMIFS(Allocations!$H:$H,Allocations!$A:$A,MAIN!$A2015,Allocations!$B:$B,MAIN!$D2015))</f>
        <v>11.1</v>
      </c>
      <c r="F2015" s="24">
        <f>IF(U2015="SC",SUMIFS(SC!J:J,SC!A:A,MAIN!D2015,SC!B:B,MAIN!A2015),SUMIFS(Allocations!M:M,Allocations!A:A,MAIN!A2015,Allocations!B:B,MAIN!D2015))</f>
        <v>0</v>
      </c>
      <c r="G2015" s="24">
        <f t="shared" si="584"/>
        <v>11.1</v>
      </c>
      <c r="H2015" s="24">
        <f>IFERROR(VLOOKUP(S2015,Swaps_wk!$A$2:$AP$151,HLOOKUP(MAIN!D2015,Swaps_wk!$B$2:$AP$151,150,FALSE),FALSE),0)</f>
        <v>0</v>
      </c>
      <c r="I2015" s="24">
        <f>SUMIFS(PASTE_DQS_TRACKER!$D:$D,PASTE_DQS_TRACKER!$C:$C,MAIN!$A2015,PASTE_DQS_TRACKER!$B:$B,MAIN!$D2015)-SUMIFS(PASTE_DQS_TRACKER!$D:$D,PASTE_DQS_TRACKER!$C:$C,MAIN!A2015,PASTE_DQS_TRACKER!$E:$E,MAIN!$D2015)</f>
        <v>193.2</v>
      </c>
      <c r="J2015" s="25">
        <f t="shared" si="585"/>
        <v>204.29999999999998</v>
      </c>
      <c r="K2015" s="24">
        <f>IFERROR(IF(V2015="Flex",0,IF(D2015=$D$30,VLOOKUP(A2015,MMO_o10M_lease!$A$1:$F$51,5,FALSE),IF(D2015=$D$26,VLOOKUP(D2015,LANDINGS!$A$3:$BR$40,HLOOKUP(A2015,LANDINGS!$B$1:$CF$42,42,FALSE),FALSE)-IFERROR(VLOOKUP(A2015,MMO_o10M_lease!$A$1:$F$38,5,FALSE),0),VLOOKUP(D2015,LANDINGS!$A$3:$CF$40,HLOOKUP(A2015,LANDINGS!$B$1:$CF$42,42,FALSE),FALSE)))),0)</f>
        <v>0</v>
      </c>
      <c r="L2015" s="24">
        <f>SUMIFS(PASTE_FLEX_TRACKER!$D:$D,PASTE_FLEX_TRACKER!$E:$E,MAIN!$A2015,PASTE_FLEX_TRACKER!$B:$B,MAIN!$D2015)</f>
        <v>0</v>
      </c>
      <c r="M2015" s="35" t="s">
        <v>133</v>
      </c>
      <c r="N2015" s="46" t="s">
        <v>563</v>
      </c>
      <c r="O2015" s="46">
        <f>SUMIFS(MAN_ADJ!$L:$L,MAN_ADJ!$K:$K,MAIN!$D2015,MAN_ADJ!$J:$J,MAIN!$S2015)</f>
        <v>0</v>
      </c>
      <c r="P2015" s="25">
        <f t="shared" si="586"/>
        <v>0</v>
      </c>
      <c r="Q2015" s="28">
        <f t="shared" si="572"/>
        <v>0</v>
      </c>
      <c r="R2015" s="38">
        <f t="shared" si="573"/>
        <v>204.29999999999998</v>
      </c>
      <c r="S2015" s="17" t="s">
        <v>237</v>
      </c>
      <c r="U2015" t="s">
        <v>577</v>
      </c>
    </row>
    <row r="2016" spans="1:21" x14ac:dyDescent="0.25">
      <c r="A2016" s="17" t="s">
        <v>237</v>
      </c>
      <c r="B2016" s="17" t="s">
        <v>180</v>
      </c>
      <c r="C2016" s="17" t="s">
        <v>238</v>
      </c>
      <c r="D2016" s="17" t="s">
        <v>101</v>
      </c>
      <c r="E2016" s="24">
        <f>IF(U2016="SC",SUMIFS(SC!F:F,SC!A:A,MAIN!D2016,SC!B:B,MAIN!A2016),SUMIFS(Allocations!$H:$H,Allocations!$A:$A,MAIN!$A2016,Allocations!$B:$B,MAIN!$D2016))</f>
        <v>0.2</v>
      </c>
      <c r="F2016" s="24">
        <f>IF(U2016="SC",SUMIFS(SC!J:J,SC!A:A,MAIN!D2016,SC!B:B,MAIN!A2016),SUMIFS(Allocations!M:M,Allocations!A:A,MAIN!A2016,Allocations!B:B,MAIN!D2016))</f>
        <v>0</v>
      </c>
      <c r="G2016" s="24">
        <f t="shared" si="584"/>
        <v>0.2</v>
      </c>
      <c r="H2016" s="24">
        <f>IFERROR(VLOOKUP(S2016,Swaps_wk!$A$2:$AP$151,HLOOKUP(MAIN!D2016,Swaps_wk!$B$2:$AP$151,150,FALSE),FALSE),0)</f>
        <v>0</v>
      </c>
      <c r="I2016" s="24">
        <f>SUMIFS(PASTE_DQS_TRACKER!$D:$D,PASTE_DQS_TRACKER!$C:$C,MAIN!$A2016,PASTE_DQS_TRACKER!$B:$B,MAIN!$D2016)-SUMIFS(PASTE_DQS_TRACKER!$D:$D,PASTE_DQS_TRACKER!$C:$C,MAIN!A2016,PASTE_DQS_TRACKER!$E:$E,MAIN!$D2016)</f>
        <v>-0.2</v>
      </c>
      <c r="J2016" s="25">
        <f t="shared" si="585"/>
        <v>0</v>
      </c>
      <c r="K2016" s="24">
        <f>IFERROR(IF(V2016="Flex",0,IF(D2016=$D$30,VLOOKUP(A2016,MMO_o10M_lease!$A$1:$F$51,5,FALSE),IF(D2016=$D$26,VLOOKUP(D2016,LANDINGS!$A$3:$BR$40,HLOOKUP(A2016,LANDINGS!$B$1:$CF$42,42,FALSE),FALSE)-IFERROR(VLOOKUP(A2016,MMO_o10M_lease!$A$1:$F$38,5,FALSE),0),VLOOKUP(D2016,LANDINGS!$A$3:$CF$40,HLOOKUP(A2016,LANDINGS!$B$1:$CF$42,42,FALSE),FALSE)))),0)</f>
        <v>0</v>
      </c>
      <c r="L2016" s="24">
        <f>SUMIFS(PASTE_FLEX_TRACKER!$D:$D,PASTE_FLEX_TRACKER!$E:$E,MAIN!$A2016,PASTE_FLEX_TRACKER!$B:$B,MAIN!$D2016)</f>
        <v>0</v>
      </c>
      <c r="M2016" s="35" t="s">
        <v>133</v>
      </c>
      <c r="N2016" s="46" t="s">
        <v>563</v>
      </c>
      <c r="O2016" s="46">
        <f>SUMIFS(MAN_ADJ!$L:$L,MAN_ADJ!$K:$K,MAIN!$D2016,MAN_ADJ!$J:$J,MAIN!$S2016)</f>
        <v>0</v>
      </c>
      <c r="P2016" s="25">
        <f t="shared" si="586"/>
        <v>0</v>
      </c>
      <c r="Q2016" s="28" t="str">
        <f t="shared" si="572"/>
        <v>n/a</v>
      </c>
      <c r="R2016" s="38">
        <f t="shared" si="573"/>
        <v>0</v>
      </c>
      <c r="S2016" s="17" t="s">
        <v>237</v>
      </c>
      <c r="U2016" t="s">
        <v>577</v>
      </c>
    </row>
    <row r="2017" spans="1:21" x14ac:dyDescent="0.25">
      <c r="A2017" s="17" t="s">
        <v>237</v>
      </c>
      <c r="B2017" s="17" t="s">
        <v>180</v>
      </c>
      <c r="C2017" s="17" t="s">
        <v>238</v>
      </c>
      <c r="D2017" s="17" t="s">
        <v>102</v>
      </c>
      <c r="E2017" s="24">
        <f>IF(U2017="SC",SUMIFS(SC!F:F,SC!A:A,MAIN!D2017,SC!B:B,MAIN!A2017),SUMIFS(Allocations!$H:$H,Allocations!$A:$A,MAIN!$A2017,Allocations!$B:$B,MAIN!$D2017))</f>
        <v>0.2</v>
      </c>
      <c r="F2017" s="24">
        <f>IF(U2017="SC",SUMIFS(SC!J:J,SC!A:A,MAIN!D2017,SC!B:B,MAIN!A2017),SUMIFS(Allocations!M:M,Allocations!A:A,MAIN!A2017,Allocations!B:B,MAIN!D2017))</f>
        <v>0</v>
      </c>
      <c r="G2017" s="24">
        <f t="shared" si="584"/>
        <v>0.2</v>
      </c>
      <c r="H2017" s="24">
        <f>IFERROR(VLOOKUP(S2017,Swaps_wk!$A$2:$AP$151,HLOOKUP(MAIN!D2017,Swaps_wk!$B$2:$AP$151,150,FALSE),FALSE),0)</f>
        <v>0</v>
      </c>
      <c r="I2017" s="24">
        <f>SUMIFS(PASTE_DQS_TRACKER!$D:$D,PASTE_DQS_TRACKER!$C:$C,MAIN!$A2017,PASTE_DQS_TRACKER!$B:$B,MAIN!$D2017)-SUMIFS(PASTE_DQS_TRACKER!$D:$D,PASTE_DQS_TRACKER!$C:$C,MAIN!A2017,PASTE_DQS_TRACKER!$E:$E,MAIN!$D2017)</f>
        <v>0</v>
      </c>
      <c r="J2017" s="25">
        <f t="shared" si="585"/>
        <v>0.2</v>
      </c>
      <c r="K2017" s="24">
        <f>IFERROR(IF(V2017="Flex",0,IF(D2017=$D$30,VLOOKUP(A2017,MMO_o10M_lease!$A$1:$F$51,5,FALSE),IF(D2017=$D$26,VLOOKUP(D2017,LANDINGS!$A$3:$BR$40,HLOOKUP(A2017,LANDINGS!$B$1:$CF$42,42,FALSE),FALSE)-IFERROR(VLOOKUP(A2017,MMO_o10M_lease!$A$1:$F$38,5,FALSE),0),VLOOKUP(D2017,LANDINGS!$A$3:$CF$40,HLOOKUP(A2017,LANDINGS!$B$1:$CF$42,42,FALSE),FALSE)))),0)</f>
        <v>0</v>
      </c>
      <c r="L2017" s="24">
        <f>SUMIFS(PASTE_FLEX_TRACKER!$D:$D,PASTE_FLEX_TRACKER!$E:$E,MAIN!$A2017,PASTE_FLEX_TRACKER!$B:$B,MAIN!$D2017)</f>
        <v>0</v>
      </c>
      <c r="M2017" s="35" t="s">
        <v>133</v>
      </c>
      <c r="N2017" s="46" t="s">
        <v>563</v>
      </c>
      <c r="O2017" s="46">
        <f>SUMIFS(MAN_ADJ!$L:$L,MAN_ADJ!$K:$K,MAIN!$D2017,MAN_ADJ!$J:$J,MAIN!$S2017)</f>
        <v>0</v>
      </c>
      <c r="P2017" s="25">
        <f t="shared" si="586"/>
        <v>0</v>
      </c>
      <c r="Q2017" s="28">
        <f t="shared" si="572"/>
        <v>0</v>
      </c>
      <c r="R2017" s="38">
        <f t="shared" si="573"/>
        <v>0.2</v>
      </c>
      <c r="S2017" s="17" t="s">
        <v>237</v>
      </c>
      <c r="U2017" t="s">
        <v>577</v>
      </c>
    </row>
    <row r="2018" spans="1:21" x14ac:dyDescent="0.25">
      <c r="A2018" s="17" t="s">
        <v>237</v>
      </c>
      <c r="B2018" s="17" t="s">
        <v>180</v>
      </c>
      <c r="C2018" s="17" t="s">
        <v>238</v>
      </c>
      <c r="D2018" s="17" t="s">
        <v>103</v>
      </c>
      <c r="E2018" s="24">
        <f>IF(U2018="SC",SUMIFS(SC!F:F,SC!A:A,MAIN!D2018,SC!B:B,MAIN!A2018),SUMIFS(Allocations!$H:$H,Allocations!$A:$A,MAIN!$A2018,Allocations!$B:$B,MAIN!$D2018))</f>
        <v>21550.2</v>
      </c>
      <c r="F2018" s="24">
        <f>IF(U2018="SC",SUMIFS(SC!J:J,SC!A:A,MAIN!D2018,SC!B:B,MAIN!A2018),SUMIFS(Allocations!M:M,Allocations!A:A,MAIN!A2018,Allocations!B:B,MAIN!D2018))</f>
        <v>0</v>
      </c>
      <c r="G2018" s="24">
        <f t="shared" si="584"/>
        <v>21550.2</v>
      </c>
      <c r="H2018" s="24">
        <f>IFERROR(VLOOKUP(S2018,Swaps_wk!$A$2:$AP$151,HLOOKUP(MAIN!D2018,Swaps_wk!$B$2:$AP$151,150,FALSE),FALSE),0)</f>
        <v>0</v>
      </c>
      <c r="I2018" s="24">
        <f>SUMIFS(PASTE_DQS_TRACKER!$D:$D,PASTE_DQS_TRACKER!$C:$C,MAIN!$A2018,PASTE_DQS_TRACKER!$B:$B,MAIN!$D2018)-SUMIFS(PASTE_DQS_TRACKER!$D:$D,PASTE_DQS_TRACKER!$C:$C,MAIN!A2018,PASTE_DQS_TRACKER!$E:$E,MAIN!$D2018)</f>
        <v>14.6</v>
      </c>
      <c r="J2018" s="25">
        <f t="shared" si="585"/>
        <v>21564.799999999999</v>
      </c>
      <c r="K2018" s="24">
        <f>IFERROR(IF(V2018="Flex",0,IF(D2018=$D$30,VLOOKUP(A2018,MMO_o10M_lease!$A$1:$F$51,5,FALSE),IF(D2018=$D$26,VLOOKUP(D2018,LANDINGS!$A$3:$BR$40,HLOOKUP(A2018,LANDINGS!$B$1:$CF$42,42,FALSE),FALSE)-IFERROR(VLOOKUP(A2018,MMO_o10M_lease!$A$1:$F$38,5,FALSE),0),VLOOKUP(D2018,LANDINGS!$A$3:$CF$40,HLOOKUP(A2018,LANDINGS!$B$1:$CF$42,42,FALSE),FALSE)))),0)</f>
        <v>9602.4950000000008</v>
      </c>
      <c r="L2018" s="24">
        <f>SUMIFS(PASTE_FLEX_TRACKER!$D:$D,PASTE_FLEX_TRACKER!$E:$E,MAIN!$A2018,PASTE_FLEX_TRACKER!$B:$B,MAIN!$D2018)</f>
        <v>0</v>
      </c>
      <c r="M2018" s="35" t="s">
        <v>133</v>
      </c>
      <c r="N2018" s="46" t="s">
        <v>563</v>
      </c>
      <c r="O2018" s="46">
        <f>SUMIFS(MAN_ADJ!$L:$L,MAN_ADJ!$K:$K,MAIN!$D2018,MAN_ADJ!$J:$J,MAIN!$S2018)</f>
        <v>589.51599999999996</v>
      </c>
      <c r="P2018" s="25">
        <f t="shared" si="586"/>
        <v>10192.011</v>
      </c>
      <c r="Q2018" s="28">
        <f t="shared" si="572"/>
        <v>0.47262256083988724</v>
      </c>
      <c r="R2018" s="38">
        <f t="shared" si="573"/>
        <v>11372.788999999999</v>
      </c>
      <c r="S2018" s="17" t="s">
        <v>237</v>
      </c>
      <c r="U2018" t="s">
        <v>577</v>
      </c>
    </row>
    <row r="2019" spans="1:21" x14ac:dyDescent="0.25">
      <c r="A2019" s="17" t="s">
        <v>237</v>
      </c>
      <c r="B2019" s="17" t="s">
        <v>180</v>
      </c>
      <c r="C2019" s="17" t="s">
        <v>238</v>
      </c>
      <c r="D2019" s="17" t="s">
        <v>104</v>
      </c>
      <c r="E2019" s="24">
        <f>IF(U2019="SC",SUMIFS(SC!F:F,SC!A:A,MAIN!D2019,SC!B:B,MAIN!A2019),SUMIFS(Allocations!$H:$H,Allocations!$A:$A,MAIN!$A2019,Allocations!$B:$B,MAIN!$D2019))</f>
        <v>20130.3</v>
      </c>
      <c r="F2019" s="24">
        <f>IF(U2019="SC",SUMIFS(SC!J:J,SC!A:A,MAIN!D2019,SC!B:B,MAIN!A2019),SUMIFS(Allocations!M:M,Allocations!A:A,MAIN!A2019,Allocations!B:B,MAIN!D2019))</f>
        <v>0</v>
      </c>
      <c r="G2019" s="24">
        <f t="shared" si="584"/>
        <v>20130.3</v>
      </c>
      <c r="H2019" s="24">
        <f>IFERROR(VLOOKUP(S2019,Swaps_wk!$A$2:$AP$151,HLOOKUP(MAIN!D2019,Swaps_wk!$B$2:$AP$151,150,FALSE),FALSE),0)</f>
        <v>0</v>
      </c>
      <c r="I2019" s="24">
        <f>SUMIFS(PASTE_DQS_TRACKER!$D:$D,PASTE_DQS_TRACKER!$C:$C,MAIN!$A2019,PASTE_DQS_TRACKER!$B:$B,MAIN!$D2019)-SUMIFS(PASTE_DQS_TRACKER!$D:$D,PASTE_DQS_TRACKER!$C:$C,MAIN!A2019,PASTE_DQS_TRACKER!$E:$E,MAIN!$D2019)</f>
        <v>11.1</v>
      </c>
      <c r="J2019" s="25">
        <f t="shared" si="585"/>
        <v>20141.399999999998</v>
      </c>
      <c r="K2019" s="24">
        <f>IFERROR(IF(V2019="Flex",0,IF(D2019=$D$30,VLOOKUP(A2019,MMO_o10M_lease!$A$1:$F$51,5,FALSE),IF(D2019=$D$26,VLOOKUP(D2019,LANDINGS!$A$3:$BR$40,HLOOKUP(A2019,LANDINGS!$B$1:$CF$42,42,FALSE),FALSE)-IFERROR(VLOOKUP(A2019,MMO_o10M_lease!$A$1:$F$38,5,FALSE),0),VLOOKUP(D2019,LANDINGS!$A$3:$CF$40,HLOOKUP(A2019,LANDINGS!$B$1:$CF$42,42,FALSE),FALSE)))),0)</f>
        <v>10360.459999999999</v>
      </c>
      <c r="L2019" s="24">
        <f>SUMIFS(PASTE_FLEX_TRACKER!$D:$D,PASTE_FLEX_TRACKER!$E:$E,MAIN!$A2019,PASTE_FLEX_TRACKER!$B:$B,MAIN!$D2019)</f>
        <v>0</v>
      </c>
      <c r="M2019" s="35" t="s">
        <v>133</v>
      </c>
      <c r="N2019" s="46" t="s">
        <v>563</v>
      </c>
      <c r="O2019" s="46">
        <f>SUMIFS(MAN_ADJ!$L:$L,MAN_ADJ!$K:$K,MAIN!$D2019,MAN_ADJ!$J:$J,MAIN!$S2019)</f>
        <v>0</v>
      </c>
      <c r="P2019" s="25">
        <f t="shared" si="586"/>
        <v>10360.459999999999</v>
      </c>
      <c r="Q2019" s="28">
        <f t="shared" si="572"/>
        <v>0.51438628893721394</v>
      </c>
      <c r="R2019" s="38">
        <f t="shared" si="573"/>
        <v>9780.9399999999987</v>
      </c>
      <c r="S2019" s="17" t="s">
        <v>237</v>
      </c>
      <c r="U2019" t="s">
        <v>577</v>
      </c>
    </row>
    <row r="2020" spans="1:21" x14ac:dyDescent="0.25">
      <c r="A2020" s="17" t="s">
        <v>237</v>
      </c>
      <c r="B2020" s="17" t="s">
        <v>180</v>
      </c>
      <c r="C2020" s="17" t="s">
        <v>238</v>
      </c>
      <c r="D2020" s="17" t="s">
        <v>105</v>
      </c>
      <c r="E2020" s="24">
        <f>IF(U2020="SC",SUMIFS(SC!F:F,SC!A:A,MAIN!D2020,SC!B:B,MAIN!A2020),SUMIFS(Allocations!$H:$H,Allocations!$A:$A,MAIN!$A2020,Allocations!$B:$B,MAIN!$D2020))</f>
        <v>0.19400000000000001</v>
      </c>
      <c r="F2020" s="24">
        <f>IF(U2020="SC",SUMIFS(SC!J:J,SC!A:A,MAIN!D2020,SC!B:B,MAIN!A2020),SUMIFS(Allocations!M:M,Allocations!A:A,MAIN!A2020,Allocations!B:B,MAIN!D2020))</f>
        <v>0</v>
      </c>
      <c r="G2020" s="24">
        <f t="shared" si="584"/>
        <v>0.19400000000000001</v>
      </c>
      <c r="H2020" s="24">
        <f>IFERROR(VLOOKUP(S2020,Swaps_wk!$A$2:$AP$151,HLOOKUP(MAIN!D2020,Swaps_wk!$B$2:$AP$151,150,FALSE),FALSE),0)</f>
        <v>0</v>
      </c>
      <c r="I2020" s="24">
        <f>SUMIFS(PASTE_DQS_TRACKER!$D:$D,PASTE_DQS_TRACKER!$C:$C,MAIN!$A2020,PASTE_DQS_TRACKER!$B:$B,MAIN!$D2020)-SUMIFS(PASTE_DQS_TRACKER!$D:$D,PASTE_DQS_TRACKER!$C:$C,MAIN!A2020,PASTE_DQS_TRACKER!$E:$E,MAIN!$D2020)</f>
        <v>0</v>
      </c>
      <c r="J2020" s="25">
        <f t="shared" si="585"/>
        <v>0.19400000000000001</v>
      </c>
      <c r="K2020" s="24">
        <f>IFERROR(IF(V2020="Flex",0,IF(D2020=$D$30,VLOOKUP(A2020,MMO_o10M_lease!$A$1:$F$51,5,FALSE),IF(D2020=$D$26,VLOOKUP(D2020,LANDINGS!$A$3:$BR$40,HLOOKUP(A2020,LANDINGS!$B$1:$CF$42,42,FALSE),FALSE)-IFERROR(VLOOKUP(A2020,MMO_o10M_lease!$A$1:$F$38,5,FALSE),0),VLOOKUP(D2020,LANDINGS!$A$3:$CF$40,HLOOKUP(A2020,LANDINGS!$B$1:$CF$42,42,FALSE),FALSE)))),0)</f>
        <v>0</v>
      </c>
      <c r="L2020" s="24">
        <f>SUMIFS(PASTE_FLEX_TRACKER!$D:$D,PASTE_FLEX_TRACKER!$E:$E,MAIN!$A2020,PASTE_FLEX_TRACKER!$B:$B,MAIN!$D2020)</f>
        <v>0</v>
      </c>
      <c r="M2020" s="35" t="s">
        <v>133</v>
      </c>
      <c r="N2020" s="46" t="s">
        <v>563</v>
      </c>
      <c r="O2020" s="46">
        <f>SUMIFS(MAN_ADJ!$L:$L,MAN_ADJ!$K:$K,MAIN!$D2020,MAN_ADJ!$J:$J,MAIN!$S2020)</f>
        <v>0</v>
      </c>
      <c r="P2020" s="25">
        <f t="shared" si="586"/>
        <v>0</v>
      </c>
      <c r="Q2020" s="28">
        <f t="shared" si="572"/>
        <v>0</v>
      </c>
      <c r="R2020" s="38">
        <f t="shared" si="573"/>
        <v>0.19400000000000001</v>
      </c>
      <c r="S2020" s="17" t="s">
        <v>237</v>
      </c>
      <c r="U2020" t="s">
        <v>577</v>
      </c>
    </row>
    <row r="2021" spans="1:21" x14ac:dyDescent="0.25">
      <c r="A2021" s="17" t="s">
        <v>237</v>
      </c>
      <c r="B2021" s="17" t="s">
        <v>180</v>
      </c>
      <c r="C2021" s="17" t="s">
        <v>238</v>
      </c>
      <c r="D2021" s="17" t="s">
        <v>106</v>
      </c>
      <c r="E2021" s="24">
        <f>IF(U2021="SC",SUMIFS(SC!F:F,SC!A:A,MAIN!D2021,SC!B:B,MAIN!A2021),SUMIFS(Allocations!$H:$H,Allocations!$A:$A,MAIN!$A2021,Allocations!$B:$B,MAIN!$D2021))</f>
        <v>184.5</v>
      </c>
      <c r="F2021" s="24">
        <f>IF(U2021="SC",SUMIFS(SC!J:J,SC!A:A,MAIN!D2021,SC!B:B,MAIN!A2021),SUMIFS(Allocations!M:M,Allocations!A:A,MAIN!A2021,Allocations!B:B,MAIN!D2021))</f>
        <v>0</v>
      </c>
      <c r="G2021" s="24">
        <f t="shared" si="584"/>
        <v>184.5</v>
      </c>
      <c r="H2021" s="24">
        <f>IFERROR(VLOOKUP(S2021,Swaps_wk!$A$2:$AP$151,HLOOKUP(MAIN!D2021,Swaps_wk!$B$2:$AP$151,150,FALSE),FALSE),0)</f>
        <v>0</v>
      </c>
      <c r="I2021" s="24">
        <f>SUMIFS(PASTE_DQS_TRACKER!$D:$D,PASTE_DQS_TRACKER!$C:$C,MAIN!$A2021,PASTE_DQS_TRACKER!$B:$B,MAIN!$D2021)-SUMIFS(PASTE_DQS_TRACKER!$D:$D,PASTE_DQS_TRACKER!$C:$C,MAIN!A2021,PASTE_DQS_TRACKER!$E:$E,MAIN!$D2021)</f>
        <v>412.5</v>
      </c>
      <c r="J2021" s="25">
        <f t="shared" si="585"/>
        <v>597</v>
      </c>
      <c r="K2021" s="24">
        <f>IFERROR(IF(V2021="Flex",0,IF(D2021=$D$30,VLOOKUP(A2021,MMO_o10M_lease!$A$1:$F$51,5,FALSE),IF(D2021=$D$26,VLOOKUP(D2021,LANDINGS!$A$3:$BR$40,HLOOKUP(A2021,LANDINGS!$B$1:$CF$42,42,FALSE),FALSE)-IFERROR(VLOOKUP(A2021,MMO_o10M_lease!$A$1:$F$38,5,FALSE),0),VLOOKUP(D2021,LANDINGS!$A$3:$CF$40,HLOOKUP(A2021,LANDINGS!$B$1:$CF$42,42,FALSE),FALSE)))),0)</f>
        <v>0.04</v>
      </c>
      <c r="L2021" s="24">
        <f>SUMIFS(PASTE_FLEX_TRACKER!$D:$D,PASTE_FLEX_TRACKER!$E:$E,MAIN!$A2021,PASTE_FLEX_TRACKER!$B:$B,MAIN!$D2021)</f>
        <v>0</v>
      </c>
      <c r="M2021" s="35" t="s">
        <v>133</v>
      </c>
      <c r="N2021" s="46" t="s">
        <v>563</v>
      </c>
      <c r="O2021" s="46">
        <f>SUMIFS(MAN_ADJ!$L:$L,MAN_ADJ!$K:$K,MAIN!$D2021,MAN_ADJ!$J:$J,MAIN!$S2021)</f>
        <v>0</v>
      </c>
      <c r="P2021" s="25">
        <f t="shared" si="586"/>
        <v>0.04</v>
      </c>
      <c r="Q2021" s="28">
        <f t="shared" si="572"/>
        <v>6.7001675041876053E-5</v>
      </c>
      <c r="R2021" s="38">
        <f t="shared" si="573"/>
        <v>596.96</v>
      </c>
      <c r="S2021" s="17" t="s">
        <v>237</v>
      </c>
      <c r="U2021" t="s">
        <v>577</v>
      </c>
    </row>
    <row r="2022" spans="1:21" x14ac:dyDescent="0.25">
      <c r="A2022" s="17" t="s">
        <v>237</v>
      </c>
      <c r="B2022" s="17" t="s">
        <v>180</v>
      </c>
      <c r="C2022" s="17" t="s">
        <v>238</v>
      </c>
      <c r="D2022" s="17" t="s">
        <v>107</v>
      </c>
      <c r="E2022" s="24">
        <f>IF(U2022="SC",SUMIFS(SC!F:F,SC!A:A,MAIN!D2022,SC!B:B,MAIN!A2022),SUMIFS(Allocations!$H:$H,Allocations!$A:$A,MAIN!$A2022,Allocations!$B:$B,MAIN!$D2022))</f>
        <v>4.5869999999999997</v>
      </c>
      <c r="F2022" s="24">
        <f>IF(U2022="SC",SUMIFS(SC!J:J,SC!A:A,MAIN!D2022,SC!B:B,MAIN!A2022),SUMIFS(Allocations!M:M,Allocations!A:A,MAIN!A2022,Allocations!B:B,MAIN!D2022))</f>
        <v>0</v>
      </c>
      <c r="G2022" s="24">
        <f t="shared" si="584"/>
        <v>4.5869999999999997</v>
      </c>
      <c r="H2022" s="24">
        <f>IFERROR(VLOOKUP(S2022,Swaps_wk!$A$2:$AP$151,HLOOKUP(MAIN!D2022,Swaps_wk!$B$2:$AP$151,150,FALSE),FALSE),0)</f>
        <v>0</v>
      </c>
      <c r="I2022" s="24">
        <f>SUMIFS(PASTE_DQS_TRACKER!$D:$D,PASTE_DQS_TRACKER!$C:$C,MAIN!$A2022,PASTE_DQS_TRACKER!$B:$B,MAIN!$D2022)-SUMIFS(PASTE_DQS_TRACKER!$D:$D,PASTE_DQS_TRACKER!$C:$C,MAIN!A2022,PASTE_DQS_TRACKER!$E:$E,MAIN!$D2022)</f>
        <v>0</v>
      </c>
      <c r="J2022" s="25">
        <f t="shared" si="585"/>
        <v>4.5869999999999997</v>
      </c>
      <c r="K2022" s="24">
        <f>IFERROR(IF(V2022="Flex",0,IF(D2022=$D$30,VLOOKUP(A2022,MMO_o10M_lease!$A$1:$F$51,5,FALSE),IF(D2022=$D$26,VLOOKUP(D2022,LANDINGS!$A$3:$BR$40,HLOOKUP(A2022,LANDINGS!$B$1:$CF$42,42,FALSE),FALSE)-IFERROR(VLOOKUP(A2022,MMO_o10M_lease!$A$1:$F$38,5,FALSE),0),VLOOKUP(D2022,LANDINGS!$A$3:$CF$40,HLOOKUP(A2022,LANDINGS!$B$1:$CF$42,42,FALSE),FALSE)))),0)</f>
        <v>19.425999999999998</v>
      </c>
      <c r="L2022" s="24">
        <f>SUMIFS(PASTE_FLEX_TRACKER!$D:$D,PASTE_FLEX_TRACKER!$E:$E,MAIN!$A2022,PASTE_FLEX_TRACKER!$B:$B,MAIN!$D2022)</f>
        <v>0</v>
      </c>
      <c r="M2022" s="35" t="s">
        <v>133</v>
      </c>
      <c r="N2022" s="46" t="s">
        <v>563</v>
      </c>
      <c r="O2022" s="46">
        <f>SUMIFS(MAN_ADJ!$L:$L,MAN_ADJ!$K:$K,MAIN!$D2022,MAN_ADJ!$J:$J,MAIN!$S2022)</f>
        <v>0</v>
      </c>
      <c r="P2022" s="25">
        <f t="shared" si="586"/>
        <v>19.425999999999998</v>
      </c>
      <c r="Q2022" s="28">
        <f t="shared" si="572"/>
        <v>4.2350119904076742</v>
      </c>
      <c r="R2022" s="38">
        <f t="shared" si="573"/>
        <v>-14.838999999999999</v>
      </c>
      <c r="S2022" s="17" t="s">
        <v>237</v>
      </c>
      <c r="U2022" t="s">
        <v>577</v>
      </c>
    </row>
    <row r="2023" spans="1:21" x14ac:dyDescent="0.25">
      <c r="A2023" s="17" t="s">
        <v>237</v>
      </c>
      <c r="B2023" s="17" t="s">
        <v>180</v>
      </c>
      <c r="C2023" s="17" t="s">
        <v>238</v>
      </c>
      <c r="D2023" s="17" t="s">
        <v>108</v>
      </c>
      <c r="E2023" s="24">
        <f>IF(U2023="SC",SUMIFS(SC!F:F,SC!A:A,MAIN!D2023,SC!B:B,MAIN!A2023),SUMIFS(Allocations!$H:$H,Allocations!$A:$A,MAIN!$A2023,Allocations!$B:$B,MAIN!$D2023))</f>
        <v>10.079000000000001</v>
      </c>
      <c r="F2023" s="24">
        <f>IF(U2023="SC",SUMIFS(SC!J:J,SC!A:A,MAIN!D2023,SC!B:B,MAIN!A2023),SUMIFS(Allocations!M:M,Allocations!A:A,MAIN!A2023,Allocations!B:B,MAIN!D2023))</f>
        <v>0</v>
      </c>
      <c r="G2023" s="24">
        <f t="shared" si="584"/>
        <v>10.079000000000001</v>
      </c>
      <c r="H2023" s="24">
        <f>IFERROR(VLOOKUP(S2023,Swaps_wk!$A$2:$AP$151,HLOOKUP(MAIN!D2023,Swaps_wk!$B$2:$AP$151,150,FALSE),FALSE),0)</f>
        <v>0</v>
      </c>
      <c r="I2023" s="24">
        <f>SUMIFS(PASTE_DQS_TRACKER!$D:$D,PASTE_DQS_TRACKER!$C:$C,MAIN!$A2023,PASTE_DQS_TRACKER!$B:$B,MAIN!$D2023)-SUMIFS(PASTE_DQS_TRACKER!$D:$D,PASTE_DQS_TRACKER!$C:$C,MAIN!A2023,PASTE_DQS_TRACKER!$E:$E,MAIN!$D2023)</f>
        <v>0</v>
      </c>
      <c r="J2023" s="25">
        <f t="shared" si="585"/>
        <v>10.079000000000001</v>
      </c>
      <c r="K2023" s="24">
        <f>IFERROR(IF(V2023="Flex",0,IF(D2023=$D$30,VLOOKUP(A2023,MMO_o10M_lease!$A$1:$F$51,5,FALSE),IF(D2023=$D$26,VLOOKUP(D2023,LANDINGS!$A$3:$BR$40,HLOOKUP(A2023,LANDINGS!$B$1:$CF$42,42,FALSE),FALSE)-IFERROR(VLOOKUP(A2023,MMO_o10M_lease!$A$1:$F$38,5,FALSE),0),VLOOKUP(D2023,LANDINGS!$A$3:$CF$40,HLOOKUP(A2023,LANDINGS!$B$1:$CF$42,42,FALSE),FALSE)))),0)</f>
        <v>0</v>
      </c>
      <c r="L2023" s="24">
        <f>SUMIFS(PASTE_FLEX_TRACKER!$D:$D,PASTE_FLEX_TRACKER!$E:$E,MAIN!$A2023,PASTE_FLEX_TRACKER!$B:$B,MAIN!$D2023)</f>
        <v>0</v>
      </c>
      <c r="M2023" s="35" t="s">
        <v>133</v>
      </c>
      <c r="N2023" s="46" t="s">
        <v>563</v>
      </c>
      <c r="O2023" s="46">
        <f>SUMIFS(MAN_ADJ!$L:$L,MAN_ADJ!$K:$K,MAIN!$D2023,MAN_ADJ!$J:$J,MAIN!$S2023)</f>
        <v>0</v>
      </c>
      <c r="P2023" s="25">
        <f t="shared" si="586"/>
        <v>0</v>
      </c>
      <c r="Q2023" s="28">
        <f t="shared" si="572"/>
        <v>0</v>
      </c>
      <c r="R2023" s="38">
        <f t="shared" si="573"/>
        <v>10.079000000000001</v>
      </c>
      <c r="S2023" s="17" t="s">
        <v>237</v>
      </c>
      <c r="U2023" t="s">
        <v>577</v>
      </c>
    </row>
    <row r="2024" spans="1:21" x14ac:dyDescent="0.25">
      <c r="A2024" s="17" t="s">
        <v>237</v>
      </c>
      <c r="B2024" s="17" t="s">
        <v>180</v>
      </c>
      <c r="C2024" s="17" t="s">
        <v>238</v>
      </c>
      <c r="D2024" s="17" t="s">
        <v>109</v>
      </c>
      <c r="E2024" s="24">
        <f>IF(U2024="SC",SUMIFS(SC!F:F,SC!A:A,MAIN!D2024,SC!B:B,MAIN!A2024),SUMIFS(Allocations!$H:$H,Allocations!$A:$A,MAIN!$A2024,Allocations!$B:$B,MAIN!$D2024))</f>
        <v>942.96500000000003</v>
      </c>
      <c r="F2024" s="24">
        <f>IF(U2024="SC",SUMIFS(SC!J:J,SC!A:A,MAIN!D2024,SC!B:B,MAIN!A2024),SUMIFS(Allocations!M:M,Allocations!A:A,MAIN!A2024,Allocations!B:B,MAIN!D2024))</f>
        <v>0</v>
      </c>
      <c r="G2024" s="24">
        <f t="shared" si="584"/>
        <v>942.96500000000003</v>
      </c>
      <c r="H2024" s="24">
        <f>IFERROR(VLOOKUP(S2024,Swaps_wk!$A$2:$AP$151,HLOOKUP(MAIN!D2024,Swaps_wk!$B$2:$AP$151,150,FALSE),FALSE),0)</f>
        <v>317</v>
      </c>
      <c r="I2024" s="24">
        <f>SUMIFS(PASTE_DQS_TRACKER!$D:$D,PASTE_DQS_TRACKER!$C:$C,MAIN!$A2024,PASTE_DQS_TRACKER!$B:$B,MAIN!$D2024)-SUMIFS(PASTE_DQS_TRACKER!$D:$D,PASTE_DQS_TRACKER!$C:$C,MAIN!A2024,PASTE_DQS_TRACKER!$E:$E,MAIN!$D2024)</f>
        <v>317</v>
      </c>
      <c r="J2024" s="25">
        <f t="shared" si="585"/>
        <v>1259.9650000000001</v>
      </c>
      <c r="K2024" s="24">
        <f>IFERROR(IF(V2024="Flex",0,IF(D2024=$D$30,VLOOKUP(A2024,MMO_o10M_lease!$A$1:$F$51,5,FALSE),IF(D2024=$D$26,VLOOKUP(D2024,LANDINGS!$A$3:$BR$40,HLOOKUP(A2024,LANDINGS!$B$1:$CF$42,42,FALSE),FALSE)-IFERROR(VLOOKUP(A2024,MMO_o10M_lease!$A$1:$F$38,5,FALSE),0),VLOOKUP(D2024,LANDINGS!$A$3:$CF$40,HLOOKUP(A2024,LANDINGS!$B$1:$CF$42,42,FALSE),FALSE)))),0)</f>
        <v>1259.845</v>
      </c>
      <c r="L2024" s="24">
        <f>SUMIFS(PASTE_FLEX_TRACKER!$D:$D,PASTE_FLEX_TRACKER!$E:$E,MAIN!$A2024,PASTE_FLEX_TRACKER!$B:$B,MAIN!$D2024)</f>
        <v>0</v>
      </c>
      <c r="M2024" s="35" t="s">
        <v>133</v>
      </c>
      <c r="N2024" s="46" t="s">
        <v>563</v>
      </c>
      <c r="O2024" s="46">
        <f>SUMIFS(MAN_ADJ!$L:$L,MAN_ADJ!$K:$K,MAIN!$D2024,MAN_ADJ!$J:$J,MAIN!$S2024)</f>
        <v>0</v>
      </c>
      <c r="P2024" s="25">
        <f t="shared" si="586"/>
        <v>1259.845</v>
      </c>
      <c r="Q2024" s="28">
        <f t="shared" si="572"/>
        <v>0.99990475925918565</v>
      </c>
      <c r="R2024" s="38">
        <f t="shared" si="573"/>
        <v>0.12000000000011823</v>
      </c>
      <c r="S2024" s="17" t="s">
        <v>237</v>
      </c>
      <c r="U2024" t="s">
        <v>577</v>
      </c>
    </row>
    <row r="2025" spans="1:21" x14ac:dyDescent="0.25">
      <c r="A2025" s="17" t="s">
        <v>237</v>
      </c>
      <c r="B2025" s="17" t="s">
        <v>180</v>
      </c>
      <c r="C2025" s="17" t="s">
        <v>238</v>
      </c>
      <c r="D2025" s="17" t="s">
        <v>110</v>
      </c>
      <c r="E2025" s="24">
        <f>IF(U2025="SC",SUMIFS(SC!F:F,SC!A:A,MAIN!D2025,SC!B:B,MAIN!A2025),SUMIFS(Allocations!$H:$H,Allocations!$A:$A,MAIN!$A2025,Allocations!$B:$B,MAIN!$D2025))</f>
        <v>13347.635</v>
      </c>
      <c r="F2025" s="24">
        <f>IF(U2025="SC",SUMIFS(SC!J:J,SC!A:A,MAIN!D2025,SC!B:B,MAIN!A2025),SUMIFS(Allocations!M:M,Allocations!A:A,MAIN!A2025,Allocations!B:B,MAIN!D2025))</f>
        <v>0</v>
      </c>
      <c r="G2025" s="24">
        <f t="shared" si="584"/>
        <v>13347.635</v>
      </c>
      <c r="H2025" s="24">
        <f>IFERROR(VLOOKUP(S2025,Swaps_wk!$A$2:$AP$151,HLOOKUP(MAIN!D2025,Swaps_wk!$B$2:$AP$151,150,FALSE),FALSE),0)</f>
        <v>-317</v>
      </c>
      <c r="I2025" s="24">
        <f>SUMIFS(PASTE_DQS_TRACKER!$D:$D,PASTE_DQS_TRACKER!$C:$C,MAIN!$A2025,PASTE_DQS_TRACKER!$B:$B,MAIN!$D2025)-SUMIFS(PASTE_DQS_TRACKER!$D:$D,PASTE_DQS_TRACKER!$C:$C,MAIN!A2025,PASTE_DQS_TRACKER!$E:$E,MAIN!$D2025)</f>
        <v>-308</v>
      </c>
      <c r="J2025" s="25">
        <f t="shared" si="585"/>
        <v>13039.635</v>
      </c>
      <c r="K2025" s="24">
        <f>IFERROR(IF(V2025="Flex",0,IF(D2025=$D$30,VLOOKUP(A2025,MMO_o10M_lease!$A$1:$F$51,5,FALSE),IF(D2025=$D$26,VLOOKUP(D2025,LANDINGS!$A$3:$BR$40,HLOOKUP(A2025,LANDINGS!$B$1:$CF$42,42,FALSE),FALSE)-IFERROR(VLOOKUP(A2025,MMO_o10M_lease!$A$1:$F$38,5,FALSE),0),VLOOKUP(D2025,LANDINGS!$A$3:$CF$40,HLOOKUP(A2025,LANDINGS!$B$1:$CF$42,42,FALSE),FALSE)))),0)</f>
        <v>8990.6039999999994</v>
      </c>
      <c r="L2025" s="24">
        <f>SUMIFS(PASTE_FLEX_TRACKER!$D:$D,PASTE_FLEX_TRACKER!$E:$E,MAIN!$A2025,PASTE_FLEX_TRACKER!$B:$B,MAIN!$D2025)</f>
        <v>0</v>
      </c>
      <c r="M2025" s="35" t="s">
        <v>133</v>
      </c>
      <c r="N2025" s="46" t="s">
        <v>563</v>
      </c>
      <c r="O2025" s="46">
        <f>SUMIFS(MAN_ADJ!$L:$L,MAN_ADJ!$K:$K,MAIN!$D2025,MAN_ADJ!$J:$J,MAIN!$S2025)</f>
        <v>0</v>
      </c>
      <c r="P2025" s="25">
        <f t="shared" si="586"/>
        <v>8990.6039999999994</v>
      </c>
      <c r="Q2025" s="28">
        <f t="shared" si="572"/>
        <v>0.68948279610587249</v>
      </c>
      <c r="R2025" s="38">
        <f t="shared" si="573"/>
        <v>4049.0310000000009</v>
      </c>
      <c r="S2025" s="17" t="s">
        <v>237</v>
      </c>
      <c r="U2025" t="s">
        <v>577</v>
      </c>
    </row>
    <row r="2026" spans="1:21" x14ac:dyDescent="0.25">
      <c r="A2026" s="17" t="s">
        <v>237</v>
      </c>
      <c r="B2026" s="17" t="s">
        <v>180</v>
      </c>
      <c r="C2026" s="17" t="s">
        <v>238</v>
      </c>
      <c r="D2026" s="17" t="s">
        <v>111</v>
      </c>
      <c r="E2026" s="24">
        <f>IF(U2026="SC",SUMIFS(SC!F:F,SC!A:A,MAIN!D2026,SC!B:B,MAIN!A2026),SUMIFS(Allocations!$H:$H,Allocations!$A:$A,MAIN!$A2026,Allocations!$B:$B,MAIN!$D2026))</f>
        <v>11.959</v>
      </c>
      <c r="F2026" s="24">
        <f>IF(U2026="SC",SUMIFS(SC!J:J,SC!A:A,MAIN!D2026,SC!B:B,MAIN!A2026),SUMIFS(Allocations!M:M,Allocations!A:A,MAIN!A2026,Allocations!B:B,MAIN!D2026))</f>
        <v>0</v>
      </c>
      <c r="G2026" s="24">
        <f t="shared" si="584"/>
        <v>11.959</v>
      </c>
      <c r="H2026" s="24">
        <f>IFERROR(VLOOKUP(S2026,Swaps_wk!$A$2:$AP$151,HLOOKUP(MAIN!D2026,Swaps_wk!$B$2:$AP$151,150,FALSE),FALSE),0)</f>
        <v>0</v>
      </c>
      <c r="I2026" s="24">
        <f>SUMIFS(PASTE_DQS_TRACKER!$D:$D,PASTE_DQS_TRACKER!$C:$C,MAIN!$A2026,PASTE_DQS_TRACKER!$B:$B,MAIN!$D2026)-SUMIFS(PASTE_DQS_TRACKER!$D:$D,PASTE_DQS_TRACKER!$C:$C,MAIN!A2026,PASTE_DQS_TRACKER!$E:$E,MAIN!$D2026)</f>
        <v>0</v>
      </c>
      <c r="J2026" s="25">
        <f t="shared" si="585"/>
        <v>11.959</v>
      </c>
      <c r="K2026" s="24">
        <f>IFERROR(IF(V2026="Flex",0,IF(D2026=$D$30,VLOOKUP(A2026,MMO_o10M_lease!$A$1:$F$51,5,FALSE),IF(D2026=$D$26,VLOOKUP(D2026,LANDINGS!$A$3:$BR$40,HLOOKUP(A2026,LANDINGS!$B$1:$CF$42,42,FALSE),FALSE)-IFERROR(VLOOKUP(A2026,MMO_o10M_lease!$A$1:$F$38,5,FALSE),0),VLOOKUP(D2026,LANDINGS!$A$3:$CF$40,HLOOKUP(A2026,LANDINGS!$B$1:$CF$42,42,FALSE),FALSE)))),0)</f>
        <v>3.9619999999999997</v>
      </c>
      <c r="L2026" s="24">
        <f>SUMIFS(PASTE_FLEX_TRACKER!$D:$D,PASTE_FLEX_TRACKER!$E:$E,MAIN!$A2026,PASTE_FLEX_TRACKER!$B:$B,MAIN!$D2026)</f>
        <v>0</v>
      </c>
      <c r="M2026" s="35" t="s">
        <v>133</v>
      </c>
      <c r="N2026" s="46" t="s">
        <v>563</v>
      </c>
      <c r="O2026" s="46">
        <f>SUMIFS(MAN_ADJ!$L:$L,MAN_ADJ!$K:$K,MAIN!$D2026,MAN_ADJ!$J:$J,MAIN!$S2026)</f>
        <v>0</v>
      </c>
      <c r="P2026" s="25">
        <f t="shared" si="586"/>
        <v>3.9619999999999997</v>
      </c>
      <c r="Q2026" s="28">
        <f t="shared" si="572"/>
        <v>0.33129860356217072</v>
      </c>
      <c r="R2026" s="38">
        <f t="shared" si="573"/>
        <v>7.9969999999999999</v>
      </c>
      <c r="S2026" s="17" t="s">
        <v>237</v>
      </c>
      <c r="U2026" t="s">
        <v>577</v>
      </c>
    </row>
    <row r="2027" spans="1:21" x14ac:dyDescent="0.25">
      <c r="A2027" s="17" t="s">
        <v>237</v>
      </c>
      <c r="B2027" s="17" t="s">
        <v>180</v>
      </c>
      <c r="C2027" s="17" t="s">
        <v>238</v>
      </c>
      <c r="D2027" s="17" t="s">
        <v>112</v>
      </c>
      <c r="E2027" s="24">
        <f>IF(U2027="SC",SUMIFS(SC!F:F,SC!A:A,MAIN!D2027,SC!B:B,MAIN!A2027),SUMIFS(Allocations!$H:$H,Allocations!$A:$A,MAIN!$A2027,Allocations!$B:$B,MAIN!$D2027))</f>
        <v>2.649</v>
      </c>
      <c r="F2027" s="24">
        <f>IF(U2027="SC",SUMIFS(SC!J:J,SC!A:A,MAIN!D2027,SC!B:B,MAIN!A2027),SUMIFS(Allocations!M:M,Allocations!A:A,MAIN!A2027,Allocations!B:B,MAIN!D2027))</f>
        <v>0</v>
      </c>
      <c r="G2027" s="24">
        <f t="shared" si="584"/>
        <v>2.649</v>
      </c>
      <c r="H2027" s="24">
        <f>IFERROR(VLOOKUP(S2027,Swaps_wk!$A$2:$AP$151,HLOOKUP(MAIN!D2027,Swaps_wk!$B$2:$AP$151,150,FALSE),FALSE),0)</f>
        <v>0</v>
      </c>
      <c r="I2027" s="24">
        <f>SUMIFS(PASTE_DQS_TRACKER!$D:$D,PASTE_DQS_TRACKER!$C:$C,MAIN!$A2027,PASTE_DQS_TRACKER!$B:$B,MAIN!$D2027)-SUMIFS(PASTE_DQS_TRACKER!$D:$D,PASTE_DQS_TRACKER!$C:$C,MAIN!A2027,PASTE_DQS_TRACKER!$E:$E,MAIN!$D2027)</f>
        <v>0</v>
      </c>
      <c r="J2027" s="25">
        <f t="shared" si="585"/>
        <v>2.649</v>
      </c>
      <c r="K2027" s="24">
        <f>IFERROR(IF(V2027="Flex",0,IF(D2027=$D$30,VLOOKUP(A2027,MMO_o10M_lease!$A$1:$F$51,5,FALSE),IF(D2027=$D$26,VLOOKUP(D2027,LANDINGS!$A$3:$BR$40,HLOOKUP(A2027,LANDINGS!$B$1:$CF$42,42,FALSE),FALSE)-IFERROR(VLOOKUP(A2027,MMO_o10M_lease!$A$1:$F$38,5,FALSE),0),VLOOKUP(D2027,LANDINGS!$A$3:$CF$40,HLOOKUP(A2027,LANDINGS!$B$1:$CF$42,42,FALSE),FALSE)))),0)</f>
        <v>0</v>
      </c>
      <c r="L2027" s="24">
        <f>SUMIFS(PASTE_FLEX_TRACKER!$D:$D,PASTE_FLEX_TRACKER!$E:$E,MAIN!$A2027,PASTE_FLEX_TRACKER!$B:$B,MAIN!$D2027)</f>
        <v>0</v>
      </c>
      <c r="M2027" s="35" t="s">
        <v>133</v>
      </c>
      <c r="N2027" s="46" t="s">
        <v>563</v>
      </c>
      <c r="O2027" s="46">
        <f>SUMIFS(MAN_ADJ!$L:$L,MAN_ADJ!$K:$K,MAIN!$D2027,MAN_ADJ!$J:$J,MAIN!$S2027)</f>
        <v>0</v>
      </c>
      <c r="P2027" s="25">
        <f t="shared" si="586"/>
        <v>0</v>
      </c>
      <c r="Q2027" s="28">
        <f t="shared" si="572"/>
        <v>0</v>
      </c>
      <c r="R2027" s="38">
        <f t="shared" si="573"/>
        <v>2.649</v>
      </c>
      <c r="S2027" s="17" t="s">
        <v>237</v>
      </c>
      <c r="U2027" t="s">
        <v>577</v>
      </c>
    </row>
    <row r="2028" spans="1:21" x14ac:dyDescent="0.25">
      <c r="A2028" s="17" t="s">
        <v>237</v>
      </c>
      <c r="B2028" s="17" t="s">
        <v>180</v>
      </c>
      <c r="C2028" s="17" t="s">
        <v>238</v>
      </c>
      <c r="D2028" s="17" t="s">
        <v>113</v>
      </c>
      <c r="E2028" s="24">
        <f>IF(U2028="SC",SUMIFS(SC!F:F,SC!A:A,MAIN!D2028,SC!B:B,MAIN!A2028),SUMIFS(Allocations!$H:$H,Allocations!$A:$A,MAIN!$A2028,Allocations!$B:$B,MAIN!$D2028))</f>
        <v>1.7809999999999999</v>
      </c>
      <c r="F2028" s="24">
        <f>IF(U2028="SC",SUMIFS(SC!J:J,SC!A:A,MAIN!D2028,SC!B:B,MAIN!A2028),SUMIFS(Allocations!M:M,Allocations!A:A,MAIN!A2028,Allocations!B:B,MAIN!D2028))</f>
        <v>0</v>
      </c>
      <c r="G2028" s="24">
        <f t="shared" si="584"/>
        <v>1.7809999999999999</v>
      </c>
      <c r="H2028" s="24">
        <f>IFERROR(VLOOKUP(S2028,Swaps_wk!$A$2:$AP$151,HLOOKUP(MAIN!D2028,Swaps_wk!$B$2:$AP$151,150,FALSE),FALSE),0)</f>
        <v>0</v>
      </c>
      <c r="I2028" s="24">
        <f>SUMIFS(PASTE_DQS_TRACKER!$D:$D,PASTE_DQS_TRACKER!$C:$C,MAIN!$A2028,PASTE_DQS_TRACKER!$B:$B,MAIN!$D2028)-SUMIFS(PASTE_DQS_TRACKER!$D:$D,PASTE_DQS_TRACKER!$C:$C,MAIN!A2028,PASTE_DQS_TRACKER!$E:$E,MAIN!$D2028)</f>
        <v>0</v>
      </c>
      <c r="J2028" s="25">
        <f t="shared" si="585"/>
        <v>1.7809999999999999</v>
      </c>
      <c r="K2028" s="24">
        <f>IFERROR(IF(V2028="Flex",0,IF(D2028=$D$30,VLOOKUP(A2028,MMO_o10M_lease!$A$1:$F$51,5,FALSE),IF(D2028=$D$26,VLOOKUP(D2028,LANDINGS!$A$3:$BR$40,HLOOKUP(A2028,LANDINGS!$B$1:$CF$42,42,FALSE),FALSE)-IFERROR(VLOOKUP(A2028,MMO_o10M_lease!$A$1:$F$38,5,FALSE),0),VLOOKUP(D2028,LANDINGS!$A$3:$CF$40,HLOOKUP(A2028,LANDINGS!$B$1:$CF$42,42,FALSE),FALSE)))),0)</f>
        <v>0</v>
      </c>
      <c r="L2028" s="24">
        <f>SUMIFS(PASTE_FLEX_TRACKER!$D:$D,PASTE_FLEX_TRACKER!$E:$E,MAIN!$A2028,PASTE_FLEX_TRACKER!$B:$B,MAIN!$D2028)</f>
        <v>0</v>
      </c>
      <c r="M2028" s="35" t="s">
        <v>133</v>
      </c>
      <c r="N2028" s="46" t="s">
        <v>563</v>
      </c>
      <c r="O2028" s="46">
        <f>SUMIFS(MAN_ADJ!$L:$L,MAN_ADJ!$K:$K,MAIN!$D2028,MAN_ADJ!$J:$J,MAIN!$S2028)</f>
        <v>0</v>
      </c>
      <c r="P2028" s="25">
        <f t="shared" si="586"/>
        <v>0</v>
      </c>
      <c r="Q2028" s="28">
        <f t="shared" si="572"/>
        <v>0</v>
      </c>
      <c r="R2028" s="38">
        <f t="shared" ref="R2028:R2050" si="587">J2028-P2028</f>
        <v>1.7809999999999999</v>
      </c>
      <c r="S2028" s="17" t="s">
        <v>237</v>
      </c>
      <c r="U2028" t="s">
        <v>577</v>
      </c>
    </row>
    <row r="2029" spans="1:21" x14ac:dyDescent="0.25">
      <c r="A2029" s="17" t="s">
        <v>237</v>
      </c>
      <c r="B2029" s="17" t="s">
        <v>180</v>
      </c>
      <c r="C2029" s="17" t="s">
        <v>238</v>
      </c>
      <c r="D2029" s="17" t="s">
        <v>114</v>
      </c>
      <c r="E2029" s="24">
        <f>IF(U2029="SC",SUMIFS(SC!F:F,SC!A:A,MAIN!D2029,SC!B:B,MAIN!A2029),SUMIFS(Allocations!$H:$H,Allocations!$A:$A,MAIN!$A2029,Allocations!$B:$B,MAIN!$D2029))</f>
        <v>0.66500000000000004</v>
      </c>
      <c r="F2029" s="24">
        <f>IF(U2029="SC",SUMIFS(SC!J:J,SC!A:A,MAIN!D2029,SC!B:B,MAIN!A2029),SUMIFS(Allocations!M:M,Allocations!A:A,MAIN!A2029,Allocations!B:B,MAIN!D2029))</f>
        <v>0</v>
      </c>
      <c r="G2029" s="24">
        <f t="shared" si="584"/>
        <v>0.66500000000000004</v>
      </c>
      <c r="H2029" s="24">
        <f>IFERROR(VLOOKUP(S2029,Swaps_wk!$A$2:$AP$151,HLOOKUP(MAIN!D2029,Swaps_wk!$B$2:$AP$151,150,FALSE),FALSE),0)</f>
        <v>0</v>
      </c>
      <c r="I2029" s="24">
        <f>SUMIFS(PASTE_DQS_TRACKER!$D:$D,PASTE_DQS_TRACKER!$C:$C,MAIN!$A2029,PASTE_DQS_TRACKER!$B:$B,MAIN!$D2029)-SUMIFS(PASTE_DQS_TRACKER!$D:$D,PASTE_DQS_TRACKER!$C:$C,MAIN!A2029,PASTE_DQS_TRACKER!$E:$E,MAIN!$D2029)</f>
        <v>0</v>
      </c>
      <c r="J2029" s="25">
        <f t="shared" si="585"/>
        <v>0.66500000000000004</v>
      </c>
      <c r="K2029" s="24">
        <f>IFERROR(IF(V2029="Flex",0,IF(D2029=$D$30,VLOOKUP(A2029,MMO_o10M_lease!$A$1:$F$51,5,FALSE),IF(D2029=$D$26,VLOOKUP(D2029,LANDINGS!$A$3:$BR$40,HLOOKUP(A2029,LANDINGS!$B$1:$CF$42,42,FALSE),FALSE)-IFERROR(VLOOKUP(A2029,MMO_o10M_lease!$A$1:$F$38,5,FALSE),0),VLOOKUP(D2029,LANDINGS!$A$3:$CF$40,HLOOKUP(A2029,LANDINGS!$B$1:$CF$42,42,FALSE),FALSE)))),0)</f>
        <v>0</v>
      </c>
      <c r="L2029" s="24">
        <f>SUMIFS(PASTE_FLEX_TRACKER!$D:$D,PASTE_FLEX_TRACKER!$E:$E,MAIN!$A2029,PASTE_FLEX_TRACKER!$B:$B,MAIN!$D2029)</f>
        <v>0</v>
      </c>
      <c r="M2029" s="35" t="s">
        <v>133</v>
      </c>
      <c r="N2029" s="46" t="s">
        <v>563</v>
      </c>
      <c r="O2029" s="46">
        <f>SUMIFS(MAN_ADJ!$L:$L,MAN_ADJ!$K:$K,MAIN!$D2029,MAN_ADJ!$J:$J,MAIN!$S2029)</f>
        <v>0</v>
      </c>
      <c r="P2029" s="25">
        <f t="shared" si="586"/>
        <v>0</v>
      </c>
      <c r="Q2029" s="28">
        <f t="shared" si="572"/>
        <v>0</v>
      </c>
      <c r="R2029" s="38">
        <f t="shared" si="587"/>
        <v>0.66500000000000004</v>
      </c>
      <c r="S2029" s="17" t="s">
        <v>237</v>
      </c>
      <c r="U2029" t="s">
        <v>577</v>
      </c>
    </row>
    <row r="2030" spans="1:21" x14ac:dyDescent="0.25">
      <c r="A2030" s="17" t="s">
        <v>237</v>
      </c>
      <c r="B2030" s="17" t="s">
        <v>180</v>
      </c>
      <c r="C2030" s="17" t="s">
        <v>238</v>
      </c>
      <c r="D2030" s="17" t="s">
        <v>115</v>
      </c>
      <c r="E2030" s="24">
        <f>IF(U2030="SC",SUMIFS(SC!F:F,SC!A:A,MAIN!D2030,SC!B:B,MAIN!A2030),SUMIFS(Allocations!$H:$H,Allocations!$A:$A,MAIN!$A2030,Allocations!$B:$B,MAIN!$D2030))</f>
        <v>23496.405999999999</v>
      </c>
      <c r="F2030" s="24">
        <f>IF(U2030="SC",SUMIFS(SC!J:J,SC!A:A,MAIN!D2030,SC!B:B,MAIN!A2030),SUMIFS(Allocations!M:M,Allocations!A:A,MAIN!A2030,Allocations!B:B,MAIN!D2030))</f>
        <v>0</v>
      </c>
      <c r="G2030" s="24">
        <f t="shared" si="584"/>
        <v>23496.405999999999</v>
      </c>
      <c r="H2030" s="24">
        <f>IFERROR(VLOOKUP(S2030,Swaps_wk!$A$2:$AP$151,HLOOKUP(MAIN!D2030,Swaps_wk!$B$2:$AP$151,150,FALSE),FALSE),0)</f>
        <v>0</v>
      </c>
      <c r="I2030" s="24">
        <f>SUMIFS(PASTE_DQS_TRACKER!$D:$D,PASTE_DQS_TRACKER!$C:$C,MAIN!$A2030,PASTE_DQS_TRACKER!$B:$B,MAIN!$D2030)-SUMIFS(PASTE_DQS_TRACKER!$D:$D,PASTE_DQS_TRACKER!$C:$C,MAIN!A2030,PASTE_DQS_TRACKER!$E:$E,MAIN!$D2030)</f>
        <v>16.600000000000001</v>
      </c>
      <c r="J2030" s="25">
        <f t="shared" si="585"/>
        <v>23513.005999999998</v>
      </c>
      <c r="K2030" s="24">
        <f>IFERROR(IF(V2030="Flex",0,IF(D2030=$D$30,VLOOKUP(A2030,MMO_o10M_lease!$A$1:$F$51,5,FALSE),IF(D2030=$D$26,VLOOKUP(D2030,LANDINGS!$A$3:$BR$40,HLOOKUP(A2030,LANDINGS!$B$1:$CF$42,42,FALSE),FALSE)-IFERROR(VLOOKUP(A2030,MMO_o10M_lease!$A$1:$F$38,5,FALSE),0),VLOOKUP(D2030,LANDINGS!$A$3:$CF$40,HLOOKUP(A2030,LANDINGS!$B$1:$CF$42,42,FALSE),FALSE)))),0)</f>
        <v>15500.132</v>
      </c>
      <c r="L2030" s="24">
        <f>SUMIFS(PASTE_FLEX_TRACKER!$D:$D,PASTE_FLEX_TRACKER!$E:$E,MAIN!$A2030,PASTE_FLEX_TRACKER!$B:$B,MAIN!$D2030)</f>
        <v>0</v>
      </c>
      <c r="M2030" s="35" t="s">
        <v>133</v>
      </c>
      <c r="N2030" s="46" t="s">
        <v>563</v>
      </c>
      <c r="O2030" s="46">
        <f>SUMIFS(MAN_ADJ!$L:$L,MAN_ADJ!$K:$K,MAIN!$D2030,MAN_ADJ!$J:$J,MAIN!$S2030)</f>
        <v>0</v>
      </c>
      <c r="P2030" s="25">
        <f t="shared" si="586"/>
        <v>15500.132</v>
      </c>
      <c r="Q2030" s="28">
        <f t="shared" si="572"/>
        <v>0.65921524453317459</v>
      </c>
      <c r="R2030" s="38">
        <f t="shared" si="587"/>
        <v>8012.873999999998</v>
      </c>
      <c r="S2030" s="17" t="s">
        <v>237</v>
      </c>
      <c r="U2030" t="s">
        <v>577</v>
      </c>
    </row>
    <row r="2031" spans="1:21" x14ac:dyDescent="0.25">
      <c r="A2031" s="17" t="s">
        <v>237</v>
      </c>
      <c r="B2031" s="17" t="s">
        <v>180</v>
      </c>
      <c r="C2031" s="17" t="s">
        <v>238</v>
      </c>
      <c r="D2031" s="17" t="s">
        <v>116</v>
      </c>
      <c r="E2031" s="24">
        <f>IF(U2031="SC",SUMIFS(SC!F:F,SC!A:A,MAIN!D2031,SC!B:B,MAIN!A2031),SUMIFS(Allocations!$H:$H,Allocations!$A:$A,MAIN!$A2031,Allocations!$B:$B,MAIN!$D2031))</f>
        <v>15544.377</v>
      </c>
      <c r="F2031" s="24">
        <f>IF(U2031="SC",SUMIFS(SC!J:J,SC!A:A,MAIN!D2031,SC!B:B,MAIN!A2031),SUMIFS(Allocations!M:M,Allocations!A:A,MAIN!A2031,Allocations!B:B,MAIN!D2031))</f>
        <v>0</v>
      </c>
      <c r="G2031" s="24">
        <f t="shared" si="584"/>
        <v>15544.377</v>
      </c>
      <c r="H2031" s="24">
        <f>IFERROR(VLOOKUP(S2031,Swaps_wk!$A$2:$AP$151,HLOOKUP(MAIN!D2031,Swaps_wk!$B$2:$AP$151,150,FALSE),FALSE),0)</f>
        <v>0</v>
      </c>
      <c r="I2031" s="24">
        <f>SUMIFS(PASTE_DQS_TRACKER!$D:$D,PASTE_DQS_TRACKER!$C:$C,MAIN!$A2031,PASTE_DQS_TRACKER!$B:$B,MAIN!$D2031)-SUMIFS(PASTE_DQS_TRACKER!$D:$D,PASTE_DQS_TRACKER!$C:$C,MAIN!A2031,PASTE_DQS_TRACKER!$E:$E,MAIN!$D2031)</f>
        <v>-387</v>
      </c>
      <c r="J2031" s="25">
        <f t="shared" si="585"/>
        <v>15157.377</v>
      </c>
      <c r="K2031" s="24">
        <f>IFERROR(IF(V2031="Flex",0,IF(D2031=$D$30,VLOOKUP(A2031,MMO_o10M_lease!$A$1:$F$51,5,FALSE),IF(D2031=$D$26,VLOOKUP(D2031,LANDINGS!$A$3:$BR$40,HLOOKUP(A2031,LANDINGS!$B$1:$CF$42,42,FALSE),FALSE)-IFERROR(VLOOKUP(A2031,MMO_o10M_lease!$A$1:$F$38,5,FALSE),0),VLOOKUP(D2031,LANDINGS!$A$3:$CF$40,HLOOKUP(A2031,LANDINGS!$B$1:$CF$42,42,FALSE),FALSE)))),0)</f>
        <v>4580.8069999999998</v>
      </c>
      <c r="L2031" s="24">
        <f>SUMIFS(PASTE_FLEX_TRACKER!$D:$D,PASTE_FLEX_TRACKER!$E:$E,MAIN!$A2031,PASTE_FLEX_TRACKER!$B:$B,MAIN!$D2031)</f>
        <v>0</v>
      </c>
      <c r="M2031" s="35" t="s">
        <v>133</v>
      </c>
      <c r="N2031" s="46" t="s">
        <v>563</v>
      </c>
      <c r="O2031" s="46">
        <f>SUMIFS(MAN_ADJ!$L:$L,MAN_ADJ!$K:$K,MAIN!$D2031,MAN_ADJ!$J:$J,MAIN!$S2031)</f>
        <v>0</v>
      </c>
      <c r="P2031" s="25">
        <f t="shared" si="586"/>
        <v>4580.8069999999998</v>
      </c>
      <c r="Q2031" s="28">
        <f t="shared" si="572"/>
        <v>0.30221633993797209</v>
      </c>
      <c r="R2031" s="38">
        <f t="shared" si="587"/>
        <v>10576.57</v>
      </c>
      <c r="S2031" s="17" t="s">
        <v>237</v>
      </c>
      <c r="U2031" t="s">
        <v>577</v>
      </c>
    </row>
    <row r="2032" spans="1:21" x14ac:dyDescent="0.25">
      <c r="A2032" s="17" t="s">
        <v>237</v>
      </c>
      <c r="B2032" s="17" t="s">
        <v>180</v>
      </c>
      <c r="C2032" s="17" t="s">
        <v>238</v>
      </c>
      <c r="D2032" s="17" t="s">
        <v>117</v>
      </c>
      <c r="E2032" s="24">
        <f>IF(U2032="SC",SUMIFS(SC!F:F,SC!A:A,MAIN!D2032,SC!B:B,MAIN!A2032),SUMIFS(Allocations!$H:$H,Allocations!$A:$A,MAIN!$A2032,Allocations!$B:$B,MAIN!$D2032))</f>
        <v>0</v>
      </c>
      <c r="F2032" s="24">
        <f>IF(U2032="SC",SUMIFS(SC!J:J,SC!A:A,MAIN!D2032,SC!B:B,MAIN!A2032),SUMIFS(Allocations!M:M,Allocations!A:A,MAIN!A2032,Allocations!B:B,MAIN!D2032))</f>
        <v>0</v>
      </c>
      <c r="G2032" s="24">
        <f t="shared" si="584"/>
        <v>0</v>
      </c>
      <c r="H2032" s="24">
        <f>IFERROR(VLOOKUP(S2032,Swaps_wk!$A$2:$AP$151,HLOOKUP(MAIN!D2032,Swaps_wk!$B$2:$AP$151,150,FALSE),FALSE),0)</f>
        <v>0</v>
      </c>
      <c r="I2032" s="24">
        <f>SUMIFS(PASTE_DQS_TRACKER!$D:$D,PASTE_DQS_TRACKER!$C:$C,MAIN!$A2032,PASTE_DQS_TRACKER!$B:$B,MAIN!$D2032)-SUMIFS(PASTE_DQS_TRACKER!$D:$D,PASTE_DQS_TRACKER!$C:$C,MAIN!A2032,PASTE_DQS_TRACKER!$E:$E,MAIN!$D2032)</f>
        <v>0</v>
      </c>
      <c r="J2032" s="25">
        <f t="shared" si="585"/>
        <v>0</v>
      </c>
      <c r="K2032" s="24">
        <f>IFERROR(IF(V2032="Flex",0,IF(D2032=$D$30,VLOOKUP(A2032,MMO_o10M_lease!$A$1:$F$51,5,FALSE),IF(D2032=$D$26,VLOOKUP(D2032,LANDINGS!$A$3:$BR$40,HLOOKUP(A2032,LANDINGS!$B$1:$CF$42,42,FALSE),FALSE)-IFERROR(VLOOKUP(A2032,MMO_o10M_lease!$A$1:$F$38,5,FALSE),0),VLOOKUP(D2032,LANDINGS!$A$3:$CF$40,HLOOKUP(A2032,LANDINGS!$B$1:$CF$42,42,FALSE),FALSE)))),0)</f>
        <v>0</v>
      </c>
      <c r="L2032" s="24">
        <f>SUMIFS(PASTE_FLEX_TRACKER!$D:$D,PASTE_FLEX_TRACKER!$E:$E,MAIN!$A2032,PASTE_FLEX_TRACKER!$B:$B,MAIN!$D2032)</f>
        <v>0</v>
      </c>
      <c r="M2032" s="35" t="s">
        <v>133</v>
      </c>
      <c r="N2032" s="46" t="s">
        <v>563</v>
      </c>
      <c r="O2032" s="46">
        <f>SUMIFS(MAN_ADJ!$L:$L,MAN_ADJ!$K:$K,MAIN!$D2032,MAN_ADJ!$J:$J,MAIN!$S2032)</f>
        <v>0</v>
      </c>
      <c r="P2032" s="25">
        <f t="shared" si="586"/>
        <v>0</v>
      </c>
      <c r="Q2032" s="28" t="str">
        <f t="shared" si="572"/>
        <v>n/a</v>
      </c>
      <c r="R2032" s="38">
        <f t="shared" si="587"/>
        <v>0</v>
      </c>
      <c r="S2032" s="17" t="s">
        <v>237</v>
      </c>
      <c r="U2032" t="s">
        <v>577</v>
      </c>
    </row>
    <row r="2033" spans="1:21" x14ac:dyDescent="0.25">
      <c r="A2033" s="17" t="s">
        <v>237</v>
      </c>
      <c r="B2033" s="17" t="s">
        <v>180</v>
      </c>
      <c r="C2033" s="17" t="s">
        <v>238</v>
      </c>
      <c r="D2033" s="17" t="s">
        <v>118</v>
      </c>
      <c r="E2033" s="24">
        <f>IF(U2033="SC",SUMIFS(SC!F:F,SC!A:A,MAIN!D2033,SC!B:B,MAIN!A2033),SUMIFS(Allocations!$H:$H,Allocations!$A:$A,MAIN!$A2033,Allocations!$B:$B,MAIN!$D2033))</f>
        <v>3.1459999999999999</v>
      </c>
      <c r="F2033" s="24">
        <f>IF(U2033="SC",SUMIFS(SC!J:J,SC!A:A,MAIN!D2033,SC!B:B,MAIN!A2033),SUMIFS(Allocations!M:M,Allocations!A:A,MAIN!A2033,Allocations!B:B,MAIN!D2033))</f>
        <v>0</v>
      </c>
      <c r="G2033" s="24">
        <f t="shared" si="584"/>
        <v>3.1459999999999999</v>
      </c>
      <c r="H2033" s="24">
        <f>IFERROR(VLOOKUP(S2033,Swaps_wk!$A$2:$AP$151,HLOOKUP(MAIN!D2033,Swaps_wk!$B$2:$AP$151,150,FALSE),FALSE),0)</f>
        <v>0</v>
      </c>
      <c r="I2033" s="24">
        <f>SUMIFS(PASTE_DQS_TRACKER!$D:$D,PASTE_DQS_TRACKER!$C:$C,MAIN!$A2033,PASTE_DQS_TRACKER!$B:$B,MAIN!$D2033)-SUMIFS(PASTE_DQS_TRACKER!$D:$D,PASTE_DQS_TRACKER!$C:$C,MAIN!A2033,PASTE_DQS_TRACKER!$E:$E,MAIN!$D2033)</f>
        <v>0</v>
      </c>
      <c r="J2033" s="25">
        <f t="shared" si="585"/>
        <v>3.1459999999999999</v>
      </c>
      <c r="K2033" s="24">
        <f>IFERROR(IF(V2033="Flex",0,IF(D2033=$D$30,VLOOKUP(A2033,MMO_o10M_lease!$A$1:$F$51,5,FALSE),IF(D2033=$D$26,VLOOKUP(D2033,LANDINGS!$A$3:$BR$40,HLOOKUP(A2033,LANDINGS!$B$1:$CF$42,42,FALSE),FALSE)-IFERROR(VLOOKUP(A2033,MMO_o10M_lease!$A$1:$F$38,5,FALSE),0),VLOOKUP(D2033,LANDINGS!$A$3:$CF$40,HLOOKUP(A2033,LANDINGS!$B$1:$CF$42,42,FALSE),FALSE)))),0)</f>
        <v>0</v>
      </c>
      <c r="L2033" s="24">
        <f>SUMIFS(PASTE_FLEX_TRACKER!$D:$D,PASTE_FLEX_TRACKER!$E:$E,MAIN!$A2033,PASTE_FLEX_TRACKER!$B:$B,MAIN!$D2033)</f>
        <v>0</v>
      </c>
      <c r="M2033" s="35" t="s">
        <v>133</v>
      </c>
      <c r="N2033" s="46" t="s">
        <v>563</v>
      </c>
      <c r="O2033" s="46">
        <f>SUMIFS(MAN_ADJ!$L:$L,MAN_ADJ!$K:$K,MAIN!$D2033,MAN_ADJ!$J:$J,MAIN!$S2033)</f>
        <v>0</v>
      </c>
      <c r="P2033" s="25">
        <f t="shared" si="586"/>
        <v>0</v>
      </c>
      <c r="Q2033" s="28">
        <f t="shared" si="572"/>
        <v>0</v>
      </c>
      <c r="R2033" s="38">
        <f t="shared" si="587"/>
        <v>3.1459999999999999</v>
      </c>
      <c r="S2033" s="17" t="s">
        <v>237</v>
      </c>
      <c r="U2033" t="s">
        <v>577</v>
      </c>
    </row>
    <row r="2034" spans="1:21" x14ac:dyDescent="0.25">
      <c r="A2034" s="17" t="s">
        <v>237</v>
      </c>
      <c r="B2034" s="17" t="s">
        <v>180</v>
      </c>
      <c r="C2034" s="17" t="s">
        <v>238</v>
      </c>
      <c r="D2034" s="17" t="s">
        <v>119</v>
      </c>
      <c r="E2034" s="24">
        <f>IF(U2034="SC",SUMIFS(SC!F:F,SC!A:A,MAIN!D2034,SC!B:B,MAIN!A2034),SUMIFS(Allocations!$H:$H,Allocations!$A:$A,MAIN!$A2034,Allocations!$B:$B,MAIN!$D2034))</f>
        <v>0</v>
      </c>
      <c r="F2034" s="24">
        <f>IF(U2034="SC",SUMIFS(SC!J:J,SC!A:A,MAIN!D2034,SC!B:B,MAIN!A2034),SUMIFS(Allocations!M:M,Allocations!A:A,MAIN!A2034,Allocations!B:B,MAIN!D2034))</f>
        <v>0</v>
      </c>
      <c r="G2034" s="24">
        <f t="shared" si="584"/>
        <v>0</v>
      </c>
      <c r="H2034" s="24">
        <f>IFERROR(VLOOKUP(S2034,Swaps_wk!$A$2:$AP$151,HLOOKUP(MAIN!D2034,Swaps_wk!$B$2:$AP$151,150,FALSE),FALSE),0)</f>
        <v>0</v>
      </c>
      <c r="I2034" s="24">
        <f>SUMIFS(PASTE_DQS_TRACKER!$D:$D,PASTE_DQS_TRACKER!$C:$C,MAIN!$A2034,PASTE_DQS_TRACKER!$B:$B,MAIN!$D2034)-SUMIFS(PASTE_DQS_TRACKER!$D:$D,PASTE_DQS_TRACKER!$C:$C,MAIN!A2034,PASTE_DQS_TRACKER!$E:$E,MAIN!$D2034)</f>
        <v>0</v>
      </c>
      <c r="J2034" s="25">
        <f t="shared" si="585"/>
        <v>0</v>
      </c>
      <c r="K2034" s="24">
        <f>IFERROR(IF(V2034="Flex",0,IF(D2034=$D$30,VLOOKUP(A2034,MMO_o10M_lease!$A$1:$F$51,5,FALSE),IF(D2034=$D$26,VLOOKUP(D2034,LANDINGS!$A$3:$BR$40,HLOOKUP(A2034,LANDINGS!$B$1:$CF$42,42,FALSE),FALSE)-IFERROR(VLOOKUP(A2034,MMO_o10M_lease!$A$1:$F$38,5,FALSE),0),VLOOKUP(D2034,LANDINGS!$A$3:$CF$40,HLOOKUP(A2034,LANDINGS!$B$1:$CF$42,42,FALSE),FALSE)))),0)</f>
        <v>0</v>
      </c>
      <c r="L2034" s="24">
        <f>SUMIFS(PASTE_FLEX_TRACKER!$D:$D,PASTE_FLEX_TRACKER!$E:$E,MAIN!$A2034,PASTE_FLEX_TRACKER!$B:$B,MAIN!$D2034)</f>
        <v>0</v>
      </c>
      <c r="M2034" s="35" t="s">
        <v>133</v>
      </c>
      <c r="N2034" s="46" t="s">
        <v>563</v>
      </c>
      <c r="O2034" s="46">
        <f>SUMIFS(MAN_ADJ!$L:$L,MAN_ADJ!$K:$K,MAIN!$D2034,MAN_ADJ!$J:$J,MAIN!$S2034)</f>
        <v>0</v>
      </c>
      <c r="P2034" s="25">
        <f t="shared" si="586"/>
        <v>0</v>
      </c>
      <c r="Q2034" s="28" t="str">
        <f t="shared" si="572"/>
        <v>n/a</v>
      </c>
      <c r="R2034" s="38">
        <f t="shared" si="587"/>
        <v>0</v>
      </c>
      <c r="S2034" s="17" t="s">
        <v>237</v>
      </c>
      <c r="U2034" t="s">
        <v>577</v>
      </c>
    </row>
    <row r="2035" spans="1:21" x14ac:dyDescent="0.25">
      <c r="A2035" s="17" t="s">
        <v>237</v>
      </c>
      <c r="B2035" s="17" t="s">
        <v>180</v>
      </c>
      <c r="C2035" s="17" t="s">
        <v>238</v>
      </c>
      <c r="D2035" s="17" t="s">
        <v>120</v>
      </c>
      <c r="E2035" s="24">
        <f>IF(U2035="SC",SUMIFS(SC!F:F,SC!A:A,MAIN!D2035,SC!B:B,MAIN!A2035),SUMIFS(Allocations!$H:$H,Allocations!$A:$A,MAIN!$A2035,Allocations!$B:$B,MAIN!$D2035))</f>
        <v>100</v>
      </c>
      <c r="F2035" s="24">
        <f>IF(U2035="SC",SUMIFS(SC!J:J,SC!A:A,MAIN!D2035,SC!B:B,MAIN!A2035),SUMIFS(Allocations!M:M,Allocations!A:A,MAIN!A2035,Allocations!B:B,MAIN!D2035))</f>
        <v>0</v>
      </c>
      <c r="G2035" s="24">
        <f t="shared" si="584"/>
        <v>100</v>
      </c>
      <c r="H2035" s="24">
        <f>IFERROR(VLOOKUP(S2035,Swaps_wk!$A$2:$AP$151,HLOOKUP(MAIN!D2035,Swaps_wk!$B$2:$AP$151,150,FALSE),FALSE),0)</f>
        <v>0</v>
      </c>
      <c r="I2035" s="24">
        <f>SUMIFS(PASTE_DQS_TRACKER!$D:$D,PASTE_DQS_TRACKER!$C:$C,MAIN!$A2035,PASTE_DQS_TRACKER!$B:$B,MAIN!$D2035)-SUMIFS(PASTE_DQS_TRACKER!$D:$D,PASTE_DQS_TRACKER!$C:$C,MAIN!A2035,PASTE_DQS_TRACKER!$E:$E,MAIN!$D2035)</f>
        <v>-100</v>
      </c>
      <c r="J2035" s="25">
        <f t="shared" si="585"/>
        <v>0</v>
      </c>
      <c r="K2035" s="24">
        <f>IFERROR(IF(V2035="Flex",0,IF(D2035=$D$30,VLOOKUP(A2035,MMO_o10M_lease!$A$1:$F$51,5,FALSE),IF(D2035=$D$26,VLOOKUP(D2035,LANDINGS!$A$3:$BR$40,HLOOKUP(A2035,LANDINGS!$B$1:$CF$42,42,FALSE),FALSE)-IFERROR(VLOOKUP(A2035,MMO_o10M_lease!$A$1:$F$38,5,FALSE),0),VLOOKUP(D2035,LANDINGS!$A$3:$CF$40,HLOOKUP(A2035,LANDINGS!$B$1:$CF$42,42,FALSE),FALSE)))),0)</f>
        <v>6.1976500000000003</v>
      </c>
      <c r="L2035" s="24">
        <f>SUMIFS(PASTE_FLEX_TRACKER!$D:$D,PASTE_FLEX_TRACKER!$E:$E,MAIN!$A2035,PASTE_FLEX_TRACKER!$B:$B,MAIN!$D2035)</f>
        <v>0</v>
      </c>
      <c r="M2035" s="35" t="s">
        <v>133</v>
      </c>
      <c r="N2035" s="46" t="s">
        <v>563</v>
      </c>
      <c r="O2035" s="46">
        <f>SUMIFS(MAN_ADJ!$L:$L,MAN_ADJ!$K:$K,MAIN!$D2035,MAN_ADJ!$J:$J,MAIN!$S2035)</f>
        <v>0</v>
      </c>
      <c r="P2035" s="25">
        <f t="shared" si="586"/>
        <v>6.1976500000000003</v>
      </c>
      <c r="Q2035" s="28" t="str">
        <f t="shared" si="572"/>
        <v>n/a</v>
      </c>
      <c r="R2035" s="38">
        <f t="shared" si="587"/>
        <v>-6.1976500000000003</v>
      </c>
      <c r="S2035" s="17" t="s">
        <v>237</v>
      </c>
      <c r="U2035" t="s">
        <v>577</v>
      </c>
    </row>
    <row r="2036" spans="1:21" x14ac:dyDescent="0.25">
      <c r="A2036" s="17" t="s">
        <v>237</v>
      </c>
      <c r="B2036" s="17" t="s">
        <v>180</v>
      </c>
      <c r="C2036" s="17" t="s">
        <v>238</v>
      </c>
      <c r="D2036" s="17" t="s">
        <v>121</v>
      </c>
      <c r="E2036" s="24">
        <f>IF(U2036="SC",SUMIFS(SC!F:F,SC!A:A,MAIN!D2036,SC!B:B,MAIN!A2036),SUMIFS(Allocations!$H:$H,Allocations!$A:$A,MAIN!$A2036,Allocations!$B:$B,MAIN!$D2036))</f>
        <v>0</v>
      </c>
      <c r="F2036" s="24">
        <f>IF(U2036="SC",SUMIFS(SC!J:J,SC!A:A,MAIN!D2036,SC!B:B,MAIN!A2036),SUMIFS(Allocations!M:M,Allocations!A:A,MAIN!A2036,Allocations!B:B,MAIN!D2036))</f>
        <v>0</v>
      </c>
      <c r="G2036" s="24">
        <f t="shared" si="584"/>
        <v>0</v>
      </c>
      <c r="H2036" s="24">
        <f>IFERROR(VLOOKUP(S2036,Swaps_wk!$A$2:$AP$151,HLOOKUP(MAIN!D2036,Swaps_wk!$B$2:$AP$151,150,FALSE),FALSE),0)</f>
        <v>0</v>
      </c>
      <c r="I2036" s="24">
        <f>SUMIFS(PASTE_DQS_TRACKER!$D:$D,PASTE_DQS_TRACKER!$C:$C,MAIN!$A2036,PASTE_DQS_TRACKER!$B:$B,MAIN!$D2036)-SUMIFS(PASTE_DQS_TRACKER!$D:$D,PASTE_DQS_TRACKER!$C:$C,MAIN!A2036,PASTE_DQS_TRACKER!$E:$E,MAIN!$D2036)</f>
        <v>0</v>
      </c>
      <c r="J2036" s="25">
        <f t="shared" si="585"/>
        <v>0</v>
      </c>
      <c r="K2036" s="24">
        <f>IFERROR(IF(V2036="Flex",0,IF(D2036=$D$30,VLOOKUP(A2036,MMO_o10M_lease!$A$1:$F$51,5,FALSE),IF(D2036=$D$26,VLOOKUP(D2036,LANDINGS!$A$3:$BR$40,HLOOKUP(A2036,LANDINGS!$B$1:$CF$42,42,FALSE),FALSE)-IFERROR(VLOOKUP(A2036,MMO_o10M_lease!$A$1:$F$38,5,FALSE),0),VLOOKUP(D2036,LANDINGS!$A$3:$CF$40,HLOOKUP(A2036,LANDINGS!$B$1:$CF$42,42,FALSE),FALSE)))),0)</f>
        <v>0</v>
      </c>
      <c r="L2036" s="24">
        <f>SUMIFS(PASTE_FLEX_TRACKER!$D:$D,PASTE_FLEX_TRACKER!$E:$E,MAIN!$A2036,PASTE_FLEX_TRACKER!$B:$B,MAIN!$D2036)</f>
        <v>0</v>
      </c>
      <c r="M2036" s="35" t="s">
        <v>133</v>
      </c>
      <c r="N2036" s="46" t="s">
        <v>563</v>
      </c>
      <c r="O2036" s="46">
        <f>SUMIFS(MAN_ADJ!$L:$L,MAN_ADJ!$K:$K,MAIN!$D2036,MAN_ADJ!$J:$J,MAIN!$S2036)</f>
        <v>0</v>
      </c>
      <c r="P2036" s="25">
        <f t="shared" si="586"/>
        <v>0</v>
      </c>
      <c r="Q2036" s="28" t="str">
        <f t="shared" ref="Q2036:Q2108" si="588">IFERROR(P2036/J2036,"n/a")</f>
        <v>n/a</v>
      </c>
      <c r="R2036" s="38">
        <f t="shared" si="587"/>
        <v>0</v>
      </c>
      <c r="S2036" s="17" t="s">
        <v>237</v>
      </c>
      <c r="U2036" t="s">
        <v>577</v>
      </c>
    </row>
    <row r="2037" spans="1:21" x14ac:dyDescent="0.25">
      <c r="A2037" s="17" t="s">
        <v>237</v>
      </c>
      <c r="B2037" s="17" t="s">
        <v>180</v>
      </c>
      <c r="C2037" s="17" t="s">
        <v>238</v>
      </c>
      <c r="D2037" s="17" t="s">
        <v>122</v>
      </c>
      <c r="E2037" s="24">
        <f>IF(U2037="SC",SUMIFS(SC!F:F,SC!A:A,MAIN!D2037,SC!B:B,MAIN!A2037),SUMIFS(Allocations!$H:$H,Allocations!$A:$A,MAIN!$A2037,Allocations!$B:$B,MAIN!$D2037))</f>
        <v>0</v>
      </c>
      <c r="F2037" s="24">
        <f>IF(U2037="SC",SUMIFS(SC!J:J,SC!A:A,MAIN!D2037,SC!B:B,MAIN!A2037),SUMIFS(Allocations!M:M,Allocations!A:A,MAIN!A2037,Allocations!B:B,MAIN!D2037))</f>
        <v>0</v>
      </c>
      <c r="G2037" s="24">
        <f t="shared" si="584"/>
        <v>0</v>
      </c>
      <c r="H2037" s="24">
        <f>IFERROR(VLOOKUP(S2037,Swaps_wk!$A$2:$AP$151,HLOOKUP(MAIN!D2037,Swaps_wk!$B$2:$AP$151,150,FALSE),FALSE),0)</f>
        <v>0</v>
      </c>
      <c r="I2037" s="24">
        <f>SUMIFS(PASTE_DQS_TRACKER!$D:$D,PASTE_DQS_TRACKER!$C:$C,MAIN!$A2037,PASTE_DQS_TRACKER!$B:$B,MAIN!$D2037)-SUMIFS(PASTE_DQS_TRACKER!$D:$D,PASTE_DQS_TRACKER!$C:$C,MAIN!A2037,PASTE_DQS_TRACKER!$E:$E,MAIN!$D2037)</f>
        <v>0</v>
      </c>
      <c r="J2037" s="25">
        <f t="shared" si="585"/>
        <v>0</v>
      </c>
      <c r="K2037" s="24">
        <f>IFERROR(IF(V2037="Flex",0,IF(D2037=$D$30,VLOOKUP(A2037,MMO_o10M_lease!$A$1:$F$51,5,FALSE),IF(D2037=$D$26,VLOOKUP(D2037,LANDINGS!$A$3:$BR$40,HLOOKUP(A2037,LANDINGS!$B$1:$CF$42,42,FALSE),FALSE)-IFERROR(VLOOKUP(A2037,MMO_o10M_lease!$A$1:$F$38,5,FALSE),0),VLOOKUP(D2037,LANDINGS!$A$3:$CF$40,HLOOKUP(A2037,LANDINGS!$B$1:$CF$42,42,FALSE),FALSE)))),0)</f>
        <v>0</v>
      </c>
      <c r="L2037" s="24">
        <f>SUMIFS(PASTE_FLEX_TRACKER!$D:$D,PASTE_FLEX_TRACKER!$E:$E,MAIN!$A2037,PASTE_FLEX_TRACKER!$B:$B,MAIN!$D2037)</f>
        <v>0</v>
      </c>
      <c r="M2037" s="35" t="s">
        <v>133</v>
      </c>
      <c r="N2037" s="46" t="s">
        <v>563</v>
      </c>
      <c r="O2037" s="46">
        <f>SUMIFS(MAN_ADJ!$L:$L,MAN_ADJ!$K:$K,MAIN!$D2037,MAN_ADJ!$J:$J,MAIN!$S2037)</f>
        <v>0</v>
      </c>
      <c r="P2037" s="25">
        <f t="shared" si="586"/>
        <v>0</v>
      </c>
      <c r="Q2037" s="28" t="str">
        <f t="shared" si="588"/>
        <v>n/a</v>
      </c>
      <c r="R2037" s="38">
        <f t="shared" si="587"/>
        <v>0</v>
      </c>
      <c r="S2037" s="17" t="s">
        <v>237</v>
      </c>
      <c r="U2037" t="s">
        <v>577</v>
      </c>
    </row>
    <row r="2038" spans="1:21" x14ac:dyDescent="0.25">
      <c r="A2038" s="17" t="s">
        <v>237</v>
      </c>
      <c r="B2038" s="17" t="s">
        <v>180</v>
      </c>
      <c r="C2038" s="17" t="s">
        <v>238</v>
      </c>
      <c r="D2038" s="17" t="s">
        <v>123</v>
      </c>
      <c r="E2038" s="24">
        <f>IF(U2038="SC",SUMIFS(SC!F:F,SC!A:A,MAIN!D2038,SC!B:B,MAIN!A2038),SUMIFS(Allocations!$H:$H,Allocations!$A:$A,MAIN!$A2038,Allocations!$B:$B,MAIN!$D2038))</f>
        <v>1384.9459999999999</v>
      </c>
      <c r="F2038" s="24">
        <f>IF(U2038="SC",SUMIFS(SC!J:J,SC!A:A,MAIN!D2038,SC!B:B,MAIN!A2038),SUMIFS(Allocations!M:M,Allocations!A:A,MAIN!A2038,Allocations!B:B,MAIN!D2038))</f>
        <v>0</v>
      </c>
      <c r="G2038" s="24">
        <f t="shared" si="584"/>
        <v>1384.9459999999999</v>
      </c>
      <c r="H2038" s="24">
        <f>IFERROR(VLOOKUP(S2038,Swaps_wk!$A$2:$AP$151,HLOOKUP(MAIN!D2038,Swaps_wk!$B$2:$AP$151,150,FALSE),FALSE),0)</f>
        <v>0</v>
      </c>
      <c r="I2038" s="24">
        <f>SUMIFS(PASTE_DQS_TRACKER!$D:$D,PASTE_DQS_TRACKER!$C:$C,MAIN!$A2038,PASTE_DQS_TRACKER!$B:$B,MAIN!$D2038)-SUMIFS(PASTE_DQS_TRACKER!$D:$D,PASTE_DQS_TRACKER!$C:$C,MAIN!A2038,PASTE_DQS_TRACKER!$E:$E,MAIN!$D2038)</f>
        <v>-15</v>
      </c>
      <c r="J2038" s="25">
        <f t="shared" si="585"/>
        <v>1369.9459999999999</v>
      </c>
      <c r="K2038" s="24">
        <f>IFERROR(IF(V2038="Flex",0,IF(D2038=$D$30,VLOOKUP(A2038,MMO_o10M_lease!$A$1:$F$51,5,FALSE),IF(D2038=$D$26,VLOOKUP(D2038,LANDINGS!$A$3:$BR$40,HLOOKUP(A2038,LANDINGS!$B$1:$CF$42,42,FALSE),FALSE)-IFERROR(VLOOKUP(A2038,MMO_o10M_lease!$A$1:$F$38,5,FALSE),0),VLOOKUP(D2038,LANDINGS!$A$3:$CF$40,HLOOKUP(A2038,LANDINGS!$B$1:$CF$42,42,FALSE),FALSE)))),0)</f>
        <v>0</v>
      </c>
      <c r="L2038" s="24">
        <f>SUMIFS(PASTE_FLEX_TRACKER!$D:$D,PASTE_FLEX_TRACKER!$E:$E,MAIN!$A2038,PASTE_FLEX_TRACKER!$B:$B,MAIN!$D2038)</f>
        <v>0</v>
      </c>
      <c r="M2038" s="35" t="s">
        <v>133</v>
      </c>
      <c r="N2038" s="46" t="s">
        <v>563</v>
      </c>
      <c r="O2038" s="46">
        <f>SUMIFS(MAN_ADJ!$L:$L,MAN_ADJ!$K:$K,MAIN!$D2038,MAN_ADJ!$J:$J,MAIN!$S2038)</f>
        <v>0</v>
      </c>
      <c r="P2038" s="25">
        <f t="shared" si="586"/>
        <v>0</v>
      </c>
      <c r="Q2038" s="28">
        <f t="shared" si="588"/>
        <v>0</v>
      </c>
      <c r="R2038" s="38">
        <f t="shared" si="587"/>
        <v>1369.9459999999999</v>
      </c>
      <c r="S2038" s="17" t="s">
        <v>237</v>
      </c>
      <c r="U2038" t="s">
        <v>577</v>
      </c>
    </row>
    <row r="2039" spans="1:21" x14ac:dyDescent="0.25">
      <c r="A2039" s="17" t="s">
        <v>237</v>
      </c>
      <c r="B2039" s="17" t="s">
        <v>180</v>
      </c>
      <c r="C2039" s="17" t="s">
        <v>238</v>
      </c>
      <c r="D2039" s="17" t="s">
        <v>124</v>
      </c>
      <c r="E2039" s="24">
        <f>IF(U2039="SC",SUMIFS(SC!F:F,SC!A:A,MAIN!D2039,SC!B:B,MAIN!A2039),SUMIFS(Allocations!$H:$H,Allocations!$A:$A,MAIN!$A2039,Allocations!$B:$B,MAIN!$D2039))</f>
        <v>1.091</v>
      </c>
      <c r="F2039" s="24">
        <f>IF(U2039="SC",SUMIFS(SC!J:J,SC!A:A,MAIN!D2039,SC!B:B,MAIN!A2039),SUMIFS(Allocations!M:M,Allocations!A:A,MAIN!A2039,Allocations!B:B,MAIN!D2039))</f>
        <v>0</v>
      </c>
      <c r="G2039" s="24">
        <f t="shared" si="584"/>
        <v>1.091</v>
      </c>
      <c r="H2039" s="24">
        <f>IFERROR(VLOOKUP(S2039,Swaps_wk!$A$2:$AP$151,HLOOKUP(MAIN!D2039,Swaps_wk!$B$2:$AP$151,150,FALSE),FALSE),0)</f>
        <v>0</v>
      </c>
      <c r="I2039" s="24">
        <f>SUMIFS(PASTE_DQS_TRACKER!$D:$D,PASTE_DQS_TRACKER!$C:$C,MAIN!$A2039,PASTE_DQS_TRACKER!$B:$B,MAIN!$D2039)-SUMIFS(PASTE_DQS_TRACKER!$D:$D,PASTE_DQS_TRACKER!$C:$C,MAIN!A2039,PASTE_DQS_TRACKER!$E:$E,MAIN!$D2039)</f>
        <v>0</v>
      </c>
      <c r="J2039" s="25">
        <f t="shared" si="585"/>
        <v>1.091</v>
      </c>
      <c r="K2039" s="24">
        <f>IFERROR(IF(V2039="Flex",0,IF(D2039=$D$30,VLOOKUP(A2039,MMO_o10M_lease!$A$1:$F$51,5,FALSE),IF(D2039=$D$26,VLOOKUP(D2039,LANDINGS!$A$3:$BR$40,HLOOKUP(A2039,LANDINGS!$B$1:$CF$42,42,FALSE),FALSE)-IFERROR(VLOOKUP(A2039,MMO_o10M_lease!$A$1:$F$38,5,FALSE),0),VLOOKUP(D2039,LANDINGS!$A$3:$CF$40,HLOOKUP(A2039,LANDINGS!$B$1:$CF$42,42,FALSE),FALSE)))),0)</f>
        <v>0</v>
      </c>
      <c r="L2039" s="24">
        <f>SUMIFS(PASTE_FLEX_TRACKER!$D:$D,PASTE_FLEX_TRACKER!$E:$E,MAIN!$A2039,PASTE_FLEX_TRACKER!$B:$B,MAIN!$D2039)</f>
        <v>0</v>
      </c>
      <c r="M2039" s="35" t="s">
        <v>133</v>
      </c>
      <c r="N2039" s="46" t="s">
        <v>563</v>
      </c>
      <c r="O2039" s="46">
        <f>SUMIFS(MAN_ADJ!$L:$L,MAN_ADJ!$K:$K,MAIN!$D2039,MAN_ADJ!$J:$J,MAIN!$S2039)</f>
        <v>0</v>
      </c>
      <c r="P2039" s="25">
        <f t="shared" si="586"/>
        <v>0</v>
      </c>
      <c r="Q2039" s="28">
        <f t="shared" si="588"/>
        <v>0</v>
      </c>
      <c r="R2039" s="38">
        <f t="shared" si="587"/>
        <v>1.091</v>
      </c>
      <c r="S2039" s="17" t="s">
        <v>237</v>
      </c>
      <c r="U2039" t="s">
        <v>577</v>
      </c>
    </row>
    <row r="2040" spans="1:21" x14ac:dyDescent="0.25">
      <c r="A2040" s="17" t="s">
        <v>237</v>
      </c>
      <c r="B2040" s="17" t="s">
        <v>180</v>
      </c>
      <c r="C2040" s="17" t="s">
        <v>238</v>
      </c>
      <c r="D2040" s="17" t="s">
        <v>125</v>
      </c>
      <c r="E2040" s="24">
        <f>IF(U2040="SC",SUMIFS(SC!F:F,SC!A:A,MAIN!D2040,SC!B:B,MAIN!A2040),SUMIFS(Allocations!$H:$H,Allocations!$A:$A,MAIN!$A2040,Allocations!$B:$B,MAIN!$D2040))</f>
        <v>411.6</v>
      </c>
      <c r="F2040" s="24">
        <f>IF(U2040="SC",SUMIFS(SC!J:J,SC!A:A,MAIN!D2040,SC!B:B,MAIN!A2040),SUMIFS(Allocations!M:M,Allocations!A:A,MAIN!A2040,Allocations!B:B,MAIN!D2040))</f>
        <v>0</v>
      </c>
      <c r="G2040" s="24">
        <f t="shared" si="584"/>
        <v>411.6</v>
      </c>
      <c r="H2040" s="24">
        <f>IFERROR(VLOOKUP(S2040,Swaps_wk!$A$2:$AP$151,HLOOKUP(MAIN!D2040,Swaps_wk!$B$2:$AP$151,150,FALSE),FALSE),0)</f>
        <v>0</v>
      </c>
      <c r="I2040" s="24">
        <f>SUMIFS(PASTE_DQS_TRACKER!$D:$D,PASTE_DQS_TRACKER!$C:$C,MAIN!$A2040,PASTE_DQS_TRACKER!$B:$B,MAIN!$D2040)-SUMIFS(PASTE_DQS_TRACKER!$D:$D,PASTE_DQS_TRACKER!$C:$C,MAIN!A2040,PASTE_DQS_TRACKER!$E:$E,MAIN!$D2040)</f>
        <v>0</v>
      </c>
      <c r="J2040" s="25">
        <f t="shared" si="585"/>
        <v>411.6</v>
      </c>
      <c r="K2040" s="24">
        <f>IFERROR(IF(V2040="Flex",0,IF(D2040=$D$30,VLOOKUP(A2040,MMO_o10M_lease!$A$1:$F$51,5,FALSE),IF(D2040=$D$26,VLOOKUP(D2040,LANDINGS!$A$3:$BR$40,HLOOKUP(A2040,LANDINGS!$B$1:$CF$42,42,FALSE),FALSE)-IFERROR(VLOOKUP(A2040,MMO_o10M_lease!$A$1:$F$38,5,FALSE),0),VLOOKUP(D2040,LANDINGS!$A$3:$CF$40,HLOOKUP(A2040,LANDINGS!$B$1:$CF$42,42,FALSE),FALSE)))),0)</f>
        <v>194.67617000000001</v>
      </c>
      <c r="L2040" s="24">
        <f>SUMIFS(PASTE_FLEX_TRACKER!$D:$D,PASTE_FLEX_TRACKER!$E:$E,MAIN!$A2040,PASTE_FLEX_TRACKER!$B:$B,MAIN!$D2040)</f>
        <v>338</v>
      </c>
      <c r="M2040" s="35" t="s">
        <v>133</v>
      </c>
      <c r="N2040" s="46" t="s">
        <v>563</v>
      </c>
      <c r="O2040" s="46">
        <f>SUMIFS(MAN_ADJ!$L:$L,MAN_ADJ!$K:$K,MAIN!$D2040,MAN_ADJ!$J:$J,MAIN!$S2040)</f>
        <v>0</v>
      </c>
      <c r="P2040" s="25">
        <f t="shared" si="586"/>
        <v>532.67616999999996</v>
      </c>
      <c r="Q2040" s="28">
        <f t="shared" si="588"/>
        <v>1.2941597910592806</v>
      </c>
      <c r="R2040" s="38">
        <f t="shared" si="587"/>
        <v>-121.07616999999993</v>
      </c>
      <c r="S2040" s="17" t="s">
        <v>237</v>
      </c>
      <c r="T2040" s="4"/>
      <c r="U2040" t="s">
        <v>577</v>
      </c>
    </row>
    <row r="2041" spans="1:21" x14ac:dyDescent="0.25">
      <c r="A2041" s="17" t="s">
        <v>237</v>
      </c>
      <c r="B2041" s="17" t="s">
        <v>180</v>
      </c>
      <c r="C2041" s="17" t="s">
        <v>238</v>
      </c>
      <c r="D2041" s="17" t="s">
        <v>126</v>
      </c>
      <c r="E2041" s="24">
        <f>IF(U2041="SC",SUMIFS(SC!F:F,SC!A:A,MAIN!D2041,SC!B:B,MAIN!A2041),SUMIFS(Allocations!$H:$H,Allocations!$A:$A,MAIN!$A2041,Allocations!$B:$B,MAIN!$D2041))</f>
        <v>5.9</v>
      </c>
      <c r="F2041" s="24">
        <f>IF(U2041="SC",SUMIFS(SC!J:J,SC!A:A,MAIN!D2041,SC!B:B,MAIN!A2041),SUMIFS(Allocations!M:M,Allocations!A:A,MAIN!A2041,Allocations!B:B,MAIN!D2041))</f>
        <v>0</v>
      </c>
      <c r="G2041" s="24">
        <f t="shared" si="584"/>
        <v>5.9</v>
      </c>
      <c r="H2041" s="24">
        <f>IFERROR(VLOOKUP(S2041,Swaps_wk!$A$2:$AP$151,HLOOKUP(MAIN!D2041,Swaps_wk!$B$2:$AP$151,150,FALSE),FALSE),0)</f>
        <v>0</v>
      </c>
      <c r="I2041" s="24">
        <f>SUMIFS(PASTE_DQS_TRACKER!$D:$D,PASTE_DQS_TRACKER!$C:$C,MAIN!$A2041,PASTE_DQS_TRACKER!$B:$B,MAIN!$D2041)-SUMIFS(PASTE_DQS_TRACKER!$D:$D,PASTE_DQS_TRACKER!$C:$C,MAIN!A2041,PASTE_DQS_TRACKER!$E:$E,MAIN!$D2041)</f>
        <v>0</v>
      </c>
      <c r="J2041" s="25">
        <f t="shared" si="585"/>
        <v>5.9</v>
      </c>
      <c r="K2041" s="24">
        <f>IFERROR(IF(V2041="Flex",0,IF(D2041=$D$30,VLOOKUP(A2041,MMO_o10M_lease!$A$1:$F$51,5,FALSE),IF(D2041=$D$26,VLOOKUP(D2041,LANDINGS!$A$3:$BR$40,HLOOKUP(A2041,LANDINGS!$B$1:$CF$42,42,FALSE),FALSE)-IFERROR(VLOOKUP(A2041,MMO_o10M_lease!$A$1:$F$38,5,FALSE),0),VLOOKUP(D2041,LANDINGS!$A$3:$CF$40,HLOOKUP(A2041,LANDINGS!$B$1:$CF$42,42,FALSE),FALSE)))),0)</f>
        <v>0</v>
      </c>
      <c r="L2041" s="24">
        <f>SUMIFS(PASTE_FLEX_TRACKER!$D:$D,PASTE_FLEX_TRACKER!$E:$E,MAIN!$A2041,PASTE_FLEX_TRACKER!$B:$B,MAIN!$D2041)</f>
        <v>0</v>
      </c>
      <c r="M2041" s="35" t="s">
        <v>133</v>
      </c>
      <c r="N2041" s="46" t="s">
        <v>563</v>
      </c>
      <c r="O2041" s="46">
        <f>SUMIFS(MAN_ADJ!$L:$L,MAN_ADJ!$K:$K,MAIN!$D2041,MAN_ADJ!$J:$J,MAIN!$S2041)</f>
        <v>0</v>
      </c>
      <c r="P2041" s="25">
        <f t="shared" si="586"/>
        <v>0</v>
      </c>
      <c r="Q2041" s="28">
        <f t="shared" si="588"/>
        <v>0</v>
      </c>
      <c r="R2041" s="38">
        <f t="shared" si="587"/>
        <v>5.9</v>
      </c>
      <c r="S2041" s="17" t="s">
        <v>237</v>
      </c>
      <c r="U2041" t="s">
        <v>577</v>
      </c>
    </row>
    <row r="2042" spans="1:21" x14ac:dyDescent="0.25">
      <c r="A2042" s="17" t="s">
        <v>237</v>
      </c>
      <c r="B2042" s="17" t="s">
        <v>180</v>
      </c>
      <c r="C2042" s="17" t="s">
        <v>238</v>
      </c>
      <c r="D2042" s="17" t="s">
        <v>127</v>
      </c>
      <c r="E2042" s="24">
        <f>IF(U2042="SC",SUMIFS(SC!F:F,SC!A:A,MAIN!D2042,SC!B:B,MAIN!A2042),SUMIFS(Allocations!$H:$H,Allocations!$A:$A,MAIN!$A2042,Allocations!$B:$B,MAIN!$D2042))</f>
        <v>0</v>
      </c>
      <c r="F2042" s="24">
        <f>IF(U2042="SC",SUMIFS(SC!J:J,SC!A:A,MAIN!D2042,SC!B:B,MAIN!A2042),SUMIFS(Allocations!M:M,Allocations!A:A,MAIN!A2042,Allocations!B:B,MAIN!D2042))</f>
        <v>0</v>
      </c>
      <c r="G2042" s="24">
        <f t="shared" si="584"/>
        <v>0</v>
      </c>
      <c r="H2042" s="24">
        <f>IFERROR(VLOOKUP(S2042,Swaps_wk!$A$2:$AP$151,HLOOKUP(MAIN!D2042,Swaps_wk!$B$2:$AP$151,150,FALSE),FALSE),0)</f>
        <v>0</v>
      </c>
      <c r="I2042" s="24">
        <f>SUMIFS(PASTE_DQS_TRACKER!$D:$D,PASTE_DQS_TRACKER!$C:$C,MAIN!$A2042,PASTE_DQS_TRACKER!$B:$B,MAIN!$D2042)-SUMIFS(PASTE_DQS_TRACKER!$D:$D,PASTE_DQS_TRACKER!$C:$C,MAIN!A2042,PASTE_DQS_TRACKER!$E:$E,MAIN!$D2042)</f>
        <v>0</v>
      </c>
      <c r="J2042" s="25">
        <f t="shared" si="585"/>
        <v>0</v>
      </c>
      <c r="K2042" s="24">
        <f>IFERROR(IF(V2042="Flex",0,IF(D2042=$D$30,VLOOKUP(A2042,MMO_o10M_lease!$A$1:$F$51,5,FALSE),IF(D2042=$D$26,VLOOKUP(D2042,LANDINGS!$A$3:$BR$40,HLOOKUP(A2042,LANDINGS!$B$1:$CF$42,42,FALSE),FALSE)-IFERROR(VLOOKUP(A2042,MMO_o10M_lease!$A$1:$F$38,5,FALSE),0),VLOOKUP(D2042,LANDINGS!$A$3:$CF$40,HLOOKUP(A2042,LANDINGS!$B$1:$CF$42,42,FALSE),FALSE)))),0)</f>
        <v>0</v>
      </c>
      <c r="L2042" s="24">
        <f>SUMIFS(PASTE_FLEX_TRACKER!$D:$D,PASTE_FLEX_TRACKER!$E:$E,MAIN!$A2042,PASTE_FLEX_TRACKER!$B:$B,MAIN!$D2042)</f>
        <v>0</v>
      </c>
      <c r="M2042" s="35" t="s">
        <v>133</v>
      </c>
      <c r="N2042" s="46" t="s">
        <v>563</v>
      </c>
      <c r="O2042" s="46">
        <f>SUMIFS(MAN_ADJ!$L:$L,MAN_ADJ!$K:$K,MAIN!$D2042,MAN_ADJ!$J:$J,MAIN!$S2042)</f>
        <v>0</v>
      </c>
      <c r="P2042" s="25">
        <f t="shared" si="586"/>
        <v>0</v>
      </c>
      <c r="Q2042" s="28" t="str">
        <f t="shared" si="588"/>
        <v>n/a</v>
      </c>
      <c r="R2042" s="38">
        <f t="shared" si="587"/>
        <v>0</v>
      </c>
      <c r="S2042" s="17" t="s">
        <v>237</v>
      </c>
      <c r="U2042" t="s">
        <v>577</v>
      </c>
    </row>
    <row r="2043" spans="1:21" x14ac:dyDescent="0.25">
      <c r="A2043" s="17" t="s">
        <v>237</v>
      </c>
      <c r="B2043" s="17" t="s">
        <v>180</v>
      </c>
      <c r="C2043" s="17" t="s">
        <v>238</v>
      </c>
      <c r="D2043" s="17" t="s">
        <v>234</v>
      </c>
      <c r="E2043" s="24">
        <f>IF(U2043="SC",SUMIFS(SC!F:F,SC!A:A,MAIN!D2043,SC!B:B,MAIN!A2043),SUMIFS(Allocations!$H:$H,Allocations!$A:$A,MAIN!$A2043,Allocations!$B:$B,MAIN!$D2043))</f>
        <v>1750</v>
      </c>
      <c r="F2043" s="24">
        <f>IF(U2043="SC",SUMIFS(SC!J:J,SC!A:A,MAIN!D2043,SC!B:B,MAIN!A2043),SUMIFS(Allocations!M:M,Allocations!A:A,MAIN!A2043,Allocations!B:B,MAIN!D2043))</f>
        <v>0</v>
      </c>
      <c r="G2043" s="24">
        <f t="shared" ref="G2043" si="589">E2043+F2043</f>
        <v>1750</v>
      </c>
      <c r="H2043" s="24">
        <f>IFERROR(VLOOKUP(S2043,Swaps_wk!$A$2:$AP$151,HLOOKUP(MAIN!D2043,Swaps_wk!$B$2:$AP$151,150,FALSE),FALSE),0)</f>
        <v>0</v>
      </c>
      <c r="I2043" s="24">
        <f>SUMIFS(PASTE_DQS_TRACKER!$D:$D,PASTE_DQS_TRACKER!$C:$C,MAIN!$A2043,PASTE_DQS_TRACKER!$B:$B,MAIN!$D2043)-SUMIFS(PASTE_DQS_TRACKER!$D:$D,PASTE_DQS_TRACKER!$C:$C,MAIN!A2043,PASTE_DQS_TRACKER!$E:$E,MAIN!$D2043)</f>
        <v>0</v>
      </c>
      <c r="J2043" s="25">
        <f t="shared" ref="J2043" si="590">G2043+I2043</f>
        <v>1750</v>
      </c>
      <c r="K2043" s="24">
        <f>IFERROR(IF(V2043="Flex",0,IF(D2043=$D$30,VLOOKUP(A2043,MMO_o10M_lease!$A$1:$F$51,5,FALSE),IF(D2043=$D$26,VLOOKUP(D2043,LANDINGS!$A$3:$BR$40,HLOOKUP(A2043,LANDINGS!$B$1:$CF$42,42,FALSE),FALSE)-IFERROR(VLOOKUP(A2043,MMO_o10M_lease!$A$1:$F$38,5,FALSE),0),VLOOKUP(D2043,LANDINGS!$A$3:$CF$40,HLOOKUP(A2043,LANDINGS!$B$1:$CF$42,42,FALSE),FALSE)))),0)</f>
        <v>0</v>
      </c>
      <c r="L2043" s="24">
        <f>SUMIFS(PASTE_FLEX_TRACKER!$D:$D,PASTE_FLEX_TRACKER!$E:$E,MAIN!$A2043,PASTE_FLEX_TRACKER!$B:$B,MAIN!$D2043)</f>
        <v>0</v>
      </c>
      <c r="M2043" s="35" t="s">
        <v>133</v>
      </c>
      <c r="N2043" s="46" t="s">
        <v>563</v>
      </c>
      <c r="O2043" s="46">
        <f>SUMIFS(MAN_ADJ!$L:$L,MAN_ADJ!$K:$K,MAIN!$D2043,MAN_ADJ!$J:$J,MAIN!$S2043)</f>
        <v>0</v>
      </c>
      <c r="P2043" s="25">
        <f t="shared" si="586"/>
        <v>0</v>
      </c>
      <c r="Q2043" s="28">
        <f t="shared" si="588"/>
        <v>0</v>
      </c>
      <c r="R2043" s="38">
        <f t="shared" si="587"/>
        <v>1750</v>
      </c>
      <c r="S2043" s="17" t="s">
        <v>237</v>
      </c>
      <c r="U2043" t="s">
        <v>577</v>
      </c>
    </row>
    <row r="2044" spans="1:21" x14ac:dyDescent="0.25">
      <c r="A2044" s="17" t="s">
        <v>237</v>
      </c>
      <c r="B2044" s="17" t="s">
        <v>180</v>
      </c>
      <c r="C2044" s="17"/>
      <c r="D2044" s="17" t="s">
        <v>566</v>
      </c>
      <c r="E2044" s="24">
        <f>IF(U2044="SC",SUMIFS(SC!F:F,SC!A:A,MAIN!D2044,SC!B:B,MAIN!A2044),SUMIFS(Allocations!$H:$H,Allocations!$A:$A,MAIN!$A2044,Allocations!$B:$B,MAIN!$D2044))</f>
        <v>3910</v>
      </c>
      <c r="F2044" s="24">
        <f>IF(U2044="SC",SUMIFS(SC!J:J,SC!A:A,MAIN!D2044,SC!B:B,MAIN!A2044),SUMIFS(Allocations!M:M,Allocations!A:A,MAIN!A2044,Allocations!B:B,MAIN!D2044))</f>
        <v>0</v>
      </c>
      <c r="G2044" s="24">
        <f t="shared" ref="G2044:G2049" si="591">E2044+F2044</f>
        <v>3910</v>
      </c>
      <c r="H2044" s="24">
        <f>IFERROR(VLOOKUP(S2044,Swaps_wk!$A$2:$AP$151,HLOOKUP(MAIN!D2044,Swaps_wk!$B$2:$AP$151,150,FALSE),FALSE),0)</f>
        <v>0</v>
      </c>
      <c r="I2044" s="24">
        <f>SUMIFS(PASTE_DQS_TRACKER!$D:$D,PASTE_DQS_TRACKER!$C:$C,MAIN!$A2044,PASTE_DQS_TRACKER!$B:$B,MAIN!$D2044)-SUMIFS(PASTE_DQS_TRACKER!$D:$D,PASTE_DQS_TRACKER!$C:$C,MAIN!A2044,PASTE_DQS_TRACKER!$E:$E,MAIN!$D2044)</f>
        <v>0</v>
      </c>
      <c r="J2044" s="25">
        <f t="shared" ref="J2044:J2049" si="592">G2044+I2044</f>
        <v>3910</v>
      </c>
      <c r="K2044" s="24">
        <f>IFERROR(IF(V2044="Flex",0,IF(D2044=$D$30,VLOOKUP(A2044,MMO_o10M_lease!$A$1:$F$51,5,FALSE),IF(D2044=$D$26,VLOOKUP(D2044,LANDINGS!$A$3:$BR$40,HLOOKUP(A2044,LANDINGS!$B$1:$CF$42,42,FALSE),FALSE)-IFERROR(VLOOKUP(A2044,MMO_o10M_lease!$A$1:$F$38,5,FALSE),0),VLOOKUP(D2044,LANDINGS!$A$3:$CF$40,HLOOKUP(A2044,LANDINGS!$B$1:$CF$42,42,FALSE),FALSE)))),0)</f>
        <v>0</v>
      </c>
      <c r="L2044" s="24">
        <f>SUMIFS(PASTE_FLEX_TRACKER!$D:$D,PASTE_FLEX_TRACKER!$E:$E,MAIN!$A2044,PASTE_FLEX_TRACKER!$B:$B,MAIN!$D2044)</f>
        <v>0</v>
      </c>
      <c r="M2044" s="35" t="s">
        <v>133</v>
      </c>
      <c r="N2044" s="46" t="s">
        <v>563</v>
      </c>
      <c r="O2044" s="46">
        <f>SUMIFS(MAN_ADJ!$L:$L,MAN_ADJ!$K:$K,MAIN!$D2044,MAN_ADJ!$J:$J,MAIN!$S2044)</f>
        <v>0</v>
      </c>
      <c r="P2044" s="25">
        <f t="shared" si="586"/>
        <v>0</v>
      </c>
      <c r="Q2044" s="28">
        <f t="shared" ref="Q2044:Q2049" si="593">IFERROR(P2044/J2044,"n/a")</f>
        <v>0</v>
      </c>
      <c r="R2044" s="38">
        <f t="shared" ref="R2044:R2049" si="594">J2044-P2044</f>
        <v>3910</v>
      </c>
      <c r="S2044" s="17" t="s">
        <v>237</v>
      </c>
      <c r="U2044" t="s">
        <v>577</v>
      </c>
    </row>
    <row r="2045" spans="1:21" x14ac:dyDescent="0.25">
      <c r="A2045" s="17" t="s">
        <v>237</v>
      </c>
      <c r="B2045" s="17" t="s">
        <v>180</v>
      </c>
      <c r="C2045" s="17"/>
      <c r="D2045" s="17" t="s">
        <v>565</v>
      </c>
      <c r="E2045" s="24">
        <f>IF(U2045="SC",SUMIFS(SC!F:F,SC!A:A,MAIN!D2045,SC!B:B,MAIN!A2045),SUMIFS(Allocations!$H:$H,Allocations!$A:$A,MAIN!$A2045,Allocations!$B:$B,MAIN!$D2045))</f>
        <v>4</v>
      </c>
      <c r="F2045" s="24">
        <f>IF(U2045="SC",SUMIFS(SC!J:J,SC!A:A,MAIN!D2045,SC!B:B,MAIN!A2045),SUMIFS(Allocations!M:M,Allocations!A:A,MAIN!A2045,Allocations!B:B,MAIN!D2045))</f>
        <v>0</v>
      </c>
      <c r="G2045" s="24">
        <f t="shared" si="591"/>
        <v>4</v>
      </c>
      <c r="H2045" s="24">
        <f>IFERROR(VLOOKUP(S2045,Swaps_wk!$A$2:$AP$151,HLOOKUP(MAIN!D2045,Swaps_wk!$B$2:$AP$151,150,FALSE),FALSE),0)</f>
        <v>0</v>
      </c>
      <c r="I2045" s="24">
        <f>SUMIFS(PASTE_DQS_TRACKER!$D:$D,PASTE_DQS_TRACKER!$C:$C,MAIN!$A2045,PASTE_DQS_TRACKER!$B:$B,MAIN!$D2045)-SUMIFS(PASTE_DQS_TRACKER!$D:$D,PASTE_DQS_TRACKER!$C:$C,MAIN!A2045,PASTE_DQS_TRACKER!$E:$E,MAIN!$D2045)</f>
        <v>0</v>
      </c>
      <c r="J2045" s="25">
        <f t="shared" si="592"/>
        <v>4</v>
      </c>
      <c r="K2045" s="24">
        <f>IFERROR(IF(V2045="Flex",0,IF(D2045=$D$30,VLOOKUP(A2045,MMO_o10M_lease!$A$1:$F$51,5,FALSE),IF(D2045=$D$26,VLOOKUP(D2045,LANDINGS!$A$3:$BR$40,HLOOKUP(A2045,LANDINGS!$B$1:$CF$42,42,FALSE),FALSE)-IFERROR(VLOOKUP(A2045,MMO_o10M_lease!$A$1:$F$38,5,FALSE),0),VLOOKUP(D2045,LANDINGS!$A$3:$CF$40,HLOOKUP(A2045,LANDINGS!$B$1:$CF$42,42,FALSE),FALSE)))),0)</f>
        <v>0</v>
      </c>
      <c r="L2045" s="24">
        <f>SUMIFS(PASTE_FLEX_TRACKER!$D:$D,PASTE_FLEX_TRACKER!$E:$E,MAIN!$A2045,PASTE_FLEX_TRACKER!$B:$B,MAIN!$D2045)</f>
        <v>0</v>
      </c>
      <c r="M2045" s="35" t="s">
        <v>133</v>
      </c>
      <c r="N2045" s="46" t="s">
        <v>563</v>
      </c>
      <c r="O2045" s="46">
        <f>SUMIFS(MAN_ADJ!$L:$L,MAN_ADJ!$K:$K,MAIN!$D2045,MAN_ADJ!$J:$J,MAIN!$S2045)</f>
        <v>0</v>
      </c>
      <c r="P2045" s="25">
        <f t="shared" si="586"/>
        <v>0</v>
      </c>
      <c r="Q2045" s="28">
        <f t="shared" si="593"/>
        <v>0</v>
      </c>
      <c r="R2045" s="38">
        <f t="shared" si="594"/>
        <v>4</v>
      </c>
      <c r="S2045" s="17" t="s">
        <v>237</v>
      </c>
      <c r="U2045" t="s">
        <v>577</v>
      </c>
    </row>
    <row r="2046" spans="1:21" x14ac:dyDescent="0.25">
      <c r="A2046" s="17" t="s">
        <v>237</v>
      </c>
      <c r="B2046" s="17" t="s">
        <v>180</v>
      </c>
      <c r="C2046" s="17"/>
      <c r="D2046" s="17" t="s">
        <v>184</v>
      </c>
      <c r="E2046" s="24">
        <f>IF(U2046="SC",SUMIFS(SC!F:F,SC!A:A,MAIN!D2046,SC!B:B,MAIN!A2046),SUMIFS(Allocations!$H:$H,Allocations!$A:$A,MAIN!$A2046,Allocations!$B:$B,MAIN!$D2046))</f>
        <v>0</v>
      </c>
      <c r="F2046" s="24">
        <f>IF(U2046="SC",SUMIFS(SC!J:J,SC!A:A,MAIN!D2046,SC!B:B,MAIN!A2046),SUMIFS(Allocations!M:M,Allocations!A:A,MAIN!A2046,Allocations!B:B,MAIN!D2046))</f>
        <v>0</v>
      </c>
      <c r="G2046" s="24">
        <f t="shared" ref="G2046:G2047" si="595">E2046+F2046</f>
        <v>0</v>
      </c>
      <c r="H2046" s="24">
        <f>IFERROR(VLOOKUP(S2046,Swaps_wk!$A$2:$AP$151,HLOOKUP(MAIN!D2046,Swaps_wk!$B$2:$AP$151,150,FALSE),FALSE),0)</f>
        <v>0</v>
      </c>
      <c r="I2046" s="24">
        <f>SUMIFS(PASTE_DQS_TRACKER!$D:$D,PASTE_DQS_TRACKER!$C:$C,MAIN!$A2046,PASTE_DQS_TRACKER!$B:$B,MAIN!$D2046)-SUMIFS(PASTE_DQS_TRACKER!$D:$D,PASTE_DQS_TRACKER!$C:$C,MAIN!A2046,PASTE_DQS_TRACKER!$E:$E,MAIN!$D2046)</f>
        <v>0</v>
      </c>
      <c r="J2046" s="25">
        <f t="shared" ref="J2046:J2047" si="596">G2046+I2046</f>
        <v>0</v>
      </c>
      <c r="K2046" s="24">
        <f>IFERROR(IF(V2046="Flex",0,IF(D2046=$D$30,VLOOKUP(A2046,MMO_o10M_lease!$A$1:$F$51,5,FALSE),IF(D2046=$D$26,VLOOKUP(D2046,LANDINGS!$A$3:$BR$40,HLOOKUP(A2046,LANDINGS!$B$1:$CF$42,42,FALSE),FALSE)-IFERROR(VLOOKUP(A2046,MMO_o10M_lease!$A$1:$F$38,5,FALSE),0),VLOOKUP(D2046,LANDINGS!$A$3:$CF$40,HLOOKUP(A2046,LANDINGS!$B$1:$CF$42,42,FALSE),FALSE)))),0)</f>
        <v>0</v>
      </c>
      <c r="L2046" s="24">
        <f>SUMIFS(PASTE_FLEX_TRACKER!$D:$D,PASTE_FLEX_TRACKER!$E:$E,MAIN!$A2046,PASTE_FLEX_TRACKER!$B:$B,MAIN!$D2046)</f>
        <v>0</v>
      </c>
      <c r="M2046" s="35" t="s">
        <v>133</v>
      </c>
      <c r="N2046" s="46" t="s">
        <v>563</v>
      </c>
      <c r="O2046" s="46">
        <f>SUMIFS(MAN_ADJ!$L:$L,MAN_ADJ!$K:$K,MAIN!$D2046,MAN_ADJ!$J:$J,MAIN!$S2046)</f>
        <v>0</v>
      </c>
      <c r="P2046" s="25">
        <f t="shared" si="586"/>
        <v>0</v>
      </c>
      <c r="Q2046" s="28" t="str">
        <f t="shared" ref="Q2046:Q2047" si="597">IFERROR(P2046/J2046,"n/a")</f>
        <v>n/a</v>
      </c>
      <c r="R2046" s="38">
        <f t="shared" ref="R2046:R2047" si="598">J2046-P2046</f>
        <v>0</v>
      </c>
      <c r="S2046" s="17" t="s">
        <v>237</v>
      </c>
      <c r="U2046" t="s">
        <v>577</v>
      </c>
    </row>
    <row r="2047" spans="1:21" x14ac:dyDescent="0.25">
      <c r="A2047" s="17" t="s">
        <v>237</v>
      </c>
      <c r="B2047" s="17" t="s">
        <v>180</v>
      </c>
      <c r="C2047" s="17"/>
      <c r="D2047" s="17" t="s">
        <v>128</v>
      </c>
      <c r="E2047" s="24">
        <f>IF(U2047="SC",SUMIFS(SC!F:F,SC!A:A,MAIN!D2047,SC!B:B,MAIN!A2047),SUMIFS(Allocations!$H:$H,Allocations!$A:$A,MAIN!$A2047,Allocations!$B:$B,MAIN!$D2047))</f>
        <v>0</v>
      </c>
      <c r="F2047" s="24">
        <f>IF(U2047="SC",SUMIFS(SC!J:J,SC!A:A,MAIN!D2047,SC!B:B,MAIN!A2047),SUMIFS(Allocations!M:M,Allocations!A:A,MAIN!A2047,Allocations!B:B,MAIN!D2047))</f>
        <v>0</v>
      </c>
      <c r="G2047" s="24">
        <f t="shared" si="595"/>
        <v>0</v>
      </c>
      <c r="H2047" s="24">
        <f>IFERROR(VLOOKUP(S2047,Swaps_wk!$A$2:$AP$151,HLOOKUP(MAIN!D2047,Swaps_wk!$B$2:$AP$151,150,FALSE),FALSE),0)</f>
        <v>0</v>
      </c>
      <c r="I2047" s="24">
        <f>SUMIFS(PASTE_DQS_TRACKER!$D:$D,PASTE_DQS_TRACKER!$C:$C,MAIN!$A2047,PASTE_DQS_TRACKER!$B:$B,MAIN!$D2047)-SUMIFS(PASTE_DQS_TRACKER!$D:$D,PASTE_DQS_TRACKER!$C:$C,MAIN!A2047,PASTE_DQS_TRACKER!$E:$E,MAIN!$D2047)</f>
        <v>0</v>
      </c>
      <c r="J2047" s="25">
        <f t="shared" si="596"/>
        <v>0</v>
      </c>
      <c r="K2047" s="24">
        <f>IFERROR(IF(V2047="Flex",0,IF(D2047=$D$30,VLOOKUP(A2047,MMO_o10M_lease!$A$1:$F$51,5,FALSE),IF(D2047=$D$26,VLOOKUP(D2047,LANDINGS!$A$3:$BR$40,HLOOKUP(A2047,LANDINGS!$B$1:$CF$42,42,FALSE),FALSE)-IFERROR(VLOOKUP(A2047,MMO_o10M_lease!$A$1:$F$38,5,FALSE),0),VLOOKUP(D2047,LANDINGS!$A$3:$CF$40,HLOOKUP(A2047,LANDINGS!$B$1:$CF$42,42,FALSE),FALSE)))),0)</f>
        <v>0</v>
      </c>
      <c r="L2047" s="24">
        <f>SUMIFS(PASTE_FLEX_TRACKER!$D:$D,PASTE_FLEX_TRACKER!$E:$E,MAIN!$A2047,PASTE_FLEX_TRACKER!$B:$B,MAIN!$D2047)</f>
        <v>0</v>
      </c>
      <c r="M2047" s="35" t="s">
        <v>133</v>
      </c>
      <c r="N2047" s="46" t="s">
        <v>563</v>
      </c>
      <c r="O2047" s="46">
        <f>SUMIFS(MAN_ADJ!$L:$L,MAN_ADJ!$K:$K,MAIN!$D2047,MAN_ADJ!$J:$J,MAIN!$S2047)</f>
        <v>0</v>
      </c>
      <c r="P2047" s="25">
        <f t="shared" si="586"/>
        <v>0</v>
      </c>
      <c r="Q2047" s="28" t="str">
        <f t="shared" si="597"/>
        <v>n/a</v>
      </c>
      <c r="R2047" s="38">
        <f t="shared" si="598"/>
        <v>0</v>
      </c>
      <c r="S2047" s="17" t="s">
        <v>237</v>
      </c>
      <c r="U2047" t="s">
        <v>577</v>
      </c>
    </row>
    <row r="2048" spans="1:21" x14ac:dyDescent="0.25">
      <c r="A2048" s="17" t="s">
        <v>237</v>
      </c>
      <c r="B2048" s="17" t="s">
        <v>180</v>
      </c>
      <c r="C2048" s="17"/>
      <c r="D2048" s="17" t="s">
        <v>129</v>
      </c>
      <c r="E2048" s="24">
        <f>IF(U2048="SC",SUMIFS(SC!F:F,SC!A:A,MAIN!D2048,SC!B:B,MAIN!A2048),SUMIFS(Allocations!$H:$H,Allocations!$A:$A,MAIN!$A2048,Allocations!$B:$B,MAIN!$D2048))</f>
        <v>1</v>
      </c>
      <c r="F2048" s="24">
        <f>IF(U2048="SC",SUMIFS(SC!J:J,SC!A:A,MAIN!D2048,SC!B:B,MAIN!A2048),SUMIFS(Allocations!M:M,Allocations!A:A,MAIN!A2048,Allocations!B:B,MAIN!D2048))</f>
        <v>0</v>
      </c>
      <c r="G2048" s="24">
        <f t="shared" si="591"/>
        <v>1</v>
      </c>
      <c r="H2048" s="24">
        <f>IFERROR(VLOOKUP(S2048,Swaps_wk!$A$2:$AP$151,HLOOKUP(MAIN!D2048,Swaps_wk!$B$2:$AP$151,150,FALSE),FALSE),0)</f>
        <v>0</v>
      </c>
      <c r="I2048" s="24">
        <f>SUMIFS(PASTE_DQS_TRACKER!$D:$D,PASTE_DQS_TRACKER!$C:$C,MAIN!$A2048,PASTE_DQS_TRACKER!$B:$B,MAIN!$D2048)-SUMIFS(PASTE_DQS_TRACKER!$D:$D,PASTE_DQS_TRACKER!$C:$C,MAIN!A2048,PASTE_DQS_TRACKER!$E:$E,MAIN!$D2048)</f>
        <v>0</v>
      </c>
      <c r="J2048" s="25">
        <f t="shared" si="592"/>
        <v>1</v>
      </c>
      <c r="K2048" s="24">
        <f>IFERROR(IF(V2048="Flex",0,IF(D2048=$D$30,VLOOKUP(A2048,MMO_o10M_lease!$A$1:$F$51,5,FALSE),IF(D2048=$D$26,VLOOKUP(D2048,LANDINGS!$A$3:$BR$40,HLOOKUP(A2048,LANDINGS!$B$1:$CF$42,42,FALSE),FALSE)-IFERROR(VLOOKUP(A2048,MMO_o10M_lease!$A$1:$F$38,5,FALSE),0),VLOOKUP(D2048,LANDINGS!$A$3:$CF$40,HLOOKUP(A2048,LANDINGS!$B$1:$CF$42,42,FALSE),FALSE)))),0)</f>
        <v>0</v>
      </c>
      <c r="L2048" s="24">
        <f>SUMIFS(PASTE_FLEX_TRACKER!$D:$D,PASTE_FLEX_TRACKER!$E:$E,MAIN!$A2048,PASTE_FLEX_TRACKER!$B:$B,MAIN!$D2048)</f>
        <v>0</v>
      </c>
      <c r="M2048" s="35" t="s">
        <v>133</v>
      </c>
      <c r="N2048" s="46" t="s">
        <v>563</v>
      </c>
      <c r="O2048" s="46">
        <f>SUMIFS(MAN_ADJ!$L:$L,MAN_ADJ!$K:$K,MAIN!$D2048,MAN_ADJ!$J:$J,MAIN!$S2048)</f>
        <v>0</v>
      </c>
      <c r="P2048" s="25">
        <f t="shared" si="586"/>
        <v>0</v>
      </c>
      <c r="Q2048" s="28">
        <f t="shared" si="593"/>
        <v>0</v>
      </c>
      <c r="R2048" s="38">
        <f t="shared" si="594"/>
        <v>1</v>
      </c>
      <c r="S2048" s="17" t="s">
        <v>237</v>
      </c>
      <c r="U2048" t="s">
        <v>577</v>
      </c>
    </row>
    <row r="2049" spans="1:21" x14ac:dyDescent="0.25">
      <c r="A2049" s="17" t="s">
        <v>237</v>
      </c>
      <c r="B2049" s="17" t="s">
        <v>180</v>
      </c>
      <c r="C2049" s="17"/>
      <c r="D2049" s="17" t="s">
        <v>155</v>
      </c>
      <c r="E2049" s="24">
        <f>IF(U2049="SC",SUMIFS(SC!F:F,SC!A:A,MAIN!D2049,SC!B:B,MAIN!A2049),SUMIFS(Allocations!$H:$H,Allocations!$A:$A,MAIN!$A2049,Allocations!$B:$B,MAIN!$D2049))</f>
        <v>50</v>
      </c>
      <c r="F2049" s="24">
        <f>IF(U2049="SC",SUMIFS(SC!J:J,SC!A:A,MAIN!D2049,SC!B:B,MAIN!A2049),SUMIFS(Allocations!M:M,Allocations!A:A,MAIN!A2049,Allocations!B:B,MAIN!D2049))</f>
        <v>0</v>
      </c>
      <c r="G2049" s="24">
        <f t="shared" si="591"/>
        <v>50</v>
      </c>
      <c r="H2049" s="24">
        <f>IFERROR(VLOOKUP(S2049,Swaps_wk!$A$2:$AP$151,HLOOKUP(MAIN!D2049,Swaps_wk!$B$2:$AP$151,150,FALSE),FALSE),0)</f>
        <v>0</v>
      </c>
      <c r="I2049" s="24">
        <f>SUMIFS(PASTE_DQS_TRACKER!$D:$D,PASTE_DQS_TRACKER!$C:$C,MAIN!$A2049,PASTE_DQS_TRACKER!$B:$B,MAIN!$D2049)-SUMIFS(PASTE_DQS_TRACKER!$D:$D,PASTE_DQS_TRACKER!$C:$C,MAIN!A2049,PASTE_DQS_TRACKER!$E:$E,MAIN!$D2049)</f>
        <v>0</v>
      </c>
      <c r="J2049" s="25">
        <f t="shared" si="592"/>
        <v>50</v>
      </c>
      <c r="K2049" s="24">
        <f>IFERROR(IF(V2049="Flex",0,IF(D2049=$D$30,VLOOKUP(A2049,MMO_o10M_lease!$A$1:$F$51,5,FALSE),IF(D2049=$D$26,VLOOKUP(D2049,LANDINGS!$A$3:$BR$40,HLOOKUP(A2049,LANDINGS!$B$1:$CF$42,42,FALSE),FALSE)-IFERROR(VLOOKUP(A2049,MMO_o10M_lease!$A$1:$F$38,5,FALSE),0),VLOOKUP(D2049,LANDINGS!$A$3:$CF$40,HLOOKUP(A2049,LANDINGS!$B$1:$CF$42,42,FALSE),FALSE)))),0)</f>
        <v>0</v>
      </c>
      <c r="L2049" s="24">
        <f>SUMIFS(PASTE_FLEX_TRACKER!$D:$D,PASTE_FLEX_TRACKER!$E:$E,MAIN!$A2049,PASTE_FLEX_TRACKER!$B:$B,MAIN!$D2049)</f>
        <v>0</v>
      </c>
      <c r="M2049" s="35" t="s">
        <v>133</v>
      </c>
      <c r="N2049" s="46" t="s">
        <v>563</v>
      </c>
      <c r="O2049" s="46">
        <f>SUMIFS(MAN_ADJ!$L:$L,MAN_ADJ!$K:$K,MAIN!$D2049,MAN_ADJ!$J:$J,MAIN!$S2049)</f>
        <v>0</v>
      </c>
      <c r="P2049" s="25">
        <f t="shared" si="586"/>
        <v>0</v>
      </c>
      <c r="Q2049" s="28">
        <f t="shared" si="593"/>
        <v>0</v>
      </c>
      <c r="R2049" s="38">
        <f t="shared" si="594"/>
        <v>50</v>
      </c>
      <c r="S2049" s="17" t="s">
        <v>237</v>
      </c>
      <c r="U2049" t="s">
        <v>577</v>
      </c>
    </row>
    <row r="2050" spans="1:21" x14ac:dyDescent="0.25">
      <c r="A2050" s="17" t="s">
        <v>237</v>
      </c>
      <c r="B2050" s="17" t="s">
        <v>180</v>
      </c>
      <c r="C2050" s="17" t="s">
        <v>238</v>
      </c>
      <c r="D2050" s="17" t="s">
        <v>130</v>
      </c>
      <c r="E2050" s="24">
        <f>IF(U2050="SC",SUMIFS(SC!F:F,SC!A:A,MAIN!D2050,SC!B:B,MAIN!A2050),SUMIFS(Allocations!$H:$H,Allocations!$A:$A,MAIN!$A2050,Allocations!$B:$B,MAIN!$D2050))</f>
        <v>0</v>
      </c>
      <c r="F2050" s="24">
        <f>IF(U2050="SC",SUMIFS(SC!J:J,SC!A:A,MAIN!D2050,SC!B:B,MAIN!A2050),SUMIFS(Allocations!M:M,Allocations!A:A,MAIN!A2050,Allocations!B:B,MAIN!D2050))</f>
        <v>0</v>
      </c>
      <c r="G2050" s="24">
        <f t="shared" si="584"/>
        <v>0</v>
      </c>
      <c r="H2050" s="24">
        <f>IFERROR(VLOOKUP(S2050,Swaps_wk!$A$2:$AP$151,HLOOKUP(MAIN!D2050,Swaps_wk!$B$2:$AP$151,150,FALSE),FALSE),0)</f>
        <v>0</v>
      </c>
      <c r="I2050" s="24">
        <f>SUMIFS(PASTE_DQS_TRACKER!$D:$D,PASTE_DQS_TRACKER!$C:$C,MAIN!$A2050,PASTE_DQS_TRACKER!$B:$B,MAIN!$D2050)-SUMIFS(PASTE_DQS_TRACKER!$D:$D,PASTE_DQS_TRACKER!$C:$C,MAIN!A2050,PASTE_DQS_TRACKER!$E:$E,MAIN!$D2050)</f>
        <v>0</v>
      </c>
      <c r="J2050" s="25">
        <f t="shared" si="585"/>
        <v>0</v>
      </c>
      <c r="K2050" s="24">
        <f>IFERROR(IF(V2050="Flex",0,IF(D2050=$D$30,VLOOKUP(A2050,MMO_o10M_lease!$A$1:$F$51,5,FALSE),IF(D2050=$D$26,VLOOKUP(D2050,LANDINGS!$A$3:$BR$40,HLOOKUP(A2050,LANDINGS!$B$1:$CF$42,42,FALSE),FALSE)-IFERROR(VLOOKUP(A2050,MMO_o10M_lease!$A$1:$F$38,5,FALSE),0),VLOOKUP(D2050,LANDINGS!$A$3:$CF$40,HLOOKUP(A2050,LANDINGS!$B$1:$CF$42,42,FALSE),FALSE)))),0)</f>
        <v>0</v>
      </c>
      <c r="L2050" s="24">
        <f>SUMIFS(PASTE_FLEX_TRACKER!$D:$D,PASTE_FLEX_TRACKER!$E:$E,MAIN!$A2050,PASTE_FLEX_TRACKER!$B:$B,MAIN!$D2050)</f>
        <v>0</v>
      </c>
      <c r="M2050" s="35" t="s">
        <v>133</v>
      </c>
      <c r="N2050" s="46" t="s">
        <v>563</v>
      </c>
      <c r="O2050" s="46">
        <f>SUMIFS(MAN_ADJ!$L:$L,MAN_ADJ!$K:$K,MAIN!$D2050,MAN_ADJ!$J:$J,MAIN!$S2050)</f>
        <v>0</v>
      </c>
      <c r="P2050" s="25">
        <f t="shared" si="586"/>
        <v>0</v>
      </c>
      <c r="Q2050" s="28" t="str">
        <f t="shared" si="588"/>
        <v>n/a</v>
      </c>
      <c r="R2050" s="38">
        <f t="shared" si="587"/>
        <v>0</v>
      </c>
      <c r="S2050" s="17" t="s">
        <v>237</v>
      </c>
      <c r="U2050" t="s">
        <v>577</v>
      </c>
    </row>
    <row r="2051" spans="1:21" x14ac:dyDescent="0.25">
      <c r="A2051" s="26" t="s">
        <v>237</v>
      </c>
      <c r="B2051" s="26" t="s">
        <v>180</v>
      </c>
      <c r="C2051" s="26" t="s">
        <v>238</v>
      </c>
      <c r="D2051" s="26" t="s">
        <v>131</v>
      </c>
      <c r="E2051" s="27">
        <f t="shared" ref="E2051:L2051" si="599">SUM(E2010:E2050)</f>
        <v>185593.78</v>
      </c>
      <c r="F2051" s="27">
        <f t="shared" si="599"/>
        <v>0</v>
      </c>
      <c r="G2051" s="27">
        <f t="shared" si="599"/>
        <v>185593.78</v>
      </c>
      <c r="H2051" s="27">
        <f t="shared" si="599"/>
        <v>0</v>
      </c>
      <c r="I2051" s="27">
        <f t="shared" si="599"/>
        <v>212.50000000000011</v>
      </c>
      <c r="J2051" s="25">
        <f t="shared" si="599"/>
        <v>185806.28</v>
      </c>
      <c r="K2051" s="27">
        <f t="shared" si="599"/>
        <v>108880.60983456318</v>
      </c>
      <c r="L2051" s="27">
        <f t="shared" si="599"/>
        <v>338</v>
      </c>
      <c r="M2051" s="41" t="s">
        <v>133</v>
      </c>
      <c r="N2051" s="46" t="s">
        <v>563</v>
      </c>
      <c r="O2051" s="27">
        <f>SUM(O2010:O2050)</f>
        <v>1116.3209999999999</v>
      </c>
      <c r="P2051" s="25">
        <f>SUM(P2010:P2050)</f>
        <v>110334.93083456317</v>
      </c>
      <c r="Q2051" s="28">
        <f t="shared" si="588"/>
        <v>0.59381701648923368</v>
      </c>
      <c r="R2051" s="38">
        <f>SUM(R2010:R2050)</f>
        <v>75471.349165436812</v>
      </c>
      <c r="S2051" s="17" t="s">
        <v>237</v>
      </c>
      <c r="U2051" t="s">
        <v>577</v>
      </c>
    </row>
    <row r="2052" spans="1:21" x14ac:dyDescent="0.25">
      <c r="A2052" s="17" t="s">
        <v>239</v>
      </c>
      <c r="B2052" s="17" t="s">
        <v>240</v>
      </c>
      <c r="C2052" s="17" t="s">
        <v>241</v>
      </c>
      <c r="D2052" s="17" t="s">
        <v>95</v>
      </c>
      <c r="E2052" s="24">
        <f>IF(U2052="SC",SUMIFS(SC!F:F,SC!A:A,MAIN!D2052,SC!B:B,MAIN!A2052),SUMIFS(Allocations!$H:$H,Allocations!$A:$A,MAIN!$A2052,Allocations!$B:$B,MAIN!$D2052))</f>
        <v>5738.9050000000007</v>
      </c>
      <c r="F2052" s="24">
        <f>IF(U2052="SC",SUMIFS(SC!J:J,SC!A:A,MAIN!D2052,SC!B:B,MAIN!A2052),SUMIFS(Allocations!M:M,Allocations!A:A,MAIN!A2052,Allocations!B:B,MAIN!D2052))</f>
        <v>874.41600000000005</v>
      </c>
      <c r="G2052" s="24">
        <f t="shared" ref="G2052:G2089" si="600">E2052+F2052</f>
        <v>6613.3210000000008</v>
      </c>
      <c r="H2052" s="24">
        <f>IFERROR(VLOOKUP(S2052,Swaps_wk!$A$2:$AP$151,HLOOKUP(MAIN!D2052,Swaps_wk!$B$2:$AP$151,150,FALSE),FALSE),0)</f>
        <v>0</v>
      </c>
      <c r="I2052" s="24">
        <f>SUMIFS(PASTE_DQS_TRACKER!$D:$D,PASTE_DQS_TRACKER!$C:$C,MAIN!$A2052,PASTE_DQS_TRACKER!$B:$B,MAIN!$D2052)-SUMIFS(PASTE_DQS_TRACKER!$D:$D,PASTE_DQS_TRACKER!$C:$C,MAIN!A2052,PASTE_DQS_TRACKER!$E:$E,MAIN!$D2052)</f>
        <v>862.6</v>
      </c>
      <c r="J2052" s="25">
        <f t="shared" ref="J2052:J2089" si="601">G2052+I2052</f>
        <v>7475.9210000000012</v>
      </c>
      <c r="K2052" s="24">
        <f>IFERROR(IF(V2052="Flex",0,IF(D2052=$D$30,VLOOKUP(A2052,MMO_o10M_lease!$A$1:$F$51,5,FALSE),IF(D2052=$D$26,VLOOKUP(D2052,LANDINGS!$A$3:$BR$40,HLOOKUP(A2052,LANDINGS!$B$1:$CF$42,42,FALSE),FALSE)-IFERROR(VLOOKUP(A2052,MMO_o10M_lease!$A$1:$F$38,5,FALSE),0),VLOOKUP(D2052,LANDINGS!$A$3:$CF$40,HLOOKUP(A2052,LANDINGS!$B$1:$CF$42,42,FALSE),FALSE)))),0)</f>
        <v>6452.6939999999995</v>
      </c>
      <c r="L2052" s="24">
        <f>SUMIFS(PASTE_FLEX_TRACKER!$D:$D,PASTE_FLEX_TRACKER!$F:$F,MAIN!$A2052,PASTE_FLEX_TRACKER!$B:$B,MAIN!$D2052)-SUMIFS(PASTE_FLEX_TRACKER!$D:$D,PASTE_FLEX_TRACKER!$C:$C,MAIN!$A2052,PASTE_FLEX_TRACKER!$B:$B,MAIN!$D2052)</f>
        <v>0</v>
      </c>
      <c r="M2052" s="24">
        <f>IFERROR(-VLOOKUP(D2052,SQ!$A$19:$CC$52,HLOOKUP(MAIN!A2052,SQ!$B$18:$CC$56,39,FALSE),FALSE),"n/a")</f>
        <v>0</v>
      </c>
      <c r="N2052" s="46" t="s">
        <v>563</v>
      </c>
      <c r="O2052" s="46">
        <f>SUMIFS(MAN_ADJ!$L:$L,MAN_ADJ!$K:$K,MAIN!$D2052,MAN_ADJ!$J:$J,MAIN!$S2052)</f>
        <v>0</v>
      </c>
      <c r="P2052" s="25">
        <f t="shared" ref="P2052:P2089" si="602">SUM(K2052:O2052)</f>
        <v>6452.6939999999995</v>
      </c>
      <c r="Q2052" s="28">
        <f t="shared" si="588"/>
        <v>0.86313030862685658</v>
      </c>
      <c r="R2052" s="38">
        <f t="shared" ref="R2052:R2118" si="603">J2052-P2052</f>
        <v>1023.2270000000017</v>
      </c>
      <c r="S2052" s="17" t="s">
        <v>239</v>
      </c>
    </row>
    <row r="2053" spans="1:21" x14ac:dyDescent="0.25">
      <c r="A2053" s="17" t="s">
        <v>239</v>
      </c>
      <c r="B2053" s="17" t="s">
        <v>240</v>
      </c>
      <c r="C2053" s="17" t="s">
        <v>241</v>
      </c>
      <c r="D2053" s="17" t="s">
        <v>96</v>
      </c>
      <c r="E2053" s="24">
        <f>IF(U2053="SC",SUMIFS(SC!F:F,SC!A:A,MAIN!D2053,SC!B:B,MAIN!A2053),SUMIFS(Allocations!$H:$H,Allocations!$A:$A,MAIN!$A2053,Allocations!$B:$B,MAIN!$D2053))</f>
        <v>199.17</v>
      </c>
      <c r="F2053" s="24">
        <f>IF(U2053="SC",SUMIFS(SC!J:J,SC!A:A,MAIN!D2053,SC!B:B,MAIN!A2053),SUMIFS(Allocations!M:M,Allocations!A:A,MAIN!A2053,Allocations!B:B,MAIN!D2053))</f>
        <v>51.436999999999998</v>
      </c>
      <c r="G2053" s="24">
        <f t="shared" si="600"/>
        <v>250.60699999999997</v>
      </c>
      <c r="H2053" s="24">
        <f>IFERROR(VLOOKUP(S2053,Swaps_wk!$A$2:$AP$151,HLOOKUP(MAIN!D2053,Swaps_wk!$B$2:$AP$151,150,FALSE),FALSE),0)</f>
        <v>0</v>
      </c>
      <c r="I2053" s="24">
        <f>SUMIFS(PASTE_DQS_TRACKER!$D:$D,PASTE_DQS_TRACKER!$C:$C,MAIN!$A2053,PASTE_DQS_TRACKER!$B:$B,MAIN!$D2053)-SUMIFS(PASTE_DQS_TRACKER!$D:$D,PASTE_DQS_TRACKER!$C:$C,MAIN!A2053,PASTE_DQS_TRACKER!$E:$E,MAIN!$D2053)</f>
        <v>28.200000000000006</v>
      </c>
      <c r="J2053" s="25">
        <f t="shared" si="601"/>
        <v>278.80699999999996</v>
      </c>
      <c r="K2053" s="24">
        <f>IFERROR(IF(V2053="Flex",0,IF(D2053=$D$30,VLOOKUP(A2053,MMO_o10M_lease!$A$1:$F$51,5,FALSE),IF(D2053=$D$26,VLOOKUP(D2053,LANDINGS!$A$3:$BR$40,HLOOKUP(A2053,LANDINGS!$B$1:$CF$42,42,FALSE),FALSE)-IFERROR(VLOOKUP(A2053,MMO_o10M_lease!$A$1:$F$38,5,FALSE),0),VLOOKUP(D2053,LANDINGS!$A$3:$CF$40,HLOOKUP(A2053,LANDINGS!$B$1:$CF$42,42,FALSE),FALSE)))),0)</f>
        <v>227.708</v>
      </c>
      <c r="L2053" s="24">
        <f>SUMIFS(PASTE_FLEX_TRACKER!$D:$D,PASTE_FLEX_TRACKER!$F:$F,MAIN!$A2053,PASTE_FLEX_TRACKER!$B:$B,MAIN!$D2053)-SUMIFS(PASTE_FLEX_TRACKER!$D:$D,PASTE_FLEX_TRACKER!$C:$C,MAIN!$A2053,PASTE_FLEX_TRACKER!$B:$B,MAIN!$D2053)</f>
        <v>0</v>
      </c>
      <c r="M2053" s="24">
        <f>IFERROR(-VLOOKUP(D2053,SQ!$A$19:$CC$52,HLOOKUP(MAIN!A2053,SQ!$B$18:$CC$56,39,FALSE),FALSE),"n/a")</f>
        <v>0</v>
      </c>
      <c r="N2053" s="46" t="s">
        <v>563</v>
      </c>
      <c r="O2053" s="46">
        <f>SUMIFS(MAN_ADJ!$L:$L,MAN_ADJ!$K:$K,MAIN!$D2053,MAN_ADJ!$J:$J,MAIN!$S2053)</f>
        <v>0</v>
      </c>
      <c r="P2053" s="25">
        <f t="shared" si="602"/>
        <v>227.708</v>
      </c>
      <c r="Q2053" s="28">
        <f t="shared" si="588"/>
        <v>0.81672267912929031</v>
      </c>
      <c r="R2053" s="38">
        <f t="shared" si="603"/>
        <v>51.098999999999961</v>
      </c>
      <c r="S2053" s="17" t="s">
        <v>239</v>
      </c>
    </row>
    <row r="2054" spans="1:21" x14ac:dyDescent="0.25">
      <c r="A2054" s="17" t="s">
        <v>239</v>
      </c>
      <c r="B2054" s="17" t="s">
        <v>240</v>
      </c>
      <c r="C2054" s="17" t="s">
        <v>241</v>
      </c>
      <c r="D2054" s="17" t="s">
        <v>97</v>
      </c>
      <c r="E2054" s="24">
        <f>IF(U2054="SC",SUMIFS(SC!F:F,SC!A:A,MAIN!D2054,SC!B:B,MAIN!A2054),SUMIFS(Allocations!$H:$H,Allocations!$A:$A,MAIN!$A2054,Allocations!$B:$B,MAIN!$D2054))</f>
        <v>686.5</v>
      </c>
      <c r="F2054" s="24">
        <f>IF(U2054="SC",SUMIFS(SC!J:J,SC!A:A,MAIN!D2054,SC!B:B,MAIN!A2054),SUMIFS(Allocations!M:M,Allocations!A:A,MAIN!A2054,Allocations!B:B,MAIN!D2054))</f>
        <v>165.02799999999999</v>
      </c>
      <c r="G2054" s="24">
        <f t="shared" si="600"/>
        <v>851.52800000000002</v>
      </c>
      <c r="H2054" s="24">
        <f>IFERROR(VLOOKUP(S2054,Swaps_wk!$A$2:$AP$151,HLOOKUP(MAIN!D2054,Swaps_wk!$B$2:$AP$151,150,FALSE),FALSE),0)</f>
        <v>0</v>
      </c>
      <c r="I2054" s="24">
        <f>SUMIFS(PASTE_DQS_TRACKER!$D:$D,PASTE_DQS_TRACKER!$C:$C,MAIN!$A2054,PASTE_DQS_TRACKER!$B:$B,MAIN!$D2054)-SUMIFS(PASTE_DQS_TRACKER!$D:$D,PASTE_DQS_TRACKER!$C:$C,MAIN!A2054,PASTE_DQS_TRACKER!$E:$E,MAIN!$D2054)</f>
        <v>-25.800000000000011</v>
      </c>
      <c r="J2054" s="25">
        <f t="shared" si="601"/>
        <v>825.72800000000007</v>
      </c>
      <c r="K2054" s="24">
        <f>IFERROR(IF(V2054="Flex",0,IF(D2054=$D$30,VLOOKUP(A2054,MMO_o10M_lease!$A$1:$F$51,5,FALSE),IF(D2054=$D$26,VLOOKUP(D2054,LANDINGS!$A$3:$BR$40,HLOOKUP(A2054,LANDINGS!$B$1:$CF$42,42,FALSE),FALSE)-IFERROR(VLOOKUP(A2054,MMO_o10M_lease!$A$1:$F$38,5,FALSE),0),VLOOKUP(D2054,LANDINGS!$A$3:$CF$40,HLOOKUP(A2054,LANDINGS!$B$1:$CF$42,42,FALSE),FALSE)))),0)</f>
        <v>696.93899999999996</v>
      </c>
      <c r="L2054" s="24">
        <f>SUMIFS(PASTE_FLEX_TRACKER!$D:$D,PASTE_FLEX_TRACKER!$F:$F,MAIN!$A2054,PASTE_FLEX_TRACKER!$B:$B,MAIN!$D2054)-SUMIFS(PASTE_FLEX_TRACKER!$D:$D,PASTE_FLEX_TRACKER!$C:$C,MAIN!$A2054,PASTE_FLEX_TRACKER!$B:$B,MAIN!$D2054)</f>
        <v>0</v>
      </c>
      <c r="M2054" s="24">
        <f>IFERROR(-VLOOKUP(D2054,SQ!$A$19:$CC$52,HLOOKUP(MAIN!A2054,SQ!$B$18:$CC$56,39,FALSE),FALSE),"n/a")</f>
        <v>0</v>
      </c>
      <c r="N2054" s="46" t="s">
        <v>563</v>
      </c>
      <c r="O2054" s="46">
        <f>SUMIFS(MAN_ADJ!$L:$L,MAN_ADJ!$K:$K,MAIN!$D2054,MAN_ADJ!$J:$J,MAIN!$S2054)</f>
        <v>0</v>
      </c>
      <c r="P2054" s="25">
        <f t="shared" si="602"/>
        <v>696.93899999999996</v>
      </c>
      <c r="Q2054" s="28">
        <f t="shared" si="588"/>
        <v>0.84402975313904804</v>
      </c>
      <c r="R2054" s="38">
        <f t="shared" si="603"/>
        <v>128.7890000000001</v>
      </c>
      <c r="S2054" s="17" t="s">
        <v>239</v>
      </c>
    </row>
    <row r="2055" spans="1:21" x14ac:dyDescent="0.25">
      <c r="A2055" s="17" t="s">
        <v>239</v>
      </c>
      <c r="B2055" s="17" t="s">
        <v>240</v>
      </c>
      <c r="C2055" s="17" t="s">
        <v>241</v>
      </c>
      <c r="D2055" s="17" t="s">
        <v>98</v>
      </c>
      <c r="E2055" s="24">
        <f>IF(U2055="SC",SUMIFS(SC!F:F,SC!A:A,MAIN!D2055,SC!B:B,MAIN!A2055),SUMIFS(Allocations!$H:$H,Allocations!$A:$A,MAIN!$A2055,Allocations!$B:$B,MAIN!$D2055))</f>
        <v>982.50400000000002</v>
      </c>
      <c r="F2055" s="24">
        <f>IF(U2055="SC",SUMIFS(SC!J:J,SC!A:A,MAIN!D2055,SC!B:B,MAIN!A2055),SUMIFS(Allocations!M:M,Allocations!A:A,MAIN!A2055,Allocations!B:B,MAIN!D2055))</f>
        <v>5.5E-2</v>
      </c>
      <c r="G2055" s="24">
        <f t="shared" si="600"/>
        <v>982.55899999999997</v>
      </c>
      <c r="H2055" s="24">
        <f>IFERROR(VLOOKUP(S2055,Swaps_wk!$A$2:$AP$151,HLOOKUP(MAIN!D2055,Swaps_wk!$B$2:$AP$151,150,FALSE),FALSE),0)</f>
        <v>-166</v>
      </c>
      <c r="I2055" s="24">
        <f>SUMIFS(PASTE_DQS_TRACKER!$D:$D,PASTE_DQS_TRACKER!$C:$C,MAIN!$A2055,PASTE_DQS_TRACKER!$B:$B,MAIN!$D2055)-SUMIFS(PASTE_DQS_TRACKER!$D:$D,PASTE_DQS_TRACKER!$C:$C,MAIN!A2055,PASTE_DQS_TRACKER!$E:$E,MAIN!$D2055)</f>
        <v>-341</v>
      </c>
      <c r="J2055" s="25">
        <f t="shared" si="601"/>
        <v>641.55899999999997</v>
      </c>
      <c r="K2055" s="24">
        <f>IFERROR(IF(V2055="Flex",0,IF(D2055=$D$30,VLOOKUP(A2055,MMO_o10M_lease!$A$1:$F$51,5,FALSE),IF(D2055=$D$26,VLOOKUP(D2055,LANDINGS!$A$3:$BR$40,HLOOKUP(A2055,LANDINGS!$B$1:$CF$42,42,FALSE),FALSE)-IFERROR(VLOOKUP(A2055,MMO_o10M_lease!$A$1:$F$38,5,FALSE),0),VLOOKUP(D2055,LANDINGS!$A$3:$CF$40,HLOOKUP(A2055,LANDINGS!$B$1:$CF$42,42,FALSE),FALSE)))),0)</f>
        <v>12.37</v>
      </c>
      <c r="L2055" s="24">
        <f>SUMIFS(PASTE_FLEX_TRACKER!$D:$D,PASTE_FLEX_TRACKER!$F:$F,MAIN!$A2055,PASTE_FLEX_TRACKER!$B:$B,MAIN!$D2055)-SUMIFS(PASTE_FLEX_TRACKER!$D:$D,PASTE_FLEX_TRACKER!$C:$C,MAIN!$A2055,PASTE_FLEX_TRACKER!$B:$B,MAIN!$D2055)</f>
        <v>0</v>
      </c>
      <c r="M2055" s="24">
        <f>IFERROR(-VLOOKUP(D2055,SQ!$A$19:$CC$52,HLOOKUP(MAIN!A2055,SQ!$B$18:$CC$56,39,FALSE),FALSE),"n/a")</f>
        <v>0</v>
      </c>
      <c r="N2055" s="46" t="s">
        <v>563</v>
      </c>
      <c r="O2055" s="46">
        <f>SUMIFS(MAN_ADJ!$L:$L,MAN_ADJ!$K:$K,MAIN!$D2055,MAN_ADJ!$J:$J,MAIN!$S2055)</f>
        <v>0</v>
      </c>
      <c r="P2055" s="25">
        <f t="shared" si="602"/>
        <v>12.37</v>
      </c>
      <c r="Q2055" s="28">
        <f t="shared" si="588"/>
        <v>1.9281157305875218E-2</v>
      </c>
      <c r="R2055" s="38">
        <f t="shared" si="603"/>
        <v>629.18899999999996</v>
      </c>
      <c r="S2055" s="17" t="s">
        <v>239</v>
      </c>
    </row>
    <row r="2056" spans="1:21" x14ac:dyDescent="0.25">
      <c r="A2056" s="17" t="s">
        <v>239</v>
      </c>
      <c r="B2056" s="17" t="s">
        <v>240</v>
      </c>
      <c r="C2056" s="17" t="s">
        <v>241</v>
      </c>
      <c r="D2056" s="17" t="s">
        <v>99</v>
      </c>
      <c r="E2056" s="24">
        <f>IF(U2056="SC",SUMIFS(SC!F:F,SC!A:A,MAIN!D2056,SC!B:B,MAIN!A2056),SUMIFS(Allocations!$H:$H,Allocations!$A:$A,MAIN!$A2056,Allocations!$B:$B,MAIN!$D2056))</f>
        <v>707.79100000000005</v>
      </c>
      <c r="F2056" s="24">
        <f>IF(U2056="SC",SUMIFS(SC!J:J,SC!A:A,MAIN!D2056,SC!B:B,MAIN!A2056),SUMIFS(Allocations!M:M,Allocations!A:A,MAIN!A2056,Allocations!B:B,MAIN!D2056))</f>
        <v>137.50299999999999</v>
      </c>
      <c r="G2056" s="24">
        <f t="shared" si="600"/>
        <v>845.2940000000001</v>
      </c>
      <c r="H2056" s="24">
        <f>IFERROR(VLOOKUP(S2056,Swaps_wk!$A$2:$AP$151,HLOOKUP(MAIN!D2056,Swaps_wk!$B$2:$AP$151,150,FALSE),FALSE),0)</f>
        <v>0</v>
      </c>
      <c r="I2056" s="24">
        <f>SUMIFS(PASTE_DQS_TRACKER!$D:$D,PASTE_DQS_TRACKER!$C:$C,MAIN!$A2056,PASTE_DQS_TRACKER!$B:$B,MAIN!$D2056)-SUMIFS(PASTE_DQS_TRACKER!$D:$D,PASTE_DQS_TRACKER!$C:$C,MAIN!A2056,PASTE_DQS_TRACKER!$E:$E,MAIN!$D2056)</f>
        <v>-79.100000000000023</v>
      </c>
      <c r="J2056" s="25">
        <f t="shared" si="601"/>
        <v>766.19400000000007</v>
      </c>
      <c r="K2056" s="24">
        <f>IFERROR(IF(V2056="Flex",0,IF(D2056=$D$30,VLOOKUP(A2056,MMO_o10M_lease!$A$1:$F$51,5,FALSE),IF(D2056=$D$26,VLOOKUP(D2056,LANDINGS!$A$3:$BR$40,HLOOKUP(A2056,LANDINGS!$B$1:$CF$42,42,FALSE),FALSE)-IFERROR(VLOOKUP(A2056,MMO_o10M_lease!$A$1:$F$38,5,FALSE),0),VLOOKUP(D2056,LANDINGS!$A$3:$CF$40,HLOOKUP(A2056,LANDINGS!$B$1:$CF$42,42,FALSE),FALSE)))),0)</f>
        <v>689.11</v>
      </c>
      <c r="L2056" s="24">
        <f>SUMIFS(PASTE_FLEX_TRACKER!$D:$D,PASTE_FLEX_TRACKER!$F:$F,MAIN!$A2056,PASTE_FLEX_TRACKER!$B:$B,MAIN!$D2056)-SUMIFS(PASTE_FLEX_TRACKER!$D:$D,PASTE_FLEX_TRACKER!$C:$C,MAIN!$A2056,PASTE_FLEX_TRACKER!$B:$B,MAIN!$D2056)</f>
        <v>0</v>
      </c>
      <c r="M2056" s="24">
        <f>IFERROR(-VLOOKUP(D2056,SQ!$A$19:$CC$52,HLOOKUP(MAIN!A2056,SQ!$B$18:$CC$56,39,FALSE),FALSE),"n/a")</f>
        <v>0</v>
      </c>
      <c r="N2056" s="46" t="s">
        <v>563</v>
      </c>
      <c r="O2056" s="46">
        <f>SUMIFS(MAN_ADJ!$L:$L,MAN_ADJ!$K:$K,MAIN!$D2056,MAN_ADJ!$J:$J,MAIN!$S2056)</f>
        <v>0</v>
      </c>
      <c r="P2056" s="25">
        <f t="shared" si="602"/>
        <v>689.11</v>
      </c>
      <c r="Q2056" s="28">
        <f t="shared" si="588"/>
        <v>0.89939362615734386</v>
      </c>
      <c r="R2056" s="38">
        <f t="shared" si="603"/>
        <v>77.08400000000006</v>
      </c>
      <c r="S2056" s="17" t="s">
        <v>239</v>
      </c>
    </row>
    <row r="2057" spans="1:21" x14ac:dyDescent="0.25">
      <c r="A2057" s="17" t="s">
        <v>239</v>
      </c>
      <c r="B2057" s="17" t="s">
        <v>240</v>
      </c>
      <c r="C2057" s="17" t="s">
        <v>241</v>
      </c>
      <c r="D2057" s="17" t="s">
        <v>100</v>
      </c>
      <c r="E2057" s="24">
        <f>IF(U2057="SC",SUMIFS(SC!F:F,SC!A:A,MAIN!D2057,SC!B:B,MAIN!A2057),SUMIFS(Allocations!$H:$H,Allocations!$A:$A,MAIN!$A2057,Allocations!$B:$B,MAIN!$D2057))</f>
        <v>400.9</v>
      </c>
      <c r="F2057" s="24">
        <f>IF(U2057="SC",SUMIFS(SC!J:J,SC!A:A,MAIN!D2057,SC!B:B,MAIN!A2057),SUMIFS(Allocations!M:M,Allocations!A:A,MAIN!A2057,Allocations!B:B,MAIN!D2057))</f>
        <v>17.577999999999999</v>
      </c>
      <c r="G2057" s="24">
        <f t="shared" si="600"/>
        <v>418.47799999999995</v>
      </c>
      <c r="H2057" s="24">
        <f>IFERROR(VLOOKUP(S2057,Swaps_wk!$A$2:$AP$151,HLOOKUP(MAIN!D2057,Swaps_wk!$B$2:$AP$151,150,FALSE),FALSE),0)</f>
        <v>0</v>
      </c>
      <c r="I2057" s="24">
        <f>SUMIFS(PASTE_DQS_TRACKER!$D:$D,PASTE_DQS_TRACKER!$C:$C,MAIN!$A2057,PASTE_DQS_TRACKER!$B:$B,MAIN!$D2057)-SUMIFS(PASTE_DQS_TRACKER!$D:$D,PASTE_DQS_TRACKER!$C:$C,MAIN!A2057,PASTE_DQS_TRACKER!$E:$E,MAIN!$D2057)</f>
        <v>-93.5</v>
      </c>
      <c r="J2057" s="25">
        <f t="shared" si="601"/>
        <v>324.97799999999995</v>
      </c>
      <c r="K2057" s="24">
        <f>IFERROR(IF(V2057="Flex",0,IF(D2057=$D$30,VLOOKUP(A2057,MMO_o10M_lease!$A$1:$F$51,5,FALSE),IF(D2057=$D$26,VLOOKUP(D2057,LANDINGS!$A$3:$BR$40,HLOOKUP(A2057,LANDINGS!$B$1:$CF$42,42,FALSE),FALSE)-IFERROR(VLOOKUP(A2057,MMO_o10M_lease!$A$1:$F$38,5,FALSE),0),VLOOKUP(D2057,LANDINGS!$A$3:$CF$40,HLOOKUP(A2057,LANDINGS!$B$1:$CF$42,42,FALSE),FALSE)))),0)</f>
        <v>222.846</v>
      </c>
      <c r="L2057" s="24">
        <f>SUMIFS(PASTE_FLEX_TRACKER!$D:$D,PASTE_FLEX_TRACKER!$F:$F,MAIN!$A2057,PASTE_FLEX_TRACKER!$B:$B,MAIN!$D2057)-SUMIFS(PASTE_FLEX_TRACKER!$D:$D,PASTE_FLEX_TRACKER!$C:$C,MAIN!$A2057,PASTE_FLEX_TRACKER!$B:$B,MAIN!$D2057)</f>
        <v>0</v>
      </c>
      <c r="M2057" s="24">
        <f>IFERROR(-VLOOKUP(D2057,SQ!$A$19:$CC$52,HLOOKUP(MAIN!A2057,SQ!$B$18:$CC$56,39,FALSE),FALSE),"n/a")</f>
        <v>0</v>
      </c>
      <c r="N2057" s="46" t="s">
        <v>563</v>
      </c>
      <c r="O2057" s="46">
        <f>SUMIFS(MAN_ADJ!$L:$L,MAN_ADJ!$K:$K,MAIN!$D2057,MAN_ADJ!$J:$J,MAIN!$S2057)</f>
        <v>0</v>
      </c>
      <c r="P2057" s="25">
        <f t="shared" si="602"/>
        <v>222.846</v>
      </c>
      <c r="Q2057" s="28">
        <f t="shared" si="588"/>
        <v>0.68572641840370741</v>
      </c>
      <c r="R2057" s="38">
        <f t="shared" si="603"/>
        <v>102.13199999999995</v>
      </c>
      <c r="S2057" s="17" t="s">
        <v>239</v>
      </c>
    </row>
    <row r="2058" spans="1:21" x14ac:dyDescent="0.25">
      <c r="A2058" s="17" t="s">
        <v>239</v>
      </c>
      <c r="B2058" s="17" t="s">
        <v>240</v>
      </c>
      <c r="C2058" s="17" t="s">
        <v>241</v>
      </c>
      <c r="D2058" s="17" t="s">
        <v>101</v>
      </c>
      <c r="E2058" s="24">
        <f>IF(U2058="SC",SUMIFS(SC!F:F,SC!A:A,MAIN!D2058,SC!B:B,MAIN!A2058),SUMIFS(Allocations!$H:$H,Allocations!$A:$A,MAIN!$A2058,Allocations!$B:$B,MAIN!$D2058))</f>
        <v>50.5</v>
      </c>
      <c r="F2058" s="24">
        <f>IF(U2058="SC",SUMIFS(SC!J:J,SC!A:A,MAIN!D2058,SC!B:B,MAIN!A2058),SUMIFS(Allocations!M:M,Allocations!A:A,MAIN!A2058,Allocations!B:B,MAIN!D2058))</f>
        <v>34.081000000000003</v>
      </c>
      <c r="G2058" s="24">
        <f t="shared" si="600"/>
        <v>84.581000000000003</v>
      </c>
      <c r="H2058" s="24">
        <f>IFERROR(VLOOKUP(S2058,Swaps_wk!$A$2:$AP$151,HLOOKUP(MAIN!D2058,Swaps_wk!$B$2:$AP$151,150,FALSE),FALSE),0)</f>
        <v>0</v>
      </c>
      <c r="I2058" s="24">
        <f>SUMIFS(PASTE_DQS_TRACKER!$D:$D,PASTE_DQS_TRACKER!$C:$C,MAIN!$A2058,PASTE_DQS_TRACKER!$B:$B,MAIN!$D2058)-SUMIFS(PASTE_DQS_TRACKER!$D:$D,PASTE_DQS_TRACKER!$C:$C,MAIN!A2058,PASTE_DQS_TRACKER!$E:$E,MAIN!$D2058)</f>
        <v>25</v>
      </c>
      <c r="J2058" s="25">
        <f t="shared" si="601"/>
        <v>109.581</v>
      </c>
      <c r="K2058" s="24">
        <f>IFERROR(IF(V2058="Flex",0,IF(D2058=$D$30,VLOOKUP(A2058,MMO_o10M_lease!$A$1:$F$51,5,FALSE),IF(D2058=$D$26,VLOOKUP(D2058,LANDINGS!$A$3:$BR$40,HLOOKUP(A2058,LANDINGS!$B$1:$CF$42,42,FALSE),FALSE)-IFERROR(VLOOKUP(A2058,MMO_o10M_lease!$A$1:$F$38,5,FALSE),0),VLOOKUP(D2058,LANDINGS!$A$3:$CF$40,HLOOKUP(A2058,LANDINGS!$B$1:$CF$42,42,FALSE),FALSE)))),0)</f>
        <v>83.096000000000004</v>
      </c>
      <c r="L2058" s="24">
        <f>SUMIFS(PASTE_FLEX_TRACKER!$D:$D,PASTE_FLEX_TRACKER!$F:$F,MAIN!$A2058,PASTE_FLEX_TRACKER!$B:$B,MAIN!$D2058)-SUMIFS(PASTE_FLEX_TRACKER!$D:$D,PASTE_FLEX_TRACKER!$C:$C,MAIN!$A2058,PASTE_FLEX_TRACKER!$B:$B,MAIN!$D2058)</f>
        <v>0</v>
      </c>
      <c r="M2058" s="24">
        <f>IFERROR(-VLOOKUP(D2058,SQ!$A$19:$CC$52,HLOOKUP(MAIN!A2058,SQ!$B$18:$CC$56,39,FALSE),FALSE),"n/a")</f>
        <v>0</v>
      </c>
      <c r="N2058" s="46" t="s">
        <v>563</v>
      </c>
      <c r="O2058" s="46">
        <f>SUMIFS(MAN_ADJ!$L:$L,MAN_ADJ!$K:$K,MAIN!$D2058,MAN_ADJ!$J:$J,MAIN!$S2058)</f>
        <v>0</v>
      </c>
      <c r="P2058" s="25">
        <f t="shared" si="602"/>
        <v>83.096000000000004</v>
      </c>
      <c r="Q2058" s="28">
        <f t="shared" si="588"/>
        <v>0.75830664074976506</v>
      </c>
      <c r="R2058" s="38">
        <f t="shared" si="603"/>
        <v>26.484999999999999</v>
      </c>
      <c r="S2058" s="17" t="s">
        <v>239</v>
      </c>
    </row>
    <row r="2059" spans="1:21" x14ac:dyDescent="0.25">
      <c r="A2059" s="17" t="s">
        <v>239</v>
      </c>
      <c r="B2059" s="17" t="s">
        <v>240</v>
      </c>
      <c r="C2059" s="17" t="s">
        <v>241</v>
      </c>
      <c r="D2059" s="17" t="s">
        <v>102</v>
      </c>
      <c r="E2059" s="24">
        <f>IF(U2059="SC",SUMIFS(SC!F:F,SC!A:A,MAIN!D2059,SC!B:B,MAIN!A2059),SUMIFS(Allocations!$H:$H,Allocations!$A:$A,MAIN!$A2059,Allocations!$B:$B,MAIN!$D2059))</f>
        <v>0</v>
      </c>
      <c r="F2059" s="24">
        <f>IF(U2059="SC",SUMIFS(SC!J:J,SC!A:A,MAIN!D2059,SC!B:B,MAIN!A2059),SUMIFS(Allocations!M:M,Allocations!A:A,MAIN!A2059,Allocations!B:B,MAIN!D2059))</f>
        <v>64.045000000000002</v>
      </c>
      <c r="G2059" s="24">
        <f t="shared" si="600"/>
        <v>64.045000000000002</v>
      </c>
      <c r="H2059" s="24">
        <f>IFERROR(VLOOKUP(S2059,Swaps_wk!$A$2:$AP$151,HLOOKUP(MAIN!D2059,Swaps_wk!$B$2:$AP$151,150,FALSE),FALSE),0)</f>
        <v>0</v>
      </c>
      <c r="I2059" s="24">
        <f>SUMIFS(PASTE_DQS_TRACKER!$D:$D,PASTE_DQS_TRACKER!$C:$C,MAIN!$A2059,PASTE_DQS_TRACKER!$B:$B,MAIN!$D2059)-SUMIFS(PASTE_DQS_TRACKER!$D:$D,PASTE_DQS_TRACKER!$C:$C,MAIN!A2059,PASTE_DQS_TRACKER!$E:$E,MAIN!$D2059)</f>
        <v>-63.4</v>
      </c>
      <c r="J2059" s="25">
        <f t="shared" si="601"/>
        <v>0.64500000000000313</v>
      </c>
      <c r="K2059" s="24">
        <f>IFERROR(IF(V2059="Flex",0,IF(D2059=$D$30,VLOOKUP(A2059,MMO_o10M_lease!$A$1:$F$51,5,FALSE),IF(D2059=$D$26,VLOOKUP(D2059,LANDINGS!$A$3:$BR$40,HLOOKUP(A2059,LANDINGS!$B$1:$CF$42,42,FALSE),FALSE)-IFERROR(VLOOKUP(A2059,MMO_o10M_lease!$A$1:$F$38,5,FALSE),0),VLOOKUP(D2059,LANDINGS!$A$3:$CF$40,HLOOKUP(A2059,LANDINGS!$B$1:$CF$42,42,FALSE),FALSE)))),0)</f>
        <v>0.58199999999999996</v>
      </c>
      <c r="L2059" s="24">
        <f>SUMIFS(PASTE_FLEX_TRACKER!$D:$D,PASTE_FLEX_TRACKER!$F:$F,MAIN!$A2059,PASTE_FLEX_TRACKER!$B:$B,MAIN!$D2059)-SUMIFS(PASTE_FLEX_TRACKER!$D:$D,PASTE_FLEX_TRACKER!$C:$C,MAIN!$A2059,PASTE_FLEX_TRACKER!$B:$B,MAIN!$D2059)</f>
        <v>0</v>
      </c>
      <c r="M2059" s="24">
        <f>IFERROR(-VLOOKUP(D2059,SQ!$A$19:$CC$52,HLOOKUP(MAIN!A2059,SQ!$B$18:$CC$56,39,FALSE),FALSE),"n/a")</f>
        <v>0</v>
      </c>
      <c r="N2059" s="46" t="s">
        <v>563</v>
      </c>
      <c r="O2059" s="46">
        <f>SUMIFS(MAN_ADJ!$L:$L,MAN_ADJ!$K:$K,MAIN!$D2059,MAN_ADJ!$J:$J,MAIN!$S2059)</f>
        <v>0</v>
      </c>
      <c r="P2059" s="25">
        <f t="shared" si="602"/>
        <v>0.58199999999999996</v>
      </c>
      <c r="Q2059" s="28">
        <f t="shared" si="588"/>
        <v>0.90232558139534436</v>
      </c>
      <c r="R2059" s="38">
        <f t="shared" si="603"/>
        <v>6.3000000000003165E-2</v>
      </c>
      <c r="S2059" s="17" t="s">
        <v>239</v>
      </c>
    </row>
    <row r="2060" spans="1:21" x14ac:dyDescent="0.25">
      <c r="A2060" s="17" t="s">
        <v>239</v>
      </c>
      <c r="B2060" s="17" t="s">
        <v>240</v>
      </c>
      <c r="C2060" s="17" t="s">
        <v>241</v>
      </c>
      <c r="D2060" s="17" t="s">
        <v>103</v>
      </c>
      <c r="E2060" s="24">
        <f>IF(U2060="SC",SUMIFS(SC!F:F,SC!A:A,MAIN!D2060,SC!B:B,MAIN!A2060),SUMIFS(Allocations!$H:$H,Allocations!$A:$A,MAIN!$A2060,Allocations!$B:$B,MAIN!$D2060))</f>
        <v>0</v>
      </c>
      <c r="F2060" s="24">
        <f>IF(U2060="SC",SUMIFS(SC!J:J,SC!A:A,MAIN!D2060,SC!B:B,MAIN!A2060),SUMIFS(Allocations!M:M,Allocations!A:A,MAIN!A2060,Allocations!B:B,MAIN!D2060))</f>
        <v>0</v>
      </c>
      <c r="G2060" s="24">
        <f t="shared" si="600"/>
        <v>0</v>
      </c>
      <c r="H2060" s="24">
        <f>IFERROR(VLOOKUP(S2060,Swaps_wk!$A$2:$AP$151,HLOOKUP(MAIN!D2060,Swaps_wk!$B$2:$AP$151,150,FALSE),FALSE),0)</f>
        <v>0</v>
      </c>
      <c r="I2060" s="24">
        <f>SUMIFS(PASTE_DQS_TRACKER!$D:$D,PASTE_DQS_TRACKER!$C:$C,MAIN!$A2060,PASTE_DQS_TRACKER!$B:$B,MAIN!$D2060)-SUMIFS(PASTE_DQS_TRACKER!$D:$D,PASTE_DQS_TRACKER!$C:$C,MAIN!A2060,PASTE_DQS_TRACKER!$E:$E,MAIN!$D2060)</f>
        <v>0</v>
      </c>
      <c r="J2060" s="25">
        <f t="shared" si="601"/>
        <v>0</v>
      </c>
      <c r="K2060" s="24">
        <f>IFERROR(IF(V2060="Flex",0,IF(D2060=$D$30,VLOOKUP(A2060,MMO_o10M_lease!$A$1:$F$51,5,FALSE),IF(D2060=$D$26,VLOOKUP(D2060,LANDINGS!$A$3:$BR$40,HLOOKUP(A2060,LANDINGS!$B$1:$CF$42,42,FALSE),FALSE)-IFERROR(VLOOKUP(A2060,MMO_o10M_lease!$A$1:$F$38,5,FALSE),0),VLOOKUP(D2060,LANDINGS!$A$3:$CF$40,HLOOKUP(A2060,LANDINGS!$B$1:$CF$42,42,FALSE),FALSE)))),0)</f>
        <v>0</v>
      </c>
      <c r="L2060" s="24">
        <f>SUMIFS(PASTE_FLEX_TRACKER!$D:$D,PASTE_FLEX_TRACKER!$F:$F,MAIN!$A2060,PASTE_FLEX_TRACKER!$B:$B,MAIN!$D2060)-SUMIFS(PASTE_FLEX_TRACKER!$D:$D,PASTE_FLEX_TRACKER!$C:$C,MAIN!$A2060,PASTE_FLEX_TRACKER!$B:$B,MAIN!$D2060)</f>
        <v>0</v>
      </c>
      <c r="M2060" s="24">
        <f>IFERROR(-VLOOKUP(D2060,SQ!$A$19:$CC$52,HLOOKUP(MAIN!A2060,SQ!$B$18:$CC$56,39,FALSE),FALSE),"n/a")</f>
        <v>0</v>
      </c>
      <c r="N2060" s="46" t="s">
        <v>563</v>
      </c>
      <c r="O2060" s="46">
        <f>SUMIFS(MAN_ADJ!$L:$L,MAN_ADJ!$K:$K,MAIN!$D2060,MAN_ADJ!$J:$J,MAIN!$S2060)</f>
        <v>0</v>
      </c>
      <c r="P2060" s="25">
        <f t="shared" si="602"/>
        <v>0</v>
      </c>
      <c r="Q2060" s="28" t="str">
        <f t="shared" si="588"/>
        <v>n/a</v>
      </c>
      <c r="R2060" s="38">
        <f t="shared" si="603"/>
        <v>0</v>
      </c>
      <c r="S2060" s="17" t="s">
        <v>239</v>
      </c>
    </row>
    <row r="2061" spans="1:21" x14ac:dyDescent="0.25">
      <c r="A2061" s="17" t="s">
        <v>239</v>
      </c>
      <c r="B2061" s="17" t="s">
        <v>240</v>
      </c>
      <c r="C2061" s="17" t="s">
        <v>241</v>
      </c>
      <c r="D2061" s="17" t="s">
        <v>104</v>
      </c>
      <c r="E2061" s="24">
        <f>IF(U2061="SC",SUMIFS(SC!F:F,SC!A:A,MAIN!D2061,SC!B:B,MAIN!A2061),SUMIFS(Allocations!$H:$H,Allocations!$A:$A,MAIN!$A2061,Allocations!$B:$B,MAIN!$D2061))</f>
        <v>59.7</v>
      </c>
      <c r="F2061" s="24">
        <f>IF(U2061="SC",SUMIFS(SC!J:J,SC!A:A,MAIN!D2061,SC!B:B,MAIN!A2061),SUMIFS(Allocations!M:M,Allocations!A:A,MAIN!A2061,Allocations!B:B,MAIN!D2061))</f>
        <v>0</v>
      </c>
      <c r="G2061" s="24">
        <f t="shared" si="600"/>
        <v>59.7</v>
      </c>
      <c r="H2061" s="24">
        <f>IFERROR(VLOOKUP(S2061,Swaps_wk!$A$2:$AP$151,HLOOKUP(MAIN!D2061,Swaps_wk!$B$2:$AP$151,150,FALSE),FALSE),0)</f>
        <v>0</v>
      </c>
      <c r="I2061" s="24">
        <f>SUMIFS(PASTE_DQS_TRACKER!$D:$D,PASTE_DQS_TRACKER!$C:$C,MAIN!$A2061,PASTE_DQS_TRACKER!$B:$B,MAIN!$D2061)-SUMIFS(PASTE_DQS_TRACKER!$D:$D,PASTE_DQS_TRACKER!$C:$C,MAIN!A2061,PASTE_DQS_TRACKER!$E:$E,MAIN!$D2061)</f>
        <v>-58.5</v>
      </c>
      <c r="J2061" s="25">
        <f t="shared" si="601"/>
        <v>1.2000000000000028</v>
      </c>
      <c r="K2061" s="24">
        <f>IFERROR(IF(V2061="Flex",0,IF(D2061=$D$30,VLOOKUP(A2061,MMO_o10M_lease!$A$1:$F$51,5,FALSE),IF(D2061=$D$26,VLOOKUP(D2061,LANDINGS!$A$3:$BR$40,HLOOKUP(A2061,LANDINGS!$B$1:$CF$42,42,FALSE),FALSE)-IFERROR(VLOOKUP(A2061,MMO_o10M_lease!$A$1:$F$38,5,FALSE),0),VLOOKUP(D2061,LANDINGS!$A$3:$CF$40,HLOOKUP(A2061,LANDINGS!$B$1:$CF$42,42,FALSE),FALSE)))),0)</f>
        <v>0</v>
      </c>
      <c r="L2061" s="24">
        <f>SUMIFS(PASTE_FLEX_TRACKER!$D:$D,PASTE_FLEX_TRACKER!$F:$F,MAIN!$A2061,PASTE_FLEX_TRACKER!$B:$B,MAIN!$D2061)-SUMIFS(PASTE_FLEX_TRACKER!$D:$D,PASTE_FLEX_TRACKER!$C:$C,MAIN!$A2061,PASTE_FLEX_TRACKER!$B:$B,MAIN!$D2061)</f>
        <v>0</v>
      </c>
      <c r="M2061" s="24">
        <f>IFERROR(-VLOOKUP(D2061,SQ!$A$19:$CC$52,HLOOKUP(MAIN!A2061,SQ!$B$18:$CC$56,39,FALSE),FALSE),"n/a")</f>
        <v>0</v>
      </c>
      <c r="N2061" s="46" t="s">
        <v>563</v>
      </c>
      <c r="O2061" s="46">
        <f>SUMIFS(MAN_ADJ!$L:$L,MAN_ADJ!$K:$K,MAIN!$D2061,MAN_ADJ!$J:$J,MAIN!$S2061)</f>
        <v>0</v>
      </c>
      <c r="P2061" s="25">
        <f t="shared" si="602"/>
        <v>0</v>
      </c>
      <c r="Q2061" s="28">
        <f t="shared" si="588"/>
        <v>0</v>
      </c>
      <c r="R2061" s="38">
        <f t="shared" si="603"/>
        <v>1.2000000000000028</v>
      </c>
      <c r="S2061" s="17" t="s">
        <v>239</v>
      </c>
    </row>
    <row r="2062" spans="1:21" x14ac:dyDescent="0.25">
      <c r="A2062" s="17" t="s">
        <v>239</v>
      </c>
      <c r="B2062" s="17" t="s">
        <v>240</v>
      </c>
      <c r="C2062" s="17" t="s">
        <v>241</v>
      </c>
      <c r="D2062" s="17" t="s">
        <v>105</v>
      </c>
      <c r="E2062" s="24">
        <f>IF(U2062="SC",SUMIFS(SC!F:F,SC!A:A,MAIN!D2062,SC!B:B,MAIN!A2062),SUMIFS(Allocations!$H:$H,Allocations!$A:$A,MAIN!$A2062,Allocations!$B:$B,MAIN!$D2062))</f>
        <v>1647.0330000000001</v>
      </c>
      <c r="F2062" s="24">
        <f>IF(U2062="SC",SUMIFS(SC!J:J,SC!A:A,MAIN!D2062,SC!B:B,MAIN!A2062),SUMIFS(Allocations!M:M,Allocations!A:A,MAIN!A2062,Allocations!B:B,MAIN!D2062))</f>
        <v>198.02799999999999</v>
      </c>
      <c r="G2062" s="24">
        <f t="shared" si="600"/>
        <v>1845.0610000000001</v>
      </c>
      <c r="H2062" s="24">
        <f>IFERROR(VLOOKUP(S2062,Swaps_wk!$A$2:$AP$151,HLOOKUP(MAIN!D2062,Swaps_wk!$B$2:$AP$151,150,FALSE),FALSE),0)</f>
        <v>166</v>
      </c>
      <c r="I2062" s="24">
        <f>SUMIFS(PASTE_DQS_TRACKER!$D:$D,PASTE_DQS_TRACKER!$C:$C,MAIN!$A2062,PASTE_DQS_TRACKER!$B:$B,MAIN!$D2062)-SUMIFS(PASTE_DQS_TRACKER!$D:$D,PASTE_DQS_TRACKER!$C:$C,MAIN!A2062,PASTE_DQS_TRACKER!$E:$E,MAIN!$D2062)</f>
        <v>-82.900000000000034</v>
      </c>
      <c r="J2062" s="25">
        <f t="shared" si="601"/>
        <v>1762.1610000000001</v>
      </c>
      <c r="K2062" s="24">
        <f>IFERROR(IF(V2062="Flex",0,IF(D2062=$D$30,VLOOKUP(A2062,MMO_o10M_lease!$A$1:$F$51,5,FALSE),IF(D2062=$D$26,VLOOKUP(D2062,LANDINGS!$A$3:$BR$40,HLOOKUP(A2062,LANDINGS!$B$1:$CF$42,42,FALSE),FALSE)-IFERROR(VLOOKUP(A2062,MMO_o10M_lease!$A$1:$F$38,5,FALSE),0),VLOOKUP(D2062,LANDINGS!$A$3:$CF$40,HLOOKUP(A2062,LANDINGS!$B$1:$CF$42,42,FALSE),FALSE)))),0)</f>
        <v>1329.2909999999999</v>
      </c>
      <c r="L2062" s="24">
        <f>SUMIFS(PASTE_FLEX_TRACKER!$D:$D,PASTE_FLEX_TRACKER!$F:$F,MAIN!$A2062,PASTE_FLEX_TRACKER!$B:$B,MAIN!$D2062)-SUMIFS(PASTE_FLEX_TRACKER!$D:$D,PASTE_FLEX_TRACKER!$C:$C,MAIN!$A2062,PASTE_FLEX_TRACKER!$B:$B,MAIN!$D2062)</f>
        <v>0</v>
      </c>
      <c r="M2062" s="24">
        <f>IFERROR(-VLOOKUP(D2062,SQ!$A$19:$CC$52,HLOOKUP(MAIN!A2062,SQ!$B$18:$CC$56,39,FALSE),FALSE),"n/a")</f>
        <v>0</v>
      </c>
      <c r="N2062" s="46" t="s">
        <v>563</v>
      </c>
      <c r="O2062" s="46">
        <f>SUMIFS(MAN_ADJ!$L:$L,MAN_ADJ!$K:$K,MAIN!$D2062,MAN_ADJ!$J:$J,MAIN!$S2062)</f>
        <v>0</v>
      </c>
      <c r="P2062" s="25">
        <f t="shared" si="602"/>
        <v>1329.2909999999999</v>
      </c>
      <c r="Q2062" s="28">
        <f t="shared" si="588"/>
        <v>0.75435275210380881</v>
      </c>
      <c r="R2062" s="38">
        <f t="shared" si="603"/>
        <v>432.87000000000012</v>
      </c>
      <c r="S2062" s="17" t="s">
        <v>239</v>
      </c>
    </row>
    <row r="2063" spans="1:21" x14ac:dyDescent="0.25">
      <c r="A2063" s="17" t="s">
        <v>239</v>
      </c>
      <c r="B2063" s="17" t="s">
        <v>240</v>
      </c>
      <c r="C2063" s="17" t="s">
        <v>241</v>
      </c>
      <c r="D2063" s="17" t="s">
        <v>106</v>
      </c>
      <c r="E2063" s="24">
        <f>IF(U2063="SC",SUMIFS(SC!F:F,SC!A:A,MAIN!D2063,SC!B:B,MAIN!A2063),SUMIFS(Allocations!$H:$H,Allocations!$A:$A,MAIN!$A2063,Allocations!$B:$B,MAIN!$D2063))</f>
        <v>842.72900000000004</v>
      </c>
      <c r="F2063" s="24">
        <f>IF(U2063="SC",SUMIFS(SC!J:J,SC!A:A,MAIN!D2063,SC!B:B,MAIN!A2063),SUMIFS(Allocations!M:M,Allocations!A:A,MAIN!A2063,Allocations!B:B,MAIN!D2063))</f>
        <v>18.690999999999999</v>
      </c>
      <c r="G2063" s="24">
        <f t="shared" si="600"/>
        <v>861.42000000000007</v>
      </c>
      <c r="H2063" s="24">
        <f>IFERROR(VLOOKUP(S2063,Swaps_wk!$A$2:$AP$151,HLOOKUP(MAIN!D2063,Swaps_wk!$B$2:$AP$151,150,FALSE),FALSE),0)</f>
        <v>0</v>
      </c>
      <c r="I2063" s="24">
        <f>SUMIFS(PASTE_DQS_TRACKER!$D:$D,PASTE_DQS_TRACKER!$C:$C,MAIN!$A2063,PASTE_DQS_TRACKER!$B:$B,MAIN!$D2063)-SUMIFS(PASTE_DQS_TRACKER!$D:$D,PASTE_DQS_TRACKER!$C:$C,MAIN!A2063,PASTE_DQS_TRACKER!$E:$E,MAIN!$D2063)</f>
        <v>-266.7</v>
      </c>
      <c r="J2063" s="25">
        <f t="shared" si="601"/>
        <v>594.72</v>
      </c>
      <c r="K2063" s="24">
        <f>IFERROR(IF(V2063="Flex",0,IF(D2063=$D$30,VLOOKUP(A2063,MMO_o10M_lease!$A$1:$F$51,5,FALSE),IF(D2063=$D$26,VLOOKUP(D2063,LANDINGS!$A$3:$BR$40,HLOOKUP(A2063,LANDINGS!$B$1:$CF$42,42,FALSE),FALSE)-IFERROR(VLOOKUP(A2063,MMO_o10M_lease!$A$1:$F$38,5,FALSE),0),VLOOKUP(D2063,LANDINGS!$A$3:$CF$40,HLOOKUP(A2063,LANDINGS!$B$1:$CF$42,42,FALSE),FALSE)))),0)</f>
        <v>89.312999999999988</v>
      </c>
      <c r="L2063" s="24">
        <f>SUMIFS(PASTE_FLEX_TRACKER!$D:$D,PASTE_FLEX_TRACKER!$F:$F,MAIN!$A2063,PASTE_FLEX_TRACKER!$B:$B,MAIN!$D2063)-SUMIFS(PASTE_FLEX_TRACKER!$D:$D,PASTE_FLEX_TRACKER!$C:$C,MAIN!$A2063,PASTE_FLEX_TRACKER!$B:$B,MAIN!$D2063)</f>
        <v>0</v>
      </c>
      <c r="M2063" s="24">
        <f>IFERROR(-VLOOKUP(D2063,SQ!$A$19:$CC$52,HLOOKUP(MAIN!A2063,SQ!$B$18:$CC$56,39,FALSE),FALSE),"n/a")</f>
        <v>0</v>
      </c>
      <c r="N2063" s="46" t="s">
        <v>563</v>
      </c>
      <c r="O2063" s="46">
        <f>SUMIFS(MAN_ADJ!$L:$L,MAN_ADJ!$K:$K,MAIN!$D2063,MAN_ADJ!$J:$J,MAIN!$S2063)</f>
        <v>0</v>
      </c>
      <c r="P2063" s="25">
        <f t="shared" si="602"/>
        <v>89.312999999999988</v>
      </c>
      <c r="Q2063" s="28">
        <f t="shared" si="588"/>
        <v>0.15017655367231636</v>
      </c>
      <c r="R2063" s="38">
        <f t="shared" si="603"/>
        <v>505.40700000000004</v>
      </c>
      <c r="S2063" s="17" t="s">
        <v>239</v>
      </c>
    </row>
    <row r="2064" spans="1:21" x14ac:dyDescent="0.25">
      <c r="A2064" s="17" t="s">
        <v>239</v>
      </c>
      <c r="B2064" s="17" t="s">
        <v>240</v>
      </c>
      <c r="C2064" s="17" t="s">
        <v>241</v>
      </c>
      <c r="D2064" s="17" t="s">
        <v>107</v>
      </c>
      <c r="E2064" s="24">
        <f>IF(U2064="SC",SUMIFS(SC!F:F,SC!A:A,MAIN!D2064,SC!B:B,MAIN!A2064),SUMIFS(Allocations!$H:$H,Allocations!$A:$A,MAIN!$A2064,Allocations!$B:$B,MAIN!$D2064))</f>
        <v>526.375</v>
      </c>
      <c r="F2064" s="24">
        <f>IF(U2064="SC",SUMIFS(SC!J:J,SC!A:A,MAIN!D2064,SC!B:B,MAIN!A2064),SUMIFS(Allocations!M:M,Allocations!A:A,MAIN!A2064,Allocations!B:B,MAIN!D2064))</f>
        <v>0</v>
      </c>
      <c r="G2064" s="24">
        <f t="shared" si="600"/>
        <v>526.375</v>
      </c>
      <c r="H2064" s="24">
        <f>IFERROR(VLOOKUP(S2064,Swaps_wk!$A$2:$AP$151,HLOOKUP(MAIN!D2064,Swaps_wk!$B$2:$AP$151,150,FALSE),FALSE),0)</f>
        <v>0</v>
      </c>
      <c r="I2064" s="24">
        <f>SUMIFS(PASTE_DQS_TRACKER!$D:$D,PASTE_DQS_TRACKER!$C:$C,MAIN!$A2064,PASTE_DQS_TRACKER!$B:$B,MAIN!$D2064)-SUMIFS(PASTE_DQS_TRACKER!$D:$D,PASTE_DQS_TRACKER!$C:$C,MAIN!A2064,PASTE_DQS_TRACKER!$E:$E,MAIN!$D2064)</f>
        <v>-506.6</v>
      </c>
      <c r="J2064" s="25">
        <f t="shared" si="601"/>
        <v>19.774999999999977</v>
      </c>
      <c r="K2064" s="24">
        <f>IFERROR(IF(V2064="Flex",0,IF(D2064=$D$30,VLOOKUP(A2064,MMO_o10M_lease!$A$1:$F$51,5,FALSE),IF(D2064=$D$26,VLOOKUP(D2064,LANDINGS!$A$3:$BR$40,HLOOKUP(A2064,LANDINGS!$B$1:$CF$42,42,FALSE),FALSE)-IFERROR(VLOOKUP(A2064,MMO_o10M_lease!$A$1:$F$38,5,FALSE),0),VLOOKUP(D2064,LANDINGS!$A$3:$CF$40,HLOOKUP(A2064,LANDINGS!$B$1:$CF$42,42,FALSE),FALSE)))),0)</f>
        <v>0</v>
      </c>
      <c r="L2064" s="24">
        <f>SUMIFS(PASTE_FLEX_TRACKER!$D:$D,PASTE_FLEX_TRACKER!$F:$F,MAIN!$A2064,PASTE_FLEX_TRACKER!$B:$B,MAIN!$D2064)-SUMIFS(PASTE_FLEX_TRACKER!$D:$D,PASTE_FLEX_TRACKER!$C:$C,MAIN!$A2064,PASTE_FLEX_TRACKER!$B:$B,MAIN!$D2064)</f>
        <v>0</v>
      </c>
      <c r="M2064" s="24">
        <f>IFERROR(-VLOOKUP(D2064,SQ!$A$19:$CC$52,HLOOKUP(MAIN!A2064,SQ!$B$18:$CC$56,39,FALSE),FALSE),"n/a")</f>
        <v>0</v>
      </c>
      <c r="N2064" s="46" t="s">
        <v>563</v>
      </c>
      <c r="O2064" s="46">
        <f>SUMIFS(MAN_ADJ!$L:$L,MAN_ADJ!$K:$K,MAIN!$D2064,MAN_ADJ!$J:$J,MAIN!$S2064)</f>
        <v>0</v>
      </c>
      <c r="P2064" s="25">
        <f t="shared" si="602"/>
        <v>0</v>
      </c>
      <c r="Q2064" s="28">
        <f t="shared" si="588"/>
        <v>0</v>
      </c>
      <c r="R2064" s="38">
        <f t="shared" si="603"/>
        <v>19.774999999999977</v>
      </c>
      <c r="S2064" s="17" t="s">
        <v>239</v>
      </c>
    </row>
    <row r="2065" spans="1:19" x14ac:dyDescent="0.25">
      <c r="A2065" s="17" t="s">
        <v>239</v>
      </c>
      <c r="B2065" s="17" t="s">
        <v>240</v>
      </c>
      <c r="C2065" s="17" t="s">
        <v>241</v>
      </c>
      <c r="D2065" s="17" t="s">
        <v>108</v>
      </c>
      <c r="E2065" s="24">
        <f>IF(U2065="SC",SUMIFS(SC!F:F,SC!A:A,MAIN!D2065,SC!B:B,MAIN!A2065),SUMIFS(Allocations!$H:$H,Allocations!$A:$A,MAIN!$A2065,Allocations!$B:$B,MAIN!$D2065))</f>
        <v>0</v>
      </c>
      <c r="F2065" s="24">
        <f>IF(U2065="SC",SUMIFS(SC!J:J,SC!A:A,MAIN!D2065,SC!B:B,MAIN!A2065),SUMIFS(Allocations!M:M,Allocations!A:A,MAIN!A2065,Allocations!B:B,MAIN!D2065))</f>
        <v>2.71</v>
      </c>
      <c r="G2065" s="24">
        <f t="shared" si="600"/>
        <v>2.71</v>
      </c>
      <c r="H2065" s="24">
        <f>IFERROR(VLOOKUP(S2065,Swaps_wk!$A$2:$AP$151,HLOOKUP(MAIN!D2065,Swaps_wk!$B$2:$AP$151,150,FALSE),FALSE),0)</f>
        <v>-40</v>
      </c>
      <c r="I2065" s="24">
        <f>SUMIFS(PASTE_DQS_TRACKER!$D:$D,PASTE_DQS_TRACKER!$C:$C,MAIN!$A2065,PASTE_DQS_TRACKER!$B:$B,MAIN!$D2065)-SUMIFS(PASTE_DQS_TRACKER!$D:$D,PASTE_DQS_TRACKER!$C:$C,MAIN!A2065,PASTE_DQS_TRACKER!$E:$E,MAIN!$D2065)</f>
        <v>25</v>
      </c>
      <c r="J2065" s="25">
        <f t="shared" si="601"/>
        <v>27.71</v>
      </c>
      <c r="K2065" s="24">
        <f>IFERROR(IF(V2065="Flex",0,IF(D2065=$D$30,VLOOKUP(A2065,MMO_o10M_lease!$A$1:$F$51,5,FALSE),IF(D2065=$D$26,VLOOKUP(D2065,LANDINGS!$A$3:$BR$40,HLOOKUP(A2065,LANDINGS!$B$1:$CF$42,42,FALSE),FALSE)-IFERROR(VLOOKUP(A2065,MMO_o10M_lease!$A$1:$F$38,5,FALSE),0),VLOOKUP(D2065,LANDINGS!$A$3:$CF$40,HLOOKUP(A2065,LANDINGS!$B$1:$CF$42,42,FALSE),FALSE)))),0)</f>
        <v>24.382000000000001</v>
      </c>
      <c r="L2065" s="24">
        <f>SUMIFS(PASTE_FLEX_TRACKER!$D:$D,PASTE_FLEX_TRACKER!$F:$F,MAIN!$A2065,PASTE_FLEX_TRACKER!$B:$B,MAIN!$D2065)-SUMIFS(PASTE_FLEX_TRACKER!$D:$D,PASTE_FLEX_TRACKER!$C:$C,MAIN!$A2065,PASTE_FLEX_TRACKER!$B:$B,MAIN!$D2065)</f>
        <v>0</v>
      </c>
      <c r="M2065" s="24">
        <f>IFERROR(-VLOOKUP(D2065,SQ!$A$19:$CC$52,HLOOKUP(MAIN!A2065,SQ!$B$18:$CC$56,39,FALSE),FALSE),"n/a")</f>
        <v>0</v>
      </c>
      <c r="N2065" s="46" t="s">
        <v>563</v>
      </c>
      <c r="O2065" s="46">
        <f>SUMIFS(MAN_ADJ!$L:$L,MAN_ADJ!$K:$K,MAIN!$D2065,MAN_ADJ!$J:$J,MAIN!$S2065)</f>
        <v>0</v>
      </c>
      <c r="P2065" s="25">
        <f t="shared" si="602"/>
        <v>24.382000000000001</v>
      </c>
      <c r="Q2065" s="28">
        <f t="shared" si="588"/>
        <v>0.87989895344640923</v>
      </c>
      <c r="R2065" s="38">
        <f t="shared" si="603"/>
        <v>3.3279999999999994</v>
      </c>
      <c r="S2065" s="17" t="s">
        <v>239</v>
      </c>
    </row>
    <row r="2066" spans="1:19" x14ac:dyDescent="0.25">
      <c r="A2066" s="17" t="s">
        <v>239</v>
      </c>
      <c r="B2066" s="17" t="s">
        <v>240</v>
      </c>
      <c r="C2066" s="17" t="s">
        <v>241</v>
      </c>
      <c r="D2066" s="17" t="s">
        <v>109</v>
      </c>
      <c r="E2066" s="24">
        <f>IF(U2066="SC",SUMIFS(SC!F:F,SC!A:A,MAIN!D2066,SC!B:B,MAIN!A2066),SUMIFS(Allocations!$H:$H,Allocations!$A:$A,MAIN!$A2066,Allocations!$B:$B,MAIN!$D2066))</f>
        <v>303.85199999999998</v>
      </c>
      <c r="F2066" s="24">
        <f>IF(U2066="SC",SUMIFS(SC!J:J,SC!A:A,MAIN!D2066,SC!B:B,MAIN!A2066),SUMIFS(Allocations!M:M,Allocations!A:A,MAIN!A2066,Allocations!B:B,MAIN!D2066))</f>
        <v>84.494</v>
      </c>
      <c r="G2066" s="24">
        <f t="shared" si="600"/>
        <v>388.346</v>
      </c>
      <c r="H2066" s="24">
        <f>IFERROR(VLOOKUP(S2066,Swaps_wk!$A$2:$AP$151,HLOOKUP(MAIN!D2066,Swaps_wk!$B$2:$AP$151,150,FALSE),FALSE),0)</f>
        <v>0</v>
      </c>
      <c r="I2066" s="24">
        <f>SUMIFS(PASTE_DQS_TRACKER!$D:$D,PASTE_DQS_TRACKER!$C:$C,MAIN!$A2066,PASTE_DQS_TRACKER!$B:$B,MAIN!$D2066)-SUMIFS(PASTE_DQS_TRACKER!$D:$D,PASTE_DQS_TRACKER!$C:$C,MAIN!A2066,PASTE_DQS_TRACKER!$E:$E,MAIN!$D2066)</f>
        <v>236.79999999999998</v>
      </c>
      <c r="J2066" s="25">
        <f t="shared" si="601"/>
        <v>625.14599999999996</v>
      </c>
      <c r="K2066" s="24">
        <f>IFERROR(IF(V2066="Flex",0,IF(D2066=$D$30,VLOOKUP(A2066,MMO_o10M_lease!$A$1:$F$51,5,FALSE),IF(D2066=$D$26,VLOOKUP(D2066,LANDINGS!$A$3:$BR$40,HLOOKUP(A2066,LANDINGS!$B$1:$CF$42,42,FALSE),FALSE)-IFERROR(VLOOKUP(A2066,MMO_o10M_lease!$A$1:$F$38,5,FALSE),0),VLOOKUP(D2066,LANDINGS!$A$3:$CF$40,HLOOKUP(A2066,LANDINGS!$B$1:$CF$42,42,FALSE),FALSE)))),0)</f>
        <v>510.46799999999996</v>
      </c>
      <c r="L2066" s="24">
        <f>SUMIFS(PASTE_FLEX_TRACKER!$D:$D,PASTE_FLEX_TRACKER!$F:$F,MAIN!$A2066,PASTE_FLEX_TRACKER!$B:$B,MAIN!$D2066)-SUMIFS(PASTE_FLEX_TRACKER!$D:$D,PASTE_FLEX_TRACKER!$C:$C,MAIN!$A2066,PASTE_FLEX_TRACKER!$B:$B,MAIN!$D2066)</f>
        <v>0</v>
      </c>
      <c r="M2066" s="24">
        <f>IFERROR(-VLOOKUP(D2066,SQ!$A$19:$CC$52,HLOOKUP(MAIN!A2066,SQ!$B$18:$CC$56,39,FALSE),FALSE),"n/a")</f>
        <v>0</v>
      </c>
      <c r="N2066" s="46" t="s">
        <v>563</v>
      </c>
      <c r="O2066" s="46">
        <f>SUMIFS(MAN_ADJ!$L:$L,MAN_ADJ!$K:$K,MAIN!$D2066,MAN_ADJ!$J:$J,MAIN!$S2066)</f>
        <v>0</v>
      </c>
      <c r="P2066" s="25">
        <f t="shared" si="602"/>
        <v>510.46799999999996</v>
      </c>
      <c r="Q2066" s="28">
        <f t="shared" si="588"/>
        <v>0.81655805203904364</v>
      </c>
      <c r="R2066" s="38">
        <f t="shared" si="603"/>
        <v>114.678</v>
      </c>
      <c r="S2066" s="17" t="s">
        <v>239</v>
      </c>
    </row>
    <row r="2067" spans="1:19" x14ac:dyDescent="0.25">
      <c r="A2067" s="17" t="s">
        <v>239</v>
      </c>
      <c r="B2067" s="17" t="s">
        <v>240</v>
      </c>
      <c r="C2067" s="17" t="s">
        <v>241</v>
      </c>
      <c r="D2067" s="17" t="s">
        <v>110</v>
      </c>
      <c r="E2067" s="24">
        <f>IF(U2067="SC",SUMIFS(SC!F:F,SC!A:A,MAIN!D2067,SC!B:B,MAIN!A2067),SUMIFS(Allocations!$H:$H,Allocations!$A:$A,MAIN!$A2067,Allocations!$B:$B,MAIN!$D2067))</f>
        <v>420.32099999999997</v>
      </c>
      <c r="F2067" s="24">
        <f>IF(U2067="SC",SUMIFS(SC!J:J,SC!A:A,MAIN!D2067,SC!B:B,MAIN!A2067),SUMIFS(Allocations!M:M,Allocations!A:A,MAIN!A2067,Allocations!B:B,MAIN!D2067))</f>
        <v>10.394</v>
      </c>
      <c r="G2067" s="24">
        <f t="shared" si="600"/>
        <v>430.71499999999997</v>
      </c>
      <c r="H2067" s="24">
        <f>IFERROR(VLOOKUP(S2067,Swaps_wk!$A$2:$AP$151,HLOOKUP(MAIN!D2067,Swaps_wk!$B$2:$AP$151,150,FALSE),FALSE),0)</f>
        <v>0</v>
      </c>
      <c r="I2067" s="24">
        <f>SUMIFS(PASTE_DQS_TRACKER!$D:$D,PASTE_DQS_TRACKER!$C:$C,MAIN!$A2067,PASTE_DQS_TRACKER!$B:$B,MAIN!$D2067)-SUMIFS(PASTE_DQS_TRACKER!$D:$D,PASTE_DQS_TRACKER!$C:$C,MAIN!A2067,PASTE_DQS_TRACKER!$E:$E,MAIN!$D2067)</f>
        <v>-327.39999999999998</v>
      </c>
      <c r="J2067" s="25">
        <f t="shared" si="601"/>
        <v>103.315</v>
      </c>
      <c r="K2067" s="24">
        <f>IFERROR(IF(V2067="Flex",0,IF(D2067=$D$30,VLOOKUP(A2067,MMO_o10M_lease!$A$1:$F$51,5,FALSE),IF(D2067=$D$26,VLOOKUP(D2067,LANDINGS!$A$3:$BR$40,HLOOKUP(A2067,LANDINGS!$B$1:$CF$42,42,FALSE),FALSE)-IFERROR(VLOOKUP(A2067,MMO_o10M_lease!$A$1:$F$38,5,FALSE),0),VLOOKUP(D2067,LANDINGS!$A$3:$CF$40,HLOOKUP(A2067,LANDINGS!$B$1:$CF$42,42,FALSE),FALSE)))),0)</f>
        <v>73.367000000000004</v>
      </c>
      <c r="L2067" s="24">
        <f>SUMIFS(PASTE_FLEX_TRACKER!$D:$D,PASTE_FLEX_TRACKER!$F:$F,MAIN!$A2067,PASTE_FLEX_TRACKER!$B:$B,MAIN!$D2067)-SUMIFS(PASTE_FLEX_TRACKER!$D:$D,PASTE_FLEX_TRACKER!$C:$C,MAIN!$A2067,PASTE_FLEX_TRACKER!$B:$B,MAIN!$D2067)</f>
        <v>0</v>
      </c>
      <c r="M2067" s="24">
        <f>IFERROR(-VLOOKUP(D2067,SQ!$A$19:$CC$52,HLOOKUP(MAIN!A2067,SQ!$B$18:$CC$56,39,FALSE),FALSE),"n/a")</f>
        <v>0</v>
      </c>
      <c r="N2067" s="46" t="s">
        <v>563</v>
      </c>
      <c r="O2067" s="46">
        <f>SUMIFS(MAN_ADJ!$L:$L,MAN_ADJ!$K:$K,MAIN!$D2067,MAN_ADJ!$J:$J,MAIN!$S2067)</f>
        <v>0</v>
      </c>
      <c r="P2067" s="25">
        <f t="shared" si="602"/>
        <v>73.367000000000004</v>
      </c>
      <c r="Q2067" s="28">
        <f t="shared" si="588"/>
        <v>0.7101292164738906</v>
      </c>
      <c r="R2067" s="38">
        <f t="shared" si="603"/>
        <v>29.947999999999993</v>
      </c>
      <c r="S2067" s="17" t="s">
        <v>239</v>
      </c>
    </row>
    <row r="2068" spans="1:19" x14ac:dyDescent="0.25">
      <c r="A2068" s="17" t="s">
        <v>239</v>
      </c>
      <c r="B2068" s="17" t="s">
        <v>240</v>
      </c>
      <c r="C2068" s="17" t="s">
        <v>241</v>
      </c>
      <c r="D2068" s="17" t="s">
        <v>111</v>
      </c>
      <c r="E2068" s="24">
        <f>IF(U2068="SC",SUMIFS(SC!F:F,SC!A:A,MAIN!D2068,SC!B:B,MAIN!A2068),SUMIFS(Allocations!$H:$H,Allocations!$A:$A,MAIN!$A2068,Allocations!$B:$B,MAIN!$D2068))</f>
        <v>124.751</v>
      </c>
      <c r="F2068" s="24">
        <f>IF(U2068="SC",SUMIFS(SC!J:J,SC!A:A,MAIN!D2068,SC!B:B,MAIN!A2068),SUMIFS(Allocations!M:M,Allocations!A:A,MAIN!A2068,Allocations!B:B,MAIN!D2068))</f>
        <v>0</v>
      </c>
      <c r="G2068" s="24">
        <f t="shared" si="600"/>
        <v>124.751</v>
      </c>
      <c r="H2068" s="24">
        <f>IFERROR(VLOOKUP(S2068,Swaps_wk!$A$2:$AP$151,HLOOKUP(MAIN!D2068,Swaps_wk!$B$2:$AP$151,150,FALSE),FALSE),0)</f>
        <v>0</v>
      </c>
      <c r="I2068" s="24">
        <f>SUMIFS(PASTE_DQS_TRACKER!$D:$D,PASTE_DQS_TRACKER!$C:$C,MAIN!$A2068,PASTE_DQS_TRACKER!$B:$B,MAIN!$D2068)-SUMIFS(PASTE_DQS_TRACKER!$D:$D,PASTE_DQS_TRACKER!$C:$C,MAIN!A2068,PASTE_DQS_TRACKER!$E:$E,MAIN!$D2068)</f>
        <v>-118.3</v>
      </c>
      <c r="J2068" s="25">
        <f t="shared" si="601"/>
        <v>6.4510000000000076</v>
      </c>
      <c r="K2068" s="24">
        <f>IFERROR(IF(V2068="Flex",0,IF(D2068=$D$30,VLOOKUP(A2068,MMO_o10M_lease!$A$1:$F$51,5,FALSE),IF(D2068=$D$26,VLOOKUP(D2068,LANDINGS!$A$3:$BR$40,HLOOKUP(A2068,LANDINGS!$B$1:$CF$42,42,FALSE),FALSE)-IFERROR(VLOOKUP(A2068,MMO_o10M_lease!$A$1:$F$38,5,FALSE),0),VLOOKUP(D2068,LANDINGS!$A$3:$CF$40,HLOOKUP(A2068,LANDINGS!$B$1:$CF$42,42,FALSE),FALSE)))),0)</f>
        <v>0</v>
      </c>
      <c r="L2068" s="24">
        <f>SUMIFS(PASTE_FLEX_TRACKER!$D:$D,PASTE_FLEX_TRACKER!$F:$F,MAIN!$A2068,PASTE_FLEX_TRACKER!$B:$B,MAIN!$D2068)-SUMIFS(PASTE_FLEX_TRACKER!$D:$D,PASTE_FLEX_TRACKER!$C:$C,MAIN!$A2068,PASTE_FLEX_TRACKER!$B:$B,MAIN!$D2068)</f>
        <v>0</v>
      </c>
      <c r="M2068" s="24">
        <f>IFERROR(-VLOOKUP(D2068,SQ!$A$19:$CC$52,HLOOKUP(MAIN!A2068,SQ!$B$18:$CC$56,39,FALSE),FALSE),"n/a")</f>
        <v>0</v>
      </c>
      <c r="N2068" s="46" t="s">
        <v>563</v>
      </c>
      <c r="O2068" s="46">
        <f>SUMIFS(MAN_ADJ!$L:$L,MAN_ADJ!$K:$K,MAIN!$D2068,MAN_ADJ!$J:$J,MAIN!$S2068)</f>
        <v>0</v>
      </c>
      <c r="P2068" s="25">
        <f t="shared" si="602"/>
        <v>0</v>
      </c>
      <c r="Q2068" s="28">
        <f t="shared" si="588"/>
        <v>0</v>
      </c>
      <c r="R2068" s="38">
        <f t="shared" si="603"/>
        <v>6.4510000000000076</v>
      </c>
      <c r="S2068" s="17" t="s">
        <v>239</v>
      </c>
    </row>
    <row r="2069" spans="1:19" x14ac:dyDescent="0.25">
      <c r="A2069" s="17" t="s">
        <v>239</v>
      </c>
      <c r="B2069" s="17" t="s">
        <v>240</v>
      </c>
      <c r="C2069" s="17" t="s">
        <v>241</v>
      </c>
      <c r="D2069" s="17" t="s">
        <v>112</v>
      </c>
      <c r="E2069" s="24">
        <f>IF(U2069="SC",SUMIFS(SC!F:F,SC!A:A,MAIN!D2069,SC!B:B,MAIN!A2069),SUMIFS(Allocations!$H:$H,Allocations!$A:$A,MAIN!$A2069,Allocations!$B:$B,MAIN!$D2069))</f>
        <v>17.033999999999999</v>
      </c>
      <c r="F2069" s="24">
        <f>IF(U2069="SC",SUMIFS(SC!J:J,SC!A:A,MAIN!D2069,SC!B:B,MAIN!A2069),SUMIFS(Allocations!M:M,Allocations!A:A,MAIN!A2069,Allocations!B:B,MAIN!D2069))</f>
        <v>0</v>
      </c>
      <c r="G2069" s="24">
        <f t="shared" si="600"/>
        <v>17.033999999999999</v>
      </c>
      <c r="H2069" s="24">
        <f>IFERROR(VLOOKUP(S2069,Swaps_wk!$A$2:$AP$151,HLOOKUP(MAIN!D2069,Swaps_wk!$B$2:$AP$151,150,FALSE),FALSE),0)</f>
        <v>0</v>
      </c>
      <c r="I2069" s="24">
        <f>SUMIFS(PASTE_DQS_TRACKER!$D:$D,PASTE_DQS_TRACKER!$C:$C,MAIN!$A2069,PASTE_DQS_TRACKER!$B:$B,MAIN!$D2069)-SUMIFS(PASTE_DQS_TRACKER!$D:$D,PASTE_DQS_TRACKER!$C:$C,MAIN!A2069,PASTE_DQS_TRACKER!$E:$E,MAIN!$D2069)</f>
        <v>-10.1</v>
      </c>
      <c r="J2069" s="25">
        <f t="shared" si="601"/>
        <v>6.9339999999999993</v>
      </c>
      <c r="K2069" s="24">
        <f>IFERROR(IF(V2069="Flex",0,IF(D2069=$D$30,VLOOKUP(A2069,MMO_o10M_lease!$A$1:$F$51,5,FALSE),IF(D2069=$D$26,VLOOKUP(D2069,LANDINGS!$A$3:$BR$40,HLOOKUP(A2069,LANDINGS!$B$1:$CF$42,42,FALSE),FALSE)-IFERROR(VLOOKUP(A2069,MMO_o10M_lease!$A$1:$F$38,5,FALSE),0),VLOOKUP(D2069,LANDINGS!$A$3:$CF$40,HLOOKUP(A2069,LANDINGS!$B$1:$CF$42,42,FALSE),FALSE)))),0)</f>
        <v>0</v>
      </c>
      <c r="L2069" s="24">
        <f>SUMIFS(PASTE_FLEX_TRACKER!$D:$D,PASTE_FLEX_TRACKER!$F:$F,MAIN!$A2069,PASTE_FLEX_TRACKER!$B:$B,MAIN!$D2069)-SUMIFS(PASTE_FLEX_TRACKER!$D:$D,PASTE_FLEX_TRACKER!$C:$C,MAIN!$A2069,PASTE_FLEX_TRACKER!$B:$B,MAIN!$D2069)</f>
        <v>0</v>
      </c>
      <c r="M2069" s="24">
        <f>IFERROR(-VLOOKUP(D2069,SQ!$A$19:$CC$52,HLOOKUP(MAIN!A2069,SQ!$B$18:$CC$56,39,FALSE),FALSE),"n/a")</f>
        <v>0</v>
      </c>
      <c r="N2069" s="46" t="s">
        <v>563</v>
      </c>
      <c r="O2069" s="46">
        <f>SUMIFS(MAN_ADJ!$L:$L,MAN_ADJ!$K:$K,MAIN!$D2069,MAN_ADJ!$J:$J,MAIN!$S2069)</f>
        <v>0</v>
      </c>
      <c r="P2069" s="25">
        <f t="shared" si="602"/>
        <v>0</v>
      </c>
      <c r="Q2069" s="28">
        <f t="shared" si="588"/>
        <v>0</v>
      </c>
      <c r="R2069" s="38">
        <f t="shared" si="603"/>
        <v>6.9339999999999993</v>
      </c>
      <c r="S2069" s="17" t="s">
        <v>239</v>
      </c>
    </row>
    <row r="2070" spans="1:19" x14ac:dyDescent="0.25">
      <c r="A2070" s="17" t="s">
        <v>239</v>
      </c>
      <c r="B2070" s="17" t="s">
        <v>240</v>
      </c>
      <c r="C2070" s="17" t="s">
        <v>241</v>
      </c>
      <c r="D2070" s="17" t="s">
        <v>113</v>
      </c>
      <c r="E2070" s="24">
        <f>IF(U2070="SC",SUMIFS(SC!F:F,SC!A:A,MAIN!D2070,SC!B:B,MAIN!A2070),SUMIFS(Allocations!$H:$H,Allocations!$A:$A,MAIN!$A2070,Allocations!$B:$B,MAIN!$D2070))</f>
        <v>43.935000000000002</v>
      </c>
      <c r="F2070" s="24">
        <f>IF(U2070="SC",SUMIFS(SC!J:J,SC!A:A,MAIN!D2070,SC!B:B,MAIN!A2070),SUMIFS(Allocations!M:M,Allocations!A:A,MAIN!A2070,Allocations!B:B,MAIN!D2070))</f>
        <v>2E-3</v>
      </c>
      <c r="G2070" s="24">
        <f t="shared" si="600"/>
        <v>43.937000000000005</v>
      </c>
      <c r="H2070" s="24">
        <f>IFERROR(VLOOKUP(S2070,Swaps_wk!$A$2:$AP$151,HLOOKUP(MAIN!D2070,Swaps_wk!$B$2:$AP$151,150,FALSE),FALSE),0)</f>
        <v>0</v>
      </c>
      <c r="I2070" s="24">
        <f>SUMIFS(PASTE_DQS_TRACKER!$D:$D,PASTE_DQS_TRACKER!$C:$C,MAIN!$A2070,PASTE_DQS_TRACKER!$B:$B,MAIN!$D2070)-SUMIFS(PASTE_DQS_TRACKER!$D:$D,PASTE_DQS_TRACKER!$C:$C,MAIN!A2070,PASTE_DQS_TRACKER!$E:$E,MAIN!$D2070)</f>
        <v>-38.200000000000003</v>
      </c>
      <c r="J2070" s="25">
        <f t="shared" si="601"/>
        <v>5.7370000000000019</v>
      </c>
      <c r="K2070" s="24">
        <f>IFERROR(IF(V2070="Flex",0,IF(D2070=$D$30,VLOOKUP(A2070,MMO_o10M_lease!$A$1:$F$51,5,FALSE),IF(D2070=$D$26,VLOOKUP(D2070,LANDINGS!$A$3:$BR$40,HLOOKUP(A2070,LANDINGS!$B$1:$CF$42,42,FALSE),FALSE)-IFERROR(VLOOKUP(A2070,MMO_o10M_lease!$A$1:$F$38,5,FALSE),0),VLOOKUP(D2070,LANDINGS!$A$3:$CF$40,HLOOKUP(A2070,LANDINGS!$B$1:$CF$42,42,FALSE),FALSE)))),0)</f>
        <v>0.92700000000000005</v>
      </c>
      <c r="L2070" s="24">
        <f>SUMIFS(PASTE_FLEX_TRACKER!$D:$D,PASTE_FLEX_TRACKER!$F:$F,MAIN!$A2070,PASTE_FLEX_TRACKER!$B:$B,MAIN!$D2070)-SUMIFS(PASTE_FLEX_TRACKER!$D:$D,PASTE_FLEX_TRACKER!$C:$C,MAIN!$A2070,PASTE_FLEX_TRACKER!$B:$B,MAIN!$D2070)</f>
        <v>0</v>
      </c>
      <c r="M2070" s="24">
        <f>IFERROR(-VLOOKUP(D2070,SQ!$A$19:$CC$52,HLOOKUP(MAIN!A2070,SQ!$B$18:$CC$56,39,FALSE),FALSE),"n/a")</f>
        <v>0</v>
      </c>
      <c r="N2070" s="46" t="s">
        <v>563</v>
      </c>
      <c r="O2070" s="46">
        <f>SUMIFS(MAN_ADJ!$L:$L,MAN_ADJ!$K:$K,MAIN!$D2070,MAN_ADJ!$J:$J,MAIN!$S2070)</f>
        <v>0</v>
      </c>
      <c r="P2070" s="25">
        <f t="shared" si="602"/>
        <v>0.92700000000000005</v>
      </c>
      <c r="Q2070" s="28">
        <f t="shared" si="588"/>
        <v>0.16158270873278713</v>
      </c>
      <c r="R2070" s="38">
        <f t="shared" si="603"/>
        <v>4.8100000000000023</v>
      </c>
      <c r="S2070" s="17" t="s">
        <v>239</v>
      </c>
    </row>
    <row r="2071" spans="1:19" x14ac:dyDescent="0.25">
      <c r="A2071" s="17" t="s">
        <v>239</v>
      </c>
      <c r="B2071" s="17" t="s">
        <v>240</v>
      </c>
      <c r="C2071" s="17" t="s">
        <v>241</v>
      </c>
      <c r="D2071" s="17" t="s">
        <v>114</v>
      </c>
      <c r="E2071" s="24">
        <f>IF(U2071="SC",SUMIFS(SC!F:F,SC!A:A,MAIN!D2071,SC!B:B,MAIN!A2071),SUMIFS(Allocations!$H:$H,Allocations!$A:$A,MAIN!$A2071,Allocations!$B:$B,MAIN!$D2071))</f>
        <v>2.1</v>
      </c>
      <c r="F2071" s="24">
        <f>IF(U2071="SC",SUMIFS(SC!J:J,SC!A:A,MAIN!D2071,SC!B:B,MAIN!A2071),SUMIFS(Allocations!M:M,Allocations!A:A,MAIN!A2071,Allocations!B:B,MAIN!D2071))</f>
        <v>0</v>
      </c>
      <c r="G2071" s="24">
        <f t="shared" si="600"/>
        <v>2.1</v>
      </c>
      <c r="H2071" s="24">
        <f>IFERROR(VLOOKUP(S2071,Swaps_wk!$A$2:$AP$151,HLOOKUP(MAIN!D2071,Swaps_wk!$B$2:$AP$151,150,FALSE),FALSE),0)</f>
        <v>0</v>
      </c>
      <c r="I2071" s="24">
        <f>SUMIFS(PASTE_DQS_TRACKER!$D:$D,PASTE_DQS_TRACKER!$C:$C,MAIN!$A2071,PASTE_DQS_TRACKER!$B:$B,MAIN!$D2071)-SUMIFS(PASTE_DQS_TRACKER!$D:$D,PASTE_DQS_TRACKER!$C:$C,MAIN!A2071,PASTE_DQS_TRACKER!$E:$E,MAIN!$D2071)</f>
        <v>0</v>
      </c>
      <c r="J2071" s="25">
        <f t="shared" si="601"/>
        <v>2.1</v>
      </c>
      <c r="K2071" s="24">
        <f>IFERROR(IF(V2071="Flex",0,IF(D2071=$D$30,VLOOKUP(A2071,MMO_o10M_lease!$A$1:$F$51,5,FALSE),IF(D2071=$D$26,VLOOKUP(D2071,LANDINGS!$A$3:$BR$40,HLOOKUP(A2071,LANDINGS!$B$1:$CF$42,42,FALSE),FALSE)-IFERROR(VLOOKUP(A2071,MMO_o10M_lease!$A$1:$F$38,5,FALSE),0),VLOOKUP(D2071,LANDINGS!$A$3:$CF$40,HLOOKUP(A2071,LANDINGS!$B$1:$CF$42,42,FALSE),FALSE)))),0)</f>
        <v>0</v>
      </c>
      <c r="L2071" s="24">
        <f>SUMIFS(PASTE_FLEX_TRACKER!$D:$D,PASTE_FLEX_TRACKER!$F:$F,MAIN!$A2071,PASTE_FLEX_TRACKER!$B:$B,MAIN!$D2071)-SUMIFS(PASTE_FLEX_TRACKER!$D:$D,PASTE_FLEX_TRACKER!$C:$C,MAIN!$A2071,PASTE_FLEX_TRACKER!$B:$B,MAIN!$D2071)</f>
        <v>0</v>
      </c>
      <c r="M2071" s="24">
        <f>IFERROR(-VLOOKUP(D2071,SQ!$A$19:$CC$52,HLOOKUP(MAIN!A2071,SQ!$B$18:$CC$56,39,FALSE),FALSE),"n/a")</f>
        <v>0</v>
      </c>
      <c r="N2071" s="46" t="s">
        <v>563</v>
      </c>
      <c r="O2071" s="46">
        <f>SUMIFS(MAN_ADJ!$L:$L,MAN_ADJ!$K:$K,MAIN!$D2071,MAN_ADJ!$J:$J,MAIN!$S2071)</f>
        <v>0</v>
      </c>
      <c r="P2071" s="25">
        <f t="shared" si="602"/>
        <v>0</v>
      </c>
      <c r="Q2071" s="28">
        <f t="shared" si="588"/>
        <v>0</v>
      </c>
      <c r="R2071" s="38">
        <f t="shared" si="603"/>
        <v>2.1</v>
      </c>
      <c r="S2071" s="17" t="s">
        <v>239</v>
      </c>
    </row>
    <row r="2072" spans="1:19" x14ac:dyDescent="0.25">
      <c r="A2072" s="17" t="s">
        <v>239</v>
      </c>
      <c r="B2072" s="17" t="s">
        <v>240</v>
      </c>
      <c r="C2072" s="17" t="s">
        <v>241</v>
      </c>
      <c r="D2072" s="17" t="s">
        <v>115</v>
      </c>
      <c r="E2072" s="24">
        <f>IF(U2072="SC",SUMIFS(SC!F:F,SC!A:A,MAIN!D2072,SC!B:B,MAIN!A2072),SUMIFS(Allocations!$H:$H,Allocations!$A:$A,MAIN!$A2072,Allocations!$B:$B,MAIN!$D2072))</f>
        <v>251.59200000000001</v>
      </c>
      <c r="F2072" s="24">
        <f>IF(U2072="SC",SUMIFS(SC!J:J,SC!A:A,MAIN!D2072,SC!B:B,MAIN!A2072),SUMIFS(Allocations!M:M,Allocations!A:A,MAIN!A2072,Allocations!B:B,MAIN!D2072))</f>
        <v>0</v>
      </c>
      <c r="G2072" s="24">
        <f t="shared" si="600"/>
        <v>251.59200000000001</v>
      </c>
      <c r="H2072" s="24">
        <f>IFERROR(VLOOKUP(S2072,Swaps_wk!$A$2:$AP$151,HLOOKUP(MAIN!D2072,Swaps_wk!$B$2:$AP$151,150,FALSE),FALSE),0)</f>
        <v>0</v>
      </c>
      <c r="I2072" s="24">
        <f>SUMIFS(PASTE_DQS_TRACKER!$D:$D,PASTE_DQS_TRACKER!$C:$C,MAIN!$A2072,PASTE_DQS_TRACKER!$B:$B,MAIN!$D2072)-SUMIFS(PASTE_DQS_TRACKER!$D:$D,PASTE_DQS_TRACKER!$C:$C,MAIN!A2072,PASTE_DQS_TRACKER!$E:$E,MAIN!$D2072)</f>
        <v>-152.5</v>
      </c>
      <c r="J2072" s="25">
        <f t="shared" si="601"/>
        <v>99.092000000000013</v>
      </c>
      <c r="K2072" s="24">
        <f>IFERROR(IF(V2072="Flex",0,IF(D2072=$D$30,VLOOKUP(A2072,MMO_o10M_lease!$A$1:$F$51,5,FALSE),IF(D2072=$D$26,VLOOKUP(D2072,LANDINGS!$A$3:$BR$40,HLOOKUP(A2072,LANDINGS!$B$1:$CF$42,42,FALSE),FALSE)-IFERROR(VLOOKUP(A2072,MMO_o10M_lease!$A$1:$F$38,5,FALSE),0),VLOOKUP(D2072,LANDINGS!$A$3:$CF$40,HLOOKUP(A2072,LANDINGS!$B$1:$CF$42,42,FALSE),FALSE)))),0)</f>
        <v>0</v>
      </c>
      <c r="L2072" s="24">
        <f>SUMIFS(PASTE_FLEX_TRACKER!$D:$D,PASTE_FLEX_TRACKER!$F:$F,MAIN!$A2072,PASTE_FLEX_TRACKER!$B:$B,MAIN!$D2072)-SUMIFS(PASTE_FLEX_TRACKER!$D:$D,PASTE_FLEX_TRACKER!$C:$C,MAIN!$A2072,PASTE_FLEX_TRACKER!$B:$B,MAIN!$D2072)</f>
        <v>0</v>
      </c>
      <c r="M2072" s="24">
        <f>IFERROR(-VLOOKUP(D2072,SQ!$A$19:$CC$52,HLOOKUP(MAIN!A2072,SQ!$B$18:$CC$56,39,FALSE),FALSE),"n/a")</f>
        <v>0</v>
      </c>
      <c r="N2072" s="46" t="s">
        <v>563</v>
      </c>
      <c r="O2072" s="46">
        <f>SUMIFS(MAN_ADJ!$L:$L,MAN_ADJ!$K:$K,MAIN!$D2072,MAN_ADJ!$J:$J,MAIN!$S2072)</f>
        <v>0</v>
      </c>
      <c r="P2072" s="25">
        <f t="shared" si="602"/>
        <v>0</v>
      </c>
      <c r="Q2072" s="28">
        <f t="shared" si="588"/>
        <v>0</v>
      </c>
      <c r="R2072" s="38">
        <f t="shared" si="603"/>
        <v>99.092000000000013</v>
      </c>
      <c r="S2072" s="17" t="s">
        <v>239</v>
      </c>
    </row>
    <row r="2073" spans="1:19" x14ac:dyDescent="0.25">
      <c r="A2073" s="17" t="s">
        <v>239</v>
      </c>
      <c r="B2073" s="17" t="s">
        <v>240</v>
      </c>
      <c r="C2073" s="17" t="s">
        <v>241</v>
      </c>
      <c r="D2073" s="17" t="s">
        <v>116</v>
      </c>
      <c r="E2073" s="24">
        <f>IF(U2073="SC",SUMIFS(SC!F:F,SC!A:A,MAIN!D2073,SC!B:B,MAIN!A2073),SUMIFS(Allocations!$H:$H,Allocations!$A:$A,MAIN!$A2073,Allocations!$B:$B,MAIN!$D2073))</f>
        <v>25.09</v>
      </c>
      <c r="F2073" s="24">
        <f>IF(U2073="SC",SUMIFS(SC!J:J,SC!A:A,MAIN!D2073,SC!B:B,MAIN!A2073),SUMIFS(Allocations!M:M,Allocations!A:A,MAIN!A2073,Allocations!B:B,MAIN!D2073))</f>
        <v>5.0000000000000001E-3</v>
      </c>
      <c r="G2073" s="24">
        <f t="shared" si="600"/>
        <v>25.094999999999999</v>
      </c>
      <c r="H2073" s="24">
        <f>IFERROR(VLOOKUP(S2073,Swaps_wk!$A$2:$AP$151,HLOOKUP(MAIN!D2073,Swaps_wk!$B$2:$AP$151,150,FALSE),FALSE),0)</f>
        <v>0</v>
      </c>
      <c r="I2073" s="24">
        <f>SUMIFS(PASTE_DQS_TRACKER!$D:$D,PASTE_DQS_TRACKER!$C:$C,MAIN!$A2073,PASTE_DQS_TRACKER!$B:$B,MAIN!$D2073)-SUMIFS(PASTE_DQS_TRACKER!$D:$D,PASTE_DQS_TRACKER!$C:$C,MAIN!A2073,PASTE_DQS_TRACKER!$E:$E,MAIN!$D2073)</f>
        <v>-32.599999999999994</v>
      </c>
      <c r="J2073" s="25">
        <f t="shared" si="601"/>
        <v>-7.5049999999999955</v>
      </c>
      <c r="K2073" s="24">
        <f>IFERROR(IF(V2073="Flex",0,IF(D2073=$D$30,VLOOKUP(A2073,MMO_o10M_lease!$A$1:$F$51,5,FALSE),IF(D2073=$D$26,VLOOKUP(D2073,LANDINGS!$A$3:$BR$40,HLOOKUP(A2073,LANDINGS!$B$1:$CF$42,42,FALSE),FALSE)-IFERROR(VLOOKUP(A2073,MMO_o10M_lease!$A$1:$F$38,5,FALSE),0),VLOOKUP(D2073,LANDINGS!$A$3:$CF$40,HLOOKUP(A2073,LANDINGS!$B$1:$CF$42,42,FALSE),FALSE)))),0)</f>
        <v>3.0000000000000001E-3</v>
      </c>
      <c r="L2073" s="24">
        <f>SUMIFS(PASTE_FLEX_TRACKER!$D:$D,PASTE_FLEX_TRACKER!$F:$F,MAIN!$A2073,PASTE_FLEX_TRACKER!$B:$B,MAIN!$D2073)-SUMIFS(PASTE_FLEX_TRACKER!$D:$D,PASTE_FLEX_TRACKER!$C:$C,MAIN!$A2073,PASTE_FLEX_TRACKER!$B:$B,MAIN!$D2073)</f>
        <v>0</v>
      </c>
      <c r="M2073" s="24">
        <f>IFERROR(-VLOOKUP(D2073,SQ!$A$19:$CC$52,HLOOKUP(MAIN!A2073,SQ!$B$18:$CC$56,39,FALSE),FALSE),"n/a")</f>
        <v>0</v>
      </c>
      <c r="N2073" s="46" t="s">
        <v>563</v>
      </c>
      <c r="O2073" s="46">
        <f>SUMIFS(MAN_ADJ!$L:$L,MAN_ADJ!$K:$K,MAIN!$D2073,MAN_ADJ!$J:$J,MAIN!$S2073)</f>
        <v>0</v>
      </c>
      <c r="P2073" s="25">
        <f t="shared" si="602"/>
        <v>3.0000000000000001E-3</v>
      </c>
      <c r="Q2073" s="28">
        <f t="shared" si="588"/>
        <v>-3.9973351099267178E-4</v>
      </c>
      <c r="R2073" s="38">
        <f t="shared" si="603"/>
        <v>-7.5079999999999956</v>
      </c>
      <c r="S2073" s="17" t="s">
        <v>239</v>
      </c>
    </row>
    <row r="2074" spans="1:19" x14ac:dyDescent="0.25">
      <c r="A2074" s="17" t="s">
        <v>239</v>
      </c>
      <c r="B2074" s="17" t="s">
        <v>240</v>
      </c>
      <c r="C2074" s="17" t="s">
        <v>241</v>
      </c>
      <c r="D2074" s="17" t="s">
        <v>117</v>
      </c>
      <c r="E2074" s="24">
        <f>IF(U2074="SC",SUMIFS(SC!F:F,SC!A:A,MAIN!D2074,SC!B:B,MAIN!A2074),SUMIFS(Allocations!$H:$H,Allocations!$A:$A,MAIN!$A2074,Allocations!$B:$B,MAIN!$D2074))</f>
        <v>1.9570000000000001</v>
      </c>
      <c r="F2074" s="24">
        <f>IF(U2074="SC",SUMIFS(SC!J:J,SC!A:A,MAIN!D2074,SC!B:B,MAIN!A2074),SUMIFS(Allocations!M:M,Allocations!A:A,MAIN!A2074,Allocations!B:B,MAIN!D2074))</f>
        <v>0</v>
      </c>
      <c r="G2074" s="24">
        <f t="shared" si="600"/>
        <v>1.9570000000000001</v>
      </c>
      <c r="H2074" s="24">
        <f>IFERROR(VLOOKUP(S2074,Swaps_wk!$A$2:$AP$151,HLOOKUP(MAIN!D2074,Swaps_wk!$B$2:$AP$151,150,FALSE),FALSE),0)</f>
        <v>0</v>
      </c>
      <c r="I2074" s="24">
        <f>SUMIFS(PASTE_DQS_TRACKER!$D:$D,PASTE_DQS_TRACKER!$C:$C,MAIN!$A2074,PASTE_DQS_TRACKER!$B:$B,MAIN!$D2074)-SUMIFS(PASTE_DQS_TRACKER!$D:$D,PASTE_DQS_TRACKER!$C:$C,MAIN!A2074,PASTE_DQS_TRACKER!$E:$E,MAIN!$D2074)</f>
        <v>-1.9</v>
      </c>
      <c r="J2074" s="25">
        <f t="shared" si="601"/>
        <v>5.7000000000000162E-2</v>
      </c>
      <c r="K2074" s="24">
        <f>IFERROR(IF(V2074="Flex",0,IF(D2074=$D$30,VLOOKUP(A2074,MMO_o10M_lease!$A$1:$F$51,5,FALSE),IF(D2074=$D$26,VLOOKUP(D2074,LANDINGS!$A$3:$BR$40,HLOOKUP(A2074,LANDINGS!$B$1:$CF$42,42,FALSE),FALSE)-IFERROR(VLOOKUP(A2074,MMO_o10M_lease!$A$1:$F$38,5,FALSE),0),VLOOKUP(D2074,LANDINGS!$A$3:$CF$40,HLOOKUP(A2074,LANDINGS!$B$1:$CF$42,42,FALSE),FALSE)))),0)</f>
        <v>0</v>
      </c>
      <c r="L2074" s="24">
        <f>SUMIFS(PASTE_FLEX_TRACKER!$D:$D,PASTE_FLEX_TRACKER!$F:$F,MAIN!$A2074,PASTE_FLEX_TRACKER!$B:$B,MAIN!$D2074)-SUMIFS(PASTE_FLEX_TRACKER!$D:$D,PASTE_FLEX_TRACKER!$C:$C,MAIN!$A2074,PASTE_FLEX_TRACKER!$B:$B,MAIN!$D2074)</f>
        <v>0</v>
      </c>
      <c r="M2074" s="24">
        <f>IFERROR(-VLOOKUP(D2074,SQ!$A$19:$CC$52,HLOOKUP(MAIN!A2074,SQ!$B$18:$CC$56,39,FALSE),FALSE),"n/a")</f>
        <v>0</v>
      </c>
      <c r="N2074" s="46" t="s">
        <v>563</v>
      </c>
      <c r="O2074" s="46">
        <f>SUMIFS(MAN_ADJ!$L:$L,MAN_ADJ!$K:$K,MAIN!$D2074,MAN_ADJ!$J:$J,MAIN!$S2074)</f>
        <v>0</v>
      </c>
      <c r="P2074" s="25">
        <f t="shared" si="602"/>
        <v>0</v>
      </c>
      <c r="Q2074" s="28">
        <f t="shared" si="588"/>
        <v>0</v>
      </c>
      <c r="R2074" s="38">
        <f t="shared" si="603"/>
        <v>5.7000000000000162E-2</v>
      </c>
      <c r="S2074" s="17" t="s">
        <v>239</v>
      </c>
    </row>
    <row r="2075" spans="1:19" x14ac:dyDescent="0.25">
      <c r="A2075" s="17" t="s">
        <v>239</v>
      </c>
      <c r="B2075" s="17" t="s">
        <v>240</v>
      </c>
      <c r="C2075" s="17" t="s">
        <v>241</v>
      </c>
      <c r="D2075" s="17" t="s">
        <v>118</v>
      </c>
      <c r="E2075" s="24">
        <f>IF(U2075="SC",SUMIFS(SC!F:F,SC!A:A,MAIN!D2075,SC!B:B,MAIN!A2075),SUMIFS(Allocations!$H:$H,Allocations!$A:$A,MAIN!$A2075,Allocations!$B:$B,MAIN!$D2075))</f>
        <v>4.673</v>
      </c>
      <c r="F2075" s="24">
        <f>IF(U2075="SC",SUMIFS(SC!J:J,SC!A:A,MAIN!D2075,SC!B:B,MAIN!A2075),SUMIFS(Allocations!M:M,Allocations!A:A,MAIN!A2075,Allocations!B:B,MAIN!D2075))</f>
        <v>64.918999999999997</v>
      </c>
      <c r="G2075" s="24">
        <f t="shared" si="600"/>
        <v>69.591999999999999</v>
      </c>
      <c r="H2075" s="24">
        <f>IFERROR(VLOOKUP(S2075,Swaps_wk!$A$2:$AP$151,HLOOKUP(MAIN!D2075,Swaps_wk!$B$2:$AP$151,150,FALSE),FALSE),0)</f>
        <v>0</v>
      </c>
      <c r="I2075" s="24">
        <f>SUMIFS(PASTE_DQS_TRACKER!$D:$D,PASTE_DQS_TRACKER!$C:$C,MAIN!$A2075,PASTE_DQS_TRACKER!$B:$B,MAIN!$D2075)-SUMIFS(PASTE_DQS_TRACKER!$D:$D,PASTE_DQS_TRACKER!$C:$C,MAIN!A2075,PASTE_DQS_TRACKER!$E:$E,MAIN!$D2075)</f>
        <v>129.30000000000001</v>
      </c>
      <c r="J2075" s="25">
        <f t="shared" si="601"/>
        <v>198.892</v>
      </c>
      <c r="K2075" s="24">
        <f>IFERROR(IF(V2075="Flex",0,IF(D2075=$D$30,VLOOKUP(A2075,MMO_o10M_lease!$A$1:$F$51,5,FALSE),IF(D2075=$D$26,VLOOKUP(D2075,LANDINGS!$A$3:$BR$40,HLOOKUP(A2075,LANDINGS!$B$1:$CF$42,42,FALSE),FALSE)-IFERROR(VLOOKUP(A2075,MMO_o10M_lease!$A$1:$F$38,5,FALSE),0),VLOOKUP(D2075,LANDINGS!$A$3:$CF$40,HLOOKUP(A2075,LANDINGS!$B$1:$CF$42,42,FALSE),FALSE)))),0)</f>
        <v>143.304</v>
      </c>
      <c r="L2075" s="24">
        <f>SUMIFS(PASTE_FLEX_TRACKER!$D:$D,PASTE_FLEX_TRACKER!$F:$F,MAIN!$A2075,PASTE_FLEX_TRACKER!$B:$B,MAIN!$D2075)-SUMIFS(PASTE_FLEX_TRACKER!$D:$D,PASTE_FLEX_TRACKER!$C:$C,MAIN!$A2075,PASTE_FLEX_TRACKER!$B:$B,MAIN!$D2075)</f>
        <v>0</v>
      </c>
      <c r="M2075" s="24">
        <f>IFERROR(-VLOOKUP(D2075,SQ!$A$19:$CC$52,HLOOKUP(MAIN!A2075,SQ!$B$18:$CC$56,39,FALSE),FALSE),"n/a")</f>
        <v>0</v>
      </c>
      <c r="N2075" s="46" t="s">
        <v>563</v>
      </c>
      <c r="O2075" s="46">
        <f>SUMIFS(MAN_ADJ!$L:$L,MAN_ADJ!$K:$K,MAIN!$D2075,MAN_ADJ!$J:$J,MAIN!$S2075)</f>
        <v>0</v>
      </c>
      <c r="P2075" s="25">
        <f t="shared" si="602"/>
        <v>143.304</v>
      </c>
      <c r="Q2075" s="28">
        <f t="shared" si="588"/>
        <v>0.72051163445488009</v>
      </c>
      <c r="R2075" s="38">
        <f t="shared" si="603"/>
        <v>55.587999999999994</v>
      </c>
      <c r="S2075" s="17" t="s">
        <v>239</v>
      </c>
    </row>
    <row r="2076" spans="1:19" x14ac:dyDescent="0.25">
      <c r="A2076" s="17" t="s">
        <v>239</v>
      </c>
      <c r="B2076" s="17" t="s">
        <v>240</v>
      </c>
      <c r="C2076" s="17" t="s">
        <v>241</v>
      </c>
      <c r="D2076" s="17" t="s">
        <v>119</v>
      </c>
      <c r="E2076" s="24">
        <f>IF(U2076="SC",SUMIFS(SC!F:F,SC!A:A,MAIN!D2076,SC!B:B,MAIN!A2076),SUMIFS(Allocations!$H:$H,Allocations!$A:$A,MAIN!$A2076,Allocations!$B:$B,MAIN!$D2076))</f>
        <v>0.54200000000000004</v>
      </c>
      <c r="F2076" s="24">
        <f>IF(U2076="SC",SUMIFS(SC!J:J,SC!A:A,MAIN!D2076,SC!B:B,MAIN!A2076),SUMIFS(Allocations!M:M,Allocations!A:A,MAIN!A2076,Allocations!B:B,MAIN!D2076))</f>
        <v>0</v>
      </c>
      <c r="G2076" s="24">
        <f t="shared" si="600"/>
        <v>0.54200000000000004</v>
      </c>
      <c r="H2076" s="24">
        <f>IFERROR(VLOOKUP(S2076,Swaps_wk!$A$2:$AP$151,HLOOKUP(MAIN!D2076,Swaps_wk!$B$2:$AP$151,150,FALSE),FALSE),0)</f>
        <v>0</v>
      </c>
      <c r="I2076" s="24">
        <f>SUMIFS(PASTE_DQS_TRACKER!$D:$D,PASTE_DQS_TRACKER!$C:$C,MAIN!$A2076,PASTE_DQS_TRACKER!$B:$B,MAIN!$D2076)-SUMIFS(PASTE_DQS_TRACKER!$D:$D,PASTE_DQS_TRACKER!$C:$C,MAIN!A2076,PASTE_DQS_TRACKER!$E:$E,MAIN!$D2076)</f>
        <v>0</v>
      </c>
      <c r="J2076" s="25">
        <f t="shared" si="601"/>
        <v>0.54200000000000004</v>
      </c>
      <c r="K2076" s="24">
        <f>IFERROR(IF(V2076="Flex",0,IF(D2076=$D$30,VLOOKUP(A2076,MMO_o10M_lease!$A$1:$F$51,5,FALSE),IF(D2076=$D$26,VLOOKUP(D2076,LANDINGS!$A$3:$BR$40,HLOOKUP(A2076,LANDINGS!$B$1:$CF$42,42,FALSE),FALSE)-IFERROR(VLOOKUP(A2076,MMO_o10M_lease!$A$1:$F$38,5,FALSE),0),VLOOKUP(D2076,LANDINGS!$A$3:$CF$40,HLOOKUP(A2076,LANDINGS!$B$1:$CF$42,42,FALSE),FALSE)))),0)</f>
        <v>0</v>
      </c>
      <c r="L2076" s="24">
        <f>SUMIFS(PASTE_FLEX_TRACKER!$D:$D,PASTE_FLEX_TRACKER!$F:$F,MAIN!$A2076,PASTE_FLEX_TRACKER!$B:$B,MAIN!$D2076)-SUMIFS(PASTE_FLEX_TRACKER!$D:$D,PASTE_FLEX_TRACKER!$C:$C,MAIN!$A2076,PASTE_FLEX_TRACKER!$B:$B,MAIN!$D2076)</f>
        <v>0</v>
      </c>
      <c r="M2076" s="24">
        <f>IFERROR(-VLOOKUP(D2076,SQ!$A$19:$CC$52,HLOOKUP(MAIN!A2076,SQ!$B$18:$CC$56,39,FALSE),FALSE),"n/a")</f>
        <v>0</v>
      </c>
      <c r="N2076" s="46" t="s">
        <v>563</v>
      </c>
      <c r="O2076" s="46">
        <f>SUMIFS(MAN_ADJ!$L:$L,MAN_ADJ!$K:$K,MAIN!$D2076,MAN_ADJ!$J:$J,MAIN!$S2076)</f>
        <v>0</v>
      </c>
      <c r="P2076" s="25">
        <f t="shared" si="602"/>
        <v>0</v>
      </c>
      <c r="Q2076" s="28">
        <f t="shared" si="588"/>
        <v>0</v>
      </c>
      <c r="R2076" s="38">
        <f t="shared" si="603"/>
        <v>0.54200000000000004</v>
      </c>
      <c r="S2076" s="17" t="s">
        <v>239</v>
      </c>
    </row>
    <row r="2077" spans="1:19" x14ac:dyDescent="0.25">
      <c r="A2077" s="17" t="s">
        <v>239</v>
      </c>
      <c r="B2077" s="17" t="s">
        <v>240</v>
      </c>
      <c r="C2077" s="17" t="s">
        <v>241</v>
      </c>
      <c r="D2077" s="17" t="s">
        <v>120</v>
      </c>
      <c r="E2077" s="24">
        <f>IF(U2077="SC",SUMIFS(SC!F:F,SC!A:A,MAIN!D2077,SC!B:B,MAIN!A2077),SUMIFS(Allocations!$H:$H,Allocations!$A:$A,MAIN!$A2077,Allocations!$B:$B,MAIN!$D2077))</f>
        <v>52.6</v>
      </c>
      <c r="F2077" s="24">
        <f>IF(U2077="SC",SUMIFS(SC!J:J,SC!A:A,MAIN!D2077,SC!B:B,MAIN!A2077),SUMIFS(Allocations!M:M,Allocations!A:A,MAIN!A2077,Allocations!B:B,MAIN!D2077))</f>
        <v>53.435000000000002</v>
      </c>
      <c r="G2077" s="24">
        <f t="shared" si="600"/>
        <v>106.035</v>
      </c>
      <c r="H2077" s="24">
        <f>IFERROR(VLOOKUP(S2077,Swaps_wk!$A$2:$AP$151,HLOOKUP(MAIN!D2077,Swaps_wk!$B$2:$AP$151,150,FALSE),FALSE),0)</f>
        <v>0</v>
      </c>
      <c r="I2077" s="24">
        <f>SUMIFS(PASTE_DQS_TRACKER!$D:$D,PASTE_DQS_TRACKER!$C:$C,MAIN!$A2077,PASTE_DQS_TRACKER!$B:$B,MAIN!$D2077)-SUMIFS(PASTE_DQS_TRACKER!$D:$D,PASTE_DQS_TRACKER!$C:$C,MAIN!A2077,PASTE_DQS_TRACKER!$E:$E,MAIN!$D2077)</f>
        <v>58.4</v>
      </c>
      <c r="J2077" s="25">
        <f t="shared" si="601"/>
        <v>164.435</v>
      </c>
      <c r="K2077" s="24">
        <f>IFERROR(IF(V2077="Flex",0,IF(D2077=$D$30,VLOOKUP(A2077,MMO_o10M_lease!$A$1:$F$51,5,FALSE),IF(D2077=$D$26,VLOOKUP(D2077,LANDINGS!$A$3:$BR$40,HLOOKUP(A2077,LANDINGS!$B$1:$CF$42,42,FALSE),FALSE)-IFERROR(VLOOKUP(A2077,MMO_o10M_lease!$A$1:$F$38,5,FALSE),0),VLOOKUP(D2077,LANDINGS!$A$3:$CF$40,HLOOKUP(A2077,LANDINGS!$B$1:$CF$42,42,FALSE),FALSE)))),0)</f>
        <v>26.771000000000001</v>
      </c>
      <c r="L2077" s="24">
        <f>SUMIFS(PASTE_FLEX_TRACKER!$D:$D,PASTE_FLEX_TRACKER!$F:$F,MAIN!$A2077,PASTE_FLEX_TRACKER!$B:$B,MAIN!$D2077)-SUMIFS(PASTE_FLEX_TRACKER!$D:$D,PASTE_FLEX_TRACKER!$C:$C,MAIN!$A2077,PASTE_FLEX_TRACKER!$B:$B,MAIN!$D2077)</f>
        <v>0</v>
      </c>
      <c r="M2077" s="24">
        <f>IFERROR(-VLOOKUP(D2077,SQ!$A$19:$CC$52,HLOOKUP(MAIN!A2077,SQ!$B$18:$CC$56,39,FALSE),FALSE),"n/a")</f>
        <v>0</v>
      </c>
      <c r="N2077" s="46" t="s">
        <v>563</v>
      </c>
      <c r="O2077" s="46">
        <f>SUMIFS(MAN_ADJ!$L:$L,MAN_ADJ!$K:$K,MAIN!$D2077,MAN_ADJ!$J:$J,MAIN!$S2077)</f>
        <v>0</v>
      </c>
      <c r="P2077" s="25">
        <f t="shared" si="602"/>
        <v>26.771000000000001</v>
      </c>
      <c r="Q2077" s="28">
        <f t="shared" si="588"/>
        <v>0.16280597196460608</v>
      </c>
      <c r="R2077" s="38">
        <f t="shared" si="603"/>
        <v>137.66399999999999</v>
      </c>
      <c r="S2077" s="17" t="s">
        <v>239</v>
      </c>
    </row>
    <row r="2078" spans="1:19" x14ac:dyDescent="0.25">
      <c r="A2078" s="17" t="s">
        <v>239</v>
      </c>
      <c r="B2078" s="17" t="s">
        <v>240</v>
      </c>
      <c r="C2078" s="17" t="s">
        <v>241</v>
      </c>
      <c r="D2078" s="17" t="s">
        <v>121</v>
      </c>
      <c r="E2078" s="24">
        <f>IF(U2078="SC",SUMIFS(SC!F:F,SC!A:A,MAIN!D2078,SC!B:B,MAIN!A2078),SUMIFS(Allocations!$H:$H,Allocations!$A:$A,MAIN!$A2078,Allocations!$B:$B,MAIN!$D2078))</f>
        <v>0</v>
      </c>
      <c r="F2078" s="24">
        <f>IF(U2078="SC",SUMIFS(SC!J:J,SC!A:A,MAIN!D2078,SC!B:B,MAIN!A2078),SUMIFS(Allocations!M:M,Allocations!A:A,MAIN!A2078,Allocations!B:B,MAIN!D2078))</f>
        <v>0</v>
      </c>
      <c r="G2078" s="24">
        <f t="shared" si="600"/>
        <v>0</v>
      </c>
      <c r="H2078" s="24">
        <f>IFERROR(VLOOKUP(S2078,Swaps_wk!$A$2:$AP$151,HLOOKUP(MAIN!D2078,Swaps_wk!$B$2:$AP$151,150,FALSE),FALSE),0)</f>
        <v>0</v>
      </c>
      <c r="I2078" s="24">
        <f>SUMIFS(PASTE_DQS_TRACKER!$D:$D,PASTE_DQS_TRACKER!$C:$C,MAIN!$A2078,PASTE_DQS_TRACKER!$B:$B,MAIN!$D2078)-SUMIFS(PASTE_DQS_TRACKER!$D:$D,PASTE_DQS_TRACKER!$C:$C,MAIN!A2078,PASTE_DQS_TRACKER!$E:$E,MAIN!$D2078)</f>
        <v>0</v>
      </c>
      <c r="J2078" s="25">
        <f t="shared" si="601"/>
        <v>0</v>
      </c>
      <c r="K2078" s="24">
        <f>IFERROR(IF(V2078="Flex",0,IF(D2078=$D$30,VLOOKUP(A2078,MMO_o10M_lease!$A$1:$F$51,5,FALSE),IF(D2078=$D$26,VLOOKUP(D2078,LANDINGS!$A$3:$BR$40,HLOOKUP(A2078,LANDINGS!$B$1:$CF$42,42,FALSE),FALSE)-IFERROR(VLOOKUP(A2078,MMO_o10M_lease!$A$1:$F$38,5,FALSE),0),VLOOKUP(D2078,LANDINGS!$A$3:$CF$40,HLOOKUP(A2078,LANDINGS!$B$1:$CF$42,42,FALSE),FALSE)))),0)</f>
        <v>0</v>
      </c>
      <c r="L2078" s="24">
        <f>SUMIFS(PASTE_FLEX_TRACKER!$D:$D,PASTE_FLEX_TRACKER!$F:$F,MAIN!$A2078,PASTE_FLEX_TRACKER!$B:$B,MAIN!$D2078)-SUMIFS(PASTE_FLEX_TRACKER!$D:$D,PASTE_FLEX_TRACKER!$C:$C,MAIN!$A2078,PASTE_FLEX_TRACKER!$B:$B,MAIN!$D2078)</f>
        <v>0</v>
      </c>
      <c r="M2078" s="24">
        <f>IFERROR(-VLOOKUP(D2078,SQ!$A$19:$CC$52,HLOOKUP(MAIN!A2078,SQ!$B$18:$CC$56,39,FALSE),FALSE),"n/a")</f>
        <v>0</v>
      </c>
      <c r="N2078" s="46" t="s">
        <v>563</v>
      </c>
      <c r="O2078" s="46">
        <f>SUMIFS(MAN_ADJ!$L:$L,MAN_ADJ!$K:$K,MAIN!$D2078,MAN_ADJ!$J:$J,MAIN!$S2078)</f>
        <v>0</v>
      </c>
      <c r="P2078" s="25">
        <f t="shared" si="602"/>
        <v>0</v>
      </c>
      <c r="Q2078" s="28" t="str">
        <f t="shared" si="588"/>
        <v>n/a</v>
      </c>
      <c r="R2078" s="38">
        <f t="shared" si="603"/>
        <v>0</v>
      </c>
      <c r="S2078" s="17" t="s">
        <v>239</v>
      </c>
    </row>
    <row r="2079" spans="1:19" x14ac:dyDescent="0.25">
      <c r="A2079" s="17" t="s">
        <v>239</v>
      </c>
      <c r="B2079" s="17" t="s">
        <v>240</v>
      </c>
      <c r="C2079" s="17" t="s">
        <v>241</v>
      </c>
      <c r="D2079" s="17" t="s">
        <v>122</v>
      </c>
      <c r="E2079" s="24">
        <f>IF(U2079="SC",SUMIFS(SC!F:F,SC!A:A,MAIN!D2079,SC!B:B,MAIN!A2079),SUMIFS(Allocations!$H:$H,Allocations!$A:$A,MAIN!$A2079,Allocations!$B:$B,MAIN!$D2079))</f>
        <v>0</v>
      </c>
      <c r="F2079" s="24">
        <f>IF(U2079="SC",SUMIFS(SC!J:J,SC!A:A,MAIN!D2079,SC!B:B,MAIN!A2079),SUMIFS(Allocations!M:M,Allocations!A:A,MAIN!A2079,Allocations!B:B,MAIN!D2079))</f>
        <v>0</v>
      </c>
      <c r="G2079" s="24">
        <f t="shared" si="600"/>
        <v>0</v>
      </c>
      <c r="H2079" s="24">
        <f>IFERROR(VLOOKUP(S2079,Swaps_wk!$A$2:$AP$151,HLOOKUP(MAIN!D2079,Swaps_wk!$B$2:$AP$151,150,FALSE),FALSE),0)</f>
        <v>0</v>
      </c>
      <c r="I2079" s="24">
        <f>SUMIFS(PASTE_DQS_TRACKER!$D:$D,PASTE_DQS_TRACKER!$C:$C,MAIN!$A2079,PASTE_DQS_TRACKER!$B:$B,MAIN!$D2079)-SUMIFS(PASTE_DQS_TRACKER!$D:$D,PASTE_DQS_TRACKER!$C:$C,MAIN!A2079,PASTE_DQS_TRACKER!$E:$E,MAIN!$D2079)</f>
        <v>25</v>
      </c>
      <c r="J2079" s="25">
        <f t="shared" si="601"/>
        <v>25</v>
      </c>
      <c r="K2079" s="24">
        <f>IFERROR(IF(V2079="Flex",0,IF(D2079=$D$30,VLOOKUP(A2079,MMO_o10M_lease!$A$1:$F$51,5,FALSE),IF(D2079=$D$26,VLOOKUP(D2079,LANDINGS!$A$3:$BR$40,HLOOKUP(A2079,LANDINGS!$B$1:$CF$42,42,FALSE),FALSE)-IFERROR(VLOOKUP(A2079,MMO_o10M_lease!$A$1:$F$38,5,FALSE),0),VLOOKUP(D2079,LANDINGS!$A$3:$CF$40,HLOOKUP(A2079,LANDINGS!$B$1:$CF$42,42,FALSE),FALSE)))),0)</f>
        <v>1.155</v>
      </c>
      <c r="L2079" s="24">
        <f>SUMIFS(PASTE_FLEX_TRACKER!$D:$D,PASTE_FLEX_TRACKER!$F:$F,MAIN!$A2079,PASTE_FLEX_TRACKER!$B:$B,MAIN!$D2079)-SUMIFS(PASTE_FLEX_TRACKER!$D:$D,PASTE_FLEX_TRACKER!$C:$C,MAIN!$A2079,PASTE_FLEX_TRACKER!$B:$B,MAIN!$D2079)</f>
        <v>0</v>
      </c>
      <c r="M2079" s="24">
        <f>IFERROR(-VLOOKUP(D2079,SQ!$A$19:$CC$52,HLOOKUP(MAIN!A2079,SQ!$B$18:$CC$56,39,FALSE),FALSE),"n/a")</f>
        <v>0</v>
      </c>
      <c r="N2079" s="46" t="s">
        <v>563</v>
      </c>
      <c r="O2079" s="46">
        <f>SUMIFS(MAN_ADJ!$L:$L,MAN_ADJ!$K:$K,MAIN!$D2079,MAN_ADJ!$J:$J,MAIN!$S2079)</f>
        <v>0</v>
      </c>
      <c r="P2079" s="25">
        <f t="shared" si="602"/>
        <v>1.155</v>
      </c>
      <c r="Q2079" s="28">
        <f t="shared" si="588"/>
        <v>4.6199999999999998E-2</v>
      </c>
      <c r="R2079" s="38">
        <f t="shared" si="603"/>
        <v>23.844999999999999</v>
      </c>
      <c r="S2079" s="17" t="s">
        <v>239</v>
      </c>
    </row>
    <row r="2080" spans="1:19" x14ac:dyDescent="0.25">
      <c r="A2080" s="17" t="s">
        <v>239</v>
      </c>
      <c r="B2080" s="17" t="s">
        <v>240</v>
      </c>
      <c r="C2080" s="17" t="s">
        <v>241</v>
      </c>
      <c r="D2080" s="17" t="s">
        <v>123</v>
      </c>
      <c r="E2080" s="24">
        <f>IF(U2080="SC",SUMIFS(SC!F:F,SC!A:A,MAIN!D2080,SC!B:B,MAIN!A2080),SUMIFS(Allocations!$H:$H,Allocations!$A:$A,MAIN!$A2080,Allocations!$B:$B,MAIN!$D2080))</f>
        <v>317.61500000000001</v>
      </c>
      <c r="F2080" s="24">
        <f>IF(U2080="SC",SUMIFS(SC!J:J,SC!A:A,MAIN!D2080,SC!B:B,MAIN!A2080),SUMIFS(Allocations!M:M,Allocations!A:A,MAIN!A2080,Allocations!B:B,MAIN!D2080))</f>
        <v>112.03</v>
      </c>
      <c r="G2080" s="24">
        <f t="shared" si="600"/>
        <v>429.64499999999998</v>
      </c>
      <c r="H2080" s="24">
        <f>IFERROR(VLOOKUP(S2080,Swaps_wk!$A$2:$AP$151,HLOOKUP(MAIN!D2080,Swaps_wk!$B$2:$AP$151,150,FALSE),FALSE),0)</f>
        <v>0</v>
      </c>
      <c r="I2080" s="24">
        <f>SUMIFS(PASTE_DQS_TRACKER!$D:$D,PASTE_DQS_TRACKER!$C:$C,MAIN!$A2080,PASTE_DQS_TRACKER!$B:$B,MAIN!$D2080)-SUMIFS(PASTE_DQS_TRACKER!$D:$D,PASTE_DQS_TRACKER!$C:$C,MAIN!A2080,PASTE_DQS_TRACKER!$E:$E,MAIN!$D2080)</f>
        <v>363.09999999999997</v>
      </c>
      <c r="J2080" s="25">
        <f t="shared" si="601"/>
        <v>792.74499999999989</v>
      </c>
      <c r="K2080" s="24">
        <f>IFERROR(IF(V2080="Flex",0,IF(D2080=$D$30,VLOOKUP(A2080,MMO_o10M_lease!$A$1:$F$51,5,FALSE),IF(D2080=$D$26,VLOOKUP(D2080,LANDINGS!$A$3:$BR$40,HLOOKUP(A2080,LANDINGS!$B$1:$CF$42,42,FALSE),FALSE)-IFERROR(VLOOKUP(A2080,MMO_o10M_lease!$A$1:$F$38,5,FALSE),0),VLOOKUP(D2080,LANDINGS!$A$3:$CF$40,HLOOKUP(A2080,LANDINGS!$B$1:$CF$42,42,FALSE),FALSE)))),0)</f>
        <v>396.36900000000003</v>
      </c>
      <c r="L2080" s="24">
        <f>SUMIFS(PASTE_FLEX_TRACKER!$D:$D,PASTE_FLEX_TRACKER!$F:$F,MAIN!$A2080,PASTE_FLEX_TRACKER!$B:$B,MAIN!$D2080)-SUMIFS(PASTE_FLEX_TRACKER!$D:$D,PASTE_FLEX_TRACKER!$C:$C,MAIN!$A2080,PASTE_FLEX_TRACKER!$B:$B,MAIN!$D2080)</f>
        <v>0</v>
      </c>
      <c r="M2080" s="24">
        <f>IFERROR(-VLOOKUP(D2080,SQ!$A$19:$CC$52,HLOOKUP(MAIN!A2080,SQ!$B$18:$CC$56,39,FALSE),FALSE),"n/a")</f>
        <v>0</v>
      </c>
      <c r="N2080" s="46" t="s">
        <v>563</v>
      </c>
      <c r="O2080" s="46">
        <f>SUMIFS(MAN_ADJ!$L:$L,MAN_ADJ!$K:$K,MAIN!$D2080,MAN_ADJ!$J:$J,MAIN!$S2080)</f>
        <v>0</v>
      </c>
      <c r="P2080" s="25">
        <f t="shared" si="602"/>
        <v>396.36900000000003</v>
      </c>
      <c r="Q2080" s="28">
        <f t="shared" si="588"/>
        <v>0.49999558496111624</v>
      </c>
      <c r="R2080" s="38">
        <f t="shared" si="603"/>
        <v>396.37599999999986</v>
      </c>
      <c r="S2080" s="17" t="s">
        <v>239</v>
      </c>
    </row>
    <row r="2081" spans="1:19" x14ac:dyDescent="0.25">
      <c r="A2081" s="17" t="s">
        <v>239</v>
      </c>
      <c r="B2081" s="17" t="s">
        <v>240</v>
      </c>
      <c r="C2081" s="17" t="s">
        <v>241</v>
      </c>
      <c r="D2081" s="17" t="s">
        <v>124</v>
      </c>
      <c r="E2081" s="24">
        <f>IF(U2081="SC",SUMIFS(SC!F:F,SC!A:A,MAIN!D2081,SC!B:B,MAIN!A2081),SUMIFS(Allocations!$H:$H,Allocations!$A:$A,MAIN!$A2081,Allocations!$B:$B,MAIN!$D2081))</f>
        <v>2.4769999999999999</v>
      </c>
      <c r="F2081" s="24">
        <f>IF(U2081="SC",SUMIFS(SC!J:J,SC!A:A,MAIN!D2081,SC!B:B,MAIN!A2081),SUMIFS(Allocations!M:M,Allocations!A:A,MAIN!A2081,Allocations!B:B,MAIN!D2081))</f>
        <v>0</v>
      </c>
      <c r="G2081" s="24">
        <f t="shared" si="600"/>
        <v>2.4769999999999999</v>
      </c>
      <c r="H2081" s="24">
        <f>IFERROR(VLOOKUP(S2081,Swaps_wk!$A$2:$AP$151,HLOOKUP(MAIN!D2081,Swaps_wk!$B$2:$AP$151,150,FALSE),FALSE),0)</f>
        <v>0</v>
      </c>
      <c r="I2081" s="24">
        <f>SUMIFS(PASTE_DQS_TRACKER!$D:$D,PASTE_DQS_TRACKER!$C:$C,MAIN!$A2081,PASTE_DQS_TRACKER!$B:$B,MAIN!$D2081)-SUMIFS(PASTE_DQS_TRACKER!$D:$D,PASTE_DQS_TRACKER!$C:$C,MAIN!A2081,PASTE_DQS_TRACKER!$E:$E,MAIN!$D2081)</f>
        <v>0</v>
      </c>
      <c r="J2081" s="25">
        <f t="shared" si="601"/>
        <v>2.4769999999999999</v>
      </c>
      <c r="K2081" s="24">
        <f>IFERROR(IF(V2081="Flex",0,IF(D2081=$D$30,VLOOKUP(A2081,MMO_o10M_lease!$A$1:$F$51,5,FALSE),IF(D2081=$D$26,VLOOKUP(D2081,LANDINGS!$A$3:$BR$40,HLOOKUP(A2081,LANDINGS!$B$1:$CF$42,42,FALSE),FALSE)-IFERROR(VLOOKUP(A2081,MMO_o10M_lease!$A$1:$F$38,5,FALSE),0),VLOOKUP(D2081,LANDINGS!$A$3:$CF$40,HLOOKUP(A2081,LANDINGS!$B$1:$CF$42,42,FALSE),FALSE)))),0)</f>
        <v>0</v>
      </c>
      <c r="L2081" s="24">
        <f>SUMIFS(PASTE_FLEX_TRACKER!$D:$D,PASTE_FLEX_TRACKER!$F:$F,MAIN!$A2081,PASTE_FLEX_TRACKER!$B:$B,MAIN!$D2081)-SUMIFS(PASTE_FLEX_TRACKER!$D:$D,PASTE_FLEX_TRACKER!$C:$C,MAIN!$A2081,PASTE_FLEX_TRACKER!$B:$B,MAIN!$D2081)</f>
        <v>0</v>
      </c>
      <c r="M2081" s="24">
        <f>IFERROR(-VLOOKUP(D2081,SQ!$A$19:$CC$52,HLOOKUP(MAIN!A2081,SQ!$B$18:$CC$56,39,FALSE),FALSE),"n/a")</f>
        <v>0</v>
      </c>
      <c r="N2081" s="46" t="s">
        <v>563</v>
      </c>
      <c r="O2081" s="46">
        <f>SUMIFS(MAN_ADJ!$L:$L,MAN_ADJ!$K:$K,MAIN!$D2081,MAN_ADJ!$J:$J,MAIN!$S2081)</f>
        <v>0</v>
      </c>
      <c r="P2081" s="25">
        <f t="shared" si="602"/>
        <v>0</v>
      </c>
      <c r="Q2081" s="28">
        <f t="shared" si="588"/>
        <v>0</v>
      </c>
      <c r="R2081" s="38">
        <f t="shared" si="603"/>
        <v>2.4769999999999999</v>
      </c>
      <c r="S2081" s="17" t="s">
        <v>239</v>
      </c>
    </row>
    <row r="2082" spans="1:19" x14ac:dyDescent="0.25">
      <c r="A2082" s="17" t="s">
        <v>239</v>
      </c>
      <c r="B2082" s="17" t="s">
        <v>240</v>
      </c>
      <c r="C2082" s="17" t="s">
        <v>241</v>
      </c>
      <c r="D2082" s="17" t="s">
        <v>125</v>
      </c>
      <c r="E2082" s="24">
        <f>IF(U2082="SC",SUMIFS(SC!F:F,SC!A:A,MAIN!D2082,SC!B:B,MAIN!A2082),SUMIFS(Allocations!$H:$H,Allocations!$A:$A,MAIN!$A2082,Allocations!$B:$B,MAIN!$D2082))</f>
        <v>274.10000000000002</v>
      </c>
      <c r="F2082" s="24">
        <f>IF(U2082="SC",SUMIFS(SC!J:J,SC!A:A,MAIN!D2082,SC!B:B,MAIN!A2082),SUMIFS(Allocations!M:M,Allocations!A:A,MAIN!A2082,Allocations!B:B,MAIN!D2082))</f>
        <v>80.546999999999997</v>
      </c>
      <c r="G2082" s="24">
        <f t="shared" si="600"/>
        <v>354.64700000000005</v>
      </c>
      <c r="H2082" s="24">
        <f>IFERROR(VLOOKUP(S2082,Swaps_wk!$A$2:$AP$151,HLOOKUP(MAIN!D2082,Swaps_wk!$B$2:$AP$151,150,FALSE),FALSE),0)</f>
        <v>0</v>
      </c>
      <c r="I2082" s="24">
        <f>SUMIFS(PASTE_DQS_TRACKER!$D:$D,PASTE_DQS_TRACKER!$C:$C,MAIN!$A2082,PASTE_DQS_TRACKER!$B:$B,MAIN!$D2082)-SUMIFS(PASTE_DQS_TRACKER!$D:$D,PASTE_DQS_TRACKER!$C:$C,MAIN!A2082,PASTE_DQS_TRACKER!$E:$E,MAIN!$D2082)</f>
        <v>90.100000000000009</v>
      </c>
      <c r="J2082" s="25">
        <f t="shared" si="601"/>
        <v>444.74700000000007</v>
      </c>
      <c r="K2082" s="24">
        <f>IFERROR(IF(V2082="Flex",0,IF(D2082=$D$30,VLOOKUP(A2082,MMO_o10M_lease!$A$1:$F$51,5,FALSE),IF(D2082=$D$26,VLOOKUP(D2082,LANDINGS!$A$3:$BR$40,HLOOKUP(A2082,LANDINGS!$B$1:$CF$42,42,FALSE),FALSE)-IFERROR(VLOOKUP(A2082,MMO_o10M_lease!$A$1:$F$38,5,FALSE),0),VLOOKUP(D2082,LANDINGS!$A$3:$CF$40,HLOOKUP(A2082,LANDINGS!$B$1:$CF$42,42,FALSE),FALSE)))),0)</f>
        <v>249.369</v>
      </c>
      <c r="L2082" s="24">
        <f>SUMIFS(PASTE_FLEX_TRACKER!$D:$D,PASTE_FLEX_TRACKER!$F:$F,MAIN!$A2082,PASTE_FLEX_TRACKER!$B:$B,MAIN!$D2082)-SUMIFS(PASTE_FLEX_TRACKER!$D:$D,PASTE_FLEX_TRACKER!$C:$C,MAIN!$A2082,PASTE_FLEX_TRACKER!$B:$B,MAIN!$D2082)</f>
        <v>0</v>
      </c>
      <c r="M2082" s="24">
        <f>IFERROR(-VLOOKUP(D2082,SQ!$A$19:$CC$52,HLOOKUP(MAIN!A2082,SQ!$B$18:$CC$56,39,FALSE),FALSE),"n/a")</f>
        <v>0</v>
      </c>
      <c r="N2082" s="46" t="s">
        <v>563</v>
      </c>
      <c r="O2082" s="46">
        <f>SUMIFS(MAN_ADJ!$L:$L,MAN_ADJ!$K:$K,MAIN!$D2082,MAN_ADJ!$J:$J,MAIN!$S2082)</f>
        <v>0</v>
      </c>
      <c r="P2082" s="25">
        <f t="shared" si="602"/>
        <v>249.369</v>
      </c>
      <c r="Q2082" s="28">
        <f t="shared" si="588"/>
        <v>0.56069855445905192</v>
      </c>
      <c r="R2082" s="38">
        <f t="shared" si="603"/>
        <v>195.37800000000007</v>
      </c>
      <c r="S2082" s="17" t="s">
        <v>239</v>
      </c>
    </row>
    <row r="2083" spans="1:19" x14ac:dyDescent="0.25">
      <c r="A2083" s="17" t="s">
        <v>239</v>
      </c>
      <c r="B2083" s="17" t="s">
        <v>240</v>
      </c>
      <c r="C2083" s="17" t="s">
        <v>241</v>
      </c>
      <c r="D2083" s="17" t="s">
        <v>126</v>
      </c>
      <c r="E2083" s="24">
        <f>IF(U2083="SC",SUMIFS(SC!F:F,SC!A:A,MAIN!D2083,SC!B:B,MAIN!A2083),SUMIFS(Allocations!$H:$H,Allocations!$A:$A,MAIN!$A2083,Allocations!$B:$B,MAIN!$D2083))</f>
        <v>0.1</v>
      </c>
      <c r="F2083" s="24">
        <f>IF(U2083="SC",SUMIFS(SC!J:J,SC!A:A,MAIN!D2083,SC!B:B,MAIN!A2083),SUMIFS(Allocations!M:M,Allocations!A:A,MAIN!A2083,Allocations!B:B,MAIN!D2083))</f>
        <v>0</v>
      </c>
      <c r="G2083" s="24">
        <f t="shared" si="600"/>
        <v>0.1</v>
      </c>
      <c r="H2083" s="24">
        <f>IFERROR(VLOOKUP(S2083,Swaps_wk!$A$2:$AP$151,HLOOKUP(MAIN!D2083,Swaps_wk!$B$2:$AP$151,150,FALSE),FALSE),0)</f>
        <v>0</v>
      </c>
      <c r="I2083" s="24">
        <f>SUMIFS(PASTE_DQS_TRACKER!$D:$D,PASTE_DQS_TRACKER!$C:$C,MAIN!$A2083,PASTE_DQS_TRACKER!$B:$B,MAIN!$D2083)-SUMIFS(PASTE_DQS_TRACKER!$D:$D,PASTE_DQS_TRACKER!$C:$C,MAIN!A2083,PASTE_DQS_TRACKER!$E:$E,MAIN!$D2083)</f>
        <v>0</v>
      </c>
      <c r="J2083" s="25">
        <f t="shared" si="601"/>
        <v>0.1</v>
      </c>
      <c r="K2083" s="24">
        <f>IFERROR(IF(V2083="Flex",0,IF(D2083=$D$30,VLOOKUP(A2083,MMO_o10M_lease!$A$1:$F$51,5,FALSE),IF(D2083=$D$26,VLOOKUP(D2083,LANDINGS!$A$3:$BR$40,HLOOKUP(A2083,LANDINGS!$B$1:$CF$42,42,FALSE),FALSE)-IFERROR(VLOOKUP(A2083,MMO_o10M_lease!$A$1:$F$38,5,FALSE),0),VLOOKUP(D2083,LANDINGS!$A$3:$CF$40,HLOOKUP(A2083,LANDINGS!$B$1:$CF$42,42,FALSE),FALSE)))),0)</f>
        <v>0</v>
      </c>
      <c r="L2083" s="24">
        <f>SUMIFS(PASTE_FLEX_TRACKER!$D:$D,PASTE_FLEX_TRACKER!$F:$F,MAIN!$A2083,PASTE_FLEX_TRACKER!$B:$B,MAIN!$D2083)-SUMIFS(PASTE_FLEX_TRACKER!$D:$D,PASTE_FLEX_TRACKER!$C:$C,MAIN!$A2083,PASTE_FLEX_TRACKER!$B:$B,MAIN!$D2083)</f>
        <v>0</v>
      </c>
      <c r="M2083" s="24">
        <f>IFERROR(-VLOOKUP(D2083,SQ!$A$19:$CC$52,HLOOKUP(MAIN!A2083,SQ!$B$18:$CC$56,39,FALSE),FALSE),"n/a")</f>
        <v>0</v>
      </c>
      <c r="N2083" s="46" t="s">
        <v>563</v>
      </c>
      <c r="O2083" s="46">
        <f>SUMIFS(MAN_ADJ!$L:$L,MAN_ADJ!$K:$K,MAIN!$D2083,MAN_ADJ!$J:$J,MAIN!$S2083)</f>
        <v>0</v>
      </c>
      <c r="P2083" s="25">
        <f t="shared" si="602"/>
        <v>0</v>
      </c>
      <c r="Q2083" s="28">
        <f t="shared" si="588"/>
        <v>0</v>
      </c>
      <c r="R2083" s="38">
        <f t="shared" si="603"/>
        <v>0.1</v>
      </c>
      <c r="S2083" s="17" t="s">
        <v>239</v>
      </c>
    </row>
    <row r="2084" spans="1:19" x14ac:dyDescent="0.25">
      <c r="A2084" s="17" t="s">
        <v>239</v>
      </c>
      <c r="B2084" s="17" t="s">
        <v>240</v>
      </c>
      <c r="C2084" s="17" t="s">
        <v>241</v>
      </c>
      <c r="D2084" s="17" t="s">
        <v>127</v>
      </c>
      <c r="E2084" s="24">
        <f>IF(U2084="SC",SUMIFS(SC!F:F,SC!A:A,MAIN!D2084,SC!B:B,MAIN!A2084),SUMIFS(Allocations!$H:$H,Allocations!$A:$A,MAIN!$A2084,Allocations!$B:$B,MAIN!$D2084))</f>
        <v>0</v>
      </c>
      <c r="F2084" s="24">
        <f>IF(U2084="SC",SUMIFS(SC!J:J,SC!A:A,MAIN!D2084,SC!B:B,MAIN!A2084),SUMIFS(Allocations!M:M,Allocations!A:A,MAIN!A2084,Allocations!B:B,MAIN!D2084))</f>
        <v>0</v>
      </c>
      <c r="G2084" s="24">
        <f t="shared" si="600"/>
        <v>0</v>
      </c>
      <c r="H2084" s="24">
        <f>IFERROR(VLOOKUP(S2084,Swaps_wk!$A$2:$AP$151,HLOOKUP(MAIN!D2084,Swaps_wk!$B$2:$AP$151,150,FALSE),FALSE),0)</f>
        <v>0</v>
      </c>
      <c r="I2084" s="24">
        <f>SUMIFS(PASTE_DQS_TRACKER!$D:$D,PASTE_DQS_TRACKER!$C:$C,MAIN!$A2084,PASTE_DQS_TRACKER!$B:$B,MAIN!$D2084)-SUMIFS(PASTE_DQS_TRACKER!$D:$D,PASTE_DQS_TRACKER!$C:$C,MAIN!A2084,PASTE_DQS_TRACKER!$E:$E,MAIN!$D2084)</f>
        <v>0</v>
      </c>
      <c r="J2084" s="25">
        <f t="shared" si="601"/>
        <v>0</v>
      </c>
      <c r="K2084" s="24">
        <f>IFERROR(IF(V2084="Flex",0,IF(D2084=$D$30,VLOOKUP(A2084,MMO_o10M_lease!$A$1:$F$51,5,FALSE),IF(D2084=$D$26,VLOOKUP(D2084,LANDINGS!$A$3:$BR$40,HLOOKUP(A2084,LANDINGS!$B$1:$CF$42,42,FALSE),FALSE)-IFERROR(VLOOKUP(A2084,MMO_o10M_lease!$A$1:$F$38,5,FALSE),0),VLOOKUP(D2084,LANDINGS!$A$3:$CF$40,HLOOKUP(A2084,LANDINGS!$B$1:$CF$42,42,FALSE),FALSE)))),0)</f>
        <v>0</v>
      </c>
      <c r="L2084" s="24">
        <f>SUMIFS(PASTE_FLEX_TRACKER!$D:$D,PASTE_FLEX_TRACKER!$F:$F,MAIN!$A2084,PASTE_FLEX_TRACKER!$B:$B,MAIN!$D2084)-SUMIFS(PASTE_FLEX_TRACKER!$D:$D,PASTE_FLEX_TRACKER!$C:$C,MAIN!$A2084,PASTE_FLEX_TRACKER!$B:$B,MAIN!$D2084)</f>
        <v>0</v>
      </c>
      <c r="M2084" s="24">
        <f>IFERROR(-VLOOKUP(D2084,SQ!$A$19:$CC$52,HLOOKUP(MAIN!A2084,SQ!$B$18:$CC$56,39,FALSE),FALSE),"n/a")</f>
        <v>0</v>
      </c>
      <c r="N2084" s="46" t="s">
        <v>563</v>
      </c>
      <c r="O2084" s="46">
        <f>SUMIFS(MAN_ADJ!$L:$L,MAN_ADJ!$K:$K,MAIN!$D2084,MAN_ADJ!$J:$J,MAIN!$S2084)</f>
        <v>0</v>
      </c>
      <c r="P2084" s="25">
        <f t="shared" si="602"/>
        <v>0</v>
      </c>
      <c r="Q2084" s="28" t="str">
        <f t="shared" si="588"/>
        <v>n/a</v>
      </c>
      <c r="R2084" s="38">
        <f t="shared" si="603"/>
        <v>0</v>
      </c>
      <c r="S2084" s="17" t="s">
        <v>239</v>
      </c>
    </row>
    <row r="2085" spans="1:19" x14ac:dyDescent="0.25">
      <c r="A2085" s="17" t="s">
        <v>239</v>
      </c>
      <c r="B2085" s="17" t="s">
        <v>240</v>
      </c>
      <c r="C2085" s="17" t="s">
        <v>241</v>
      </c>
      <c r="D2085" s="17" t="s">
        <v>184</v>
      </c>
      <c r="E2085" s="24">
        <f>IF(U2085="SC",SUMIFS(SC!F:F,SC!A:A,MAIN!D2085,SC!B:B,MAIN!A2085),SUMIFS(Allocations!$H:$H,Allocations!$A:$A,MAIN!$A2085,Allocations!$B:$B,MAIN!$D2085))</f>
        <v>0</v>
      </c>
      <c r="F2085" s="24">
        <f>IF(U2085="SC",SUMIFS(SC!J:J,SC!A:A,MAIN!D2085,SC!B:B,MAIN!A2085),SUMIFS(Allocations!M:M,Allocations!A:A,MAIN!A2085,Allocations!B:B,MAIN!D2085))</f>
        <v>0</v>
      </c>
      <c r="G2085" s="24">
        <f t="shared" ref="G2085:G2087" si="604">E2085+F2085</f>
        <v>0</v>
      </c>
      <c r="H2085" s="24">
        <f>IFERROR(VLOOKUP(S2085,Swaps_wk!$A$2:$AP$151,HLOOKUP(MAIN!D2085,Swaps_wk!$B$2:$AP$151,150,FALSE),FALSE),0)</f>
        <v>0</v>
      </c>
      <c r="I2085" s="24">
        <f>SUMIFS(PASTE_DQS_TRACKER!$D:$D,PASTE_DQS_TRACKER!$C:$C,MAIN!$A2085,PASTE_DQS_TRACKER!$B:$B,MAIN!$D2085)-SUMIFS(PASTE_DQS_TRACKER!$D:$D,PASTE_DQS_TRACKER!$C:$C,MAIN!A2085,PASTE_DQS_TRACKER!$E:$E,MAIN!$D2085)</f>
        <v>0</v>
      </c>
      <c r="J2085" s="25">
        <f t="shared" ref="J2085:J2087" si="605">G2085+I2085</f>
        <v>0</v>
      </c>
      <c r="K2085" s="24">
        <f>IFERROR(IF(V2085="Flex",0,IF(D2085=$D$30,VLOOKUP(A2085,MMO_o10M_lease!$A$1:$F$51,5,FALSE),IF(D2085=$D$26,VLOOKUP(D2085,LANDINGS!$A$3:$BR$40,HLOOKUP(A2085,LANDINGS!$B$1:$CF$42,42,FALSE),FALSE)-IFERROR(VLOOKUP(A2085,MMO_o10M_lease!$A$1:$F$38,5,FALSE),0),VLOOKUP(D2085,LANDINGS!$A$3:$CF$40,HLOOKUP(A2085,LANDINGS!$B$1:$CF$42,42,FALSE),FALSE)))),0)</f>
        <v>0</v>
      </c>
      <c r="L2085" s="24">
        <f>SUMIFS(PASTE_FLEX_TRACKER!$D:$D,PASTE_FLEX_TRACKER!$F:$F,MAIN!$A2085,PASTE_FLEX_TRACKER!$B:$B,MAIN!$D2085)-SUMIFS(PASTE_FLEX_TRACKER!$D:$D,PASTE_FLEX_TRACKER!$C:$C,MAIN!$A2085,PASTE_FLEX_TRACKER!$B:$B,MAIN!$D2085)</f>
        <v>0</v>
      </c>
      <c r="M2085" s="24" t="str">
        <f>IFERROR(-VLOOKUP(D2085,SQ!$A$19:$CC$52,HLOOKUP(MAIN!A2085,SQ!$B$18:$CC$56,39,FALSE),FALSE),"n/a")</f>
        <v>n/a</v>
      </c>
      <c r="N2085" s="46" t="s">
        <v>563</v>
      </c>
      <c r="O2085" s="46">
        <f>SUMIFS(MAN_ADJ!$L:$L,MAN_ADJ!$K:$K,MAIN!$D2085,MAN_ADJ!$J:$J,MAIN!$S2085)</f>
        <v>0</v>
      </c>
      <c r="P2085" s="25">
        <f t="shared" si="602"/>
        <v>0</v>
      </c>
      <c r="Q2085" s="28" t="str">
        <f t="shared" ref="Q2085:Q2087" si="606">IFERROR(P2085/J2085,"n/a")</f>
        <v>n/a</v>
      </c>
      <c r="R2085" s="38">
        <f t="shared" ref="R2085:R2087" si="607">J2085-P2085</f>
        <v>0</v>
      </c>
      <c r="S2085" s="17" t="s">
        <v>239</v>
      </c>
    </row>
    <row r="2086" spans="1:19" x14ac:dyDescent="0.25">
      <c r="A2086" s="17" t="s">
        <v>239</v>
      </c>
      <c r="B2086" s="17" t="s">
        <v>240</v>
      </c>
      <c r="C2086" s="17" t="s">
        <v>241</v>
      </c>
      <c r="D2086" s="17" t="s">
        <v>128</v>
      </c>
      <c r="E2086" s="24">
        <f>IF(U2086="SC",SUMIFS(SC!F:F,SC!A:A,MAIN!D2086,SC!B:B,MAIN!A2086),SUMIFS(Allocations!$H:$H,Allocations!$A:$A,MAIN!$A2086,Allocations!$B:$B,MAIN!$D2086))</f>
        <v>0</v>
      </c>
      <c r="F2086" s="24">
        <f>IF(U2086="SC",SUMIFS(SC!J:J,SC!A:A,MAIN!D2086,SC!B:B,MAIN!A2086),SUMIFS(Allocations!M:M,Allocations!A:A,MAIN!A2086,Allocations!B:B,MAIN!D2086))</f>
        <v>0</v>
      </c>
      <c r="G2086" s="24">
        <f t="shared" si="604"/>
        <v>0</v>
      </c>
      <c r="H2086" s="24">
        <f>IFERROR(VLOOKUP(S2086,Swaps_wk!$A$2:$AP$151,HLOOKUP(MAIN!D2086,Swaps_wk!$B$2:$AP$151,150,FALSE),FALSE),0)</f>
        <v>0</v>
      </c>
      <c r="I2086" s="24">
        <f>SUMIFS(PASTE_DQS_TRACKER!$D:$D,PASTE_DQS_TRACKER!$C:$C,MAIN!$A2086,PASTE_DQS_TRACKER!$B:$B,MAIN!$D2086)-SUMIFS(PASTE_DQS_TRACKER!$D:$D,PASTE_DQS_TRACKER!$C:$C,MAIN!A2086,PASTE_DQS_TRACKER!$E:$E,MAIN!$D2086)</f>
        <v>0</v>
      </c>
      <c r="J2086" s="25">
        <f t="shared" si="605"/>
        <v>0</v>
      </c>
      <c r="K2086" s="24">
        <f>IFERROR(IF(V2086="Flex",0,IF(D2086=$D$30,VLOOKUP(A2086,MMO_o10M_lease!$A$1:$F$51,5,FALSE),IF(D2086=$D$26,VLOOKUP(D2086,LANDINGS!$A$3:$BR$40,HLOOKUP(A2086,LANDINGS!$B$1:$CF$42,42,FALSE),FALSE)-IFERROR(VLOOKUP(A2086,MMO_o10M_lease!$A$1:$F$38,5,FALSE),0),VLOOKUP(D2086,LANDINGS!$A$3:$CF$40,HLOOKUP(A2086,LANDINGS!$B$1:$CF$42,42,FALSE),FALSE)))),0)</f>
        <v>0</v>
      </c>
      <c r="L2086" s="24">
        <f>SUMIFS(PASTE_FLEX_TRACKER!$D:$D,PASTE_FLEX_TRACKER!$F:$F,MAIN!$A2086,PASTE_FLEX_TRACKER!$B:$B,MAIN!$D2086)-SUMIFS(PASTE_FLEX_TRACKER!$D:$D,PASTE_FLEX_TRACKER!$C:$C,MAIN!$A2086,PASTE_FLEX_TRACKER!$B:$B,MAIN!$D2086)</f>
        <v>0</v>
      </c>
      <c r="M2086" s="24" t="str">
        <f>IFERROR(-VLOOKUP(D2086,SQ!$A$19:$CC$52,HLOOKUP(MAIN!A2086,SQ!$B$18:$CC$56,39,FALSE),FALSE),"n/a")</f>
        <v>n/a</v>
      </c>
      <c r="N2086" s="46" t="s">
        <v>563</v>
      </c>
      <c r="O2086" s="46">
        <f>SUMIFS(MAN_ADJ!$L:$L,MAN_ADJ!$K:$K,MAIN!$D2086,MAN_ADJ!$J:$J,MAIN!$S2086)</f>
        <v>0</v>
      </c>
      <c r="P2086" s="25">
        <f t="shared" si="602"/>
        <v>0</v>
      </c>
      <c r="Q2086" s="28" t="str">
        <f t="shared" si="606"/>
        <v>n/a</v>
      </c>
      <c r="R2086" s="38">
        <f t="shared" si="607"/>
        <v>0</v>
      </c>
      <c r="S2086" s="17" t="s">
        <v>239</v>
      </c>
    </row>
    <row r="2087" spans="1:19" x14ac:dyDescent="0.25">
      <c r="A2087" s="17" t="s">
        <v>239</v>
      </c>
      <c r="B2087" s="17" t="s">
        <v>240</v>
      </c>
      <c r="C2087" s="17" t="s">
        <v>241</v>
      </c>
      <c r="D2087" s="17" t="s">
        <v>129</v>
      </c>
      <c r="E2087" s="24">
        <f>IF(U2087="SC",SUMIFS(SC!F:F,SC!A:A,MAIN!D2087,SC!B:B,MAIN!A2087),SUMIFS(Allocations!$H:$H,Allocations!$A:$A,MAIN!$A2087,Allocations!$B:$B,MAIN!$D2087))</f>
        <v>0</v>
      </c>
      <c r="F2087" s="24">
        <f>IF(U2087="SC",SUMIFS(SC!J:J,SC!A:A,MAIN!D2087,SC!B:B,MAIN!A2087),SUMIFS(Allocations!M:M,Allocations!A:A,MAIN!A2087,Allocations!B:B,MAIN!D2087))</f>
        <v>0</v>
      </c>
      <c r="G2087" s="24">
        <f t="shared" si="604"/>
        <v>0</v>
      </c>
      <c r="H2087" s="24">
        <f>IFERROR(VLOOKUP(S2087,Swaps_wk!$A$2:$AP$151,HLOOKUP(MAIN!D2087,Swaps_wk!$B$2:$AP$151,150,FALSE),FALSE),0)</f>
        <v>0</v>
      </c>
      <c r="I2087" s="24">
        <f>SUMIFS(PASTE_DQS_TRACKER!$D:$D,PASTE_DQS_TRACKER!$C:$C,MAIN!$A2087,PASTE_DQS_TRACKER!$B:$B,MAIN!$D2087)-SUMIFS(PASTE_DQS_TRACKER!$D:$D,PASTE_DQS_TRACKER!$C:$C,MAIN!A2087,PASTE_DQS_TRACKER!$E:$E,MAIN!$D2087)</f>
        <v>0</v>
      </c>
      <c r="J2087" s="25">
        <f t="shared" si="605"/>
        <v>0</v>
      </c>
      <c r="K2087" s="24">
        <f>IFERROR(IF(V2087="Flex",0,IF(D2087=$D$30,VLOOKUP(A2087,MMO_o10M_lease!$A$1:$F$51,5,FALSE),IF(D2087=$D$26,VLOOKUP(D2087,LANDINGS!$A$3:$BR$40,HLOOKUP(A2087,LANDINGS!$B$1:$CF$42,42,FALSE),FALSE)-IFERROR(VLOOKUP(A2087,MMO_o10M_lease!$A$1:$F$38,5,FALSE),0),VLOOKUP(D2087,LANDINGS!$A$3:$CF$40,HLOOKUP(A2087,LANDINGS!$B$1:$CF$42,42,FALSE),FALSE)))),0)</f>
        <v>0</v>
      </c>
      <c r="L2087" s="24">
        <f>SUMIFS(PASTE_FLEX_TRACKER!$D:$D,PASTE_FLEX_TRACKER!$F:$F,MAIN!$A2087,PASTE_FLEX_TRACKER!$B:$B,MAIN!$D2087)-SUMIFS(PASTE_FLEX_TRACKER!$D:$D,PASTE_FLEX_TRACKER!$C:$C,MAIN!$A2087,PASTE_FLEX_TRACKER!$B:$B,MAIN!$D2087)</f>
        <v>0</v>
      </c>
      <c r="M2087" s="24" t="str">
        <f>IFERROR(-VLOOKUP(D2087,SQ!$A$19:$CC$52,HLOOKUP(MAIN!A2087,SQ!$B$18:$CC$56,39,FALSE),FALSE),"n/a")</f>
        <v>n/a</v>
      </c>
      <c r="N2087" s="46" t="s">
        <v>563</v>
      </c>
      <c r="O2087" s="46">
        <f>SUMIFS(MAN_ADJ!$L:$L,MAN_ADJ!$K:$K,MAIN!$D2087,MAN_ADJ!$J:$J,MAIN!$S2087)</f>
        <v>0</v>
      </c>
      <c r="P2087" s="25">
        <f t="shared" si="602"/>
        <v>0</v>
      </c>
      <c r="Q2087" s="28" t="str">
        <f t="shared" si="606"/>
        <v>n/a</v>
      </c>
      <c r="R2087" s="38">
        <f t="shared" si="607"/>
        <v>0</v>
      </c>
      <c r="S2087" s="17" t="s">
        <v>239</v>
      </c>
    </row>
    <row r="2088" spans="1:19" x14ac:dyDescent="0.25">
      <c r="A2088" s="17" t="s">
        <v>239</v>
      </c>
      <c r="B2088" s="17" t="s">
        <v>240</v>
      </c>
      <c r="C2088" s="17" t="s">
        <v>241</v>
      </c>
      <c r="D2088" s="17" t="s">
        <v>155</v>
      </c>
      <c r="E2088" s="24">
        <f>IF(U2088="SC",SUMIFS(SC!F:F,SC!A:A,MAIN!D2088,SC!B:B,MAIN!A2088),SUMIFS(Allocations!$H:$H,Allocations!$A:$A,MAIN!$A2088,Allocations!$B:$B,MAIN!$D2088))</f>
        <v>0.2</v>
      </c>
      <c r="F2088" s="24">
        <f>IF(U2088="SC",SUMIFS(SC!J:J,SC!A:A,MAIN!D2088,SC!B:B,MAIN!A2088),SUMIFS(Allocations!M:M,Allocations!A:A,MAIN!A2088,Allocations!B:B,MAIN!D2088))</f>
        <v>0</v>
      </c>
      <c r="G2088" s="24">
        <f t="shared" si="600"/>
        <v>0.2</v>
      </c>
      <c r="H2088" s="24">
        <f>IFERROR(VLOOKUP(S2088,Swaps_wk!$A$2:$AP$151,HLOOKUP(MAIN!D2088,Swaps_wk!$B$2:$AP$151,150,FALSE),FALSE),0)</f>
        <v>0</v>
      </c>
      <c r="I2088" s="24">
        <f>SUMIFS(PASTE_DQS_TRACKER!$D:$D,PASTE_DQS_TRACKER!$C:$C,MAIN!$A2088,PASTE_DQS_TRACKER!$B:$B,MAIN!$D2088)-SUMIFS(PASTE_DQS_TRACKER!$D:$D,PASTE_DQS_TRACKER!$C:$C,MAIN!A2088,PASTE_DQS_TRACKER!$E:$E,MAIN!$D2088)</f>
        <v>0</v>
      </c>
      <c r="J2088" s="25">
        <f t="shared" si="601"/>
        <v>0.2</v>
      </c>
      <c r="K2088" s="24">
        <f>IFERROR(IF(V2088="Flex",0,IF(D2088=$D$30,VLOOKUP(A2088,MMO_o10M_lease!$A$1:$F$51,5,FALSE),IF(D2088=$D$26,VLOOKUP(D2088,LANDINGS!$A$3:$BR$40,HLOOKUP(A2088,LANDINGS!$B$1:$CF$42,42,FALSE),FALSE)-IFERROR(VLOOKUP(A2088,MMO_o10M_lease!$A$1:$F$38,5,FALSE),0),VLOOKUP(D2088,LANDINGS!$A$3:$CF$40,HLOOKUP(A2088,LANDINGS!$B$1:$CF$42,42,FALSE),FALSE)))),0)</f>
        <v>0</v>
      </c>
      <c r="L2088" s="24">
        <f>SUMIFS(PASTE_FLEX_TRACKER!$D:$D,PASTE_FLEX_TRACKER!$F:$F,MAIN!$A2088,PASTE_FLEX_TRACKER!$B:$B,MAIN!$D2088)-SUMIFS(PASTE_FLEX_TRACKER!$D:$D,PASTE_FLEX_TRACKER!$C:$C,MAIN!$A2088,PASTE_FLEX_TRACKER!$B:$B,MAIN!$D2088)</f>
        <v>0</v>
      </c>
      <c r="M2088" s="24" t="str">
        <f>IFERROR(-VLOOKUP(D2088,SQ!$A$19:$CC$52,HLOOKUP(MAIN!A2088,SQ!$B$18:$CC$56,39,FALSE),FALSE),"n/a")</f>
        <v>n/a</v>
      </c>
      <c r="N2088" s="46" t="s">
        <v>563</v>
      </c>
      <c r="O2088" s="46">
        <f>SUMIFS(MAN_ADJ!$L:$L,MAN_ADJ!$K:$K,MAIN!$D2088,MAN_ADJ!$J:$J,MAIN!$S2088)</f>
        <v>0</v>
      </c>
      <c r="P2088" s="25">
        <f t="shared" si="602"/>
        <v>0</v>
      </c>
      <c r="Q2088" s="28">
        <f t="shared" si="588"/>
        <v>0</v>
      </c>
      <c r="R2088" s="38">
        <f t="shared" si="603"/>
        <v>0.2</v>
      </c>
      <c r="S2088" s="17" t="s">
        <v>239</v>
      </c>
    </row>
    <row r="2089" spans="1:19" x14ac:dyDescent="0.25">
      <c r="A2089" s="17" t="s">
        <v>239</v>
      </c>
      <c r="B2089" s="17" t="s">
        <v>240</v>
      </c>
      <c r="C2089" s="17" t="s">
        <v>241</v>
      </c>
      <c r="D2089" s="17" t="s">
        <v>130</v>
      </c>
      <c r="E2089" s="24">
        <f>IF(U2089="SC",SUMIFS(SC!F:F,SC!A:A,MAIN!D2089,SC!B:B,MAIN!A2089),SUMIFS(Allocations!$H:$H,Allocations!$A:$A,MAIN!$A2089,Allocations!$B:$B,MAIN!$D2089))</f>
        <v>0</v>
      </c>
      <c r="F2089" s="24">
        <f>IF(U2089="SC",SUMIFS(SC!J:J,SC!A:A,MAIN!D2089,SC!B:B,MAIN!A2089),SUMIFS(Allocations!M:M,Allocations!A:A,MAIN!A2089,Allocations!B:B,MAIN!D2089))</f>
        <v>0</v>
      </c>
      <c r="G2089" s="24">
        <f t="shared" si="600"/>
        <v>0</v>
      </c>
      <c r="H2089" s="24">
        <f>IFERROR(VLOOKUP(S2089,Swaps_wk!$A$2:$AP$151,HLOOKUP(MAIN!D2089,Swaps_wk!$B$2:$AP$151,150,FALSE),FALSE),0)</f>
        <v>0</v>
      </c>
      <c r="I2089" s="24">
        <f>SUMIFS(PASTE_DQS_TRACKER!$D:$D,PASTE_DQS_TRACKER!$C:$C,MAIN!$A2089,PASTE_DQS_TRACKER!$B:$B,MAIN!$D2089)-SUMIFS(PASTE_DQS_TRACKER!$D:$D,PASTE_DQS_TRACKER!$C:$C,MAIN!A2089,PASTE_DQS_TRACKER!$E:$E,MAIN!$D2089)</f>
        <v>0</v>
      </c>
      <c r="J2089" s="25">
        <f t="shared" si="601"/>
        <v>0</v>
      </c>
      <c r="K2089" s="24">
        <f>IFERROR(IF(V2089="Flex",0,IF(D2089=$D$30,VLOOKUP(A2089,MMO_o10M_lease!$A$1:$F$51,5,FALSE),IF(D2089=$D$26,VLOOKUP(D2089,LANDINGS!$A$3:$BR$40,HLOOKUP(A2089,LANDINGS!$B$1:$CF$42,42,FALSE),FALSE)-IFERROR(VLOOKUP(A2089,MMO_o10M_lease!$A$1:$F$38,5,FALSE),0),VLOOKUP(D2089,LANDINGS!$A$3:$CF$40,HLOOKUP(A2089,LANDINGS!$B$1:$CF$42,42,FALSE),FALSE)))),0)</f>
        <v>0</v>
      </c>
      <c r="L2089" s="24">
        <f>SUMIFS(PASTE_FLEX_TRACKER!$D:$D,PASTE_FLEX_TRACKER!$F:$F,MAIN!$A2089,PASTE_FLEX_TRACKER!$B:$B,MAIN!$D2089)-SUMIFS(PASTE_FLEX_TRACKER!$D:$D,PASTE_FLEX_TRACKER!$C:$C,MAIN!$A2089,PASTE_FLEX_TRACKER!$B:$B,MAIN!$D2089)</f>
        <v>0</v>
      </c>
      <c r="M2089" s="24" t="str">
        <f>IFERROR(-VLOOKUP(D2089,SQ!$A$19:$CC$52,HLOOKUP(MAIN!A2089,SQ!$B$18:$CC$56,39,FALSE),FALSE),"n/a")</f>
        <v>n/a</v>
      </c>
      <c r="N2089" s="46" t="s">
        <v>563</v>
      </c>
      <c r="O2089" s="46">
        <f>SUMIFS(MAN_ADJ!$L:$L,MAN_ADJ!$K:$K,MAIN!$D2089,MAN_ADJ!$J:$J,MAIN!$S2089)</f>
        <v>0</v>
      </c>
      <c r="P2089" s="25">
        <f t="shared" si="602"/>
        <v>0</v>
      </c>
      <c r="Q2089" s="28" t="str">
        <f t="shared" si="588"/>
        <v>n/a</v>
      </c>
      <c r="R2089" s="38">
        <f t="shared" si="603"/>
        <v>0</v>
      </c>
      <c r="S2089" s="17" t="s">
        <v>239</v>
      </c>
    </row>
    <row r="2090" spans="1:19" x14ac:dyDescent="0.25">
      <c r="A2090" s="26" t="s">
        <v>239</v>
      </c>
      <c r="B2090" s="26" t="s">
        <v>240</v>
      </c>
      <c r="C2090" s="26" t="s">
        <v>241</v>
      </c>
      <c r="D2090" s="26" t="s">
        <v>131</v>
      </c>
      <c r="E2090" s="27">
        <f t="shared" ref="E2090:M2090" si="608">SUM(E2052:E2089)</f>
        <v>13685.046000000004</v>
      </c>
      <c r="F2090" s="27">
        <f t="shared" si="608"/>
        <v>1969.3980000000001</v>
      </c>
      <c r="G2090" s="27">
        <f t="shared" si="608"/>
        <v>15654.444000000003</v>
      </c>
      <c r="H2090" s="27">
        <f>IFERROR(VLOOKUP(S2090,Swaps_wk!$A$2:$AP$151,HLOOKUP(MAIN!D2090,Swaps_wk!$B$2:$AP$151,150,FALSE),FALSE),0)</f>
        <v>-40</v>
      </c>
      <c r="I2090" s="27">
        <f t="shared" si="608"/>
        <v>-355.00000000000017</v>
      </c>
      <c r="J2090" s="25">
        <f t="shared" si="608"/>
        <v>15299.444</v>
      </c>
      <c r="K2090" s="27">
        <f t="shared" si="608"/>
        <v>11230.064000000002</v>
      </c>
      <c r="L2090" s="27">
        <f t="shared" si="608"/>
        <v>0</v>
      </c>
      <c r="M2090" s="27">
        <f t="shared" si="608"/>
        <v>0</v>
      </c>
      <c r="N2090" s="46" t="s">
        <v>563</v>
      </c>
      <c r="O2090" s="27">
        <f>SUM(O2052:O2089)</f>
        <v>0</v>
      </c>
      <c r="P2090" s="25">
        <f t="shared" ref="P2090" si="609">SUM(P2052:P2089)</f>
        <v>11230.064000000002</v>
      </c>
      <c r="Q2090" s="28">
        <f t="shared" si="588"/>
        <v>0.7340177852214762</v>
      </c>
      <c r="R2090" s="38">
        <f t="shared" si="603"/>
        <v>4069.3799999999974</v>
      </c>
      <c r="S2090" s="17" t="s">
        <v>239</v>
      </c>
    </row>
    <row r="2091" spans="1:19" x14ac:dyDescent="0.25">
      <c r="A2091" s="17" t="s">
        <v>242</v>
      </c>
      <c r="B2091" s="17" t="s">
        <v>240</v>
      </c>
      <c r="C2091" s="17" t="s">
        <v>243</v>
      </c>
      <c r="D2091" s="17" t="s">
        <v>95</v>
      </c>
      <c r="E2091" s="24">
        <f>IF(U2091="SC",SUMIFS(SC!F:F,SC!A:A,MAIN!D2091,SC!B:B,MAIN!A2091),SUMIFS(Allocations!$H:$H,Allocations!$A:$A,MAIN!$A2091,Allocations!$B:$B,MAIN!$D2091))</f>
        <v>5215.9750000000004</v>
      </c>
      <c r="F2091" s="24">
        <f>IF(U2091="SC",SUMIFS(SC!J:J,SC!A:A,MAIN!D2091,SC!B:B,MAIN!A2091),SUMIFS(Allocations!M:M,Allocations!A:A,MAIN!A2091,Allocations!B:B,MAIN!D2091))</f>
        <v>518.86500000000001</v>
      </c>
      <c r="G2091" s="24">
        <f t="shared" ref="G2091:G2128" si="610">E2091+F2091</f>
        <v>5734.84</v>
      </c>
      <c r="H2091" s="24">
        <f>IFERROR(VLOOKUP(S2091,Swaps_wk!$A$2:$AP$151,HLOOKUP(MAIN!D2091,Swaps_wk!$B$2:$AP$151,150,FALSE),FALSE),0)</f>
        <v>0</v>
      </c>
      <c r="I2091" s="24">
        <f>SUMIFS(PASTE_DQS_TRACKER!$D:$D,PASTE_DQS_TRACKER!$C:$C,MAIN!$A2091,PASTE_DQS_TRACKER!$B:$B,MAIN!$D2091)-SUMIFS(PASTE_DQS_TRACKER!$D:$D,PASTE_DQS_TRACKER!$C:$C,MAIN!A2091,PASTE_DQS_TRACKER!$E:$E,MAIN!$D2091)</f>
        <v>82.700000000000017</v>
      </c>
      <c r="J2091" s="25">
        <f t="shared" ref="J2091:J2128" si="611">G2091+I2091</f>
        <v>5817.54</v>
      </c>
      <c r="K2091" s="24">
        <f>IFERROR(IF(V2091="Flex",0,IF(D2091=$D$30,VLOOKUP(A2091,MMO_o10M_lease!$A$1:$F$51,5,FALSE),IF(D2091=$D$26,VLOOKUP(D2091,LANDINGS!$A$3:$BR$40,HLOOKUP(A2091,LANDINGS!$B$1:$CF$42,42,FALSE),FALSE)-IFERROR(VLOOKUP(A2091,MMO_o10M_lease!$A$1:$F$38,5,FALSE),0),VLOOKUP(D2091,LANDINGS!$A$3:$CF$40,HLOOKUP(A2091,LANDINGS!$B$1:$CF$42,42,FALSE),FALSE)))),0)</f>
        <v>3558.6489999999999</v>
      </c>
      <c r="L2091" s="24">
        <f>SUMIFS(PASTE_FLEX_TRACKER!$D:$D,PASTE_FLEX_TRACKER!$F:$F,MAIN!$A2091,PASTE_FLEX_TRACKER!$B:$B,MAIN!$D2091)-SUMIFS(PASTE_FLEX_TRACKER!$D:$D,PASTE_FLEX_TRACKER!$C:$C,MAIN!$A2091,PASTE_FLEX_TRACKER!$B:$B,MAIN!$D2091)</f>
        <v>0</v>
      </c>
      <c r="M2091" s="24">
        <f>IFERROR(-VLOOKUP(D2091,SQ!$A$19:$CC$52,HLOOKUP(MAIN!A2091,SQ!$B$18:$CC$56,39,FALSE),FALSE),"n/a")</f>
        <v>0</v>
      </c>
      <c r="N2091" s="46" t="s">
        <v>563</v>
      </c>
      <c r="O2091" s="46">
        <f>SUMIFS(MAN_ADJ!$L:$L,MAN_ADJ!$K:$K,MAIN!$D2091,MAN_ADJ!$J:$J,MAIN!$S2091)</f>
        <v>0</v>
      </c>
      <c r="P2091" s="25">
        <f t="shared" ref="P2091:P2128" si="612">SUM(K2091:O2091)</f>
        <v>3558.6489999999999</v>
      </c>
      <c r="Q2091" s="28">
        <f t="shared" si="588"/>
        <v>0.61171027616483942</v>
      </c>
      <c r="R2091" s="38">
        <f t="shared" si="603"/>
        <v>2258.8910000000001</v>
      </c>
      <c r="S2091" s="17" t="s">
        <v>242</v>
      </c>
    </row>
    <row r="2092" spans="1:19" x14ac:dyDescent="0.25">
      <c r="A2092" s="17" t="s">
        <v>242</v>
      </c>
      <c r="B2092" s="17" t="s">
        <v>240</v>
      </c>
      <c r="C2092" s="17" t="s">
        <v>243</v>
      </c>
      <c r="D2092" s="17" t="s">
        <v>96</v>
      </c>
      <c r="E2092" s="24">
        <f>IF(U2092="SC",SUMIFS(SC!F:F,SC!A:A,MAIN!D2092,SC!B:B,MAIN!A2092),SUMIFS(Allocations!$H:$H,Allocations!$A:$A,MAIN!$A2092,Allocations!$B:$B,MAIN!$D2092))</f>
        <v>87.421999999999997</v>
      </c>
      <c r="F2092" s="24">
        <f>IF(U2092="SC",SUMIFS(SC!J:J,SC!A:A,MAIN!D2092,SC!B:B,MAIN!A2092),SUMIFS(Allocations!M:M,Allocations!A:A,MAIN!A2092,Allocations!B:B,MAIN!D2092))</f>
        <v>2.2829999999999999</v>
      </c>
      <c r="G2092" s="24">
        <f t="shared" si="610"/>
        <v>89.704999999999998</v>
      </c>
      <c r="H2092" s="24">
        <f>IFERROR(VLOOKUP(S2092,Swaps_wk!$A$2:$AP$151,HLOOKUP(MAIN!D2092,Swaps_wk!$B$2:$AP$151,150,FALSE),FALSE),0)</f>
        <v>0</v>
      </c>
      <c r="I2092" s="24">
        <f>SUMIFS(PASTE_DQS_TRACKER!$D:$D,PASTE_DQS_TRACKER!$C:$C,MAIN!$A2092,PASTE_DQS_TRACKER!$B:$B,MAIN!$D2092)-SUMIFS(PASTE_DQS_TRACKER!$D:$D,PASTE_DQS_TRACKER!$C:$C,MAIN!A2092,PASTE_DQS_TRACKER!$E:$E,MAIN!$D2092)</f>
        <v>1</v>
      </c>
      <c r="J2092" s="25">
        <f t="shared" si="611"/>
        <v>90.704999999999998</v>
      </c>
      <c r="K2092" s="24">
        <f>IFERROR(IF(V2092="Flex",0,IF(D2092=$D$30,VLOOKUP(A2092,MMO_o10M_lease!$A$1:$F$51,5,FALSE),IF(D2092=$D$26,VLOOKUP(D2092,LANDINGS!$A$3:$BR$40,HLOOKUP(A2092,LANDINGS!$B$1:$CF$42,42,FALSE),FALSE)-IFERROR(VLOOKUP(A2092,MMO_o10M_lease!$A$1:$F$38,5,FALSE),0),VLOOKUP(D2092,LANDINGS!$A$3:$CF$40,HLOOKUP(A2092,LANDINGS!$B$1:$CF$42,42,FALSE),FALSE)))),0)</f>
        <v>0.38900000000000001</v>
      </c>
      <c r="L2092" s="24">
        <f>SUMIFS(PASTE_FLEX_TRACKER!$D:$D,PASTE_FLEX_TRACKER!$F:$F,MAIN!$A2092,PASTE_FLEX_TRACKER!$B:$B,MAIN!$D2092)-SUMIFS(PASTE_FLEX_TRACKER!$D:$D,PASTE_FLEX_TRACKER!$C:$C,MAIN!$A2092,PASTE_FLEX_TRACKER!$B:$B,MAIN!$D2092)</f>
        <v>0</v>
      </c>
      <c r="M2092" s="24">
        <f>IFERROR(-VLOOKUP(D2092,SQ!$A$19:$CC$52,HLOOKUP(MAIN!A2092,SQ!$B$18:$CC$56,39,FALSE),FALSE),"n/a")</f>
        <v>0</v>
      </c>
      <c r="N2092" s="46" t="s">
        <v>563</v>
      </c>
      <c r="O2092" s="46">
        <f>SUMIFS(MAN_ADJ!$L:$L,MAN_ADJ!$K:$K,MAIN!$D2092,MAN_ADJ!$J:$J,MAIN!$S2092)</f>
        <v>0</v>
      </c>
      <c r="P2092" s="25">
        <f t="shared" si="612"/>
        <v>0.38900000000000001</v>
      </c>
      <c r="Q2092" s="28">
        <f t="shared" si="588"/>
        <v>4.2886279697921838E-3</v>
      </c>
      <c r="R2092" s="38">
        <f t="shared" si="603"/>
        <v>90.316000000000003</v>
      </c>
      <c r="S2092" s="17" t="s">
        <v>242</v>
      </c>
    </row>
    <row r="2093" spans="1:19" x14ac:dyDescent="0.25">
      <c r="A2093" s="17" t="s">
        <v>242</v>
      </c>
      <c r="B2093" s="17" t="s">
        <v>240</v>
      </c>
      <c r="C2093" s="17" t="s">
        <v>243</v>
      </c>
      <c r="D2093" s="17" t="s">
        <v>97</v>
      </c>
      <c r="E2093" s="24">
        <f>IF(U2093="SC",SUMIFS(SC!F:F,SC!A:A,MAIN!D2093,SC!B:B,MAIN!A2093),SUMIFS(Allocations!$H:$H,Allocations!$A:$A,MAIN!$A2093,Allocations!$B:$B,MAIN!$D2093))</f>
        <v>20.3</v>
      </c>
      <c r="F2093" s="24">
        <f>IF(U2093="SC",SUMIFS(SC!J:J,SC!A:A,MAIN!D2093,SC!B:B,MAIN!A2093),SUMIFS(Allocations!M:M,Allocations!A:A,MAIN!A2093,Allocations!B:B,MAIN!D2093))</f>
        <v>9.1349999999999998</v>
      </c>
      <c r="G2093" s="24">
        <f t="shared" si="610"/>
        <v>29.435000000000002</v>
      </c>
      <c r="H2093" s="24">
        <f>IFERROR(VLOOKUP(S2093,Swaps_wk!$A$2:$AP$151,HLOOKUP(MAIN!D2093,Swaps_wk!$B$2:$AP$151,150,FALSE),FALSE),0)</f>
        <v>0</v>
      </c>
      <c r="I2093" s="24">
        <f>SUMIFS(PASTE_DQS_TRACKER!$D:$D,PASTE_DQS_TRACKER!$C:$C,MAIN!$A2093,PASTE_DQS_TRACKER!$B:$B,MAIN!$D2093)-SUMIFS(PASTE_DQS_TRACKER!$D:$D,PASTE_DQS_TRACKER!$C:$C,MAIN!A2093,PASTE_DQS_TRACKER!$E:$E,MAIN!$D2093)</f>
        <v>146</v>
      </c>
      <c r="J2093" s="25">
        <f t="shared" si="611"/>
        <v>175.435</v>
      </c>
      <c r="K2093" s="24">
        <f>IFERROR(IF(V2093="Flex",0,IF(D2093=$D$30,VLOOKUP(A2093,MMO_o10M_lease!$A$1:$F$51,5,FALSE),IF(D2093=$D$26,VLOOKUP(D2093,LANDINGS!$A$3:$BR$40,HLOOKUP(A2093,LANDINGS!$B$1:$CF$42,42,FALSE),FALSE)-IFERROR(VLOOKUP(A2093,MMO_o10M_lease!$A$1:$F$38,5,FALSE),0),VLOOKUP(D2093,LANDINGS!$A$3:$CF$40,HLOOKUP(A2093,LANDINGS!$B$1:$CF$42,42,FALSE),FALSE)))),0)</f>
        <v>161.21700000000001</v>
      </c>
      <c r="L2093" s="24">
        <f>SUMIFS(PASTE_FLEX_TRACKER!$D:$D,PASTE_FLEX_TRACKER!$F:$F,MAIN!$A2093,PASTE_FLEX_TRACKER!$B:$B,MAIN!$D2093)-SUMIFS(PASTE_FLEX_TRACKER!$D:$D,PASTE_FLEX_TRACKER!$C:$C,MAIN!$A2093,PASTE_FLEX_TRACKER!$B:$B,MAIN!$D2093)</f>
        <v>0</v>
      </c>
      <c r="M2093" s="24">
        <f>IFERROR(-VLOOKUP(D2093,SQ!$A$19:$CC$52,HLOOKUP(MAIN!A2093,SQ!$B$18:$CC$56,39,FALSE),FALSE),"n/a")</f>
        <v>0</v>
      </c>
      <c r="N2093" s="46" t="s">
        <v>563</v>
      </c>
      <c r="O2093" s="46">
        <f>SUMIFS(MAN_ADJ!$L:$L,MAN_ADJ!$K:$K,MAIN!$D2093,MAN_ADJ!$J:$J,MAIN!$S2093)</f>
        <v>0</v>
      </c>
      <c r="P2093" s="25">
        <f t="shared" si="612"/>
        <v>161.21700000000001</v>
      </c>
      <c r="Q2093" s="28">
        <f t="shared" si="588"/>
        <v>0.91895573859264124</v>
      </c>
      <c r="R2093" s="38">
        <f t="shared" si="603"/>
        <v>14.217999999999989</v>
      </c>
      <c r="S2093" s="17" t="s">
        <v>242</v>
      </c>
    </row>
    <row r="2094" spans="1:19" x14ac:dyDescent="0.25">
      <c r="A2094" s="17" t="s">
        <v>242</v>
      </c>
      <c r="B2094" s="17" t="s">
        <v>240</v>
      </c>
      <c r="C2094" s="17" t="s">
        <v>243</v>
      </c>
      <c r="D2094" s="17" t="s">
        <v>98</v>
      </c>
      <c r="E2094" s="24">
        <f>IF(U2094="SC",SUMIFS(SC!F:F,SC!A:A,MAIN!D2094,SC!B:B,MAIN!A2094),SUMIFS(Allocations!$H:$H,Allocations!$A:$A,MAIN!$A2094,Allocations!$B:$B,MAIN!$D2094))</f>
        <v>402.5</v>
      </c>
      <c r="F2094" s="24">
        <f>IF(U2094="SC",SUMIFS(SC!J:J,SC!A:A,MAIN!D2094,SC!B:B,MAIN!A2094),SUMIFS(Allocations!M:M,Allocations!A:A,MAIN!A2094,Allocations!B:B,MAIN!D2094))</f>
        <v>0</v>
      </c>
      <c r="G2094" s="24">
        <f t="shared" si="610"/>
        <v>402.5</v>
      </c>
      <c r="H2094" s="24">
        <f>IFERROR(VLOOKUP(S2094,Swaps_wk!$A$2:$AP$151,HLOOKUP(MAIN!D2094,Swaps_wk!$B$2:$AP$151,150,FALSE),FALSE),0)</f>
        <v>0</v>
      </c>
      <c r="I2094" s="24">
        <f>SUMIFS(PASTE_DQS_TRACKER!$D:$D,PASTE_DQS_TRACKER!$C:$C,MAIN!$A2094,PASTE_DQS_TRACKER!$B:$B,MAIN!$D2094)-SUMIFS(PASTE_DQS_TRACKER!$D:$D,PASTE_DQS_TRACKER!$C:$C,MAIN!A2094,PASTE_DQS_TRACKER!$E:$E,MAIN!$D2094)</f>
        <v>-144.69999999999999</v>
      </c>
      <c r="J2094" s="25">
        <f t="shared" si="611"/>
        <v>257.8</v>
      </c>
      <c r="K2094" s="24">
        <f>IFERROR(IF(V2094="Flex",0,IF(D2094=$D$30,VLOOKUP(A2094,MMO_o10M_lease!$A$1:$F$51,5,FALSE),IF(D2094=$D$26,VLOOKUP(D2094,LANDINGS!$A$3:$BR$40,HLOOKUP(A2094,LANDINGS!$B$1:$CF$42,42,FALSE),FALSE)-IFERROR(VLOOKUP(A2094,MMO_o10M_lease!$A$1:$F$38,5,FALSE),0),VLOOKUP(D2094,LANDINGS!$A$3:$CF$40,HLOOKUP(A2094,LANDINGS!$B$1:$CF$42,42,FALSE),FALSE)))),0)</f>
        <v>0</v>
      </c>
      <c r="L2094" s="24">
        <f>SUMIFS(PASTE_FLEX_TRACKER!$D:$D,PASTE_FLEX_TRACKER!$F:$F,MAIN!$A2094,PASTE_FLEX_TRACKER!$B:$B,MAIN!$D2094)-SUMIFS(PASTE_FLEX_TRACKER!$D:$D,PASTE_FLEX_TRACKER!$C:$C,MAIN!$A2094,PASTE_FLEX_TRACKER!$B:$B,MAIN!$D2094)</f>
        <v>0</v>
      </c>
      <c r="M2094" s="24">
        <f>IFERROR(-VLOOKUP(D2094,SQ!$A$19:$CC$52,HLOOKUP(MAIN!A2094,SQ!$B$18:$CC$56,39,FALSE),FALSE),"n/a")</f>
        <v>0</v>
      </c>
      <c r="N2094" s="46" t="s">
        <v>563</v>
      </c>
      <c r="O2094" s="46">
        <f>SUMIFS(MAN_ADJ!$L:$L,MAN_ADJ!$K:$K,MAIN!$D2094,MAN_ADJ!$J:$J,MAIN!$S2094)</f>
        <v>0</v>
      </c>
      <c r="P2094" s="25">
        <f t="shared" si="612"/>
        <v>0</v>
      </c>
      <c r="Q2094" s="28">
        <f t="shared" si="588"/>
        <v>0</v>
      </c>
      <c r="R2094" s="38">
        <f t="shared" si="603"/>
        <v>257.8</v>
      </c>
      <c r="S2094" s="17" t="s">
        <v>242</v>
      </c>
    </row>
    <row r="2095" spans="1:19" x14ac:dyDescent="0.25">
      <c r="A2095" s="17" t="s">
        <v>242</v>
      </c>
      <c r="B2095" s="17" t="s">
        <v>240</v>
      </c>
      <c r="C2095" s="17" t="s">
        <v>243</v>
      </c>
      <c r="D2095" s="17" t="s">
        <v>99</v>
      </c>
      <c r="E2095" s="24">
        <f>IF(U2095="SC",SUMIFS(SC!F:F,SC!A:A,MAIN!D2095,SC!B:B,MAIN!A2095),SUMIFS(Allocations!$H:$H,Allocations!$A:$A,MAIN!$A2095,Allocations!$B:$B,MAIN!$D2095))</f>
        <v>113.422</v>
      </c>
      <c r="F2095" s="24">
        <f>IF(U2095="SC",SUMIFS(SC!J:J,SC!A:A,MAIN!D2095,SC!B:B,MAIN!A2095),SUMIFS(Allocations!M:M,Allocations!A:A,MAIN!A2095,Allocations!B:B,MAIN!D2095))</f>
        <v>13.994</v>
      </c>
      <c r="G2095" s="24">
        <f t="shared" si="610"/>
        <v>127.416</v>
      </c>
      <c r="H2095" s="24">
        <f>IFERROR(VLOOKUP(S2095,Swaps_wk!$A$2:$AP$151,HLOOKUP(MAIN!D2095,Swaps_wk!$B$2:$AP$151,150,FALSE),FALSE),0)</f>
        <v>0</v>
      </c>
      <c r="I2095" s="24">
        <f>SUMIFS(PASTE_DQS_TRACKER!$D:$D,PASTE_DQS_TRACKER!$C:$C,MAIN!$A2095,PASTE_DQS_TRACKER!$B:$B,MAIN!$D2095)-SUMIFS(PASTE_DQS_TRACKER!$D:$D,PASTE_DQS_TRACKER!$C:$C,MAIN!A2095,PASTE_DQS_TRACKER!$E:$E,MAIN!$D2095)</f>
        <v>27.9</v>
      </c>
      <c r="J2095" s="25">
        <f t="shared" si="611"/>
        <v>155.316</v>
      </c>
      <c r="K2095" s="24">
        <f>IFERROR(IF(V2095="Flex",0,IF(D2095=$D$30,VLOOKUP(A2095,MMO_o10M_lease!$A$1:$F$51,5,FALSE),IF(D2095=$D$26,VLOOKUP(D2095,LANDINGS!$A$3:$BR$40,HLOOKUP(A2095,LANDINGS!$B$1:$CF$42,42,FALSE),FALSE)-IFERROR(VLOOKUP(A2095,MMO_o10M_lease!$A$1:$F$38,5,FALSE),0),VLOOKUP(D2095,LANDINGS!$A$3:$CF$40,HLOOKUP(A2095,LANDINGS!$B$1:$CF$42,42,FALSE),FALSE)))),0)</f>
        <v>100.024</v>
      </c>
      <c r="L2095" s="24">
        <f>SUMIFS(PASTE_FLEX_TRACKER!$D:$D,PASTE_FLEX_TRACKER!$F:$F,MAIN!$A2095,PASTE_FLEX_TRACKER!$B:$B,MAIN!$D2095)-SUMIFS(PASTE_FLEX_TRACKER!$D:$D,PASTE_FLEX_TRACKER!$C:$C,MAIN!$A2095,PASTE_FLEX_TRACKER!$B:$B,MAIN!$D2095)</f>
        <v>0</v>
      </c>
      <c r="M2095" s="24">
        <f>IFERROR(-VLOOKUP(D2095,SQ!$A$19:$CC$52,HLOOKUP(MAIN!A2095,SQ!$B$18:$CC$56,39,FALSE),FALSE),"n/a")</f>
        <v>0</v>
      </c>
      <c r="N2095" s="46" t="s">
        <v>563</v>
      </c>
      <c r="O2095" s="46">
        <f>SUMIFS(MAN_ADJ!$L:$L,MAN_ADJ!$K:$K,MAIN!$D2095,MAN_ADJ!$J:$J,MAIN!$S2095)</f>
        <v>0</v>
      </c>
      <c r="P2095" s="25">
        <f t="shared" si="612"/>
        <v>100.024</v>
      </c>
      <c r="Q2095" s="28">
        <f t="shared" si="588"/>
        <v>0.64400319348940227</v>
      </c>
      <c r="R2095" s="38">
        <f t="shared" si="603"/>
        <v>55.292000000000002</v>
      </c>
      <c r="S2095" s="17" t="s">
        <v>242</v>
      </c>
    </row>
    <row r="2096" spans="1:19" x14ac:dyDescent="0.25">
      <c r="A2096" s="17" t="s">
        <v>242</v>
      </c>
      <c r="B2096" s="17" t="s">
        <v>240</v>
      </c>
      <c r="C2096" s="17" t="s">
        <v>243</v>
      </c>
      <c r="D2096" s="17" t="s">
        <v>100</v>
      </c>
      <c r="E2096" s="24">
        <f>IF(U2096="SC",SUMIFS(SC!F:F,SC!A:A,MAIN!D2096,SC!B:B,MAIN!A2096),SUMIFS(Allocations!$H:$H,Allocations!$A:$A,MAIN!$A2096,Allocations!$B:$B,MAIN!$D2096))</f>
        <v>2106.5</v>
      </c>
      <c r="F2096" s="24">
        <f>IF(U2096="SC",SUMIFS(SC!J:J,SC!A:A,MAIN!D2096,SC!B:B,MAIN!A2096),SUMIFS(Allocations!M:M,Allocations!A:A,MAIN!A2096,Allocations!B:B,MAIN!D2096))</f>
        <v>234.29900000000001</v>
      </c>
      <c r="G2096" s="24">
        <f t="shared" si="610"/>
        <v>2340.799</v>
      </c>
      <c r="H2096" s="24">
        <f>IFERROR(VLOOKUP(S2096,Swaps_wk!$A$2:$AP$151,HLOOKUP(MAIN!D2096,Swaps_wk!$B$2:$AP$151,150,FALSE),FALSE),0)</f>
        <v>0</v>
      </c>
      <c r="I2096" s="24">
        <f>SUMIFS(PASTE_DQS_TRACKER!$D:$D,PASTE_DQS_TRACKER!$C:$C,MAIN!$A2096,PASTE_DQS_TRACKER!$B:$B,MAIN!$D2096)-SUMIFS(PASTE_DQS_TRACKER!$D:$D,PASTE_DQS_TRACKER!$C:$C,MAIN!A2096,PASTE_DQS_TRACKER!$E:$E,MAIN!$D2096)</f>
        <v>126.5</v>
      </c>
      <c r="J2096" s="25">
        <f t="shared" si="611"/>
        <v>2467.299</v>
      </c>
      <c r="K2096" s="24">
        <f>IFERROR(IF(V2096="Flex",0,IF(D2096=$D$30,VLOOKUP(A2096,MMO_o10M_lease!$A$1:$F$51,5,FALSE),IF(D2096=$D$26,VLOOKUP(D2096,LANDINGS!$A$3:$BR$40,HLOOKUP(A2096,LANDINGS!$B$1:$CF$42,42,FALSE),FALSE)-IFERROR(VLOOKUP(A2096,MMO_o10M_lease!$A$1:$F$38,5,FALSE),0),VLOOKUP(D2096,LANDINGS!$A$3:$CF$40,HLOOKUP(A2096,LANDINGS!$B$1:$CF$42,42,FALSE),FALSE)))),0)</f>
        <v>1913.3530000000001</v>
      </c>
      <c r="L2096" s="24">
        <f>SUMIFS(PASTE_FLEX_TRACKER!$D:$D,PASTE_FLEX_TRACKER!$F:$F,MAIN!$A2096,PASTE_FLEX_TRACKER!$B:$B,MAIN!$D2096)-SUMIFS(PASTE_FLEX_TRACKER!$D:$D,PASTE_FLEX_TRACKER!$C:$C,MAIN!$A2096,PASTE_FLEX_TRACKER!$B:$B,MAIN!$D2096)</f>
        <v>0</v>
      </c>
      <c r="M2096" s="24">
        <f>IFERROR(-VLOOKUP(D2096,SQ!$A$19:$CC$52,HLOOKUP(MAIN!A2096,SQ!$B$18:$CC$56,39,FALSE),FALSE),"n/a")</f>
        <v>0</v>
      </c>
      <c r="N2096" s="46" t="s">
        <v>563</v>
      </c>
      <c r="O2096" s="46">
        <f>SUMIFS(MAN_ADJ!$L:$L,MAN_ADJ!$K:$K,MAIN!$D2096,MAN_ADJ!$J:$J,MAIN!$S2096)</f>
        <v>0</v>
      </c>
      <c r="P2096" s="25">
        <f t="shared" si="612"/>
        <v>1913.3530000000001</v>
      </c>
      <c r="Q2096" s="28">
        <f t="shared" si="588"/>
        <v>0.77548485205887085</v>
      </c>
      <c r="R2096" s="38">
        <f t="shared" si="603"/>
        <v>553.94599999999991</v>
      </c>
      <c r="S2096" s="17" t="s">
        <v>242</v>
      </c>
    </row>
    <row r="2097" spans="1:19" x14ac:dyDescent="0.25">
      <c r="A2097" s="17" t="s">
        <v>242</v>
      </c>
      <c r="B2097" s="17" t="s">
        <v>240</v>
      </c>
      <c r="C2097" s="17" t="s">
        <v>243</v>
      </c>
      <c r="D2097" s="17" t="s">
        <v>101</v>
      </c>
      <c r="E2097" s="24">
        <f>IF(U2097="SC",SUMIFS(SC!F:F,SC!A:A,MAIN!D2097,SC!B:B,MAIN!A2097),SUMIFS(Allocations!$H:$H,Allocations!$A:$A,MAIN!$A2097,Allocations!$B:$B,MAIN!$D2097))</f>
        <v>587.70000000000005</v>
      </c>
      <c r="F2097" s="24">
        <f>IF(U2097="SC",SUMIFS(SC!J:J,SC!A:A,MAIN!D2097,SC!B:B,MAIN!A2097),SUMIFS(Allocations!M:M,Allocations!A:A,MAIN!A2097,Allocations!B:B,MAIN!D2097))</f>
        <v>133.25800000000001</v>
      </c>
      <c r="G2097" s="24">
        <f t="shared" si="610"/>
        <v>720.95800000000008</v>
      </c>
      <c r="H2097" s="24">
        <f>IFERROR(VLOOKUP(S2097,Swaps_wk!$A$2:$AP$151,HLOOKUP(MAIN!D2097,Swaps_wk!$B$2:$AP$151,150,FALSE),FALSE),0)</f>
        <v>0</v>
      </c>
      <c r="I2097" s="24">
        <f>SUMIFS(PASTE_DQS_TRACKER!$D:$D,PASTE_DQS_TRACKER!$C:$C,MAIN!$A2097,PASTE_DQS_TRACKER!$B:$B,MAIN!$D2097)-SUMIFS(PASTE_DQS_TRACKER!$D:$D,PASTE_DQS_TRACKER!$C:$C,MAIN!A2097,PASTE_DQS_TRACKER!$E:$E,MAIN!$D2097)</f>
        <v>100</v>
      </c>
      <c r="J2097" s="25">
        <f t="shared" si="611"/>
        <v>820.95800000000008</v>
      </c>
      <c r="K2097" s="24">
        <f>IFERROR(IF(V2097="Flex",0,IF(D2097=$D$30,VLOOKUP(A2097,MMO_o10M_lease!$A$1:$F$51,5,FALSE),IF(D2097=$D$26,VLOOKUP(D2097,LANDINGS!$A$3:$BR$40,HLOOKUP(A2097,LANDINGS!$B$1:$CF$42,42,FALSE),FALSE)-IFERROR(VLOOKUP(A2097,MMO_o10M_lease!$A$1:$F$38,5,FALSE),0),VLOOKUP(D2097,LANDINGS!$A$3:$CF$40,HLOOKUP(A2097,LANDINGS!$B$1:$CF$42,42,FALSE),FALSE)))),0)</f>
        <v>688.39499999999998</v>
      </c>
      <c r="L2097" s="24">
        <f>SUMIFS(PASTE_FLEX_TRACKER!$D:$D,PASTE_FLEX_TRACKER!$F:$F,MAIN!$A2097,PASTE_FLEX_TRACKER!$B:$B,MAIN!$D2097)-SUMIFS(PASTE_FLEX_TRACKER!$D:$D,PASTE_FLEX_TRACKER!$C:$C,MAIN!$A2097,PASTE_FLEX_TRACKER!$B:$B,MAIN!$D2097)</f>
        <v>0</v>
      </c>
      <c r="M2097" s="24">
        <f>IFERROR(-VLOOKUP(D2097,SQ!$A$19:$CC$52,HLOOKUP(MAIN!A2097,SQ!$B$18:$CC$56,39,FALSE),FALSE),"n/a")</f>
        <v>0</v>
      </c>
      <c r="N2097" s="46" t="s">
        <v>563</v>
      </c>
      <c r="O2097" s="46">
        <f>SUMIFS(MAN_ADJ!$L:$L,MAN_ADJ!$K:$K,MAIN!$D2097,MAN_ADJ!$J:$J,MAIN!$S2097)</f>
        <v>0</v>
      </c>
      <c r="P2097" s="25">
        <f t="shared" si="612"/>
        <v>688.39499999999998</v>
      </c>
      <c r="Q2097" s="28">
        <f t="shared" si="588"/>
        <v>0.83852645324121322</v>
      </c>
      <c r="R2097" s="38">
        <f t="shared" si="603"/>
        <v>132.5630000000001</v>
      </c>
      <c r="S2097" s="17" t="s">
        <v>242</v>
      </c>
    </row>
    <row r="2098" spans="1:19" x14ac:dyDescent="0.25">
      <c r="A2098" s="17" t="s">
        <v>242</v>
      </c>
      <c r="B2098" s="17" t="s">
        <v>240</v>
      </c>
      <c r="C2098" s="17" t="s">
        <v>243</v>
      </c>
      <c r="D2098" s="17" t="s">
        <v>102</v>
      </c>
      <c r="E2098" s="24">
        <f>IF(U2098="SC",SUMIFS(SC!F:F,SC!A:A,MAIN!D2098,SC!B:B,MAIN!A2098),SUMIFS(Allocations!$H:$H,Allocations!$A:$A,MAIN!$A2098,Allocations!$B:$B,MAIN!$D2098))</f>
        <v>0</v>
      </c>
      <c r="F2098" s="24">
        <f>IF(U2098="SC",SUMIFS(SC!J:J,SC!A:A,MAIN!D2098,SC!B:B,MAIN!A2098),SUMIFS(Allocations!M:M,Allocations!A:A,MAIN!A2098,Allocations!B:B,MAIN!D2098))</f>
        <v>121.84699999999999</v>
      </c>
      <c r="G2098" s="24">
        <f t="shared" si="610"/>
        <v>121.84699999999999</v>
      </c>
      <c r="H2098" s="24">
        <f>IFERROR(VLOOKUP(S2098,Swaps_wk!$A$2:$AP$151,HLOOKUP(MAIN!D2098,Swaps_wk!$B$2:$AP$151,150,FALSE),FALSE),0)</f>
        <v>0</v>
      </c>
      <c r="I2098" s="24">
        <f>SUMIFS(PASTE_DQS_TRACKER!$D:$D,PASTE_DQS_TRACKER!$C:$C,MAIN!$A2098,PASTE_DQS_TRACKER!$B:$B,MAIN!$D2098)-SUMIFS(PASTE_DQS_TRACKER!$D:$D,PASTE_DQS_TRACKER!$C:$C,MAIN!A2098,PASTE_DQS_TRACKER!$E:$E,MAIN!$D2098)</f>
        <v>-54.4</v>
      </c>
      <c r="J2098" s="25">
        <f t="shared" si="611"/>
        <v>67.447000000000003</v>
      </c>
      <c r="K2098" s="24">
        <f>IFERROR(IF(V2098="Flex",0,IF(D2098=$D$30,VLOOKUP(A2098,MMO_o10M_lease!$A$1:$F$51,5,FALSE),IF(D2098=$D$26,VLOOKUP(D2098,LANDINGS!$A$3:$BR$40,HLOOKUP(A2098,LANDINGS!$B$1:$CF$42,42,FALSE),FALSE)-IFERROR(VLOOKUP(A2098,MMO_o10M_lease!$A$1:$F$38,5,FALSE),0),VLOOKUP(D2098,LANDINGS!$A$3:$CF$40,HLOOKUP(A2098,LANDINGS!$B$1:$CF$42,42,FALSE),FALSE)))),0)</f>
        <v>67.391999999999996</v>
      </c>
      <c r="L2098" s="24">
        <f>SUMIFS(PASTE_FLEX_TRACKER!$D:$D,PASTE_FLEX_TRACKER!$F:$F,MAIN!$A2098,PASTE_FLEX_TRACKER!$B:$B,MAIN!$D2098)-SUMIFS(PASTE_FLEX_TRACKER!$D:$D,PASTE_FLEX_TRACKER!$C:$C,MAIN!$A2098,PASTE_FLEX_TRACKER!$B:$B,MAIN!$D2098)</f>
        <v>0</v>
      </c>
      <c r="M2098" s="24">
        <f>IFERROR(-VLOOKUP(D2098,SQ!$A$19:$CC$52,HLOOKUP(MAIN!A2098,SQ!$B$18:$CC$56,39,FALSE),FALSE),"n/a")</f>
        <v>0</v>
      </c>
      <c r="N2098" s="46" t="s">
        <v>563</v>
      </c>
      <c r="O2098" s="46">
        <f>SUMIFS(MAN_ADJ!$L:$L,MAN_ADJ!$K:$K,MAIN!$D2098,MAN_ADJ!$J:$J,MAIN!$S2098)</f>
        <v>0</v>
      </c>
      <c r="P2098" s="25">
        <f t="shared" si="612"/>
        <v>67.391999999999996</v>
      </c>
      <c r="Q2098" s="28">
        <f t="shared" si="588"/>
        <v>0.99918454490192288</v>
      </c>
      <c r="R2098" s="38">
        <f t="shared" si="603"/>
        <v>5.5000000000006821E-2</v>
      </c>
      <c r="S2098" s="17" t="s">
        <v>242</v>
      </c>
    </row>
    <row r="2099" spans="1:19" x14ac:dyDescent="0.25">
      <c r="A2099" s="17" t="s">
        <v>242</v>
      </c>
      <c r="B2099" s="17" t="s">
        <v>240</v>
      </c>
      <c r="C2099" s="17" t="s">
        <v>243</v>
      </c>
      <c r="D2099" s="17" t="s">
        <v>103</v>
      </c>
      <c r="E2099" s="24">
        <f>IF(U2099="SC",SUMIFS(SC!F:F,SC!A:A,MAIN!D2099,SC!B:B,MAIN!A2099),SUMIFS(Allocations!$H:$H,Allocations!$A:$A,MAIN!$A2099,Allocations!$B:$B,MAIN!$D2099))</f>
        <v>0</v>
      </c>
      <c r="F2099" s="24">
        <f>IF(U2099="SC",SUMIFS(SC!J:J,SC!A:A,MAIN!D2099,SC!B:B,MAIN!A2099),SUMIFS(Allocations!M:M,Allocations!A:A,MAIN!A2099,Allocations!B:B,MAIN!D2099))</f>
        <v>0</v>
      </c>
      <c r="G2099" s="24">
        <f t="shared" si="610"/>
        <v>0</v>
      </c>
      <c r="H2099" s="24">
        <f>IFERROR(VLOOKUP(S2099,Swaps_wk!$A$2:$AP$151,HLOOKUP(MAIN!D2099,Swaps_wk!$B$2:$AP$151,150,FALSE),FALSE),0)</f>
        <v>0</v>
      </c>
      <c r="I2099" s="24">
        <f>SUMIFS(PASTE_DQS_TRACKER!$D:$D,PASTE_DQS_TRACKER!$C:$C,MAIN!$A2099,PASTE_DQS_TRACKER!$B:$B,MAIN!$D2099)-SUMIFS(PASTE_DQS_TRACKER!$D:$D,PASTE_DQS_TRACKER!$C:$C,MAIN!A2099,PASTE_DQS_TRACKER!$E:$E,MAIN!$D2099)</f>
        <v>0</v>
      </c>
      <c r="J2099" s="25">
        <f t="shared" si="611"/>
        <v>0</v>
      </c>
      <c r="K2099" s="24">
        <f>IFERROR(IF(V2099="Flex",0,IF(D2099=$D$30,VLOOKUP(A2099,MMO_o10M_lease!$A$1:$F$51,5,FALSE),IF(D2099=$D$26,VLOOKUP(D2099,LANDINGS!$A$3:$BR$40,HLOOKUP(A2099,LANDINGS!$B$1:$CF$42,42,FALSE),FALSE)-IFERROR(VLOOKUP(A2099,MMO_o10M_lease!$A$1:$F$38,5,FALSE),0),VLOOKUP(D2099,LANDINGS!$A$3:$CF$40,HLOOKUP(A2099,LANDINGS!$B$1:$CF$42,42,FALSE),FALSE)))),0)</f>
        <v>0</v>
      </c>
      <c r="L2099" s="24">
        <f>SUMIFS(PASTE_FLEX_TRACKER!$D:$D,PASTE_FLEX_TRACKER!$F:$F,MAIN!$A2099,PASTE_FLEX_TRACKER!$B:$B,MAIN!$D2099)-SUMIFS(PASTE_FLEX_TRACKER!$D:$D,PASTE_FLEX_TRACKER!$C:$C,MAIN!$A2099,PASTE_FLEX_TRACKER!$B:$B,MAIN!$D2099)</f>
        <v>0</v>
      </c>
      <c r="M2099" s="24">
        <f>IFERROR(-VLOOKUP(D2099,SQ!$A$19:$CC$52,HLOOKUP(MAIN!A2099,SQ!$B$18:$CC$56,39,FALSE),FALSE),"n/a")</f>
        <v>0</v>
      </c>
      <c r="N2099" s="46" t="s">
        <v>563</v>
      </c>
      <c r="O2099" s="46">
        <f>SUMIFS(MAN_ADJ!$L:$L,MAN_ADJ!$K:$K,MAIN!$D2099,MAN_ADJ!$J:$J,MAIN!$S2099)</f>
        <v>0</v>
      </c>
      <c r="P2099" s="25">
        <f t="shared" si="612"/>
        <v>0</v>
      </c>
      <c r="Q2099" s="28" t="str">
        <f t="shared" si="588"/>
        <v>n/a</v>
      </c>
      <c r="R2099" s="38">
        <f t="shared" si="603"/>
        <v>0</v>
      </c>
      <c r="S2099" s="17" t="s">
        <v>242</v>
      </c>
    </row>
    <row r="2100" spans="1:19" x14ac:dyDescent="0.25">
      <c r="A2100" s="17" t="s">
        <v>242</v>
      </c>
      <c r="B2100" s="17" t="s">
        <v>240</v>
      </c>
      <c r="C2100" s="17" t="s">
        <v>243</v>
      </c>
      <c r="D2100" s="17" t="s">
        <v>104</v>
      </c>
      <c r="E2100" s="24">
        <f>IF(U2100="SC",SUMIFS(SC!F:F,SC!A:A,MAIN!D2100,SC!B:B,MAIN!A2100),SUMIFS(Allocations!$H:$H,Allocations!$A:$A,MAIN!$A2100,Allocations!$B:$B,MAIN!$D2100))</f>
        <v>14.1</v>
      </c>
      <c r="F2100" s="24">
        <f>IF(U2100="SC",SUMIFS(SC!J:J,SC!A:A,MAIN!D2100,SC!B:B,MAIN!A2100),SUMIFS(Allocations!M:M,Allocations!A:A,MAIN!A2100,Allocations!B:B,MAIN!D2100))</f>
        <v>0</v>
      </c>
      <c r="G2100" s="24">
        <f t="shared" si="610"/>
        <v>14.1</v>
      </c>
      <c r="H2100" s="24">
        <f>IFERROR(VLOOKUP(S2100,Swaps_wk!$A$2:$AP$151,HLOOKUP(MAIN!D2100,Swaps_wk!$B$2:$AP$151,150,FALSE),FALSE),0)</f>
        <v>0</v>
      </c>
      <c r="I2100" s="24">
        <f>SUMIFS(PASTE_DQS_TRACKER!$D:$D,PASTE_DQS_TRACKER!$C:$C,MAIN!$A2100,PASTE_DQS_TRACKER!$B:$B,MAIN!$D2100)-SUMIFS(PASTE_DQS_TRACKER!$D:$D,PASTE_DQS_TRACKER!$C:$C,MAIN!A2100,PASTE_DQS_TRACKER!$E:$E,MAIN!$D2100)</f>
        <v>0</v>
      </c>
      <c r="J2100" s="25">
        <f t="shared" si="611"/>
        <v>14.1</v>
      </c>
      <c r="K2100" s="24">
        <f>IFERROR(IF(V2100="Flex",0,IF(D2100=$D$30,VLOOKUP(A2100,MMO_o10M_lease!$A$1:$F$51,5,FALSE),IF(D2100=$D$26,VLOOKUP(D2100,LANDINGS!$A$3:$BR$40,HLOOKUP(A2100,LANDINGS!$B$1:$CF$42,42,FALSE),FALSE)-IFERROR(VLOOKUP(A2100,MMO_o10M_lease!$A$1:$F$38,5,FALSE),0),VLOOKUP(D2100,LANDINGS!$A$3:$CF$40,HLOOKUP(A2100,LANDINGS!$B$1:$CF$42,42,FALSE),FALSE)))),0)</f>
        <v>0</v>
      </c>
      <c r="L2100" s="24">
        <f>SUMIFS(PASTE_FLEX_TRACKER!$D:$D,PASTE_FLEX_TRACKER!$F:$F,MAIN!$A2100,PASTE_FLEX_TRACKER!$B:$B,MAIN!$D2100)-SUMIFS(PASTE_FLEX_TRACKER!$D:$D,PASTE_FLEX_TRACKER!$C:$C,MAIN!$A2100,PASTE_FLEX_TRACKER!$B:$B,MAIN!$D2100)</f>
        <v>0</v>
      </c>
      <c r="M2100" s="24">
        <f>IFERROR(-VLOOKUP(D2100,SQ!$A$19:$CC$52,HLOOKUP(MAIN!A2100,SQ!$B$18:$CC$56,39,FALSE),FALSE),"n/a")</f>
        <v>0</v>
      </c>
      <c r="N2100" s="46" t="s">
        <v>563</v>
      </c>
      <c r="O2100" s="46">
        <f>SUMIFS(MAN_ADJ!$L:$L,MAN_ADJ!$K:$K,MAIN!$D2100,MAN_ADJ!$J:$J,MAIN!$S2100)</f>
        <v>0</v>
      </c>
      <c r="P2100" s="25">
        <f t="shared" si="612"/>
        <v>0</v>
      </c>
      <c r="Q2100" s="28">
        <f t="shared" si="588"/>
        <v>0</v>
      </c>
      <c r="R2100" s="38">
        <f t="shared" si="603"/>
        <v>14.1</v>
      </c>
      <c r="S2100" s="17" t="s">
        <v>242</v>
      </c>
    </row>
    <row r="2101" spans="1:19" x14ac:dyDescent="0.25">
      <c r="A2101" s="17" t="s">
        <v>242</v>
      </c>
      <c r="B2101" s="17" t="s">
        <v>240</v>
      </c>
      <c r="C2101" s="17" t="s">
        <v>243</v>
      </c>
      <c r="D2101" s="17" t="s">
        <v>105</v>
      </c>
      <c r="E2101" s="24">
        <f>IF(U2101="SC",SUMIFS(SC!F:F,SC!A:A,MAIN!D2101,SC!B:B,MAIN!A2101),SUMIFS(Allocations!$H:$H,Allocations!$A:$A,MAIN!$A2101,Allocations!$B:$B,MAIN!$D2101))</f>
        <v>258.98599999999999</v>
      </c>
      <c r="F2101" s="24">
        <f>IF(U2101="SC",SUMIFS(SC!J:J,SC!A:A,MAIN!D2101,SC!B:B,MAIN!A2101),SUMIFS(Allocations!M:M,Allocations!A:A,MAIN!A2101,Allocations!B:B,MAIN!D2101))</f>
        <v>0.41199999999999998</v>
      </c>
      <c r="G2101" s="24">
        <f t="shared" si="610"/>
        <v>259.39799999999997</v>
      </c>
      <c r="H2101" s="24">
        <f>IFERROR(VLOOKUP(S2101,Swaps_wk!$A$2:$AP$151,HLOOKUP(MAIN!D2101,Swaps_wk!$B$2:$AP$151,150,FALSE),FALSE),0)</f>
        <v>0</v>
      </c>
      <c r="I2101" s="24">
        <f>SUMIFS(PASTE_DQS_TRACKER!$D:$D,PASTE_DQS_TRACKER!$C:$C,MAIN!$A2101,PASTE_DQS_TRACKER!$B:$B,MAIN!$D2101)-SUMIFS(PASTE_DQS_TRACKER!$D:$D,PASTE_DQS_TRACKER!$C:$C,MAIN!A2101,PASTE_DQS_TRACKER!$E:$E,MAIN!$D2101)</f>
        <v>-90.7</v>
      </c>
      <c r="J2101" s="25">
        <f t="shared" si="611"/>
        <v>168.69799999999998</v>
      </c>
      <c r="K2101" s="24">
        <f>IFERROR(IF(V2101="Flex",0,IF(D2101=$D$30,VLOOKUP(A2101,MMO_o10M_lease!$A$1:$F$51,5,FALSE),IF(D2101=$D$26,VLOOKUP(D2101,LANDINGS!$A$3:$BR$40,HLOOKUP(A2101,LANDINGS!$B$1:$CF$42,42,FALSE),FALSE)-IFERROR(VLOOKUP(A2101,MMO_o10M_lease!$A$1:$F$38,5,FALSE),0),VLOOKUP(D2101,LANDINGS!$A$3:$CF$40,HLOOKUP(A2101,LANDINGS!$B$1:$CF$42,42,FALSE),FALSE)))),0)</f>
        <v>114.94</v>
      </c>
      <c r="L2101" s="24">
        <f>SUMIFS(PASTE_FLEX_TRACKER!$D:$D,PASTE_FLEX_TRACKER!$F:$F,MAIN!$A2101,PASTE_FLEX_TRACKER!$B:$B,MAIN!$D2101)-SUMIFS(PASTE_FLEX_TRACKER!$D:$D,PASTE_FLEX_TRACKER!$C:$C,MAIN!$A2101,PASTE_FLEX_TRACKER!$B:$B,MAIN!$D2101)</f>
        <v>0</v>
      </c>
      <c r="M2101" s="24">
        <f>IFERROR(-VLOOKUP(D2101,SQ!$A$19:$CC$52,HLOOKUP(MAIN!A2101,SQ!$B$18:$CC$56,39,FALSE),FALSE),"n/a")</f>
        <v>0</v>
      </c>
      <c r="N2101" s="46" t="s">
        <v>563</v>
      </c>
      <c r="O2101" s="46">
        <f>SUMIFS(MAN_ADJ!$L:$L,MAN_ADJ!$K:$K,MAIN!$D2101,MAN_ADJ!$J:$J,MAIN!$S2101)</f>
        <v>0</v>
      </c>
      <c r="P2101" s="25">
        <f t="shared" si="612"/>
        <v>114.94</v>
      </c>
      <c r="Q2101" s="28">
        <f t="shared" si="588"/>
        <v>0.68133587831509568</v>
      </c>
      <c r="R2101" s="38">
        <f t="shared" si="603"/>
        <v>53.757999999999981</v>
      </c>
      <c r="S2101" s="17" t="s">
        <v>242</v>
      </c>
    </row>
    <row r="2102" spans="1:19" x14ac:dyDescent="0.25">
      <c r="A2102" s="17" t="s">
        <v>242</v>
      </c>
      <c r="B2102" s="17" t="s">
        <v>240</v>
      </c>
      <c r="C2102" s="17" t="s">
        <v>243</v>
      </c>
      <c r="D2102" s="17" t="s">
        <v>106</v>
      </c>
      <c r="E2102" s="24">
        <f>IF(U2102="SC",SUMIFS(SC!F:F,SC!A:A,MAIN!D2102,SC!B:B,MAIN!A2102),SUMIFS(Allocations!$H:$H,Allocations!$A:$A,MAIN!$A2102,Allocations!$B:$B,MAIN!$D2102))</f>
        <v>168.25400000000002</v>
      </c>
      <c r="F2102" s="24">
        <f>IF(U2102="SC",SUMIFS(SC!J:J,SC!A:A,MAIN!D2102,SC!B:B,MAIN!A2102),SUMIFS(Allocations!M:M,Allocations!A:A,MAIN!A2102,Allocations!B:B,MAIN!D2102))</f>
        <v>0.55700000000000005</v>
      </c>
      <c r="G2102" s="24">
        <f t="shared" si="610"/>
        <v>168.81100000000001</v>
      </c>
      <c r="H2102" s="24">
        <f>IFERROR(VLOOKUP(S2102,Swaps_wk!$A$2:$AP$151,HLOOKUP(MAIN!D2102,Swaps_wk!$B$2:$AP$151,150,FALSE),FALSE),0)</f>
        <v>0</v>
      </c>
      <c r="I2102" s="24">
        <f>SUMIFS(PASTE_DQS_TRACKER!$D:$D,PASTE_DQS_TRACKER!$C:$C,MAIN!$A2102,PASTE_DQS_TRACKER!$B:$B,MAIN!$D2102)-SUMIFS(PASTE_DQS_TRACKER!$D:$D,PASTE_DQS_TRACKER!$C:$C,MAIN!A2102,PASTE_DQS_TRACKER!$E:$E,MAIN!$D2102)</f>
        <v>-32.799999999999997</v>
      </c>
      <c r="J2102" s="25">
        <f t="shared" si="611"/>
        <v>136.01100000000002</v>
      </c>
      <c r="K2102" s="24">
        <f>IFERROR(IF(V2102="Flex",0,IF(D2102=$D$30,VLOOKUP(A2102,MMO_o10M_lease!$A$1:$F$51,5,FALSE),IF(D2102=$D$26,VLOOKUP(D2102,LANDINGS!$A$3:$BR$40,HLOOKUP(A2102,LANDINGS!$B$1:$CF$42,42,FALSE),FALSE)-IFERROR(VLOOKUP(A2102,MMO_o10M_lease!$A$1:$F$38,5,FALSE),0),VLOOKUP(D2102,LANDINGS!$A$3:$CF$40,HLOOKUP(A2102,LANDINGS!$B$1:$CF$42,42,FALSE),FALSE)))),0)</f>
        <v>36.127000000000002</v>
      </c>
      <c r="L2102" s="24">
        <f>SUMIFS(PASTE_FLEX_TRACKER!$D:$D,PASTE_FLEX_TRACKER!$F:$F,MAIN!$A2102,PASTE_FLEX_TRACKER!$B:$B,MAIN!$D2102)-SUMIFS(PASTE_FLEX_TRACKER!$D:$D,PASTE_FLEX_TRACKER!$C:$C,MAIN!$A2102,PASTE_FLEX_TRACKER!$B:$B,MAIN!$D2102)</f>
        <v>0</v>
      </c>
      <c r="M2102" s="24">
        <f>IFERROR(-VLOOKUP(D2102,SQ!$A$19:$CC$52,HLOOKUP(MAIN!A2102,SQ!$B$18:$CC$56,39,FALSE),FALSE),"n/a")</f>
        <v>0</v>
      </c>
      <c r="N2102" s="46" t="s">
        <v>563</v>
      </c>
      <c r="O2102" s="46">
        <f>SUMIFS(MAN_ADJ!$L:$L,MAN_ADJ!$K:$K,MAIN!$D2102,MAN_ADJ!$J:$J,MAIN!$S2102)</f>
        <v>0</v>
      </c>
      <c r="P2102" s="25">
        <f t="shared" si="612"/>
        <v>36.127000000000002</v>
      </c>
      <c r="Q2102" s="28">
        <f t="shared" si="588"/>
        <v>0.26561822205556901</v>
      </c>
      <c r="R2102" s="38">
        <f t="shared" si="603"/>
        <v>99.884000000000015</v>
      </c>
      <c r="S2102" s="17" t="s">
        <v>242</v>
      </c>
    </row>
    <row r="2103" spans="1:19" x14ac:dyDescent="0.25">
      <c r="A2103" s="17" t="s">
        <v>242</v>
      </c>
      <c r="B2103" s="17" t="s">
        <v>240</v>
      </c>
      <c r="C2103" s="17" t="s">
        <v>243</v>
      </c>
      <c r="D2103" s="17" t="s">
        <v>107</v>
      </c>
      <c r="E2103" s="24">
        <f>IF(U2103="SC",SUMIFS(SC!F:F,SC!A:A,MAIN!D2103,SC!B:B,MAIN!A2103),SUMIFS(Allocations!$H:$H,Allocations!$A:$A,MAIN!$A2103,Allocations!$B:$B,MAIN!$D2103))</f>
        <v>266.041</v>
      </c>
      <c r="F2103" s="24">
        <f>IF(U2103="SC",SUMIFS(SC!J:J,SC!A:A,MAIN!D2103,SC!B:B,MAIN!A2103),SUMIFS(Allocations!M:M,Allocations!A:A,MAIN!A2103,Allocations!B:B,MAIN!D2103))</f>
        <v>0</v>
      </c>
      <c r="G2103" s="24">
        <f t="shared" si="610"/>
        <v>266.041</v>
      </c>
      <c r="H2103" s="24">
        <f>IFERROR(VLOOKUP(S2103,Swaps_wk!$A$2:$AP$151,HLOOKUP(MAIN!D2103,Swaps_wk!$B$2:$AP$151,150,FALSE),FALSE),0)</f>
        <v>0</v>
      </c>
      <c r="I2103" s="24">
        <f>SUMIFS(PASTE_DQS_TRACKER!$D:$D,PASTE_DQS_TRACKER!$C:$C,MAIN!$A2103,PASTE_DQS_TRACKER!$B:$B,MAIN!$D2103)-SUMIFS(PASTE_DQS_TRACKER!$D:$D,PASTE_DQS_TRACKER!$C:$C,MAIN!A2103,PASTE_DQS_TRACKER!$E:$E,MAIN!$D2103)</f>
        <v>-155</v>
      </c>
      <c r="J2103" s="25">
        <f t="shared" si="611"/>
        <v>111.041</v>
      </c>
      <c r="K2103" s="24">
        <f>IFERROR(IF(V2103="Flex",0,IF(D2103=$D$30,VLOOKUP(A2103,MMO_o10M_lease!$A$1:$F$51,5,FALSE),IF(D2103=$D$26,VLOOKUP(D2103,LANDINGS!$A$3:$BR$40,HLOOKUP(A2103,LANDINGS!$B$1:$CF$42,42,FALSE),FALSE)-IFERROR(VLOOKUP(A2103,MMO_o10M_lease!$A$1:$F$38,5,FALSE),0),VLOOKUP(D2103,LANDINGS!$A$3:$CF$40,HLOOKUP(A2103,LANDINGS!$B$1:$CF$42,42,FALSE),FALSE)))),0)</f>
        <v>0</v>
      </c>
      <c r="L2103" s="24">
        <f>SUMIFS(PASTE_FLEX_TRACKER!$D:$D,PASTE_FLEX_TRACKER!$F:$F,MAIN!$A2103,PASTE_FLEX_TRACKER!$B:$B,MAIN!$D2103)-SUMIFS(PASTE_FLEX_TRACKER!$D:$D,PASTE_FLEX_TRACKER!$C:$C,MAIN!$A2103,PASTE_FLEX_TRACKER!$B:$B,MAIN!$D2103)</f>
        <v>0</v>
      </c>
      <c r="M2103" s="24">
        <f>IFERROR(-VLOOKUP(D2103,SQ!$A$19:$CC$52,HLOOKUP(MAIN!A2103,SQ!$B$18:$CC$56,39,FALSE),FALSE),"n/a")</f>
        <v>0</v>
      </c>
      <c r="N2103" s="46" t="s">
        <v>563</v>
      </c>
      <c r="O2103" s="46">
        <f>SUMIFS(MAN_ADJ!$L:$L,MAN_ADJ!$K:$K,MAIN!$D2103,MAN_ADJ!$J:$J,MAIN!$S2103)</f>
        <v>0</v>
      </c>
      <c r="P2103" s="25">
        <f t="shared" si="612"/>
        <v>0</v>
      </c>
      <c r="Q2103" s="28">
        <f t="shared" si="588"/>
        <v>0</v>
      </c>
      <c r="R2103" s="38">
        <f t="shared" si="603"/>
        <v>111.041</v>
      </c>
      <c r="S2103" s="17" t="s">
        <v>242</v>
      </c>
    </row>
    <row r="2104" spans="1:19" x14ac:dyDescent="0.25">
      <c r="A2104" s="17" t="s">
        <v>242</v>
      </c>
      <c r="B2104" s="17" t="s">
        <v>240</v>
      </c>
      <c r="C2104" s="17" t="s">
        <v>243</v>
      </c>
      <c r="D2104" s="17" t="s">
        <v>108</v>
      </c>
      <c r="E2104" s="24">
        <f>IF(U2104="SC",SUMIFS(SC!F:F,SC!A:A,MAIN!D2104,SC!B:B,MAIN!A2104),SUMIFS(Allocations!$H:$H,Allocations!$A:$A,MAIN!$A2104,Allocations!$B:$B,MAIN!$D2104))</f>
        <v>0</v>
      </c>
      <c r="F2104" s="24">
        <f>IF(U2104="SC",SUMIFS(SC!J:J,SC!A:A,MAIN!D2104,SC!B:B,MAIN!A2104),SUMIFS(Allocations!M:M,Allocations!A:A,MAIN!A2104,Allocations!B:B,MAIN!D2104))</f>
        <v>0</v>
      </c>
      <c r="G2104" s="24">
        <f t="shared" si="610"/>
        <v>0</v>
      </c>
      <c r="H2104" s="24">
        <f>IFERROR(VLOOKUP(S2104,Swaps_wk!$A$2:$AP$151,HLOOKUP(MAIN!D2104,Swaps_wk!$B$2:$AP$151,150,FALSE),FALSE),0)</f>
        <v>0</v>
      </c>
      <c r="I2104" s="24">
        <f>SUMIFS(PASTE_DQS_TRACKER!$D:$D,PASTE_DQS_TRACKER!$C:$C,MAIN!$A2104,PASTE_DQS_TRACKER!$B:$B,MAIN!$D2104)-SUMIFS(PASTE_DQS_TRACKER!$D:$D,PASTE_DQS_TRACKER!$C:$C,MAIN!A2104,PASTE_DQS_TRACKER!$E:$E,MAIN!$D2104)</f>
        <v>0</v>
      </c>
      <c r="J2104" s="25">
        <f t="shared" si="611"/>
        <v>0</v>
      </c>
      <c r="K2104" s="24">
        <f>IFERROR(IF(V2104="Flex",0,IF(D2104=$D$30,VLOOKUP(A2104,MMO_o10M_lease!$A$1:$F$51,5,FALSE),IF(D2104=$D$26,VLOOKUP(D2104,LANDINGS!$A$3:$BR$40,HLOOKUP(A2104,LANDINGS!$B$1:$CF$42,42,FALSE),FALSE)-IFERROR(VLOOKUP(A2104,MMO_o10M_lease!$A$1:$F$38,5,FALSE),0),VLOOKUP(D2104,LANDINGS!$A$3:$CF$40,HLOOKUP(A2104,LANDINGS!$B$1:$CF$42,42,FALSE),FALSE)))),0)</f>
        <v>0</v>
      </c>
      <c r="L2104" s="24">
        <f>SUMIFS(PASTE_FLEX_TRACKER!$D:$D,PASTE_FLEX_TRACKER!$F:$F,MAIN!$A2104,PASTE_FLEX_TRACKER!$B:$B,MAIN!$D2104)-SUMIFS(PASTE_FLEX_TRACKER!$D:$D,PASTE_FLEX_TRACKER!$C:$C,MAIN!$A2104,PASTE_FLEX_TRACKER!$B:$B,MAIN!$D2104)</f>
        <v>0</v>
      </c>
      <c r="M2104" s="24">
        <f>IFERROR(-VLOOKUP(D2104,SQ!$A$19:$CC$52,HLOOKUP(MAIN!A2104,SQ!$B$18:$CC$56,39,FALSE),FALSE),"n/a")</f>
        <v>0</v>
      </c>
      <c r="N2104" s="46" t="s">
        <v>563</v>
      </c>
      <c r="O2104" s="46">
        <f>SUMIFS(MAN_ADJ!$L:$L,MAN_ADJ!$K:$K,MAIN!$D2104,MAN_ADJ!$J:$J,MAIN!$S2104)</f>
        <v>0</v>
      </c>
      <c r="P2104" s="25">
        <f t="shared" si="612"/>
        <v>0</v>
      </c>
      <c r="Q2104" s="28" t="str">
        <f t="shared" si="588"/>
        <v>n/a</v>
      </c>
      <c r="R2104" s="38">
        <f t="shared" si="603"/>
        <v>0</v>
      </c>
      <c r="S2104" s="17" t="s">
        <v>242</v>
      </c>
    </row>
    <row r="2105" spans="1:19" x14ac:dyDescent="0.25">
      <c r="A2105" s="17" t="s">
        <v>242</v>
      </c>
      <c r="B2105" s="17" t="s">
        <v>240</v>
      </c>
      <c r="C2105" s="17" t="s">
        <v>243</v>
      </c>
      <c r="D2105" s="17" t="s">
        <v>109</v>
      </c>
      <c r="E2105" s="24">
        <f>IF(U2105="SC",SUMIFS(SC!F:F,SC!A:A,MAIN!D2105,SC!B:B,MAIN!A2105),SUMIFS(Allocations!$H:$H,Allocations!$A:$A,MAIN!$A2105,Allocations!$B:$B,MAIN!$D2105))</f>
        <v>1870.7630000000001</v>
      </c>
      <c r="F2105" s="24">
        <f>IF(U2105="SC",SUMIFS(SC!J:J,SC!A:A,MAIN!D2105,SC!B:B,MAIN!A2105),SUMIFS(Allocations!M:M,Allocations!A:A,MAIN!A2105,Allocations!B:B,MAIN!D2105))</f>
        <v>164.886</v>
      </c>
      <c r="G2105" s="24">
        <f t="shared" si="610"/>
        <v>2035.6490000000001</v>
      </c>
      <c r="H2105" s="24">
        <f>IFERROR(VLOOKUP(S2105,Swaps_wk!$A$2:$AP$151,HLOOKUP(MAIN!D2105,Swaps_wk!$B$2:$AP$151,150,FALSE),FALSE),0)</f>
        <v>0</v>
      </c>
      <c r="I2105" s="24">
        <f>SUMIFS(PASTE_DQS_TRACKER!$D:$D,PASTE_DQS_TRACKER!$C:$C,MAIN!$A2105,PASTE_DQS_TRACKER!$B:$B,MAIN!$D2105)-SUMIFS(PASTE_DQS_TRACKER!$D:$D,PASTE_DQS_TRACKER!$C:$C,MAIN!A2105,PASTE_DQS_TRACKER!$E:$E,MAIN!$D2105)</f>
        <v>146.4</v>
      </c>
      <c r="J2105" s="25">
        <f t="shared" si="611"/>
        <v>2182.049</v>
      </c>
      <c r="K2105" s="24">
        <f>IFERROR(IF(V2105="Flex",0,IF(D2105=$D$30,VLOOKUP(A2105,MMO_o10M_lease!$A$1:$F$51,5,FALSE),IF(D2105=$D$26,VLOOKUP(D2105,LANDINGS!$A$3:$BR$40,HLOOKUP(A2105,LANDINGS!$B$1:$CF$42,42,FALSE),FALSE)-IFERROR(VLOOKUP(A2105,MMO_o10M_lease!$A$1:$F$38,5,FALSE),0),VLOOKUP(D2105,LANDINGS!$A$3:$CF$40,HLOOKUP(A2105,LANDINGS!$B$1:$CF$42,42,FALSE),FALSE)))),0)</f>
        <v>2060.1210000000001</v>
      </c>
      <c r="L2105" s="24">
        <f>SUMIFS(PASTE_FLEX_TRACKER!$D:$D,PASTE_FLEX_TRACKER!$F:$F,MAIN!$A2105,PASTE_FLEX_TRACKER!$B:$B,MAIN!$D2105)-SUMIFS(PASTE_FLEX_TRACKER!$D:$D,PASTE_FLEX_TRACKER!$C:$C,MAIN!$A2105,PASTE_FLEX_TRACKER!$B:$B,MAIN!$D2105)</f>
        <v>0</v>
      </c>
      <c r="M2105" s="24">
        <f>IFERROR(-VLOOKUP(D2105,SQ!$A$19:$CC$52,HLOOKUP(MAIN!A2105,SQ!$B$18:$CC$56,39,FALSE),FALSE),"n/a")</f>
        <v>0</v>
      </c>
      <c r="N2105" s="46" t="s">
        <v>563</v>
      </c>
      <c r="O2105" s="46">
        <f>SUMIFS(MAN_ADJ!$L:$L,MAN_ADJ!$K:$K,MAIN!$D2105,MAN_ADJ!$J:$J,MAIN!$S2105)</f>
        <v>0</v>
      </c>
      <c r="P2105" s="25">
        <f t="shared" si="612"/>
        <v>2060.1210000000001</v>
      </c>
      <c r="Q2105" s="28">
        <f t="shared" si="588"/>
        <v>0.94412224473419259</v>
      </c>
      <c r="R2105" s="38">
        <f t="shared" si="603"/>
        <v>121.92799999999988</v>
      </c>
      <c r="S2105" s="17" t="s">
        <v>242</v>
      </c>
    </row>
    <row r="2106" spans="1:19" x14ac:dyDescent="0.25">
      <c r="A2106" s="17" t="s">
        <v>242</v>
      </c>
      <c r="B2106" s="17" t="s">
        <v>240</v>
      </c>
      <c r="C2106" s="17" t="s">
        <v>243</v>
      </c>
      <c r="D2106" s="17" t="s">
        <v>110</v>
      </c>
      <c r="E2106" s="24">
        <f>IF(U2106="SC",SUMIFS(SC!F:F,SC!A:A,MAIN!D2106,SC!B:B,MAIN!A2106),SUMIFS(Allocations!$H:$H,Allocations!$A:$A,MAIN!$A2106,Allocations!$B:$B,MAIN!$D2106))</f>
        <v>319.67899999999997</v>
      </c>
      <c r="F2106" s="24">
        <f>IF(U2106="SC",SUMIFS(SC!J:J,SC!A:A,MAIN!D2106,SC!B:B,MAIN!A2106),SUMIFS(Allocations!M:M,Allocations!A:A,MAIN!A2106,Allocations!B:B,MAIN!D2106))</f>
        <v>10.574999999999999</v>
      </c>
      <c r="G2106" s="24">
        <f t="shared" si="610"/>
        <v>330.25399999999996</v>
      </c>
      <c r="H2106" s="24">
        <f>IFERROR(VLOOKUP(S2106,Swaps_wk!$A$2:$AP$151,HLOOKUP(MAIN!D2106,Swaps_wk!$B$2:$AP$151,150,FALSE),FALSE),0)</f>
        <v>0</v>
      </c>
      <c r="I2106" s="24">
        <f>SUMIFS(PASTE_DQS_TRACKER!$D:$D,PASTE_DQS_TRACKER!$C:$C,MAIN!$A2106,PASTE_DQS_TRACKER!$B:$B,MAIN!$D2106)-SUMIFS(PASTE_DQS_TRACKER!$D:$D,PASTE_DQS_TRACKER!$C:$C,MAIN!A2106,PASTE_DQS_TRACKER!$E:$E,MAIN!$D2106)</f>
        <v>-136.30000000000001</v>
      </c>
      <c r="J2106" s="25">
        <f t="shared" si="611"/>
        <v>193.95399999999995</v>
      </c>
      <c r="K2106" s="24">
        <f>IFERROR(IF(V2106="Flex",0,IF(D2106=$D$30,VLOOKUP(A2106,MMO_o10M_lease!$A$1:$F$51,5,FALSE),IF(D2106=$D$26,VLOOKUP(D2106,LANDINGS!$A$3:$BR$40,HLOOKUP(A2106,LANDINGS!$B$1:$CF$42,42,FALSE),FALSE)-IFERROR(VLOOKUP(A2106,MMO_o10M_lease!$A$1:$F$38,5,FALSE),0),VLOOKUP(D2106,LANDINGS!$A$3:$CF$40,HLOOKUP(A2106,LANDINGS!$B$1:$CF$42,42,FALSE),FALSE)))),0)</f>
        <v>173.928</v>
      </c>
      <c r="L2106" s="24">
        <f>SUMIFS(PASTE_FLEX_TRACKER!$D:$D,PASTE_FLEX_TRACKER!$F:$F,MAIN!$A2106,PASTE_FLEX_TRACKER!$B:$B,MAIN!$D2106)-SUMIFS(PASTE_FLEX_TRACKER!$D:$D,PASTE_FLEX_TRACKER!$C:$C,MAIN!$A2106,PASTE_FLEX_TRACKER!$B:$B,MAIN!$D2106)</f>
        <v>0</v>
      </c>
      <c r="M2106" s="24">
        <f>IFERROR(-VLOOKUP(D2106,SQ!$A$19:$CC$52,HLOOKUP(MAIN!A2106,SQ!$B$18:$CC$56,39,FALSE),FALSE),"n/a")</f>
        <v>0</v>
      </c>
      <c r="N2106" s="46" t="s">
        <v>563</v>
      </c>
      <c r="O2106" s="46">
        <f>SUMIFS(MAN_ADJ!$L:$L,MAN_ADJ!$K:$K,MAIN!$D2106,MAN_ADJ!$J:$J,MAIN!$S2106)</f>
        <v>0</v>
      </c>
      <c r="P2106" s="25">
        <f t="shared" si="612"/>
        <v>173.928</v>
      </c>
      <c r="Q2106" s="28">
        <f t="shared" si="588"/>
        <v>0.8967487136125063</v>
      </c>
      <c r="R2106" s="38">
        <f t="shared" si="603"/>
        <v>20.025999999999954</v>
      </c>
      <c r="S2106" s="17" t="s">
        <v>242</v>
      </c>
    </row>
    <row r="2107" spans="1:19" x14ac:dyDescent="0.25">
      <c r="A2107" s="17" t="s">
        <v>242</v>
      </c>
      <c r="B2107" s="17" t="s">
        <v>240</v>
      </c>
      <c r="C2107" s="17" t="s">
        <v>243</v>
      </c>
      <c r="D2107" s="17" t="s">
        <v>111</v>
      </c>
      <c r="E2107" s="24">
        <f>IF(U2107="SC",SUMIFS(SC!F:F,SC!A:A,MAIN!D2107,SC!B:B,MAIN!A2107),SUMIFS(Allocations!$H:$H,Allocations!$A:$A,MAIN!$A2107,Allocations!$B:$B,MAIN!$D2107))</f>
        <v>71.293999999999997</v>
      </c>
      <c r="F2107" s="24">
        <f>IF(U2107="SC",SUMIFS(SC!J:J,SC!A:A,MAIN!D2107,SC!B:B,MAIN!A2107),SUMIFS(Allocations!M:M,Allocations!A:A,MAIN!A2107,Allocations!B:B,MAIN!D2107))</f>
        <v>1.0999999999999999E-2</v>
      </c>
      <c r="G2107" s="24">
        <f t="shared" si="610"/>
        <v>71.304999999999993</v>
      </c>
      <c r="H2107" s="24">
        <f>IFERROR(VLOOKUP(S2107,Swaps_wk!$A$2:$AP$151,HLOOKUP(MAIN!D2107,Swaps_wk!$B$2:$AP$151,150,FALSE),FALSE),0)</f>
        <v>0</v>
      </c>
      <c r="I2107" s="24">
        <f>SUMIFS(PASTE_DQS_TRACKER!$D:$D,PASTE_DQS_TRACKER!$C:$C,MAIN!$A2107,PASTE_DQS_TRACKER!$B:$B,MAIN!$D2107)-SUMIFS(PASTE_DQS_TRACKER!$D:$D,PASTE_DQS_TRACKER!$C:$C,MAIN!A2107,PASTE_DQS_TRACKER!$E:$E,MAIN!$D2107)</f>
        <v>0</v>
      </c>
      <c r="J2107" s="25">
        <f t="shared" si="611"/>
        <v>71.304999999999993</v>
      </c>
      <c r="K2107" s="24">
        <f>IFERROR(IF(V2107="Flex",0,IF(D2107=$D$30,VLOOKUP(A2107,MMO_o10M_lease!$A$1:$F$51,5,FALSE),IF(D2107=$D$26,VLOOKUP(D2107,LANDINGS!$A$3:$BR$40,HLOOKUP(A2107,LANDINGS!$B$1:$CF$42,42,FALSE),FALSE)-IFERROR(VLOOKUP(A2107,MMO_o10M_lease!$A$1:$F$38,5,FALSE),0),VLOOKUP(D2107,LANDINGS!$A$3:$CF$40,HLOOKUP(A2107,LANDINGS!$B$1:$CF$42,42,FALSE),FALSE)))),0)</f>
        <v>1.294</v>
      </c>
      <c r="L2107" s="24">
        <f>SUMIFS(PASTE_FLEX_TRACKER!$D:$D,PASTE_FLEX_TRACKER!$F:$F,MAIN!$A2107,PASTE_FLEX_TRACKER!$B:$B,MAIN!$D2107)-SUMIFS(PASTE_FLEX_TRACKER!$D:$D,PASTE_FLEX_TRACKER!$C:$C,MAIN!$A2107,PASTE_FLEX_TRACKER!$B:$B,MAIN!$D2107)</f>
        <v>0</v>
      </c>
      <c r="M2107" s="24">
        <f>IFERROR(-VLOOKUP(D2107,SQ!$A$19:$CC$52,HLOOKUP(MAIN!A2107,SQ!$B$18:$CC$56,39,FALSE),FALSE),"n/a")</f>
        <v>0</v>
      </c>
      <c r="N2107" s="46" t="s">
        <v>563</v>
      </c>
      <c r="O2107" s="46">
        <f>SUMIFS(MAN_ADJ!$L:$L,MAN_ADJ!$K:$K,MAIN!$D2107,MAN_ADJ!$J:$J,MAIN!$S2107)</f>
        <v>0</v>
      </c>
      <c r="P2107" s="25">
        <f t="shared" si="612"/>
        <v>1.294</v>
      </c>
      <c r="Q2107" s="28">
        <f t="shared" si="588"/>
        <v>1.8147394993338478E-2</v>
      </c>
      <c r="R2107" s="38">
        <f t="shared" si="603"/>
        <v>70.010999999999996</v>
      </c>
      <c r="S2107" s="17" t="s">
        <v>242</v>
      </c>
    </row>
    <row r="2108" spans="1:19" x14ac:dyDescent="0.25">
      <c r="A2108" s="17" t="s">
        <v>242</v>
      </c>
      <c r="B2108" s="17" t="s">
        <v>240</v>
      </c>
      <c r="C2108" s="17" t="s">
        <v>243</v>
      </c>
      <c r="D2108" s="17" t="s">
        <v>112</v>
      </c>
      <c r="E2108" s="24">
        <f>IF(U2108="SC",SUMIFS(SC!F:F,SC!A:A,MAIN!D2108,SC!B:B,MAIN!A2108),SUMIFS(Allocations!$H:$H,Allocations!$A:$A,MAIN!$A2108,Allocations!$B:$B,MAIN!$D2108))</f>
        <v>0.8</v>
      </c>
      <c r="F2108" s="24">
        <f>IF(U2108="SC",SUMIFS(SC!J:J,SC!A:A,MAIN!D2108,SC!B:B,MAIN!A2108),SUMIFS(Allocations!M:M,Allocations!A:A,MAIN!A2108,Allocations!B:B,MAIN!D2108))</f>
        <v>0</v>
      </c>
      <c r="G2108" s="24">
        <f t="shared" si="610"/>
        <v>0.8</v>
      </c>
      <c r="H2108" s="24">
        <f>IFERROR(VLOOKUP(S2108,Swaps_wk!$A$2:$AP$151,HLOOKUP(MAIN!D2108,Swaps_wk!$B$2:$AP$151,150,FALSE),FALSE),0)</f>
        <v>0</v>
      </c>
      <c r="I2108" s="24">
        <f>SUMIFS(PASTE_DQS_TRACKER!$D:$D,PASTE_DQS_TRACKER!$C:$C,MAIN!$A2108,PASTE_DQS_TRACKER!$B:$B,MAIN!$D2108)-SUMIFS(PASTE_DQS_TRACKER!$D:$D,PASTE_DQS_TRACKER!$C:$C,MAIN!A2108,PASTE_DQS_TRACKER!$E:$E,MAIN!$D2108)</f>
        <v>0</v>
      </c>
      <c r="J2108" s="25">
        <f t="shared" si="611"/>
        <v>0.8</v>
      </c>
      <c r="K2108" s="24">
        <f>IFERROR(IF(V2108="Flex",0,IF(D2108=$D$30,VLOOKUP(A2108,MMO_o10M_lease!$A$1:$F$51,5,FALSE),IF(D2108=$D$26,VLOOKUP(D2108,LANDINGS!$A$3:$BR$40,HLOOKUP(A2108,LANDINGS!$B$1:$CF$42,42,FALSE),FALSE)-IFERROR(VLOOKUP(A2108,MMO_o10M_lease!$A$1:$F$38,5,FALSE),0),VLOOKUP(D2108,LANDINGS!$A$3:$CF$40,HLOOKUP(A2108,LANDINGS!$B$1:$CF$42,42,FALSE),FALSE)))),0)</f>
        <v>0</v>
      </c>
      <c r="L2108" s="24">
        <f>SUMIFS(PASTE_FLEX_TRACKER!$D:$D,PASTE_FLEX_TRACKER!$F:$F,MAIN!$A2108,PASTE_FLEX_TRACKER!$B:$B,MAIN!$D2108)-SUMIFS(PASTE_FLEX_TRACKER!$D:$D,PASTE_FLEX_TRACKER!$C:$C,MAIN!$A2108,PASTE_FLEX_TRACKER!$B:$B,MAIN!$D2108)</f>
        <v>0</v>
      </c>
      <c r="M2108" s="24">
        <f>IFERROR(-VLOOKUP(D2108,SQ!$A$19:$CC$52,HLOOKUP(MAIN!A2108,SQ!$B$18:$CC$56,39,FALSE),FALSE),"n/a")</f>
        <v>0</v>
      </c>
      <c r="N2108" s="46" t="s">
        <v>563</v>
      </c>
      <c r="O2108" s="46">
        <f>SUMIFS(MAN_ADJ!$L:$L,MAN_ADJ!$K:$K,MAIN!$D2108,MAN_ADJ!$J:$J,MAIN!$S2108)</f>
        <v>0</v>
      </c>
      <c r="P2108" s="25">
        <f t="shared" si="612"/>
        <v>0</v>
      </c>
      <c r="Q2108" s="28">
        <f t="shared" si="588"/>
        <v>0</v>
      </c>
      <c r="R2108" s="38">
        <f t="shared" si="603"/>
        <v>0.8</v>
      </c>
      <c r="S2108" s="17" t="s">
        <v>242</v>
      </c>
    </row>
    <row r="2109" spans="1:19" x14ac:dyDescent="0.25">
      <c r="A2109" s="17" t="s">
        <v>242</v>
      </c>
      <c r="B2109" s="17" t="s">
        <v>240</v>
      </c>
      <c r="C2109" s="17" t="s">
        <v>243</v>
      </c>
      <c r="D2109" s="17" t="s">
        <v>113</v>
      </c>
      <c r="E2109" s="24">
        <f>IF(U2109="SC",SUMIFS(SC!F:F,SC!A:A,MAIN!D2109,SC!B:B,MAIN!A2109),SUMIFS(Allocations!$H:$H,Allocations!$A:$A,MAIN!$A2109,Allocations!$B:$B,MAIN!$D2109))</f>
        <v>1.5669999999999999</v>
      </c>
      <c r="F2109" s="24">
        <f>IF(U2109="SC",SUMIFS(SC!J:J,SC!A:A,MAIN!D2109,SC!B:B,MAIN!A2109),SUMIFS(Allocations!M:M,Allocations!A:A,MAIN!A2109,Allocations!B:B,MAIN!D2109))</f>
        <v>0</v>
      </c>
      <c r="G2109" s="24">
        <f t="shared" si="610"/>
        <v>1.5669999999999999</v>
      </c>
      <c r="H2109" s="24">
        <f>IFERROR(VLOOKUP(S2109,Swaps_wk!$A$2:$AP$151,HLOOKUP(MAIN!D2109,Swaps_wk!$B$2:$AP$151,150,FALSE),FALSE),0)</f>
        <v>0</v>
      </c>
      <c r="I2109" s="24">
        <f>SUMIFS(PASTE_DQS_TRACKER!$D:$D,PASTE_DQS_TRACKER!$C:$C,MAIN!$A2109,PASTE_DQS_TRACKER!$B:$B,MAIN!$D2109)-SUMIFS(PASTE_DQS_TRACKER!$D:$D,PASTE_DQS_TRACKER!$C:$C,MAIN!A2109,PASTE_DQS_TRACKER!$E:$E,MAIN!$D2109)</f>
        <v>0</v>
      </c>
      <c r="J2109" s="25">
        <f t="shared" si="611"/>
        <v>1.5669999999999999</v>
      </c>
      <c r="K2109" s="24">
        <f>IFERROR(IF(V2109="Flex",0,IF(D2109=$D$30,VLOOKUP(A2109,MMO_o10M_lease!$A$1:$F$51,5,FALSE),IF(D2109=$D$26,VLOOKUP(D2109,LANDINGS!$A$3:$BR$40,HLOOKUP(A2109,LANDINGS!$B$1:$CF$42,42,FALSE),FALSE)-IFERROR(VLOOKUP(A2109,MMO_o10M_lease!$A$1:$F$38,5,FALSE),0),VLOOKUP(D2109,LANDINGS!$A$3:$CF$40,HLOOKUP(A2109,LANDINGS!$B$1:$CF$42,42,FALSE),FALSE)))),0)</f>
        <v>0</v>
      </c>
      <c r="L2109" s="24">
        <f>SUMIFS(PASTE_FLEX_TRACKER!$D:$D,PASTE_FLEX_TRACKER!$F:$F,MAIN!$A2109,PASTE_FLEX_TRACKER!$B:$B,MAIN!$D2109)-SUMIFS(PASTE_FLEX_TRACKER!$D:$D,PASTE_FLEX_TRACKER!$C:$C,MAIN!$A2109,PASTE_FLEX_TRACKER!$B:$B,MAIN!$D2109)</f>
        <v>0</v>
      </c>
      <c r="M2109" s="24">
        <f>IFERROR(-VLOOKUP(D2109,SQ!$A$19:$CC$52,HLOOKUP(MAIN!A2109,SQ!$B$18:$CC$56,39,FALSE),FALSE),"n/a")</f>
        <v>0</v>
      </c>
      <c r="N2109" s="46" t="s">
        <v>563</v>
      </c>
      <c r="O2109" s="46">
        <f>SUMIFS(MAN_ADJ!$L:$L,MAN_ADJ!$K:$K,MAIN!$D2109,MAN_ADJ!$J:$J,MAIN!$S2109)</f>
        <v>0</v>
      </c>
      <c r="P2109" s="25">
        <f t="shared" si="612"/>
        <v>0</v>
      </c>
      <c r="Q2109" s="28">
        <f t="shared" ref="Q2109:Q2179" si="613">IFERROR(P2109/J2109,"n/a")</f>
        <v>0</v>
      </c>
      <c r="R2109" s="38">
        <f t="shared" si="603"/>
        <v>1.5669999999999999</v>
      </c>
      <c r="S2109" s="17" t="s">
        <v>242</v>
      </c>
    </row>
    <row r="2110" spans="1:19" x14ac:dyDescent="0.25">
      <c r="A2110" s="17" t="s">
        <v>242</v>
      </c>
      <c r="B2110" s="17" t="s">
        <v>240</v>
      </c>
      <c r="C2110" s="17" t="s">
        <v>243</v>
      </c>
      <c r="D2110" s="17" t="s">
        <v>114</v>
      </c>
      <c r="E2110" s="24">
        <f>IF(U2110="SC",SUMIFS(SC!F:F,SC!A:A,MAIN!D2110,SC!B:B,MAIN!A2110),SUMIFS(Allocations!$H:$H,Allocations!$A:$A,MAIN!$A2110,Allocations!$B:$B,MAIN!$D2110))</f>
        <v>69.813000000000002</v>
      </c>
      <c r="F2110" s="24">
        <f>IF(U2110="SC",SUMIFS(SC!J:J,SC!A:A,MAIN!D2110,SC!B:B,MAIN!A2110),SUMIFS(Allocations!M:M,Allocations!A:A,MAIN!A2110,Allocations!B:B,MAIN!D2110))</f>
        <v>0</v>
      </c>
      <c r="G2110" s="24">
        <f t="shared" si="610"/>
        <v>69.813000000000002</v>
      </c>
      <c r="H2110" s="24">
        <f>IFERROR(VLOOKUP(S2110,Swaps_wk!$A$2:$AP$151,HLOOKUP(MAIN!D2110,Swaps_wk!$B$2:$AP$151,150,FALSE),FALSE),0)</f>
        <v>0</v>
      </c>
      <c r="I2110" s="24">
        <f>SUMIFS(PASTE_DQS_TRACKER!$D:$D,PASTE_DQS_TRACKER!$C:$C,MAIN!$A2110,PASTE_DQS_TRACKER!$B:$B,MAIN!$D2110)-SUMIFS(PASTE_DQS_TRACKER!$D:$D,PASTE_DQS_TRACKER!$C:$C,MAIN!A2110,PASTE_DQS_TRACKER!$E:$E,MAIN!$D2110)</f>
        <v>0</v>
      </c>
      <c r="J2110" s="25">
        <f t="shared" si="611"/>
        <v>69.813000000000002</v>
      </c>
      <c r="K2110" s="24">
        <f>IFERROR(IF(V2110="Flex",0,IF(D2110=$D$30,VLOOKUP(A2110,MMO_o10M_lease!$A$1:$F$51,5,FALSE),IF(D2110=$D$26,VLOOKUP(D2110,LANDINGS!$A$3:$BR$40,HLOOKUP(A2110,LANDINGS!$B$1:$CF$42,42,FALSE),FALSE)-IFERROR(VLOOKUP(A2110,MMO_o10M_lease!$A$1:$F$38,5,FALSE),0),VLOOKUP(D2110,LANDINGS!$A$3:$CF$40,HLOOKUP(A2110,LANDINGS!$B$1:$CF$42,42,FALSE),FALSE)))),0)</f>
        <v>0</v>
      </c>
      <c r="L2110" s="24">
        <f>SUMIFS(PASTE_FLEX_TRACKER!$D:$D,PASTE_FLEX_TRACKER!$F:$F,MAIN!$A2110,PASTE_FLEX_TRACKER!$B:$B,MAIN!$D2110)-SUMIFS(PASTE_FLEX_TRACKER!$D:$D,PASTE_FLEX_TRACKER!$C:$C,MAIN!$A2110,PASTE_FLEX_TRACKER!$B:$B,MAIN!$D2110)</f>
        <v>0</v>
      </c>
      <c r="M2110" s="24">
        <f>IFERROR(-VLOOKUP(D2110,SQ!$A$19:$CC$52,HLOOKUP(MAIN!A2110,SQ!$B$18:$CC$56,39,FALSE),FALSE),"n/a")</f>
        <v>0</v>
      </c>
      <c r="N2110" s="46" t="s">
        <v>563</v>
      </c>
      <c r="O2110" s="46">
        <f>SUMIFS(MAN_ADJ!$L:$L,MAN_ADJ!$K:$K,MAIN!$D2110,MAN_ADJ!$J:$J,MAIN!$S2110)</f>
        <v>0</v>
      </c>
      <c r="P2110" s="25">
        <f t="shared" si="612"/>
        <v>0</v>
      </c>
      <c r="Q2110" s="28">
        <f t="shared" si="613"/>
        <v>0</v>
      </c>
      <c r="R2110" s="38">
        <f t="shared" si="603"/>
        <v>69.813000000000002</v>
      </c>
      <c r="S2110" s="17" t="s">
        <v>242</v>
      </c>
    </row>
    <row r="2111" spans="1:19" x14ac:dyDescent="0.25">
      <c r="A2111" s="17" t="s">
        <v>242</v>
      </c>
      <c r="B2111" s="17" t="s">
        <v>240</v>
      </c>
      <c r="C2111" s="17" t="s">
        <v>243</v>
      </c>
      <c r="D2111" s="17" t="s">
        <v>115</v>
      </c>
      <c r="E2111" s="24">
        <f>IF(U2111="SC",SUMIFS(SC!F:F,SC!A:A,MAIN!D2111,SC!B:B,MAIN!A2111),SUMIFS(Allocations!$H:$H,Allocations!$A:$A,MAIN!$A2111,Allocations!$B:$B,MAIN!$D2111))</f>
        <v>71.293999999999997</v>
      </c>
      <c r="F2111" s="24">
        <f>IF(U2111="SC",SUMIFS(SC!J:J,SC!A:A,MAIN!D2111,SC!B:B,MAIN!A2111),SUMIFS(Allocations!M:M,Allocations!A:A,MAIN!A2111,Allocations!B:B,MAIN!D2111))</f>
        <v>0</v>
      </c>
      <c r="G2111" s="24">
        <f t="shared" si="610"/>
        <v>71.293999999999997</v>
      </c>
      <c r="H2111" s="24">
        <f>IFERROR(VLOOKUP(S2111,Swaps_wk!$A$2:$AP$151,HLOOKUP(MAIN!D2111,Swaps_wk!$B$2:$AP$151,150,FALSE),FALSE),0)</f>
        <v>0</v>
      </c>
      <c r="I2111" s="24">
        <f>SUMIFS(PASTE_DQS_TRACKER!$D:$D,PASTE_DQS_TRACKER!$C:$C,MAIN!$A2111,PASTE_DQS_TRACKER!$B:$B,MAIN!$D2111)-SUMIFS(PASTE_DQS_TRACKER!$D:$D,PASTE_DQS_TRACKER!$C:$C,MAIN!A2111,PASTE_DQS_TRACKER!$E:$E,MAIN!$D2111)</f>
        <v>0</v>
      </c>
      <c r="J2111" s="25">
        <f t="shared" si="611"/>
        <v>71.293999999999997</v>
      </c>
      <c r="K2111" s="24">
        <f>IFERROR(IF(V2111="Flex",0,IF(D2111=$D$30,VLOOKUP(A2111,MMO_o10M_lease!$A$1:$F$51,5,FALSE),IF(D2111=$D$26,VLOOKUP(D2111,LANDINGS!$A$3:$BR$40,HLOOKUP(A2111,LANDINGS!$B$1:$CF$42,42,FALSE),FALSE)-IFERROR(VLOOKUP(A2111,MMO_o10M_lease!$A$1:$F$38,5,FALSE),0),VLOOKUP(D2111,LANDINGS!$A$3:$CF$40,HLOOKUP(A2111,LANDINGS!$B$1:$CF$42,42,FALSE),FALSE)))),0)</f>
        <v>0</v>
      </c>
      <c r="L2111" s="24">
        <f>SUMIFS(PASTE_FLEX_TRACKER!$D:$D,PASTE_FLEX_TRACKER!$F:$F,MAIN!$A2111,PASTE_FLEX_TRACKER!$B:$B,MAIN!$D2111)-SUMIFS(PASTE_FLEX_TRACKER!$D:$D,PASTE_FLEX_TRACKER!$C:$C,MAIN!$A2111,PASTE_FLEX_TRACKER!$B:$B,MAIN!$D2111)</f>
        <v>0</v>
      </c>
      <c r="M2111" s="24">
        <f>IFERROR(-VLOOKUP(D2111,SQ!$A$19:$CC$52,HLOOKUP(MAIN!A2111,SQ!$B$18:$CC$56,39,FALSE),FALSE),"n/a")</f>
        <v>0</v>
      </c>
      <c r="N2111" s="46" t="s">
        <v>563</v>
      </c>
      <c r="O2111" s="46">
        <f>SUMIFS(MAN_ADJ!$L:$L,MAN_ADJ!$K:$K,MAIN!$D2111,MAN_ADJ!$J:$J,MAIN!$S2111)</f>
        <v>0</v>
      </c>
      <c r="P2111" s="25">
        <f t="shared" si="612"/>
        <v>0</v>
      </c>
      <c r="Q2111" s="28">
        <f t="shared" si="613"/>
        <v>0</v>
      </c>
      <c r="R2111" s="38">
        <f t="shared" si="603"/>
        <v>71.293999999999997</v>
      </c>
      <c r="S2111" s="17" t="s">
        <v>242</v>
      </c>
    </row>
    <row r="2112" spans="1:19" x14ac:dyDescent="0.25">
      <c r="A2112" s="17" t="s">
        <v>242</v>
      </c>
      <c r="B2112" s="17" t="s">
        <v>240</v>
      </c>
      <c r="C2112" s="17" t="s">
        <v>243</v>
      </c>
      <c r="D2112" s="17" t="s">
        <v>116</v>
      </c>
      <c r="E2112" s="24">
        <f>IF(U2112="SC",SUMIFS(SC!F:F,SC!A:A,MAIN!D2112,SC!B:B,MAIN!A2112),SUMIFS(Allocations!$H:$H,Allocations!$A:$A,MAIN!$A2112,Allocations!$B:$B,MAIN!$D2112))</f>
        <v>6.492</v>
      </c>
      <c r="F2112" s="24">
        <f>IF(U2112="SC",SUMIFS(SC!J:J,SC!A:A,MAIN!D2112,SC!B:B,MAIN!A2112),SUMIFS(Allocations!M:M,Allocations!A:A,MAIN!A2112,Allocations!B:B,MAIN!D2112))</f>
        <v>0</v>
      </c>
      <c r="G2112" s="24">
        <f t="shared" si="610"/>
        <v>6.492</v>
      </c>
      <c r="H2112" s="24">
        <f>IFERROR(VLOOKUP(S2112,Swaps_wk!$A$2:$AP$151,HLOOKUP(MAIN!D2112,Swaps_wk!$B$2:$AP$151,150,FALSE),FALSE),0)</f>
        <v>0</v>
      </c>
      <c r="I2112" s="24">
        <f>SUMIFS(PASTE_DQS_TRACKER!$D:$D,PASTE_DQS_TRACKER!$C:$C,MAIN!$A2112,PASTE_DQS_TRACKER!$B:$B,MAIN!$D2112)-SUMIFS(PASTE_DQS_TRACKER!$D:$D,PASTE_DQS_TRACKER!$C:$C,MAIN!A2112,PASTE_DQS_TRACKER!$E:$E,MAIN!$D2112)</f>
        <v>0</v>
      </c>
      <c r="J2112" s="25">
        <f t="shared" si="611"/>
        <v>6.492</v>
      </c>
      <c r="K2112" s="24">
        <f>IFERROR(IF(V2112="Flex",0,IF(D2112=$D$30,VLOOKUP(A2112,MMO_o10M_lease!$A$1:$F$51,5,FALSE),IF(D2112=$D$26,VLOOKUP(D2112,LANDINGS!$A$3:$BR$40,HLOOKUP(A2112,LANDINGS!$B$1:$CF$42,42,FALSE),FALSE)-IFERROR(VLOOKUP(A2112,MMO_o10M_lease!$A$1:$F$38,5,FALSE),0),VLOOKUP(D2112,LANDINGS!$A$3:$CF$40,HLOOKUP(A2112,LANDINGS!$B$1:$CF$42,42,FALSE),FALSE)))),0)</f>
        <v>0</v>
      </c>
      <c r="L2112" s="24">
        <f>SUMIFS(PASTE_FLEX_TRACKER!$D:$D,PASTE_FLEX_TRACKER!$F:$F,MAIN!$A2112,PASTE_FLEX_TRACKER!$B:$B,MAIN!$D2112)-SUMIFS(PASTE_FLEX_TRACKER!$D:$D,PASTE_FLEX_TRACKER!$C:$C,MAIN!$A2112,PASTE_FLEX_TRACKER!$B:$B,MAIN!$D2112)</f>
        <v>0</v>
      </c>
      <c r="M2112" s="24">
        <f>IFERROR(-VLOOKUP(D2112,SQ!$A$19:$CC$52,HLOOKUP(MAIN!A2112,SQ!$B$18:$CC$56,39,FALSE),FALSE),"n/a")</f>
        <v>0</v>
      </c>
      <c r="N2112" s="46" t="s">
        <v>563</v>
      </c>
      <c r="O2112" s="46">
        <f>SUMIFS(MAN_ADJ!$L:$L,MAN_ADJ!$K:$K,MAIN!$D2112,MAN_ADJ!$J:$J,MAIN!$S2112)</f>
        <v>0</v>
      </c>
      <c r="P2112" s="25">
        <f t="shared" si="612"/>
        <v>0</v>
      </c>
      <c r="Q2112" s="28">
        <f t="shared" si="613"/>
        <v>0</v>
      </c>
      <c r="R2112" s="38">
        <f t="shared" si="603"/>
        <v>6.492</v>
      </c>
      <c r="S2112" s="17" t="s">
        <v>242</v>
      </c>
    </row>
    <row r="2113" spans="1:19" x14ac:dyDescent="0.25">
      <c r="A2113" s="17" t="s">
        <v>242</v>
      </c>
      <c r="B2113" s="17" t="s">
        <v>240</v>
      </c>
      <c r="C2113" s="17" t="s">
        <v>243</v>
      </c>
      <c r="D2113" s="17" t="s">
        <v>117</v>
      </c>
      <c r="E2113" s="24">
        <f>IF(U2113="SC",SUMIFS(SC!F:F,SC!A:A,MAIN!D2113,SC!B:B,MAIN!A2113),SUMIFS(Allocations!$H:$H,Allocations!$A:$A,MAIN!$A2113,Allocations!$B:$B,MAIN!$D2113))</f>
        <v>25.396999999999998</v>
      </c>
      <c r="F2113" s="24">
        <f>IF(U2113="SC",SUMIFS(SC!J:J,SC!A:A,MAIN!D2113,SC!B:B,MAIN!A2113),SUMIFS(Allocations!M:M,Allocations!A:A,MAIN!A2113,Allocations!B:B,MAIN!D2113))</f>
        <v>1.3740000000000001</v>
      </c>
      <c r="G2113" s="24">
        <f t="shared" si="610"/>
        <v>26.770999999999997</v>
      </c>
      <c r="H2113" s="24">
        <f>IFERROR(VLOOKUP(S2113,Swaps_wk!$A$2:$AP$151,HLOOKUP(MAIN!D2113,Swaps_wk!$B$2:$AP$151,150,FALSE),FALSE),0)</f>
        <v>0</v>
      </c>
      <c r="I2113" s="24">
        <f>SUMIFS(PASTE_DQS_TRACKER!$D:$D,PASTE_DQS_TRACKER!$C:$C,MAIN!$A2113,PASTE_DQS_TRACKER!$B:$B,MAIN!$D2113)-SUMIFS(PASTE_DQS_TRACKER!$D:$D,PASTE_DQS_TRACKER!$C:$C,MAIN!A2113,PASTE_DQS_TRACKER!$E:$E,MAIN!$D2113)</f>
        <v>-26</v>
      </c>
      <c r="J2113" s="25">
        <f t="shared" si="611"/>
        <v>0.77099999999999724</v>
      </c>
      <c r="K2113" s="24">
        <f>IFERROR(IF(V2113="Flex",0,IF(D2113=$D$30,VLOOKUP(A2113,MMO_o10M_lease!$A$1:$F$51,5,FALSE),IF(D2113=$D$26,VLOOKUP(D2113,LANDINGS!$A$3:$BR$40,HLOOKUP(A2113,LANDINGS!$B$1:$CF$42,42,FALSE),FALSE)-IFERROR(VLOOKUP(A2113,MMO_o10M_lease!$A$1:$F$38,5,FALSE),0),VLOOKUP(D2113,LANDINGS!$A$3:$CF$40,HLOOKUP(A2113,LANDINGS!$B$1:$CF$42,42,FALSE),FALSE)))),0)</f>
        <v>0</v>
      </c>
      <c r="L2113" s="24">
        <f>SUMIFS(PASTE_FLEX_TRACKER!$D:$D,PASTE_FLEX_TRACKER!$F:$F,MAIN!$A2113,PASTE_FLEX_TRACKER!$B:$B,MAIN!$D2113)-SUMIFS(PASTE_FLEX_TRACKER!$D:$D,PASTE_FLEX_TRACKER!$C:$C,MAIN!$A2113,PASTE_FLEX_TRACKER!$B:$B,MAIN!$D2113)</f>
        <v>0</v>
      </c>
      <c r="M2113" s="24">
        <f>IFERROR(-VLOOKUP(D2113,SQ!$A$19:$CC$52,HLOOKUP(MAIN!A2113,SQ!$B$18:$CC$56,39,FALSE),FALSE),"n/a")</f>
        <v>0</v>
      </c>
      <c r="N2113" s="46" t="s">
        <v>563</v>
      </c>
      <c r="O2113" s="46">
        <f>SUMIFS(MAN_ADJ!$L:$L,MAN_ADJ!$K:$K,MAIN!$D2113,MAN_ADJ!$J:$J,MAIN!$S2113)</f>
        <v>0</v>
      </c>
      <c r="P2113" s="25">
        <f t="shared" si="612"/>
        <v>0</v>
      </c>
      <c r="Q2113" s="28">
        <f t="shared" si="613"/>
        <v>0</v>
      </c>
      <c r="R2113" s="38">
        <f t="shared" si="603"/>
        <v>0.77099999999999724</v>
      </c>
      <c r="S2113" s="17" t="s">
        <v>242</v>
      </c>
    </row>
    <row r="2114" spans="1:19" x14ac:dyDescent="0.25">
      <c r="A2114" s="17" t="s">
        <v>242</v>
      </c>
      <c r="B2114" s="17" t="s">
        <v>240</v>
      </c>
      <c r="C2114" s="17" t="s">
        <v>243</v>
      </c>
      <c r="D2114" s="17" t="s">
        <v>118</v>
      </c>
      <c r="E2114" s="24">
        <f>IF(U2114="SC",SUMIFS(SC!F:F,SC!A:A,MAIN!D2114,SC!B:B,MAIN!A2114),SUMIFS(Allocations!$H:$H,Allocations!$A:$A,MAIN!$A2114,Allocations!$B:$B,MAIN!$D2114))</f>
        <v>49.031999999999996</v>
      </c>
      <c r="F2114" s="24">
        <f>IF(U2114="SC",SUMIFS(SC!J:J,SC!A:A,MAIN!D2114,SC!B:B,MAIN!A2114),SUMIFS(Allocations!M:M,Allocations!A:A,MAIN!A2114,Allocations!B:B,MAIN!D2114))</f>
        <v>0</v>
      </c>
      <c r="G2114" s="24">
        <f t="shared" si="610"/>
        <v>49.031999999999996</v>
      </c>
      <c r="H2114" s="24">
        <f>IFERROR(VLOOKUP(S2114,Swaps_wk!$A$2:$AP$151,HLOOKUP(MAIN!D2114,Swaps_wk!$B$2:$AP$151,150,FALSE),FALSE),0)</f>
        <v>0</v>
      </c>
      <c r="I2114" s="24">
        <f>SUMIFS(PASTE_DQS_TRACKER!$D:$D,PASTE_DQS_TRACKER!$C:$C,MAIN!$A2114,PASTE_DQS_TRACKER!$B:$B,MAIN!$D2114)-SUMIFS(PASTE_DQS_TRACKER!$D:$D,PASTE_DQS_TRACKER!$C:$C,MAIN!A2114,PASTE_DQS_TRACKER!$E:$E,MAIN!$D2114)</f>
        <v>0</v>
      </c>
      <c r="J2114" s="25">
        <f t="shared" si="611"/>
        <v>49.031999999999996</v>
      </c>
      <c r="K2114" s="24">
        <f>IFERROR(IF(V2114="Flex",0,IF(D2114=$D$30,VLOOKUP(A2114,MMO_o10M_lease!$A$1:$F$51,5,FALSE),IF(D2114=$D$26,VLOOKUP(D2114,LANDINGS!$A$3:$BR$40,HLOOKUP(A2114,LANDINGS!$B$1:$CF$42,42,FALSE),FALSE)-IFERROR(VLOOKUP(A2114,MMO_o10M_lease!$A$1:$F$38,5,FALSE),0),VLOOKUP(D2114,LANDINGS!$A$3:$CF$40,HLOOKUP(A2114,LANDINGS!$B$1:$CF$42,42,FALSE),FALSE)))),0)</f>
        <v>0</v>
      </c>
      <c r="L2114" s="24">
        <f>SUMIFS(PASTE_FLEX_TRACKER!$D:$D,PASTE_FLEX_TRACKER!$F:$F,MAIN!$A2114,PASTE_FLEX_TRACKER!$B:$B,MAIN!$D2114)-SUMIFS(PASTE_FLEX_TRACKER!$D:$D,PASTE_FLEX_TRACKER!$C:$C,MAIN!$A2114,PASTE_FLEX_TRACKER!$B:$B,MAIN!$D2114)</f>
        <v>0</v>
      </c>
      <c r="M2114" s="24">
        <f>IFERROR(-VLOOKUP(D2114,SQ!$A$19:$CC$52,HLOOKUP(MAIN!A2114,SQ!$B$18:$CC$56,39,FALSE),FALSE),"n/a")</f>
        <v>0</v>
      </c>
      <c r="N2114" s="46" t="s">
        <v>563</v>
      </c>
      <c r="O2114" s="46">
        <f>SUMIFS(MAN_ADJ!$L:$L,MAN_ADJ!$K:$K,MAIN!$D2114,MAN_ADJ!$J:$J,MAIN!$S2114)</f>
        <v>0</v>
      </c>
      <c r="P2114" s="25">
        <f t="shared" si="612"/>
        <v>0</v>
      </c>
      <c r="Q2114" s="28">
        <f t="shared" si="613"/>
        <v>0</v>
      </c>
      <c r="R2114" s="38">
        <f t="shared" si="603"/>
        <v>49.031999999999996</v>
      </c>
      <c r="S2114" s="17" t="s">
        <v>242</v>
      </c>
    </row>
    <row r="2115" spans="1:19" x14ac:dyDescent="0.25">
      <c r="A2115" s="17" t="s">
        <v>242</v>
      </c>
      <c r="B2115" s="17" t="s">
        <v>240</v>
      </c>
      <c r="C2115" s="17" t="s">
        <v>243</v>
      </c>
      <c r="D2115" s="17" t="s">
        <v>119</v>
      </c>
      <c r="E2115" s="24">
        <f>IF(U2115="SC",SUMIFS(SC!F:F,SC!A:A,MAIN!D2115,SC!B:B,MAIN!A2115),SUMIFS(Allocations!$H:$H,Allocations!$A:$A,MAIN!$A2115,Allocations!$B:$B,MAIN!$D2115))</f>
        <v>4.1230000000000002</v>
      </c>
      <c r="F2115" s="24">
        <f>IF(U2115="SC",SUMIFS(SC!J:J,SC!A:A,MAIN!D2115,SC!B:B,MAIN!A2115),SUMIFS(Allocations!M:M,Allocations!A:A,MAIN!A2115,Allocations!B:B,MAIN!D2115))</f>
        <v>0</v>
      </c>
      <c r="G2115" s="24">
        <f t="shared" si="610"/>
        <v>4.1230000000000002</v>
      </c>
      <c r="H2115" s="24">
        <f>IFERROR(VLOOKUP(S2115,Swaps_wk!$A$2:$AP$151,HLOOKUP(MAIN!D2115,Swaps_wk!$B$2:$AP$151,150,FALSE),FALSE),0)</f>
        <v>0</v>
      </c>
      <c r="I2115" s="24">
        <f>SUMIFS(PASTE_DQS_TRACKER!$D:$D,PASTE_DQS_TRACKER!$C:$C,MAIN!$A2115,PASTE_DQS_TRACKER!$B:$B,MAIN!$D2115)-SUMIFS(PASTE_DQS_TRACKER!$D:$D,PASTE_DQS_TRACKER!$C:$C,MAIN!A2115,PASTE_DQS_TRACKER!$E:$E,MAIN!$D2115)</f>
        <v>0</v>
      </c>
      <c r="J2115" s="25">
        <f t="shared" si="611"/>
        <v>4.1230000000000002</v>
      </c>
      <c r="K2115" s="24">
        <f>IFERROR(IF(V2115="Flex",0,IF(D2115=$D$30,VLOOKUP(A2115,MMO_o10M_lease!$A$1:$F$51,5,FALSE),IF(D2115=$D$26,VLOOKUP(D2115,LANDINGS!$A$3:$BR$40,HLOOKUP(A2115,LANDINGS!$B$1:$CF$42,42,FALSE),FALSE)-IFERROR(VLOOKUP(A2115,MMO_o10M_lease!$A$1:$F$38,5,FALSE),0),VLOOKUP(D2115,LANDINGS!$A$3:$CF$40,HLOOKUP(A2115,LANDINGS!$B$1:$CF$42,42,FALSE),FALSE)))),0)</f>
        <v>0</v>
      </c>
      <c r="L2115" s="24">
        <f>SUMIFS(PASTE_FLEX_TRACKER!$D:$D,PASTE_FLEX_TRACKER!$F:$F,MAIN!$A2115,PASTE_FLEX_TRACKER!$B:$B,MAIN!$D2115)-SUMIFS(PASTE_FLEX_TRACKER!$D:$D,PASTE_FLEX_TRACKER!$C:$C,MAIN!$A2115,PASTE_FLEX_TRACKER!$B:$B,MAIN!$D2115)</f>
        <v>0</v>
      </c>
      <c r="M2115" s="24">
        <f>IFERROR(-VLOOKUP(D2115,SQ!$A$19:$CC$52,HLOOKUP(MAIN!A2115,SQ!$B$18:$CC$56,39,FALSE),FALSE),"n/a")</f>
        <v>0</v>
      </c>
      <c r="N2115" s="46" t="s">
        <v>563</v>
      </c>
      <c r="O2115" s="46">
        <f>SUMIFS(MAN_ADJ!$L:$L,MAN_ADJ!$K:$K,MAIN!$D2115,MAN_ADJ!$J:$J,MAIN!$S2115)</f>
        <v>0</v>
      </c>
      <c r="P2115" s="25">
        <f t="shared" si="612"/>
        <v>0</v>
      </c>
      <c r="Q2115" s="28">
        <f t="shared" si="613"/>
        <v>0</v>
      </c>
      <c r="R2115" s="38">
        <f t="shared" si="603"/>
        <v>4.1230000000000002</v>
      </c>
      <c r="S2115" s="17" t="s">
        <v>242</v>
      </c>
    </row>
    <row r="2116" spans="1:19" x14ac:dyDescent="0.25">
      <c r="A2116" s="17" t="s">
        <v>242</v>
      </c>
      <c r="B2116" s="17" t="s">
        <v>240</v>
      </c>
      <c r="C2116" s="17" t="s">
        <v>243</v>
      </c>
      <c r="D2116" s="17" t="s">
        <v>120</v>
      </c>
      <c r="E2116" s="24">
        <f>IF(U2116="SC",SUMIFS(SC!F:F,SC!A:A,MAIN!D2116,SC!B:B,MAIN!A2116),SUMIFS(Allocations!$H:$H,Allocations!$A:$A,MAIN!$A2116,Allocations!$B:$B,MAIN!$D2116))</f>
        <v>302.3</v>
      </c>
      <c r="F2116" s="24">
        <f>IF(U2116="SC",SUMIFS(SC!J:J,SC!A:A,MAIN!D2116,SC!B:B,MAIN!A2116),SUMIFS(Allocations!M:M,Allocations!A:A,MAIN!A2116,Allocations!B:B,MAIN!D2116))</f>
        <v>48.332000000000001</v>
      </c>
      <c r="G2116" s="24">
        <f t="shared" si="610"/>
        <v>350.63200000000001</v>
      </c>
      <c r="H2116" s="24">
        <f>IFERROR(VLOOKUP(S2116,Swaps_wk!$A$2:$AP$151,HLOOKUP(MAIN!D2116,Swaps_wk!$B$2:$AP$151,150,FALSE),FALSE),0)</f>
        <v>0</v>
      </c>
      <c r="I2116" s="24">
        <f>SUMIFS(PASTE_DQS_TRACKER!$D:$D,PASTE_DQS_TRACKER!$C:$C,MAIN!$A2116,PASTE_DQS_TRACKER!$B:$B,MAIN!$D2116)-SUMIFS(PASTE_DQS_TRACKER!$D:$D,PASTE_DQS_TRACKER!$C:$C,MAIN!A2116,PASTE_DQS_TRACKER!$E:$E,MAIN!$D2116)</f>
        <v>0</v>
      </c>
      <c r="J2116" s="25">
        <f t="shared" si="611"/>
        <v>350.63200000000001</v>
      </c>
      <c r="K2116" s="24">
        <f>IFERROR(IF(V2116="Flex",0,IF(D2116=$D$30,VLOOKUP(A2116,MMO_o10M_lease!$A$1:$F$51,5,FALSE),IF(D2116=$D$26,VLOOKUP(D2116,LANDINGS!$A$3:$BR$40,HLOOKUP(A2116,LANDINGS!$B$1:$CF$42,42,FALSE),FALSE)-IFERROR(VLOOKUP(A2116,MMO_o10M_lease!$A$1:$F$38,5,FALSE),0),VLOOKUP(D2116,LANDINGS!$A$3:$CF$40,HLOOKUP(A2116,LANDINGS!$B$1:$CF$42,42,FALSE),FALSE)))),0)</f>
        <v>261.14100000000002</v>
      </c>
      <c r="L2116" s="24">
        <f>SUMIFS(PASTE_FLEX_TRACKER!$D:$D,PASTE_FLEX_TRACKER!$F:$F,MAIN!$A2116,PASTE_FLEX_TRACKER!$B:$B,MAIN!$D2116)-SUMIFS(PASTE_FLEX_TRACKER!$D:$D,PASTE_FLEX_TRACKER!$C:$C,MAIN!$A2116,PASTE_FLEX_TRACKER!$B:$B,MAIN!$D2116)</f>
        <v>0</v>
      </c>
      <c r="M2116" s="24">
        <f>IFERROR(-VLOOKUP(D2116,SQ!$A$19:$CC$52,HLOOKUP(MAIN!A2116,SQ!$B$18:$CC$56,39,FALSE),FALSE),"n/a")</f>
        <v>0</v>
      </c>
      <c r="N2116" s="46" t="s">
        <v>563</v>
      </c>
      <c r="O2116" s="46">
        <f>SUMIFS(MAN_ADJ!$L:$L,MAN_ADJ!$K:$K,MAIN!$D2116,MAN_ADJ!$J:$J,MAIN!$S2116)</f>
        <v>0</v>
      </c>
      <c r="P2116" s="25">
        <f t="shared" si="612"/>
        <v>261.14100000000002</v>
      </c>
      <c r="Q2116" s="28">
        <f t="shared" si="613"/>
        <v>0.7447722968810605</v>
      </c>
      <c r="R2116" s="38">
        <f t="shared" si="603"/>
        <v>89.490999999999985</v>
      </c>
      <c r="S2116" s="17" t="s">
        <v>242</v>
      </c>
    </row>
    <row r="2117" spans="1:19" x14ac:dyDescent="0.25">
      <c r="A2117" s="17" t="s">
        <v>242</v>
      </c>
      <c r="B2117" s="17" t="s">
        <v>240</v>
      </c>
      <c r="C2117" s="17" t="s">
        <v>243</v>
      </c>
      <c r="D2117" s="17" t="s">
        <v>121</v>
      </c>
      <c r="E2117" s="24">
        <f>IF(U2117="SC",SUMIFS(SC!F:F,SC!A:A,MAIN!D2117,SC!B:B,MAIN!A2117),SUMIFS(Allocations!$H:$H,Allocations!$A:$A,MAIN!$A2117,Allocations!$B:$B,MAIN!$D2117))</f>
        <v>8.4</v>
      </c>
      <c r="F2117" s="24">
        <f>IF(U2117="SC",SUMIFS(SC!J:J,SC!A:A,MAIN!D2117,SC!B:B,MAIN!A2117),SUMIFS(Allocations!M:M,Allocations!A:A,MAIN!A2117,Allocations!B:B,MAIN!D2117))</f>
        <v>0</v>
      </c>
      <c r="G2117" s="24">
        <f t="shared" si="610"/>
        <v>8.4</v>
      </c>
      <c r="H2117" s="24">
        <f>IFERROR(VLOOKUP(S2117,Swaps_wk!$A$2:$AP$151,HLOOKUP(MAIN!D2117,Swaps_wk!$B$2:$AP$151,150,FALSE),FALSE),0)</f>
        <v>0</v>
      </c>
      <c r="I2117" s="24">
        <f>SUMIFS(PASTE_DQS_TRACKER!$D:$D,PASTE_DQS_TRACKER!$C:$C,MAIN!$A2117,PASTE_DQS_TRACKER!$B:$B,MAIN!$D2117)-SUMIFS(PASTE_DQS_TRACKER!$D:$D,PASTE_DQS_TRACKER!$C:$C,MAIN!A2117,PASTE_DQS_TRACKER!$E:$E,MAIN!$D2117)</f>
        <v>0</v>
      </c>
      <c r="J2117" s="25">
        <f t="shared" si="611"/>
        <v>8.4</v>
      </c>
      <c r="K2117" s="24">
        <f>IFERROR(IF(V2117="Flex",0,IF(D2117=$D$30,VLOOKUP(A2117,MMO_o10M_lease!$A$1:$F$51,5,FALSE),IF(D2117=$D$26,VLOOKUP(D2117,LANDINGS!$A$3:$BR$40,HLOOKUP(A2117,LANDINGS!$B$1:$CF$42,42,FALSE),FALSE)-IFERROR(VLOOKUP(A2117,MMO_o10M_lease!$A$1:$F$38,5,FALSE),0),VLOOKUP(D2117,LANDINGS!$A$3:$CF$40,HLOOKUP(A2117,LANDINGS!$B$1:$CF$42,42,FALSE),FALSE)))),0)</f>
        <v>0</v>
      </c>
      <c r="L2117" s="24">
        <f>SUMIFS(PASTE_FLEX_TRACKER!$D:$D,PASTE_FLEX_TRACKER!$F:$F,MAIN!$A2117,PASTE_FLEX_TRACKER!$B:$B,MAIN!$D2117)-SUMIFS(PASTE_FLEX_TRACKER!$D:$D,PASTE_FLEX_TRACKER!$C:$C,MAIN!$A2117,PASTE_FLEX_TRACKER!$B:$B,MAIN!$D2117)</f>
        <v>0</v>
      </c>
      <c r="M2117" s="24">
        <f>IFERROR(-VLOOKUP(D2117,SQ!$A$19:$CC$52,HLOOKUP(MAIN!A2117,SQ!$B$18:$CC$56,39,FALSE),FALSE),"n/a")</f>
        <v>0</v>
      </c>
      <c r="N2117" s="46" t="s">
        <v>563</v>
      </c>
      <c r="O2117" s="46">
        <f>SUMIFS(MAN_ADJ!$L:$L,MAN_ADJ!$K:$K,MAIN!$D2117,MAN_ADJ!$J:$J,MAIN!$S2117)</f>
        <v>0</v>
      </c>
      <c r="P2117" s="25">
        <f t="shared" si="612"/>
        <v>0</v>
      </c>
      <c r="Q2117" s="28">
        <f t="shared" si="613"/>
        <v>0</v>
      </c>
      <c r="R2117" s="38">
        <f t="shared" si="603"/>
        <v>8.4</v>
      </c>
      <c r="S2117" s="17" t="s">
        <v>242</v>
      </c>
    </row>
    <row r="2118" spans="1:19" x14ac:dyDescent="0.25">
      <c r="A2118" s="17" t="s">
        <v>242</v>
      </c>
      <c r="B2118" s="17" t="s">
        <v>240</v>
      </c>
      <c r="C2118" s="17" t="s">
        <v>243</v>
      </c>
      <c r="D2118" s="17" t="s">
        <v>122</v>
      </c>
      <c r="E2118" s="24">
        <f>IF(U2118="SC",SUMIFS(SC!F:F,SC!A:A,MAIN!D2118,SC!B:B,MAIN!A2118),SUMIFS(Allocations!$H:$H,Allocations!$A:$A,MAIN!$A2118,Allocations!$B:$B,MAIN!$D2118))</f>
        <v>0</v>
      </c>
      <c r="F2118" s="24">
        <f>IF(U2118="SC",SUMIFS(SC!J:J,SC!A:A,MAIN!D2118,SC!B:B,MAIN!A2118),SUMIFS(Allocations!M:M,Allocations!A:A,MAIN!A2118,Allocations!B:B,MAIN!D2118))</f>
        <v>0</v>
      </c>
      <c r="G2118" s="24">
        <f t="shared" si="610"/>
        <v>0</v>
      </c>
      <c r="H2118" s="24">
        <f>IFERROR(VLOOKUP(S2118,Swaps_wk!$A$2:$AP$151,HLOOKUP(MAIN!D2118,Swaps_wk!$B$2:$AP$151,150,FALSE),FALSE),0)</f>
        <v>0</v>
      </c>
      <c r="I2118" s="24">
        <f>SUMIFS(PASTE_DQS_TRACKER!$D:$D,PASTE_DQS_TRACKER!$C:$C,MAIN!$A2118,PASTE_DQS_TRACKER!$B:$B,MAIN!$D2118)-SUMIFS(PASTE_DQS_TRACKER!$D:$D,PASTE_DQS_TRACKER!$C:$C,MAIN!A2118,PASTE_DQS_TRACKER!$E:$E,MAIN!$D2118)</f>
        <v>0</v>
      </c>
      <c r="J2118" s="25">
        <f t="shared" si="611"/>
        <v>0</v>
      </c>
      <c r="K2118" s="24">
        <f>IFERROR(IF(V2118="Flex",0,IF(D2118=$D$30,VLOOKUP(A2118,MMO_o10M_lease!$A$1:$F$51,5,FALSE),IF(D2118=$D$26,VLOOKUP(D2118,LANDINGS!$A$3:$BR$40,HLOOKUP(A2118,LANDINGS!$B$1:$CF$42,42,FALSE),FALSE)-IFERROR(VLOOKUP(A2118,MMO_o10M_lease!$A$1:$F$38,5,FALSE),0),VLOOKUP(D2118,LANDINGS!$A$3:$CF$40,HLOOKUP(A2118,LANDINGS!$B$1:$CF$42,42,FALSE),FALSE)))),0)</f>
        <v>0</v>
      </c>
      <c r="L2118" s="24">
        <f>SUMIFS(PASTE_FLEX_TRACKER!$D:$D,PASTE_FLEX_TRACKER!$F:$F,MAIN!$A2118,PASTE_FLEX_TRACKER!$B:$B,MAIN!$D2118)-SUMIFS(PASTE_FLEX_TRACKER!$D:$D,PASTE_FLEX_TRACKER!$C:$C,MAIN!$A2118,PASTE_FLEX_TRACKER!$B:$B,MAIN!$D2118)</f>
        <v>0</v>
      </c>
      <c r="M2118" s="24">
        <f>IFERROR(-VLOOKUP(D2118,SQ!$A$19:$CC$52,HLOOKUP(MAIN!A2118,SQ!$B$18:$CC$56,39,FALSE),FALSE),"n/a")</f>
        <v>0</v>
      </c>
      <c r="N2118" s="46" t="s">
        <v>563</v>
      </c>
      <c r="O2118" s="46">
        <f>SUMIFS(MAN_ADJ!$L:$L,MAN_ADJ!$K:$K,MAIN!$D2118,MAN_ADJ!$J:$J,MAIN!$S2118)</f>
        <v>0</v>
      </c>
      <c r="P2118" s="25">
        <f t="shared" si="612"/>
        <v>0</v>
      </c>
      <c r="Q2118" s="28" t="str">
        <f t="shared" si="613"/>
        <v>n/a</v>
      </c>
      <c r="R2118" s="38">
        <f t="shared" si="603"/>
        <v>0</v>
      </c>
      <c r="S2118" s="17" t="s">
        <v>242</v>
      </c>
    </row>
    <row r="2119" spans="1:19" x14ac:dyDescent="0.25">
      <c r="A2119" s="17" t="s">
        <v>242</v>
      </c>
      <c r="B2119" s="17" t="s">
        <v>240</v>
      </c>
      <c r="C2119" s="17" t="s">
        <v>243</v>
      </c>
      <c r="D2119" s="17" t="s">
        <v>123</v>
      </c>
      <c r="E2119" s="24">
        <f>IF(U2119="SC",SUMIFS(SC!F:F,SC!A:A,MAIN!D2119,SC!B:B,MAIN!A2119),SUMIFS(Allocations!$H:$H,Allocations!$A:$A,MAIN!$A2119,Allocations!$B:$B,MAIN!$D2119))</f>
        <v>51.935000000000002</v>
      </c>
      <c r="F2119" s="24">
        <f>IF(U2119="SC",SUMIFS(SC!J:J,SC!A:A,MAIN!D2119,SC!B:B,MAIN!A2119),SUMIFS(Allocations!M:M,Allocations!A:A,MAIN!A2119,Allocations!B:B,MAIN!D2119))</f>
        <v>2.6269999999999998</v>
      </c>
      <c r="G2119" s="24">
        <f t="shared" si="610"/>
        <v>54.562000000000005</v>
      </c>
      <c r="H2119" s="24">
        <f>IFERROR(VLOOKUP(S2119,Swaps_wk!$A$2:$AP$151,HLOOKUP(MAIN!D2119,Swaps_wk!$B$2:$AP$151,150,FALSE),FALSE),0)</f>
        <v>0</v>
      </c>
      <c r="I2119" s="24">
        <f>SUMIFS(PASTE_DQS_TRACKER!$D:$D,PASTE_DQS_TRACKER!$C:$C,MAIN!$A2119,PASTE_DQS_TRACKER!$B:$B,MAIN!$D2119)-SUMIFS(PASTE_DQS_TRACKER!$D:$D,PASTE_DQS_TRACKER!$C:$C,MAIN!A2119,PASTE_DQS_TRACKER!$E:$E,MAIN!$D2119)</f>
        <v>0</v>
      </c>
      <c r="J2119" s="25">
        <f t="shared" si="611"/>
        <v>54.562000000000005</v>
      </c>
      <c r="K2119" s="24">
        <f>IFERROR(IF(V2119="Flex",0,IF(D2119=$D$30,VLOOKUP(A2119,MMO_o10M_lease!$A$1:$F$51,5,FALSE),IF(D2119=$D$26,VLOOKUP(D2119,LANDINGS!$A$3:$BR$40,HLOOKUP(A2119,LANDINGS!$B$1:$CF$42,42,FALSE),FALSE)-IFERROR(VLOOKUP(A2119,MMO_o10M_lease!$A$1:$F$38,5,FALSE),0),VLOOKUP(D2119,LANDINGS!$A$3:$CF$40,HLOOKUP(A2119,LANDINGS!$B$1:$CF$42,42,FALSE),FALSE)))),0)</f>
        <v>25.78</v>
      </c>
      <c r="L2119" s="24">
        <f>SUMIFS(PASTE_FLEX_TRACKER!$D:$D,PASTE_FLEX_TRACKER!$F:$F,MAIN!$A2119,PASTE_FLEX_TRACKER!$B:$B,MAIN!$D2119)-SUMIFS(PASTE_FLEX_TRACKER!$D:$D,PASTE_FLEX_TRACKER!$C:$C,MAIN!$A2119,PASTE_FLEX_TRACKER!$B:$B,MAIN!$D2119)</f>
        <v>0</v>
      </c>
      <c r="M2119" s="24">
        <f>IFERROR(-VLOOKUP(D2119,SQ!$A$19:$CC$52,HLOOKUP(MAIN!A2119,SQ!$B$18:$CC$56,39,FALSE),FALSE),"n/a")</f>
        <v>0</v>
      </c>
      <c r="N2119" s="46" t="s">
        <v>563</v>
      </c>
      <c r="O2119" s="46">
        <f>SUMIFS(MAN_ADJ!$L:$L,MAN_ADJ!$K:$K,MAIN!$D2119,MAN_ADJ!$J:$J,MAIN!$S2119)</f>
        <v>0</v>
      </c>
      <c r="P2119" s="25">
        <f t="shared" si="612"/>
        <v>25.78</v>
      </c>
      <c r="Q2119" s="28">
        <f t="shared" si="613"/>
        <v>0.47249001136321983</v>
      </c>
      <c r="R2119" s="38">
        <f t="shared" ref="R2119:R2189" si="614">J2119-P2119</f>
        <v>28.782000000000004</v>
      </c>
      <c r="S2119" s="17" t="s">
        <v>242</v>
      </c>
    </row>
    <row r="2120" spans="1:19" x14ac:dyDescent="0.25">
      <c r="A2120" s="17" t="s">
        <v>242</v>
      </c>
      <c r="B2120" s="17" t="s">
        <v>240</v>
      </c>
      <c r="C2120" s="17" t="s">
        <v>243</v>
      </c>
      <c r="D2120" s="17" t="s">
        <v>124</v>
      </c>
      <c r="E2120" s="24">
        <f>IF(U2120="SC",SUMIFS(SC!F:F,SC!A:A,MAIN!D2120,SC!B:B,MAIN!A2120),SUMIFS(Allocations!$H:$H,Allocations!$A:$A,MAIN!$A2120,Allocations!$B:$B,MAIN!$D2120))</f>
        <v>21.257999999999999</v>
      </c>
      <c r="F2120" s="24">
        <f>IF(U2120="SC",SUMIFS(SC!J:J,SC!A:A,MAIN!D2120,SC!B:B,MAIN!A2120),SUMIFS(Allocations!M:M,Allocations!A:A,MAIN!A2120,Allocations!B:B,MAIN!D2120))</f>
        <v>0</v>
      </c>
      <c r="G2120" s="24">
        <f t="shared" si="610"/>
        <v>21.257999999999999</v>
      </c>
      <c r="H2120" s="24">
        <f>IFERROR(VLOOKUP(S2120,Swaps_wk!$A$2:$AP$151,HLOOKUP(MAIN!D2120,Swaps_wk!$B$2:$AP$151,150,FALSE),FALSE),0)</f>
        <v>0</v>
      </c>
      <c r="I2120" s="24">
        <f>SUMIFS(PASTE_DQS_TRACKER!$D:$D,PASTE_DQS_TRACKER!$C:$C,MAIN!$A2120,PASTE_DQS_TRACKER!$B:$B,MAIN!$D2120)-SUMIFS(PASTE_DQS_TRACKER!$D:$D,PASTE_DQS_TRACKER!$C:$C,MAIN!A2120,PASTE_DQS_TRACKER!$E:$E,MAIN!$D2120)</f>
        <v>0</v>
      </c>
      <c r="J2120" s="25">
        <f t="shared" si="611"/>
        <v>21.257999999999999</v>
      </c>
      <c r="K2120" s="24">
        <f>IFERROR(IF(V2120="Flex",0,IF(D2120=$D$30,VLOOKUP(A2120,MMO_o10M_lease!$A$1:$F$51,5,FALSE),IF(D2120=$D$26,VLOOKUP(D2120,LANDINGS!$A$3:$BR$40,HLOOKUP(A2120,LANDINGS!$B$1:$CF$42,42,FALSE),FALSE)-IFERROR(VLOOKUP(A2120,MMO_o10M_lease!$A$1:$F$38,5,FALSE),0),VLOOKUP(D2120,LANDINGS!$A$3:$CF$40,HLOOKUP(A2120,LANDINGS!$B$1:$CF$42,42,FALSE),FALSE)))),0)</f>
        <v>0</v>
      </c>
      <c r="L2120" s="24">
        <f>SUMIFS(PASTE_FLEX_TRACKER!$D:$D,PASTE_FLEX_TRACKER!$F:$F,MAIN!$A2120,PASTE_FLEX_TRACKER!$B:$B,MAIN!$D2120)-SUMIFS(PASTE_FLEX_TRACKER!$D:$D,PASTE_FLEX_TRACKER!$C:$C,MAIN!$A2120,PASTE_FLEX_TRACKER!$B:$B,MAIN!$D2120)</f>
        <v>0</v>
      </c>
      <c r="M2120" s="24">
        <f>IFERROR(-VLOOKUP(D2120,SQ!$A$19:$CC$52,HLOOKUP(MAIN!A2120,SQ!$B$18:$CC$56,39,FALSE),FALSE),"n/a")</f>
        <v>0</v>
      </c>
      <c r="N2120" s="46" t="s">
        <v>563</v>
      </c>
      <c r="O2120" s="46">
        <f>SUMIFS(MAN_ADJ!$L:$L,MAN_ADJ!$K:$K,MAIN!$D2120,MAN_ADJ!$J:$J,MAIN!$S2120)</f>
        <v>0</v>
      </c>
      <c r="P2120" s="25">
        <f t="shared" si="612"/>
        <v>0</v>
      </c>
      <c r="Q2120" s="28">
        <f t="shared" si="613"/>
        <v>0</v>
      </c>
      <c r="R2120" s="38">
        <f t="shared" si="614"/>
        <v>21.257999999999999</v>
      </c>
      <c r="S2120" s="17" t="s">
        <v>242</v>
      </c>
    </row>
    <row r="2121" spans="1:19" x14ac:dyDescent="0.25">
      <c r="A2121" s="17" t="s">
        <v>242</v>
      </c>
      <c r="B2121" s="17" t="s">
        <v>240</v>
      </c>
      <c r="C2121" s="17" t="s">
        <v>243</v>
      </c>
      <c r="D2121" s="17" t="s">
        <v>125</v>
      </c>
      <c r="E2121" s="24">
        <f>IF(U2121="SC",SUMIFS(SC!F:F,SC!A:A,MAIN!D2121,SC!B:B,MAIN!A2121),SUMIFS(Allocations!$H:$H,Allocations!$A:$A,MAIN!$A2121,Allocations!$B:$B,MAIN!$D2121))</f>
        <v>1181.1000000000001</v>
      </c>
      <c r="F2121" s="24">
        <f>IF(U2121="SC",SUMIFS(SC!J:J,SC!A:A,MAIN!D2121,SC!B:B,MAIN!A2121),SUMIFS(Allocations!M:M,Allocations!A:A,MAIN!A2121,Allocations!B:B,MAIN!D2121))</f>
        <v>157.14599999999999</v>
      </c>
      <c r="G2121" s="24">
        <f t="shared" si="610"/>
        <v>1338.2460000000001</v>
      </c>
      <c r="H2121" s="24">
        <f>IFERROR(VLOOKUP(S2121,Swaps_wk!$A$2:$AP$151,HLOOKUP(MAIN!D2121,Swaps_wk!$B$2:$AP$151,150,FALSE),FALSE),0)</f>
        <v>0</v>
      </c>
      <c r="I2121" s="24">
        <f>SUMIFS(PASTE_DQS_TRACKER!$D:$D,PASTE_DQS_TRACKER!$C:$C,MAIN!$A2121,PASTE_DQS_TRACKER!$B:$B,MAIN!$D2121)-SUMIFS(PASTE_DQS_TRACKER!$D:$D,PASTE_DQS_TRACKER!$C:$C,MAIN!A2121,PASTE_DQS_TRACKER!$E:$E,MAIN!$D2121)</f>
        <v>3.4</v>
      </c>
      <c r="J2121" s="25">
        <f t="shared" si="611"/>
        <v>1341.6460000000002</v>
      </c>
      <c r="K2121" s="24">
        <f>IFERROR(IF(V2121="Flex",0,IF(D2121=$D$30,VLOOKUP(A2121,MMO_o10M_lease!$A$1:$F$51,5,FALSE),IF(D2121=$D$26,VLOOKUP(D2121,LANDINGS!$A$3:$BR$40,HLOOKUP(A2121,LANDINGS!$B$1:$CF$42,42,FALSE),FALSE)-IFERROR(VLOOKUP(A2121,MMO_o10M_lease!$A$1:$F$38,5,FALSE),0),VLOOKUP(D2121,LANDINGS!$A$3:$CF$40,HLOOKUP(A2121,LANDINGS!$B$1:$CF$42,42,FALSE),FALSE)))),0)</f>
        <v>953.15499999999997</v>
      </c>
      <c r="L2121" s="24">
        <f>SUMIFS(PASTE_FLEX_TRACKER!$D:$D,PASTE_FLEX_TRACKER!$F:$F,MAIN!$A2121,PASTE_FLEX_TRACKER!$B:$B,MAIN!$D2121)-SUMIFS(PASTE_FLEX_TRACKER!$D:$D,PASTE_FLEX_TRACKER!$C:$C,MAIN!$A2121,PASTE_FLEX_TRACKER!$B:$B,MAIN!$D2121)</f>
        <v>0</v>
      </c>
      <c r="M2121" s="24">
        <f>IFERROR(-VLOOKUP(D2121,SQ!$A$19:$CC$52,HLOOKUP(MAIN!A2121,SQ!$B$18:$CC$56,39,FALSE),FALSE),"n/a")</f>
        <v>0</v>
      </c>
      <c r="N2121" s="46" t="s">
        <v>563</v>
      </c>
      <c r="O2121" s="46">
        <f>SUMIFS(MAN_ADJ!$L:$L,MAN_ADJ!$K:$K,MAIN!$D2121,MAN_ADJ!$J:$J,MAIN!$S2121)</f>
        <v>0</v>
      </c>
      <c r="P2121" s="25">
        <f t="shared" si="612"/>
        <v>953.15499999999997</v>
      </c>
      <c r="Q2121" s="28">
        <f t="shared" si="613"/>
        <v>0.71043703033438022</v>
      </c>
      <c r="R2121" s="38">
        <f t="shared" si="614"/>
        <v>388.49100000000021</v>
      </c>
      <c r="S2121" s="17" t="s">
        <v>242</v>
      </c>
    </row>
    <row r="2122" spans="1:19" x14ac:dyDescent="0.25">
      <c r="A2122" s="17" t="s">
        <v>242</v>
      </c>
      <c r="B2122" s="17" t="s">
        <v>240</v>
      </c>
      <c r="C2122" s="17" t="s">
        <v>243</v>
      </c>
      <c r="D2122" s="17" t="s">
        <v>126</v>
      </c>
      <c r="E2122" s="24">
        <f>IF(U2122="SC",SUMIFS(SC!F:F,SC!A:A,MAIN!D2122,SC!B:B,MAIN!A2122),SUMIFS(Allocations!$H:$H,Allocations!$A:$A,MAIN!$A2122,Allocations!$B:$B,MAIN!$D2122))</f>
        <v>18.600000000000001</v>
      </c>
      <c r="F2122" s="24">
        <f>IF(U2122="SC",SUMIFS(SC!J:J,SC!A:A,MAIN!D2122,SC!B:B,MAIN!A2122),SUMIFS(Allocations!M:M,Allocations!A:A,MAIN!A2122,Allocations!B:B,MAIN!D2122))</f>
        <v>0</v>
      </c>
      <c r="G2122" s="24">
        <f t="shared" si="610"/>
        <v>18.600000000000001</v>
      </c>
      <c r="H2122" s="24">
        <f>IFERROR(VLOOKUP(S2122,Swaps_wk!$A$2:$AP$151,HLOOKUP(MAIN!D2122,Swaps_wk!$B$2:$AP$151,150,FALSE),FALSE),0)</f>
        <v>0</v>
      </c>
      <c r="I2122" s="24">
        <f>SUMIFS(PASTE_DQS_TRACKER!$D:$D,PASTE_DQS_TRACKER!$C:$C,MAIN!$A2122,PASTE_DQS_TRACKER!$B:$B,MAIN!$D2122)-SUMIFS(PASTE_DQS_TRACKER!$D:$D,PASTE_DQS_TRACKER!$C:$C,MAIN!A2122,PASTE_DQS_TRACKER!$E:$E,MAIN!$D2122)</f>
        <v>0</v>
      </c>
      <c r="J2122" s="25">
        <f t="shared" si="611"/>
        <v>18.600000000000001</v>
      </c>
      <c r="K2122" s="24">
        <f>IFERROR(IF(V2122="Flex",0,IF(D2122=$D$30,VLOOKUP(A2122,MMO_o10M_lease!$A$1:$F$51,5,FALSE),IF(D2122=$D$26,VLOOKUP(D2122,LANDINGS!$A$3:$BR$40,HLOOKUP(A2122,LANDINGS!$B$1:$CF$42,42,FALSE),FALSE)-IFERROR(VLOOKUP(A2122,MMO_o10M_lease!$A$1:$F$38,5,FALSE),0),VLOOKUP(D2122,LANDINGS!$A$3:$CF$40,HLOOKUP(A2122,LANDINGS!$B$1:$CF$42,42,FALSE),FALSE)))),0)</f>
        <v>0</v>
      </c>
      <c r="L2122" s="24">
        <f>SUMIFS(PASTE_FLEX_TRACKER!$D:$D,PASTE_FLEX_TRACKER!$F:$F,MAIN!$A2122,PASTE_FLEX_TRACKER!$B:$B,MAIN!$D2122)-SUMIFS(PASTE_FLEX_TRACKER!$D:$D,PASTE_FLEX_TRACKER!$C:$C,MAIN!$A2122,PASTE_FLEX_TRACKER!$B:$B,MAIN!$D2122)</f>
        <v>0</v>
      </c>
      <c r="M2122" s="24">
        <f>IFERROR(-VLOOKUP(D2122,SQ!$A$19:$CC$52,HLOOKUP(MAIN!A2122,SQ!$B$18:$CC$56,39,FALSE),FALSE),"n/a")</f>
        <v>0</v>
      </c>
      <c r="N2122" s="46" t="s">
        <v>563</v>
      </c>
      <c r="O2122" s="46">
        <f>SUMIFS(MAN_ADJ!$L:$L,MAN_ADJ!$K:$K,MAIN!$D2122,MAN_ADJ!$J:$J,MAIN!$S2122)</f>
        <v>0</v>
      </c>
      <c r="P2122" s="25">
        <f t="shared" si="612"/>
        <v>0</v>
      </c>
      <c r="Q2122" s="28">
        <f t="shared" si="613"/>
        <v>0</v>
      </c>
      <c r="R2122" s="38">
        <f t="shared" si="614"/>
        <v>18.600000000000001</v>
      </c>
      <c r="S2122" s="17" t="s">
        <v>242</v>
      </c>
    </row>
    <row r="2123" spans="1:19" x14ac:dyDescent="0.25">
      <c r="A2123" s="17" t="s">
        <v>242</v>
      </c>
      <c r="B2123" s="17" t="s">
        <v>240</v>
      </c>
      <c r="C2123" s="17" t="s">
        <v>243</v>
      </c>
      <c r="D2123" s="17" t="s">
        <v>127</v>
      </c>
      <c r="E2123" s="24">
        <f>IF(U2123="SC",SUMIFS(SC!F:F,SC!A:A,MAIN!D2123,SC!B:B,MAIN!A2123),SUMIFS(Allocations!$H:$H,Allocations!$A:$A,MAIN!$A2123,Allocations!$B:$B,MAIN!$D2123))</f>
        <v>0</v>
      </c>
      <c r="F2123" s="24">
        <f>IF(U2123="SC",SUMIFS(SC!J:J,SC!A:A,MAIN!D2123,SC!B:B,MAIN!A2123),SUMIFS(Allocations!M:M,Allocations!A:A,MAIN!A2123,Allocations!B:B,MAIN!D2123))</f>
        <v>0</v>
      </c>
      <c r="G2123" s="24">
        <f t="shared" si="610"/>
        <v>0</v>
      </c>
      <c r="H2123" s="24">
        <f>IFERROR(VLOOKUP(S2123,Swaps_wk!$A$2:$AP$151,HLOOKUP(MAIN!D2123,Swaps_wk!$B$2:$AP$151,150,FALSE),FALSE),0)</f>
        <v>0</v>
      </c>
      <c r="I2123" s="24">
        <f>SUMIFS(PASTE_DQS_TRACKER!$D:$D,PASTE_DQS_TRACKER!$C:$C,MAIN!$A2123,PASTE_DQS_TRACKER!$B:$B,MAIN!$D2123)-SUMIFS(PASTE_DQS_TRACKER!$D:$D,PASTE_DQS_TRACKER!$C:$C,MAIN!A2123,PASTE_DQS_TRACKER!$E:$E,MAIN!$D2123)</f>
        <v>0</v>
      </c>
      <c r="J2123" s="25">
        <f t="shared" si="611"/>
        <v>0</v>
      </c>
      <c r="K2123" s="24">
        <f>IFERROR(IF(V2123="Flex",0,IF(D2123=$D$30,VLOOKUP(A2123,MMO_o10M_lease!$A$1:$F$51,5,FALSE),IF(D2123=$D$26,VLOOKUP(D2123,LANDINGS!$A$3:$BR$40,HLOOKUP(A2123,LANDINGS!$B$1:$CF$42,42,FALSE),FALSE)-IFERROR(VLOOKUP(A2123,MMO_o10M_lease!$A$1:$F$38,5,FALSE),0),VLOOKUP(D2123,LANDINGS!$A$3:$CF$40,HLOOKUP(A2123,LANDINGS!$B$1:$CF$42,42,FALSE),FALSE)))),0)</f>
        <v>0</v>
      </c>
      <c r="L2123" s="24">
        <f>SUMIFS(PASTE_FLEX_TRACKER!$D:$D,PASTE_FLEX_TRACKER!$F:$F,MAIN!$A2123,PASTE_FLEX_TRACKER!$B:$B,MAIN!$D2123)-SUMIFS(PASTE_FLEX_TRACKER!$D:$D,PASTE_FLEX_TRACKER!$C:$C,MAIN!$A2123,PASTE_FLEX_TRACKER!$B:$B,MAIN!$D2123)</f>
        <v>0</v>
      </c>
      <c r="M2123" s="24">
        <f>IFERROR(-VLOOKUP(D2123,SQ!$A$19:$CC$52,HLOOKUP(MAIN!A2123,SQ!$B$18:$CC$56,39,FALSE),FALSE),"n/a")</f>
        <v>0</v>
      </c>
      <c r="N2123" s="46" t="s">
        <v>563</v>
      </c>
      <c r="O2123" s="46">
        <f>SUMIFS(MAN_ADJ!$L:$L,MAN_ADJ!$K:$K,MAIN!$D2123,MAN_ADJ!$J:$J,MAIN!$S2123)</f>
        <v>0</v>
      </c>
      <c r="P2123" s="25">
        <f t="shared" si="612"/>
        <v>0</v>
      </c>
      <c r="Q2123" s="28" t="str">
        <f t="shared" si="613"/>
        <v>n/a</v>
      </c>
      <c r="R2123" s="38">
        <f t="shared" si="614"/>
        <v>0</v>
      </c>
      <c r="S2123" s="17" t="s">
        <v>242</v>
      </c>
    </row>
    <row r="2124" spans="1:19" x14ac:dyDescent="0.25">
      <c r="A2124" s="17" t="s">
        <v>242</v>
      </c>
      <c r="B2124" s="17" t="s">
        <v>240</v>
      </c>
      <c r="C2124" s="17" t="s">
        <v>243</v>
      </c>
      <c r="D2124" s="17" t="s">
        <v>184</v>
      </c>
      <c r="E2124" s="24">
        <f>IF(U2124="SC",SUMIFS(SC!F:F,SC!A:A,MAIN!D2124,SC!B:B,MAIN!A2124),SUMIFS(Allocations!$H:$H,Allocations!$A:$A,MAIN!$A2124,Allocations!$B:$B,MAIN!$D2124))</f>
        <v>0</v>
      </c>
      <c r="F2124" s="24">
        <f>IF(U2124="SC",SUMIFS(SC!J:J,SC!A:A,MAIN!D2124,SC!B:B,MAIN!A2124),SUMIFS(Allocations!M:M,Allocations!A:A,MAIN!A2124,Allocations!B:B,MAIN!D2124))</f>
        <v>0</v>
      </c>
      <c r="G2124" s="24">
        <f t="shared" ref="G2124:G2127" si="615">E2124+F2124</f>
        <v>0</v>
      </c>
      <c r="H2124" s="24">
        <f>IFERROR(VLOOKUP(S2124,Swaps_wk!$A$2:$AP$151,HLOOKUP(MAIN!D2124,Swaps_wk!$B$2:$AP$151,150,FALSE),FALSE),0)</f>
        <v>0</v>
      </c>
      <c r="I2124" s="24">
        <f>SUMIFS(PASTE_DQS_TRACKER!$D:$D,PASTE_DQS_TRACKER!$C:$C,MAIN!$A2124,PASTE_DQS_TRACKER!$B:$B,MAIN!$D2124)-SUMIFS(PASTE_DQS_TRACKER!$D:$D,PASTE_DQS_TRACKER!$C:$C,MAIN!A2124,PASTE_DQS_TRACKER!$E:$E,MAIN!$D2124)</f>
        <v>0</v>
      </c>
      <c r="J2124" s="25">
        <f t="shared" ref="J2124:J2127" si="616">G2124+I2124</f>
        <v>0</v>
      </c>
      <c r="K2124" s="24">
        <f>IFERROR(IF(V2124="Flex",0,IF(D2124=$D$30,VLOOKUP(A2124,MMO_o10M_lease!$A$1:$F$51,5,FALSE),IF(D2124=$D$26,VLOOKUP(D2124,LANDINGS!$A$3:$BR$40,HLOOKUP(A2124,LANDINGS!$B$1:$CF$42,42,FALSE),FALSE)-IFERROR(VLOOKUP(A2124,MMO_o10M_lease!$A$1:$F$38,5,FALSE),0),VLOOKUP(D2124,LANDINGS!$A$3:$CF$40,HLOOKUP(A2124,LANDINGS!$B$1:$CF$42,42,FALSE),FALSE)))),0)</f>
        <v>0</v>
      </c>
      <c r="L2124" s="24">
        <f>SUMIFS(PASTE_FLEX_TRACKER!$D:$D,PASTE_FLEX_TRACKER!$F:$F,MAIN!$A2124,PASTE_FLEX_TRACKER!$B:$B,MAIN!$D2124)-SUMIFS(PASTE_FLEX_TRACKER!$D:$D,PASTE_FLEX_TRACKER!$C:$C,MAIN!$A2124,PASTE_FLEX_TRACKER!$B:$B,MAIN!$D2124)</f>
        <v>0</v>
      </c>
      <c r="M2124" s="24" t="str">
        <f>IFERROR(-VLOOKUP(D2124,SQ!$A$19:$CC$52,HLOOKUP(MAIN!A2124,SQ!$B$18:$CC$56,39,FALSE),FALSE),"n/a")</f>
        <v>n/a</v>
      </c>
      <c r="N2124" s="46" t="s">
        <v>563</v>
      </c>
      <c r="O2124" s="46">
        <f>SUMIFS(MAN_ADJ!$L:$L,MAN_ADJ!$K:$K,MAIN!$D2124,MAN_ADJ!$J:$J,MAIN!$S2124)</f>
        <v>0</v>
      </c>
      <c r="P2124" s="25">
        <f t="shared" si="612"/>
        <v>0</v>
      </c>
      <c r="Q2124" s="28" t="str">
        <f t="shared" ref="Q2124:Q2127" si="617">IFERROR(P2124/J2124,"n/a")</f>
        <v>n/a</v>
      </c>
      <c r="R2124" s="38">
        <f t="shared" ref="R2124:R2127" si="618">J2124-P2124</f>
        <v>0</v>
      </c>
      <c r="S2124" s="17" t="s">
        <v>242</v>
      </c>
    </row>
    <row r="2125" spans="1:19" x14ac:dyDescent="0.25">
      <c r="A2125" s="17" t="s">
        <v>242</v>
      </c>
      <c r="B2125" s="17" t="s">
        <v>240</v>
      </c>
      <c r="C2125" s="17" t="s">
        <v>243</v>
      </c>
      <c r="D2125" s="17" t="s">
        <v>128</v>
      </c>
      <c r="E2125" s="24">
        <f>IF(U2125="SC",SUMIFS(SC!F:F,SC!A:A,MAIN!D2125,SC!B:B,MAIN!A2125),SUMIFS(Allocations!$H:$H,Allocations!$A:$A,MAIN!$A2125,Allocations!$B:$B,MAIN!$D2125))</f>
        <v>0</v>
      </c>
      <c r="F2125" s="24">
        <f>IF(U2125="SC",SUMIFS(SC!J:J,SC!A:A,MAIN!D2125,SC!B:B,MAIN!A2125),SUMIFS(Allocations!M:M,Allocations!A:A,MAIN!A2125,Allocations!B:B,MAIN!D2125))</f>
        <v>0</v>
      </c>
      <c r="G2125" s="24">
        <f t="shared" si="615"/>
        <v>0</v>
      </c>
      <c r="H2125" s="24">
        <f>IFERROR(VLOOKUP(S2125,Swaps_wk!$A$2:$AP$151,HLOOKUP(MAIN!D2125,Swaps_wk!$B$2:$AP$151,150,FALSE),FALSE),0)</f>
        <v>0</v>
      </c>
      <c r="I2125" s="24">
        <f>SUMIFS(PASTE_DQS_TRACKER!$D:$D,PASTE_DQS_TRACKER!$C:$C,MAIN!$A2125,PASTE_DQS_TRACKER!$B:$B,MAIN!$D2125)-SUMIFS(PASTE_DQS_TRACKER!$D:$D,PASTE_DQS_TRACKER!$C:$C,MAIN!A2125,PASTE_DQS_TRACKER!$E:$E,MAIN!$D2125)</f>
        <v>0</v>
      </c>
      <c r="J2125" s="25">
        <f t="shared" si="616"/>
        <v>0</v>
      </c>
      <c r="K2125" s="24">
        <f>IFERROR(IF(V2125="Flex",0,IF(D2125=$D$30,VLOOKUP(A2125,MMO_o10M_lease!$A$1:$F$51,5,FALSE),IF(D2125=$D$26,VLOOKUP(D2125,LANDINGS!$A$3:$BR$40,HLOOKUP(A2125,LANDINGS!$B$1:$CF$42,42,FALSE),FALSE)-IFERROR(VLOOKUP(A2125,MMO_o10M_lease!$A$1:$F$38,5,FALSE),0),VLOOKUP(D2125,LANDINGS!$A$3:$CF$40,HLOOKUP(A2125,LANDINGS!$B$1:$CF$42,42,FALSE),FALSE)))),0)</f>
        <v>0</v>
      </c>
      <c r="L2125" s="24">
        <f>SUMIFS(PASTE_FLEX_TRACKER!$D:$D,PASTE_FLEX_TRACKER!$F:$F,MAIN!$A2125,PASTE_FLEX_TRACKER!$B:$B,MAIN!$D2125)-SUMIFS(PASTE_FLEX_TRACKER!$D:$D,PASTE_FLEX_TRACKER!$C:$C,MAIN!$A2125,PASTE_FLEX_TRACKER!$B:$B,MAIN!$D2125)</f>
        <v>0</v>
      </c>
      <c r="M2125" s="24" t="str">
        <f>IFERROR(-VLOOKUP(D2125,SQ!$A$19:$CC$52,HLOOKUP(MAIN!A2125,SQ!$B$18:$CC$56,39,FALSE),FALSE),"n/a")</f>
        <v>n/a</v>
      </c>
      <c r="N2125" s="46" t="s">
        <v>563</v>
      </c>
      <c r="O2125" s="46">
        <f>SUMIFS(MAN_ADJ!$L:$L,MAN_ADJ!$K:$K,MAIN!$D2125,MAN_ADJ!$J:$J,MAIN!$S2125)</f>
        <v>0</v>
      </c>
      <c r="P2125" s="25">
        <f t="shared" si="612"/>
        <v>0</v>
      </c>
      <c r="Q2125" s="28" t="str">
        <f t="shared" si="617"/>
        <v>n/a</v>
      </c>
      <c r="R2125" s="38">
        <f t="shared" si="618"/>
        <v>0</v>
      </c>
      <c r="S2125" s="17" t="s">
        <v>242</v>
      </c>
    </row>
    <row r="2126" spans="1:19" x14ac:dyDescent="0.25">
      <c r="A2126" s="17" t="s">
        <v>242</v>
      </c>
      <c r="B2126" s="17" t="s">
        <v>240</v>
      </c>
      <c r="C2126" s="17" t="s">
        <v>243</v>
      </c>
      <c r="D2126" s="17" t="s">
        <v>129</v>
      </c>
      <c r="E2126" s="24">
        <f>IF(U2126="SC",SUMIFS(SC!F:F,SC!A:A,MAIN!D2126,SC!B:B,MAIN!A2126),SUMIFS(Allocations!$H:$H,Allocations!$A:$A,MAIN!$A2126,Allocations!$B:$B,MAIN!$D2126))</f>
        <v>0</v>
      </c>
      <c r="F2126" s="24">
        <f>IF(U2126="SC",SUMIFS(SC!J:J,SC!A:A,MAIN!D2126,SC!B:B,MAIN!A2126),SUMIFS(Allocations!M:M,Allocations!A:A,MAIN!A2126,Allocations!B:B,MAIN!D2126))</f>
        <v>0</v>
      </c>
      <c r="G2126" s="24">
        <f t="shared" si="615"/>
        <v>0</v>
      </c>
      <c r="H2126" s="24">
        <f>IFERROR(VLOOKUP(S2126,Swaps_wk!$A$2:$AP$151,HLOOKUP(MAIN!D2126,Swaps_wk!$B$2:$AP$151,150,FALSE),FALSE),0)</f>
        <v>0</v>
      </c>
      <c r="I2126" s="24">
        <f>SUMIFS(PASTE_DQS_TRACKER!$D:$D,PASTE_DQS_TRACKER!$C:$C,MAIN!$A2126,PASTE_DQS_TRACKER!$B:$B,MAIN!$D2126)-SUMIFS(PASTE_DQS_TRACKER!$D:$D,PASTE_DQS_TRACKER!$C:$C,MAIN!A2126,PASTE_DQS_TRACKER!$E:$E,MAIN!$D2126)</f>
        <v>0</v>
      </c>
      <c r="J2126" s="25">
        <f t="shared" si="616"/>
        <v>0</v>
      </c>
      <c r="K2126" s="24">
        <f>IFERROR(IF(V2126="Flex",0,IF(D2126=$D$30,VLOOKUP(A2126,MMO_o10M_lease!$A$1:$F$51,5,FALSE),IF(D2126=$D$26,VLOOKUP(D2126,LANDINGS!$A$3:$BR$40,HLOOKUP(A2126,LANDINGS!$B$1:$CF$42,42,FALSE),FALSE)-IFERROR(VLOOKUP(A2126,MMO_o10M_lease!$A$1:$F$38,5,FALSE),0),VLOOKUP(D2126,LANDINGS!$A$3:$CF$40,HLOOKUP(A2126,LANDINGS!$B$1:$CF$42,42,FALSE),FALSE)))),0)</f>
        <v>0</v>
      </c>
      <c r="L2126" s="24">
        <f>SUMIFS(PASTE_FLEX_TRACKER!$D:$D,PASTE_FLEX_TRACKER!$F:$F,MAIN!$A2126,PASTE_FLEX_TRACKER!$B:$B,MAIN!$D2126)-SUMIFS(PASTE_FLEX_TRACKER!$D:$D,PASTE_FLEX_TRACKER!$C:$C,MAIN!$A2126,PASTE_FLEX_TRACKER!$B:$B,MAIN!$D2126)</f>
        <v>0</v>
      </c>
      <c r="M2126" s="24" t="str">
        <f>IFERROR(-VLOOKUP(D2126,SQ!$A$19:$CC$52,HLOOKUP(MAIN!A2126,SQ!$B$18:$CC$56,39,FALSE),FALSE),"n/a")</f>
        <v>n/a</v>
      </c>
      <c r="N2126" s="46" t="s">
        <v>563</v>
      </c>
      <c r="O2126" s="46">
        <f>SUMIFS(MAN_ADJ!$L:$L,MAN_ADJ!$K:$K,MAIN!$D2126,MAN_ADJ!$J:$J,MAIN!$S2126)</f>
        <v>0</v>
      </c>
      <c r="P2126" s="25">
        <f t="shared" si="612"/>
        <v>0</v>
      </c>
      <c r="Q2126" s="28" t="str">
        <f t="shared" si="617"/>
        <v>n/a</v>
      </c>
      <c r="R2126" s="38">
        <f t="shared" si="618"/>
        <v>0</v>
      </c>
      <c r="S2126" s="17" t="s">
        <v>242</v>
      </c>
    </row>
    <row r="2127" spans="1:19" x14ac:dyDescent="0.25">
      <c r="A2127" s="17" t="s">
        <v>242</v>
      </c>
      <c r="B2127" s="17" t="s">
        <v>240</v>
      </c>
      <c r="C2127" s="17" t="s">
        <v>243</v>
      </c>
      <c r="D2127" s="17" t="s">
        <v>155</v>
      </c>
      <c r="E2127" s="24">
        <f>IF(U2127="SC",SUMIFS(SC!F:F,SC!A:A,MAIN!D2127,SC!B:B,MAIN!A2127),SUMIFS(Allocations!$H:$H,Allocations!$A:$A,MAIN!$A2127,Allocations!$B:$B,MAIN!$D2127))</f>
        <v>0</v>
      </c>
      <c r="F2127" s="24">
        <f>IF(U2127="SC",SUMIFS(SC!J:J,SC!A:A,MAIN!D2127,SC!B:B,MAIN!A2127),SUMIFS(Allocations!M:M,Allocations!A:A,MAIN!A2127,Allocations!B:B,MAIN!D2127))</f>
        <v>0</v>
      </c>
      <c r="G2127" s="24">
        <f t="shared" si="615"/>
        <v>0</v>
      </c>
      <c r="H2127" s="24">
        <f>IFERROR(VLOOKUP(S2127,Swaps_wk!$A$2:$AP$151,HLOOKUP(MAIN!D2127,Swaps_wk!$B$2:$AP$151,150,FALSE),FALSE),0)</f>
        <v>0</v>
      </c>
      <c r="I2127" s="24">
        <f>SUMIFS(PASTE_DQS_TRACKER!$D:$D,PASTE_DQS_TRACKER!$C:$C,MAIN!$A2127,PASTE_DQS_TRACKER!$B:$B,MAIN!$D2127)-SUMIFS(PASTE_DQS_TRACKER!$D:$D,PASTE_DQS_TRACKER!$C:$C,MAIN!A2127,PASTE_DQS_TRACKER!$E:$E,MAIN!$D2127)</f>
        <v>0</v>
      </c>
      <c r="J2127" s="25">
        <f t="shared" si="616"/>
        <v>0</v>
      </c>
      <c r="K2127" s="24">
        <f>IFERROR(IF(V2127="Flex",0,IF(D2127=$D$30,VLOOKUP(A2127,MMO_o10M_lease!$A$1:$F$51,5,FALSE),IF(D2127=$D$26,VLOOKUP(D2127,LANDINGS!$A$3:$BR$40,HLOOKUP(A2127,LANDINGS!$B$1:$CF$42,42,FALSE),FALSE)-IFERROR(VLOOKUP(A2127,MMO_o10M_lease!$A$1:$F$38,5,FALSE),0),VLOOKUP(D2127,LANDINGS!$A$3:$CF$40,HLOOKUP(A2127,LANDINGS!$B$1:$CF$42,42,FALSE),FALSE)))),0)</f>
        <v>0</v>
      </c>
      <c r="L2127" s="24">
        <f>SUMIFS(PASTE_FLEX_TRACKER!$D:$D,PASTE_FLEX_TRACKER!$F:$F,MAIN!$A2127,PASTE_FLEX_TRACKER!$B:$B,MAIN!$D2127)-SUMIFS(PASTE_FLEX_TRACKER!$D:$D,PASTE_FLEX_TRACKER!$C:$C,MAIN!$A2127,PASTE_FLEX_TRACKER!$B:$B,MAIN!$D2127)</f>
        <v>0</v>
      </c>
      <c r="M2127" s="24" t="str">
        <f>IFERROR(-VLOOKUP(D2127,SQ!$A$19:$CC$52,HLOOKUP(MAIN!A2127,SQ!$B$18:$CC$56,39,FALSE),FALSE),"n/a")</f>
        <v>n/a</v>
      </c>
      <c r="N2127" s="46" t="s">
        <v>563</v>
      </c>
      <c r="O2127" s="46">
        <f>SUMIFS(MAN_ADJ!$L:$L,MAN_ADJ!$K:$K,MAIN!$D2127,MAN_ADJ!$J:$J,MAIN!$S2127)</f>
        <v>0</v>
      </c>
      <c r="P2127" s="25">
        <f t="shared" si="612"/>
        <v>0</v>
      </c>
      <c r="Q2127" s="28" t="str">
        <f t="shared" si="617"/>
        <v>n/a</v>
      </c>
      <c r="R2127" s="38">
        <f t="shared" si="618"/>
        <v>0</v>
      </c>
      <c r="S2127" s="17" t="s">
        <v>242</v>
      </c>
    </row>
    <row r="2128" spans="1:19" x14ac:dyDescent="0.25">
      <c r="A2128" s="17" t="s">
        <v>242</v>
      </c>
      <c r="B2128" s="17" t="s">
        <v>240</v>
      </c>
      <c r="C2128" s="17" t="s">
        <v>243</v>
      </c>
      <c r="D2128" s="17" t="s">
        <v>130</v>
      </c>
      <c r="E2128" s="24">
        <f>IF(U2128="SC",SUMIFS(SC!F:F,SC!A:A,MAIN!D2128,SC!B:B,MAIN!A2128),SUMIFS(Allocations!$H:$H,Allocations!$A:$A,MAIN!$A2128,Allocations!$B:$B,MAIN!$D2128))</f>
        <v>0</v>
      </c>
      <c r="F2128" s="24">
        <f>IF(U2128="SC",SUMIFS(SC!J:J,SC!A:A,MAIN!D2128,SC!B:B,MAIN!A2128),SUMIFS(Allocations!M:M,Allocations!A:A,MAIN!A2128,Allocations!B:B,MAIN!D2128))</f>
        <v>0</v>
      </c>
      <c r="G2128" s="24">
        <f t="shared" si="610"/>
        <v>0</v>
      </c>
      <c r="H2128" s="24">
        <f>IFERROR(VLOOKUP(S2128,Swaps_wk!$A$2:$AP$151,HLOOKUP(MAIN!D2128,Swaps_wk!$B$2:$AP$151,150,FALSE),FALSE),0)</f>
        <v>0</v>
      </c>
      <c r="I2128" s="24">
        <f>SUMIFS(PASTE_DQS_TRACKER!$D:$D,PASTE_DQS_TRACKER!$C:$C,MAIN!$A2128,PASTE_DQS_TRACKER!$B:$B,MAIN!$D2128)-SUMIFS(PASTE_DQS_TRACKER!$D:$D,PASTE_DQS_TRACKER!$C:$C,MAIN!A2128,PASTE_DQS_TRACKER!$E:$E,MAIN!$D2128)</f>
        <v>0</v>
      </c>
      <c r="J2128" s="25">
        <f t="shared" si="611"/>
        <v>0</v>
      </c>
      <c r="K2128" s="24">
        <f>IFERROR(IF(V2128="Flex",0,IF(D2128=$D$30,VLOOKUP(A2128,MMO_o10M_lease!$A$1:$F$51,5,FALSE),IF(D2128=$D$26,VLOOKUP(D2128,LANDINGS!$A$3:$BR$40,HLOOKUP(A2128,LANDINGS!$B$1:$CF$42,42,FALSE),FALSE)-IFERROR(VLOOKUP(A2128,MMO_o10M_lease!$A$1:$F$38,5,FALSE),0),VLOOKUP(D2128,LANDINGS!$A$3:$CF$40,HLOOKUP(A2128,LANDINGS!$B$1:$CF$42,42,FALSE),FALSE)))),0)</f>
        <v>0</v>
      </c>
      <c r="L2128" s="24">
        <f>SUMIFS(PASTE_FLEX_TRACKER!$D:$D,PASTE_FLEX_TRACKER!$F:$F,MAIN!$A2128,PASTE_FLEX_TRACKER!$B:$B,MAIN!$D2128)-SUMIFS(PASTE_FLEX_TRACKER!$D:$D,PASTE_FLEX_TRACKER!$C:$C,MAIN!$A2128,PASTE_FLEX_TRACKER!$B:$B,MAIN!$D2128)</f>
        <v>0</v>
      </c>
      <c r="M2128" s="24" t="str">
        <f>IFERROR(-VLOOKUP(D2128,SQ!$A$19:$CC$52,HLOOKUP(MAIN!A2128,SQ!$B$18:$CC$56,39,FALSE),FALSE),"n/a")</f>
        <v>n/a</v>
      </c>
      <c r="N2128" s="46" t="s">
        <v>563</v>
      </c>
      <c r="O2128" s="46">
        <f>SUMIFS(MAN_ADJ!$L:$L,MAN_ADJ!$K:$K,MAIN!$D2128,MAN_ADJ!$J:$J,MAIN!$S2128)</f>
        <v>0</v>
      </c>
      <c r="P2128" s="25">
        <f t="shared" si="612"/>
        <v>0</v>
      </c>
      <c r="Q2128" s="28" t="str">
        <f t="shared" si="613"/>
        <v>n/a</v>
      </c>
      <c r="R2128" s="38">
        <f t="shared" si="614"/>
        <v>0</v>
      </c>
      <c r="S2128" s="17" t="s">
        <v>242</v>
      </c>
    </row>
    <row r="2129" spans="1:19" x14ac:dyDescent="0.25">
      <c r="A2129" s="26" t="s">
        <v>242</v>
      </c>
      <c r="B2129" s="26" t="s">
        <v>240</v>
      </c>
      <c r="C2129" s="26" t="s">
        <v>243</v>
      </c>
      <c r="D2129" s="26" t="s">
        <v>131</v>
      </c>
      <c r="E2129" s="27">
        <f t="shared" ref="E2129:M2129" si="619">SUM(E2091:E2128)</f>
        <v>13315.046999999999</v>
      </c>
      <c r="F2129" s="27">
        <f t="shared" si="619"/>
        <v>1419.6010000000001</v>
      </c>
      <c r="G2129" s="27">
        <f t="shared" si="619"/>
        <v>14734.647999999996</v>
      </c>
      <c r="H2129" s="27">
        <f>IFERROR(VLOOKUP(S2129,Swaps_wk!$A$2:$AP$151,HLOOKUP(MAIN!D2129,Swaps_wk!$B$2:$AP$151,150,FALSE),FALSE),0)</f>
        <v>0</v>
      </c>
      <c r="I2129" s="27">
        <f t="shared" si="619"/>
        <v>-5.9999999999999485</v>
      </c>
      <c r="J2129" s="25">
        <f t="shared" si="619"/>
        <v>14728.647999999999</v>
      </c>
      <c r="K2129" s="27">
        <f t="shared" si="619"/>
        <v>10115.905000000001</v>
      </c>
      <c r="L2129" s="27">
        <f t="shared" si="619"/>
        <v>0</v>
      </c>
      <c r="M2129" s="27">
        <f t="shared" si="619"/>
        <v>0</v>
      </c>
      <c r="N2129" s="46" t="s">
        <v>563</v>
      </c>
      <c r="O2129" s="27">
        <f>SUM(O2091:O2128)</f>
        <v>0</v>
      </c>
      <c r="P2129" s="25">
        <f t="shared" ref="P2129" si="620">SUM(P2091:P2128)</f>
        <v>10115.905000000001</v>
      </c>
      <c r="Q2129" s="28">
        <f t="shared" si="613"/>
        <v>0.68681830131319599</v>
      </c>
      <c r="R2129" s="38">
        <f t="shared" si="614"/>
        <v>4612.7429999999986</v>
      </c>
      <c r="S2129" s="17" t="s">
        <v>242</v>
      </c>
    </row>
    <row r="2130" spans="1:19" x14ac:dyDescent="0.25">
      <c r="A2130" s="17" t="s">
        <v>245</v>
      </c>
      <c r="B2130" s="17" t="s">
        <v>93</v>
      </c>
      <c r="C2130" s="17" t="s">
        <v>246</v>
      </c>
      <c r="D2130" s="17" t="s">
        <v>95</v>
      </c>
      <c r="E2130" s="24">
        <f>IF(U2130="SC",SUMIFS(SC!F:F,SC!A:A,MAIN!D2130,SC!B:B,MAIN!A2130),SUMIFS(Allocations!$H:$H,Allocations!$A:$A,MAIN!$A2130,Allocations!$B:$B,MAIN!$D2130))</f>
        <v>318.351</v>
      </c>
      <c r="F2130" s="24">
        <f>IF(U2130="SC",SUMIFS(SC!J:J,SC!A:A,MAIN!D2130,SC!B:B,MAIN!A2130),SUMIFS(Allocations!M:M,Allocations!A:A,MAIN!A2130,Allocations!B:B,MAIN!D2130))</f>
        <v>0</v>
      </c>
      <c r="G2130" s="24">
        <f t="shared" ref="G2130:G2167" si="621">E2130+F2130</f>
        <v>318.351</v>
      </c>
      <c r="H2130" s="24">
        <f>IFERROR(VLOOKUP(S2130,Swaps_wk!$A$2:$AP$151,HLOOKUP(MAIN!D2130,Swaps_wk!$B$2:$AP$151,150,FALSE),FALSE),0)</f>
        <v>0</v>
      </c>
      <c r="I2130" s="24">
        <f>SUMIFS(PASTE_DQS_TRACKER!$D:$D,PASTE_DQS_TRACKER!$C:$C,MAIN!$A2130,PASTE_DQS_TRACKER!$B:$B,MAIN!$D2130)-SUMIFS(PASTE_DQS_TRACKER!$D:$D,PASTE_DQS_TRACKER!$C:$C,MAIN!A2130,PASTE_DQS_TRACKER!$E:$E,MAIN!$D2130)</f>
        <v>51.4</v>
      </c>
      <c r="J2130" s="25">
        <f t="shared" ref="J2130:J2167" si="622">G2130+I2130</f>
        <v>369.75099999999998</v>
      </c>
      <c r="K2130" s="24">
        <f>IFERROR(IF(V2130="Flex",0,IF(D2130=$D$30,VLOOKUP(A2130,MMO_o10M_lease!$A$1:$F$51,5,FALSE),IF(D2130=$D$26,VLOOKUP(D2130,LANDINGS!$A$3:$BR$40,HLOOKUP(A2130,LANDINGS!$B$1:$CF$42,42,FALSE),FALSE)-IFERROR(VLOOKUP(A2130,MMO_o10M_lease!$A$1:$F$38,5,FALSE),0),VLOOKUP(D2130,LANDINGS!$A$3:$CF$40,HLOOKUP(A2130,LANDINGS!$B$1:$CF$42,42,FALSE),FALSE)))),0)</f>
        <v>118.14100000000001</v>
      </c>
      <c r="L2130" s="24">
        <f>SUMIFS(PASTE_FLEX_TRACKER!$D:$D,PASTE_FLEX_TRACKER!$F:$F,MAIN!$A2130,PASTE_FLEX_TRACKER!$B:$B,MAIN!$D2130)-SUMIFS(PASTE_FLEX_TRACKER!$D:$D,PASTE_FLEX_TRACKER!$C:$C,MAIN!$A2130,PASTE_FLEX_TRACKER!$B:$B,MAIN!$D2130)</f>
        <v>0</v>
      </c>
      <c r="M2130" s="24" t="str">
        <f>IFERROR(-VLOOKUP(D2130,SQ!$A$19:$CC$52,HLOOKUP(MAIN!A2130,SQ!$B$18:$CC$56,39,FALSE),FALSE),"n/a")</f>
        <v>n/a</v>
      </c>
      <c r="N2130" s="46" t="s">
        <v>563</v>
      </c>
      <c r="O2130" s="46">
        <f>SUMIFS(MAN_ADJ!$L:$L,MAN_ADJ!$K:$K,MAIN!$D2130,MAN_ADJ!$J:$J,MAIN!$S2130)</f>
        <v>0</v>
      </c>
      <c r="P2130" s="25">
        <f t="shared" ref="P2130:P2167" si="623">SUM(K2130:O2130)</f>
        <v>118.14100000000001</v>
      </c>
      <c r="Q2130" s="28">
        <f t="shared" si="613"/>
        <v>0.31951502497626783</v>
      </c>
      <c r="R2130" s="38">
        <f t="shared" si="614"/>
        <v>251.60999999999996</v>
      </c>
      <c r="S2130" s="17" t="s">
        <v>245</v>
      </c>
    </row>
    <row r="2131" spans="1:19" x14ac:dyDescent="0.25">
      <c r="A2131" s="17" t="s">
        <v>245</v>
      </c>
      <c r="B2131" s="17" t="s">
        <v>93</v>
      </c>
      <c r="C2131" s="17" t="s">
        <v>246</v>
      </c>
      <c r="D2131" s="17" t="s">
        <v>96</v>
      </c>
      <c r="E2131" s="24">
        <f>IF(U2131="SC",SUMIFS(SC!F:F,SC!A:A,MAIN!D2131,SC!B:B,MAIN!A2131),SUMIFS(Allocations!$H:$H,Allocations!$A:$A,MAIN!$A2131,Allocations!$B:$B,MAIN!$D2131))</f>
        <v>0</v>
      </c>
      <c r="F2131" s="24">
        <f>IF(U2131="SC",SUMIFS(SC!J:J,SC!A:A,MAIN!D2131,SC!B:B,MAIN!A2131),SUMIFS(Allocations!M:M,Allocations!A:A,MAIN!A2131,Allocations!B:B,MAIN!D2131))</f>
        <v>0</v>
      </c>
      <c r="G2131" s="24">
        <f t="shared" si="621"/>
        <v>0</v>
      </c>
      <c r="H2131" s="24">
        <f>IFERROR(VLOOKUP(S2131,Swaps_wk!$A$2:$AP$151,HLOOKUP(MAIN!D2131,Swaps_wk!$B$2:$AP$151,150,FALSE),FALSE),0)</f>
        <v>0</v>
      </c>
      <c r="I2131" s="24">
        <f>SUMIFS(PASTE_DQS_TRACKER!$D:$D,PASTE_DQS_TRACKER!$C:$C,MAIN!$A2131,PASTE_DQS_TRACKER!$B:$B,MAIN!$D2131)-SUMIFS(PASTE_DQS_TRACKER!$D:$D,PASTE_DQS_TRACKER!$C:$C,MAIN!A2131,PASTE_DQS_TRACKER!$E:$E,MAIN!$D2131)</f>
        <v>0</v>
      </c>
      <c r="J2131" s="25">
        <f t="shared" si="622"/>
        <v>0</v>
      </c>
      <c r="K2131" s="24">
        <f>IFERROR(IF(V2131="Flex",0,IF(D2131=$D$30,VLOOKUP(A2131,MMO_o10M_lease!$A$1:$F$51,5,FALSE),IF(D2131=$D$26,VLOOKUP(D2131,LANDINGS!$A$3:$BR$40,HLOOKUP(A2131,LANDINGS!$B$1:$CF$42,42,FALSE),FALSE)-IFERROR(VLOOKUP(A2131,MMO_o10M_lease!$A$1:$F$38,5,FALSE),0),VLOOKUP(D2131,LANDINGS!$A$3:$CF$40,HLOOKUP(A2131,LANDINGS!$B$1:$CF$42,42,FALSE),FALSE)))),0)</f>
        <v>0</v>
      </c>
      <c r="L2131" s="24">
        <f>SUMIFS(PASTE_FLEX_TRACKER!$D:$D,PASTE_FLEX_TRACKER!$F:$F,MAIN!$A2131,PASTE_FLEX_TRACKER!$B:$B,MAIN!$D2131)-SUMIFS(PASTE_FLEX_TRACKER!$D:$D,PASTE_FLEX_TRACKER!$C:$C,MAIN!$A2131,PASTE_FLEX_TRACKER!$B:$B,MAIN!$D2131)</f>
        <v>0</v>
      </c>
      <c r="M2131" s="24" t="str">
        <f>IFERROR(-VLOOKUP(D2131,SQ!$A$19:$CC$52,HLOOKUP(MAIN!A2131,SQ!$B$18:$CC$56,39,FALSE),FALSE),"n/a")</f>
        <v>n/a</v>
      </c>
      <c r="N2131" s="46" t="s">
        <v>563</v>
      </c>
      <c r="O2131" s="46">
        <f>SUMIFS(MAN_ADJ!$L:$L,MAN_ADJ!$K:$K,MAIN!$D2131,MAN_ADJ!$J:$J,MAIN!$S2131)</f>
        <v>0</v>
      </c>
      <c r="P2131" s="25">
        <f t="shared" si="623"/>
        <v>0</v>
      </c>
      <c r="Q2131" s="28" t="str">
        <f t="shared" si="613"/>
        <v>n/a</v>
      </c>
      <c r="R2131" s="38">
        <f t="shared" si="614"/>
        <v>0</v>
      </c>
      <c r="S2131" s="17" t="s">
        <v>245</v>
      </c>
    </row>
    <row r="2132" spans="1:19" x14ac:dyDescent="0.25">
      <c r="A2132" s="17" t="s">
        <v>245</v>
      </c>
      <c r="B2132" s="17" t="s">
        <v>93</v>
      </c>
      <c r="C2132" s="17" t="s">
        <v>246</v>
      </c>
      <c r="D2132" s="17" t="s">
        <v>97</v>
      </c>
      <c r="E2132" s="24">
        <f>IF(U2132="SC",SUMIFS(SC!F:F,SC!A:A,MAIN!D2132,SC!B:B,MAIN!A2132),SUMIFS(Allocations!$H:$H,Allocations!$A:$A,MAIN!$A2132,Allocations!$B:$B,MAIN!$D2132))</f>
        <v>0</v>
      </c>
      <c r="F2132" s="24">
        <f>IF(U2132="SC",SUMIFS(SC!J:J,SC!A:A,MAIN!D2132,SC!B:B,MAIN!A2132),SUMIFS(Allocations!M:M,Allocations!A:A,MAIN!A2132,Allocations!B:B,MAIN!D2132))</f>
        <v>0</v>
      </c>
      <c r="G2132" s="24">
        <f t="shared" si="621"/>
        <v>0</v>
      </c>
      <c r="H2132" s="24">
        <f>IFERROR(VLOOKUP(S2132,Swaps_wk!$A$2:$AP$151,HLOOKUP(MAIN!D2132,Swaps_wk!$B$2:$AP$151,150,FALSE),FALSE),0)</f>
        <v>0</v>
      </c>
      <c r="I2132" s="24">
        <f>SUMIFS(PASTE_DQS_TRACKER!$D:$D,PASTE_DQS_TRACKER!$C:$C,MAIN!$A2132,PASTE_DQS_TRACKER!$B:$B,MAIN!$D2132)-SUMIFS(PASTE_DQS_TRACKER!$D:$D,PASTE_DQS_TRACKER!$C:$C,MAIN!A2132,PASTE_DQS_TRACKER!$E:$E,MAIN!$D2132)</f>
        <v>0</v>
      </c>
      <c r="J2132" s="25">
        <f t="shared" si="622"/>
        <v>0</v>
      </c>
      <c r="K2132" s="24">
        <f>IFERROR(IF(V2132="Flex",0,IF(D2132=$D$30,VLOOKUP(A2132,MMO_o10M_lease!$A$1:$F$51,5,FALSE),IF(D2132=$D$26,VLOOKUP(D2132,LANDINGS!$A$3:$BR$40,HLOOKUP(A2132,LANDINGS!$B$1:$CF$42,42,FALSE),FALSE)-IFERROR(VLOOKUP(A2132,MMO_o10M_lease!$A$1:$F$38,5,FALSE),0),VLOOKUP(D2132,LANDINGS!$A$3:$CF$40,HLOOKUP(A2132,LANDINGS!$B$1:$CF$42,42,FALSE),FALSE)))),0)</f>
        <v>0</v>
      </c>
      <c r="L2132" s="24">
        <f>SUMIFS(PASTE_FLEX_TRACKER!$D:$D,PASTE_FLEX_TRACKER!$F:$F,MAIN!$A2132,PASTE_FLEX_TRACKER!$B:$B,MAIN!$D2132)-SUMIFS(PASTE_FLEX_TRACKER!$D:$D,PASTE_FLEX_TRACKER!$C:$C,MAIN!$A2132,PASTE_FLEX_TRACKER!$B:$B,MAIN!$D2132)</f>
        <v>0</v>
      </c>
      <c r="M2132" s="24" t="str">
        <f>IFERROR(-VLOOKUP(D2132,SQ!$A$19:$CC$52,HLOOKUP(MAIN!A2132,SQ!$B$18:$CC$56,39,FALSE),FALSE),"n/a")</f>
        <v>n/a</v>
      </c>
      <c r="N2132" s="46" t="s">
        <v>563</v>
      </c>
      <c r="O2132" s="46">
        <f>SUMIFS(MAN_ADJ!$L:$L,MAN_ADJ!$K:$K,MAIN!$D2132,MAN_ADJ!$J:$J,MAIN!$S2132)</f>
        <v>0</v>
      </c>
      <c r="P2132" s="25">
        <f t="shared" si="623"/>
        <v>0</v>
      </c>
      <c r="Q2132" s="28" t="str">
        <f t="shared" si="613"/>
        <v>n/a</v>
      </c>
      <c r="R2132" s="38">
        <f t="shared" si="614"/>
        <v>0</v>
      </c>
      <c r="S2132" s="17" t="s">
        <v>245</v>
      </c>
    </row>
    <row r="2133" spans="1:19" x14ac:dyDescent="0.25">
      <c r="A2133" s="17" t="s">
        <v>245</v>
      </c>
      <c r="B2133" s="17" t="s">
        <v>93</v>
      </c>
      <c r="C2133" s="17" t="s">
        <v>246</v>
      </c>
      <c r="D2133" s="17" t="s">
        <v>98</v>
      </c>
      <c r="E2133" s="24">
        <f>IF(U2133="SC",SUMIFS(SC!F:F,SC!A:A,MAIN!D2133,SC!B:B,MAIN!A2133),SUMIFS(Allocations!$H:$H,Allocations!$A:$A,MAIN!$A2133,Allocations!$B:$B,MAIN!$D2133))</f>
        <v>42.6</v>
      </c>
      <c r="F2133" s="24">
        <f>IF(U2133="SC",SUMIFS(SC!J:J,SC!A:A,MAIN!D2133,SC!B:B,MAIN!A2133),SUMIFS(Allocations!M:M,Allocations!A:A,MAIN!A2133,Allocations!B:B,MAIN!D2133))</f>
        <v>0</v>
      </c>
      <c r="G2133" s="24">
        <f t="shared" si="621"/>
        <v>42.6</v>
      </c>
      <c r="H2133" s="24">
        <f>IFERROR(VLOOKUP(S2133,Swaps_wk!$A$2:$AP$151,HLOOKUP(MAIN!D2133,Swaps_wk!$B$2:$AP$151,150,FALSE),FALSE),0)</f>
        <v>0</v>
      </c>
      <c r="I2133" s="24">
        <f>SUMIFS(PASTE_DQS_TRACKER!$D:$D,PASTE_DQS_TRACKER!$C:$C,MAIN!$A2133,PASTE_DQS_TRACKER!$B:$B,MAIN!$D2133)-SUMIFS(PASTE_DQS_TRACKER!$D:$D,PASTE_DQS_TRACKER!$C:$C,MAIN!A2133,PASTE_DQS_TRACKER!$E:$E,MAIN!$D2133)</f>
        <v>-23.900000000000002</v>
      </c>
      <c r="J2133" s="25">
        <f t="shared" si="622"/>
        <v>18.7</v>
      </c>
      <c r="K2133" s="24">
        <f>IFERROR(IF(V2133="Flex",0,IF(D2133=$D$30,VLOOKUP(A2133,MMO_o10M_lease!$A$1:$F$51,5,FALSE),IF(D2133=$D$26,VLOOKUP(D2133,LANDINGS!$A$3:$BR$40,HLOOKUP(A2133,LANDINGS!$B$1:$CF$42,42,FALSE),FALSE)-IFERROR(VLOOKUP(A2133,MMO_o10M_lease!$A$1:$F$38,5,FALSE),0),VLOOKUP(D2133,LANDINGS!$A$3:$CF$40,HLOOKUP(A2133,LANDINGS!$B$1:$CF$42,42,FALSE),FALSE)))),0)</f>
        <v>18.564</v>
      </c>
      <c r="L2133" s="24">
        <f>SUMIFS(PASTE_FLEX_TRACKER!$D:$D,PASTE_FLEX_TRACKER!$F:$F,MAIN!$A2133,PASTE_FLEX_TRACKER!$B:$B,MAIN!$D2133)-SUMIFS(PASTE_FLEX_TRACKER!$D:$D,PASTE_FLEX_TRACKER!$C:$C,MAIN!$A2133,PASTE_FLEX_TRACKER!$B:$B,MAIN!$D2133)</f>
        <v>0</v>
      </c>
      <c r="M2133" s="24" t="str">
        <f>IFERROR(-VLOOKUP(D2133,SQ!$A$19:$CC$52,HLOOKUP(MAIN!A2133,SQ!$B$18:$CC$56,39,FALSE),FALSE),"n/a")</f>
        <v>n/a</v>
      </c>
      <c r="N2133" s="46" t="s">
        <v>563</v>
      </c>
      <c r="O2133" s="46">
        <f>SUMIFS(MAN_ADJ!$L:$L,MAN_ADJ!$K:$K,MAIN!$D2133,MAN_ADJ!$J:$J,MAIN!$S2133)</f>
        <v>0</v>
      </c>
      <c r="P2133" s="25">
        <f t="shared" si="623"/>
        <v>18.564</v>
      </c>
      <c r="Q2133" s="28">
        <f t="shared" si="613"/>
        <v>0.99272727272727279</v>
      </c>
      <c r="R2133" s="38">
        <f t="shared" si="614"/>
        <v>0.13599999999999923</v>
      </c>
      <c r="S2133" s="17" t="s">
        <v>245</v>
      </c>
    </row>
    <row r="2134" spans="1:19" x14ac:dyDescent="0.25">
      <c r="A2134" s="17" t="s">
        <v>245</v>
      </c>
      <c r="B2134" s="17" t="s">
        <v>93</v>
      </c>
      <c r="C2134" s="17" t="s">
        <v>246</v>
      </c>
      <c r="D2134" s="17" t="s">
        <v>99</v>
      </c>
      <c r="E2134" s="24">
        <f>IF(U2134="SC",SUMIFS(SC!F:F,SC!A:A,MAIN!D2134,SC!B:B,MAIN!A2134),SUMIFS(Allocations!$H:$H,Allocations!$A:$A,MAIN!$A2134,Allocations!$B:$B,MAIN!$D2134))</f>
        <v>0</v>
      </c>
      <c r="F2134" s="24">
        <f>IF(U2134="SC",SUMIFS(SC!J:J,SC!A:A,MAIN!D2134,SC!B:B,MAIN!A2134),SUMIFS(Allocations!M:M,Allocations!A:A,MAIN!A2134,Allocations!B:B,MAIN!D2134))</f>
        <v>0</v>
      </c>
      <c r="G2134" s="24">
        <f t="shared" si="621"/>
        <v>0</v>
      </c>
      <c r="H2134" s="24">
        <f>IFERROR(VLOOKUP(S2134,Swaps_wk!$A$2:$AP$151,HLOOKUP(MAIN!D2134,Swaps_wk!$B$2:$AP$151,150,FALSE),FALSE),0)</f>
        <v>0</v>
      </c>
      <c r="I2134" s="24">
        <f>SUMIFS(PASTE_DQS_TRACKER!$D:$D,PASTE_DQS_TRACKER!$C:$C,MAIN!$A2134,PASTE_DQS_TRACKER!$B:$B,MAIN!$D2134)-SUMIFS(PASTE_DQS_TRACKER!$D:$D,PASTE_DQS_TRACKER!$C:$C,MAIN!A2134,PASTE_DQS_TRACKER!$E:$E,MAIN!$D2134)</f>
        <v>0</v>
      </c>
      <c r="J2134" s="25">
        <f t="shared" si="622"/>
        <v>0</v>
      </c>
      <c r="K2134" s="24">
        <f>IFERROR(IF(V2134="Flex",0,IF(D2134=$D$30,VLOOKUP(A2134,MMO_o10M_lease!$A$1:$F$51,5,FALSE),IF(D2134=$D$26,VLOOKUP(D2134,LANDINGS!$A$3:$BR$40,HLOOKUP(A2134,LANDINGS!$B$1:$CF$42,42,FALSE),FALSE)-IFERROR(VLOOKUP(A2134,MMO_o10M_lease!$A$1:$F$38,5,FALSE),0),VLOOKUP(D2134,LANDINGS!$A$3:$CF$40,HLOOKUP(A2134,LANDINGS!$B$1:$CF$42,42,FALSE),FALSE)))),0)</f>
        <v>0</v>
      </c>
      <c r="L2134" s="24">
        <f>SUMIFS(PASTE_FLEX_TRACKER!$D:$D,PASTE_FLEX_TRACKER!$F:$F,MAIN!$A2134,PASTE_FLEX_TRACKER!$B:$B,MAIN!$D2134)-SUMIFS(PASTE_FLEX_TRACKER!$D:$D,PASTE_FLEX_TRACKER!$C:$C,MAIN!$A2134,PASTE_FLEX_TRACKER!$B:$B,MAIN!$D2134)</f>
        <v>0</v>
      </c>
      <c r="M2134" s="24" t="str">
        <f>IFERROR(-VLOOKUP(D2134,SQ!$A$19:$CC$52,HLOOKUP(MAIN!A2134,SQ!$B$18:$CC$56,39,FALSE),FALSE),"n/a")</f>
        <v>n/a</v>
      </c>
      <c r="N2134" s="46" t="s">
        <v>563</v>
      </c>
      <c r="O2134" s="46">
        <f>SUMIFS(MAN_ADJ!$L:$L,MAN_ADJ!$K:$K,MAIN!$D2134,MAN_ADJ!$J:$J,MAIN!$S2134)</f>
        <v>0</v>
      </c>
      <c r="P2134" s="25">
        <f t="shared" si="623"/>
        <v>0</v>
      </c>
      <c r="Q2134" s="28" t="str">
        <f t="shared" si="613"/>
        <v>n/a</v>
      </c>
      <c r="R2134" s="38">
        <f t="shared" si="614"/>
        <v>0</v>
      </c>
      <c r="S2134" s="17" t="s">
        <v>245</v>
      </c>
    </row>
    <row r="2135" spans="1:19" x14ac:dyDescent="0.25">
      <c r="A2135" s="17" t="s">
        <v>245</v>
      </c>
      <c r="B2135" s="17" t="s">
        <v>93</v>
      </c>
      <c r="C2135" s="17" t="s">
        <v>246</v>
      </c>
      <c r="D2135" s="17" t="s">
        <v>100</v>
      </c>
      <c r="E2135" s="24">
        <f>IF(U2135="SC",SUMIFS(SC!F:F,SC!A:A,MAIN!D2135,SC!B:B,MAIN!A2135),SUMIFS(Allocations!$H:$H,Allocations!$A:$A,MAIN!$A2135,Allocations!$B:$B,MAIN!$D2135))</f>
        <v>0.1</v>
      </c>
      <c r="F2135" s="24">
        <f>IF(U2135="SC",SUMIFS(SC!J:J,SC!A:A,MAIN!D2135,SC!B:B,MAIN!A2135),SUMIFS(Allocations!M:M,Allocations!A:A,MAIN!A2135,Allocations!B:B,MAIN!D2135))</f>
        <v>0</v>
      </c>
      <c r="G2135" s="24">
        <f t="shared" si="621"/>
        <v>0.1</v>
      </c>
      <c r="H2135" s="24">
        <f>IFERROR(VLOOKUP(S2135,Swaps_wk!$A$2:$AP$151,HLOOKUP(MAIN!D2135,Swaps_wk!$B$2:$AP$151,150,FALSE),FALSE),0)</f>
        <v>0</v>
      </c>
      <c r="I2135" s="24">
        <f>SUMIFS(PASTE_DQS_TRACKER!$D:$D,PASTE_DQS_TRACKER!$C:$C,MAIN!$A2135,PASTE_DQS_TRACKER!$B:$B,MAIN!$D2135)-SUMIFS(PASTE_DQS_TRACKER!$D:$D,PASTE_DQS_TRACKER!$C:$C,MAIN!A2135,PASTE_DQS_TRACKER!$E:$E,MAIN!$D2135)</f>
        <v>0</v>
      </c>
      <c r="J2135" s="25">
        <f t="shared" si="622"/>
        <v>0.1</v>
      </c>
      <c r="K2135" s="24">
        <f>IFERROR(IF(V2135="Flex",0,IF(D2135=$D$30,VLOOKUP(A2135,MMO_o10M_lease!$A$1:$F$51,5,FALSE),IF(D2135=$D$26,VLOOKUP(D2135,LANDINGS!$A$3:$BR$40,HLOOKUP(A2135,LANDINGS!$B$1:$CF$42,42,FALSE),FALSE)-IFERROR(VLOOKUP(A2135,MMO_o10M_lease!$A$1:$F$38,5,FALSE),0),VLOOKUP(D2135,LANDINGS!$A$3:$CF$40,HLOOKUP(A2135,LANDINGS!$B$1:$CF$42,42,FALSE),FALSE)))),0)</f>
        <v>0</v>
      </c>
      <c r="L2135" s="24">
        <f>SUMIFS(PASTE_FLEX_TRACKER!$D:$D,PASTE_FLEX_TRACKER!$F:$F,MAIN!$A2135,PASTE_FLEX_TRACKER!$B:$B,MAIN!$D2135)-SUMIFS(PASTE_FLEX_TRACKER!$D:$D,PASTE_FLEX_TRACKER!$C:$C,MAIN!$A2135,PASTE_FLEX_TRACKER!$B:$B,MAIN!$D2135)</f>
        <v>0</v>
      </c>
      <c r="M2135" s="24" t="str">
        <f>IFERROR(-VLOOKUP(D2135,SQ!$A$19:$CC$52,HLOOKUP(MAIN!A2135,SQ!$B$18:$CC$56,39,FALSE),FALSE),"n/a")</f>
        <v>n/a</v>
      </c>
      <c r="N2135" s="46" t="s">
        <v>563</v>
      </c>
      <c r="O2135" s="46">
        <f>SUMIFS(MAN_ADJ!$L:$L,MAN_ADJ!$K:$K,MAIN!$D2135,MAN_ADJ!$J:$J,MAIN!$S2135)</f>
        <v>0</v>
      </c>
      <c r="P2135" s="25">
        <f t="shared" si="623"/>
        <v>0</v>
      </c>
      <c r="Q2135" s="28">
        <f t="shared" si="613"/>
        <v>0</v>
      </c>
      <c r="R2135" s="38">
        <f t="shared" si="614"/>
        <v>0.1</v>
      </c>
      <c r="S2135" s="17" t="s">
        <v>245</v>
      </c>
    </row>
    <row r="2136" spans="1:19" x14ac:dyDescent="0.25">
      <c r="A2136" s="17" t="s">
        <v>245</v>
      </c>
      <c r="B2136" s="17" t="s">
        <v>93</v>
      </c>
      <c r="C2136" s="17" t="s">
        <v>246</v>
      </c>
      <c r="D2136" s="17" t="s">
        <v>101</v>
      </c>
      <c r="E2136" s="24">
        <f>IF(U2136="SC",SUMIFS(SC!F:F,SC!A:A,MAIN!D2136,SC!B:B,MAIN!A2136),SUMIFS(Allocations!$H:$H,Allocations!$A:$A,MAIN!$A2136,Allocations!$B:$B,MAIN!$D2136))</f>
        <v>0</v>
      </c>
      <c r="F2136" s="24">
        <f>IF(U2136="SC",SUMIFS(SC!J:J,SC!A:A,MAIN!D2136,SC!B:B,MAIN!A2136),SUMIFS(Allocations!M:M,Allocations!A:A,MAIN!A2136,Allocations!B:B,MAIN!D2136))</f>
        <v>0</v>
      </c>
      <c r="G2136" s="24">
        <f t="shared" si="621"/>
        <v>0</v>
      </c>
      <c r="H2136" s="24">
        <f>IFERROR(VLOOKUP(S2136,Swaps_wk!$A$2:$AP$151,HLOOKUP(MAIN!D2136,Swaps_wk!$B$2:$AP$151,150,FALSE),FALSE),0)</f>
        <v>0</v>
      </c>
      <c r="I2136" s="24">
        <f>SUMIFS(PASTE_DQS_TRACKER!$D:$D,PASTE_DQS_TRACKER!$C:$C,MAIN!$A2136,PASTE_DQS_TRACKER!$B:$B,MAIN!$D2136)-SUMIFS(PASTE_DQS_TRACKER!$D:$D,PASTE_DQS_TRACKER!$C:$C,MAIN!A2136,PASTE_DQS_TRACKER!$E:$E,MAIN!$D2136)</f>
        <v>0</v>
      </c>
      <c r="J2136" s="25">
        <f t="shared" si="622"/>
        <v>0</v>
      </c>
      <c r="K2136" s="24">
        <f>IFERROR(IF(V2136="Flex",0,IF(D2136=$D$30,VLOOKUP(A2136,MMO_o10M_lease!$A$1:$F$51,5,FALSE),IF(D2136=$D$26,VLOOKUP(D2136,LANDINGS!$A$3:$BR$40,HLOOKUP(A2136,LANDINGS!$B$1:$CF$42,42,FALSE),FALSE)-IFERROR(VLOOKUP(A2136,MMO_o10M_lease!$A$1:$F$38,5,FALSE),0),VLOOKUP(D2136,LANDINGS!$A$3:$CF$40,HLOOKUP(A2136,LANDINGS!$B$1:$CF$42,42,FALSE),FALSE)))),0)</f>
        <v>0</v>
      </c>
      <c r="L2136" s="24">
        <f>SUMIFS(PASTE_FLEX_TRACKER!$D:$D,PASTE_FLEX_TRACKER!$F:$F,MAIN!$A2136,PASTE_FLEX_TRACKER!$B:$B,MAIN!$D2136)-SUMIFS(PASTE_FLEX_TRACKER!$D:$D,PASTE_FLEX_TRACKER!$C:$C,MAIN!$A2136,PASTE_FLEX_TRACKER!$B:$B,MAIN!$D2136)</f>
        <v>0</v>
      </c>
      <c r="M2136" s="24" t="str">
        <f>IFERROR(-VLOOKUP(D2136,SQ!$A$19:$CC$52,HLOOKUP(MAIN!A2136,SQ!$B$18:$CC$56,39,FALSE),FALSE),"n/a")</f>
        <v>n/a</v>
      </c>
      <c r="N2136" s="46" t="s">
        <v>563</v>
      </c>
      <c r="O2136" s="46">
        <f>SUMIFS(MAN_ADJ!$L:$L,MAN_ADJ!$K:$K,MAIN!$D2136,MAN_ADJ!$J:$J,MAIN!$S2136)</f>
        <v>0</v>
      </c>
      <c r="P2136" s="25">
        <f t="shared" si="623"/>
        <v>0</v>
      </c>
      <c r="Q2136" s="28" t="str">
        <f t="shared" si="613"/>
        <v>n/a</v>
      </c>
      <c r="R2136" s="38">
        <f t="shared" si="614"/>
        <v>0</v>
      </c>
      <c r="S2136" s="17" t="s">
        <v>245</v>
      </c>
    </row>
    <row r="2137" spans="1:19" x14ac:dyDescent="0.25">
      <c r="A2137" s="17" t="s">
        <v>245</v>
      </c>
      <c r="B2137" s="17" t="s">
        <v>93</v>
      </c>
      <c r="C2137" s="17" t="s">
        <v>246</v>
      </c>
      <c r="D2137" s="17" t="s">
        <v>102</v>
      </c>
      <c r="E2137" s="24">
        <f>IF(U2137="SC",SUMIFS(SC!F:F,SC!A:A,MAIN!D2137,SC!B:B,MAIN!A2137),SUMIFS(Allocations!$H:$H,Allocations!$A:$A,MAIN!$A2137,Allocations!$B:$B,MAIN!$D2137))</f>
        <v>0</v>
      </c>
      <c r="F2137" s="24">
        <f>IF(U2137="SC",SUMIFS(SC!J:J,SC!A:A,MAIN!D2137,SC!B:B,MAIN!A2137),SUMIFS(Allocations!M:M,Allocations!A:A,MAIN!A2137,Allocations!B:B,MAIN!D2137))</f>
        <v>0</v>
      </c>
      <c r="G2137" s="24">
        <f t="shared" si="621"/>
        <v>0</v>
      </c>
      <c r="H2137" s="24">
        <f>IFERROR(VLOOKUP(S2137,Swaps_wk!$A$2:$AP$151,HLOOKUP(MAIN!D2137,Swaps_wk!$B$2:$AP$151,150,FALSE),FALSE),0)</f>
        <v>0</v>
      </c>
      <c r="I2137" s="24">
        <f>SUMIFS(PASTE_DQS_TRACKER!$D:$D,PASTE_DQS_TRACKER!$C:$C,MAIN!$A2137,PASTE_DQS_TRACKER!$B:$B,MAIN!$D2137)-SUMIFS(PASTE_DQS_TRACKER!$D:$D,PASTE_DQS_TRACKER!$C:$C,MAIN!A2137,PASTE_DQS_TRACKER!$E:$E,MAIN!$D2137)</f>
        <v>0</v>
      </c>
      <c r="J2137" s="25">
        <f t="shared" si="622"/>
        <v>0</v>
      </c>
      <c r="K2137" s="24">
        <f>IFERROR(IF(V2137="Flex",0,IF(D2137=$D$30,VLOOKUP(A2137,MMO_o10M_lease!$A$1:$F$51,5,FALSE),IF(D2137=$D$26,VLOOKUP(D2137,LANDINGS!$A$3:$BR$40,HLOOKUP(A2137,LANDINGS!$B$1:$CF$42,42,FALSE),FALSE)-IFERROR(VLOOKUP(A2137,MMO_o10M_lease!$A$1:$F$38,5,FALSE),0),VLOOKUP(D2137,LANDINGS!$A$3:$CF$40,HLOOKUP(A2137,LANDINGS!$B$1:$CF$42,42,FALSE),FALSE)))),0)</f>
        <v>0</v>
      </c>
      <c r="L2137" s="24">
        <f>SUMIFS(PASTE_FLEX_TRACKER!$D:$D,PASTE_FLEX_TRACKER!$F:$F,MAIN!$A2137,PASTE_FLEX_TRACKER!$B:$B,MAIN!$D2137)-SUMIFS(PASTE_FLEX_TRACKER!$D:$D,PASTE_FLEX_TRACKER!$C:$C,MAIN!$A2137,PASTE_FLEX_TRACKER!$B:$B,MAIN!$D2137)</f>
        <v>0</v>
      </c>
      <c r="M2137" s="24" t="str">
        <f>IFERROR(-VLOOKUP(D2137,SQ!$A$19:$CC$52,HLOOKUP(MAIN!A2137,SQ!$B$18:$CC$56,39,FALSE),FALSE),"n/a")</f>
        <v>n/a</v>
      </c>
      <c r="N2137" s="46" t="s">
        <v>563</v>
      </c>
      <c r="O2137" s="46">
        <f>SUMIFS(MAN_ADJ!$L:$L,MAN_ADJ!$K:$K,MAIN!$D2137,MAN_ADJ!$J:$J,MAIN!$S2137)</f>
        <v>0</v>
      </c>
      <c r="P2137" s="25">
        <f t="shared" si="623"/>
        <v>0</v>
      </c>
      <c r="Q2137" s="28" t="str">
        <f t="shared" si="613"/>
        <v>n/a</v>
      </c>
      <c r="R2137" s="38">
        <f t="shared" si="614"/>
        <v>0</v>
      </c>
      <c r="S2137" s="17" t="s">
        <v>245</v>
      </c>
    </row>
    <row r="2138" spans="1:19" x14ac:dyDescent="0.25">
      <c r="A2138" s="17" t="s">
        <v>245</v>
      </c>
      <c r="B2138" s="17" t="s">
        <v>93</v>
      </c>
      <c r="C2138" s="17" t="s">
        <v>246</v>
      </c>
      <c r="D2138" s="17" t="s">
        <v>103</v>
      </c>
      <c r="E2138" s="24">
        <f>IF(U2138="SC",SUMIFS(SC!F:F,SC!A:A,MAIN!D2138,SC!B:B,MAIN!A2138),SUMIFS(Allocations!$H:$H,Allocations!$A:$A,MAIN!$A2138,Allocations!$B:$B,MAIN!$D2138))</f>
        <v>0</v>
      </c>
      <c r="F2138" s="24">
        <f>IF(U2138="SC",SUMIFS(SC!J:J,SC!A:A,MAIN!D2138,SC!B:B,MAIN!A2138),SUMIFS(Allocations!M:M,Allocations!A:A,MAIN!A2138,Allocations!B:B,MAIN!D2138))</f>
        <v>0</v>
      </c>
      <c r="G2138" s="24">
        <f t="shared" si="621"/>
        <v>0</v>
      </c>
      <c r="H2138" s="24">
        <f>IFERROR(VLOOKUP(S2138,Swaps_wk!$A$2:$AP$151,HLOOKUP(MAIN!D2138,Swaps_wk!$B$2:$AP$151,150,FALSE),FALSE),0)</f>
        <v>0</v>
      </c>
      <c r="I2138" s="24">
        <f>SUMIFS(PASTE_DQS_TRACKER!$D:$D,PASTE_DQS_TRACKER!$C:$C,MAIN!$A2138,PASTE_DQS_TRACKER!$B:$B,MAIN!$D2138)-SUMIFS(PASTE_DQS_TRACKER!$D:$D,PASTE_DQS_TRACKER!$C:$C,MAIN!A2138,PASTE_DQS_TRACKER!$E:$E,MAIN!$D2138)</f>
        <v>0</v>
      </c>
      <c r="J2138" s="25">
        <f t="shared" si="622"/>
        <v>0</v>
      </c>
      <c r="K2138" s="24">
        <f>IFERROR(IF(V2138="Flex",0,IF(D2138=$D$30,VLOOKUP(A2138,MMO_o10M_lease!$A$1:$F$51,5,FALSE),IF(D2138=$D$26,VLOOKUP(D2138,LANDINGS!$A$3:$BR$40,HLOOKUP(A2138,LANDINGS!$B$1:$CF$42,42,FALSE),FALSE)-IFERROR(VLOOKUP(A2138,MMO_o10M_lease!$A$1:$F$38,5,FALSE),0),VLOOKUP(D2138,LANDINGS!$A$3:$CF$40,HLOOKUP(A2138,LANDINGS!$B$1:$CF$42,42,FALSE),FALSE)))),0)</f>
        <v>0</v>
      </c>
      <c r="L2138" s="24">
        <f>SUMIFS(PASTE_FLEX_TRACKER!$D:$D,PASTE_FLEX_TRACKER!$F:$F,MAIN!$A2138,PASTE_FLEX_TRACKER!$B:$B,MAIN!$D2138)-SUMIFS(PASTE_FLEX_TRACKER!$D:$D,PASTE_FLEX_TRACKER!$C:$C,MAIN!$A2138,PASTE_FLEX_TRACKER!$B:$B,MAIN!$D2138)</f>
        <v>0</v>
      </c>
      <c r="M2138" s="24" t="str">
        <f>IFERROR(-VLOOKUP(D2138,SQ!$A$19:$CC$52,HLOOKUP(MAIN!A2138,SQ!$B$18:$CC$56,39,FALSE),FALSE),"n/a")</f>
        <v>n/a</v>
      </c>
      <c r="N2138" s="46" t="s">
        <v>563</v>
      </c>
      <c r="O2138" s="46">
        <f>SUMIFS(MAN_ADJ!$L:$L,MAN_ADJ!$K:$K,MAIN!$D2138,MAN_ADJ!$J:$J,MAIN!$S2138)</f>
        <v>0</v>
      </c>
      <c r="P2138" s="25">
        <f t="shared" si="623"/>
        <v>0</v>
      </c>
      <c r="Q2138" s="28" t="str">
        <f t="shared" si="613"/>
        <v>n/a</v>
      </c>
      <c r="R2138" s="38">
        <f t="shared" si="614"/>
        <v>0</v>
      </c>
      <c r="S2138" s="17" t="s">
        <v>245</v>
      </c>
    </row>
    <row r="2139" spans="1:19" x14ac:dyDescent="0.25">
      <c r="A2139" s="17" t="s">
        <v>245</v>
      </c>
      <c r="B2139" s="17" t="s">
        <v>93</v>
      </c>
      <c r="C2139" s="17" t="s">
        <v>246</v>
      </c>
      <c r="D2139" s="17" t="s">
        <v>104</v>
      </c>
      <c r="E2139" s="24">
        <f>IF(U2139="SC",SUMIFS(SC!F:F,SC!A:A,MAIN!D2139,SC!B:B,MAIN!A2139),SUMIFS(Allocations!$H:$H,Allocations!$A:$A,MAIN!$A2139,Allocations!$B:$B,MAIN!$D2139))</f>
        <v>1</v>
      </c>
      <c r="F2139" s="24">
        <f>IF(U2139="SC",SUMIFS(SC!J:J,SC!A:A,MAIN!D2139,SC!B:B,MAIN!A2139),SUMIFS(Allocations!M:M,Allocations!A:A,MAIN!A2139,Allocations!B:B,MAIN!D2139))</f>
        <v>0</v>
      </c>
      <c r="G2139" s="24">
        <f t="shared" si="621"/>
        <v>1</v>
      </c>
      <c r="H2139" s="24">
        <f>IFERROR(VLOOKUP(S2139,Swaps_wk!$A$2:$AP$151,HLOOKUP(MAIN!D2139,Swaps_wk!$B$2:$AP$151,150,FALSE),FALSE),0)</f>
        <v>0</v>
      </c>
      <c r="I2139" s="24">
        <f>SUMIFS(PASTE_DQS_TRACKER!$D:$D,PASTE_DQS_TRACKER!$C:$C,MAIN!$A2139,PASTE_DQS_TRACKER!$B:$B,MAIN!$D2139)-SUMIFS(PASTE_DQS_TRACKER!$D:$D,PASTE_DQS_TRACKER!$C:$C,MAIN!A2139,PASTE_DQS_TRACKER!$E:$E,MAIN!$D2139)</f>
        <v>-1</v>
      </c>
      <c r="J2139" s="25">
        <f t="shared" si="622"/>
        <v>0</v>
      </c>
      <c r="K2139" s="24">
        <f>IFERROR(IF(V2139="Flex",0,IF(D2139=$D$30,VLOOKUP(A2139,MMO_o10M_lease!$A$1:$F$51,5,FALSE),IF(D2139=$D$26,VLOOKUP(D2139,LANDINGS!$A$3:$BR$40,HLOOKUP(A2139,LANDINGS!$B$1:$CF$42,42,FALSE),FALSE)-IFERROR(VLOOKUP(A2139,MMO_o10M_lease!$A$1:$F$38,5,FALSE),0),VLOOKUP(D2139,LANDINGS!$A$3:$CF$40,HLOOKUP(A2139,LANDINGS!$B$1:$CF$42,42,FALSE),FALSE)))),0)</f>
        <v>0</v>
      </c>
      <c r="L2139" s="24">
        <f>SUMIFS(PASTE_FLEX_TRACKER!$D:$D,PASTE_FLEX_TRACKER!$F:$F,MAIN!$A2139,PASTE_FLEX_TRACKER!$B:$B,MAIN!$D2139)-SUMIFS(PASTE_FLEX_TRACKER!$D:$D,PASTE_FLEX_TRACKER!$C:$C,MAIN!$A2139,PASTE_FLEX_TRACKER!$B:$B,MAIN!$D2139)</f>
        <v>0</v>
      </c>
      <c r="M2139" s="24" t="str">
        <f>IFERROR(-VLOOKUP(D2139,SQ!$A$19:$CC$52,HLOOKUP(MAIN!A2139,SQ!$B$18:$CC$56,39,FALSE),FALSE),"n/a")</f>
        <v>n/a</v>
      </c>
      <c r="N2139" s="46" t="s">
        <v>563</v>
      </c>
      <c r="O2139" s="46">
        <f>SUMIFS(MAN_ADJ!$L:$L,MAN_ADJ!$K:$K,MAIN!$D2139,MAN_ADJ!$J:$J,MAIN!$S2139)</f>
        <v>0</v>
      </c>
      <c r="P2139" s="25">
        <f t="shared" si="623"/>
        <v>0</v>
      </c>
      <c r="Q2139" s="28" t="str">
        <f t="shared" si="613"/>
        <v>n/a</v>
      </c>
      <c r="R2139" s="38">
        <f t="shared" si="614"/>
        <v>0</v>
      </c>
      <c r="S2139" s="17" t="s">
        <v>245</v>
      </c>
    </row>
    <row r="2140" spans="1:19" x14ac:dyDescent="0.25">
      <c r="A2140" s="17" t="s">
        <v>245</v>
      </c>
      <c r="B2140" s="17" t="s">
        <v>93</v>
      </c>
      <c r="C2140" s="17" t="s">
        <v>246</v>
      </c>
      <c r="D2140" s="17" t="s">
        <v>105</v>
      </c>
      <c r="E2140" s="24">
        <f>IF(U2140="SC",SUMIFS(SC!F:F,SC!A:A,MAIN!D2140,SC!B:B,MAIN!A2140),SUMIFS(Allocations!$H:$H,Allocations!$A:$A,MAIN!$A2140,Allocations!$B:$B,MAIN!$D2140))</f>
        <v>50.042000000000002</v>
      </c>
      <c r="F2140" s="24">
        <f>IF(U2140="SC",SUMIFS(SC!J:J,SC!A:A,MAIN!D2140,SC!B:B,MAIN!A2140),SUMIFS(Allocations!M:M,Allocations!A:A,MAIN!A2140,Allocations!B:B,MAIN!D2140))</f>
        <v>0</v>
      </c>
      <c r="G2140" s="24">
        <f t="shared" si="621"/>
        <v>50.042000000000002</v>
      </c>
      <c r="H2140" s="24">
        <f>IFERROR(VLOOKUP(S2140,Swaps_wk!$A$2:$AP$151,HLOOKUP(MAIN!D2140,Swaps_wk!$B$2:$AP$151,150,FALSE),FALSE),0)</f>
        <v>0</v>
      </c>
      <c r="I2140" s="24">
        <f>SUMIFS(PASTE_DQS_TRACKER!$D:$D,PASTE_DQS_TRACKER!$C:$C,MAIN!$A2140,PASTE_DQS_TRACKER!$B:$B,MAIN!$D2140)-SUMIFS(PASTE_DQS_TRACKER!$D:$D,PASTE_DQS_TRACKER!$C:$C,MAIN!A2140,PASTE_DQS_TRACKER!$E:$E,MAIN!$D2140)</f>
        <v>-13.799999999999997</v>
      </c>
      <c r="J2140" s="25">
        <f t="shared" si="622"/>
        <v>36.242000000000004</v>
      </c>
      <c r="K2140" s="24">
        <f>IFERROR(IF(V2140="Flex",0,IF(D2140=$D$30,VLOOKUP(A2140,MMO_o10M_lease!$A$1:$F$51,5,FALSE),IF(D2140=$D$26,VLOOKUP(D2140,LANDINGS!$A$3:$BR$40,HLOOKUP(A2140,LANDINGS!$B$1:$CF$42,42,FALSE),FALSE)-IFERROR(VLOOKUP(A2140,MMO_o10M_lease!$A$1:$F$38,5,FALSE),0),VLOOKUP(D2140,LANDINGS!$A$3:$CF$40,HLOOKUP(A2140,LANDINGS!$B$1:$CF$42,42,FALSE),FALSE)))),0)</f>
        <v>6.968</v>
      </c>
      <c r="L2140" s="24">
        <f>SUMIFS(PASTE_FLEX_TRACKER!$D:$D,PASTE_FLEX_TRACKER!$F:$F,MAIN!$A2140,PASTE_FLEX_TRACKER!$B:$B,MAIN!$D2140)-SUMIFS(PASTE_FLEX_TRACKER!$D:$D,PASTE_FLEX_TRACKER!$C:$C,MAIN!$A2140,PASTE_FLEX_TRACKER!$B:$B,MAIN!$D2140)</f>
        <v>0</v>
      </c>
      <c r="M2140" s="24" t="str">
        <f>IFERROR(-VLOOKUP(D2140,SQ!$A$19:$CC$52,HLOOKUP(MAIN!A2140,SQ!$B$18:$CC$56,39,FALSE),FALSE),"n/a")</f>
        <v>n/a</v>
      </c>
      <c r="N2140" s="46" t="s">
        <v>563</v>
      </c>
      <c r="O2140" s="46">
        <f>SUMIFS(MAN_ADJ!$L:$L,MAN_ADJ!$K:$K,MAIN!$D2140,MAN_ADJ!$J:$J,MAIN!$S2140)</f>
        <v>0</v>
      </c>
      <c r="P2140" s="25">
        <f t="shared" si="623"/>
        <v>6.968</v>
      </c>
      <c r="Q2140" s="28">
        <f t="shared" si="613"/>
        <v>0.19226312013685776</v>
      </c>
      <c r="R2140" s="38">
        <f t="shared" si="614"/>
        <v>29.274000000000004</v>
      </c>
      <c r="S2140" s="17" t="s">
        <v>245</v>
      </c>
    </row>
    <row r="2141" spans="1:19" x14ac:dyDescent="0.25">
      <c r="A2141" s="17" t="s">
        <v>245</v>
      </c>
      <c r="B2141" s="17" t="s">
        <v>93</v>
      </c>
      <c r="C2141" s="17" t="s">
        <v>246</v>
      </c>
      <c r="D2141" s="17" t="s">
        <v>106</v>
      </c>
      <c r="E2141" s="24">
        <f>IF(U2141="SC",SUMIFS(SC!F:F,SC!A:A,MAIN!D2141,SC!B:B,MAIN!A2141),SUMIFS(Allocations!$H:$H,Allocations!$A:$A,MAIN!$A2141,Allocations!$B:$B,MAIN!$D2141))</f>
        <v>1.756</v>
      </c>
      <c r="F2141" s="24">
        <f>IF(U2141="SC",SUMIFS(SC!J:J,SC!A:A,MAIN!D2141,SC!B:B,MAIN!A2141),SUMIFS(Allocations!M:M,Allocations!A:A,MAIN!A2141,Allocations!B:B,MAIN!D2141))</f>
        <v>0</v>
      </c>
      <c r="G2141" s="24">
        <f t="shared" si="621"/>
        <v>1.756</v>
      </c>
      <c r="H2141" s="24">
        <f>IFERROR(VLOOKUP(S2141,Swaps_wk!$A$2:$AP$151,HLOOKUP(MAIN!D2141,Swaps_wk!$B$2:$AP$151,150,FALSE),FALSE),0)</f>
        <v>0</v>
      </c>
      <c r="I2141" s="24">
        <f>SUMIFS(PASTE_DQS_TRACKER!$D:$D,PASTE_DQS_TRACKER!$C:$C,MAIN!$A2141,PASTE_DQS_TRACKER!$B:$B,MAIN!$D2141)-SUMIFS(PASTE_DQS_TRACKER!$D:$D,PASTE_DQS_TRACKER!$C:$C,MAIN!A2141,PASTE_DQS_TRACKER!$E:$E,MAIN!$D2141)</f>
        <v>-1.7</v>
      </c>
      <c r="J2141" s="25">
        <f t="shared" si="622"/>
        <v>5.600000000000005E-2</v>
      </c>
      <c r="K2141" s="24">
        <f>IFERROR(IF(V2141="Flex",0,IF(D2141=$D$30,VLOOKUP(A2141,MMO_o10M_lease!$A$1:$F$51,5,FALSE),IF(D2141=$D$26,VLOOKUP(D2141,LANDINGS!$A$3:$BR$40,HLOOKUP(A2141,LANDINGS!$B$1:$CF$42,42,FALSE),FALSE)-IFERROR(VLOOKUP(A2141,MMO_o10M_lease!$A$1:$F$38,5,FALSE),0),VLOOKUP(D2141,LANDINGS!$A$3:$CF$40,HLOOKUP(A2141,LANDINGS!$B$1:$CF$42,42,FALSE),FALSE)))),0)</f>
        <v>0</v>
      </c>
      <c r="L2141" s="24">
        <f>SUMIFS(PASTE_FLEX_TRACKER!$D:$D,PASTE_FLEX_TRACKER!$F:$F,MAIN!$A2141,PASTE_FLEX_TRACKER!$B:$B,MAIN!$D2141)-SUMIFS(PASTE_FLEX_TRACKER!$D:$D,PASTE_FLEX_TRACKER!$C:$C,MAIN!$A2141,PASTE_FLEX_TRACKER!$B:$B,MAIN!$D2141)</f>
        <v>0</v>
      </c>
      <c r="M2141" s="24" t="str">
        <f>IFERROR(-VLOOKUP(D2141,SQ!$A$19:$CC$52,HLOOKUP(MAIN!A2141,SQ!$B$18:$CC$56,39,FALSE),FALSE),"n/a")</f>
        <v>n/a</v>
      </c>
      <c r="N2141" s="46" t="s">
        <v>563</v>
      </c>
      <c r="O2141" s="46">
        <f>SUMIFS(MAN_ADJ!$L:$L,MAN_ADJ!$K:$K,MAIN!$D2141,MAN_ADJ!$J:$J,MAIN!$S2141)</f>
        <v>0</v>
      </c>
      <c r="P2141" s="25">
        <f t="shared" si="623"/>
        <v>0</v>
      </c>
      <c r="Q2141" s="28">
        <f t="shared" si="613"/>
        <v>0</v>
      </c>
      <c r="R2141" s="38">
        <f t="shared" si="614"/>
        <v>5.600000000000005E-2</v>
      </c>
      <c r="S2141" s="17" t="s">
        <v>245</v>
      </c>
    </row>
    <row r="2142" spans="1:19" x14ac:dyDescent="0.25">
      <c r="A2142" s="17" t="s">
        <v>245</v>
      </c>
      <c r="B2142" s="17" t="s">
        <v>93</v>
      </c>
      <c r="C2142" s="17" t="s">
        <v>246</v>
      </c>
      <c r="D2142" s="17" t="s">
        <v>107</v>
      </c>
      <c r="E2142" s="24">
        <f>IF(U2142="SC",SUMIFS(SC!F:F,SC!A:A,MAIN!D2142,SC!B:B,MAIN!A2142),SUMIFS(Allocations!$H:$H,Allocations!$A:$A,MAIN!$A2142,Allocations!$B:$B,MAIN!$D2142))</f>
        <v>0.4</v>
      </c>
      <c r="F2142" s="24">
        <f>IF(U2142="SC",SUMIFS(SC!J:J,SC!A:A,MAIN!D2142,SC!B:B,MAIN!A2142),SUMIFS(Allocations!M:M,Allocations!A:A,MAIN!A2142,Allocations!B:B,MAIN!D2142))</f>
        <v>0</v>
      </c>
      <c r="G2142" s="24">
        <f t="shared" si="621"/>
        <v>0.4</v>
      </c>
      <c r="H2142" s="24">
        <f>IFERROR(VLOOKUP(S2142,Swaps_wk!$A$2:$AP$151,HLOOKUP(MAIN!D2142,Swaps_wk!$B$2:$AP$151,150,FALSE),FALSE),0)</f>
        <v>0</v>
      </c>
      <c r="I2142" s="24">
        <f>SUMIFS(PASTE_DQS_TRACKER!$D:$D,PASTE_DQS_TRACKER!$C:$C,MAIN!$A2142,PASTE_DQS_TRACKER!$B:$B,MAIN!$D2142)-SUMIFS(PASTE_DQS_TRACKER!$D:$D,PASTE_DQS_TRACKER!$C:$C,MAIN!A2142,PASTE_DQS_TRACKER!$E:$E,MAIN!$D2142)</f>
        <v>-0.4</v>
      </c>
      <c r="J2142" s="25">
        <f t="shared" si="622"/>
        <v>0</v>
      </c>
      <c r="K2142" s="24">
        <f>IFERROR(IF(V2142="Flex",0,IF(D2142=$D$30,VLOOKUP(A2142,MMO_o10M_lease!$A$1:$F$51,5,FALSE),IF(D2142=$D$26,VLOOKUP(D2142,LANDINGS!$A$3:$BR$40,HLOOKUP(A2142,LANDINGS!$B$1:$CF$42,42,FALSE),FALSE)-IFERROR(VLOOKUP(A2142,MMO_o10M_lease!$A$1:$F$38,5,FALSE),0),VLOOKUP(D2142,LANDINGS!$A$3:$CF$40,HLOOKUP(A2142,LANDINGS!$B$1:$CF$42,42,FALSE),FALSE)))),0)</f>
        <v>0</v>
      </c>
      <c r="L2142" s="24">
        <f>SUMIFS(PASTE_FLEX_TRACKER!$D:$D,PASTE_FLEX_TRACKER!$F:$F,MAIN!$A2142,PASTE_FLEX_TRACKER!$B:$B,MAIN!$D2142)-SUMIFS(PASTE_FLEX_TRACKER!$D:$D,PASTE_FLEX_TRACKER!$C:$C,MAIN!$A2142,PASTE_FLEX_TRACKER!$B:$B,MAIN!$D2142)</f>
        <v>0</v>
      </c>
      <c r="M2142" s="24" t="str">
        <f>IFERROR(-VLOOKUP(D2142,SQ!$A$19:$CC$52,HLOOKUP(MAIN!A2142,SQ!$B$18:$CC$56,39,FALSE),FALSE),"n/a")</f>
        <v>n/a</v>
      </c>
      <c r="N2142" s="46" t="s">
        <v>563</v>
      </c>
      <c r="O2142" s="46">
        <f>SUMIFS(MAN_ADJ!$L:$L,MAN_ADJ!$K:$K,MAIN!$D2142,MAN_ADJ!$J:$J,MAIN!$S2142)</f>
        <v>0</v>
      </c>
      <c r="P2142" s="25">
        <f t="shared" si="623"/>
        <v>0</v>
      </c>
      <c r="Q2142" s="28" t="str">
        <f t="shared" si="613"/>
        <v>n/a</v>
      </c>
      <c r="R2142" s="38">
        <f t="shared" si="614"/>
        <v>0</v>
      </c>
      <c r="S2142" s="17" t="s">
        <v>245</v>
      </c>
    </row>
    <row r="2143" spans="1:19" x14ac:dyDescent="0.25">
      <c r="A2143" s="17" t="s">
        <v>245</v>
      </c>
      <c r="B2143" s="17" t="s">
        <v>93</v>
      </c>
      <c r="C2143" s="17" t="s">
        <v>246</v>
      </c>
      <c r="D2143" s="17" t="s">
        <v>108</v>
      </c>
      <c r="E2143" s="24">
        <f>IF(U2143="SC",SUMIFS(SC!F:F,SC!A:A,MAIN!D2143,SC!B:B,MAIN!A2143),SUMIFS(Allocations!$H:$H,Allocations!$A:$A,MAIN!$A2143,Allocations!$B:$B,MAIN!$D2143))</f>
        <v>8.0269999999999992</v>
      </c>
      <c r="F2143" s="24">
        <f>IF(U2143="SC",SUMIFS(SC!J:J,SC!A:A,MAIN!D2143,SC!B:B,MAIN!A2143),SUMIFS(Allocations!M:M,Allocations!A:A,MAIN!A2143,Allocations!B:B,MAIN!D2143))</f>
        <v>0</v>
      </c>
      <c r="G2143" s="24">
        <f t="shared" si="621"/>
        <v>8.0269999999999992</v>
      </c>
      <c r="H2143" s="24">
        <f>IFERROR(VLOOKUP(S2143,Swaps_wk!$A$2:$AP$151,HLOOKUP(MAIN!D2143,Swaps_wk!$B$2:$AP$151,150,FALSE),FALSE),0)</f>
        <v>0</v>
      </c>
      <c r="I2143" s="24">
        <f>SUMIFS(PASTE_DQS_TRACKER!$D:$D,PASTE_DQS_TRACKER!$C:$C,MAIN!$A2143,PASTE_DQS_TRACKER!$B:$B,MAIN!$D2143)-SUMIFS(PASTE_DQS_TRACKER!$D:$D,PASTE_DQS_TRACKER!$C:$C,MAIN!A2143,PASTE_DQS_TRACKER!$E:$E,MAIN!$D2143)</f>
        <v>-8</v>
      </c>
      <c r="J2143" s="25">
        <f t="shared" si="622"/>
        <v>2.6999999999999247E-2</v>
      </c>
      <c r="K2143" s="24">
        <f>IFERROR(IF(V2143="Flex",0,IF(D2143=$D$30,VLOOKUP(A2143,MMO_o10M_lease!$A$1:$F$51,5,FALSE),IF(D2143=$D$26,VLOOKUP(D2143,LANDINGS!$A$3:$BR$40,HLOOKUP(A2143,LANDINGS!$B$1:$CF$42,42,FALSE),FALSE)-IFERROR(VLOOKUP(A2143,MMO_o10M_lease!$A$1:$F$38,5,FALSE),0),VLOOKUP(D2143,LANDINGS!$A$3:$CF$40,HLOOKUP(A2143,LANDINGS!$B$1:$CF$42,42,FALSE),FALSE)))),0)</f>
        <v>0</v>
      </c>
      <c r="L2143" s="24">
        <f>SUMIFS(PASTE_FLEX_TRACKER!$D:$D,PASTE_FLEX_TRACKER!$F:$F,MAIN!$A2143,PASTE_FLEX_TRACKER!$B:$B,MAIN!$D2143)-SUMIFS(PASTE_FLEX_TRACKER!$D:$D,PASTE_FLEX_TRACKER!$C:$C,MAIN!$A2143,PASTE_FLEX_TRACKER!$B:$B,MAIN!$D2143)</f>
        <v>0</v>
      </c>
      <c r="M2143" s="24" t="str">
        <f>IFERROR(-VLOOKUP(D2143,SQ!$A$19:$CC$52,HLOOKUP(MAIN!A2143,SQ!$B$18:$CC$56,39,FALSE),FALSE),"n/a")</f>
        <v>n/a</v>
      </c>
      <c r="N2143" s="46" t="s">
        <v>563</v>
      </c>
      <c r="O2143" s="46">
        <f>SUMIFS(MAN_ADJ!$L:$L,MAN_ADJ!$K:$K,MAIN!$D2143,MAN_ADJ!$J:$J,MAIN!$S2143)</f>
        <v>0</v>
      </c>
      <c r="P2143" s="25">
        <f t="shared" si="623"/>
        <v>0</v>
      </c>
      <c r="Q2143" s="28">
        <f t="shared" si="613"/>
        <v>0</v>
      </c>
      <c r="R2143" s="38">
        <f t="shared" si="614"/>
        <v>2.6999999999999247E-2</v>
      </c>
      <c r="S2143" s="17" t="s">
        <v>245</v>
      </c>
    </row>
    <row r="2144" spans="1:19" x14ac:dyDescent="0.25">
      <c r="A2144" s="17" t="s">
        <v>245</v>
      </c>
      <c r="B2144" s="17" t="s">
        <v>93</v>
      </c>
      <c r="C2144" s="17" t="s">
        <v>246</v>
      </c>
      <c r="D2144" s="17" t="s">
        <v>109</v>
      </c>
      <c r="E2144" s="24">
        <f>IF(U2144="SC",SUMIFS(SC!F:F,SC!A:A,MAIN!D2144,SC!B:B,MAIN!A2144),SUMIFS(Allocations!$H:$H,Allocations!$A:$A,MAIN!$A2144,Allocations!$B:$B,MAIN!$D2144))</f>
        <v>2.6</v>
      </c>
      <c r="F2144" s="24">
        <f>IF(U2144="SC",SUMIFS(SC!J:J,SC!A:A,MAIN!D2144,SC!B:B,MAIN!A2144),SUMIFS(Allocations!M:M,Allocations!A:A,MAIN!A2144,Allocations!B:B,MAIN!D2144))</f>
        <v>0</v>
      </c>
      <c r="G2144" s="24">
        <f t="shared" si="621"/>
        <v>2.6</v>
      </c>
      <c r="H2144" s="24">
        <f>IFERROR(VLOOKUP(S2144,Swaps_wk!$A$2:$AP$151,HLOOKUP(MAIN!D2144,Swaps_wk!$B$2:$AP$151,150,FALSE),FALSE),0)</f>
        <v>0</v>
      </c>
      <c r="I2144" s="24">
        <f>SUMIFS(PASTE_DQS_TRACKER!$D:$D,PASTE_DQS_TRACKER!$C:$C,MAIN!$A2144,PASTE_DQS_TRACKER!$B:$B,MAIN!$D2144)-SUMIFS(PASTE_DQS_TRACKER!$D:$D,PASTE_DQS_TRACKER!$C:$C,MAIN!A2144,PASTE_DQS_TRACKER!$E:$E,MAIN!$D2144)</f>
        <v>-2.6</v>
      </c>
      <c r="J2144" s="25">
        <f t="shared" si="622"/>
        <v>0</v>
      </c>
      <c r="K2144" s="24">
        <f>IFERROR(IF(V2144="Flex",0,IF(D2144=$D$30,VLOOKUP(A2144,MMO_o10M_lease!$A$1:$F$51,5,FALSE),IF(D2144=$D$26,VLOOKUP(D2144,LANDINGS!$A$3:$BR$40,HLOOKUP(A2144,LANDINGS!$B$1:$CF$42,42,FALSE),FALSE)-IFERROR(VLOOKUP(A2144,MMO_o10M_lease!$A$1:$F$38,5,FALSE),0),VLOOKUP(D2144,LANDINGS!$A$3:$CF$40,HLOOKUP(A2144,LANDINGS!$B$1:$CF$42,42,FALSE),FALSE)))),0)</f>
        <v>0</v>
      </c>
      <c r="L2144" s="24">
        <f>SUMIFS(PASTE_FLEX_TRACKER!$D:$D,PASTE_FLEX_TRACKER!$F:$F,MAIN!$A2144,PASTE_FLEX_TRACKER!$B:$B,MAIN!$D2144)-SUMIFS(PASTE_FLEX_TRACKER!$D:$D,PASTE_FLEX_TRACKER!$C:$C,MAIN!$A2144,PASTE_FLEX_TRACKER!$B:$B,MAIN!$D2144)</f>
        <v>0</v>
      </c>
      <c r="M2144" s="24" t="str">
        <f>IFERROR(-VLOOKUP(D2144,SQ!$A$19:$CC$52,HLOOKUP(MAIN!A2144,SQ!$B$18:$CC$56,39,FALSE),FALSE),"n/a")</f>
        <v>n/a</v>
      </c>
      <c r="N2144" s="46" t="s">
        <v>563</v>
      </c>
      <c r="O2144" s="46">
        <f>SUMIFS(MAN_ADJ!$L:$L,MAN_ADJ!$K:$K,MAIN!$D2144,MAN_ADJ!$J:$J,MAIN!$S2144)</f>
        <v>0</v>
      </c>
      <c r="P2144" s="25">
        <f t="shared" si="623"/>
        <v>0</v>
      </c>
      <c r="Q2144" s="28" t="str">
        <f t="shared" si="613"/>
        <v>n/a</v>
      </c>
      <c r="R2144" s="38">
        <f t="shared" si="614"/>
        <v>0</v>
      </c>
      <c r="S2144" s="17" t="s">
        <v>245</v>
      </c>
    </row>
    <row r="2145" spans="1:19" x14ac:dyDescent="0.25">
      <c r="A2145" s="17" t="s">
        <v>245</v>
      </c>
      <c r="B2145" s="17" t="s">
        <v>93</v>
      </c>
      <c r="C2145" s="17" t="s">
        <v>246</v>
      </c>
      <c r="D2145" s="17" t="s">
        <v>110</v>
      </c>
      <c r="E2145" s="24">
        <f>IF(U2145="SC",SUMIFS(SC!F:F,SC!A:A,MAIN!D2145,SC!B:B,MAIN!A2145),SUMIFS(Allocations!$H:$H,Allocations!$A:$A,MAIN!$A2145,Allocations!$B:$B,MAIN!$D2145))</f>
        <v>0</v>
      </c>
      <c r="F2145" s="24">
        <f>IF(U2145="SC",SUMIFS(SC!J:J,SC!A:A,MAIN!D2145,SC!B:B,MAIN!A2145),SUMIFS(Allocations!M:M,Allocations!A:A,MAIN!A2145,Allocations!B:B,MAIN!D2145))</f>
        <v>0</v>
      </c>
      <c r="G2145" s="24">
        <f t="shared" si="621"/>
        <v>0</v>
      </c>
      <c r="H2145" s="24">
        <f>IFERROR(VLOOKUP(S2145,Swaps_wk!$A$2:$AP$151,HLOOKUP(MAIN!D2145,Swaps_wk!$B$2:$AP$151,150,FALSE),FALSE),0)</f>
        <v>0</v>
      </c>
      <c r="I2145" s="24">
        <f>SUMIFS(PASTE_DQS_TRACKER!$D:$D,PASTE_DQS_TRACKER!$C:$C,MAIN!$A2145,PASTE_DQS_TRACKER!$B:$B,MAIN!$D2145)-SUMIFS(PASTE_DQS_TRACKER!$D:$D,PASTE_DQS_TRACKER!$C:$C,MAIN!A2145,PASTE_DQS_TRACKER!$E:$E,MAIN!$D2145)</f>
        <v>0</v>
      </c>
      <c r="J2145" s="25">
        <f t="shared" si="622"/>
        <v>0</v>
      </c>
      <c r="K2145" s="24">
        <f>IFERROR(IF(V2145="Flex",0,IF(D2145=$D$30,VLOOKUP(A2145,MMO_o10M_lease!$A$1:$F$51,5,FALSE),IF(D2145=$D$26,VLOOKUP(D2145,LANDINGS!$A$3:$BR$40,HLOOKUP(A2145,LANDINGS!$B$1:$CF$42,42,FALSE),FALSE)-IFERROR(VLOOKUP(A2145,MMO_o10M_lease!$A$1:$F$38,5,FALSE),0),VLOOKUP(D2145,LANDINGS!$A$3:$CF$40,HLOOKUP(A2145,LANDINGS!$B$1:$CF$42,42,FALSE),FALSE)))),0)</f>
        <v>0</v>
      </c>
      <c r="L2145" s="24">
        <f>SUMIFS(PASTE_FLEX_TRACKER!$D:$D,PASTE_FLEX_TRACKER!$F:$F,MAIN!$A2145,PASTE_FLEX_TRACKER!$B:$B,MAIN!$D2145)-SUMIFS(PASTE_FLEX_TRACKER!$D:$D,PASTE_FLEX_TRACKER!$C:$C,MAIN!$A2145,PASTE_FLEX_TRACKER!$B:$B,MAIN!$D2145)</f>
        <v>0</v>
      </c>
      <c r="M2145" s="24" t="str">
        <f>IFERROR(-VLOOKUP(D2145,SQ!$A$19:$CC$52,HLOOKUP(MAIN!A2145,SQ!$B$18:$CC$56,39,FALSE),FALSE),"n/a")</f>
        <v>n/a</v>
      </c>
      <c r="N2145" s="46" t="s">
        <v>563</v>
      </c>
      <c r="O2145" s="46">
        <f>SUMIFS(MAN_ADJ!$L:$L,MAN_ADJ!$K:$K,MAIN!$D2145,MAN_ADJ!$J:$J,MAIN!$S2145)</f>
        <v>0</v>
      </c>
      <c r="P2145" s="25">
        <f t="shared" si="623"/>
        <v>0</v>
      </c>
      <c r="Q2145" s="28" t="str">
        <f t="shared" si="613"/>
        <v>n/a</v>
      </c>
      <c r="R2145" s="38">
        <f t="shared" si="614"/>
        <v>0</v>
      </c>
      <c r="S2145" s="17" t="s">
        <v>245</v>
      </c>
    </row>
    <row r="2146" spans="1:19" x14ac:dyDescent="0.25">
      <c r="A2146" s="17" t="s">
        <v>245</v>
      </c>
      <c r="B2146" s="17" t="s">
        <v>93</v>
      </c>
      <c r="C2146" s="17" t="s">
        <v>246</v>
      </c>
      <c r="D2146" s="17" t="s">
        <v>111</v>
      </c>
      <c r="E2146" s="24">
        <f>IF(U2146="SC",SUMIFS(SC!F:F,SC!A:A,MAIN!D2146,SC!B:B,MAIN!A2146),SUMIFS(Allocations!$H:$H,Allocations!$A:$A,MAIN!$A2146,Allocations!$B:$B,MAIN!$D2146))</f>
        <v>0</v>
      </c>
      <c r="F2146" s="24">
        <f>IF(U2146="SC",SUMIFS(SC!J:J,SC!A:A,MAIN!D2146,SC!B:B,MAIN!A2146),SUMIFS(Allocations!M:M,Allocations!A:A,MAIN!A2146,Allocations!B:B,MAIN!D2146))</f>
        <v>0</v>
      </c>
      <c r="G2146" s="24">
        <f t="shared" si="621"/>
        <v>0</v>
      </c>
      <c r="H2146" s="24">
        <f>IFERROR(VLOOKUP(S2146,Swaps_wk!$A$2:$AP$151,HLOOKUP(MAIN!D2146,Swaps_wk!$B$2:$AP$151,150,FALSE),FALSE),0)</f>
        <v>0</v>
      </c>
      <c r="I2146" s="24">
        <f>SUMIFS(PASTE_DQS_TRACKER!$D:$D,PASTE_DQS_TRACKER!$C:$C,MAIN!$A2146,PASTE_DQS_TRACKER!$B:$B,MAIN!$D2146)-SUMIFS(PASTE_DQS_TRACKER!$D:$D,PASTE_DQS_TRACKER!$C:$C,MAIN!A2146,PASTE_DQS_TRACKER!$E:$E,MAIN!$D2146)</f>
        <v>0</v>
      </c>
      <c r="J2146" s="25">
        <f t="shared" si="622"/>
        <v>0</v>
      </c>
      <c r="K2146" s="24">
        <f>IFERROR(IF(V2146="Flex",0,IF(D2146=$D$30,VLOOKUP(A2146,MMO_o10M_lease!$A$1:$F$51,5,FALSE),IF(D2146=$D$26,VLOOKUP(D2146,LANDINGS!$A$3:$BR$40,HLOOKUP(A2146,LANDINGS!$B$1:$CF$42,42,FALSE),FALSE)-IFERROR(VLOOKUP(A2146,MMO_o10M_lease!$A$1:$F$38,5,FALSE),0),VLOOKUP(D2146,LANDINGS!$A$3:$CF$40,HLOOKUP(A2146,LANDINGS!$B$1:$CF$42,42,FALSE),FALSE)))),0)</f>
        <v>0</v>
      </c>
      <c r="L2146" s="24">
        <f>SUMIFS(PASTE_FLEX_TRACKER!$D:$D,PASTE_FLEX_TRACKER!$F:$F,MAIN!$A2146,PASTE_FLEX_TRACKER!$B:$B,MAIN!$D2146)-SUMIFS(PASTE_FLEX_TRACKER!$D:$D,PASTE_FLEX_TRACKER!$C:$C,MAIN!$A2146,PASTE_FLEX_TRACKER!$B:$B,MAIN!$D2146)</f>
        <v>0</v>
      </c>
      <c r="M2146" s="24" t="str">
        <f>IFERROR(-VLOOKUP(D2146,SQ!$A$19:$CC$52,HLOOKUP(MAIN!A2146,SQ!$B$18:$CC$56,39,FALSE),FALSE),"n/a")</f>
        <v>n/a</v>
      </c>
      <c r="N2146" s="46" t="s">
        <v>563</v>
      </c>
      <c r="O2146" s="46">
        <f>SUMIFS(MAN_ADJ!$L:$L,MAN_ADJ!$K:$K,MAIN!$D2146,MAN_ADJ!$J:$J,MAIN!$S2146)</f>
        <v>0</v>
      </c>
      <c r="P2146" s="25">
        <f t="shared" si="623"/>
        <v>0</v>
      </c>
      <c r="Q2146" s="28" t="str">
        <f t="shared" si="613"/>
        <v>n/a</v>
      </c>
      <c r="R2146" s="38">
        <f t="shared" si="614"/>
        <v>0</v>
      </c>
      <c r="S2146" s="17" t="s">
        <v>245</v>
      </c>
    </row>
    <row r="2147" spans="1:19" x14ac:dyDescent="0.25">
      <c r="A2147" s="17" t="s">
        <v>245</v>
      </c>
      <c r="B2147" s="17" t="s">
        <v>93</v>
      </c>
      <c r="C2147" s="17" t="s">
        <v>246</v>
      </c>
      <c r="D2147" s="17" t="s">
        <v>112</v>
      </c>
      <c r="E2147" s="24">
        <f>IF(U2147="SC",SUMIFS(SC!F:F,SC!A:A,MAIN!D2147,SC!B:B,MAIN!A2147),SUMIFS(Allocations!$H:$H,Allocations!$A:$A,MAIN!$A2147,Allocations!$B:$B,MAIN!$D2147))</f>
        <v>0</v>
      </c>
      <c r="F2147" s="24">
        <f>IF(U2147="SC",SUMIFS(SC!J:J,SC!A:A,MAIN!D2147,SC!B:B,MAIN!A2147),SUMIFS(Allocations!M:M,Allocations!A:A,MAIN!A2147,Allocations!B:B,MAIN!D2147))</f>
        <v>0</v>
      </c>
      <c r="G2147" s="24">
        <f t="shared" si="621"/>
        <v>0</v>
      </c>
      <c r="H2147" s="24">
        <f>IFERROR(VLOOKUP(S2147,Swaps_wk!$A$2:$AP$151,HLOOKUP(MAIN!D2147,Swaps_wk!$B$2:$AP$151,150,FALSE),FALSE),0)</f>
        <v>0</v>
      </c>
      <c r="I2147" s="24">
        <f>SUMIFS(PASTE_DQS_TRACKER!$D:$D,PASTE_DQS_TRACKER!$C:$C,MAIN!$A2147,PASTE_DQS_TRACKER!$B:$B,MAIN!$D2147)-SUMIFS(PASTE_DQS_TRACKER!$D:$D,PASTE_DQS_TRACKER!$C:$C,MAIN!A2147,PASTE_DQS_TRACKER!$E:$E,MAIN!$D2147)</f>
        <v>0</v>
      </c>
      <c r="J2147" s="25">
        <f t="shared" si="622"/>
        <v>0</v>
      </c>
      <c r="K2147" s="24">
        <f>IFERROR(IF(V2147="Flex",0,IF(D2147=$D$30,VLOOKUP(A2147,MMO_o10M_lease!$A$1:$F$51,5,FALSE),IF(D2147=$D$26,VLOOKUP(D2147,LANDINGS!$A$3:$BR$40,HLOOKUP(A2147,LANDINGS!$B$1:$CF$42,42,FALSE),FALSE)-IFERROR(VLOOKUP(A2147,MMO_o10M_lease!$A$1:$F$38,5,FALSE),0),VLOOKUP(D2147,LANDINGS!$A$3:$CF$40,HLOOKUP(A2147,LANDINGS!$B$1:$CF$42,42,FALSE),FALSE)))),0)</f>
        <v>0</v>
      </c>
      <c r="L2147" s="24">
        <f>SUMIFS(PASTE_FLEX_TRACKER!$D:$D,PASTE_FLEX_TRACKER!$F:$F,MAIN!$A2147,PASTE_FLEX_TRACKER!$B:$B,MAIN!$D2147)-SUMIFS(PASTE_FLEX_TRACKER!$D:$D,PASTE_FLEX_TRACKER!$C:$C,MAIN!$A2147,PASTE_FLEX_TRACKER!$B:$B,MAIN!$D2147)</f>
        <v>0</v>
      </c>
      <c r="M2147" s="24" t="str">
        <f>IFERROR(-VLOOKUP(D2147,SQ!$A$19:$CC$52,HLOOKUP(MAIN!A2147,SQ!$B$18:$CC$56,39,FALSE),FALSE),"n/a")</f>
        <v>n/a</v>
      </c>
      <c r="N2147" s="46" t="s">
        <v>563</v>
      </c>
      <c r="O2147" s="46">
        <f>SUMIFS(MAN_ADJ!$L:$L,MAN_ADJ!$K:$K,MAIN!$D2147,MAN_ADJ!$J:$J,MAIN!$S2147)</f>
        <v>0</v>
      </c>
      <c r="P2147" s="25">
        <f t="shared" si="623"/>
        <v>0</v>
      </c>
      <c r="Q2147" s="28" t="str">
        <f t="shared" si="613"/>
        <v>n/a</v>
      </c>
      <c r="R2147" s="38">
        <f t="shared" si="614"/>
        <v>0</v>
      </c>
      <c r="S2147" s="17" t="s">
        <v>245</v>
      </c>
    </row>
    <row r="2148" spans="1:19" x14ac:dyDescent="0.25">
      <c r="A2148" s="17" t="s">
        <v>245</v>
      </c>
      <c r="B2148" s="17" t="s">
        <v>93</v>
      </c>
      <c r="C2148" s="17" t="s">
        <v>246</v>
      </c>
      <c r="D2148" s="17" t="s">
        <v>113</v>
      </c>
      <c r="E2148" s="24">
        <f>IF(U2148="SC",SUMIFS(SC!F:F,SC!A:A,MAIN!D2148,SC!B:B,MAIN!A2148),SUMIFS(Allocations!$H:$H,Allocations!$A:$A,MAIN!$A2148,Allocations!$B:$B,MAIN!$D2148))</f>
        <v>0</v>
      </c>
      <c r="F2148" s="24">
        <f>IF(U2148="SC",SUMIFS(SC!J:J,SC!A:A,MAIN!D2148,SC!B:B,MAIN!A2148),SUMIFS(Allocations!M:M,Allocations!A:A,MAIN!A2148,Allocations!B:B,MAIN!D2148))</f>
        <v>0</v>
      </c>
      <c r="G2148" s="24">
        <f t="shared" si="621"/>
        <v>0</v>
      </c>
      <c r="H2148" s="24">
        <f>IFERROR(VLOOKUP(S2148,Swaps_wk!$A$2:$AP$151,HLOOKUP(MAIN!D2148,Swaps_wk!$B$2:$AP$151,150,FALSE),FALSE),0)</f>
        <v>0</v>
      </c>
      <c r="I2148" s="24">
        <f>SUMIFS(PASTE_DQS_TRACKER!$D:$D,PASTE_DQS_TRACKER!$C:$C,MAIN!$A2148,PASTE_DQS_TRACKER!$B:$B,MAIN!$D2148)-SUMIFS(PASTE_DQS_TRACKER!$D:$D,PASTE_DQS_TRACKER!$C:$C,MAIN!A2148,PASTE_DQS_TRACKER!$E:$E,MAIN!$D2148)</f>
        <v>0</v>
      </c>
      <c r="J2148" s="25">
        <f t="shared" si="622"/>
        <v>0</v>
      </c>
      <c r="K2148" s="24">
        <f>IFERROR(IF(V2148="Flex",0,IF(D2148=$D$30,VLOOKUP(A2148,MMO_o10M_lease!$A$1:$F$51,5,FALSE),IF(D2148=$D$26,VLOOKUP(D2148,LANDINGS!$A$3:$BR$40,HLOOKUP(A2148,LANDINGS!$B$1:$CF$42,42,FALSE),FALSE)-IFERROR(VLOOKUP(A2148,MMO_o10M_lease!$A$1:$F$38,5,FALSE),0),VLOOKUP(D2148,LANDINGS!$A$3:$CF$40,HLOOKUP(A2148,LANDINGS!$B$1:$CF$42,42,FALSE),FALSE)))),0)</f>
        <v>0</v>
      </c>
      <c r="L2148" s="24">
        <f>SUMIFS(PASTE_FLEX_TRACKER!$D:$D,PASTE_FLEX_TRACKER!$F:$F,MAIN!$A2148,PASTE_FLEX_TRACKER!$B:$B,MAIN!$D2148)-SUMIFS(PASTE_FLEX_TRACKER!$D:$D,PASTE_FLEX_TRACKER!$C:$C,MAIN!$A2148,PASTE_FLEX_TRACKER!$B:$B,MAIN!$D2148)</f>
        <v>0</v>
      </c>
      <c r="M2148" s="24" t="str">
        <f>IFERROR(-VLOOKUP(D2148,SQ!$A$19:$CC$52,HLOOKUP(MAIN!A2148,SQ!$B$18:$CC$56,39,FALSE),FALSE),"n/a")</f>
        <v>n/a</v>
      </c>
      <c r="N2148" s="46" t="s">
        <v>563</v>
      </c>
      <c r="O2148" s="46">
        <f>SUMIFS(MAN_ADJ!$L:$L,MAN_ADJ!$K:$K,MAIN!$D2148,MAN_ADJ!$J:$J,MAIN!$S2148)</f>
        <v>0</v>
      </c>
      <c r="P2148" s="25">
        <f t="shared" si="623"/>
        <v>0</v>
      </c>
      <c r="Q2148" s="28" t="str">
        <f t="shared" si="613"/>
        <v>n/a</v>
      </c>
      <c r="R2148" s="38">
        <f t="shared" si="614"/>
        <v>0</v>
      </c>
      <c r="S2148" s="17" t="s">
        <v>245</v>
      </c>
    </row>
    <row r="2149" spans="1:19" x14ac:dyDescent="0.25">
      <c r="A2149" s="17" t="s">
        <v>245</v>
      </c>
      <c r="B2149" s="17" t="s">
        <v>93</v>
      </c>
      <c r="C2149" s="17" t="s">
        <v>246</v>
      </c>
      <c r="D2149" s="17" t="s">
        <v>114</v>
      </c>
      <c r="E2149" s="24">
        <f>IF(U2149="SC",SUMIFS(SC!F:F,SC!A:A,MAIN!D2149,SC!B:B,MAIN!A2149),SUMIFS(Allocations!$H:$H,Allocations!$A:$A,MAIN!$A2149,Allocations!$B:$B,MAIN!$D2149))</f>
        <v>0</v>
      </c>
      <c r="F2149" s="24">
        <f>IF(U2149="SC",SUMIFS(SC!J:J,SC!A:A,MAIN!D2149,SC!B:B,MAIN!A2149),SUMIFS(Allocations!M:M,Allocations!A:A,MAIN!A2149,Allocations!B:B,MAIN!D2149))</f>
        <v>0</v>
      </c>
      <c r="G2149" s="24">
        <f t="shared" si="621"/>
        <v>0</v>
      </c>
      <c r="H2149" s="24">
        <f>IFERROR(VLOOKUP(S2149,Swaps_wk!$A$2:$AP$151,HLOOKUP(MAIN!D2149,Swaps_wk!$B$2:$AP$151,150,FALSE),FALSE),0)</f>
        <v>0</v>
      </c>
      <c r="I2149" s="24">
        <f>SUMIFS(PASTE_DQS_TRACKER!$D:$D,PASTE_DQS_TRACKER!$C:$C,MAIN!$A2149,PASTE_DQS_TRACKER!$B:$B,MAIN!$D2149)-SUMIFS(PASTE_DQS_TRACKER!$D:$D,PASTE_DQS_TRACKER!$C:$C,MAIN!A2149,PASTE_DQS_TRACKER!$E:$E,MAIN!$D2149)</f>
        <v>0</v>
      </c>
      <c r="J2149" s="25">
        <f t="shared" si="622"/>
        <v>0</v>
      </c>
      <c r="K2149" s="24">
        <f>IFERROR(IF(V2149="Flex",0,IF(D2149=$D$30,VLOOKUP(A2149,MMO_o10M_lease!$A$1:$F$51,5,FALSE),IF(D2149=$D$26,VLOOKUP(D2149,LANDINGS!$A$3:$BR$40,HLOOKUP(A2149,LANDINGS!$B$1:$CF$42,42,FALSE),FALSE)-IFERROR(VLOOKUP(A2149,MMO_o10M_lease!$A$1:$F$38,5,FALSE),0),VLOOKUP(D2149,LANDINGS!$A$3:$CF$40,HLOOKUP(A2149,LANDINGS!$B$1:$CF$42,42,FALSE),FALSE)))),0)</f>
        <v>0</v>
      </c>
      <c r="L2149" s="24">
        <f>SUMIFS(PASTE_FLEX_TRACKER!$D:$D,PASTE_FLEX_TRACKER!$F:$F,MAIN!$A2149,PASTE_FLEX_TRACKER!$B:$B,MAIN!$D2149)-SUMIFS(PASTE_FLEX_TRACKER!$D:$D,PASTE_FLEX_TRACKER!$C:$C,MAIN!$A2149,PASTE_FLEX_TRACKER!$B:$B,MAIN!$D2149)</f>
        <v>0</v>
      </c>
      <c r="M2149" s="24" t="str">
        <f>IFERROR(-VLOOKUP(D2149,SQ!$A$19:$CC$52,HLOOKUP(MAIN!A2149,SQ!$B$18:$CC$56,39,FALSE),FALSE),"n/a")</f>
        <v>n/a</v>
      </c>
      <c r="N2149" s="46" t="s">
        <v>563</v>
      </c>
      <c r="O2149" s="46">
        <f>SUMIFS(MAN_ADJ!$L:$L,MAN_ADJ!$K:$K,MAIN!$D2149,MAN_ADJ!$J:$J,MAIN!$S2149)</f>
        <v>0</v>
      </c>
      <c r="P2149" s="25">
        <f t="shared" si="623"/>
        <v>0</v>
      </c>
      <c r="Q2149" s="28" t="str">
        <f t="shared" si="613"/>
        <v>n/a</v>
      </c>
      <c r="R2149" s="38">
        <f t="shared" si="614"/>
        <v>0</v>
      </c>
      <c r="S2149" s="17" t="s">
        <v>245</v>
      </c>
    </row>
    <row r="2150" spans="1:19" x14ac:dyDescent="0.25">
      <c r="A2150" s="17" t="s">
        <v>245</v>
      </c>
      <c r="B2150" s="17" t="s">
        <v>93</v>
      </c>
      <c r="C2150" s="17" t="s">
        <v>246</v>
      </c>
      <c r="D2150" s="17" t="s">
        <v>115</v>
      </c>
      <c r="E2150" s="24">
        <f>IF(U2150="SC",SUMIFS(SC!F:F,SC!A:A,MAIN!D2150,SC!B:B,MAIN!A2150),SUMIFS(Allocations!$H:$H,Allocations!$A:$A,MAIN!$A2150,Allocations!$B:$B,MAIN!$D2150))</f>
        <v>0.125</v>
      </c>
      <c r="F2150" s="24">
        <f>IF(U2150="SC",SUMIFS(SC!J:J,SC!A:A,MAIN!D2150,SC!B:B,MAIN!A2150),SUMIFS(Allocations!M:M,Allocations!A:A,MAIN!A2150,Allocations!B:B,MAIN!D2150))</f>
        <v>0</v>
      </c>
      <c r="G2150" s="24">
        <f t="shared" si="621"/>
        <v>0.125</v>
      </c>
      <c r="H2150" s="24">
        <f>IFERROR(VLOOKUP(S2150,Swaps_wk!$A$2:$AP$151,HLOOKUP(MAIN!D2150,Swaps_wk!$B$2:$AP$151,150,FALSE),FALSE),0)</f>
        <v>0</v>
      </c>
      <c r="I2150" s="24">
        <f>SUMIFS(PASTE_DQS_TRACKER!$D:$D,PASTE_DQS_TRACKER!$C:$C,MAIN!$A2150,PASTE_DQS_TRACKER!$B:$B,MAIN!$D2150)-SUMIFS(PASTE_DQS_TRACKER!$D:$D,PASTE_DQS_TRACKER!$C:$C,MAIN!A2150,PASTE_DQS_TRACKER!$E:$E,MAIN!$D2150)</f>
        <v>0</v>
      </c>
      <c r="J2150" s="25">
        <f t="shared" si="622"/>
        <v>0.125</v>
      </c>
      <c r="K2150" s="24">
        <f>IFERROR(IF(V2150="Flex",0,IF(D2150=$D$30,VLOOKUP(A2150,MMO_o10M_lease!$A$1:$F$51,5,FALSE),IF(D2150=$D$26,VLOOKUP(D2150,LANDINGS!$A$3:$BR$40,HLOOKUP(A2150,LANDINGS!$B$1:$CF$42,42,FALSE),FALSE)-IFERROR(VLOOKUP(A2150,MMO_o10M_lease!$A$1:$F$38,5,FALSE),0),VLOOKUP(D2150,LANDINGS!$A$3:$CF$40,HLOOKUP(A2150,LANDINGS!$B$1:$CF$42,42,FALSE),FALSE)))),0)</f>
        <v>0</v>
      </c>
      <c r="L2150" s="24">
        <f>SUMIFS(PASTE_FLEX_TRACKER!$D:$D,PASTE_FLEX_TRACKER!$F:$F,MAIN!$A2150,PASTE_FLEX_TRACKER!$B:$B,MAIN!$D2150)-SUMIFS(PASTE_FLEX_TRACKER!$D:$D,PASTE_FLEX_TRACKER!$C:$C,MAIN!$A2150,PASTE_FLEX_TRACKER!$B:$B,MAIN!$D2150)</f>
        <v>0</v>
      </c>
      <c r="M2150" s="24" t="str">
        <f>IFERROR(-VLOOKUP(D2150,SQ!$A$19:$CC$52,HLOOKUP(MAIN!A2150,SQ!$B$18:$CC$56,39,FALSE),FALSE),"n/a")</f>
        <v>n/a</v>
      </c>
      <c r="N2150" s="46" t="s">
        <v>563</v>
      </c>
      <c r="O2150" s="46">
        <f>SUMIFS(MAN_ADJ!$L:$L,MAN_ADJ!$K:$K,MAIN!$D2150,MAN_ADJ!$J:$J,MAIN!$S2150)</f>
        <v>0</v>
      </c>
      <c r="P2150" s="25">
        <f t="shared" si="623"/>
        <v>0</v>
      </c>
      <c r="Q2150" s="28">
        <f t="shared" si="613"/>
        <v>0</v>
      </c>
      <c r="R2150" s="38">
        <f t="shared" si="614"/>
        <v>0.125</v>
      </c>
      <c r="S2150" s="17" t="s">
        <v>245</v>
      </c>
    </row>
    <row r="2151" spans="1:19" x14ac:dyDescent="0.25">
      <c r="A2151" s="17" t="s">
        <v>245</v>
      </c>
      <c r="B2151" s="17" t="s">
        <v>93</v>
      </c>
      <c r="C2151" s="17" t="s">
        <v>246</v>
      </c>
      <c r="D2151" s="17" t="s">
        <v>116</v>
      </c>
      <c r="E2151" s="24">
        <f>IF(U2151="SC",SUMIFS(SC!F:F,SC!A:A,MAIN!D2151,SC!B:B,MAIN!A2151),SUMIFS(Allocations!$H:$H,Allocations!$A:$A,MAIN!$A2151,Allocations!$B:$B,MAIN!$D2151))</f>
        <v>0</v>
      </c>
      <c r="F2151" s="24">
        <f>IF(U2151="SC",SUMIFS(SC!J:J,SC!A:A,MAIN!D2151,SC!B:B,MAIN!A2151),SUMIFS(Allocations!M:M,Allocations!A:A,MAIN!A2151,Allocations!B:B,MAIN!D2151))</f>
        <v>0</v>
      </c>
      <c r="G2151" s="24">
        <f t="shared" si="621"/>
        <v>0</v>
      </c>
      <c r="H2151" s="24">
        <f>IFERROR(VLOOKUP(S2151,Swaps_wk!$A$2:$AP$151,HLOOKUP(MAIN!D2151,Swaps_wk!$B$2:$AP$151,150,FALSE),FALSE),0)</f>
        <v>0</v>
      </c>
      <c r="I2151" s="24">
        <f>SUMIFS(PASTE_DQS_TRACKER!$D:$D,PASTE_DQS_TRACKER!$C:$C,MAIN!$A2151,PASTE_DQS_TRACKER!$B:$B,MAIN!$D2151)-SUMIFS(PASTE_DQS_TRACKER!$D:$D,PASTE_DQS_TRACKER!$C:$C,MAIN!A2151,PASTE_DQS_TRACKER!$E:$E,MAIN!$D2151)</f>
        <v>0</v>
      </c>
      <c r="J2151" s="25">
        <f t="shared" si="622"/>
        <v>0</v>
      </c>
      <c r="K2151" s="24">
        <f>IFERROR(IF(V2151="Flex",0,IF(D2151=$D$30,VLOOKUP(A2151,MMO_o10M_lease!$A$1:$F$51,5,FALSE),IF(D2151=$D$26,VLOOKUP(D2151,LANDINGS!$A$3:$BR$40,HLOOKUP(A2151,LANDINGS!$B$1:$CF$42,42,FALSE),FALSE)-IFERROR(VLOOKUP(A2151,MMO_o10M_lease!$A$1:$F$38,5,FALSE),0),VLOOKUP(D2151,LANDINGS!$A$3:$CF$40,HLOOKUP(A2151,LANDINGS!$B$1:$CF$42,42,FALSE),FALSE)))),0)</f>
        <v>0</v>
      </c>
      <c r="L2151" s="24">
        <f>SUMIFS(PASTE_FLEX_TRACKER!$D:$D,PASTE_FLEX_TRACKER!$F:$F,MAIN!$A2151,PASTE_FLEX_TRACKER!$B:$B,MAIN!$D2151)-SUMIFS(PASTE_FLEX_TRACKER!$D:$D,PASTE_FLEX_TRACKER!$C:$C,MAIN!$A2151,PASTE_FLEX_TRACKER!$B:$B,MAIN!$D2151)</f>
        <v>0</v>
      </c>
      <c r="M2151" s="24" t="str">
        <f>IFERROR(-VLOOKUP(D2151,SQ!$A$19:$CC$52,HLOOKUP(MAIN!A2151,SQ!$B$18:$CC$56,39,FALSE),FALSE),"n/a")</f>
        <v>n/a</v>
      </c>
      <c r="N2151" s="46" t="s">
        <v>563</v>
      </c>
      <c r="O2151" s="46">
        <f>SUMIFS(MAN_ADJ!$L:$L,MAN_ADJ!$K:$K,MAIN!$D2151,MAN_ADJ!$J:$J,MAIN!$S2151)</f>
        <v>0</v>
      </c>
      <c r="P2151" s="25">
        <f t="shared" si="623"/>
        <v>0</v>
      </c>
      <c r="Q2151" s="28" t="str">
        <f t="shared" si="613"/>
        <v>n/a</v>
      </c>
      <c r="R2151" s="38">
        <f t="shared" si="614"/>
        <v>0</v>
      </c>
      <c r="S2151" s="17" t="s">
        <v>245</v>
      </c>
    </row>
    <row r="2152" spans="1:19" x14ac:dyDescent="0.25">
      <c r="A2152" s="17" t="s">
        <v>245</v>
      </c>
      <c r="B2152" s="17" t="s">
        <v>93</v>
      </c>
      <c r="C2152" s="17" t="s">
        <v>246</v>
      </c>
      <c r="D2152" s="17" t="s">
        <v>117</v>
      </c>
      <c r="E2152" s="24">
        <f>IF(U2152="SC",SUMIFS(SC!F:F,SC!A:A,MAIN!D2152,SC!B:B,MAIN!A2152),SUMIFS(Allocations!$H:$H,Allocations!$A:$A,MAIN!$A2152,Allocations!$B:$B,MAIN!$D2152))</f>
        <v>0</v>
      </c>
      <c r="F2152" s="24">
        <f>IF(U2152="SC",SUMIFS(SC!J:J,SC!A:A,MAIN!D2152,SC!B:B,MAIN!A2152),SUMIFS(Allocations!M:M,Allocations!A:A,MAIN!A2152,Allocations!B:B,MAIN!D2152))</f>
        <v>0</v>
      </c>
      <c r="G2152" s="24">
        <f t="shared" si="621"/>
        <v>0</v>
      </c>
      <c r="H2152" s="24">
        <f>IFERROR(VLOOKUP(S2152,Swaps_wk!$A$2:$AP$151,HLOOKUP(MAIN!D2152,Swaps_wk!$B$2:$AP$151,150,FALSE),FALSE),0)</f>
        <v>0</v>
      </c>
      <c r="I2152" s="24">
        <f>SUMIFS(PASTE_DQS_TRACKER!$D:$D,PASTE_DQS_TRACKER!$C:$C,MAIN!$A2152,PASTE_DQS_TRACKER!$B:$B,MAIN!$D2152)-SUMIFS(PASTE_DQS_TRACKER!$D:$D,PASTE_DQS_TRACKER!$C:$C,MAIN!A2152,PASTE_DQS_TRACKER!$E:$E,MAIN!$D2152)</f>
        <v>0</v>
      </c>
      <c r="J2152" s="25">
        <f t="shared" si="622"/>
        <v>0</v>
      </c>
      <c r="K2152" s="24">
        <f>IFERROR(IF(V2152="Flex",0,IF(D2152=$D$30,VLOOKUP(A2152,MMO_o10M_lease!$A$1:$F$51,5,FALSE),IF(D2152=$D$26,VLOOKUP(D2152,LANDINGS!$A$3:$BR$40,HLOOKUP(A2152,LANDINGS!$B$1:$CF$42,42,FALSE),FALSE)-IFERROR(VLOOKUP(A2152,MMO_o10M_lease!$A$1:$F$38,5,FALSE),0),VLOOKUP(D2152,LANDINGS!$A$3:$CF$40,HLOOKUP(A2152,LANDINGS!$B$1:$CF$42,42,FALSE),FALSE)))),0)</f>
        <v>0</v>
      </c>
      <c r="L2152" s="24">
        <f>SUMIFS(PASTE_FLEX_TRACKER!$D:$D,PASTE_FLEX_TRACKER!$F:$F,MAIN!$A2152,PASTE_FLEX_TRACKER!$B:$B,MAIN!$D2152)-SUMIFS(PASTE_FLEX_TRACKER!$D:$D,PASTE_FLEX_TRACKER!$C:$C,MAIN!$A2152,PASTE_FLEX_TRACKER!$B:$B,MAIN!$D2152)</f>
        <v>0</v>
      </c>
      <c r="M2152" s="24" t="str">
        <f>IFERROR(-VLOOKUP(D2152,SQ!$A$19:$CC$52,HLOOKUP(MAIN!A2152,SQ!$B$18:$CC$56,39,FALSE),FALSE),"n/a")</f>
        <v>n/a</v>
      </c>
      <c r="N2152" s="46" t="s">
        <v>563</v>
      </c>
      <c r="O2152" s="46">
        <f>SUMIFS(MAN_ADJ!$L:$L,MAN_ADJ!$K:$K,MAIN!$D2152,MAN_ADJ!$J:$J,MAIN!$S2152)</f>
        <v>0</v>
      </c>
      <c r="P2152" s="25">
        <f t="shared" si="623"/>
        <v>0</v>
      </c>
      <c r="Q2152" s="28" t="str">
        <f t="shared" si="613"/>
        <v>n/a</v>
      </c>
      <c r="R2152" s="38">
        <f t="shared" si="614"/>
        <v>0</v>
      </c>
      <c r="S2152" s="17" t="s">
        <v>245</v>
      </c>
    </row>
    <row r="2153" spans="1:19" x14ac:dyDescent="0.25">
      <c r="A2153" s="17" t="s">
        <v>245</v>
      </c>
      <c r="B2153" s="17" t="s">
        <v>93</v>
      </c>
      <c r="C2153" s="17" t="s">
        <v>246</v>
      </c>
      <c r="D2153" s="17" t="s">
        <v>118</v>
      </c>
      <c r="E2153" s="24">
        <f>IF(U2153="SC",SUMIFS(SC!F:F,SC!A:A,MAIN!D2153,SC!B:B,MAIN!A2153),SUMIFS(Allocations!$H:$H,Allocations!$A:$A,MAIN!$A2153,Allocations!$B:$B,MAIN!$D2153))</f>
        <v>0</v>
      </c>
      <c r="F2153" s="24">
        <f>IF(U2153="SC",SUMIFS(SC!J:J,SC!A:A,MAIN!D2153,SC!B:B,MAIN!A2153),SUMIFS(Allocations!M:M,Allocations!A:A,MAIN!A2153,Allocations!B:B,MAIN!D2153))</f>
        <v>0</v>
      </c>
      <c r="G2153" s="24">
        <f t="shared" si="621"/>
        <v>0</v>
      </c>
      <c r="H2153" s="24">
        <f>IFERROR(VLOOKUP(S2153,Swaps_wk!$A$2:$AP$151,HLOOKUP(MAIN!D2153,Swaps_wk!$B$2:$AP$151,150,FALSE),FALSE),0)</f>
        <v>0</v>
      </c>
      <c r="I2153" s="24">
        <f>SUMIFS(PASTE_DQS_TRACKER!$D:$D,PASTE_DQS_TRACKER!$C:$C,MAIN!$A2153,PASTE_DQS_TRACKER!$B:$B,MAIN!$D2153)-SUMIFS(PASTE_DQS_TRACKER!$D:$D,PASTE_DQS_TRACKER!$C:$C,MAIN!A2153,PASTE_DQS_TRACKER!$E:$E,MAIN!$D2153)</f>
        <v>0</v>
      </c>
      <c r="J2153" s="25">
        <f t="shared" si="622"/>
        <v>0</v>
      </c>
      <c r="K2153" s="24">
        <f>IFERROR(IF(V2153="Flex",0,IF(D2153=$D$30,VLOOKUP(A2153,MMO_o10M_lease!$A$1:$F$51,5,FALSE),IF(D2153=$D$26,VLOOKUP(D2153,LANDINGS!$A$3:$BR$40,HLOOKUP(A2153,LANDINGS!$B$1:$CF$42,42,FALSE),FALSE)-IFERROR(VLOOKUP(A2153,MMO_o10M_lease!$A$1:$F$38,5,FALSE),0),VLOOKUP(D2153,LANDINGS!$A$3:$CF$40,HLOOKUP(A2153,LANDINGS!$B$1:$CF$42,42,FALSE),FALSE)))),0)</f>
        <v>0</v>
      </c>
      <c r="L2153" s="24">
        <f>SUMIFS(PASTE_FLEX_TRACKER!$D:$D,PASTE_FLEX_TRACKER!$F:$F,MAIN!$A2153,PASTE_FLEX_TRACKER!$B:$B,MAIN!$D2153)-SUMIFS(PASTE_FLEX_TRACKER!$D:$D,PASTE_FLEX_TRACKER!$C:$C,MAIN!$A2153,PASTE_FLEX_TRACKER!$B:$B,MAIN!$D2153)</f>
        <v>0</v>
      </c>
      <c r="M2153" s="24" t="str">
        <f>IFERROR(-VLOOKUP(D2153,SQ!$A$19:$CC$52,HLOOKUP(MAIN!A2153,SQ!$B$18:$CC$56,39,FALSE),FALSE),"n/a")</f>
        <v>n/a</v>
      </c>
      <c r="N2153" s="46" t="s">
        <v>563</v>
      </c>
      <c r="O2153" s="46">
        <f>SUMIFS(MAN_ADJ!$L:$L,MAN_ADJ!$K:$K,MAIN!$D2153,MAN_ADJ!$J:$J,MAIN!$S2153)</f>
        <v>0</v>
      </c>
      <c r="P2153" s="25">
        <f t="shared" si="623"/>
        <v>0</v>
      </c>
      <c r="Q2153" s="28" t="str">
        <f t="shared" si="613"/>
        <v>n/a</v>
      </c>
      <c r="R2153" s="38">
        <f t="shared" si="614"/>
        <v>0</v>
      </c>
      <c r="S2153" s="17" t="s">
        <v>245</v>
      </c>
    </row>
    <row r="2154" spans="1:19" x14ac:dyDescent="0.25">
      <c r="A2154" s="17" t="s">
        <v>245</v>
      </c>
      <c r="B2154" s="17" t="s">
        <v>93</v>
      </c>
      <c r="C2154" s="17" t="s">
        <v>246</v>
      </c>
      <c r="D2154" s="17" t="s">
        <v>119</v>
      </c>
      <c r="E2154" s="24">
        <f>IF(U2154="SC",SUMIFS(SC!F:F,SC!A:A,MAIN!D2154,SC!B:B,MAIN!A2154),SUMIFS(Allocations!$H:$H,Allocations!$A:$A,MAIN!$A2154,Allocations!$B:$B,MAIN!$D2154))</f>
        <v>0</v>
      </c>
      <c r="F2154" s="24">
        <f>IF(U2154="SC",SUMIFS(SC!J:J,SC!A:A,MAIN!D2154,SC!B:B,MAIN!A2154),SUMIFS(Allocations!M:M,Allocations!A:A,MAIN!A2154,Allocations!B:B,MAIN!D2154))</f>
        <v>0</v>
      </c>
      <c r="G2154" s="24">
        <f t="shared" si="621"/>
        <v>0</v>
      </c>
      <c r="H2154" s="24">
        <f>IFERROR(VLOOKUP(S2154,Swaps_wk!$A$2:$AP$151,HLOOKUP(MAIN!D2154,Swaps_wk!$B$2:$AP$151,150,FALSE),FALSE),0)</f>
        <v>0</v>
      </c>
      <c r="I2154" s="24">
        <f>SUMIFS(PASTE_DQS_TRACKER!$D:$D,PASTE_DQS_TRACKER!$C:$C,MAIN!$A2154,PASTE_DQS_TRACKER!$B:$B,MAIN!$D2154)-SUMIFS(PASTE_DQS_TRACKER!$D:$D,PASTE_DQS_TRACKER!$C:$C,MAIN!A2154,PASTE_DQS_TRACKER!$E:$E,MAIN!$D2154)</f>
        <v>0</v>
      </c>
      <c r="J2154" s="25">
        <f t="shared" si="622"/>
        <v>0</v>
      </c>
      <c r="K2154" s="24">
        <f>IFERROR(IF(V2154="Flex",0,IF(D2154=$D$30,VLOOKUP(A2154,MMO_o10M_lease!$A$1:$F$51,5,FALSE),IF(D2154=$D$26,VLOOKUP(D2154,LANDINGS!$A$3:$BR$40,HLOOKUP(A2154,LANDINGS!$B$1:$CF$42,42,FALSE),FALSE)-IFERROR(VLOOKUP(A2154,MMO_o10M_lease!$A$1:$F$38,5,FALSE),0),VLOOKUP(D2154,LANDINGS!$A$3:$CF$40,HLOOKUP(A2154,LANDINGS!$B$1:$CF$42,42,FALSE),FALSE)))),0)</f>
        <v>0</v>
      </c>
      <c r="L2154" s="24">
        <f>SUMIFS(PASTE_FLEX_TRACKER!$D:$D,PASTE_FLEX_TRACKER!$F:$F,MAIN!$A2154,PASTE_FLEX_TRACKER!$B:$B,MAIN!$D2154)-SUMIFS(PASTE_FLEX_TRACKER!$D:$D,PASTE_FLEX_TRACKER!$C:$C,MAIN!$A2154,PASTE_FLEX_TRACKER!$B:$B,MAIN!$D2154)</f>
        <v>0</v>
      </c>
      <c r="M2154" s="24" t="str">
        <f>IFERROR(-VLOOKUP(D2154,SQ!$A$19:$CC$52,HLOOKUP(MAIN!A2154,SQ!$B$18:$CC$56,39,FALSE),FALSE),"n/a")</f>
        <v>n/a</v>
      </c>
      <c r="N2154" s="46" t="s">
        <v>563</v>
      </c>
      <c r="O2154" s="46">
        <f>SUMIFS(MAN_ADJ!$L:$L,MAN_ADJ!$K:$K,MAIN!$D2154,MAN_ADJ!$J:$J,MAIN!$S2154)</f>
        <v>0</v>
      </c>
      <c r="P2154" s="25">
        <f t="shared" si="623"/>
        <v>0</v>
      </c>
      <c r="Q2154" s="28" t="str">
        <f t="shared" si="613"/>
        <v>n/a</v>
      </c>
      <c r="R2154" s="38">
        <f t="shared" si="614"/>
        <v>0</v>
      </c>
      <c r="S2154" s="17" t="s">
        <v>245</v>
      </c>
    </row>
    <row r="2155" spans="1:19" x14ac:dyDescent="0.25">
      <c r="A2155" s="17" t="s">
        <v>245</v>
      </c>
      <c r="B2155" s="17" t="s">
        <v>93</v>
      </c>
      <c r="C2155" s="17" t="s">
        <v>246</v>
      </c>
      <c r="D2155" s="17" t="s">
        <v>120</v>
      </c>
      <c r="E2155" s="24">
        <f>IF(U2155="SC",SUMIFS(SC!F:F,SC!A:A,MAIN!D2155,SC!B:B,MAIN!A2155),SUMIFS(Allocations!$H:$H,Allocations!$A:$A,MAIN!$A2155,Allocations!$B:$B,MAIN!$D2155))</f>
        <v>0</v>
      </c>
      <c r="F2155" s="24">
        <f>IF(U2155="SC",SUMIFS(SC!J:J,SC!A:A,MAIN!D2155,SC!B:B,MAIN!A2155),SUMIFS(Allocations!M:M,Allocations!A:A,MAIN!A2155,Allocations!B:B,MAIN!D2155))</f>
        <v>0</v>
      </c>
      <c r="G2155" s="24">
        <f t="shared" si="621"/>
        <v>0</v>
      </c>
      <c r="H2155" s="24">
        <f>IFERROR(VLOOKUP(S2155,Swaps_wk!$A$2:$AP$151,HLOOKUP(MAIN!D2155,Swaps_wk!$B$2:$AP$151,150,FALSE),FALSE),0)</f>
        <v>0</v>
      </c>
      <c r="I2155" s="24">
        <f>SUMIFS(PASTE_DQS_TRACKER!$D:$D,PASTE_DQS_TRACKER!$C:$C,MAIN!$A2155,PASTE_DQS_TRACKER!$B:$B,MAIN!$D2155)-SUMIFS(PASTE_DQS_TRACKER!$D:$D,PASTE_DQS_TRACKER!$C:$C,MAIN!A2155,PASTE_DQS_TRACKER!$E:$E,MAIN!$D2155)</f>
        <v>0</v>
      </c>
      <c r="J2155" s="25">
        <f t="shared" si="622"/>
        <v>0</v>
      </c>
      <c r="K2155" s="24">
        <f>IFERROR(IF(V2155="Flex",0,IF(D2155=$D$30,VLOOKUP(A2155,MMO_o10M_lease!$A$1:$F$51,5,FALSE),IF(D2155=$D$26,VLOOKUP(D2155,LANDINGS!$A$3:$BR$40,HLOOKUP(A2155,LANDINGS!$B$1:$CF$42,42,FALSE),FALSE)-IFERROR(VLOOKUP(A2155,MMO_o10M_lease!$A$1:$F$38,5,FALSE),0),VLOOKUP(D2155,LANDINGS!$A$3:$CF$40,HLOOKUP(A2155,LANDINGS!$B$1:$CF$42,42,FALSE),FALSE)))),0)</f>
        <v>0</v>
      </c>
      <c r="L2155" s="24">
        <f>SUMIFS(PASTE_FLEX_TRACKER!$D:$D,PASTE_FLEX_TRACKER!$F:$F,MAIN!$A2155,PASTE_FLEX_TRACKER!$B:$B,MAIN!$D2155)-SUMIFS(PASTE_FLEX_TRACKER!$D:$D,PASTE_FLEX_TRACKER!$C:$C,MAIN!$A2155,PASTE_FLEX_TRACKER!$B:$B,MAIN!$D2155)</f>
        <v>0</v>
      </c>
      <c r="M2155" s="24" t="str">
        <f>IFERROR(-VLOOKUP(D2155,SQ!$A$19:$CC$52,HLOOKUP(MAIN!A2155,SQ!$B$18:$CC$56,39,FALSE),FALSE),"n/a")</f>
        <v>n/a</v>
      </c>
      <c r="N2155" s="46" t="s">
        <v>563</v>
      </c>
      <c r="O2155" s="46">
        <f>SUMIFS(MAN_ADJ!$L:$L,MAN_ADJ!$K:$K,MAIN!$D2155,MAN_ADJ!$J:$J,MAIN!$S2155)</f>
        <v>0</v>
      </c>
      <c r="P2155" s="25">
        <f t="shared" si="623"/>
        <v>0</v>
      </c>
      <c r="Q2155" s="28" t="str">
        <f t="shared" si="613"/>
        <v>n/a</v>
      </c>
      <c r="R2155" s="38">
        <f t="shared" si="614"/>
        <v>0</v>
      </c>
      <c r="S2155" s="17" t="s">
        <v>245</v>
      </c>
    </row>
    <row r="2156" spans="1:19" x14ac:dyDescent="0.25">
      <c r="A2156" s="17" t="s">
        <v>245</v>
      </c>
      <c r="B2156" s="17" t="s">
        <v>93</v>
      </c>
      <c r="C2156" s="17" t="s">
        <v>246</v>
      </c>
      <c r="D2156" s="17" t="s">
        <v>121</v>
      </c>
      <c r="E2156" s="24">
        <f>IF(U2156="SC",SUMIFS(SC!F:F,SC!A:A,MAIN!D2156,SC!B:B,MAIN!A2156),SUMIFS(Allocations!$H:$H,Allocations!$A:$A,MAIN!$A2156,Allocations!$B:$B,MAIN!$D2156))</f>
        <v>0</v>
      </c>
      <c r="F2156" s="24">
        <f>IF(U2156="SC",SUMIFS(SC!J:J,SC!A:A,MAIN!D2156,SC!B:B,MAIN!A2156),SUMIFS(Allocations!M:M,Allocations!A:A,MAIN!A2156,Allocations!B:B,MAIN!D2156))</f>
        <v>0</v>
      </c>
      <c r="G2156" s="24">
        <f t="shared" si="621"/>
        <v>0</v>
      </c>
      <c r="H2156" s="24">
        <f>IFERROR(VLOOKUP(S2156,Swaps_wk!$A$2:$AP$151,HLOOKUP(MAIN!D2156,Swaps_wk!$B$2:$AP$151,150,FALSE),FALSE),0)</f>
        <v>0</v>
      </c>
      <c r="I2156" s="24">
        <f>SUMIFS(PASTE_DQS_TRACKER!$D:$D,PASTE_DQS_TRACKER!$C:$C,MAIN!$A2156,PASTE_DQS_TRACKER!$B:$B,MAIN!$D2156)-SUMIFS(PASTE_DQS_TRACKER!$D:$D,PASTE_DQS_TRACKER!$C:$C,MAIN!A2156,PASTE_DQS_TRACKER!$E:$E,MAIN!$D2156)</f>
        <v>0</v>
      </c>
      <c r="J2156" s="25">
        <f t="shared" si="622"/>
        <v>0</v>
      </c>
      <c r="K2156" s="24">
        <f>IFERROR(IF(V2156="Flex",0,IF(D2156=$D$30,VLOOKUP(A2156,MMO_o10M_lease!$A$1:$F$51,5,FALSE),IF(D2156=$D$26,VLOOKUP(D2156,LANDINGS!$A$3:$BR$40,HLOOKUP(A2156,LANDINGS!$B$1:$CF$42,42,FALSE),FALSE)-IFERROR(VLOOKUP(A2156,MMO_o10M_lease!$A$1:$F$38,5,FALSE),0),VLOOKUP(D2156,LANDINGS!$A$3:$CF$40,HLOOKUP(A2156,LANDINGS!$B$1:$CF$42,42,FALSE),FALSE)))),0)</f>
        <v>0</v>
      </c>
      <c r="L2156" s="24">
        <f>SUMIFS(PASTE_FLEX_TRACKER!$D:$D,PASTE_FLEX_TRACKER!$F:$F,MAIN!$A2156,PASTE_FLEX_TRACKER!$B:$B,MAIN!$D2156)-SUMIFS(PASTE_FLEX_TRACKER!$D:$D,PASTE_FLEX_TRACKER!$C:$C,MAIN!$A2156,PASTE_FLEX_TRACKER!$B:$B,MAIN!$D2156)</f>
        <v>0</v>
      </c>
      <c r="M2156" s="24" t="str">
        <f>IFERROR(-VLOOKUP(D2156,SQ!$A$19:$CC$52,HLOOKUP(MAIN!A2156,SQ!$B$18:$CC$56,39,FALSE),FALSE),"n/a")</f>
        <v>n/a</v>
      </c>
      <c r="N2156" s="46" t="s">
        <v>563</v>
      </c>
      <c r="O2156" s="46">
        <f>SUMIFS(MAN_ADJ!$L:$L,MAN_ADJ!$K:$K,MAIN!$D2156,MAN_ADJ!$J:$J,MAIN!$S2156)</f>
        <v>0</v>
      </c>
      <c r="P2156" s="25">
        <f t="shared" si="623"/>
        <v>0</v>
      </c>
      <c r="Q2156" s="28" t="str">
        <f t="shared" si="613"/>
        <v>n/a</v>
      </c>
      <c r="R2156" s="38">
        <f t="shared" si="614"/>
        <v>0</v>
      </c>
      <c r="S2156" s="17" t="s">
        <v>245</v>
      </c>
    </row>
    <row r="2157" spans="1:19" x14ac:dyDescent="0.25">
      <c r="A2157" s="17" t="s">
        <v>245</v>
      </c>
      <c r="B2157" s="17" t="s">
        <v>93</v>
      </c>
      <c r="C2157" s="17" t="s">
        <v>246</v>
      </c>
      <c r="D2157" s="17" t="s">
        <v>122</v>
      </c>
      <c r="E2157" s="24">
        <f>IF(U2157="SC",SUMIFS(SC!F:F,SC!A:A,MAIN!D2157,SC!B:B,MAIN!A2157),SUMIFS(Allocations!$H:$H,Allocations!$A:$A,MAIN!$A2157,Allocations!$B:$B,MAIN!$D2157))</f>
        <v>0</v>
      </c>
      <c r="F2157" s="24">
        <f>IF(U2157="SC",SUMIFS(SC!J:J,SC!A:A,MAIN!D2157,SC!B:B,MAIN!A2157),SUMIFS(Allocations!M:M,Allocations!A:A,MAIN!A2157,Allocations!B:B,MAIN!D2157))</f>
        <v>0</v>
      </c>
      <c r="G2157" s="24">
        <f t="shared" si="621"/>
        <v>0</v>
      </c>
      <c r="H2157" s="24">
        <f>IFERROR(VLOOKUP(S2157,Swaps_wk!$A$2:$AP$151,HLOOKUP(MAIN!D2157,Swaps_wk!$B$2:$AP$151,150,FALSE),FALSE),0)</f>
        <v>0</v>
      </c>
      <c r="I2157" s="24">
        <f>SUMIFS(PASTE_DQS_TRACKER!$D:$D,PASTE_DQS_TRACKER!$C:$C,MAIN!$A2157,PASTE_DQS_TRACKER!$B:$B,MAIN!$D2157)-SUMIFS(PASTE_DQS_TRACKER!$D:$D,PASTE_DQS_TRACKER!$C:$C,MAIN!A2157,PASTE_DQS_TRACKER!$E:$E,MAIN!$D2157)</f>
        <v>0</v>
      </c>
      <c r="J2157" s="25">
        <f t="shared" si="622"/>
        <v>0</v>
      </c>
      <c r="K2157" s="24">
        <f>IFERROR(IF(V2157="Flex",0,IF(D2157=$D$30,VLOOKUP(A2157,MMO_o10M_lease!$A$1:$F$51,5,FALSE),IF(D2157=$D$26,VLOOKUP(D2157,LANDINGS!$A$3:$BR$40,HLOOKUP(A2157,LANDINGS!$B$1:$CF$42,42,FALSE),FALSE)-IFERROR(VLOOKUP(A2157,MMO_o10M_lease!$A$1:$F$38,5,FALSE),0),VLOOKUP(D2157,LANDINGS!$A$3:$CF$40,HLOOKUP(A2157,LANDINGS!$B$1:$CF$42,42,FALSE),FALSE)))),0)</f>
        <v>0</v>
      </c>
      <c r="L2157" s="24">
        <f>SUMIFS(PASTE_FLEX_TRACKER!$D:$D,PASTE_FLEX_TRACKER!$F:$F,MAIN!$A2157,PASTE_FLEX_TRACKER!$B:$B,MAIN!$D2157)-SUMIFS(PASTE_FLEX_TRACKER!$D:$D,PASTE_FLEX_TRACKER!$C:$C,MAIN!$A2157,PASTE_FLEX_TRACKER!$B:$B,MAIN!$D2157)</f>
        <v>0</v>
      </c>
      <c r="M2157" s="24" t="str">
        <f>IFERROR(-VLOOKUP(D2157,SQ!$A$19:$CC$52,HLOOKUP(MAIN!A2157,SQ!$B$18:$CC$56,39,FALSE),FALSE),"n/a")</f>
        <v>n/a</v>
      </c>
      <c r="N2157" s="46" t="s">
        <v>563</v>
      </c>
      <c r="O2157" s="46">
        <f>SUMIFS(MAN_ADJ!$L:$L,MAN_ADJ!$K:$K,MAIN!$D2157,MAN_ADJ!$J:$J,MAIN!$S2157)</f>
        <v>0</v>
      </c>
      <c r="P2157" s="25">
        <f t="shared" si="623"/>
        <v>0</v>
      </c>
      <c r="Q2157" s="28" t="str">
        <f t="shared" si="613"/>
        <v>n/a</v>
      </c>
      <c r="R2157" s="38">
        <f t="shared" si="614"/>
        <v>0</v>
      </c>
      <c r="S2157" s="17" t="s">
        <v>245</v>
      </c>
    </row>
    <row r="2158" spans="1:19" x14ac:dyDescent="0.25">
      <c r="A2158" s="17" t="s">
        <v>245</v>
      </c>
      <c r="B2158" s="17" t="s">
        <v>93</v>
      </c>
      <c r="C2158" s="17" t="s">
        <v>246</v>
      </c>
      <c r="D2158" s="17" t="s">
        <v>123</v>
      </c>
      <c r="E2158" s="24">
        <f>IF(U2158="SC",SUMIFS(SC!F:F,SC!A:A,MAIN!D2158,SC!B:B,MAIN!A2158),SUMIFS(Allocations!$H:$H,Allocations!$A:$A,MAIN!$A2158,Allocations!$B:$B,MAIN!$D2158))</f>
        <v>0</v>
      </c>
      <c r="F2158" s="24">
        <f>IF(U2158="SC",SUMIFS(SC!J:J,SC!A:A,MAIN!D2158,SC!B:B,MAIN!A2158),SUMIFS(Allocations!M:M,Allocations!A:A,MAIN!A2158,Allocations!B:B,MAIN!D2158))</f>
        <v>0</v>
      </c>
      <c r="G2158" s="24">
        <f t="shared" si="621"/>
        <v>0</v>
      </c>
      <c r="H2158" s="24">
        <f>IFERROR(VLOOKUP(S2158,Swaps_wk!$A$2:$AP$151,HLOOKUP(MAIN!D2158,Swaps_wk!$B$2:$AP$151,150,FALSE),FALSE),0)</f>
        <v>0</v>
      </c>
      <c r="I2158" s="24">
        <f>SUMIFS(PASTE_DQS_TRACKER!$D:$D,PASTE_DQS_TRACKER!$C:$C,MAIN!$A2158,PASTE_DQS_TRACKER!$B:$B,MAIN!$D2158)-SUMIFS(PASTE_DQS_TRACKER!$D:$D,PASTE_DQS_TRACKER!$C:$C,MAIN!A2158,PASTE_DQS_TRACKER!$E:$E,MAIN!$D2158)</f>
        <v>0</v>
      </c>
      <c r="J2158" s="25">
        <f t="shared" si="622"/>
        <v>0</v>
      </c>
      <c r="K2158" s="24">
        <f>IFERROR(IF(V2158="Flex",0,IF(D2158=$D$30,VLOOKUP(A2158,MMO_o10M_lease!$A$1:$F$51,5,FALSE),IF(D2158=$D$26,VLOOKUP(D2158,LANDINGS!$A$3:$BR$40,HLOOKUP(A2158,LANDINGS!$B$1:$CF$42,42,FALSE),FALSE)-IFERROR(VLOOKUP(A2158,MMO_o10M_lease!$A$1:$F$38,5,FALSE),0),VLOOKUP(D2158,LANDINGS!$A$3:$CF$40,HLOOKUP(A2158,LANDINGS!$B$1:$CF$42,42,FALSE),FALSE)))),0)</f>
        <v>0</v>
      </c>
      <c r="L2158" s="24">
        <f>SUMIFS(PASTE_FLEX_TRACKER!$D:$D,PASTE_FLEX_TRACKER!$F:$F,MAIN!$A2158,PASTE_FLEX_TRACKER!$B:$B,MAIN!$D2158)-SUMIFS(PASTE_FLEX_TRACKER!$D:$D,PASTE_FLEX_TRACKER!$C:$C,MAIN!$A2158,PASTE_FLEX_TRACKER!$B:$B,MAIN!$D2158)</f>
        <v>0</v>
      </c>
      <c r="M2158" s="24" t="str">
        <f>IFERROR(-VLOOKUP(D2158,SQ!$A$19:$CC$52,HLOOKUP(MAIN!A2158,SQ!$B$18:$CC$56,39,FALSE),FALSE),"n/a")</f>
        <v>n/a</v>
      </c>
      <c r="N2158" s="46" t="s">
        <v>563</v>
      </c>
      <c r="O2158" s="46">
        <f>SUMIFS(MAN_ADJ!$L:$L,MAN_ADJ!$K:$K,MAIN!$D2158,MAN_ADJ!$J:$J,MAIN!$S2158)</f>
        <v>0</v>
      </c>
      <c r="P2158" s="25">
        <f t="shared" si="623"/>
        <v>0</v>
      </c>
      <c r="Q2158" s="28" t="str">
        <f t="shared" si="613"/>
        <v>n/a</v>
      </c>
      <c r="R2158" s="38">
        <f t="shared" si="614"/>
        <v>0</v>
      </c>
      <c r="S2158" s="17" t="s">
        <v>245</v>
      </c>
    </row>
    <row r="2159" spans="1:19" x14ac:dyDescent="0.25">
      <c r="A2159" s="17" t="s">
        <v>245</v>
      </c>
      <c r="B2159" s="17" t="s">
        <v>93</v>
      </c>
      <c r="C2159" s="17" t="s">
        <v>246</v>
      </c>
      <c r="D2159" s="17" t="s">
        <v>124</v>
      </c>
      <c r="E2159" s="24">
        <f>IF(U2159="SC",SUMIFS(SC!F:F,SC!A:A,MAIN!D2159,SC!B:B,MAIN!A2159),SUMIFS(Allocations!$H:$H,Allocations!$A:$A,MAIN!$A2159,Allocations!$B:$B,MAIN!$D2159))</f>
        <v>0</v>
      </c>
      <c r="F2159" s="24">
        <f>IF(U2159="SC",SUMIFS(SC!J:J,SC!A:A,MAIN!D2159,SC!B:B,MAIN!A2159),SUMIFS(Allocations!M:M,Allocations!A:A,MAIN!A2159,Allocations!B:B,MAIN!D2159))</f>
        <v>0</v>
      </c>
      <c r="G2159" s="24">
        <f t="shared" si="621"/>
        <v>0</v>
      </c>
      <c r="H2159" s="24">
        <f>IFERROR(VLOOKUP(S2159,Swaps_wk!$A$2:$AP$151,HLOOKUP(MAIN!D2159,Swaps_wk!$B$2:$AP$151,150,FALSE),FALSE),0)</f>
        <v>0</v>
      </c>
      <c r="I2159" s="24">
        <f>SUMIFS(PASTE_DQS_TRACKER!$D:$D,PASTE_DQS_TRACKER!$C:$C,MAIN!$A2159,PASTE_DQS_TRACKER!$B:$B,MAIN!$D2159)-SUMIFS(PASTE_DQS_TRACKER!$D:$D,PASTE_DQS_TRACKER!$C:$C,MAIN!A2159,PASTE_DQS_TRACKER!$E:$E,MAIN!$D2159)</f>
        <v>0</v>
      </c>
      <c r="J2159" s="25">
        <f t="shared" si="622"/>
        <v>0</v>
      </c>
      <c r="K2159" s="24">
        <f>IFERROR(IF(V2159="Flex",0,IF(D2159=$D$30,VLOOKUP(A2159,MMO_o10M_lease!$A$1:$F$51,5,FALSE),IF(D2159=$D$26,VLOOKUP(D2159,LANDINGS!$A$3:$BR$40,HLOOKUP(A2159,LANDINGS!$B$1:$CF$42,42,FALSE),FALSE)-IFERROR(VLOOKUP(A2159,MMO_o10M_lease!$A$1:$F$38,5,FALSE),0),VLOOKUP(D2159,LANDINGS!$A$3:$CF$40,HLOOKUP(A2159,LANDINGS!$B$1:$CF$42,42,FALSE),FALSE)))),0)</f>
        <v>0</v>
      </c>
      <c r="L2159" s="24">
        <f>SUMIFS(PASTE_FLEX_TRACKER!$D:$D,PASTE_FLEX_TRACKER!$F:$F,MAIN!$A2159,PASTE_FLEX_TRACKER!$B:$B,MAIN!$D2159)-SUMIFS(PASTE_FLEX_TRACKER!$D:$D,PASTE_FLEX_TRACKER!$C:$C,MAIN!$A2159,PASTE_FLEX_TRACKER!$B:$B,MAIN!$D2159)</f>
        <v>0</v>
      </c>
      <c r="M2159" s="24" t="str">
        <f>IFERROR(-VLOOKUP(D2159,SQ!$A$19:$CC$52,HLOOKUP(MAIN!A2159,SQ!$B$18:$CC$56,39,FALSE),FALSE),"n/a")</f>
        <v>n/a</v>
      </c>
      <c r="N2159" s="46" t="s">
        <v>563</v>
      </c>
      <c r="O2159" s="46">
        <f>SUMIFS(MAN_ADJ!$L:$L,MAN_ADJ!$K:$K,MAIN!$D2159,MAN_ADJ!$J:$J,MAIN!$S2159)</f>
        <v>0</v>
      </c>
      <c r="P2159" s="25">
        <f t="shared" si="623"/>
        <v>0</v>
      </c>
      <c r="Q2159" s="28" t="str">
        <f t="shared" si="613"/>
        <v>n/a</v>
      </c>
      <c r="R2159" s="38">
        <f t="shared" si="614"/>
        <v>0</v>
      </c>
      <c r="S2159" s="17" t="s">
        <v>245</v>
      </c>
    </row>
    <row r="2160" spans="1:19" x14ac:dyDescent="0.25">
      <c r="A2160" s="17" t="s">
        <v>245</v>
      </c>
      <c r="B2160" s="17" t="s">
        <v>93</v>
      </c>
      <c r="C2160" s="17" t="s">
        <v>246</v>
      </c>
      <c r="D2160" s="17" t="s">
        <v>125</v>
      </c>
      <c r="E2160" s="24">
        <f>IF(U2160="SC",SUMIFS(SC!F:F,SC!A:A,MAIN!D2160,SC!B:B,MAIN!A2160),SUMIFS(Allocations!$H:$H,Allocations!$A:$A,MAIN!$A2160,Allocations!$B:$B,MAIN!$D2160))</f>
        <v>0</v>
      </c>
      <c r="F2160" s="24">
        <f>IF(U2160="SC",SUMIFS(SC!J:J,SC!A:A,MAIN!D2160,SC!B:B,MAIN!A2160),SUMIFS(Allocations!M:M,Allocations!A:A,MAIN!A2160,Allocations!B:B,MAIN!D2160))</f>
        <v>0</v>
      </c>
      <c r="G2160" s="24">
        <f t="shared" si="621"/>
        <v>0</v>
      </c>
      <c r="H2160" s="24">
        <f>IFERROR(VLOOKUP(S2160,Swaps_wk!$A$2:$AP$151,HLOOKUP(MAIN!D2160,Swaps_wk!$B$2:$AP$151,150,FALSE),FALSE),0)</f>
        <v>0</v>
      </c>
      <c r="I2160" s="24">
        <f>SUMIFS(PASTE_DQS_TRACKER!$D:$D,PASTE_DQS_TRACKER!$C:$C,MAIN!$A2160,PASTE_DQS_TRACKER!$B:$B,MAIN!$D2160)-SUMIFS(PASTE_DQS_TRACKER!$D:$D,PASTE_DQS_TRACKER!$C:$C,MAIN!A2160,PASTE_DQS_TRACKER!$E:$E,MAIN!$D2160)</f>
        <v>0</v>
      </c>
      <c r="J2160" s="25">
        <f t="shared" si="622"/>
        <v>0</v>
      </c>
      <c r="K2160" s="24">
        <f>IFERROR(IF(V2160="Flex",0,IF(D2160=$D$30,VLOOKUP(A2160,MMO_o10M_lease!$A$1:$F$51,5,FALSE),IF(D2160=$D$26,VLOOKUP(D2160,LANDINGS!$A$3:$BR$40,HLOOKUP(A2160,LANDINGS!$B$1:$CF$42,42,FALSE),FALSE)-IFERROR(VLOOKUP(A2160,MMO_o10M_lease!$A$1:$F$38,5,FALSE),0),VLOOKUP(D2160,LANDINGS!$A$3:$CF$40,HLOOKUP(A2160,LANDINGS!$B$1:$CF$42,42,FALSE),FALSE)))),0)</f>
        <v>0</v>
      </c>
      <c r="L2160" s="24">
        <f>SUMIFS(PASTE_FLEX_TRACKER!$D:$D,PASTE_FLEX_TRACKER!$F:$F,MAIN!$A2160,PASTE_FLEX_TRACKER!$B:$B,MAIN!$D2160)-SUMIFS(PASTE_FLEX_TRACKER!$D:$D,PASTE_FLEX_TRACKER!$C:$C,MAIN!$A2160,PASTE_FLEX_TRACKER!$B:$B,MAIN!$D2160)</f>
        <v>0</v>
      </c>
      <c r="M2160" s="24" t="str">
        <f>IFERROR(-VLOOKUP(D2160,SQ!$A$19:$CC$52,HLOOKUP(MAIN!A2160,SQ!$B$18:$CC$56,39,FALSE),FALSE),"n/a")</f>
        <v>n/a</v>
      </c>
      <c r="N2160" s="46" t="s">
        <v>563</v>
      </c>
      <c r="O2160" s="46">
        <f>SUMIFS(MAN_ADJ!$L:$L,MAN_ADJ!$K:$K,MAIN!$D2160,MAN_ADJ!$J:$J,MAIN!$S2160)</f>
        <v>0</v>
      </c>
      <c r="P2160" s="25">
        <f t="shared" si="623"/>
        <v>0</v>
      </c>
      <c r="Q2160" s="28" t="str">
        <f t="shared" si="613"/>
        <v>n/a</v>
      </c>
      <c r="R2160" s="38">
        <f t="shared" si="614"/>
        <v>0</v>
      </c>
      <c r="S2160" s="17" t="s">
        <v>245</v>
      </c>
    </row>
    <row r="2161" spans="1:19" x14ac:dyDescent="0.25">
      <c r="A2161" s="17" t="s">
        <v>245</v>
      </c>
      <c r="B2161" s="17" t="s">
        <v>93</v>
      </c>
      <c r="C2161" s="17" t="s">
        <v>246</v>
      </c>
      <c r="D2161" s="17" t="s">
        <v>126</v>
      </c>
      <c r="E2161" s="24">
        <f>IF(U2161="SC",SUMIFS(SC!F:F,SC!A:A,MAIN!D2161,SC!B:B,MAIN!A2161),SUMIFS(Allocations!$H:$H,Allocations!$A:$A,MAIN!$A2161,Allocations!$B:$B,MAIN!$D2161))</f>
        <v>0</v>
      </c>
      <c r="F2161" s="24">
        <f>IF(U2161="SC",SUMIFS(SC!J:J,SC!A:A,MAIN!D2161,SC!B:B,MAIN!A2161),SUMIFS(Allocations!M:M,Allocations!A:A,MAIN!A2161,Allocations!B:B,MAIN!D2161))</f>
        <v>0</v>
      </c>
      <c r="G2161" s="24">
        <f t="shared" si="621"/>
        <v>0</v>
      </c>
      <c r="H2161" s="24">
        <f>IFERROR(VLOOKUP(S2161,Swaps_wk!$A$2:$AP$151,HLOOKUP(MAIN!D2161,Swaps_wk!$B$2:$AP$151,150,FALSE),FALSE),0)</f>
        <v>0</v>
      </c>
      <c r="I2161" s="24">
        <f>SUMIFS(PASTE_DQS_TRACKER!$D:$D,PASTE_DQS_TRACKER!$C:$C,MAIN!$A2161,PASTE_DQS_TRACKER!$B:$B,MAIN!$D2161)-SUMIFS(PASTE_DQS_TRACKER!$D:$D,PASTE_DQS_TRACKER!$C:$C,MAIN!A2161,PASTE_DQS_TRACKER!$E:$E,MAIN!$D2161)</f>
        <v>0</v>
      </c>
      <c r="J2161" s="25">
        <f t="shared" si="622"/>
        <v>0</v>
      </c>
      <c r="K2161" s="24">
        <f>IFERROR(IF(V2161="Flex",0,IF(D2161=$D$30,VLOOKUP(A2161,MMO_o10M_lease!$A$1:$F$51,5,FALSE),IF(D2161=$D$26,VLOOKUP(D2161,LANDINGS!$A$3:$BR$40,HLOOKUP(A2161,LANDINGS!$B$1:$CF$42,42,FALSE),FALSE)-IFERROR(VLOOKUP(A2161,MMO_o10M_lease!$A$1:$F$38,5,FALSE),0),VLOOKUP(D2161,LANDINGS!$A$3:$CF$40,HLOOKUP(A2161,LANDINGS!$B$1:$CF$42,42,FALSE),FALSE)))),0)</f>
        <v>0</v>
      </c>
      <c r="L2161" s="24">
        <f>SUMIFS(PASTE_FLEX_TRACKER!$D:$D,PASTE_FLEX_TRACKER!$F:$F,MAIN!$A2161,PASTE_FLEX_TRACKER!$B:$B,MAIN!$D2161)-SUMIFS(PASTE_FLEX_TRACKER!$D:$D,PASTE_FLEX_TRACKER!$C:$C,MAIN!$A2161,PASTE_FLEX_TRACKER!$B:$B,MAIN!$D2161)</f>
        <v>0</v>
      </c>
      <c r="M2161" s="24" t="str">
        <f>IFERROR(-VLOOKUP(D2161,SQ!$A$19:$CC$52,HLOOKUP(MAIN!A2161,SQ!$B$18:$CC$56,39,FALSE),FALSE),"n/a")</f>
        <v>n/a</v>
      </c>
      <c r="N2161" s="46" t="s">
        <v>563</v>
      </c>
      <c r="O2161" s="46">
        <f>SUMIFS(MAN_ADJ!$L:$L,MAN_ADJ!$K:$K,MAIN!$D2161,MAN_ADJ!$J:$J,MAIN!$S2161)</f>
        <v>0</v>
      </c>
      <c r="P2161" s="25">
        <f t="shared" si="623"/>
        <v>0</v>
      </c>
      <c r="Q2161" s="28" t="str">
        <f t="shared" si="613"/>
        <v>n/a</v>
      </c>
      <c r="R2161" s="38">
        <f t="shared" si="614"/>
        <v>0</v>
      </c>
      <c r="S2161" s="17" t="s">
        <v>245</v>
      </c>
    </row>
    <row r="2162" spans="1:19" x14ac:dyDescent="0.25">
      <c r="A2162" s="17" t="s">
        <v>245</v>
      </c>
      <c r="B2162" s="17" t="s">
        <v>93</v>
      </c>
      <c r="C2162" s="17" t="s">
        <v>246</v>
      </c>
      <c r="D2162" s="17" t="s">
        <v>127</v>
      </c>
      <c r="E2162" s="24">
        <f>IF(U2162="SC",SUMIFS(SC!F:F,SC!A:A,MAIN!D2162,SC!B:B,MAIN!A2162),SUMIFS(Allocations!$H:$H,Allocations!$A:$A,MAIN!$A2162,Allocations!$B:$B,MAIN!$D2162))</f>
        <v>0</v>
      </c>
      <c r="F2162" s="24">
        <f>IF(U2162="SC",SUMIFS(SC!J:J,SC!A:A,MAIN!D2162,SC!B:B,MAIN!A2162),SUMIFS(Allocations!M:M,Allocations!A:A,MAIN!A2162,Allocations!B:B,MAIN!D2162))</f>
        <v>0</v>
      </c>
      <c r="G2162" s="24">
        <f t="shared" si="621"/>
        <v>0</v>
      </c>
      <c r="H2162" s="24">
        <f>IFERROR(VLOOKUP(S2162,Swaps_wk!$A$2:$AP$151,HLOOKUP(MAIN!D2162,Swaps_wk!$B$2:$AP$151,150,FALSE),FALSE),0)</f>
        <v>0</v>
      </c>
      <c r="I2162" s="24">
        <f>SUMIFS(PASTE_DQS_TRACKER!$D:$D,PASTE_DQS_TRACKER!$C:$C,MAIN!$A2162,PASTE_DQS_TRACKER!$B:$B,MAIN!$D2162)-SUMIFS(PASTE_DQS_TRACKER!$D:$D,PASTE_DQS_TRACKER!$C:$C,MAIN!A2162,PASTE_DQS_TRACKER!$E:$E,MAIN!$D2162)</f>
        <v>0</v>
      </c>
      <c r="J2162" s="25">
        <f t="shared" si="622"/>
        <v>0</v>
      </c>
      <c r="K2162" s="24">
        <f>IFERROR(IF(V2162="Flex",0,IF(D2162=$D$30,VLOOKUP(A2162,MMO_o10M_lease!$A$1:$F$51,5,FALSE),IF(D2162=$D$26,VLOOKUP(D2162,LANDINGS!$A$3:$BR$40,HLOOKUP(A2162,LANDINGS!$B$1:$CF$42,42,FALSE),FALSE)-IFERROR(VLOOKUP(A2162,MMO_o10M_lease!$A$1:$F$38,5,FALSE),0),VLOOKUP(D2162,LANDINGS!$A$3:$CF$40,HLOOKUP(A2162,LANDINGS!$B$1:$CF$42,42,FALSE),FALSE)))),0)</f>
        <v>0</v>
      </c>
      <c r="L2162" s="24">
        <f>SUMIFS(PASTE_FLEX_TRACKER!$D:$D,PASTE_FLEX_TRACKER!$F:$F,MAIN!$A2162,PASTE_FLEX_TRACKER!$B:$B,MAIN!$D2162)-SUMIFS(PASTE_FLEX_TRACKER!$D:$D,PASTE_FLEX_TRACKER!$C:$C,MAIN!$A2162,PASTE_FLEX_TRACKER!$B:$B,MAIN!$D2162)</f>
        <v>0</v>
      </c>
      <c r="M2162" s="24" t="str">
        <f>IFERROR(-VLOOKUP(D2162,SQ!$A$19:$CC$52,HLOOKUP(MAIN!A2162,SQ!$B$18:$CC$56,39,FALSE),FALSE),"n/a")</f>
        <v>n/a</v>
      </c>
      <c r="N2162" s="46" t="s">
        <v>563</v>
      </c>
      <c r="O2162" s="46">
        <f>SUMIFS(MAN_ADJ!$L:$L,MAN_ADJ!$K:$K,MAIN!$D2162,MAN_ADJ!$J:$J,MAIN!$S2162)</f>
        <v>0</v>
      </c>
      <c r="P2162" s="25">
        <f t="shared" si="623"/>
        <v>0</v>
      </c>
      <c r="Q2162" s="28" t="str">
        <f t="shared" si="613"/>
        <v>n/a</v>
      </c>
      <c r="R2162" s="38">
        <f t="shared" si="614"/>
        <v>0</v>
      </c>
      <c r="S2162" s="17" t="s">
        <v>245</v>
      </c>
    </row>
    <row r="2163" spans="1:19" x14ac:dyDescent="0.25">
      <c r="A2163" s="17" t="s">
        <v>245</v>
      </c>
      <c r="B2163" s="17" t="s">
        <v>93</v>
      </c>
      <c r="C2163" s="17" t="s">
        <v>246</v>
      </c>
      <c r="D2163" s="17" t="s">
        <v>184</v>
      </c>
      <c r="E2163" s="24">
        <f>IF(U2163="SC",SUMIFS(SC!F:F,SC!A:A,MAIN!D2163,SC!B:B,MAIN!A2163),SUMIFS(Allocations!$H:$H,Allocations!$A:$A,MAIN!$A2163,Allocations!$B:$B,MAIN!$D2163))</f>
        <v>0</v>
      </c>
      <c r="F2163" s="24">
        <f>IF(U2163="SC",SUMIFS(SC!J:J,SC!A:A,MAIN!D2163,SC!B:B,MAIN!A2163),SUMIFS(Allocations!M:M,Allocations!A:A,MAIN!A2163,Allocations!B:B,MAIN!D2163))</f>
        <v>0</v>
      </c>
      <c r="G2163" s="24">
        <f t="shared" ref="G2163:G2166" si="624">E2163+F2163</f>
        <v>0</v>
      </c>
      <c r="H2163" s="24">
        <f>IFERROR(VLOOKUP(S2163,Swaps_wk!$A$2:$AP$151,HLOOKUP(MAIN!D2163,Swaps_wk!$B$2:$AP$151,150,FALSE),FALSE),0)</f>
        <v>0</v>
      </c>
      <c r="I2163" s="24">
        <f>SUMIFS(PASTE_DQS_TRACKER!$D:$D,PASTE_DQS_TRACKER!$C:$C,MAIN!$A2163,PASTE_DQS_TRACKER!$B:$B,MAIN!$D2163)-SUMIFS(PASTE_DQS_TRACKER!$D:$D,PASTE_DQS_TRACKER!$C:$C,MAIN!A2163,PASTE_DQS_TRACKER!$E:$E,MAIN!$D2163)</f>
        <v>0</v>
      </c>
      <c r="J2163" s="25">
        <f t="shared" ref="J2163:J2166" si="625">G2163+I2163</f>
        <v>0</v>
      </c>
      <c r="K2163" s="24">
        <f>IFERROR(IF(V2163="Flex",0,IF(D2163=$D$30,VLOOKUP(A2163,MMO_o10M_lease!$A$1:$F$51,5,FALSE),IF(D2163=$D$26,VLOOKUP(D2163,LANDINGS!$A$3:$BR$40,HLOOKUP(A2163,LANDINGS!$B$1:$CF$42,42,FALSE),FALSE)-IFERROR(VLOOKUP(A2163,MMO_o10M_lease!$A$1:$F$38,5,FALSE),0),VLOOKUP(D2163,LANDINGS!$A$3:$CF$40,HLOOKUP(A2163,LANDINGS!$B$1:$CF$42,42,FALSE),FALSE)))),0)</f>
        <v>0</v>
      </c>
      <c r="L2163" s="24">
        <f>SUMIFS(PASTE_FLEX_TRACKER!$D:$D,PASTE_FLEX_TRACKER!$F:$F,MAIN!$A2163,PASTE_FLEX_TRACKER!$B:$B,MAIN!$D2163)-SUMIFS(PASTE_FLEX_TRACKER!$D:$D,PASTE_FLEX_TRACKER!$C:$C,MAIN!$A2163,PASTE_FLEX_TRACKER!$B:$B,MAIN!$D2163)</f>
        <v>0</v>
      </c>
      <c r="M2163" s="24" t="str">
        <f>IFERROR(-VLOOKUP(D2163,SQ!$A$19:$CC$52,HLOOKUP(MAIN!A2163,SQ!$B$18:$CC$56,39,FALSE),FALSE),"n/a")</f>
        <v>n/a</v>
      </c>
      <c r="N2163" s="46" t="s">
        <v>563</v>
      </c>
      <c r="O2163" s="46">
        <f>SUMIFS(MAN_ADJ!$L:$L,MAN_ADJ!$K:$K,MAIN!$D2163,MAN_ADJ!$J:$J,MAIN!$S2163)</f>
        <v>0</v>
      </c>
      <c r="P2163" s="25">
        <f t="shared" si="623"/>
        <v>0</v>
      </c>
      <c r="Q2163" s="28" t="str">
        <f t="shared" ref="Q2163:Q2166" si="626">IFERROR(P2163/J2163,"n/a")</f>
        <v>n/a</v>
      </c>
      <c r="R2163" s="38">
        <f t="shared" ref="R2163:R2166" si="627">J2163-P2163</f>
        <v>0</v>
      </c>
      <c r="S2163" s="17" t="s">
        <v>245</v>
      </c>
    </row>
    <row r="2164" spans="1:19" x14ac:dyDescent="0.25">
      <c r="A2164" s="17" t="s">
        <v>245</v>
      </c>
      <c r="B2164" s="17" t="s">
        <v>93</v>
      </c>
      <c r="C2164" s="17" t="s">
        <v>246</v>
      </c>
      <c r="D2164" s="17" t="s">
        <v>128</v>
      </c>
      <c r="E2164" s="24">
        <f>IF(U2164="SC",SUMIFS(SC!F:F,SC!A:A,MAIN!D2164,SC!B:B,MAIN!A2164),SUMIFS(Allocations!$H:$H,Allocations!$A:$A,MAIN!$A2164,Allocations!$B:$B,MAIN!$D2164))</f>
        <v>0</v>
      </c>
      <c r="F2164" s="24">
        <f>IF(U2164="SC",SUMIFS(SC!J:J,SC!A:A,MAIN!D2164,SC!B:B,MAIN!A2164),SUMIFS(Allocations!M:M,Allocations!A:A,MAIN!A2164,Allocations!B:B,MAIN!D2164))</f>
        <v>0</v>
      </c>
      <c r="G2164" s="24">
        <f t="shared" si="624"/>
        <v>0</v>
      </c>
      <c r="H2164" s="24">
        <f>IFERROR(VLOOKUP(S2164,Swaps_wk!$A$2:$AP$151,HLOOKUP(MAIN!D2164,Swaps_wk!$B$2:$AP$151,150,FALSE),FALSE),0)</f>
        <v>0</v>
      </c>
      <c r="I2164" s="24">
        <f>SUMIFS(PASTE_DQS_TRACKER!$D:$D,PASTE_DQS_TRACKER!$C:$C,MAIN!$A2164,PASTE_DQS_TRACKER!$B:$B,MAIN!$D2164)-SUMIFS(PASTE_DQS_TRACKER!$D:$D,PASTE_DQS_TRACKER!$C:$C,MAIN!A2164,PASTE_DQS_TRACKER!$E:$E,MAIN!$D2164)</f>
        <v>0</v>
      </c>
      <c r="J2164" s="25">
        <f t="shared" si="625"/>
        <v>0</v>
      </c>
      <c r="K2164" s="24">
        <f>IFERROR(IF(V2164="Flex",0,IF(D2164=$D$30,VLOOKUP(A2164,MMO_o10M_lease!$A$1:$F$51,5,FALSE),IF(D2164=$D$26,VLOOKUP(D2164,LANDINGS!$A$3:$BR$40,HLOOKUP(A2164,LANDINGS!$B$1:$CF$42,42,FALSE),FALSE)-IFERROR(VLOOKUP(A2164,MMO_o10M_lease!$A$1:$F$38,5,FALSE),0),VLOOKUP(D2164,LANDINGS!$A$3:$CF$40,HLOOKUP(A2164,LANDINGS!$B$1:$CF$42,42,FALSE),FALSE)))),0)</f>
        <v>0</v>
      </c>
      <c r="L2164" s="24">
        <f>SUMIFS(PASTE_FLEX_TRACKER!$D:$D,PASTE_FLEX_TRACKER!$F:$F,MAIN!$A2164,PASTE_FLEX_TRACKER!$B:$B,MAIN!$D2164)-SUMIFS(PASTE_FLEX_TRACKER!$D:$D,PASTE_FLEX_TRACKER!$C:$C,MAIN!$A2164,PASTE_FLEX_TRACKER!$B:$B,MAIN!$D2164)</f>
        <v>0</v>
      </c>
      <c r="M2164" s="24" t="str">
        <f>IFERROR(-VLOOKUP(D2164,SQ!$A$19:$CC$52,HLOOKUP(MAIN!A2164,SQ!$B$18:$CC$56,39,FALSE),FALSE),"n/a")</f>
        <v>n/a</v>
      </c>
      <c r="N2164" s="46" t="s">
        <v>563</v>
      </c>
      <c r="O2164" s="46">
        <f>SUMIFS(MAN_ADJ!$L:$L,MAN_ADJ!$K:$K,MAIN!$D2164,MAN_ADJ!$J:$J,MAIN!$S2164)</f>
        <v>0</v>
      </c>
      <c r="P2164" s="25">
        <f t="shared" si="623"/>
        <v>0</v>
      </c>
      <c r="Q2164" s="28" t="str">
        <f t="shared" si="626"/>
        <v>n/a</v>
      </c>
      <c r="R2164" s="38">
        <f t="shared" si="627"/>
        <v>0</v>
      </c>
      <c r="S2164" s="17" t="s">
        <v>245</v>
      </c>
    </row>
    <row r="2165" spans="1:19" x14ac:dyDescent="0.25">
      <c r="A2165" s="17" t="s">
        <v>245</v>
      </c>
      <c r="B2165" s="17" t="s">
        <v>93</v>
      </c>
      <c r="C2165" s="17" t="s">
        <v>246</v>
      </c>
      <c r="D2165" s="17" t="s">
        <v>129</v>
      </c>
      <c r="E2165" s="24">
        <f>IF(U2165="SC",SUMIFS(SC!F:F,SC!A:A,MAIN!D2165,SC!B:B,MAIN!A2165),SUMIFS(Allocations!$H:$H,Allocations!$A:$A,MAIN!$A2165,Allocations!$B:$B,MAIN!$D2165))</f>
        <v>0</v>
      </c>
      <c r="F2165" s="24">
        <f>IF(U2165="SC",SUMIFS(SC!J:J,SC!A:A,MAIN!D2165,SC!B:B,MAIN!A2165),SUMIFS(Allocations!M:M,Allocations!A:A,MAIN!A2165,Allocations!B:B,MAIN!D2165))</f>
        <v>0</v>
      </c>
      <c r="G2165" s="24">
        <f t="shared" si="624"/>
        <v>0</v>
      </c>
      <c r="H2165" s="24">
        <f>IFERROR(VLOOKUP(S2165,Swaps_wk!$A$2:$AP$151,HLOOKUP(MAIN!D2165,Swaps_wk!$B$2:$AP$151,150,FALSE),FALSE),0)</f>
        <v>0</v>
      </c>
      <c r="I2165" s="24">
        <f>SUMIFS(PASTE_DQS_TRACKER!$D:$D,PASTE_DQS_TRACKER!$C:$C,MAIN!$A2165,PASTE_DQS_TRACKER!$B:$B,MAIN!$D2165)-SUMIFS(PASTE_DQS_TRACKER!$D:$D,PASTE_DQS_TRACKER!$C:$C,MAIN!A2165,PASTE_DQS_TRACKER!$E:$E,MAIN!$D2165)</f>
        <v>0</v>
      </c>
      <c r="J2165" s="25">
        <f t="shared" si="625"/>
        <v>0</v>
      </c>
      <c r="K2165" s="24">
        <f>IFERROR(IF(V2165="Flex",0,IF(D2165=$D$30,VLOOKUP(A2165,MMO_o10M_lease!$A$1:$F$51,5,FALSE),IF(D2165=$D$26,VLOOKUP(D2165,LANDINGS!$A$3:$BR$40,HLOOKUP(A2165,LANDINGS!$B$1:$CF$42,42,FALSE),FALSE)-IFERROR(VLOOKUP(A2165,MMO_o10M_lease!$A$1:$F$38,5,FALSE),0),VLOOKUP(D2165,LANDINGS!$A$3:$CF$40,HLOOKUP(A2165,LANDINGS!$B$1:$CF$42,42,FALSE),FALSE)))),0)</f>
        <v>0</v>
      </c>
      <c r="L2165" s="24">
        <f>SUMIFS(PASTE_FLEX_TRACKER!$D:$D,PASTE_FLEX_TRACKER!$F:$F,MAIN!$A2165,PASTE_FLEX_TRACKER!$B:$B,MAIN!$D2165)-SUMIFS(PASTE_FLEX_TRACKER!$D:$D,PASTE_FLEX_TRACKER!$C:$C,MAIN!$A2165,PASTE_FLEX_TRACKER!$B:$B,MAIN!$D2165)</f>
        <v>0</v>
      </c>
      <c r="M2165" s="24" t="str">
        <f>IFERROR(-VLOOKUP(D2165,SQ!$A$19:$CC$52,HLOOKUP(MAIN!A2165,SQ!$B$18:$CC$56,39,FALSE),FALSE),"n/a")</f>
        <v>n/a</v>
      </c>
      <c r="N2165" s="46" t="s">
        <v>563</v>
      </c>
      <c r="O2165" s="46">
        <f>SUMIFS(MAN_ADJ!$L:$L,MAN_ADJ!$K:$K,MAIN!$D2165,MAN_ADJ!$J:$J,MAIN!$S2165)</f>
        <v>0</v>
      </c>
      <c r="P2165" s="25">
        <f t="shared" si="623"/>
        <v>0</v>
      </c>
      <c r="Q2165" s="28" t="str">
        <f t="shared" si="626"/>
        <v>n/a</v>
      </c>
      <c r="R2165" s="38">
        <f t="shared" si="627"/>
        <v>0</v>
      </c>
      <c r="S2165" s="17" t="s">
        <v>245</v>
      </c>
    </row>
    <row r="2166" spans="1:19" x14ac:dyDescent="0.25">
      <c r="A2166" s="17" t="s">
        <v>245</v>
      </c>
      <c r="B2166" s="17" t="s">
        <v>93</v>
      </c>
      <c r="C2166" s="17" t="s">
        <v>246</v>
      </c>
      <c r="D2166" s="17" t="s">
        <v>155</v>
      </c>
      <c r="E2166" s="24">
        <f>IF(U2166="SC",SUMIFS(SC!F:F,SC!A:A,MAIN!D2166,SC!B:B,MAIN!A2166),SUMIFS(Allocations!$H:$H,Allocations!$A:$A,MAIN!$A2166,Allocations!$B:$B,MAIN!$D2166))</f>
        <v>0</v>
      </c>
      <c r="F2166" s="24">
        <f>IF(U2166="SC",SUMIFS(SC!J:J,SC!A:A,MAIN!D2166,SC!B:B,MAIN!A2166),SUMIFS(Allocations!M:M,Allocations!A:A,MAIN!A2166,Allocations!B:B,MAIN!D2166))</f>
        <v>0</v>
      </c>
      <c r="G2166" s="24">
        <f t="shared" si="624"/>
        <v>0</v>
      </c>
      <c r="H2166" s="24">
        <f>IFERROR(VLOOKUP(S2166,Swaps_wk!$A$2:$AP$151,HLOOKUP(MAIN!D2166,Swaps_wk!$B$2:$AP$151,150,FALSE),FALSE),0)</f>
        <v>0</v>
      </c>
      <c r="I2166" s="24">
        <f>SUMIFS(PASTE_DQS_TRACKER!$D:$D,PASTE_DQS_TRACKER!$C:$C,MAIN!$A2166,PASTE_DQS_TRACKER!$B:$B,MAIN!$D2166)-SUMIFS(PASTE_DQS_TRACKER!$D:$D,PASTE_DQS_TRACKER!$C:$C,MAIN!A2166,PASTE_DQS_TRACKER!$E:$E,MAIN!$D2166)</f>
        <v>0</v>
      </c>
      <c r="J2166" s="25">
        <f t="shared" si="625"/>
        <v>0</v>
      </c>
      <c r="K2166" s="24">
        <f>IFERROR(IF(V2166="Flex",0,IF(D2166=$D$30,VLOOKUP(A2166,MMO_o10M_lease!$A$1:$F$51,5,FALSE),IF(D2166=$D$26,VLOOKUP(D2166,LANDINGS!$A$3:$BR$40,HLOOKUP(A2166,LANDINGS!$B$1:$CF$42,42,FALSE),FALSE)-IFERROR(VLOOKUP(A2166,MMO_o10M_lease!$A$1:$F$38,5,FALSE),0),VLOOKUP(D2166,LANDINGS!$A$3:$CF$40,HLOOKUP(A2166,LANDINGS!$B$1:$CF$42,42,FALSE),FALSE)))),0)</f>
        <v>0</v>
      </c>
      <c r="L2166" s="24">
        <f>SUMIFS(PASTE_FLEX_TRACKER!$D:$D,PASTE_FLEX_TRACKER!$F:$F,MAIN!$A2166,PASTE_FLEX_TRACKER!$B:$B,MAIN!$D2166)-SUMIFS(PASTE_FLEX_TRACKER!$D:$D,PASTE_FLEX_TRACKER!$C:$C,MAIN!$A2166,PASTE_FLEX_TRACKER!$B:$B,MAIN!$D2166)</f>
        <v>0</v>
      </c>
      <c r="M2166" s="24" t="str">
        <f>IFERROR(-VLOOKUP(D2166,SQ!$A$19:$CC$52,HLOOKUP(MAIN!A2166,SQ!$B$18:$CC$56,39,FALSE),FALSE),"n/a")</f>
        <v>n/a</v>
      </c>
      <c r="N2166" s="46" t="s">
        <v>563</v>
      </c>
      <c r="O2166" s="46">
        <f>SUMIFS(MAN_ADJ!$L:$L,MAN_ADJ!$K:$K,MAIN!$D2166,MAN_ADJ!$J:$J,MAIN!$S2166)</f>
        <v>0</v>
      </c>
      <c r="P2166" s="25">
        <f t="shared" si="623"/>
        <v>0</v>
      </c>
      <c r="Q2166" s="28" t="str">
        <f t="shared" si="626"/>
        <v>n/a</v>
      </c>
      <c r="R2166" s="38">
        <f t="shared" si="627"/>
        <v>0</v>
      </c>
      <c r="S2166" s="17" t="s">
        <v>245</v>
      </c>
    </row>
    <row r="2167" spans="1:19" x14ac:dyDescent="0.25">
      <c r="A2167" s="17" t="s">
        <v>245</v>
      </c>
      <c r="B2167" s="17" t="s">
        <v>93</v>
      </c>
      <c r="C2167" s="17" t="s">
        <v>246</v>
      </c>
      <c r="D2167" s="17" t="s">
        <v>130</v>
      </c>
      <c r="E2167" s="24">
        <f>IF(U2167="SC",SUMIFS(SC!F:F,SC!A:A,MAIN!D2167,SC!B:B,MAIN!A2167),SUMIFS(Allocations!$H:$H,Allocations!$A:$A,MAIN!$A2167,Allocations!$B:$B,MAIN!$D2167))</f>
        <v>0</v>
      </c>
      <c r="F2167" s="24">
        <f>IF(U2167="SC",SUMIFS(SC!J:J,SC!A:A,MAIN!D2167,SC!B:B,MAIN!A2167),SUMIFS(Allocations!M:M,Allocations!A:A,MAIN!A2167,Allocations!B:B,MAIN!D2167))</f>
        <v>0</v>
      </c>
      <c r="G2167" s="24">
        <f t="shared" si="621"/>
        <v>0</v>
      </c>
      <c r="H2167" s="24">
        <f>IFERROR(VLOOKUP(S2167,Swaps_wk!$A$2:$AP$151,HLOOKUP(MAIN!D2167,Swaps_wk!$B$2:$AP$151,150,FALSE),FALSE),0)</f>
        <v>0</v>
      </c>
      <c r="I2167" s="24">
        <f>SUMIFS(PASTE_DQS_TRACKER!$D:$D,PASTE_DQS_TRACKER!$C:$C,MAIN!$A2167,PASTE_DQS_TRACKER!$B:$B,MAIN!$D2167)-SUMIFS(PASTE_DQS_TRACKER!$D:$D,PASTE_DQS_TRACKER!$C:$C,MAIN!A2167,PASTE_DQS_TRACKER!$E:$E,MAIN!$D2167)</f>
        <v>0</v>
      </c>
      <c r="J2167" s="25">
        <f t="shared" si="622"/>
        <v>0</v>
      </c>
      <c r="K2167" s="24">
        <f>IFERROR(IF(V2167="Flex",0,IF(D2167=$D$30,VLOOKUP(A2167,MMO_o10M_lease!$A$1:$F$51,5,FALSE),IF(D2167=$D$26,VLOOKUP(D2167,LANDINGS!$A$3:$BR$40,HLOOKUP(A2167,LANDINGS!$B$1:$CF$42,42,FALSE),FALSE)-IFERROR(VLOOKUP(A2167,MMO_o10M_lease!$A$1:$F$38,5,FALSE),0),VLOOKUP(D2167,LANDINGS!$A$3:$CF$40,HLOOKUP(A2167,LANDINGS!$B$1:$CF$42,42,FALSE),FALSE)))),0)</f>
        <v>0</v>
      </c>
      <c r="L2167" s="24">
        <f>SUMIFS(PASTE_FLEX_TRACKER!$D:$D,PASTE_FLEX_TRACKER!$F:$F,MAIN!$A2167,PASTE_FLEX_TRACKER!$B:$B,MAIN!$D2167)-SUMIFS(PASTE_FLEX_TRACKER!$D:$D,PASTE_FLEX_TRACKER!$C:$C,MAIN!$A2167,PASTE_FLEX_TRACKER!$B:$B,MAIN!$D2167)</f>
        <v>0</v>
      </c>
      <c r="M2167" s="24" t="str">
        <f>IFERROR(-VLOOKUP(D2167,SQ!$A$19:$CC$52,HLOOKUP(MAIN!A2167,SQ!$B$18:$CC$56,39,FALSE),FALSE),"n/a")</f>
        <v>n/a</v>
      </c>
      <c r="N2167" s="46" t="s">
        <v>563</v>
      </c>
      <c r="O2167" s="46">
        <f>SUMIFS(MAN_ADJ!$L:$L,MAN_ADJ!$K:$K,MAIN!$D2167,MAN_ADJ!$J:$J,MAIN!$S2167)</f>
        <v>0</v>
      </c>
      <c r="P2167" s="25">
        <f t="shared" si="623"/>
        <v>0</v>
      </c>
      <c r="Q2167" s="28" t="str">
        <f t="shared" si="613"/>
        <v>n/a</v>
      </c>
      <c r="R2167" s="38">
        <f t="shared" si="614"/>
        <v>0</v>
      </c>
      <c r="S2167" s="17" t="s">
        <v>245</v>
      </c>
    </row>
    <row r="2168" spans="1:19" x14ac:dyDescent="0.25">
      <c r="A2168" s="26" t="s">
        <v>245</v>
      </c>
      <c r="B2168" s="26" t="s">
        <v>93</v>
      </c>
      <c r="C2168" s="26" t="s">
        <v>246</v>
      </c>
      <c r="D2168" s="26" t="s">
        <v>131</v>
      </c>
      <c r="E2168" s="27">
        <f t="shared" ref="E2168:M2168" si="628">SUM(E2130:E2167)</f>
        <v>425.00100000000003</v>
      </c>
      <c r="F2168" s="27">
        <f t="shared" si="628"/>
        <v>0</v>
      </c>
      <c r="G2168" s="27">
        <f t="shared" si="628"/>
        <v>425.00100000000003</v>
      </c>
      <c r="H2168" s="27">
        <f>IFERROR(VLOOKUP(S2168,Swaps_wk!$A$2:$AP$151,HLOOKUP(MAIN!D2168,Swaps_wk!$B$2:$AP$151,150,FALSE),FALSE),0)</f>
        <v>0</v>
      </c>
      <c r="I2168" s="27">
        <f t="shared" si="628"/>
        <v>-4.4408920985006262E-16</v>
      </c>
      <c r="J2168" s="25">
        <f t="shared" si="628"/>
        <v>425.00099999999998</v>
      </c>
      <c r="K2168" s="27">
        <f t="shared" si="628"/>
        <v>143.673</v>
      </c>
      <c r="L2168" s="27">
        <f t="shared" si="628"/>
        <v>0</v>
      </c>
      <c r="M2168" s="27">
        <f t="shared" si="628"/>
        <v>0</v>
      </c>
      <c r="N2168" s="46" t="s">
        <v>563</v>
      </c>
      <c r="O2168" s="27">
        <f>SUM(O2130:O2167)</f>
        <v>0</v>
      </c>
      <c r="P2168" s="25">
        <f t="shared" ref="P2168" si="629">SUM(P2130:P2167)</f>
        <v>143.673</v>
      </c>
      <c r="Q2168" s="28">
        <f t="shared" si="613"/>
        <v>0.33805332222747714</v>
      </c>
      <c r="R2168" s="38">
        <f t="shared" si="614"/>
        <v>281.32799999999997</v>
      </c>
      <c r="S2168" s="17" t="s">
        <v>245</v>
      </c>
    </row>
    <row r="2169" spans="1:19" x14ac:dyDescent="0.25">
      <c r="A2169" s="17" t="s">
        <v>247</v>
      </c>
      <c r="B2169" s="17" t="s">
        <v>93</v>
      </c>
      <c r="C2169" s="17" t="s">
        <v>248</v>
      </c>
      <c r="D2169" s="17" t="s">
        <v>95</v>
      </c>
      <c r="E2169" s="24">
        <f>IF(U2169="SC",SUMIFS(SC!F:F,SC!A:A,MAIN!D2169,SC!B:B,MAIN!A2169),SUMIFS(Allocations!$H:$H,Allocations!$A:$A,MAIN!$A2169,Allocations!$B:$B,MAIN!$D2169))</f>
        <v>1728.8530000000001</v>
      </c>
      <c r="F2169" s="24">
        <f>IF(U2169="SC",SUMIFS(SC!J:J,SC!A:A,MAIN!D2169,SC!B:B,MAIN!A2169),SUMIFS(Allocations!M:M,Allocations!A:A,MAIN!A2169,Allocations!B:B,MAIN!D2169))</f>
        <v>179.97800000000001</v>
      </c>
      <c r="G2169" s="24">
        <f t="shared" ref="G2169:G2206" si="630">E2169+F2169</f>
        <v>1908.8310000000001</v>
      </c>
      <c r="H2169" s="24">
        <f>IFERROR(VLOOKUP(S2169,Swaps_wk!$A$2:$AP$151,HLOOKUP(MAIN!D2169,Swaps_wk!$B$2:$AP$151,150,FALSE),FALSE),0)</f>
        <v>0</v>
      </c>
      <c r="I2169" s="24">
        <f>SUMIFS(PASTE_DQS_TRACKER!$D:$D,PASTE_DQS_TRACKER!$C:$C,MAIN!$A2169,PASTE_DQS_TRACKER!$B:$B,MAIN!$D2169)-SUMIFS(PASTE_DQS_TRACKER!$D:$D,PASTE_DQS_TRACKER!$C:$C,MAIN!A2169,PASTE_DQS_TRACKER!$E:$E,MAIN!$D2169)</f>
        <v>553.70000000000005</v>
      </c>
      <c r="J2169" s="25">
        <f t="shared" ref="J2169:J2206" si="631">G2169+I2169</f>
        <v>2462.5309999999999</v>
      </c>
      <c r="K2169" s="24">
        <f>IFERROR(IF(V2169="Flex",0,IF(D2169=$D$30,VLOOKUP(A2169,MMO_o10M_lease!$A$1:$F$51,5,FALSE),IF(D2169=$D$26,VLOOKUP(D2169,LANDINGS!$A$3:$BR$40,HLOOKUP(A2169,LANDINGS!$B$1:$CF$42,42,FALSE),FALSE)-IFERROR(VLOOKUP(A2169,MMO_o10M_lease!$A$1:$F$38,5,FALSE),0),VLOOKUP(D2169,LANDINGS!$A$3:$CF$40,HLOOKUP(A2169,LANDINGS!$B$1:$CF$42,42,FALSE),FALSE)))),0)</f>
        <v>102.315</v>
      </c>
      <c r="L2169" s="24">
        <f>SUMIFS(PASTE_FLEX_TRACKER!$D:$D,PASTE_FLEX_TRACKER!$F:$F,MAIN!$A2169,PASTE_FLEX_TRACKER!$B:$B,MAIN!$D2169)-SUMIFS(PASTE_FLEX_TRACKER!$D:$D,PASTE_FLEX_TRACKER!$C:$C,MAIN!$A2169,PASTE_FLEX_TRACKER!$B:$B,MAIN!$D2169)</f>
        <v>0</v>
      </c>
      <c r="M2169" s="24">
        <f>IFERROR(-VLOOKUP(D2169,SQ!$A$19:$CC$52,HLOOKUP(MAIN!A2169,SQ!$B$18:$CC$56,39,FALSE),FALSE),"n/a")</f>
        <v>0</v>
      </c>
      <c r="N2169" s="46" t="s">
        <v>563</v>
      </c>
      <c r="O2169" s="46">
        <f>SUMIFS(MAN_ADJ!$L:$L,MAN_ADJ!$K:$K,MAIN!$D2169,MAN_ADJ!$J:$J,MAIN!$S2169)</f>
        <v>0</v>
      </c>
      <c r="P2169" s="25">
        <f t="shared" ref="P2169:P2206" si="632">SUM(K2169:O2169)</f>
        <v>102.315</v>
      </c>
      <c r="Q2169" s="28">
        <f t="shared" si="613"/>
        <v>4.1548715528860344E-2</v>
      </c>
      <c r="R2169" s="38">
        <f t="shared" si="614"/>
        <v>2360.2159999999999</v>
      </c>
      <c r="S2169" s="17" t="s">
        <v>247</v>
      </c>
    </row>
    <row r="2170" spans="1:19" x14ac:dyDescent="0.25">
      <c r="A2170" s="17" t="s">
        <v>247</v>
      </c>
      <c r="B2170" s="17" t="s">
        <v>93</v>
      </c>
      <c r="C2170" s="17" t="s">
        <v>248</v>
      </c>
      <c r="D2170" s="17" t="s">
        <v>96</v>
      </c>
      <c r="E2170" s="24">
        <f>IF(U2170="SC",SUMIFS(SC!F:F,SC!A:A,MAIN!D2170,SC!B:B,MAIN!A2170),SUMIFS(Allocations!$H:$H,Allocations!$A:$A,MAIN!$A2170,Allocations!$B:$B,MAIN!$D2170))</f>
        <v>299.03399999999999</v>
      </c>
      <c r="F2170" s="24">
        <f>IF(U2170="SC",SUMIFS(SC!J:J,SC!A:A,MAIN!D2170,SC!B:B,MAIN!A2170),SUMIFS(Allocations!M:M,Allocations!A:A,MAIN!A2170,Allocations!B:B,MAIN!D2170))</f>
        <v>22.047000000000001</v>
      </c>
      <c r="G2170" s="24">
        <f t="shared" si="630"/>
        <v>321.08100000000002</v>
      </c>
      <c r="H2170" s="24">
        <f>IFERROR(VLOOKUP(S2170,Swaps_wk!$A$2:$AP$151,HLOOKUP(MAIN!D2170,Swaps_wk!$B$2:$AP$151,150,FALSE),FALSE),0)</f>
        <v>0</v>
      </c>
      <c r="I2170" s="24">
        <f>SUMIFS(PASTE_DQS_TRACKER!$D:$D,PASTE_DQS_TRACKER!$C:$C,MAIN!$A2170,PASTE_DQS_TRACKER!$B:$B,MAIN!$D2170)-SUMIFS(PASTE_DQS_TRACKER!$D:$D,PASTE_DQS_TRACKER!$C:$C,MAIN!A2170,PASTE_DQS_TRACKER!$E:$E,MAIN!$D2170)</f>
        <v>5.2</v>
      </c>
      <c r="J2170" s="25">
        <f t="shared" si="631"/>
        <v>326.28100000000001</v>
      </c>
      <c r="K2170" s="24">
        <f>IFERROR(IF(V2170="Flex",0,IF(D2170=$D$30,VLOOKUP(A2170,MMO_o10M_lease!$A$1:$F$51,5,FALSE),IF(D2170=$D$26,VLOOKUP(D2170,LANDINGS!$A$3:$BR$40,HLOOKUP(A2170,LANDINGS!$B$1:$CF$42,42,FALSE),FALSE)-IFERROR(VLOOKUP(A2170,MMO_o10M_lease!$A$1:$F$38,5,FALSE),0),VLOOKUP(D2170,LANDINGS!$A$3:$CF$40,HLOOKUP(A2170,LANDINGS!$B$1:$CF$42,42,FALSE),FALSE)))),0)</f>
        <v>21.943000000000001</v>
      </c>
      <c r="L2170" s="24">
        <f>SUMIFS(PASTE_FLEX_TRACKER!$D:$D,PASTE_FLEX_TRACKER!$F:$F,MAIN!$A2170,PASTE_FLEX_TRACKER!$B:$B,MAIN!$D2170)-SUMIFS(PASTE_FLEX_TRACKER!$D:$D,PASTE_FLEX_TRACKER!$C:$C,MAIN!$A2170,PASTE_FLEX_TRACKER!$B:$B,MAIN!$D2170)</f>
        <v>0</v>
      </c>
      <c r="M2170" s="24">
        <f>IFERROR(-VLOOKUP(D2170,SQ!$A$19:$CC$52,HLOOKUP(MAIN!A2170,SQ!$B$18:$CC$56,39,FALSE),FALSE),"n/a")</f>
        <v>0</v>
      </c>
      <c r="N2170" s="46" t="s">
        <v>563</v>
      </c>
      <c r="O2170" s="46">
        <f>SUMIFS(MAN_ADJ!$L:$L,MAN_ADJ!$K:$K,MAIN!$D2170,MAN_ADJ!$J:$J,MAIN!$S2170)</f>
        <v>0</v>
      </c>
      <c r="P2170" s="25">
        <f t="shared" si="632"/>
        <v>21.943000000000001</v>
      </c>
      <c r="Q2170" s="28">
        <f t="shared" si="613"/>
        <v>6.7251847334046419E-2</v>
      </c>
      <c r="R2170" s="38">
        <f t="shared" si="614"/>
        <v>304.33800000000002</v>
      </c>
      <c r="S2170" s="17" t="s">
        <v>247</v>
      </c>
    </row>
    <row r="2171" spans="1:19" x14ac:dyDescent="0.25">
      <c r="A2171" s="17" t="s">
        <v>247</v>
      </c>
      <c r="B2171" s="17" t="s">
        <v>93</v>
      </c>
      <c r="C2171" s="17" t="s">
        <v>248</v>
      </c>
      <c r="D2171" s="17" t="s">
        <v>97</v>
      </c>
      <c r="E2171" s="24">
        <f>IF(U2171="SC",SUMIFS(SC!F:F,SC!A:A,MAIN!D2171,SC!B:B,MAIN!A2171),SUMIFS(Allocations!$H:$H,Allocations!$A:$A,MAIN!$A2171,Allocations!$B:$B,MAIN!$D2171))</f>
        <v>392.9</v>
      </c>
      <c r="F2171" s="24">
        <f>IF(U2171="SC",SUMIFS(SC!J:J,SC!A:A,MAIN!D2171,SC!B:B,MAIN!A2171),SUMIFS(Allocations!M:M,Allocations!A:A,MAIN!A2171,Allocations!B:B,MAIN!D2171))</f>
        <v>111.26900000000001</v>
      </c>
      <c r="G2171" s="24">
        <f t="shared" si="630"/>
        <v>504.16899999999998</v>
      </c>
      <c r="H2171" s="24">
        <f>IFERROR(VLOOKUP(S2171,Swaps_wk!$A$2:$AP$151,HLOOKUP(MAIN!D2171,Swaps_wk!$B$2:$AP$151,150,FALSE),FALSE),0)</f>
        <v>0</v>
      </c>
      <c r="I2171" s="24">
        <f>SUMIFS(PASTE_DQS_TRACKER!$D:$D,PASTE_DQS_TRACKER!$C:$C,MAIN!$A2171,PASTE_DQS_TRACKER!$B:$B,MAIN!$D2171)-SUMIFS(PASTE_DQS_TRACKER!$D:$D,PASTE_DQS_TRACKER!$C:$C,MAIN!A2171,PASTE_DQS_TRACKER!$E:$E,MAIN!$D2171)</f>
        <v>-209.7</v>
      </c>
      <c r="J2171" s="25">
        <f t="shared" si="631"/>
        <v>294.46899999999999</v>
      </c>
      <c r="K2171" s="24">
        <f>IFERROR(IF(V2171="Flex",0,IF(D2171=$D$30,VLOOKUP(A2171,MMO_o10M_lease!$A$1:$F$51,5,FALSE),IF(D2171=$D$26,VLOOKUP(D2171,LANDINGS!$A$3:$BR$40,HLOOKUP(A2171,LANDINGS!$B$1:$CF$42,42,FALSE),FALSE)-IFERROR(VLOOKUP(A2171,MMO_o10M_lease!$A$1:$F$38,5,FALSE),0),VLOOKUP(D2171,LANDINGS!$A$3:$CF$40,HLOOKUP(A2171,LANDINGS!$B$1:$CF$42,42,FALSE),FALSE)))),0)</f>
        <v>50.603000000000002</v>
      </c>
      <c r="L2171" s="24">
        <f>SUMIFS(PASTE_FLEX_TRACKER!$D:$D,PASTE_FLEX_TRACKER!$F:$F,MAIN!$A2171,PASTE_FLEX_TRACKER!$B:$B,MAIN!$D2171)-SUMIFS(PASTE_FLEX_TRACKER!$D:$D,PASTE_FLEX_TRACKER!$C:$C,MAIN!$A2171,PASTE_FLEX_TRACKER!$B:$B,MAIN!$D2171)</f>
        <v>0</v>
      </c>
      <c r="M2171" s="24">
        <f>IFERROR(-VLOOKUP(D2171,SQ!$A$19:$CC$52,HLOOKUP(MAIN!A2171,SQ!$B$18:$CC$56,39,FALSE),FALSE),"n/a")</f>
        <v>0</v>
      </c>
      <c r="N2171" s="46" t="s">
        <v>563</v>
      </c>
      <c r="O2171" s="46">
        <f>SUMIFS(MAN_ADJ!$L:$L,MAN_ADJ!$K:$K,MAIN!$D2171,MAN_ADJ!$J:$J,MAIN!$S2171)</f>
        <v>0</v>
      </c>
      <c r="P2171" s="25">
        <f t="shared" si="632"/>
        <v>50.603000000000002</v>
      </c>
      <c r="Q2171" s="28">
        <f t="shared" si="613"/>
        <v>0.17184491406565716</v>
      </c>
      <c r="R2171" s="38">
        <f t="shared" si="614"/>
        <v>243.86599999999999</v>
      </c>
      <c r="S2171" s="17" t="s">
        <v>247</v>
      </c>
    </row>
    <row r="2172" spans="1:19" x14ac:dyDescent="0.25">
      <c r="A2172" s="17" t="s">
        <v>247</v>
      </c>
      <c r="B2172" s="17" t="s">
        <v>93</v>
      </c>
      <c r="C2172" s="17" t="s">
        <v>248</v>
      </c>
      <c r="D2172" s="17" t="s">
        <v>98</v>
      </c>
      <c r="E2172" s="24">
        <f>IF(U2172="SC",SUMIFS(SC!F:F,SC!A:A,MAIN!D2172,SC!B:B,MAIN!A2172),SUMIFS(Allocations!$H:$H,Allocations!$A:$A,MAIN!$A2172,Allocations!$B:$B,MAIN!$D2172))</f>
        <v>2346.7239999999997</v>
      </c>
      <c r="F2172" s="24">
        <f>IF(U2172="SC",SUMIFS(SC!J:J,SC!A:A,MAIN!D2172,SC!B:B,MAIN!A2172),SUMIFS(Allocations!M:M,Allocations!A:A,MAIN!A2172,Allocations!B:B,MAIN!D2172))</f>
        <v>277.49700000000001</v>
      </c>
      <c r="G2172" s="24">
        <f t="shared" si="630"/>
        <v>2624.2209999999995</v>
      </c>
      <c r="H2172" s="24">
        <f>IFERROR(VLOOKUP(S2172,Swaps_wk!$A$2:$AP$151,HLOOKUP(MAIN!D2172,Swaps_wk!$B$2:$AP$151,150,FALSE),FALSE),0)</f>
        <v>0</v>
      </c>
      <c r="I2172" s="24">
        <f>SUMIFS(PASTE_DQS_TRACKER!$D:$D,PASTE_DQS_TRACKER!$C:$C,MAIN!$A2172,PASTE_DQS_TRACKER!$B:$B,MAIN!$D2172)-SUMIFS(PASTE_DQS_TRACKER!$D:$D,PASTE_DQS_TRACKER!$C:$C,MAIN!A2172,PASTE_DQS_TRACKER!$E:$E,MAIN!$D2172)</f>
        <v>23.299999999999997</v>
      </c>
      <c r="J2172" s="25">
        <f t="shared" si="631"/>
        <v>2647.5209999999997</v>
      </c>
      <c r="K2172" s="24">
        <f>IFERROR(IF(V2172="Flex",0,IF(D2172=$D$30,VLOOKUP(A2172,MMO_o10M_lease!$A$1:$F$51,5,FALSE),IF(D2172=$D$26,VLOOKUP(D2172,LANDINGS!$A$3:$BR$40,HLOOKUP(A2172,LANDINGS!$B$1:$CF$42,42,FALSE),FALSE)-IFERROR(VLOOKUP(A2172,MMO_o10M_lease!$A$1:$F$38,5,FALSE),0),VLOOKUP(D2172,LANDINGS!$A$3:$CF$40,HLOOKUP(A2172,LANDINGS!$B$1:$CF$42,42,FALSE),FALSE)))),0)</f>
        <v>185.02699999999999</v>
      </c>
      <c r="L2172" s="24">
        <f>SUMIFS(PASTE_FLEX_TRACKER!$D:$D,PASTE_FLEX_TRACKER!$F:$F,MAIN!$A2172,PASTE_FLEX_TRACKER!$B:$B,MAIN!$D2172)-SUMIFS(PASTE_FLEX_TRACKER!$D:$D,PASTE_FLEX_TRACKER!$C:$C,MAIN!$A2172,PASTE_FLEX_TRACKER!$B:$B,MAIN!$D2172)</f>
        <v>0</v>
      </c>
      <c r="M2172" s="24">
        <f>IFERROR(-VLOOKUP(D2172,SQ!$A$19:$CC$52,HLOOKUP(MAIN!A2172,SQ!$B$18:$CC$56,39,FALSE),FALSE),"n/a")</f>
        <v>-3</v>
      </c>
      <c r="N2172" s="46" t="s">
        <v>563</v>
      </c>
      <c r="O2172" s="46">
        <f>SUMIFS(MAN_ADJ!$L:$L,MAN_ADJ!$K:$K,MAIN!$D2172,MAN_ADJ!$J:$J,MAIN!$S2172)</f>
        <v>0</v>
      </c>
      <c r="P2172" s="25">
        <f t="shared" si="632"/>
        <v>182.02699999999999</v>
      </c>
      <c r="Q2172" s="28">
        <f t="shared" si="613"/>
        <v>6.8753751150604656E-2</v>
      </c>
      <c r="R2172" s="38">
        <f t="shared" si="614"/>
        <v>2465.4939999999997</v>
      </c>
      <c r="S2172" s="17" t="s">
        <v>247</v>
      </c>
    </row>
    <row r="2173" spans="1:19" x14ac:dyDescent="0.25">
      <c r="A2173" s="17" t="s">
        <v>247</v>
      </c>
      <c r="B2173" s="17" t="s">
        <v>93</v>
      </c>
      <c r="C2173" s="17" t="s">
        <v>248</v>
      </c>
      <c r="D2173" s="17" t="s">
        <v>99</v>
      </c>
      <c r="E2173" s="24">
        <f>IF(U2173="SC",SUMIFS(SC!F:F,SC!A:A,MAIN!D2173,SC!B:B,MAIN!A2173),SUMIFS(Allocations!$H:$H,Allocations!$A:$A,MAIN!$A2173,Allocations!$B:$B,MAIN!$D2173))</f>
        <v>5961.5330000000004</v>
      </c>
      <c r="F2173" s="24">
        <f>IF(U2173="SC",SUMIFS(SC!J:J,SC!A:A,MAIN!D2173,SC!B:B,MAIN!A2173),SUMIFS(Allocations!M:M,Allocations!A:A,MAIN!A2173,Allocations!B:B,MAIN!D2173))</f>
        <v>1232.9659999999999</v>
      </c>
      <c r="G2173" s="24">
        <f t="shared" si="630"/>
        <v>7194.4989999999998</v>
      </c>
      <c r="H2173" s="24">
        <f>IFERROR(VLOOKUP(S2173,Swaps_wk!$A$2:$AP$151,HLOOKUP(MAIN!D2173,Swaps_wk!$B$2:$AP$151,150,FALSE),FALSE),0)</f>
        <v>0</v>
      </c>
      <c r="I2173" s="24">
        <f>SUMIFS(PASTE_DQS_TRACKER!$D:$D,PASTE_DQS_TRACKER!$C:$C,MAIN!$A2173,PASTE_DQS_TRACKER!$B:$B,MAIN!$D2173)-SUMIFS(PASTE_DQS_TRACKER!$D:$D,PASTE_DQS_TRACKER!$C:$C,MAIN!A2173,PASTE_DQS_TRACKER!$E:$E,MAIN!$D2173)</f>
        <v>-19.5</v>
      </c>
      <c r="J2173" s="25">
        <f t="shared" si="631"/>
        <v>7174.9989999999998</v>
      </c>
      <c r="K2173" s="24">
        <f>IFERROR(IF(V2173="Flex",0,IF(D2173=$D$30,VLOOKUP(A2173,MMO_o10M_lease!$A$1:$F$51,5,FALSE),IF(D2173=$D$26,VLOOKUP(D2173,LANDINGS!$A$3:$BR$40,HLOOKUP(A2173,LANDINGS!$B$1:$CF$42,42,FALSE),FALSE)-IFERROR(VLOOKUP(A2173,MMO_o10M_lease!$A$1:$F$38,5,FALSE),0),VLOOKUP(D2173,LANDINGS!$A$3:$CF$40,HLOOKUP(A2173,LANDINGS!$B$1:$CF$42,42,FALSE),FALSE)))),0)</f>
        <v>471.38900000000001</v>
      </c>
      <c r="L2173" s="24">
        <f>SUMIFS(PASTE_FLEX_TRACKER!$D:$D,PASTE_FLEX_TRACKER!$F:$F,MAIN!$A2173,PASTE_FLEX_TRACKER!$B:$B,MAIN!$D2173)-SUMIFS(PASTE_FLEX_TRACKER!$D:$D,PASTE_FLEX_TRACKER!$C:$C,MAIN!$A2173,PASTE_FLEX_TRACKER!$B:$B,MAIN!$D2173)</f>
        <v>0</v>
      </c>
      <c r="M2173" s="24">
        <f>IFERROR(-VLOOKUP(D2173,SQ!$A$19:$CC$52,HLOOKUP(MAIN!A2173,SQ!$B$18:$CC$56,39,FALSE),FALSE),"n/a")</f>
        <v>0</v>
      </c>
      <c r="N2173" s="46" t="s">
        <v>563</v>
      </c>
      <c r="O2173" s="46">
        <f>SUMIFS(MAN_ADJ!$L:$L,MAN_ADJ!$K:$K,MAIN!$D2173,MAN_ADJ!$J:$J,MAIN!$S2173)</f>
        <v>0</v>
      </c>
      <c r="P2173" s="25">
        <f t="shared" si="632"/>
        <v>471.38900000000001</v>
      </c>
      <c r="Q2173" s="28">
        <f t="shared" si="613"/>
        <v>6.5698824487641042E-2</v>
      </c>
      <c r="R2173" s="38">
        <f t="shared" si="614"/>
        <v>6703.61</v>
      </c>
      <c r="S2173" s="17" t="s">
        <v>247</v>
      </c>
    </row>
    <row r="2174" spans="1:19" x14ac:dyDescent="0.25">
      <c r="A2174" s="17" t="s">
        <v>247</v>
      </c>
      <c r="B2174" s="17" t="s">
        <v>93</v>
      </c>
      <c r="C2174" s="17" t="s">
        <v>248</v>
      </c>
      <c r="D2174" s="17" t="s">
        <v>100</v>
      </c>
      <c r="E2174" s="24">
        <f>IF(U2174="SC",SUMIFS(SC!F:F,SC!A:A,MAIN!D2174,SC!B:B,MAIN!A2174),SUMIFS(Allocations!$H:$H,Allocations!$A:$A,MAIN!$A2174,Allocations!$B:$B,MAIN!$D2174))</f>
        <v>1342.213</v>
      </c>
      <c r="F2174" s="24">
        <f>IF(U2174="SC",SUMIFS(SC!J:J,SC!A:A,MAIN!D2174,SC!B:B,MAIN!A2174),SUMIFS(Allocations!M:M,Allocations!A:A,MAIN!A2174,Allocations!B:B,MAIN!D2174))</f>
        <v>1.2E-2</v>
      </c>
      <c r="G2174" s="24">
        <f t="shared" si="630"/>
        <v>1342.2249999999999</v>
      </c>
      <c r="H2174" s="24">
        <f>IFERROR(VLOOKUP(S2174,Swaps_wk!$A$2:$AP$151,HLOOKUP(MAIN!D2174,Swaps_wk!$B$2:$AP$151,150,FALSE),FALSE),0)</f>
        <v>0</v>
      </c>
      <c r="I2174" s="24">
        <f>SUMIFS(PASTE_DQS_TRACKER!$D:$D,PASTE_DQS_TRACKER!$C:$C,MAIN!$A2174,PASTE_DQS_TRACKER!$B:$B,MAIN!$D2174)-SUMIFS(PASTE_DQS_TRACKER!$D:$D,PASTE_DQS_TRACKER!$C:$C,MAIN!A2174,PASTE_DQS_TRACKER!$E:$E,MAIN!$D2174)</f>
        <v>-90.8</v>
      </c>
      <c r="J2174" s="25">
        <f t="shared" si="631"/>
        <v>1251.425</v>
      </c>
      <c r="K2174" s="24">
        <f>IFERROR(IF(V2174="Flex",0,IF(D2174=$D$30,VLOOKUP(A2174,MMO_o10M_lease!$A$1:$F$51,5,FALSE),IF(D2174=$D$26,VLOOKUP(D2174,LANDINGS!$A$3:$BR$40,HLOOKUP(A2174,LANDINGS!$B$1:$CF$42,42,FALSE),FALSE)-IFERROR(VLOOKUP(A2174,MMO_o10M_lease!$A$1:$F$38,5,FALSE),0),VLOOKUP(D2174,LANDINGS!$A$3:$CF$40,HLOOKUP(A2174,LANDINGS!$B$1:$CF$42,42,FALSE),FALSE)))),0)</f>
        <v>8.7999999999999995E-2</v>
      </c>
      <c r="L2174" s="24">
        <f>SUMIFS(PASTE_FLEX_TRACKER!$D:$D,PASTE_FLEX_TRACKER!$F:$F,MAIN!$A2174,PASTE_FLEX_TRACKER!$B:$B,MAIN!$D2174)-SUMIFS(PASTE_FLEX_TRACKER!$D:$D,PASTE_FLEX_TRACKER!$C:$C,MAIN!$A2174,PASTE_FLEX_TRACKER!$B:$B,MAIN!$D2174)</f>
        <v>0</v>
      </c>
      <c r="M2174" s="24">
        <f>IFERROR(-VLOOKUP(D2174,SQ!$A$19:$CC$52,HLOOKUP(MAIN!A2174,SQ!$B$18:$CC$56,39,FALSE),FALSE),"n/a")</f>
        <v>0</v>
      </c>
      <c r="N2174" s="46" t="s">
        <v>563</v>
      </c>
      <c r="O2174" s="46">
        <f>SUMIFS(MAN_ADJ!$L:$L,MAN_ADJ!$K:$K,MAIN!$D2174,MAN_ADJ!$J:$J,MAIN!$S2174)</f>
        <v>0</v>
      </c>
      <c r="P2174" s="25">
        <f t="shared" si="632"/>
        <v>8.7999999999999995E-2</v>
      </c>
      <c r="Q2174" s="28">
        <f t="shared" si="613"/>
        <v>7.0319835387658072E-5</v>
      </c>
      <c r="R2174" s="38">
        <f t="shared" si="614"/>
        <v>1251.337</v>
      </c>
      <c r="S2174" s="17" t="s">
        <v>247</v>
      </c>
    </row>
    <row r="2175" spans="1:19" x14ac:dyDescent="0.25">
      <c r="A2175" s="17" t="s">
        <v>247</v>
      </c>
      <c r="B2175" s="17" t="s">
        <v>93</v>
      </c>
      <c r="C2175" s="17" t="s">
        <v>248</v>
      </c>
      <c r="D2175" s="17" t="s">
        <v>101</v>
      </c>
      <c r="E2175" s="24">
        <f>IF(U2175="SC",SUMIFS(SC!F:F,SC!A:A,MAIN!D2175,SC!B:B,MAIN!A2175),SUMIFS(Allocations!$H:$H,Allocations!$A:$A,MAIN!$A2175,Allocations!$B:$B,MAIN!$D2175))</f>
        <v>92</v>
      </c>
      <c r="F2175" s="24">
        <f>IF(U2175="SC",SUMIFS(SC!J:J,SC!A:A,MAIN!D2175,SC!B:B,MAIN!A2175),SUMIFS(Allocations!M:M,Allocations!A:A,MAIN!A2175,Allocations!B:B,MAIN!D2175))</f>
        <v>0.13200000000000001</v>
      </c>
      <c r="G2175" s="24">
        <f t="shared" si="630"/>
        <v>92.132000000000005</v>
      </c>
      <c r="H2175" s="24">
        <f>IFERROR(VLOOKUP(S2175,Swaps_wk!$A$2:$AP$151,HLOOKUP(MAIN!D2175,Swaps_wk!$B$2:$AP$151,150,FALSE),FALSE),0)</f>
        <v>0</v>
      </c>
      <c r="I2175" s="24">
        <f>SUMIFS(PASTE_DQS_TRACKER!$D:$D,PASTE_DQS_TRACKER!$C:$C,MAIN!$A2175,PASTE_DQS_TRACKER!$B:$B,MAIN!$D2175)-SUMIFS(PASTE_DQS_TRACKER!$D:$D,PASTE_DQS_TRACKER!$C:$C,MAIN!A2175,PASTE_DQS_TRACKER!$E:$E,MAIN!$D2175)</f>
        <v>-92</v>
      </c>
      <c r="J2175" s="25">
        <f t="shared" si="631"/>
        <v>0.132000000000005</v>
      </c>
      <c r="K2175" s="24">
        <f>IFERROR(IF(V2175="Flex",0,IF(D2175=$D$30,VLOOKUP(A2175,MMO_o10M_lease!$A$1:$F$51,5,FALSE),IF(D2175=$D$26,VLOOKUP(D2175,LANDINGS!$A$3:$BR$40,HLOOKUP(A2175,LANDINGS!$B$1:$CF$42,42,FALSE),FALSE)-IFERROR(VLOOKUP(A2175,MMO_o10M_lease!$A$1:$F$38,5,FALSE),0),VLOOKUP(D2175,LANDINGS!$A$3:$CF$40,HLOOKUP(A2175,LANDINGS!$B$1:$CF$42,42,FALSE),FALSE)))),0)</f>
        <v>0</v>
      </c>
      <c r="L2175" s="24">
        <f>SUMIFS(PASTE_FLEX_TRACKER!$D:$D,PASTE_FLEX_TRACKER!$F:$F,MAIN!$A2175,PASTE_FLEX_TRACKER!$B:$B,MAIN!$D2175)-SUMIFS(PASTE_FLEX_TRACKER!$D:$D,PASTE_FLEX_TRACKER!$C:$C,MAIN!$A2175,PASTE_FLEX_TRACKER!$B:$B,MAIN!$D2175)</f>
        <v>0</v>
      </c>
      <c r="M2175" s="24">
        <f>IFERROR(-VLOOKUP(D2175,SQ!$A$19:$CC$52,HLOOKUP(MAIN!A2175,SQ!$B$18:$CC$56,39,FALSE),FALSE),"n/a")</f>
        <v>0</v>
      </c>
      <c r="N2175" s="46" t="s">
        <v>563</v>
      </c>
      <c r="O2175" s="46">
        <f>SUMIFS(MAN_ADJ!$L:$L,MAN_ADJ!$K:$K,MAIN!$D2175,MAN_ADJ!$J:$J,MAIN!$S2175)</f>
        <v>0</v>
      </c>
      <c r="P2175" s="25">
        <f t="shared" si="632"/>
        <v>0</v>
      </c>
      <c r="Q2175" s="28">
        <f t="shared" si="613"/>
        <v>0</v>
      </c>
      <c r="R2175" s="38">
        <f t="shared" si="614"/>
        <v>0.132000000000005</v>
      </c>
      <c r="S2175" s="17" t="s">
        <v>247</v>
      </c>
    </row>
    <row r="2176" spans="1:19" x14ac:dyDescent="0.25">
      <c r="A2176" s="17" t="s">
        <v>247</v>
      </c>
      <c r="B2176" s="17" t="s">
        <v>93</v>
      </c>
      <c r="C2176" s="17" t="s">
        <v>248</v>
      </c>
      <c r="D2176" s="17" t="s">
        <v>102</v>
      </c>
      <c r="E2176" s="24">
        <f>IF(U2176="SC",SUMIFS(SC!F:F,SC!A:A,MAIN!D2176,SC!B:B,MAIN!A2176),SUMIFS(Allocations!$H:$H,Allocations!$A:$A,MAIN!$A2176,Allocations!$B:$B,MAIN!$D2176))</f>
        <v>0</v>
      </c>
      <c r="F2176" s="24">
        <f>IF(U2176="SC",SUMIFS(SC!J:J,SC!A:A,MAIN!D2176,SC!B:B,MAIN!A2176),SUMIFS(Allocations!M:M,Allocations!A:A,MAIN!A2176,Allocations!B:B,MAIN!D2176))</f>
        <v>11.917</v>
      </c>
      <c r="G2176" s="24">
        <f t="shared" si="630"/>
        <v>11.917</v>
      </c>
      <c r="H2176" s="24">
        <f>IFERROR(VLOOKUP(S2176,Swaps_wk!$A$2:$AP$151,HLOOKUP(MAIN!D2176,Swaps_wk!$B$2:$AP$151,150,FALSE),FALSE),0)</f>
        <v>0</v>
      </c>
      <c r="I2176" s="24">
        <f>SUMIFS(PASTE_DQS_TRACKER!$D:$D,PASTE_DQS_TRACKER!$C:$C,MAIN!$A2176,PASTE_DQS_TRACKER!$B:$B,MAIN!$D2176)-SUMIFS(PASTE_DQS_TRACKER!$D:$D,PASTE_DQS_TRACKER!$C:$C,MAIN!A2176,PASTE_DQS_TRACKER!$E:$E,MAIN!$D2176)</f>
        <v>-11.5</v>
      </c>
      <c r="J2176" s="25">
        <f t="shared" si="631"/>
        <v>0.41699999999999982</v>
      </c>
      <c r="K2176" s="24">
        <f>IFERROR(IF(V2176="Flex",0,IF(D2176=$D$30,VLOOKUP(A2176,MMO_o10M_lease!$A$1:$F$51,5,FALSE),IF(D2176=$D$26,VLOOKUP(D2176,LANDINGS!$A$3:$BR$40,HLOOKUP(A2176,LANDINGS!$B$1:$CF$42,42,FALSE),FALSE)-IFERROR(VLOOKUP(A2176,MMO_o10M_lease!$A$1:$F$38,5,FALSE),0),VLOOKUP(D2176,LANDINGS!$A$3:$CF$40,HLOOKUP(A2176,LANDINGS!$B$1:$CF$42,42,FALSE),FALSE)))),0)</f>
        <v>0</v>
      </c>
      <c r="L2176" s="24">
        <f>SUMIFS(PASTE_FLEX_TRACKER!$D:$D,PASTE_FLEX_TRACKER!$F:$F,MAIN!$A2176,PASTE_FLEX_TRACKER!$B:$B,MAIN!$D2176)-SUMIFS(PASTE_FLEX_TRACKER!$D:$D,PASTE_FLEX_TRACKER!$C:$C,MAIN!$A2176,PASTE_FLEX_TRACKER!$B:$B,MAIN!$D2176)</f>
        <v>0</v>
      </c>
      <c r="M2176" s="24">
        <f>IFERROR(-VLOOKUP(D2176,SQ!$A$19:$CC$52,HLOOKUP(MAIN!A2176,SQ!$B$18:$CC$56,39,FALSE),FALSE),"n/a")</f>
        <v>0</v>
      </c>
      <c r="N2176" s="46" t="s">
        <v>563</v>
      </c>
      <c r="O2176" s="46">
        <f>SUMIFS(MAN_ADJ!$L:$L,MAN_ADJ!$K:$K,MAIN!$D2176,MAN_ADJ!$J:$J,MAIN!$S2176)</f>
        <v>0</v>
      </c>
      <c r="P2176" s="25">
        <f t="shared" si="632"/>
        <v>0</v>
      </c>
      <c r="Q2176" s="28">
        <f t="shared" si="613"/>
        <v>0</v>
      </c>
      <c r="R2176" s="38">
        <f t="shared" si="614"/>
        <v>0.41699999999999982</v>
      </c>
      <c r="S2176" s="17" t="s">
        <v>247</v>
      </c>
    </row>
    <row r="2177" spans="1:19" x14ac:dyDescent="0.25">
      <c r="A2177" s="17" t="s">
        <v>247</v>
      </c>
      <c r="B2177" s="17" t="s">
        <v>93</v>
      </c>
      <c r="C2177" s="17" t="s">
        <v>248</v>
      </c>
      <c r="D2177" s="17" t="s">
        <v>103</v>
      </c>
      <c r="E2177" s="24">
        <f>IF(U2177="SC",SUMIFS(SC!F:F,SC!A:A,MAIN!D2177,SC!B:B,MAIN!A2177),SUMIFS(Allocations!$H:$H,Allocations!$A:$A,MAIN!$A2177,Allocations!$B:$B,MAIN!$D2177))</f>
        <v>0.2</v>
      </c>
      <c r="F2177" s="24">
        <f>IF(U2177="SC",SUMIFS(SC!J:J,SC!A:A,MAIN!D2177,SC!B:B,MAIN!A2177),SUMIFS(Allocations!M:M,Allocations!A:A,MAIN!A2177,Allocations!B:B,MAIN!D2177))</f>
        <v>0</v>
      </c>
      <c r="G2177" s="24">
        <f t="shared" si="630"/>
        <v>0.2</v>
      </c>
      <c r="H2177" s="24">
        <f>IFERROR(VLOOKUP(S2177,Swaps_wk!$A$2:$AP$151,HLOOKUP(MAIN!D2177,Swaps_wk!$B$2:$AP$151,150,FALSE),FALSE),0)</f>
        <v>0</v>
      </c>
      <c r="I2177" s="24">
        <f>SUMIFS(PASTE_DQS_TRACKER!$D:$D,PASTE_DQS_TRACKER!$C:$C,MAIN!$A2177,PASTE_DQS_TRACKER!$B:$B,MAIN!$D2177)-SUMIFS(PASTE_DQS_TRACKER!$D:$D,PASTE_DQS_TRACKER!$C:$C,MAIN!A2177,PASTE_DQS_TRACKER!$E:$E,MAIN!$D2177)</f>
        <v>-0.2</v>
      </c>
      <c r="J2177" s="25">
        <f t="shared" si="631"/>
        <v>0</v>
      </c>
      <c r="K2177" s="24">
        <f>IFERROR(IF(V2177="Flex",0,IF(D2177=$D$30,VLOOKUP(A2177,MMO_o10M_lease!$A$1:$F$51,5,FALSE),IF(D2177=$D$26,VLOOKUP(D2177,LANDINGS!$A$3:$BR$40,HLOOKUP(A2177,LANDINGS!$B$1:$CF$42,42,FALSE),FALSE)-IFERROR(VLOOKUP(A2177,MMO_o10M_lease!$A$1:$F$38,5,FALSE),0),VLOOKUP(D2177,LANDINGS!$A$3:$CF$40,HLOOKUP(A2177,LANDINGS!$B$1:$CF$42,42,FALSE),FALSE)))),0)</f>
        <v>0</v>
      </c>
      <c r="L2177" s="24">
        <f>SUMIFS(PASTE_FLEX_TRACKER!$D:$D,PASTE_FLEX_TRACKER!$F:$F,MAIN!$A2177,PASTE_FLEX_TRACKER!$B:$B,MAIN!$D2177)-SUMIFS(PASTE_FLEX_TRACKER!$D:$D,PASTE_FLEX_TRACKER!$C:$C,MAIN!$A2177,PASTE_FLEX_TRACKER!$B:$B,MAIN!$D2177)</f>
        <v>0</v>
      </c>
      <c r="M2177" s="24">
        <f>IFERROR(-VLOOKUP(D2177,SQ!$A$19:$CC$52,HLOOKUP(MAIN!A2177,SQ!$B$18:$CC$56,39,FALSE),FALSE),"n/a")</f>
        <v>0</v>
      </c>
      <c r="N2177" s="46" t="s">
        <v>563</v>
      </c>
      <c r="O2177" s="46">
        <f>SUMIFS(MAN_ADJ!$L:$L,MAN_ADJ!$K:$K,MAIN!$D2177,MAN_ADJ!$J:$J,MAIN!$S2177)</f>
        <v>0</v>
      </c>
      <c r="P2177" s="25">
        <f t="shared" si="632"/>
        <v>0</v>
      </c>
      <c r="Q2177" s="28" t="str">
        <f t="shared" si="613"/>
        <v>n/a</v>
      </c>
      <c r="R2177" s="38">
        <f t="shared" si="614"/>
        <v>0</v>
      </c>
      <c r="S2177" s="17" t="s">
        <v>247</v>
      </c>
    </row>
    <row r="2178" spans="1:19" x14ac:dyDescent="0.25">
      <c r="A2178" s="17" t="s">
        <v>247</v>
      </c>
      <c r="B2178" s="17" t="s">
        <v>93</v>
      </c>
      <c r="C2178" s="17" t="s">
        <v>248</v>
      </c>
      <c r="D2178" s="17" t="s">
        <v>104</v>
      </c>
      <c r="E2178" s="24">
        <f>IF(U2178="SC",SUMIFS(SC!F:F,SC!A:A,MAIN!D2178,SC!B:B,MAIN!A2178),SUMIFS(Allocations!$H:$H,Allocations!$A:$A,MAIN!$A2178,Allocations!$B:$B,MAIN!$D2178))</f>
        <v>225.7</v>
      </c>
      <c r="F2178" s="24">
        <f>IF(U2178="SC",SUMIFS(SC!J:J,SC!A:A,MAIN!D2178,SC!B:B,MAIN!A2178),SUMIFS(Allocations!M:M,Allocations!A:A,MAIN!A2178,Allocations!B:B,MAIN!D2178))</f>
        <v>18.651</v>
      </c>
      <c r="G2178" s="24">
        <f t="shared" si="630"/>
        <v>244.351</v>
      </c>
      <c r="H2178" s="24">
        <f>IFERROR(VLOOKUP(S2178,Swaps_wk!$A$2:$AP$151,HLOOKUP(MAIN!D2178,Swaps_wk!$B$2:$AP$151,150,FALSE),FALSE),0)</f>
        <v>0</v>
      </c>
      <c r="I2178" s="24">
        <f>SUMIFS(PASTE_DQS_TRACKER!$D:$D,PASTE_DQS_TRACKER!$C:$C,MAIN!$A2178,PASTE_DQS_TRACKER!$B:$B,MAIN!$D2178)-SUMIFS(PASTE_DQS_TRACKER!$D:$D,PASTE_DQS_TRACKER!$C:$C,MAIN!A2178,PASTE_DQS_TRACKER!$E:$E,MAIN!$D2178)</f>
        <v>0</v>
      </c>
      <c r="J2178" s="25">
        <f t="shared" si="631"/>
        <v>244.351</v>
      </c>
      <c r="K2178" s="24">
        <f>IFERROR(IF(V2178="Flex",0,IF(D2178=$D$30,VLOOKUP(A2178,MMO_o10M_lease!$A$1:$F$51,5,FALSE),IF(D2178=$D$26,VLOOKUP(D2178,LANDINGS!$A$3:$BR$40,HLOOKUP(A2178,LANDINGS!$B$1:$CF$42,42,FALSE),FALSE)-IFERROR(VLOOKUP(A2178,MMO_o10M_lease!$A$1:$F$38,5,FALSE),0),VLOOKUP(D2178,LANDINGS!$A$3:$CF$40,HLOOKUP(A2178,LANDINGS!$B$1:$CF$42,42,FALSE),FALSE)))),0)</f>
        <v>14.41</v>
      </c>
      <c r="L2178" s="24">
        <f>SUMIFS(PASTE_FLEX_TRACKER!$D:$D,PASTE_FLEX_TRACKER!$F:$F,MAIN!$A2178,PASTE_FLEX_TRACKER!$B:$B,MAIN!$D2178)-SUMIFS(PASTE_FLEX_TRACKER!$D:$D,PASTE_FLEX_TRACKER!$C:$C,MAIN!$A2178,PASTE_FLEX_TRACKER!$B:$B,MAIN!$D2178)</f>
        <v>0</v>
      </c>
      <c r="M2178" s="24">
        <f>IFERROR(-VLOOKUP(D2178,SQ!$A$19:$CC$52,HLOOKUP(MAIN!A2178,SQ!$B$18:$CC$56,39,FALSE),FALSE),"n/a")</f>
        <v>0</v>
      </c>
      <c r="N2178" s="46" t="s">
        <v>563</v>
      </c>
      <c r="O2178" s="46">
        <f>SUMIFS(MAN_ADJ!$L:$L,MAN_ADJ!$K:$K,MAIN!$D2178,MAN_ADJ!$J:$J,MAIN!$S2178)</f>
        <v>0</v>
      </c>
      <c r="P2178" s="25">
        <f t="shared" si="632"/>
        <v>14.41</v>
      </c>
      <c r="Q2178" s="28">
        <f t="shared" si="613"/>
        <v>5.8972543595074298E-2</v>
      </c>
      <c r="R2178" s="38">
        <f t="shared" si="614"/>
        <v>229.941</v>
      </c>
      <c r="S2178" s="17" t="s">
        <v>247</v>
      </c>
    </row>
    <row r="2179" spans="1:19" x14ac:dyDescent="0.25">
      <c r="A2179" s="17" t="s">
        <v>247</v>
      </c>
      <c r="B2179" s="17" t="s">
        <v>93</v>
      </c>
      <c r="C2179" s="17" t="s">
        <v>248</v>
      </c>
      <c r="D2179" s="17" t="s">
        <v>105</v>
      </c>
      <c r="E2179" s="24">
        <f>IF(U2179="SC",SUMIFS(SC!F:F,SC!A:A,MAIN!D2179,SC!B:B,MAIN!A2179),SUMIFS(Allocations!$H:$H,Allocations!$A:$A,MAIN!$A2179,Allocations!$B:$B,MAIN!$D2179))</f>
        <v>512.54399999999998</v>
      </c>
      <c r="F2179" s="24">
        <f>IF(U2179="SC",SUMIFS(SC!J:J,SC!A:A,MAIN!D2179,SC!B:B,MAIN!A2179),SUMIFS(Allocations!M:M,Allocations!A:A,MAIN!A2179,Allocations!B:B,MAIN!D2179))</f>
        <v>1.26</v>
      </c>
      <c r="G2179" s="24">
        <f t="shared" si="630"/>
        <v>513.80399999999997</v>
      </c>
      <c r="H2179" s="24">
        <f>IFERROR(VLOOKUP(S2179,Swaps_wk!$A$2:$AP$151,HLOOKUP(MAIN!D2179,Swaps_wk!$B$2:$AP$151,150,FALSE),FALSE),0)</f>
        <v>0</v>
      </c>
      <c r="I2179" s="24">
        <f>SUMIFS(PASTE_DQS_TRACKER!$D:$D,PASTE_DQS_TRACKER!$C:$C,MAIN!$A2179,PASTE_DQS_TRACKER!$B:$B,MAIN!$D2179)-SUMIFS(PASTE_DQS_TRACKER!$D:$D,PASTE_DQS_TRACKER!$C:$C,MAIN!A2179,PASTE_DQS_TRACKER!$E:$E,MAIN!$D2179)</f>
        <v>-67.8</v>
      </c>
      <c r="J2179" s="25">
        <f t="shared" si="631"/>
        <v>446.00399999999996</v>
      </c>
      <c r="K2179" s="24">
        <f>IFERROR(IF(V2179="Flex",0,IF(D2179=$D$30,VLOOKUP(A2179,MMO_o10M_lease!$A$1:$F$51,5,FALSE),IF(D2179=$D$26,VLOOKUP(D2179,LANDINGS!$A$3:$BR$40,HLOOKUP(A2179,LANDINGS!$B$1:$CF$42,42,FALSE),FALSE)-IFERROR(VLOOKUP(A2179,MMO_o10M_lease!$A$1:$F$38,5,FALSE),0),VLOOKUP(D2179,LANDINGS!$A$3:$CF$40,HLOOKUP(A2179,LANDINGS!$B$1:$CF$42,42,FALSE),FALSE)))),0)</f>
        <v>15.44</v>
      </c>
      <c r="L2179" s="24">
        <f>SUMIFS(PASTE_FLEX_TRACKER!$D:$D,PASTE_FLEX_TRACKER!$F:$F,MAIN!$A2179,PASTE_FLEX_TRACKER!$B:$B,MAIN!$D2179)-SUMIFS(PASTE_FLEX_TRACKER!$D:$D,PASTE_FLEX_TRACKER!$C:$C,MAIN!$A2179,PASTE_FLEX_TRACKER!$B:$B,MAIN!$D2179)</f>
        <v>0</v>
      </c>
      <c r="M2179" s="24">
        <f>IFERROR(-VLOOKUP(D2179,SQ!$A$19:$CC$52,HLOOKUP(MAIN!A2179,SQ!$B$18:$CC$56,39,FALSE),FALSE),"n/a")</f>
        <v>0</v>
      </c>
      <c r="N2179" s="46" t="s">
        <v>563</v>
      </c>
      <c r="O2179" s="46">
        <f>SUMIFS(MAN_ADJ!$L:$L,MAN_ADJ!$K:$K,MAIN!$D2179,MAN_ADJ!$J:$J,MAIN!$S2179)</f>
        <v>0</v>
      </c>
      <c r="P2179" s="25">
        <f t="shared" si="632"/>
        <v>15.44</v>
      </c>
      <c r="Q2179" s="28">
        <f t="shared" si="613"/>
        <v>3.4618523600685194E-2</v>
      </c>
      <c r="R2179" s="38">
        <f t="shared" si="614"/>
        <v>430.56399999999996</v>
      </c>
      <c r="S2179" s="17" t="s">
        <v>247</v>
      </c>
    </row>
    <row r="2180" spans="1:19" x14ac:dyDescent="0.25">
      <c r="A2180" s="17" t="s">
        <v>247</v>
      </c>
      <c r="B2180" s="17" t="s">
        <v>93</v>
      </c>
      <c r="C2180" s="17" t="s">
        <v>248</v>
      </c>
      <c r="D2180" s="17" t="s">
        <v>106</v>
      </c>
      <c r="E2180" s="24">
        <f>IF(U2180="SC",SUMIFS(SC!F:F,SC!A:A,MAIN!D2180,SC!B:B,MAIN!A2180),SUMIFS(Allocations!$H:$H,Allocations!$A:$A,MAIN!$A2180,Allocations!$B:$B,MAIN!$D2180))</f>
        <v>2733.6289999999999</v>
      </c>
      <c r="F2180" s="24">
        <f>IF(U2180="SC",SUMIFS(SC!J:J,SC!A:A,MAIN!D2180,SC!B:B,MAIN!A2180),SUMIFS(Allocations!M:M,Allocations!A:A,MAIN!A2180,Allocations!B:B,MAIN!D2180))</f>
        <v>7.1909999999999998</v>
      </c>
      <c r="G2180" s="24">
        <f t="shared" si="630"/>
        <v>2740.8199999999997</v>
      </c>
      <c r="H2180" s="24">
        <f>IFERROR(VLOOKUP(S2180,Swaps_wk!$A$2:$AP$151,HLOOKUP(MAIN!D2180,Swaps_wk!$B$2:$AP$151,150,FALSE),FALSE),0)</f>
        <v>0</v>
      </c>
      <c r="I2180" s="24">
        <f>SUMIFS(PASTE_DQS_TRACKER!$D:$D,PASTE_DQS_TRACKER!$C:$C,MAIN!$A2180,PASTE_DQS_TRACKER!$B:$B,MAIN!$D2180)-SUMIFS(PASTE_DQS_TRACKER!$D:$D,PASTE_DQS_TRACKER!$C:$C,MAIN!A2180,PASTE_DQS_TRACKER!$E:$E,MAIN!$D2180)</f>
        <v>-437.59999999999991</v>
      </c>
      <c r="J2180" s="25">
        <f t="shared" si="631"/>
        <v>2303.2199999999998</v>
      </c>
      <c r="K2180" s="24">
        <f>IFERROR(IF(V2180="Flex",0,IF(D2180=$D$30,VLOOKUP(A2180,MMO_o10M_lease!$A$1:$F$51,5,FALSE),IF(D2180=$D$26,VLOOKUP(D2180,LANDINGS!$A$3:$BR$40,HLOOKUP(A2180,LANDINGS!$B$1:$CF$42,42,FALSE),FALSE)-IFERROR(VLOOKUP(A2180,MMO_o10M_lease!$A$1:$F$38,5,FALSE),0),VLOOKUP(D2180,LANDINGS!$A$3:$CF$40,HLOOKUP(A2180,LANDINGS!$B$1:$CF$42,42,FALSE),FALSE)))),0)</f>
        <v>37.760999999999996</v>
      </c>
      <c r="L2180" s="24">
        <f>SUMIFS(PASTE_FLEX_TRACKER!$D:$D,PASTE_FLEX_TRACKER!$F:$F,MAIN!$A2180,PASTE_FLEX_TRACKER!$B:$B,MAIN!$D2180)-SUMIFS(PASTE_FLEX_TRACKER!$D:$D,PASTE_FLEX_TRACKER!$C:$C,MAIN!$A2180,PASTE_FLEX_TRACKER!$B:$B,MAIN!$D2180)</f>
        <v>0</v>
      </c>
      <c r="M2180" s="24">
        <f>IFERROR(-VLOOKUP(D2180,SQ!$A$19:$CC$52,HLOOKUP(MAIN!A2180,SQ!$B$18:$CC$56,39,FALSE),FALSE),"n/a")</f>
        <v>0</v>
      </c>
      <c r="N2180" s="46" t="s">
        <v>563</v>
      </c>
      <c r="O2180" s="46">
        <f>SUMIFS(MAN_ADJ!$L:$L,MAN_ADJ!$K:$K,MAIN!$D2180,MAN_ADJ!$J:$J,MAIN!$S2180)</f>
        <v>0</v>
      </c>
      <c r="P2180" s="25">
        <f t="shared" si="632"/>
        <v>37.760999999999996</v>
      </c>
      <c r="Q2180" s="28">
        <f t="shared" ref="Q2180:Q2251" si="633">IFERROR(P2180/J2180,"n/a")</f>
        <v>1.6394873264386382E-2</v>
      </c>
      <c r="R2180" s="38">
        <f t="shared" si="614"/>
        <v>2265.4589999999998</v>
      </c>
      <c r="S2180" s="17" t="s">
        <v>247</v>
      </c>
    </row>
    <row r="2181" spans="1:19" x14ac:dyDescent="0.25">
      <c r="A2181" s="17" t="s">
        <v>247</v>
      </c>
      <c r="B2181" s="17" t="s">
        <v>93</v>
      </c>
      <c r="C2181" s="17" t="s">
        <v>248</v>
      </c>
      <c r="D2181" s="17" t="s">
        <v>107</v>
      </c>
      <c r="E2181" s="24">
        <f>IF(U2181="SC",SUMIFS(SC!F:F,SC!A:A,MAIN!D2181,SC!B:B,MAIN!A2181),SUMIFS(Allocations!$H:$H,Allocations!$A:$A,MAIN!$A2181,Allocations!$B:$B,MAIN!$D2181))</f>
        <v>318.69199999999995</v>
      </c>
      <c r="F2181" s="24">
        <f>IF(U2181="SC",SUMIFS(SC!J:J,SC!A:A,MAIN!D2181,SC!B:B,MAIN!A2181),SUMIFS(Allocations!M:M,Allocations!A:A,MAIN!A2181,Allocations!B:B,MAIN!D2181))</f>
        <v>44.726999999999997</v>
      </c>
      <c r="G2181" s="24">
        <f t="shared" si="630"/>
        <v>363.41899999999993</v>
      </c>
      <c r="H2181" s="24">
        <f>IFERROR(VLOOKUP(S2181,Swaps_wk!$A$2:$AP$151,HLOOKUP(MAIN!D2181,Swaps_wk!$B$2:$AP$151,150,FALSE),FALSE),0)</f>
        <v>0</v>
      </c>
      <c r="I2181" s="24">
        <f>SUMIFS(PASTE_DQS_TRACKER!$D:$D,PASTE_DQS_TRACKER!$C:$C,MAIN!$A2181,PASTE_DQS_TRACKER!$B:$B,MAIN!$D2181)-SUMIFS(PASTE_DQS_TRACKER!$D:$D,PASTE_DQS_TRACKER!$C:$C,MAIN!A2181,PASTE_DQS_TRACKER!$E:$E,MAIN!$D2181)</f>
        <v>0</v>
      </c>
      <c r="J2181" s="25">
        <f t="shared" si="631"/>
        <v>363.41899999999993</v>
      </c>
      <c r="K2181" s="24">
        <f>IFERROR(IF(V2181="Flex",0,IF(D2181=$D$30,VLOOKUP(A2181,MMO_o10M_lease!$A$1:$F$51,5,FALSE),IF(D2181=$D$26,VLOOKUP(D2181,LANDINGS!$A$3:$BR$40,HLOOKUP(A2181,LANDINGS!$B$1:$CF$42,42,FALSE),FALSE)-IFERROR(VLOOKUP(A2181,MMO_o10M_lease!$A$1:$F$38,5,FALSE),0),VLOOKUP(D2181,LANDINGS!$A$3:$CF$40,HLOOKUP(A2181,LANDINGS!$B$1:$CF$42,42,FALSE),FALSE)))),0)</f>
        <v>8.5960000000000001</v>
      </c>
      <c r="L2181" s="24">
        <f>SUMIFS(PASTE_FLEX_TRACKER!$D:$D,PASTE_FLEX_TRACKER!$F:$F,MAIN!$A2181,PASTE_FLEX_TRACKER!$B:$B,MAIN!$D2181)-SUMIFS(PASTE_FLEX_TRACKER!$D:$D,PASTE_FLEX_TRACKER!$C:$C,MAIN!$A2181,PASTE_FLEX_TRACKER!$B:$B,MAIN!$D2181)</f>
        <v>0</v>
      </c>
      <c r="M2181" s="24">
        <f>IFERROR(-VLOOKUP(D2181,SQ!$A$19:$CC$52,HLOOKUP(MAIN!A2181,SQ!$B$18:$CC$56,39,FALSE),FALSE),"n/a")</f>
        <v>0</v>
      </c>
      <c r="N2181" s="46" t="s">
        <v>563</v>
      </c>
      <c r="O2181" s="46">
        <f>SUMIFS(MAN_ADJ!$L:$L,MAN_ADJ!$K:$K,MAIN!$D2181,MAN_ADJ!$J:$J,MAIN!$S2181)</f>
        <v>0</v>
      </c>
      <c r="P2181" s="25">
        <f t="shared" si="632"/>
        <v>8.5960000000000001</v>
      </c>
      <c r="Q2181" s="28">
        <f t="shared" si="633"/>
        <v>2.3653138663636195E-2</v>
      </c>
      <c r="R2181" s="38">
        <f t="shared" si="614"/>
        <v>354.82299999999992</v>
      </c>
      <c r="S2181" s="17" t="s">
        <v>247</v>
      </c>
    </row>
    <row r="2182" spans="1:19" x14ac:dyDescent="0.25">
      <c r="A2182" s="17" t="s">
        <v>247</v>
      </c>
      <c r="B2182" s="17" t="s">
        <v>93</v>
      </c>
      <c r="C2182" s="17" t="s">
        <v>248</v>
      </c>
      <c r="D2182" s="17" t="s">
        <v>108</v>
      </c>
      <c r="E2182" s="24">
        <f>IF(U2182="SC",SUMIFS(SC!F:F,SC!A:A,MAIN!D2182,SC!B:B,MAIN!A2182),SUMIFS(Allocations!$H:$H,Allocations!$A:$A,MAIN!$A2182,Allocations!$B:$B,MAIN!$D2182))</f>
        <v>71.468000000000004</v>
      </c>
      <c r="F2182" s="24">
        <f>IF(U2182="SC",SUMIFS(SC!J:J,SC!A:A,MAIN!D2182,SC!B:B,MAIN!A2182),SUMIFS(Allocations!M:M,Allocations!A:A,MAIN!A2182,Allocations!B:B,MAIN!D2182))</f>
        <v>6.3949999999999996</v>
      </c>
      <c r="G2182" s="24">
        <f t="shared" si="630"/>
        <v>77.863</v>
      </c>
      <c r="H2182" s="24">
        <f>IFERROR(VLOOKUP(S2182,Swaps_wk!$A$2:$AP$151,HLOOKUP(MAIN!D2182,Swaps_wk!$B$2:$AP$151,150,FALSE),FALSE),0)</f>
        <v>0</v>
      </c>
      <c r="I2182" s="24">
        <f>SUMIFS(PASTE_DQS_TRACKER!$D:$D,PASTE_DQS_TRACKER!$C:$C,MAIN!$A2182,PASTE_DQS_TRACKER!$B:$B,MAIN!$D2182)-SUMIFS(PASTE_DQS_TRACKER!$D:$D,PASTE_DQS_TRACKER!$C:$C,MAIN!A2182,PASTE_DQS_TRACKER!$E:$E,MAIN!$D2182)</f>
        <v>0</v>
      </c>
      <c r="J2182" s="25">
        <f t="shared" si="631"/>
        <v>77.863</v>
      </c>
      <c r="K2182" s="24">
        <f>IFERROR(IF(V2182="Flex",0,IF(D2182=$D$30,VLOOKUP(A2182,MMO_o10M_lease!$A$1:$F$51,5,FALSE),IF(D2182=$D$26,VLOOKUP(D2182,LANDINGS!$A$3:$BR$40,HLOOKUP(A2182,LANDINGS!$B$1:$CF$42,42,FALSE),FALSE)-IFERROR(VLOOKUP(A2182,MMO_o10M_lease!$A$1:$F$38,5,FALSE),0),VLOOKUP(D2182,LANDINGS!$A$3:$CF$40,HLOOKUP(A2182,LANDINGS!$B$1:$CF$42,42,FALSE),FALSE)))),0)</f>
        <v>0.49099999999999999</v>
      </c>
      <c r="L2182" s="24">
        <f>SUMIFS(PASTE_FLEX_TRACKER!$D:$D,PASTE_FLEX_TRACKER!$F:$F,MAIN!$A2182,PASTE_FLEX_TRACKER!$B:$B,MAIN!$D2182)-SUMIFS(PASTE_FLEX_TRACKER!$D:$D,PASTE_FLEX_TRACKER!$C:$C,MAIN!$A2182,PASTE_FLEX_TRACKER!$B:$B,MAIN!$D2182)</f>
        <v>0</v>
      </c>
      <c r="M2182" s="24">
        <f>IFERROR(-VLOOKUP(D2182,SQ!$A$19:$CC$52,HLOOKUP(MAIN!A2182,SQ!$B$18:$CC$56,39,FALSE),FALSE),"n/a")</f>
        <v>0</v>
      </c>
      <c r="N2182" s="46" t="s">
        <v>563</v>
      </c>
      <c r="O2182" s="46">
        <f>SUMIFS(MAN_ADJ!$L:$L,MAN_ADJ!$K:$K,MAIN!$D2182,MAN_ADJ!$J:$J,MAIN!$S2182)</f>
        <v>0</v>
      </c>
      <c r="P2182" s="25">
        <f t="shared" si="632"/>
        <v>0.49099999999999999</v>
      </c>
      <c r="Q2182" s="28">
        <f t="shared" si="633"/>
        <v>6.3059476259584137E-3</v>
      </c>
      <c r="R2182" s="38">
        <f t="shared" si="614"/>
        <v>77.372</v>
      </c>
      <c r="S2182" s="17" t="s">
        <v>247</v>
      </c>
    </row>
    <row r="2183" spans="1:19" x14ac:dyDescent="0.25">
      <c r="A2183" s="17" t="s">
        <v>247</v>
      </c>
      <c r="B2183" s="17" t="s">
        <v>93</v>
      </c>
      <c r="C2183" s="17" t="s">
        <v>248</v>
      </c>
      <c r="D2183" s="17" t="s">
        <v>109</v>
      </c>
      <c r="E2183" s="24">
        <f>IF(U2183="SC",SUMIFS(SC!F:F,SC!A:A,MAIN!D2183,SC!B:B,MAIN!A2183),SUMIFS(Allocations!$H:$H,Allocations!$A:$A,MAIN!$A2183,Allocations!$B:$B,MAIN!$D2183))</f>
        <v>460.14400000000001</v>
      </c>
      <c r="F2183" s="24">
        <f>IF(U2183="SC",SUMIFS(SC!J:J,SC!A:A,MAIN!D2183,SC!B:B,MAIN!A2183),SUMIFS(Allocations!M:M,Allocations!A:A,MAIN!A2183,Allocations!B:B,MAIN!D2183))</f>
        <v>8.91</v>
      </c>
      <c r="G2183" s="24">
        <f t="shared" si="630"/>
        <v>469.05400000000003</v>
      </c>
      <c r="H2183" s="24">
        <f>IFERROR(VLOOKUP(S2183,Swaps_wk!$A$2:$AP$151,HLOOKUP(MAIN!D2183,Swaps_wk!$B$2:$AP$151,150,FALSE),FALSE),0)</f>
        <v>0</v>
      </c>
      <c r="I2183" s="24">
        <f>SUMIFS(PASTE_DQS_TRACKER!$D:$D,PASTE_DQS_TRACKER!$C:$C,MAIN!$A2183,PASTE_DQS_TRACKER!$B:$B,MAIN!$D2183)-SUMIFS(PASTE_DQS_TRACKER!$D:$D,PASTE_DQS_TRACKER!$C:$C,MAIN!A2183,PASTE_DQS_TRACKER!$E:$E,MAIN!$D2183)</f>
        <v>-426.5</v>
      </c>
      <c r="J2183" s="25">
        <f t="shared" si="631"/>
        <v>42.55400000000003</v>
      </c>
      <c r="K2183" s="24">
        <f>IFERROR(IF(V2183="Flex",0,IF(D2183=$D$30,VLOOKUP(A2183,MMO_o10M_lease!$A$1:$F$51,5,FALSE),IF(D2183=$D$26,VLOOKUP(D2183,LANDINGS!$A$3:$BR$40,HLOOKUP(A2183,LANDINGS!$B$1:$CF$42,42,FALSE),FALSE)-IFERROR(VLOOKUP(A2183,MMO_o10M_lease!$A$1:$F$38,5,FALSE),0),VLOOKUP(D2183,LANDINGS!$A$3:$CF$40,HLOOKUP(A2183,LANDINGS!$B$1:$CF$42,42,FALSE),FALSE)))),0)</f>
        <v>5.7750000000000004</v>
      </c>
      <c r="L2183" s="24">
        <f>SUMIFS(PASTE_FLEX_TRACKER!$D:$D,PASTE_FLEX_TRACKER!$F:$F,MAIN!$A2183,PASTE_FLEX_TRACKER!$B:$B,MAIN!$D2183)-SUMIFS(PASTE_FLEX_TRACKER!$D:$D,PASTE_FLEX_TRACKER!$C:$C,MAIN!$A2183,PASTE_FLEX_TRACKER!$B:$B,MAIN!$D2183)</f>
        <v>0</v>
      </c>
      <c r="M2183" s="24">
        <f>IFERROR(-VLOOKUP(D2183,SQ!$A$19:$CC$52,HLOOKUP(MAIN!A2183,SQ!$B$18:$CC$56,39,FALSE),FALSE),"n/a")</f>
        <v>0</v>
      </c>
      <c r="N2183" s="46" t="s">
        <v>563</v>
      </c>
      <c r="O2183" s="46">
        <f>SUMIFS(MAN_ADJ!$L:$L,MAN_ADJ!$K:$K,MAIN!$D2183,MAN_ADJ!$J:$J,MAIN!$S2183)</f>
        <v>0</v>
      </c>
      <c r="P2183" s="25">
        <f t="shared" si="632"/>
        <v>5.7750000000000004</v>
      </c>
      <c r="Q2183" s="28">
        <f t="shared" si="633"/>
        <v>0.13570992151149119</v>
      </c>
      <c r="R2183" s="38">
        <f t="shared" si="614"/>
        <v>36.779000000000032</v>
      </c>
      <c r="S2183" s="17" t="s">
        <v>247</v>
      </c>
    </row>
    <row r="2184" spans="1:19" x14ac:dyDescent="0.25">
      <c r="A2184" s="17" t="s">
        <v>247</v>
      </c>
      <c r="B2184" s="17" t="s">
        <v>93</v>
      </c>
      <c r="C2184" s="17" t="s">
        <v>248</v>
      </c>
      <c r="D2184" s="17" t="s">
        <v>110</v>
      </c>
      <c r="E2184" s="24">
        <f>IF(U2184="SC",SUMIFS(SC!F:F,SC!A:A,MAIN!D2184,SC!B:B,MAIN!A2184),SUMIFS(Allocations!$H:$H,Allocations!$A:$A,MAIN!$A2184,Allocations!$B:$B,MAIN!$D2184))</f>
        <v>110.07299999999999</v>
      </c>
      <c r="F2184" s="24">
        <f>IF(U2184="SC",SUMIFS(SC!J:J,SC!A:A,MAIN!D2184,SC!B:B,MAIN!A2184),SUMIFS(Allocations!M:M,Allocations!A:A,MAIN!A2184,Allocations!B:B,MAIN!D2184))</f>
        <v>4.0000000000000001E-3</v>
      </c>
      <c r="G2184" s="24">
        <f t="shared" si="630"/>
        <v>110.077</v>
      </c>
      <c r="H2184" s="24">
        <f>IFERROR(VLOOKUP(S2184,Swaps_wk!$A$2:$AP$151,HLOOKUP(MAIN!D2184,Swaps_wk!$B$2:$AP$151,150,FALSE),FALSE),0)</f>
        <v>0</v>
      </c>
      <c r="I2184" s="24">
        <f>SUMIFS(PASTE_DQS_TRACKER!$D:$D,PASTE_DQS_TRACKER!$C:$C,MAIN!$A2184,PASTE_DQS_TRACKER!$B:$B,MAIN!$D2184)-SUMIFS(PASTE_DQS_TRACKER!$D:$D,PASTE_DQS_TRACKER!$C:$C,MAIN!A2184,PASTE_DQS_TRACKER!$E:$E,MAIN!$D2184)</f>
        <v>-20.200000000000003</v>
      </c>
      <c r="J2184" s="25">
        <f t="shared" si="631"/>
        <v>89.876999999999995</v>
      </c>
      <c r="K2184" s="24">
        <f>IFERROR(IF(V2184="Flex",0,IF(D2184=$D$30,VLOOKUP(A2184,MMO_o10M_lease!$A$1:$F$51,5,FALSE),IF(D2184=$D$26,VLOOKUP(D2184,LANDINGS!$A$3:$BR$40,HLOOKUP(A2184,LANDINGS!$B$1:$CF$42,42,FALSE),FALSE)-IFERROR(VLOOKUP(A2184,MMO_o10M_lease!$A$1:$F$38,5,FALSE),0),VLOOKUP(D2184,LANDINGS!$A$3:$CF$40,HLOOKUP(A2184,LANDINGS!$B$1:$CF$42,42,FALSE),FALSE)))),0)</f>
        <v>4.2000000000000003E-2</v>
      </c>
      <c r="L2184" s="24">
        <f>SUMIFS(PASTE_FLEX_TRACKER!$D:$D,PASTE_FLEX_TRACKER!$F:$F,MAIN!$A2184,PASTE_FLEX_TRACKER!$B:$B,MAIN!$D2184)-SUMIFS(PASTE_FLEX_TRACKER!$D:$D,PASTE_FLEX_TRACKER!$C:$C,MAIN!$A2184,PASTE_FLEX_TRACKER!$B:$B,MAIN!$D2184)</f>
        <v>0</v>
      </c>
      <c r="M2184" s="24">
        <f>IFERROR(-VLOOKUP(D2184,SQ!$A$19:$CC$52,HLOOKUP(MAIN!A2184,SQ!$B$18:$CC$56,39,FALSE),FALSE),"n/a")</f>
        <v>0</v>
      </c>
      <c r="N2184" s="46" t="s">
        <v>563</v>
      </c>
      <c r="O2184" s="46">
        <f>SUMIFS(MAN_ADJ!$L:$L,MAN_ADJ!$K:$K,MAIN!$D2184,MAN_ADJ!$J:$J,MAIN!$S2184)</f>
        <v>0</v>
      </c>
      <c r="P2184" s="25">
        <f t="shared" si="632"/>
        <v>4.2000000000000003E-2</v>
      </c>
      <c r="Q2184" s="28">
        <f t="shared" si="633"/>
        <v>4.6730531726693153E-4</v>
      </c>
      <c r="R2184" s="38">
        <f t="shared" si="614"/>
        <v>89.834999999999994</v>
      </c>
      <c r="S2184" s="17" t="s">
        <v>247</v>
      </c>
    </row>
    <row r="2185" spans="1:19" x14ac:dyDescent="0.25">
      <c r="A2185" s="17" t="s">
        <v>247</v>
      </c>
      <c r="B2185" s="17" t="s">
        <v>93</v>
      </c>
      <c r="C2185" s="17" t="s">
        <v>248</v>
      </c>
      <c r="D2185" s="17" t="s">
        <v>111</v>
      </c>
      <c r="E2185" s="24">
        <f>IF(U2185="SC",SUMIFS(SC!F:F,SC!A:A,MAIN!D2185,SC!B:B,MAIN!A2185),SUMIFS(Allocations!$H:$H,Allocations!$A:$A,MAIN!$A2185,Allocations!$B:$B,MAIN!$D2185))</f>
        <v>1462.011</v>
      </c>
      <c r="F2185" s="24">
        <f>IF(U2185="SC",SUMIFS(SC!J:J,SC!A:A,MAIN!D2185,SC!B:B,MAIN!A2185),SUMIFS(Allocations!M:M,Allocations!A:A,MAIN!A2185,Allocations!B:B,MAIN!D2185))</f>
        <v>0.13800000000000001</v>
      </c>
      <c r="G2185" s="24">
        <f t="shared" si="630"/>
        <v>1462.1489999999999</v>
      </c>
      <c r="H2185" s="24">
        <f>IFERROR(VLOOKUP(S2185,Swaps_wk!$A$2:$AP$151,HLOOKUP(MAIN!D2185,Swaps_wk!$B$2:$AP$151,150,FALSE),FALSE),0)</f>
        <v>0</v>
      </c>
      <c r="I2185" s="24">
        <f>SUMIFS(PASTE_DQS_TRACKER!$D:$D,PASTE_DQS_TRACKER!$C:$C,MAIN!$A2185,PASTE_DQS_TRACKER!$B:$B,MAIN!$D2185)-SUMIFS(PASTE_DQS_TRACKER!$D:$D,PASTE_DQS_TRACKER!$C:$C,MAIN!A2185,PASTE_DQS_TRACKER!$E:$E,MAIN!$D2185)</f>
        <v>-2.5</v>
      </c>
      <c r="J2185" s="25">
        <f t="shared" si="631"/>
        <v>1459.6489999999999</v>
      </c>
      <c r="K2185" s="24">
        <f>IFERROR(IF(V2185="Flex",0,IF(D2185=$D$30,VLOOKUP(A2185,MMO_o10M_lease!$A$1:$F$51,5,FALSE),IF(D2185=$D$26,VLOOKUP(D2185,LANDINGS!$A$3:$BR$40,HLOOKUP(A2185,LANDINGS!$B$1:$CF$42,42,FALSE),FALSE)-IFERROR(VLOOKUP(A2185,MMO_o10M_lease!$A$1:$F$38,5,FALSE),0),VLOOKUP(D2185,LANDINGS!$A$3:$CF$40,HLOOKUP(A2185,LANDINGS!$B$1:$CF$42,42,FALSE),FALSE)))),0)</f>
        <v>1.9830000000000001</v>
      </c>
      <c r="L2185" s="24">
        <f>SUMIFS(PASTE_FLEX_TRACKER!$D:$D,PASTE_FLEX_TRACKER!$F:$F,MAIN!$A2185,PASTE_FLEX_TRACKER!$B:$B,MAIN!$D2185)-SUMIFS(PASTE_FLEX_TRACKER!$D:$D,PASTE_FLEX_TRACKER!$C:$C,MAIN!$A2185,PASTE_FLEX_TRACKER!$B:$B,MAIN!$D2185)</f>
        <v>0</v>
      </c>
      <c r="M2185" s="24">
        <f>IFERROR(-VLOOKUP(D2185,SQ!$A$19:$CC$52,HLOOKUP(MAIN!A2185,SQ!$B$18:$CC$56,39,FALSE),FALSE),"n/a")</f>
        <v>0</v>
      </c>
      <c r="N2185" s="46" t="s">
        <v>563</v>
      </c>
      <c r="O2185" s="46">
        <f>SUMIFS(MAN_ADJ!$L:$L,MAN_ADJ!$K:$K,MAIN!$D2185,MAN_ADJ!$J:$J,MAIN!$S2185)</f>
        <v>0</v>
      </c>
      <c r="P2185" s="25">
        <f t="shared" si="632"/>
        <v>1.9830000000000001</v>
      </c>
      <c r="Q2185" s="28">
        <f t="shared" si="633"/>
        <v>1.3585457873776506E-3</v>
      </c>
      <c r="R2185" s="38">
        <f t="shared" si="614"/>
        <v>1457.6659999999999</v>
      </c>
      <c r="S2185" s="17" t="s">
        <v>247</v>
      </c>
    </row>
    <row r="2186" spans="1:19" x14ac:dyDescent="0.25">
      <c r="A2186" s="17" t="s">
        <v>247</v>
      </c>
      <c r="B2186" s="17" t="s">
        <v>93</v>
      </c>
      <c r="C2186" s="17" t="s">
        <v>248</v>
      </c>
      <c r="D2186" s="17" t="s">
        <v>112</v>
      </c>
      <c r="E2186" s="24">
        <f>IF(U2186="SC",SUMIFS(SC!F:F,SC!A:A,MAIN!D2186,SC!B:B,MAIN!A2186),SUMIFS(Allocations!$H:$H,Allocations!$A:$A,MAIN!$A2186,Allocations!$B:$B,MAIN!$D2186))</f>
        <v>17.993000000000002</v>
      </c>
      <c r="F2186" s="24">
        <f>IF(U2186="SC",SUMIFS(SC!J:J,SC!A:A,MAIN!D2186,SC!B:B,MAIN!A2186),SUMIFS(Allocations!M:M,Allocations!A:A,MAIN!A2186,Allocations!B:B,MAIN!D2186))</f>
        <v>0</v>
      </c>
      <c r="G2186" s="24">
        <f t="shared" si="630"/>
        <v>17.993000000000002</v>
      </c>
      <c r="H2186" s="24">
        <f>IFERROR(VLOOKUP(S2186,Swaps_wk!$A$2:$AP$151,HLOOKUP(MAIN!D2186,Swaps_wk!$B$2:$AP$151,150,FALSE),FALSE),0)</f>
        <v>0</v>
      </c>
      <c r="I2186" s="24">
        <f>SUMIFS(PASTE_DQS_TRACKER!$D:$D,PASTE_DQS_TRACKER!$C:$C,MAIN!$A2186,PASTE_DQS_TRACKER!$B:$B,MAIN!$D2186)-SUMIFS(PASTE_DQS_TRACKER!$D:$D,PASTE_DQS_TRACKER!$C:$C,MAIN!A2186,PASTE_DQS_TRACKER!$E:$E,MAIN!$D2186)</f>
        <v>0.1</v>
      </c>
      <c r="J2186" s="25">
        <f t="shared" si="631"/>
        <v>18.093000000000004</v>
      </c>
      <c r="K2186" s="24">
        <f>IFERROR(IF(V2186="Flex",0,IF(D2186=$D$30,VLOOKUP(A2186,MMO_o10M_lease!$A$1:$F$51,5,FALSE),IF(D2186=$D$26,VLOOKUP(D2186,LANDINGS!$A$3:$BR$40,HLOOKUP(A2186,LANDINGS!$B$1:$CF$42,42,FALSE),FALSE)-IFERROR(VLOOKUP(A2186,MMO_o10M_lease!$A$1:$F$38,5,FALSE),0),VLOOKUP(D2186,LANDINGS!$A$3:$CF$40,HLOOKUP(A2186,LANDINGS!$B$1:$CF$42,42,FALSE),FALSE)))),0)</f>
        <v>1.2E-2</v>
      </c>
      <c r="L2186" s="24">
        <f>SUMIFS(PASTE_FLEX_TRACKER!$D:$D,PASTE_FLEX_TRACKER!$F:$F,MAIN!$A2186,PASTE_FLEX_TRACKER!$B:$B,MAIN!$D2186)-SUMIFS(PASTE_FLEX_TRACKER!$D:$D,PASTE_FLEX_TRACKER!$C:$C,MAIN!$A2186,PASTE_FLEX_TRACKER!$B:$B,MAIN!$D2186)</f>
        <v>0</v>
      </c>
      <c r="M2186" s="24">
        <f>IFERROR(-VLOOKUP(D2186,SQ!$A$19:$CC$52,HLOOKUP(MAIN!A2186,SQ!$B$18:$CC$56,39,FALSE),FALSE),"n/a")</f>
        <v>0</v>
      </c>
      <c r="N2186" s="46" t="s">
        <v>563</v>
      </c>
      <c r="O2186" s="46">
        <f>SUMIFS(MAN_ADJ!$L:$L,MAN_ADJ!$K:$K,MAIN!$D2186,MAN_ADJ!$J:$J,MAIN!$S2186)</f>
        <v>0</v>
      </c>
      <c r="P2186" s="25">
        <f t="shared" si="632"/>
        <v>1.2E-2</v>
      </c>
      <c r="Q2186" s="28">
        <f t="shared" si="633"/>
        <v>6.6323992704360793E-4</v>
      </c>
      <c r="R2186" s="38">
        <f t="shared" si="614"/>
        <v>18.081000000000003</v>
      </c>
      <c r="S2186" s="17" t="s">
        <v>247</v>
      </c>
    </row>
    <row r="2187" spans="1:19" x14ac:dyDescent="0.25">
      <c r="A2187" s="17" t="s">
        <v>247</v>
      </c>
      <c r="B2187" s="17" t="s">
        <v>93</v>
      </c>
      <c r="C2187" s="17" t="s">
        <v>248</v>
      </c>
      <c r="D2187" s="17" t="s">
        <v>113</v>
      </c>
      <c r="E2187" s="24">
        <f>IF(U2187="SC",SUMIFS(SC!F:F,SC!A:A,MAIN!D2187,SC!B:B,MAIN!A2187),SUMIFS(Allocations!$H:$H,Allocations!$A:$A,MAIN!$A2187,Allocations!$B:$B,MAIN!$D2187))</f>
        <v>13265.155999999999</v>
      </c>
      <c r="F2187" s="24">
        <f>IF(U2187="SC",SUMIFS(SC!J:J,SC!A:A,MAIN!D2187,SC!B:B,MAIN!A2187),SUMIFS(Allocations!M:M,Allocations!A:A,MAIN!A2187,Allocations!B:B,MAIN!D2187))</f>
        <v>1591.72</v>
      </c>
      <c r="G2187" s="24">
        <f t="shared" si="630"/>
        <v>14856.875999999998</v>
      </c>
      <c r="H2187" s="24">
        <f>IFERROR(VLOOKUP(S2187,Swaps_wk!$A$2:$AP$151,HLOOKUP(MAIN!D2187,Swaps_wk!$B$2:$AP$151,150,FALSE),FALSE),0)</f>
        <v>0</v>
      </c>
      <c r="I2187" s="24">
        <f>SUMIFS(PASTE_DQS_TRACKER!$D:$D,PASTE_DQS_TRACKER!$C:$C,MAIN!$A2187,PASTE_DQS_TRACKER!$B:$B,MAIN!$D2187)-SUMIFS(PASTE_DQS_TRACKER!$D:$D,PASTE_DQS_TRACKER!$C:$C,MAIN!A2187,PASTE_DQS_TRACKER!$E:$E,MAIN!$D2187)</f>
        <v>-1026.0999999999999</v>
      </c>
      <c r="J2187" s="25">
        <f t="shared" si="631"/>
        <v>13830.775999999998</v>
      </c>
      <c r="K2187" s="24">
        <f>IFERROR(IF(V2187="Flex",0,IF(D2187=$D$30,VLOOKUP(A2187,MMO_o10M_lease!$A$1:$F$51,5,FALSE),IF(D2187=$D$26,VLOOKUP(D2187,LANDINGS!$A$3:$BR$40,HLOOKUP(A2187,LANDINGS!$B$1:$CF$42,42,FALSE),FALSE)-IFERROR(VLOOKUP(A2187,MMO_o10M_lease!$A$1:$F$38,5,FALSE),0),VLOOKUP(D2187,LANDINGS!$A$3:$CF$40,HLOOKUP(A2187,LANDINGS!$B$1:$CF$42,42,FALSE),FALSE)))),0)</f>
        <v>844.49099999999999</v>
      </c>
      <c r="L2187" s="24">
        <f>SUMIFS(PASTE_FLEX_TRACKER!$D:$D,PASTE_FLEX_TRACKER!$F:$F,MAIN!$A2187,PASTE_FLEX_TRACKER!$B:$B,MAIN!$D2187)-SUMIFS(PASTE_FLEX_TRACKER!$D:$D,PASTE_FLEX_TRACKER!$C:$C,MAIN!$A2187,PASTE_FLEX_TRACKER!$B:$B,MAIN!$D2187)</f>
        <v>0</v>
      </c>
      <c r="M2187" s="24">
        <f>IFERROR(-VLOOKUP(D2187,SQ!$A$19:$CC$52,HLOOKUP(MAIN!A2187,SQ!$B$18:$CC$56,39,FALSE),FALSE),"n/a")</f>
        <v>0</v>
      </c>
      <c r="N2187" s="46" t="s">
        <v>563</v>
      </c>
      <c r="O2187" s="46">
        <f>SUMIFS(MAN_ADJ!$L:$L,MAN_ADJ!$K:$K,MAIN!$D2187,MAN_ADJ!$J:$J,MAIN!$S2187)</f>
        <v>0</v>
      </c>
      <c r="P2187" s="25">
        <f t="shared" si="632"/>
        <v>844.49099999999999</v>
      </c>
      <c r="Q2187" s="28">
        <f t="shared" si="633"/>
        <v>6.105882996008323E-2</v>
      </c>
      <c r="R2187" s="38">
        <f t="shared" si="614"/>
        <v>12986.284999999998</v>
      </c>
      <c r="S2187" s="17" t="s">
        <v>247</v>
      </c>
    </row>
    <row r="2188" spans="1:19" x14ac:dyDescent="0.25">
      <c r="A2188" s="17" t="s">
        <v>247</v>
      </c>
      <c r="B2188" s="17" t="s">
        <v>93</v>
      </c>
      <c r="C2188" s="17" t="s">
        <v>248</v>
      </c>
      <c r="D2188" s="17" t="s">
        <v>114</v>
      </c>
      <c r="E2188" s="24">
        <f>IF(U2188="SC",SUMIFS(SC!F:F,SC!A:A,MAIN!D2188,SC!B:B,MAIN!A2188),SUMIFS(Allocations!$H:$H,Allocations!$A:$A,MAIN!$A2188,Allocations!$B:$B,MAIN!$D2188))</f>
        <v>0.3</v>
      </c>
      <c r="F2188" s="24">
        <f>IF(U2188="SC",SUMIFS(SC!J:J,SC!A:A,MAIN!D2188,SC!B:B,MAIN!A2188),SUMIFS(Allocations!M:M,Allocations!A:A,MAIN!A2188,Allocations!B:B,MAIN!D2188))</f>
        <v>0</v>
      </c>
      <c r="G2188" s="24">
        <f t="shared" si="630"/>
        <v>0.3</v>
      </c>
      <c r="H2188" s="24">
        <f>IFERROR(VLOOKUP(S2188,Swaps_wk!$A$2:$AP$151,HLOOKUP(MAIN!D2188,Swaps_wk!$B$2:$AP$151,150,FALSE),FALSE),0)</f>
        <v>0</v>
      </c>
      <c r="I2188" s="24">
        <f>SUMIFS(PASTE_DQS_TRACKER!$D:$D,PASTE_DQS_TRACKER!$C:$C,MAIN!$A2188,PASTE_DQS_TRACKER!$B:$B,MAIN!$D2188)-SUMIFS(PASTE_DQS_TRACKER!$D:$D,PASTE_DQS_TRACKER!$C:$C,MAIN!A2188,PASTE_DQS_TRACKER!$E:$E,MAIN!$D2188)</f>
        <v>0</v>
      </c>
      <c r="J2188" s="25">
        <f t="shared" si="631"/>
        <v>0.3</v>
      </c>
      <c r="K2188" s="24">
        <f>IFERROR(IF(V2188="Flex",0,IF(D2188=$D$30,VLOOKUP(A2188,MMO_o10M_lease!$A$1:$F$51,5,FALSE),IF(D2188=$D$26,VLOOKUP(D2188,LANDINGS!$A$3:$BR$40,HLOOKUP(A2188,LANDINGS!$B$1:$CF$42,42,FALSE),FALSE)-IFERROR(VLOOKUP(A2188,MMO_o10M_lease!$A$1:$F$38,5,FALSE),0),VLOOKUP(D2188,LANDINGS!$A$3:$CF$40,HLOOKUP(A2188,LANDINGS!$B$1:$CF$42,42,FALSE),FALSE)))),0)</f>
        <v>0</v>
      </c>
      <c r="L2188" s="24">
        <f>SUMIFS(PASTE_FLEX_TRACKER!$D:$D,PASTE_FLEX_TRACKER!$F:$F,MAIN!$A2188,PASTE_FLEX_TRACKER!$B:$B,MAIN!$D2188)-SUMIFS(PASTE_FLEX_TRACKER!$D:$D,PASTE_FLEX_TRACKER!$C:$C,MAIN!$A2188,PASTE_FLEX_TRACKER!$B:$B,MAIN!$D2188)</f>
        <v>0</v>
      </c>
      <c r="M2188" s="24">
        <f>IFERROR(-VLOOKUP(D2188,SQ!$A$19:$CC$52,HLOOKUP(MAIN!A2188,SQ!$B$18:$CC$56,39,FALSE),FALSE),"n/a")</f>
        <v>0</v>
      </c>
      <c r="N2188" s="46" t="s">
        <v>563</v>
      </c>
      <c r="O2188" s="46">
        <f>SUMIFS(MAN_ADJ!$L:$L,MAN_ADJ!$K:$K,MAIN!$D2188,MAN_ADJ!$J:$J,MAIN!$S2188)</f>
        <v>0</v>
      </c>
      <c r="P2188" s="25">
        <f t="shared" si="632"/>
        <v>0</v>
      </c>
      <c r="Q2188" s="28">
        <f t="shared" si="633"/>
        <v>0</v>
      </c>
      <c r="R2188" s="38">
        <f t="shared" si="614"/>
        <v>0.3</v>
      </c>
      <c r="S2188" s="17" t="s">
        <v>247</v>
      </c>
    </row>
    <row r="2189" spans="1:19" x14ac:dyDescent="0.25">
      <c r="A2189" s="17" t="s">
        <v>247</v>
      </c>
      <c r="B2189" s="17" t="s">
        <v>93</v>
      </c>
      <c r="C2189" s="17" t="s">
        <v>248</v>
      </c>
      <c r="D2189" s="17" t="s">
        <v>115</v>
      </c>
      <c r="E2189" s="24">
        <f>IF(U2189="SC",SUMIFS(SC!F:F,SC!A:A,MAIN!D2189,SC!B:B,MAIN!A2189),SUMIFS(Allocations!$H:$H,Allocations!$A:$A,MAIN!$A2189,Allocations!$B:$B,MAIN!$D2189))</f>
        <v>3370.4809999999998</v>
      </c>
      <c r="F2189" s="24">
        <f>IF(U2189="SC",SUMIFS(SC!J:J,SC!A:A,MAIN!D2189,SC!B:B,MAIN!A2189),SUMIFS(Allocations!M:M,Allocations!A:A,MAIN!A2189,Allocations!B:B,MAIN!D2189))</f>
        <v>136.47800000000001</v>
      </c>
      <c r="G2189" s="24">
        <f t="shared" si="630"/>
        <v>3506.9589999999998</v>
      </c>
      <c r="H2189" s="24">
        <f>IFERROR(VLOOKUP(S2189,Swaps_wk!$A$2:$AP$151,HLOOKUP(MAIN!D2189,Swaps_wk!$B$2:$AP$151,150,FALSE),FALSE),0)</f>
        <v>0</v>
      </c>
      <c r="I2189" s="24">
        <f>SUMIFS(PASTE_DQS_TRACKER!$D:$D,PASTE_DQS_TRACKER!$C:$C,MAIN!$A2189,PASTE_DQS_TRACKER!$B:$B,MAIN!$D2189)-SUMIFS(PASTE_DQS_TRACKER!$D:$D,PASTE_DQS_TRACKER!$C:$C,MAIN!A2189,PASTE_DQS_TRACKER!$E:$E,MAIN!$D2189)</f>
        <v>-485</v>
      </c>
      <c r="J2189" s="25">
        <f t="shared" si="631"/>
        <v>3021.9589999999998</v>
      </c>
      <c r="K2189" s="24">
        <f>IFERROR(IF(V2189="Flex",0,IF(D2189=$D$30,VLOOKUP(A2189,MMO_o10M_lease!$A$1:$F$51,5,FALSE),IF(D2189=$D$26,VLOOKUP(D2189,LANDINGS!$A$3:$BR$40,HLOOKUP(A2189,LANDINGS!$B$1:$CF$42,42,FALSE),FALSE)-IFERROR(VLOOKUP(A2189,MMO_o10M_lease!$A$1:$F$38,5,FALSE),0),VLOOKUP(D2189,LANDINGS!$A$3:$CF$40,HLOOKUP(A2189,LANDINGS!$B$1:$CF$42,42,FALSE),FALSE)))),0)</f>
        <v>4.0730000000000004</v>
      </c>
      <c r="L2189" s="24">
        <f>SUMIFS(PASTE_FLEX_TRACKER!$D:$D,PASTE_FLEX_TRACKER!$F:$F,MAIN!$A2189,PASTE_FLEX_TRACKER!$B:$B,MAIN!$D2189)-SUMIFS(PASTE_FLEX_TRACKER!$D:$D,PASTE_FLEX_TRACKER!$C:$C,MAIN!$A2189,PASTE_FLEX_TRACKER!$B:$B,MAIN!$D2189)</f>
        <v>0</v>
      </c>
      <c r="M2189" s="24">
        <f>IFERROR(-VLOOKUP(D2189,SQ!$A$19:$CC$52,HLOOKUP(MAIN!A2189,SQ!$B$18:$CC$56,39,FALSE),FALSE),"n/a")</f>
        <v>0</v>
      </c>
      <c r="N2189" s="46" t="s">
        <v>563</v>
      </c>
      <c r="O2189" s="46">
        <f>SUMIFS(MAN_ADJ!$L:$L,MAN_ADJ!$K:$K,MAIN!$D2189,MAN_ADJ!$J:$J,MAIN!$S2189)</f>
        <v>0</v>
      </c>
      <c r="P2189" s="25">
        <f t="shared" si="632"/>
        <v>4.0730000000000004</v>
      </c>
      <c r="Q2189" s="28">
        <f t="shared" si="633"/>
        <v>1.3478012110687142E-3</v>
      </c>
      <c r="R2189" s="38">
        <f t="shared" si="614"/>
        <v>3017.886</v>
      </c>
      <c r="S2189" s="17" t="s">
        <v>247</v>
      </c>
    </row>
    <row r="2190" spans="1:19" x14ac:dyDescent="0.25">
      <c r="A2190" s="17" t="s">
        <v>247</v>
      </c>
      <c r="B2190" s="17" t="s">
        <v>93</v>
      </c>
      <c r="C2190" s="17" t="s">
        <v>248</v>
      </c>
      <c r="D2190" s="17" t="s">
        <v>116</v>
      </c>
      <c r="E2190" s="24">
        <f>IF(U2190="SC",SUMIFS(SC!F:F,SC!A:A,MAIN!D2190,SC!B:B,MAIN!A2190),SUMIFS(Allocations!$H:$H,Allocations!$A:$A,MAIN!$A2190,Allocations!$B:$B,MAIN!$D2190))</f>
        <v>6415.7539999999999</v>
      </c>
      <c r="F2190" s="24">
        <f>IF(U2190="SC",SUMIFS(SC!J:J,SC!A:A,MAIN!D2190,SC!B:B,MAIN!A2190),SUMIFS(Allocations!M:M,Allocations!A:A,MAIN!A2190,Allocations!B:B,MAIN!D2190))</f>
        <v>47.893000000000001</v>
      </c>
      <c r="G2190" s="24">
        <f t="shared" si="630"/>
        <v>6463.6469999999999</v>
      </c>
      <c r="H2190" s="24">
        <f>IFERROR(VLOOKUP(S2190,Swaps_wk!$A$2:$AP$151,HLOOKUP(MAIN!D2190,Swaps_wk!$B$2:$AP$151,150,FALSE),FALSE),0)</f>
        <v>0</v>
      </c>
      <c r="I2190" s="24">
        <f>SUMIFS(PASTE_DQS_TRACKER!$D:$D,PASTE_DQS_TRACKER!$C:$C,MAIN!$A2190,PASTE_DQS_TRACKER!$B:$B,MAIN!$D2190)-SUMIFS(PASTE_DQS_TRACKER!$D:$D,PASTE_DQS_TRACKER!$C:$C,MAIN!A2190,PASTE_DQS_TRACKER!$E:$E,MAIN!$D2190)</f>
        <v>-351.9</v>
      </c>
      <c r="J2190" s="25">
        <f t="shared" si="631"/>
        <v>6111.7470000000003</v>
      </c>
      <c r="K2190" s="24">
        <f>IFERROR(IF(V2190="Flex",0,IF(D2190=$D$30,VLOOKUP(A2190,MMO_o10M_lease!$A$1:$F$51,5,FALSE),IF(D2190=$D$26,VLOOKUP(D2190,LANDINGS!$A$3:$BR$40,HLOOKUP(A2190,LANDINGS!$B$1:$CF$42,42,FALSE),FALSE)-IFERROR(VLOOKUP(A2190,MMO_o10M_lease!$A$1:$F$38,5,FALSE),0),VLOOKUP(D2190,LANDINGS!$A$3:$CF$40,HLOOKUP(A2190,LANDINGS!$B$1:$CF$42,42,FALSE),FALSE)))),0)</f>
        <v>21.678000000000001</v>
      </c>
      <c r="L2190" s="24">
        <f>SUMIFS(PASTE_FLEX_TRACKER!$D:$D,PASTE_FLEX_TRACKER!$F:$F,MAIN!$A2190,PASTE_FLEX_TRACKER!$B:$B,MAIN!$D2190)-SUMIFS(PASTE_FLEX_TRACKER!$D:$D,PASTE_FLEX_TRACKER!$C:$C,MAIN!$A2190,PASTE_FLEX_TRACKER!$B:$B,MAIN!$D2190)</f>
        <v>0</v>
      </c>
      <c r="M2190" s="24">
        <f>IFERROR(-VLOOKUP(D2190,SQ!$A$19:$CC$52,HLOOKUP(MAIN!A2190,SQ!$B$18:$CC$56,39,FALSE),FALSE),"n/a")</f>
        <v>0</v>
      </c>
      <c r="N2190" s="46" t="s">
        <v>563</v>
      </c>
      <c r="O2190" s="46">
        <f>SUMIFS(MAN_ADJ!$L:$L,MAN_ADJ!$K:$K,MAIN!$D2190,MAN_ADJ!$J:$J,MAIN!$S2190)</f>
        <v>0</v>
      </c>
      <c r="P2190" s="25">
        <f t="shared" si="632"/>
        <v>21.678000000000001</v>
      </c>
      <c r="Q2190" s="28">
        <f t="shared" si="633"/>
        <v>3.5469400156780051E-3</v>
      </c>
      <c r="R2190" s="38">
        <f t="shared" ref="R2190:R2261" si="634">J2190-P2190</f>
        <v>6090.0690000000004</v>
      </c>
      <c r="S2190" s="17" t="s">
        <v>247</v>
      </c>
    </row>
    <row r="2191" spans="1:19" x14ac:dyDescent="0.25">
      <c r="A2191" s="17" t="s">
        <v>247</v>
      </c>
      <c r="B2191" s="17" t="s">
        <v>93</v>
      </c>
      <c r="C2191" s="17" t="s">
        <v>248</v>
      </c>
      <c r="D2191" s="17" t="s">
        <v>117</v>
      </c>
      <c r="E2191" s="24">
        <f>IF(U2191="SC",SUMIFS(SC!F:F,SC!A:A,MAIN!D2191,SC!B:B,MAIN!A2191),SUMIFS(Allocations!$H:$H,Allocations!$A:$A,MAIN!$A2191,Allocations!$B:$B,MAIN!$D2191))</f>
        <v>0.67400000000000004</v>
      </c>
      <c r="F2191" s="24">
        <f>IF(U2191="SC",SUMIFS(SC!J:J,SC!A:A,MAIN!D2191,SC!B:B,MAIN!A2191),SUMIFS(Allocations!M:M,Allocations!A:A,MAIN!A2191,Allocations!B:B,MAIN!D2191))</f>
        <v>0</v>
      </c>
      <c r="G2191" s="24">
        <f t="shared" si="630"/>
        <v>0.67400000000000004</v>
      </c>
      <c r="H2191" s="24">
        <f>IFERROR(VLOOKUP(S2191,Swaps_wk!$A$2:$AP$151,HLOOKUP(MAIN!D2191,Swaps_wk!$B$2:$AP$151,150,FALSE),FALSE),0)</f>
        <v>0</v>
      </c>
      <c r="I2191" s="24">
        <f>SUMIFS(PASTE_DQS_TRACKER!$D:$D,PASTE_DQS_TRACKER!$C:$C,MAIN!$A2191,PASTE_DQS_TRACKER!$B:$B,MAIN!$D2191)-SUMIFS(PASTE_DQS_TRACKER!$D:$D,PASTE_DQS_TRACKER!$C:$C,MAIN!A2191,PASTE_DQS_TRACKER!$E:$E,MAIN!$D2191)</f>
        <v>-0.6</v>
      </c>
      <c r="J2191" s="25">
        <f t="shared" si="631"/>
        <v>7.4000000000000066E-2</v>
      </c>
      <c r="K2191" s="24">
        <f>IFERROR(IF(V2191="Flex",0,IF(D2191=$D$30,VLOOKUP(A2191,MMO_o10M_lease!$A$1:$F$51,5,FALSE),IF(D2191=$D$26,VLOOKUP(D2191,LANDINGS!$A$3:$BR$40,HLOOKUP(A2191,LANDINGS!$B$1:$CF$42,42,FALSE),FALSE)-IFERROR(VLOOKUP(A2191,MMO_o10M_lease!$A$1:$F$38,5,FALSE),0),VLOOKUP(D2191,LANDINGS!$A$3:$CF$40,HLOOKUP(A2191,LANDINGS!$B$1:$CF$42,42,FALSE),FALSE)))),0)</f>
        <v>0</v>
      </c>
      <c r="L2191" s="24">
        <f>SUMIFS(PASTE_FLEX_TRACKER!$D:$D,PASTE_FLEX_TRACKER!$F:$F,MAIN!$A2191,PASTE_FLEX_TRACKER!$B:$B,MAIN!$D2191)-SUMIFS(PASTE_FLEX_TRACKER!$D:$D,PASTE_FLEX_TRACKER!$C:$C,MAIN!$A2191,PASTE_FLEX_TRACKER!$B:$B,MAIN!$D2191)</f>
        <v>0</v>
      </c>
      <c r="M2191" s="24">
        <f>IFERROR(-VLOOKUP(D2191,SQ!$A$19:$CC$52,HLOOKUP(MAIN!A2191,SQ!$B$18:$CC$56,39,FALSE),FALSE),"n/a")</f>
        <v>0</v>
      </c>
      <c r="N2191" s="46" t="s">
        <v>563</v>
      </c>
      <c r="O2191" s="46">
        <f>SUMIFS(MAN_ADJ!$L:$L,MAN_ADJ!$K:$K,MAIN!$D2191,MAN_ADJ!$J:$J,MAIN!$S2191)</f>
        <v>0</v>
      </c>
      <c r="P2191" s="25">
        <f t="shared" si="632"/>
        <v>0</v>
      </c>
      <c r="Q2191" s="28">
        <f t="shared" si="633"/>
        <v>0</v>
      </c>
      <c r="R2191" s="38">
        <f t="shared" si="634"/>
        <v>7.4000000000000066E-2</v>
      </c>
      <c r="S2191" s="17" t="s">
        <v>247</v>
      </c>
    </row>
    <row r="2192" spans="1:19" x14ac:dyDescent="0.25">
      <c r="A2192" s="17" t="s">
        <v>247</v>
      </c>
      <c r="B2192" s="17" t="s">
        <v>93</v>
      </c>
      <c r="C2192" s="17" t="s">
        <v>248</v>
      </c>
      <c r="D2192" s="17" t="s">
        <v>118</v>
      </c>
      <c r="E2192" s="24">
        <f>IF(U2192="SC",SUMIFS(SC!F:F,SC!A:A,MAIN!D2192,SC!B:B,MAIN!A2192),SUMIFS(Allocations!$H:$H,Allocations!$A:$A,MAIN!$A2192,Allocations!$B:$B,MAIN!$D2192))</f>
        <v>1.18</v>
      </c>
      <c r="F2192" s="24">
        <f>IF(U2192="SC",SUMIFS(SC!J:J,SC!A:A,MAIN!D2192,SC!B:B,MAIN!A2192),SUMIFS(Allocations!M:M,Allocations!A:A,MAIN!A2192,Allocations!B:B,MAIN!D2192))</f>
        <v>2.9089999999999998</v>
      </c>
      <c r="G2192" s="24">
        <f t="shared" si="630"/>
        <v>4.0889999999999995</v>
      </c>
      <c r="H2192" s="24">
        <f>IFERROR(VLOOKUP(S2192,Swaps_wk!$A$2:$AP$151,HLOOKUP(MAIN!D2192,Swaps_wk!$B$2:$AP$151,150,FALSE),FALSE),0)</f>
        <v>0</v>
      </c>
      <c r="I2192" s="24">
        <f>SUMIFS(PASTE_DQS_TRACKER!$D:$D,PASTE_DQS_TRACKER!$C:$C,MAIN!$A2192,PASTE_DQS_TRACKER!$B:$B,MAIN!$D2192)-SUMIFS(PASTE_DQS_TRACKER!$D:$D,PASTE_DQS_TRACKER!$C:$C,MAIN!A2192,PASTE_DQS_TRACKER!$E:$E,MAIN!$D2192)</f>
        <v>1.4000000000000004</v>
      </c>
      <c r="J2192" s="25">
        <f t="shared" si="631"/>
        <v>5.4889999999999999</v>
      </c>
      <c r="K2192" s="24">
        <f>IFERROR(IF(V2192="Flex",0,IF(D2192=$D$30,VLOOKUP(A2192,MMO_o10M_lease!$A$1:$F$51,5,FALSE),IF(D2192=$D$26,VLOOKUP(D2192,LANDINGS!$A$3:$BR$40,HLOOKUP(A2192,LANDINGS!$B$1:$CF$42,42,FALSE),FALSE)-IFERROR(VLOOKUP(A2192,MMO_o10M_lease!$A$1:$F$38,5,FALSE),0),VLOOKUP(D2192,LANDINGS!$A$3:$CF$40,HLOOKUP(A2192,LANDINGS!$B$1:$CF$42,42,FALSE),FALSE)))),0)</f>
        <v>1.3949999999999998</v>
      </c>
      <c r="L2192" s="24">
        <f>SUMIFS(PASTE_FLEX_TRACKER!$D:$D,PASTE_FLEX_TRACKER!$F:$F,MAIN!$A2192,PASTE_FLEX_TRACKER!$B:$B,MAIN!$D2192)-SUMIFS(PASTE_FLEX_TRACKER!$D:$D,PASTE_FLEX_TRACKER!$C:$C,MAIN!$A2192,PASTE_FLEX_TRACKER!$B:$B,MAIN!$D2192)</f>
        <v>0</v>
      </c>
      <c r="M2192" s="24">
        <f>IFERROR(-VLOOKUP(D2192,SQ!$A$19:$CC$52,HLOOKUP(MAIN!A2192,SQ!$B$18:$CC$56,39,FALSE),FALSE),"n/a")</f>
        <v>0</v>
      </c>
      <c r="N2192" s="46" t="s">
        <v>563</v>
      </c>
      <c r="O2192" s="46">
        <f>SUMIFS(MAN_ADJ!$L:$L,MAN_ADJ!$K:$K,MAIN!$D2192,MAN_ADJ!$J:$J,MAIN!$S2192)</f>
        <v>0</v>
      </c>
      <c r="P2192" s="25">
        <f t="shared" si="632"/>
        <v>1.3949999999999998</v>
      </c>
      <c r="Q2192" s="28">
        <f t="shared" si="633"/>
        <v>0.25414465294224808</v>
      </c>
      <c r="R2192" s="38">
        <f t="shared" si="634"/>
        <v>4.0940000000000003</v>
      </c>
      <c r="S2192" s="17" t="s">
        <v>247</v>
      </c>
    </row>
    <row r="2193" spans="1:19" x14ac:dyDescent="0.25">
      <c r="A2193" s="17" t="s">
        <v>247</v>
      </c>
      <c r="B2193" s="17" t="s">
        <v>93</v>
      </c>
      <c r="C2193" s="17" t="s">
        <v>248</v>
      </c>
      <c r="D2193" s="17" t="s">
        <v>119</v>
      </c>
      <c r="E2193" s="24">
        <f>IF(U2193="SC",SUMIFS(SC!F:F,SC!A:A,MAIN!D2193,SC!B:B,MAIN!A2193),SUMIFS(Allocations!$H:$H,Allocations!$A:$A,MAIN!$A2193,Allocations!$B:$B,MAIN!$D2193))</f>
        <v>0</v>
      </c>
      <c r="F2193" s="24">
        <f>IF(U2193="SC",SUMIFS(SC!J:J,SC!A:A,MAIN!D2193,SC!B:B,MAIN!A2193),SUMIFS(Allocations!M:M,Allocations!A:A,MAIN!A2193,Allocations!B:B,MAIN!D2193))</f>
        <v>-0.1</v>
      </c>
      <c r="G2193" s="24">
        <f t="shared" si="630"/>
        <v>-0.1</v>
      </c>
      <c r="H2193" s="24">
        <f>IFERROR(VLOOKUP(S2193,Swaps_wk!$A$2:$AP$151,HLOOKUP(MAIN!D2193,Swaps_wk!$B$2:$AP$151,150,FALSE),FALSE),0)</f>
        <v>0</v>
      </c>
      <c r="I2193" s="24">
        <f>SUMIFS(PASTE_DQS_TRACKER!$D:$D,PASTE_DQS_TRACKER!$C:$C,MAIN!$A2193,PASTE_DQS_TRACKER!$B:$B,MAIN!$D2193)-SUMIFS(PASTE_DQS_TRACKER!$D:$D,PASTE_DQS_TRACKER!$C:$C,MAIN!A2193,PASTE_DQS_TRACKER!$E:$E,MAIN!$D2193)</f>
        <v>0</v>
      </c>
      <c r="J2193" s="25">
        <f t="shared" si="631"/>
        <v>-0.1</v>
      </c>
      <c r="K2193" s="24">
        <f>IFERROR(IF(V2193="Flex",0,IF(D2193=$D$30,VLOOKUP(A2193,MMO_o10M_lease!$A$1:$F$51,5,FALSE),IF(D2193=$D$26,VLOOKUP(D2193,LANDINGS!$A$3:$BR$40,HLOOKUP(A2193,LANDINGS!$B$1:$CF$42,42,FALSE),FALSE)-IFERROR(VLOOKUP(A2193,MMO_o10M_lease!$A$1:$F$38,5,FALSE),0),VLOOKUP(D2193,LANDINGS!$A$3:$CF$40,HLOOKUP(A2193,LANDINGS!$B$1:$CF$42,42,FALSE),FALSE)))),0)</f>
        <v>0</v>
      </c>
      <c r="L2193" s="24">
        <f>SUMIFS(PASTE_FLEX_TRACKER!$D:$D,PASTE_FLEX_TRACKER!$F:$F,MAIN!$A2193,PASTE_FLEX_TRACKER!$B:$B,MAIN!$D2193)-SUMIFS(PASTE_FLEX_TRACKER!$D:$D,PASTE_FLEX_TRACKER!$C:$C,MAIN!$A2193,PASTE_FLEX_TRACKER!$B:$B,MAIN!$D2193)</f>
        <v>0</v>
      </c>
      <c r="M2193" s="24">
        <f>IFERROR(-VLOOKUP(D2193,SQ!$A$19:$CC$52,HLOOKUP(MAIN!A2193,SQ!$B$18:$CC$56,39,FALSE),FALSE),"n/a")</f>
        <v>0</v>
      </c>
      <c r="N2193" s="46" t="s">
        <v>563</v>
      </c>
      <c r="O2193" s="46">
        <f>SUMIFS(MAN_ADJ!$L:$L,MAN_ADJ!$K:$K,MAIN!$D2193,MAN_ADJ!$J:$J,MAIN!$S2193)</f>
        <v>0</v>
      </c>
      <c r="P2193" s="25">
        <f t="shared" si="632"/>
        <v>0</v>
      </c>
      <c r="Q2193" s="28">
        <f t="shared" si="633"/>
        <v>0</v>
      </c>
      <c r="R2193" s="38">
        <f t="shared" si="634"/>
        <v>-0.1</v>
      </c>
      <c r="S2193" s="17" t="s">
        <v>247</v>
      </c>
    </row>
    <row r="2194" spans="1:19" x14ac:dyDescent="0.25">
      <c r="A2194" s="17" t="s">
        <v>247</v>
      </c>
      <c r="B2194" s="17" t="s">
        <v>93</v>
      </c>
      <c r="C2194" s="17" t="s">
        <v>248</v>
      </c>
      <c r="D2194" s="17" t="s">
        <v>120</v>
      </c>
      <c r="E2194" s="24">
        <f>IF(U2194="SC",SUMIFS(SC!F:F,SC!A:A,MAIN!D2194,SC!B:B,MAIN!A2194),SUMIFS(Allocations!$H:$H,Allocations!$A:$A,MAIN!$A2194,Allocations!$B:$B,MAIN!$D2194))</f>
        <v>0.7</v>
      </c>
      <c r="F2194" s="24">
        <f>IF(U2194="SC",SUMIFS(SC!J:J,SC!A:A,MAIN!D2194,SC!B:B,MAIN!A2194),SUMIFS(Allocations!M:M,Allocations!A:A,MAIN!A2194,Allocations!B:B,MAIN!D2194))</f>
        <v>0</v>
      </c>
      <c r="G2194" s="24">
        <f t="shared" si="630"/>
        <v>0.7</v>
      </c>
      <c r="H2194" s="24">
        <f>IFERROR(VLOOKUP(S2194,Swaps_wk!$A$2:$AP$151,HLOOKUP(MAIN!D2194,Swaps_wk!$B$2:$AP$151,150,FALSE),FALSE),0)</f>
        <v>0</v>
      </c>
      <c r="I2194" s="24">
        <f>SUMIFS(PASTE_DQS_TRACKER!$D:$D,PASTE_DQS_TRACKER!$C:$C,MAIN!$A2194,PASTE_DQS_TRACKER!$B:$B,MAIN!$D2194)-SUMIFS(PASTE_DQS_TRACKER!$D:$D,PASTE_DQS_TRACKER!$C:$C,MAIN!A2194,PASTE_DQS_TRACKER!$E:$E,MAIN!$D2194)</f>
        <v>-0.4</v>
      </c>
      <c r="J2194" s="25">
        <f t="shared" si="631"/>
        <v>0.29999999999999993</v>
      </c>
      <c r="K2194" s="24">
        <f>IFERROR(IF(V2194="Flex",0,IF(D2194=$D$30,VLOOKUP(A2194,MMO_o10M_lease!$A$1:$F$51,5,FALSE),IF(D2194=$D$26,VLOOKUP(D2194,LANDINGS!$A$3:$BR$40,HLOOKUP(A2194,LANDINGS!$B$1:$CF$42,42,FALSE),FALSE)-IFERROR(VLOOKUP(A2194,MMO_o10M_lease!$A$1:$F$38,5,FALSE),0),VLOOKUP(D2194,LANDINGS!$A$3:$CF$40,HLOOKUP(A2194,LANDINGS!$B$1:$CF$42,42,FALSE),FALSE)))),0)</f>
        <v>0</v>
      </c>
      <c r="L2194" s="24">
        <f>SUMIFS(PASTE_FLEX_TRACKER!$D:$D,PASTE_FLEX_TRACKER!$F:$F,MAIN!$A2194,PASTE_FLEX_TRACKER!$B:$B,MAIN!$D2194)-SUMIFS(PASTE_FLEX_TRACKER!$D:$D,PASTE_FLEX_TRACKER!$C:$C,MAIN!$A2194,PASTE_FLEX_TRACKER!$B:$B,MAIN!$D2194)</f>
        <v>0</v>
      </c>
      <c r="M2194" s="24">
        <f>IFERROR(-VLOOKUP(D2194,SQ!$A$19:$CC$52,HLOOKUP(MAIN!A2194,SQ!$B$18:$CC$56,39,FALSE),FALSE),"n/a")</f>
        <v>0</v>
      </c>
      <c r="N2194" s="46" t="s">
        <v>563</v>
      </c>
      <c r="O2194" s="46">
        <f>SUMIFS(MAN_ADJ!$L:$L,MAN_ADJ!$K:$K,MAIN!$D2194,MAN_ADJ!$J:$J,MAIN!$S2194)</f>
        <v>0</v>
      </c>
      <c r="P2194" s="25">
        <f t="shared" si="632"/>
        <v>0</v>
      </c>
      <c r="Q2194" s="28">
        <f t="shared" si="633"/>
        <v>0</v>
      </c>
      <c r="R2194" s="38">
        <f t="shared" si="634"/>
        <v>0.29999999999999993</v>
      </c>
      <c r="S2194" s="17" t="s">
        <v>247</v>
      </c>
    </row>
    <row r="2195" spans="1:19" x14ac:dyDescent="0.25">
      <c r="A2195" s="17" t="s">
        <v>247</v>
      </c>
      <c r="B2195" s="17" t="s">
        <v>93</v>
      </c>
      <c r="C2195" s="17" t="s">
        <v>248</v>
      </c>
      <c r="D2195" s="17" t="s">
        <v>121</v>
      </c>
      <c r="E2195" s="24">
        <f>IF(U2195="SC",SUMIFS(SC!F:F,SC!A:A,MAIN!D2195,SC!B:B,MAIN!A2195),SUMIFS(Allocations!$H:$H,Allocations!$A:$A,MAIN!$A2195,Allocations!$B:$B,MAIN!$D2195))</f>
        <v>0</v>
      </c>
      <c r="F2195" s="24">
        <f>IF(U2195="SC",SUMIFS(SC!J:J,SC!A:A,MAIN!D2195,SC!B:B,MAIN!A2195),SUMIFS(Allocations!M:M,Allocations!A:A,MAIN!A2195,Allocations!B:B,MAIN!D2195))</f>
        <v>0</v>
      </c>
      <c r="G2195" s="24">
        <f t="shared" si="630"/>
        <v>0</v>
      </c>
      <c r="H2195" s="24">
        <f>IFERROR(VLOOKUP(S2195,Swaps_wk!$A$2:$AP$151,HLOOKUP(MAIN!D2195,Swaps_wk!$B$2:$AP$151,150,FALSE),FALSE),0)</f>
        <v>0</v>
      </c>
      <c r="I2195" s="24">
        <f>SUMIFS(PASTE_DQS_TRACKER!$D:$D,PASTE_DQS_TRACKER!$C:$C,MAIN!$A2195,PASTE_DQS_TRACKER!$B:$B,MAIN!$D2195)-SUMIFS(PASTE_DQS_TRACKER!$D:$D,PASTE_DQS_TRACKER!$C:$C,MAIN!A2195,PASTE_DQS_TRACKER!$E:$E,MAIN!$D2195)</f>
        <v>0</v>
      </c>
      <c r="J2195" s="25">
        <f t="shared" si="631"/>
        <v>0</v>
      </c>
      <c r="K2195" s="24">
        <f>IFERROR(IF(V2195="Flex",0,IF(D2195=$D$30,VLOOKUP(A2195,MMO_o10M_lease!$A$1:$F$51,5,FALSE),IF(D2195=$D$26,VLOOKUP(D2195,LANDINGS!$A$3:$BR$40,HLOOKUP(A2195,LANDINGS!$B$1:$CF$42,42,FALSE),FALSE)-IFERROR(VLOOKUP(A2195,MMO_o10M_lease!$A$1:$F$38,5,FALSE),0),VLOOKUP(D2195,LANDINGS!$A$3:$CF$40,HLOOKUP(A2195,LANDINGS!$B$1:$CF$42,42,FALSE),FALSE)))),0)</f>
        <v>0</v>
      </c>
      <c r="L2195" s="24">
        <f>SUMIFS(PASTE_FLEX_TRACKER!$D:$D,PASTE_FLEX_TRACKER!$F:$F,MAIN!$A2195,PASTE_FLEX_TRACKER!$B:$B,MAIN!$D2195)-SUMIFS(PASTE_FLEX_TRACKER!$D:$D,PASTE_FLEX_TRACKER!$C:$C,MAIN!$A2195,PASTE_FLEX_TRACKER!$B:$B,MAIN!$D2195)</f>
        <v>0</v>
      </c>
      <c r="M2195" s="24">
        <f>IFERROR(-VLOOKUP(D2195,SQ!$A$19:$CC$52,HLOOKUP(MAIN!A2195,SQ!$B$18:$CC$56,39,FALSE),FALSE),"n/a")</f>
        <v>0</v>
      </c>
      <c r="N2195" s="46" t="s">
        <v>563</v>
      </c>
      <c r="O2195" s="46">
        <f>SUMIFS(MAN_ADJ!$L:$L,MAN_ADJ!$K:$K,MAIN!$D2195,MAN_ADJ!$J:$J,MAIN!$S2195)</f>
        <v>0</v>
      </c>
      <c r="P2195" s="25">
        <f t="shared" si="632"/>
        <v>0</v>
      </c>
      <c r="Q2195" s="28" t="str">
        <f t="shared" si="633"/>
        <v>n/a</v>
      </c>
      <c r="R2195" s="38">
        <f t="shared" si="634"/>
        <v>0</v>
      </c>
      <c r="S2195" s="17" t="s">
        <v>247</v>
      </c>
    </row>
    <row r="2196" spans="1:19" x14ac:dyDescent="0.25">
      <c r="A2196" s="17" t="s">
        <v>247</v>
      </c>
      <c r="B2196" s="17" t="s">
        <v>93</v>
      </c>
      <c r="C2196" s="17" t="s">
        <v>248</v>
      </c>
      <c r="D2196" s="17" t="s">
        <v>122</v>
      </c>
      <c r="E2196" s="24">
        <f>IF(U2196="SC",SUMIFS(SC!F:F,SC!A:A,MAIN!D2196,SC!B:B,MAIN!A2196),SUMIFS(Allocations!$H:$H,Allocations!$A:$A,MAIN!$A2196,Allocations!$B:$B,MAIN!$D2196))</f>
        <v>0</v>
      </c>
      <c r="F2196" s="24">
        <f>IF(U2196="SC",SUMIFS(SC!J:J,SC!A:A,MAIN!D2196,SC!B:B,MAIN!A2196),SUMIFS(Allocations!M:M,Allocations!A:A,MAIN!A2196,Allocations!B:B,MAIN!D2196))</f>
        <v>0</v>
      </c>
      <c r="G2196" s="24">
        <f t="shared" si="630"/>
        <v>0</v>
      </c>
      <c r="H2196" s="24">
        <f>IFERROR(VLOOKUP(S2196,Swaps_wk!$A$2:$AP$151,HLOOKUP(MAIN!D2196,Swaps_wk!$B$2:$AP$151,150,FALSE),FALSE),0)</f>
        <v>0</v>
      </c>
      <c r="I2196" s="24">
        <f>SUMIFS(PASTE_DQS_TRACKER!$D:$D,PASTE_DQS_TRACKER!$C:$C,MAIN!$A2196,PASTE_DQS_TRACKER!$B:$B,MAIN!$D2196)-SUMIFS(PASTE_DQS_TRACKER!$D:$D,PASTE_DQS_TRACKER!$C:$C,MAIN!A2196,PASTE_DQS_TRACKER!$E:$E,MAIN!$D2196)</f>
        <v>7</v>
      </c>
      <c r="J2196" s="25">
        <f t="shared" si="631"/>
        <v>7</v>
      </c>
      <c r="K2196" s="24">
        <f>IFERROR(IF(V2196="Flex",0,IF(D2196=$D$30,VLOOKUP(A2196,MMO_o10M_lease!$A$1:$F$51,5,FALSE),IF(D2196=$D$26,VLOOKUP(D2196,LANDINGS!$A$3:$BR$40,HLOOKUP(A2196,LANDINGS!$B$1:$CF$42,42,FALSE),FALSE)-IFERROR(VLOOKUP(A2196,MMO_o10M_lease!$A$1:$F$38,5,FALSE),0),VLOOKUP(D2196,LANDINGS!$A$3:$CF$40,HLOOKUP(A2196,LANDINGS!$B$1:$CF$42,42,FALSE),FALSE)))),0)</f>
        <v>1.163</v>
      </c>
      <c r="L2196" s="24">
        <f>SUMIFS(PASTE_FLEX_TRACKER!$D:$D,PASTE_FLEX_TRACKER!$F:$F,MAIN!$A2196,PASTE_FLEX_TRACKER!$B:$B,MAIN!$D2196)-SUMIFS(PASTE_FLEX_TRACKER!$D:$D,PASTE_FLEX_TRACKER!$C:$C,MAIN!$A2196,PASTE_FLEX_TRACKER!$B:$B,MAIN!$D2196)</f>
        <v>0</v>
      </c>
      <c r="M2196" s="24">
        <f>IFERROR(-VLOOKUP(D2196,SQ!$A$19:$CC$52,HLOOKUP(MAIN!A2196,SQ!$B$18:$CC$56,39,FALSE),FALSE),"n/a")</f>
        <v>0</v>
      </c>
      <c r="N2196" s="46" t="s">
        <v>563</v>
      </c>
      <c r="O2196" s="46">
        <f>SUMIFS(MAN_ADJ!$L:$L,MAN_ADJ!$K:$K,MAIN!$D2196,MAN_ADJ!$J:$J,MAIN!$S2196)</f>
        <v>0</v>
      </c>
      <c r="P2196" s="25">
        <f t="shared" si="632"/>
        <v>1.163</v>
      </c>
      <c r="Q2196" s="28">
        <f t="shared" si="633"/>
        <v>0.16614285714285715</v>
      </c>
      <c r="R2196" s="38">
        <f t="shared" si="634"/>
        <v>5.8369999999999997</v>
      </c>
      <c r="S2196" s="17" t="s">
        <v>247</v>
      </c>
    </row>
    <row r="2197" spans="1:19" x14ac:dyDescent="0.25">
      <c r="A2197" s="17" t="s">
        <v>247</v>
      </c>
      <c r="B2197" s="17" t="s">
        <v>93</v>
      </c>
      <c r="C2197" s="17" t="s">
        <v>248</v>
      </c>
      <c r="D2197" s="17" t="s">
        <v>123</v>
      </c>
      <c r="E2197" s="24">
        <f>IF(U2197="SC",SUMIFS(SC!F:F,SC!A:A,MAIN!D2197,SC!B:B,MAIN!A2197),SUMIFS(Allocations!$H:$H,Allocations!$A:$A,MAIN!$A2197,Allocations!$B:$B,MAIN!$D2197))</f>
        <v>92.42</v>
      </c>
      <c r="F2197" s="24">
        <f>IF(U2197="SC",SUMIFS(SC!J:J,SC!A:A,MAIN!D2197,SC!B:B,MAIN!A2197),SUMIFS(Allocations!M:M,Allocations!A:A,MAIN!A2197,Allocations!B:B,MAIN!D2197))</f>
        <v>8.0210000000000008</v>
      </c>
      <c r="G2197" s="24">
        <f t="shared" si="630"/>
        <v>100.441</v>
      </c>
      <c r="H2197" s="24">
        <f>IFERROR(VLOOKUP(S2197,Swaps_wk!$A$2:$AP$151,HLOOKUP(MAIN!D2197,Swaps_wk!$B$2:$AP$151,150,FALSE),FALSE),0)</f>
        <v>0</v>
      </c>
      <c r="I2197" s="24">
        <f>SUMIFS(PASTE_DQS_TRACKER!$D:$D,PASTE_DQS_TRACKER!$C:$C,MAIN!$A2197,PASTE_DQS_TRACKER!$B:$B,MAIN!$D2197)-SUMIFS(PASTE_DQS_TRACKER!$D:$D,PASTE_DQS_TRACKER!$C:$C,MAIN!A2197,PASTE_DQS_TRACKER!$E:$E,MAIN!$D2197)</f>
        <v>343.5</v>
      </c>
      <c r="J2197" s="25">
        <f t="shared" si="631"/>
        <v>443.94100000000003</v>
      </c>
      <c r="K2197" s="24">
        <f>IFERROR(IF(V2197="Flex",0,IF(D2197=$D$30,VLOOKUP(A2197,MMO_o10M_lease!$A$1:$F$51,5,FALSE),IF(D2197=$D$26,VLOOKUP(D2197,LANDINGS!$A$3:$BR$40,HLOOKUP(A2197,LANDINGS!$B$1:$CF$42,42,FALSE),FALSE)-IFERROR(VLOOKUP(A2197,MMO_o10M_lease!$A$1:$F$38,5,FALSE),0),VLOOKUP(D2197,LANDINGS!$A$3:$CF$40,HLOOKUP(A2197,LANDINGS!$B$1:$CF$42,42,FALSE),FALSE)))),0)</f>
        <v>4.6930000000000005</v>
      </c>
      <c r="L2197" s="24">
        <f>SUMIFS(PASTE_FLEX_TRACKER!$D:$D,PASTE_FLEX_TRACKER!$F:$F,MAIN!$A2197,PASTE_FLEX_TRACKER!$B:$B,MAIN!$D2197)-SUMIFS(PASTE_FLEX_TRACKER!$D:$D,PASTE_FLEX_TRACKER!$C:$C,MAIN!$A2197,PASTE_FLEX_TRACKER!$B:$B,MAIN!$D2197)</f>
        <v>0</v>
      </c>
      <c r="M2197" s="24">
        <f>IFERROR(-VLOOKUP(D2197,SQ!$A$19:$CC$52,HLOOKUP(MAIN!A2197,SQ!$B$18:$CC$56,39,FALSE),FALSE),"n/a")</f>
        <v>0</v>
      </c>
      <c r="N2197" s="46" t="s">
        <v>563</v>
      </c>
      <c r="O2197" s="46">
        <f>SUMIFS(MAN_ADJ!$L:$L,MAN_ADJ!$K:$K,MAIN!$D2197,MAN_ADJ!$J:$J,MAIN!$S2197)</f>
        <v>0</v>
      </c>
      <c r="P2197" s="25">
        <f t="shared" si="632"/>
        <v>4.6930000000000005</v>
      </c>
      <c r="Q2197" s="28">
        <f t="shared" si="633"/>
        <v>1.0571224554614241E-2</v>
      </c>
      <c r="R2197" s="38">
        <f t="shared" si="634"/>
        <v>439.24800000000005</v>
      </c>
      <c r="S2197" s="17" t="s">
        <v>247</v>
      </c>
    </row>
    <row r="2198" spans="1:19" x14ac:dyDescent="0.25">
      <c r="A2198" s="17" t="s">
        <v>247</v>
      </c>
      <c r="B2198" s="17" t="s">
        <v>93</v>
      </c>
      <c r="C2198" s="17" t="s">
        <v>248</v>
      </c>
      <c r="D2198" s="17" t="s">
        <v>124</v>
      </c>
      <c r="E2198" s="24">
        <f>IF(U2198="SC",SUMIFS(SC!F:F,SC!A:A,MAIN!D2198,SC!B:B,MAIN!A2198),SUMIFS(Allocations!$H:$H,Allocations!$A:$A,MAIN!$A2198,Allocations!$B:$B,MAIN!$D2198))</f>
        <v>0.7</v>
      </c>
      <c r="F2198" s="24">
        <f>IF(U2198="SC",SUMIFS(SC!J:J,SC!A:A,MAIN!D2198,SC!B:B,MAIN!A2198),SUMIFS(Allocations!M:M,Allocations!A:A,MAIN!A2198,Allocations!B:B,MAIN!D2198))</f>
        <v>0</v>
      </c>
      <c r="G2198" s="24">
        <f t="shared" si="630"/>
        <v>0.7</v>
      </c>
      <c r="H2198" s="24">
        <f>IFERROR(VLOOKUP(S2198,Swaps_wk!$A$2:$AP$151,HLOOKUP(MAIN!D2198,Swaps_wk!$B$2:$AP$151,150,FALSE),FALSE),0)</f>
        <v>0</v>
      </c>
      <c r="I2198" s="24">
        <f>SUMIFS(PASTE_DQS_TRACKER!$D:$D,PASTE_DQS_TRACKER!$C:$C,MAIN!$A2198,PASTE_DQS_TRACKER!$B:$B,MAIN!$D2198)-SUMIFS(PASTE_DQS_TRACKER!$D:$D,PASTE_DQS_TRACKER!$C:$C,MAIN!A2198,PASTE_DQS_TRACKER!$E:$E,MAIN!$D2198)</f>
        <v>0</v>
      </c>
      <c r="J2198" s="25">
        <f t="shared" si="631"/>
        <v>0.7</v>
      </c>
      <c r="K2198" s="24">
        <f>IFERROR(IF(V2198="Flex",0,IF(D2198=$D$30,VLOOKUP(A2198,MMO_o10M_lease!$A$1:$F$51,5,FALSE),IF(D2198=$D$26,VLOOKUP(D2198,LANDINGS!$A$3:$BR$40,HLOOKUP(A2198,LANDINGS!$B$1:$CF$42,42,FALSE),FALSE)-IFERROR(VLOOKUP(A2198,MMO_o10M_lease!$A$1:$F$38,5,FALSE),0),VLOOKUP(D2198,LANDINGS!$A$3:$CF$40,HLOOKUP(A2198,LANDINGS!$B$1:$CF$42,42,FALSE),FALSE)))),0)</f>
        <v>0</v>
      </c>
      <c r="L2198" s="24">
        <f>SUMIFS(PASTE_FLEX_TRACKER!$D:$D,PASTE_FLEX_TRACKER!$F:$F,MAIN!$A2198,PASTE_FLEX_TRACKER!$B:$B,MAIN!$D2198)-SUMIFS(PASTE_FLEX_TRACKER!$D:$D,PASTE_FLEX_TRACKER!$C:$C,MAIN!$A2198,PASTE_FLEX_TRACKER!$B:$B,MAIN!$D2198)</f>
        <v>0</v>
      </c>
      <c r="M2198" s="24">
        <f>IFERROR(-VLOOKUP(D2198,SQ!$A$19:$CC$52,HLOOKUP(MAIN!A2198,SQ!$B$18:$CC$56,39,FALSE),FALSE),"n/a")</f>
        <v>0</v>
      </c>
      <c r="N2198" s="46" t="s">
        <v>563</v>
      </c>
      <c r="O2198" s="46">
        <f>SUMIFS(MAN_ADJ!$L:$L,MAN_ADJ!$K:$K,MAIN!$D2198,MAN_ADJ!$J:$J,MAIN!$S2198)</f>
        <v>0</v>
      </c>
      <c r="P2198" s="25">
        <f t="shared" si="632"/>
        <v>0</v>
      </c>
      <c r="Q2198" s="28">
        <f t="shared" si="633"/>
        <v>0</v>
      </c>
      <c r="R2198" s="38">
        <f t="shared" si="634"/>
        <v>0.7</v>
      </c>
      <c r="S2198" s="17" t="s">
        <v>247</v>
      </c>
    </row>
    <row r="2199" spans="1:19" x14ac:dyDescent="0.25">
      <c r="A2199" s="17" t="s">
        <v>247</v>
      </c>
      <c r="B2199" s="17" t="s">
        <v>93</v>
      </c>
      <c r="C2199" s="17" t="s">
        <v>248</v>
      </c>
      <c r="D2199" s="17" t="s">
        <v>125</v>
      </c>
      <c r="E2199" s="24">
        <f>IF(U2199="SC",SUMIFS(SC!F:F,SC!A:A,MAIN!D2199,SC!B:B,MAIN!A2199),SUMIFS(Allocations!$H:$H,Allocations!$A:$A,MAIN!$A2199,Allocations!$B:$B,MAIN!$D2199))</f>
        <v>4.8</v>
      </c>
      <c r="F2199" s="24">
        <f>IF(U2199="SC",SUMIFS(SC!J:J,SC!A:A,MAIN!D2199,SC!B:B,MAIN!A2199),SUMIFS(Allocations!M:M,Allocations!A:A,MAIN!A2199,Allocations!B:B,MAIN!D2199))</f>
        <v>13.385999999999999</v>
      </c>
      <c r="G2199" s="24">
        <f t="shared" si="630"/>
        <v>18.186</v>
      </c>
      <c r="H2199" s="24">
        <f>IFERROR(VLOOKUP(S2199,Swaps_wk!$A$2:$AP$151,HLOOKUP(MAIN!D2199,Swaps_wk!$B$2:$AP$151,150,FALSE),FALSE),0)</f>
        <v>0</v>
      </c>
      <c r="I2199" s="24">
        <f>SUMIFS(PASTE_DQS_TRACKER!$D:$D,PASTE_DQS_TRACKER!$C:$C,MAIN!$A2199,PASTE_DQS_TRACKER!$B:$B,MAIN!$D2199)-SUMIFS(PASTE_DQS_TRACKER!$D:$D,PASTE_DQS_TRACKER!$C:$C,MAIN!A2199,PASTE_DQS_TRACKER!$E:$E,MAIN!$D2199)</f>
        <v>35</v>
      </c>
      <c r="J2199" s="25">
        <f t="shared" si="631"/>
        <v>53.186</v>
      </c>
      <c r="K2199" s="24">
        <f>IFERROR(IF(V2199="Flex",0,IF(D2199=$D$30,VLOOKUP(A2199,MMO_o10M_lease!$A$1:$F$51,5,FALSE),IF(D2199=$D$26,VLOOKUP(D2199,LANDINGS!$A$3:$BR$40,HLOOKUP(A2199,LANDINGS!$B$1:$CF$42,42,FALSE),FALSE)-IFERROR(VLOOKUP(A2199,MMO_o10M_lease!$A$1:$F$38,5,FALSE),0),VLOOKUP(D2199,LANDINGS!$A$3:$CF$40,HLOOKUP(A2199,LANDINGS!$B$1:$CF$42,42,FALSE),FALSE)))),0)</f>
        <v>5.5839999999999996</v>
      </c>
      <c r="L2199" s="24">
        <f>SUMIFS(PASTE_FLEX_TRACKER!$D:$D,PASTE_FLEX_TRACKER!$F:$F,MAIN!$A2199,PASTE_FLEX_TRACKER!$B:$B,MAIN!$D2199)-SUMIFS(PASTE_FLEX_TRACKER!$D:$D,PASTE_FLEX_TRACKER!$C:$C,MAIN!$A2199,PASTE_FLEX_TRACKER!$B:$B,MAIN!$D2199)</f>
        <v>0</v>
      </c>
      <c r="M2199" s="24">
        <f>IFERROR(-VLOOKUP(D2199,SQ!$A$19:$CC$52,HLOOKUP(MAIN!A2199,SQ!$B$18:$CC$56,39,FALSE),FALSE),"n/a")</f>
        <v>0</v>
      </c>
      <c r="N2199" s="46" t="s">
        <v>563</v>
      </c>
      <c r="O2199" s="46">
        <f>SUMIFS(MAN_ADJ!$L:$L,MAN_ADJ!$K:$K,MAIN!$D2199,MAN_ADJ!$J:$J,MAIN!$S2199)</f>
        <v>0</v>
      </c>
      <c r="P2199" s="25">
        <f t="shared" si="632"/>
        <v>5.5839999999999996</v>
      </c>
      <c r="Q2199" s="28">
        <f t="shared" si="633"/>
        <v>0.10499003497160907</v>
      </c>
      <c r="R2199" s="38">
        <f t="shared" si="634"/>
        <v>47.602000000000004</v>
      </c>
      <c r="S2199" s="17" t="s">
        <v>247</v>
      </c>
    </row>
    <row r="2200" spans="1:19" x14ac:dyDescent="0.25">
      <c r="A2200" s="17" t="s">
        <v>247</v>
      </c>
      <c r="B2200" s="17" t="s">
        <v>93</v>
      </c>
      <c r="C2200" s="17" t="s">
        <v>248</v>
      </c>
      <c r="D2200" s="17" t="s">
        <v>126</v>
      </c>
      <c r="E2200" s="24">
        <f>IF(U2200="SC",SUMIFS(SC!F:F,SC!A:A,MAIN!D2200,SC!B:B,MAIN!A2200),SUMIFS(Allocations!$H:$H,Allocations!$A:$A,MAIN!$A2200,Allocations!$B:$B,MAIN!$D2200))</f>
        <v>0</v>
      </c>
      <c r="F2200" s="24">
        <f>IF(U2200="SC",SUMIFS(SC!J:J,SC!A:A,MAIN!D2200,SC!B:B,MAIN!A2200),SUMIFS(Allocations!M:M,Allocations!A:A,MAIN!A2200,Allocations!B:B,MAIN!D2200))</f>
        <v>0</v>
      </c>
      <c r="G2200" s="24">
        <f t="shared" si="630"/>
        <v>0</v>
      </c>
      <c r="H2200" s="24">
        <f>IFERROR(VLOOKUP(S2200,Swaps_wk!$A$2:$AP$151,HLOOKUP(MAIN!D2200,Swaps_wk!$B$2:$AP$151,150,FALSE),FALSE),0)</f>
        <v>0</v>
      </c>
      <c r="I2200" s="24">
        <f>SUMIFS(PASTE_DQS_TRACKER!$D:$D,PASTE_DQS_TRACKER!$C:$C,MAIN!$A2200,PASTE_DQS_TRACKER!$B:$B,MAIN!$D2200)-SUMIFS(PASTE_DQS_TRACKER!$D:$D,PASTE_DQS_TRACKER!$C:$C,MAIN!A2200,PASTE_DQS_TRACKER!$E:$E,MAIN!$D2200)</f>
        <v>0</v>
      </c>
      <c r="J2200" s="25">
        <f t="shared" si="631"/>
        <v>0</v>
      </c>
      <c r="K2200" s="24">
        <f>IFERROR(IF(V2200="Flex",0,IF(D2200=$D$30,VLOOKUP(A2200,MMO_o10M_lease!$A$1:$F$51,5,FALSE),IF(D2200=$D$26,VLOOKUP(D2200,LANDINGS!$A$3:$BR$40,HLOOKUP(A2200,LANDINGS!$B$1:$CF$42,42,FALSE),FALSE)-IFERROR(VLOOKUP(A2200,MMO_o10M_lease!$A$1:$F$38,5,FALSE),0),VLOOKUP(D2200,LANDINGS!$A$3:$CF$40,HLOOKUP(A2200,LANDINGS!$B$1:$CF$42,42,FALSE),FALSE)))),0)</f>
        <v>0</v>
      </c>
      <c r="L2200" s="24">
        <f>SUMIFS(PASTE_FLEX_TRACKER!$D:$D,PASTE_FLEX_TRACKER!$F:$F,MAIN!$A2200,PASTE_FLEX_TRACKER!$B:$B,MAIN!$D2200)-SUMIFS(PASTE_FLEX_TRACKER!$D:$D,PASTE_FLEX_TRACKER!$C:$C,MAIN!$A2200,PASTE_FLEX_TRACKER!$B:$B,MAIN!$D2200)</f>
        <v>0</v>
      </c>
      <c r="M2200" s="24">
        <f>IFERROR(-VLOOKUP(D2200,SQ!$A$19:$CC$52,HLOOKUP(MAIN!A2200,SQ!$B$18:$CC$56,39,FALSE),FALSE),"n/a")</f>
        <v>0</v>
      </c>
      <c r="N2200" s="46" t="s">
        <v>563</v>
      </c>
      <c r="O2200" s="46">
        <f>SUMIFS(MAN_ADJ!$L:$L,MAN_ADJ!$K:$K,MAIN!$D2200,MAN_ADJ!$J:$J,MAIN!$S2200)</f>
        <v>0</v>
      </c>
      <c r="P2200" s="25">
        <f t="shared" si="632"/>
        <v>0</v>
      </c>
      <c r="Q2200" s="28" t="str">
        <f t="shared" si="633"/>
        <v>n/a</v>
      </c>
      <c r="R2200" s="38">
        <f t="shared" si="634"/>
        <v>0</v>
      </c>
      <c r="S2200" s="17" t="s">
        <v>247</v>
      </c>
    </row>
    <row r="2201" spans="1:19" x14ac:dyDescent="0.25">
      <c r="A2201" s="17" t="s">
        <v>247</v>
      </c>
      <c r="B2201" s="17" t="s">
        <v>93</v>
      </c>
      <c r="C2201" s="17" t="s">
        <v>248</v>
      </c>
      <c r="D2201" s="17" t="s">
        <v>127</v>
      </c>
      <c r="E2201" s="24">
        <f>IF(U2201="SC",SUMIFS(SC!F:F,SC!A:A,MAIN!D2201,SC!B:B,MAIN!A2201),SUMIFS(Allocations!$H:$H,Allocations!$A:$A,MAIN!$A2201,Allocations!$B:$B,MAIN!$D2201))</f>
        <v>0</v>
      </c>
      <c r="F2201" s="24">
        <f>IF(U2201="SC",SUMIFS(SC!J:J,SC!A:A,MAIN!D2201,SC!B:B,MAIN!A2201),SUMIFS(Allocations!M:M,Allocations!A:A,MAIN!A2201,Allocations!B:B,MAIN!D2201))</f>
        <v>0</v>
      </c>
      <c r="G2201" s="24">
        <f t="shared" si="630"/>
        <v>0</v>
      </c>
      <c r="H2201" s="24">
        <f>IFERROR(VLOOKUP(S2201,Swaps_wk!$A$2:$AP$151,HLOOKUP(MAIN!D2201,Swaps_wk!$B$2:$AP$151,150,FALSE),FALSE),0)</f>
        <v>0</v>
      </c>
      <c r="I2201" s="24">
        <f>SUMIFS(PASTE_DQS_TRACKER!$D:$D,PASTE_DQS_TRACKER!$C:$C,MAIN!$A2201,PASTE_DQS_TRACKER!$B:$B,MAIN!$D2201)-SUMIFS(PASTE_DQS_TRACKER!$D:$D,PASTE_DQS_TRACKER!$C:$C,MAIN!A2201,PASTE_DQS_TRACKER!$E:$E,MAIN!$D2201)</f>
        <v>0</v>
      </c>
      <c r="J2201" s="25">
        <f t="shared" si="631"/>
        <v>0</v>
      </c>
      <c r="K2201" s="24">
        <f>IFERROR(IF(V2201="Flex",0,IF(D2201=$D$30,VLOOKUP(A2201,MMO_o10M_lease!$A$1:$F$51,5,FALSE),IF(D2201=$D$26,VLOOKUP(D2201,LANDINGS!$A$3:$BR$40,HLOOKUP(A2201,LANDINGS!$B$1:$CF$42,42,FALSE),FALSE)-IFERROR(VLOOKUP(A2201,MMO_o10M_lease!$A$1:$F$38,5,FALSE),0),VLOOKUP(D2201,LANDINGS!$A$3:$CF$40,HLOOKUP(A2201,LANDINGS!$B$1:$CF$42,42,FALSE),FALSE)))),0)</f>
        <v>0</v>
      </c>
      <c r="L2201" s="24">
        <f>SUMIFS(PASTE_FLEX_TRACKER!$D:$D,PASTE_FLEX_TRACKER!$F:$F,MAIN!$A2201,PASTE_FLEX_TRACKER!$B:$B,MAIN!$D2201)-SUMIFS(PASTE_FLEX_TRACKER!$D:$D,PASTE_FLEX_TRACKER!$C:$C,MAIN!$A2201,PASTE_FLEX_TRACKER!$B:$B,MAIN!$D2201)</f>
        <v>0</v>
      </c>
      <c r="M2201" s="24">
        <f>IFERROR(-VLOOKUP(D2201,SQ!$A$19:$CC$52,HLOOKUP(MAIN!A2201,SQ!$B$18:$CC$56,39,FALSE),FALSE),"n/a")</f>
        <v>0</v>
      </c>
      <c r="N2201" s="46" t="s">
        <v>563</v>
      </c>
      <c r="O2201" s="46">
        <f>SUMIFS(MAN_ADJ!$L:$L,MAN_ADJ!$K:$K,MAIN!$D2201,MAN_ADJ!$J:$J,MAIN!$S2201)</f>
        <v>0</v>
      </c>
      <c r="P2201" s="25">
        <f t="shared" si="632"/>
        <v>0</v>
      </c>
      <c r="Q2201" s="28" t="str">
        <f t="shared" si="633"/>
        <v>n/a</v>
      </c>
      <c r="R2201" s="38">
        <f t="shared" si="634"/>
        <v>0</v>
      </c>
      <c r="S2201" s="17" t="s">
        <v>247</v>
      </c>
    </row>
    <row r="2202" spans="1:19" x14ac:dyDescent="0.25">
      <c r="A2202" s="17" t="s">
        <v>247</v>
      </c>
      <c r="B2202" s="17" t="s">
        <v>93</v>
      </c>
      <c r="C2202" s="17" t="s">
        <v>248</v>
      </c>
      <c r="D2202" s="17" t="s">
        <v>184</v>
      </c>
      <c r="E2202" s="24">
        <f>IF(U2202="SC",SUMIFS(SC!F:F,SC!A:A,MAIN!D2202,SC!B:B,MAIN!A2202),SUMIFS(Allocations!$H:$H,Allocations!$A:$A,MAIN!$A2202,Allocations!$B:$B,MAIN!$D2202))</f>
        <v>0</v>
      </c>
      <c r="F2202" s="24">
        <f>IF(U2202="SC",SUMIFS(SC!J:J,SC!A:A,MAIN!D2202,SC!B:B,MAIN!A2202),SUMIFS(Allocations!M:M,Allocations!A:A,MAIN!A2202,Allocations!B:B,MAIN!D2202))</f>
        <v>0</v>
      </c>
      <c r="G2202" s="24">
        <f t="shared" ref="G2202:G2205" si="635">E2202+F2202</f>
        <v>0</v>
      </c>
      <c r="H2202" s="24">
        <f>IFERROR(VLOOKUP(S2202,Swaps_wk!$A$2:$AP$151,HLOOKUP(MAIN!D2202,Swaps_wk!$B$2:$AP$151,150,FALSE),FALSE),0)</f>
        <v>0</v>
      </c>
      <c r="I2202" s="24">
        <f>SUMIFS(PASTE_DQS_TRACKER!$D:$D,PASTE_DQS_TRACKER!$C:$C,MAIN!$A2202,PASTE_DQS_TRACKER!$B:$B,MAIN!$D2202)-SUMIFS(PASTE_DQS_TRACKER!$D:$D,PASTE_DQS_TRACKER!$C:$C,MAIN!A2202,PASTE_DQS_TRACKER!$E:$E,MAIN!$D2202)</f>
        <v>0</v>
      </c>
      <c r="J2202" s="25">
        <f t="shared" ref="J2202:J2205" si="636">G2202+I2202</f>
        <v>0</v>
      </c>
      <c r="K2202" s="24">
        <f>IFERROR(IF(V2202="Flex",0,IF(D2202=$D$30,VLOOKUP(A2202,MMO_o10M_lease!$A$1:$F$51,5,FALSE),IF(D2202=$D$26,VLOOKUP(D2202,LANDINGS!$A$3:$BR$40,HLOOKUP(A2202,LANDINGS!$B$1:$CF$42,42,FALSE),FALSE)-IFERROR(VLOOKUP(A2202,MMO_o10M_lease!$A$1:$F$38,5,FALSE),0),VLOOKUP(D2202,LANDINGS!$A$3:$CF$40,HLOOKUP(A2202,LANDINGS!$B$1:$CF$42,42,FALSE),FALSE)))),0)</f>
        <v>0</v>
      </c>
      <c r="L2202" s="24">
        <f>SUMIFS(PASTE_FLEX_TRACKER!$D:$D,PASTE_FLEX_TRACKER!$F:$F,MAIN!$A2202,PASTE_FLEX_TRACKER!$B:$B,MAIN!$D2202)-SUMIFS(PASTE_FLEX_TRACKER!$D:$D,PASTE_FLEX_TRACKER!$C:$C,MAIN!$A2202,PASTE_FLEX_TRACKER!$B:$B,MAIN!$D2202)</f>
        <v>0</v>
      </c>
      <c r="M2202" s="24" t="str">
        <f>IFERROR(-VLOOKUP(D2202,SQ!$A$19:$CC$52,HLOOKUP(MAIN!A2202,SQ!$B$18:$CC$56,39,FALSE),FALSE),"n/a")</f>
        <v>n/a</v>
      </c>
      <c r="N2202" s="46" t="s">
        <v>563</v>
      </c>
      <c r="O2202" s="46">
        <f>SUMIFS(MAN_ADJ!$L:$L,MAN_ADJ!$K:$K,MAIN!$D2202,MAN_ADJ!$J:$J,MAIN!$S2202)</f>
        <v>0</v>
      </c>
      <c r="P2202" s="25">
        <f t="shared" si="632"/>
        <v>0</v>
      </c>
      <c r="Q2202" s="28" t="str">
        <f t="shared" ref="Q2202:Q2205" si="637">IFERROR(P2202/J2202,"n/a")</f>
        <v>n/a</v>
      </c>
      <c r="R2202" s="38">
        <f t="shared" ref="R2202:R2205" si="638">J2202-P2202</f>
        <v>0</v>
      </c>
      <c r="S2202" s="17" t="s">
        <v>247</v>
      </c>
    </row>
    <row r="2203" spans="1:19" x14ac:dyDescent="0.25">
      <c r="A2203" s="17" t="s">
        <v>247</v>
      </c>
      <c r="B2203" s="17" t="s">
        <v>93</v>
      </c>
      <c r="C2203" s="17" t="s">
        <v>248</v>
      </c>
      <c r="D2203" s="17" t="s">
        <v>128</v>
      </c>
      <c r="E2203" s="24">
        <f>IF(U2203="SC",SUMIFS(SC!F:F,SC!A:A,MAIN!D2203,SC!B:B,MAIN!A2203),SUMIFS(Allocations!$H:$H,Allocations!$A:$A,MAIN!$A2203,Allocations!$B:$B,MAIN!$D2203))</f>
        <v>0</v>
      </c>
      <c r="F2203" s="24">
        <f>IF(U2203="SC",SUMIFS(SC!J:J,SC!A:A,MAIN!D2203,SC!B:B,MAIN!A2203),SUMIFS(Allocations!M:M,Allocations!A:A,MAIN!A2203,Allocations!B:B,MAIN!D2203))</f>
        <v>0</v>
      </c>
      <c r="G2203" s="24">
        <f t="shared" si="635"/>
        <v>0</v>
      </c>
      <c r="H2203" s="24">
        <f>IFERROR(VLOOKUP(S2203,Swaps_wk!$A$2:$AP$151,HLOOKUP(MAIN!D2203,Swaps_wk!$B$2:$AP$151,150,FALSE),FALSE),0)</f>
        <v>0</v>
      </c>
      <c r="I2203" s="24">
        <f>SUMIFS(PASTE_DQS_TRACKER!$D:$D,PASTE_DQS_TRACKER!$C:$C,MAIN!$A2203,PASTE_DQS_TRACKER!$B:$B,MAIN!$D2203)-SUMIFS(PASTE_DQS_TRACKER!$D:$D,PASTE_DQS_TRACKER!$C:$C,MAIN!A2203,PASTE_DQS_TRACKER!$E:$E,MAIN!$D2203)</f>
        <v>0</v>
      </c>
      <c r="J2203" s="25">
        <f t="shared" si="636"/>
        <v>0</v>
      </c>
      <c r="K2203" s="24">
        <f>IFERROR(IF(V2203="Flex",0,IF(D2203=$D$30,VLOOKUP(A2203,MMO_o10M_lease!$A$1:$F$51,5,FALSE),IF(D2203=$D$26,VLOOKUP(D2203,LANDINGS!$A$3:$BR$40,HLOOKUP(A2203,LANDINGS!$B$1:$CF$42,42,FALSE),FALSE)-IFERROR(VLOOKUP(A2203,MMO_o10M_lease!$A$1:$F$38,5,FALSE),0),VLOOKUP(D2203,LANDINGS!$A$3:$CF$40,HLOOKUP(A2203,LANDINGS!$B$1:$CF$42,42,FALSE),FALSE)))),0)</f>
        <v>0</v>
      </c>
      <c r="L2203" s="24">
        <f>SUMIFS(PASTE_FLEX_TRACKER!$D:$D,PASTE_FLEX_TRACKER!$F:$F,MAIN!$A2203,PASTE_FLEX_TRACKER!$B:$B,MAIN!$D2203)-SUMIFS(PASTE_FLEX_TRACKER!$D:$D,PASTE_FLEX_TRACKER!$C:$C,MAIN!$A2203,PASTE_FLEX_TRACKER!$B:$B,MAIN!$D2203)</f>
        <v>0</v>
      </c>
      <c r="M2203" s="24" t="str">
        <f>IFERROR(-VLOOKUP(D2203,SQ!$A$19:$CC$52,HLOOKUP(MAIN!A2203,SQ!$B$18:$CC$56,39,FALSE),FALSE),"n/a")</f>
        <v>n/a</v>
      </c>
      <c r="N2203" s="46" t="s">
        <v>563</v>
      </c>
      <c r="O2203" s="46">
        <f>SUMIFS(MAN_ADJ!$L:$L,MAN_ADJ!$K:$K,MAIN!$D2203,MAN_ADJ!$J:$J,MAIN!$S2203)</f>
        <v>0</v>
      </c>
      <c r="P2203" s="25">
        <f t="shared" si="632"/>
        <v>0</v>
      </c>
      <c r="Q2203" s="28" t="str">
        <f t="shared" si="637"/>
        <v>n/a</v>
      </c>
      <c r="R2203" s="38">
        <f t="shared" si="638"/>
        <v>0</v>
      </c>
      <c r="S2203" s="17" t="s">
        <v>247</v>
      </c>
    </row>
    <row r="2204" spans="1:19" x14ac:dyDescent="0.25">
      <c r="A2204" s="17" t="s">
        <v>247</v>
      </c>
      <c r="B2204" s="17" t="s">
        <v>93</v>
      </c>
      <c r="C2204" s="17" t="s">
        <v>248</v>
      </c>
      <c r="D2204" s="17" t="s">
        <v>129</v>
      </c>
      <c r="E2204" s="24">
        <f>IF(U2204="SC",SUMIFS(SC!F:F,SC!A:A,MAIN!D2204,SC!B:B,MAIN!A2204),SUMIFS(Allocations!$H:$H,Allocations!$A:$A,MAIN!$A2204,Allocations!$B:$B,MAIN!$D2204))</f>
        <v>0</v>
      </c>
      <c r="F2204" s="24">
        <f>IF(U2204="SC",SUMIFS(SC!J:J,SC!A:A,MAIN!D2204,SC!B:B,MAIN!A2204),SUMIFS(Allocations!M:M,Allocations!A:A,MAIN!A2204,Allocations!B:B,MAIN!D2204))</f>
        <v>0</v>
      </c>
      <c r="G2204" s="24">
        <f t="shared" si="635"/>
        <v>0</v>
      </c>
      <c r="H2204" s="24">
        <f>IFERROR(VLOOKUP(S2204,Swaps_wk!$A$2:$AP$151,HLOOKUP(MAIN!D2204,Swaps_wk!$B$2:$AP$151,150,FALSE),FALSE),0)</f>
        <v>0</v>
      </c>
      <c r="I2204" s="24">
        <f>SUMIFS(PASTE_DQS_TRACKER!$D:$D,PASTE_DQS_TRACKER!$C:$C,MAIN!$A2204,PASTE_DQS_TRACKER!$B:$B,MAIN!$D2204)-SUMIFS(PASTE_DQS_TRACKER!$D:$D,PASTE_DQS_TRACKER!$C:$C,MAIN!A2204,PASTE_DQS_TRACKER!$E:$E,MAIN!$D2204)</f>
        <v>0</v>
      </c>
      <c r="J2204" s="25">
        <f t="shared" si="636"/>
        <v>0</v>
      </c>
      <c r="K2204" s="24">
        <f>IFERROR(IF(V2204="Flex",0,IF(D2204=$D$30,VLOOKUP(A2204,MMO_o10M_lease!$A$1:$F$51,5,FALSE),IF(D2204=$D$26,VLOOKUP(D2204,LANDINGS!$A$3:$BR$40,HLOOKUP(A2204,LANDINGS!$B$1:$CF$42,42,FALSE),FALSE)-IFERROR(VLOOKUP(A2204,MMO_o10M_lease!$A$1:$F$38,5,FALSE),0),VLOOKUP(D2204,LANDINGS!$A$3:$CF$40,HLOOKUP(A2204,LANDINGS!$B$1:$CF$42,42,FALSE),FALSE)))),0)</f>
        <v>0</v>
      </c>
      <c r="L2204" s="24">
        <f>SUMIFS(PASTE_FLEX_TRACKER!$D:$D,PASTE_FLEX_TRACKER!$F:$F,MAIN!$A2204,PASTE_FLEX_TRACKER!$B:$B,MAIN!$D2204)-SUMIFS(PASTE_FLEX_TRACKER!$D:$D,PASTE_FLEX_TRACKER!$C:$C,MAIN!$A2204,PASTE_FLEX_TRACKER!$B:$B,MAIN!$D2204)</f>
        <v>0</v>
      </c>
      <c r="M2204" s="24" t="str">
        <f>IFERROR(-VLOOKUP(D2204,SQ!$A$19:$CC$52,HLOOKUP(MAIN!A2204,SQ!$B$18:$CC$56,39,FALSE),FALSE),"n/a")</f>
        <v>n/a</v>
      </c>
      <c r="N2204" s="46" t="s">
        <v>563</v>
      </c>
      <c r="O2204" s="46">
        <f>SUMIFS(MAN_ADJ!$L:$L,MAN_ADJ!$K:$K,MAIN!$D2204,MAN_ADJ!$J:$J,MAIN!$S2204)</f>
        <v>0</v>
      </c>
      <c r="P2204" s="25">
        <f t="shared" si="632"/>
        <v>0</v>
      </c>
      <c r="Q2204" s="28" t="str">
        <f t="shared" si="637"/>
        <v>n/a</v>
      </c>
      <c r="R2204" s="38">
        <f t="shared" si="638"/>
        <v>0</v>
      </c>
      <c r="S2204" s="17" t="s">
        <v>247</v>
      </c>
    </row>
    <row r="2205" spans="1:19" x14ac:dyDescent="0.25">
      <c r="A2205" s="17" t="s">
        <v>247</v>
      </c>
      <c r="B2205" s="17" t="s">
        <v>93</v>
      </c>
      <c r="C2205" s="17" t="s">
        <v>248</v>
      </c>
      <c r="D2205" s="17" t="s">
        <v>155</v>
      </c>
      <c r="E2205" s="24">
        <f>IF(U2205="SC",SUMIFS(SC!F:F,SC!A:A,MAIN!D2205,SC!B:B,MAIN!A2205),SUMIFS(Allocations!$H:$H,Allocations!$A:$A,MAIN!$A2205,Allocations!$B:$B,MAIN!$D2205))</f>
        <v>0</v>
      </c>
      <c r="F2205" s="24">
        <f>IF(U2205="SC",SUMIFS(SC!J:J,SC!A:A,MAIN!D2205,SC!B:B,MAIN!A2205),SUMIFS(Allocations!M:M,Allocations!A:A,MAIN!A2205,Allocations!B:B,MAIN!D2205))</f>
        <v>0</v>
      </c>
      <c r="G2205" s="24">
        <f t="shared" si="635"/>
        <v>0</v>
      </c>
      <c r="H2205" s="24">
        <f>IFERROR(VLOOKUP(S2205,Swaps_wk!$A$2:$AP$151,HLOOKUP(MAIN!D2205,Swaps_wk!$B$2:$AP$151,150,FALSE),FALSE),0)</f>
        <v>0</v>
      </c>
      <c r="I2205" s="24">
        <f>SUMIFS(PASTE_DQS_TRACKER!$D:$D,PASTE_DQS_TRACKER!$C:$C,MAIN!$A2205,PASTE_DQS_TRACKER!$B:$B,MAIN!$D2205)-SUMIFS(PASTE_DQS_TRACKER!$D:$D,PASTE_DQS_TRACKER!$C:$C,MAIN!A2205,PASTE_DQS_TRACKER!$E:$E,MAIN!$D2205)</f>
        <v>0</v>
      </c>
      <c r="J2205" s="25">
        <f t="shared" si="636"/>
        <v>0</v>
      </c>
      <c r="K2205" s="24">
        <f>IFERROR(IF(V2205="Flex",0,IF(D2205=$D$30,VLOOKUP(A2205,MMO_o10M_lease!$A$1:$F$51,5,FALSE),IF(D2205=$D$26,VLOOKUP(D2205,LANDINGS!$A$3:$BR$40,HLOOKUP(A2205,LANDINGS!$B$1:$CF$42,42,FALSE),FALSE)-IFERROR(VLOOKUP(A2205,MMO_o10M_lease!$A$1:$F$38,5,FALSE),0),VLOOKUP(D2205,LANDINGS!$A$3:$CF$40,HLOOKUP(A2205,LANDINGS!$B$1:$CF$42,42,FALSE),FALSE)))),0)</f>
        <v>0</v>
      </c>
      <c r="L2205" s="24">
        <f>SUMIFS(PASTE_FLEX_TRACKER!$D:$D,PASTE_FLEX_TRACKER!$F:$F,MAIN!$A2205,PASTE_FLEX_TRACKER!$B:$B,MAIN!$D2205)-SUMIFS(PASTE_FLEX_TRACKER!$D:$D,PASTE_FLEX_TRACKER!$C:$C,MAIN!$A2205,PASTE_FLEX_TRACKER!$B:$B,MAIN!$D2205)</f>
        <v>0</v>
      </c>
      <c r="M2205" s="24" t="str">
        <f>IFERROR(-VLOOKUP(D2205,SQ!$A$19:$CC$52,HLOOKUP(MAIN!A2205,SQ!$B$18:$CC$56,39,FALSE),FALSE),"n/a")</f>
        <v>n/a</v>
      </c>
      <c r="N2205" s="46" t="s">
        <v>563</v>
      </c>
      <c r="O2205" s="46">
        <f>SUMIFS(MAN_ADJ!$L:$L,MAN_ADJ!$K:$K,MAIN!$D2205,MAN_ADJ!$J:$J,MAIN!$S2205)</f>
        <v>0</v>
      </c>
      <c r="P2205" s="25">
        <f t="shared" si="632"/>
        <v>0</v>
      </c>
      <c r="Q2205" s="28" t="str">
        <f t="shared" si="637"/>
        <v>n/a</v>
      </c>
      <c r="R2205" s="38">
        <f t="shared" si="638"/>
        <v>0</v>
      </c>
      <c r="S2205" s="17" t="s">
        <v>247</v>
      </c>
    </row>
    <row r="2206" spans="1:19" x14ac:dyDescent="0.25">
      <c r="A2206" s="17" t="s">
        <v>247</v>
      </c>
      <c r="B2206" s="17" t="s">
        <v>93</v>
      </c>
      <c r="C2206" s="17" t="s">
        <v>248</v>
      </c>
      <c r="D2206" s="17" t="s">
        <v>130</v>
      </c>
      <c r="E2206" s="24">
        <f>IF(U2206="SC",SUMIFS(SC!F:F,SC!A:A,MAIN!D2206,SC!B:B,MAIN!A2206),SUMIFS(Allocations!$H:$H,Allocations!$A:$A,MAIN!$A2206,Allocations!$B:$B,MAIN!$D2206))</f>
        <v>0</v>
      </c>
      <c r="F2206" s="24">
        <f>IF(U2206="SC",SUMIFS(SC!J:J,SC!A:A,MAIN!D2206,SC!B:B,MAIN!A2206),SUMIFS(Allocations!M:M,Allocations!A:A,MAIN!A2206,Allocations!B:B,MAIN!D2206))</f>
        <v>0</v>
      </c>
      <c r="G2206" s="24">
        <f t="shared" si="630"/>
        <v>0</v>
      </c>
      <c r="H2206" s="24">
        <f>IFERROR(VLOOKUP(S2206,Swaps_wk!$A$2:$AP$151,HLOOKUP(MAIN!D2206,Swaps_wk!$B$2:$AP$151,150,FALSE),FALSE),0)</f>
        <v>0</v>
      </c>
      <c r="I2206" s="24">
        <f>SUMIFS(PASTE_DQS_TRACKER!$D:$D,PASTE_DQS_TRACKER!$C:$C,MAIN!$A2206,PASTE_DQS_TRACKER!$B:$B,MAIN!$D2206)-SUMIFS(PASTE_DQS_TRACKER!$D:$D,PASTE_DQS_TRACKER!$C:$C,MAIN!A2206,PASTE_DQS_TRACKER!$E:$E,MAIN!$D2206)</f>
        <v>0</v>
      </c>
      <c r="J2206" s="25">
        <f t="shared" si="631"/>
        <v>0</v>
      </c>
      <c r="K2206" s="24">
        <f>IFERROR(IF(V2206="Flex",0,IF(D2206=$D$30,VLOOKUP(A2206,MMO_o10M_lease!$A$1:$F$51,5,FALSE),IF(D2206=$D$26,VLOOKUP(D2206,LANDINGS!$A$3:$BR$40,HLOOKUP(A2206,LANDINGS!$B$1:$CF$42,42,FALSE),FALSE)-IFERROR(VLOOKUP(A2206,MMO_o10M_lease!$A$1:$F$38,5,FALSE),0),VLOOKUP(D2206,LANDINGS!$A$3:$CF$40,HLOOKUP(A2206,LANDINGS!$B$1:$CF$42,42,FALSE),FALSE)))),0)</f>
        <v>0</v>
      </c>
      <c r="L2206" s="24">
        <f>SUMIFS(PASTE_FLEX_TRACKER!$D:$D,PASTE_FLEX_TRACKER!$F:$F,MAIN!$A2206,PASTE_FLEX_TRACKER!$B:$B,MAIN!$D2206)-SUMIFS(PASTE_FLEX_TRACKER!$D:$D,PASTE_FLEX_TRACKER!$C:$C,MAIN!$A2206,PASTE_FLEX_TRACKER!$B:$B,MAIN!$D2206)</f>
        <v>0</v>
      </c>
      <c r="M2206" s="24" t="str">
        <f>IFERROR(-VLOOKUP(D2206,SQ!$A$19:$CC$52,HLOOKUP(MAIN!A2206,SQ!$B$18:$CC$56,39,FALSE),FALSE),"n/a")</f>
        <v>n/a</v>
      </c>
      <c r="N2206" s="46" t="s">
        <v>563</v>
      </c>
      <c r="O2206" s="46">
        <f>SUMIFS(MAN_ADJ!$L:$L,MAN_ADJ!$K:$K,MAIN!$D2206,MAN_ADJ!$J:$J,MAIN!$S2206)</f>
        <v>0</v>
      </c>
      <c r="P2206" s="25">
        <f t="shared" si="632"/>
        <v>0</v>
      </c>
      <c r="Q2206" s="28" t="str">
        <f t="shared" si="633"/>
        <v>n/a</v>
      </c>
      <c r="R2206" s="38">
        <f t="shared" si="634"/>
        <v>0</v>
      </c>
      <c r="S2206" s="17" t="s">
        <v>247</v>
      </c>
    </row>
    <row r="2207" spans="1:19" x14ac:dyDescent="0.25">
      <c r="A2207" s="26" t="s">
        <v>247</v>
      </c>
      <c r="B2207" s="26" t="s">
        <v>93</v>
      </c>
      <c r="C2207" s="26" t="s">
        <v>248</v>
      </c>
      <c r="D2207" s="26" t="s">
        <v>131</v>
      </c>
      <c r="E2207" s="27">
        <f t="shared" ref="E2207:M2207" si="639">SUM(E2169:E2206)</f>
        <v>41227.875999999997</v>
      </c>
      <c r="F2207" s="27">
        <f t="shared" si="639"/>
        <v>3723.4010000000003</v>
      </c>
      <c r="G2207" s="27">
        <f t="shared" si="639"/>
        <v>44951.277000000002</v>
      </c>
      <c r="H2207" s="27">
        <f>IFERROR(VLOOKUP(S2207,Swaps_wk!$A$2:$AP$151,HLOOKUP(MAIN!D2207,Swaps_wk!$B$2:$AP$151,150,FALSE),FALSE),0)</f>
        <v>0</v>
      </c>
      <c r="I2207" s="27">
        <f t="shared" si="639"/>
        <v>-2273.1</v>
      </c>
      <c r="J2207" s="25">
        <f t="shared" si="639"/>
        <v>42678.177000000018</v>
      </c>
      <c r="K2207" s="27">
        <f t="shared" si="639"/>
        <v>1798.9520000000002</v>
      </c>
      <c r="L2207" s="27">
        <f t="shared" si="639"/>
        <v>0</v>
      </c>
      <c r="M2207" s="27">
        <f t="shared" si="639"/>
        <v>-3</v>
      </c>
      <c r="N2207" s="46" t="s">
        <v>563</v>
      </c>
      <c r="O2207" s="27">
        <f>SUM(O2169:O2206)</f>
        <v>0</v>
      </c>
      <c r="P2207" s="25">
        <f t="shared" ref="P2207" si="640">SUM(P2169:P2206)</f>
        <v>1795.9520000000002</v>
      </c>
      <c r="Q2207" s="28">
        <f t="shared" si="633"/>
        <v>4.2081272590438888E-2</v>
      </c>
      <c r="R2207" s="38">
        <f t="shared" si="634"/>
        <v>40882.22500000002</v>
      </c>
      <c r="S2207" s="17" t="s">
        <v>247</v>
      </c>
    </row>
    <row r="2208" spans="1:19" x14ac:dyDescent="0.25">
      <c r="A2208" s="17" t="s">
        <v>249</v>
      </c>
      <c r="B2208" s="17" t="s">
        <v>93</v>
      </c>
      <c r="C2208" s="17" t="s">
        <v>250</v>
      </c>
      <c r="D2208" s="17" t="s">
        <v>95</v>
      </c>
      <c r="E2208" s="24">
        <f>IF(U2208="SC",SUMIFS(SC!F:F,SC!A:A,MAIN!D2208,SC!B:B,MAIN!A2208),SUMIFS(Allocations!$H:$H,Allocations!$A:$A,MAIN!$A2208,Allocations!$B:$B,MAIN!$D2208))</f>
        <v>226.81899999999999</v>
      </c>
      <c r="F2208" s="24">
        <f>IF(U2208="SC",SUMIFS(SC!J:J,SC!A:A,MAIN!D2208,SC!B:B,MAIN!A2208),SUMIFS(Allocations!M:M,Allocations!A:A,MAIN!A2208,Allocations!B:B,MAIN!D2208))</f>
        <v>2.577</v>
      </c>
      <c r="G2208" s="24">
        <f t="shared" ref="G2208:G2245" si="641">E2208+F2208</f>
        <v>229.39599999999999</v>
      </c>
      <c r="H2208" s="24">
        <f>IFERROR(VLOOKUP(S2208,Swaps_wk!$A$2:$AP$151,HLOOKUP(MAIN!D2208,Swaps_wk!$B$2:$AP$151,150,FALSE),FALSE),0)</f>
        <v>0</v>
      </c>
      <c r="I2208" s="24">
        <f>SUMIFS(PASTE_DQS_TRACKER!$D:$D,PASTE_DQS_TRACKER!$C:$C,MAIN!$A2208,PASTE_DQS_TRACKER!$B:$B,MAIN!$D2208)-SUMIFS(PASTE_DQS_TRACKER!$D:$D,PASTE_DQS_TRACKER!$C:$C,MAIN!A2208,PASTE_DQS_TRACKER!$E:$E,MAIN!$D2208)</f>
        <v>2.2000000000000002</v>
      </c>
      <c r="J2208" s="25">
        <f t="shared" ref="J2208:J2245" si="642">G2208+I2208</f>
        <v>231.59599999999998</v>
      </c>
      <c r="K2208" s="24">
        <f>IFERROR(IF(V2208="Flex",0,IF(D2208=$D$30,VLOOKUP(A2208,MMO_o10M_lease!$A$1:$F$51,5,FALSE),IF(D2208=$D$26,VLOOKUP(D2208,LANDINGS!$A$3:$BR$40,HLOOKUP(A2208,LANDINGS!$B$1:$CF$42,42,FALSE),FALSE)-IFERROR(VLOOKUP(A2208,MMO_o10M_lease!$A$1:$F$38,5,FALSE),0),VLOOKUP(D2208,LANDINGS!$A$3:$CF$40,HLOOKUP(A2208,LANDINGS!$B$1:$CF$42,42,FALSE),FALSE)))),0)</f>
        <v>10.128</v>
      </c>
      <c r="L2208" s="24">
        <f>SUMIFS(PASTE_FLEX_TRACKER!$D:$D,PASTE_FLEX_TRACKER!$F:$F,MAIN!$A2208,PASTE_FLEX_TRACKER!$B:$B,MAIN!$D2208)-SUMIFS(PASTE_FLEX_TRACKER!$D:$D,PASTE_FLEX_TRACKER!$C:$C,MAIN!$A2208,PASTE_FLEX_TRACKER!$B:$B,MAIN!$D2208)</f>
        <v>0</v>
      </c>
      <c r="M2208" s="24">
        <f>IFERROR(-VLOOKUP(D2208,SQ!$A$19:$CC$52,HLOOKUP(MAIN!A2208,SQ!$B$18:$CC$56,39,FALSE),FALSE),"n/a")</f>
        <v>0</v>
      </c>
      <c r="N2208" s="46" t="s">
        <v>563</v>
      </c>
      <c r="O2208" s="46">
        <f>SUMIFS(MAN_ADJ!$L:$L,MAN_ADJ!$K:$K,MAIN!$D2208,MAN_ADJ!$J:$J,MAIN!$S2208)</f>
        <v>0</v>
      </c>
      <c r="P2208" s="25">
        <f t="shared" ref="P2208:P2245" si="643">SUM(K2208:O2208)</f>
        <v>10.128</v>
      </c>
      <c r="Q2208" s="28">
        <f t="shared" si="633"/>
        <v>4.3731325238777874E-2</v>
      </c>
      <c r="R2208" s="38">
        <f t="shared" si="634"/>
        <v>221.46799999999996</v>
      </c>
      <c r="S2208" s="17" t="s">
        <v>249</v>
      </c>
    </row>
    <row r="2209" spans="1:19" x14ac:dyDescent="0.25">
      <c r="A2209" s="17" t="s">
        <v>249</v>
      </c>
      <c r="B2209" s="17" t="s">
        <v>93</v>
      </c>
      <c r="C2209" s="17" t="s">
        <v>250</v>
      </c>
      <c r="D2209" s="17" t="s">
        <v>96</v>
      </c>
      <c r="E2209" s="24">
        <f>IF(U2209="SC",SUMIFS(SC!F:F,SC!A:A,MAIN!D2209,SC!B:B,MAIN!A2209),SUMIFS(Allocations!$H:$H,Allocations!$A:$A,MAIN!$A2209,Allocations!$B:$B,MAIN!$D2209))</f>
        <v>13.228999999999999</v>
      </c>
      <c r="F2209" s="24">
        <f>IF(U2209="SC",SUMIFS(SC!J:J,SC!A:A,MAIN!D2209,SC!B:B,MAIN!A2209),SUMIFS(Allocations!M:M,Allocations!A:A,MAIN!A2209,Allocations!B:B,MAIN!D2209))</f>
        <v>0.13800000000000001</v>
      </c>
      <c r="G2209" s="24">
        <f t="shared" si="641"/>
        <v>13.366999999999999</v>
      </c>
      <c r="H2209" s="24">
        <f>IFERROR(VLOOKUP(S2209,Swaps_wk!$A$2:$AP$151,HLOOKUP(MAIN!D2209,Swaps_wk!$B$2:$AP$151,150,FALSE),FALSE),0)</f>
        <v>0</v>
      </c>
      <c r="I2209" s="24">
        <f>SUMIFS(PASTE_DQS_TRACKER!$D:$D,PASTE_DQS_TRACKER!$C:$C,MAIN!$A2209,PASTE_DQS_TRACKER!$B:$B,MAIN!$D2209)-SUMIFS(PASTE_DQS_TRACKER!$D:$D,PASTE_DQS_TRACKER!$C:$C,MAIN!A2209,PASTE_DQS_TRACKER!$E:$E,MAIN!$D2209)</f>
        <v>0</v>
      </c>
      <c r="J2209" s="25">
        <f t="shared" si="642"/>
        <v>13.366999999999999</v>
      </c>
      <c r="K2209" s="24">
        <f>IFERROR(IF(V2209="Flex",0,IF(D2209=$D$30,VLOOKUP(A2209,MMO_o10M_lease!$A$1:$F$51,5,FALSE),IF(D2209=$D$26,VLOOKUP(D2209,LANDINGS!$A$3:$BR$40,HLOOKUP(A2209,LANDINGS!$B$1:$CF$42,42,FALSE),FALSE)-IFERROR(VLOOKUP(A2209,MMO_o10M_lease!$A$1:$F$38,5,FALSE),0),VLOOKUP(D2209,LANDINGS!$A$3:$CF$40,HLOOKUP(A2209,LANDINGS!$B$1:$CF$42,42,FALSE),FALSE)))),0)</f>
        <v>0.109</v>
      </c>
      <c r="L2209" s="24">
        <f>SUMIFS(PASTE_FLEX_TRACKER!$D:$D,PASTE_FLEX_TRACKER!$F:$F,MAIN!$A2209,PASTE_FLEX_TRACKER!$B:$B,MAIN!$D2209)-SUMIFS(PASTE_FLEX_TRACKER!$D:$D,PASTE_FLEX_TRACKER!$C:$C,MAIN!$A2209,PASTE_FLEX_TRACKER!$B:$B,MAIN!$D2209)</f>
        <v>0</v>
      </c>
      <c r="M2209" s="24">
        <f>IFERROR(-VLOOKUP(D2209,SQ!$A$19:$CC$52,HLOOKUP(MAIN!A2209,SQ!$B$18:$CC$56,39,FALSE),FALSE),"n/a")</f>
        <v>0</v>
      </c>
      <c r="N2209" s="46" t="s">
        <v>563</v>
      </c>
      <c r="O2209" s="46">
        <f>SUMIFS(MAN_ADJ!$L:$L,MAN_ADJ!$K:$K,MAIN!$D2209,MAN_ADJ!$J:$J,MAIN!$S2209)</f>
        <v>0</v>
      </c>
      <c r="P2209" s="25">
        <f t="shared" si="643"/>
        <v>0.109</v>
      </c>
      <c r="Q2209" s="28">
        <f t="shared" si="633"/>
        <v>8.1544101144609867E-3</v>
      </c>
      <c r="R2209" s="38">
        <f t="shared" si="634"/>
        <v>13.257999999999999</v>
      </c>
      <c r="S2209" s="17" t="s">
        <v>249</v>
      </c>
    </row>
    <row r="2210" spans="1:19" x14ac:dyDescent="0.25">
      <c r="A2210" s="17" t="s">
        <v>249</v>
      </c>
      <c r="B2210" s="17" t="s">
        <v>93</v>
      </c>
      <c r="C2210" s="17" t="s">
        <v>250</v>
      </c>
      <c r="D2210" s="17" t="s">
        <v>97</v>
      </c>
      <c r="E2210" s="24">
        <f>IF(U2210="SC",SUMIFS(SC!F:F,SC!A:A,MAIN!D2210,SC!B:B,MAIN!A2210),SUMIFS(Allocations!$H:$H,Allocations!$A:$A,MAIN!$A2210,Allocations!$B:$B,MAIN!$D2210))</f>
        <v>14.7</v>
      </c>
      <c r="F2210" s="24">
        <f>IF(U2210="SC",SUMIFS(SC!J:J,SC!A:A,MAIN!D2210,SC!B:B,MAIN!A2210),SUMIFS(Allocations!M:M,Allocations!A:A,MAIN!A2210,Allocations!B:B,MAIN!D2210))</f>
        <v>36.863999999999997</v>
      </c>
      <c r="G2210" s="24">
        <f t="shared" si="641"/>
        <v>51.563999999999993</v>
      </c>
      <c r="H2210" s="24">
        <f>IFERROR(VLOOKUP(S2210,Swaps_wk!$A$2:$AP$151,HLOOKUP(MAIN!D2210,Swaps_wk!$B$2:$AP$151,150,FALSE),FALSE),0)</f>
        <v>0</v>
      </c>
      <c r="I2210" s="24">
        <f>SUMIFS(PASTE_DQS_TRACKER!$D:$D,PASTE_DQS_TRACKER!$C:$C,MAIN!$A2210,PASTE_DQS_TRACKER!$B:$B,MAIN!$D2210)-SUMIFS(PASTE_DQS_TRACKER!$D:$D,PASTE_DQS_TRACKER!$C:$C,MAIN!A2210,PASTE_DQS_TRACKER!$E:$E,MAIN!$D2210)</f>
        <v>-0.9</v>
      </c>
      <c r="J2210" s="25">
        <f t="shared" si="642"/>
        <v>50.663999999999994</v>
      </c>
      <c r="K2210" s="24">
        <f>IFERROR(IF(V2210="Flex",0,IF(D2210=$D$30,VLOOKUP(A2210,MMO_o10M_lease!$A$1:$F$51,5,FALSE),IF(D2210=$D$26,VLOOKUP(D2210,LANDINGS!$A$3:$BR$40,HLOOKUP(A2210,LANDINGS!$B$1:$CF$42,42,FALSE),FALSE)-IFERROR(VLOOKUP(A2210,MMO_o10M_lease!$A$1:$F$38,5,FALSE),0),VLOOKUP(D2210,LANDINGS!$A$3:$CF$40,HLOOKUP(A2210,LANDINGS!$B$1:$CF$42,42,FALSE),FALSE)))),0)</f>
        <v>9.0090000000000003</v>
      </c>
      <c r="L2210" s="24">
        <f>SUMIFS(PASTE_FLEX_TRACKER!$D:$D,PASTE_FLEX_TRACKER!$F:$F,MAIN!$A2210,PASTE_FLEX_TRACKER!$B:$B,MAIN!$D2210)-SUMIFS(PASTE_FLEX_TRACKER!$D:$D,PASTE_FLEX_TRACKER!$C:$C,MAIN!$A2210,PASTE_FLEX_TRACKER!$B:$B,MAIN!$D2210)</f>
        <v>0</v>
      </c>
      <c r="M2210" s="24">
        <f>IFERROR(-VLOOKUP(D2210,SQ!$A$19:$CC$52,HLOOKUP(MAIN!A2210,SQ!$B$18:$CC$56,39,FALSE),FALSE),"n/a")</f>
        <v>0</v>
      </c>
      <c r="N2210" s="46" t="s">
        <v>563</v>
      </c>
      <c r="O2210" s="46">
        <f>SUMIFS(MAN_ADJ!$L:$L,MAN_ADJ!$K:$K,MAIN!$D2210,MAN_ADJ!$J:$J,MAIN!$S2210)</f>
        <v>0</v>
      </c>
      <c r="P2210" s="25">
        <f t="shared" si="643"/>
        <v>9.0090000000000003</v>
      </c>
      <c r="Q2210" s="28">
        <f t="shared" si="633"/>
        <v>0.17781856939838941</v>
      </c>
      <c r="R2210" s="38">
        <f t="shared" si="634"/>
        <v>41.654999999999994</v>
      </c>
      <c r="S2210" s="17" t="s">
        <v>249</v>
      </c>
    </row>
    <row r="2211" spans="1:19" x14ac:dyDescent="0.25">
      <c r="A2211" s="17" t="s">
        <v>249</v>
      </c>
      <c r="B2211" s="17" t="s">
        <v>93</v>
      </c>
      <c r="C2211" s="17" t="s">
        <v>250</v>
      </c>
      <c r="D2211" s="17" t="s">
        <v>98</v>
      </c>
      <c r="E2211" s="24">
        <f>IF(U2211="SC",SUMIFS(SC!F:F,SC!A:A,MAIN!D2211,SC!B:B,MAIN!A2211),SUMIFS(Allocations!$H:$H,Allocations!$A:$A,MAIN!$A2211,Allocations!$B:$B,MAIN!$D2211))</f>
        <v>16.899999999999999</v>
      </c>
      <c r="F2211" s="24">
        <f>IF(U2211="SC",SUMIFS(SC!J:J,SC!A:A,MAIN!D2211,SC!B:B,MAIN!A2211),SUMIFS(Allocations!M:M,Allocations!A:A,MAIN!A2211,Allocations!B:B,MAIN!D2211))</f>
        <v>1.2E-2</v>
      </c>
      <c r="G2211" s="24">
        <f t="shared" si="641"/>
        <v>16.911999999999999</v>
      </c>
      <c r="H2211" s="24">
        <f>IFERROR(VLOOKUP(S2211,Swaps_wk!$A$2:$AP$151,HLOOKUP(MAIN!D2211,Swaps_wk!$B$2:$AP$151,150,FALSE),FALSE),0)</f>
        <v>0</v>
      </c>
      <c r="I2211" s="24">
        <f>SUMIFS(PASTE_DQS_TRACKER!$D:$D,PASTE_DQS_TRACKER!$C:$C,MAIN!$A2211,PASTE_DQS_TRACKER!$B:$B,MAIN!$D2211)-SUMIFS(PASTE_DQS_TRACKER!$D:$D,PASTE_DQS_TRACKER!$C:$C,MAIN!A2211,PASTE_DQS_TRACKER!$E:$E,MAIN!$D2211)</f>
        <v>0.3</v>
      </c>
      <c r="J2211" s="25">
        <f t="shared" si="642"/>
        <v>17.212</v>
      </c>
      <c r="K2211" s="24">
        <f>IFERROR(IF(V2211="Flex",0,IF(D2211=$D$30,VLOOKUP(A2211,MMO_o10M_lease!$A$1:$F$51,5,FALSE),IF(D2211=$D$26,VLOOKUP(D2211,LANDINGS!$A$3:$BR$40,HLOOKUP(A2211,LANDINGS!$B$1:$CF$42,42,FALSE),FALSE)-IFERROR(VLOOKUP(A2211,MMO_o10M_lease!$A$1:$F$38,5,FALSE),0),VLOOKUP(D2211,LANDINGS!$A$3:$CF$40,HLOOKUP(A2211,LANDINGS!$B$1:$CF$42,42,FALSE),FALSE)))),0)</f>
        <v>0.41699999999999998</v>
      </c>
      <c r="L2211" s="24">
        <f>SUMIFS(PASTE_FLEX_TRACKER!$D:$D,PASTE_FLEX_TRACKER!$F:$F,MAIN!$A2211,PASTE_FLEX_TRACKER!$B:$B,MAIN!$D2211)-SUMIFS(PASTE_FLEX_TRACKER!$D:$D,PASTE_FLEX_TRACKER!$C:$C,MAIN!$A2211,PASTE_FLEX_TRACKER!$B:$B,MAIN!$D2211)</f>
        <v>0</v>
      </c>
      <c r="M2211" s="24">
        <f>IFERROR(-VLOOKUP(D2211,SQ!$A$19:$CC$52,HLOOKUP(MAIN!A2211,SQ!$B$18:$CC$56,39,FALSE),FALSE),"n/a")</f>
        <v>0</v>
      </c>
      <c r="N2211" s="46" t="s">
        <v>563</v>
      </c>
      <c r="O2211" s="46">
        <f>SUMIFS(MAN_ADJ!$L:$L,MAN_ADJ!$K:$K,MAIN!$D2211,MAN_ADJ!$J:$J,MAIN!$S2211)</f>
        <v>0</v>
      </c>
      <c r="P2211" s="25">
        <f t="shared" si="643"/>
        <v>0.41699999999999998</v>
      </c>
      <c r="Q2211" s="28">
        <f t="shared" si="633"/>
        <v>2.4227283290727399E-2</v>
      </c>
      <c r="R2211" s="38">
        <f t="shared" si="634"/>
        <v>16.794999999999998</v>
      </c>
      <c r="S2211" s="17" t="s">
        <v>249</v>
      </c>
    </row>
    <row r="2212" spans="1:19" x14ac:dyDescent="0.25">
      <c r="A2212" s="17" t="s">
        <v>249</v>
      </c>
      <c r="B2212" s="17" t="s">
        <v>93</v>
      </c>
      <c r="C2212" s="17" t="s">
        <v>250</v>
      </c>
      <c r="D2212" s="17" t="s">
        <v>99</v>
      </c>
      <c r="E2212" s="24">
        <f>IF(U2212="SC",SUMIFS(SC!F:F,SC!A:A,MAIN!D2212,SC!B:B,MAIN!A2212),SUMIFS(Allocations!$H:$H,Allocations!$A:$A,MAIN!$A2212,Allocations!$B:$B,MAIN!$D2212))</f>
        <v>0.95200000000000007</v>
      </c>
      <c r="F2212" s="24">
        <f>IF(U2212="SC",SUMIFS(SC!J:J,SC!A:A,MAIN!D2212,SC!B:B,MAIN!A2212),SUMIFS(Allocations!M:M,Allocations!A:A,MAIN!A2212,Allocations!B:B,MAIN!D2212))</f>
        <v>0</v>
      </c>
      <c r="G2212" s="24">
        <f t="shared" si="641"/>
        <v>0.95200000000000007</v>
      </c>
      <c r="H2212" s="24">
        <f>IFERROR(VLOOKUP(S2212,Swaps_wk!$A$2:$AP$151,HLOOKUP(MAIN!D2212,Swaps_wk!$B$2:$AP$151,150,FALSE),FALSE),0)</f>
        <v>0</v>
      </c>
      <c r="I2212" s="24">
        <f>SUMIFS(PASTE_DQS_TRACKER!$D:$D,PASTE_DQS_TRACKER!$C:$C,MAIN!$A2212,PASTE_DQS_TRACKER!$B:$B,MAIN!$D2212)-SUMIFS(PASTE_DQS_TRACKER!$D:$D,PASTE_DQS_TRACKER!$C:$C,MAIN!A2212,PASTE_DQS_TRACKER!$E:$E,MAIN!$D2212)</f>
        <v>0</v>
      </c>
      <c r="J2212" s="25">
        <f t="shared" si="642"/>
        <v>0.95200000000000007</v>
      </c>
      <c r="K2212" s="24">
        <f>IFERROR(IF(V2212="Flex",0,IF(D2212=$D$30,VLOOKUP(A2212,MMO_o10M_lease!$A$1:$F$51,5,FALSE),IF(D2212=$D$26,VLOOKUP(D2212,LANDINGS!$A$3:$BR$40,HLOOKUP(A2212,LANDINGS!$B$1:$CF$42,42,FALSE),FALSE)-IFERROR(VLOOKUP(A2212,MMO_o10M_lease!$A$1:$F$38,5,FALSE),0),VLOOKUP(D2212,LANDINGS!$A$3:$CF$40,HLOOKUP(A2212,LANDINGS!$B$1:$CF$42,42,FALSE),FALSE)))),0)</f>
        <v>0</v>
      </c>
      <c r="L2212" s="24">
        <f>SUMIFS(PASTE_FLEX_TRACKER!$D:$D,PASTE_FLEX_TRACKER!$F:$F,MAIN!$A2212,PASTE_FLEX_TRACKER!$B:$B,MAIN!$D2212)-SUMIFS(PASTE_FLEX_TRACKER!$D:$D,PASTE_FLEX_TRACKER!$C:$C,MAIN!$A2212,PASTE_FLEX_TRACKER!$B:$B,MAIN!$D2212)</f>
        <v>0</v>
      </c>
      <c r="M2212" s="24">
        <f>IFERROR(-VLOOKUP(D2212,SQ!$A$19:$CC$52,HLOOKUP(MAIN!A2212,SQ!$B$18:$CC$56,39,FALSE),FALSE),"n/a")</f>
        <v>0</v>
      </c>
      <c r="N2212" s="46" t="s">
        <v>563</v>
      </c>
      <c r="O2212" s="46">
        <f>SUMIFS(MAN_ADJ!$L:$L,MAN_ADJ!$K:$K,MAIN!$D2212,MAN_ADJ!$J:$J,MAIN!$S2212)</f>
        <v>0</v>
      </c>
      <c r="P2212" s="25">
        <f t="shared" si="643"/>
        <v>0</v>
      </c>
      <c r="Q2212" s="28">
        <f t="shared" si="633"/>
        <v>0</v>
      </c>
      <c r="R2212" s="38">
        <f t="shared" si="634"/>
        <v>0.95200000000000007</v>
      </c>
      <c r="S2212" s="17" t="s">
        <v>249</v>
      </c>
    </row>
    <row r="2213" spans="1:19" x14ac:dyDescent="0.25">
      <c r="A2213" s="17" t="s">
        <v>249</v>
      </c>
      <c r="B2213" s="17" t="s">
        <v>93</v>
      </c>
      <c r="C2213" s="17" t="s">
        <v>250</v>
      </c>
      <c r="D2213" s="17" t="s">
        <v>100</v>
      </c>
      <c r="E2213" s="24">
        <f>IF(U2213="SC",SUMIFS(SC!F:F,SC!A:A,MAIN!D2213,SC!B:B,MAIN!A2213),SUMIFS(Allocations!$H:$H,Allocations!$A:$A,MAIN!$A2213,Allocations!$B:$B,MAIN!$D2213))</f>
        <v>5.5250000000000004</v>
      </c>
      <c r="F2213" s="24">
        <f>IF(U2213="SC",SUMIFS(SC!J:J,SC!A:A,MAIN!D2213,SC!B:B,MAIN!A2213),SUMIFS(Allocations!M:M,Allocations!A:A,MAIN!A2213,Allocations!B:B,MAIN!D2213))</f>
        <v>0</v>
      </c>
      <c r="G2213" s="24">
        <f t="shared" si="641"/>
        <v>5.5250000000000004</v>
      </c>
      <c r="H2213" s="24">
        <f>IFERROR(VLOOKUP(S2213,Swaps_wk!$A$2:$AP$151,HLOOKUP(MAIN!D2213,Swaps_wk!$B$2:$AP$151,150,FALSE),FALSE),0)</f>
        <v>0</v>
      </c>
      <c r="I2213" s="24">
        <f>SUMIFS(PASTE_DQS_TRACKER!$D:$D,PASTE_DQS_TRACKER!$C:$C,MAIN!$A2213,PASTE_DQS_TRACKER!$B:$B,MAIN!$D2213)-SUMIFS(PASTE_DQS_TRACKER!$D:$D,PASTE_DQS_TRACKER!$C:$C,MAIN!A2213,PASTE_DQS_TRACKER!$E:$E,MAIN!$D2213)</f>
        <v>0</v>
      </c>
      <c r="J2213" s="25">
        <f t="shared" si="642"/>
        <v>5.5250000000000004</v>
      </c>
      <c r="K2213" s="24">
        <f>IFERROR(IF(V2213="Flex",0,IF(D2213=$D$30,VLOOKUP(A2213,MMO_o10M_lease!$A$1:$F$51,5,FALSE),IF(D2213=$D$26,VLOOKUP(D2213,LANDINGS!$A$3:$BR$40,HLOOKUP(A2213,LANDINGS!$B$1:$CF$42,42,FALSE),FALSE)-IFERROR(VLOOKUP(A2213,MMO_o10M_lease!$A$1:$F$38,5,FALSE),0),VLOOKUP(D2213,LANDINGS!$A$3:$CF$40,HLOOKUP(A2213,LANDINGS!$B$1:$CF$42,42,FALSE),FALSE)))),0)</f>
        <v>2E-3</v>
      </c>
      <c r="L2213" s="24">
        <f>SUMIFS(PASTE_FLEX_TRACKER!$D:$D,PASTE_FLEX_TRACKER!$F:$F,MAIN!$A2213,PASTE_FLEX_TRACKER!$B:$B,MAIN!$D2213)-SUMIFS(PASTE_FLEX_TRACKER!$D:$D,PASTE_FLEX_TRACKER!$C:$C,MAIN!$A2213,PASTE_FLEX_TRACKER!$B:$B,MAIN!$D2213)</f>
        <v>0</v>
      </c>
      <c r="M2213" s="24">
        <f>IFERROR(-VLOOKUP(D2213,SQ!$A$19:$CC$52,HLOOKUP(MAIN!A2213,SQ!$B$18:$CC$56,39,FALSE),FALSE),"n/a")</f>
        <v>0</v>
      </c>
      <c r="N2213" s="46" t="s">
        <v>563</v>
      </c>
      <c r="O2213" s="46">
        <f>SUMIFS(MAN_ADJ!$L:$L,MAN_ADJ!$K:$K,MAIN!$D2213,MAN_ADJ!$J:$J,MAIN!$S2213)</f>
        <v>0</v>
      </c>
      <c r="P2213" s="25">
        <f t="shared" si="643"/>
        <v>2E-3</v>
      </c>
      <c r="Q2213" s="28">
        <f t="shared" si="633"/>
        <v>3.6199095022624434E-4</v>
      </c>
      <c r="R2213" s="38">
        <f t="shared" si="634"/>
        <v>5.5230000000000006</v>
      </c>
      <c r="S2213" s="17" t="s">
        <v>249</v>
      </c>
    </row>
    <row r="2214" spans="1:19" x14ac:dyDescent="0.25">
      <c r="A2214" s="17" t="s">
        <v>249</v>
      </c>
      <c r="B2214" s="17" t="s">
        <v>93</v>
      </c>
      <c r="C2214" s="17" t="s">
        <v>250</v>
      </c>
      <c r="D2214" s="17" t="s">
        <v>101</v>
      </c>
      <c r="E2214" s="24">
        <f>IF(U2214="SC",SUMIFS(SC!F:F,SC!A:A,MAIN!D2214,SC!B:B,MAIN!A2214),SUMIFS(Allocations!$H:$H,Allocations!$A:$A,MAIN!$A2214,Allocations!$B:$B,MAIN!$D2214))</f>
        <v>0.7</v>
      </c>
      <c r="F2214" s="24">
        <f>IF(U2214="SC",SUMIFS(SC!J:J,SC!A:A,MAIN!D2214,SC!B:B,MAIN!A2214),SUMIFS(Allocations!M:M,Allocations!A:A,MAIN!A2214,Allocations!B:B,MAIN!D2214))</f>
        <v>0</v>
      </c>
      <c r="G2214" s="24">
        <f t="shared" si="641"/>
        <v>0.7</v>
      </c>
      <c r="H2214" s="24">
        <f>IFERROR(VLOOKUP(S2214,Swaps_wk!$A$2:$AP$151,HLOOKUP(MAIN!D2214,Swaps_wk!$B$2:$AP$151,150,FALSE),FALSE),0)</f>
        <v>0</v>
      </c>
      <c r="I2214" s="24">
        <f>SUMIFS(PASTE_DQS_TRACKER!$D:$D,PASTE_DQS_TRACKER!$C:$C,MAIN!$A2214,PASTE_DQS_TRACKER!$B:$B,MAIN!$D2214)-SUMIFS(PASTE_DQS_TRACKER!$D:$D,PASTE_DQS_TRACKER!$C:$C,MAIN!A2214,PASTE_DQS_TRACKER!$E:$E,MAIN!$D2214)</f>
        <v>-0.3</v>
      </c>
      <c r="J2214" s="25">
        <f t="shared" si="642"/>
        <v>0.39999999999999997</v>
      </c>
      <c r="K2214" s="24">
        <f>IFERROR(IF(V2214="Flex",0,IF(D2214=$D$30,VLOOKUP(A2214,MMO_o10M_lease!$A$1:$F$51,5,FALSE),IF(D2214=$D$26,VLOOKUP(D2214,LANDINGS!$A$3:$BR$40,HLOOKUP(A2214,LANDINGS!$B$1:$CF$42,42,FALSE),FALSE)-IFERROR(VLOOKUP(A2214,MMO_o10M_lease!$A$1:$F$38,5,FALSE),0),VLOOKUP(D2214,LANDINGS!$A$3:$CF$40,HLOOKUP(A2214,LANDINGS!$B$1:$CF$42,42,FALSE),FALSE)))),0)</f>
        <v>0</v>
      </c>
      <c r="L2214" s="24">
        <f>SUMIFS(PASTE_FLEX_TRACKER!$D:$D,PASTE_FLEX_TRACKER!$F:$F,MAIN!$A2214,PASTE_FLEX_TRACKER!$B:$B,MAIN!$D2214)-SUMIFS(PASTE_FLEX_TRACKER!$D:$D,PASTE_FLEX_TRACKER!$C:$C,MAIN!$A2214,PASTE_FLEX_TRACKER!$B:$B,MAIN!$D2214)</f>
        <v>0</v>
      </c>
      <c r="M2214" s="24">
        <f>IFERROR(-VLOOKUP(D2214,SQ!$A$19:$CC$52,HLOOKUP(MAIN!A2214,SQ!$B$18:$CC$56,39,FALSE),FALSE),"n/a")</f>
        <v>0</v>
      </c>
      <c r="N2214" s="46" t="s">
        <v>563</v>
      </c>
      <c r="O2214" s="46">
        <f>SUMIFS(MAN_ADJ!$L:$L,MAN_ADJ!$K:$K,MAIN!$D2214,MAN_ADJ!$J:$J,MAIN!$S2214)</f>
        <v>0</v>
      </c>
      <c r="P2214" s="25">
        <f t="shared" si="643"/>
        <v>0</v>
      </c>
      <c r="Q2214" s="28">
        <f t="shared" si="633"/>
        <v>0</v>
      </c>
      <c r="R2214" s="38">
        <f t="shared" si="634"/>
        <v>0.39999999999999997</v>
      </c>
      <c r="S2214" s="17" t="s">
        <v>249</v>
      </c>
    </row>
    <row r="2215" spans="1:19" x14ac:dyDescent="0.25">
      <c r="A2215" s="17" t="s">
        <v>249</v>
      </c>
      <c r="B2215" s="17" t="s">
        <v>93</v>
      </c>
      <c r="C2215" s="17" t="s">
        <v>250</v>
      </c>
      <c r="D2215" s="17" t="s">
        <v>102</v>
      </c>
      <c r="E2215" s="24">
        <f>IF(U2215="SC",SUMIFS(SC!F:F,SC!A:A,MAIN!D2215,SC!B:B,MAIN!A2215),SUMIFS(Allocations!$H:$H,Allocations!$A:$A,MAIN!$A2215,Allocations!$B:$B,MAIN!$D2215))</f>
        <v>0</v>
      </c>
      <c r="F2215" s="24">
        <f>IF(U2215="SC",SUMIFS(SC!J:J,SC!A:A,MAIN!D2215,SC!B:B,MAIN!A2215),SUMIFS(Allocations!M:M,Allocations!A:A,MAIN!A2215,Allocations!B:B,MAIN!D2215))</f>
        <v>4.2999999999999997E-2</v>
      </c>
      <c r="G2215" s="24">
        <f t="shared" si="641"/>
        <v>4.2999999999999997E-2</v>
      </c>
      <c r="H2215" s="24">
        <f>IFERROR(VLOOKUP(S2215,Swaps_wk!$A$2:$AP$151,HLOOKUP(MAIN!D2215,Swaps_wk!$B$2:$AP$151,150,FALSE),FALSE),0)</f>
        <v>0</v>
      </c>
      <c r="I2215" s="24">
        <f>SUMIFS(PASTE_DQS_TRACKER!$D:$D,PASTE_DQS_TRACKER!$C:$C,MAIN!$A2215,PASTE_DQS_TRACKER!$B:$B,MAIN!$D2215)-SUMIFS(PASTE_DQS_TRACKER!$D:$D,PASTE_DQS_TRACKER!$C:$C,MAIN!A2215,PASTE_DQS_TRACKER!$E:$E,MAIN!$D2215)</f>
        <v>0</v>
      </c>
      <c r="J2215" s="25">
        <f t="shared" si="642"/>
        <v>4.2999999999999997E-2</v>
      </c>
      <c r="K2215" s="24">
        <f>IFERROR(IF(V2215="Flex",0,IF(D2215=$D$30,VLOOKUP(A2215,MMO_o10M_lease!$A$1:$F$51,5,FALSE),IF(D2215=$D$26,VLOOKUP(D2215,LANDINGS!$A$3:$BR$40,HLOOKUP(A2215,LANDINGS!$B$1:$CF$42,42,FALSE),FALSE)-IFERROR(VLOOKUP(A2215,MMO_o10M_lease!$A$1:$F$38,5,FALSE),0),VLOOKUP(D2215,LANDINGS!$A$3:$CF$40,HLOOKUP(A2215,LANDINGS!$B$1:$CF$42,42,FALSE),FALSE)))),0)</f>
        <v>0</v>
      </c>
      <c r="L2215" s="24">
        <f>SUMIFS(PASTE_FLEX_TRACKER!$D:$D,PASTE_FLEX_TRACKER!$F:$F,MAIN!$A2215,PASTE_FLEX_TRACKER!$B:$B,MAIN!$D2215)-SUMIFS(PASTE_FLEX_TRACKER!$D:$D,PASTE_FLEX_TRACKER!$C:$C,MAIN!$A2215,PASTE_FLEX_TRACKER!$B:$B,MAIN!$D2215)</f>
        <v>0</v>
      </c>
      <c r="M2215" s="24">
        <f>IFERROR(-VLOOKUP(D2215,SQ!$A$19:$CC$52,HLOOKUP(MAIN!A2215,SQ!$B$18:$CC$56,39,FALSE),FALSE),"n/a")</f>
        <v>0</v>
      </c>
      <c r="N2215" s="46" t="s">
        <v>563</v>
      </c>
      <c r="O2215" s="46">
        <f>SUMIFS(MAN_ADJ!$L:$L,MAN_ADJ!$K:$K,MAIN!$D2215,MAN_ADJ!$J:$J,MAIN!$S2215)</f>
        <v>0</v>
      </c>
      <c r="P2215" s="25">
        <f t="shared" si="643"/>
        <v>0</v>
      </c>
      <c r="Q2215" s="28">
        <f t="shared" si="633"/>
        <v>0</v>
      </c>
      <c r="R2215" s="38">
        <f t="shared" si="634"/>
        <v>4.2999999999999997E-2</v>
      </c>
      <c r="S2215" s="17" t="s">
        <v>249</v>
      </c>
    </row>
    <row r="2216" spans="1:19" x14ac:dyDescent="0.25">
      <c r="A2216" s="17" t="s">
        <v>249</v>
      </c>
      <c r="B2216" s="17" t="s">
        <v>93</v>
      </c>
      <c r="C2216" s="17" t="s">
        <v>250</v>
      </c>
      <c r="D2216" s="17" t="s">
        <v>103</v>
      </c>
      <c r="E2216" s="24">
        <f>IF(U2216="SC",SUMIFS(SC!F:F,SC!A:A,MAIN!D2216,SC!B:B,MAIN!A2216),SUMIFS(Allocations!$H:$H,Allocations!$A:$A,MAIN!$A2216,Allocations!$B:$B,MAIN!$D2216))</f>
        <v>0</v>
      </c>
      <c r="F2216" s="24">
        <f>IF(U2216="SC",SUMIFS(SC!J:J,SC!A:A,MAIN!D2216,SC!B:B,MAIN!A2216),SUMIFS(Allocations!M:M,Allocations!A:A,MAIN!A2216,Allocations!B:B,MAIN!D2216))</f>
        <v>0</v>
      </c>
      <c r="G2216" s="24">
        <f t="shared" si="641"/>
        <v>0</v>
      </c>
      <c r="H2216" s="24">
        <f>IFERROR(VLOOKUP(S2216,Swaps_wk!$A$2:$AP$151,HLOOKUP(MAIN!D2216,Swaps_wk!$B$2:$AP$151,150,FALSE),FALSE),0)</f>
        <v>0</v>
      </c>
      <c r="I2216" s="24">
        <f>SUMIFS(PASTE_DQS_TRACKER!$D:$D,PASTE_DQS_TRACKER!$C:$C,MAIN!$A2216,PASTE_DQS_TRACKER!$B:$B,MAIN!$D2216)-SUMIFS(PASTE_DQS_TRACKER!$D:$D,PASTE_DQS_TRACKER!$C:$C,MAIN!A2216,PASTE_DQS_TRACKER!$E:$E,MAIN!$D2216)</f>
        <v>0</v>
      </c>
      <c r="J2216" s="25">
        <f t="shared" si="642"/>
        <v>0</v>
      </c>
      <c r="K2216" s="24">
        <f>IFERROR(IF(V2216="Flex",0,IF(D2216=$D$30,VLOOKUP(A2216,MMO_o10M_lease!$A$1:$F$51,5,FALSE),IF(D2216=$D$26,VLOOKUP(D2216,LANDINGS!$A$3:$BR$40,HLOOKUP(A2216,LANDINGS!$B$1:$CF$42,42,FALSE),FALSE)-IFERROR(VLOOKUP(A2216,MMO_o10M_lease!$A$1:$F$38,5,FALSE),0),VLOOKUP(D2216,LANDINGS!$A$3:$CF$40,HLOOKUP(A2216,LANDINGS!$B$1:$CF$42,42,FALSE),FALSE)))),0)</f>
        <v>0</v>
      </c>
      <c r="L2216" s="24">
        <f>SUMIFS(PASTE_FLEX_TRACKER!$D:$D,PASTE_FLEX_TRACKER!$F:$F,MAIN!$A2216,PASTE_FLEX_TRACKER!$B:$B,MAIN!$D2216)-SUMIFS(PASTE_FLEX_TRACKER!$D:$D,PASTE_FLEX_TRACKER!$C:$C,MAIN!$A2216,PASTE_FLEX_TRACKER!$B:$B,MAIN!$D2216)</f>
        <v>0</v>
      </c>
      <c r="M2216" s="24">
        <f>IFERROR(-VLOOKUP(D2216,SQ!$A$19:$CC$52,HLOOKUP(MAIN!A2216,SQ!$B$18:$CC$56,39,FALSE),FALSE),"n/a")</f>
        <v>0</v>
      </c>
      <c r="N2216" s="46" t="s">
        <v>563</v>
      </c>
      <c r="O2216" s="46">
        <f>SUMIFS(MAN_ADJ!$L:$L,MAN_ADJ!$K:$K,MAIN!$D2216,MAN_ADJ!$J:$J,MAIN!$S2216)</f>
        <v>0</v>
      </c>
      <c r="P2216" s="25">
        <f t="shared" si="643"/>
        <v>0</v>
      </c>
      <c r="Q2216" s="28" t="str">
        <f t="shared" si="633"/>
        <v>n/a</v>
      </c>
      <c r="R2216" s="38">
        <f t="shared" si="634"/>
        <v>0</v>
      </c>
      <c r="S2216" s="17" t="s">
        <v>249</v>
      </c>
    </row>
    <row r="2217" spans="1:19" x14ac:dyDescent="0.25">
      <c r="A2217" s="17" t="s">
        <v>249</v>
      </c>
      <c r="B2217" s="17" t="s">
        <v>93</v>
      </c>
      <c r="C2217" s="17" t="s">
        <v>250</v>
      </c>
      <c r="D2217" s="17" t="s">
        <v>104</v>
      </c>
      <c r="E2217" s="24">
        <f>IF(U2217="SC",SUMIFS(SC!F:F,SC!A:A,MAIN!D2217,SC!B:B,MAIN!A2217),SUMIFS(Allocations!$H:$H,Allocations!$A:$A,MAIN!$A2217,Allocations!$B:$B,MAIN!$D2217))</f>
        <v>3.5</v>
      </c>
      <c r="F2217" s="24">
        <f>IF(U2217="SC",SUMIFS(SC!J:J,SC!A:A,MAIN!D2217,SC!B:B,MAIN!A2217),SUMIFS(Allocations!M:M,Allocations!A:A,MAIN!A2217,Allocations!B:B,MAIN!D2217))</f>
        <v>0</v>
      </c>
      <c r="G2217" s="24">
        <f t="shared" si="641"/>
        <v>3.5</v>
      </c>
      <c r="H2217" s="24">
        <f>IFERROR(VLOOKUP(S2217,Swaps_wk!$A$2:$AP$151,HLOOKUP(MAIN!D2217,Swaps_wk!$B$2:$AP$151,150,FALSE),FALSE),0)</f>
        <v>0</v>
      </c>
      <c r="I2217" s="24">
        <f>SUMIFS(PASTE_DQS_TRACKER!$D:$D,PASTE_DQS_TRACKER!$C:$C,MAIN!$A2217,PASTE_DQS_TRACKER!$B:$B,MAIN!$D2217)-SUMIFS(PASTE_DQS_TRACKER!$D:$D,PASTE_DQS_TRACKER!$C:$C,MAIN!A2217,PASTE_DQS_TRACKER!$E:$E,MAIN!$D2217)</f>
        <v>1.4</v>
      </c>
      <c r="J2217" s="25">
        <f t="shared" si="642"/>
        <v>4.9000000000000004</v>
      </c>
      <c r="K2217" s="24">
        <f>IFERROR(IF(V2217="Flex",0,IF(D2217=$D$30,VLOOKUP(A2217,MMO_o10M_lease!$A$1:$F$51,5,FALSE),IF(D2217=$D$26,VLOOKUP(D2217,LANDINGS!$A$3:$BR$40,HLOOKUP(A2217,LANDINGS!$B$1:$CF$42,42,FALSE),FALSE)-IFERROR(VLOOKUP(A2217,MMO_o10M_lease!$A$1:$F$38,5,FALSE),0),VLOOKUP(D2217,LANDINGS!$A$3:$CF$40,HLOOKUP(A2217,LANDINGS!$B$1:$CF$42,42,FALSE),FALSE)))),0)</f>
        <v>0</v>
      </c>
      <c r="L2217" s="24">
        <f>SUMIFS(PASTE_FLEX_TRACKER!$D:$D,PASTE_FLEX_TRACKER!$F:$F,MAIN!$A2217,PASTE_FLEX_TRACKER!$B:$B,MAIN!$D2217)-SUMIFS(PASTE_FLEX_TRACKER!$D:$D,PASTE_FLEX_TRACKER!$C:$C,MAIN!$A2217,PASTE_FLEX_TRACKER!$B:$B,MAIN!$D2217)</f>
        <v>0</v>
      </c>
      <c r="M2217" s="24">
        <f>IFERROR(-VLOOKUP(D2217,SQ!$A$19:$CC$52,HLOOKUP(MAIN!A2217,SQ!$B$18:$CC$56,39,FALSE),FALSE),"n/a")</f>
        <v>0</v>
      </c>
      <c r="N2217" s="46" t="s">
        <v>563</v>
      </c>
      <c r="O2217" s="46">
        <f>SUMIFS(MAN_ADJ!$L:$L,MAN_ADJ!$K:$K,MAIN!$D2217,MAN_ADJ!$J:$J,MAIN!$S2217)</f>
        <v>0</v>
      </c>
      <c r="P2217" s="25">
        <f t="shared" si="643"/>
        <v>0</v>
      </c>
      <c r="Q2217" s="28">
        <f t="shared" si="633"/>
        <v>0</v>
      </c>
      <c r="R2217" s="38">
        <f t="shared" si="634"/>
        <v>4.9000000000000004</v>
      </c>
      <c r="S2217" s="17" t="s">
        <v>249</v>
      </c>
    </row>
    <row r="2218" spans="1:19" x14ac:dyDescent="0.25">
      <c r="A2218" s="17" t="s">
        <v>249</v>
      </c>
      <c r="B2218" s="17" t="s">
        <v>93</v>
      </c>
      <c r="C2218" s="17" t="s">
        <v>250</v>
      </c>
      <c r="D2218" s="17" t="s">
        <v>105</v>
      </c>
      <c r="E2218" s="24">
        <f>IF(U2218="SC",SUMIFS(SC!F:F,SC!A:A,MAIN!D2218,SC!B:B,MAIN!A2218),SUMIFS(Allocations!$H:$H,Allocations!$A:$A,MAIN!$A2218,Allocations!$B:$B,MAIN!$D2218))</f>
        <v>10.077999999999999</v>
      </c>
      <c r="F2218" s="24">
        <f>IF(U2218="SC",SUMIFS(SC!J:J,SC!A:A,MAIN!D2218,SC!B:B,MAIN!A2218),SUMIFS(Allocations!M:M,Allocations!A:A,MAIN!A2218,Allocations!B:B,MAIN!D2218))</f>
        <v>0.09</v>
      </c>
      <c r="G2218" s="24">
        <f t="shared" si="641"/>
        <v>10.167999999999999</v>
      </c>
      <c r="H2218" s="24">
        <f>IFERROR(VLOOKUP(S2218,Swaps_wk!$A$2:$AP$151,HLOOKUP(MAIN!D2218,Swaps_wk!$B$2:$AP$151,150,FALSE),FALSE),0)</f>
        <v>0</v>
      </c>
      <c r="I2218" s="24">
        <f>SUMIFS(PASTE_DQS_TRACKER!$D:$D,PASTE_DQS_TRACKER!$C:$C,MAIN!$A2218,PASTE_DQS_TRACKER!$B:$B,MAIN!$D2218)-SUMIFS(PASTE_DQS_TRACKER!$D:$D,PASTE_DQS_TRACKER!$C:$C,MAIN!A2218,PASTE_DQS_TRACKER!$E:$E,MAIN!$D2218)</f>
        <v>-1.5</v>
      </c>
      <c r="J2218" s="25">
        <f t="shared" si="642"/>
        <v>8.6679999999999993</v>
      </c>
      <c r="K2218" s="24">
        <f>IFERROR(IF(V2218="Flex",0,IF(D2218=$D$30,VLOOKUP(A2218,MMO_o10M_lease!$A$1:$F$51,5,FALSE),IF(D2218=$D$26,VLOOKUP(D2218,LANDINGS!$A$3:$BR$40,HLOOKUP(A2218,LANDINGS!$B$1:$CF$42,42,FALSE),FALSE)-IFERROR(VLOOKUP(A2218,MMO_o10M_lease!$A$1:$F$38,5,FALSE),0),VLOOKUP(D2218,LANDINGS!$A$3:$CF$40,HLOOKUP(A2218,LANDINGS!$B$1:$CF$42,42,FALSE),FALSE)))),0)</f>
        <v>1.7</v>
      </c>
      <c r="L2218" s="24">
        <f>SUMIFS(PASTE_FLEX_TRACKER!$D:$D,PASTE_FLEX_TRACKER!$F:$F,MAIN!$A2218,PASTE_FLEX_TRACKER!$B:$B,MAIN!$D2218)-SUMIFS(PASTE_FLEX_TRACKER!$D:$D,PASTE_FLEX_TRACKER!$C:$C,MAIN!$A2218,PASTE_FLEX_TRACKER!$B:$B,MAIN!$D2218)</f>
        <v>0</v>
      </c>
      <c r="M2218" s="24">
        <f>IFERROR(-VLOOKUP(D2218,SQ!$A$19:$CC$52,HLOOKUP(MAIN!A2218,SQ!$B$18:$CC$56,39,FALSE),FALSE),"n/a")</f>
        <v>0</v>
      </c>
      <c r="N2218" s="46" t="s">
        <v>563</v>
      </c>
      <c r="O2218" s="46">
        <f>SUMIFS(MAN_ADJ!$L:$L,MAN_ADJ!$K:$K,MAIN!$D2218,MAN_ADJ!$J:$J,MAIN!$S2218)</f>
        <v>0</v>
      </c>
      <c r="P2218" s="25">
        <f t="shared" si="643"/>
        <v>1.7</v>
      </c>
      <c r="Q2218" s="28">
        <f t="shared" si="633"/>
        <v>0.19612367328103369</v>
      </c>
      <c r="R2218" s="38">
        <f t="shared" si="634"/>
        <v>6.9679999999999991</v>
      </c>
      <c r="S2218" s="17" t="s">
        <v>249</v>
      </c>
    </row>
    <row r="2219" spans="1:19" x14ac:dyDescent="0.25">
      <c r="A2219" s="17" t="s">
        <v>249</v>
      </c>
      <c r="B2219" s="17" t="s">
        <v>93</v>
      </c>
      <c r="C2219" s="17" t="s">
        <v>250</v>
      </c>
      <c r="D2219" s="17" t="s">
        <v>106</v>
      </c>
      <c r="E2219" s="24">
        <f>IF(U2219="SC",SUMIFS(SC!F:F,SC!A:A,MAIN!D2219,SC!B:B,MAIN!A2219),SUMIFS(Allocations!$H:$H,Allocations!$A:$A,MAIN!$A2219,Allocations!$B:$B,MAIN!$D2219))</f>
        <v>17.75</v>
      </c>
      <c r="F2219" s="24">
        <f>IF(U2219="SC",SUMIFS(SC!J:J,SC!A:A,MAIN!D2219,SC!B:B,MAIN!A2219),SUMIFS(Allocations!M:M,Allocations!A:A,MAIN!A2219,Allocations!B:B,MAIN!D2219))</f>
        <v>2E-3</v>
      </c>
      <c r="G2219" s="24">
        <f t="shared" si="641"/>
        <v>17.751999999999999</v>
      </c>
      <c r="H2219" s="24">
        <f>IFERROR(VLOOKUP(S2219,Swaps_wk!$A$2:$AP$151,HLOOKUP(MAIN!D2219,Swaps_wk!$B$2:$AP$151,150,FALSE),FALSE),0)</f>
        <v>0</v>
      </c>
      <c r="I2219" s="24">
        <f>SUMIFS(PASTE_DQS_TRACKER!$D:$D,PASTE_DQS_TRACKER!$C:$C,MAIN!$A2219,PASTE_DQS_TRACKER!$B:$B,MAIN!$D2219)-SUMIFS(PASTE_DQS_TRACKER!$D:$D,PASTE_DQS_TRACKER!$C:$C,MAIN!A2219,PASTE_DQS_TRACKER!$E:$E,MAIN!$D2219)</f>
        <v>0</v>
      </c>
      <c r="J2219" s="25">
        <f t="shared" si="642"/>
        <v>17.751999999999999</v>
      </c>
      <c r="K2219" s="24">
        <f>IFERROR(IF(V2219="Flex",0,IF(D2219=$D$30,VLOOKUP(A2219,MMO_o10M_lease!$A$1:$F$51,5,FALSE),IF(D2219=$D$26,VLOOKUP(D2219,LANDINGS!$A$3:$BR$40,HLOOKUP(A2219,LANDINGS!$B$1:$CF$42,42,FALSE),FALSE)-IFERROR(VLOOKUP(A2219,MMO_o10M_lease!$A$1:$F$38,5,FALSE),0),VLOOKUP(D2219,LANDINGS!$A$3:$CF$40,HLOOKUP(A2219,LANDINGS!$B$1:$CF$42,42,FALSE),FALSE)))),0)</f>
        <v>2.1999999999999999E-2</v>
      </c>
      <c r="L2219" s="24">
        <f>SUMIFS(PASTE_FLEX_TRACKER!$D:$D,PASTE_FLEX_TRACKER!$F:$F,MAIN!$A2219,PASTE_FLEX_TRACKER!$B:$B,MAIN!$D2219)-SUMIFS(PASTE_FLEX_TRACKER!$D:$D,PASTE_FLEX_TRACKER!$C:$C,MAIN!$A2219,PASTE_FLEX_TRACKER!$B:$B,MAIN!$D2219)</f>
        <v>0</v>
      </c>
      <c r="M2219" s="24">
        <f>IFERROR(-VLOOKUP(D2219,SQ!$A$19:$CC$52,HLOOKUP(MAIN!A2219,SQ!$B$18:$CC$56,39,FALSE),FALSE),"n/a")</f>
        <v>0</v>
      </c>
      <c r="N2219" s="46" t="s">
        <v>563</v>
      </c>
      <c r="O2219" s="46">
        <f>SUMIFS(MAN_ADJ!$L:$L,MAN_ADJ!$K:$K,MAIN!$D2219,MAN_ADJ!$J:$J,MAIN!$S2219)</f>
        <v>0</v>
      </c>
      <c r="P2219" s="25">
        <f t="shared" si="643"/>
        <v>2.1999999999999999E-2</v>
      </c>
      <c r="Q2219" s="28">
        <f t="shared" si="633"/>
        <v>1.2392969806219018E-3</v>
      </c>
      <c r="R2219" s="38">
        <f t="shared" si="634"/>
        <v>17.73</v>
      </c>
      <c r="S2219" s="17" t="s">
        <v>249</v>
      </c>
    </row>
    <row r="2220" spans="1:19" x14ac:dyDescent="0.25">
      <c r="A2220" s="17" t="s">
        <v>249</v>
      </c>
      <c r="B2220" s="17" t="s">
        <v>93</v>
      </c>
      <c r="C2220" s="17" t="s">
        <v>250</v>
      </c>
      <c r="D2220" s="17" t="s">
        <v>107</v>
      </c>
      <c r="E2220" s="24">
        <f>IF(U2220="SC",SUMIFS(SC!F:F,SC!A:A,MAIN!D2220,SC!B:B,MAIN!A2220),SUMIFS(Allocations!$H:$H,Allocations!$A:$A,MAIN!$A2220,Allocations!$B:$B,MAIN!$D2220))</f>
        <v>2.5140000000000002</v>
      </c>
      <c r="F2220" s="24">
        <f>IF(U2220="SC",SUMIFS(SC!J:J,SC!A:A,MAIN!D2220,SC!B:B,MAIN!A2220),SUMIFS(Allocations!M:M,Allocations!A:A,MAIN!A2220,Allocations!B:B,MAIN!D2220))</f>
        <v>0</v>
      </c>
      <c r="G2220" s="24">
        <f t="shared" si="641"/>
        <v>2.5140000000000002</v>
      </c>
      <c r="H2220" s="24">
        <f>IFERROR(VLOOKUP(S2220,Swaps_wk!$A$2:$AP$151,HLOOKUP(MAIN!D2220,Swaps_wk!$B$2:$AP$151,150,FALSE),FALSE),0)</f>
        <v>0</v>
      </c>
      <c r="I2220" s="24">
        <f>SUMIFS(PASTE_DQS_TRACKER!$D:$D,PASTE_DQS_TRACKER!$C:$C,MAIN!$A2220,PASTE_DQS_TRACKER!$B:$B,MAIN!$D2220)-SUMIFS(PASTE_DQS_TRACKER!$D:$D,PASTE_DQS_TRACKER!$C:$C,MAIN!A2220,PASTE_DQS_TRACKER!$E:$E,MAIN!$D2220)</f>
        <v>0</v>
      </c>
      <c r="J2220" s="25">
        <f t="shared" si="642"/>
        <v>2.5140000000000002</v>
      </c>
      <c r="K2220" s="24">
        <f>IFERROR(IF(V2220="Flex",0,IF(D2220=$D$30,VLOOKUP(A2220,MMO_o10M_lease!$A$1:$F$51,5,FALSE),IF(D2220=$D$26,VLOOKUP(D2220,LANDINGS!$A$3:$BR$40,HLOOKUP(A2220,LANDINGS!$B$1:$CF$42,42,FALSE),FALSE)-IFERROR(VLOOKUP(A2220,MMO_o10M_lease!$A$1:$F$38,5,FALSE),0),VLOOKUP(D2220,LANDINGS!$A$3:$CF$40,HLOOKUP(A2220,LANDINGS!$B$1:$CF$42,42,FALSE),FALSE)))),0)</f>
        <v>0</v>
      </c>
      <c r="L2220" s="24">
        <f>SUMIFS(PASTE_FLEX_TRACKER!$D:$D,PASTE_FLEX_TRACKER!$F:$F,MAIN!$A2220,PASTE_FLEX_TRACKER!$B:$B,MAIN!$D2220)-SUMIFS(PASTE_FLEX_TRACKER!$D:$D,PASTE_FLEX_TRACKER!$C:$C,MAIN!$A2220,PASTE_FLEX_TRACKER!$B:$B,MAIN!$D2220)</f>
        <v>0</v>
      </c>
      <c r="M2220" s="24">
        <f>IFERROR(-VLOOKUP(D2220,SQ!$A$19:$CC$52,HLOOKUP(MAIN!A2220,SQ!$B$18:$CC$56,39,FALSE),FALSE),"n/a")</f>
        <v>0</v>
      </c>
      <c r="N2220" s="46" t="s">
        <v>563</v>
      </c>
      <c r="O2220" s="46">
        <f>SUMIFS(MAN_ADJ!$L:$L,MAN_ADJ!$K:$K,MAIN!$D2220,MAN_ADJ!$J:$J,MAIN!$S2220)</f>
        <v>0</v>
      </c>
      <c r="P2220" s="25">
        <f t="shared" si="643"/>
        <v>0</v>
      </c>
      <c r="Q2220" s="28">
        <f t="shared" si="633"/>
        <v>0</v>
      </c>
      <c r="R2220" s="38">
        <f t="shared" si="634"/>
        <v>2.5140000000000002</v>
      </c>
      <c r="S2220" s="17" t="s">
        <v>249</v>
      </c>
    </row>
    <row r="2221" spans="1:19" x14ac:dyDescent="0.25">
      <c r="A2221" s="17" t="s">
        <v>249</v>
      </c>
      <c r="B2221" s="17" t="s">
        <v>93</v>
      </c>
      <c r="C2221" s="17" t="s">
        <v>250</v>
      </c>
      <c r="D2221" s="17" t="s">
        <v>108</v>
      </c>
      <c r="E2221" s="24">
        <f>IF(U2221="SC",SUMIFS(SC!F:F,SC!A:A,MAIN!D2221,SC!B:B,MAIN!A2221),SUMIFS(Allocations!$H:$H,Allocations!$A:$A,MAIN!$A2221,Allocations!$B:$B,MAIN!$D2221))</f>
        <v>1.829</v>
      </c>
      <c r="F2221" s="24">
        <f>IF(U2221="SC",SUMIFS(SC!J:J,SC!A:A,MAIN!D2221,SC!B:B,MAIN!A2221),SUMIFS(Allocations!M:M,Allocations!A:A,MAIN!A2221,Allocations!B:B,MAIN!D2221))</f>
        <v>0</v>
      </c>
      <c r="G2221" s="24">
        <f t="shared" si="641"/>
        <v>1.829</v>
      </c>
      <c r="H2221" s="24">
        <f>IFERROR(VLOOKUP(S2221,Swaps_wk!$A$2:$AP$151,HLOOKUP(MAIN!D2221,Swaps_wk!$B$2:$AP$151,150,FALSE),FALSE),0)</f>
        <v>0</v>
      </c>
      <c r="I2221" s="24">
        <f>SUMIFS(PASTE_DQS_TRACKER!$D:$D,PASTE_DQS_TRACKER!$C:$C,MAIN!$A2221,PASTE_DQS_TRACKER!$B:$B,MAIN!$D2221)-SUMIFS(PASTE_DQS_TRACKER!$D:$D,PASTE_DQS_TRACKER!$C:$C,MAIN!A2221,PASTE_DQS_TRACKER!$E:$E,MAIN!$D2221)</f>
        <v>0</v>
      </c>
      <c r="J2221" s="25">
        <f t="shared" si="642"/>
        <v>1.829</v>
      </c>
      <c r="K2221" s="24">
        <f>IFERROR(IF(V2221="Flex",0,IF(D2221=$D$30,VLOOKUP(A2221,MMO_o10M_lease!$A$1:$F$51,5,FALSE),IF(D2221=$D$26,VLOOKUP(D2221,LANDINGS!$A$3:$BR$40,HLOOKUP(A2221,LANDINGS!$B$1:$CF$42,42,FALSE),FALSE)-IFERROR(VLOOKUP(A2221,MMO_o10M_lease!$A$1:$F$38,5,FALSE),0),VLOOKUP(D2221,LANDINGS!$A$3:$CF$40,HLOOKUP(A2221,LANDINGS!$B$1:$CF$42,42,FALSE),FALSE)))),0)</f>
        <v>0</v>
      </c>
      <c r="L2221" s="24">
        <f>SUMIFS(PASTE_FLEX_TRACKER!$D:$D,PASTE_FLEX_TRACKER!$F:$F,MAIN!$A2221,PASTE_FLEX_TRACKER!$B:$B,MAIN!$D2221)-SUMIFS(PASTE_FLEX_TRACKER!$D:$D,PASTE_FLEX_TRACKER!$C:$C,MAIN!$A2221,PASTE_FLEX_TRACKER!$B:$B,MAIN!$D2221)</f>
        <v>0</v>
      </c>
      <c r="M2221" s="24">
        <f>IFERROR(-VLOOKUP(D2221,SQ!$A$19:$CC$52,HLOOKUP(MAIN!A2221,SQ!$B$18:$CC$56,39,FALSE),FALSE),"n/a")</f>
        <v>0</v>
      </c>
      <c r="N2221" s="46" t="s">
        <v>563</v>
      </c>
      <c r="O2221" s="46">
        <f>SUMIFS(MAN_ADJ!$L:$L,MAN_ADJ!$K:$K,MAIN!$D2221,MAN_ADJ!$J:$J,MAIN!$S2221)</f>
        <v>0</v>
      </c>
      <c r="P2221" s="25">
        <f t="shared" si="643"/>
        <v>0</v>
      </c>
      <c r="Q2221" s="28">
        <f t="shared" si="633"/>
        <v>0</v>
      </c>
      <c r="R2221" s="38">
        <f t="shared" si="634"/>
        <v>1.829</v>
      </c>
      <c r="S2221" s="17" t="s">
        <v>249</v>
      </c>
    </row>
    <row r="2222" spans="1:19" x14ac:dyDescent="0.25">
      <c r="A2222" s="17" t="s">
        <v>249</v>
      </c>
      <c r="B2222" s="17" t="s">
        <v>93</v>
      </c>
      <c r="C2222" s="17" t="s">
        <v>250</v>
      </c>
      <c r="D2222" s="17" t="s">
        <v>109</v>
      </c>
      <c r="E2222" s="24">
        <f>IF(U2222="SC",SUMIFS(SC!F:F,SC!A:A,MAIN!D2222,SC!B:B,MAIN!A2222),SUMIFS(Allocations!$H:$H,Allocations!$A:$A,MAIN!$A2222,Allocations!$B:$B,MAIN!$D2222))</f>
        <v>10.765000000000001</v>
      </c>
      <c r="F2222" s="24">
        <f>IF(U2222="SC",SUMIFS(SC!J:J,SC!A:A,MAIN!D2222,SC!B:B,MAIN!A2222),SUMIFS(Allocations!M:M,Allocations!A:A,MAIN!A2222,Allocations!B:B,MAIN!D2222))</f>
        <v>0.03</v>
      </c>
      <c r="G2222" s="24">
        <f t="shared" si="641"/>
        <v>10.795</v>
      </c>
      <c r="H2222" s="24">
        <f>IFERROR(VLOOKUP(S2222,Swaps_wk!$A$2:$AP$151,HLOOKUP(MAIN!D2222,Swaps_wk!$B$2:$AP$151,150,FALSE),FALSE),0)</f>
        <v>0</v>
      </c>
      <c r="I2222" s="24">
        <f>SUMIFS(PASTE_DQS_TRACKER!$D:$D,PASTE_DQS_TRACKER!$C:$C,MAIN!$A2222,PASTE_DQS_TRACKER!$B:$B,MAIN!$D2222)-SUMIFS(PASTE_DQS_TRACKER!$D:$D,PASTE_DQS_TRACKER!$C:$C,MAIN!A2222,PASTE_DQS_TRACKER!$E:$E,MAIN!$D2222)</f>
        <v>-0.6</v>
      </c>
      <c r="J2222" s="25">
        <f t="shared" si="642"/>
        <v>10.195</v>
      </c>
      <c r="K2222" s="24">
        <f>IFERROR(IF(V2222="Flex",0,IF(D2222=$D$30,VLOOKUP(A2222,MMO_o10M_lease!$A$1:$F$51,5,FALSE),IF(D2222=$D$26,VLOOKUP(D2222,LANDINGS!$A$3:$BR$40,HLOOKUP(A2222,LANDINGS!$B$1:$CF$42,42,FALSE),FALSE)-IFERROR(VLOOKUP(A2222,MMO_o10M_lease!$A$1:$F$38,5,FALSE),0),VLOOKUP(D2222,LANDINGS!$A$3:$CF$40,HLOOKUP(A2222,LANDINGS!$B$1:$CF$42,42,FALSE),FALSE)))),0)</f>
        <v>0.26300000000000001</v>
      </c>
      <c r="L2222" s="24">
        <f>SUMIFS(PASTE_FLEX_TRACKER!$D:$D,PASTE_FLEX_TRACKER!$F:$F,MAIN!$A2222,PASTE_FLEX_TRACKER!$B:$B,MAIN!$D2222)-SUMIFS(PASTE_FLEX_TRACKER!$D:$D,PASTE_FLEX_TRACKER!$C:$C,MAIN!$A2222,PASTE_FLEX_TRACKER!$B:$B,MAIN!$D2222)</f>
        <v>0</v>
      </c>
      <c r="M2222" s="24">
        <f>IFERROR(-VLOOKUP(D2222,SQ!$A$19:$CC$52,HLOOKUP(MAIN!A2222,SQ!$B$18:$CC$56,39,FALSE),FALSE),"n/a")</f>
        <v>0</v>
      </c>
      <c r="N2222" s="46" t="s">
        <v>563</v>
      </c>
      <c r="O2222" s="46">
        <f>SUMIFS(MAN_ADJ!$L:$L,MAN_ADJ!$K:$K,MAIN!$D2222,MAN_ADJ!$J:$J,MAIN!$S2222)</f>
        <v>0</v>
      </c>
      <c r="P2222" s="25">
        <f t="shared" si="643"/>
        <v>0.26300000000000001</v>
      </c>
      <c r="Q2222" s="28">
        <f t="shared" si="633"/>
        <v>2.5796959293771456E-2</v>
      </c>
      <c r="R2222" s="38">
        <f t="shared" si="634"/>
        <v>9.9320000000000004</v>
      </c>
      <c r="S2222" s="17" t="s">
        <v>249</v>
      </c>
    </row>
    <row r="2223" spans="1:19" x14ac:dyDescent="0.25">
      <c r="A2223" s="17" t="s">
        <v>249</v>
      </c>
      <c r="B2223" s="17" t="s">
        <v>93</v>
      </c>
      <c r="C2223" s="17" t="s">
        <v>250</v>
      </c>
      <c r="D2223" s="17" t="s">
        <v>110</v>
      </c>
      <c r="E2223" s="24">
        <f>IF(U2223="SC",SUMIFS(SC!F:F,SC!A:A,MAIN!D2223,SC!B:B,MAIN!A2223),SUMIFS(Allocations!$H:$H,Allocations!$A:$A,MAIN!$A2223,Allocations!$B:$B,MAIN!$D2223))</f>
        <v>5.3970000000000002</v>
      </c>
      <c r="F2223" s="24">
        <f>IF(U2223="SC",SUMIFS(SC!J:J,SC!A:A,MAIN!D2223,SC!B:B,MAIN!A2223),SUMIFS(Allocations!M:M,Allocations!A:A,MAIN!A2223,Allocations!B:B,MAIN!D2223))</f>
        <v>6.0000000000000001E-3</v>
      </c>
      <c r="G2223" s="24">
        <f t="shared" si="641"/>
        <v>5.4030000000000005</v>
      </c>
      <c r="H2223" s="24">
        <f>IFERROR(VLOOKUP(S2223,Swaps_wk!$A$2:$AP$151,HLOOKUP(MAIN!D2223,Swaps_wk!$B$2:$AP$151,150,FALSE),FALSE),0)</f>
        <v>0</v>
      </c>
      <c r="I2223" s="24">
        <f>SUMIFS(PASTE_DQS_TRACKER!$D:$D,PASTE_DQS_TRACKER!$C:$C,MAIN!$A2223,PASTE_DQS_TRACKER!$B:$B,MAIN!$D2223)-SUMIFS(PASTE_DQS_TRACKER!$D:$D,PASTE_DQS_TRACKER!$C:$C,MAIN!A2223,PASTE_DQS_TRACKER!$E:$E,MAIN!$D2223)</f>
        <v>0</v>
      </c>
      <c r="J2223" s="25">
        <f t="shared" si="642"/>
        <v>5.4030000000000005</v>
      </c>
      <c r="K2223" s="24">
        <f>IFERROR(IF(V2223="Flex",0,IF(D2223=$D$30,VLOOKUP(A2223,MMO_o10M_lease!$A$1:$F$51,5,FALSE),IF(D2223=$D$26,VLOOKUP(D2223,LANDINGS!$A$3:$BR$40,HLOOKUP(A2223,LANDINGS!$B$1:$CF$42,42,FALSE),FALSE)-IFERROR(VLOOKUP(A2223,MMO_o10M_lease!$A$1:$F$38,5,FALSE),0),VLOOKUP(D2223,LANDINGS!$A$3:$CF$40,HLOOKUP(A2223,LANDINGS!$B$1:$CF$42,42,FALSE),FALSE)))),0)</f>
        <v>0.01</v>
      </c>
      <c r="L2223" s="24">
        <f>SUMIFS(PASTE_FLEX_TRACKER!$D:$D,PASTE_FLEX_TRACKER!$F:$F,MAIN!$A2223,PASTE_FLEX_TRACKER!$B:$B,MAIN!$D2223)-SUMIFS(PASTE_FLEX_TRACKER!$D:$D,PASTE_FLEX_TRACKER!$C:$C,MAIN!$A2223,PASTE_FLEX_TRACKER!$B:$B,MAIN!$D2223)</f>
        <v>0</v>
      </c>
      <c r="M2223" s="24">
        <f>IFERROR(-VLOOKUP(D2223,SQ!$A$19:$CC$52,HLOOKUP(MAIN!A2223,SQ!$B$18:$CC$56,39,FALSE),FALSE),"n/a")</f>
        <v>0</v>
      </c>
      <c r="N2223" s="46" t="s">
        <v>563</v>
      </c>
      <c r="O2223" s="46">
        <f>SUMIFS(MAN_ADJ!$L:$L,MAN_ADJ!$K:$K,MAIN!$D2223,MAN_ADJ!$J:$J,MAIN!$S2223)</f>
        <v>0</v>
      </c>
      <c r="P2223" s="25">
        <f t="shared" si="643"/>
        <v>0.01</v>
      </c>
      <c r="Q2223" s="28">
        <f t="shared" si="633"/>
        <v>1.8508236165093465E-3</v>
      </c>
      <c r="R2223" s="38">
        <f t="shared" si="634"/>
        <v>5.3930000000000007</v>
      </c>
      <c r="S2223" s="17" t="s">
        <v>249</v>
      </c>
    </row>
    <row r="2224" spans="1:19" x14ac:dyDescent="0.25">
      <c r="A2224" s="17" t="s">
        <v>249</v>
      </c>
      <c r="B2224" s="17" t="s">
        <v>93</v>
      </c>
      <c r="C2224" s="17" t="s">
        <v>250</v>
      </c>
      <c r="D2224" s="17" t="s">
        <v>111</v>
      </c>
      <c r="E2224" s="24">
        <f>IF(U2224="SC",SUMIFS(SC!F:F,SC!A:A,MAIN!D2224,SC!B:B,MAIN!A2224),SUMIFS(Allocations!$H:$H,Allocations!$A:$A,MAIN!$A2224,Allocations!$B:$B,MAIN!$D2224))</f>
        <v>14.634</v>
      </c>
      <c r="F2224" s="24">
        <f>IF(U2224="SC",SUMIFS(SC!J:J,SC!A:A,MAIN!D2224,SC!B:B,MAIN!A2224),SUMIFS(Allocations!M:M,Allocations!A:A,MAIN!A2224,Allocations!B:B,MAIN!D2224))</f>
        <v>0</v>
      </c>
      <c r="G2224" s="24">
        <f t="shared" si="641"/>
        <v>14.634</v>
      </c>
      <c r="H2224" s="24">
        <f>IFERROR(VLOOKUP(S2224,Swaps_wk!$A$2:$AP$151,HLOOKUP(MAIN!D2224,Swaps_wk!$B$2:$AP$151,150,FALSE),FALSE),0)</f>
        <v>0</v>
      </c>
      <c r="I2224" s="24">
        <f>SUMIFS(PASTE_DQS_TRACKER!$D:$D,PASTE_DQS_TRACKER!$C:$C,MAIN!$A2224,PASTE_DQS_TRACKER!$B:$B,MAIN!$D2224)-SUMIFS(PASTE_DQS_TRACKER!$D:$D,PASTE_DQS_TRACKER!$C:$C,MAIN!A2224,PASTE_DQS_TRACKER!$E:$E,MAIN!$D2224)</f>
        <v>-0.2</v>
      </c>
      <c r="J2224" s="25">
        <f t="shared" si="642"/>
        <v>14.434000000000001</v>
      </c>
      <c r="K2224" s="24">
        <f>IFERROR(IF(V2224="Flex",0,IF(D2224=$D$30,VLOOKUP(A2224,MMO_o10M_lease!$A$1:$F$51,5,FALSE),IF(D2224=$D$26,VLOOKUP(D2224,LANDINGS!$A$3:$BR$40,HLOOKUP(A2224,LANDINGS!$B$1:$CF$42,42,FALSE),FALSE)-IFERROR(VLOOKUP(A2224,MMO_o10M_lease!$A$1:$F$38,5,FALSE),0),VLOOKUP(D2224,LANDINGS!$A$3:$CF$40,HLOOKUP(A2224,LANDINGS!$B$1:$CF$42,42,FALSE),FALSE)))),0)</f>
        <v>0</v>
      </c>
      <c r="L2224" s="24">
        <f>SUMIFS(PASTE_FLEX_TRACKER!$D:$D,PASTE_FLEX_TRACKER!$F:$F,MAIN!$A2224,PASTE_FLEX_TRACKER!$B:$B,MAIN!$D2224)-SUMIFS(PASTE_FLEX_TRACKER!$D:$D,PASTE_FLEX_TRACKER!$C:$C,MAIN!$A2224,PASTE_FLEX_TRACKER!$B:$B,MAIN!$D2224)</f>
        <v>0</v>
      </c>
      <c r="M2224" s="24">
        <f>IFERROR(-VLOOKUP(D2224,SQ!$A$19:$CC$52,HLOOKUP(MAIN!A2224,SQ!$B$18:$CC$56,39,FALSE),FALSE),"n/a")</f>
        <v>0</v>
      </c>
      <c r="N2224" s="46" t="s">
        <v>563</v>
      </c>
      <c r="O2224" s="46">
        <f>SUMIFS(MAN_ADJ!$L:$L,MAN_ADJ!$K:$K,MAIN!$D2224,MAN_ADJ!$J:$J,MAIN!$S2224)</f>
        <v>0</v>
      </c>
      <c r="P2224" s="25">
        <f t="shared" si="643"/>
        <v>0</v>
      </c>
      <c r="Q2224" s="28">
        <f t="shared" si="633"/>
        <v>0</v>
      </c>
      <c r="R2224" s="38">
        <f t="shared" si="634"/>
        <v>14.434000000000001</v>
      </c>
      <c r="S2224" s="17" t="s">
        <v>249</v>
      </c>
    </row>
    <row r="2225" spans="1:19" x14ac:dyDescent="0.25">
      <c r="A2225" s="17" t="s">
        <v>249</v>
      </c>
      <c r="B2225" s="17" t="s">
        <v>93</v>
      </c>
      <c r="C2225" s="17" t="s">
        <v>250</v>
      </c>
      <c r="D2225" s="17" t="s">
        <v>112</v>
      </c>
      <c r="E2225" s="24">
        <f>IF(U2225="SC",SUMIFS(SC!F:F,SC!A:A,MAIN!D2225,SC!B:B,MAIN!A2225),SUMIFS(Allocations!$H:$H,Allocations!$A:$A,MAIN!$A2225,Allocations!$B:$B,MAIN!$D2225))</f>
        <v>0.55600000000000005</v>
      </c>
      <c r="F2225" s="24">
        <f>IF(U2225="SC",SUMIFS(SC!J:J,SC!A:A,MAIN!D2225,SC!B:B,MAIN!A2225),SUMIFS(Allocations!M:M,Allocations!A:A,MAIN!A2225,Allocations!B:B,MAIN!D2225))</f>
        <v>0</v>
      </c>
      <c r="G2225" s="24">
        <f t="shared" si="641"/>
        <v>0.55600000000000005</v>
      </c>
      <c r="H2225" s="24">
        <f>IFERROR(VLOOKUP(S2225,Swaps_wk!$A$2:$AP$151,HLOOKUP(MAIN!D2225,Swaps_wk!$B$2:$AP$151,150,FALSE),FALSE),0)</f>
        <v>0</v>
      </c>
      <c r="I2225" s="24">
        <f>SUMIFS(PASTE_DQS_TRACKER!$D:$D,PASTE_DQS_TRACKER!$C:$C,MAIN!$A2225,PASTE_DQS_TRACKER!$B:$B,MAIN!$D2225)-SUMIFS(PASTE_DQS_TRACKER!$D:$D,PASTE_DQS_TRACKER!$C:$C,MAIN!A2225,PASTE_DQS_TRACKER!$E:$E,MAIN!$D2225)</f>
        <v>0</v>
      </c>
      <c r="J2225" s="25">
        <f t="shared" si="642"/>
        <v>0.55600000000000005</v>
      </c>
      <c r="K2225" s="24">
        <f>IFERROR(IF(V2225="Flex",0,IF(D2225=$D$30,VLOOKUP(A2225,MMO_o10M_lease!$A$1:$F$51,5,FALSE),IF(D2225=$D$26,VLOOKUP(D2225,LANDINGS!$A$3:$BR$40,HLOOKUP(A2225,LANDINGS!$B$1:$CF$42,42,FALSE),FALSE)-IFERROR(VLOOKUP(A2225,MMO_o10M_lease!$A$1:$F$38,5,FALSE),0),VLOOKUP(D2225,LANDINGS!$A$3:$CF$40,HLOOKUP(A2225,LANDINGS!$B$1:$CF$42,42,FALSE),FALSE)))),0)</f>
        <v>0</v>
      </c>
      <c r="L2225" s="24">
        <f>SUMIFS(PASTE_FLEX_TRACKER!$D:$D,PASTE_FLEX_TRACKER!$F:$F,MAIN!$A2225,PASTE_FLEX_TRACKER!$B:$B,MAIN!$D2225)-SUMIFS(PASTE_FLEX_TRACKER!$D:$D,PASTE_FLEX_TRACKER!$C:$C,MAIN!$A2225,PASTE_FLEX_TRACKER!$B:$B,MAIN!$D2225)</f>
        <v>0</v>
      </c>
      <c r="M2225" s="24">
        <f>IFERROR(-VLOOKUP(D2225,SQ!$A$19:$CC$52,HLOOKUP(MAIN!A2225,SQ!$B$18:$CC$56,39,FALSE),FALSE),"n/a")</f>
        <v>0</v>
      </c>
      <c r="N2225" s="46" t="s">
        <v>563</v>
      </c>
      <c r="O2225" s="46">
        <f>SUMIFS(MAN_ADJ!$L:$L,MAN_ADJ!$K:$K,MAIN!$D2225,MAN_ADJ!$J:$J,MAIN!$S2225)</f>
        <v>0</v>
      </c>
      <c r="P2225" s="25">
        <f t="shared" si="643"/>
        <v>0</v>
      </c>
      <c r="Q2225" s="28">
        <f t="shared" si="633"/>
        <v>0</v>
      </c>
      <c r="R2225" s="38">
        <f t="shared" si="634"/>
        <v>0.55600000000000005</v>
      </c>
      <c r="S2225" s="17" t="s">
        <v>249</v>
      </c>
    </row>
    <row r="2226" spans="1:19" x14ac:dyDescent="0.25">
      <c r="A2226" s="17" t="s">
        <v>249</v>
      </c>
      <c r="B2226" s="17" t="s">
        <v>93</v>
      </c>
      <c r="C2226" s="17" t="s">
        <v>250</v>
      </c>
      <c r="D2226" s="17" t="s">
        <v>113</v>
      </c>
      <c r="E2226" s="24">
        <f>IF(U2226="SC",SUMIFS(SC!F:F,SC!A:A,MAIN!D2226,SC!B:B,MAIN!A2226),SUMIFS(Allocations!$H:$H,Allocations!$A:$A,MAIN!$A2226,Allocations!$B:$B,MAIN!$D2226))</f>
        <v>0.2</v>
      </c>
      <c r="F2226" s="24">
        <f>IF(U2226="SC",SUMIFS(SC!J:J,SC!A:A,MAIN!D2226,SC!B:B,MAIN!A2226),SUMIFS(Allocations!M:M,Allocations!A:A,MAIN!A2226,Allocations!B:B,MAIN!D2226))</f>
        <v>0</v>
      </c>
      <c r="G2226" s="24">
        <f t="shared" si="641"/>
        <v>0.2</v>
      </c>
      <c r="H2226" s="24">
        <f>IFERROR(VLOOKUP(S2226,Swaps_wk!$A$2:$AP$151,HLOOKUP(MAIN!D2226,Swaps_wk!$B$2:$AP$151,150,FALSE),FALSE),0)</f>
        <v>0</v>
      </c>
      <c r="I2226" s="24">
        <f>SUMIFS(PASTE_DQS_TRACKER!$D:$D,PASTE_DQS_TRACKER!$C:$C,MAIN!$A2226,PASTE_DQS_TRACKER!$B:$B,MAIN!$D2226)-SUMIFS(PASTE_DQS_TRACKER!$D:$D,PASTE_DQS_TRACKER!$C:$C,MAIN!A2226,PASTE_DQS_TRACKER!$E:$E,MAIN!$D2226)</f>
        <v>0</v>
      </c>
      <c r="J2226" s="25">
        <f t="shared" si="642"/>
        <v>0.2</v>
      </c>
      <c r="K2226" s="24">
        <f>IFERROR(IF(V2226="Flex",0,IF(D2226=$D$30,VLOOKUP(A2226,MMO_o10M_lease!$A$1:$F$51,5,FALSE),IF(D2226=$D$26,VLOOKUP(D2226,LANDINGS!$A$3:$BR$40,HLOOKUP(A2226,LANDINGS!$B$1:$CF$42,42,FALSE),FALSE)-IFERROR(VLOOKUP(A2226,MMO_o10M_lease!$A$1:$F$38,5,FALSE),0),VLOOKUP(D2226,LANDINGS!$A$3:$CF$40,HLOOKUP(A2226,LANDINGS!$B$1:$CF$42,42,FALSE),FALSE)))),0)</f>
        <v>0</v>
      </c>
      <c r="L2226" s="24">
        <f>SUMIFS(PASTE_FLEX_TRACKER!$D:$D,PASTE_FLEX_TRACKER!$F:$F,MAIN!$A2226,PASTE_FLEX_TRACKER!$B:$B,MAIN!$D2226)-SUMIFS(PASTE_FLEX_TRACKER!$D:$D,PASTE_FLEX_TRACKER!$C:$C,MAIN!$A2226,PASTE_FLEX_TRACKER!$B:$B,MAIN!$D2226)</f>
        <v>0</v>
      </c>
      <c r="M2226" s="24">
        <f>IFERROR(-VLOOKUP(D2226,SQ!$A$19:$CC$52,HLOOKUP(MAIN!A2226,SQ!$B$18:$CC$56,39,FALSE),FALSE),"n/a")</f>
        <v>0</v>
      </c>
      <c r="N2226" s="46" t="s">
        <v>563</v>
      </c>
      <c r="O2226" s="46">
        <f>SUMIFS(MAN_ADJ!$L:$L,MAN_ADJ!$K:$K,MAIN!$D2226,MAN_ADJ!$J:$J,MAIN!$S2226)</f>
        <v>0</v>
      </c>
      <c r="P2226" s="25">
        <f t="shared" si="643"/>
        <v>0</v>
      </c>
      <c r="Q2226" s="28">
        <f t="shared" si="633"/>
        <v>0</v>
      </c>
      <c r="R2226" s="38">
        <f t="shared" si="634"/>
        <v>0.2</v>
      </c>
      <c r="S2226" s="17" t="s">
        <v>249</v>
      </c>
    </row>
    <row r="2227" spans="1:19" x14ac:dyDescent="0.25">
      <c r="A2227" s="17" t="s">
        <v>249</v>
      </c>
      <c r="B2227" s="17" t="s">
        <v>93</v>
      </c>
      <c r="C2227" s="17" t="s">
        <v>250</v>
      </c>
      <c r="D2227" s="17" t="s">
        <v>114</v>
      </c>
      <c r="E2227" s="24">
        <f>IF(U2227="SC",SUMIFS(SC!F:F,SC!A:A,MAIN!D2227,SC!B:B,MAIN!A2227),SUMIFS(Allocations!$H:$H,Allocations!$A:$A,MAIN!$A2227,Allocations!$B:$B,MAIN!$D2227))</f>
        <v>7.3440000000000003</v>
      </c>
      <c r="F2227" s="24">
        <f>IF(U2227="SC",SUMIFS(SC!J:J,SC!A:A,MAIN!D2227,SC!B:B,MAIN!A2227),SUMIFS(Allocations!M:M,Allocations!A:A,MAIN!A2227,Allocations!B:B,MAIN!D2227))</f>
        <v>0</v>
      </c>
      <c r="G2227" s="24">
        <f t="shared" si="641"/>
        <v>7.3440000000000003</v>
      </c>
      <c r="H2227" s="24">
        <f>IFERROR(VLOOKUP(S2227,Swaps_wk!$A$2:$AP$151,HLOOKUP(MAIN!D2227,Swaps_wk!$B$2:$AP$151,150,FALSE),FALSE),0)</f>
        <v>0</v>
      </c>
      <c r="I2227" s="24">
        <f>SUMIFS(PASTE_DQS_TRACKER!$D:$D,PASTE_DQS_TRACKER!$C:$C,MAIN!$A2227,PASTE_DQS_TRACKER!$B:$B,MAIN!$D2227)-SUMIFS(PASTE_DQS_TRACKER!$D:$D,PASTE_DQS_TRACKER!$C:$C,MAIN!A2227,PASTE_DQS_TRACKER!$E:$E,MAIN!$D2227)</f>
        <v>0</v>
      </c>
      <c r="J2227" s="25">
        <f t="shared" si="642"/>
        <v>7.3440000000000003</v>
      </c>
      <c r="K2227" s="24">
        <f>IFERROR(IF(V2227="Flex",0,IF(D2227=$D$30,VLOOKUP(A2227,MMO_o10M_lease!$A$1:$F$51,5,FALSE),IF(D2227=$D$26,VLOOKUP(D2227,LANDINGS!$A$3:$BR$40,HLOOKUP(A2227,LANDINGS!$B$1:$CF$42,42,FALSE),FALSE)-IFERROR(VLOOKUP(A2227,MMO_o10M_lease!$A$1:$F$38,5,FALSE),0),VLOOKUP(D2227,LANDINGS!$A$3:$CF$40,HLOOKUP(A2227,LANDINGS!$B$1:$CF$42,42,FALSE),FALSE)))),0)</f>
        <v>0</v>
      </c>
      <c r="L2227" s="24">
        <f>SUMIFS(PASTE_FLEX_TRACKER!$D:$D,PASTE_FLEX_TRACKER!$F:$F,MAIN!$A2227,PASTE_FLEX_TRACKER!$B:$B,MAIN!$D2227)-SUMIFS(PASTE_FLEX_TRACKER!$D:$D,PASTE_FLEX_TRACKER!$C:$C,MAIN!$A2227,PASTE_FLEX_TRACKER!$B:$B,MAIN!$D2227)</f>
        <v>0</v>
      </c>
      <c r="M2227" s="24">
        <f>IFERROR(-VLOOKUP(D2227,SQ!$A$19:$CC$52,HLOOKUP(MAIN!A2227,SQ!$B$18:$CC$56,39,FALSE),FALSE),"n/a")</f>
        <v>0</v>
      </c>
      <c r="N2227" s="46" t="s">
        <v>563</v>
      </c>
      <c r="O2227" s="46">
        <f>SUMIFS(MAN_ADJ!$L:$L,MAN_ADJ!$K:$K,MAIN!$D2227,MAN_ADJ!$J:$J,MAIN!$S2227)</f>
        <v>0</v>
      </c>
      <c r="P2227" s="25">
        <f t="shared" si="643"/>
        <v>0</v>
      </c>
      <c r="Q2227" s="28">
        <f t="shared" si="633"/>
        <v>0</v>
      </c>
      <c r="R2227" s="38">
        <f t="shared" si="634"/>
        <v>7.3440000000000003</v>
      </c>
      <c r="S2227" s="17" t="s">
        <v>249</v>
      </c>
    </row>
    <row r="2228" spans="1:19" x14ac:dyDescent="0.25">
      <c r="A2228" s="17" t="s">
        <v>249</v>
      </c>
      <c r="B2228" s="17" t="s">
        <v>93</v>
      </c>
      <c r="C2228" s="17" t="s">
        <v>250</v>
      </c>
      <c r="D2228" s="17" t="s">
        <v>115</v>
      </c>
      <c r="E2228" s="24">
        <f>IF(U2228="SC",SUMIFS(SC!F:F,SC!A:A,MAIN!D2228,SC!B:B,MAIN!A2228),SUMIFS(Allocations!$H:$H,Allocations!$A:$A,MAIN!$A2228,Allocations!$B:$B,MAIN!$D2228))</f>
        <v>0.78800000000000003</v>
      </c>
      <c r="F2228" s="24">
        <f>IF(U2228="SC",SUMIFS(SC!J:J,SC!A:A,MAIN!D2228,SC!B:B,MAIN!A2228),SUMIFS(Allocations!M:M,Allocations!A:A,MAIN!A2228,Allocations!B:B,MAIN!D2228))</f>
        <v>0</v>
      </c>
      <c r="G2228" s="24">
        <f t="shared" si="641"/>
        <v>0.78800000000000003</v>
      </c>
      <c r="H2228" s="24">
        <f>IFERROR(VLOOKUP(S2228,Swaps_wk!$A$2:$AP$151,HLOOKUP(MAIN!D2228,Swaps_wk!$B$2:$AP$151,150,FALSE),FALSE),0)</f>
        <v>0</v>
      </c>
      <c r="I2228" s="24">
        <f>SUMIFS(PASTE_DQS_TRACKER!$D:$D,PASTE_DQS_TRACKER!$C:$C,MAIN!$A2228,PASTE_DQS_TRACKER!$B:$B,MAIN!$D2228)-SUMIFS(PASTE_DQS_TRACKER!$D:$D,PASTE_DQS_TRACKER!$C:$C,MAIN!A2228,PASTE_DQS_TRACKER!$E:$E,MAIN!$D2228)</f>
        <v>0</v>
      </c>
      <c r="J2228" s="25">
        <f t="shared" si="642"/>
        <v>0.78800000000000003</v>
      </c>
      <c r="K2228" s="24">
        <f>IFERROR(IF(V2228="Flex",0,IF(D2228=$D$30,VLOOKUP(A2228,MMO_o10M_lease!$A$1:$F$51,5,FALSE),IF(D2228=$D$26,VLOOKUP(D2228,LANDINGS!$A$3:$BR$40,HLOOKUP(A2228,LANDINGS!$B$1:$CF$42,42,FALSE),FALSE)-IFERROR(VLOOKUP(A2228,MMO_o10M_lease!$A$1:$F$38,5,FALSE),0),VLOOKUP(D2228,LANDINGS!$A$3:$CF$40,HLOOKUP(A2228,LANDINGS!$B$1:$CF$42,42,FALSE),FALSE)))),0)</f>
        <v>0</v>
      </c>
      <c r="L2228" s="24">
        <f>SUMIFS(PASTE_FLEX_TRACKER!$D:$D,PASTE_FLEX_TRACKER!$F:$F,MAIN!$A2228,PASTE_FLEX_TRACKER!$B:$B,MAIN!$D2228)-SUMIFS(PASTE_FLEX_TRACKER!$D:$D,PASTE_FLEX_TRACKER!$C:$C,MAIN!$A2228,PASTE_FLEX_TRACKER!$B:$B,MAIN!$D2228)</f>
        <v>0</v>
      </c>
      <c r="M2228" s="24">
        <f>IFERROR(-VLOOKUP(D2228,SQ!$A$19:$CC$52,HLOOKUP(MAIN!A2228,SQ!$B$18:$CC$56,39,FALSE),FALSE),"n/a")</f>
        <v>0</v>
      </c>
      <c r="N2228" s="46" t="s">
        <v>563</v>
      </c>
      <c r="O2228" s="46">
        <f>SUMIFS(MAN_ADJ!$L:$L,MAN_ADJ!$K:$K,MAIN!$D2228,MAN_ADJ!$J:$J,MAIN!$S2228)</f>
        <v>0</v>
      </c>
      <c r="P2228" s="25">
        <f t="shared" si="643"/>
        <v>0</v>
      </c>
      <c r="Q2228" s="28">
        <f t="shared" si="633"/>
        <v>0</v>
      </c>
      <c r="R2228" s="38">
        <f t="shared" si="634"/>
        <v>0.78800000000000003</v>
      </c>
      <c r="S2228" s="17" t="s">
        <v>249</v>
      </c>
    </row>
    <row r="2229" spans="1:19" x14ac:dyDescent="0.25">
      <c r="A2229" s="17" t="s">
        <v>249</v>
      </c>
      <c r="B2229" s="17" t="s">
        <v>93</v>
      </c>
      <c r="C2229" s="17" t="s">
        <v>250</v>
      </c>
      <c r="D2229" s="17" t="s">
        <v>116</v>
      </c>
      <c r="E2229" s="24">
        <f>IF(U2229="SC",SUMIFS(SC!F:F,SC!A:A,MAIN!D2229,SC!B:B,MAIN!A2229),SUMIFS(Allocations!$H:$H,Allocations!$A:$A,MAIN!$A2229,Allocations!$B:$B,MAIN!$D2229))</f>
        <v>0.127</v>
      </c>
      <c r="F2229" s="24">
        <f>IF(U2229="SC",SUMIFS(SC!J:J,SC!A:A,MAIN!D2229,SC!B:B,MAIN!A2229),SUMIFS(Allocations!M:M,Allocations!A:A,MAIN!A2229,Allocations!B:B,MAIN!D2229))</f>
        <v>0</v>
      </c>
      <c r="G2229" s="24">
        <f t="shared" si="641"/>
        <v>0.127</v>
      </c>
      <c r="H2229" s="24">
        <f>IFERROR(VLOOKUP(S2229,Swaps_wk!$A$2:$AP$151,HLOOKUP(MAIN!D2229,Swaps_wk!$B$2:$AP$151,150,FALSE),FALSE),0)</f>
        <v>0</v>
      </c>
      <c r="I2229" s="24">
        <f>SUMIFS(PASTE_DQS_TRACKER!$D:$D,PASTE_DQS_TRACKER!$C:$C,MAIN!$A2229,PASTE_DQS_TRACKER!$B:$B,MAIN!$D2229)-SUMIFS(PASTE_DQS_TRACKER!$D:$D,PASTE_DQS_TRACKER!$C:$C,MAIN!A2229,PASTE_DQS_TRACKER!$E:$E,MAIN!$D2229)</f>
        <v>0</v>
      </c>
      <c r="J2229" s="25">
        <f t="shared" si="642"/>
        <v>0.127</v>
      </c>
      <c r="K2229" s="24">
        <f>IFERROR(IF(V2229="Flex",0,IF(D2229=$D$30,VLOOKUP(A2229,MMO_o10M_lease!$A$1:$F$51,5,FALSE),IF(D2229=$D$26,VLOOKUP(D2229,LANDINGS!$A$3:$BR$40,HLOOKUP(A2229,LANDINGS!$B$1:$CF$42,42,FALSE),FALSE)-IFERROR(VLOOKUP(A2229,MMO_o10M_lease!$A$1:$F$38,5,FALSE),0),VLOOKUP(D2229,LANDINGS!$A$3:$CF$40,HLOOKUP(A2229,LANDINGS!$B$1:$CF$42,42,FALSE),FALSE)))),0)</f>
        <v>0</v>
      </c>
      <c r="L2229" s="24">
        <f>SUMIFS(PASTE_FLEX_TRACKER!$D:$D,PASTE_FLEX_TRACKER!$F:$F,MAIN!$A2229,PASTE_FLEX_TRACKER!$B:$B,MAIN!$D2229)-SUMIFS(PASTE_FLEX_TRACKER!$D:$D,PASTE_FLEX_TRACKER!$C:$C,MAIN!$A2229,PASTE_FLEX_TRACKER!$B:$B,MAIN!$D2229)</f>
        <v>0</v>
      </c>
      <c r="M2229" s="24">
        <f>IFERROR(-VLOOKUP(D2229,SQ!$A$19:$CC$52,HLOOKUP(MAIN!A2229,SQ!$B$18:$CC$56,39,FALSE),FALSE),"n/a")</f>
        <v>0</v>
      </c>
      <c r="N2229" s="46" t="s">
        <v>563</v>
      </c>
      <c r="O2229" s="46">
        <f>SUMIFS(MAN_ADJ!$L:$L,MAN_ADJ!$K:$K,MAIN!$D2229,MAN_ADJ!$J:$J,MAIN!$S2229)</f>
        <v>0</v>
      </c>
      <c r="P2229" s="25">
        <f t="shared" si="643"/>
        <v>0</v>
      </c>
      <c r="Q2229" s="28">
        <f t="shared" si="633"/>
        <v>0</v>
      </c>
      <c r="R2229" s="38">
        <f t="shared" si="634"/>
        <v>0.127</v>
      </c>
      <c r="S2229" s="17" t="s">
        <v>249</v>
      </c>
    </row>
    <row r="2230" spans="1:19" x14ac:dyDescent="0.25">
      <c r="A2230" s="17" t="s">
        <v>249</v>
      </c>
      <c r="B2230" s="17" t="s">
        <v>93</v>
      </c>
      <c r="C2230" s="17" t="s">
        <v>250</v>
      </c>
      <c r="D2230" s="17" t="s">
        <v>117</v>
      </c>
      <c r="E2230" s="24">
        <f>IF(U2230="SC",SUMIFS(SC!F:F,SC!A:A,MAIN!D2230,SC!B:B,MAIN!A2230),SUMIFS(Allocations!$H:$H,Allocations!$A:$A,MAIN!$A2230,Allocations!$B:$B,MAIN!$D2230))</f>
        <v>0.45700000000000002</v>
      </c>
      <c r="F2230" s="24">
        <f>IF(U2230="SC",SUMIFS(SC!J:J,SC!A:A,MAIN!D2230,SC!B:B,MAIN!A2230),SUMIFS(Allocations!M:M,Allocations!A:A,MAIN!A2230,Allocations!B:B,MAIN!D2230))</f>
        <v>0</v>
      </c>
      <c r="G2230" s="24">
        <f t="shared" si="641"/>
        <v>0.45700000000000002</v>
      </c>
      <c r="H2230" s="24">
        <f>IFERROR(VLOOKUP(S2230,Swaps_wk!$A$2:$AP$151,HLOOKUP(MAIN!D2230,Swaps_wk!$B$2:$AP$151,150,FALSE),FALSE),0)</f>
        <v>0</v>
      </c>
      <c r="I2230" s="24">
        <f>SUMIFS(PASTE_DQS_TRACKER!$D:$D,PASTE_DQS_TRACKER!$C:$C,MAIN!$A2230,PASTE_DQS_TRACKER!$B:$B,MAIN!$D2230)-SUMIFS(PASTE_DQS_TRACKER!$D:$D,PASTE_DQS_TRACKER!$C:$C,MAIN!A2230,PASTE_DQS_TRACKER!$E:$E,MAIN!$D2230)</f>
        <v>-0.4</v>
      </c>
      <c r="J2230" s="25">
        <f t="shared" si="642"/>
        <v>5.6999999999999995E-2</v>
      </c>
      <c r="K2230" s="24">
        <f>IFERROR(IF(V2230="Flex",0,IF(D2230=$D$30,VLOOKUP(A2230,MMO_o10M_lease!$A$1:$F$51,5,FALSE),IF(D2230=$D$26,VLOOKUP(D2230,LANDINGS!$A$3:$BR$40,HLOOKUP(A2230,LANDINGS!$B$1:$CF$42,42,FALSE),FALSE)-IFERROR(VLOOKUP(A2230,MMO_o10M_lease!$A$1:$F$38,5,FALSE),0),VLOOKUP(D2230,LANDINGS!$A$3:$CF$40,HLOOKUP(A2230,LANDINGS!$B$1:$CF$42,42,FALSE),FALSE)))),0)</f>
        <v>0</v>
      </c>
      <c r="L2230" s="24">
        <f>SUMIFS(PASTE_FLEX_TRACKER!$D:$D,PASTE_FLEX_TRACKER!$F:$F,MAIN!$A2230,PASTE_FLEX_TRACKER!$B:$B,MAIN!$D2230)-SUMIFS(PASTE_FLEX_TRACKER!$D:$D,PASTE_FLEX_TRACKER!$C:$C,MAIN!$A2230,PASTE_FLEX_TRACKER!$B:$B,MAIN!$D2230)</f>
        <v>0</v>
      </c>
      <c r="M2230" s="24">
        <f>IFERROR(-VLOOKUP(D2230,SQ!$A$19:$CC$52,HLOOKUP(MAIN!A2230,SQ!$B$18:$CC$56,39,FALSE),FALSE),"n/a")</f>
        <v>0</v>
      </c>
      <c r="N2230" s="46" t="s">
        <v>563</v>
      </c>
      <c r="O2230" s="46">
        <f>SUMIFS(MAN_ADJ!$L:$L,MAN_ADJ!$K:$K,MAIN!$D2230,MAN_ADJ!$J:$J,MAIN!$S2230)</f>
        <v>0</v>
      </c>
      <c r="P2230" s="25">
        <f t="shared" si="643"/>
        <v>0</v>
      </c>
      <c r="Q2230" s="28">
        <f t="shared" si="633"/>
        <v>0</v>
      </c>
      <c r="R2230" s="38">
        <f t="shared" si="634"/>
        <v>5.6999999999999995E-2</v>
      </c>
      <c r="S2230" s="17" t="s">
        <v>249</v>
      </c>
    </row>
    <row r="2231" spans="1:19" x14ac:dyDescent="0.25">
      <c r="A2231" s="17" t="s">
        <v>249</v>
      </c>
      <c r="B2231" s="17" t="s">
        <v>93</v>
      </c>
      <c r="C2231" s="17" t="s">
        <v>250</v>
      </c>
      <c r="D2231" s="17" t="s">
        <v>118</v>
      </c>
      <c r="E2231" s="24">
        <f>IF(U2231="SC",SUMIFS(SC!F:F,SC!A:A,MAIN!D2231,SC!B:B,MAIN!A2231),SUMIFS(Allocations!$H:$H,Allocations!$A:$A,MAIN!$A2231,Allocations!$B:$B,MAIN!$D2231))</f>
        <v>0.20599999999999999</v>
      </c>
      <c r="F2231" s="24">
        <f>IF(U2231="SC",SUMIFS(SC!J:J,SC!A:A,MAIN!D2231,SC!B:B,MAIN!A2231),SUMIFS(Allocations!M:M,Allocations!A:A,MAIN!A2231,Allocations!B:B,MAIN!D2231))</f>
        <v>0</v>
      </c>
      <c r="G2231" s="24">
        <f t="shared" si="641"/>
        <v>0.20599999999999999</v>
      </c>
      <c r="H2231" s="24">
        <f>IFERROR(VLOOKUP(S2231,Swaps_wk!$A$2:$AP$151,HLOOKUP(MAIN!D2231,Swaps_wk!$B$2:$AP$151,150,FALSE),FALSE),0)</f>
        <v>0</v>
      </c>
      <c r="I2231" s="24">
        <f>SUMIFS(PASTE_DQS_TRACKER!$D:$D,PASTE_DQS_TRACKER!$C:$C,MAIN!$A2231,PASTE_DQS_TRACKER!$B:$B,MAIN!$D2231)-SUMIFS(PASTE_DQS_TRACKER!$D:$D,PASTE_DQS_TRACKER!$C:$C,MAIN!A2231,PASTE_DQS_TRACKER!$E:$E,MAIN!$D2231)</f>
        <v>0</v>
      </c>
      <c r="J2231" s="25">
        <f t="shared" si="642"/>
        <v>0.20599999999999999</v>
      </c>
      <c r="K2231" s="24">
        <f>IFERROR(IF(V2231="Flex",0,IF(D2231=$D$30,VLOOKUP(A2231,MMO_o10M_lease!$A$1:$F$51,5,FALSE),IF(D2231=$D$26,VLOOKUP(D2231,LANDINGS!$A$3:$BR$40,HLOOKUP(A2231,LANDINGS!$B$1:$CF$42,42,FALSE),FALSE)-IFERROR(VLOOKUP(A2231,MMO_o10M_lease!$A$1:$F$38,5,FALSE),0),VLOOKUP(D2231,LANDINGS!$A$3:$CF$40,HLOOKUP(A2231,LANDINGS!$B$1:$CF$42,42,FALSE),FALSE)))),0)</f>
        <v>0</v>
      </c>
      <c r="L2231" s="24">
        <f>SUMIFS(PASTE_FLEX_TRACKER!$D:$D,PASTE_FLEX_TRACKER!$F:$F,MAIN!$A2231,PASTE_FLEX_TRACKER!$B:$B,MAIN!$D2231)-SUMIFS(PASTE_FLEX_TRACKER!$D:$D,PASTE_FLEX_TRACKER!$C:$C,MAIN!$A2231,PASTE_FLEX_TRACKER!$B:$B,MAIN!$D2231)</f>
        <v>0</v>
      </c>
      <c r="M2231" s="24">
        <f>IFERROR(-VLOOKUP(D2231,SQ!$A$19:$CC$52,HLOOKUP(MAIN!A2231,SQ!$B$18:$CC$56,39,FALSE),FALSE),"n/a")</f>
        <v>0</v>
      </c>
      <c r="N2231" s="46" t="s">
        <v>563</v>
      </c>
      <c r="O2231" s="46">
        <f>SUMIFS(MAN_ADJ!$L:$L,MAN_ADJ!$K:$K,MAIN!$D2231,MAN_ADJ!$J:$J,MAIN!$S2231)</f>
        <v>0</v>
      </c>
      <c r="P2231" s="25">
        <f t="shared" si="643"/>
        <v>0</v>
      </c>
      <c r="Q2231" s="28">
        <f t="shared" si="633"/>
        <v>0</v>
      </c>
      <c r="R2231" s="38">
        <f t="shared" si="634"/>
        <v>0.20599999999999999</v>
      </c>
      <c r="S2231" s="17" t="s">
        <v>249</v>
      </c>
    </row>
    <row r="2232" spans="1:19" x14ac:dyDescent="0.25">
      <c r="A2232" s="17" t="s">
        <v>249</v>
      </c>
      <c r="B2232" s="17" t="s">
        <v>93</v>
      </c>
      <c r="C2232" s="17" t="s">
        <v>250</v>
      </c>
      <c r="D2232" s="17" t="s">
        <v>119</v>
      </c>
      <c r="E2232" s="24">
        <f>IF(U2232="SC",SUMIFS(SC!F:F,SC!A:A,MAIN!D2232,SC!B:B,MAIN!A2232),SUMIFS(Allocations!$H:$H,Allocations!$A:$A,MAIN!$A2232,Allocations!$B:$B,MAIN!$D2232))</f>
        <v>0</v>
      </c>
      <c r="F2232" s="24">
        <f>IF(U2232="SC",SUMIFS(SC!J:J,SC!A:A,MAIN!D2232,SC!B:B,MAIN!A2232),SUMIFS(Allocations!M:M,Allocations!A:A,MAIN!A2232,Allocations!B:B,MAIN!D2232))</f>
        <v>0</v>
      </c>
      <c r="G2232" s="24">
        <f t="shared" si="641"/>
        <v>0</v>
      </c>
      <c r="H2232" s="24">
        <f>IFERROR(VLOOKUP(S2232,Swaps_wk!$A$2:$AP$151,HLOOKUP(MAIN!D2232,Swaps_wk!$B$2:$AP$151,150,FALSE),FALSE),0)</f>
        <v>0</v>
      </c>
      <c r="I2232" s="24">
        <f>SUMIFS(PASTE_DQS_TRACKER!$D:$D,PASTE_DQS_TRACKER!$C:$C,MAIN!$A2232,PASTE_DQS_TRACKER!$B:$B,MAIN!$D2232)-SUMIFS(PASTE_DQS_TRACKER!$D:$D,PASTE_DQS_TRACKER!$C:$C,MAIN!A2232,PASTE_DQS_TRACKER!$E:$E,MAIN!$D2232)</f>
        <v>0</v>
      </c>
      <c r="J2232" s="25">
        <f t="shared" si="642"/>
        <v>0</v>
      </c>
      <c r="K2232" s="24">
        <f>IFERROR(IF(V2232="Flex",0,IF(D2232=$D$30,VLOOKUP(A2232,MMO_o10M_lease!$A$1:$F$51,5,FALSE),IF(D2232=$D$26,VLOOKUP(D2232,LANDINGS!$A$3:$BR$40,HLOOKUP(A2232,LANDINGS!$B$1:$CF$42,42,FALSE),FALSE)-IFERROR(VLOOKUP(A2232,MMO_o10M_lease!$A$1:$F$38,5,FALSE),0),VLOOKUP(D2232,LANDINGS!$A$3:$CF$40,HLOOKUP(A2232,LANDINGS!$B$1:$CF$42,42,FALSE),FALSE)))),0)</f>
        <v>0</v>
      </c>
      <c r="L2232" s="24">
        <f>SUMIFS(PASTE_FLEX_TRACKER!$D:$D,PASTE_FLEX_TRACKER!$F:$F,MAIN!$A2232,PASTE_FLEX_TRACKER!$B:$B,MAIN!$D2232)-SUMIFS(PASTE_FLEX_TRACKER!$D:$D,PASTE_FLEX_TRACKER!$C:$C,MAIN!$A2232,PASTE_FLEX_TRACKER!$B:$B,MAIN!$D2232)</f>
        <v>0</v>
      </c>
      <c r="M2232" s="24">
        <f>IFERROR(-VLOOKUP(D2232,SQ!$A$19:$CC$52,HLOOKUP(MAIN!A2232,SQ!$B$18:$CC$56,39,FALSE),FALSE),"n/a")</f>
        <v>0</v>
      </c>
      <c r="N2232" s="46" t="s">
        <v>563</v>
      </c>
      <c r="O2232" s="46">
        <f>SUMIFS(MAN_ADJ!$L:$L,MAN_ADJ!$K:$K,MAIN!$D2232,MAN_ADJ!$J:$J,MAIN!$S2232)</f>
        <v>0</v>
      </c>
      <c r="P2232" s="25">
        <f t="shared" si="643"/>
        <v>0</v>
      </c>
      <c r="Q2232" s="28" t="str">
        <f t="shared" si="633"/>
        <v>n/a</v>
      </c>
      <c r="R2232" s="38">
        <f t="shared" si="634"/>
        <v>0</v>
      </c>
      <c r="S2232" s="17" t="s">
        <v>249</v>
      </c>
    </row>
    <row r="2233" spans="1:19" x14ac:dyDescent="0.25">
      <c r="A2233" s="17" t="s">
        <v>249</v>
      </c>
      <c r="B2233" s="17" t="s">
        <v>93</v>
      </c>
      <c r="C2233" s="17" t="s">
        <v>250</v>
      </c>
      <c r="D2233" s="17" t="s">
        <v>120</v>
      </c>
      <c r="E2233" s="24">
        <f>IF(U2233="SC",SUMIFS(SC!F:F,SC!A:A,MAIN!D2233,SC!B:B,MAIN!A2233),SUMIFS(Allocations!$H:$H,Allocations!$A:$A,MAIN!$A2233,Allocations!$B:$B,MAIN!$D2233))</f>
        <v>0</v>
      </c>
      <c r="F2233" s="24">
        <f>IF(U2233="SC",SUMIFS(SC!J:J,SC!A:A,MAIN!D2233,SC!B:B,MAIN!A2233),SUMIFS(Allocations!M:M,Allocations!A:A,MAIN!A2233,Allocations!B:B,MAIN!D2233))</f>
        <v>0</v>
      </c>
      <c r="G2233" s="24">
        <f t="shared" si="641"/>
        <v>0</v>
      </c>
      <c r="H2233" s="24">
        <f>IFERROR(VLOOKUP(S2233,Swaps_wk!$A$2:$AP$151,HLOOKUP(MAIN!D2233,Swaps_wk!$B$2:$AP$151,150,FALSE),FALSE),0)</f>
        <v>0</v>
      </c>
      <c r="I2233" s="24">
        <f>SUMIFS(PASTE_DQS_TRACKER!$D:$D,PASTE_DQS_TRACKER!$C:$C,MAIN!$A2233,PASTE_DQS_TRACKER!$B:$B,MAIN!$D2233)-SUMIFS(PASTE_DQS_TRACKER!$D:$D,PASTE_DQS_TRACKER!$C:$C,MAIN!A2233,PASTE_DQS_TRACKER!$E:$E,MAIN!$D2233)</f>
        <v>0</v>
      </c>
      <c r="J2233" s="25">
        <f t="shared" si="642"/>
        <v>0</v>
      </c>
      <c r="K2233" s="24">
        <f>IFERROR(IF(V2233="Flex",0,IF(D2233=$D$30,VLOOKUP(A2233,MMO_o10M_lease!$A$1:$F$51,5,FALSE),IF(D2233=$D$26,VLOOKUP(D2233,LANDINGS!$A$3:$BR$40,HLOOKUP(A2233,LANDINGS!$B$1:$CF$42,42,FALSE),FALSE)-IFERROR(VLOOKUP(A2233,MMO_o10M_lease!$A$1:$F$38,5,FALSE),0),VLOOKUP(D2233,LANDINGS!$A$3:$CF$40,HLOOKUP(A2233,LANDINGS!$B$1:$CF$42,42,FALSE),FALSE)))),0)</f>
        <v>0</v>
      </c>
      <c r="L2233" s="24">
        <f>SUMIFS(PASTE_FLEX_TRACKER!$D:$D,PASTE_FLEX_TRACKER!$F:$F,MAIN!$A2233,PASTE_FLEX_TRACKER!$B:$B,MAIN!$D2233)-SUMIFS(PASTE_FLEX_TRACKER!$D:$D,PASTE_FLEX_TRACKER!$C:$C,MAIN!$A2233,PASTE_FLEX_TRACKER!$B:$B,MAIN!$D2233)</f>
        <v>0</v>
      </c>
      <c r="M2233" s="24">
        <f>IFERROR(-VLOOKUP(D2233,SQ!$A$19:$CC$52,HLOOKUP(MAIN!A2233,SQ!$B$18:$CC$56,39,FALSE),FALSE),"n/a")</f>
        <v>0</v>
      </c>
      <c r="N2233" s="46" t="s">
        <v>563</v>
      </c>
      <c r="O2233" s="46">
        <f>SUMIFS(MAN_ADJ!$L:$L,MAN_ADJ!$K:$K,MAIN!$D2233,MAN_ADJ!$J:$J,MAIN!$S2233)</f>
        <v>0</v>
      </c>
      <c r="P2233" s="25">
        <f t="shared" si="643"/>
        <v>0</v>
      </c>
      <c r="Q2233" s="28" t="str">
        <f t="shared" si="633"/>
        <v>n/a</v>
      </c>
      <c r="R2233" s="38">
        <f t="shared" si="634"/>
        <v>0</v>
      </c>
      <c r="S2233" s="17" t="s">
        <v>249</v>
      </c>
    </row>
    <row r="2234" spans="1:19" x14ac:dyDescent="0.25">
      <c r="A2234" s="17" t="s">
        <v>249</v>
      </c>
      <c r="B2234" s="17" t="s">
        <v>93</v>
      </c>
      <c r="C2234" s="17" t="s">
        <v>250</v>
      </c>
      <c r="D2234" s="17" t="s">
        <v>121</v>
      </c>
      <c r="E2234" s="24">
        <f>IF(U2234="SC",SUMIFS(SC!F:F,SC!A:A,MAIN!D2234,SC!B:B,MAIN!A2234),SUMIFS(Allocations!$H:$H,Allocations!$A:$A,MAIN!$A2234,Allocations!$B:$B,MAIN!$D2234))</f>
        <v>0</v>
      </c>
      <c r="F2234" s="24">
        <f>IF(U2234="SC",SUMIFS(SC!J:J,SC!A:A,MAIN!D2234,SC!B:B,MAIN!A2234),SUMIFS(Allocations!M:M,Allocations!A:A,MAIN!A2234,Allocations!B:B,MAIN!D2234))</f>
        <v>0</v>
      </c>
      <c r="G2234" s="24">
        <f t="shared" si="641"/>
        <v>0</v>
      </c>
      <c r="H2234" s="24">
        <f>IFERROR(VLOOKUP(S2234,Swaps_wk!$A$2:$AP$151,HLOOKUP(MAIN!D2234,Swaps_wk!$B$2:$AP$151,150,FALSE),FALSE),0)</f>
        <v>0</v>
      </c>
      <c r="I2234" s="24">
        <f>SUMIFS(PASTE_DQS_TRACKER!$D:$D,PASTE_DQS_TRACKER!$C:$C,MAIN!$A2234,PASTE_DQS_TRACKER!$B:$B,MAIN!$D2234)-SUMIFS(PASTE_DQS_TRACKER!$D:$D,PASTE_DQS_TRACKER!$C:$C,MAIN!A2234,PASTE_DQS_TRACKER!$E:$E,MAIN!$D2234)</f>
        <v>0</v>
      </c>
      <c r="J2234" s="25">
        <f t="shared" si="642"/>
        <v>0</v>
      </c>
      <c r="K2234" s="24">
        <f>IFERROR(IF(V2234="Flex",0,IF(D2234=$D$30,VLOOKUP(A2234,MMO_o10M_lease!$A$1:$F$51,5,FALSE),IF(D2234=$D$26,VLOOKUP(D2234,LANDINGS!$A$3:$BR$40,HLOOKUP(A2234,LANDINGS!$B$1:$CF$42,42,FALSE),FALSE)-IFERROR(VLOOKUP(A2234,MMO_o10M_lease!$A$1:$F$38,5,FALSE),0),VLOOKUP(D2234,LANDINGS!$A$3:$CF$40,HLOOKUP(A2234,LANDINGS!$B$1:$CF$42,42,FALSE),FALSE)))),0)</f>
        <v>0</v>
      </c>
      <c r="L2234" s="24">
        <f>SUMIFS(PASTE_FLEX_TRACKER!$D:$D,PASTE_FLEX_TRACKER!$F:$F,MAIN!$A2234,PASTE_FLEX_TRACKER!$B:$B,MAIN!$D2234)-SUMIFS(PASTE_FLEX_TRACKER!$D:$D,PASTE_FLEX_TRACKER!$C:$C,MAIN!$A2234,PASTE_FLEX_TRACKER!$B:$B,MAIN!$D2234)</f>
        <v>0</v>
      </c>
      <c r="M2234" s="24">
        <f>IFERROR(-VLOOKUP(D2234,SQ!$A$19:$CC$52,HLOOKUP(MAIN!A2234,SQ!$B$18:$CC$56,39,FALSE),FALSE),"n/a")</f>
        <v>0</v>
      </c>
      <c r="N2234" s="46" t="s">
        <v>563</v>
      </c>
      <c r="O2234" s="46">
        <f>SUMIFS(MAN_ADJ!$L:$L,MAN_ADJ!$K:$K,MAIN!$D2234,MAN_ADJ!$J:$J,MAIN!$S2234)</f>
        <v>0</v>
      </c>
      <c r="P2234" s="25">
        <f t="shared" si="643"/>
        <v>0</v>
      </c>
      <c r="Q2234" s="28" t="str">
        <f t="shared" si="633"/>
        <v>n/a</v>
      </c>
      <c r="R2234" s="38">
        <f t="shared" si="634"/>
        <v>0</v>
      </c>
      <c r="S2234" s="17" t="s">
        <v>249</v>
      </c>
    </row>
    <row r="2235" spans="1:19" x14ac:dyDescent="0.25">
      <c r="A2235" s="17" t="s">
        <v>249</v>
      </c>
      <c r="B2235" s="17" t="s">
        <v>93</v>
      </c>
      <c r="C2235" s="17" t="s">
        <v>250</v>
      </c>
      <c r="D2235" s="17" t="s">
        <v>122</v>
      </c>
      <c r="E2235" s="24">
        <f>IF(U2235="SC",SUMIFS(SC!F:F,SC!A:A,MAIN!D2235,SC!B:B,MAIN!A2235),SUMIFS(Allocations!$H:$H,Allocations!$A:$A,MAIN!$A2235,Allocations!$B:$B,MAIN!$D2235))</f>
        <v>0</v>
      </c>
      <c r="F2235" s="24">
        <f>IF(U2235="SC",SUMIFS(SC!J:J,SC!A:A,MAIN!D2235,SC!B:B,MAIN!A2235),SUMIFS(Allocations!M:M,Allocations!A:A,MAIN!A2235,Allocations!B:B,MAIN!D2235))</f>
        <v>0</v>
      </c>
      <c r="G2235" s="24">
        <f t="shared" si="641"/>
        <v>0</v>
      </c>
      <c r="H2235" s="24">
        <f>IFERROR(VLOOKUP(S2235,Swaps_wk!$A$2:$AP$151,HLOOKUP(MAIN!D2235,Swaps_wk!$B$2:$AP$151,150,FALSE),FALSE),0)</f>
        <v>0</v>
      </c>
      <c r="I2235" s="24">
        <f>SUMIFS(PASTE_DQS_TRACKER!$D:$D,PASTE_DQS_TRACKER!$C:$C,MAIN!$A2235,PASTE_DQS_TRACKER!$B:$B,MAIN!$D2235)-SUMIFS(PASTE_DQS_TRACKER!$D:$D,PASTE_DQS_TRACKER!$C:$C,MAIN!A2235,PASTE_DQS_TRACKER!$E:$E,MAIN!$D2235)</f>
        <v>0</v>
      </c>
      <c r="J2235" s="25">
        <f t="shared" si="642"/>
        <v>0</v>
      </c>
      <c r="K2235" s="24">
        <f>IFERROR(IF(V2235="Flex",0,IF(D2235=$D$30,VLOOKUP(A2235,MMO_o10M_lease!$A$1:$F$51,5,FALSE),IF(D2235=$D$26,VLOOKUP(D2235,LANDINGS!$A$3:$BR$40,HLOOKUP(A2235,LANDINGS!$B$1:$CF$42,42,FALSE),FALSE)-IFERROR(VLOOKUP(A2235,MMO_o10M_lease!$A$1:$F$38,5,FALSE),0),VLOOKUP(D2235,LANDINGS!$A$3:$CF$40,HLOOKUP(A2235,LANDINGS!$B$1:$CF$42,42,FALSE),FALSE)))),0)</f>
        <v>0</v>
      </c>
      <c r="L2235" s="24">
        <f>SUMIFS(PASTE_FLEX_TRACKER!$D:$D,PASTE_FLEX_TRACKER!$F:$F,MAIN!$A2235,PASTE_FLEX_TRACKER!$B:$B,MAIN!$D2235)-SUMIFS(PASTE_FLEX_TRACKER!$D:$D,PASTE_FLEX_TRACKER!$C:$C,MAIN!$A2235,PASTE_FLEX_TRACKER!$B:$B,MAIN!$D2235)</f>
        <v>0</v>
      </c>
      <c r="M2235" s="24">
        <f>IFERROR(-VLOOKUP(D2235,SQ!$A$19:$CC$52,HLOOKUP(MAIN!A2235,SQ!$B$18:$CC$56,39,FALSE),FALSE),"n/a")</f>
        <v>0</v>
      </c>
      <c r="N2235" s="46" t="s">
        <v>563</v>
      </c>
      <c r="O2235" s="46">
        <f>SUMIFS(MAN_ADJ!$L:$L,MAN_ADJ!$K:$K,MAIN!$D2235,MAN_ADJ!$J:$J,MAIN!$S2235)</f>
        <v>0</v>
      </c>
      <c r="P2235" s="25">
        <f t="shared" si="643"/>
        <v>0</v>
      </c>
      <c r="Q2235" s="28" t="str">
        <f t="shared" si="633"/>
        <v>n/a</v>
      </c>
      <c r="R2235" s="38">
        <f t="shared" si="634"/>
        <v>0</v>
      </c>
      <c r="S2235" s="17" t="s">
        <v>249</v>
      </c>
    </row>
    <row r="2236" spans="1:19" x14ac:dyDescent="0.25">
      <c r="A2236" s="17" t="s">
        <v>249</v>
      </c>
      <c r="B2236" s="17" t="s">
        <v>93</v>
      </c>
      <c r="C2236" s="17" t="s">
        <v>250</v>
      </c>
      <c r="D2236" s="17" t="s">
        <v>123</v>
      </c>
      <c r="E2236" s="24">
        <f>IF(U2236="SC",SUMIFS(SC!F:F,SC!A:A,MAIN!D2236,SC!B:B,MAIN!A2236),SUMIFS(Allocations!$H:$H,Allocations!$A:$A,MAIN!$A2236,Allocations!$B:$B,MAIN!$D2236))</f>
        <v>0.23100000000000001</v>
      </c>
      <c r="F2236" s="24">
        <f>IF(U2236="SC",SUMIFS(SC!J:J,SC!A:A,MAIN!D2236,SC!B:B,MAIN!A2236),SUMIFS(Allocations!M:M,Allocations!A:A,MAIN!A2236,Allocations!B:B,MAIN!D2236))</f>
        <v>1E-3</v>
      </c>
      <c r="G2236" s="24">
        <f t="shared" si="641"/>
        <v>0.23200000000000001</v>
      </c>
      <c r="H2236" s="24">
        <f>IFERROR(VLOOKUP(S2236,Swaps_wk!$A$2:$AP$151,HLOOKUP(MAIN!D2236,Swaps_wk!$B$2:$AP$151,150,FALSE),FALSE),0)</f>
        <v>0</v>
      </c>
      <c r="I2236" s="24">
        <f>SUMIFS(PASTE_DQS_TRACKER!$D:$D,PASTE_DQS_TRACKER!$C:$C,MAIN!$A2236,PASTE_DQS_TRACKER!$B:$B,MAIN!$D2236)-SUMIFS(PASTE_DQS_TRACKER!$D:$D,PASTE_DQS_TRACKER!$C:$C,MAIN!A2236,PASTE_DQS_TRACKER!$E:$E,MAIN!$D2236)</f>
        <v>0</v>
      </c>
      <c r="J2236" s="25">
        <f t="shared" si="642"/>
        <v>0.23200000000000001</v>
      </c>
      <c r="K2236" s="24">
        <f>IFERROR(IF(V2236="Flex",0,IF(D2236=$D$30,VLOOKUP(A2236,MMO_o10M_lease!$A$1:$F$51,5,FALSE),IF(D2236=$D$26,VLOOKUP(D2236,LANDINGS!$A$3:$BR$40,HLOOKUP(A2236,LANDINGS!$B$1:$CF$42,42,FALSE),FALSE)-IFERROR(VLOOKUP(A2236,MMO_o10M_lease!$A$1:$F$38,5,FALSE),0),VLOOKUP(D2236,LANDINGS!$A$3:$CF$40,HLOOKUP(A2236,LANDINGS!$B$1:$CF$42,42,FALSE),FALSE)))),0)</f>
        <v>0</v>
      </c>
      <c r="L2236" s="24">
        <f>SUMIFS(PASTE_FLEX_TRACKER!$D:$D,PASTE_FLEX_TRACKER!$F:$F,MAIN!$A2236,PASTE_FLEX_TRACKER!$B:$B,MAIN!$D2236)-SUMIFS(PASTE_FLEX_TRACKER!$D:$D,PASTE_FLEX_TRACKER!$C:$C,MAIN!$A2236,PASTE_FLEX_TRACKER!$B:$B,MAIN!$D2236)</f>
        <v>0</v>
      </c>
      <c r="M2236" s="24">
        <f>IFERROR(-VLOOKUP(D2236,SQ!$A$19:$CC$52,HLOOKUP(MAIN!A2236,SQ!$B$18:$CC$56,39,FALSE),FALSE),"n/a")</f>
        <v>0</v>
      </c>
      <c r="N2236" s="46" t="s">
        <v>563</v>
      </c>
      <c r="O2236" s="46">
        <f>SUMIFS(MAN_ADJ!$L:$L,MAN_ADJ!$K:$K,MAIN!$D2236,MAN_ADJ!$J:$J,MAIN!$S2236)</f>
        <v>0</v>
      </c>
      <c r="P2236" s="25">
        <f t="shared" si="643"/>
        <v>0</v>
      </c>
      <c r="Q2236" s="28">
        <f t="shared" si="633"/>
        <v>0</v>
      </c>
      <c r="R2236" s="38">
        <f t="shared" si="634"/>
        <v>0.23200000000000001</v>
      </c>
      <c r="S2236" s="17" t="s">
        <v>249</v>
      </c>
    </row>
    <row r="2237" spans="1:19" x14ac:dyDescent="0.25">
      <c r="A2237" s="17" t="s">
        <v>249</v>
      </c>
      <c r="B2237" s="17" t="s">
        <v>93</v>
      </c>
      <c r="C2237" s="17" t="s">
        <v>250</v>
      </c>
      <c r="D2237" s="17" t="s">
        <v>124</v>
      </c>
      <c r="E2237" s="24">
        <f>IF(U2237="SC",SUMIFS(SC!F:F,SC!A:A,MAIN!D2237,SC!B:B,MAIN!A2237),SUMIFS(Allocations!$H:$H,Allocations!$A:$A,MAIN!$A2237,Allocations!$B:$B,MAIN!$D2237))</f>
        <v>0</v>
      </c>
      <c r="F2237" s="24">
        <f>IF(U2237="SC",SUMIFS(SC!J:J,SC!A:A,MAIN!D2237,SC!B:B,MAIN!A2237),SUMIFS(Allocations!M:M,Allocations!A:A,MAIN!A2237,Allocations!B:B,MAIN!D2237))</f>
        <v>0</v>
      </c>
      <c r="G2237" s="24">
        <f t="shared" si="641"/>
        <v>0</v>
      </c>
      <c r="H2237" s="24">
        <f>IFERROR(VLOOKUP(S2237,Swaps_wk!$A$2:$AP$151,HLOOKUP(MAIN!D2237,Swaps_wk!$B$2:$AP$151,150,FALSE),FALSE),0)</f>
        <v>0</v>
      </c>
      <c r="I2237" s="24">
        <f>SUMIFS(PASTE_DQS_TRACKER!$D:$D,PASTE_DQS_TRACKER!$C:$C,MAIN!$A2237,PASTE_DQS_TRACKER!$B:$B,MAIN!$D2237)-SUMIFS(PASTE_DQS_TRACKER!$D:$D,PASTE_DQS_TRACKER!$C:$C,MAIN!A2237,PASTE_DQS_TRACKER!$E:$E,MAIN!$D2237)</f>
        <v>0</v>
      </c>
      <c r="J2237" s="25">
        <f t="shared" si="642"/>
        <v>0</v>
      </c>
      <c r="K2237" s="24">
        <f>IFERROR(IF(V2237="Flex",0,IF(D2237=$D$30,VLOOKUP(A2237,MMO_o10M_lease!$A$1:$F$51,5,FALSE),IF(D2237=$D$26,VLOOKUP(D2237,LANDINGS!$A$3:$BR$40,HLOOKUP(A2237,LANDINGS!$B$1:$CF$42,42,FALSE),FALSE)-IFERROR(VLOOKUP(A2237,MMO_o10M_lease!$A$1:$F$38,5,FALSE),0),VLOOKUP(D2237,LANDINGS!$A$3:$CF$40,HLOOKUP(A2237,LANDINGS!$B$1:$CF$42,42,FALSE),FALSE)))),0)</f>
        <v>0</v>
      </c>
      <c r="L2237" s="24">
        <f>SUMIFS(PASTE_FLEX_TRACKER!$D:$D,PASTE_FLEX_TRACKER!$F:$F,MAIN!$A2237,PASTE_FLEX_TRACKER!$B:$B,MAIN!$D2237)-SUMIFS(PASTE_FLEX_TRACKER!$D:$D,PASTE_FLEX_TRACKER!$C:$C,MAIN!$A2237,PASTE_FLEX_TRACKER!$B:$B,MAIN!$D2237)</f>
        <v>0</v>
      </c>
      <c r="M2237" s="24">
        <f>IFERROR(-VLOOKUP(D2237,SQ!$A$19:$CC$52,HLOOKUP(MAIN!A2237,SQ!$B$18:$CC$56,39,FALSE),FALSE),"n/a")</f>
        <v>0</v>
      </c>
      <c r="N2237" s="46" t="s">
        <v>563</v>
      </c>
      <c r="O2237" s="46">
        <f>SUMIFS(MAN_ADJ!$L:$L,MAN_ADJ!$K:$K,MAIN!$D2237,MAN_ADJ!$J:$J,MAIN!$S2237)</f>
        <v>0</v>
      </c>
      <c r="P2237" s="25">
        <f t="shared" si="643"/>
        <v>0</v>
      </c>
      <c r="Q2237" s="28" t="str">
        <f t="shared" si="633"/>
        <v>n/a</v>
      </c>
      <c r="R2237" s="38">
        <f t="shared" si="634"/>
        <v>0</v>
      </c>
      <c r="S2237" s="17" t="s">
        <v>249</v>
      </c>
    </row>
    <row r="2238" spans="1:19" x14ac:dyDescent="0.25">
      <c r="A2238" s="17" t="s">
        <v>249</v>
      </c>
      <c r="B2238" s="17" t="s">
        <v>93</v>
      </c>
      <c r="C2238" s="17" t="s">
        <v>250</v>
      </c>
      <c r="D2238" s="17" t="s">
        <v>125</v>
      </c>
      <c r="E2238" s="24">
        <f>IF(U2238="SC",SUMIFS(SC!F:F,SC!A:A,MAIN!D2238,SC!B:B,MAIN!A2238),SUMIFS(Allocations!$H:$H,Allocations!$A:$A,MAIN!$A2238,Allocations!$B:$B,MAIN!$D2238))</f>
        <v>3.2</v>
      </c>
      <c r="F2238" s="24">
        <f>IF(U2238="SC",SUMIFS(SC!J:J,SC!A:A,MAIN!D2238,SC!B:B,MAIN!A2238),SUMIFS(Allocations!M:M,Allocations!A:A,MAIN!A2238,Allocations!B:B,MAIN!D2238))</f>
        <v>0.23899999999999999</v>
      </c>
      <c r="G2238" s="24">
        <f t="shared" si="641"/>
        <v>3.4390000000000001</v>
      </c>
      <c r="H2238" s="24">
        <f>IFERROR(VLOOKUP(S2238,Swaps_wk!$A$2:$AP$151,HLOOKUP(MAIN!D2238,Swaps_wk!$B$2:$AP$151,150,FALSE),FALSE),0)</f>
        <v>0</v>
      </c>
      <c r="I2238" s="24">
        <f>SUMIFS(PASTE_DQS_TRACKER!$D:$D,PASTE_DQS_TRACKER!$C:$C,MAIN!$A2238,PASTE_DQS_TRACKER!$B:$B,MAIN!$D2238)-SUMIFS(PASTE_DQS_TRACKER!$D:$D,PASTE_DQS_TRACKER!$C:$C,MAIN!A2238,PASTE_DQS_TRACKER!$E:$E,MAIN!$D2238)</f>
        <v>0</v>
      </c>
      <c r="J2238" s="25">
        <f t="shared" si="642"/>
        <v>3.4390000000000001</v>
      </c>
      <c r="K2238" s="24">
        <f>IFERROR(IF(V2238="Flex",0,IF(D2238=$D$30,VLOOKUP(A2238,MMO_o10M_lease!$A$1:$F$51,5,FALSE),IF(D2238=$D$26,VLOOKUP(D2238,LANDINGS!$A$3:$BR$40,HLOOKUP(A2238,LANDINGS!$B$1:$CF$42,42,FALSE),FALSE)-IFERROR(VLOOKUP(A2238,MMO_o10M_lease!$A$1:$F$38,5,FALSE),0),VLOOKUP(D2238,LANDINGS!$A$3:$CF$40,HLOOKUP(A2238,LANDINGS!$B$1:$CF$42,42,FALSE),FALSE)))),0)</f>
        <v>0</v>
      </c>
      <c r="L2238" s="24">
        <f>SUMIFS(PASTE_FLEX_TRACKER!$D:$D,PASTE_FLEX_TRACKER!$F:$F,MAIN!$A2238,PASTE_FLEX_TRACKER!$B:$B,MAIN!$D2238)-SUMIFS(PASTE_FLEX_TRACKER!$D:$D,PASTE_FLEX_TRACKER!$C:$C,MAIN!$A2238,PASTE_FLEX_TRACKER!$B:$B,MAIN!$D2238)</f>
        <v>0</v>
      </c>
      <c r="M2238" s="24">
        <f>IFERROR(-VLOOKUP(D2238,SQ!$A$19:$CC$52,HLOOKUP(MAIN!A2238,SQ!$B$18:$CC$56,39,FALSE),FALSE),"n/a")</f>
        <v>0</v>
      </c>
      <c r="N2238" s="46" t="s">
        <v>563</v>
      </c>
      <c r="O2238" s="46">
        <f>SUMIFS(MAN_ADJ!$L:$L,MAN_ADJ!$K:$K,MAIN!$D2238,MAN_ADJ!$J:$J,MAIN!$S2238)</f>
        <v>0</v>
      </c>
      <c r="P2238" s="25">
        <f t="shared" si="643"/>
        <v>0</v>
      </c>
      <c r="Q2238" s="28">
        <f t="shared" si="633"/>
        <v>0</v>
      </c>
      <c r="R2238" s="38">
        <f t="shared" si="634"/>
        <v>3.4390000000000001</v>
      </c>
      <c r="S2238" s="17" t="s">
        <v>249</v>
      </c>
    </row>
    <row r="2239" spans="1:19" x14ac:dyDescent="0.25">
      <c r="A2239" s="17" t="s">
        <v>249</v>
      </c>
      <c r="B2239" s="17" t="s">
        <v>93</v>
      </c>
      <c r="C2239" s="17" t="s">
        <v>250</v>
      </c>
      <c r="D2239" s="17" t="s">
        <v>126</v>
      </c>
      <c r="E2239" s="24">
        <f>IF(U2239="SC",SUMIFS(SC!F:F,SC!A:A,MAIN!D2239,SC!B:B,MAIN!A2239),SUMIFS(Allocations!$H:$H,Allocations!$A:$A,MAIN!$A2239,Allocations!$B:$B,MAIN!$D2239))</f>
        <v>1.6</v>
      </c>
      <c r="F2239" s="24">
        <f>IF(U2239="SC",SUMIFS(SC!J:J,SC!A:A,MAIN!D2239,SC!B:B,MAIN!A2239),SUMIFS(Allocations!M:M,Allocations!A:A,MAIN!A2239,Allocations!B:B,MAIN!D2239))</f>
        <v>0</v>
      </c>
      <c r="G2239" s="24">
        <f t="shared" si="641"/>
        <v>1.6</v>
      </c>
      <c r="H2239" s="24">
        <f>IFERROR(VLOOKUP(S2239,Swaps_wk!$A$2:$AP$151,HLOOKUP(MAIN!D2239,Swaps_wk!$B$2:$AP$151,150,FALSE),FALSE),0)</f>
        <v>0</v>
      </c>
      <c r="I2239" s="24">
        <f>SUMIFS(PASTE_DQS_TRACKER!$D:$D,PASTE_DQS_TRACKER!$C:$C,MAIN!$A2239,PASTE_DQS_TRACKER!$B:$B,MAIN!$D2239)-SUMIFS(PASTE_DQS_TRACKER!$D:$D,PASTE_DQS_TRACKER!$C:$C,MAIN!A2239,PASTE_DQS_TRACKER!$E:$E,MAIN!$D2239)</f>
        <v>0</v>
      </c>
      <c r="J2239" s="25">
        <f t="shared" si="642"/>
        <v>1.6</v>
      </c>
      <c r="K2239" s="24">
        <f>IFERROR(IF(V2239="Flex",0,IF(D2239=$D$30,VLOOKUP(A2239,MMO_o10M_lease!$A$1:$F$51,5,FALSE),IF(D2239=$D$26,VLOOKUP(D2239,LANDINGS!$A$3:$BR$40,HLOOKUP(A2239,LANDINGS!$B$1:$CF$42,42,FALSE),FALSE)-IFERROR(VLOOKUP(A2239,MMO_o10M_lease!$A$1:$F$38,5,FALSE),0),VLOOKUP(D2239,LANDINGS!$A$3:$CF$40,HLOOKUP(A2239,LANDINGS!$B$1:$CF$42,42,FALSE),FALSE)))),0)</f>
        <v>0</v>
      </c>
      <c r="L2239" s="24">
        <f>SUMIFS(PASTE_FLEX_TRACKER!$D:$D,PASTE_FLEX_TRACKER!$F:$F,MAIN!$A2239,PASTE_FLEX_TRACKER!$B:$B,MAIN!$D2239)-SUMIFS(PASTE_FLEX_TRACKER!$D:$D,PASTE_FLEX_TRACKER!$C:$C,MAIN!$A2239,PASTE_FLEX_TRACKER!$B:$B,MAIN!$D2239)</f>
        <v>0</v>
      </c>
      <c r="M2239" s="24">
        <f>IFERROR(-VLOOKUP(D2239,SQ!$A$19:$CC$52,HLOOKUP(MAIN!A2239,SQ!$B$18:$CC$56,39,FALSE),FALSE),"n/a")</f>
        <v>0</v>
      </c>
      <c r="N2239" s="46" t="s">
        <v>563</v>
      </c>
      <c r="O2239" s="46">
        <f>SUMIFS(MAN_ADJ!$L:$L,MAN_ADJ!$K:$K,MAIN!$D2239,MAN_ADJ!$J:$J,MAIN!$S2239)</f>
        <v>0</v>
      </c>
      <c r="P2239" s="25">
        <f t="shared" si="643"/>
        <v>0</v>
      </c>
      <c r="Q2239" s="28">
        <f t="shared" si="633"/>
        <v>0</v>
      </c>
      <c r="R2239" s="38">
        <f t="shared" si="634"/>
        <v>1.6</v>
      </c>
      <c r="S2239" s="17" t="s">
        <v>249</v>
      </c>
    </row>
    <row r="2240" spans="1:19" x14ac:dyDescent="0.25">
      <c r="A2240" s="17" t="s">
        <v>249</v>
      </c>
      <c r="B2240" s="17" t="s">
        <v>93</v>
      </c>
      <c r="C2240" s="17" t="s">
        <v>250</v>
      </c>
      <c r="D2240" s="17" t="s">
        <v>127</v>
      </c>
      <c r="E2240" s="24">
        <f>IF(U2240="SC",SUMIFS(SC!F:F,SC!A:A,MAIN!D2240,SC!B:B,MAIN!A2240),SUMIFS(Allocations!$H:$H,Allocations!$A:$A,MAIN!$A2240,Allocations!$B:$B,MAIN!$D2240))</f>
        <v>0</v>
      </c>
      <c r="F2240" s="24">
        <f>IF(U2240="SC",SUMIFS(SC!J:J,SC!A:A,MAIN!D2240,SC!B:B,MAIN!A2240),SUMIFS(Allocations!M:M,Allocations!A:A,MAIN!A2240,Allocations!B:B,MAIN!D2240))</f>
        <v>0</v>
      </c>
      <c r="G2240" s="24">
        <f t="shared" si="641"/>
        <v>0</v>
      </c>
      <c r="H2240" s="24">
        <f>IFERROR(VLOOKUP(S2240,Swaps_wk!$A$2:$AP$151,HLOOKUP(MAIN!D2240,Swaps_wk!$B$2:$AP$151,150,FALSE),FALSE),0)</f>
        <v>0</v>
      </c>
      <c r="I2240" s="24">
        <f>SUMIFS(PASTE_DQS_TRACKER!$D:$D,PASTE_DQS_TRACKER!$C:$C,MAIN!$A2240,PASTE_DQS_TRACKER!$B:$B,MAIN!$D2240)-SUMIFS(PASTE_DQS_TRACKER!$D:$D,PASTE_DQS_TRACKER!$C:$C,MAIN!A2240,PASTE_DQS_TRACKER!$E:$E,MAIN!$D2240)</f>
        <v>0</v>
      </c>
      <c r="J2240" s="25">
        <f t="shared" si="642"/>
        <v>0</v>
      </c>
      <c r="K2240" s="24">
        <f>IFERROR(IF(V2240="Flex",0,IF(D2240=$D$30,VLOOKUP(A2240,MMO_o10M_lease!$A$1:$F$51,5,FALSE),IF(D2240=$D$26,VLOOKUP(D2240,LANDINGS!$A$3:$BR$40,HLOOKUP(A2240,LANDINGS!$B$1:$CF$42,42,FALSE),FALSE)-IFERROR(VLOOKUP(A2240,MMO_o10M_lease!$A$1:$F$38,5,FALSE),0),VLOOKUP(D2240,LANDINGS!$A$3:$CF$40,HLOOKUP(A2240,LANDINGS!$B$1:$CF$42,42,FALSE),FALSE)))),0)</f>
        <v>0</v>
      </c>
      <c r="L2240" s="24">
        <f>SUMIFS(PASTE_FLEX_TRACKER!$D:$D,PASTE_FLEX_TRACKER!$F:$F,MAIN!$A2240,PASTE_FLEX_TRACKER!$B:$B,MAIN!$D2240)-SUMIFS(PASTE_FLEX_TRACKER!$D:$D,PASTE_FLEX_TRACKER!$C:$C,MAIN!$A2240,PASTE_FLEX_TRACKER!$B:$B,MAIN!$D2240)</f>
        <v>0</v>
      </c>
      <c r="M2240" s="24">
        <f>IFERROR(-VLOOKUP(D2240,SQ!$A$19:$CC$52,HLOOKUP(MAIN!A2240,SQ!$B$18:$CC$56,39,FALSE),FALSE),"n/a")</f>
        <v>0</v>
      </c>
      <c r="N2240" s="46" t="s">
        <v>563</v>
      </c>
      <c r="O2240" s="46">
        <f>SUMIFS(MAN_ADJ!$L:$L,MAN_ADJ!$K:$K,MAIN!$D2240,MAN_ADJ!$J:$J,MAIN!$S2240)</f>
        <v>0</v>
      </c>
      <c r="P2240" s="25">
        <f t="shared" si="643"/>
        <v>0</v>
      </c>
      <c r="Q2240" s="28" t="str">
        <f t="shared" si="633"/>
        <v>n/a</v>
      </c>
      <c r="R2240" s="38">
        <f t="shared" si="634"/>
        <v>0</v>
      </c>
      <c r="S2240" s="17" t="s">
        <v>249</v>
      </c>
    </row>
    <row r="2241" spans="1:19" x14ac:dyDescent="0.25">
      <c r="A2241" s="17" t="s">
        <v>249</v>
      </c>
      <c r="B2241" s="17" t="s">
        <v>93</v>
      </c>
      <c r="C2241" s="17" t="s">
        <v>250</v>
      </c>
      <c r="D2241" s="17" t="s">
        <v>184</v>
      </c>
      <c r="E2241" s="24">
        <f>IF(U2241="SC",SUMIFS(SC!F:F,SC!A:A,MAIN!D2241,SC!B:B,MAIN!A2241),SUMIFS(Allocations!$H:$H,Allocations!$A:$A,MAIN!$A2241,Allocations!$B:$B,MAIN!$D2241))</f>
        <v>0</v>
      </c>
      <c r="F2241" s="24">
        <f>IF(U2241="SC",SUMIFS(SC!J:J,SC!A:A,MAIN!D2241,SC!B:B,MAIN!A2241),SUMIFS(Allocations!M:M,Allocations!A:A,MAIN!A2241,Allocations!B:B,MAIN!D2241))</f>
        <v>0</v>
      </c>
      <c r="G2241" s="24">
        <f t="shared" ref="G2241:G2244" si="644">E2241+F2241</f>
        <v>0</v>
      </c>
      <c r="H2241" s="24">
        <f>IFERROR(VLOOKUP(S2241,Swaps_wk!$A$2:$AP$151,HLOOKUP(MAIN!D2241,Swaps_wk!$B$2:$AP$151,150,FALSE),FALSE),0)</f>
        <v>0</v>
      </c>
      <c r="I2241" s="24">
        <f>SUMIFS(PASTE_DQS_TRACKER!$D:$D,PASTE_DQS_TRACKER!$C:$C,MAIN!$A2241,PASTE_DQS_TRACKER!$B:$B,MAIN!$D2241)-SUMIFS(PASTE_DQS_TRACKER!$D:$D,PASTE_DQS_TRACKER!$C:$C,MAIN!A2241,PASTE_DQS_TRACKER!$E:$E,MAIN!$D2241)</f>
        <v>0</v>
      </c>
      <c r="J2241" s="25">
        <f t="shared" ref="J2241:J2244" si="645">G2241+I2241</f>
        <v>0</v>
      </c>
      <c r="K2241" s="24">
        <f>IFERROR(IF(V2241="Flex",0,IF(D2241=$D$30,VLOOKUP(A2241,MMO_o10M_lease!$A$1:$F$51,5,FALSE),IF(D2241=$D$26,VLOOKUP(D2241,LANDINGS!$A$3:$BR$40,HLOOKUP(A2241,LANDINGS!$B$1:$CF$42,42,FALSE),FALSE)-IFERROR(VLOOKUP(A2241,MMO_o10M_lease!$A$1:$F$38,5,FALSE),0),VLOOKUP(D2241,LANDINGS!$A$3:$CF$40,HLOOKUP(A2241,LANDINGS!$B$1:$CF$42,42,FALSE),FALSE)))),0)</f>
        <v>0</v>
      </c>
      <c r="L2241" s="24">
        <f>SUMIFS(PASTE_FLEX_TRACKER!$D:$D,PASTE_FLEX_TRACKER!$F:$F,MAIN!$A2241,PASTE_FLEX_TRACKER!$B:$B,MAIN!$D2241)-SUMIFS(PASTE_FLEX_TRACKER!$D:$D,PASTE_FLEX_TRACKER!$C:$C,MAIN!$A2241,PASTE_FLEX_TRACKER!$B:$B,MAIN!$D2241)</f>
        <v>0</v>
      </c>
      <c r="M2241" s="24" t="str">
        <f>IFERROR(-VLOOKUP(D2241,SQ!$A$19:$CC$52,HLOOKUP(MAIN!A2241,SQ!$B$18:$CC$56,39,FALSE),FALSE),"n/a")</f>
        <v>n/a</v>
      </c>
      <c r="N2241" s="46" t="s">
        <v>563</v>
      </c>
      <c r="O2241" s="46">
        <f>SUMIFS(MAN_ADJ!$L:$L,MAN_ADJ!$K:$K,MAIN!$D2241,MAN_ADJ!$J:$J,MAIN!$S2241)</f>
        <v>0</v>
      </c>
      <c r="P2241" s="25">
        <f t="shared" si="643"/>
        <v>0</v>
      </c>
      <c r="Q2241" s="28" t="str">
        <f t="shared" ref="Q2241:Q2244" si="646">IFERROR(P2241/J2241,"n/a")</f>
        <v>n/a</v>
      </c>
      <c r="R2241" s="38">
        <f t="shared" ref="R2241:R2244" si="647">J2241-P2241</f>
        <v>0</v>
      </c>
      <c r="S2241" s="17" t="s">
        <v>249</v>
      </c>
    </row>
    <row r="2242" spans="1:19" x14ac:dyDescent="0.25">
      <c r="A2242" s="17" t="s">
        <v>249</v>
      </c>
      <c r="B2242" s="17" t="s">
        <v>93</v>
      </c>
      <c r="C2242" s="17" t="s">
        <v>250</v>
      </c>
      <c r="D2242" s="17" t="s">
        <v>128</v>
      </c>
      <c r="E2242" s="24">
        <f>IF(U2242="SC",SUMIFS(SC!F:F,SC!A:A,MAIN!D2242,SC!B:B,MAIN!A2242),SUMIFS(Allocations!$H:$H,Allocations!$A:$A,MAIN!$A2242,Allocations!$B:$B,MAIN!$D2242))</f>
        <v>0</v>
      </c>
      <c r="F2242" s="24">
        <f>IF(U2242="SC",SUMIFS(SC!J:J,SC!A:A,MAIN!D2242,SC!B:B,MAIN!A2242),SUMIFS(Allocations!M:M,Allocations!A:A,MAIN!A2242,Allocations!B:B,MAIN!D2242))</f>
        <v>0</v>
      </c>
      <c r="G2242" s="24">
        <f t="shared" si="644"/>
        <v>0</v>
      </c>
      <c r="H2242" s="24">
        <f>IFERROR(VLOOKUP(S2242,Swaps_wk!$A$2:$AP$151,HLOOKUP(MAIN!D2242,Swaps_wk!$B$2:$AP$151,150,FALSE),FALSE),0)</f>
        <v>0</v>
      </c>
      <c r="I2242" s="24">
        <f>SUMIFS(PASTE_DQS_TRACKER!$D:$D,PASTE_DQS_TRACKER!$C:$C,MAIN!$A2242,PASTE_DQS_TRACKER!$B:$B,MAIN!$D2242)-SUMIFS(PASTE_DQS_TRACKER!$D:$D,PASTE_DQS_TRACKER!$C:$C,MAIN!A2242,PASTE_DQS_TRACKER!$E:$E,MAIN!$D2242)</f>
        <v>0</v>
      </c>
      <c r="J2242" s="25">
        <f t="shared" si="645"/>
        <v>0</v>
      </c>
      <c r="K2242" s="24">
        <f>IFERROR(IF(V2242="Flex",0,IF(D2242=$D$30,VLOOKUP(A2242,MMO_o10M_lease!$A$1:$F$51,5,FALSE),IF(D2242=$D$26,VLOOKUP(D2242,LANDINGS!$A$3:$BR$40,HLOOKUP(A2242,LANDINGS!$B$1:$CF$42,42,FALSE),FALSE)-IFERROR(VLOOKUP(A2242,MMO_o10M_lease!$A$1:$F$38,5,FALSE),0),VLOOKUP(D2242,LANDINGS!$A$3:$CF$40,HLOOKUP(A2242,LANDINGS!$B$1:$CF$42,42,FALSE),FALSE)))),0)</f>
        <v>0</v>
      </c>
      <c r="L2242" s="24">
        <f>SUMIFS(PASTE_FLEX_TRACKER!$D:$D,PASTE_FLEX_TRACKER!$F:$F,MAIN!$A2242,PASTE_FLEX_TRACKER!$B:$B,MAIN!$D2242)-SUMIFS(PASTE_FLEX_TRACKER!$D:$D,PASTE_FLEX_TRACKER!$C:$C,MAIN!$A2242,PASTE_FLEX_TRACKER!$B:$B,MAIN!$D2242)</f>
        <v>0</v>
      </c>
      <c r="M2242" s="24" t="str">
        <f>IFERROR(-VLOOKUP(D2242,SQ!$A$19:$CC$52,HLOOKUP(MAIN!A2242,SQ!$B$18:$CC$56,39,FALSE),FALSE),"n/a")</f>
        <v>n/a</v>
      </c>
      <c r="N2242" s="46" t="s">
        <v>563</v>
      </c>
      <c r="O2242" s="46">
        <f>SUMIFS(MAN_ADJ!$L:$L,MAN_ADJ!$K:$K,MAIN!$D2242,MAN_ADJ!$J:$J,MAIN!$S2242)</f>
        <v>0</v>
      </c>
      <c r="P2242" s="25">
        <f t="shared" si="643"/>
        <v>0</v>
      </c>
      <c r="Q2242" s="28" t="str">
        <f t="shared" si="646"/>
        <v>n/a</v>
      </c>
      <c r="R2242" s="38">
        <f t="shared" si="647"/>
        <v>0</v>
      </c>
      <c r="S2242" s="17" t="s">
        <v>249</v>
      </c>
    </row>
    <row r="2243" spans="1:19" x14ac:dyDescent="0.25">
      <c r="A2243" s="17" t="s">
        <v>249</v>
      </c>
      <c r="B2243" s="17" t="s">
        <v>93</v>
      </c>
      <c r="C2243" s="17" t="s">
        <v>250</v>
      </c>
      <c r="D2243" s="17" t="s">
        <v>129</v>
      </c>
      <c r="E2243" s="24">
        <f>IF(U2243="SC",SUMIFS(SC!F:F,SC!A:A,MAIN!D2243,SC!B:B,MAIN!A2243),SUMIFS(Allocations!$H:$H,Allocations!$A:$A,MAIN!$A2243,Allocations!$B:$B,MAIN!$D2243))</f>
        <v>0</v>
      </c>
      <c r="F2243" s="24">
        <f>IF(U2243="SC",SUMIFS(SC!J:J,SC!A:A,MAIN!D2243,SC!B:B,MAIN!A2243),SUMIFS(Allocations!M:M,Allocations!A:A,MAIN!A2243,Allocations!B:B,MAIN!D2243))</f>
        <v>0</v>
      </c>
      <c r="G2243" s="24">
        <f t="shared" si="644"/>
        <v>0</v>
      </c>
      <c r="H2243" s="24">
        <f>IFERROR(VLOOKUP(S2243,Swaps_wk!$A$2:$AP$151,HLOOKUP(MAIN!D2243,Swaps_wk!$B$2:$AP$151,150,FALSE),FALSE),0)</f>
        <v>0</v>
      </c>
      <c r="I2243" s="24">
        <f>SUMIFS(PASTE_DQS_TRACKER!$D:$D,PASTE_DQS_TRACKER!$C:$C,MAIN!$A2243,PASTE_DQS_TRACKER!$B:$B,MAIN!$D2243)-SUMIFS(PASTE_DQS_TRACKER!$D:$D,PASTE_DQS_TRACKER!$C:$C,MAIN!A2243,PASTE_DQS_TRACKER!$E:$E,MAIN!$D2243)</f>
        <v>0</v>
      </c>
      <c r="J2243" s="25">
        <f t="shared" si="645"/>
        <v>0</v>
      </c>
      <c r="K2243" s="24">
        <f>IFERROR(IF(V2243="Flex",0,IF(D2243=$D$30,VLOOKUP(A2243,MMO_o10M_lease!$A$1:$F$51,5,FALSE),IF(D2243=$D$26,VLOOKUP(D2243,LANDINGS!$A$3:$BR$40,HLOOKUP(A2243,LANDINGS!$B$1:$CF$42,42,FALSE),FALSE)-IFERROR(VLOOKUP(A2243,MMO_o10M_lease!$A$1:$F$38,5,FALSE),0),VLOOKUP(D2243,LANDINGS!$A$3:$CF$40,HLOOKUP(A2243,LANDINGS!$B$1:$CF$42,42,FALSE),FALSE)))),0)</f>
        <v>0</v>
      </c>
      <c r="L2243" s="24">
        <f>SUMIFS(PASTE_FLEX_TRACKER!$D:$D,PASTE_FLEX_TRACKER!$F:$F,MAIN!$A2243,PASTE_FLEX_TRACKER!$B:$B,MAIN!$D2243)-SUMIFS(PASTE_FLEX_TRACKER!$D:$D,PASTE_FLEX_TRACKER!$C:$C,MAIN!$A2243,PASTE_FLEX_TRACKER!$B:$B,MAIN!$D2243)</f>
        <v>0</v>
      </c>
      <c r="M2243" s="24" t="str">
        <f>IFERROR(-VLOOKUP(D2243,SQ!$A$19:$CC$52,HLOOKUP(MAIN!A2243,SQ!$B$18:$CC$56,39,FALSE),FALSE),"n/a")</f>
        <v>n/a</v>
      </c>
      <c r="N2243" s="46" t="s">
        <v>563</v>
      </c>
      <c r="O2243" s="46">
        <f>SUMIFS(MAN_ADJ!$L:$L,MAN_ADJ!$K:$K,MAIN!$D2243,MAN_ADJ!$J:$J,MAIN!$S2243)</f>
        <v>0</v>
      </c>
      <c r="P2243" s="25">
        <f t="shared" si="643"/>
        <v>0</v>
      </c>
      <c r="Q2243" s="28" t="str">
        <f t="shared" si="646"/>
        <v>n/a</v>
      </c>
      <c r="R2243" s="38">
        <f t="shared" si="647"/>
        <v>0</v>
      </c>
      <c r="S2243" s="17" t="s">
        <v>249</v>
      </c>
    </row>
    <row r="2244" spans="1:19" x14ac:dyDescent="0.25">
      <c r="A2244" s="17" t="s">
        <v>249</v>
      </c>
      <c r="B2244" s="17" t="s">
        <v>93</v>
      </c>
      <c r="C2244" s="17" t="s">
        <v>250</v>
      </c>
      <c r="D2244" s="17" t="s">
        <v>155</v>
      </c>
      <c r="E2244" s="24">
        <f>IF(U2244="SC",SUMIFS(SC!F:F,SC!A:A,MAIN!D2244,SC!B:B,MAIN!A2244),SUMIFS(Allocations!$H:$H,Allocations!$A:$A,MAIN!$A2244,Allocations!$B:$B,MAIN!$D2244))</f>
        <v>0</v>
      </c>
      <c r="F2244" s="24">
        <f>IF(U2244="SC",SUMIFS(SC!J:J,SC!A:A,MAIN!D2244,SC!B:B,MAIN!A2244),SUMIFS(Allocations!M:M,Allocations!A:A,MAIN!A2244,Allocations!B:B,MAIN!D2244))</f>
        <v>0</v>
      </c>
      <c r="G2244" s="24">
        <f t="shared" si="644"/>
        <v>0</v>
      </c>
      <c r="H2244" s="24">
        <f>IFERROR(VLOOKUP(S2244,Swaps_wk!$A$2:$AP$151,HLOOKUP(MAIN!D2244,Swaps_wk!$B$2:$AP$151,150,FALSE),FALSE),0)</f>
        <v>0</v>
      </c>
      <c r="I2244" s="24">
        <f>SUMIFS(PASTE_DQS_TRACKER!$D:$D,PASTE_DQS_TRACKER!$C:$C,MAIN!$A2244,PASTE_DQS_TRACKER!$B:$B,MAIN!$D2244)-SUMIFS(PASTE_DQS_TRACKER!$D:$D,PASTE_DQS_TRACKER!$C:$C,MAIN!A2244,PASTE_DQS_TRACKER!$E:$E,MAIN!$D2244)</f>
        <v>0</v>
      </c>
      <c r="J2244" s="25">
        <f t="shared" si="645"/>
        <v>0</v>
      </c>
      <c r="K2244" s="24">
        <f>IFERROR(IF(V2244="Flex",0,IF(D2244=$D$30,VLOOKUP(A2244,MMO_o10M_lease!$A$1:$F$51,5,FALSE),IF(D2244=$D$26,VLOOKUP(D2244,LANDINGS!$A$3:$BR$40,HLOOKUP(A2244,LANDINGS!$B$1:$CF$42,42,FALSE),FALSE)-IFERROR(VLOOKUP(A2244,MMO_o10M_lease!$A$1:$F$38,5,FALSE),0),VLOOKUP(D2244,LANDINGS!$A$3:$CF$40,HLOOKUP(A2244,LANDINGS!$B$1:$CF$42,42,FALSE),FALSE)))),0)</f>
        <v>0</v>
      </c>
      <c r="L2244" s="24">
        <f>SUMIFS(PASTE_FLEX_TRACKER!$D:$D,PASTE_FLEX_TRACKER!$F:$F,MAIN!$A2244,PASTE_FLEX_TRACKER!$B:$B,MAIN!$D2244)-SUMIFS(PASTE_FLEX_TRACKER!$D:$D,PASTE_FLEX_TRACKER!$C:$C,MAIN!$A2244,PASTE_FLEX_TRACKER!$B:$B,MAIN!$D2244)</f>
        <v>0</v>
      </c>
      <c r="M2244" s="24" t="str">
        <f>IFERROR(-VLOOKUP(D2244,SQ!$A$19:$CC$52,HLOOKUP(MAIN!A2244,SQ!$B$18:$CC$56,39,FALSE),FALSE),"n/a")</f>
        <v>n/a</v>
      </c>
      <c r="N2244" s="46" t="s">
        <v>563</v>
      </c>
      <c r="O2244" s="46">
        <f>SUMIFS(MAN_ADJ!$L:$L,MAN_ADJ!$K:$K,MAIN!$D2244,MAN_ADJ!$J:$J,MAIN!$S2244)</f>
        <v>0</v>
      </c>
      <c r="P2244" s="25">
        <f t="shared" si="643"/>
        <v>0</v>
      </c>
      <c r="Q2244" s="28" t="str">
        <f t="shared" si="646"/>
        <v>n/a</v>
      </c>
      <c r="R2244" s="38">
        <f t="shared" si="647"/>
        <v>0</v>
      </c>
      <c r="S2244" s="17" t="s">
        <v>249</v>
      </c>
    </row>
    <row r="2245" spans="1:19" x14ac:dyDescent="0.25">
      <c r="A2245" s="17" t="s">
        <v>249</v>
      </c>
      <c r="B2245" s="17" t="s">
        <v>93</v>
      </c>
      <c r="C2245" s="17" t="s">
        <v>250</v>
      </c>
      <c r="D2245" s="17" t="s">
        <v>130</v>
      </c>
      <c r="E2245" s="24">
        <f>IF(U2245="SC",SUMIFS(SC!F:F,SC!A:A,MAIN!D2245,SC!B:B,MAIN!A2245),SUMIFS(Allocations!$H:$H,Allocations!$A:$A,MAIN!$A2245,Allocations!$B:$B,MAIN!$D2245))</f>
        <v>0</v>
      </c>
      <c r="F2245" s="24">
        <f>IF(U2245="SC",SUMIFS(SC!J:J,SC!A:A,MAIN!D2245,SC!B:B,MAIN!A2245),SUMIFS(Allocations!M:M,Allocations!A:A,MAIN!A2245,Allocations!B:B,MAIN!D2245))</f>
        <v>0</v>
      </c>
      <c r="G2245" s="24">
        <f t="shared" si="641"/>
        <v>0</v>
      </c>
      <c r="H2245" s="24">
        <f>IFERROR(VLOOKUP(S2245,Swaps_wk!$A$2:$AP$151,HLOOKUP(MAIN!D2245,Swaps_wk!$B$2:$AP$151,150,FALSE),FALSE),0)</f>
        <v>0</v>
      </c>
      <c r="I2245" s="24">
        <f>SUMIFS(PASTE_DQS_TRACKER!$D:$D,PASTE_DQS_TRACKER!$C:$C,MAIN!$A2245,PASTE_DQS_TRACKER!$B:$B,MAIN!$D2245)-SUMIFS(PASTE_DQS_TRACKER!$D:$D,PASTE_DQS_TRACKER!$C:$C,MAIN!A2245,PASTE_DQS_TRACKER!$E:$E,MAIN!$D2245)</f>
        <v>0</v>
      </c>
      <c r="J2245" s="25">
        <f t="shared" si="642"/>
        <v>0</v>
      </c>
      <c r="K2245" s="24">
        <f>IFERROR(IF(V2245="Flex",0,IF(D2245=$D$30,VLOOKUP(A2245,MMO_o10M_lease!$A$1:$F$51,5,FALSE),IF(D2245=$D$26,VLOOKUP(D2245,LANDINGS!$A$3:$BR$40,HLOOKUP(A2245,LANDINGS!$B$1:$CF$42,42,FALSE),FALSE)-IFERROR(VLOOKUP(A2245,MMO_o10M_lease!$A$1:$F$38,5,FALSE),0),VLOOKUP(D2245,LANDINGS!$A$3:$CF$40,HLOOKUP(A2245,LANDINGS!$B$1:$CF$42,42,FALSE),FALSE)))),0)</f>
        <v>0</v>
      </c>
      <c r="L2245" s="24">
        <f>SUMIFS(PASTE_FLEX_TRACKER!$D:$D,PASTE_FLEX_TRACKER!$F:$F,MAIN!$A2245,PASTE_FLEX_TRACKER!$B:$B,MAIN!$D2245)-SUMIFS(PASTE_FLEX_TRACKER!$D:$D,PASTE_FLEX_TRACKER!$C:$C,MAIN!$A2245,PASTE_FLEX_TRACKER!$B:$B,MAIN!$D2245)</f>
        <v>0</v>
      </c>
      <c r="M2245" s="24" t="str">
        <f>IFERROR(-VLOOKUP(D2245,SQ!$A$19:$CC$52,HLOOKUP(MAIN!A2245,SQ!$B$18:$CC$56,39,FALSE),FALSE),"n/a")</f>
        <v>n/a</v>
      </c>
      <c r="N2245" s="46" t="s">
        <v>563</v>
      </c>
      <c r="O2245" s="46">
        <f>SUMIFS(MAN_ADJ!$L:$L,MAN_ADJ!$K:$K,MAIN!$D2245,MAN_ADJ!$J:$J,MAIN!$S2245)</f>
        <v>0</v>
      </c>
      <c r="P2245" s="25">
        <f t="shared" si="643"/>
        <v>0</v>
      </c>
      <c r="Q2245" s="28" t="str">
        <f t="shared" si="633"/>
        <v>n/a</v>
      </c>
      <c r="R2245" s="38">
        <f t="shared" si="634"/>
        <v>0</v>
      </c>
      <c r="S2245" s="17" t="s">
        <v>249</v>
      </c>
    </row>
    <row r="2246" spans="1:19" x14ac:dyDescent="0.25">
      <c r="A2246" s="26" t="s">
        <v>249</v>
      </c>
      <c r="B2246" s="26" t="s">
        <v>93</v>
      </c>
      <c r="C2246" s="26" t="s">
        <v>250</v>
      </c>
      <c r="D2246" s="26" t="s">
        <v>131</v>
      </c>
      <c r="E2246" s="27">
        <f t="shared" ref="E2246:M2246" si="648">SUM(E2208:E2245)</f>
        <v>360.00099999999992</v>
      </c>
      <c r="F2246" s="27">
        <f t="shared" si="648"/>
        <v>40.001999999999995</v>
      </c>
      <c r="G2246" s="27">
        <f t="shared" si="648"/>
        <v>400.0030000000001</v>
      </c>
      <c r="H2246" s="27">
        <f>IFERROR(VLOOKUP(S2246,Swaps_wk!$A$2:$AP$151,HLOOKUP(MAIN!D2246,Swaps_wk!$B$2:$AP$151,150,FALSE),FALSE),0)</f>
        <v>0</v>
      </c>
      <c r="I2246" s="27">
        <f t="shared" si="648"/>
        <v>1.6653345369377348E-16</v>
      </c>
      <c r="J2246" s="25">
        <f t="shared" si="648"/>
        <v>400.00300000000004</v>
      </c>
      <c r="K2246" s="27">
        <f t="shared" si="648"/>
        <v>21.660000000000004</v>
      </c>
      <c r="L2246" s="27">
        <f t="shared" si="648"/>
        <v>0</v>
      </c>
      <c r="M2246" s="27">
        <f t="shared" si="648"/>
        <v>0</v>
      </c>
      <c r="N2246" s="46" t="s">
        <v>563</v>
      </c>
      <c r="O2246" s="27">
        <f>SUM(O2208:O2245)</f>
        <v>0</v>
      </c>
      <c r="P2246" s="25">
        <f t="shared" ref="P2246" si="649">SUM(P2208:P2245)</f>
        <v>21.660000000000004</v>
      </c>
      <c r="Q2246" s="28">
        <f t="shared" si="633"/>
        <v>5.4149593878045917E-2</v>
      </c>
      <c r="R2246" s="38">
        <f t="shared" si="634"/>
        <v>378.34300000000002</v>
      </c>
      <c r="S2246" s="17" t="s">
        <v>249</v>
      </c>
    </row>
    <row r="2247" spans="1:19" x14ac:dyDescent="0.25">
      <c r="A2247" s="17" t="s">
        <v>251</v>
      </c>
      <c r="B2247" s="17" t="s">
        <v>93</v>
      </c>
      <c r="C2247" s="17" t="s">
        <v>252</v>
      </c>
      <c r="D2247" s="17" t="s">
        <v>95</v>
      </c>
      <c r="E2247" s="24">
        <f>IF(U2247="SC",SUMIFS(SC!F:F,SC!A:A,MAIN!D2247,SC!B:B,MAIN!A2247),SUMIFS(Allocations!$H:$H,Allocations!$A:$A,MAIN!$A2247,Allocations!$B:$B,MAIN!$D2247))</f>
        <v>203.65800000000002</v>
      </c>
      <c r="F2247" s="24">
        <f>IF(U2247="SC",SUMIFS(SC!J:J,SC!A:A,MAIN!D2247,SC!B:B,MAIN!A2247),SUMIFS(Allocations!M:M,Allocations!A:A,MAIN!A2247,Allocations!B:B,MAIN!D2247))</f>
        <v>0</v>
      </c>
      <c r="G2247" s="24">
        <f t="shared" ref="G2247:G2284" si="650">E2247+F2247</f>
        <v>203.65800000000002</v>
      </c>
      <c r="H2247" s="24">
        <f>IFERROR(VLOOKUP(S2247,Swaps_wk!$A$2:$AP$151,HLOOKUP(MAIN!D2247,Swaps_wk!$B$2:$AP$151,150,FALSE),FALSE),0)</f>
        <v>0</v>
      </c>
      <c r="I2247" s="24">
        <f>SUMIFS(PASTE_DQS_TRACKER!$D:$D,PASTE_DQS_TRACKER!$C:$C,MAIN!$A2247,PASTE_DQS_TRACKER!$B:$B,MAIN!$D2247)-SUMIFS(PASTE_DQS_TRACKER!$D:$D,PASTE_DQS_TRACKER!$C:$C,MAIN!A2247,PASTE_DQS_TRACKER!$E:$E,MAIN!$D2247)</f>
        <v>232.89999999999998</v>
      </c>
      <c r="J2247" s="25">
        <f t="shared" ref="J2247:J2284" si="651">G2247+I2247</f>
        <v>436.55799999999999</v>
      </c>
      <c r="K2247" s="24">
        <f>IFERROR(IF(V2247="Flex",0,IF(D2247=$D$30,VLOOKUP(A2247,MMO_o10M_lease!$A$1:$F$51,5,FALSE),IF(D2247=$D$26,VLOOKUP(D2247,LANDINGS!$A$3:$BR$40,HLOOKUP(A2247,LANDINGS!$B$1:$CF$42,42,FALSE),FALSE)-IFERROR(VLOOKUP(A2247,MMO_o10M_lease!$A$1:$F$38,5,FALSE),0),VLOOKUP(D2247,LANDINGS!$A$3:$CF$40,HLOOKUP(A2247,LANDINGS!$B$1:$CF$42,42,FALSE),FALSE)))),0)</f>
        <v>297.58300000000003</v>
      </c>
      <c r="L2247" s="24">
        <f>SUMIFS(PASTE_FLEX_TRACKER!$D:$D,PASTE_FLEX_TRACKER!$F:$F,MAIN!$A2247,PASTE_FLEX_TRACKER!$B:$B,MAIN!$D2247)-SUMIFS(PASTE_FLEX_TRACKER!$D:$D,PASTE_FLEX_TRACKER!$C:$C,MAIN!$A2247,PASTE_FLEX_TRACKER!$B:$B,MAIN!$D2247)</f>
        <v>0</v>
      </c>
      <c r="M2247" s="24" t="str">
        <f>IFERROR(-VLOOKUP(D2247,SQ!$A$19:$CC$52,HLOOKUP(MAIN!A2247,SQ!$B$18:$CC$56,39,FALSE),FALSE),"n/a")</f>
        <v>n/a</v>
      </c>
      <c r="N2247" s="46" t="s">
        <v>563</v>
      </c>
      <c r="O2247" s="46">
        <f>SUMIFS(MAN_ADJ!$L:$L,MAN_ADJ!$K:$K,MAIN!$D2247,MAN_ADJ!$J:$J,MAIN!$S2247)</f>
        <v>0</v>
      </c>
      <c r="P2247" s="25">
        <f t="shared" ref="P2247:P2284" si="652">SUM(K2247:O2247)</f>
        <v>297.58300000000003</v>
      </c>
      <c r="Q2247" s="28">
        <f t="shared" si="633"/>
        <v>0.68165742009080132</v>
      </c>
      <c r="R2247" s="38">
        <f t="shared" si="634"/>
        <v>138.97499999999997</v>
      </c>
      <c r="S2247" s="17" t="s">
        <v>251</v>
      </c>
    </row>
    <row r="2248" spans="1:19" x14ac:dyDescent="0.25">
      <c r="A2248" s="17" t="s">
        <v>251</v>
      </c>
      <c r="B2248" s="17" t="s">
        <v>93</v>
      </c>
      <c r="C2248" s="17" t="s">
        <v>252</v>
      </c>
      <c r="D2248" s="17" t="s">
        <v>96</v>
      </c>
      <c r="E2248" s="24">
        <f>IF(U2248="SC",SUMIFS(SC!F:F,SC!A:A,MAIN!D2248,SC!B:B,MAIN!A2248),SUMIFS(Allocations!$H:$H,Allocations!$A:$A,MAIN!$A2248,Allocations!$B:$B,MAIN!$D2248))</f>
        <v>0</v>
      </c>
      <c r="F2248" s="24">
        <f>IF(U2248="SC",SUMIFS(SC!J:J,SC!A:A,MAIN!D2248,SC!B:B,MAIN!A2248),SUMIFS(Allocations!M:M,Allocations!A:A,MAIN!A2248,Allocations!B:B,MAIN!D2248))</f>
        <v>0</v>
      </c>
      <c r="G2248" s="24">
        <f t="shared" si="650"/>
        <v>0</v>
      </c>
      <c r="H2248" s="24">
        <f>IFERROR(VLOOKUP(S2248,Swaps_wk!$A$2:$AP$151,HLOOKUP(MAIN!D2248,Swaps_wk!$B$2:$AP$151,150,FALSE),FALSE),0)</f>
        <v>0</v>
      </c>
      <c r="I2248" s="24">
        <f>SUMIFS(PASTE_DQS_TRACKER!$D:$D,PASTE_DQS_TRACKER!$C:$C,MAIN!$A2248,PASTE_DQS_TRACKER!$B:$B,MAIN!$D2248)-SUMIFS(PASTE_DQS_TRACKER!$D:$D,PASTE_DQS_TRACKER!$C:$C,MAIN!A2248,PASTE_DQS_TRACKER!$E:$E,MAIN!$D2248)</f>
        <v>0</v>
      </c>
      <c r="J2248" s="25">
        <f t="shared" si="651"/>
        <v>0</v>
      </c>
      <c r="K2248" s="24">
        <f>IFERROR(IF(V2248="Flex",0,IF(D2248=$D$30,VLOOKUP(A2248,MMO_o10M_lease!$A$1:$F$51,5,FALSE),IF(D2248=$D$26,VLOOKUP(D2248,LANDINGS!$A$3:$BR$40,HLOOKUP(A2248,LANDINGS!$B$1:$CF$42,42,FALSE),FALSE)-IFERROR(VLOOKUP(A2248,MMO_o10M_lease!$A$1:$F$38,5,FALSE),0),VLOOKUP(D2248,LANDINGS!$A$3:$CF$40,HLOOKUP(A2248,LANDINGS!$B$1:$CF$42,42,FALSE),FALSE)))),0)</f>
        <v>0</v>
      </c>
      <c r="L2248" s="24">
        <f>SUMIFS(PASTE_FLEX_TRACKER!$D:$D,PASTE_FLEX_TRACKER!$F:$F,MAIN!$A2248,PASTE_FLEX_TRACKER!$B:$B,MAIN!$D2248)-SUMIFS(PASTE_FLEX_TRACKER!$D:$D,PASTE_FLEX_TRACKER!$C:$C,MAIN!$A2248,PASTE_FLEX_TRACKER!$B:$B,MAIN!$D2248)</f>
        <v>0</v>
      </c>
      <c r="M2248" s="24" t="str">
        <f>IFERROR(-VLOOKUP(D2248,SQ!$A$19:$CC$52,HLOOKUP(MAIN!A2248,SQ!$B$18:$CC$56,39,FALSE),FALSE),"n/a")</f>
        <v>n/a</v>
      </c>
      <c r="N2248" s="46" t="s">
        <v>563</v>
      </c>
      <c r="O2248" s="46">
        <f>SUMIFS(MAN_ADJ!$L:$L,MAN_ADJ!$K:$K,MAIN!$D2248,MAN_ADJ!$J:$J,MAIN!$S2248)</f>
        <v>0</v>
      </c>
      <c r="P2248" s="25">
        <f t="shared" si="652"/>
        <v>0</v>
      </c>
      <c r="Q2248" s="28" t="str">
        <f t="shared" si="633"/>
        <v>n/a</v>
      </c>
      <c r="R2248" s="38">
        <f t="shared" si="634"/>
        <v>0</v>
      </c>
      <c r="S2248" s="17" t="s">
        <v>251</v>
      </c>
    </row>
    <row r="2249" spans="1:19" x14ac:dyDescent="0.25">
      <c r="A2249" s="17" t="s">
        <v>251</v>
      </c>
      <c r="B2249" s="17" t="s">
        <v>93</v>
      </c>
      <c r="C2249" s="17" t="s">
        <v>252</v>
      </c>
      <c r="D2249" s="17" t="s">
        <v>97</v>
      </c>
      <c r="E2249" s="24">
        <f>IF(U2249="SC",SUMIFS(SC!F:F,SC!A:A,MAIN!D2249,SC!B:B,MAIN!A2249),SUMIFS(Allocations!$H:$H,Allocations!$A:$A,MAIN!$A2249,Allocations!$B:$B,MAIN!$D2249))</f>
        <v>0</v>
      </c>
      <c r="F2249" s="24">
        <f>IF(U2249="SC",SUMIFS(SC!J:J,SC!A:A,MAIN!D2249,SC!B:B,MAIN!A2249),SUMIFS(Allocations!M:M,Allocations!A:A,MAIN!A2249,Allocations!B:B,MAIN!D2249))</f>
        <v>0</v>
      </c>
      <c r="G2249" s="24">
        <f t="shared" si="650"/>
        <v>0</v>
      </c>
      <c r="H2249" s="24">
        <f>IFERROR(VLOOKUP(S2249,Swaps_wk!$A$2:$AP$151,HLOOKUP(MAIN!D2249,Swaps_wk!$B$2:$AP$151,150,FALSE),FALSE),0)</f>
        <v>0</v>
      </c>
      <c r="I2249" s="24">
        <f>SUMIFS(PASTE_DQS_TRACKER!$D:$D,PASTE_DQS_TRACKER!$C:$C,MAIN!$A2249,PASTE_DQS_TRACKER!$B:$B,MAIN!$D2249)-SUMIFS(PASTE_DQS_TRACKER!$D:$D,PASTE_DQS_TRACKER!$C:$C,MAIN!A2249,PASTE_DQS_TRACKER!$E:$E,MAIN!$D2249)</f>
        <v>0</v>
      </c>
      <c r="J2249" s="25">
        <f t="shared" si="651"/>
        <v>0</v>
      </c>
      <c r="K2249" s="24">
        <f>IFERROR(IF(V2249="Flex",0,IF(D2249=$D$30,VLOOKUP(A2249,MMO_o10M_lease!$A$1:$F$51,5,FALSE),IF(D2249=$D$26,VLOOKUP(D2249,LANDINGS!$A$3:$BR$40,HLOOKUP(A2249,LANDINGS!$B$1:$CF$42,42,FALSE),FALSE)-IFERROR(VLOOKUP(A2249,MMO_o10M_lease!$A$1:$F$38,5,FALSE),0),VLOOKUP(D2249,LANDINGS!$A$3:$CF$40,HLOOKUP(A2249,LANDINGS!$B$1:$CF$42,42,FALSE),FALSE)))),0)</f>
        <v>0</v>
      </c>
      <c r="L2249" s="24">
        <f>SUMIFS(PASTE_FLEX_TRACKER!$D:$D,PASTE_FLEX_TRACKER!$F:$F,MAIN!$A2249,PASTE_FLEX_TRACKER!$B:$B,MAIN!$D2249)-SUMIFS(PASTE_FLEX_TRACKER!$D:$D,PASTE_FLEX_TRACKER!$C:$C,MAIN!$A2249,PASTE_FLEX_TRACKER!$B:$B,MAIN!$D2249)</f>
        <v>0</v>
      </c>
      <c r="M2249" s="24" t="str">
        <f>IFERROR(-VLOOKUP(D2249,SQ!$A$19:$CC$52,HLOOKUP(MAIN!A2249,SQ!$B$18:$CC$56,39,FALSE),FALSE),"n/a")</f>
        <v>n/a</v>
      </c>
      <c r="N2249" s="46" t="s">
        <v>563</v>
      </c>
      <c r="O2249" s="46">
        <f>SUMIFS(MAN_ADJ!$L:$L,MAN_ADJ!$K:$K,MAIN!$D2249,MAN_ADJ!$J:$J,MAIN!$S2249)</f>
        <v>0</v>
      </c>
      <c r="P2249" s="25">
        <f t="shared" si="652"/>
        <v>0</v>
      </c>
      <c r="Q2249" s="28" t="str">
        <f t="shared" si="633"/>
        <v>n/a</v>
      </c>
      <c r="R2249" s="38">
        <f t="shared" si="634"/>
        <v>0</v>
      </c>
      <c r="S2249" s="17" t="s">
        <v>251</v>
      </c>
    </row>
    <row r="2250" spans="1:19" x14ac:dyDescent="0.25">
      <c r="A2250" s="17" t="s">
        <v>251</v>
      </c>
      <c r="B2250" s="17" t="s">
        <v>93</v>
      </c>
      <c r="C2250" s="17" t="s">
        <v>252</v>
      </c>
      <c r="D2250" s="17" t="s">
        <v>98</v>
      </c>
      <c r="E2250" s="24">
        <f>IF(U2250="SC",SUMIFS(SC!F:F,SC!A:A,MAIN!D2250,SC!B:B,MAIN!A2250),SUMIFS(Allocations!$H:$H,Allocations!$A:$A,MAIN!$A2250,Allocations!$B:$B,MAIN!$D2250))</f>
        <v>108.4</v>
      </c>
      <c r="F2250" s="24">
        <f>IF(U2250="SC",SUMIFS(SC!J:J,SC!A:A,MAIN!D2250,SC!B:B,MAIN!A2250),SUMIFS(Allocations!M:M,Allocations!A:A,MAIN!A2250,Allocations!B:B,MAIN!D2250))</f>
        <v>0</v>
      </c>
      <c r="G2250" s="24">
        <f t="shared" si="650"/>
        <v>108.4</v>
      </c>
      <c r="H2250" s="24">
        <f>IFERROR(VLOOKUP(S2250,Swaps_wk!$A$2:$AP$151,HLOOKUP(MAIN!D2250,Swaps_wk!$B$2:$AP$151,150,FALSE),FALSE),0)</f>
        <v>0</v>
      </c>
      <c r="I2250" s="24">
        <f>SUMIFS(PASTE_DQS_TRACKER!$D:$D,PASTE_DQS_TRACKER!$C:$C,MAIN!$A2250,PASTE_DQS_TRACKER!$B:$B,MAIN!$D2250)-SUMIFS(PASTE_DQS_TRACKER!$D:$D,PASTE_DQS_TRACKER!$C:$C,MAIN!A2250,PASTE_DQS_TRACKER!$E:$E,MAIN!$D2250)</f>
        <v>-46.400000000000006</v>
      </c>
      <c r="J2250" s="25">
        <f t="shared" si="651"/>
        <v>62</v>
      </c>
      <c r="K2250" s="24">
        <f>IFERROR(IF(V2250="Flex",0,IF(D2250=$D$30,VLOOKUP(A2250,MMO_o10M_lease!$A$1:$F$51,5,FALSE),IF(D2250=$D$26,VLOOKUP(D2250,LANDINGS!$A$3:$BR$40,HLOOKUP(A2250,LANDINGS!$B$1:$CF$42,42,FALSE),FALSE)-IFERROR(VLOOKUP(A2250,MMO_o10M_lease!$A$1:$F$38,5,FALSE),0),VLOOKUP(D2250,LANDINGS!$A$3:$CF$40,HLOOKUP(A2250,LANDINGS!$B$1:$CF$42,42,FALSE),FALSE)))),0)</f>
        <v>61.966000000000001</v>
      </c>
      <c r="L2250" s="24">
        <f>SUMIFS(PASTE_FLEX_TRACKER!$D:$D,PASTE_FLEX_TRACKER!$F:$F,MAIN!$A2250,PASTE_FLEX_TRACKER!$B:$B,MAIN!$D2250)-SUMIFS(PASTE_FLEX_TRACKER!$D:$D,PASTE_FLEX_TRACKER!$C:$C,MAIN!$A2250,PASTE_FLEX_TRACKER!$B:$B,MAIN!$D2250)</f>
        <v>0</v>
      </c>
      <c r="M2250" s="24" t="str">
        <f>IFERROR(-VLOOKUP(D2250,SQ!$A$19:$CC$52,HLOOKUP(MAIN!A2250,SQ!$B$18:$CC$56,39,FALSE),FALSE),"n/a")</f>
        <v>n/a</v>
      </c>
      <c r="N2250" s="46" t="s">
        <v>563</v>
      </c>
      <c r="O2250" s="46">
        <f>SUMIFS(MAN_ADJ!$L:$L,MAN_ADJ!$K:$K,MAIN!$D2250,MAN_ADJ!$J:$J,MAIN!$S2250)</f>
        <v>0</v>
      </c>
      <c r="P2250" s="25">
        <f t="shared" si="652"/>
        <v>61.966000000000001</v>
      </c>
      <c r="Q2250" s="28">
        <f t="shared" si="633"/>
        <v>0.99945161290322582</v>
      </c>
      <c r="R2250" s="38">
        <f t="shared" si="634"/>
        <v>3.399999999999892E-2</v>
      </c>
      <c r="S2250" s="17" t="s">
        <v>251</v>
      </c>
    </row>
    <row r="2251" spans="1:19" x14ac:dyDescent="0.25">
      <c r="A2251" s="17" t="s">
        <v>251</v>
      </c>
      <c r="B2251" s="17" t="s">
        <v>93</v>
      </c>
      <c r="C2251" s="17" t="s">
        <v>252</v>
      </c>
      <c r="D2251" s="17" t="s">
        <v>99</v>
      </c>
      <c r="E2251" s="24">
        <f>IF(U2251="SC",SUMIFS(SC!F:F,SC!A:A,MAIN!D2251,SC!B:B,MAIN!A2251),SUMIFS(Allocations!$H:$H,Allocations!$A:$A,MAIN!$A2251,Allocations!$B:$B,MAIN!$D2251))</f>
        <v>0</v>
      </c>
      <c r="F2251" s="24">
        <f>IF(U2251="SC",SUMIFS(SC!J:J,SC!A:A,MAIN!D2251,SC!B:B,MAIN!A2251),SUMIFS(Allocations!M:M,Allocations!A:A,MAIN!A2251,Allocations!B:B,MAIN!D2251))</f>
        <v>0</v>
      </c>
      <c r="G2251" s="24">
        <f t="shared" si="650"/>
        <v>0</v>
      </c>
      <c r="H2251" s="24">
        <f>IFERROR(VLOOKUP(S2251,Swaps_wk!$A$2:$AP$151,HLOOKUP(MAIN!D2251,Swaps_wk!$B$2:$AP$151,150,FALSE),FALSE),0)</f>
        <v>0</v>
      </c>
      <c r="I2251" s="24">
        <f>SUMIFS(PASTE_DQS_TRACKER!$D:$D,PASTE_DQS_TRACKER!$C:$C,MAIN!$A2251,PASTE_DQS_TRACKER!$B:$B,MAIN!$D2251)-SUMIFS(PASTE_DQS_TRACKER!$D:$D,PASTE_DQS_TRACKER!$C:$C,MAIN!A2251,PASTE_DQS_TRACKER!$E:$E,MAIN!$D2251)</f>
        <v>0</v>
      </c>
      <c r="J2251" s="25">
        <f t="shared" si="651"/>
        <v>0</v>
      </c>
      <c r="K2251" s="24">
        <f>IFERROR(IF(V2251="Flex",0,IF(D2251=$D$30,VLOOKUP(A2251,MMO_o10M_lease!$A$1:$F$51,5,FALSE),IF(D2251=$D$26,VLOOKUP(D2251,LANDINGS!$A$3:$BR$40,HLOOKUP(A2251,LANDINGS!$B$1:$CF$42,42,FALSE),FALSE)-IFERROR(VLOOKUP(A2251,MMO_o10M_lease!$A$1:$F$38,5,FALSE),0),VLOOKUP(D2251,LANDINGS!$A$3:$CF$40,HLOOKUP(A2251,LANDINGS!$B$1:$CF$42,42,FALSE),FALSE)))),0)</f>
        <v>0</v>
      </c>
      <c r="L2251" s="24">
        <f>SUMIFS(PASTE_FLEX_TRACKER!$D:$D,PASTE_FLEX_TRACKER!$F:$F,MAIN!$A2251,PASTE_FLEX_TRACKER!$B:$B,MAIN!$D2251)-SUMIFS(PASTE_FLEX_TRACKER!$D:$D,PASTE_FLEX_TRACKER!$C:$C,MAIN!$A2251,PASTE_FLEX_TRACKER!$B:$B,MAIN!$D2251)</f>
        <v>0</v>
      </c>
      <c r="M2251" s="24" t="str">
        <f>IFERROR(-VLOOKUP(D2251,SQ!$A$19:$CC$52,HLOOKUP(MAIN!A2251,SQ!$B$18:$CC$56,39,FALSE),FALSE),"n/a")</f>
        <v>n/a</v>
      </c>
      <c r="N2251" s="46" t="s">
        <v>563</v>
      </c>
      <c r="O2251" s="46">
        <f>SUMIFS(MAN_ADJ!$L:$L,MAN_ADJ!$K:$K,MAIN!$D2251,MAN_ADJ!$J:$J,MAIN!$S2251)</f>
        <v>0</v>
      </c>
      <c r="P2251" s="25">
        <f t="shared" si="652"/>
        <v>0</v>
      </c>
      <c r="Q2251" s="28" t="str">
        <f t="shared" si="633"/>
        <v>n/a</v>
      </c>
      <c r="R2251" s="38">
        <f t="shared" si="634"/>
        <v>0</v>
      </c>
      <c r="S2251" s="17" t="s">
        <v>251</v>
      </c>
    </row>
    <row r="2252" spans="1:19" x14ac:dyDescent="0.25">
      <c r="A2252" s="17" t="s">
        <v>251</v>
      </c>
      <c r="B2252" s="17" t="s">
        <v>93</v>
      </c>
      <c r="C2252" s="17" t="s">
        <v>252</v>
      </c>
      <c r="D2252" s="17" t="s">
        <v>100</v>
      </c>
      <c r="E2252" s="24">
        <f>IF(U2252="SC",SUMIFS(SC!F:F,SC!A:A,MAIN!D2252,SC!B:B,MAIN!A2252),SUMIFS(Allocations!$H:$H,Allocations!$A:$A,MAIN!$A2252,Allocations!$B:$B,MAIN!$D2252))</f>
        <v>0</v>
      </c>
      <c r="F2252" s="24">
        <f>IF(U2252="SC",SUMIFS(SC!J:J,SC!A:A,MAIN!D2252,SC!B:B,MAIN!A2252),SUMIFS(Allocations!M:M,Allocations!A:A,MAIN!A2252,Allocations!B:B,MAIN!D2252))</f>
        <v>0</v>
      </c>
      <c r="G2252" s="24">
        <f t="shared" si="650"/>
        <v>0</v>
      </c>
      <c r="H2252" s="24">
        <f>IFERROR(VLOOKUP(S2252,Swaps_wk!$A$2:$AP$151,HLOOKUP(MAIN!D2252,Swaps_wk!$B$2:$AP$151,150,FALSE),FALSE),0)</f>
        <v>0</v>
      </c>
      <c r="I2252" s="24">
        <f>SUMIFS(PASTE_DQS_TRACKER!$D:$D,PASTE_DQS_TRACKER!$C:$C,MAIN!$A2252,PASTE_DQS_TRACKER!$B:$B,MAIN!$D2252)-SUMIFS(PASTE_DQS_TRACKER!$D:$D,PASTE_DQS_TRACKER!$C:$C,MAIN!A2252,PASTE_DQS_TRACKER!$E:$E,MAIN!$D2252)</f>
        <v>0</v>
      </c>
      <c r="J2252" s="25">
        <f t="shared" si="651"/>
        <v>0</v>
      </c>
      <c r="K2252" s="24">
        <f>IFERROR(IF(V2252="Flex",0,IF(D2252=$D$30,VLOOKUP(A2252,MMO_o10M_lease!$A$1:$F$51,5,FALSE),IF(D2252=$D$26,VLOOKUP(D2252,LANDINGS!$A$3:$BR$40,HLOOKUP(A2252,LANDINGS!$B$1:$CF$42,42,FALSE),FALSE)-IFERROR(VLOOKUP(A2252,MMO_o10M_lease!$A$1:$F$38,5,FALSE),0),VLOOKUP(D2252,LANDINGS!$A$3:$CF$40,HLOOKUP(A2252,LANDINGS!$B$1:$CF$42,42,FALSE),FALSE)))),0)</f>
        <v>0</v>
      </c>
      <c r="L2252" s="24">
        <f>SUMIFS(PASTE_FLEX_TRACKER!$D:$D,PASTE_FLEX_TRACKER!$F:$F,MAIN!$A2252,PASTE_FLEX_TRACKER!$B:$B,MAIN!$D2252)-SUMIFS(PASTE_FLEX_TRACKER!$D:$D,PASTE_FLEX_TRACKER!$C:$C,MAIN!$A2252,PASTE_FLEX_TRACKER!$B:$B,MAIN!$D2252)</f>
        <v>0</v>
      </c>
      <c r="M2252" s="24" t="str">
        <f>IFERROR(-VLOOKUP(D2252,SQ!$A$19:$CC$52,HLOOKUP(MAIN!A2252,SQ!$B$18:$CC$56,39,FALSE),FALSE),"n/a")</f>
        <v>n/a</v>
      </c>
      <c r="N2252" s="46" t="s">
        <v>563</v>
      </c>
      <c r="O2252" s="46">
        <f>SUMIFS(MAN_ADJ!$L:$L,MAN_ADJ!$K:$K,MAIN!$D2252,MAN_ADJ!$J:$J,MAIN!$S2252)</f>
        <v>0</v>
      </c>
      <c r="P2252" s="25">
        <f t="shared" si="652"/>
        <v>0</v>
      </c>
      <c r="Q2252" s="28" t="str">
        <f t="shared" ref="Q2252:Q2318" si="653">IFERROR(P2252/J2252,"n/a")</f>
        <v>n/a</v>
      </c>
      <c r="R2252" s="38">
        <f t="shared" si="634"/>
        <v>0</v>
      </c>
      <c r="S2252" s="17" t="s">
        <v>251</v>
      </c>
    </row>
    <row r="2253" spans="1:19" x14ac:dyDescent="0.25">
      <c r="A2253" s="17" t="s">
        <v>251</v>
      </c>
      <c r="B2253" s="17" t="s">
        <v>93</v>
      </c>
      <c r="C2253" s="17" t="s">
        <v>252</v>
      </c>
      <c r="D2253" s="17" t="s">
        <v>101</v>
      </c>
      <c r="E2253" s="24">
        <f>IF(U2253="SC",SUMIFS(SC!F:F,SC!A:A,MAIN!D2253,SC!B:B,MAIN!A2253),SUMIFS(Allocations!$H:$H,Allocations!$A:$A,MAIN!$A2253,Allocations!$B:$B,MAIN!$D2253))</f>
        <v>0</v>
      </c>
      <c r="F2253" s="24">
        <f>IF(U2253="SC",SUMIFS(SC!J:J,SC!A:A,MAIN!D2253,SC!B:B,MAIN!A2253),SUMIFS(Allocations!M:M,Allocations!A:A,MAIN!A2253,Allocations!B:B,MAIN!D2253))</f>
        <v>0</v>
      </c>
      <c r="G2253" s="24">
        <f t="shared" si="650"/>
        <v>0</v>
      </c>
      <c r="H2253" s="24">
        <f>IFERROR(VLOOKUP(S2253,Swaps_wk!$A$2:$AP$151,HLOOKUP(MAIN!D2253,Swaps_wk!$B$2:$AP$151,150,FALSE),FALSE),0)</f>
        <v>0</v>
      </c>
      <c r="I2253" s="24">
        <f>SUMIFS(PASTE_DQS_TRACKER!$D:$D,PASTE_DQS_TRACKER!$C:$C,MAIN!$A2253,PASTE_DQS_TRACKER!$B:$B,MAIN!$D2253)-SUMIFS(PASTE_DQS_TRACKER!$D:$D,PASTE_DQS_TRACKER!$C:$C,MAIN!A2253,PASTE_DQS_TRACKER!$E:$E,MAIN!$D2253)</f>
        <v>0</v>
      </c>
      <c r="J2253" s="25">
        <f t="shared" si="651"/>
        <v>0</v>
      </c>
      <c r="K2253" s="24">
        <f>IFERROR(IF(V2253="Flex",0,IF(D2253=$D$30,VLOOKUP(A2253,MMO_o10M_lease!$A$1:$F$51,5,FALSE),IF(D2253=$D$26,VLOOKUP(D2253,LANDINGS!$A$3:$BR$40,HLOOKUP(A2253,LANDINGS!$B$1:$CF$42,42,FALSE),FALSE)-IFERROR(VLOOKUP(A2253,MMO_o10M_lease!$A$1:$F$38,5,FALSE),0),VLOOKUP(D2253,LANDINGS!$A$3:$CF$40,HLOOKUP(A2253,LANDINGS!$B$1:$CF$42,42,FALSE),FALSE)))),0)</f>
        <v>0</v>
      </c>
      <c r="L2253" s="24">
        <f>SUMIFS(PASTE_FLEX_TRACKER!$D:$D,PASTE_FLEX_TRACKER!$F:$F,MAIN!$A2253,PASTE_FLEX_TRACKER!$B:$B,MAIN!$D2253)-SUMIFS(PASTE_FLEX_TRACKER!$D:$D,PASTE_FLEX_TRACKER!$C:$C,MAIN!$A2253,PASTE_FLEX_TRACKER!$B:$B,MAIN!$D2253)</f>
        <v>0</v>
      </c>
      <c r="M2253" s="24" t="str">
        <f>IFERROR(-VLOOKUP(D2253,SQ!$A$19:$CC$52,HLOOKUP(MAIN!A2253,SQ!$B$18:$CC$56,39,FALSE),FALSE),"n/a")</f>
        <v>n/a</v>
      </c>
      <c r="N2253" s="46" t="s">
        <v>563</v>
      </c>
      <c r="O2253" s="46">
        <f>SUMIFS(MAN_ADJ!$L:$L,MAN_ADJ!$K:$K,MAIN!$D2253,MAN_ADJ!$J:$J,MAIN!$S2253)</f>
        <v>0</v>
      </c>
      <c r="P2253" s="25">
        <f t="shared" si="652"/>
        <v>0</v>
      </c>
      <c r="Q2253" s="28" t="str">
        <f t="shared" si="653"/>
        <v>n/a</v>
      </c>
      <c r="R2253" s="38">
        <f t="shared" si="634"/>
        <v>0</v>
      </c>
      <c r="S2253" s="17" t="s">
        <v>251</v>
      </c>
    </row>
    <row r="2254" spans="1:19" x14ac:dyDescent="0.25">
      <c r="A2254" s="17" t="s">
        <v>251</v>
      </c>
      <c r="B2254" s="17" t="s">
        <v>93</v>
      </c>
      <c r="C2254" s="17" t="s">
        <v>252</v>
      </c>
      <c r="D2254" s="17" t="s">
        <v>102</v>
      </c>
      <c r="E2254" s="24">
        <f>IF(U2254="SC",SUMIFS(SC!F:F,SC!A:A,MAIN!D2254,SC!B:B,MAIN!A2254),SUMIFS(Allocations!$H:$H,Allocations!$A:$A,MAIN!$A2254,Allocations!$B:$B,MAIN!$D2254))</f>
        <v>0</v>
      </c>
      <c r="F2254" s="24">
        <f>IF(U2254="SC",SUMIFS(SC!J:J,SC!A:A,MAIN!D2254,SC!B:B,MAIN!A2254),SUMIFS(Allocations!M:M,Allocations!A:A,MAIN!A2254,Allocations!B:B,MAIN!D2254))</f>
        <v>0</v>
      </c>
      <c r="G2254" s="24">
        <f t="shared" si="650"/>
        <v>0</v>
      </c>
      <c r="H2254" s="24">
        <f>IFERROR(VLOOKUP(S2254,Swaps_wk!$A$2:$AP$151,HLOOKUP(MAIN!D2254,Swaps_wk!$B$2:$AP$151,150,FALSE),FALSE),0)</f>
        <v>0</v>
      </c>
      <c r="I2254" s="24">
        <f>SUMIFS(PASTE_DQS_TRACKER!$D:$D,PASTE_DQS_TRACKER!$C:$C,MAIN!$A2254,PASTE_DQS_TRACKER!$B:$B,MAIN!$D2254)-SUMIFS(PASTE_DQS_TRACKER!$D:$D,PASTE_DQS_TRACKER!$C:$C,MAIN!A2254,PASTE_DQS_TRACKER!$E:$E,MAIN!$D2254)</f>
        <v>0</v>
      </c>
      <c r="J2254" s="25">
        <f t="shared" si="651"/>
        <v>0</v>
      </c>
      <c r="K2254" s="24">
        <f>IFERROR(IF(V2254="Flex",0,IF(D2254=$D$30,VLOOKUP(A2254,MMO_o10M_lease!$A$1:$F$51,5,FALSE),IF(D2254=$D$26,VLOOKUP(D2254,LANDINGS!$A$3:$BR$40,HLOOKUP(A2254,LANDINGS!$B$1:$CF$42,42,FALSE),FALSE)-IFERROR(VLOOKUP(A2254,MMO_o10M_lease!$A$1:$F$38,5,FALSE),0),VLOOKUP(D2254,LANDINGS!$A$3:$CF$40,HLOOKUP(A2254,LANDINGS!$B$1:$CF$42,42,FALSE),FALSE)))),0)</f>
        <v>0</v>
      </c>
      <c r="L2254" s="24">
        <f>SUMIFS(PASTE_FLEX_TRACKER!$D:$D,PASTE_FLEX_TRACKER!$F:$F,MAIN!$A2254,PASTE_FLEX_TRACKER!$B:$B,MAIN!$D2254)-SUMIFS(PASTE_FLEX_TRACKER!$D:$D,PASTE_FLEX_TRACKER!$C:$C,MAIN!$A2254,PASTE_FLEX_TRACKER!$B:$B,MAIN!$D2254)</f>
        <v>0</v>
      </c>
      <c r="M2254" s="24" t="str">
        <f>IFERROR(-VLOOKUP(D2254,SQ!$A$19:$CC$52,HLOOKUP(MAIN!A2254,SQ!$B$18:$CC$56,39,FALSE),FALSE),"n/a")</f>
        <v>n/a</v>
      </c>
      <c r="N2254" s="46" t="s">
        <v>563</v>
      </c>
      <c r="O2254" s="46">
        <f>SUMIFS(MAN_ADJ!$L:$L,MAN_ADJ!$K:$K,MAIN!$D2254,MAN_ADJ!$J:$J,MAIN!$S2254)</f>
        <v>0</v>
      </c>
      <c r="P2254" s="25">
        <f t="shared" si="652"/>
        <v>0</v>
      </c>
      <c r="Q2254" s="28" t="str">
        <f t="shared" si="653"/>
        <v>n/a</v>
      </c>
      <c r="R2254" s="38">
        <f t="shared" si="634"/>
        <v>0</v>
      </c>
      <c r="S2254" s="17" t="s">
        <v>251</v>
      </c>
    </row>
    <row r="2255" spans="1:19" x14ac:dyDescent="0.25">
      <c r="A2255" s="17" t="s">
        <v>251</v>
      </c>
      <c r="B2255" s="17" t="s">
        <v>93</v>
      </c>
      <c r="C2255" s="17" t="s">
        <v>252</v>
      </c>
      <c r="D2255" s="17" t="s">
        <v>103</v>
      </c>
      <c r="E2255" s="24">
        <f>IF(U2255="SC",SUMIFS(SC!F:F,SC!A:A,MAIN!D2255,SC!B:B,MAIN!A2255),SUMIFS(Allocations!$H:$H,Allocations!$A:$A,MAIN!$A2255,Allocations!$B:$B,MAIN!$D2255))</f>
        <v>0</v>
      </c>
      <c r="F2255" s="24">
        <f>IF(U2255="SC",SUMIFS(SC!J:J,SC!A:A,MAIN!D2255,SC!B:B,MAIN!A2255),SUMIFS(Allocations!M:M,Allocations!A:A,MAIN!A2255,Allocations!B:B,MAIN!D2255))</f>
        <v>0</v>
      </c>
      <c r="G2255" s="24">
        <f t="shared" si="650"/>
        <v>0</v>
      </c>
      <c r="H2255" s="24">
        <f>IFERROR(VLOOKUP(S2255,Swaps_wk!$A$2:$AP$151,HLOOKUP(MAIN!D2255,Swaps_wk!$B$2:$AP$151,150,FALSE),FALSE),0)</f>
        <v>0</v>
      </c>
      <c r="I2255" s="24">
        <f>SUMIFS(PASTE_DQS_TRACKER!$D:$D,PASTE_DQS_TRACKER!$C:$C,MAIN!$A2255,PASTE_DQS_TRACKER!$B:$B,MAIN!$D2255)-SUMIFS(PASTE_DQS_TRACKER!$D:$D,PASTE_DQS_TRACKER!$C:$C,MAIN!A2255,PASTE_DQS_TRACKER!$E:$E,MAIN!$D2255)</f>
        <v>0</v>
      </c>
      <c r="J2255" s="25">
        <f t="shared" si="651"/>
        <v>0</v>
      </c>
      <c r="K2255" s="24">
        <f>IFERROR(IF(V2255="Flex",0,IF(D2255=$D$30,VLOOKUP(A2255,MMO_o10M_lease!$A$1:$F$51,5,FALSE),IF(D2255=$D$26,VLOOKUP(D2255,LANDINGS!$A$3:$BR$40,HLOOKUP(A2255,LANDINGS!$B$1:$CF$42,42,FALSE),FALSE)-IFERROR(VLOOKUP(A2255,MMO_o10M_lease!$A$1:$F$38,5,FALSE),0),VLOOKUP(D2255,LANDINGS!$A$3:$CF$40,HLOOKUP(A2255,LANDINGS!$B$1:$CF$42,42,FALSE),FALSE)))),0)</f>
        <v>0</v>
      </c>
      <c r="L2255" s="24">
        <f>SUMIFS(PASTE_FLEX_TRACKER!$D:$D,PASTE_FLEX_TRACKER!$F:$F,MAIN!$A2255,PASTE_FLEX_TRACKER!$B:$B,MAIN!$D2255)-SUMIFS(PASTE_FLEX_TRACKER!$D:$D,PASTE_FLEX_TRACKER!$C:$C,MAIN!$A2255,PASTE_FLEX_TRACKER!$B:$B,MAIN!$D2255)</f>
        <v>0</v>
      </c>
      <c r="M2255" s="24" t="str">
        <f>IFERROR(-VLOOKUP(D2255,SQ!$A$19:$CC$52,HLOOKUP(MAIN!A2255,SQ!$B$18:$CC$56,39,FALSE),FALSE),"n/a")</f>
        <v>n/a</v>
      </c>
      <c r="N2255" s="46" t="s">
        <v>563</v>
      </c>
      <c r="O2255" s="46">
        <f>SUMIFS(MAN_ADJ!$L:$L,MAN_ADJ!$K:$K,MAIN!$D2255,MAN_ADJ!$J:$J,MAIN!$S2255)</f>
        <v>0</v>
      </c>
      <c r="P2255" s="25">
        <f t="shared" si="652"/>
        <v>0</v>
      </c>
      <c r="Q2255" s="28" t="str">
        <f t="shared" si="653"/>
        <v>n/a</v>
      </c>
      <c r="R2255" s="38">
        <f t="shared" si="634"/>
        <v>0</v>
      </c>
      <c r="S2255" s="17" t="s">
        <v>251</v>
      </c>
    </row>
    <row r="2256" spans="1:19" x14ac:dyDescent="0.25">
      <c r="A2256" s="17" t="s">
        <v>251</v>
      </c>
      <c r="B2256" s="17" t="s">
        <v>93</v>
      </c>
      <c r="C2256" s="17" t="s">
        <v>252</v>
      </c>
      <c r="D2256" s="17" t="s">
        <v>104</v>
      </c>
      <c r="E2256" s="24">
        <f>IF(U2256="SC",SUMIFS(SC!F:F,SC!A:A,MAIN!D2256,SC!B:B,MAIN!A2256),SUMIFS(Allocations!$H:$H,Allocations!$A:$A,MAIN!$A2256,Allocations!$B:$B,MAIN!$D2256))</f>
        <v>0</v>
      </c>
      <c r="F2256" s="24">
        <f>IF(U2256="SC",SUMIFS(SC!J:J,SC!A:A,MAIN!D2256,SC!B:B,MAIN!A2256),SUMIFS(Allocations!M:M,Allocations!A:A,MAIN!A2256,Allocations!B:B,MAIN!D2256))</f>
        <v>0</v>
      </c>
      <c r="G2256" s="24">
        <f t="shared" si="650"/>
        <v>0</v>
      </c>
      <c r="H2256" s="24">
        <f>IFERROR(VLOOKUP(S2256,Swaps_wk!$A$2:$AP$151,HLOOKUP(MAIN!D2256,Swaps_wk!$B$2:$AP$151,150,FALSE),FALSE),0)</f>
        <v>0</v>
      </c>
      <c r="I2256" s="24">
        <f>SUMIFS(PASTE_DQS_TRACKER!$D:$D,PASTE_DQS_TRACKER!$C:$C,MAIN!$A2256,PASTE_DQS_TRACKER!$B:$B,MAIN!$D2256)-SUMIFS(PASTE_DQS_TRACKER!$D:$D,PASTE_DQS_TRACKER!$C:$C,MAIN!A2256,PASTE_DQS_TRACKER!$E:$E,MAIN!$D2256)</f>
        <v>0</v>
      </c>
      <c r="J2256" s="25">
        <f t="shared" si="651"/>
        <v>0</v>
      </c>
      <c r="K2256" s="24">
        <f>IFERROR(IF(V2256="Flex",0,IF(D2256=$D$30,VLOOKUP(A2256,MMO_o10M_lease!$A$1:$F$51,5,FALSE),IF(D2256=$D$26,VLOOKUP(D2256,LANDINGS!$A$3:$BR$40,HLOOKUP(A2256,LANDINGS!$B$1:$CF$42,42,FALSE),FALSE)-IFERROR(VLOOKUP(A2256,MMO_o10M_lease!$A$1:$F$38,5,FALSE),0),VLOOKUP(D2256,LANDINGS!$A$3:$CF$40,HLOOKUP(A2256,LANDINGS!$B$1:$CF$42,42,FALSE),FALSE)))),0)</f>
        <v>0</v>
      </c>
      <c r="L2256" s="24">
        <f>SUMIFS(PASTE_FLEX_TRACKER!$D:$D,PASTE_FLEX_TRACKER!$F:$F,MAIN!$A2256,PASTE_FLEX_TRACKER!$B:$B,MAIN!$D2256)-SUMIFS(PASTE_FLEX_TRACKER!$D:$D,PASTE_FLEX_TRACKER!$C:$C,MAIN!$A2256,PASTE_FLEX_TRACKER!$B:$B,MAIN!$D2256)</f>
        <v>0</v>
      </c>
      <c r="M2256" s="24" t="str">
        <f>IFERROR(-VLOOKUP(D2256,SQ!$A$19:$CC$52,HLOOKUP(MAIN!A2256,SQ!$B$18:$CC$56,39,FALSE),FALSE),"n/a")</f>
        <v>n/a</v>
      </c>
      <c r="N2256" s="46" t="s">
        <v>563</v>
      </c>
      <c r="O2256" s="46">
        <f>SUMIFS(MAN_ADJ!$L:$L,MAN_ADJ!$K:$K,MAIN!$D2256,MAN_ADJ!$J:$J,MAIN!$S2256)</f>
        <v>0</v>
      </c>
      <c r="P2256" s="25">
        <f t="shared" si="652"/>
        <v>0</v>
      </c>
      <c r="Q2256" s="28" t="str">
        <f t="shared" si="653"/>
        <v>n/a</v>
      </c>
      <c r="R2256" s="38">
        <f t="shared" si="634"/>
        <v>0</v>
      </c>
      <c r="S2256" s="17" t="s">
        <v>251</v>
      </c>
    </row>
    <row r="2257" spans="1:19" x14ac:dyDescent="0.25">
      <c r="A2257" s="17" t="s">
        <v>251</v>
      </c>
      <c r="B2257" s="17" t="s">
        <v>93</v>
      </c>
      <c r="C2257" s="17" t="s">
        <v>252</v>
      </c>
      <c r="D2257" s="17" t="s">
        <v>105</v>
      </c>
      <c r="E2257" s="24">
        <f>IF(U2257="SC",SUMIFS(SC!F:F,SC!A:A,MAIN!D2257,SC!B:B,MAIN!A2257),SUMIFS(Allocations!$H:$H,Allocations!$A:$A,MAIN!$A2257,Allocations!$B:$B,MAIN!$D2257))</f>
        <v>113.64500000000001</v>
      </c>
      <c r="F2257" s="24">
        <f>IF(U2257="SC",SUMIFS(SC!J:J,SC!A:A,MAIN!D2257,SC!B:B,MAIN!A2257),SUMIFS(Allocations!M:M,Allocations!A:A,MAIN!A2257,Allocations!B:B,MAIN!D2257))</f>
        <v>0</v>
      </c>
      <c r="G2257" s="24">
        <f t="shared" si="650"/>
        <v>113.64500000000001</v>
      </c>
      <c r="H2257" s="24">
        <f>IFERROR(VLOOKUP(S2257,Swaps_wk!$A$2:$AP$151,HLOOKUP(MAIN!D2257,Swaps_wk!$B$2:$AP$151,150,FALSE),FALSE),0)</f>
        <v>0</v>
      </c>
      <c r="I2257" s="24">
        <f>SUMIFS(PASTE_DQS_TRACKER!$D:$D,PASTE_DQS_TRACKER!$C:$C,MAIN!$A2257,PASTE_DQS_TRACKER!$B:$B,MAIN!$D2257)-SUMIFS(PASTE_DQS_TRACKER!$D:$D,PASTE_DQS_TRACKER!$C:$C,MAIN!A2257,PASTE_DQS_TRACKER!$E:$E,MAIN!$D2257)</f>
        <v>-38.199999999999996</v>
      </c>
      <c r="J2257" s="25">
        <f t="shared" si="651"/>
        <v>75.445000000000022</v>
      </c>
      <c r="K2257" s="24">
        <f>IFERROR(IF(V2257="Flex",0,IF(D2257=$D$30,VLOOKUP(A2257,MMO_o10M_lease!$A$1:$F$51,5,FALSE),IF(D2257=$D$26,VLOOKUP(D2257,LANDINGS!$A$3:$BR$40,HLOOKUP(A2257,LANDINGS!$B$1:$CF$42,42,FALSE),FALSE)-IFERROR(VLOOKUP(A2257,MMO_o10M_lease!$A$1:$F$38,5,FALSE),0),VLOOKUP(D2257,LANDINGS!$A$3:$CF$40,HLOOKUP(A2257,LANDINGS!$B$1:$CF$42,42,FALSE),FALSE)))),0)</f>
        <v>5.3979999999999997</v>
      </c>
      <c r="L2257" s="24">
        <f>SUMIFS(PASTE_FLEX_TRACKER!$D:$D,PASTE_FLEX_TRACKER!$F:$F,MAIN!$A2257,PASTE_FLEX_TRACKER!$B:$B,MAIN!$D2257)-SUMIFS(PASTE_FLEX_TRACKER!$D:$D,PASTE_FLEX_TRACKER!$C:$C,MAIN!$A2257,PASTE_FLEX_TRACKER!$B:$B,MAIN!$D2257)</f>
        <v>0</v>
      </c>
      <c r="M2257" s="24" t="str">
        <f>IFERROR(-VLOOKUP(D2257,SQ!$A$19:$CC$52,HLOOKUP(MAIN!A2257,SQ!$B$18:$CC$56,39,FALSE),FALSE),"n/a")</f>
        <v>n/a</v>
      </c>
      <c r="N2257" s="46" t="s">
        <v>563</v>
      </c>
      <c r="O2257" s="46">
        <f>SUMIFS(MAN_ADJ!$L:$L,MAN_ADJ!$K:$K,MAIN!$D2257,MAN_ADJ!$J:$J,MAIN!$S2257)</f>
        <v>0</v>
      </c>
      <c r="P2257" s="25">
        <f t="shared" si="652"/>
        <v>5.3979999999999997</v>
      </c>
      <c r="Q2257" s="28">
        <f t="shared" si="653"/>
        <v>7.1548810391676029E-2</v>
      </c>
      <c r="R2257" s="38">
        <f t="shared" si="634"/>
        <v>70.047000000000025</v>
      </c>
      <c r="S2257" s="17" t="s">
        <v>251</v>
      </c>
    </row>
    <row r="2258" spans="1:19" x14ac:dyDescent="0.25">
      <c r="A2258" s="17" t="s">
        <v>251</v>
      </c>
      <c r="B2258" s="17" t="s">
        <v>93</v>
      </c>
      <c r="C2258" s="17" t="s">
        <v>252</v>
      </c>
      <c r="D2258" s="17" t="s">
        <v>106</v>
      </c>
      <c r="E2258" s="24">
        <f>IF(U2258="SC",SUMIFS(SC!F:F,SC!A:A,MAIN!D2258,SC!B:B,MAIN!A2258),SUMIFS(Allocations!$H:$H,Allocations!$A:$A,MAIN!$A2258,Allocations!$B:$B,MAIN!$D2258))</f>
        <v>0.77200000000000002</v>
      </c>
      <c r="F2258" s="24">
        <f>IF(U2258="SC",SUMIFS(SC!J:J,SC!A:A,MAIN!D2258,SC!B:B,MAIN!A2258),SUMIFS(Allocations!M:M,Allocations!A:A,MAIN!A2258,Allocations!B:B,MAIN!D2258))</f>
        <v>0</v>
      </c>
      <c r="G2258" s="24">
        <f t="shared" si="650"/>
        <v>0.77200000000000002</v>
      </c>
      <c r="H2258" s="24">
        <f>IFERROR(VLOOKUP(S2258,Swaps_wk!$A$2:$AP$151,HLOOKUP(MAIN!D2258,Swaps_wk!$B$2:$AP$151,150,FALSE),FALSE),0)</f>
        <v>0</v>
      </c>
      <c r="I2258" s="24">
        <f>SUMIFS(PASTE_DQS_TRACKER!$D:$D,PASTE_DQS_TRACKER!$C:$C,MAIN!$A2258,PASTE_DQS_TRACKER!$B:$B,MAIN!$D2258)-SUMIFS(PASTE_DQS_TRACKER!$D:$D,PASTE_DQS_TRACKER!$C:$C,MAIN!A2258,PASTE_DQS_TRACKER!$E:$E,MAIN!$D2258)</f>
        <v>-0.7</v>
      </c>
      <c r="J2258" s="25">
        <f t="shared" si="651"/>
        <v>7.2000000000000064E-2</v>
      </c>
      <c r="K2258" s="24">
        <f>IFERROR(IF(V2258="Flex",0,IF(D2258=$D$30,VLOOKUP(A2258,MMO_o10M_lease!$A$1:$F$51,5,FALSE),IF(D2258=$D$26,VLOOKUP(D2258,LANDINGS!$A$3:$BR$40,HLOOKUP(A2258,LANDINGS!$B$1:$CF$42,42,FALSE),FALSE)-IFERROR(VLOOKUP(A2258,MMO_o10M_lease!$A$1:$F$38,5,FALSE),0),VLOOKUP(D2258,LANDINGS!$A$3:$CF$40,HLOOKUP(A2258,LANDINGS!$B$1:$CF$42,42,FALSE),FALSE)))),0)</f>
        <v>0</v>
      </c>
      <c r="L2258" s="24">
        <f>SUMIFS(PASTE_FLEX_TRACKER!$D:$D,PASTE_FLEX_TRACKER!$F:$F,MAIN!$A2258,PASTE_FLEX_TRACKER!$B:$B,MAIN!$D2258)-SUMIFS(PASTE_FLEX_TRACKER!$D:$D,PASTE_FLEX_TRACKER!$C:$C,MAIN!$A2258,PASTE_FLEX_TRACKER!$B:$B,MAIN!$D2258)</f>
        <v>0</v>
      </c>
      <c r="M2258" s="24" t="str">
        <f>IFERROR(-VLOOKUP(D2258,SQ!$A$19:$CC$52,HLOOKUP(MAIN!A2258,SQ!$B$18:$CC$56,39,FALSE),FALSE),"n/a")</f>
        <v>n/a</v>
      </c>
      <c r="N2258" s="46" t="s">
        <v>563</v>
      </c>
      <c r="O2258" s="46">
        <f>SUMIFS(MAN_ADJ!$L:$L,MAN_ADJ!$K:$K,MAIN!$D2258,MAN_ADJ!$J:$J,MAIN!$S2258)</f>
        <v>0</v>
      </c>
      <c r="P2258" s="25">
        <f t="shared" si="652"/>
        <v>0</v>
      </c>
      <c r="Q2258" s="28">
        <f t="shared" si="653"/>
        <v>0</v>
      </c>
      <c r="R2258" s="38">
        <f t="shared" si="634"/>
        <v>7.2000000000000064E-2</v>
      </c>
      <c r="S2258" s="17" t="s">
        <v>251</v>
      </c>
    </row>
    <row r="2259" spans="1:19" x14ac:dyDescent="0.25">
      <c r="A2259" s="17" t="s">
        <v>251</v>
      </c>
      <c r="B2259" s="17" t="s">
        <v>93</v>
      </c>
      <c r="C2259" s="17" t="s">
        <v>252</v>
      </c>
      <c r="D2259" s="17" t="s">
        <v>107</v>
      </c>
      <c r="E2259" s="24">
        <f>IF(U2259="SC",SUMIFS(SC!F:F,SC!A:A,MAIN!D2259,SC!B:B,MAIN!A2259),SUMIFS(Allocations!$H:$H,Allocations!$A:$A,MAIN!$A2259,Allocations!$B:$B,MAIN!$D2259))</f>
        <v>1.4</v>
      </c>
      <c r="F2259" s="24">
        <f>IF(U2259="SC",SUMIFS(SC!J:J,SC!A:A,MAIN!D2259,SC!B:B,MAIN!A2259),SUMIFS(Allocations!M:M,Allocations!A:A,MAIN!A2259,Allocations!B:B,MAIN!D2259))</f>
        <v>0</v>
      </c>
      <c r="G2259" s="24">
        <f t="shared" si="650"/>
        <v>1.4</v>
      </c>
      <c r="H2259" s="24">
        <f>IFERROR(VLOOKUP(S2259,Swaps_wk!$A$2:$AP$151,HLOOKUP(MAIN!D2259,Swaps_wk!$B$2:$AP$151,150,FALSE),FALSE),0)</f>
        <v>0</v>
      </c>
      <c r="I2259" s="24">
        <f>SUMIFS(PASTE_DQS_TRACKER!$D:$D,PASTE_DQS_TRACKER!$C:$C,MAIN!$A2259,PASTE_DQS_TRACKER!$B:$B,MAIN!$D2259)-SUMIFS(PASTE_DQS_TRACKER!$D:$D,PASTE_DQS_TRACKER!$C:$C,MAIN!A2259,PASTE_DQS_TRACKER!$E:$E,MAIN!$D2259)</f>
        <v>-1.4</v>
      </c>
      <c r="J2259" s="25">
        <f t="shared" si="651"/>
        <v>0</v>
      </c>
      <c r="K2259" s="24">
        <f>IFERROR(IF(V2259="Flex",0,IF(D2259=$D$30,VLOOKUP(A2259,MMO_o10M_lease!$A$1:$F$51,5,FALSE),IF(D2259=$D$26,VLOOKUP(D2259,LANDINGS!$A$3:$BR$40,HLOOKUP(A2259,LANDINGS!$B$1:$CF$42,42,FALSE),FALSE)-IFERROR(VLOOKUP(A2259,MMO_o10M_lease!$A$1:$F$38,5,FALSE),0),VLOOKUP(D2259,LANDINGS!$A$3:$CF$40,HLOOKUP(A2259,LANDINGS!$B$1:$CF$42,42,FALSE),FALSE)))),0)</f>
        <v>0</v>
      </c>
      <c r="L2259" s="24">
        <f>SUMIFS(PASTE_FLEX_TRACKER!$D:$D,PASTE_FLEX_TRACKER!$F:$F,MAIN!$A2259,PASTE_FLEX_TRACKER!$B:$B,MAIN!$D2259)-SUMIFS(PASTE_FLEX_TRACKER!$D:$D,PASTE_FLEX_TRACKER!$C:$C,MAIN!$A2259,PASTE_FLEX_TRACKER!$B:$B,MAIN!$D2259)</f>
        <v>0</v>
      </c>
      <c r="M2259" s="24" t="str">
        <f>IFERROR(-VLOOKUP(D2259,SQ!$A$19:$CC$52,HLOOKUP(MAIN!A2259,SQ!$B$18:$CC$56,39,FALSE),FALSE),"n/a")</f>
        <v>n/a</v>
      </c>
      <c r="N2259" s="46" t="s">
        <v>563</v>
      </c>
      <c r="O2259" s="46">
        <f>SUMIFS(MAN_ADJ!$L:$L,MAN_ADJ!$K:$K,MAIN!$D2259,MAN_ADJ!$J:$J,MAIN!$S2259)</f>
        <v>0</v>
      </c>
      <c r="P2259" s="25">
        <f t="shared" si="652"/>
        <v>0</v>
      </c>
      <c r="Q2259" s="28" t="str">
        <f t="shared" si="653"/>
        <v>n/a</v>
      </c>
      <c r="R2259" s="38">
        <f t="shared" si="634"/>
        <v>0</v>
      </c>
      <c r="S2259" s="17" t="s">
        <v>251</v>
      </c>
    </row>
    <row r="2260" spans="1:19" x14ac:dyDescent="0.25">
      <c r="A2260" s="17" t="s">
        <v>251</v>
      </c>
      <c r="B2260" s="17" t="s">
        <v>93</v>
      </c>
      <c r="C2260" s="17" t="s">
        <v>252</v>
      </c>
      <c r="D2260" s="17" t="s">
        <v>108</v>
      </c>
      <c r="E2260" s="24">
        <f>IF(U2260="SC",SUMIFS(SC!F:F,SC!A:A,MAIN!D2260,SC!B:B,MAIN!A2260),SUMIFS(Allocations!$H:$H,Allocations!$A:$A,MAIN!$A2260,Allocations!$B:$B,MAIN!$D2260))</f>
        <v>145.84200000000001</v>
      </c>
      <c r="F2260" s="24">
        <f>IF(U2260="SC",SUMIFS(SC!J:J,SC!A:A,MAIN!D2260,SC!B:B,MAIN!A2260),SUMIFS(Allocations!M:M,Allocations!A:A,MAIN!A2260,Allocations!B:B,MAIN!D2260))</f>
        <v>0</v>
      </c>
      <c r="G2260" s="24">
        <f t="shared" si="650"/>
        <v>145.84200000000001</v>
      </c>
      <c r="H2260" s="24">
        <f>IFERROR(VLOOKUP(S2260,Swaps_wk!$A$2:$AP$151,HLOOKUP(MAIN!D2260,Swaps_wk!$B$2:$AP$151,150,FALSE),FALSE),0)</f>
        <v>0</v>
      </c>
      <c r="I2260" s="24">
        <f>SUMIFS(PASTE_DQS_TRACKER!$D:$D,PASTE_DQS_TRACKER!$C:$C,MAIN!$A2260,PASTE_DQS_TRACKER!$B:$B,MAIN!$D2260)-SUMIFS(PASTE_DQS_TRACKER!$D:$D,PASTE_DQS_TRACKER!$C:$C,MAIN!A2260,PASTE_DQS_TRACKER!$E:$E,MAIN!$D2260)</f>
        <v>-145</v>
      </c>
      <c r="J2260" s="25">
        <f t="shared" si="651"/>
        <v>0.84200000000001296</v>
      </c>
      <c r="K2260" s="24">
        <f>IFERROR(IF(V2260="Flex",0,IF(D2260=$D$30,VLOOKUP(A2260,MMO_o10M_lease!$A$1:$F$51,5,FALSE),IF(D2260=$D$26,VLOOKUP(D2260,LANDINGS!$A$3:$BR$40,HLOOKUP(A2260,LANDINGS!$B$1:$CF$42,42,FALSE),FALSE)-IFERROR(VLOOKUP(A2260,MMO_o10M_lease!$A$1:$F$38,5,FALSE),0),VLOOKUP(D2260,LANDINGS!$A$3:$CF$40,HLOOKUP(A2260,LANDINGS!$B$1:$CF$42,42,FALSE),FALSE)))),0)</f>
        <v>0</v>
      </c>
      <c r="L2260" s="24">
        <f>SUMIFS(PASTE_FLEX_TRACKER!$D:$D,PASTE_FLEX_TRACKER!$F:$F,MAIN!$A2260,PASTE_FLEX_TRACKER!$B:$B,MAIN!$D2260)-SUMIFS(PASTE_FLEX_TRACKER!$D:$D,PASTE_FLEX_TRACKER!$C:$C,MAIN!$A2260,PASTE_FLEX_TRACKER!$B:$B,MAIN!$D2260)</f>
        <v>0</v>
      </c>
      <c r="M2260" s="24" t="str">
        <f>IFERROR(-VLOOKUP(D2260,SQ!$A$19:$CC$52,HLOOKUP(MAIN!A2260,SQ!$B$18:$CC$56,39,FALSE),FALSE),"n/a")</f>
        <v>n/a</v>
      </c>
      <c r="N2260" s="46" t="s">
        <v>563</v>
      </c>
      <c r="O2260" s="46">
        <f>SUMIFS(MAN_ADJ!$L:$L,MAN_ADJ!$K:$K,MAIN!$D2260,MAN_ADJ!$J:$J,MAIN!$S2260)</f>
        <v>0</v>
      </c>
      <c r="P2260" s="25">
        <f t="shared" si="652"/>
        <v>0</v>
      </c>
      <c r="Q2260" s="28">
        <f t="shared" si="653"/>
        <v>0</v>
      </c>
      <c r="R2260" s="38">
        <f t="shared" si="634"/>
        <v>0.84200000000001296</v>
      </c>
      <c r="S2260" s="17" t="s">
        <v>251</v>
      </c>
    </row>
    <row r="2261" spans="1:19" x14ac:dyDescent="0.25">
      <c r="A2261" s="17" t="s">
        <v>251</v>
      </c>
      <c r="B2261" s="17" t="s">
        <v>93</v>
      </c>
      <c r="C2261" s="17" t="s">
        <v>252</v>
      </c>
      <c r="D2261" s="17" t="s">
        <v>109</v>
      </c>
      <c r="E2261" s="24">
        <f>IF(U2261="SC",SUMIFS(SC!F:F,SC!A:A,MAIN!D2261,SC!B:B,MAIN!A2261),SUMIFS(Allocations!$H:$H,Allocations!$A:$A,MAIN!$A2261,Allocations!$B:$B,MAIN!$D2261))</f>
        <v>1.2</v>
      </c>
      <c r="F2261" s="24">
        <f>IF(U2261="SC",SUMIFS(SC!J:J,SC!A:A,MAIN!D2261,SC!B:B,MAIN!A2261),SUMIFS(Allocations!M:M,Allocations!A:A,MAIN!A2261,Allocations!B:B,MAIN!D2261))</f>
        <v>0</v>
      </c>
      <c r="G2261" s="24">
        <f t="shared" si="650"/>
        <v>1.2</v>
      </c>
      <c r="H2261" s="24">
        <f>IFERROR(VLOOKUP(S2261,Swaps_wk!$A$2:$AP$151,HLOOKUP(MAIN!D2261,Swaps_wk!$B$2:$AP$151,150,FALSE),FALSE),0)</f>
        <v>0</v>
      </c>
      <c r="I2261" s="24">
        <f>SUMIFS(PASTE_DQS_TRACKER!$D:$D,PASTE_DQS_TRACKER!$C:$C,MAIN!$A2261,PASTE_DQS_TRACKER!$B:$B,MAIN!$D2261)-SUMIFS(PASTE_DQS_TRACKER!$D:$D,PASTE_DQS_TRACKER!$C:$C,MAIN!A2261,PASTE_DQS_TRACKER!$E:$E,MAIN!$D2261)</f>
        <v>-1.2</v>
      </c>
      <c r="J2261" s="25">
        <f t="shared" si="651"/>
        <v>0</v>
      </c>
      <c r="K2261" s="24">
        <f>IFERROR(IF(V2261="Flex",0,IF(D2261=$D$30,VLOOKUP(A2261,MMO_o10M_lease!$A$1:$F$51,5,FALSE),IF(D2261=$D$26,VLOOKUP(D2261,LANDINGS!$A$3:$BR$40,HLOOKUP(A2261,LANDINGS!$B$1:$CF$42,42,FALSE),FALSE)-IFERROR(VLOOKUP(A2261,MMO_o10M_lease!$A$1:$F$38,5,FALSE),0),VLOOKUP(D2261,LANDINGS!$A$3:$CF$40,HLOOKUP(A2261,LANDINGS!$B$1:$CF$42,42,FALSE),FALSE)))),0)</f>
        <v>0</v>
      </c>
      <c r="L2261" s="24">
        <f>SUMIFS(PASTE_FLEX_TRACKER!$D:$D,PASTE_FLEX_TRACKER!$F:$F,MAIN!$A2261,PASTE_FLEX_TRACKER!$B:$B,MAIN!$D2261)-SUMIFS(PASTE_FLEX_TRACKER!$D:$D,PASTE_FLEX_TRACKER!$C:$C,MAIN!$A2261,PASTE_FLEX_TRACKER!$B:$B,MAIN!$D2261)</f>
        <v>0</v>
      </c>
      <c r="M2261" s="24" t="str">
        <f>IFERROR(-VLOOKUP(D2261,SQ!$A$19:$CC$52,HLOOKUP(MAIN!A2261,SQ!$B$18:$CC$56,39,FALSE),FALSE),"n/a")</f>
        <v>n/a</v>
      </c>
      <c r="N2261" s="46" t="s">
        <v>563</v>
      </c>
      <c r="O2261" s="46">
        <f>SUMIFS(MAN_ADJ!$L:$L,MAN_ADJ!$K:$K,MAIN!$D2261,MAN_ADJ!$J:$J,MAIN!$S2261)</f>
        <v>0</v>
      </c>
      <c r="P2261" s="25">
        <f t="shared" si="652"/>
        <v>0</v>
      </c>
      <c r="Q2261" s="28" t="str">
        <f t="shared" si="653"/>
        <v>n/a</v>
      </c>
      <c r="R2261" s="38">
        <f t="shared" si="634"/>
        <v>0</v>
      </c>
      <c r="S2261" s="17" t="s">
        <v>251</v>
      </c>
    </row>
    <row r="2262" spans="1:19" x14ac:dyDescent="0.25">
      <c r="A2262" s="17" t="s">
        <v>251</v>
      </c>
      <c r="B2262" s="17" t="s">
        <v>93</v>
      </c>
      <c r="C2262" s="17" t="s">
        <v>252</v>
      </c>
      <c r="D2262" s="17" t="s">
        <v>110</v>
      </c>
      <c r="E2262" s="24">
        <f>IF(U2262="SC",SUMIFS(SC!F:F,SC!A:A,MAIN!D2262,SC!B:B,MAIN!A2262),SUMIFS(Allocations!$H:$H,Allocations!$A:$A,MAIN!$A2262,Allocations!$B:$B,MAIN!$D2262))</f>
        <v>0</v>
      </c>
      <c r="F2262" s="24">
        <f>IF(U2262="SC",SUMIFS(SC!J:J,SC!A:A,MAIN!D2262,SC!B:B,MAIN!A2262),SUMIFS(Allocations!M:M,Allocations!A:A,MAIN!A2262,Allocations!B:B,MAIN!D2262))</f>
        <v>0</v>
      </c>
      <c r="G2262" s="24">
        <f t="shared" si="650"/>
        <v>0</v>
      </c>
      <c r="H2262" s="24">
        <f>IFERROR(VLOOKUP(S2262,Swaps_wk!$A$2:$AP$151,HLOOKUP(MAIN!D2262,Swaps_wk!$B$2:$AP$151,150,FALSE),FALSE),0)</f>
        <v>0</v>
      </c>
      <c r="I2262" s="24">
        <f>SUMIFS(PASTE_DQS_TRACKER!$D:$D,PASTE_DQS_TRACKER!$C:$C,MAIN!$A2262,PASTE_DQS_TRACKER!$B:$B,MAIN!$D2262)-SUMIFS(PASTE_DQS_TRACKER!$D:$D,PASTE_DQS_TRACKER!$C:$C,MAIN!A2262,PASTE_DQS_TRACKER!$E:$E,MAIN!$D2262)</f>
        <v>0</v>
      </c>
      <c r="J2262" s="25">
        <f t="shared" si="651"/>
        <v>0</v>
      </c>
      <c r="K2262" s="24">
        <f>IFERROR(IF(V2262="Flex",0,IF(D2262=$D$30,VLOOKUP(A2262,MMO_o10M_lease!$A$1:$F$51,5,FALSE),IF(D2262=$D$26,VLOOKUP(D2262,LANDINGS!$A$3:$BR$40,HLOOKUP(A2262,LANDINGS!$B$1:$CF$42,42,FALSE),FALSE)-IFERROR(VLOOKUP(A2262,MMO_o10M_lease!$A$1:$F$38,5,FALSE),0),VLOOKUP(D2262,LANDINGS!$A$3:$CF$40,HLOOKUP(A2262,LANDINGS!$B$1:$CF$42,42,FALSE),FALSE)))),0)</f>
        <v>0</v>
      </c>
      <c r="L2262" s="24">
        <f>SUMIFS(PASTE_FLEX_TRACKER!$D:$D,PASTE_FLEX_TRACKER!$F:$F,MAIN!$A2262,PASTE_FLEX_TRACKER!$B:$B,MAIN!$D2262)-SUMIFS(PASTE_FLEX_TRACKER!$D:$D,PASTE_FLEX_TRACKER!$C:$C,MAIN!$A2262,PASTE_FLEX_TRACKER!$B:$B,MAIN!$D2262)</f>
        <v>0</v>
      </c>
      <c r="M2262" s="24" t="str">
        <f>IFERROR(-VLOOKUP(D2262,SQ!$A$19:$CC$52,HLOOKUP(MAIN!A2262,SQ!$B$18:$CC$56,39,FALSE),FALSE),"n/a")</f>
        <v>n/a</v>
      </c>
      <c r="N2262" s="46" t="s">
        <v>563</v>
      </c>
      <c r="O2262" s="46">
        <f>SUMIFS(MAN_ADJ!$L:$L,MAN_ADJ!$K:$K,MAIN!$D2262,MAN_ADJ!$J:$J,MAIN!$S2262)</f>
        <v>0</v>
      </c>
      <c r="P2262" s="25">
        <f t="shared" si="652"/>
        <v>0</v>
      </c>
      <c r="Q2262" s="28" t="str">
        <f t="shared" si="653"/>
        <v>n/a</v>
      </c>
      <c r="R2262" s="38">
        <f t="shared" ref="R2262:R2332" si="654">J2262-P2262</f>
        <v>0</v>
      </c>
      <c r="S2262" s="17" t="s">
        <v>251</v>
      </c>
    </row>
    <row r="2263" spans="1:19" x14ac:dyDescent="0.25">
      <c r="A2263" s="17" t="s">
        <v>251</v>
      </c>
      <c r="B2263" s="17" t="s">
        <v>93</v>
      </c>
      <c r="C2263" s="17" t="s">
        <v>252</v>
      </c>
      <c r="D2263" s="17" t="s">
        <v>111</v>
      </c>
      <c r="E2263" s="24">
        <f>IF(U2263="SC",SUMIFS(SC!F:F,SC!A:A,MAIN!D2263,SC!B:B,MAIN!A2263),SUMIFS(Allocations!$H:$H,Allocations!$A:$A,MAIN!$A2263,Allocations!$B:$B,MAIN!$D2263))</f>
        <v>0</v>
      </c>
      <c r="F2263" s="24">
        <f>IF(U2263="SC",SUMIFS(SC!J:J,SC!A:A,MAIN!D2263,SC!B:B,MAIN!A2263),SUMIFS(Allocations!M:M,Allocations!A:A,MAIN!A2263,Allocations!B:B,MAIN!D2263))</f>
        <v>0</v>
      </c>
      <c r="G2263" s="24">
        <f t="shared" si="650"/>
        <v>0</v>
      </c>
      <c r="H2263" s="24">
        <f>IFERROR(VLOOKUP(S2263,Swaps_wk!$A$2:$AP$151,HLOOKUP(MAIN!D2263,Swaps_wk!$B$2:$AP$151,150,FALSE),FALSE),0)</f>
        <v>0</v>
      </c>
      <c r="I2263" s="24">
        <f>SUMIFS(PASTE_DQS_TRACKER!$D:$D,PASTE_DQS_TRACKER!$C:$C,MAIN!$A2263,PASTE_DQS_TRACKER!$B:$B,MAIN!$D2263)-SUMIFS(PASTE_DQS_TRACKER!$D:$D,PASTE_DQS_TRACKER!$C:$C,MAIN!A2263,PASTE_DQS_TRACKER!$E:$E,MAIN!$D2263)</f>
        <v>0</v>
      </c>
      <c r="J2263" s="25">
        <f t="shared" si="651"/>
        <v>0</v>
      </c>
      <c r="K2263" s="24">
        <f>IFERROR(IF(V2263="Flex",0,IF(D2263=$D$30,VLOOKUP(A2263,MMO_o10M_lease!$A$1:$F$51,5,FALSE),IF(D2263=$D$26,VLOOKUP(D2263,LANDINGS!$A$3:$BR$40,HLOOKUP(A2263,LANDINGS!$B$1:$CF$42,42,FALSE),FALSE)-IFERROR(VLOOKUP(A2263,MMO_o10M_lease!$A$1:$F$38,5,FALSE),0),VLOOKUP(D2263,LANDINGS!$A$3:$CF$40,HLOOKUP(A2263,LANDINGS!$B$1:$CF$42,42,FALSE),FALSE)))),0)</f>
        <v>0</v>
      </c>
      <c r="L2263" s="24">
        <f>SUMIFS(PASTE_FLEX_TRACKER!$D:$D,PASTE_FLEX_TRACKER!$F:$F,MAIN!$A2263,PASTE_FLEX_TRACKER!$B:$B,MAIN!$D2263)-SUMIFS(PASTE_FLEX_TRACKER!$D:$D,PASTE_FLEX_TRACKER!$C:$C,MAIN!$A2263,PASTE_FLEX_TRACKER!$B:$B,MAIN!$D2263)</f>
        <v>0</v>
      </c>
      <c r="M2263" s="24" t="str">
        <f>IFERROR(-VLOOKUP(D2263,SQ!$A$19:$CC$52,HLOOKUP(MAIN!A2263,SQ!$B$18:$CC$56,39,FALSE),FALSE),"n/a")</f>
        <v>n/a</v>
      </c>
      <c r="N2263" s="46" t="s">
        <v>563</v>
      </c>
      <c r="O2263" s="46">
        <f>SUMIFS(MAN_ADJ!$L:$L,MAN_ADJ!$K:$K,MAIN!$D2263,MAN_ADJ!$J:$J,MAIN!$S2263)</f>
        <v>0</v>
      </c>
      <c r="P2263" s="25">
        <f t="shared" si="652"/>
        <v>0</v>
      </c>
      <c r="Q2263" s="28" t="str">
        <f t="shared" si="653"/>
        <v>n/a</v>
      </c>
      <c r="R2263" s="38">
        <f t="shared" si="654"/>
        <v>0</v>
      </c>
      <c r="S2263" s="17" t="s">
        <v>251</v>
      </c>
    </row>
    <row r="2264" spans="1:19" x14ac:dyDescent="0.25">
      <c r="A2264" s="17" t="s">
        <v>251</v>
      </c>
      <c r="B2264" s="17" t="s">
        <v>93</v>
      </c>
      <c r="C2264" s="17" t="s">
        <v>252</v>
      </c>
      <c r="D2264" s="17" t="s">
        <v>112</v>
      </c>
      <c r="E2264" s="24">
        <f>IF(U2264="SC",SUMIFS(SC!F:F,SC!A:A,MAIN!D2264,SC!B:B,MAIN!A2264),SUMIFS(Allocations!$H:$H,Allocations!$A:$A,MAIN!$A2264,Allocations!$B:$B,MAIN!$D2264))</f>
        <v>0</v>
      </c>
      <c r="F2264" s="24">
        <f>IF(U2264="SC",SUMIFS(SC!J:J,SC!A:A,MAIN!D2264,SC!B:B,MAIN!A2264),SUMIFS(Allocations!M:M,Allocations!A:A,MAIN!A2264,Allocations!B:B,MAIN!D2264))</f>
        <v>0</v>
      </c>
      <c r="G2264" s="24">
        <f t="shared" si="650"/>
        <v>0</v>
      </c>
      <c r="H2264" s="24">
        <f>IFERROR(VLOOKUP(S2264,Swaps_wk!$A$2:$AP$151,HLOOKUP(MAIN!D2264,Swaps_wk!$B$2:$AP$151,150,FALSE),FALSE),0)</f>
        <v>0</v>
      </c>
      <c r="I2264" s="24">
        <f>SUMIFS(PASTE_DQS_TRACKER!$D:$D,PASTE_DQS_TRACKER!$C:$C,MAIN!$A2264,PASTE_DQS_TRACKER!$B:$B,MAIN!$D2264)-SUMIFS(PASTE_DQS_TRACKER!$D:$D,PASTE_DQS_TRACKER!$C:$C,MAIN!A2264,PASTE_DQS_TRACKER!$E:$E,MAIN!$D2264)</f>
        <v>0</v>
      </c>
      <c r="J2264" s="25">
        <f t="shared" si="651"/>
        <v>0</v>
      </c>
      <c r="K2264" s="24">
        <f>IFERROR(IF(V2264="Flex",0,IF(D2264=$D$30,VLOOKUP(A2264,MMO_o10M_lease!$A$1:$F$51,5,FALSE),IF(D2264=$D$26,VLOOKUP(D2264,LANDINGS!$A$3:$BR$40,HLOOKUP(A2264,LANDINGS!$B$1:$CF$42,42,FALSE),FALSE)-IFERROR(VLOOKUP(A2264,MMO_o10M_lease!$A$1:$F$38,5,FALSE),0),VLOOKUP(D2264,LANDINGS!$A$3:$CF$40,HLOOKUP(A2264,LANDINGS!$B$1:$CF$42,42,FALSE),FALSE)))),0)</f>
        <v>0</v>
      </c>
      <c r="L2264" s="24">
        <f>SUMIFS(PASTE_FLEX_TRACKER!$D:$D,PASTE_FLEX_TRACKER!$F:$F,MAIN!$A2264,PASTE_FLEX_TRACKER!$B:$B,MAIN!$D2264)-SUMIFS(PASTE_FLEX_TRACKER!$D:$D,PASTE_FLEX_TRACKER!$C:$C,MAIN!$A2264,PASTE_FLEX_TRACKER!$B:$B,MAIN!$D2264)</f>
        <v>0</v>
      </c>
      <c r="M2264" s="24" t="str">
        <f>IFERROR(-VLOOKUP(D2264,SQ!$A$19:$CC$52,HLOOKUP(MAIN!A2264,SQ!$B$18:$CC$56,39,FALSE),FALSE),"n/a")</f>
        <v>n/a</v>
      </c>
      <c r="N2264" s="46" t="s">
        <v>563</v>
      </c>
      <c r="O2264" s="46">
        <f>SUMIFS(MAN_ADJ!$L:$L,MAN_ADJ!$K:$K,MAIN!$D2264,MAN_ADJ!$J:$J,MAIN!$S2264)</f>
        <v>0</v>
      </c>
      <c r="P2264" s="25">
        <f t="shared" si="652"/>
        <v>0</v>
      </c>
      <c r="Q2264" s="28" t="str">
        <f t="shared" si="653"/>
        <v>n/a</v>
      </c>
      <c r="R2264" s="38">
        <f t="shared" si="654"/>
        <v>0</v>
      </c>
      <c r="S2264" s="17" t="s">
        <v>251</v>
      </c>
    </row>
    <row r="2265" spans="1:19" x14ac:dyDescent="0.25">
      <c r="A2265" s="17" t="s">
        <v>251</v>
      </c>
      <c r="B2265" s="17" t="s">
        <v>93</v>
      </c>
      <c r="C2265" s="17" t="s">
        <v>252</v>
      </c>
      <c r="D2265" s="17" t="s">
        <v>113</v>
      </c>
      <c r="E2265" s="24">
        <f>IF(U2265="SC",SUMIFS(SC!F:F,SC!A:A,MAIN!D2265,SC!B:B,MAIN!A2265),SUMIFS(Allocations!$H:$H,Allocations!$A:$A,MAIN!$A2265,Allocations!$B:$B,MAIN!$D2265))</f>
        <v>0</v>
      </c>
      <c r="F2265" s="24">
        <f>IF(U2265="SC",SUMIFS(SC!J:J,SC!A:A,MAIN!D2265,SC!B:B,MAIN!A2265),SUMIFS(Allocations!M:M,Allocations!A:A,MAIN!A2265,Allocations!B:B,MAIN!D2265))</f>
        <v>0</v>
      </c>
      <c r="G2265" s="24">
        <f t="shared" si="650"/>
        <v>0</v>
      </c>
      <c r="H2265" s="24">
        <f>IFERROR(VLOOKUP(S2265,Swaps_wk!$A$2:$AP$151,HLOOKUP(MAIN!D2265,Swaps_wk!$B$2:$AP$151,150,FALSE),FALSE),0)</f>
        <v>0</v>
      </c>
      <c r="I2265" s="24">
        <f>SUMIFS(PASTE_DQS_TRACKER!$D:$D,PASTE_DQS_TRACKER!$C:$C,MAIN!$A2265,PASTE_DQS_TRACKER!$B:$B,MAIN!$D2265)-SUMIFS(PASTE_DQS_TRACKER!$D:$D,PASTE_DQS_TRACKER!$C:$C,MAIN!A2265,PASTE_DQS_TRACKER!$E:$E,MAIN!$D2265)</f>
        <v>0</v>
      </c>
      <c r="J2265" s="25">
        <f t="shared" si="651"/>
        <v>0</v>
      </c>
      <c r="K2265" s="24">
        <f>IFERROR(IF(V2265="Flex",0,IF(D2265=$D$30,VLOOKUP(A2265,MMO_o10M_lease!$A$1:$F$51,5,FALSE),IF(D2265=$D$26,VLOOKUP(D2265,LANDINGS!$A$3:$BR$40,HLOOKUP(A2265,LANDINGS!$B$1:$CF$42,42,FALSE),FALSE)-IFERROR(VLOOKUP(A2265,MMO_o10M_lease!$A$1:$F$38,5,FALSE),0),VLOOKUP(D2265,LANDINGS!$A$3:$CF$40,HLOOKUP(A2265,LANDINGS!$B$1:$CF$42,42,FALSE),FALSE)))),0)</f>
        <v>0</v>
      </c>
      <c r="L2265" s="24">
        <f>SUMIFS(PASTE_FLEX_TRACKER!$D:$D,PASTE_FLEX_TRACKER!$F:$F,MAIN!$A2265,PASTE_FLEX_TRACKER!$B:$B,MAIN!$D2265)-SUMIFS(PASTE_FLEX_TRACKER!$D:$D,PASTE_FLEX_TRACKER!$C:$C,MAIN!$A2265,PASTE_FLEX_TRACKER!$B:$B,MAIN!$D2265)</f>
        <v>0</v>
      </c>
      <c r="M2265" s="24" t="str">
        <f>IFERROR(-VLOOKUP(D2265,SQ!$A$19:$CC$52,HLOOKUP(MAIN!A2265,SQ!$B$18:$CC$56,39,FALSE),FALSE),"n/a")</f>
        <v>n/a</v>
      </c>
      <c r="N2265" s="46" t="s">
        <v>563</v>
      </c>
      <c r="O2265" s="46">
        <f>SUMIFS(MAN_ADJ!$L:$L,MAN_ADJ!$K:$K,MAIN!$D2265,MAN_ADJ!$J:$J,MAIN!$S2265)</f>
        <v>0</v>
      </c>
      <c r="P2265" s="25">
        <f t="shared" si="652"/>
        <v>0</v>
      </c>
      <c r="Q2265" s="28" t="str">
        <f t="shared" si="653"/>
        <v>n/a</v>
      </c>
      <c r="R2265" s="38">
        <f t="shared" si="654"/>
        <v>0</v>
      </c>
      <c r="S2265" s="17" t="s">
        <v>251</v>
      </c>
    </row>
    <row r="2266" spans="1:19" x14ac:dyDescent="0.25">
      <c r="A2266" s="17" t="s">
        <v>251</v>
      </c>
      <c r="B2266" s="17" t="s">
        <v>93</v>
      </c>
      <c r="C2266" s="17" t="s">
        <v>252</v>
      </c>
      <c r="D2266" s="17" t="s">
        <v>114</v>
      </c>
      <c r="E2266" s="24">
        <f>IF(U2266="SC",SUMIFS(SC!F:F,SC!A:A,MAIN!D2266,SC!B:B,MAIN!A2266),SUMIFS(Allocations!$H:$H,Allocations!$A:$A,MAIN!$A2266,Allocations!$B:$B,MAIN!$D2266))</f>
        <v>0</v>
      </c>
      <c r="F2266" s="24">
        <f>IF(U2266="SC",SUMIFS(SC!J:J,SC!A:A,MAIN!D2266,SC!B:B,MAIN!A2266),SUMIFS(Allocations!M:M,Allocations!A:A,MAIN!A2266,Allocations!B:B,MAIN!D2266))</f>
        <v>0</v>
      </c>
      <c r="G2266" s="24">
        <f t="shared" si="650"/>
        <v>0</v>
      </c>
      <c r="H2266" s="24">
        <f>IFERROR(VLOOKUP(S2266,Swaps_wk!$A$2:$AP$151,HLOOKUP(MAIN!D2266,Swaps_wk!$B$2:$AP$151,150,FALSE),FALSE),0)</f>
        <v>0</v>
      </c>
      <c r="I2266" s="24">
        <f>SUMIFS(PASTE_DQS_TRACKER!$D:$D,PASTE_DQS_TRACKER!$C:$C,MAIN!$A2266,PASTE_DQS_TRACKER!$B:$B,MAIN!$D2266)-SUMIFS(PASTE_DQS_TRACKER!$D:$D,PASTE_DQS_TRACKER!$C:$C,MAIN!A2266,PASTE_DQS_TRACKER!$E:$E,MAIN!$D2266)</f>
        <v>0</v>
      </c>
      <c r="J2266" s="25">
        <f t="shared" si="651"/>
        <v>0</v>
      </c>
      <c r="K2266" s="24">
        <f>IFERROR(IF(V2266="Flex",0,IF(D2266=$D$30,VLOOKUP(A2266,MMO_o10M_lease!$A$1:$F$51,5,FALSE),IF(D2266=$D$26,VLOOKUP(D2266,LANDINGS!$A$3:$BR$40,HLOOKUP(A2266,LANDINGS!$B$1:$CF$42,42,FALSE),FALSE)-IFERROR(VLOOKUP(A2266,MMO_o10M_lease!$A$1:$F$38,5,FALSE),0),VLOOKUP(D2266,LANDINGS!$A$3:$CF$40,HLOOKUP(A2266,LANDINGS!$B$1:$CF$42,42,FALSE),FALSE)))),0)</f>
        <v>0</v>
      </c>
      <c r="L2266" s="24">
        <f>SUMIFS(PASTE_FLEX_TRACKER!$D:$D,PASTE_FLEX_TRACKER!$F:$F,MAIN!$A2266,PASTE_FLEX_TRACKER!$B:$B,MAIN!$D2266)-SUMIFS(PASTE_FLEX_TRACKER!$D:$D,PASTE_FLEX_TRACKER!$C:$C,MAIN!$A2266,PASTE_FLEX_TRACKER!$B:$B,MAIN!$D2266)</f>
        <v>0</v>
      </c>
      <c r="M2266" s="24" t="str">
        <f>IFERROR(-VLOOKUP(D2266,SQ!$A$19:$CC$52,HLOOKUP(MAIN!A2266,SQ!$B$18:$CC$56,39,FALSE),FALSE),"n/a")</f>
        <v>n/a</v>
      </c>
      <c r="N2266" s="46" t="s">
        <v>563</v>
      </c>
      <c r="O2266" s="46">
        <f>SUMIFS(MAN_ADJ!$L:$L,MAN_ADJ!$K:$K,MAIN!$D2266,MAN_ADJ!$J:$J,MAIN!$S2266)</f>
        <v>0</v>
      </c>
      <c r="P2266" s="25">
        <f t="shared" si="652"/>
        <v>0</v>
      </c>
      <c r="Q2266" s="28" t="str">
        <f t="shared" si="653"/>
        <v>n/a</v>
      </c>
      <c r="R2266" s="38">
        <f t="shared" si="654"/>
        <v>0</v>
      </c>
      <c r="S2266" s="17" t="s">
        <v>251</v>
      </c>
    </row>
    <row r="2267" spans="1:19" x14ac:dyDescent="0.25">
      <c r="A2267" s="17" t="s">
        <v>251</v>
      </c>
      <c r="B2267" s="17" t="s">
        <v>93</v>
      </c>
      <c r="C2267" s="17" t="s">
        <v>252</v>
      </c>
      <c r="D2267" s="17" t="s">
        <v>115</v>
      </c>
      <c r="E2267" s="24">
        <f>IF(U2267="SC",SUMIFS(SC!F:F,SC!A:A,MAIN!D2267,SC!B:B,MAIN!A2267),SUMIFS(Allocations!$H:$H,Allocations!$A:$A,MAIN!$A2267,Allocations!$B:$B,MAIN!$D2267))</f>
        <v>0.129</v>
      </c>
      <c r="F2267" s="24">
        <f>IF(U2267="SC",SUMIFS(SC!J:J,SC!A:A,MAIN!D2267,SC!B:B,MAIN!A2267),SUMIFS(Allocations!M:M,Allocations!A:A,MAIN!A2267,Allocations!B:B,MAIN!D2267))</f>
        <v>0</v>
      </c>
      <c r="G2267" s="24">
        <f t="shared" si="650"/>
        <v>0.129</v>
      </c>
      <c r="H2267" s="24">
        <f>IFERROR(VLOOKUP(S2267,Swaps_wk!$A$2:$AP$151,HLOOKUP(MAIN!D2267,Swaps_wk!$B$2:$AP$151,150,FALSE),FALSE),0)</f>
        <v>0</v>
      </c>
      <c r="I2267" s="24">
        <f>SUMIFS(PASTE_DQS_TRACKER!$D:$D,PASTE_DQS_TRACKER!$C:$C,MAIN!$A2267,PASTE_DQS_TRACKER!$B:$B,MAIN!$D2267)-SUMIFS(PASTE_DQS_TRACKER!$D:$D,PASTE_DQS_TRACKER!$C:$C,MAIN!A2267,PASTE_DQS_TRACKER!$E:$E,MAIN!$D2267)</f>
        <v>0</v>
      </c>
      <c r="J2267" s="25">
        <f t="shared" si="651"/>
        <v>0.129</v>
      </c>
      <c r="K2267" s="24">
        <f>IFERROR(IF(V2267="Flex",0,IF(D2267=$D$30,VLOOKUP(A2267,MMO_o10M_lease!$A$1:$F$51,5,FALSE),IF(D2267=$D$26,VLOOKUP(D2267,LANDINGS!$A$3:$BR$40,HLOOKUP(A2267,LANDINGS!$B$1:$CF$42,42,FALSE),FALSE)-IFERROR(VLOOKUP(A2267,MMO_o10M_lease!$A$1:$F$38,5,FALSE),0),VLOOKUP(D2267,LANDINGS!$A$3:$CF$40,HLOOKUP(A2267,LANDINGS!$B$1:$CF$42,42,FALSE),FALSE)))),0)</f>
        <v>0</v>
      </c>
      <c r="L2267" s="24">
        <f>SUMIFS(PASTE_FLEX_TRACKER!$D:$D,PASTE_FLEX_TRACKER!$F:$F,MAIN!$A2267,PASTE_FLEX_TRACKER!$B:$B,MAIN!$D2267)-SUMIFS(PASTE_FLEX_TRACKER!$D:$D,PASTE_FLEX_TRACKER!$C:$C,MAIN!$A2267,PASTE_FLEX_TRACKER!$B:$B,MAIN!$D2267)</f>
        <v>0</v>
      </c>
      <c r="M2267" s="24" t="str">
        <f>IFERROR(-VLOOKUP(D2267,SQ!$A$19:$CC$52,HLOOKUP(MAIN!A2267,SQ!$B$18:$CC$56,39,FALSE),FALSE),"n/a")</f>
        <v>n/a</v>
      </c>
      <c r="N2267" s="46" t="s">
        <v>563</v>
      </c>
      <c r="O2267" s="46">
        <f>SUMIFS(MAN_ADJ!$L:$L,MAN_ADJ!$K:$K,MAIN!$D2267,MAN_ADJ!$J:$J,MAIN!$S2267)</f>
        <v>0</v>
      </c>
      <c r="P2267" s="25">
        <f t="shared" si="652"/>
        <v>0</v>
      </c>
      <c r="Q2267" s="28">
        <f t="shared" si="653"/>
        <v>0</v>
      </c>
      <c r="R2267" s="38">
        <f t="shared" si="654"/>
        <v>0.129</v>
      </c>
      <c r="S2267" s="17" t="s">
        <v>251</v>
      </c>
    </row>
    <row r="2268" spans="1:19" x14ac:dyDescent="0.25">
      <c r="A2268" s="17" t="s">
        <v>251</v>
      </c>
      <c r="B2268" s="17" t="s">
        <v>93</v>
      </c>
      <c r="C2268" s="17" t="s">
        <v>252</v>
      </c>
      <c r="D2268" s="17" t="s">
        <v>116</v>
      </c>
      <c r="E2268" s="24">
        <f>IF(U2268="SC",SUMIFS(SC!F:F,SC!A:A,MAIN!D2268,SC!B:B,MAIN!A2268),SUMIFS(Allocations!$H:$H,Allocations!$A:$A,MAIN!$A2268,Allocations!$B:$B,MAIN!$D2268))</f>
        <v>0</v>
      </c>
      <c r="F2268" s="24">
        <f>IF(U2268="SC",SUMIFS(SC!J:J,SC!A:A,MAIN!D2268,SC!B:B,MAIN!A2268),SUMIFS(Allocations!M:M,Allocations!A:A,MAIN!A2268,Allocations!B:B,MAIN!D2268))</f>
        <v>0</v>
      </c>
      <c r="G2268" s="24">
        <f t="shared" si="650"/>
        <v>0</v>
      </c>
      <c r="H2268" s="24">
        <f>IFERROR(VLOOKUP(S2268,Swaps_wk!$A$2:$AP$151,HLOOKUP(MAIN!D2268,Swaps_wk!$B$2:$AP$151,150,FALSE),FALSE),0)</f>
        <v>0</v>
      </c>
      <c r="I2268" s="24">
        <f>SUMIFS(PASTE_DQS_TRACKER!$D:$D,PASTE_DQS_TRACKER!$C:$C,MAIN!$A2268,PASTE_DQS_TRACKER!$B:$B,MAIN!$D2268)-SUMIFS(PASTE_DQS_TRACKER!$D:$D,PASTE_DQS_TRACKER!$C:$C,MAIN!A2268,PASTE_DQS_TRACKER!$E:$E,MAIN!$D2268)</f>
        <v>0</v>
      </c>
      <c r="J2268" s="25">
        <f t="shared" si="651"/>
        <v>0</v>
      </c>
      <c r="K2268" s="24">
        <f>IFERROR(IF(V2268="Flex",0,IF(D2268=$D$30,VLOOKUP(A2268,MMO_o10M_lease!$A$1:$F$51,5,FALSE),IF(D2268=$D$26,VLOOKUP(D2268,LANDINGS!$A$3:$BR$40,HLOOKUP(A2268,LANDINGS!$B$1:$CF$42,42,FALSE),FALSE)-IFERROR(VLOOKUP(A2268,MMO_o10M_lease!$A$1:$F$38,5,FALSE),0),VLOOKUP(D2268,LANDINGS!$A$3:$CF$40,HLOOKUP(A2268,LANDINGS!$B$1:$CF$42,42,FALSE),FALSE)))),0)</f>
        <v>0</v>
      </c>
      <c r="L2268" s="24">
        <f>SUMIFS(PASTE_FLEX_TRACKER!$D:$D,PASTE_FLEX_TRACKER!$F:$F,MAIN!$A2268,PASTE_FLEX_TRACKER!$B:$B,MAIN!$D2268)-SUMIFS(PASTE_FLEX_TRACKER!$D:$D,PASTE_FLEX_TRACKER!$C:$C,MAIN!$A2268,PASTE_FLEX_TRACKER!$B:$B,MAIN!$D2268)</f>
        <v>0</v>
      </c>
      <c r="M2268" s="24" t="str">
        <f>IFERROR(-VLOOKUP(D2268,SQ!$A$19:$CC$52,HLOOKUP(MAIN!A2268,SQ!$B$18:$CC$56,39,FALSE),FALSE),"n/a")</f>
        <v>n/a</v>
      </c>
      <c r="N2268" s="46" t="s">
        <v>563</v>
      </c>
      <c r="O2268" s="46">
        <f>SUMIFS(MAN_ADJ!$L:$L,MAN_ADJ!$K:$K,MAIN!$D2268,MAN_ADJ!$J:$J,MAIN!$S2268)</f>
        <v>0</v>
      </c>
      <c r="P2268" s="25">
        <f t="shared" si="652"/>
        <v>0</v>
      </c>
      <c r="Q2268" s="28" t="str">
        <f t="shared" si="653"/>
        <v>n/a</v>
      </c>
      <c r="R2268" s="38">
        <f t="shared" si="654"/>
        <v>0</v>
      </c>
      <c r="S2268" s="17" t="s">
        <v>251</v>
      </c>
    </row>
    <row r="2269" spans="1:19" x14ac:dyDescent="0.25">
      <c r="A2269" s="17" t="s">
        <v>251</v>
      </c>
      <c r="B2269" s="17" t="s">
        <v>93</v>
      </c>
      <c r="C2269" s="17" t="s">
        <v>252</v>
      </c>
      <c r="D2269" s="17" t="s">
        <v>117</v>
      </c>
      <c r="E2269" s="24">
        <f>IF(U2269="SC",SUMIFS(SC!F:F,SC!A:A,MAIN!D2269,SC!B:B,MAIN!A2269),SUMIFS(Allocations!$H:$H,Allocations!$A:$A,MAIN!$A2269,Allocations!$B:$B,MAIN!$D2269))</f>
        <v>0</v>
      </c>
      <c r="F2269" s="24">
        <f>IF(U2269="SC",SUMIFS(SC!J:J,SC!A:A,MAIN!D2269,SC!B:B,MAIN!A2269),SUMIFS(Allocations!M:M,Allocations!A:A,MAIN!A2269,Allocations!B:B,MAIN!D2269))</f>
        <v>0</v>
      </c>
      <c r="G2269" s="24">
        <f t="shared" si="650"/>
        <v>0</v>
      </c>
      <c r="H2269" s="24">
        <f>IFERROR(VLOOKUP(S2269,Swaps_wk!$A$2:$AP$151,HLOOKUP(MAIN!D2269,Swaps_wk!$B$2:$AP$151,150,FALSE),FALSE),0)</f>
        <v>0</v>
      </c>
      <c r="I2269" s="24">
        <f>SUMIFS(PASTE_DQS_TRACKER!$D:$D,PASTE_DQS_TRACKER!$C:$C,MAIN!$A2269,PASTE_DQS_TRACKER!$B:$B,MAIN!$D2269)-SUMIFS(PASTE_DQS_TRACKER!$D:$D,PASTE_DQS_TRACKER!$C:$C,MAIN!A2269,PASTE_DQS_TRACKER!$E:$E,MAIN!$D2269)</f>
        <v>0</v>
      </c>
      <c r="J2269" s="25">
        <f t="shared" si="651"/>
        <v>0</v>
      </c>
      <c r="K2269" s="24">
        <f>IFERROR(IF(V2269="Flex",0,IF(D2269=$D$30,VLOOKUP(A2269,MMO_o10M_lease!$A$1:$F$51,5,FALSE),IF(D2269=$D$26,VLOOKUP(D2269,LANDINGS!$A$3:$BR$40,HLOOKUP(A2269,LANDINGS!$B$1:$CF$42,42,FALSE),FALSE)-IFERROR(VLOOKUP(A2269,MMO_o10M_lease!$A$1:$F$38,5,FALSE),0),VLOOKUP(D2269,LANDINGS!$A$3:$CF$40,HLOOKUP(A2269,LANDINGS!$B$1:$CF$42,42,FALSE),FALSE)))),0)</f>
        <v>0</v>
      </c>
      <c r="L2269" s="24">
        <f>SUMIFS(PASTE_FLEX_TRACKER!$D:$D,PASTE_FLEX_TRACKER!$F:$F,MAIN!$A2269,PASTE_FLEX_TRACKER!$B:$B,MAIN!$D2269)-SUMIFS(PASTE_FLEX_TRACKER!$D:$D,PASTE_FLEX_TRACKER!$C:$C,MAIN!$A2269,PASTE_FLEX_TRACKER!$B:$B,MAIN!$D2269)</f>
        <v>0</v>
      </c>
      <c r="M2269" s="24" t="str">
        <f>IFERROR(-VLOOKUP(D2269,SQ!$A$19:$CC$52,HLOOKUP(MAIN!A2269,SQ!$B$18:$CC$56,39,FALSE),FALSE),"n/a")</f>
        <v>n/a</v>
      </c>
      <c r="N2269" s="46" t="s">
        <v>563</v>
      </c>
      <c r="O2269" s="46">
        <f>SUMIFS(MAN_ADJ!$L:$L,MAN_ADJ!$K:$K,MAIN!$D2269,MAN_ADJ!$J:$J,MAIN!$S2269)</f>
        <v>0</v>
      </c>
      <c r="P2269" s="25">
        <f t="shared" si="652"/>
        <v>0</v>
      </c>
      <c r="Q2269" s="28" t="str">
        <f t="shared" si="653"/>
        <v>n/a</v>
      </c>
      <c r="R2269" s="38">
        <f t="shared" si="654"/>
        <v>0</v>
      </c>
      <c r="S2269" s="17" t="s">
        <v>251</v>
      </c>
    </row>
    <row r="2270" spans="1:19" x14ac:dyDescent="0.25">
      <c r="A2270" s="17" t="s">
        <v>251</v>
      </c>
      <c r="B2270" s="17" t="s">
        <v>93</v>
      </c>
      <c r="C2270" s="17" t="s">
        <v>252</v>
      </c>
      <c r="D2270" s="17" t="s">
        <v>118</v>
      </c>
      <c r="E2270" s="24">
        <f>IF(U2270="SC",SUMIFS(SC!F:F,SC!A:A,MAIN!D2270,SC!B:B,MAIN!A2270),SUMIFS(Allocations!$H:$H,Allocations!$A:$A,MAIN!$A2270,Allocations!$B:$B,MAIN!$D2270))</f>
        <v>0</v>
      </c>
      <c r="F2270" s="24">
        <f>IF(U2270="SC",SUMIFS(SC!J:J,SC!A:A,MAIN!D2270,SC!B:B,MAIN!A2270),SUMIFS(Allocations!M:M,Allocations!A:A,MAIN!A2270,Allocations!B:B,MAIN!D2270))</f>
        <v>0</v>
      </c>
      <c r="G2270" s="24">
        <f t="shared" si="650"/>
        <v>0</v>
      </c>
      <c r="H2270" s="24">
        <f>IFERROR(VLOOKUP(S2270,Swaps_wk!$A$2:$AP$151,HLOOKUP(MAIN!D2270,Swaps_wk!$B$2:$AP$151,150,FALSE),FALSE),0)</f>
        <v>0</v>
      </c>
      <c r="I2270" s="24">
        <f>SUMIFS(PASTE_DQS_TRACKER!$D:$D,PASTE_DQS_TRACKER!$C:$C,MAIN!$A2270,PASTE_DQS_TRACKER!$B:$B,MAIN!$D2270)-SUMIFS(PASTE_DQS_TRACKER!$D:$D,PASTE_DQS_TRACKER!$C:$C,MAIN!A2270,PASTE_DQS_TRACKER!$E:$E,MAIN!$D2270)</f>
        <v>0</v>
      </c>
      <c r="J2270" s="25">
        <f t="shared" si="651"/>
        <v>0</v>
      </c>
      <c r="K2270" s="24">
        <f>IFERROR(IF(V2270="Flex",0,IF(D2270=$D$30,VLOOKUP(A2270,MMO_o10M_lease!$A$1:$F$51,5,FALSE),IF(D2270=$D$26,VLOOKUP(D2270,LANDINGS!$A$3:$BR$40,HLOOKUP(A2270,LANDINGS!$B$1:$CF$42,42,FALSE),FALSE)-IFERROR(VLOOKUP(A2270,MMO_o10M_lease!$A$1:$F$38,5,FALSE),0),VLOOKUP(D2270,LANDINGS!$A$3:$CF$40,HLOOKUP(A2270,LANDINGS!$B$1:$CF$42,42,FALSE),FALSE)))),0)</f>
        <v>0</v>
      </c>
      <c r="L2270" s="24">
        <f>SUMIFS(PASTE_FLEX_TRACKER!$D:$D,PASTE_FLEX_TRACKER!$F:$F,MAIN!$A2270,PASTE_FLEX_TRACKER!$B:$B,MAIN!$D2270)-SUMIFS(PASTE_FLEX_TRACKER!$D:$D,PASTE_FLEX_TRACKER!$C:$C,MAIN!$A2270,PASTE_FLEX_TRACKER!$B:$B,MAIN!$D2270)</f>
        <v>0</v>
      </c>
      <c r="M2270" s="24" t="str">
        <f>IFERROR(-VLOOKUP(D2270,SQ!$A$19:$CC$52,HLOOKUP(MAIN!A2270,SQ!$B$18:$CC$56,39,FALSE),FALSE),"n/a")</f>
        <v>n/a</v>
      </c>
      <c r="N2270" s="46" t="s">
        <v>563</v>
      </c>
      <c r="O2270" s="46">
        <f>SUMIFS(MAN_ADJ!$L:$L,MAN_ADJ!$K:$K,MAIN!$D2270,MAN_ADJ!$J:$J,MAIN!$S2270)</f>
        <v>0</v>
      </c>
      <c r="P2270" s="25">
        <f t="shared" si="652"/>
        <v>0</v>
      </c>
      <c r="Q2270" s="28" t="str">
        <f t="shared" si="653"/>
        <v>n/a</v>
      </c>
      <c r="R2270" s="38">
        <f t="shared" si="654"/>
        <v>0</v>
      </c>
      <c r="S2270" s="17" t="s">
        <v>251</v>
      </c>
    </row>
    <row r="2271" spans="1:19" x14ac:dyDescent="0.25">
      <c r="A2271" s="17" t="s">
        <v>251</v>
      </c>
      <c r="B2271" s="17" t="s">
        <v>93</v>
      </c>
      <c r="C2271" s="17" t="s">
        <v>252</v>
      </c>
      <c r="D2271" s="17" t="s">
        <v>119</v>
      </c>
      <c r="E2271" s="24">
        <f>IF(U2271="SC",SUMIFS(SC!F:F,SC!A:A,MAIN!D2271,SC!B:B,MAIN!A2271),SUMIFS(Allocations!$H:$H,Allocations!$A:$A,MAIN!$A2271,Allocations!$B:$B,MAIN!$D2271))</f>
        <v>0</v>
      </c>
      <c r="F2271" s="24">
        <f>IF(U2271="SC",SUMIFS(SC!J:J,SC!A:A,MAIN!D2271,SC!B:B,MAIN!A2271),SUMIFS(Allocations!M:M,Allocations!A:A,MAIN!A2271,Allocations!B:B,MAIN!D2271))</f>
        <v>0</v>
      </c>
      <c r="G2271" s="24">
        <f t="shared" si="650"/>
        <v>0</v>
      </c>
      <c r="H2271" s="24">
        <f>IFERROR(VLOOKUP(S2271,Swaps_wk!$A$2:$AP$151,HLOOKUP(MAIN!D2271,Swaps_wk!$B$2:$AP$151,150,FALSE),FALSE),0)</f>
        <v>0</v>
      </c>
      <c r="I2271" s="24">
        <f>SUMIFS(PASTE_DQS_TRACKER!$D:$D,PASTE_DQS_TRACKER!$C:$C,MAIN!$A2271,PASTE_DQS_TRACKER!$B:$B,MAIN!$D2271)-SUMIFS(PASTE_DQS_TRACKER!$D:$D,PASTE_DQS_TRACKER!$C:$C,MAIN!A2271,PASTE_DQS_TRACKER!$E:$E,MAIN!$D2271)</f>
        <v>0</v>
      </c>
      <c r="J2271" s="25">
        <f t="shared" si="651"/>
        <v>0</v>
      </c>
      <c r="K2271" s="24">
        <f>IFERROR(IF(V2271="Flex",0,IF(D2271=$D$30,VLOOKUP(A2271,MMO_o10M_lease!$A$1:$F$51,5,FALSE),IF(D2271=$D$26,VLOOKUP(D2271,LANDINGS!$A$3:$BR$40,HLOOKUP(A2271,LANDINGS!$B$1:$CF$42,42,FALSE),FALSE)-IFERROR(VLOOKUP(A2271,MMO_o10M_lease!$A$1:$F$38,5,FALSE),0),VLOOKUP(D2271,LANDINGS!$A$3:$CF$40,HLOOKUP(A2271,LANDINGS!$B$1:$CF$42,42,FALSE),FALSE)))),0)</f>
        <v>0</v>
      </c>
      <c r="L2271" s="24">
        <f>SUMIFS(PASTE_FLEX_TRACKER!$D:$D,PASTE_FLEX_TRACKER!$F:$F,MAIN!$A2271,PASTE_FLEX_TRACKER!$B:$B,MAIN!$D2271)-SUMIFS(PASTE_FLEX_TRACKER!$D:$D,PASTE_FLEX_TRACKER!$C:$C,MAIN!$A2271,PASTE_FLEX_TRACKER!$B:$B,MAIN!$D2271)</f>
        <v>0</v>
      </c>
      <c r="M2271" s="24" t="str">
        <f>IFERROR(-VLOOKUP(D2271,SQ!$A$19:$CC$52,HLOOKUP(MAIN!A2271,SQ!$B$18:$CC$56,39,FALSE),FALSE),"n/a")</f>
        <v>n/a</v>
      </c>
      <c r="N2271" s="46" t="s">
        <v>563</v>
      </c>
      <c r="O2271" s="46">
        <f>SUMIFS(MAN_ADJ!$L:$L,MAN_ADJ!$K:$K,MAIN!$D2271,MAN_ADJ!$J:$J,MAIN!$S2271)</f>
        <v>0</v>
      </c>
      <c r="P2271" s="25">
        <f t="shared" si="652"/>
        <v>0</v>
      </c>
      <c r="Q2271" s="28" t="str">
        <f t="shared" si="653"/>
        <v>n/a</v>
      </c>
      <c r="R2271" s="38">
        <f t="shared" si="654"/>
        <v>0</v>
      </c>
      <c r="S2271" s="17" t="s">
        <v>251</v>
      </c>
    </row>
    <row r="2272" spans="1:19" x14ac:dyDescent="0.25">
      <c r="A2272" s="17" t="s">
        <v>251</v>
      </c>
      <c r="B2272" s="17" t="s">
        <v>93</v>
      </c>
      <c r="C2272" s="17" t="s">
        <v>252</v>
      </c>
      <c r="D2272" s="17" t="s">
        <v>120</v>
      </c>
      <c r="E2272" s="24">
        <f>IF(U2272="SC",SUMIFS(SC!F:F,SC!A:A,MAIN!D2272,SC!B:B,MAIN!A2272),SUMIFS(Allocations!$H:$H,Allocations!$A:$A,MAIN!$A2272,Allocations!$B:$B,MAIN!$D2272))</f>
        <v>0</v>
      </c>
      <c r="F2272" s="24">
        <f>IF(U2272="SC",SUMIFS(SC!J:J,SC!A:A,MAIN!D2272,SC!B:B,MAIN!A2272),SUMIFS(Allocations!M:M,Allocations!A:A,MAIN!A2272,Allocations!B:B,MAIN!D2272))</f>
        <v>0</v>
      </c>
      <c r="G2272" s="24">
        <f t="shared" si="650"/>
        <v>0</v>
      </c>
      <c r="H2272" s="24">
        <f>IFERROR(VLOOKUP(S2272,Swaps_wk!$A$2:$AP$151,HLOOKUP(MAIN!D2272,Swaps_wk!$B$2:$AP$151,150,FALSE),FALSE),0)</f>
        <v>0</v>
      </c>
      <c r="I2272" s="24">
        <f>SUMIFS(PASTE_DQS_TRACKER!$D:$D,PASTE_DQS_TRACKER!$C:$C,MAIN!$A2272,PASTE_DQS_TRACKER!$B:$B,MAIN!$D2272)-SUMIFS(PASTE_DQS_TRACKER!$D:$D,PASTE_DQS_TRACKER!$C:$C,MAIN!A2272,PASTE_DQS_TRACKER!$E:$E,MAIN!$D2272)</f>
        <v>0</v>
      </c>
      <c r="J2272" s="25">
        <f t="shared" si="651"/>
        <v>0</v>
      </c>
      <c r="K2272" s="24">
        <f>IFERROR(IF(V2272="Flex",0,IF(D2272=$D$30,VLOOKUP(A2272,MMO_o10M_lease!$A$1:$F$51,5,FALSE),IF(D2272=$D$26,VLOOKUP(D2272,LANDINGS!$A$3:$BR$40,HLOOKUP(A2272,LANDINGS!$B$1:$CF$42,42,FALSE),FALSE)-IFERROR(VLOOKUP(A2272,MMO_o10M_lease!$A$1:$F$38,5,FALSE),0),VLOOKUP(D2272,LANDINGS!$A$3:$CF$40,HLOOKUP(A2272,LANDINGS!$B$1:$CF$42,42,FALSE),FALSE)))),0)</f>
        <v>0</v>
      </c>
      <c r="L2272" s="24">
        <f>SUMIFS(PASTE_FLEX_TRACKER!$D:$D,PASTE_FLEX_TRACKER!$F:$F,MAIN!$A2272,PASTE_FLEX_TRACKER!$B:$B,MAIN!$D2272)-SUMIFS(PASTE_FLEX_TRACKER!$D:$D,PASTE_FLEX_TRACKER!$C:$C,MAIN!$A2272,PASTE_FLEX_TRACKER!$B:$B,MAIN!$D2272)</f>
        <v>0</v>
      </c>
      <c r="M2272" s="24" t="str">
        <f>IFERROR(-VLOOKUP(D2272,SQ!$A$19:$CC$52,HLOOKUP(MAIN!A2272,SQ!$B$18:$CC$56,39,FALSE),FALSE),"n/a")</f>
        <v>n/a</v>
      </c>
      <c r="N2272" s="46" t="s">
        <v>563</v>
      </c>
      <c r="O2272" s="46">
        <f>SUMIFS(MAN_ADJ!$L:$L,MAN_ADJ!$K:$K,MAIN!$D2272,MAN_ADJ!$J:$J,MAIN!$S2272)</f>
        <v>0</v>
      </c>
      <c r="P2272" s="25">
        <f t="shared" si="652"/>
        <v>0</v>
      </c>
      <c r="Q2272" s="28" t="str">
        <f t="shared" si="653"/>
        <v>n/a</v>
      </c>
      <c r="R2272" s="38">
        <f t="shared" si="654"/>
        <v>0</v>
      </c>
      <c r="S2272" s="17" t="s">
        <v>251</v>
      </c>
    </row>
    <row r="2273" spans="1:19" x14ac:dyDescent="0.25">
      <c r="A2273" s="17" t="s">
        <v>251</v>
      </c>
      <c r="B2273" s="17" t="s">
        <v>93</v>
      </c>
      <c r="C2273" s="17" t="s">
        <v>252</v>
      </c>
      <c r="D2273" s="17" t="s">
        <v>121</v>
      </c>
      <c r="E2273" s="24">
        <f>IF(U2273="SC",SUMIFS(SC!F:F,SC!A:A,MAIN!D2273,SC!B:B,MAIN!A2273),SUMIFS(Allocations!$H:$H,Allocations!$A:$A,MAIN!$A2273,Allocations!$B:$B,MAIN!$D2273))</f>
        <v>0</v>
      </c>
      <c r="F2273" s="24">
        <f>IF(U2273="SC",SUMIFS(SC!J:J,SC!A:A,MAIN!D2273,SC!B:B,MAIN!A2273),SUMIFS(Allocations!M:M,Allocations!A:A,MAIN!A2273,Allocations!B:B,MAIN!D2273))</f>
        <v>0</v>
      </c>
      <c r="G2273" s="24">
        <f t="shared" si="650"/>
        <v>0</v>
      </c>
      <c r="H2273" s="24">
        <f>IFERROR(VLOOKUP(S2273,Swaps_wk!$A$2:$AP$151,HLOOKUP(MAIN!D2273,Swaps_wk!$B$2:$AP$151,150,FALSE),FALSE),0)</f>
        <v>0</v>
      </c>
      <c r="I2273" s="24">
        <f>SUMIFS(PASTE_DQS_TRACKER!$D:$D,PASTE_DQS_TRACKER!$C:$C,MAIN!$A2273,PASTE_DQS_TRACKER!$B:$B,MAIN!$D2273)-SUMIFS(PASTE_DQS_TRACKER!$D:$D,PASTE_DQS_TRACKER!$C:$C,MAIN!A2273,PASTE_DQS_TRACKER!$E:$E,MAIN!$D2273)</f>
        <v>0</v>
      </c>
      <c r="J2273" s="25">
        <f t="shared" si="651"/>
        <v>0</v>
      </c>
      <c r="K2273" s="24">
        <f>IFERROR(IF(V2273="Flex",0,IF(D2273=$D$30,VLOOKUP(A2273,MMO_o10M_lease!$A$1:$F$51,5,FALSE),IF(D2273=$D$26,VLOOKUP(D2273,LANDINGS!$A$3:$BR$40,HLOOKUP(A2273,LANDINGS!$B$1:$CF$42,42,FALSE),FALSE)-IFERROR(VLOOKUP(A2273,MMO_o10M_lease!$A$1:$F$38,5,FALSE),0),VLOOKUP(D2273,LANDINGS!$A$3:$CF$40,HLOOKUP(A2273,LANDINGS!$B$1:$CF$42,42,FALSE),FALSE)))),0)</f>
        <v>0</v>
      </c>
      <c r="L2273" s="24">
        <f>SUMIFS(PASTE_FLEX_TRACKER!$D:$D,PASTE_FLEX_TRACKER!$F:$F,MAIN!$A2273,PASTE_FLEX_TRACKER!$B:$B,MAIN!$D2273)-SUMIFS(PASTE_FLEX_TRACKER!$D:$D,PASTE_FLEX_TRACKER!$C:$C,MAIN!$A2273,PASTE_FLEX_TRACKER!$B:$B,MAIN!$D2273)</f>
        <v>0</v>
      </c>
      <c r="M2273" s="24" t="str">
        <f>IFERROR(-VLOOKUP(D2273,SQ!$A$19:$CC$52,HLOOKUP(MAIN!A2273,SQ!$B$18:$CC$56,39,FALSE),FALSE),"n/a")</f>
        <v>n/a</v>
      </c>
      <c r="N2273" s="46" t="s">
        <v>563</v>
      </c>
      <c r="O2273" s="46">
        <f>SUMIFS(MAN_ADJ!$L:$L,MAN_ADJ!$K:$K,MAIN!$D2273,MAN_ADJ!$J:$J,MAIN!$S2273)</f>
        <v>0</v>
      </c>
      <c r="P2273" s="25">
        <f t="shared" si="652"/>
        <v>0</v>
      </c>
      <c r="Q2273" s="28" t="str">
        <f t="shared" si="653"/>
        <v>n/a</v>
      </c>
      <c r="R2273" s="38">
        <f t="shared" si="654"/>
        <v>0</v>
      </c>
      <c r="S2273" s="17" t="s">
        <v>251</v>
      </c>
    </row>
    <row r="2274" spans="1:19" x14ac:dyDescent="0.25">
      <c r="A2274" s="17" t="s">
        <v>251</v>
      </c>
      <c r="B2274" s="17" t="s">
        <v>93</v>
      </c>
      <c r="C2274" s="17" t="s">
        <v>252</v>
      </c>
      <c r="D2274" s="17" t="s">
        <v>122</v>
      </c>
      <c r="E2274" s="24">
        <f>IF(U2274="SC",SUMIFS(SC!F:F,SC!A:A,MAIN!D2274,SC!B:B,MAIN!A2274),SUMIFS(Allocations!$H:$H,Allocations!$A:$A,MAIN!$A2274,Allocations!$B:$B,MAIN!$D2274))</f>
        <v>0</v>
      </c>
      <c r="F2274" s="24">
        <f>IF(U2274="SC",SUMIFS(SC!J:J,SC!A:A,MAIN!D2274,SC!B:B,MAIN!A2274),SUMIFS(Allocations!M:M,Allocations!A:A,MAIN!A2274,Allocations!B:B,MAIN!D2274))</f>
        <v>0</v>
      </c>
      <c r="G2274" s="24">
        <f t="shared" si="650"/>
        <v>0</v>
      </c>
      <c r="H2274" s="24">
        <f>IFERROR(VLOOKUP(S2274,Swaps_wk!$A$2:$AP$151,HLOOKUP(MAIN!D2274,Swaps_wk!$B$2:$AP$151,150,FALSE),FALSE),0)</f>
        <v>0</v>
      </c>
      <c r="I2274" s="24">
        <f>SUMIFS(PASTE_DQS_TRACKER!$D:$D,PASTE_DQS_TRACKER!$C:$C,MAIN!$A2274,PASTE_DQS_TRACKER!$B:$B,MAIN!$D2274)-SUMIFS(PASTE_DQS_TRACKER!$D:$D,PASTE_DQS_TRACKER!$C:$C,MAIN!A2274,PASTE_DQS_TRACKER!$E:$E,MAIN!$D2274)</f>
        <v>0</v>
      </c>
      <c r="J2274" s="25">
        <f t="shared" si="651"/>
        <v>0</v>
      </c>
      <c r="K2274" s="24">
        <f>IFERROR(IF(V2274="Flex",0,IF(D2274=$D$30,VLOOKUP(A2274,MMO_o10M_lease!$A$1:$F$51,5,FALSE),IF(D2274=$D$26,VLOOKUP(D2274,LANDINGS!$A$3:$BR$40,HLOOKUP(A2274,LANDINGS!$B$1:$CF$42,42,FALSE),FALSE)-IFERROR(VLOOKUP(A2274,MMO_o10M_lease!$A$1:$F$38,5,FALSE),0),VLOOKUP(D2274,LANDINGS!$A$3:$CF$40,HLOOKUP(A2274,LANDINGS!$B$1:$CF$42,42,FALSE),FALSE)))),0)</f>
        <v>0</v>
      </c>
      <c r="L2274" s="24">
        <f>SUMIFS(PASTE_FLEX_TRACKER!$D:$D,PASTE_FLEX_TRACKER!$F:$F,MAIN!$A2274,PASTE_FLEX_TRACKER!$B:$B,MAIN!$D2274)-SUMIFS(PASTE_FLEX_TRACKER!$D:$D,PASTE_FLEX_TRACKER!$C:$C,MAIN!$A2274,PASTE_FLEX_TRACKER!$B:$B,MAIN!$D2274)</f>
        <v>0</v>
      </c>
      <c r="M2274" s="24" t="str">
        <f>IFERROR(-VLOOKUP(D2274,SQ!$A$19:$CC$52,HLOOKUP(MAIN!A2274,SQ!$B$18:$CC$56,39,FALSE),FALSE),"n/a")</f>
        <v>n/a</v>
      </c>
      <c r="N2274" s="46" t="s">
        <v>563</v>
      </c>
      <c r="O2274" s="46">
        <f>SUMIFS(MAN_ADJ!$L:$L,MAN_ADJ!$K:$K,MAIN!$D2274,MAN_ADJ!$J:$J,MAIN!$S2274)</f>
        <v>0</v>
      </c>
      <c r="P2274" s="25">
        <f t="shared" si="652"/>
        <v>0</v>
      </c>
      <c r="Q2274" s="28" t="str">
        <f t="shared" si="653"/>
        <v>n/a</v>
      </c>
      <c r="R2274" s="38">
        <f t="shared" si="654"/>
        <v>0</v>
      </c>
      <c r="S2274" s="17" t="s">
        <v>251</v>
      </c>
    </row>
    <row r="2275" spans="1:19" x14ac:dyDescent="0.25">
      <c r="A2275" s="17" t="s">
        <v>251</v>
      </c>
      <c r="B2275" s="17" t="s">
        <v>93</v>
      </c>
      <c r="C2275" s="17" t="s">
        <v>252</v>
      </c>
      <c r="D2275" s="17" t="s">
        <v>123</v>
      </c>
      <c r="E2275" s="24">
        <f>IF(U2275="SC",SUMIFS(SC!F:F,SC!A:A,MAIN!D2275,SC!B:B,MAIN!A2275),SUMIFS(Allocations!$H:$H,Allocations!$A:$A,MAIN!$A2275,Allocations!$B:$B,MAIN!$D2275))</f>
        <v>0</v>
      </c>
      <c r="F2275" s="24">
        <f>IF(U2275="SC",SUMIFS(SC!J:J,SC!A:A,MAIN!D2275,SC!B:B,MAIN!A2275),SUMIFS(Allocations!M:M,Allocations!A:A,MAIN!A2275,Allocations!B:B,MAIN!D2275))</f>
        <v>0</v>
      </c>
      <c r="G2275" s="24">
        <f t="shared" si="650"/>
        <v>0</v>
      </c>
      <c r="H2275" s="24">
        <f>IFERROR(VLOOKUP(S2275,Swaps_wk!$A$2:$AP$151,HLOOKUP(MAIN!D2275,Swaps_wk!$B$2:$AP$151,150,FALSE),FALSE),0)</f>
        <v>0</v>
      </c>
      <c r="I2275" s="24">
        <f>SUMIFS(PASTE_DQS_TRACKER!$D:$D,PASTE_DQS_TRACKER!$C:$C,MAIN!$A2275,PASTE_DQS_TRACKER!$B:$B,MAIN!$D2275)-SUMIFS(PASTE_DQS_TRACKER!$D:$D,PASTE_DQS_TRACKER!$C:$C,MAIN!A2275,PASTE_DQS_TRACKER!$E:$E,MAIN!$D2275)</f>
        <v>0</v>
      </c>
      <c r="J2275" s="25">
        <f t="shared" si="651"/>
        <v>0</v>
      </c>
      <c r="K2275" s="24">
        <f>IFERROR(IF(V2275="Flex",0,IF(D2275=$D$30,VLOOKUP(A2275,MMO_o10M_lease!$A$1:$F$51,5,FALSE),IF(D2275=$D$26,VLOOKUP(D2275,LANDINGS!$A$3:$BR$40,HLOOKUP(A2275,LANDINGS!$B$1:$CF$42,42,FALSE),FALSE)-IFERROR(VLOOKUP(A2275,MMO_o10M_lease!$A$1:$F$38,5,FALSE),0),VLOOKUP(D2275,LANDINGS!$A$3:$CF$40,HLOOKUP(A2275,LANDINGS!$B$1:$CF$42,42,FALSE),FALSE)))),0)</f>
        <v>0</v>
      </c>
      <c r="L2275" s="24">
        <f>SUMIFS(PASTE_FLEX_TRACKER!$D:$D,PASTE_FLEX_TRACKER!$F:$F,MAIN!$A2275,PASTE_FLEX_TRACKER!$B:$B,MAIN!$D2275)-SUMIFS(PASTE_FLEX_TRACKER!$D:$D,PASTE_FLEX_TRACKER!$C:$C,MAIN!$A2275,PASTE_FLEX_TRACKER!$B:$B,MAIN!$D2275)</f>
        <v>0</v>
      </c>
      <c r="M2275" s="24" t="str">
        <f>IFERROR(-VLOOKUP(D2275,SQ!$A$19:$CC$52,HLOOKUP(MAIN!A2275,SQ!$B$18:$CC$56,39,FALSE),FALSE),"n/a")</f>
        <v>n/a</v>
      </c>
      <c r="N2275" s="46" t="s">
        <v>563</v>
      </c>
      <c r="O2275" s="46">
        <f>SUMIFS(MAN_ADJ!$L:$L,MAN_ADJ!$K:$K,MAIN!$D2275,MAN_ADJ!$J:$J,MAIN!$S2275)</f>
        <v>0</v>
      </c>
      <c r="P2275" s="25">
        <f t="shared" si="652"/>
        <v>0</v>
      </c>
      <c r="Q2275" s="28" t="str">
        <f t="shared" si="653"/>
        <v>n/a</v>
      </c>
      <c r="R2275" s="38">
        <f t="shared" si="654"/>
        <v>0</v>
      </c>
      <c r="S2275" s="17" t="s">
        <v>251</v>
      </c>
    </row>
    <row r="2276" spans="1:19" x14ac:dyDescent="0.25">
      <c r="A2276" s="17" t="s">
        <v>251</v>
      </c>
      <c r="B2276" s="17" t="s">
        <v>93</v>
      </c>
      <c r="C2276" s="17" t="s">
        <v>252</v>
      </c>
      <c r="D2276" s="17" t="s">
        <v>124</v>
      </c>
      <c r="E2276" s="24">
        <f>IF(U2276="SC",SUMIFS(SC!F:F,SC!A:A,MAIN!D2276,SC!B:B,MAIN!A2276),SUMIFS(Allocations!$H:$H,Allocations!$A:$A,MAIN!$A2276,Allocations!$B:$B,MAIN!$D2276))</f>
        <v>0</v>
      </c>
      <c r="F2276" s="24">
        <f>IF(U2276="SC",SUMIFS(SC!J:J,SC!A:A,MAIN!D2276,SC!B:B,MAIN!A2276),SUMIFS(Allocations!M:M,Allocations!A:A,MAIN!A2276,Allocations!B:B,MAIN!D2276))</f>
        <v>0</v>
      </c>
      <c r="G2276" s="24">
        <f t="shared" si="650"/>
        <v>0</v>
      </c>
      <c r="H2276" s="24">
        <f>IFERROR(VLOOKUP(S2276,Swaps_wk!$A$2:$AP$151,HLOOKUP(MAIN!D2276,Swaps_wk!$B$2:$AP$151,150,FALSE),FALSE),0)</f>
        <v>0</v>
      </c>
      <c r="I2276" s="24">
        <f>SUMIFS(PASTE_DQS_TRACKER!$D:$D,PASTE_DQS_TRACKER!$C:$C,MAIN!$A2276,PASTE_DQS_TRACKER!$B:$B,MAIN!$D2276)-SUMIFS(PASTE_DQS_TRACKER!$D:$D,PASTE_DQS_TRACKER!$C:$C,MAIN!A2276,PASTE_DQS_TRACKER!$E:$E,MAIN!$D2276)</f>
        <v>0</v>
      </c>
      <c r="J2276" s="25">
        <f t="shared" si="651"/>
        <v>0</v>
      </c>
      <c r="K2276" s="24">
        <f>IFERROR(IF(V2276="Flex",0,IF(D2276=$D$30,VLOOKUP(A2276,MMO_o10M_lease!$A$1:$F$51,5,FALSE),IF(D2276=$D$26,VLOOKUP(D2276,LANDINGS!$A$3:$BR$40,HLOOKUP(A2276,LANDINGS!$B$1:$CF$42,42,FALSE),FALSE)-IFERROR(VLOOKUP(A2276,MMO_o10M_lease!$A$1:$F$38,5,FALSE),0),VLOOKUP(D2276,LANDINGS!$A$3:$CF$40,HLOOKUP(A2276,LANDINGS!$B$1:$CF$42,42,FALSE),FALSE)))),0)</f>
        <v>0</v>
      </c>
      <c r="L2276" s="24">
        <f>SUMIFS(PASTE_FLEX_TRACKER!$D:$D,PASTE_FLEX_TRACKER!$F:$F,MAIN!$A2276,PASTE_FLEX_TRACKER!$B:$B,MAIN!$D2276)-SUMIFS(PASTE_FLEX_TRACKER!$D:$D,PASTE_FLEX_TRACKER!$C:$C,MAIN!$A2276,PASTE_FLEX_TRACKER!$B:$B,MAIN!$D2276)</f>
        <v>0</v>
      </c>
      <c r="M2276" s="24" t="str">
        <f>IFERROR(-VLOOKUP(D2276,SQ!$A$19:$CC$52,HLOOKUP(MAIN!A2276,SQ!$B$18:$CC$56,39,FALSE),FALSE),"n/a")</f>
        <v>n/a</v>
      </c>
      <c r="N2276" s="46" t="s">
        <v>563</v>
      </c>
      <c r="O2276" s="46">
        <f>SUMIFS(MAN_ADJ!$L:$L,MAN_ADJ!$K:$K,MAIN!$D2276,MAN_ADJ!$J:$J,MAIN!$S2276)</f>
        <v>0</v>
      </c>
      <c r="P2276" s="25">
        <f t="shared" si="652"/>
        <v>0</v>
      </c>
      <c r="Q2276" s="28" t="str">
        <f t="shared" si="653"/>
        <v>n/a</v>
      </c>
      <c r="R2276" s="38">
        <f t="shared" si="654"/>
        <v>0</v>
      </c>
      <c r="S2276" s="17" t="s">
        <v>251</v>
      </c>
    </row>
    <row r="2277" spans="1:19" x14ac:dyDescent="0.25">
      <c r="A2277" s="17" t="s">
        <v>251</v>
      </c>
      <c r="B2277" s="17" t="s">
        <v>93</v>
      </c>
      <c r="C2277" s="17" t="s">
        <v>252</v>
      </c>
      <c r="D2277" s="17" t="s">
        <v>125</v>
      </c>
      <c r="E2277" s="24">
        <f>IF(U2277="SC",SUMIFS(SC!F:F,SC!A:A,MAIN!D2277,SC!B:B,MAIN!A2277),SUMIFS(Allocations!$H:$H,Allocations!$A:$A,MAIN!$A2277,Allocations!$B:$B,MAIN!$D2277))</f>
        <v>0</v>
      </c>
      <c r="F2277" s="24">
        <f>IF(U2277="SC",SUMIFS(SC!J:J,SC!A:A,MAIN!D2277,SC!B:B,MAIN!A2277),SUMIFS(Allocations!M:M,Allocations!A:A,MAIN!A2277,Allocations!B:B,MAIN!D2277))</f>
        <v>0</v>
      </c>
      <c r="G2277" s="24">
        <f t="shared" si="650"/>
        <v>0</v>
      </c>
      <c r="H2277" s="24">
        <f>IFERROR(VLOOKUP(S2277,Swaps_wk!$A$2:$AP$151,HLOOKUP(MAIN!D2277,Swaps_wk!$B$2:$AP$151,150,FALSE),FALSE),0)</f>
        <v>0</v>
      </c>
      <c r="I2277" s="24">
        <f>SUMIFS(PASTE_DQS_TRACKER!$D:$D,PASTE_DQS_TRACKER!$C:$C,MAIN!$A2277,PASTE_DQS_TRACKER!$B:$B,MAIN!$D2277)-SUMIFS(PASTE_DQS_TRACKER!$D:$D,PASTE_DQS_TRACKER!$C:$C,MAIN!A2277,PASTE_DQS_TRACKER!$E:$E,MAIN!$D2277)</f>
        <v>0</v>
      </c>
      <c r="J2277" s="25">
        <f t="shared" si="651"/>
        <v>0</v>
      </c>
      <c r="K2277" s="24">
        <f>IFERROR(IF(V2277="Flex",0,IF(D2277=$D$30,VLOOKUP(A2277,MMO_o10M_lease!$A$1:$F$51,5,FALSE),IF(D2277=$D$26,VLOOKUP(D2277,LANDINGS!$A$3:$BR$40,HLOOKUP(A2277,LANDINGS!$B$1:$CF$42,42,FALSE),FALSE)-IFERROR(VLOOKUP(A2277,MMO_o10M_lease!$A$1:$F$38,5,FALSE),0),VLOOKUP(D2277,LANDINGS!$A$3:$CF$40,HLOOKUP(A2277,LANDINGS!$B$1:$CF$42,42,FALSE),FALSE)))),0)</f>
        <v>0</v>
      </c>
      <c r="L2277" s="24">
        <f>SUMIFS(PASTE_FLEX_TRACKER!$D:$D,PASTE_FLEX_TRACKER!$F:$F,MAIN!$A2277,PASTE_FLEX_TRACKER!$B:$B,MAIN!$D2277)-SUMIFS(PASTE_FLEX_TRACKER!$D:$D,PASTE_FLEX_TRACKER!$C:$C,MAIN!$A2277,PASTE_FLEX_TRACKER!$B:$B,MAIN!$D2277)</f>
        <v>0</v>
      </c>
      <c r="M2277" s="24" t="str">
        <f>IFERROR(-VLOOKUP(D2277,SQ!$A$19:$CC$52,HLOOKUP(MAIN!A2277,SQ!$B$18:$CC$56,39,FALSE),FALSE),"n/a")</f>
        <v>n/a</v>
      </c>
      <c r="N2277" s="46" t="s">
        <v>563</v>
      </c>
      <c r="O2277" s="46">
        <f>SUMIFS(MAN_ADJ!$L:$L,MAN_ADJ!$K:$K,MAIN!$D2277,MAN_ADJ!$J:$J,MAIN!$S2277)</f>
        <v>0</v>
      </c>
      <c r="P2277" s="25">
        <f t="shared" si="652"/>
        <v>0</v>
      </c>
      <c r="Q2277" s="28" t="str">
        <f t="shared" si="653"/>
        <v>n/a</v>
      </c>
      <c r="R2277" s="38">
        <f t="shared" si="654"/>
        <v>0</v>
      </c>
      <c r="S2277" s="17" t="s">
        <v>251</v>
      </c>
    </row>
    <row r="2278" spans="1:19" x14ac:dyDescent="0.25">
      <c r="A2278" s="17" t="s">
        <v>251</v>
      </c>
      <c r="B2278" s="17" t="s">
        <v>93</v>
      </c>
      <c r="C2278" s="17" t="s">
        <v>252</v>
      </c>
      <c r="D2278" s="17" t="s">
        <v>126</v>
      </c>
      <c r="E2278" s="24">
        <f>IF(U2278="SC",SUMIFS(SC!F:F,SC!A:A,MAIN!D2278,SC!B:B,MAIN!A2278),SUMIFS(Allocations!$H:$H,Allocations!$A:$A,MAIN!$A2278,Allocations!$B:$B,MAIN!$D2278))</f>
        <v>0</v>
      </c>
      <c r="F2278" s="24">
        <f>IF(U2278="SC",SUMIFS(SC!J:J,SC!A:A,MAIN!D2278,SC!B:B,MAIN!A2278),SUMIFS(Allocations!M:M,Allocations!A:A,MAIN!A2278,Allocations!B:B,MAIN!D2278))</f>
        <v>0</v>
      </c>
      <c r="G2278" s="24">
        <f t="shared" si="650"/>
        <v>0</v>
      </c>
      <c r="H2278" s="24">
        <f>IFERROR(VLOOKUP(S2278,Swaps_wk!$A$2:$AP$151,HLOOKUP(MAIN!D2278,Swaps_wk!$B$2:$AP$151,150,FALSE),FALSE),0)</f>
        <v>0</v>
      </c>
      <c r="I2278" s="24">
        <f>SUMIFS(PASTE_DQS_TRACKER!$D:$D,PASTE_DQS_TRACKER!$C:$C,MAIN!$A2278,PASTE_DQS_TRACKER!$B:$B,MAIN!$D2278)-SUMIFS(PASTE_DQS_TRACKER!$D:$D,PASTE_DQS_TRACKER!$C:$C,MAIN!A2278,PASTE_DQS_TRACKER!$E:$E,MAIN!$D2278)</f>
        <v>0</v>
      </c>
      <c r="J2278" s="25">
        <f t="shared" si="651"/>
        <v>0</v>
      </c>
      <c r="K2278" s="24">
        <f>IFERROR(IF(V2278="Flex",0,IF(D2278=$D$30,VLOOKUP(A2278,MMO_o10M_lease!$A$1:$F$51,5,FALSE),IF(D2278=$D$26,VLOOKUP(D2278,LANDINGS!$A$3:$BR$40,HLOOKUP(A2278,LANDINGS!$B$1:$CF$42,42,FALSE),FALSE)-IFERROR(VLOOKUP(A2278,MMO_o10M_lease!$A$1:$F$38,5,FALSE),0),VLOOKUP(D2278,LANDINGS!$A$3:$CF$40,HLOOKUP(A2278,LANDINGS!$B$1:$CF$42,42,FALSE),FALSE)))),0)</f>
        <v>0</v>
      </c>
      <c r="L2278" s="24">
        <f>SUMIFS(PASTE_FLEX_TRACKER!$D:$D,PASTE_FLEX_TRACKER!$F:$F,MAIN!$A2278,PASTE_FLEX_TRACKER!$B:$B,MAIN!$D2278)-SUMIFS(PASTE_FLEX_TRACKER!$D:$D,PASTE_FLEX_TRACKER!$C:$C,MAIN!$A2278,PASTE_FLEX_TRACKER!$B:$B,MAIN!$D2278)</f>
        <v>0</v>
      </c>
      <c r="M2278" s="24" t="str">
        <f>IFERROR(-VLOOKUP(D2278,SQ!$A$19:$CC$52,HLOOKUP(MAIN!A2278,SQ!$B$18:$CC$56,39,FALSE),FALSE),"n/a")</f>
        <v>n/a</v>
      </c>
      <c r="N2278" s="46" t="s">
        <v>563</v>
      </c>
      <c r="O2278" s="46">
        <f>SUMIFS(MAN_ADJ!$L:$L,MAN_ADJ!$K:$K,MAIN!$D2278,MAN_ADJ!$J:$J,MAIN!$S2278)</f>
        <v>0</v>
      </c>
      <c r="P2278" s="25">
        <f t="shared" si="652"/>
        <v>0</v>
      </c>
      <c r="Q2278" s="28" t="str">
        <f t="shared" si="653"/>
        <v>n/a</v>
      </c>
      <c r="R2278" s="38">
        <f t="shared" si="654"/>
        <v>0</v>
      </c>
      <c r="S2278" s="17" t="s">
        <v>251</v>
      </c>
    </row>
    <row r="2279" spans="1:19" x14ac:dyDescent="0.25">
      <c r="A2279" s="17" t="s">
        <v>251</v>
      </c>
      <c r="B2279" s="17" t="s">
        <v>93</v>
      </c>
      <c r="C2279" s="17" t="s">
        <v>252</v>
      </c>
      <c r="D2279" s="17" t="s">
        <v>127</v>
      </c>
      <c r="E2279" s="24">
        <f>IF(U2279="SC",SUMIFS(SC!F:F,SC!A:A,MAIN!D2279,SC!B:B,MAIN!A2279),SUMIFS(Allocations!$H:$H,Allocations!$A:$A,MAIN!$A2279,Allocations!$B:$B,MAIN!$D2279))</f>
        <v>0</v>
      </c>
      <c r="F2279" s="24">
        <f>IF(U2279="SC",SUMIFS(SC!J:J,SC!A:A,MAIN!D2279,SC!B:B,MAIN!A2279),SUMIFS(Allocations!M:M,Allocations!A:A,MAIN!A2279,Allocations!B:B,MAIN!D2279))</f>
        <v>0</v>
      </c>
      <c r="G2279" s="24">
        <f t="shared" si="650"/>
        <v>0</v>
      </c>
      <c r="H2279" s="24">
        <f>IFERROR(VLOOKUP(S2279,Swaps_wk!$A$2:$AP$151,HLOOKUP(MAIN!D2279,Swaps_wk!$B$2:$AP$151,150,FALSE),FALSE),0)</f>
        <v>0</v>
      </c>
      <c r="I2279" s="24">
        <f>SUMIFS(PASTE_DQS_TRACKER!$D:$D,PASTE_DQS_TRACKER!$C:$C,MAIN!$A2279,PASTE_DQS_TRACKER!$B:$B,MAIN!$D2279)-SUMIFS(PASTE_DQS_TRACKER!$D:$D,PASTE_DQS_TRACKER!$C:$C,MAIN!A2279,PASTE_DQS_TRACKER!$E:$E,MAIN!$D2279)</f>
        <v>0</v>
      </c>
      <c r="J2279" s="25">
        <f t="shared" si="651"/>
        <v>0</v>
      </c>
      <c r="K2279" s="24">
        <f>IFERROR(IF(V2279="Flex",0,IF(D2279=$D$30,VLOOKUP(A2279,MMO_o10M_lease!$A$1:$F$51,5,FALSE),IF(D2279=$D$26,VLOOKUP(D2279,LANDINGS!$A$3:$BR$40,HLOOKUP(A2279,LANDINGS!$B$1:$CF$42,42,FALSE),FALSE)-IFERROR(VLOOKUP(A2279,MMO_o10M_lease!$A$1:$F$38,5,FALSE),0),VLOOKUP(D2279,LANDINGS!$A$3:$CF$40,HLOOKUP(A2279,LANDINGS!$B$1:$CF$42,42,FALSE),FALSE)))),0)</f>
        <v>0</v>
      </c>
      <c r="L2279" s="24">
        <f>SUMIFS(PASTE_FLEX_TRACKER!$D:$D,PASTE_FLEX_TRACKER!$F:$F,MAIN!$A2279,PASTE_FLEX_TRACKER!$B:$B,MAIN!$D2279)-SUMIFS(PASTE_FLEX_TRACKER!$D:$D,PASTE_FLEX_TRACKER!$C:$C,MAIN!$A2279,PASTE_FLEX_TRACKER!$B:$B,MAIN!$D2279)</f>
        <v>0</v>
      </c>
      <c r="M2279" s="24" t="str">
        <f>IFERROR(-VLOOKUP(D2279,SQ!$A$19:$CC$52,HLOOKUP(MAIN!A2279,SQ!$B$18:$CC$56,39,FALSE),FALSE),"n/a")</f>
        <v>n/a</v>
      </c>
      <c r="N2279" s="46" t="s">
        <v>563</v>
      </c>
      <c r="O2279" s="46">
        <f>SUMIFS(MAN_ADJ!$L:$L,MAN_ADJ!$K:$K,MAIN!$D2279,MAN_ADJ!$J:$J,MAIN!$S2279)</f>
        <v>0</v>
      </c>
      <c r="P2279" s="25">
        <f t="shared" si="652"/>
        <v>0</v>
      </c>
      <c r="Q2279" s="28" t="str">
        <f t="shared" si="653"/>
        <v>n/a</v>
      </c>
      <c r="R2279" s="38">
        <f t="shared" si="654"/>
        <v>0</v>
      </c>
      <c r="S2279" s="17" t="s">
        <v>251</v>
      </c>
    </row>
    <row r="2280" spans="1:19" x14ac:dyDescent="0.25">
      <c r="A2280" s="17" t="s">
        <v>251</v>
      </c>
      <c r="B2280" s="17" t="s">
        <v>93</v>
      </c>
      <c r="C2280" s="17" t="s">
        <v>252</v>
      </c>
      <c r="D2280" s="17" t="s">
        <v>184</v>
      </c>
      <c r="E2280" s="24">
        <f>IF(U2280="SC",SUMIFS(SC!F:F,SC!A:A,MAIN!D2280,SC!B:B,MAIN!A2280),SUMIFS(Allocations!$H:$H,Allocations!$A:$A,MAIN!$A2280,Allocations!$B:$B,MAIN!$D2280))</f>
        <v>0</v>
      </c>
      <c r="F2280" s="24">
        <f>IF(U2280="SC",SUMIFS(SC!J:J,SC!A:A,MAIN!D2280,SC!B:B,MAIN!A2280),SUMIFS(Allocations!M:M,Allocations!A:A,MAIN!A2280,Allocations!B:B,MAIN!D2280))</f>
        <v>0</v>
      </c>
      <c r="G2280" s="24">
        <f t="shared" ref="G2280:G2283" si="655">E2280+F2280</f>
        <v>0</v>
      </c>
      <c r="H2280" s="24">
        <f>IFERROR(VLOOKUP(S2280,Swaps_wk!$A$2:$AP$151,HLOOKUP(MAIN!D2280,Swaps_wk!$B$2:$AP$151,150,FALSE),FALSE),0)</f>
        <v>0</v>
      </c>
      <c r="I2280" s="24">
        <f>SUMIFS(PASTE_DQS_TRACKER!$D:$D,PASTE_DQS_TRACKER!$C:$C,MAIN!$A2280,PASTE_DQS_TRACKER!$B:$B,MAIN!$D2280)-SUMIFS(PASTE_DQS_TRACKER!$D:$D,PASTE_DQS_TRACKER!$C:$C,MAIN!A2280,PASTE_DQS_TRACKER!$E:$E,MAIN!$D2280)</f>
        <v>0</v>
      </c>
      <c r="J2280" s="25">
        <f t="shared" ref="J2280:J2283" si="656">G2280+I2280</f>
        <v>0</v>
      </c>
      <c r="K2280" s="24">
        <f>IFERROR(IF(V2280="Flex",0,IF(D2280=$D$30,VLOOKUP(A2280,MMO_o10M_lease!$A$1:$F$51,5,FALSE),IF(D2280=$D$26,VLOOKUP(D2280,LANDINGS!$A$3:$BR$40,HLOOKUP(A2280,LANDINGS!$B$1:$CF$42,42,FALSE),FALSE)-IFERROR(VLOOKUP(A2280,MMO_o10M_lease!$A$1:$F$38,5,FALSE),0),VLOOKUP(D2280,LANDINGS!$A$3:$CF$40,HLOOKUP(A2280,LANDINGS!$B$1:$CF$42,42,FALSE),FALSE)))),0)</f>
        <v>0</v>
      </c>
      <c r="L2280" s="24">
        <f>SUMIFS(PASTE_FLEX_TRACKER!$D:$D,PASTE_FLEX_TRACKER!$F:$F,MAIN!$A2280,PASTE_FLEX_TRACKER!$B:$B,MAIN!$D2280)-SUMIFS(PASTE_FLEX_TRACKER!$D:$D,PASTE_FLEX_TRACKER!$C:$C,MAIN!$A2280,PASTE_FLEX_TRACKER!$B:$B,MAIN!$D2280)</f>
        <v>0</v>
      </c>
      <c r="M2280" s="24" t="str">
        <f>IFERROR(-VLOOKUP(D2280,SQ!$A$19:$CC$52,HLOOKUP(MAIN!A2280,SQ!$B$18:$CC$56,39,FALSE),FALSE),"n/a")</f>
        <v>n/a</v>
      </c>
      <c r="N2280" s="46" t="s">
        <v>563</v>
      </c>
      <c r="O2280" s="46">
        <f>SUMIFS(MAN_ADJ!$L:$L,MAN_ADJ!$K:$K,MAIN!$D2280,MAN_ADJ!$J:$J,MAIN!$S2280)</f>
        <v>0</v>
      </c>
      <c r="P2280" s="25">
        <f t="shared" si="652"/>
        <v>0</v>
      </c>
      <c r="Q2280" s="28" t="str">
        <f t="shared" ref="Q2280:Q2283" si="657">IFERROR(P2280/J2280,"n/a")</f>
        <v>n/a</v>
      </c>
      <c r="R2280" s="38">
        <f t="shared" ref="R2280:R2283" si="658">J2280-P2280</f>
        <v>0</v>
      </c>
      <c r="S2280" s="17" t="s">
        <v>251</v>
      </c>
    </row>
    <row r="2281" spans="1:19" x14ac:dyDescent="0.25">
      <c r="A2281" s="17" t="s">
        <v>251</v>
      </c>
      <c r="B2281" s="17" t="s">
        <v>93</v>
      </c>
      <c r="C2281" s="17" t="s">
        <v>252</v>
      </c>
      <c r="D2281" s="17" t="s">
        <v>128</v>
      </c>
      <c r="E2281" s="24">
        <f>IF(U2281="SC",SUMIFS(SC!F:F,SC!A:A,MAIN!D2281,SC!B:B,MAIN!A2281),SUMIFS(Allocations!$H:$H,Allocations!$A:$A,MAIN!$A2281,Allocations!$B:$B,MAIN!$D2281))</f>
        <v>0</v>
      </c>
      <c r="F2281" s="24">
        <f>IF(U2281="SC",SUMIFS(SC!J:J,SC!A:A,MAIN!D2281,SC!B:B,MAIN!A2281),SUMIFS(Allocations!M:M,Allocations!A:A,MAIN!A2281,Allocations!B:B,MAIN!D2281))</f>
        <v>0</v>
      </c>
      <c r="G2281" s="24">
        <f t="shared" si="655"/>
        <v>0</v>
      </c>
      <c r="H2281" s="24">
        <f>IFERROR(VLOOKUP(S2281,Swaps_wk!$A$2:$AP$151,HLOOKUP(MAIN!D2281,Swaps_wk!$B$2:$AP$151,150,FALSE),FALSE),0)</f>
        <v>0</v>
      </c>
      <c r="I2281" s="24">
        <f>SUMIFS(PASTE_DQS_TRACKER!$D:$D,PASTE_DQS_TRACKER!$C:$C,MAIN!$A2281,PASTE_DQS_TRACKER!$B:$B,MAIN!$D2281)-SUMIFS(PASTE_DQS_TRACKER!$D:$D,PASTE_DQS_TRACKER!$C:$C,MAIN!A2281,PASTE_DQS_TRACKER!$E:$E,MAIN!$D2281)</f>
        <v>0</v>
      </c>
      <c r="J2281" s="25">
        <f t="shared" si="656"/>
        <v>0</v>
      </c>
      <c r="K2281" s="24">
        <f>IFERROR(IF(V2281="Flex",0,IF(D2281=$D$30,VLOOKUP(A2281,MMO_o10M_lease!$A$1:$F$51,5,FALSE),IF(D2281=$D$26,VLOOKUP(D2281,LANDINGS!$A$3:$BR$40,HLOOKUP(A2281,LANDINGS!$B$1:$CF$42,42,FALSE),FALSE)-IFERROR(VLOOKUP(A2281,MMO_o10M_lease!$A$1:$F$38,5,FALSE),0),VLOOKUP(D2281,LANDINGS!$A$3:$CF$40,HLOOKUP(A2281,LANDINGS!$B$1:$CF$42,42,FALSE),FALSE)))),0)</f>
        <v>0</v>
      </c>
      <c r="L2281" s="24">
        <f>SUMIFS(PASTE_FLEX_TRACKER!$D:$D,PASTE_FLEX_TRACKER!$F:$F,MAIN!$A2281,PASTE_FLEX_TRACKER!$B:$B,MAIN!$D2281)-SUMIFS(PASTE_FLEX_TRACKER!$D:$D,PASTE_FLEX_TRACKER!$C:$C,MAIN!$A2281,PASTE_FLEX_TRACKER!$B:$B,MAIN!$D2281)</f>
        <v>0</v>
      </c>
      <c r="M2281" s="24" t="str">
        <f>IFERROR(-VLOOKUP(D2281,SQ!$A$19:$CC$52,HLOOKUP(MAIN!A2281,SQ!$B$18:$CC$56,39,FALSE),FALSE),"n/a")</f>
        <v>n/a</v>
      </c>
      <c r="N2281" s="46" t="s">
        <v>563</v>
      </c>
      <c r="O2281" s="46">
        <f>SUMIFS(MAN_ADJ!$L:$L,MAN_ADJ!$K:$K,MAIN!$D2281,MAN_ADJ!$J:$J,MAIN!$S2281)</f>
        <v>0</v>
      </c>
      <c r="P2281" s="25">
        <f t="shared" si="652"/>
        <v>0</v>
      </c>
      <c r="Q2281" s="28" t="str">
        <f t="shared" si="657"/>
        <v>n/a</v>
      </c>
      <c r="R2281" s="38">
        <f t="shared" si="658"/>
        <v>0</v>
      </c>
      <c r="S2281" s="17" t="s">
        <v>251</v>
      </c>
    </row>
    <row r="2282" spans="1:19" x14ac:dyDescent="0.25">
      <c r="A2282" s="17" t="s">
        <v>251</v>
      </c>
      <c r="B2282" s="17" t="s">
        <v>93</v>
      </c>
      <c r="C2282" s="17" t="s">
        <v>252</v>
      </c>
      <c r="D2282" s="17" t="s">
        <v>129</v>
      </c>
      <c r="E2282" s="24">
        <f>IF(U2282="SC",SUMIFS(SC!F:F,SC!A:A,MAIN!D2282,SC!B:B,MAIN!A2282),SUMIFS(Allocations!$H:$H,Allocations!$A:$A,MAIN!$A2282,Allocations!$B:$B,MAIN!$D2282))</f>
        <v>0</v>
      </c>
      <c r="F2282" s="24">
        <f>IF(U2282="SC",SUMIFS(SC!J:J,SC!A:A,MAIN!D2282,SC!B:B,MAIN!A2282),SUMIFS(Allocations!M:M,Allocations!A:A,MAIN!A2282,Allocations!B:B,MAIN!D2282))</f>
        <v>0</v>
      </c>
      <c r="G2282" s="24">
        <f t="shared" si="655"/>
        <v>0</v>
      </c>
      <c r="H2282" s="24">
        <f>IFERROR(VLOOKUP(S2282,Swaps_wk!$A$2:$AP$151,HLOOKUP(MAIN!D2282,Swaps_wk!$B$2:$AP$151,150,FALSE),FALSE),0)</f>
        <v>0</v>
      </c>
      <c r="I2282" s="24">
        <f>SUMIFS(PASTE_DQS_TRACKER!$D:$D,PASTE_DQS_TRACKER!$C:$C,MAIN!$A2282,PASTE_DQS_TRACKER!$B:$B,MAIN!$D2282)-SUMIFS(PASTE_DQS_TRACKER!$D:$D,PASTE_DQS_TRACKER!$C:$C,MAIN!A2282,PASTE_DQS_TRACKER!$E:$E,MAIN!$D2282)</f>
        <v>0</v>
      </c>
      <c r="J2282" s="25">
        <f t="shared" si="656"/>
        <v>0</v>
      </c>
      <c r="K2282" s="24">
        <f>IFERROR(IF(V2282="Flex",0,IF(D2282=$D$30,VLOOKUP(A2282,MMO_o10M_lease!$A$1:$F$51,5,FALSE),IF(D2282=$D$26,VLOOKUP(D2282,LANDINGS!$A$3:$BR$40,HLOOKUP(A2282,LANDINGS!$B$1:$CF$42,42,FALSE),FALSE)-IFERROR(VLOOKUP(A2282,MMO_o10M_lease!$A$1:$F$38,5,FALSE),0),VLOOKUP(D2282,LANDINGS!$A$3:$CF$40,HLOOKUP(A2282,LANDINGS!$B$1:$CF$42,42,FALSE),FALSE)))),0)</f>
        <v>0</v>
      </c>
      <c r="L2282" s="24">
        <f>SUMIFS(PASTE_FLEX_TRACKER!$D:$D,PASTE_FLEX_TRACKER!$F:$F,MAIN!$A2282,PASTE_FLEX_TRACKER!$B:$B,MAIN!$D2282)-SUMIFS(PASTE_FLEX_TRACKER!$D:$D,PASTE_FLEX_TRACKER!$C:$C,MAIN!$A2282,PASTE_FLEX_TRACKER!$B:$B,MAIN!$D2282)</f>
        <v>0</v>
      </c>
      <c r="M2282" s="24" t="str">
        <f>IFERROR(-VLOOKUP(D2282,SQ!$A$19:$CC$52,HLOOKUP(MAIN!A2282,SQ!$B$18:$CC$56,39,FALSE),FALSE),"n/a")</f>
        <v>n/a</v>
      </c>
      <c r="N2282" s="46" t="s">
        <v>563</v>
      </c>
      <c r="O2282" s="46">
        <f>SUMIFS(MAN_ADJ!$L:$L,MAN_ADJ!$K:$K,MAIN!$D2282,MAN_ADJ!$J:$J,MAIN!$S2282)</f>
        <v>0</v>
      </c>
      <c r="P2282" s="25">
        <f t="shared" si="652"/>
        <v>0</v>
      </c>
      <c r="Q2282" s="28" t="str">
        <f t="shared" si="657"/>
        <v>n/a</v>
      </c>
      <c r="R2282" s="38">
        <f t="shared" si="658"/>
        <v>0</v>
      </c>
      <c r="S2282" s="17" t="s">
        <v>251</v>
      </c>
    </row>
    <row r="2283" spans="1:19" x14ac:dyDescent="0.25">
      <c r="A2283" s="17" t="s">
        <v>251</v>
      </c>
      <c r="B2283" s="17" t="s">
        <v>93</v>
      </c>
      <c r="C2283" s="17" t="s">
        <v>252</v>
      </c>
      <c r="D2283" s="17" t="s">
        <v>155</v>
      </c>
      <c r="E2283" s="24">
        <f>IF(U2283="SC",SUMIFS(SC!F:F,SC!A:A,MAIN!D2283,SC!B:B,MAIN!A2283),SUMIFS(Allocations!$H:$H,Allocations!$A:$A,MAIN!$A2283,Allocations!$B:$B,MAIN!$D2283))</f>
        <v>0</v>
      </c>
      <c r="F2283" s="24">
        <f>IF(U2283="SC",SUMIFS(SC!J:J,SC!A:A,MAIN!D2283,SC!B:B,MAIN!A2283),SUMIFS(Allocations!M:M,Allocations!A:A,MAIN!A2283,Allocations!B:B,MAIN!D2283))</f>
        <v>0</v>
      </c>
      <c r="G2283" s="24">
        <f t="shared" si="655"/>
        <v>0</v>
      </c>
      <c r="H2283" s="24">
        <f>IFERROR(VLOOKUP(S2283,Swaps_wk!$A$2:$AP$151,HLOOKUP(MAIN!D2283,Swaps_wk!$B$2:$AP$151,150,FALSE),FALSE),0)</f>
        <v>0</v>
      </c>
      <c r="I2283" s="24">
        <f>SUMIFS(PASTE_DQS_TRACKER!$D:$D,PASTE_DQS_TRACKER!$C:$C,MAIN!$A2283,PASTE_DQS_TRACKER!$B:$B,MAIN!$D2283)-SUMIFS(PASTE_DQS_TRACKER!$D:$D,PASTE_DQS_TRACKER!$C:$C,MAIN!A2283,PASTE_DQS_TRACKER!$E:$E,MAIN!$D2283)</f>
        <v>0</v>
      </c>
      <c r="J2283" s="25">
        <f t="shared" si="656"/>
        <v>0</v>
      </c>
      <c r="K2283" s="24">
        <f>IFERROR(IF(V2283="Flex",0,IF(D2283=$D$30,VLOOKUP(A2283,MMO_o10M_lease!$A$1:$F$51,5,FALSE),IF(D2283=$D$26,VLOOKUP(D2283,LANDINGS!$A$3:$BR$40,HLOOKUP(A2283,LANDINGS!$B$1:$CF$42,42,FALSE),FALSE)-IFERROR(VLOOKUP(A2283,MMO_o10M_lease!$A$1:$F$38,5,FALSE),0),VLOOKUP(D2283,LANDINGS!$A$3:$CF$40,HLOOKUP(A2283,LANDINGS!$B$1:$CF$42,42,FALSE),FALSE)))),0)</f>
        <v>0</v>
      </c>
      <c r="L2283" s="24">
        <f>SUMIFS(PASTE_FLEX_TRACKER!$D:$D,PASTE_FLEX_TRACKER!$F:$F,MAIN!$A2283,PASTE_FLEX_TRACKER!$B:$B,MAIN!$D2283)-SUMIFS(PASTE_FLEX_TRACKER!$D:$D,PASTE_FLEX_TRACKER!$C:$C,MAIN!$A2283,PASTE_FLEX_TRACKER!$B:$B,MAIN!$D2283)</f>
        <v>0</v>
      </c>
      <c r="M2283" s="24" t="str">
        <f>IFERROR(-VLOOKUP(D2283,SQ!$A$19:$CC$52,HLOOKUP(MAIN!A2283,SQ!$B$18:$CC$56,39,FALSE),FALSE),"n/a")</f>
        <v>n/a</v>
      </c>
      <c r="N2283" s="46" t="s">
        <v>563</v>
      </c>
      <c r="O2283" s="46">
        <f>SUMIFS(MAN_ADJ!$L:$L,MAN_ADJ!$K:$K,MAIN!$D2283,MAN_ADJ!$J:$J,MAIN!$S2283)</f>
        <v>0</v>
      </c>
      <c r="P2283" s="25">
        <f t="shared" si="652"/>
        <v>0</v>
      </c>
      <c r="Q2283" s="28" t="str">
        <f t="shared" si="657"/>
        <v>n/a</v>
      </c>
      <c r="R2283" s="38">
        <f t="shared" si="658"/>
        <v>0</v>
      </c>
      <c r="S2283" s="17" t="s">
        <v>251</v>
      </c>
    </row>
    <row r="2284" spans="1:19" x14ac:dyDescent="0.25">
      <c r="A2284" s="17" t="s">
        <v>251</v>
      </c>
      <c r="B2284" s="17" t="s">
        <v>93</v>
      </c>
      <c r="C2284" s="17" t="s">
        <v>252</v>
      </c>
      <c r="D2284" s="17" t="s">
        <v>130</v>
      </c>
      <c r="E2284" s="24">
        <f>IF(U2284="SC",SUMIFS(SC!F:F,SC!A:A,MAIN!D2284,SC!B:B,MAIN!A2284),SUMIFS(Allocations!$H:$H,Allocations!$A:$A,MAIN!$A2284,Allocations!$B:$B,MAIN!$D2284))</f>
        <v>0</v>
      </c>
      <c r="F2284" s="24">
        <f>IF(U2284="SC",SUMIFS(SC!J:J,SC!A:A,MAIN!D2284,SC!B:B,MAIN!A2284),SUMIFS(Allocations!M:M,Allocations!A:A,MAIN!A2284,Allocations!B:B,MAIN!D2284))</f>
        <v>0</v>
      </c>
      <c r="G2284" s="24">
        <f t="shared" si="650"/>
        <v>0</v>
      </c>
      <c r="H2284" s="24">
        <f>IFERROR(VLOOKUP(S2284,Swaps_wk!$A$2:$AP$151,HLOOKUP(MAIN!D2284,Swaps_wk!$B$2:$AP$151,150,FALSE),FALSE),0)</f>
        <v>0</v>
      </c>
      <c r="I2284" s="24">
        <f>SUMIFS(PASTE_DQS_TRACKER!$D:$D,PASTE_DQS_TRACKER!$C:$C,MAIN!$A2284,PASTE_DQS_TRACKER!$B:$B,MAIN!$D2284)-SUMIFS(PASTE_DQS_TRACKER!$D:$D,PASTE_DQS_TRACKER!$C:$C,MAIN!A2284,PASTE_DQS_TRACKER!$E:$E,MAIN!$D2284)</f>
        <v>0</v>
      </c>
      <c r="J2284" s="25">
        <f t="shared" si="651"/>
        <v>0</v>
      </c>
      <c r="K2284" s="24">
        <f>IFERROR(IF(V2284="Flex",0,IF(D2284=$D$30,VLOOKUP(A2284,MMO_o10M_lease!$A$1:$F$51,5,FALSE),IF(D2284=$D$26,VLOOKUP(D2284,LANDINGS!$A$3:$BR$40,HLOOKUP(A2284,LANDINGS!$B$1:$CF$42,42,FALSE),FALSE)-IFERROR(VLOOKUP(A2284,MMO_o10M_lease!$A$1:$F$38,5,FALSE),0),VLOOKUP(D2284,LANDINGS!$A$3:$CF$40,HLOOKUP(A2284,LANDINGS!$B$1:$CF$42,42,FALSE),FALSE)))),0)</f>
        <v>0</v>
      </c>
      <c r="L2284" s="24">
        <f>SUMIFS(PASTE_FLEX_TRACKER!$D:$D,PASTE_FLEX_TRACKER!$F:$F,MAIN!$A2284,PASTE_FLEX_TRACKER!$B:$B,MAIN!$D2284)-SUMIFS(PASTE_FLEX_TRACKER!$D:$D,PASTE_FLEX_TRACKER!$C:$C,MAIN!$A2284,PASTE_FLEX_TRACKER!$B:$B,MAIN!$D2284)</f>
        <v>0</v>
      </c>
      <c r="M2284" s="24" t="str">
        <f>IFERROR(-VLOOKUP(D2284,SQ!$A$19:$CC$52,HLOOKUP(MAIN!A2284,SQ!$B$18:$CC$56,39,FALSE),FALSE),"n/a")</f>
        <v>n/a</v>
      </c>
      <c r="N2284" s="46" t="s">
        <v>563</v>
      </c>
      <c r="O2284" s="46">
        <f>SUMIFS(MAN_ADJ!$L:$L,MAN_ADJ!$K:$K,MAIN!$D2284,MAN_ADJ!$J:$J,MAIN!$S2284)</f>
        <v>0</v>
      </c>
      <c r="P2284" s="25">
        <f t="shared" si="652"/>
        <v>0</v>
      </c>
      <c r="Q2284" s="28" t="str">
        <f t="shared" si="653"/>
        <v>n/a</v>
      </c>
      <c r="R2284" s="38">
        <f t="shared" si="654"/>
        <v>0</v>
      </c>
      <c r="S2284" s="17" t="s">
        <v>251</v>
      </c>
    </row>
    <row r="2285" spans="1:19" x14ac:dyDescent="0.25">
      <c r="A2285" s="26" t="s">
        <v>251</v>
      </c>
      <c r="B2285" s="26" t="s">
        <v>93</v>
      </c>
      <c r="C2285" s="26" t="s">
        <v>252</v>
      </c>
      <c r="D2285" s="26" t="s">
        <v>131</v>
      </c>
      <c r="E2285" s="27">
        <f t="shared" ref="E2285:M2285" si="659">SUM(E2247:E2284)</f>
        <v>575.04600000000005</v>
      </c>
      <c r="F2285" s="27">
        <f t="shared" si="659"/>
        <v>0</v>
      </c>
      <c r="G2285" s="27">
        <f t="shared" si="659"/>
        <v>575.04600000000005</v>
      </c>
      <c r="H2285" s="27">
        <f>IFERROR(VLOOKUP(S2285,Swaps_wk!$A$2:$AP$151,HLOOKUP(MAIN!D2285,Swaps_wk!$B$2:$AP$151,150,FALSE),FALSE),0)</f>
        <v>0</v>
      </c>
      <c r="I2285" s="27">
        <f t="shared" si="659"/>
        <v>-1.1324274851176597E-14</v>
      </c>
      <c r="J2285" s="25">
        <f t="shared" si="659"/>
        <v>575.04600000000005</v>
      </c>
      <c r="K2285" s="27">
        <f t="shared" si="659"/>
        <v>364.94700000000006</v>
      </c>
      <c r="L2285" s="27">
        <f t="shared" si="659"/>
        <v>0</v>
      </c>
      <c r="M2285" s="27">
        <f t="shared" si="659"/>
        <v>0</v>
      </c>
      <c r="N2285" s="46" t="s">
        <v>563</v>
      </c>
      <c r="O2285" s="27">
        <f>SUM(O2247:O2284)</f>
        <v>0</v>
      </c>
      <c r="P2285" s="25">
        <f t="shared" ref="P2285" si="660">SUM(P2247:P2284)</f>
        <v>364.94700000000006</v>
      </c>
      <c r="Q2285" s="28">
        <f t="shared" si="653"/>
        <v>0.63463966360951996</v>
      </c>
      <c r="R2285" s="38">
        <f t="shared" si="654"/>
        <v>210.09899999999999</v>
      </c>
      <c r="S2285" s="17" t="s">
        <v>251</v>
      </c>
    </row>
    <row r="2286" spans="1:19" x14ac:dyDescent="0.25">
      <c r="A2286" s="17" t="s">
        <v>57</v>
      </c>
      <c r="B2286" s="17" t="s">
        <v>93</v>
      </c>
      <c r="C2286" s="17" t="s">
        <v>253</v>
      </c>
      <c r="D2286" s="17" t="s">
        <v>95</v>
      </c>
      <c r="E2286" s="24">
        <f>IF(U2286="SC",SUMIFS(SC!F:F,SC!A:A,MAIN!D2286,SC!B:B,MAIN!A2286),SUMIFS(Allocations!$H:$H,Allocations!$A:$A,MAIN!$A2286,Allocations!$B:$B,MAIN!$D2286))</f>
        <v>1789.165</v>
      </c>
      <c r="F2286" s="24">
        <f>IF(U2286="SC",SUMIFS(SC!J:J,SC!A:A,MAIN!D2286,SC!B:B,MAIN!A2286),SUMIFS(Allocations!M:M,Allocations!A:A,MAIN!A2286,Allocations!B:B,MAIN!D2286))</f>
        <v>300.75099999999998</v>
      </c>
      <c r="G2286" s="24">
        <f t="shared" ref="G2286:G2326" si="661">E2286+F2286</f>
        <v>2089.9160000000002</v>
      </c>
      <c r="H2286" s="24">
        <f>IFERROR(VLOOKUP(S2286,Swaps_wk!$A$2:$AP$151,HLOOKUP(MAIN!D2286,Swaps_wk!$B$2:$AP$151,150,FALSE),FALSE),0)</f>
        <v>0</v>
      </c>
      <c r="I2286" s="24">
        <f>SUMIFS(PASTE_DQS_TRACKER!$D:$D,PASTE_DQS_TRACKER!$C:$C,MAIN!$A2286,PASTE_DQS_TRACKER!$B:$B,MAIN!$D2286)-SUMIFS(PASTE_DQS_TRACKER!$D:$D,PASTE_DQS_TRACKER!$C:$C,MAIN!A2286,PASTE_DQS_TRACKER!$E:$E,MAIN!$D2286)</f>
        <v>722.4</v>
      </c>
      <c r="J2286" s="25">
        <f t="shared" ref="J2286:J2326" si="662">G2286+I2286</f>
        <v>2812.3160000000003</v>
      </c>
      <c r="K2286" s="24">
        <f>IFERROR(IF(V2286="Flex",0,IF(D2286=$D$30,VLOOKUP(A2286,MMO_o10M_lease!$A$1:$F$51,5,FALSE),IF(D2286=$D$26,VLOOKUP(D2286,LANDINGS!$A$3:$BR$40,HLOOKUP(A2286,LANDINGS!$B$1:$CF$42,42,FALSE),FALSE)-IFERROR(VLOOKUP(A2286,MMO_o10M_lease!$A$1:$F$38,5,FALSE),0),VLOOKUP(D2286,LANDINGS!$A$3:$CF$40,HLOOKUP(A2286,LANDINGS!$B$1:$CF$42,42,FALSE),FALSE)))),0)</f>
        <v>2653.05</v>
      </c>
      <c r="L2286" s="24">
        <f>SUMIFS(PASTE_FLEX_TRACKER!$D:$D,PASTE_FLEX_TRACKER!$F:$F,MAIN!$A2286,PASTE_FLEX_TRACKER!$B:$B,MAIN!$D2286)-SUMIFS(PASTE_FLEX_TRACKER!$D:$D,PASTE_FLEX_TRACKER!$C:$C,MAIN!$A2286,PASTE_FLEX_TRACKER!$B:$B,MAIN!$D2286)</f>
        <v>0</v>
      </c>
      <c r="M2286" s="24">
        <f>IFERROR(-VLOOKUP(D2286,SQ!$A$19:$CC$52,HLOOKUP(MAIN!A2286,SQ!$B$18:$CC$56,39,FALSE),FALSE),"n/a")</f>
        <v>0</v>
      </c>
      <c r="N2286" s="24">
        <f>-SUMIFS(QAM_TRACKER!$E:$E,QAM_TRACKER!$B:$B,MAIN!D2286,QAM_TRACKER!$D:$D,MAIN!A2286)</f>
        <v>0</v>
      </c>
      <c r="O2286" s="46">
        <f>SUMIFS(MAN_ADJ!$L:$L,MAN_ADJ!$K:$K,MAIN!$D2286,MAN_ADJ!$J:$J,MAIN!$S2286)</f>
        <v>0</v>
      </c>
      <c r="P2286" s="25">
        <f t="shared" ref="P2286:P2326" si="663">SUM(K2286:O2286)</f>
        <v>2653.05</v>
      </c>
      <c r="Q2286" s="28">
        <f t="shared" si="653"/>
        <v>0.94336838392271705</v>
      </c>
      <c r="R2286" s="38">
        <f t="shared" si="654"/>
        <v>159.26600000000008</v>
      </c>
      <c r="S2286" s="17" t="s">
        <v>57</v>
      </c>
    </row>
    <row r="2287" spans="1:19" x14ac:dyDescent="0.25">
      <c r="A2287" s="17" t="s">
        <v>57</v>
      </c>
      <c r="B2287" s="17" t="s">
        <v>93</v>
      </c>
      <c r="C2287" s="17" t="s">
        <v>253</v>
      </c>
      <c r="D2287" s="17" t="s">
        <v>96</v>
      </c>
      <c r="E2287" s="24">
        <f>IF(U2287="SC",SUMIFS(SC!F:F,SC!A:A,MAIN!D2287,SC!B:B,MAIN!A2287),SUMIFS(Allocations!$H:$H,Allocations!$A:$A,MAIN!$A2287,Allocations!$B:$B,MAIN!$D2287))</f>
        <v>429.1</v>
      </c>
      <c r="F2287" s="24">
        <f>IF(U2287="SC",SUMIFS(SC!J:J,SC!A:A,MAIN!D2287,SC!B:B,MAIN!A2287),SUMIFS(Allocations!M:M,Allocations!A:A,MAIN!A2287,Allocations!B:B,MAIN!D2287))</f>
        <v>98.046000000000006</v>
      </c>
      <c r="G2287" s="24">
        <f t="shared" si="661"/>
        <v>527.14600000000007</v>
      </c>
      <c r="H2287" s="24">
        <f>IFERROR(VLOOKUP(S2287,Swaps_wk!$A$2:$AP$151,HLOOKUP(MAIN!D2287,Swaps_wk!$B$2:$AP$151,150,FALSE),FALSE),0)</f>
        <v>0</v>
      </c>
      <c r="I2287" s="24">
        <f>SUMIFS(PASTE_DQS_TRACKER!$D:$D,PASTE_DQS_TRACKER!$C:$C,MAIN!$A2287,PASTE_DQS_TRACKER!$B:$B,MAIN!$D2287)-SUMIFS(PASTE_DQS_TRACKER!$D:$D,PASTE_DQS_TRACKER!$C:$C,MAIN!A2287,PASTE_DQS_TRACKER!$E:$E,MAIN!$D2287)</f>
        <v>198.30000000000004</v>
      </c>
      <c r="J2287" s="25">
        <f t="shared" si="662"/>
        <v>725.44600000000014</v>
      </c>
      <c r="K2287" s="24">
        <f>IFERROR(IF(V2287="Flex",0,IF(D2287=$D$30,VLOOKUP(A2287,MMO_o10M_lease!$A$1:$F$51,5,FALSE),IF(D2287=$D$26,VLOOKUP(D2287,LANDINGS!$A$3:$BR$40,HLOOKUP(A2287,LANDINGS!$B$1:$CF$42,42,FALSE),FALSE)-IFERROR(VLOOKUP(A2287,MMO_o10M_lease!$A$1:$F$38,5,FALSE),0),VLOOKUP(D2287,LANDINGS!$A$3:$CF$40,HLOOKUP(A2287,LANDINGS!$B$1:$CF$42,42,FALSE),FALSE)))),0)</f>
        <v>801.68799999999999</v>
      </c>
      <c r="L2287" s="24">
        <f>SUMIFS(PASTE_FLEX_TRACKER!$D:$D,PASTE_FLEX_TRACKER!$F:$F,MAIN!$A2287,PASTE_FLEX_TRACKER!$B:$B,MAIN!$D2287)-SUMIFS(PASTE_FLEX_TRACKER!$D:$D,PASTE_FLEX_TRACKER!$C:$C,MAIN!$A2287,PASTE_FLEX_TRACKER!$B:$B,MAIN!$D2287)</f>
        <v>-97.1</v>
      </c>
      <c r="M2287" s="24">
        <f>IFERROR(-VLOOKUP(D2287,SQ!$A$19:$CC$52,HLOOKUP(MAIN!A2287,SQ!$B$18:$CC$56,39,FALSE),FALSE),"n/a")</f>
        <v>-90</v>
      </c>
      <c r="N2287" s="24">
        <f>-SUMIFS(QAM_TRACKER!$E:$E,QAM_TRACKER!$B:$B,MAIN!D2287,QAM_TRACKER!$D:$D,MAIN!A2287)</f>
        <v>0</v>
      </c>
      <c r="O2287" s="46">
        <f>SUMIFS(MAN_ADJ!$L:$L,MAN_ADJ!$K:$K,MAIN!$D2287,MAN_ADJ!$J:$J,MAIN!$S2287)</f>
        <v>0</v>
      </c>
      <c r="P2287" s="25">
        <f t="shared" si="663"/>
        <v>614.58799999999997</v>
      </c>
      <c r="Q2287" s="28">
        <f t="shared" si="653"/>
        <v>0.8471864204916697</v>
      </c>
      <c r="R2287" s="38">
        <f t="shared" si="654"/>
        <v>110.85800000000017</v>
      </c>
      <c r="S2287" s="17" t="s">
        <v>57</v>
      </c>
    </row>
    <row r="2288" spans="1:19" x14ac:dyDescent="0.25">
      <c r="A2288" s="17" t="s">
        <v>57</v>
      </c>
      <c r="B2288" s="17" t="s">
        <v>93</v>
      </c>
      <c r="C2288" s="17" t="s">
        <v>253</v>
      </c>
      <c r="D2288" s="17" t="s">
        <v>97</v>
      </c>
      <c r="E2288" s="24">
        <f>IF(U2288="SC",SUMIFS(SC!F:F,SC!A:A,MAIN!D2288,SC!B:B,MAIN!A2288),SUMIFS(Allocations!$H:$H,Allocations!$A:$A,MAIN!$A2288,Allocations!$B:$B,MAIN!$D2288))</f>
        <v>800.7</v>
      </c>
      <c r="F2288" s="24">
        <f>IF(U2288="SC",SUMIFS(SC!J:J,SC!A:A,MAIN!D2288,SC!B:B,MAIN!A2288),SUMIFS(Allocations!M:M,Allocations!A:A,MAIN!A2288,Allocations!B:B,MAIN!D2288))</f>
        <v>102.114</v>
      </c>
      <c r="G2288" s="24">
        <f t="shared" si="661"/>
        <v>902.81400000000008</v>
      </c>
      <c r="H2288" s="24">
        <f>IFERROR(VLOOKUP(S2288,Swaps_wk!$A$2:$AP$151,HLOOKUP(MAIN!D2288,Swaps_wk!$B$2:$AP$151,150,FALSE),FALSE),0)</f>
        <v>25</v>
      </c>
      <c r="I2288" s="24">
        <f>SUMIFS(PASTE_DQS_TRACKER!$D:$D,PASTE_DQS_TRACKER!$C:$C,MAIN!$A2288,PASTE_DQS_TRACKER!$B:$B,MAIN!$D2288)-SUMIFS(PASTE_DQS_TRACKER!$D:$D,PASTE_DQS_TRACKER!$C:$C,MAIN!A2288,PASTE_DQS_TRACKER!$E:$E,MAIN!$D2288)</f>
        <v>283.3</v>
      </c>
      <c r="J2288" s="25">
        <f t="shared" si="662"/>
        <v>1186.114</v>
      </c>
      <c r="K2288" s="24">
        <f>IFERROR(IF(V2288="Flex",0,IF(D2288=$D$30,VLOOKUP(A2288,MMO_o10M_lease!$A$1:$F$51,5,FALSE),IF(D2288=$D$26,VLOOKUP(D2288,LANDINGS!$A$3:$BR$40,HLOOKUP(A2288,LANDINGS!$B$1:$CF$42,42,FALSE),FALSE)-IFERROR(VLOOKUP(A2288,MMO_o10M_lease!$A$1:$F$38,5,FALSE),0),VLOOKUP(D2288,LANDINGS!$A$3:$CF$40,HLOOKUP(A2288,LANDINGS!$B$1:$CF$42,42,FALSE),FALSE)))),0)</f>
        <v>1142.2380000000001</v>
      </c>
      <c r="L2288" s="24">
        <f>SUMIFS(PASTE_FLEX_TRACKER!$D:$D,PASTE_FLEX_TRACKER!$F:$F,MAIN!$A2288,PASTE_FLEX_TRACKER!$B:$B,MAIN!$D2288)-SUMIFS(PASTE_FLEX_TRACKER!$D:$D,PASTE_FLEX_TRACKER!$C:$C,MAIN!$A2288,PASTE_FLEX_TRACKER!$B:$B,MAIN!$D2288)</f>
        <v>-25</v>
      </c>
      <c r="M2288" s="24">
        <f>IFERROR(-VLOOKUP(D2288,SQ!$A$19:$CC$52,HLOOKUP(MAIN!A2288,SQ!$B$18:$CC$56,39,FALSE),FALSE),"n/a")</f>
        <v>0</v>
      </c>
      <c r="N2288" s="24">
        <f>-SUMIFS(QAM_TRACKER!$E:$E,QAM_TRACKER!$B:$B,MAIN!D2288,QAM_TRACKER!$D:$D,MAIN!A2288)</f>
        <v>0</v>
      </c>
      <c r="O2288" s="46">
        <f>SUMIFS(MAN_ADJ!$L:$L,MAN_ADJ!$K:$K,MAIN!$D2288,MAN_ADJ!$J:$J,MAIN!$S2288)</f>
        <v>0</v>
      </c>
      <c r="P2288" s="25">
        <f t="shared" si="663"/>
        <v>1117.2380000000001</v>
      </c>
      <c r="Q2288" s="28">
        <f t="shared" si="653"/>
        <v>0.94193138264955989</v>
      </c>
      <c r="R2288" s="38">
        <f t="shared" si="654"/>
        <v>68.875999999999976</v>
      </c>
      <c r="S2288" s="17" t="s">
        <v>57</v>
      </c>
    </row>
    <row r="2289" spans="1:19" x14ac:dyDescent="0.25">
      <c r="A2289" s="17" t="s">
        <v>57</v>
      </c>
      <c r="B2289" s="17" t="s">
        <v>93</v>
      </c>
      <c r="C2289" s="17" t="s">
        <v>253</v>
      </c>
      <c r="D2289" s="17" t="s">
        <v>98</v>
      </c>
      <c r="E2289" s="24">
        <f>IF(U2289="SC",SUMIFS(SC!F:F,SC!A:A,MAIN!D2289,SC!B:B,MAIN!A2289),SUMIFS(Allocations!$H:$H,Allocations!$A:$A,MAIN!$A2289,Allocations!$B:$B,MAIN!$D2289))</f>
        <v>1487.2449999999999</v>
      </c>
      <c r="F2289" s="24">
        <f>IF(U2289="SC",SUMIFS(SC!J:J,SC!A:A,MAIN!D2289,SC!B:B,MAIN!A2289),SUMIFS(Allocations!M:M,Allocations!A:A,MAIN!A2289,Allocations!B:B,MAIN!D2289))</f>
        <v>91.364999999999995</v>
      </c>
      <c r="G2289" s="24">
        <f t="shared" si="661"/>
        <v>1578.61</v>
      </c>
      <c r="H2289" s="24">
        <f>IFERROR(VLOOKUP(S2289,Swaps_wk!$A$2:$AP$151,HLOOKUP(MAIN!D2289,Swaps_wk!$B$2:$AP$151,150,FALSE),FALSE),0)</f>
        <v>0</v>
      </c>
      <c r="I2289" s="24">
        <f>SUMIFS(PASTE_DQS_TRACKER!$D:$D,PASTE_DQS_TRACKER!$C:$C,MAIN!$A2289,PASTE_DQS_TRACKER!$B:$B,MAIN!$D2289)-SUMIFS(PASTE_DQS_TRACKER!$D:$D,PASTE_DQS_TRACKER!$C:$C,MAIN!A2289,PASTE_DQS_TRACKER!$E:$E,MAIN!$D2289)</f>
        <v>153.79999999999998</v>
      </c>
      <c r="J2289" s="25">
        <f t="shared" si="662"/>
        <v>1732.4099999999999</v>
      </c>
      <c r="K2289" s="24">
        <f>IFERROR(IF(V2289="Flex",0,IF(D2289=$D$30,VLOOKUP(A2289,MMO_o10M_lease!$A$1:$F$51,5,FALSE),IF(D2289=$D$26,VLOOKUP(D2289,LANDINGS!$A$3:$BR$40,HLOOKUP(A2289,LANDINGS!$B$1:$CF$42,42,FALSE),FALSE)-IFERROR(VLOOKUP(A2289,MMO_o10M_lease!$A$1:$F$38,5,FALSE),0),VLOOKUP(D2289,LANDINGS!$A$3:$CF$40,HLOOKUP(A2289,LANDINGS!$B$1:$CF$42,42,FALSE),FALSE)))),0)</f>
        <v>1574.577</v>
      </c>
      <c r="L2289" s="24">
        <f>SUMIFS(PASTE_FLEX_TRACKER!$D:$D,PASTE_FLEX_TRACKER!$F:$F,MAIN!$A2289,PASTE_FLEX_TRACKER!$B:$B,MAIN!$D2289)-SUMIFS(PASTE_FLEX_TRACKER!$D:$D,PASTE_FLEX_TRACKER!$C:$C,MAIN!$A2289,PASTE_FLEX_TRACKER!$B:$B,MAIN!$D2289)</f>
        <v>-230.2</v>
      </c>
      <c r="M2289" s="24">
        <f>IFERROR(-VLOOKUP(D2289,SQ!$A$19:$CC$52,HLOOKUP(MAIN!A2289,SQ!$B$18:$CC$56,39,FALSE),FALSE),"n/a")</f>
        <v>-0.5</v>
      </c>
      <c r="N2289" s="24">
        <f>-SUMIFS(QAM_TRACKER!$E:$E,QAM_TRACKER!$B:$B,MAIN!D2289,QAM_TRACKER!$D:$D,MAIN!A2289)</f>
        <v>0</v>
      </c>
      <c r="O2289" s="46">
        <f>SUMIFS(MAN_ADJ!$L:$L,MAN_ADJ!$K:$K,MAIN!$D2289,MAN_ADJ!$J:$J,MAIN!$S2289)</f>
        <v>0</v>
      </c>
      <c r="P2289" s="25">
        <f t="shared" si="663"/>
        <v>1343.877</v>
      </c>
      <c r="Q2289" s="28">
        <f t="shared" si="653"/>
        <v>0.77572687758671455</v>
      </c>
      <c r="R2289" s="38">
        <f t="shared" si="654"/>
        <v>388.5329999999999</v>
      </c>
      <c r="S2289" s="17" t="s">
        <v>57</v>
      </c>
    </row>
    <row r="2290" spans="1:19" x14ac:dyDescent="0.25">
      <c r="A2290" s="17" t="s">
        <v>57</v>
      </c>
      <c r="B2290" s="17" t="s">
        <v>93</v>
      </c>
      <c r="C2290" s="17" t="s">
        <v>253</v>
      </c>
      <c r="D2290" s="17" t="s">
        <v>99</v>
      </c>
      <c r="E2290" s="24">
        <f>IF(U2290="SC",SUMIFS(SC!F:F,SC!A:A,MAIN!D2290,SC!B:B,MAIN!A2290),SUMIFS(Allocations!$H:$H,Allocations!$A:$A,MAIN!$A2290,Allocations!$B:$B,MAIN!$D2290))</f>
        <v>14.688000000000002</v>
      </c>
      <c r="F2290" s="24">
        <f>IF(U2290="SC",SUMIFS(SC!J:J,SC!A:A,MAIN!D2290,SC!B:B,MAIN!A2290),SUMIFS(Allocations!M:M,Allocations!A:A,MAIN!A2290,Allocations!B:B,MAIN!D2290))</f>
        <v>0.19600000000000001</v>
      </c>
      <c r="G2290" s="24">
        <f t="shared" si="661"/>
        <v>14.884000000000002</v>
      </c>
      <c r="H2290" s="24">
        <f>IFERROR(VLOOKUP(S2290,Swaps_wk!$A$2:$AP$151,HLOOKUP(MAIN!D2290,Swaps_wk!$B$2:$AP$151,150,FALSE),FALSE),0)</f>
        <v>0</v>
      </c>
      <c r="I2290" s="24">
        <f>SUMIFS(PASTE_DQS_TRACKER!$D:$D,PASTE_DQS_TRACKER!$C:$C,MAIN!$A2290,PASTE_DQS_TRACKER!$B:$B,MAIN!$D2290)-SUMIFS(PASTE_DQS_TRACKER!$D:$D,PASTE_DQS_TRACKER!$C:$C,MAIN!A2290,PASTE_DQS_TRACKER!$E:$E,MAIN!$D2290)</f>
        <v>-8</v>
      </c>
      <c r="J2290" s="25">
        <f t="shared" si="662"/>
        <v>6.8840000000000021</v>
      </c>
      <c r="K2290" s="24">
        <f>IFERROR(IF(V2290="Flex",0,IF(D2290=$D$30,VLOOKUP(A2290,MMO_o10M_lease!$A$1:$F$51,5,FALSE),IF(D2290=$D$26,VLOOKUP(D2290,LANDINGS!$A$3:$BR$40,HLOOKUP(A2290,LANDINGS!$B$1:$CF$42,42,FALSE),FALSE)-IFERROR(VLOOKUP(A2290,MMO_o10M_lease!$A$1:$F$38,5,FALSE),0),VLOOKUP(D2290,LANDINGS!$A$3:$CF$40,HLOOKUP(A2290,LANDINGS!$B$1:$CF$42,42,FALSE),FALSE)))),0)</f>
        <v>1.2610000000000001</v>
      </c>
      <c r="L2290" s="24">
        <f>SUMIFS(PASTE_FLEX_TRACKER!$D:$D,PASTE_FLEX_TRACKER!$F:$F,MAIN!$A2290,PASTE_FLEX_TRACKER!$B:$B,MAIN!$D2290)-SUMIFS(PASTE_FLEX_TRACKER!$D:$D,PASTE_FLEX_TRACKER!$C:$C,MAIN!$A2290,PASTE_FLEX_TRACKER!$B:$B,MAIN!$D2290)</f>
        <v>0</v>
      </c>
      <c r="M2290" s="24">
        <f>IFERROR(-VLOOKUP(D2290,SQ!$A$19:$CC$52,HLOOKUP(MAIN!A2290,SQ!$B$18:$CC$56,39,FALSE),FALSE),"n/a")</f>
        <v>0</v>
      </c>
      <c r="N2290" s="24">
        <f>-SUMIFS(QAM_TRACKER!$E:$E,QAM_TRACKER!$B:$B,MAIN!D2290,QAM_TRACKER!$D:$D,MAIN!A2290)</f>
        <v>0</v>
      </c>
      <c r="O2290" s="46">
        <f>SUMIFS(MAN_ADJ!$L:$L,MAN_ADJ!$K:$K,MAIN!$D2290,MAN_ADJ!$J:$J,MAIN!$S2290)</f>
        <v>0</v>
      </c>
      <c r="P2290" s="25">
        <f t="shared" si="663"/>
        <v>1.2610000000000001</v>
      </c>
      <c r="Q2290" s="28">
        <f t="shared" si="653"/>
        <v>0.18317838466008132</v>
      </c>
      <c r="R2290" s="38">
        <f t="shared" si="654"/>
        <v>5.623000000000002</v>
      </c>
      <c r="S2290" s="17" t="s">
        <v>57</v>
      </c>
    </row>
    <row r="2291" spans="1:19" x14ac:dyDescent="0.25">
      <c r="A2291" s="17" t="s">
        <v>57</v>
      </c>
      <c r="B2291" s="17" t="s">
        <v>93</v>
      </c>
      <c r="C2291" s="17" t="s">
        <v>253</v>
      </c>
      <c r="D2291" s="17" t="s">
        <v>100</v>
      </c>
      <c r="E2291" s="24">
        <f>IF(U2291="SC",SUMIFS(SC!F:F,SC!A:A,MAIN!D2291,SC!B:B,MAIN!A2291),SUMIFS(Allocations!$H:$H,Allocations!$A:$A,MAIN!$A2291,Allocations!$B:$B,MAIN!$D2291))</f>
        <v>65.8</v>
      </c>
      <c r="F2291" s="24">
        <f>IF(U2291="SC",SUMIFS(SC!J:J,SC!A:A,MAIN!D2291,SC!B:B,MAIN!A2291),SUMIFS(Allocations!M:M,Allocations!A:A,MAIN!A2291,Allocations!B:B,MAIN!D2291))</f>
        <v>2.5000000000000001E-2</v>
      </c>
      <c r="G2291" s="24">
        <f t="shared" si="661"/>
        <v>65.825000000000003</v>
      </c>
      <c r="H2291" s="24">
        <f>IFERROR(VLOOKUP(S2291,Swaps_wk!$A$2:$AP$151,HLOOKUP(MAIN!D2291,Swaps_wk!$B$2:$AP$151,150,FALSE),FALSE),0)</f>
        <v>0</v>
      </c>
      <c r="I2291" s="24">
        <f>SUMIFS(PASTE_DQS_TRACKER!$D:$D,PASTE_DQS_TRACKER!$C:$C,MAIN!$A2291,PASTE_DQS_TRACKER!$B:$B,MAIN!$D2291)-SUMIFS(PASTE_DQS_TRACKER!$D:$D,PASTE_DQS_TRACKER!$C:$C,MAIN!A2291,PASTE_DQS_TRACKER!$E:$E,MAIN!$D2291)</f>
        <v>-63.8</v>
      </c>
      <c r="J2291" s="25">
        <f t="shared" si="662"/>
        <v>2.0250000000000057</v>
      </c>
      <c r="K2291" s="24">
        <f>IFERROR(IF(V2291="Flex",0,IF(D2291=$D$30,VLOOKUP(A2291,MMO_o10M_lease!$A$1:$F$51,5,FALSE),IF(D2291=$D$26,VLOOKUP(D2291,LANDINGS!$A$3:$BR$40,HLOOKUP(A2291,LANDINGS!$B$1:$CF$42,42,FALSE),FALSE)-IFERROR(VLOOKUP(A2291,MMO_o10M_lease!$A$1:$F$38,5,FALSE),0),VLOOKUP(D2291,LANDINGS!$A$3:$CF$40,HLOOKUP(A2291,LANDINGS!$B$1:$CF$42,42,FALSE),FALSE)))),0)</f>
        <v>2E-3</v>
      </c>
      <c r="L2291" s="24">
        <f>SUMIFS(PASTE_FLEX_TRACKER!$D:$D,PASTE_FLEX_TRACKER!$F:$F,MAIN!$A2291,PASTE_FLEX_TRACKER!$B:$B,MAIN!$D2291)-SUMIFS(PASTE_FLEX_TRACKER!$D:$D,PASTE_FLEX_TRACKER!$C:$C,MAIN!$A2291,PASTE_FLEX_TRACKER!$B:$B,MAIN!$D2291)</f>
        <v>0</v>
      </c>
      <c r="M2291" s="24">
        <f>IFERROR(-VLOOKUP(D2291,SQ!$A$19:$CC$52,HLOOKUP(MAIN!A2291,SQ!$B$18:$CC$56,39,FALSE),FALSE),"n/a")</f>
        <v>0</v>
      </c>
      <c r="N2291" s="24">
        <f>-SUMIFS(QAM_TRACKER!$E:$E,QAM_TRACKER!$B:$B,MAIN!D2291,QAM_TRACKER!$D:$D,MAIN!A2291)</f>
        <v>0</v>
      </c>
      <c r="O2291" s="46">
        <f>SUMIFS(MAN_ADJ!$L:$L,MAN_ADJ!$K:$K,MAIN!$D2291,MAN_ADJ!$J:$J,MAIN!$S2291)</f>
        <v>0</v>
      </c>
      <c r="P2291" s="25">
        <f t="shared" si="663"/>
        <v>2E-3</v>
      </c>
      <c r="Q2291" s="28">
        <f t="shared" si="653"/>
        <v>9.8765432098765153E-4</v>
      </c>
      <c r="R2291" s="38">
        <f t="shared" si="654"/>
        <v>2.0230000000000059</v>
      </c>
      <c r="S2291" s="17" t="s">
        <v>57</v>
      </c>
    </row>
    <row r="2292" spans="1:19" x14ac:dyDescent="0.25">
      <c r="A2292" s="17" t="s">
        <v>57</v>
      </c>
      <c r="B2292" s="17" t="s">
        <v>93</v>
      </c>
      <c r="C2292" s="17" t="s">
        <v>253</v>
      </c>
      <c r="D2292" s="17" t="s">
        <v>101</v>
      </c>
      <c r="E2292" s="24">
        <f>IF(U2292="SC",SUMIFS(SC!F:F,SC!A:A,MAIN!D2292,SC!B:B,MAIN!A2292),SUMIFS(Allocations!$H:$H,Allocations!$A:$A,MAIN!$A2292,Allocations!$B:$B,MAIN!$D2292))</f>
        <v>29.4</v>
      </c>
      <c r="F2292" s="24">
        <f>IF(U2292="SC",SUMIFS(SC!J:J,SC!A:A,MAIN!D2292,SC!B:B,MAIN!A2292),SUMIFS(Allocations!M:M,Allocations!A:A,MAIN!A2292,Allocations!B:B,MAIN!D2292))</f>
        <v>0</v>
      </c>
      <c r="G2292" s="24">
        <f t="shared" si="661"/>
        <v>29.4</v>
      </c>
      <c r="H2292" s="24">
        <f>IFERROR(VLOOKUP(S2292,Swaps_wk!$A$2:$AP$151,HLOOKUP(MAIN!D2292,Swaps_wk!$B$2:$AP$151,150,FALSE),FALSE),0)</f>
        <v>0</v>
      </c>
      <c r="I2292" s="24">
        <f>SUMIFS(PASTE_DQS_TRACKER!$D:$D,PASTE_DQS_TRACKER!$C:$C,MAIN!$A2292,PASTE_DQS_TRACKER!$B:$B,MAIN!$D2292)-SUMIFS(PASTE_DQS_TRACKER!$D:$D,PASTE_DQS_TRACKER!$C:$C,MAIN!A2292,PASTE_DQS_TRACKER!$E:$E,MAIN!$D2292)</f>
        <v>-29.099999999999998</v>
      </c>
      <c r="J2292" s="25">
        <f t="shared" si="662"/>
        <v>0.30000000000000071</v>
      </c>
      <c r="K2292" s="24">
        <f>IFERROR(IF(V2292="Flex",0,IF(D2292=$D$30,VLOOKUP(A2292,MMO_o10M_lease!$A$1:$F$51,5,FALSE),IF(D2292=$D$26,VLOOKUP(D2292,LANDINGS!$A$3:$BR$40,HLOOKUP(A2292,LANDINGS!$B$1:$CF$42,42,FALSE),FALSE)-IFERROR(VLOOKUP(A2292,MMO_o10M_lease!$A$1:$F$38,5,FALSE),0),VLOOKUP(D2292,LANDINGS!$A$3:$CF$40,HLOOKUP(A2292,LANDINGS!$B$1:$CF$42,42,FALSE),FALSE)))),0)</f>
        <v>0</v>
      </c>
      <c r="L2292" s="24">
        <f>SUMIFS(PASTE_FLEX_TRACKER!$D:$D,PASTE_FLEX_TRACKER!$F:$F,MAIN!$A2292,PASTE_FLEX_TRACKER!$B:$B,MAIN!$D2292)-SUMIFS(PASTE_FLEX_TRACKER!$D:$D,PASTE_FLEX_TRACKER!$C:$C,MAIN!$A2292,PASTE_FLEX_TRACKER!$B:$B,MAIN!$D2292)</f>
        <v>0</v>
      </c>
      <c r="M2292" s="24">
        <f>IFERROR(-VLOOKUP(D2292,SQ!$A$19:$CC$52,HLOOKUP(MAIN!A2292,SQ!$B$18:$CC$56,39,FALSE),FALSE),"n/a")</f>
        <v>0</v>
      </c>
      <c r="N2292" s="24">
        <f>-SUMIFS(QAM_TRACKER!$E:$E,QAM_TRACKER!$B:$B,MAIN!D2292,QAM_TRACKER!$D:$D,MAIN!A2292)</f>
        <v>0</v>
      </c>
      <c r="O2292" s="46">
        <f>SUMIFS(MAN_ADJ!$L:$L,MAN_ADJ!$K:$K,MAIN!$D2292,MAN_ADJ!$J:$J,MAIN!$S2292)</f>
        <v>0</v>
      </c>
      <c r="P2292" s="25">
        <f t="shared" si="663"/>
        <v>0</v>
      </c>
      <c r="Q2292" s="28">
        <f t="shared" si="653"/>
        <v>0</v>
      </c>
      <c r="R2292" s="38">
        <f t="shared" si="654"/>
        <v>0.30000000000000071</v>
      </c>
      <c r="S2292" s="17" t="s">
        <v>57</v>
      </c>
    </row>
    <row r="2293" spans="1:19" x14ac:dyDescent="0.25">
      <c r="A2293" s="17" t="s">
        <v>57</v>
      </c>
      <c r="B2293" s="17" t="s">
        <v>93</v>
      </c>
      <c r="C2293" s="17" t="s">
        <v>253</v>
      </c>
      <c r="D2293" s="17" t="s">
        <v>102</v>
      </c>
      <c r="E2293" s="24">
        <f>IF(U2293="SC",SUMIFS(SC!F:F,SC!A:A,MAIN!D2293,SC!B:B,MAIN!A2293),SUMIFS(Allocations!$H:$H,Allocations!$A:$A,MAIN!$A2293,Allocations!$B:$B,MAIN!$D2293))</f>
        <v>0.5</v>
      </c>
      <c r="F2293" s="24">
        <f>IF(U2293="SC",SUMIFS(SC!J:J,SC!A:A,MAIN!D2293,SC!B:B,MAIN!A2293),SUMIFS(Allocations!M:M,Allocations!A:A,MAIN!A2293,Allocations!B:B,MAIN!D2293))</f>
        <v>12.07</v>
      </c>
      <c r="G2293" s="24">
        <f t="shared" si="661"/>
        <v>12.57</v>
      </c>
      <c r="H2293" s="24">
        <f>IFERROR(VLOOKUP(S2293,Swaps_wk!$A$2:$AP$151,HLOOKUP(MAIN!D2293,Swaps_wk!$B$2:$AP$151,150,FALSE),FALSE),0)</f>
        <v>0</v>
      </c>
      <c r="I2293" s="24">
        <f>SUMIFS(PASTE_DQS_TRACKER!$D:$D,PASTE_DQS_TRACKER!$C:$C,MAIN!$A2293,PASTE_DQS_TRACKER!$B:$B,MAIN!$D2293)-SUMIFS(PASTE_DQS_TRACKER!$D:$D,PASTE_DQS_TRACKER!$C:$C,MAIN!A2293,PASTE_DQS_TRACKER!$E:$E,MAIN!$D2293)</f>
        <v>-12.5</v>
      </c>
      <c r="J2293" s="25">
        <f t="shared" si="662"/>
        <v>7.0000000000000284E-2</v>
      </c>
      <c r="K2293" s="24">
        <f>IFERROR(IF(V2293="Flex",0,IF(D2293=$D$30,VLOOKUP(A2293,MMO_o10M_lease!$A$1:$F$51,5,FALSE),IF(D2293=$D$26,VLOOKUP(D2293,LANDINGS!$A$3:$BR$40,HLOOKUP(A2293,LANDINGS!$B$1:$CF$42,42,FALSE),FALSE)-IFERROR(VLOOKUP(A2293,MMO_o10M_lease!$A$1:$F$38,5,FALSE),0),VLOOKUP(D2293,LANDINGS!$A$3:$CF$40,HLOOKUP(A2293,LANDINGS!$B$1:$CF$42,42,FALSE),FALSE)))),0)</f>
        <v>0</v>
      </c>
      <c r="L2293" s="24">
        <f>SUMIFS(PASTE_FLEX_TRACKER!$D:$D,PASTE_FLEX_TRACKER!$F:$F,MAIN!$A2293,PASTE_FLEX_TRACKER!$B:$B,MAIN!$D2293)-SUMIFS(PASTE_FLEX_TRACKER!$D:$D,PASTE_FLEX_TRACKER!$C:$C,MAIN!$A2293,PASTE_FLEX_TRACKER!$B:$B,MAIN!$D2293)</f>
        <v>0</v>
      </c>
      <c r="M2293" s="24">
        <f>IFERROR(-VLOOKUP(D2293,SQ!$A$19:$CC$52,HLOOKUP(MAIN!A2293,SQ!$B$18:$CC$56,39,FALSE),FALSE),"n/a")</f>
        <v>0</v>
      </c>
      <c r="N2293" s="24">
        <f>-SUMIFS(QAM_TRACKER!$E:$E,QAM_TRACKER!$B:$B,MAIN!D2293,QAM_TRACKER!$D:$D,MAIN!A2293)</f>
        <v>0</v>
      </c>
      <c r="O2293" s="46">
        <f>SUMIFS(MAN_ADJ!$L:$L,MAN_ADJ!$K:$K,MAIN!$D2293,MAN_ADJ!$J:$J,MAIN!$S2293)</f>
        <v>0</v>
      </c>
      <c r="P2293" s="25">
        <f t="shared" si="663"/>
        <v>0</v>
      </c>
      <c r="Q2293" s="28">
        <f t="shared" si="653"/>
        <v>0</v>
      </c>
      <c r="R2293" s="38">
        <f t="shared" si="654"/>
        <v>7.0000000000000284E-2</v>
      </c>
      <c r="S2293" s="17" t="s">
        <v>57</v>
      </c>
    </row>
    <row r="2294" spans="1:19" x14ac:dyDescent="0.25">
      <c r="A2294" s="17" t="s">
        <v>57</v>
      </c>
      <c r="B2294" s="17" t="s">
        <v>93</v>
      </c>
      <c r="C2294" s="17" t="s">
        <v>253</v>
      </c>
      <c r="D2294" s="17" t="s">
        <v>103</v>
      </c>
      <c r="E2294" s="24">
        <f>IF(U2294="SC",SUMIFS(SC!F:F,SC!A:A,MAIN!D2294,SC!B:B,MAIN!A2294),SUMIFS(Allocations!$H:$H,Allocations!$A:$A,MAIN!$A2294,Allocations!$B:$B,MAIN!$D2294))</f>
        <v>0</v>
      </c>
      <c r="F2294" s="24">
        <f>IF(U2294="SC",SUMIFS(SC!J:J,SC!A:A,MAIN!D2294,SC!B:B,MAIN!A2294),SUMIFS(Allocations!M:M,Allocations!A:A,MAIN!A2294,Allocations!B:B,MAIN!D2294))</f>
        <v>0</v>
      </c>
      <c r="G2294" s="24">
        <f t="shared" si="661"/>
        <v>0</v>
      </c>
      <c r="H2294" s="24">
        <f>IFERROR(VLOOKUP(S2294,Swaps_wk!$A$2:$AP$151,HLOOKUP(MAIN!D2294,Swaps_wk!$B$2:$AP$151,150,FALSE),FALSE),0)</f>
        <v>0</v>
      </c>
      <c r="I2294" s="24">
        <f>SUMIFS(PASTE_DQS_TRACKER!$D:$D,PASTE_DQS_TRACKER!$C:$C,MAIN!$A2294,PASTE_DQS_TRACKER!$B:$B,MAIN!$D2294)-SUMIFS(PASTE_DQS_TRACKER!$D:$D,PASTE_DQS_TRACKER!$C:$C,MAIN!A2294,PASTE_DQS_TRACKER!$E:$E,MAIN!$D2294)</f>
        <v>0</v>
      </c>
      <c r="J2294" s="25">
        <f t="shared" si="662"/>
        <v>0</v>
      </c>
      <c r="K2294" s="24">
        <f>IFERROR(IF(V2294="Flex",0,IF(D2294=$D$30,VLOOKUP(A2294,MMO_o10M_lease!$A$1:$F$51,5,FALSE),IF(D2294=$D$26,VLOOKUP(D2294,LANDINGS!$A$3:$BR$40,HLOOKUP(A2294,LANDINGS!$B$1:$CF$42,42,FALSE),FALSE)-IFERROR(VLOOKUP(A2294,MMO_o10M_lease!$A$1:$F$38,5,FALSE),0),VLOOKUP(D2294,LANDINGS!$A$3:$CF$40,HLOOKUP(A2294,LANDINGS!$B$1:$CF$42,42,FALSE),FALSE)))),0)</f>
        <v>0</v>
      </c>
      <c r="L2294" s="24">
        <f>SUMIFS(PASTE_FLEX_TRACKER!$D:$D,PASTE_FLEX_TRACKER!$F:$F,MAIN!$A2294,PASTE_FLEX_TRACKER!$B:$B,MAIN!$D2294)-SUMIFS(PASTE_FLEX_TRACKER!$D:$D,PASTE_FLEX_TRACKER!$C:$C,MAIN!$A2294,PASTE_FLEX_TRACKER!$B:$B,MAIN!$D2294)</f>
        <v>0</v>
      </c>
      <c r="M2294" s="24">
        <f>IFERROR(-VLOOKUP(D2294,SQ!$A$19:$CC$52,HLOOKUP(MAIN!A2294,SQ!$B$18:$CC$56,39,FALSE),FALSE),"n/a")</f>
        <v>0</v>
      </c>
      <c r="N2294" s="24">
        <f>-SUMIFS(QAM_TRACKER!$E:$E,QAM_TRACKER!$B:$B,MAIN!D2294,QAM_TRACKER!$D:$D,MAIN!A2294)</f>
        <v>0</v>
      </c>
      <c r="O2294" s="46">
        <f>SUMIFS(MAN_ADJ!$L:$L,MAN_ADJ!$K:$K,MAIN!$D2294,MAN_ADJ!$J:$J,MAIN!$S2294)</f>
        <v>0</v>
      </c>
      <c r="P2294" s="25">
        <f t="shared" si="663"/>
        <v>0</v>
      </c>
      <c r="Q2294" s="28" t="str">
        <f t="shared" si="653"/>
        <v>n/a</v>
      </c>
      <c r="R2294" s="38">
        <f t="shared" si="654"/>
        <v>0</v>
      </c>
      <c r="S2294" s="17" t="s">
        <v>57</v>
      </c>
    </row>
    <row r="2295" spans="1:19" x14ac:dyDescent="0.25">
      <c r="A2295" s="17" t="s">
        <v>57</v>
      </c>
      <c r="B2295" s="17" t="s">
        <v>93</v>
      </c>
      <c r="C2295" s="17" t="s">
        <v>253</v>
      </c>
      <c r="D2295" s="17" t="s">
        <v>104</v>
      </c>
      <c r="E2295" s="24">
        <f>IF(U2295="SC",SUMIFS(SC!F:F,SC!A:A,MAIN!D2295,SC!B:B,MAIN!A2295),SUMIFS(Allocations!$H:$H,Allocations!$A:$A,MAIN!$A2295,Allocations!$B:$B,MAIN!$D2295))</f>
        <v>294.5</v>
      </c>
      <c r="F2295" s="24">
        <f>IF(U2295="SC",SUMIFS(SC!J:J,SC!A:A,MAIN!D2295,SC!B:B,MAIN!A2295),SUMIFS(Allocations!M:M,Allocations!A:A,MAIN!A2295,Allocations!B:B,MAIN!D2295))</f>
        <v>35.948999999999998</v>
      </c>
      <c r="G2295" s="24">
        <f t="shared" si="661"/>
        <v>330.44900000000001</v>
      </c>
      <c r="H2295" s="24">
        <f>IFERROR(VLOOKUP(S2295,Swaps_wk!$A$2:$AP$151,HLOOKUP(MAIN!D2295,Swaps_wk!$B$2:$AP$151,150,FALSE),FALSE),0)</f>
        <v>0</v>
      </c>
      <c r="I2295" s="24">
        <f>SUMIFS(PASTE_DQS_TRACKER!$D:$D,PASTE_DQS_TRACKER!$C:$C,MAIN!$A2295,PASTE_DQS_TRACKER!$B:$B,MAIN!$D2295)-SUMIFS(PASTE_DQS_TRACKER!$D:$D,PASTE_DQS_TRACKER!$C:$C,MAIN!A2295,PASTE_DQS_TRACKER!$E:$E,MAIN!$D2295)</f>
        <v>22.8</v>
      </c>
      <c r="J2295" s="25">
        <f t="shared" si="662"/>
        <v>353.24900000000002</v>
      </c>
      <c r="K2295" s="24">
        <f>IFERROR(IF(V2295="Flex",0,IF(D2295=$D$30,VLOOKUP(A2295,MMO_o10M_lease!$A$1:$F$51,5,FALSE),IF(D2295=$D$26,VLOOKUP(D2295,LANDINGS!$A$3:$BR$40,HLOOKUP(A2295,LANDINGS!$B$1:$CF$42,42,FALSE),FALSE)-IFERROR(VLOOKUP(A2295,MMO_o10M_lease!$A$1:$F$38,5,FALSE),0),VLOOKUP(D2295,LANDINGS!$A$3:$CF$40,HLOOKUP(A2295,LANDINGS!$B$1:$CF$42,42,FALSE),FALSE)))),0)</f>
        <v>377.18099999999998</v>
      </c>
      <c r="L2295" s="24">
        <f>SUMIFS(PASTE_FLEX_TRACKER!$D:$D,PASTE_FLEX_TRACKER!$F:$F,MAIN!$A2295,PASTE_FLEX_TRACKER!$B:$B,MAIN!$D2295)-SUMIFS(PASTE_FLEX_TRACKER!$D:$D,PASTE_FLEX_TRACKER!$C:$C,MAIN!$A2295,PASTE_FLEX_TRACKER!$B:$B,MAIN!$D2295)</f>
        <v>-57.16</v>
      </c>
      <c r="M2295" s="24">
        <f>IFERROR(-VLOOKUP(D2295,SQ!$A$19:$CC$52,HLOOKUP(MAIN!A2295,SQ!$B$18:$CC$56,39,FALSE),FALSE),"n/a")</f>
        <v>0</v>
      </c>
      <c r="N2295" s="24">
        <f>-SUMIFS(QAM_TRACKER!$E:$E,QAM_TRACKER!$B:$B,MAIN!D2295,QAM_TRACKER!$D:$D,MAIN!A2295)</f>
        <v>0</v>
      </c>
      <c r="O2295" s="46">
        <f>SUMIFS(MAN_ADJ!$L:$L,MAN_ADJ!$K:$K,MAIN!$D2295,MAN_ADJ!$J:$J,MAIN!$S2295)</f>
        <v>0</v>
      </c>
      <c r="P2295" s="25">
        <f t="shared" si="663"/>
        <v>320.02099999999996</v>
      </c>
      <c r="Q2295" s="28">
        <f t="shared" si="653"/>
        <v>0.90593603945092538</v>
      </c>
      <c r="R2295" s="38">
        <f t="shared" si="654"/>
        <v>33.228000000000065</v>
      </c>
      <c r="S2295" s="17" t="s">
        <v>57</v>
      </c>
    </row>
    <row r="2296" spans="1:19" x14ac:dyDescent="0.25">
      <c r="A2296" s="17" t="s">
        <v>57</v>
      </c>
      <c r="B2296" s="17" t="s">
        <v>93</v>
      </c>
      <c r="C2296" s="17" t="s">
        <v>253</v>
      </c>
      <c r="D2296" s="17" t="s">
        <v>105</v>
      </c>
      <c r="E2296" s="24">
        <f>IF(U2296="SC",SUMIFS(SC!F:F,SC!A:A,MAIN!D2296,SC!B:B,MAIN!A2296),SUMIFS(Allocations!$H:$H,Allocations!$A:$A,MAIN!$A2296,Allocations!$B:$B,MAIN!$D2296))</f>
        <v>204.24700000000001</v>
      </c>
      <c r="F2296" s="24">
        <f>IF(U2296="SC",SUMIFS(SC!J:J,SC!A:A,MAIN!D2296,SC!B:B,MAIN!A2296),SUMIFS(Allocations!M:M,Allocations!A:A,MAIN!A2296,Allocations!B:B,MAIN!D2296))</f>
        <v>12.802</v>
      </c>
      <c r="G2296" s="24">
        <f t="shared" si="661"/>
        <v>217.04900000000001</v>
      </c>
      <c r="H2296" s="24">
        <f>IFERROR(VLOOKUP(S2296,Swaps_wk!$A$2:$AP$151,HLOOKUP(MAIN!D2296,Swaps_wk!$B$2:$AP$151,150,FALSE),FALSE),0)</f>
        <v>0</v>
      </c>
      <c r="I2296" s="24">
        <f>SUMIFS(PASTE_DQS_TRACKER!$D:$D,PASTE_DQS_TRACKER!$C:$C,MAIN!$A2296,PASTE_DQS_TRACKER!$B:$B,MAIN!$D2296)-SUMIFS(PASTE_DQS_TRACKER!$D:$D,PASTE_DQS_TRACKER!$C:$C,MAIN!A2296,PASTE_DQS_TRACKER!$E:$E,MAIN!$D2296)</f>
        <v>93.4</v>
      </c>
      <c r="J2296" s="25">
        <f t="shared" si="662"/>
        <v>310.44900000000001</v>
      </c>
      <c r="K2296" s="24">
        <f>IFERROR(IF(V2296="Flex",0,IF(D2296=$D$30,VLOOKUP(A2296,MMO_o10M_lease!$A$1:$F$51,5,FALSE),IF(D2296=$D$26,VLOOKUP(D2296,LANDINGS!$A$3:$BR$40,HLOOKUP(A2296,LANDINGS!$B$1:$CF$42,42,FALSE),FALSE)-IFERROR(VLOOKUP(A2296,MMO_o10M_lease!$A$1:$F$38,5,FALSE),0),VLOOKUP(D2296,LANDINGS!$A$3:$CF$40,HLOOKUP(A2296,LANDINGS!$B$1:$CF$42,42,FALSE),FALSE)))),0)</f>
        <v>222.714</v>
      </c>
      <c r="L2296" s="24">
        <f>SUMIFS(PASTE_FLEX_TRACKER!$D:$D,PASTE_FLEX_TRACKER!$F:$F,MAIN!$A2296,PASTE_FLEX_TRACKER!$B:$B,MAIN!$D2296)-SUMIFS(PASTE_FLEX_TRACKER!$D:$D,PASTE_FLEX_TRACKER!$C:$C,MAIN!$A2296,PASTE_FLEX_TRACKER!$B:$B,MAIN!$D2296)</f>
        <v>0</v>
      </c>
      <c r="M2296" s="24">
        <f>IFERROR(-VLOOKUP(D2296,SQ!$A$19:$CC$52,HLOOKUP(MAIN!A2296,SQ!$B$18:$CC$56,39,FALSE),FALSE),"n/a")</f>
        <v>0</v>
      </c>
      <c r="N2296" s="24">
        <f>-SUMIFS(QAM_TRACKER!$E:$E,QAM_TRACKER!$B:$B,MAIN!D2296,QAM_TRACKER!$D:$D,MAIN!A2296)</f>
        <v>0</v>
      </c>
      <c r="O2296" s="46">
        <f>SUMIFS(MAN_ADJ!$L:$L,MAN_ADJ!$K:$K,MAIN!$D2296,MAN_ADJ!$J:$J,MAIN!$S2296)</f>
        <v>0</v>
      </c>
      <c r="P2296" s="25">
        <f t="shared" si="663"/>
        <v>222.714</v>
      </c>
      <c r="Q2296" s="28">
        <f t="shared" si="653"/>
        <v>0.71739319501753906</v>
      </c>
      <c r="R2296" s="38">
        <f t="shared" si="654"/>
        <v>87.735000000000014</v>
      </c>
      <c r="S2296" s="17" t="s">
        <v>57</v>
      </c>
    </row>
    <row r="2297" spans="1:19" x14ac:dyDescent="0.25">
      <c r="A2297" s="17" t="s">
        <v>57</v>
      </c>
      <c r="B2297" s="17" t="s">
        <v>93</v>
      </c>
      <c r="C2297" s="17" t="s">
        <v>253</v>
      </c>
      <c r="D2297" s="17" t="s">
        <v>106</v>
      </c>
      <c r="E2297" s="24">
        <f>IF(U2297="SC",SUMIFS(SC!F:F,SC!A:A,MAIN!D2297,SC!B:B,MAIN!A2297),SUMIFS(Allocations!$H:$H,Allocations!$A:$A,MAIN!$A2297,Allocations!$B:$B,MAIN!$D2297))</f>
        <v>436.21699999999998</v>
      </c>
      <c r="F2297" s="24">
        <f>IF(U2297="SC",SUMIFS(SC!J:J,SC!A:A,MAIN!D2297,SC!B:B,MAIN!A2297),SUMIFS(Allocations!M:M,Allocations!A:A,MAIN!A2297,Allocations!B:B,MAIN!D2297))</f>
        <v>235.15199999999999</v>
      </c>
      <c r="G2297" s="24">
        <f t="shared" si="661"/>
        <v>671.36899999999991</v>
      </c>
      <c r="H2297" s="24">
        <f>IFERROR(VLOOKUP(S2297,Swaps_wk!$A$2:$AP$151,HLOOKUP(MAIN!D2297,Swaps_wk!$B$2:$AP$151,150,FALSE),FALSE),0)</f>
        <v>70.400000000000006</v>
      </c>
      <c r="I2297" s="24">
        <f>SUMIFS(PASTE_DQS_TRACKER!$D:$D,PASTE_DQS_TRACKER!$C:$C,MAIN!$A2297,PASTE_DQS_TRACKER!$B:$B,MAIN!$D2297)-SUMIFS(PASTE_DQS_TRACKER!$D:$D,PASTE_DQS_TRACKER!$C:$C,MAIN!A2297,PASTE_DQS_TRACKER!$E:$E,MAIN!$D2297)</f>
        <v>1074.1999999999998</v>
      </c>
      <c r="J2297" s="25">
        <f t="shared" si="662"/>
        <v>1745.5689999999997</v>
      </c>
      <c r="K2297" s="24">
        <f>IFERROR(IF(V2297="Flex",0,IF(D2297=$D$30,VLOOKUP(A2297,MMO_o10M_lease!$A$1:$F$51,5,FALSE),IF(D2297=$D$26,VLOOKUP(D2297,LANDINGS!$A$3:$BR$40,HLOOKUP(A2297,LANDINGS!$B$1:$CF$42,42,FALSE),FALSE)-IFERROR(VLOOKUP(A2297,MMO_o10M_lease!$A$1:$F$38,5,FALSE),0),VLOOKUP(D2297,LANDINGS!$A$3:$CF$40,HLOOKUP(A2297,LANDINGS!$B$1:$CF$42,42,FALSE),FALSE)))),0)</f>
        <v>2353.3029999999999</v>
      </c>
      <c r="L2297" s="24">
        <f>SUMIFS(PASTE_FLEX_TRACKER!$D:$D,PASTE_FLEX_TRACKER!$F:$F,MAIN!$A2297,PASTE_FLEX_TRACKER!$B:$B,MAIN!$D2297)-SUMIFS(PASTE_FLEX_TRACKER!$D:$D,PASTE_FLEX_TRACKER!$C:$C,MAIN!$A2297,PASTE_FLEX_TRACKER!$B:$B,MAIN!$D2297)</f>
        <v>-131</v>
      </c>
      <c r="M2297" s="24">
        <f>IFERROR(-VLOOKUP(D2297,SQ!$A$19:$CC$52,HLOOKUP(MAIN!A2297,SQ!$B$18:$CC$56,39,FALSE),FALSE),"n/a")</f>
        <v>0</v>
      </c>
      <c r="N2297" s="24">
        <f>-SUMIFS(QAM_TRACKER!$E:$E,QAM_TRACKER!$B:$B,MAIN!D2297,QAM_TRACKER!$D:$D,MAIN!A2297)</f>
        <v>-836.80000000000007</v>
      </c>
      <c r="O2297" s="46">
        <f>SUMIFS(MAN_ADJ!$L:$L,MAN_ADJ!$K:$K,MAIN!$D2297,MAN_ADJ!$J:$J,MAIN!$S2297)</f>
        <v>0</v>
      </c>
      <c r="P2297" s="25">
        <f t="shared" si="663"/>
        <v>1385.5029999999997</v>
      </c>
      <c r="Q2297" s="28">
        <f t="shared" si="653"/>
        <v>0.79372571350659871</v>
      </c>
      <c r="R2297" s="38">
        <f t="shared" si="654"/>
        <v>360.06600000000003</v>
      </c>
      <c r="S2297" s="17" t="s">
        <v>57</v>
      </c>
    </row>
    <row r="2298" spans="1:19" x14ac:dyDescent="0.25">
      <c r="A2298" s="17" t="s">
        <v>57</v>
      </c>
      <c r="B2298" s="17" t="s">
        <v>93</v>
      </c>
      <c r="C2298" s="17" t="s">
        <v>253</v>
      </c>
      <c r="D2298" s="17" t="s">
        <v>107</v>
      </c>
      <c r="E2298" s="24">
        <f>IF(U2298="SC",SUMIFS(SC!F:F,SC!A:A,MAIN!D2298,SC!B:B,MAIN!A2298),SUMIFS(Allocations!$H:$H,Allocations!$A:$A,MAIN!$A2298,Allocations!$B:$B,MAIN!$D2298))</f>
        <v>28.11</v>
      </c>
      <c r="F2298" s="24">
        <f>IF(U2298="SC",SUMIFS(SC!J:J,SC!A:A,MAIN!D2298,SC!B:B,MAIN!A2298),SUMIFS(Allocations!M:M,Allocations!A:A,MAIN!A2298,Allocations!B:B,MAIN!D2298))</f>
        <v>14.295999999999999</v>
      </c>
      <c r="G2298" s="24">
        <f t="shared" si="661"/>
        <v>42.405999999999999</v>
      </c>
      <c r="H2298" s="24">
        <f>IFERROR(VLOOKUP(S2298,Swaps_wk!$A$2:$AP$151,HLOOKUP(MAIN!D2298,Swaps_wk!$B$2:$AP$151,150,FALSE),FALSE),0)</f>
        <v>25</v>
      </c>
      <c r="I2298" s="24">
        <f>SUMIFS(PASTE_DQS_TRACKER!$D:$D,PASTE_DQS_TRACKER!$C:$C,MAIN!$A2298,PASTE_DQS_TRACKER!$B:$B,MAIN!$D2298)-SUMIFS(PASTE_DQS_TRACKER!$D:$D,PASTE_DQS_TRACKER!$C:$C,MAIN!A2298,PASTE_DQS_TRACKER!$E:$E,MAIN!$D2298)</f>
        <v>93.7</v>
      </c>
      <c r="J2298" s="25">
        <f t="shared" si="662"/>
        <v>136.10599999999999</v>
      </c>
      <c r="K2298" s="24">
        <f>IFERROR(IF(V2298="Flex",0,IF(D2298=$D$30,VLOOKUP(A2298,MMO_o10M_lease!$A$1:$F$51,5,FALSE),IF(D2298=$D$26,VLOOKUP(D2298,LANDINGS!$A$3:$BR$40,HLOOKUP(A2298,LANDINGS!$B$1:$CF$42,42,FALSE),FALSE)-IFERROR(VLOOKUP(A2298,MMO_o10M_lease!$A$1:$F$38,5,FALSE),0),VLOOKUP(D2298,LANDINGS!$A$3:$CF$40,HLOOKUP(A2298,LANDINGS!$B$1:$CF$42,42,FALSE),FALSE)))),0)</f>
        <v>219.37100000000001</v>
      </c>
      <c r="L2298" s="24">
        <f>SUMIFS(PASTE_FLEX_TRACKER!$D:$D,PASTE_FLEX_TRACKER!$F:$F,MAIN!$A2298,PASTE_FLEX_TRACKER!$B:$B,MAIN!$D2298)-SUMIFS(PASTE_FLEX_TRACKER!$D:$D,PASTE_FLEX_TRACKER!$C:$C,MAIN!$A2298,PASTE_FLEX_TRACKER!$B:$B,MAIN!$D2298)</f>
        <v>-10</v>
      </c>
      <c r="M2298" s="24">
        <f>IFERROR(-VLOOKUP(D2298,SQ!$A$19:$CC$52,HLOOKUP(MAIN!A2298,SQ!$B$18:$CC$56,39,FALSE),FALSE),"n/a")</f>
        <v>0</v>
      </c>
      <c r="N2298" s="24">
        <f>-SUMIFS(QAM_TRACKER!$E:$E,QAM_TRACKER!$B:$B,MAIN!D2298,QAM_TRACKER!$D:$D,MAIN!A2298)</f>
        <v>-67.300000000000011</v>
      </c>
      <c r="O2298" s="46">
        <f>SUMIFS(MAN_ADJ!$L:$L,MAN_ADJ!$K:$K,MAIN!$D2298,MAN_ADJ!$J:$J,MAIN!$S2298)</f>
        <v>0</v>
      </c>
      <c r="P2298" s="25">
        <f t="shared" si="663"/>
        <v>142.071</v>
      </c>
      <c r="Q2298" s="28">
        <f t="shared" si="653"/>
        <v>1.0438261355120275</v>
      </c>
      <c r="R2298" s="38">
        <f t="shared" si="654"/>
        <v>-5.9650000000000034</v>
      </c>
      <c r="S2298" s="17" t="s">
        <v>57</v>
      </c>
    </row>
    <row r="2299" spans="1:19" x14ac:dyDescent="0.25">
      <c r="A2299" s="17" t="s">
        <v>57</v>
      </c>
      <c r="B2299" s="17" t="s">
        <v>93</v>
      </c>
      <c r="C2299" s="17" t="s">
        <v>253</v>
      </c>
      <c r="D2299" s="17" t="s">
        <v>108</v>
      </c>
      <c r="E2299" s="24">
        <f>IF(U2299="SC",SUMIFS(SC!F:F,SC!A:A,MAIN!D2299,SC!B:B,MAIN!A2299),SUMIFS(Allocations!$H:$H,Allocations!$A:$A,MAIN!$A2299,Allocations!$B:$B,MAIN!$D2299))</f>
        <v>1711.7719999999999</v>
      </c>
      <c r="F2299" s="24">
        <f>IF(U2299="SC",SUMIFS(SC!J:J,SC!A:A,MAIN!D2299,SC!B:B,MAIN!A2299),SUMIFS(Allocations!M:M,Allocations!A:A,MAIN!A2299,Allocations!B:B,MAIN!D2299))</f>
        <v>2.44</v>
      </c>
      <c r="G2299" s="24">
        <f t="shared" si="661"/>
        <v>1714.212</v>
      </c>
      <c r="H2299" s="24">
        <f>IFERROR(VLOOKUP(S2299,Swaps_wk!$A$2:$AP$151,HLOOKUP(MAIN!D2299,Swaps_wk!$B$2:$AP$151,150,FALSE),FALSE),0)</f>
        <v>0</v>
      </c>
      <c r="I2299" s="24">
        <f>SUMIFS(PASTE_DQS_TRACKER!$D:$D,PASTE_DQS_TRACKER!$C:$C,MAIN!$A2299,PASTE_DQS_TRACKER!$B:$B,MAIN!$D2299)-SUMIFS(PASTE_DQS_TRACKER!$D:$D,PASTE_DQS_TRACKER!$C:$C,MAIN!A2299,PASTE_DQS_TRACKER!$E:$E,MAIN!$D2299)</f>
        <v>-1645</v>
      </c>
      <c r="J2299" s="25">
        <f t="shared" si="662"/>
        <v>69.211999999999989</v>
      </c>
      <c r="K2299" s="24">
        <f>IFERROR(IF(V2299="Flex",0,IF(D2299=$D$30,VLOOKUP(A2299,MMO_o10M_lease!$A$1:$F$51,5,FALSE),IF(D2299=$D$26,VLOOKUP(D2299,LANDINGS!$A$3:$BR$40,HLOOKUP(A2299,LANDINGS!$B$1:$CF$42,42,FALSE),FALSE)-IFERROR(VLOOKUP(A2299,MMO_o10M_lease!$A$1:$F$38,5,FALSE),0),VLOOKUP(D2299,LANDINGS!$A$3:$CF$40,HLOOKUP(A2299,LANDINGS!$B$1:$CF$42,42,FALSE),FALSE)))),0)</f>
        <v>40.908000000000001</v>
      </c>
      <c r="L2299" s="24">
        <f>SUMIFS(PASTE_FLEX_TRACKER!$D:$D,PASTE_FLEX_TRACKER!$F:$F,MAIN!$A2299,PASTE_FLEX_TRACKER!$B:$B,MAIN!$D2299)-SUMIFS(PASTE_FLEX_TRACKER!$D:$D,PASTE_FLEX_TRACKER!$C:$C,MAIN!$A2299,PASTE_FLEX_TRACKER!$B:$B,MAIN!$D2299)</f>
        <v>0</v>
      </c>
      <c r="M2299" s="24">
        <f>IFERROR(-VLOOKUP(D2299,SQ!$A$19:$CC$52,HLOOKUP(MAIN!A2299,SQ!$B$18:$CC$56,39,FALSE),FALSE),"n/a")</f>
        <v>0</v>
      </c>
      <c r="N2299" s="24">
        <f>-SUMIFS(QAM_TRACKER!$E:$E,QAM_TRACKER!$B:$B,MAIN!D2299,QAM_TRACKER!$D:$D,MAIN!A2299)</f>
        <v>0</v>
      </c>
      <c r="O2299" s="46">
        <f>SUMIFS(MAN_ADJ!$L:$L,MAN_ADJ!$K:$K,MAIN!$D2299,MAN_ADJ!$J:$J,MAIN!$S2299)</f>
        <v>0</v>
      </c>
      <c r="P2299" s="25">
        <f t="shared" si="663"/>
        <v>40.908000000000001</v>
      </c>
      <c r="Q2299" s="28">
        <f t="shared" si="653"/>
        <v>0.59105357452464902</v>
      </c>
      <c r="R2299" s="38">
        <f t="shared" si="654"/>
        <v>28.303999999999988</v>
      </c>
      <c r="S2299" s="17" t="s">
        <v>57</v>
      </c>
    </row>
    <row r="2300" spans="1:19" x14ac:dyDescent="0.25">
      <c r="A2300" s="17" t="s">
        <v>57</v>
      </c>
      <c r="B2300" s="17" t="s">
        <v>93</v>
      </c>
      <c r="C2300" s="17" t="s">
        <v>253</v>
      </c>
      <c r="D2300" s="17" t="s">
        <v>109</v>
      </c>
      <c r="E2300" s="24">
        <f>IF(U2300="SC",SUMIFS(SC!F:F,SC!A:A,MAIN!D2300,SC!B:B,MAIN!A2300),SUMIFS(Allocations!$H:$H,Allocations!$A:$A,MAIN!$A2300,Allocations!$B:$B,MAIN!$D2300))</f>
        <v>58.136000000000003</v>
      </c>
      <c r="F2300" s="24">
        <f>IF(U2300="SC",SUMIFS(SC!J:J,SC!A:A,MAIN!D2300,SC!B:B,MAIN!A2300),SUMIFS(Allocations!M:M,Allocations!A:A,MAIN!A2300,Allocations!B:B,MAIN!D2300))</f>
        <v>11.582000000000001</v>
      </c>
      <c r="G2300" s="24">
        <f t="shared" si="661"/>
        <v>69.718000000000004</v>
      </c>
      <c r="H2300" s="24">
        <f>IFERROR(VLOOKUP(S2300,Swaps_wk!$A$2:$AP$151,HLOOKUP(MAIN!D2300,Swaps_wk!$B$2:$AP$151,150,FALSE),FALSE),0)</f>
        <v>0</v>
      </c>
      <c r="I2300" s="24">
        <f>SUMIFS(PASTE_DQS_TRACKER!$D:$D,PASTE_DQS_TRACKER!$C:$C,MAIN!$A2300,PASTE_DQS_TRACKER!$B:$B,MAIN!$D2300)-SUMIFS(PASTE_DQS_TRACKER!$D:$D,PASTE_DQS_TRACKER!$C:$C,MAIN!A2300,PASTE_DQS_TRACKER!$E:$E,MAIN!$D2300)</f>
        <v>41.8</v>
      </c>
      <c r="J2300" s="25">
        <f t="shared" si="662"/>
        <v>111.518</v>
      </c>
      <c r="K2300" s="24">
        <f>IFERROR(IF(V2300="Flex",0,IF(D2300=$D$30,VLOOKUP(A2300,MMO_o10M_lease!$A$1:$F$51,5,FALSE),IF(D2300=$D$26,VLOOKUP(D2300,LANDINGS!$A$3:$BR$40,HLOOKUP(A2300,LANDINGS!$B$1:$CF$42,42,FALSE),FALSE)-IFERROR(VLOOKUP(A2300,MMO_o10M_lease!$A$1:$F$38,5,FALSE),0),VLOOKUP(D2300,LANDINGS!$A$3:$CF$40,HLOOKUP(A2300,LANDINGS!$B$1:$CF$42,42,FALSE),FALSE)))),0)</f>
        <v>124.848</v>
      </c>
      <c r="L2300" s="24">
        <f>SUMIFS(PASTE_FLEX_TRACKER!$D:$D,PASTE_FLEX_TRACKER!$F:$F,MAIN!$A2300,PASTE_FLEX_TRACKER!$B:$B,MAIN!$D2300)-SUMIFS(PASTE_FLEX_TRACKER!$D:$D,PASTE_FLEX_TRACKER!$C:$C,MAIN!$A2300,PASTE_FLEX_TRACKER!$B:$B,MAIN!$D2300)</f>
        <v>-35</v>
      </c>
      <c r="M2300" s="24">
        <f>IFERROR(-VLOOKUP(D2300,SQ!$A$19:$CC$52,HLOOKUP(MAIN!A2300,SQ!$B$18:$CC$56,39,FALSE),FALSE),"n/a")</f>
        <v>0</v>
      </c>
      <c r="N2300" s="24">
        <f>-SUMIFS(QAM_TRACKER!$E:$E,QAM_TRACKER!$B:$B,MAIN!D2300,QAM_TRACKER!$D:$D,MAIN!A2300)</f>
        <v>0</v>
      </c>
      <c r="O2300" s="46">
        <f>SUMIFS(MAN_ADJ!$L:$L,MAN_ADJ!$K:$K,MAIN!$D2300,MAN_ADJ!$J:$J,MAIN!$S2300)</f>
        <v>0</v>
      </c>
      <c r="P2300" s="25">
        <f t="shared" si="663"/>
        <v>89.847999999999999</v>
      </c>
      <c r="Q2300" s="28">
        <f t="shared" si="653"/>
        <v>0.80568159400276185</v>
      </c>
      <c r="R2300" s="38">
        <f t="shared" si="654"/>
        <v>21.67</v>
      </c>
      <c r="S2300" s="17" t="s">
        <v>57</v>
      </c>
    </row>
    <row r="2301" spans="1:19" x14ac:dyDescent="0.25">
      <c r="A2301" s="17" t="s">
        <v>57</v>
      </c>
      <c r="B2301" s="17" t="s">
        <v>93</v>
      </c>
      <c r="C2301" s="17" t="s">
        <v>253</v>
      </c>
      <c r="D2301" s="17" t="s">
        <v>110</v>
      </c>
      <c r="E2301" s="24">
        <f>IF(U2301="SC",SUMIFS(SC!F:F,SC!A:A,MAIN!D2301,SC!B:B,MAIN!A2301),SUMIFS(Allocations!$H:$H,Allocations!$A:$A,MAIN!$A2301,Allocations!$B:$B,MAIN!$D2301))</f>
        <v>54.417999999999999</v>
      </c>
      <c r="F2301" s="24">
        <f>IF(U2301="SC",SUMIFS(SC!J:J,SC!A:A,MAIN!D2301,SC!B:B,MAIN!A2301),SUMIFS(Allocations!M:M,Allocations!A:A,MAIN!A2301,Allocations!B:B,MAIN!D2301))</f>
        <v>0</v>
      </c>
      <c r="G2301" s="24">
        <f t="shared" si="661"/>
        <v>54.417999999999999</v>
      </c>
      <c r="H2301" s="24">
        <f>IFERROR(VLOOKUP(S2301,Swaps_wk!$A$2:$AP$151,HLOOKUP(MAIN!D2301,Swaps_wk!$B$2:$AP$151,150,FALSE),FALSE),0)</f>
        <v>0</v>
      </c>
      <c r="I2301" s="24">
        <f>SUMIFS(PASTE_DQS_TRACKER!$D:$D,PASTE_DQS_TRACKER!$C:$C,MAIN!$A2301,PASTE_DQS_TRACKER!$B:$B,MAIN!$D2301)-SUMIFS(PASTE_DQS_TRACKER!$D:$D,PASTE_DQS_TRACKER!$C:$C,MAIN!A2301,PASTE_DQS_TRACKER!$E:$E,MAIN!$D2301)</f>
        <v>-29.2</v>
      </c>
      <c r="J2301" s="25">
        <f t="shared" si="662"/>
        <v>25.218</v>
      </c>
      <c r="K2301" s="24">
        <f>IFERROR(IF(V2301="Flex",0,IF(D2301=$D$30,VLOOKUP(A2301,MMO_o10M_lease!$A$1:$F$51,5,FALSE),IF(D2301=$D$26,VLOOKUP(D2301,LANDINGS!$A$3:$BR$40,HLOOKUP(A2301,LANDINGS!$B$1:$CF$42,42,FALSE),FALSE)-IFERROR(VLOOKUP(A2301,MMO_o10M_lease!$A$1:$F$38,5,FALSE),0),VLOOKUP(D2301,LANDINGS!$A$3:$CF$40,HLOOKUP(A2301,LANDINGS!$B$1:$CF$42,42,FALSE),FALSE)))),0)</f>
        <v>1E-3</v>
      </c>
      <c r="L2301" s="24">
        <f>SUMIFS(PASTE_FLEX_TRACKER!$D:$D,PASTE_FLEX_TRACKER!$F:$F,MAIN!$A2301,PASTE_FLEX_TRACKER!$B:$B,MAIN!$D2301)-SUMIFS(PASTE_FLEX_TRACKER!$D:$D,PASTE_FLEX_TRACKER!$C:$C,MAIN!$A2301,PASTE_FLEX_TRACKER!$B:$B,MAIN!$D2301)</f>
        <v>0</v>
      </c>
      <c r="M2301" s="24">
        <f>IFERROR(-VLOOKUP(D2301,SQ!$A$19:$CC$52,HLOOKUP(MAIN!A2301,SQ!$B$18:$CC$56,39,FALSE),FALSE),"n/a")</f>
        <v>0</v>
      </c>
      <c r="N2301" s="24">
        <f>-SUMIFS(QAM_TRACKER!$E:$E,QAM_TRACKER!$B:$B,MAIN!D2301,QAM_TRACKER!$D:$D,MAIN!A2301)</f>
        <v>0</v>
      </c>
      <c r="O2301" s="46">
        <f>SUMIFS(MAN_ADJ!$L:$L,MAN_ADJ!$K:$K,MAIN!$D2301,MAN_ADJ!$J:$J,MAIN!$S2301)</f>
        <v>0</v>
      </c>
      <c r="P2301" s="25">
        <f t="shared" si="663"/>
        <v>1E-3</v>
      </c>
      <c r="Q2301" s="28">
        <f t="shared" si="653"/>
        <v>3.9654215243080341E-5</v>
      </c>
      <c r="R2301" s="38">
        <f t="shared" si="654"/>
        <v>25.216999999999999</v>
      </c>
      <c r="S2301" s="17" t="s">
        <v>57</v>
      </c>
    </row>
    <row r="2302" spans="1:19" x14ac:dyDescent="0.25">
      <c r="A2302" s="17" t="s">
        <v>57</v>
      </c>
      <c r="B2302" s="17" t="s">
        <v>93</v>
      </c>
      <c r="C2302" s="17" t="s">
        <v>253</v>
      </c>
      <c r="D2302" s="17" t="s">
        <v>111</v>
      </c>
      <c r="E2302" s="24">
        <f>IF(U2302="SC",SUMIFS(SC!F:F,SC!A:A,MAIN!D2302,SC!B:B,MAIN!A2302),SUMIFS(Allocations!$H:$H,Allocations!$A:$A,MAIN!$A2302,Allocations!$B:$B,MAIN!$D2302))</f>
        <v>214.048</v>
      </c>
      <c r="F2302" s="24">
        <f>IF(U2302="SC",SUMIFS(SC!J:J,SC!A:A,MAIN!D2302,SC!B:B,MAIN!A2302),SUMIFS(Allocations!M:M,Allocations!A:A,MAIN!A2302,Allocations!B:B,MAIN!D2302))</f>
        <v>2.597</v>
      </c>
      <c r="G2302" s="24">
        <f t="shared" si="661"/>
        <v>216.64500000000001</v>
      </c>
      <c r="H2302" s="24">
        <f>IFERROR(VLOOKUP(S2302,Swaps_wk!$A$2:$AP$151,HLOOKUP(MAIN!D2302,Swaps_wk!$B$2:$AP$151,150,FALSE),FALSE),0)</f>
        <v>0</v>
      </c>
      <c r="I2302" s="24">
        <f>SUMIFS(PASTE_DQS_TRACKER!$D:$D,PASTE_DQS_TRACKER!$C:$C,MAIN!$A2302,PASTE_DQS_TRACKER!$B:$B,MAIN!$D2302)-SUMIFS(PASTE_DQS_TRACKER!$D:$D,PASTE_DQS_TRACKER!$C:$C,MAIN!A2302,PASTE_DQS_TRACKER!$E:$E,MAIN!$D2302)</f>
        <v>-147.60000000000002</v>
      </c>
      <c r="J2302" s="25">
        <f t="shared" si="662"/>
        <v>69.044999999999987</v>
      </c>
      <c r="K2302" s="24">
        <f>IFERROR(IF(V2302="Flex",0,IF(D2302=$D$30,VLOOKUP(A2302,MMO_o10M_lease!$A$1:$F$51,5,FALSE),IF(D2302=$D$26,VLOOKUP(D2302,LANDINGS!$A$3:$BR$40,HLOOKUP(A2302,LANDINGS!$B$1:$CF$42,42,FALSE),FALSE)-IFERROR(VLOOKUP(A2302,MMO_o10M_lease!$A$1:$F$38,5,FALSE),0),VLOOKUP(D2302,LANDINGS!$A$3:$CF$40,HLOOKUP(A2302,LANDINGS!$B$1:$CF$42,42,FALSE),FALSE)))),0)</f>
        <v>63.561</v>
      </c>
      <c r="L2302" s="24">
        <f>SUMIFS(PASTE_FLEX_TRACKER!$D:$D,PASTE_FLEX_TRACKER!$F:$F,MAIN!$A2302,PASTE_FLEX_TRACKER!$B:$B,MAIN!$D2302)-SUMIFS(PASTE_FLEX_TRACKER!$D:$D,PASTE_FLEX_TRACKER!$C:$C,MAIN!$A2302,PASTE_FLEX_TRACKER!$B:$B,MAIN!$D2302)</f>
        <v>0</v>
      </c>
      <c r="M2302" s="24">
        <f>IFERROR(-VLOOKUP(D2302,SQ!$A$19:$CC$52,HLOOKUP(MAIN!A2302,SQ!$B$18:$CC$56,39,FALSE),FALSE),"n/a")</f>
        <v>0</v>
      </c>
      <c r="N2302" s="24">
        <f>-SUMIFS(QAM_TRACKER!$E:$E,QAM_TRACKER!$B:$B,MAIN!D2302,QAM_TRACKER!$D:$D,MAIN!A2302)</f>
        <v>0</v>
      </c>
      <c r="O2302" s="46">
        <f>SUMIFS(MAN_ADJ!$L:$L,MAN_ADJ!$K:$K,MAIN!$D2302,MAN_ADJ!$J:$J,MAIN!$S2302)</f>
        <v>0</v>
      </c>
      <c r="P2302" s="25">
        <f t="shared" si="663"/>
        <v>63.561</v>
      </c>
      <c r="Q2302" s="28">
        <f t="shared" si="653"/>
        <v>0.92057353899630689</v>
      </c>
      <c r="R2302" s="38">
        <f t="shared" si="654"/>
        <v>5.4839999999999876</v>
      </c>
      <c r="S2302" s="17" t="s">
        <v>57</v>
      </c>
    </row>
    <row r="2303" spans="1:19" x14ac:dyDescent="0.25">
      <c r="A2303" s="17" t="s">
        <v>57</v>
      </c>
      <c r="B2303" s="17" t="s">
        <v>93</v>
      </c>
      <c r="C2303" s="17" t="s">
        <v>253</v>
      </c>
      <c r="D2303" s="17" t="s">
        <v>112</v>
      </c>
      <c r="E2303" s="24">
        <f>IF(U2303="SC",SUMIFS(SC!F:F,SC!A:A,MAIN!D2303,SC!B:B,MAIN!A2303),SUMIFS(Allocations!$H:$H,Allocations!$A:$A,MAIN!$A2303,Allocations!$B:$B,MAIN!$D2303))</f>
        <v>0.32500000000000001</v>
      </c>
      <c r="F2303" s="24">
        <f>IF(U2303="SC",SUMIFS(SC!J:J,SC!A:A,MAIN!D2303,SC!B:B,MAIN!A2303),SUMIFS(Allocations!M:M,Allocations!A:A,MAIN!A2303,Allocations!B:B,MAIN!D2303))</f>
        <v>0</v>
      </c>
      <c r="G2303" s="24">
        <f t="shared" si="661"/>
        <v>0.32500000000000001</v>
      </c>
      <c r="H2303" s="24">
        <f>IFERROR(VLOOKUP(S2303,Swaps_wk!$A$2:$AP$151,HLOOKUP(MAIN!D2303,Swaps_wk!$B$2:$AP$151,150,FALSE),FALSE),0)</f>
        <v>0</v>
      </c>
      <c r="I2303" s="24">
        <f>SUMIFS(PASTE_DQS_TRACKER!$D:$D,PASTE_DQS_TRACKER!$C:$C,MAIN!$A2303,PASTE_DQS_TRACKER!$B:$B,MAIN!$D2303)-SUMIFS(PASTE_DQS_TRACKER!$D:$D,PASTE_DQS_TRACKER!$C:$C,MAIN!A2303,PASTE_DQS_TRACKER!$E:$E,MAIN!$D2303)</f>
        <v>-0.1</v>
      </c>
      <c r="J2303" s="25">
        <f t="shared" si="662"/>
        <v>0.22500000000000001</v>
      </c>
      <c r="K2303" s="24">
        <f>IFERROR(IF(V2303="Flex",0,IF(D2303=$D$30,VLOOKUP(A2303,MMO_o10M_lease!$A$1:$F$51,5,FALSE),IF(D2303=$D$26,VLOOKUP(D2303,LANDINGS!$A$3:$BR$40,HLOOKUP(A2303,LANDINGS!$B$1:$CF$42,42,FALSE),FALSE)-IFERROR(VLOOKUP(A2303,MMO_o10M_lease!$A$1:$F$38,5,FALSE),0),VLOOKUP(D2303,LANDINGS!$A$3:$CF$40,HLOOKUP(A2303,LANDINGS!$B$1:$CF$42,42,FALSE),FALSE)))),0)</f>
        <v>0</v>
      </c>
      <c r="L2303" s="24">
        <f>SUMIFS(PASTE_FLEX_TRACKER!$D:$D,PASTE_FLEX_TRACKER!$F:$F,MAIN!$A2303,PASTE_FLEX_TRACKER!$B:$B,MAIN!$D2303)-SUMIFS(PASTE_FLEX_TRACKER!$D:$D,PASTE_FLEX_TRACKER!$C:$C,MAIN!$A2303,PASTE_FLEX_TRACKER!$B:$B,MAIN!$D2303)</f>
        <v>0</v>
      </c>
      <c r="M2303" s="24">
        <f>IFERROR(-VLOOKUP(D2303,SQ!$A$19:$CC$52,HLOOKUP(MAIN!A2303,SQ!$B$18:$CC$56,39,FALSE),FALSE),"n/a")</f>
        <v>0</v>
      </c>
      <c r="N2303" s="24">
        <f>-SUMIFS(QAM_TRACKER!$E:$E,QAM_TRACKER!$B:$B,MAIN!D2303,QAM_TRACKER!$D:$D,MAIN!A2303)</f>
        <v>0</v>
      </c>
      <c r="O2303" s="46">
        <f>SUMIFS(MAN_ADJ!$L:$L,MAN_ADJ!$K:$K,MAIN!$D2303,MAN_ADJ!$J:$J,MAIN!$S2303)</f>
        <v>0</v>
      </c>
      <c r="P2303" s="25">
        <f t="shared" si="663"/>
        <v>0</v>
      </c>
      <c r="Q2303" s="28">
        <f t="shared" si="653"/>
        <v>0</v>
      </c>
      <c r="R2303" s="38">
        <f t="shared" si="654"/>
        <v>0.22500000000000001</v>
      </c>
      <c r="S2303" s="17" t="s">
        <v>57</v>
      </c>
    </row>
    <row r="2304" spans="1:19" x14ac:dyDescent="0.25">
      <c r="A2304" s="17" t="s">
        <v>57</v>
      </c>
      <c r="B2304" s="17" t="s">
        <v>93</v>
      </c>
      <c r="C2304" s="17" t="s">
        <v>253</v>
      </c>
      <c r="D2304" s="17" t="s">
        <v>113</v>
      </c>
      <c r="E2304" s="24">
        <f>IF(U2304="SC",SUMIFS(SC!F:F,SC!A:A,MAIN!D2304,SC!B:B,MAIN!A2304),SUMIFS(Allocations!$H:$H,Allocations!$A:$A,MAIN!$A2304,Allocations!$B:$B,MAIN!$D2304))</f>
        <v>11.683</v>
      </c>
      <c r="F2304" s="24">
        <f>IF(U2304="SC",SUMIFS(SC!J:J,SC!A:A,MAIN!D2304,SC!B:B,MAIN!A2304),SUMIFS(Allocations!M:M,Allocations!A:A,MAIN!A2304,Allocations!B:B,MAIN!D2304))</f>
        <v>0.59099999999999997</v>
      </c>
      <c r="G2304" s="24">
        <f t="shared" si="661"/>
        <v>12.273999999999999</v>
      </c>
      <c r="H2304" s="24">
        <f>IFERROR(VLOOKUP(S2304,Swaps_wk!$A$2:$AP$151,HLOOKUP(MAIN!D2304,Swaps_wk!$B$2:$AP$151,150,FALSE),FALSE),0)</f>
        <v>0</v>
      </c>
      <c r="I2304" s="24">
        <f>SUMIFS(PASTE_DQS_TRACKER!$D:$D,PASTE_DQS_TRACKER!$C:$C,MAIN!$A2304,PASTE_DQS_TRACKER!$B:$B,MAIN!$D2304)-SUMIFS(PASTE_DQS_TRACKER!$D:$D,PASTE_DQS_TRACKER!$C:$C,MAIN!A2304,PASTE_DQS_TRACKER!$E:$E,MAIN!$D2304)</f>
        <v>-9.9999999999999645E-2</v>
      </c>
      <c r="J2304" s="25">
        <f t="shared" si="662"/>
        <v>12.173999999999999</v>
      </c>
      <c r="K2304" s="24">
        <f>IFERROR(IF(V2304="Flex",0,IF(D2304=$D$30,VLOOKUP(A2304,MMO_o10M_lease!$A$1:$F$51,5,FALSE),IF(D2304=$D$26,VLOOKUP(D2304,LANDINGS!$A$3:$BR$40,HLOOKUP(A2304,LANDINGS!$B$1:$CF$42,42,FALSE),FALSE)-IFERROR(VLOOKUP(A2304,MMO_o10M_lease!$A$1:$F$38,5,FALSE),0),VLOOKUP(D2304,LANDINGS!$A$3:$CF$40,HLOOKUP(A2304,LANDINGS!$B$1:$CF$42,42,FALSE),FALSE)))),0)</f>
        <v>17.756</v>
      </c>
      <c r="L2304" s="24">
        <f>SUMIFS(PASTE_FLEX_TRACKER!$D:$D,PASTE_FLEX_TRACKER!$F:$F,MAIN!$A2304,PASTE_FLEX_TRACKER!$B:$B,MAIN!$D2304)-SUMIFS(PASTE_FLEX_TRACKER!$D:$D,PASTE_FLEX_TRACKER!$C:$C,MAIN!$A2304,PASTE_FLEX_TRACKER!$B:$B,MAIN!$D2304)</f>
        <v>-4.3</v>
      </c>
      <c r="M2304" s="24">
        <f>IFERROR(-VLOOKUP(D2304,SQ!$A$19:$CC$52,HLOOKUP(MAIN!A2304,SQ!$B$18:$CC$56,39,FALSE),FALSE),"n/a")</f>
        <v>0</v>
      </c>
      <c r="N2304" s="24">
        <f>-SUMIFS(QAM_TRACKER!$E:$E,QAM_TRACKER!$B:$B,MAIN!D2304,QAM_TRACKER!$D:$D,MAIN!A2304)</f>
        <v>0</v>
      </c>
      <c r="O2304" s="46">
        <f>SUMIFS(MAN_ADJ!$L:$L,MAN_ADJ!$K:$K,MAIN!$D2304,MAN_ADJ!$J:$J,MAIN!$S2304)</f>
        <v>0</v>
      </c>
      <c r="P2304" s="25">
        <f t="shared" si="663"/>
        <v>13.456</v>
      </c>
      <c r="Q2304" s="28">
        <f t="shared" si="653"/>
        <v>1.105306390668638</v>
      </c>
      <c r="R2304" s="38">
        <f t="shared" si="654"/>
        <v>-1.282</v>
      </c>
      <c r="S2304" s="17" t="s">
        <v>57</v>
      </c>
    </row>
    <row r="2305" spans="1:19" x14ac:dyDescent="0.25">
      <c r="A2305" s="17" t="s">
        <v>57</v>
      </c>
      <c r="B2305" s="17" t="s">
        <v>93</v>
      </c>
      <c r="C2305" s="17" t="s">
        <v>253</v>
      </c>
      <c r="D2305" s="17" t="s">
        <v>114</v>
      </c>
      <c r="E2305" s="24">
        <f>IF(U2305="SC",SUMIFS(SC!F:F,SC!A:A,MAIN!D2305,SC!B:B,MAIN!A2305),SUMIFS(Allocations!$H:$H,Allocations!$A:$A,MAIN!$A2305,Allocations!$B:$B,MAIN!$D2305))</f>
        <v>0.16500000000000001</v>
      </c>
      <c r="F2305" s="24">
        <f>IF(U2305="SC",SUMIFS(SC!J:J,SC!A:A,MAIN!D2305,SC!B:B,MAIN!A2305),SUMIFS(Allocations!M:M,Allocations!A:A,MAIN!A2305,Allocations!B:B,MAIN!D2305))</f>
        <v>1.7000000000000001E-2</v>
      </c>
      <c r="G2305" s="24">
        <f t="shared" si="661"/>
        <v>0.182</v>
      </c>
      <c r="H2305" s="24">
        <f>IFERROR(VLOOKUP(S2305,Swaps_wk!$A$2:$AP$151,HLOOKUP(MAIN!D2305,Swaps_wk!$B$2:$AP$151,150,FALSE),FALSE),0)</f>
        <v>0</v>
      </c>
      <c r="I2305" s="24">
        <f>SUMIFS(PASTE_DQS_TRACKER!$D:$D,PASTE_DQS_TRACKER!$C:$C,MAIN!$A2305,PASTE_DQS_TRACKER!$B:$B,MAIN!$D2305)-SUMIFS(PASTE_DQS_TRACKER!$D:$D,PASTE_DQS_TRACKER!$C:$C,MAIN!A2305,PASTE_DQS_TRACKER!$E:$E,MAIN!$D2305)</f>
        <v>0</v>
      </c>
      <c r="J2305" s="25">
        <f t="shared" si="662"/>
        <v>0.182</v>
      </c>
      <c r="K2305" s="24">
        <f>IFERROR(IF(V2305="Flex",0,IF(D2305=$D$30,VLOOKUP(A2305,MMO_o10M_lease!$A$1:$F$51,5,FALSE),IF(D2305=$D$26,VLOOKUP(D2305,LANDINGS!$A$3:$BR$40,HLOOKUP(A2305,LANDINGS!$B$1:$CF$42,42,FALSE),FALSE)-IFERROR(VLOOKUP(A2305,MMO_o10M_lease!$A$1:$F$38,5,FALSE),0),VLOOKUP(D2305,LANDINGS!$A$3:$CF$40,HLOOKUP(A2305,LANDINGS!$B$1:$CF$42,42,FALSE),FALSE)))),0)</f>
        <v>6.5490000000000004</v>
      </c>
      <c r="L2305" s="24">
        <f>SUMIFS(PASTE_FLEX_TRACKER!$D:$D,PASTE_FLEX_TRACKER!$F:$F,MAIN!$A2305,PASTE_FLEX_TRACKER!$B:$B,MAIN!$D2305)-SUMIFS(PASTE_FLEX_TRACKER!$D:$D,PASTE_FLEX_TRACKER!$C:$C,MAIN!$A2305,PASTE_FLEX_TRACKER!$B:$B,MAIN!$D2305)</f>
        <v>-5.4</v>
      </c>
      <c r="M2305" s="24">
        <f>IFERROR(-VLOOKUP(D2305,SQ!$A$19:$CC$52,HLOOKUP(MAIN!A2305,SQ!$B$18:$CC$56,39,FALSE),FALSE),"n/a")</f>
        <v>0</v>
      </c>
      <c r="N2305" s="24">
        <f>-SUMIFS(QAM_TRACKER!$E:$E,QAM_TRACKER!$B:$B,MAIN!D2305,QAM_TRACKER!$D:$D,MAIN!A2305)</f>
        <v>0</v>
      </c>
      <c r="O2305" s="46">
        <f>SUMIFS(MAN_ADJ!$L:$L,MAN_ADJ!$K:$K,MAIN!$D2305,MAN_ADJ!$J:$J,MAIN!$S2305)</f>
        <v>0</v>
      </c>
      <c r="P2305" s="25">
        <f t="shared" si="663"/>
        <v>1.149</v>
      </c>
      <c r="Q2305" s="28">
        <f t="shared" si="653"/>
        <v>6.3131868131868139</v>
      </c>
      <c r="R2305" s="38">
        <f t="shared" si="654"/>
        <v>-0.96700000000000008</v>
      </c>
      <c r="S2305" s="17" t="s">
        <v>57</v>
      </c>
    </row>
    <row r="2306" spans="1:19" x14ac:dyDescent="0.25">
      <c r="A2306" s="17" t="s">
        <v>57</v>
      </c>
      <c r="B2306" s="17" t="s">
        <v>93</v>
      </c>
      <c r="C2306" s="17" t="s">
        <v>253</v>
      </c>
      <c r="D2306" s="17" t="s">
        <v>115</v>
      </c>
      <c r="E2306" s="24">
        <f>IF(U2306="SC",SUMIFS(SC!F:F,SC!A:A,MAIN!D2306,SC!B:B,MAIN!A2306),SUMIFS(Allocations!$H:$H,Allocations!$A:$A,MAIN!$A2306,Allocations!$B:$B,MAIN!$D2306))</f>
        <v>6.0529999999999999</v>
      </c>
      <c r="F2306" s="24">
        <f>IF(U2306="SC",SUMIFS(SC!J:J,SC!A:A,MAIN!D2306,SC!B:B,MAIN!A2306),SUMIFS(Allocations!M:M,Allocations!A:A,MAIN!A2306,Allocations!B:B,MAIN!D2306))</f>
        <v>1.4E-2</v>
      </c>
      <c r="G2306" s="24">
        <f t="shared" si="661"/>
        <v>6.0670000000000002</v>
      </c>
      <c r="H2306" s="24">
        <f>IFERROR(VLOOKUP(S2306,Swaps_wk!$A$2:$AP$151,HLOOKUP(MAIN!D2306,Swaps_wk!$B$2:$AP$151,150,FALSE),FALSE),0)</f>
        <v>-120.4</v>
      </c>
      <c r="I2306" s="24">
        <f>SUMIFS(PASTE_DQS_TRACKER!$D:$D,PASTE_DQS_TRACKER!$C:$C,MAIN!$A2306,PASTE_DQS_TRACKER!$B:$B,MAIN!$D2306)-SUMIFS(PASTE_DQS_TRACKER!$D:$D,PASTE_DQS_TRACKER!$C:$C,MAIN!A2306,PASTE_DQS_TRACKER!$E:$E,MAIN!$D2306)</f>
        <v>0</v>
      </c>
      <c r="J2306" s="25">
        <f t="shared" si="662"/>
        <v>6.0670000000000002</v>
      </c>
      <c r="K2306" s="24">
        <f>IFERROR(IF(V2306="Flex",0,IF(D2306=$D$30,VLOOKUP(A2306,MMO_o10M_lease!$A$1:$F$51,5,FALSE),IF(D2306=$D$26,VLOOKUP(D2306,LANDINGS!$A$3:$BR$40,HLOOKUP(A2306,LANDINGS!$B$1:$CF$42,42,FALSE),FALSE)-IFERROR(VLOOKUP(A2306,MMO_o10M_lease!$A$1:$F$38,5,FALSE),0),VLOOKUP(D2306,LANDINGS!$A$3:$CF$40,HLOOKUP(A2306,LANDINGS!$B$1:$CF$42,42,FALSE),FALSE)))),0)</f>
        <v>0</v>
      </c>
      <c r="L2306" s="24">
        <f>SUMIFS(PASTE_FLEX_TRACKER!$D:$D,PASTE_FLEX_TRACKER!$F:$F,MAIN!$A2306,PASTE_FLEX_TRACKER!$B:$B,MAIN!$D2306)-SUMIFS(PASTE_FLEX_TRACKER!$D:$D,PASTE_FLEX_TRACKER!$C:$C,MAIN!$A2306,PASTE_FLEX_TRACKER!$B:$B,MAIN!$D2306)</f>
        <v>0</v>
      </c>
      <c r="M2306" s="24">
        <f>IFERROR(-VLOOKUP(D2306,SQ!$A$19:$CC$52,HLOOKUP(MAIN!A2306,SQ!$B$18:$CC$56,39,FALSE),FALSE),"n/a")</f>
        <v>0</v>
      </c>
      <c r="N2306" s="24">
        <f>-SUMIFS(QAM_TRACKER!$E:$E,QAM_TRACKER!$B:$B,MAIN!D2306,QAM_TRACKER!$D:$D,MAIN!A2306)</f>
        <v>0</v>
      </c>
      <c r="O2306" s="46">
        <f>SUMIFS(MAN_ADJ!$L:$L,MAN_ADJ!$K:$K,MAIN!$D2306,MAN_ADJ!$J:$J,MAIN!$S2306)</f>
        <v>0</v>
      </c>
      <c r="P2306" s="25">
        <f t="shared" si="663"/>
        <v>0</v>
      </c>
      <c r="Q2306" s="28">
        <f t="shared" si="653"/>
        <v>0</v>
      </c>
      <c r="R2306" s="38">
        <f t="shared" si="654"/>
        <v>6.0670000000000002</v>
      </c>
      <c r="S2306" s="17" t="s">
        <v>57</v>
      </c>
    </row>
    <row r="2307" spans="1:19" x14ac:dyDescent="0.25">
      <c r="A2307" s="17" t="s">
        <v>57</v>
      </c>
      <c r="B2307" s="17" t="s">
        <v>93</v>
      </c>
      <c r="C2307" s="17" t="s">
        <v>253</v>
      </c>
      <c r="D2307" s="17" t="s">
        <v>116</v>
      </c>
      <c r="E2307" s="24">
        <f>IF(U2307="SC",SUMIFS(SC!F:F,SC!A:A,MAIN!D2307,SC!B:B,MAIN!A2307),SUMIFS(Allocations!$H:$H,Allocations!$A:$A,MAIN!$A2307,Allocations!$B:$B,MAIN!$D2307))</f>
        <v>6.3029999999999999</v>
      </c>
      <c r="F2307" s="24">
        <f>IF(U2307="SC",SUMIFS(SC!J:J,SC!A:A,MAIN!D2307,SC!B:B,MAIN!A2307),SUMIFS(Allocations!M:M,Allocations!A:A,MAIN!A2307,Allocations!B:B,MAIN!D2307))</f>
        <v>0.27</v>
      </c>
      <c r="G2307" s="24">
        <f t="shared" si="661"/>
        <v>6.5730000000000004</v>
      </c>
      <c r="H2307" s="24">
        <f>IFERROR(VLOOKUP(S2307,Swaps_wk!$A$2:$AP$151,HLOOKUP(MAIN!D2307,Swaps_wk!$B$2:$AP$151,150,FALSE),FALSE),0)</f>
        <v>0</v>
      </c>
      <c r="I2307" s="24">
        <f>SUMIFS(PASTE_DQS_TRACKER!$D:$D,PASTE_DQS_TRACKER!$C:$C,MAIN!$A2307,PASTE_DQS_TRACKER!$B:$B,MAIN!$D2307)-SUMIFS(PASTE_DQS_TRACKER!$D:$D,PASTE_DQS_TRACKER!$C:$C,MAIN!A2307,PASTE_DQS_TRACKER!$E:$E,MAIN!$D2307)</f>
        <v>1.7</v>
      </c>
      <c r="J2307" s="25">
        <f t="shared" si="662"/>
        <v>8.2729999999999997</v>
      </c>
      <c r="K2307" s="24">
        <f>IFERROR(IF(V2307="Flex",0,IF(D2307=$D$30,VLOOKUP(A2307,MMO_o10M_lease!$A$1:$F$51,5,FALSE),IF(D2307=$D$26,VLOOKUP(D2307,LANDINGS!$A$3:$BR$40,HLOOKUP(A2307,LANDINGS!$B$1:$CF$42,42,FALSE),FALSE)-IFERROR(VLOOKUP(A2307,MMO_o10M_lease!$A$1:$F$38,5,FALSE),0),VLOOKUP(D2307,LANDINGS!$A$3:$CF$40,HLOOKUP(A2307,LANDINGS!$B$1:$CF$42,42,FALSE),FALSE)))),0)</f>
        <v>15.848000000000001</v>
      </c>
      <c r="L2307" s="24">
        <f>SUMIFS(PASTE_FLEX_TRACKER!$D:$D,PASTE_FLEX_TRACKER!$F:$F,MAIN!$A2307,PASTE_FLEX_TRACKER!$B:$B,MAIN!$D2307)-SUMIFS(PASTE_FLEX_TRACKER!$D:$D,PASTE_FLEX_TRACKER!$C:$C,MAIN!$A2307,PASTE_FLEX_TRACKER!$B:$B,MAIN!$D2307)</f>
        <v>0</v>
      </c>
      <c r="M2307" s="24">
        <f>IFERROR(-VLOOKUP(D2307,SQ!$A$19:$CC$52,HLOOKUP(MAIN!A2307,SQ!$B$18:$CC$56,39,FALSE),FALSE),"n/a")</f>
        <v>0</v>
      </c>
      <c r="N2307" s="24">
        <f>-SUMIFS(QAM_TRACKER!$E:$E,QAM_TRACKER!$B:$B,MAIN!D2307,QAM_TRACKER!$D:$D,MAIN!A2307)</f>
        <v>0</v>
      </c>
      <c r="O2307" s="46">
        <f>SUMIFS(MAN_ADJ!$L:$L,MAN_ADJ!$K:$K,MAIN!$D2307,MAN_ADJ!$J:$J,MAIN!$S2307)</f>
        <v>0</v>
      </c>
      <c r="P2307" s="25">
        <f t="shared" si="663"/>
        <v>15.848000000000001</v>
      </c>
      <c r="Q2307" s="28">
        <f t="shared" si="653"/>
        <v>1.9156291550827997</v>
      </c>
      <c r="R2307" s="38">
        <f t="shared" si="654"/>
        <v>-7.5750000000000011</v>
      </c>
      <c r="S2307" s="17" t="s">
        <v>57</v>
      </c>
    </row>
    <row r="2308" spans="1:19" x14ac:dyDescent="0.25">
      <c r="A2308" s="17" t="s">
        <v>57</v>
      </c>
      <c r="B2308" s="17" t="s">
        <v>93</v>
      </c>
      <c r="C2308" s="17" t="s">
        <v>253</v>
      </c>
      <c r="D2308" s="17" t="s">
        <v>117</v>
      </c>
      <c r="E2308" s="24">
        <f>IF(U2308="SC",SUMIFS(SC!F:F,SC!A:A,MAIN!D2308,SC!B:B,MAIN!A2308),SUMIFS(Allocations!$H:$H,Allocations!$A:$A,MAIN!$A2308,Allocations!$B:$B,MAIN!$D2308))</f>
        <v>0</v>
      </c>
      <c r="F2308" s="24">
        <f>IF(U2308="SC",SUMIFS(SC!J:J,SC!A:A,MAIN!D2308,SC!B:B,MAIN!A2308),SUMIFS(Allocations!M:M,Allocations!A:A,MAIN!A2308,Allocations!B:B,MAIN!D2308))</f>
        <v>0</v>
      </c>
      <c r="G2308" s="24">
        <f t="shared" si="661"/>
        <v>0</v>
      </c>
      <c r="H2308" s="24">
        <f>IFERROR(VLOOKUP(S2308,Swaps_wk!$A$2:$AP$151,HLOOKUP(MAIN!D2308,Swaps_wk!$B$2:$AP$151,150,FALSE),FALSE),0)</f>
        <v>0</v>
      </c>
      <c r="I2308" s="24">
        <f>SUMIFS(PASTE_DQS_TRACKER!$D:$D,PASTE_DQS_TRACKER!$C:$C,MAIN!$A2308,PASTE_DQS_TRACKER!$B:$B,MAIN!$D2308)-SUMIFS(PASTE_DQS_TRACKER!$D:$D,PASTE_DQS_TRACKER!$C:$C,MAIN!A2308,PASTE_DQS_TRACKER!$E:$E,MAIN!$D2308)</f>
        <v>0</v>
      </c>
      <c r="J2308" s="25">
        <f t="shared" si="662"/>
        <v>0</v>
      </c>
      <c r="K2308" s="24">
        <f>IFERROR(IF(V2308="Flex",0,IF(D2308=$D$30,VLOOKUP(A2308,MMO_o10M_lease!$A$1:$F$51,5,FALSE),IF(D2308=$D$26,VLOOKUP(D2308,LANDINGS!$A$3:$BR$40,HLOOKUP(A2308,LANDINGS!$B$1:$CF$42,42,FALSE),FALSE)-IFERROR(VLOOKUP(A2308,MMO_o10M_lease!$A$1:$F$38,5,FALSE),0),VLOOKUP(D2308,LANDINGS!$A$3:$CF$40,HLOOKUP(A2308,LANDINGS!$B$1:$CF$42,42,FALSE),FALSE)))),0)</f>
        <v>0</v>
      </c>
      <c r="L2308" s="24">
        <f>SUMIFS(PASTE_FLEX_TRACKER!$D:$D,PASTE_FLEX_TRACKER!$F:$F,MAIN!$A2308,PASTE_FLEX_TRACKER!$B:$B,MAIN!$D2308)-SUMIFS(PASTE_FLEX_TRACKER!$D:$D,PASTE_FLEX_TRACKER!$C:$C,MAIN!$A2308,PASTE_FLEX_TRACKER!$B:$B,MAIN!$D2308)</f>
        <v>0</v>
      </c>
      <c r="M2308" s="24">
        <f>IFERROR(-VLOOKUP(D2308,SQ!$A$19:$CC$52,HLOOKUP(MAIN!A2308,SQ!$B$18:$CC$56,39,FALSE),FALSE),"n/a")</f>
        <v>0</v>
      </c>
      <c r="N2308" s="24">
        <f>-SUMIFS(QAM_TRACKER!$E:$E,QAM_TRACKER!$B:$B,MAIN!D2308,QAM_TRACKER!$D:$D,MAIN!A2308)</f>
        <v>0</v>
      </c>
      <c r="O2308" s="46">
        <f>SUMIFS(MAN_ADJ!$L:$L,MAN_ADJ!$K:$K,MAIN!$D2308,MAN_ADJ!$J:$J,MAIN!$S2308)</f>
        <v>0</v>
      </c>
      <c r="P2308" s="25">
        <f t="shared" si="663"/>
        <v>0</v>
      </c>
      <c r="Q2308" s="28" t="str">
        <f t="shared" si="653"/>
        <v>n/a</v>
      </c>
      <c r="R2308" s="38">
        <f t="shared" si="654"/>
        <v>0</v>
      </c>
      <c r="S2308" s="17" t="s">
        <v>57</v>
      </c>
    </row>
    <row r="2309" spans="1:19" x14ac:dyDescent="0.25">
      <c r="A2309" s="17" t="s">
        <v>57</v>
      </c>
      <c r="B2309" s="17" t="s">
        <v>93</v>
      </c>
      <c r="C2309" s="17" t="s">
        <v>253</v>
      </c>
      <c r="D2309" s="17" t="s">
        <v>118</v>
      </c>
      <c r="E2309" s="24">
        <f>IF(U2309="SC",SUMIFS(SC!F:F,SC!A:A,MAIN!D2309,SC!B:B,MAIN!A2309),SUMIFS(Allocations!$H:$H,Allocations!$A:$A,MAIN!$A2309,Allocations!$B:$B,MAIN!$D2309))</f>
        <v>0.38700000000000001</v>
      </c>
      <c r="F2309" s="24">
        <f>IF(U2309="SC",SUMIFS(SC!J:J,SC!A:A,MAIN!D2309,SC!B:B,MAIN!A2309),SUMIFS(Allocations!M:M,Allocations!A:A,MAIN!A2309,Allocations!B:B,MAIN!D2309))</f>
        <v>0</v>
      </c>
      <c r="G2309" s="24">
        <f t="shared" si="661"/>
        <v>0.38700000000000001</v>
      </c>
      <c r="H2309" s="24">
        <f>IFERROR(VLOOKUP(S2309,Swaps_wk!$A$2:$AP$151,HLOOKUP(MAIN!D2309,Swaps_wk!$B$2:$AP$151,150,FALSE),FALSE),0)</f>
        <v>0</v>
      </c>
      <c r="I2309" s="24">
        <f>SUMIFS(PASTE_DQS_TRACKER!$D:$D,PASTE_DQS_TRACKER!$C:$C,MAIN!$A2309,PASTE_DQS_TRACKER!$B:$B,MAIN!$D2309)-SUMIFS(PASTE_DQS_TRACKER!$D:$D,PASTE_DQS_TRACKER!$C:$C,MAIN!A2309,PASTE_DQS_TRACKER!$E:$E,MAIN!$D2309)</f>
        <v>-4.8</v>
      </c>
      <c r="J2309" s="25">
        <f t="shared" si="662"/>
        <v>-4.4130000000000003</v>
      </c>
      <c r="K2309" s="24">
        <f>IFERROR(IF(V2309="Flex",0,IF(D2309=$D$30,VLOOKUP(A2309,MMO_o10M_lease!$A$1:$F$51,5,FALSE),IF(D2309=$D$26,VLOOKUP(D2309,LANDINGS!$A$3:$BR$40,HLOOKUP(A2309,LANDINGS!$B$1:$CF$42,42,FALSE),FALSE)-IFERROR(VLOOKUP(A2309,MMO_o10M_lease!$A$1:$F$38,5,FALSE),0),VLOOKUP(D2309,LANDINGS!$A$3:$CF$40,HLOOKUP(A2309,LANDINGS!$B$1:$CF$42,42,FALSE),FALSE)))),0)</f>
        <v>27.231000000000002</v>
      </c>
      <c r="L2309" s="24">
        <f>SUMIFS(PASTE_FLEX_TRACKER!$D:$D,PASTE_FLEX_TRACKER!$F:$F,MAIN!$A2309,PASTE_FLEX_TRACKER!$B:$B,MAIN!$D2309)-SUMIFS(PASTE_FLEX_TRACKER!$D:$D,PASTE_FLEX_TRACKER!$C:$C,MAIN!$A2309,PASTE_FLEX_TRACKER!$B:$B,MAIN!$D2309)</f>
        <v>0</v>
      </c>
      <c r="M2309" s="24">
        <f>IFERROR(-VLOOKUP(D2309,SQ!$A$19:$CC$52,HLOOKUP(MAIN!A2309,SQ!$B$18:$CC$56,39,FALSE),FALSE),"n/a")</f>
        <v>0</v>
      </c>
      <c r="N2309" s="24">
        <f>-SUMIFS(QAM_TRACKER!$E:$E,QAM_TRACKER!$B:$B,MAIN!D2309,QAM_TRACKER!$D:$D,MAIN!A2309)</f>
        <v>-20</v>
      </c>
      <c r="O2309" s="46">
        <f>SUMIFS(MAN_ADJ!$L:$L,MAN_ADJ!$K:$K,MAIN!$D2309,MAN_ADJ!$J:$J,MAIN!$S2309)</f>
        <v>0</v>
      </c>
      <c r="P2309" s="25">
        <f t="shared" si="663"/>
        <v>7.2310000000000016</v>
      </c>
      <c r="Q2309" s="28">
        <f t="shared" si="653"/>
        <v>-1.6385678676637212</v>
      </c>
      <c r="R2309" s="38">
        <f t="shared" si="654"/>
        <v>-11.644000000000002</v>
      </c>
      <c r="S2309" s="17" t="s">
        <v>57</v>
      </c>
    </row>
    <row r="2310" spans="1:19" x14ac:dyDescent="0.25">
      <c r="A2310" s="17" t="s">
        <v>57</v>
      </c>
      <c r="B2310" s="17" t="s">
        <v>93</v>
      </c>
      <c r="C2310" s="17" t="s">
        <v>253</v>
      </c>
      <c r="D2310" s="17" t="s">
        <v>119</v>
      </c>
      <c r="E2310" s="24">
        <f>IF(U2310="SC",SUMIFS(SC!F:F,SC!A:A,MAIN!D2310,SC!B:B,MAIN!A2310),SUMIFS(Allocations!$H:$H,Allocations!$A:$A,MAIN!$A2310,Allocations!$B:$B,MAIN!$D2310))</f>
        <v>0</v>
      </c>
      <c r="F2310" s="24">
        <f>IF(U2310="SC",SUMIFS(SC!J:J,SC!A:A,MAIN!D2310,SC!B:B,MAIN!A2310),SUMIFS(Allocations!M:M,Allocations!A:A,MAIN!A2310,Allocations!B:B,MAIN!D2310))</f>
        <v>0</v>
      </c>
      <c r="G2310" s="24">
        <f t="shared" si="661"/>
        <v>0</v>
      </c>
      <c r="H2310" s="24">
        <f>IFERROR(VLOOKUP(S2310,Swaps_wk!$A$2:$AP$151,HLOOKUP(MAIN!D2310,Swaps_wk!$B$2:$AP$151,150,FALSE),FALSE),0)</f>
        <v>0</v>
      </c>
      <c r="I2310" s="24">
        <f>SUMIFS(PASTE_DQS_TRACKER!$D:$D,PASTE_DQS_TRACKER!$C:$C,MAIN!$A2310,PASTE_DQS_TRACKER!$B:$B,MAIN!$D2310)-SUMIFS(PASTE_DQS_TRACKER!$D:$D,PASTE_DQS_TRACKER!$C:$C,MAIN!A2310,PASTE_DQS_TRACKER!$E:$E,MAIN!$D2310)</f>
        <v>0</v>
      </c>
      <c r="J2310" s="25">
        <f t="shared" si="662"/>
        <v>0</v>
      </c>
      <c r="K2310" s="24">
        <f>IFERROR(IF(V2310="Flex",0,IF(D2310=$D$30,VLOOKUP(A2310,MMO_o10M_lease!$A$1:$F$51,5,FALSE),IF(D2310=$D$26,VLOOKUP(D2310,LANDINGS!$A$3:$BR$40,HLOOKUP(A2310,LANDINGS!$B$1:$CF$42,42,FALSE),FALSE)-IFERROR(VLOOKUP(A2310,MMO_o10M_lease!$A$1:$F$38,5,FALSE),0),VLOOKUP(D2310,LANDINGS!$A$3:$CF$40,HLOOKUP(A2310,LANDINGS!$B$1:$CF$42,42,FALSE),FALSE)))),0)</f>
        <v>0</v>
      </c>
      <c r="L2310" s="24">
        <f>SUMIFS(PASTE_FLEX_TRACKER!$D:$D,PASTE_FLEX_TRACKER!$F:$F,MAIN!$A2310,PASTE_FLEX_TRACKER!$B:$B,MAIN!$D2310)-SUMIFS(PASTE_FLEX_TRACKER!$D:$D,PASTE_FLEX_TRACKER!$C:$C,MAIN!$A2310,PASTE_FLEX_TRACKER!$B:$B,MAIN!$D2310)</f>
        <v>0</v>
      </c>
      <c r="M2310" s="24">
        <f>IFERROR(-VLOOKUP(D2310,SQ!$A$19:$CC$52,HLOOKUP(MAIN!A2310,SQ!$B$18:$CC$56,39,FALSE),FALSE),"n/a")</f>
        <v>0</v>
      </c>
      <c r="N2310" s="24">
        <f>-SUMIFS(QAM_TRACKER!$E:$E,QAM_TRACKER!$B:$B,MAIN!D2310,QAM_TRACKER!$D:$D,MAIN!A2310)</f>
        <v>0</v>
      </c>
      <c r="O2310" s="46">
        <f>SUMIFS(MAN_ADJ!$L:$L,MAN_ADJ!$K:$K,MAIN!$D2310,MAN_ADJ!$J:$J,MAIN!$S2310)</f>
        <v>0</v>
      </c>
      <c r="P2310" s="25">
        <f t="shared" si="663"/>
        <v>0</v>
      </c>
      <c r="Q2310" s="28" t="str">
        <f t="shared" si="653"/>
        <v>n/a</v>
      </c>
      <c r="R2310" s="38">
        <f t="shared" si="654"/>
        <v>0</v>
      </c>
      <c r="S2310" s="17" t="s">
        <v>57</v>
      </c>
    </row>
    <row r="2311" spans="1:19" x14ac:dyDescent="0.25">
      <c r="A2311" s="17" t="s">
        <v>57</v>
      </c>
      <c r="B2311" s="17" t="s">
        <v>93</v>
      </c>
      <c r="C2311" s="17" t="s">
        <v>253</v>
      </c>
      <c r="D2311" s="17" t="s">
        <v>120</v>
      </c>
      <c r="E2311" s="24">
        <f>IF(U2311="SC",SUMIFS(SC!F:F,SC!A:A,MAIN!D2311,SC!B:B,MAIN!A2311),SUMIFS(Allocations!$H:$H,Allocations!$A:$A,MAIN!$A2311,Allocations!$B:$B,MAIN!$D2311))</f>
        <v>3.4</v>
      </c>
      <c r="F2311" s="24">
        <f>IF(U2311="SC",SUMIFS(SC!J:J,SC!A:A,MAIN!D2311,SC!B:B,MAIN!A2311),SUMIFS(Allocations!M:M,Allocations!A:A,MAIN!A2311,Allocations!B:B,MAIN!D2311))</f>
        <v>1.2E-2</v>
      </c>
      <c r="G2311" s="24">
        <f t="shared" si="661"/>
        <v>3.4119999999999999</v>
      </c>
      <c r="H2311" s="24">
        <f>IFERROR(VLOOKUP(S2311,Swaps_wk!$A$2:$AP$151,HLOOKUP(MAIN!D2311,Swaps_wk!$B$2:$AP$151,150,FALSE),FALSE),0)</f>
        <v>0</v>
      </c>
      <c r="I2311" s="24">
        <f>SUMIFS(PASTE_DQS_TRACKER!$D:$D,PASTE_DQS_TRACKER!$C:$C,MAIN!$A2311,PASTE_DQS_TRACKER!$B:$B,MAIN!$D2311)-SUMIFS(PASTE_DQS_TRACKER!$D:$D,PASTE_DQS_TRACKER!$C:$C,MAIN!A2311,PASTE_DQS_TRACKER!$E:$E,MAIN!$D2311)</f>
        <v>-0.7</v>
      </c>
      <c r="J2311" s="25">
        <f t="shared" si="662"/>
        <v>2.7119999999999997</v>
      </c>
      <c r="K2311" s="24">
        <f>IFERROR(IF(V2311="Flex",0,IF(D2311=$D$30,VLOOKUP(A2311,MMO_o10M_lease!$A$1:$F$51,5,FALSE),IF(D2311=$D$26,VLOOKUP(D2311,LANDINGS!$A$3:$BR$40,HLOOKUP(A2311,LANDINGS!$B$1:$CF$42,42,FALSE),FALSE)-IFERROR(VLOOKUP(A2311,MMO_o10M_lease!$A$1:$F$38,5,FALSE),0),VLOOKUP(D2311,LANDINGS!$A$3:$CF$40,HLOOKUP(A2311,LANDINGS!$B$1:$CF$42,42,FALSE),FALSE)))),0)</f>
        <v>0.38400000000000001</v>
      </c>
      <c r="L2311" s="24">
        <f>SUMIFS(PASTE_FLEX_TRACKER!$D:$D,PASTE_FLEX_TRACKER!$F:$F,MAIN!$A2311,PASTE_FLEX_TRACKER!$B:$B,MAIN!$D2311)-SUMIFS(PASTE_FLEX_TRACKER!$D:$D,PASTE_FLEX_TRACKER!$C:$C,MAIN!$A2311,PASTE_FLEX_TRACKER!$B:$B,MAIN!$D2311)</f>
        <v>0</v>
      </c>
      <c r="M2311" s="24">
        <f>IFERROR(-VLOOKUP(D2311,SQ!$A$19:$CC$52,HLOOKUP(MAIN!A2311,SQ!$B$18:$CC$56,39,FALSE),FALSE),"n/a")</f>
        <v>0</v>
      </c>
      <c r="N2311" s="24">
        <f>-SUMIFS(QAM_TRACKER!$E:$E,QAM_TRACKER!$B:$B,MAIN!D2311,QAM_TRACKER!$D:$D,MAIN!A2311)</f>
        <v>0</v>
      </c>
      <c r="O2311" s="46">
        <f>SUMIFS(MAN_ADJ!$L:$L,MAN_ADJ!$K:$K,MAIN!$D2311,MAN_ADJ!$J:$J,MAIN!$S2311)</f>
        <v>0</v>
      </c>
      <c r="P2311" s="25">
        <f t="shared" si="663"/>
        <v>0.38400000000000001</v>
      </c>
      <c r="Q2311" s="28">
        <f t="shared" si="653"/>
        <v>0.14159292035398233</v>
      </c>
      <c r="R2311" s="38">
        <f t="shared" si="654"/>
        <v>2.3279999999999998</v>
      </c>
      <c r="S2311" s="17" t="s">
        <v>57</v>
      </c>
    </row>
    <row r="2312" spans="1:19" x14ac:dyDescent="0.25">
      <c r="A2312" s="17" t="s">
        <v>57</v>
      </c>
      <c r="B2312" s="17" t="s">
        <v>93</v>
      </c>
      <c r="C2312" s="17" t="s">
        <v>253</v>
      </c>
      <c r="D2312" s="17" t="s">
        <v>121</v>
      </c>
      <c r="E2312" s="24">
        <f>IF(U2312="SC",SUMIFS(SC!F:F,SC!A:A,MAIN!D2312,SC!B:B,MAIN!A2312),SUMIFS(Allocations!$H:$H,Allocations!$A:$A,MAIN!$A2312,Allocations!$B:$B,MAIN!$D2312))</f>
        <v>0</v>
      </c>
      <c r="F2312" s="24">
        <f>IF(U2312="SC",SUMIFS(SC!J:J,SC!A:A,MAIN!D2312,SC!B:B,MAIN!A2312),SUMIFS(Allocations!M:M,Allocations!A:A,MAIN!A2312,Allocations!B:B,MAIN!D2312))</f>
        <v>0</v>
      </c>
      <c r="G2312" s="24">
        <f t="shared" si="661"/>
        <v>0</v>
      </c>
      <c r="H2312" s="24">
        <f>IFERROR(VLOOKUP(S2312,Swaps_wk!$A$2:$AP$151,HLOOKUP(MAIN!D2312,Swaps_wk!$B$2:$AP$151,150,FALSE),FALSE),0)</f>
        <v>0</v>
      </c>
      <c r="I2312" s="24">
        <f>SUMIFS(PASTE_DQS_TRACKER!$D:$D,PASTE_DQS_TRACKER!$C:$C,MAIN!$A2312,PASTE_DQS_TRACKER!$B:$B,MAIN!$D2312)-SUMIFS(PASTE_DQS_TRACKER!$D:$D,PASTE_DQS_TRACKER!$C:$C,MAIN!A2312,PASTE_DQS_TRACKER!$E:$E,MAIN!$D2312)</f>
        <v>0</v>
      </c>
      <c r="J2312" s="25">
        <f t="shared" si="662"/>
        <v>0</v>
      </c>
      <c r="K2312" s="24">
        <f>IFERROR(IF(V2312="Flex",0,IF(D2312=$D$30,VLOOKUP(A2312,MMO_o10M_lease!$A$1:$F$51,5,FALSE),IF(D2312=$D$26,VLOOKUP(D2312,LANDINGS!$A$3:$BR$40,HLOOKUP(A2312,LANDINGS!$B$1:$CF$42,42,FALSE),FALSE)-IFERROR(VLOOKUP(A2312,MMO_o10M_lease!$A$1:$F$38,5,FALSE),0),VLOOKUP(D2312,LANDINGS!$A$3:$CF$40,HLOOKUP(A2312,LANDINGS!$B$1:$CF$42,42,FALSE),FALSE)))),0)</f>
        <v>0</v>
      </c>
      <c r="L2312" s="24">
        <f>SUMIFS(PASTE_FLEX_TRACKER!$D:$D,PASTE_FLEX_TRACKER!$F:$F,MAIN!$A2312,PASTE_FLEX_TRACKER!$B:$B,MAIN!$D2312)-SUMIFS(PASTE_FLEX_TRACKER!$D:$D,PASTE_FLEX_TRACKER!$C:$C,MAIN!$A2312,PASTE_FLEX_TRACKER!$B:$B,MAIN!$D2312)</f>
        <v>0</v>
      </c>
      <c r="M2312" s="24">
        <f>IFERROR(-VLOOKUP(D2312,SQ!$A$19:$CC$52,HLOOKUP(MAIN!A2312,SQ!$B$18:$CC$56,39,FALSE),FALSE),"n/a")</f>
        <v>0</v>
      </c>
      <c r="N2312" s="24">
        <f>-SUMIFS(QAM_TRACKER!$E:$E,QAM_TRACKER!$B:$B,MAIN!D2312,QAM_TRACKER!$D:$D,MAIN!A2312)</f>
        <v>0</v>
      </c>
      <c r="O2312" s="46">
        <f>SUMIFS(MAN_ADJ!$L:$L,MAN_ADJ!$K:$K,MAIN!$D2312,MAN_ADJ!$J:$J,MAIN!$S2312)</f>
        <v>0</v>
      </c>
      <c r="P2312" s="25">
        <f t="shared" si="663"/>
        <v>0</v>
      </c>
      <c r="Q2312" s="28" t="str">
        <f t="shared" si="653"/>
        <v>n/a</v>
      </c>
      <c r="R2312" s="38">
        <f t="shared" si="654"/>
        <v>0</v>
      </c>
      <c r="S2312" s="17" t="s">
        <v>57</v>
      </c>
    </row>
    <row r="2313" spans="1:19" x14ac:dyDescent="0.25">
      <c r="A2313" s="17" t="s">
        <v>57</v>
      </c>
      <c r="B2313" s="17" t="s">
        <v>93</v>
      </c>
      <c r="C2313" s="17" t="s">
        <v>253</v>
      </c>
      <c r="D2313" s="17" t="s">
        <v>122</v>
      </c>
      <c r="E2313" s="24">
        <f>IF(U2313="SC",SUMIFS(SC!F:F,SC!A:A,MAIN!D2313,SC!B:B,MAIN!A2313),SUMIFS(Allocations!$H:$H,Allocations!$A:$A,MAIN!$A2313,Allocations!$B:$B,MAIN!$D2313))</f>
        <v>0</v>
      </c>
      <c r="F2313" s="24">
        <f>IF(U2313="SC",SUMIFS(SC!J:J,SC!A:A,MAIN!D2313,SC!B:B,MAIN!A2313),SUMIFS(Allocations!M:M,Allocations!A:A,MAIN!A2313,Allocations!B:B,MAIN!D2313))</f>
        <v>0</v>
      </c>
      <c r="G2313" s="24">
        <f t="shared" si="661"/>
        <v>0</v>
      </c>
      <c r="H2313" s="24">
        <f>IFERROR(VLOOKUP(S2313,Swaps_wk!$A$2:$AP$151,HLOOKUP(MAIN!D2313,Swaps_wk!$B$2:$AP$151,150,FALSE),FALSE),0)</f>
        <v>0</v>
      </c>
      <c r="I2313" s="24">
        <f>SUMIFS(PASTE_DQS_TRACKER!$D:$D,PASTE_DQS_TRACKER!$C:$C,MAIN!$A2313,PASTE_DQS_TRACKER!$B:$B,MAIN!$D2313)-SUMIFS(PASTE_DQS_TRACKER!$D:$D,PASTE_DQS_TRACKER!$C:$C,MAIN!A2313,PASTE_DQS_TRACKER!$E:$E,MAIN!$D2313)</f>
        <v>8.8000000000000007</v>
      </c>
      <c r="J2313" s="25">
        <f t="shared" si="662"/>
        <v>8.8000000000000007</v>
      </c>
      <c r="K2313" s="24">
        <f>IFERROR(IF(V2313="Flex",0,IF(D2313=$D$30,VLOOKUP(A2313,MMO_o10M_lease!$A$1:$F$51,5,FALSE),IF(D2313=$D$26,VLOOKUP(D2313,LANDINGS!$A$3:$BR$40,HLOOKUP(A2313,LANDINGS!$B$1:$CF$42,42,FALSE),FALSE)-IFERROR(VLOOKUP(A2313,MMO_o10M_lease!$A$1:$F$38,5,FALSE),0),VLOOKUP(D2313,LANDINGS!$A$3:$CF$40,HLOOKUP(A2313,LANDINGS!$B$1:$CF$42,42,FALSE),FALSE)))),0)</f>
        <v>0</v>
      </c>
      <c r="L2313" s="24">
        <f>SUMIFS(PASTE_FLEX_TRACKER!$D:$D,PASTE_FLEX_TRACKER!$F:$F,MAIN!$A2313,PASTE_FLEX_TRACKER!$B:$B,MAIN!$D2313)-SUMIFS(PASTE_FLEX_TRACKER!$D:$D,PASTE_FLEX_TRACKER!$C:$C,MAIN!$A2313,PASTE_FLEX_TRACKER!$B:$B,MAIN!$D2313)</f>
        <v>0</v>
      </c>
      <c r="M2313" s="24">
        <f>IFERROR(-VLOOKUP(D2313,SQ!$A$19:$CC$52,HLOOKUP(MAIN!A2313,SQ!$B$18:$CC$56,39,FALSE),FALSE),"n/a")</f>
        <v>0</v>
      </c>
      <c r="N2313" s="24">
        <f>-SUMIFS(QAM_TRACKER!$E:$E,QAM_TRACKER!$B:$B,MAIN!D2313,QAM_TRACKER!$D:$D,MAIN!A2313)</f>
        <v>0</v>
      </c>
      <c r="O2313" s="46">
        <f>SUMIFS(MAN_ADJ!$L:$L,MAN_ADJ!$K:$K,MAIN!$D2313,MAN_ADJ!$J:$J,MAIN!$S2313)</f>
        <v>0</v>
      </c>
      <c r="P2313" s="25">
        <f t="shared" si="663"/>
        <v>0</v>
      </c>
      <c r="Q2313" s="28">
        <f t="shared" si="653"/>
        <v>0</v>
      </c>
      <c r="R2313" s="38">
        <f t="shared" si="654"/>
        <v>8.8000000000000007</v>
      </c>
      <c r="S2313" s="17" t="s">
        <v>57</v>
      </c>
    </row>
    <row r="2314" spans="1:19" x14ac:dyDescent="0.25">
      <c r="A2314" s="17" t="s">
        <v>57</v>
      </c>
      <c r="B2314" s="17" t="s">
        <v>93</v>
      </c>
      <c r="C2314" s="17" t="s">
        <v>253</v>
      </c>
      <c r="D2314" s="17" t="s">
        <v>123</v>
      </c>
      <c r="E2314" s="24">
        <f>IF(U2314="SC",SUMIFS(SC!F:F,SC!A:A,MAIN!D2314,SC!B:B,MAIN!A2314),SUMIFS(Allocations!$H:$H,Allocations!$A:$A,MAIN!$A2314,Allocations!$B:$B,MAIN!$D2314))</f>
        <v>27.087</v>
      </c>
      <c r="F2314" s="24">
        <f>IF(U2314="SC",SUMIFS(SC!J:J,SC!A:A,MAIN!D2314,SC!B:B,MAIN!A2314),SUMIFS(Allocations!M:M,Allocations!A:A,MAIN!A2314,Allocations!B:B,MAIN!D2314))</f>
        <v>0</v>
      </c>
      <c r="G2314" s="24">
        <f t="shared" si="661"/>
        <v>27.087</v>
      </c>
      <c r="H2314" s="24">
        <f>IFERROR(VLOOKUP(S2314,Swaps_wk!$A$2:$AP$151,HLOOKUP(MAIN!D2314,Swaps_wk!$B$2:$AP$151,150,FALSE),FALSE),0)</f>
        <v>0</v>
      </c>
      <c r="I2314" s="24">
        <f>SUMIFS(PASTE_DQS_TRACKER!$D:$D,PASTE_DQS_TRACKER!$C:$C,MAIN!$A2314,PASTE_DQS_TRACKER!$B:$B,MAIN!$D2314)-SUMIFS(PASTE_DQS_TRACKER!$D:$D,PASTE_DQS_TRACKER!$C:$C,MAIN!A2314,PASTE_DQS_TRACKER!$E:$E,MAIN!$D2314)</f>
        <v>-14</v>
      </c>
      <c r="J2314" s="25">
        <f t="shared" si="662"/>
        <v>13.087</v>
      </c>
      <c r="K2314" s="24">
        <f>IFERROR(IF(V2314="Flex",0,IF(D2314=$D$30,VLOOKUP(A2314,MMO_o10M_lease!$A$1:$F$51,5,FALSE),IF(D2314=$D$26,VLOOKUP(D2314,LANDINGS!$A$3:$BR$40,HLOOKUP(A2314,LANDINGS!$B$1:$CF$42,42,FALSE),FALSE)-IFERROR(VLOOKUP(A2314,MMO_o10M_lease!$A$1:$F$38,5,FALSE),0),VLOOKUP(D2314,LANDINGS!$A$3:$CF$40,HLOOKUP(A2314,LANDINGS!$B$1:$CF$42,42,FALSE),FALSE)))),0)</f>
        <v>2E-3</v>
      </c>
      <c r="L2314" s="24">
        <f>SUMIFS(PASTE_FLEX_TRACKER!$D:$D,PASTE_FLEX_TRACKER!$F:$F,MAIN!$A2314,PASTE_FLEX_TRACKER!$B:$B,MAIN!$D2314)-SUMIFS(PASTE_FLEX_TRACKER!$D:$D,PASTE_FLEX_TRACKER!$C:$C,MAIN!$A2314,PASTE_FLEX_TRACKER!$B:$B,MAIN!$D2314)</f>
        <v>0</v>
      </c>
      <c r="M2314" s="24">
        <f>IFERROR(-VLOOKUP(D2314,SQ!$A$19:$CC$52,HLOOKUP(MAIN!A2314,SQ!$B$18:$CC$56,39,FALSE),FALSE),"n/a")</f>
        <v>0</v>
      </c>
      <c r="N2314" s="24">
        <f>-SUMIFS(QAM_TRACKER!$E:$E,QAM_TRACKER!$B:$B,MAIN!D2314,QAM_TRACKER!$D:$D,MAIN!A2314)</f>
        <v>0</v>
      </c>
      <c r="O2314" s="46">
        <f>SUMIFS(MAN_ADJ!$L:$L,MAN_ADJ!$K:$K,MAIN!$D2314,MAN_ADJ!$J:$J,MAIN!$S2314)</f>
        <v>0</v>
      </c>
      <c r="P2314" s="25">
        <f t="shared" si="663"/>
        <v>2E-3</v>
      </c>
      <c r="Q2314" s="28">
        <f t="shared" si="653"/>
        <v>1.5282341254680218E-4</v>
      </c>
      <c r="R2314" s="38">
        <f t="shared" si="654"/>
        <v>13.084999999999999</v>
      </c>
      <c r="S2314" s="17" t="s">
        <v>57</v>
      </c>
    </row>
    <row r="2315" spans="1:19" x14ac:dyDescent="0.25">
      <c r="A2315" s="17" t="s">
        <v>57</v>
      </c>
      <c r="B2315" s="17" t="s">
        <v>93</v>
      </c>
      <c r="C2315" s="17" t="s">
        <v>253</v>
      </c>
      <c r="D2315" s="17" t="s">
        <v>124</v>
      </c>
      <c r="E2315" s="24">
        <f>IF(U2315="SC",SUMIFS(SC!F:F,SC!A:A,MAIN!D2315,SC!B:B,MAIN!A2315),SUMIFS(Allocations!$H:$H,Allocations!$A:$A,MAIN!$A2315,Allocations!$B:$B,MAIN!$D2315))</f>
        <v>2E-3</v>
      </c>
      <c r="F2315" s="24">
        <f>IF(U2315="SC",SUMIFS(SC!J:J,SC!A:A,MAIN!D2315,SC!B:B,MAIN!A2315),SUMIFS(Allocations!M:M,Allocations!A:A,MAIN!A2315,Allocations!B:B,MAIN!D2315))</f>
        <v>0</v>
      </c>
      <c r="G2315" s="24">
        <f t="shared" si="661"/>
        <v>2E-3</v>
      </c>
      <c r="H2315" s="24">
        <f>IFERROR(VLOOKUP(S2315,Swaps_wk!$A$2:$AP$151,HLOOKUP(MAIN!D2315,Swaps_wk!$B$2:$AP$151,150,FALSE),FALSE),0)</f>
        <v>0</v>
      </c>
      <c r="I2315" s="24">
        <f>SUMIFS(PASTE_DQS_TRACKER!$D:$D,PASTE_DQS_TRACKER!$C:$C,MAIN!$A2315,PASTE_DQS_TRACKER!$B:$B,MAIN!$D2315)-SUMIFS(PASTE_DQS_TRACKER!$D:$D,PASTE_DQS_TRACKER!$C:$C,MAIN!A2315,PASTE_DQS_TRACKER!$E:$E,MAIN!$D2315)</f>
        <v>0</v>
      </c>
      <c r="J2315" s="25">
        <f t="shared" si="662"/>
        <v>2E-3</v>
      </c>
      <c r="K2315" s="24">
        <f>IFERROR(IF(V2315="Flex",0,IF(D2315=$D$30,VLOOKUP(A2315,MMO_o10M_lease!$A$1:$F$51,5,FALSE),IF(D2315=$D$26,VLOOKUP(D2315,LANDINGS!$A$3:$BR$40,HLOOKUP(A2315,LANDINGS!$B$1:$CF$42,42,FALSE),FALSE)-IFERROR(VLOOKUP(A2315,MMO_o10M_lease!$A$1:$F$38,5,FALSE),0),VLOOKUP(D2315,LANDINGS!$A$3:$CF$40,HLOOKUP(A2315,LANDINGS!$B$1:$CF$42,42,FALSE),FALSE)))),0)</f>
        <v>0</v>
      </c>
      <c r="L2315" s="24">
        <f>SUMIFS(PASTE_FLEX_TRACKER!$D:$D,PASTE_FLEX_TRACKER!$F:$F,MAIN!$A2315,PASTE_FLEX_TRACKER!$B:$B,MAIN!$D2315)-SUMIFS(PASTE_FLEX_TRACKER!$D:$D,PASTE_FLEX_TRACKER!$C:$C,MAIN!$A2315,PASTE_FLEX_TRACKER!$B:$B,MAIN!$D2315)</f>
        <v>0</v>
      </c>
      <c r="M2315" s="24">
        <f>IFERROR(-VLOOKUP(D2315,SQ!$A$19:$CC$52,HLOOKUP(MAIN!A2315,SQ!$B$18:$CC$56,39,FALSE),FALSE),"n/a")</f>
        <v>0</v>
      </c>
      <c r="N2315" s="24">
        <f>-SUMIFS(QAM_TRACKER!$E:$E,QAM_TRACKER!$B:$B,MAIN!D2315,QAM_TRACKER!$D:$D,MAIN!A2315)</f>
        <v>0</v>
      </c>
      <c r="O2315" s="46">
        <f>SUMIFS(MAN_ADJ!$L:$L,MAN_ADJ!$K:$K,MAIN!$D2315,MAN_ADJ!$J:$J,MAIN!$S2315)</f>
        <v>0</v>
      </c>
      <c r="P2315" s="25">
        <f t="shared" si="663"/>
        <v>0</v>
      </c>
      <c r="Q2315" s="28">
        <f t="shared" si="653"/>
        <v>0</v>
      </c>
      <c r="R2315" s="38">
        <f t="shared" si="654"/>
        <v>2E-3</v>
      </c>
      <c r="S2315" s="17" t="s">
        <v>57</v>
      </c>
    </row>
    <row r="2316" spans="1:19" x14ac:dyDescent="0.25">
      <c r="A2316" s="17" t="s">
        <v>57</v>
      </c>
      <c r="B2316" s="17" t="s">
        <v>93</v>
      </c>
      <c r="C2316" s="17" t="s">
        <v>253</v>
      </c>
      <c r="D2316" s="17" t="s">
        <v>125</v>
      </c>
      <c r="E2316" s="24">
        <f>IF(U2316="SC",SUMIFS(SC!F:F,SC!A:A,MAIN!D2316,SC!B:B,MAIN!A2316),SUMIFS(Allocations!$H:$H,Allocations!$A:$A,MAIN!$A2316,Allocations!$B:$B,MAIN!$D2316))</f>
        <v>80</v>
      </c>
      <c r="F2316" s="24">
        <f>IF(U2316="SC",SUMIFS(SC!J:J,SC!A:A,MAIN!D2316,SC!B:B,MAIN!A2316),SUMIFS(Allocations!M:M,Allocations!A:A,MAIN!A2316,Allocations!B:B,MAIN!D2316))</f>
        <v>0.71099999999999997</v>
      </c>
      <c r="G2316" s="24">
        <f t="shared" si="661"/>
        <v>80.710999999999999</v>
      </c>
      <c r="H2316" s="24">
        <f>IFERROR(VLOOKUP(S2316,Swaps_wk!$A$2:$AP$151,HLOOKUP(MAIN!D2316,Swaps_wk!$B$2:$AP$151,150,FALSE),FALSE),0)</f>
        <v>0</v>
      </c>
      <c r="I2316" s="24">
        <f>SUMIFS(PASTE_DQS_TRACKER!$D:$D,PASTE_DQS_TRACKER!$C:$C,MAIN!$A2316,PASTE_DQS_TRACKER!$B:$B,MAIN!$D2316)-SUMIFS(PASTE_DQS_TRACKER!$D:$D,PASTE_DQS_TRACKER!$C:$C,MAIN!A2316,PASTE_DQS_TRACKER!$E:$E,MAIN!$D2316)</f>
        <v>-50</v>
      </c>
      <c r="J2316" s="25">
        <f t="shared" si="662"/>
        <v>30.710999999999999</v>
      </c>
      <c r="K2316" s="24">
        <f>IFERROR(IF(V2316="Flex",0,IF(D2316=$D$30,VLOOKUP(A2316,MMO_o10M_lease!$A$1:$F$51,5,FALSE),IF(D2316=$D$26,VLOOKUP(D2316,LANDINGS!$A$3:$BR$40,HLOOKUP(A2316,LANDINGS!$B$1:$CF$42,42,FALSE),FALSE)-IFERROR(VLOOKUP(A2316,MMO_o10M_lease!$A$1:$F$38,5,FALSE),0),VLOOKUP(D2316,LANDINGS!$A$3:$CF$40,HLOOKUP(A2316,LANDINGS!$B$1:$CF$42,42,FALSE),FALSE)))),0)</f>
        <v>10.760999999999999</v>
      </c>
      <c r="L2316" s="24">
        <f>SUMIFS(PASTE_FLEX_TRACKER!$D:$D,PASTE_FLEX_TRACKER!$F:$F,MAIN!$A2316,PASTE_FLEX_TRACKER!$B:$B,MAIN!$D2316)-SUMIFS(PASTE_FLEX_TRACKER!$D:$D,PASTE_FLEX_TRACKER!$C:$C,MAIN!$A2316,PASTE_FLEX_TRACKER!$B:$B,MAIN!$D2316)</f>
        <v>0</v>
      </c>
      <c r="M2316" s="24">
        <f>IFERROR(-VLOOKUP(D2316,SQ!$A$19:$CC$52,HLOOKUP(MAIN!A2316,SQ!$B$18:$CC$56,39,FALSE),FALSE),"n/a")</f>
        <v>0</v>
      </c>
      <c r="N2316" s="24">
        <f>-SUMIFS(QAM_TRACKER!$E:$E,QAM_TRACKER!$B:$B,MAIN!D2316,QAM_TRACKER!$D:$D,MAIN!A2316)</f>
        <v>0</v>
      </c>
      <c r="O2316" s="46">
        <f>SUMIFS(MAN_ADJ!$L:$L,MAN_ADJ!$K:$K,MAIN!$D2316,MAN_ADJ!$J:$J,MAIN!$S2316)</f>
        <v>0</v>
      </c>
      <c r="P2316" s="25">
        <f t="shared" si="663"/>
        <v>10.760999999999999</v>
      </c>
      <c r="Q2316" s="28">
        <f t="shared" si="653"/>
        <v>0.35039562371788607</v>
      </c>
      <c r="R2316" s="38">
        <f t="shared" si="654"/>
        <v>19.95</v>
      </c>
      <c r="S2316" s="17" t="s">
        <v>57</v>
      </c>
    </row>
    <row r="2317" spans="1:19" x14ac:dyDescent="0.25">
      <c r="A2317" s="17" t="s">
        <v>57</v>
      </c>
      <c r="B2317" s="17" t="s">
        <v>93</v>
      </c>
      <c r="C2317" s="17" t="s">
        <v>253</v>
      </c>
      <c r="D2317" s="17" t="s">
        <v>126</v>
      </c>
      <c r="E2317" s="24">
        <f>IF(U2317="SC",SUMIFS(SC!F:F,SC!A:A,MAIN!D2317,SC!B:B,MAIN!A2317),SUMIFS(Allocations!$H:$H,Allocations!$A:$A,MAIN!$A2317,Allocations!$B:$B,MAIN!$D2317))</f>
        <v>0</v>
      </c>
      <c r="F2317" s="24">
        <f>IF(U2317="SC",SUMIFS(SC!J:J,SC!A:A,MAIN!D2317,SC!B:B,MAIN!A2317),SUMIFS(Allocations!M:M,Allocations!A:A,MAIN!A2317,Allocations!B:B,MAIN!D2317))</f>
        <v>0</v>
      </c>
      <c r="G2317" s="24">
        <f t="shared" si="661"/>
        <v>0</v>
      </c>
      <c r="H2317" s="24">
        <f>IFERROR(VLOOKUP(S2317,Swaps_wk!$A$2:$AP$151,HLOOKUP(MAIN!D2317,Swaps_wk!$B$2:$AP$151,150,FALSE),FALSE),0)</f>
        <v>0</v>
      </c>
      <c r="I2317" s="24">
        <f>SUMIFS(PASTE_DQS_TRACKER!$D:$D,PASTE_DQS_TRACKER!$C:$C,MAIN!$A2317,PASTE_DQS_TRACKER!$B:$B,MAIN!$D2317)-SUMIFS(PASTE_DQS_TRACKER!$D:$D,PASTE_DQS_TRACKER!$C:$C,MAIN!A2317,PASTE_DQS_TRACKER!$E:$E,MAIN!$D2317)</f>
        <v>0</v>
      </c>
      <c r="J2317" s="25">
        <f t="shared" si="662"/>
        <v>0</v>
      </c>
      <c r="K2317" s="24">
        <f>IFERROR(IF(V2317="Flex",0,IF(D2317=$D$30,VLOOKUP(A2317,MMO_o10M_lease!$A$1:$F$51,5,FALSE),IF(D2317=$D$26,VLOOKUP(D2317,LANDINGS!$A$3:$BR$40,HLOOKUP(A2317,LANDINGS!$B$1:$CF$42,42,FALSE),FALSE)-IFERROR(VLOOKUP(A2317,MMO_o10M_lease!$A$1:$F$38,5,FALSE),0),VLOOKUP(D2317,LANDINGS!$A$3:$CF$40,HLOOKUP(A2317,LANDINGS!$B$1:$CF$42,42,FALSE),FALSE)))),0)</f>
        <v>0</v>
      </c>
      <c r="L2317" s="24">
        <f>SUMIFS(PASTE_FLEX_TRACKER!$D:$D,PASTE_FLEX_TRACKER!$F:$F,MAIN!$A2317,PASTE_FLEX_TRACKER!$B:$B,MAIN!$D2317)-SUMIFS(PASTE_FLEX_TRACKER!$D:$D,PASTE_FLEX_TRACKER!$C:$C,MAIN!$A2317,PASTE_FLEX_TRACKER!$B:$B,MAIN!$D2317)</f>
        <v>0</v>
      </c>
      <c r="M2317" s="24">
        <f>IFERROR(-VLOOKUP(D2317,SQ!$A$19:$CC$52,HLOOKUP(MAIN!A2317,SQ!$B$18:$CC$56,39,FALSE),FALSE),"n/a")</f>
        <v>0</v>
      </c>
      <c r="N2317" s="24">
        <f>-SUMIFS(QAM_TRACKER!$E:$E,QAM_TRACKER!$B:$B,MAIN!D2317,QAM_TRACKER!$D:$D,MAIN!A2317)</f>
        <v>0</v>
      </c>
      <c r="O2317" s="46">
        <f>SUMIFS(MAN_ADJ!$L:$L,MAN_ADJ!$K:$K,MAIN!$D2317,MAN_ADJ!$J:$J,MAIN!$S2317)</f>
        <v>0</v>
      </c>
      <c r="P2317" s="25">
        <f t="shared" si="663"/>
        <v>0</v>
      </c>
      <c r="Q2317" s="28" t="str">
        <f t="shared" si="653"/>
        <v>n/a</v>
      </c>
      <c r="R2317" s="38">
        <f t="shared" si="654"/>
        <v>0</v>
      </c>
      <c r="S2317" s="17" t="s">
        <v>57</v>
      </c>
    </row>
    <row r="2318" spans="1:19" x14ac:dyDescent="0.25">
      <c r="A2318" s="17" t="s">
        <v>57</v>
      </c>
      <c r="B2318" s="17" t="s">
        <v>93</v>
      </c>
      <c r="C2318" s="17" t="s">
        <v>253</v>
      </c>
      <c r="D2318" s="17" t="s">
        <v>127</v>
      </c>
      <c r="E2318" s="24">
        <f>IF(U2318="SC",SUMIFS(SC!F:F,SC!A:A,MAIN!D2318,SC!B:B,MAIN!A2318),SUMIFS(Allocations!$H:$H,Allocations!$A:$A,MAIN!$A2318,Allocations!$B:$B,MAIN!$D2318))</f>
        <v>0</v>
      </c>
      <c r="F2318" s="24">
        <f>IF(U2318="SC",SUMIFS(SC!J:J,SC!A:A,MAIN!D2318,SC!B:B,MAIN!A2318),SUMIFS(Allocations!M:M,Allocations!A:A,MAIN!A2318,Allocations!B:B,MAIN!D2318))</f>
        <v>0</v>
      </c>
      <c r="G2318" s="24">
        <f t="shared" si="661"/>
        <v>0</v>
      </c>
      <c r="H2318" s="24">
        <f>IFERROR(VLOOKUP(S2318,Swaps_wk!$A$2:$AP$151,HLOOKUP(MAIN!D2318,Swaps_wk!$B$2:$AP$151,150,FALSE),FALSE),0)</f>
        <v>0</v>
      </c>
      <c r="I2318" s="24">
        <f>SUMIFS(PASTE_DQS_TRACKER!$D:$D,PASTE_DQS_TRACKER!$C:$C,MAIN!$A2318,PASTE_DQS_TRACKER!$B:$B,MAIN!$D2318)-SUMIFS(PASTE_DQS_TRACKER!$D:$D,PASTE_DQS_TRACKER!$C:$C,MAIN!A2318,PASTE_DQS_TRACKER!$E:$E,MAIN!$D2318)</f>
        <v>0</v>
      </c>
      <c r="J2318" s="25">
        <f t="shared" si="662"/>
        <v>0</v>
      </c>
      <c r="K2318" s="24">
        <f>IFERROR(IF(V2318="Flex",0,IF(D2318=$D$30,VLOOKUP(A2318,MMO_o10M_lease!$A$1:$F$51,5,FALSE),IF(D2318=$D$26,VLOOKUP(D2318,LANDINGS!$A$3:$BR$40,HLOOKUP(A2318,LANDINGS!$B$1:$CF$42,42,FALSE),FALSE)-IFERROR(VLOOKUP(A2318,MMO_o10M_lease!$A$1:$F$38,5,FALSE),0),VLOOKUP(D2318,LANDINGS!$A$3:$CF$40,HLOOKUP(A2318,LANDINGS!$B$1:$CF$42,42,FALSE),FALSE)))),0)</f>
        <v>0</v>
      </c>
      <c r="L2318" s="24">
        <f>SUMIFS(PASTE_FLEX_TRACKER!$D:$D,PASTE_FLEX_TRACKER!$F:$F,MAIN!$A2318,PASTE_FLEX_TRACKER!$B:$B,MAIN!$D2318)-SUMIFS(PASTE_FLEX_TRACKER!$D:$D,PASTE_FLEX_TRACKER!$C:$C,MAIN!$A2318,PASTE_FLEX_TRACKER!$B:$B,MAIN!$D2318)</f>
        <v>0</v>
      </c>
      <c r="M2318" s="24">
        <f>IFERROR(-VLOOKUP(D2318,SQ!$A$19:$CC$52,HLOOKUP(MAIN!A2318,SQ!$B$18:$CC$56,39,FALSE),FALSE),"n/a")</f>
        <v>0</v>
      </c>
      <c r="N2318" s="24">
        <f>-SUMIFS(QAM_TRACKER!$E:$E,QAM_TRACKER!$B:$B,MAIN!D2318,QAM_TRACKER!$D:$D,MAIN!A2318)</f>
        <v>0</v>
      </c>
      <c r="O2318" s="46">
        <f>SUMIFS(MAN_ADJ!$L:$L,MAN_ADJ!$K:$K,MAIN!$D2318,MAN_ADJ!$J:$J,MAIN!$S2318)</f>
        <v>0</v>
      </c>
      <c r="P2318" s="25">
        <f t="shared" si="663"/>
        <v>0</v>
      </c>
      <c r="Q2318" s="28" t="str">
        <f t="shared" si="653"/>
        <v>n/a</v>
      </c>
      <c r="R2318" s="38">
        <f t="shared" si="654"/>
        <v>0</v>
      </c>
      <c r="S2318" s="17" t="s">
        <v>57</v>
      </c>
    </row>
    <row r="2319" spans="1:19" x14ac:dyDescent="0.25">
      <c r="A2319" s="17" t="s">
        <v>57</v>
      </c>
      <c r="B2319" s="17" t="s">
        <v>93</v>
      </c>
      <c r="C2319" s="17" t="s">
        <v>253</v>
      </c>
      <c r="D2319" s="17" t="s">
        <v>154</v>
      </c>
      <c r="E2319" s="24">
        <f>IF(U2319="SC",SUMIFS(SC!F:F,SC!A:A,MAIN!D2319,SC!B:B,MAIN!A2319),SUMIFS(Allocations!$H:$H,Allocations!$A:$A,MAIN!$A2319,Allocations!$B:$B,MAIN!$D2319))</f>
        <v>0</v>
      </c>
      <c r="F2319" s="24">
        <f>IF(U2319="SC",SUMIFS(SC!J:J,SC!A:A,MAIN!D2319,SC!B:B,MAIN!A2319),SUMIFS(Allocations!M:M,Allocations!A:A,MAIN!A2319,Allocations!B:B,MAIN!D2319))</f>
        <v>0</v>
      </c>
      <c r="G2319" s="24">
        <f t="shared" si="661"/>
        <v>0</v>
      </c>
      <c r="H2319" s="24">
        <f>IFERROR(VLOOKUP(S2319,Swaps_wk!$A$2:$AP$151,HLOOKUP(MAIN!D2319,Swaps_wk!$B$2:$AP$151,150,FALSE),FALSE),0)</f>
        <v>0</v>
      </c>
      <c r="I2319" s="24">
        <f>SUMIFS(PASTE_DQS_TRACKER!$D:$D,PASTE_DQS_TRACKER!$C:$C,MAIN!$A2319,PASTE_DQS_TRACKER!$B:$B,MAIN!$D2319)-SUMIFS(PASTE_DQS_TRACKER!$D:$D,PASTE_DQS_TRACKER!$C:$C,MAIN!A2319,PASTE_DQS_TRACKER!$E:$E,MAIN!$D2319)</f>
        <v>55</v>
      </c>
      <c r="J2319" s="25">
        <f t="shared" si="662"/>
        <v>55</v>
      </c>
      <c r="K2319" s="24">
        <f>IFERROR(IF(V2319="Flex",0,IF(D2319=$D$30,VLOOKUP(A2319,MMO_o10M_lease!$A$1:$F$51,5,FALSE),IF(D2319=$D$26,VLOOKUP(D2319,LANDINGS!$A$3:$BR$40,HLOOKUP(A2319,LANDINGS!$B$1:$CF$42,42,FALSE),FALSE)-IFERROR(VLOOKUP(A2319,MMO_o10M_lease!$A$1:$F$38,5,FALSE),0),VLOOKUP(D2319,LANDINGS!$A$3:$CF$40,HLOOKUP(A2319,LANDINGS!$B$1:$CF$42,42,FALSE),FALSE)))),0)</f>
        <v>0</v>
      </c>
      <c r="L2319" s="24">
        <f>SUMIFS(PASTE_FLEX_TRACKER!$D:$D,PASTE_FLEX_TRACKER!$F:$F,MAIN!$A2319,PASTE_FLEX_TRACKER!$B:$B,MAIN!$D2319)-SUMIFS(PASTE_FLEX_TRACKER!$D:$D,PASTE_FLEX_TRACKER!$C:$C,MAIN!$A2319,PASTE_FLEX_TRACKER!$B:$B,MAIN!$D2319)</f>
        <v>0</v>
      </c>
      <c r="M2319" s="24" t="str">
        <f>IFERROR(-VLOOKUP(D2319,SQ!$A$19:$CC$52,HLOOKUP(MAIN!A2319,SQ!$B$18:$CC$56,39,FALSE),FALSE),"n/a")</f>
        <v>n/a</v>
      </c>
      <c r="N2319" s="24">
        <f>-SUMIFS(QAM_TRACKER!$E:$E,QAM_TRACKER!$B:$B,MAIN!D2319,QAM_TRACKER!$D:$D,MAIN!A2319)</f>
        <v>0</v>
      </c>
      <c r="O2319" s="46">
        <f>SUMIFS(MAN_ADJ!$L:$L,MAN_ADJ!$K:$K,MAIN!$D2319,MAN_ADJ!$J:$J,MAIN!$S2319)</f>
        <v>0</v>
      </c>
      <c r="P2319" s="25">
        <f t="shared" si="663"/>
        <v>0</v>
      </c>
      <c r="Q2319" s="28">
        <f t="shared" ref="Q2319:Q2392" si="664">IFERROR(P2319/J2319,"n/a")</f>
        <v>0</v>
      </c>
      <c r="R2319" s="38">
        <f t="shared" si="654"/>
        <v>55</v>
      </c>
      <c r="S2319" s="17" t="s">
        <v>57</v>
      </c>
    </row>
    <row r="2320" spans="1:19" x14ac:dyDescent="0.25">
      <c r="A2320" s="17" t="s">
        <v>57</v>
      </c>
      <c r="B2320" s="17" t="s">
        <v>93</v>
      </c>
      <c r="C2320" s="17"/>
      <c r="D2320" s="17" t="s">
        <v>566</v>
      </c>
      <c r="E2320" s="24">
        <f>IF(U2320="SC",SUMIFS(SC!F:F,SC!A:A,MAIN!D2320,SC!B:B,MAIN!A2320),SUMIFS(Allocations!$H:$H,Allocations!$A:$A,MAIN!$A2320,Allocations!$B:$B,MAIN!$D2320))</f>
        <v>1141.7</v>
      </c>
      <c r="F2320" s="24">
        <f>IF(U2320="SC",SUMIFS(SC!J:J,SC!A:A,MAIN!D2320,SC!B:B,MAIN!A2320),SUMIFS(Allocations!M:M,Allocations!A:A,MAIN!A2320,Allocations!B:B,MAIN!D2320))</f>
        <v>0</v>
      </c>
      <c r="G2320" s="24">
        <f t="shared" ref="G2320:G2321" si="665">E2320+F2320</f>
        <v>1141.7</v>
      </c>
      <c r="H2320" s="24">
        <f>IFERROR(VLOOKUP(S2320,Swaps_wk!$A$2:$AP$151,HLOOKUP(MAIN!D2320,Swaps_wk!$B$2:$AP$151,150,FALSE),FALSE),0)</f>
        <v>0</v>
      </c>
      <c r="I2320" s="24">
        <f>SUMIFS(PASTE_DQS_TRACKER!$D:$D,PASTE_DQS_TRACKER!$C:$C,MAIN!$A2320,PASTE_DQS_TRACKER!$B:$B,MAIN!$D2320)-SUMIFS(PASTE_DQS_TRACKER!$D:$D,PASTE_DQS_TRACKER!$C:$C,MAIN!A2320,PASTE_DQS_TRACKER!$E:$E,MAIN!$D2320)</f>
        <v>0</v>
      </c>
      <c r="J2320" s="25">
        <f t="shared" ref="J2320:J2321" si="666">G2320+I2320</f>
        <v>1141.7</v>
      </c>
      <c r="K2320" s="24">
        <f>IFERROR(IF(V2320="Flex",0,IF(D2320=$D$30,VLOOKUP(A2320,MMO_o10M_lease!$A$1:$F$51,5,FALSE),IF(D2320=$D$26,VLOOKUP(D2320,LANDINGS!$A$3:$BR$40,HLOOKUP(A2320,LANDINGS!$B$1:$CF$42,42,FALSE),FALSE)-IFERROR(VLOOKUP(A2320,MMO_o10M_lease!$A$1:$F$38,5,FALSE),0),VLOOKUP(D2320,LANDINGS!$A$3:$CF$40,HLOOKUP(A2320,LANDINGS!$B$1:$CF$42,42,FALSE),FALSE)))),0)</f>
        <v>0</v>
      </c>
      <c r="L2320" s="24">
        <f>SUMIFS(PASTE_FLEX_TRACKER!$D:$D,PASTE_FLEX_TRACKER!$F:$F,MAIN!$A2320,PASTE_FLEX_TRACKER!$B:$B,MAIN!$D2320)-SUMIFS(PASTE_FLEX_TRACKER!$D:$D,PASTE_FLEX_TRACKER!$C:$C,MAIN!$A2320,PASTE_FLEX_TRACKER!$B:$B,MAIN!$D2320)</f>
        <v>0</v>
      </c>
      <c r="M2320" s="24" t="str">
        <f>IFERROR(-VLOOKUP(D2320,SQ!$A$19:$CC$52,HLOOKUP(MAIN!A2320,SQ!$B$18:$CC$56,39,FALSE),FALSE),"n/a")</f>
        <v>n/a</v>
      </c>
      <c r="N2320" s="24">
        <f>SUMIFS(QAM_TRACKER!$E:$E,QAM_TRACKER!$C:$C,"Sector",QAM_TRACKER!$D:$D,MAIN!A2320)</f>
        <v>917.80000000000018</v>
      </c>
      <c r="O2320" s="46">
        <f>SUMIFS(MAN_ADJ!$L:$L,MAN_ADJ!$K:$K,MAIN!$D2320,MAN_ADJ!$J:$J,MAIN!$S2320)</f>
        <v>0</v>
      </c>
      <c r="P2320" s="25">
        <f t="shared" si="663"/>
        <v>917.80000000000018</v>
      </c>
      <c r="Q2320" s="28">
        <f t="shared" ref="Q2320:Q2321" si="667">IFERROR(P2320/J2320,"n/a")</f>
        <v>0.80388893754926871</v>
      </c>
      <c r="R2320" s="38">
        <f t="shared" ref="R2320:R2321" si="668">J2320-P2320</f>
        <v>223.89999999999986</v>
      </c>
      <c r="S2320" s="17" t="s">
        <v>57</v>
      </c>
    </row>
    <row r="2321" spans="1:22" x14ac:dyDescent="0.25">
      <c r="A2321" s="17" t="s">
        <v>57</v>
      </c>
      <c r="B2321" s="17" t="s">
        <v>93</v>
      </c>
      <c r="C2321" s="17"/>
      <c r="D2321" s="17" t="s">
        <v>565</v>
      </c>
      <c r="E2321" s="24">
        <f>IF(U2321="SC",SUMIFS(SC!F:F,SC!A:A,MAIN!D2321,SC!B:B,MAIN!A2321),SUMIFS(Allocations!$H:$H,Allocations!$A:$A,MAIN!$A2321,Allocations!$B:$B,MAIN!$D2321))</f>
        <v>25</v>
      </c>
      <c r="F2321" s="24">
        <f>IF(U2321="SC",SUMIFS(SC!J:J,SC!A:A,MAIN!D2321,SC!B:B,MAIN!A2321),SUMIFS(Allocations!M:M,Allocations!A:A,MAIN!A2321,Allocations!B:B,MAIN!D2321))</f>
        <v>0</v>
      </c>
      <c r="G2321" s="24">
        <f t="shared" si="665"/>
        <v>25</v>
      </c>
      <c r="H2321" s="24">
        <f>IFERROR(VLOOKUP(S2321,Swaps_wk!$A$2:$AP$151,HLOOKUP(MAIN!D2321,Swaps_wk!$B$2:$AP$151,150,FALSE),FALSE),0)</f>
        <v>0</v>
      </c>
      <c r="I2321" s="24">
        <f>SUMIFS(PASTE_DQS_TRACKER!$D:$D,PASTE_DQS_TRACKER!$C:$C,MAIN!$A2321,PASTE_DQS_TRACKER!$B:$B,MAIN!$D2321)-SUMIFS(PASTE_DQS_TRACKER!$D:$D,PASTE_DQS_TRACKER!$C:$C,MAIN!A2321,PASTE_DQS_TRACKER!$E:$E,MAIN!$D2321)</f>
        <v>0</v>
      </c>
      <c r="J2321" s="25">
        <f t="shared" si="666"/>
        <v>25</v>
      </c>
      <c r="K2321" s="24">
        <f>IFERROR(IF(V2321="Flex",0,IF(D2321=$D$30,VLOOKUP(A2321,MMO_o10M_lease!$A$1:$F$51,5,FALSE),IF(D2321=$D$26,VLOOKUP(D2321,LANDINGS!$A$3:$BR$40,HLOOKUP(A2321,LANDINGS!$B$1:$CF$42,42,FALSE),FALSE)-IFERROR(VLOOKUP(A2321,MMO_o10M_lease!$A$1:$F$38,5,FALSE),0),VLOOKUP(D2321,LANDINGS!$A$3:$CF$40,HLOOKUP(A2321,LANDINGS!$B$1:$CF$42,42,FALSE),FALSE)))),0)</f>
        <v>0</v>
      </c>
      <c r="L2321" s="24">
        <f>SUMIFS(PASTE_FLEX_TRACKER!$D:$D,PASTE_FLEX_TRACKER!$F:$F,MAIN!$A2321,PASTE_FLEX_TRACKER!$B:$B,MAIN!$D2321)-SUMIFS(PASTE_FLEX_TRACKER!$D:$D,PASTE_FLEX_TRACKER!$C:$C,MAIN!$A2321,PASTE_FLEX_TRACKER!$B:$B,MAIN!$D2321)</f>
        <v>0</v>
      </c>
      <c r="M2321" s="24" t="str">
        <f>IFERROR(-VLOOKUP(D2321,SQ!$A$19:$CC$52,HLOOKUP(MAIN!A2321,SQ!$B$18:$CC$56,39,FALSE),FALSE),"n/a")</f>
        <v>n/a</v>
      </c>
      <c r="N2321" s="24">
        <f>SUMIFS(QAM_TRACKER!$E:$E,QAM_TRACKER!$C:$C,"Non Sector England",QAM_TRACKER!$D:$D,MAIN!A2321)</f>
        <v>20</v>
      </c>
      <c r="O2321" s="46">
        <f>SUMIFS(MAN_ADJ!$L:$L,MAN_ADJ!$K:$K,MAIN!$D2321,MAN_ADJ!$J:$J,MAIN!$S2321)</f>
        <v>0</v>
      </c>
      <c r="P2321" s="25">
        <f t="shared" si="663"/>
        <v>20</v>
      </c>
      <c r="Q2321" s="28">
        <f t="shared" si="667"/>
        <v>0.8</v>
      </c>
      <c r="R2321" s="38">
        <f t="shared" si="668"/>
        <v>5</v>
      </c>
      <c r="S2321" s="17" t="s">
        <v>57</v>
      </c>
    </row>
    <row r="2322" spans="1:22" x14ac:dyDescent="0.25">
      <c r="A2322" s="17" t="s">
        <v>57</v>
      </c>
      <c r="B2322" s="17" t="s">
        <v>93</v>
      </c>
      <c r="C2322" s="17"/>
      <c r="D2322" s="17" t="s">
        <v>184</v>
      </c>
      <c r="E2322" s="24">
        <f>IF(U2322="SC",SUMIFS(SC!F:F,SC!A:A,MAIN!D2322,SC!B:B,MAIN!A2322),SUMIFS(Allocations!$H:$H,Allocations!$A:$A,MAIN!$A2322,Allocations!$B:$B,MAIN!$D2322))</f>
        <v>0</v>
      </c>
      <c r="F2322" s="24">
        <f>IF(U2322="SC",SUMIFS(SC!J:J,SC!A:A,MAIN!D2322,SC!B:B,MAIN!A2322),SUMIFS(Allocations!M:M,Allocations!A:A,MAIN!A2322,Allocations!B:B,MAIN!D2322))</f>
        <v>0</v>
      </c>
      <c r="G2322" s="24">
        <f t="shared" ref="G2322:G2323" si="669">E2322+F2322</f>
        <v>0</v>
      </c>
      <c r="H2322" s="24">
        <f>IFERROR(VLOOKUP(S2322,Swaps_wk!$A$2:$AP$151,HLOOKUP(MAIN!D2322,Swaps_wk!$B$2:$AP$151,150,FALSE),FALSE),0)</f>
        <v>0</v>
      </c>
      <c r="I2322" s="24">
        <f>SUMIFS(PASTE_DQS_TRACKER!$D:$D,PASTE_DQS_TRACKER!$C:$C,MAIN!$A2322,PASTE_DQS_TRACKER!$B:$B,MAIN!$D2322)-SUMIFS(PASTE_DQS_TRACKER!$D:$D,PASTE_DQS_TRACKER!$C:$C,MAIN!A2322,PASTE_DQS_TRACKER!$E:$E,MAIN!$D2322)</f>
        <v>0</v>
      </c>
      <c r="J2322" s="25">
        <f t="shared" ref="J2322:J2323" si="670">G2322+I2322</f>
        <v>0</v>
      </c>
      <c r="K2322" s="24">
        <f>IFERROR(IF(V2322="Flex",0,IF(D2322=$D$30,VLOOKUP(A2322,MMO_o10M_lease!$A$1:$F$51,5,FALSE),IF(D2322=$D$26,VLOOKUP(D2322,LANDINGS!$A$3:$BR$40,HLOOKUP(A2322,LANDINGS!$B$1:$CF$42,42,FALSE),FALSE)-IFERROR(VLOOKUP(A2322,MMO_o10M_lease!$A$1:$F$38,5,FALSE),0),VLOOKUP(D2322,LANDINGS!$A$3:$CF$40,HLOOKUP(A2322,LANDINGS!$B$1:$CF$42,42,FALSE),FALSE)))),0)</f>
        <v>0</v>
      </c>
      <c r="L2322" s="24">
        <f>SUMIFS(PASTE_FLEX_TRACKER!$D:$D,PASTE_FLEX_TRACKER!$F:$F,MAIN!$A2322,PASTE_FLEX_TRACKER!$B:$B,MAIN!$D2322)-SUMIFS(PASTE_FLEX_TRACKER!$D:$D,PASTE_FLEX_TRACKER!$C:$C,MAIN!$A2322,PASTE_FLEX_TRACKER!$B:$B,MAIN!$D2322)</f>
        <v>0</v>
      </c>
      <c r="M2322" s="24" t="str">
        <f>IFERROR(-VLOOKUP(D2322,SQ!$A$19:$CC$52,HLOOKUP(MAIN!A2322,SQ!$B$18:$CC$56,39,FALSE),FALSE),"n/a")</f>
        <v>n/a</v>
      </c>
      <c r="N2322" s="24">
        <f>-SUMIFS(QAM_TRACKER!$E:$E,QAM_TRACKER!$B:$B,MAIN!D2322,QAM_TRACKER!$D:$D,MAIN!A2322)</f>
        <v>0</v>
      </c>
      <c r="O2322" s="46">
        <f>SUMIFS(MAN_ADJ!$L:$L,MAN_ADJ!$K:$K,MAIN!$D2322,MAN_ADJ!$J:$J,MAIN!$S2322)</f>
        <v>0</v>
      </c>
      <c r="P2322" s="25">
        <f t="shared" si="663"/>
        <v>0</v>
      </c>
      <c r="Q2322" s="28" t="str">
        <f t="shared" ref="Q2322:Q2323" si="671">IFERROR(P2322/J2322,"n/a")</f>
        <v>n/a</v>
      </c>
      <c r="R2322" s="38">
        <f t="shared" ref="R2322:R2323" si="672">J2322-P2322</f>
        <v>0</v>
      </c>
      <c r="S2322" s="17" t="s">
        <v>57</v>
      </c>
    </row>
    <row r="2323" spans="1:22" x14ac:dyDescent="0.25">
      <c r="A2323" s="17" t="s">
        <v>57</v>
      </c>
      <c r="B2323" s="17" t="s">
        <v>93</v>
      </c>
      <c r="C2323" s="17"/>
      <c r="D2323" s="17" t="s">
        <v>128</v>
      </c>
      <c r="E2323" s="24">
        <f>IF(U2323="SC",SUMIFS(SC!F:F,SC!A:A,MAIN!D2323,SC!B:B,MAIN!A2323),SUMIFS(Allocations!$H:$H,Allocations!$A:$A,MAIN!$A2323,Allocations!$B:$B,MAIN!$D2323))</f>
        <v>0</v>
      </c>
      <c r="F2323" s="24">
        <f>IF(U2323="SC",SUMIFS(SC!J:J,SC!A:A,MAIN!D2323,SC!B:B,MAIN!A2323),SUMIFS(Allocations!M:M,Allocations!A:A,MAIN!A2323,Allocations!B:B,MAIN!D2323))</f>
        <v>0</v>
      </c>
      <c r="G2323" s="24">
        <f t="shared" si="669"/>
        <v>0</v>
      </c>
      <c r="H2323" s="24">
        <f>IFERROR(VLOOKUP(S2323,Swaps_wk!$A$2:$AP$151,HLOOKUP(MAIN!D2323,Swaps_wk!$B$2:$AP$151,150,FALSE),FALSE),0)</f>
        <v>0</v>
      </c>
      <c r="I2323" s="24">
        <f>SUMIFS(PASTE_DQS_TRACKER!$D:$D,PASTE_DQS_TRACKER!$C:$C,MAIN!$A2323,PASTE_DQS_TRACKER!$B:$B,MAIN!$D2323)-SUMIFS(PASTE_DQS_TRACKER!$D:$D,PASTE_DQS_TRACKER!$C:$C,MAIN!A2323,PASTE_DQS_TRACKER!$E:$E,MAIN!$D2323)</f>
        <v>0</v>
      </c>
      <c r="J2323" s="25">
        <f t="shared" si="670"/>
        <v>0</v>
      </c>
      <c r="K2323" s="24">
        <f>IFERROR(IF(V2323="Flex",0,IF(D2323=$D$30,VLOOKUP(A2323,MMO_o10M_lease!$A$1:$F$51,5,FALSE),IF(D2323=$D$26,VLOOKUP(D2323,LANDINGS!$A$3:$BR$40,HLOOKUP(A2323,LANDINGS!$B$1:$CF$42,42,FALSE),FALSE)-IFERROR(VLOOKUP(A2323,MMO_o10M_lease!$A$1:$F$38,5,FALSE),0),VLOOKUP(D2323,LANDINGS!$A$3:$CF$40,HLOOKUP(A2323,LANDINGS!$B$1:$CF$42,42,FALSE),FALSE)))),0)</f>
        <v>0</v>
      </c>
      <c r="L2323" s="24">
        <f>SUMIFS(PASTE_FLEX_TRACKER!$D:$D,PASTE_FLEX_TRACKER!$F:$F,MAIN!$A2323,PASTE_FLEX_TRACKER!$B:$B,MAIN!$D2323)-SUMIFS(PASTE_FLEX_TRACKER!$D:$D,PASTE_FLEX_TRACKER!$C:$C,MAIN!$A2323,PASTE_FLEX_TRACKER!$B:$B,MAIN!$D2323)</f>
        <v>0</v>
      </c>
      <c r="M2323" s="24" t="str">
        <f>IFERROR(-VLOOKUP(D2323,SQ!$A$19:$CC$52,HLOOKUP(MAIN!A2323,SQ!$B$18:$CC$56,39,FALSE),FALSE),"n/a")</f>
        <v>n/a</v>
      </c>
      <c r="N2323" s="24">
        <f>-SUMIFS(QAM_TRACKER!$E:$E,QAM_TRACKER!$B:$B,MAIN!D2323,QAM_TRACKER!$D:$D,MAIN!A2323)</f>
        <v>0</v>
      </c>
      <c r="O2323" s="46">
        <f>SUMIFS(MAN_ADJ!$L:$L,MAN_ADJ!$K:$K,MAIN!$D2323,MAN_ADJ!$J:$J,MAIN!$S2323)</f>
        <v>0</v>
      </c>
      <c r="P2323" s="25">
        <f t="shared" si="663"/>
        <v>0</v>
      </c>
      <c r="Q2323" s="28" t="str">
        <f t="shared" si="671"/>
        <v>n/a</v>
      </c>
      <c r="R2323" s="38">
        <f t="shared" si="672"/>
        <v>0</v>
      </c>
      <c r="S2323" s="17" t="s">
        <v>57</v>
      </c>
    </row>
    <row r="2324" spans="1:22" x14ac:dyDescent="0.25">
      <c r="A2324" s="17" t="s">
        <v>57</v>
      </c>
      <c r="B2324" s="17" t="s">
        <v>93</v>
      </c>
      <c r="C2324" s="17" t="s">
        <v>253</v>
      </c>
      <c r="D2324" s="17" t="s">
        <v>129</v>
      </c>
      <c r="E2324" s="24">
        <f>IF(U2324="SC",SUMIFS(SC!F:F,SC!A:A,MAIN!D2324,SC!B:B,MAIN!A2324),SUMIFS(Allocations!$H:$H,Allocations!$A:$A,MAIN!$A2324,Allocations!$B:$B,MAIN!$D2324))</f>
        <v>19.899999999999999</v>
      </c>
      <c r="F2324" s="24">
        <f>IF(U2324="SC",SUMIFS(SC!J:J,SC!A:A,MAIN!D2324,SC!B:B,MAIN!A2324),SUMIFS(Allocations!M:M,Allocations!A:A,MAIN!A2324,Allocations!B:B,MAIN!D2324))</f>
        <v>0</v>
      </c>
      <c r="G2324" s="24">
        <f t="shared" si="661"/>
        <v>19.899999999999999</v>
      </c>
      <c r="H2324" s="24">
        <f>IFERROR(VLOOKUP(S2324,Swaps_wk!$A$2:$AP$151,HLOOKUP(MAIN!D2324,Swaps_wk!$B$2:$AP$151,150,FALSE),FALSE),0)</f>
        <v>0</v>
      </c>
      <c r="I2324" s="24">
        <f>SUMIFS(PASTE_DQS_TRACKER!$D:$D,PASTE_DQS_TRACKER!$C:$C,MAIN!$A2324,PASTE_DQS_TRACKER!$B:$B,MAIN!$D2324)-SUMIFS(PASTE_DQS_TRACKER!$D:$D,PASTE_DQS_TRACKER!$C:$C,MAIN!A2324,PASTE_DQS_TRACKER!$E:$E,MAIN!$D2324)</f>
        <v>-14.900000000000006</v>
      </c>
      <c r="J2324" s="25">
        <f t="shared" si="662"/>
        <v>4.9999999999999929</v>
      </c>
      <c r="K2324" s="24">
        <f>IFERROR(IF(V2324="Flex",0,IF(D2324=$D$30,VLOOKUP(A2324,MMO_o10M_lease!$A$1:$F$51,5,FALSE),IF(D2324=$D$26,VLOOKUP(D2324,LANDINGS!$A$3:$BR$40,HLOOKUP(A2324,LANDINGS!$B$1:$CF$42,42,FALSE),FALSE)-IFERROR(VLOOKUP(A2324,MMO_o10M_lease!$A$1:$F$38,5,FALSE),0),VLOOKUP(D2324,LANDINGS!$A$3:$CF$40,HLOOKUP(A2324,LANDINGS!$B$1:$CF$42,42,FALSE),FALSE)))),0)</f>
        <v>0</v>
      </c>
      <c r="L2324" s="24">
        <f>SUMIFS(PASTE_FLEX_TRACKER!$D:$D,PASTE_FLEX_TRACKER!$F:$F,MAIN!$A2324,PASTE_FLEX_TRACKER!$B:$B,MAIN!$D2324)-SUMIFS(PASTE_FLEX_TRACKER!$D:$D,PASTE_FLEX_TRACKER!$C:$C,MAIN!$A2324,PASTE_FLEX_TRACKER!$B:$B,MAIN!$D2324)</f>
        <v>0</v>
      </c>
      <c r="M2324" s="24" t="str">
        <f>IFERROR(-VLOOKUP(D2324,SQ!$A$19:$CC$52,HLOOKUP(MAIN!A2324,SQ!$B$18:$CC$56,39,FALSE),FALSE),"n/a")</f>
        <v>n/a</v>
      </c>
      <c r="N2324" s="24">
        <f>-SUMIFS(QAM_TRACKER!$E:$E,QAM_TRACKER!$B:$B,MAIN!D2324,QAM_TRACKER!$D:$D,MAIN!A2324)</f>
        <v>0</v>
      </c>
      <c r="O2324" s="46">
        <f>SUMIFS(MAN_ADJ!$L:$L,MAN_ADJ!$K:$K,MAIN!$D2324,MAN_ADJ!$J:$J,MAIN!$S2324)</f>
        <v>0</v>
      </c>
      <c r="P2324" s="25">
        <f t="shared" si="663"/>
        <v>0</v>
      </c>
      <c r="Q2324" s="28">
        <f t="shared" si="664"/>
        <v>0</v>
      </c>
      <c r="R2324" s="38">
        <f t="shared" si="654"/>
        <v>4.9999999999999929</v>
      </c>
      <c r="S2324" s="17" t="s">
        <v>57</v>
      </c>
    </row>
    <row r="2325" spans="1:22" x14ac:dyDescent="0.25">
      <c r="A2325" s="17" t="s">
        <v>57</v>
      </c>
      <c r="B2325" s="17" t="s">
        <v>93</v>
      </c>
      <c r="C2325" s="17"/>
      <c r="D2325" s="17" t="s">
        <v>155</v>
      </c>
      <c r="E2325" s="24">
        <f>IF(U2325="SC",SUMIFS(SC!F:F,SC!A:A,MAIN!D2325,SC!B:B,MAIN!A2325),SUMIFS(Allocations!$H:$H,Allocations!$A:$A,MAIN!$A2325,Allocations!$B:$B,MAIN!$D2325))</f>
        <v>0</v>
      </c>
      <c r="F2325" s="24">
        <f>IF(U2325="SC",SUMIFS(SC!J:J,SC!A:A,MAIN!D2325,SC!B:B,MAIN!A2325),SUMIFS(Allocations!M:M,Allocations!A:A,MAIN!A2325,Allocations!B:B,MAIN!D2325))</f>
        <v>0</v>
      </c>
      <c r="G2325" s="24">
        <f t="shared" si="661"/>
        <v>0</v>
      </c>
      <c r="H2325" s="24">
        <f>IFERROR(VLOOKUP(S2325,Swaps_wk!$A$2:$AP$151,HLOOKUP(MAIN!D2325,Swaps_wk!$B$2:$AP$151,150,FALSE),FALSE),0)</f>
        <v>0</v>
      </c>
      <c r="I2325" s="24">
        <f>SUMIFS(PASTE_DQS_TRACKER!$D:$D,PASTE_DQS_TRACKER!$C:$C,MAIN!$A2325,PASTE_DQS_TRACKER!$B:$B,MAIN!$D2325)-SUMIFS(PASTE_DQS_TRACKER!$D:$D,PASTE_DQS_TRACKER!$C:$C,MAIN!A2325,PASTE_DQS_TRACKER!$E:$E,MAIN!$D2325)</f>
        <v>0</v>
      </c>
      <c r="J2325" s="25">
        <f t="shared" si="662"/>
        <v>0</v>
      </c>
      <c r="K2325" s="24">
        <f>IFERROR(IF(V2325="Flex",0,IF(D2325=$D$30,VLOOKUP(A2325,MMO_o10M_lease!$A$1:$F$51,5,FALSE),IF(D2325=$D$26,VLOOKUP(D2325,LANDINGS!$A$3:$BR$40,HLOOKUP(A2325,LANDINGS!$B$1:$CF$42,42,FALSE),FALSE)-IFERROR(VLOOKUP(A2325,MMO_o10M_lease!$A$1:$F$38,5,FALSE),0),VLOOKUP(D2325,LANDINGS!$A$3:$CF$40,HLOOKUP(A2325,LANDINGS!$B$1:$CF$42,42,FALSE),FALSE)))),0)</f>
        <v>0</v>
      </c>
      <c r="L2325" s="24">
        <f>SUMIFS(PASTE_FLEX_TRACKER!$D:$D,PASTE_FLEX_TRACKER!$F:$F,MAIN!$A2325,PASTE_FLEX_TRACKER!$B:$B,MAIN!$D2325)-SUMIFS(PASTE_FLEX_TRACKER!$D:$D,PASTE_FLEX_TRACKER!$C:$C,MAIN!$A2325,PASTE_FLEX_TRACKER!$B:$B,MAIN!$D2325)</f>
        <v>0</v>
      </c>
      <c r="M2325" s="24" t="str">
        <f>IFERROR(-VLOOKUP(D2325,SQ!$A$19:$CC$52,HLOOKUP(MAIN!A2325,SQ!$B$18:$CC$56,39,FALSE),FALSE),"n/a")</f>
        <v>n/a</v>
      </c>
      <c r="N2325" s="24">
        <f>-SUMIFS(QAM_TRACKER!$E:$E,QAM_TRACKER!$B:$B,MAIN!D2325,QAM_TRACKER!$D:$D,MAIN!A2325)</f>
        <v>0</v>
      </c>
      <c r="O2325" s="46">
        <f>SUMIFS(MAN_ADJ!$L:$L,MAN_ADJ!$K:$K,MAIN!$D2325,MAN_ADJ!$J:$J,MAIN!$S2325)</f>
        <v>0</v>
      </c>
      <c r="P2325" s="25">
        <f t="shared" si="663"/>
        <v>0</v>
      </c>
      <c r="Q2325" s="28" t="str">
        <f t="shared" si="664"/>
        <v>n/a</v>
      </c>
      <c r="R2325" s="38">
        <f t="shared" si="654"/>
        <v>0</v>
      </c>
      <c r="S2325" s="17" t="s">
        <v>57</v>
      </c>
    </row>
    <row r="2326" spans="1:22" x14ac:dyDescent="0.25">
      <c r="A2326" s="17" t="s">
        <v>57</v>
      </c>
      <c r="B2326" s="17" t="s">
        <v>93</v>
      </c>
      <c r="C2326" s="17" t="s">
        <v>253</v>
      </c>
      <c r="D2326" s="17" t="s">
        <v>130</v>
      </c>
      <c r="E2326" s="24">
        <f>IF(U2326="SC",SUMIFS(SC!F:F,SC!A:A,MAIN!D2326,SC!B:B,MAIN!A2326),SUMIFS(Allocations!$H:$H,Allocations!$A:$A,MAIN!$A2326,Allocations!$B:$B,MAIN!$D2326))</f>
        <v>0</v>
      </c>
      <c r="F2326" s="24">
        <f>IF(U2326="SC",SUMIFS(SC!J:J,SC!A:A,MAIN!D2326,SC!B:B,MAIN!A2326),SUMIFS(Allocations!M:M,Allocations!A:A,MAIN!A2326,Allocations!B:B,MAIN!D2326))</f>
        <v>0</v>
      </c>
      <c r="G2326" s="24">
        <f t="shared" si="661"/>
        <v>0</v>
      </c>
      <c r="H2326" s="24">
        <f>IFERROR(VLOOKUP(S2326,Swaps_wk!$A$2:$AP$151,HLOOKUP(MAIN!D2326,Swaps_wk!$B$2:$AP$151,150,FALSE),FALSE),0)</f>
        <v>0</v>
      </c>
      <c r="I2326" s="24">
        <f>SUMIFS(PASTE_DQS_TRACKER!$D:$D,PASTE_DQS_TRACKER!$C:$C,MAIN!$A2326,PASTE_DQS_TRACKER!$B:$B,MAIN!$D2326)-SUMIFS(PASTE_DQS_TRACKER!$D:$D,PASTE_DQS_TRACKER!$C:$C,MAIN!A2326,PASTE_DQS_TRACKER!$E:$E,MAIN!$D2326)</f>
        <v>0</v>
      </c>
      <c r="J2326" s="25">
        <f t="shared" si="662"/>
        <v>0</v>
      </c>
      <c r="K2326" s="24">
        <f>IFERROR(IF(V2326="Flex",0,IF(D2326=$D$30,VLOOKUP(A2326,MMO_o10M_lease!$A$1:$F$51,5,FALSE),IF(D2326=$D$26,VLOOKUP(D2326,LANDINGS!$A$3:$BR$40,HLOOKUP(A2326,LANDINGS!$B$1:$CF$42,42,FALSE),FALSE)-IFERROR(VLOOKUP(A2326,MMO_o10M_lease!$A$1:$F$38,5,FALSE),0),VLOOKUP(D2326,LANDINGS!$A$3:$CF$40,HLOOKUP(A2326,LANDINGS!$B$1:$CF$42,42,FALSE),FALSE)))),0)</f>
        <v>0</v>
      </c>
      <c r="L2326" s="24">
        <f>SUMIFS(PASTE_FLEX_TRACKER!$D:$D,PASTE_FLEX_TRACKER!$F:$F,MAIN!$A2326,PASTE_FLEX_TRACKER!$B:$B,MAIN!$D2326)-SUMIFS(PASTE_FLEX_TRACKER!$D:$D,PASTE_FLEX_TRACKER!$C:$C,MAIN!$A2326,PASTE_FLEX_TRACKER!$B:$B,MAIN!$D2326)</f>
        <v>0</v>
      </c>
      <c r="M2326" s="24" t="str">
        <f>IFERROR(-VLOOKUP(D2326,SQ!$A$19:$CC$52,HLOOKUP(MAIN!A2326,SQ!$B$18:$CC$56,39,FALSE),FALSE),"n/a")</f>
        <v>n/a</v>
      </c>
      <c r="N2326" s="24">
        <f>-SUMIFS(QAM_TRACKER!$E:$E,QAM_TRACKER!$B:$B,MAIN!D2326,QAM_TRACKER!$D:$D,MAIN!A2326)</f>
        <v>0</v>
      </c>
      <c r="O2326" s="46">
        <f>SUMIFS(MAN_ADJ!$L:$L,MAN_ADJ!$K:$K,MAIN!$D2326,MAN_ADJ!$J:$J,MAIN!$S2326)</f>
        <v>0</v>
      </c>
      <c r="P2326" s="25">
        <f t="shared" si="663"/>
        <v>0</v>
      </c>
      <c r="Q2326" s="28" t="str">
        <f t="shared" si="664"/>
        <v>n/a</v>
      </c>
      <c r="R2326" s="38">
        <f t="shared" si="654"/>
        <v>0</v>
      </c>
      <c r="S2326" s="17" t="s">
        <v>57</v>
      </c>
    </row>
    <row r="2327" spans="1:22" x14ac:dyDescent="0.25">
      <c r="A2327" s="26" t="s">
        <v>57</v>
      </c>
      <c r="B2327" s="26" t="s">
        <v>93</v>
      </c>
      <c r="C2327" s="26" t="s">
        <v>253</v>
      </c>
      <c r="D2327" s="26" t="s">
        <v>131</v>
      </c>
      <c r="E2327" s="27">
        <f t="shared" ref="E2327:P2327" si="673">SUM(E2286:E2326)</f>
        <v>8940.0509999999995</v>
      </c>
      <c r="F2327" s="27">
        <f t="shared" si="673"/>
        <v>921.00000000000011</v>
      </c>
      <c r="G2327" s="27">
        <f t="shared" si="673"/>
        <v>9861.0509999999995</v>
      </c>
      <c r="H2327" s="27">
        <f>IFERROR(VLOOKUP(S2327,Swaps_wk!$A$2:$AP$151,HLOOKUP(MAIN!D2327,Swaps_wk!$B$2:$AP$151,150,FALSE),FALSE),0)</f>
        <v>0</v>
      </c>
      <c r="I2327" s="27">
        <f t="shared" si="673"/>
        <v>729.39999999999986</v>
      </c>
      <c r="J2327" s="25">
        <f t="shared" si="673"/>
        <v>10590.450999999997</v>
      </c>
      <c r="K2327" s="27">
        <f t="shared" si="673"/>
        <v>9653.2340000000004</v>
      </c>
      <c r="L2327" s="27">
        <f t="shared" si="673"/>
        <v>-595.15999999999985</v>
      </c>
      <c r="M2327" s="27">
        <f t="shared" si="673"/>
        <v>-90.5</v>
      </c>
      <c r="N2327" s="27">
        <f t="shared" si="673"/>
        <v>13.700000000000045</v>
      </c>
      <c r="O2327" s="27">
        <f>SUM(O2289:O2326)</f>
        <v>0</v>
      </c>
      <c r="P2327" s="25">
        <f t="shared" si="673"/>
        <v>8981.2740000000013</v>
      </c>
      <c r="Q2327" s="28">
        <f t="shared" si="664"/>
        <v>0.84805396861757854</v>
      </c>
      <c r="R2327" s="38">
        <f t="shared" si="654"/>
        <v>1609.176999999996</v>
      </c>
      <c r="S2327" s="17" t="s">
        <v>57</v>
      </c>
    </row>
    <row r="2328" spans="1:22" x14ac:dyDescent="0.25">
      <c r="A2328" s="17" t="s">
        <v>58</v>
      </c>
      <c r="B2328" s="17" t="s">
        <v>93</v>
      </c>
      <c r="C2328" s="17" t="s">
        <v>135</v>
      </c>
      <c r="D2328" s="17" t="s">
        <v>95</v>
      </c>
      <c r="E2328" s="24">
        <f>IF(U2328="SC",SUMIFS(SC!F:F,SC!A:A,MAIN!D2328,SC!B:B,MAIN!A2328),SUMIFS(Allocations!$H:$H,Allocations!$A:$A,MAIN!$A2328,Allocations!$B:$B,MAIN!$D2328))</f>
        <v>268.37475000000001</v>
      </c>
      <c r="F2328" s="24">
        <f>IF(U2328="SC",SUMIFS(SC!J:J,SC!A:A,MAIN!D2328,SC!B:B,MAIN!A2328),SUMIFS(Allocations!M:M,Allocations!A:A,MAIN!A2328,Allocations!B:B,MAIN!D2328))</f>
        <v>0</v>
      </c>
      <c r="G2328" s="24">
        <f t="shared" ref="G2328:G2367" si="674">E2328+F2328</f>
        <v>268.37475000000001</v>
      </c>
      <c r="H2328" s="24">
        <f>IFERROR(VLOOKUP(S2328,Swaps_wk!$A$2:$AP$151,HLOOKUP(MAIN!D2328,Swaps_wk!$B$2:$AP$151,150,FALSE),FALSE),0)</f>
        <v>0</v>
      </c>
      <c r="I2328" s="24">
        <f>SUMIFS(PASTE_DQS_TRACKER!$D:$D,PASTE_DQS_TRACKER!$C:$C,MAIN!$A2328,PASTE_DQS_TRACKER!$B:$B,MAIN!$D2328)-SUMIFS(PASTE_DQS_TRACKER!$D:$D,PASTE_DQS_TRACKER!$C:$C,MAIN!$A2328,PASTE_DQS_TRACKER!$E:$E,MAIN!$D2328)</f>
        <v>0</v>
      </c>
      <c r="J2328" s="25">
        <f t="shared" ref="J2328:J2367" si="675">G2328+I2328</f>
        <v>268.37475000000001</v>
      </c>
      <c r="K2328" s="24">
        <f>IFERROR(IF(V2328="Flex",0,IF(D2328=$D$30,VLOOKUP(A2328,MMO_o10M_lease!$A$1:$F$51,5,FALSE),IF(D2328=$D$26,VLOOKUP(D2328,LANDINGS!$A$3:$BR$40,HLOOKUP(A2328,LANDINGS!$B$1:$CF$42,42,FALSE),FALSE)-IFERROR(VLOOKUP(A2328,MMO_o10M_lease!$A$1:$F$38,5,FALSE),0),VLOOKUP(D2328,LANDINGS!$A$3:$CF$40,HLOOKUP(A2328,LANDINGS!$B$1:$CF$42,42,FALSE),FALSE)))),0)</f>
        <v>0</v>
      </c>
      <c r="L2328" s="24">
        <f>SUMIFS(PASTE_FLEX_TRACKER!$D:$D,PASTE_FLEX_TRACKER!$E:$E,MAIN!$A2328,PASTE_FLEX_TRACKER!$B:$B,MAIN!$D2328)</f>
        <v>0</v>
      </c>
      <c r="M2328" s="35" t="s">
        <v>133</v>
      </c>
      <c r="N2328" s="46" t="s">
        <v>563</v>
      </c>
      <c r="O2328" s="46">
        <f>SUMIFS(MAN_ADJ!$L:$L,MAN_ADJ!$K:$K,MAIN!$D2328,MAN_ADJ!$J:$J,MAIN!$S2328)</f>
        <v>0</v>
      </c>
      <c r="P2328" s="25">
        <f t="shared" ref="P2328:P2367" si="676">SUM(K2328:O2328)</f>
        <v>0</v>
      </c>
      <c r="Q2328" s="28">
        <f t="shared" si="664"/>
        <v>0</v>
      </c>
      <c r="R2328" s="38">
        <f t="shared" si="654"/>
        <v>268.37475000000001</v>
      </c>
      <c r="S2328" s="17" t="s">
        <v>58</v>
      </c>
      <c r="U2328" t="s">
        <v>577</v>
      </c>
      <c r="V2328" t="s">
        <v>735</v>
      </c>
    </row>
    <row r="2329" spans="1:22" x14ac:dyDescent="0.25">
      <c r="A2329" s="17" t="s">
        <v>58</v>
      </c>
      <c r="B2329" s="17" t="s">
        <v>93</v>
      </c>
      <c r="C2329" s="17" t="s">
        <v>135</v>
      </c>
      <c r="D2329" s="17" t="s">
        <v>96</v>
      </c>
      <c r="E2329" s="24">
        <f>IF(U2329="SC",SUMIFS(SC!F:F,SC!A:A,MAIN!D2329,SC!B:B,MAIN!A2329),SUMIFS(Allocations!$H:$H,Allocations!$A:$A,MAIN!$A2329,Allocations!$B:$B,MAIN!$D2329))</f>
        <v>64.364999999999995</v>
      </c>
      <c r="F2329" s="24">
        <f>IF(U2329="SC",SUMIFS(SC!J:J,SC!A:A,MAIN!D2329,SC!B:B,MAIN!A2329),SUMIFS(Allocations!M:M,Allocations!A:A,MAIN!A2329,Allocations!B:B,MAIN!D2329))</f>
        <v>0</v>
      </c>
      <c r="G2329" s="24">
        <f t="shared" si="674"/>
        <v>64.364999999999995</v>
      </c>
      <c r="H2329" s="24">
        <f>IFERROR(VLOOKUP(S2329,Swaps_wk!$A$2:$AP$151,HLOOKUP(MAIN!D2329,Swaps_wk!$B$2:$AP$151,150,FALSE),FALSE),0)</f>
        <v>0</v>
      </c>
      <c r="I2329" s="24">
        <f>SUMIFS(PASTE_DQS_TRACKER!$D:$D,PASTE_DQS_TRACKER!$C:$C,MAIN!$A2329,PASTE_DQS_TRACKER!$B:$B,MAIN!$D2329)-SUMIFS(PASTE_DQS_TRACKER!$D:$D,PASTE_DQS_TRACKER!$C:$C,MAIN!$A2329,PASTE_DQS_TRACKER!$E:$E,MAIN!$D2329)</f>
        <v>0</v>
      </c>
      <c r="J2329" s="25">
        <f t="shared" si="675"/>
        <v>64.364999999999995</v>
      </c>
      <c r="K2329" s="24">
        <f>IFERROR(IF(V2329="Flex",0,IF(D2329=$D$30,VLOOKUP(A2329,MMO_o10M_lease!$A$1:$F$51,5,FALSE),IF(D2329=$D$26,VLOOKUP(D2329,LANDINGS!$A$3:$BR$40,HLOOKUP(A2329,LANDINGS!$B$1:$CF$42,42,FALSE),FALSE)-IFERROR(VLOOKUP(A2329,MMO_o10M_lease!$A$1:$F$38,5,FALSE),0),VLOOKUP(D2329,LANDINGS!$A$3:$CF$40,HLOOKUP(A2329,LANDINGS!$B$1:$CF$42,42,FALSE),FALSE)))),0)</f>
        <v>0</v>
      </c>
      <c r="L2329" s="24">
        <f>SUMIFS(PASTE_FLEX_TRACKER!$D:$D,PASTE_FLEX_TRACKER!$E:$E,MAIN!$A2329,PASTE_FLEX_TRACKER!$B:$B,MAIN!$D2329)</f>
        <v>0</v>
      </c>
      <c r="M2329" s="35" t="s">
        <v>133</v>
      </c>
      <c r="N2329" s="46" t="s">
        <v>563</v>
      </c>
      <c r="O2329" s="46">
        <f>SUMIFS(MAN_ADJ!$L:$L,MAN_ADJ!$K:$K,MAIN!$D2329,MAN_ADJ!$J:$J,MAIN!$S2329)</f>
        <v>0</v>
      </c>
      <c r="P2329" s="25">
        <f t="shared" si="676"/>
        <v>0</v>
      </c>
      <c r="Q2329" s="28">
        <f t="shared" si="664"/>
        <v>0</v>
      </c>
      <c r="R2329" s="38">
        <f t="shared" si="654"/>
        <v>64.364999999999995</v>
      </c>
      <c r="S2329" s="17" t="s">
        <v>58</v>
      </c>
      <c r="U2329" t="s">
        <v>577</v>
      </c>
      <c r="V2329" t="s">
        <v>735</v>
      </c>
    </row>
    <row r="2330" spans="1:22" x14ac:dyDescent="0.25">
      <c r="A2330" s="17" t="s">
        <v>58</v>
      </c>
      <c r="B2330" s="17" t="s">
        <v>93</v>
      </c>
      <c r="C2330" s="17" t="s">
        <v>135</v>
      </c>
      <c r="D2330" s="17" t="s">
        <v>97</v>
      </c>
      <c r="E2330" s="24">
        <f>IF(U2330="SC",SUMIFS(SC!F:F,SC!A:A,MAIN!D2330,SC!B:B,MAIN!A2330),SUMIFS(Allocations!$H:$H,Allocations!$A:$A,MAIN!$A2330,Allocations!$B:$B,MAIN!$D2330))</f>
        <v>120.105</v>
      </c>
      <c r="F2330" s="24">
        <f>IF(U2330="SC",SUMIFS(SC!J:J,SC!A:A,MAIN!D2330,SC!B:B,MAIN!A2330),SUMIFS(Allocations!M:M,Allocations!A:A,MAIN!A2330,Allocations!B:B,MAIN!D2330))</f>
        <v>0</v>
      </c>
      <c r="G2330" s="24">
        <f t="shared" si="674"/>
        <v>120.105</v>
      </c>
      <c r="H2330" s="24">
        <f>IFERROR(VLOOKUP(S2330,Swaps_wk!$A$2:$AP$151,HLOOKUP(MAIN!D2330,Swaps_wk!$B$2:$AP$151,150,FALSE),FALSE),0)</f>
        <v>0</v>
      </c>
      <c r="I2330" s="24">
        <f>SUMIFS(PASTE_DQS_TRACKER!$D:$D,PASTE_DQS_TRACKER!$C:$C,MAIN!$A2330,PASTE_DQS_TRACKER!$B:$B,MAIN!$D2330)-SUMIFS(PASTE_DQS_TRACKER!$D:$D,PASTE_DQS_TRACKER!$C:$C,MAIN!$A2330,PASTE_DQS_TRACKER!$E:$E,MAIN!$D2330)</f>
        <v>0</v>
      </c>
      <c r="J2330" s="25">
        <f t="shared" si="675"/>
        <v>120.105</v>
      </c>
      <c r="K2330" s="24">
        <f>IFERROR(IF(V2330="Flex",0,IF(D2330=$D$30,VLOOKUP(A2330,MMO_o10M_lease!$A$1:$F$51,5,FALSE),IF(D2330=$D$26,VLOOKUP(D2330,LANDINGS!$A$3:$BR$40,HLOOKUP(A2330,LANDINGS!$B$1:$CF$42,42,FALSE),FALSE)-IFERROR(VLOOKUP(A2330,MMO_o10M_lease!$A$1:$F$38,5,FALSE),0),VLOOKUP(D2330,LANDINGS!$A$3:$CF$40,HLOOKUP(A2330,LANDINGS!$B$1:$CF$42,42,FALSE),FALSE)))),0)</f>
        <v>0</v>
      </c>
      <c r="L2330" s="24">
        <f>SUMIFS(PASTE_FLEX_TRACKER!$D:$D,PASTE_FLEX_TRACKER!$E:$E,MAIN!$A2330,PASTE_FLEX_TRACKER!$B:$B,MAIN!$D2330)</f>
        <v>0</v>
      </c>
      <c r="M2330" s="35" t="s">
        <v>133</v>
      </c>
      <c r="N2330" s="46" t="s">
        <v>563</v>
      </c>
      <c r="O2330" s="46">
        <f>SUMIFS(MAN_ADJ!$L:$L,MAN_ADJ!$K:$K,MAIN!$D2330,MAN_ADJ!$J:$J,MAIN!$S2330)</f>
        <v>0</v>
      </c>
      <c r="P2330" s="25">
        <f t="shared" si="676"/>
        <v>0</v>
      </c>
      <c r="Q2330" s="28">
        <f t="shared" si="664"/>
        <v>0</v>
      </c>
      <c r="R2330" s="38">
        <f t="shared" si="654"/>
        <v>120.105</v>
      </c>
      <c r="S2330" s="17" t="s">
        <v>58</v>
      </c>
      <c r="U2330" t="s">
        <v>577</v>
      </c>
      <c r="V2330" t="s">
        <v>735</v>
      </c>
    </row>
    <row r="2331" spans="1:22" x14ac:dyDescent="0.25">
      <c r="A2331" s="17" t="s">
        <v>58</v>
      </c>
      <c r="B2331" s="17" t="s">
        <v>93</v>
      </c>
      <c r="C2331" s="17" t="s">
        <v>135</v>
      </c>
      <c r="D2331" s="17" t="s">
        <v>98</v>
      </c>
      <c r="E2331" s="24">
        <f>IF(U2331="SC",SUMIFS(SC!F:F,SC!A:A,MAIN!D2331,SC!B:B,MAIN!A2331),SUMIFS(Allocations!$H:$H,Allocations!$A:$A,MAIN!$A2331,Allocations!$B:$B,MAIN!$D2331))</f>
        <v>223.08674999999997</v>
      </c>
      <c r="F2331" s="24">
        <f>IF(U2331="SC",SUMIFS(SC!J:J,SC!A:A,MAIN!D2331,SC!B:B,MAIN!A2331),SUMIFS(Allocations!M:M,Allocations!A:A,MAIN!A2331,Allocations!B:B,MAIN!D2331))</f>
        <v>0</v>
      </c>
      <c r="G2331" s="24">
        <f t="shared" si="674"/>
        <v>223.08674999999997</v>
      </c>
      <c r="H2331" s="24">
        <f>IFERROR(VLOOKUP(S2331,Swaps_wk!$A$2:$AP$151,HLOOKUP(MAIN!D2331,Swaps_wk!$B$2:$AP$151,150,FALSE),FALSE),0)</f>
        <v>0</v>
      </c>
      <c r="I2331" s="24">
        <f>SUMIFS(PASTE_DQS_TRACKER!$D:$D,PASTE_DQS_TRACKER!$C:$C,MAIN!$A2331,PASTE_DQS_TRACKER!$B:$B,MAIN!$D2331)-SUMIFS(PASTE_DQS_TRACKER!$D:$D,PASTE_DQS_TRACKER!$C:$C,MAIN!$A2331,PASTE_DQS_TRACKER!$E:$E,MAIN!$D2331)</f>
        <v>0</v>
      </c>
      <c r="J2331" s="25">
        <f t="shared" si="675"/>
        <v>223.08674999999997</v>
      </c>
      <c r="K2331" s="24">
        <f>IFERROR(IF(V2331="Flex",0,IF(D2331=$D$30,VLOOKUP(A2331,MMO_o10M_lease!$A$1:$F$51,5,FALSE),IF(D2331=$D$26,VLOOKUP(D2331,LANDINGS!$A$3:$BR$40,HLOOKUP(A2331,LANDINGS!$B$1:$CF$42,42,FALSE),FALSE)-IFERROR(VLOOKUP(A2331,MMO_o10M_lease!$A$1:$F$38,5,FALSE),0),VLOOKUP(D2331,LANDINGS!$A$3:$CF$40,HLOOKUP(A2331,LANDINGS!$B$1:$CF$42,42,FALSE),FALSE)))),0)</f>
        <v>0</v>
      </c>
      <c r="L2331" s="24">
        <f>SUMIFS(PASTE_FLEX_TRACKER!$D:$D,PASTE_FLEX_TRACKER!$E:$E,MAIN!$A2331,PASTE_FLEX_TRACKER!$B:$B,MAIN!$D2331)</f>
        <v>0</v>
      </c>
      <c r="M2331" s="35" t="s">
        <v>133</v>
      </c>
      <c r="N2331" s="46" t="s">
        <v>563</v>
      </c>
      <c r="O2331" s="46">
        <f>SUMIFS(MAN_ADJ!$L:$L,MAN_ADJ!$K:$K,MAIN!$D2331,MAN_ADJ!$J:$J,MAIN!$S2331)</f>
        <v>0</v>
      </c>
      <c r="P2331" s="25">
        <f t="shared" si="676"/>
        <v>0</v>
      </c>
      <c r="Q2331" s="28">
        <f t="shared" si="664"/>
        <v>0</v>
      </c>
      <c r="R2331" s="38">
        <f t="shared" si="654"/>
        <v>223.08674999999997</v>
      </c>
      <c r="S2331" s="17" t="s">
        <v>58</v>
      </c>
      <c r="U2331" t="s">
        <v>577</v>
      </c>
      <c r="V2331" t="s">
        <v>735</v>
      </c>
    </row>
    <row r="2332" spans="1:22" x14ac:dyDescent="0.25">
      <c r="A2332" s="17" t="s">
        <v>58</v>
      </c>
      <c r="B2332" s="17" t="s">
        <v>93</v>
      </c>
      <c r="C2332" s="17" t="s">
        <v>135</v>
      </c>
      <c r="D2332" s="17" t="s">
        <v>99</v>
      </c>
      <c r="E2332" s="24">
        <f>IF(U2332="SC",SUMIFS(SC!F:F,SC!A:A,MAIN!D2332,SC!B:B,MAIN!A2332),SUMIFS(Allocations!$H:$H,Allocations!$A:$A,MAIN!$A2332,Allocations!$B:$B,MAIN!$D2332))</f>
        <v>2.2032000000000003</v>
      </c>
      <c r="F2332" s="24">
        <f>IF(U2332="SC",SUMIFS(SC!J:J,SC!A:A,MAIN!D2332,SC!B:B,MAIN!A2332),SUMIFS(Allocations!M:M,Allocations!A:A,MAIN!A2332,Allocations!B:B,MAIN!D2332))</f>
        <v>0</v>
      </c>
      <c r="G2332" s="24">
        <f t="shared" si="674"/>
        <v>2.2032000000000003</v>
      </c>
      <c r="H2332" s="24">
        <f>IFERROR(VLOOKUP(S2332,Swaps_wk!$A$2:$AP$151,HLOOKUP(MAIN!D2332,Swaps_wk!$B$2:$AP$151,150,FALSE),FALSE),0)</f>
        <v>0</v>
      </c>
      <c r="I2332" s="24">
        <f>SUMIFS(PASTE_DQS_TRACKER!$D:$D,PASTE_DQS_TRACKER!$C:$C,MAIN!$A2332,PASTE_DQS_TRACKER!$B:$B,MAIN!$D2332)-SUMIFS(PASTE_DQS_TRACKER!$D:$D,PASTE_DQS_TRACKER!$C:$C,MAIN!$A2332,PASTE_DQS_TRACKER!$E:$E,MAIN!$D2332)</f>
        <v>0</v>
      </c>
      <c r="J2332" s="25">
        <f t="shared" si="675"/>
        <v>2.2032000000000003</v>
      </c>
      <c r="K2332" s="24">
        <f>IFERROR(IF(V2332="Flex",0,IF(D2332=$D$30,VLOOKUP(A2332,MMO_o10M_lease!$A$1:$F$51,5,FALSE),IF(D2332=$D$26,VLOOKUP(D2332,LANDINGS!$A$3:$BR$40,HLOOKUP(A2332,LANDINGS!$B$1:$CF$42,42,FALSE),FALSE)-IFERROR(VLOOKUP(A2332,MMO_o10M_lease!$A$1:$F$38,5,FALSE),0),VLOOKUP(D2332,LANDINGS!$A$3:$CF$40,HLOOKUP(A2332,LANDINGS!$B$1:$CF$42,42,FALSE),FALSE)))),0)</f>
        <v>0</v>
      </c>
      <c r="L2332" s="24">
        <f>SUMIFS(PASTE_FLEX_TRACKER!$D:$D,PASTE_FLEX_TRACKER!$E:$E,MAIN!$A2332,PASTE_FLEX_TRACKER!$B:$B,MAIN!$D2332)</f>
        <v>0</v>
      </c>
      <c r="M2332" s="35" t="s">
        <v>133</v>
      </c>
      <c r="N2332" s="46" t="s">
        <v>563</v>
      </c>
      <c r="O2332" s="46">
        <f>SUMIFS(MAN_ADJ!$L:$L,MAN_ADJ!$K:$K,MAIN!$D2332,MAN_ADJ!$J:$J,MAIN!$S2332)</f>
        <v>0</v>
      </c>
      <c r="P2332" s="25">
        <f t="shared" si="676"/>
        <v>0</v>
      </c>
      <c r="Q2332" s="28">
        <f t="shared" si="664"/>
        <v>0</v>
      </c>
      <c r="R2332" s="38">
        <f t="shared" si="654"/>
        <v>2.2032000000000003</v>
      </c>
      <c r="S2332" s="17" t="s">
        <v>58</v>
      </c>
      <c r="U2332" t="s">
        <v>577</v>
      </c>
      <c r="V2332" t="s">
        <v>735</v>
      </c>
    </row>
    <row r="2333" spans="1:22" x14ac:dyDescent="0.25">
      <c r="A2333" s="17" t="s">
        <v>58</v>
      </c>
      <c r="B2333" s="17" t="s">
        <v>93</v>
      </c>
      <c r="C2333" s="17" t="s">
        <v>135</v>
      </c>
      <c r="D2333" s="17" t="s">
        <v>100</v>
      </c>
      <c r="E2333" s="24">
        <f>IF(U2333="SC",SUMIFS(SC!F:F,SC!A:A,MAIN!D2333,SC!B:B,MAIN!A2333),SUMIFS(Allocations!$H:$H,Allocations!$A:$A,MAIN!$A2333,Allocations!$B:$B,MAIN!$D2333))</f>
        <v>9.8699999999999992</v>
      </c>
      <c r="F2333" s="24">
        <f>IF(U2333="SC",SUMIFS(SC!J:J,SC!A:A,MAIN!D2333,SC!B:B,MAIN!A2333),SUMIFS(Allocations!M:M,Allocations!A:A,MAIN!A2333,Allocations!B:B,MAIN!D2333))</f>
        <v>0</v>
      </c>
      <c r="G2333" s="24">
        <f t="shared" si="674"/>
        <v>9.8699999999999992</v>
      </c>
      <c r="H2333" s="24">
        <f>IFERROR(VLOOKUP(S2333,Swaps_wk!$A$2:$AP$151,HLOOKUP(MAIN!D2333,Swaps_wk!$B$2:$AP$151,150,FALSE),FALSE),0)</f>
        <v>0</v>
      </c>
      <c r="I2333" s="24">
        <f>SUMIFS(PASTE_DQS_TRACKER!$D:$D,PASTE_DQS_TRACKER!$C:$C,MAIN!$A2333,PASTE_DQS_TRACKER!$B:$B,MAIN!$D2333)-SUMIFS(PASTE_DQS_TRACKER!$D:$D,PASTE_DQS_TRACKER!$C:$C,MAIN!$A2333,PASTE_DQS_TRACKER!$E:$E,MAIN!$D2333)</f>
        <v>0</v>
      </c>
      <c r="J2333" s="25">
        <f t="shared" si="675"/>
        <v>9.8699999999999992</v>
      </c>
      <c r="K2333" s="24">
        <f>IFERROR(IF(V2333="Flex",0,IF(D2333=$D$30,VLOOKUP(A2333,MMO_o10M_lease!$A$1:$F$51,5,FALSE),IF(D2333=$D$26,VLOOKUP(D2333,LANDINGS!$A$3:$BR$40,HLOOKUP(A2333,LANDINGS!$B$1:$CF$42,42,FALSE),FALSE)-IFERROR(VLOOKUP(A2333,MMO_o10M_lease!$A$1:$F$38,5,FALSE),0),VLOOKUP(D2333,LANDINGS!$A$3:$CF$40,HLOOKUP(A2333,LANDINGS!$B$1:$CF$42,42,FALSE),FALSE)))),0)</f>
        <v>0</v>
      </c>
      <c r="L2333" s="24">
        <f>SUMIFS(PASTE_FLEX_TRACKER!$D:$D,PASTE_FLEX_TRACKER!$E:$E,MAIN!$A2333,PASTE_FLEX_TRACKER!$B:$B,MAIN!$D2333)</f>
        <v>0</v>
      </c>
      <c r="M2333" s="35" t="s">
        <v>133</v>
      </c>
      <c r="N2333" s="46" t="s">
        <v>563</v>
      </c>
      <c r="O2333" s="46">
        <f>SUMIFS(MAN_ADJ!$L:$L,MAN_ADJ!$K:$K,MAIN!$D2333,MAN_ADJ!$J:$J,MAIN!$S2333)</f>
        <v>0</v>
      </c>
      <c r="P2333" s="25">
        <f t="shared" si="676"/>
        <v>0</v>
      </c>
      <c r="Q2333" s="28">
        <f t="shared" si="664"/>
        <v>0</v>
      </c>
      <c r="R2333" s="38">
        <f t="shared" ref="R2333:R2367" si="677">J2333-P2333</f>
        <v>9.8699999999999992</v>
      </c>
      <c r="S2333" s="17" t="s">
        <v>58</v>
      </c>
      <c r="U2333" t="s">
        <v>577</v>
      </c>
      <c r="V2333" t="s">
        <v>735</v>
      </c>
    </row>
    <row r="2334" spans="1:22" x14ac:dyDescent="0.25">
      <c r="A2334" s="17" t="s">
        <v>58</v>
      </c>
      <c r="B2334" s="17" t="s">
        <v>93</v>
      </c>
      <c r="C2334" s="17" t="s">
        <v>135</v>
      </c>
      <c r="D2334" s="17" t="s">
        <v>101</v>
      </c>
      <c r="E2334" s="24">
        <f>IF(U2334="SC",SUMIFS(SC!F:F,SC!A:A,MAIN!D2334,SC!B:B,MAIN!A2334),SUMIFS(Allocations!$H:$H,Allocations!$A:$A,MAIN!$A2334,Allocations!$B:$B,MAIN!$D2334))</f>
        <v>4.4099999999999993</v>
      </c>
      <c r="F2334" s="24">
        <f>IF(U2334="SC",SUMIFS(SC!J:J,SC!A:A,MAIN!D2334,SC!B:B,MAIN!A2334),SUMIFS(Allocations!M:M,Allocations!A:A,MAIN!A2334,Allocations!B:B,MAIN!D2334))</f>
        <v>0</v>
      </c>
      <c r="G2334" s="24">
        <f t="shared" si="674"/>
        <v>4.4099999999999993</v>
      </c>
      <c r="H2334" s="24">
        <f>IFERROR(VLOOKUP(S2334,Swaps_wk!$A$2:$AP$151,HLOOKUP(MAIN!D2334,Swaps_wk!$B$2:$AP$151,150,FALSE),FALSE),0)</f>
        <v>0</v>
      </c>
      <c r="I2334" s="24">
        <f>SUMIFS(PASTE_DQS_TRACKER!$D:$D,PASTE_DQS_TRACKER!$C:$C,MAIN!$A2334,PASTE_DQS_TRACKER!$B:$B,MAIN!$D2334)-SUMIFS(PASTE_DQS_TRACKER!$D:$D,PASTE_DQS_TRACKER!$C:$C,MAIN!$A2334,PASTE_DQS_TRACKER!$E:$E,MAIN!$D2334)</f>
        <v>0</v>
      </c>
      <c r="J2334" s="25">
        <f t="shared" si="675"/>
        <v>4.4099999999999993</v>
      </c>
      <c r="K2334" s="24">
        <f>IFERROR(IF(V2334="Flex",0,IF(D2334=$D$30,VLOOKUP(A2334,MMO_o10M_lease!$A$1:$F$51,5,FALSE),IF(D2334=$D$26,VLOOKUP(D2334,LANDINGS!$A$3:$BR$40,HLOOKUP(A2334,LANDINGS!$B$1:$CF$42,42,FALSE),FALSE)-IFERROR(VLOOKUP(A2334,MMO_o10M_lease!$A$1:$F$38,5,FALSE),0),VLOOKUP(D2334,LANDINGS!$A$3:$CF$40,HLOOKUP(A2334,LANDINGS!$B$1:$CF$42,42,FALSE),FALSE)))),0)</f>
        <v>0</v>
      </c>
      <c r="L2334" s="24">
        <f>SUMIFS(PASTE_FLEX_TRACKER!$D:$D,PASTE_FLEX_TRACKER!$E:$E,MAIN!$A2334,PASTE_FLEX_TRACKER!$B:$B,MAIN!$D2334)</f>
        <v>0</v>
      </c>
      <c r="M2334" s="35" t="s">
        <v>133</v>
      </c>
      <c r="N2334" s="46" t="s">
        <v>563</v>
      </c>
      <c r="O2334" s="46">
        <f>SUMIFS(MAN_ADJ!$L:$L,MAN_ADJ!$K:$K,MAIN!$D2334,MAN_ADJ!$J:$J,MAIN!$S2334)</f>
        <v>0</v>
      </c>
      <c r="P2334" s="25">
        <f t="shared" si="676"/>
        <v>0</v>
      </c>
      <c r="Q2334" s="28">
        <f t="shared" si="664"/>
        <v>0</v>
      </c>
      <c r="R2334" s="38">
        <f t="shared" si="677"/>
        <v>4.4099999999999993</v>
      </c>
      <c r="S2334" s="17" t="s">
        <v>58</v>
      </c>
      <c r="U2334" t="s">
        <v>577</v>
      </c>
      <c r="V2334" t="s">
        <v>735</v>
      </c>
    </row>
    <row r="2335" spans="1:22" x14ac:dyDescent="0.25">
      <c r="A2335" s="17" t="s">
        <v>58</v>
      </c>
      <c r="B2335" s="17" t="s">
        <v>93</v>
      </c>
      <c r="C2335" s="17" t="s">
        <v>135</v>
      </c>
      <c r="D2335" s="17" t="s">
        <v>102</v>
      </c>
      <c r="E2335" s="24">
        <f>IF(U2335="SC",SUMIFS(SC!F:F,SC!A:A,MAIN!D2335,SC!B:B,MAIN!A2335),SUMIFS(Allocations!$H:$H,Allocations!$A:$A,MAIN!$A2335,Allocations!$B:$B,MAIN!$D2335))</f>
        <v>7.4999999999999997E-2</v>
      </c>
      <c r="F2335" s="24">
        <f>IF(U2335="SC",SUMIFS(SC!J:J,SC!A:A,MAIN!D2335,SC!B:B,MAIN!A2335),SUMIFS(Allocations!M:M,Allocations!A:A,MAIN!A2335,Allocations!B:B,MAIN!D2335))</f>
        <v>0</v>
      </c>
      <c r="G2335" s="24">
        <f t="shared" si="674"/>
        <v>7.4999999999999997E-2</v>
      </c>
      <c r="H2335" s="24">
        <f>IFERROR(VLOOKUP(S2335,Swaps_wk!$A$2:$AP$151,HLOOKUP(MAIN!D2335,Swaps_wk!$B$2:$AP$151,150,FALSE),FALSE),0)</f>
        <v>0</v>
      </c>
      <c r="I2335" s="24">
        <f>SUMIFS(PASTE_DQS_TRACKER!$D:$D,PASTE_DQS_TRACKER!$C:$C,MAIN!$A2335,PASTE_DQS_TRACKER!$B:$B,MAIN!$D2335)-SUMIFS(PASTE_DQS_TRACKER!$D:$D,PASTE_DQS_TRACKER!$C:$C,MAIN!$A2335,PASTE_DQS_TRACKER!$E:$E,MAIN!$D2335)</f>
        <v>0</v>
      </c>
      <c r="J2335" s="25">
        <f t="shared" si="675"/>
        <v>7.4999999999999997E-2</v>
      </c>
      <c r="K2335" s="24">
        <f>IFERROR(IF(V2335="Flex",0,IF(D2335=$D$30,VLOOKUP(A2335,MMO_o10M_lease!$A$1:$F$51,5,FALSE),IF(D2335=$D$26,VLOOKUP(D2335,LANDINGS!$A$3:$BR$40,HLOOKUP(A2335,LANDINGS!$B$1:$CF$42,42,FALSE),FALSE)-IFERROR(VLOOKUP(A2335,MMO_o10M_lease!$A$1:$F$38,5,FALSE),0),VLOOKUP(D2335,LANDINGS!$A$3:$CF$40,HLOOKUP(A2335,LANDINGS!$B$1:$CF$42,42,FALSE),FALSE)))),0)</f>
        <v>0</v>
      </c>
      <c r="L2335" s="24">
        <f>SUMIFS(PASTE_FLEX_TRACKER!$D:$D,PASTE_FLEX_TRACKER!$E:$E,MAIN!$A2335,PASTE_FLEX_TRACKER!$B:$B,MAIN!$D2335)</f>
        <v>0</v>
      </c>
      <c r="M2335" s="35" t="s">
        <v>133</v>
      </c>
      <c r="N2335" s="46" t="s">
        <v>563</v>
      </c>
      <c r="O2335" s="46">
        <f>SUMIFS(MAN_ADJ!$L:$L,MAN_ADJ!$K:$K,MAIN!$D2335,MAN_ADJ!$J:$J,MAIN!$S2335)</f>
        <v>0</v>
      </c>
      <c r="P2335" s="25">
        <f t="shared" si="676"/>
        <v>0</v>
      </c>
      <c r="Q2335" s="28">
        <f t="shared" si="664"/>
        <v>0</v>
      </c>
      <c r="R2335" s="38">
        <f t="shared" si="677"/>
        <v>7.4999999999999997E-2</v>
      </c>
      <c r="S2335" s="17" t="s">
        <v>58</v>
      </c>
      <c r="U2335" t="s">
        <v>577</v>
      </c>
      <c r="V2335" t="s">
        <v>735</v>
      </c>
    </row>
    <row r="2336" spans="1:22" x14ac:dyDescent="0.25">
      <c r="A2336" s="17" t="s">
        <v>58</v>
      </c>
      <c r="B2336" s="17" t="s">
        <v>93</v>
      </c>
      <c r="C2336" s="17" t="s">
        <v>135</v>
      </c>
      <c r="D2336" s="17" t="s">
        <v>103</v>
      </c>
      <c r="E2336" s="24">
        <f>IF(U2336="SC",SUMIFS(SC!F:F,SC!A:A,MAIN!D2336,SC!B:B,MAIN!A2336),SUMIFS(Allocations!$H:$H,Allocations!$A:$A,MAIN!$A2336,Allocations!$B:$B,MAIN!$D2336))</f>
        <v>0</v>
      </c>
      <c r="F2336" s="24">
        <f>IF(U2336="SC",SUMIFS(SC!J:J,SC!A:A,MAIN!D2336,SC!B:B,MAIN!A2336),SUMIFS(Allocations!M:M,Allocations!A:A,MAIN!A2336,Allocations!B:B,MAIN!D2336))</f>
        <v>0</v>
      </c>
      <c r="G2336" s="24">
        <f t="shared" si="674"/>
        <v>0</v>
      </c>
      <c r="H2336" s="24">
        <f>IFERROR(VLOOKUP(S2336,Swaps_wk!$A$2:$AP$151,HLOOKUP(MAIN!D2336,Swaps_wk!$B$2:$AP$151,150,FALSE),FALSE),0)</f>
        <v>0</v>
      </c>
      <c r="I2336" s="24">
        <f>SUMIFS(PASTE_DQS_TRACKER!$D:$D,PASTE_DQS_TRACKER!$C:$C,MAIN!$A2336,PASTE_DQS_TRACKER!$B:$B,MAIN!$D2336)-SUMIFS(PASTE_DQS_TRACKER!$D:$D,PASTE_DQS_TRACKER!$C:$C,MAIN!$A2336,PASTE_DQS_TRACKER!$E:$E,MAIN!$D2336)</f>
        <v>0</v>
      </c>
      <c r="J2336" s="25">
        <f t="shared" si="675"/>
        <v>0</v>
      </c>
      <c r="K2336" s="24">
        <f>IFERROR(IF(V2336="Flex",0,IF(D2336=$D$30,VLOOKUP(A2336,MMO_o10M_lease!$A$1:$F$51,5,FALSE),IF(D2336=$D$26,VLOOKUP(D2336,LANDINGS!$A$3:$BR$40,HLOOKUP(A2336,LANDINGS!$B$1:$CF$42,42,FALSE),FALSE)-IFERROR(VLOOKUP(A2336,MMO_o10M_lease!$A$1:$F$38,5,FALSE),0),VLOOKUP(D2336,LANDINGS!$A$3:$CF$40,HLOOKUP(A2336,LANDINGS!$B$1:$CF$42,42,FALSE),FALSE)))),0)</f>
        <v>0</v>
      </c>
      <c r="L2336" s="24">
        <f>SUMIFS(PASTE_FLEX_TRACKER!$D:$D,PASTE_FLEX_TRACKER!$E:$E,MAIN!$A2336,PASTE_FLEX_TRACKER!$B:$B,MAIN!$D2336)</f>
        <v>0</v>
      </c>
      <c r="M2336" s="35" t="s">
        <v>133</v>
      </c>
      <c r="N2336" s="46" t="s">
        <v>563</v>
      </c>
      <c r="O2336" s="46">
        <f>SUMIFS(MAN_ADJ!$L:$L,MAN_ADJ!$K:$K,MAIN!$D2336,MAN_ADJ!$J:$J,MAIN!$S2336)</f>
        <v>0</v>
      </c>
      <c r="P2336" s="25">
        <f t="shared" si="676"/>
        <v>0</v>
      </c>
      <c r="Q2336" s="28" t="str">
        <f t="shared" si="664"/>
        <v>n/a</v>
      </c>
      <c r="R2336" s="38">
        <f t="shared" si="677"/>
        <v>0</v>
      </c>
      <c r="S2336" s="17" t="s">
        <v>58</v>
      </c>
      <c r="U2336" t="s">
        <v>577</v>
      </c>
      <c r="V2336" t="s">
        <v>735</v>
      </c>
    </row>
    <row r="2337" spans="1:22" x14ac:dyDescent="0.25">
      <c r="A2337" s="17" t="s">
        <v>58</v>
      </c>
      <c r="B2337" s="17" t="s">
        <v>93</v>
      </c>
      <c r="C2337" s="17" t="s">
        <v>135</v>
      </c>
      <c r="D2337" s="17" t="s">
        <v>104</v>
      </c>
      <c r="E2337" s="24">
        <f>IF(U2337="SC",SUMIFS(SC!F:F,SC!A:A,MAIN!D2337,SC!B:B,MAIN!A2337),SUMIFS(Allocations!$H:$H,Allocations!$A:$A,MAIN!$A2337,Allocations!$B:$B,MAIN!$D2337))</f>
        <v>44.174999999999997</v>
      </c>
      <c r="F2337" s="24">
        <f>IF(U2337="SC",SUMIFS(SC!J:J,SC!A:A,MAIN!D2337,SC!B:B,MAIN!A2337),SUMIFS(Allocations!M:M,Allocations!A:A,MAIN!A2337,Allocations!B:B,MAIN!D2337))</f>
        <v>0</v>
      </c>
      <c r="G2337" s="24">
        <f t="shared" si="674"/>
        <v>44.174999999999997</v>
      </c>
      <c r="H2337" s="24">
        <f>IFERROR(VLOOKUP(S2337,Swaps_wk!$A$2:$AP$151,HLOOKUP(MAIN!D2337,Swaps_wk!$B$2:$AP$151,150,FALSE),FALSE),0)</f>
        <v>0</v>
      </c>
      <c r="I2337" s="24">
        <f>SUMIFS(PASTE_DQS_TRACKER!$D:$D,PASTE_DQS_TRACKER!$C:$C,MAIN!$A2337,PASTE_DQS_TRACKER!$B:$B,MAIN!$D2337)-SUMIFS(PASTE_DQS_TRACKER!$D:$D,PASTE_DQS_TRACKER!$C:$C,MAIN!$A2337,PASTE_DQS_TRACKER!$E:$E,MAIN!$D2337)</f>
        <v>0</v>
      </c>
      <c r="J2337" s="25">
        <f t="shared" si="675"/>
        <v>44.174999999999997</v>
      </c>
      <c r="K2337" s="24">
        <f>IFERROR(IF(V2337="Flex",0,IF(D2337=$D$30,VLOOKUP(A2337,MMO_o10M_lease!$A$1:$F$51,5,FALSE),IF(D2337=$D$26,VLOOKUP(D2337,LANDINGS!$A$3:$BR$40,HLOOKUP(A2337,LANDINGS!$B$1:$CF$42,42,FALSE),FALSE)-IFERROR(VLOOKUP(A2337,MMO_o10M_lease!$A$1:$F$38,5,FALSE),0),VLOOKUP(D2337,LANDINGS!$A$3:$CF$40,HLOOKUP(A2337,LANDINGS!$B$1:$CF$42,42,FALSE),FALSE)))),0)</f>
        <v>0</v>
      </c>
      <c r="L2337" s="24">
        <f>SUMIFS(PASTE_FLEX_TRACKER!$D:$D,PASTE_FLEX_TRACKER!$E:$E,MAIN!$A2337,PASTE_FLEX_TRACKER!$B:$B,MAIN!$D2337)</f>
        <v>0</v>
      </c>
      <c r="M2337" s="35" t="s">
        <v>133</v>
      </c>
      <c r="N2337" s="46" t="s">
        <v>563</v>
      </c>
      <c r="O2337" s="46">
        <f>SUMIFS(MAN_ADJ!$L:$L,MAN_ADJ!$K:$K,MAIN!$D2337,MAN_ADJ!$J:$J,MAIN!$S2337)</f>
        <v>0</v>
      </c>
      <c r="P2337" s="25">
        <f t="shared" si="676"/>
        <v>0</v>
      </c>
      <c r="Q2337" s="28">
        <f t="shared" si="664"/>
        <v>0</v>
      </c>
      <c r="R2337" s="38">
        <f t="shared" si="677"/>
        <v>44.174999999999997</v>
      </c>
      <c r="S2337" s="17" t="s">
        <v>58</v>
      </c>
      <c r="U2337" t="s">
        <v>577</v>
      </c>
      <c r="V2337" t="s">
        <v>735</v>
      </c>
    </row>
    <row r="2338" spans="1:22" x14ac:dyDescent="0.25">
      <c r="A2338" s="17" t="s">
        <v>58</v>
      </c>
      <c r="B2338" s="17" t="s">
        <v>93</v>
      </c>
      <c r="C2338" s="17" t="s">
        <v>135</v>
      </c>
      <c r="D2338" s="17" t="s">
        <v>105</v>
      </c>
      <c r="E2338" s="24">
        <f>IF(U2338="SC",SUMIFS(SC!F:F,SC!A:A,MAIN!D2338,SC!B:B,MAIN!A2338),SUMIFS(Allocations!$H:$H,Allocations!$A:$A,MAIN!$A2338,Allocations!$B:$B,MAIN!$D2338))</f>
        <v>30.637050000000002</v>
      </c>
      <c r="F2338" s="24">
        <f>IF(U2338="SC",SUMIFS(SC!J:J,SC!A:A,MAIN!D2338,SC!B:B,MAIN!A2338),SUMIFS(Allocations!M:M,Allocations!A:A,MAIN!A2338,Allocations!B:B,MAIN!D2338))</f>
        <v>0</v>
      </c>
      <c r="G2338" s="24">
        <f t="shared" si="674"/>
        <v>30.637050000000002</v>
      </c>
      <c r="H2338" s="24">
        <f>IFERROR(VLOOKUP(S2338,Swaps_wk!$A$2:$AP$151,HLOOKUP(MAIN!D2338,Swaps_wk!$B$2:$AP$151,150,FALSE),FALSE),0)</f>
        <v>0</v>
      </c>
      <c r="I2338" s="24">
        <f>SUMIFS(PASTE_DQS_TRACKER!$D:$D,PASTE_DQS_TRACKER!$C:$C,MAIN!$A2338,PASTE_DQS_TRACKER!$B:$B,MAIN!$D2338)-SUMIFS(PASTE_DQS_TRACKER!$D:$D,PASTE_DQS_TRACKER!$C:$C,MAIN!$A2338,PASTE_DQS_TRACKER!$E:$E,MAIN!$D2338)</f>
        <v>0</v>
      </c>
      <c r="J2338" s="25">
        <f t="shared" si="675"/>
        <v>30.637050000000002</v>
      </c>
      <c r="K2338" s="24">
        <f>IFERROR(IF(V2338="Flex",0,IF(D2338=$D$30,VLOOKUP(A2338,MMO_o10M_lease!$A$1:$F$51,5,FALSE),IF(D2338=$D$26,VLOOKUP(D2338,LANDINGS!$A$3:$BR$40,HLOOKUP(A2338,LANDINGS!$B$1:$CF$42,42,FALSE),FALSE)-IFERROR(VLOOKUP(A2338,MMO_o10M_lease!$A$1:$F$38,5,FALSE),0),VLOOKUP(D2338,LANDINGS!$A$3:$CF$40,HLOOKUP(A2338,LANDINGS!$B$1:$CF$42,42,FALSE),FALSE)))),0)</f>
        <v>0</v>
      </c>
      <c r="L2338" s="24">
        <f>SUMIFS(PASTE_FLEX_TRACKER!$D:$D,PASTE_FLEX_TRACKER!$E:$E,MAIN!$A2338,PASTE_FLEX_TRACKER!$B:$B,MAIN!$D2338)</f>
        <v>0</v>
      </c>
      <c r="M2338" s="35" t="s">
        <v>133</v>
      </c>
      <c r="N2338" s="46" t="s">
        <v>563</v>
      </c>
      <c r="O2338" s="46">
        <f>SUMIFS(MAN_ADJ!$L:$L,MAN_ADJ!$K:$K,MAIN!$D2338,MAN_ADJ!$J:$J,MAIN!$S2338)</f>
        <v>0</v>
      </c>
      <c r="P2338" s="25">
        <f t="shared" si="676"/>
        <v>0</v>
      </c>
      <c r="Q2338" s="28">
        <f t="shared" si="664"/>
        <v>0</v>
      </c>
      <c r="R2338" s="38">
        <f t="shared" si="677"/>
        <v>30.637050000000002</v>
      </c>
      <c r="S2338" s="17" t="s">
        <v>58</v>
      </c>
      <c r="U2338" t="s">
        <v>577</v>
      </c>
      <c r="V2338" t="s">
        <v>735</v>
      </c>
    </row>
    <row r="2339" spans="1:22" x14ac:dyDescent="0.25">
      <c r="A2339" s="17" t="s">
        <v>58</v>
      </c>
      <c r="B2339" s="17" t="s">
        <v>93</v>
      </c>
      <c r="C2339" s="17" t="s">
        <v>135</v>
      </c>
      <c r="D2339" s="17" t="s">
        <v>106</v>
      </c>
      <c r="E2339" s="24">
        <f>IF(U2339="SC",SUMIFS(SC!F:F,SC!A:A,MAIN!D2339,SC!B:B,MAIN!A2339),SUMIFS(Allocations!$H:$H,Allocations!$A:$A,MAIN!$A2339,Allocations!$B:$B,MAIN!$D2339))</f>
        <v>65.432549999999992</v>
      </c>
      <c r="F2339" s="24">
        <f>IF(U2339="SC",SUMIFS(SC!J:J,SC!A:A,MAIN!D2339,SC!B:B,MAIN!A2339),SUMIFS(Allocations!M:M,Allocations!A:A,MAIN!A2339,Allocations!B:B,MAIN!D2339))</f>
        <v>0</v>
      </c>
      <c r="G2339" s="24">
        <f t="shared" si="674"/>
        <v>65.432549999999992</v>
      </c>
      <c r="H2339" s="24">
        <f>IFERROR(VLOOKUP(S2339,Swaps_wk!$A$2:$AP$151,HLOOKUP(MAIN!D2339,Swaps_wk!$B$2:$AP$151,150,FALSE),FALSE),0)</f>
        <v>0</v>
      </c>
      <c r="I2339" s="24">
        <f>SUMIFS(PASTE_DQS_TRACKER!$D:$D,PASTE_DQS_TRACKER!$C:$C,MAIN!$A2339,PASTE_DQS_TRACKER!$B:$B,MAIN!$D2339)-SUMIFS(PASTE_DQS_TRACKER!$D:$D,PASTE_DQS_TRACKER!$C:$C,MAIN!$A2339,PASTE_DQS_TRACKER!$E:$E,MAIN!$D2339)</f>
        <v>0</v>
      </c>
      <c r="J2339" s="25">
        <f t="shared" si="675"/>
        <v>65.432549999999992</v>
      </c>
      <c r="K2339" s="24">
        <f>IFERROR(IF(V2339="Flex",0,IF(D2339=$D$30,VLOOKUP(A2339,MMO_o10M_lease!$A$1:$F$51,5,FALSE),IF(D2339=$D$26,VLOOKUP(D2339,LANDINGS!$A$3:$BR$40,HLOOKUP(A2339,LANDINGS!$B$1:$CF$42,42,FALSE),FALSE)-IFERROR(VLOOKUP(A2339,MMO_o10M_lease!$A$1:$F$38,5,FALSE),0),VLOOKUP(D2339,LANDINGS!$A$3:$CF$40,HLOOKUP(A2339,LANDINGS!$B$1:$CF$42,42,FALSE),FALSE)))),0)</f>
        <v>0</v>
      </c>
      <c r="L2339" s="24">
        <f>SUMIFS(PASTE_FLEX_TRACKER!$D:$D,PASTE_FLEX_TRACKER!$E:$E,MAIN!$A2339,PASTE_FLEX_TRACKER!$B:$B,MAIN!$D2339)</f>
        <v>0</v>
      </c>
      <c r="M2339" s="35" t="s">
        <v>133</v>
      </c>
      <c r="N2339" s="46" t="s">
        <v>563</v>
      </c>
      <c r="O2339" s="46">
        <f>SUMIFS(MAN_ADJ!$L:$L,MAN_ADJ!$K:$K,MAIN!$D2339,MAN_ADJ!$J:$J,MAIN!$S2339)</f>
        <v>0</v>
      </c>
      <c r="P2339" s="25">
        <f t="shared" si="676"/>
        <v>0</v>
      </c>
      <c r="Q2339" s="28">
        <f t="shared" si="664"/>
        <v>0</v>
      </c>
      <c r="R2339" s="38">
        <f t="shared" si="677"/>
        <v>65.432549999999992</v>
      </c>
      <c r="S2339" s="17" t="s">
        <v>58</v>
      </c>
      <c r="U2339" t="s">
        <v>577</v>
      </c>
      <c r="V2339" t="s">
        <v>735</v>
      </c>
    </row>
    <row r="2340" spans="1:22" x14ac:dyDescent="0.25">
      <c r="A2340" s="17" t="s">
        <v>58</v>
      </c>
      <c r="B2340" s="17" t="s">
        <v>93</v>
      </c>
      <c r="C2340" s="17" t="s">
        <v>135</v>
      </c>
      <c r="D2340" s="17" t="s">
        <v>107</v>
      </c>
      <c r="E2340" s="24">
        <f>IF(U2340="SC",SUMIFS(SC!F:F,SC!A:A,MAIN!D2340,SC!B:B,MAIN!A2340),SUMIFS(Allocations!$H:$H,Allocations!$A:$A,MAIN!$A2340,Allocations!$B:$B,MAIN!$D2340))</f>
        <v>4.2164999999999999</v>
      </c>
      <c r="F2340" s="24">
        <f>IF(U2340="SC",SUMIFS(SC!J:J,SC!A:A,MAIN!D2340,SC!B:B,MAIN!A2340),SUMIFS(Allocations!M:M,Allocations!A:A,MAIN!A2340,Allocations!B:B,MAIN!D2340))</f>
        <v>0</v>
      </c>
      <c r="G2340" s="24">
        <f t="shared" si="674"/>
        <v>4.2164999999999999</v>
      </c>
      <c r="H2340" s="24">
        <f>IFERROR(VLOOKUP(S2340,Swaps_wk!$A$2:$AP$151,HLOOKUP(MAIN!D2340,Swaps_wk!$B$2:$AP$151,150,FALSE),FALSE),0)</f>
        <v>0</v>
      </c>
      <c r="I2340" s="24">
        <f>SUMIFS(PASTE_DQS_TRACKER!$D:$D,PASTE_DQS_TRACKER!$C:$C,MAIN!$A2340,PASTE_DQS_TRACKER!$B:$B,MAIN!$D2340)-SUMIFS(PASTE_DQS_TRACKER!$D:$D,PASTE_DQS_TRACKER!$C:$C,MAIN!$A2340,PASTE_DQS_TRACKER!$E:$E,MAIN!$D2340)</f>
        <v>0</v>
      </c>
      <c r="J2340" s="25">
        <f t="shared" si="675"/>
        <v>4.2164999999999999</v>
      </c>
      <c r="K2340" s="24">
        <f>IFERROR(IF(V2340="Flex",0,IF(D2340=$D$30,VLOOKUP(A2340,MMO_o10M_lease!$A$1:$F$51,5,FALSE),IF(D2340=$D$26,VLOOKUP(D2340,LANDINGS!$A$3:$BR$40,HLOOKUP(A2340,LANDINGS!$B$1:$CF$42,42,FALSE),FALSE)-IFERROR(VLOOKUP(A2340,MMO_o10M_lease!$A$1:$F$38,5,FALSE),0),VLOOKUP(D2340,LANDINGS!$A$3:$CF$40,HLOOKUP(A2340,LANDINGS!$B$1:$CF$42,42,FALSE),FALSE)))),0)</f>
        <v>0</v>
      </c>
      <c r="L2340" s="24">
        <f>SUMIFS(PASTE_FLEX_TRACKER!$D:$D,PASTE_FLEX_TRACKER!$E:$E,MAIN!$A2340,PASTE_FLEX_TRACKER!$B:$B,MAIN!$D2340)</f>
        <v>0</v>
      </c>
      <c r="M2340" s="35" t="s">
        <v>133</v>
      </c>
      <c r="N2340" s="46" t="s">
        <v>563</v>
      </c>
      <c r="O2340" s="46">
        <f>SUMIFS(MAN_ADJ!$L:$L,MAN_ADJ!$K:$K,MAIN!$D2340,MAN_ADJ!$J:$J,MAIN!$S2340)</f>
        <v>0</v>
      </c>
      <c r="P2340" s="25">
        <f t="shared" si="676"/>
        <v>0</v>
      </c>
      <c r="Q2340" s="28">
        <f t="shared" si="664"/>
        <v>0</v>
      </c>
      <c r="R2340" s="38">
        <f t="shared" si="677"/>
        <v>4.2164999999999999</v>
      </c>
      <c r="S2340" s="17" t="s">
        <v>58</v>
      </c>
      <c r="U2340" t="s">
        <v>577</v>
      </c>
      <c r="V2340" t="s">
        <v>735</v>
      </c>
    </row>
    <row r="2341" spans="1:22" x14ac:dyDescent="0.25">
      <c r="A2341" s="17" t="s">
        <v>58</v>
      </c>
      <c r="B2341" s="17" t="s">
        <v>93</v>
      </c>
      <c r="C2341" s="17" t="s">
        <v>135</v>
      </c>
      <c r="D2341" s="17" t="s">
        <v>108</v>
      </c>
      <c r="E2341" s="24">
        <f>IF(U2341="SC",SUMIFS(SC!F:F,SC!A:A,MAIN!D2341,SC!B:B,MAIN!A2341),SUMIFS(Allocations!$H:$H,Allocations!$A:$A,MAIN!$A2341,Allocations!$B:$B,MAIN!$D2341))</f>
        <v>256.76579999999996</v>
      </c>
      <c r="F2341" s="24">
        <f>IF(U2341="SC",SUMIFS(SC!J:J,SC!A:A,MAIN!D2341,SC!B:B,MAIN!A2341),SUMIFS(Allocations!M:M,Allocations!A:A,MAIN!A2341,Allocations!B:B,MAIN!D2341))</f>
        <v>0</v>
      </c>
      <c r="G2341" s="24">
        <f t="shared" si="674"/>
        <v>256.76579999999996</v>
      </c>
      <c r="H2341" s="24">
        <f>IFERROR(VLOOKUP(S2341,Swaps_wk!$A$2:$AP$151,HLOOKUP(MAIN!D2341,Swaps_wk!$B$2:$AP$151,150,FALSE),FALSE),0)</f>
        <v>0</v>
      </c>
      <c r="I2341" s="24">
        <f>SUMIFS(PASTE_DQS_TRACKER!$D:$D,PASTE_DQS_TRACKER!$C:$C,MAIN!$A2341,PASTE_DQS_TRACKER!$B:$B,MAIN!$D2341)-SUMIFS(PASTE_DQS_TRACKER!$D:$D,PASTE_DQS_TRACKER!$C:$C,MAIN!$A2341,PASTE_DQS_TRACKER!$E:$E,MAIN!$D2341)</f>
        <v>0</v>
      </c>
      <c r="J2341" s="25">
        <f t="shared" si="675"/>
        <v>256.76579999999996</v>
      </c>
      <c r="K2341" s="24">
        <f>IFERROR(IF(V2341="Flex",0,IF(D2341=$D$30,VLOOKUP(A2341,MMO_o10M_lease!$A$1:$F$51,5,FALSE),IF(D2341=$D$26,VLOOKUP(D2341,LANDINGS!$A$3:$BR$40,HLOOKUP(A2341,LANDINGS!$B$1:$CF$42,42,FALSE),FALSE)-IFERROR(VLOOKUP(A2341,MMO_o10M_lease!$A$1:$F$38,5,FALSE),0),VLOOKUP(D2341,LANDINGS!$A$3:$CF$40,HLOOKUP(A2341,LANDINGS!$B$1:$CF$42,42,FALSE),FALSE)))),0)</f>
        <v>0</v>
      </c>
      <c r="L2341" s="24">
        <f>SUMIFS(PASTE_FLEX_TRACKER!$D:$D,PASTE_FLEX_TRACKER!$E:$E,MAIN!$A2341,PASTE_FLEX_TRACKER!$B:$B,MAIN!$D2341)</f>
        <v>0</v>
      </c>
      <c r="M2341" s="35" t="s">
        <v>133</v>
      </c>
      <c r="N2341" s="46" t="s">
        <v>563</v>
      </c>
      <c r="O2341" s="46">
        <f>SUMIFS(MAN_ADJ!$L:$L,MAN_ADJ!$K:$K,MAIN!$D2341,MAN_ADJ!$J:$J,MAIN!$S2341)</f>
        <v>0</v>
      </c>
      <c r="P2341" s="25">
        <f t="shared" si="676"/>
        <v>0</v>
      </c>
      <c r="Q2341" s="28">
        <f t="shared" si="664"/>
        <v>0</v>
      </c>
      <c r="R2341" s="38">
        <f t="shared" si="677"/>
        <v>256.76579999999996</v>
      </c>
      <c r="S2341" s="17" t="s">
        <v>58</v>
      </c>
      <c r="U2341" t="s">
        <v>577</v>
      </c>
      <c r="V2341" t="s">
        <v>735</v>
      </c>
    </row>
    <row r="2342" spans="1:22" x14ac:dyDescent="0.25">
      <c r="A2342" s="17" t="s">
        <v>58</v>
      </c>
      <c r="B2342" s="17" t="s">
        <v>93</v>
      </c>
      <c r="C2342" s="17" t="s">
        <v>135</v>
      </c>
      <c r="D2342" s="17" t="s">
        <v>109</v>
      </c>
      <c r="E2342" s="24">
        <f>IF(U2342="SC",SUMIFS(SC!F:F,SC!A:A,MAIN!D2342,SC!B:B,MAIN!A2342),SUMIFS(Allocations!$H:$H,Allocations!$A:$A,MAIN!$A2342,Allocations!$B:$B,MAIN!$D2342))</f>
        <v>8.7203999999999997</v>
      </c>
      <c r="F2342" s="24">
        <f>IF(U2342="SC",SUMIFS(SC!J:J,SC!A:A,MAIN!D2342,SC!B:B,MAIN!A2342),SUMIFS(Allocations!M:M,Allocations!A:A,MAIN!A2342,Allocations!B:B,MAIN!D2342))</f>
        <v>0</v>
      </c>
      <c r="G2342" s="24">
        <f t="shared" si="674"/>
        <v>8.7203999999999997</v>
      </c>
      <c r="H2342" s="24">
        <f>IFERROR(VLOOKUP(S2342,Swaps_wk!$A$2:$AP$151,HLOOKUP(MAIN!D2342,Swaps_wk!$B$2:$AP$151,150,FALSE),FALSE),0)</f>
        <v>0</v>
      </c>
      <c r="I2342" s="24">
        <f>SUMIFS(PASTE_DQS_TRACKER!$D:$D,PASTE_DQS_TRACKER!$C:$C,MAIN!$A2342,PASTE_DQS_TRACKER!$B:$B,MAIN!$D2342)-SUMIFS(PASTE_DQS_TRACKER!$D:$D,PASTE_DQS_TRACKER!$C:$C,MAIN!$A2342,PASTE_DQS_TRACKER!$E:$E,MAIN!$D2342)</f>
        <v>0</v>
      </c>
      <c r="J2342" s="25">
        <f t="shared" si="675"/>
        <v>8.7203999999999997</v>
      </c>
      <c r="K2342" s="24">
        <f>IFERROR(IF(V2342="Flex",0,IF(D2342=$D$30,VLOOKUP(A2342,MMO_o10M_lease!$A$1:$F$51,5,FALSE),IF(D2342=$D$26,VLOOKUP(D2342,LANDINGS!$A$3:$BR$40,HLOOKUP(A2342,LANDINGS!$B$1:$CF$42,42,FALSE),FALSE)-IFERROR(VLOOKUP(A2342,MMO_o10M_lease!$A$1:$F$38,5,FALSE),0),VLOOKUP(D2342,LANDINGS!$A$3:$CF$40,HLOOKUP(A2342,LANDINGS!$B$1:$CF$42,42,FALSE),FALSE)))),0)</f>
        <v>0</v>
      </c>
      <c r="L2342" s="24">
        <f>SUMIFS(PASTE_FLEX_TRACKER!$D:$D,PASTE_FLEX_TRACKER!$E:$E,MAIN!$A2342,PASTE_FLEX_TRACKER!$B:$B,MAIN!$D2342)</f>
        <v>0</v>
      </c>
      <c r="M2342" s="35" t="s">
        <v>133</v>
      </c>
      <c r="N2342" s="46" t="s">
        <v>563</v>
      </c>
      <c r="O2342" s="46">
        <f>SUMIFS(MAN_ADJ!$L:$L,MAN_ADJ!$K:$K,MAIN!$D2342,MAN_ADJ!$J:$J,MAIN!$S2342)</f>
        <v>0</v>
      </c>
      <c r="P2342" s="25">
        <f t="shared" si="676"/>
        <v>0</v>
      </c>
      <c r="Q2342" s="28">
        <f t="shared" si="664"/>
        <v>0</v>
      </c>
      <c r="R2342" s="38">
        <f t="shared" si="677"/>
        <v>8.7203999999999997</v>
      </c>
      <c r="S2342" s="17" t="s">
        <v>58</v>
      </c>
      <c r="U2342" t="s">
        <v>577</v>
      </c>
      <c r="V2342" t="s">
        <v>735</v>
      </c>
    </row>
    <row r="2343" spans="1:22" x14ac:dyDescent="0.25">
      <c r="A2343" s="17" t="s">
        <v>58</v>
      </c>
      <c r="B2343" s="17" t="s">
        <v>93</v>
      </c>
      <c r="C2343" s="17" t="s">
        <v>135</v>
      </c>
      <c r="D2343" s="17" t="s">
        <v>110</v>
      </c>
      <c r="E2343" s="24">
        <f>IF(U2343="SC",SUMIFS(SC!F:F,SC!A:A,MAIN!D2343,SC!B:B,MAIN!A2343),SUMIFS(Allocations!$H:$H,Allocations!$A:$A,MAIN!$A2343,Allocations!$B:$B,MAIN!$D2343))</f>
        <v>8.1626999999999992</v>
      </c>
      <c r="F2343" s="24">
        <f>IF(U2343="SC",SUMIFS(SC!J:J,SC!A:A,MAIN!D2343,SC!B:B,MAIN!A2343),SUMIFS(Allocations!M:M,Allocations!A:A,MAIN!A2343,Allocations!B:B,MAIN!D2343))</f>
        <v>0</v>
      </c>
      <c r="G2343" s="24">
        <f t="shared" si="674"/>
        <v>8.1626999999999992</v>
      </c>
      <c r="H2343" s="24">
        <f>IFERROR(VLOOKUP(S2343,Swaps_wk!$A$2:$AP$151,HLOOKUP(MAIN!D2343,Swaps_wk!$B$2:$AP$151,150,FALSE),FALSE),0)</f>
        <v>0</v>
      </c>
      <c r="I2343" s="24">
        <f>SUMIFS(PASTE_DQS_TRACKER!$D:$D,PASTE_DQS_TRACKER!$C:$C,MAIN!$A2343,PASTE_DQS_TRACKER!$B:$B,MAIN!$D2343)-SUMIFS(PASTE_DQS_TRACKER!$D:$D,PASTE_DQS_TRACKER!$C:$C,MAIN!$A2343,PASTE_DQS_TRACKER!$E:$E,MAIN!$D2343)</f>
        <v>0</v>
      </c>
      <c r="J2343" s="25">
        <f t="shared" si="675"/>
        <v>8.1626999999999992</v>
      </c>
      <c r="K2343" s="24">
        <f>IFERROR(IF(V2343="Flex",0,IF(D2343=$D$30,VLOOKUP(A2343,MMO_o10M_lease!$A$1:$F$51,5,FALSE),IF(D2343=$D$26,VLOOKUP(D2343,LANDINGS!$A$3:$BR$40,HLOOKUP(A2343,LANDINGS!$B$1:$CF$42,42,FALSE),FALSE)-IFERROR(VLOOKUP(A2343,MMO_o10M_lease!$A$1:$F$38,5,FALSE),0),VLOOKUP(D2343,LANDINGS!$A$3:$CF$40,HLOOKUP(A2343,LANDINGS!$B$1:$CF$42,42,FALSE),FALSE)))),0)</f>
        <v>0</v>
      </c>
      <c r="L2343" s="24">
        <f>SUMIFS(PASTE_FLEX_TRACKER!$D:$D,PASTE_FLEX_TRACKER!$E:$E,MAIN!$A2343,PASTE_FLEX_TRACKER!$B:$B,MAIN!$D2343)</f>
        <v>0</v>
      </c>
      <c r="M2343" s="35" t="s">
        <v>133</v>
      </c>
      <c r="N2343" s="46" t="s">
        <v>563</v>
      </c>
      <c r="O2343" s="46">
        <f>SUMIFS(MAN_ADJ!$L:$L,MAN_ADJ!$K:$K,MAIN!$D2343,MAN_ADJ!$J:$J,MAIN!$S2343)</f>
        <v>0</v>
      </c>
      <c r="P2343" s="25">
        <f t="shared" si="676"/>
        <v>0</v>
      </c>
      <c r="Q2343" s="28">
        <f t="shared" si="664"/>
        <v>0</v>
      </c>
      <c r="R2343" s="38">
        <f t="shared" si="677"/>
        <v>8.1626999999999992</v>
      </c>
      <c r="S2343" s="17" t="s">
        <v>58</v>
      </c>
      <c r="U2343" t="s">
        <v>577</v>
      </c>
      <c r="V2343" t="s">
        <v>735</v>
      </c>
    </row>
    <row r="2344" spans="1:22" x14ac:dyDescent="0.25">
      <c r="A2344" s="17" t="s">
        <v>58</v>
      </c>
      <c r="B2344" s="17" t="s">
        <v>93</v>
      </c>
      <c r="C2344" s="17" t="s">
        <v>135</v>
      </c>
      <c r="D2344" s="17" t="s">
        <v>111</v>
      </c>
      <c r="E2344" s="24">
        <f>IF(U2344="SC",SUMIFS(SC!F:F,SC!A:A,MAIN!D2344,SC!B:B,MAIN!A2344),SUMIFS(Allocations!$H:$H,Allocations!$A:$A,MAIN!$A2344,Allocations!$B:$B,MAIN!$D2344))</f>
        <v>32.107199999999999</v>
      </c>
      <c r="F2344" s="24">
        <f>IF(U2344="SC",SUMIFS(SC!J:J,SC!A:A,MAIN!D2344,SC!B:B,MAIN!A2344),SUMIFS(Allocations!M:M,Allocations!A:A,MAIN!A2344,Allocations!B:B,MAIN!D2344))</f>
        <v>0</v>
      </c>
      <c r="G2344" s="24">
        <f t="shared" si="674"/>
        <v>32.107199999999999</v>
      </c>
      <c r="H2344" s="24">
        <f>IFERROR(VLOOKUP(S2344,Swaps_wk!$A$2:$AP$151,HLOOKUP(MAIN!D2344,Swaps_wk!$B$2:$AP$151,150,FALSE),FALSE),0)</f>
        <v>0</v>
      </c>
      <c r="I2344" s="24">
        <f>SUMIFS(PASTE_DQS_TRACKER!$D:$D,PASTE_DQS_TRACKER!$C:$C,MAIN!$A2344,PASTE_DQS_TRACKER!$B:$B,MAIN!$D2344)-SUMIFS(PASTE_DQS_TRACKER!$D:$D,PASTE_DQS_TRACKER!$C:$C,MAIN!$A2344,PASTE_DQS_TRACKER!$E:$E,MAIN!$D2344)</f>
        <v>0</v>
      </c>
      <c r="J2344" s="25">
        <f t="shared" si="675"/>
        <v>32.107199999999999</v>
      </c>
      <c r="K2344" s="24">
        <f>IFERROR(IF(V2344="Flex",0,IF(D2344=$D$30,VLOOKUP(A2344,MMO_o10M_lease!$A$1:$F$51,5,FALSE),IF(D2344=$D$26,VLOOKUP(D2344,LANDINGS!$A$3:$BR$40,HLOOKUP(A2344,LANDINGS!$B$1:$CF$42,42,FALSE),FALSE)-IFERROR(VLOOKUP(A2344,MMO_o10M_lease!$A$1:$F$38,5,FALSE),0),VLOOKUP(D2344,LANDINGS!$A$3:$CF$40,HLOOKUP(A2344,LANDINGS!$B$1:$CF$42,42,FALSE),FALSE)))),0)</f>
        <v>0</v>
      </c>
      <c r="L2344" s="24">
        <f>SUMIFS(PASTE_FLEX_TRACKER!$D:$D,PASTE_FLEX_TRACKER!$E:$E,MAIN!$A2344,PASTE_FLEX_TRACKER!$B:$B,MAIN!$D2344)</f>
        <v>0</v>
      </c>
      <c r="M2344" s="35" t="s">
        <v>133</v>
      </c>
      <c r="N2344" s="46" t="s">
        <v>563</v>
      </c>
      <c r="O2344" s="46">
        <f>SUMIFS(MAN_ADJ!$L:$L,MAN_ADJ!$K:$K,MAIN!$D2344,MAN_ADJ!$J:$J,MAIN!$S2344)</f>
        <v>0</v>
      </c>
      <c r="P2344" s="25">
        <f t="shared" si="676"/>
        <v>0</v>
      </c>
      <c r="Q2344" s="28">
        <f t="shared" si="664"/>
        <v>0</v>
      </c>
      <c r="R2344" s="38">
        <f t="shared" si="677"/>
        <v>32.107199999999999</v>
      </c>
      <c r="S2344" s="17" t="s">
        <v>58</v>
      </c>
      <c r="U2344" t="s">
        <v>577</v>
      </c>
      <c r="V2344" t="s">
        <v>735</v>
      </c>
    </row>
    <row r="2345" spans="1:22" x14ac:dyDescent="0.25">
      <c r="A2345" s="17" t="s">
        <v>58</v>
      </c>
      <c r="B2345" s="17" t="s">
        <v>93</v>
      </c>
      <c r="C2345" s="17" t="s">
        <v>135</v>
      </c>
      <c r="D2345" s="17" t="s">
        <v>112</v>
      </c>
      <c r="E2345" s="24">
        <f>IF(U2345="SC",SUMIFS(SC!F:F,SC!A:A,MAIN!D2345,SC!B:B,MAIN!A2345),SUMIFS(Allocations!$H:$H,Allocations!$A:$A,MAIN!$A2345,Allocations!$B:$B,MAIN!$D2345))</f>
        <v>4.8750000000000002E-2</v>
      </c>
      <c r="F2345" s="24">
        <f>IF(U2345="SC",SUMIFS(SC!J:J,SC!A:A,MAIN!D2345,SC!B:B,MAIN!A2345),SUMIFS(Allocations!M:M,Allocations!A:A,MAIN!A2345,Allocations!B:B,MAIN!D2345))</f>
        <v>0</v>
      </c>
      <c r="G2345" s="24">
        <f t="shared" si="674"/>
        <v>4.8750000000000002E-2</v>
      </c>
      <c r="H2345" s="24">
        <f>IFERROR(VLOOKUP(S2345,Swaps_wk!$A$2:$AP$151,HLOOKUP(MAIN!D2345,Swaps_wk!$B$2:$AP$151,150,FALSE),FALSE),0)</f>
        <v>0</v>
      </c>
      <c r="I2345" s="24">
        <f>SUMIFS(PASTE_DQS_TRACKER!$D:$D,PASTE_DQS_TRACKER!$C:$C,MAIN!$A2345,PASTE_DQS_TRACKER!$B:$B,MAIN!$D2345)-SUMIFS(PASTE_DQS_TRACKER!$D:$D,PASTE_DQS_TRACKER!$C:$C,MAIN!$A2345,PASTE_DQS_TRACKER!$E:$E,MAIN!$D2345)</f>
        <v>0</v>
      </c>
      <c r="J2345" s="25">
        <f t="shared" si="675"/>
        <v>4.8750000000000002E-2</v>
      </c>
      <c r="K2345" s="24">
        <f>IFERROR(IF(V2345="Flex",0,IF(D2345=$D$30,VLOOKUP(A2345,MMO_o10M_lease!$A$1:$F$51,5,FALSE),IF(D2345=$D$26,VLOOKUP(D2345,LANDINGS!$A$3:$BR$40,HLOOKUP(A2345,LANDINGS!$B$1:$CF$42,42,FALSE),FALSE)-IFERROR(VLOOKUP(A2345,MMO_o10M_lease!$A$1:$F$38,5,FALSE),0),VLOOKUP(D2345,LANDINGS!$A$3:$CF$40,HLOOKUP(A2345,LANDINGS!$B$1:$CF$42,42,FALSE),FALSE)))),0)</f>
        <v>0</v>
      </c>
      <c r="L2345" s="24">
        <f>SUMIFS(PASTE_FLEX_TRACKER!$D:$D,PASTE_FLEX_TRACKER!$E:$E,MAIN!$A2345,PASTE_FLEX_TRACKER!$B:$B,MAIN!$D2345)</f>
        <v>0</v>
      </c>
      <c r="M2345" s="35" t="s">
        <v>133</v>
      </c>
      <c r="N2345" s="46" t="s">
        <v>563</v>
      </c>
      <c r="O2345" s="46">
        <f>SUMIFS(MAN_ADJ!$L:$L,MAN_ADJ!$K:$K,MAIN!$D2345,MAN_ADJ!$J:$J,MAIN!$S2345)</f>
        <v>0</v>
      </c>
      <c r="P2345" s="25">
        <f t="shared" si="676"/>
        <v>0</v>
      </c>
      <c r="Q2345" s="28">
        <f t="shared" si="664"/>
        <v>0</v>
      </c>
      <c r="R2345" s="38">
        <f t="shared" si="677"/>
        <v>4.8750000000000002E-2</v>
      </c>
      <c r="S2345" s="17" t="s">
        <v>58</v>
      </c>
      <c r="U2345" t="s">
        <v>577</v>
      </c>
      <c r="V2345" t="s">
        <v>735</v>
      </c>
    </row>
    <row r="2346" spans="1:22" x14ac:dyDescent="0.25">
      <c r="A2346" s="17" t="s">
        <v>58</v>
      </c>
      <c r="B2346" s="17" t="s">
        <v>93</v>
      </c>
      <c r="C2346" s="17" t="s">
        <v>135</v>
      </c>
      <c r="D2346" s="17" t="s">
        <v>113</v>
      </c>
      <c r="E2346" s="24">
        <f>IF(U2346="SC",SUMIFS(SC!F:F,SC!A:A,MAIN!D2346,SC!B:B,MAIN!A2346),SUMIFS(Allocations!$H:$H,Allocations!$A:$A,MAIN!$A2346,Allocations!$B:$B,MAIN!$D2346))</f>
        <v>1.7524499999999998</v>
      </c>
      <c r="F2346" s="24">
        <f>IF(U2346="SC",SUMIFS(SC!J:J,SC!A:A,MAIN!D2346,SC!B:B,MAIN!A2346),SUMIFS(Allocations!M:M,Allocations!A:A,MAIN!A2346,Allocations!B:B,MAIN!D2346))</f>
        <v>0</v>
      </c>
      <c r="G2346" s="24">
        <f t="shared" si="674"/>
        <v>1.7524499999999998</v>
      </c>
      <c r="H2346" s="24">
        <f>IFERROR(VLOOKUP(S2346,Swaps_wk!$A$2:$AP$151,HLOOKUP(MAIN!D2346,Swaps_wk!$B$2:$AP$151,150,FALSE),FALSE),0)</f>
        <v>0</v>
      </c>
      <c r="I2346" s="24">
        <f>SUMIFS(PASTE_DQS_TRACKER!$D:$D,PASTE_DQS_TRACKER!$C:$C,MAIN!$A2346,PASTE_DQS_TRACKER!$B:$B,MAIN!$D2346)-SUMIFS(PASTE_DQS_TRACKER!$D:$D,PASTE_DQS_TRACKER!$C:$C,MAIN!$A2346,PASTE_DQS_TRACKER!$E:$E,MAIN!$D2346)</f>
        <v>0</v>
      </c>
      <c r="J2346" s="25">
        <f t="shared" si="675"/>
        <v>1.7524499999999998</v>
      </c>
      <c r="K2346" s="24">
        <f>IFERROR(IF(V2346="Flex",0,IF(D2346=$D$30,VLOOKUP(A2346,MMO_o10M_lease!$A$1:$F$51,5,FALSE),IF(D2346=$D$26,VLOOKUP(D2346,LANDINGS!$A$3:$BR$40,HLOOKUP(A2346,LANDINGS!$B$1:$CF$42,42,FALSE),FALSE)-IFERROR(VLOOKUP(A2346,MMO_o10M_lease!$A$1:$F$38,5,FALSE),0),VLOOKUP(D2346,LANDINGS!$A$3:$CF$40,HLOOKUP(A2346,LANDINGS!$B$1:$CF$42,42,FALSE),FALSE)))),0)</f>
        <v>0</v>
      </c>
      <c r="L2346" s="24">
        <f>SUMIFS(PASTE_FLEX_TRACKER!$D:$D,PASTE_FLEX_TRACKER!$E:$E,MAIN!$A2346,PASTE_FLEX_TRACKER!$B:$B,MAIN!$D2346)</f>
        <v>0</v>
      </c>
      <c r="M2346" s="35" t="s">
        <v>133</v>
      </c>
      <c r="N2346" s="46" t="s">
        <v>563</v>
      </c>
      <c r="O2346" s="46">
        <f>SUMIFS(MAN_ADJ!$L:$L,MAN_ADJ!$K:$K,MAIN!$D2346,MAN_ADJ!$J:$J,MAIN!$S2346)</f>
        <v>0</v>
      </c>
      <c r="P2346" s="25">
        <f t="shared" si="676"/>
        <v>0</v>
      </c>
      <c r="Q2346" s="28">
        <f t="shared" si="664"/>
        <v>0</v>
      </c>
      <c r="R2346" s="38">
        <f t="shared" si="677"/>
        <v>1.7524499999999998</v>
      </c>
      <c r="S2346" s="17" t="s">
        <v>58</v>
      </c>
      <c r="U2346" t="s">
        <v>577</v>
      </c>
      <c r="V2346" t="s">
        <v>735</v>
      </c>
    </row>
    <row r="2347" spans="1:22" x14ac:dyDescent="0.25">
      <c r="A2347" s="17" t="s">
        <v>58</v>
      </c>
      <c r="B2347" s="17" t="s">
        <v>93</v>
      </c>
      <c r="C2347" s="17" t="s">
        <v>135</v>
      </c>
      <c r="D2347" s="17" t="s">
        <v>114</v>
      </c>
      <c r="E2347" s="24">
        <f>IF(U2347="SC",SUMIFS(SC!F:F,SC!A:A,MAIN!D2347,SC!B:B,MAIN!A2347),SUMIFS(Allocations!$H:$H,Allocations!$A:$A,MAIN!$A2347,Allocations!$B:$B,MAIN!$D2347))</f>
        <v>2.4750000000000001E-2</v>
      </c>
      <c r="F2347" s="24">
        <f>IF(U2347="SC",SUMIFS(SC!J:J,SC!A:A,MAIN!D2347,SC!B:B,MAIN!A2347),SUMIFS(Allocations!M:M,Allocations!A:A,MAIN!A2347,Allocations!B:B,MAIN!D2347))</f>
        <v>0</v>
      </c>
      <c r="G2347" s="24">
        <f t="shared" si="674"/>
        <v>2.4750000000000001E-2</v>
      </c>
      <c r="H2347" s="24">
        <f>IFERROR(VLOOKUP(S2347,Swaps_wk!$A$2:$AP$151,HLOOKUP(MAIN!D2347,Swaps_wk!$B$2:$AP$151,150,FALSE),FALSE),0)</f>
        <v>0</v>
      </c>
      <c r="I2347" s="24">
        <f>SUMIFS(PASTE_DQS_TRACKER!$D:$D,PASTE_DQS_TRACKER!$C:$C,MAIN!$A2347,PASTE_DQS_TRACKER!$B:$B,MAIN!$D2347)-SUMIFS(PASTE_DQS_TRACKER!$D:$D,PASTE_DQS_TRACKER!$C:$C,MAIN!$A2347,PASTE_DQS_TRACKER!$E:$E,MAIN!$D2347)</f>
        <v>0</v>
      </c>
      <c r="J2347" s="25">
        <f t="shared" si="675"/>
        <v>2.4750000000000001E-2</v>
      </c>
      <c r="K2347" s="24">
        <f>IFERROR(IF(V2347="Flex",0,IF(D2347=$D$30,VLOOKUP(A2347,MMO_o10M_lease!$A$1:$F$51,5,FALSE),IF(D2347=$D$26,VLOOKUP(D2347,LANDINGS!$A$3:$BR$40,HLOOKUP(A2347,LANDINGS!$B$1:$CF$42,42,FALSE),FALSE)-IFERROR(VLOOKUP(A2347,MMO_o10M_lease!$A$1:$F$38,5,FALSE),0),VLOOKUP(D2347,LANDINGS!$A$3:$CF$40,HLOOKUP(A2347,LANDINGS!$B$1:$CF$42,42,FALSE),FALSE)))),0)</f>
        <v>0</v>
      </c>
      <c r="L2347" s="24">
        <f>SUMIFS(PASTE_FLEX_TRACKER!$D:$D,PASTE_FLEX_TRACKER!$E:$E,MAIN!$A2347,PASTE_FLEX_TRACKER!$B:$B,MAIN!$D2347)</f>
        <v>0</v>
      </c>
      <c r="M2347" s="35" t="s">
        <v>133</v>
      </c>
      <c r="N2347" s="46" t="s">
        <v>563</v>
      </c>
      <c r="O2347" s="46">
        <f>SUMIFS(MAN_ADJ!$L:$L,MAN_ADJ!$K:$K,MAIN!$D2347,MAN_ADJ!$J:$J,MAIN!$S2347)</f>
        <v>0</v>
      </c>
      <c r="P2347" s="25">
        <f t="shared" si="676"/>
        <v>0</v>
      </c>
      <c r="Q2347" s="28">
        <f t="shared" si="664"/>
        <v>0</v>
      </c>
      <c r="R2347" s="38">
        <f t="shared" si="677"/>
        <v>2.4750000000000001E-2</v>
      </c>
      <c r="S2347" s="17" t="s">
        <v>58</v>
      </c>
      <c r="U2347" t="s">
        <v>577</v>
      </c>
      <c r="V2347" t="s">
        <v>735</v>
      </c>
    </row>
    <row r="2348" spans="1:22" x14ac:dyDescent="0.25">
      <c r="A2348" s="17" t="s">
        <v>58</v>
      </c>
      <c r="B2348" s="17" t="s">
        <v>93</v>
      </c>
      <c r="C2348" s="17" t="s">
        <v>135</v>
      </c>
      <c r="D2348" s="17" t="s">
        <v>115</v>
      </c>
      <c r="E2348" s="24">
        <f>IF(U2348="SC",SUMIFS(SC!F:F,SC!A:A,MAIN!D2348,SC!B:B,MAIN!A2348),SUMIFS(Allocations!$H:$H,Allocations!$A:$A,MAIN!$A2348,Allocations!$B:$B,MAIN!$D2348))</f>
        <v>0.90794999999999992</v>
      </c>
      <c r="F2348" s="24">
        <f>IF(U2348="SC",SUMIFS(SC!J:J,SC!A:A,MAIN!D2348,SC!B:B,MAIN!A2348),SUMIFS(Allocations!M:M,Allocations!A:A,MAIN!A2348,Allocations!B:B,MAIN!D2348))</f>
        <v>0</v>
      </c>
      <c r="G2348" s="24">
        <f t="shared" si="674"/>
        <v>0.90794999999999992</v>
      </c>
      <c r="H2348" s="24">
        <f>IFERROR(VLOOKUP(S2348,Swaps_wk!$A$2:$AP$151,HLOOKUP(MAIN!D2348,Swaps_wk!$B$2:$AP$151,150,FALSE),FALSE),0)</f>
        <v>0</v>
      </c>
      <c r="I2348" s="24">
        <f>SUMIFS(PASTE_DQS_TRACKER!$D:$D,PASTE_DQS_TRACKER!$C:$C,MAIN!$A2348,PASTE_DQS_TRACKER!$B:$B,MAIN!$D2348)-SUMIFS(PASTE_DQS_TRACKER!$D:$D,PASTE_DQS_TRACKER!$C:$C,MAIN!$A2348,PASTE_DQS_TRACKER!$E:$E,MAIN!$D2348)</f>
        <v>0</v>
      </c>
      <c r="J2348" s="25">
        <f t="shared" si="675"/>
        <v>0.90794999999999992</v>
      </c>
      <c r="K2348" s="24">
        <f>IFERROR(IF(V2348="Flex",0,IF(D2348=$D$30,VLOOKUP(A2348,MMO_o10M_lease!$A$1:$F$51,5,FALSE),IF(D2348=$D$26,VLOOKUP(D2348,LANDINGS!$A$3:$BR$40,HLOOKUP(A2348,LANDINGS!$B$1:$CF$42,42,FALSE),FALSE)-IFERROR(VLOOKUP(A2348,MMO_o10M_lease!$A$1:$F$38,5,FALSE),0),VLOOKUP(D2348,LANDINGS!$A$3:$CF$40,HLOOKUP(A2348,LANDINGS!$B$1:$CF$42,42,FALSE),FALSE)))),0)</f>
        <v>0</v>
      </c>
      <c r="L2348" s="24">
        <f>SUMIFS(PASTE_FLEX_TRACKER!$D:$D,PASTE_FLEX_TRACKER!$E:$E,MAIN!$A2348,PASTE_FLEX_TRACKER!$B:$B,MAIN!$D2348)</f>
        <v>0</v>
      </c>
      <c r="M2348" s="35" t="s">
        <v>133</v>
      </c>
      <c r="N2348" s="46" t="s">
        <v>563</v>
      </c>
      <c r="O2348" s="46">
        <f>SUMIFS(MAN_ADJ!$L:$L,MAN_ADJ!$K:$K,MAIN!$D2348,MAN_ADJ!$J:$J,MAIN!$S2348)</f>
        <v>0</v>
      </c>
      <c r="P2348" s="25">
        <f t="shared" si="676"/>
        <v>0</v>
      </c>
      <c r="Q2348" s="28">
        <f t="shared" si="664"/>
        <v>0</v>
      </c>
      <c r="R2348" s="38">
        <f t="shared" si="677"/>
        <v>0.90794999999999992</v>
      </c>
      <c r="S2348" s="17" t="s">
        <v>58</v>
      </c>
      <c r="U2348" t="s">
        <v>577</v>
      </c>
      <c r="V2348" t="s">
        <v>735</v>
      </c>
    </row>
    <row r="2349" spans="1:22" x14ac:dyDescent="0.25">
      <c r="A2349" s="17" t="s">
        <v>58</v>
      </c>
      <c r="B2349" s="17" t="s">
        <v>93</v>
      </c>
      <c r="C2349" s="17" t="s">
        <v>135</v>
      </c>
      <c r="D2349" s="17" t="s">
        <v>116</v>
      </c>
      <c r="E2349" s="24">
        <f>IF(U2349="SC",SUMIFS(SC!F:F,SC!A:A,MAIN!D2349,SC!B:B,MAIN!A2349),SUMIFS(Allocations!$H:$H,Allocations!$A:$A,MAIN!$A2349,Allocations!$B:$B,MAIN!$D2349))</f>
        <v>0.9454499999999999</v>
      </c>
      <c r="F2349" s="24">
        <f>IF(U2349="SC",SUMIFS(SC!J:J,SC!A:A,MAIN!D2349,SC!B:B,MAIN!A2349),SUMIFS(Allocations!M:M,Allocations!A:A,MAIN!A2349,Allocations!B:B,MAIN!D2349))</f>
        <v>0</v>
      </c>
      <c r="G2349" s="24">
        <f t="shared" si="674"/>
        <v>0.9454499999999999</v>
      </c>
      <c r="H2349" s="24">
        <f>IFERROR(VLOOKUP(S2349,Swaps_wk!$A$2:$AP$151,HLOOKUP(MAIN!D2349,Swaps_wk!$B$2:$AP$151,150,FALSE),FALSE),0)</f>
        <v>0</v>
      </c>
      <c r="I2349" s="24">
        <f>SUMIFS(PASTE_DQS_TRACKER!$D:$D,PASTE_DQS_TRACKER!$C:$C,MAIN!$A2349,PASTE_DQS_TRACKER!$B:$B,MAIN!$D2349)-SUMIFS(PASTE_DQS_TRACKER!$D:$D,PASTE_DQS_TRACKER!$C:$C,MAIN!$A2349,PASTE_DQS_TRACKER!$E:$E,MAIN!$D2349)</f>
        <v>0</v>
      </c>
      <c r="J2349" s="25">
        <f t="shared" si="675"/>
        <v>0.9454499999999999</v>
      </c>
      <c r="K2349" s="24">
        <f>IFERROR(IF(V2349="Flex",0,IF(D2349=$D$30,VLOOKUP(A2349,MMO_o10M_lease!$A$1:$F$51,5,FALSE),IF(D2349=$D$26,VLOOKUP(D2349,LANDINGS!$A$3:$BR$40,HLOOKUP(A2349,LANDINGS!$B$1:$CF$42,42,FALSE),FALSE)-IFERROR(VLOOKUP(A2349,MMO_o10M_lease!$A$1:$F$38,5,FALSE),0),VLOOKUP(D2349,LANDINGS!$A$3:$CF$40,HLOOKUP(A2349,LANDINGS!$B$1:$CF$42,42,FALSE),FALSE)))),0)</f>
        <v>0</v>
      </c>
      <c r="L2349" s="24">
        <f>SUMIFS(PASTE_FLEX_TRACKER!$D:$D,PASTE_FLEX_TRACKER!$E:$E,MAIN!$A2349,PASTE_FLEX_TRACKER!$B:$B,MAIN!$D2349)</f>
        <v>0</v>
      </c>
      <c r="M2349" s="35" t="s">
        <v>133</v>
      </c>
      <c r="N2349" s="46" t="s">
        <v>563</v>
      </c>
      <c r="O2349" s="46">
        <f>SUMIFS(MAN_ADJ!$L:$L,MAN_ADJ!$K:$K,MAIN!$D2349,MAN_ADJ!$J:$J,MAIN!$S2349)</f>
        <v>0</v>
      </c>
      <c r="P2349" s="25">
        <f t="shared" si="676"/>
        <v>0</v>
      </c>
      <c r="Q2349" s="28">
        <f t="shared" si="664"/>
        <v>0</v>
      </c>
      <c r="R2349" s="38">
        <f t="shared" si="677"/>
        <v>0.9454499999999999</v>
      </c>
      <c r="S2349" s="17" t="s">
        <v>58</v>
      </c>
      <c r="U2349" t="s">
        <v>577</v>
      </c>
      <c r="V2349" t="s">
        <v>735</v>
      </c>
    </row>
    <row r="2350" spans="1:22" x14ac:dyDescent="0.25">
      <c r="A2350" s="17" t="s">
        <v>58</v>
      </c>
      <c r="B2350" s="17" t="s">
        <v>93</v>
      </c>
      <c r="C2350" s="17" t="s">
        <v>135</v>
      </c>
      <c r="D2350" s="17" t="s">
        <v>117</v>
      </c>
      <c r="E2350" s="24">
        <f>IF(U2350="SC",SUMIFS(SC!F:F,SC!A:A,MAIN!D2350,SC!B:B,MAIN!A2350),SUMIFS(Allocations!$H:$H,Allocations!$A:$A,MAIN!$A2350,Allocations!$B:$B,MAIN!$D2350))</f>
        <v>0</v>
      </c>
      <c r="F2350" s="24">
        <f>IF(U2350="SC",SUMIFS(SC!J:J,SC!A:A,MAIN!D2350,SC!B:B,MAIN!A2350),SUMIFS(Allocations!M:M,Allocations!A:A,MAIN!A2350,Allocations!B:B,MAIN!D2350))</f>
        <v>0</v>
      </c>
      <c r="G2350" s="24">
        <f t="shared" si="674"/>
        <v>0</v>
      </c>
      <c r="H2350" s="24">
        <f>IFERROR(VLOOKUP(S2350,Swaps_wk!$A$2:$AP$151,HLOOKUP(MAIN!D2350,Swaps_wk!$B$2:$AP$151,150,FALSE),FALSE),0)</f>
        <v>0</v>
      </c>
      <c r="I2350" s="24">
        <f>SUMIFS(PASTE_DQS_TRACKER!$D:$D,PASTE_DQS_TRACKER!$C:$C,MAIN!$A2350,PASTE_DQS_TRACKER!$B:$B,MAIN!$D2350)-SUMIFS(PASTE_DQS_TRACKER!$D:$D,PASTE_DQS_TRACKER!$C:$C,MAIN!$A2350,PASTE_DQS_TRACKER!$E:$E,MAIN!$D2350)</f>
        <v>0</v>
      </c>
      <c r="J2350" s="25">
        <f t="shared" si="675"/>
        <v>0</v>
      </c>
      <c r="K2350" s="24">
        <f>IFERROR(IF(V2350="Flex",0,IF(D2350=$D$30,VLOOKUP(A2350,MMO_o10M_lease!$A$1:$F$51,5,FALSE),IF(D2350=$D$26,VLOOKUP(D2350,LANDINGS!$A$3:$BR$40,HLOOKUP(A2350,LANDINGS!$B$1:$CF$42,42,FALSE),FALSE)-IFERROR(VLOOKUP(A2350,MMO_o10M_lease!$A$1:$F$38,5,FALSE),0),VLOOKUP(D2350,LANDINGS!$A$3:$CF$40,HLOOKUP(A2350,LANDINGS!$B$1:$CF$42,42,FALSE),FALSE)))),0)</f>
        <v>0</v>
      </c>
      <c r="L2350" s="24">
        <f>SUMIFS(PASTE_FLEX_TRACKER!$D:$D,PASTE_FLEX_TRACKER!$E:$E,MAIN!$A2350,PASTE_FLEX_TRACKER!$B:$B,MAIN!$D2350)</f>
        <v>0</v>
      </c>
      <c r="M2350" s="35" t="s">
        <v>133</v>
      </c>
      <c r="N2350" s="46" t="s">
        <v>563</v>
      </c>
      <c r="O2350" s="46">
        <f>SUMIFS(MAN_ADJ!$L:$L,MAN_ADJ!$K:$K,MAIN!$D2350,MAN_ADJ!$J:$J,MAIN!$S2350)</f>
        <v>0</v>
      </c>
      <c r="P2350" s="25">
        <f t="shared" si="676"/>
        <v>0</v>
      </c>
      <c r="Q2350" s="28" t="str">
        <f t="shared" si="664"/>
        <v>n/a</v>
      </c>
      <c r="R2350" s="38">
        <f t="shared" si="677"/>
        <v>0</v>
      </c>
      <c r="S2350" s="17" t="s">
        <v>58</v>
      </c>
      <c r="U2350" t="s">
        <v>577</v>
      </c>
      <c r="V2350" t="s">
        <v>735</v>
      </c>
    </row>
    <row r="2351" spans="1:22" x14ac:dyDescent="0.25">
      <c r="A2351" s="17" t="s">
        <v>58</v>
      </c>
      <c r="B2351" s="17" t="s">
        <v>93</v>
      </c>
      <c r="C2351" s="17" t="s">
        <v>135</v>
      </c>
      <c r="D2351" s="17" t="s">
        <v>118</v>
      </c>
      <c r="E2351" s="24">
        <f>IF(U2351="SC",SUMIFS(SC!F:F,SC!A:A,MAIN!D2351,SC!B:B,MAIN!A2351),SUMIFS(Allocations!$H:$H,Allocations!$A:$A,MAIN!$A2351,Allocations!$B:$B,MAIN!$D2351))</f>
        <v>5.8049999999999997E-2</v>
      </c>
      <c r="F2351" s="24">
        <f>IF(U2351="SC",SUMIFS(SC!J:J,SC!A:A,MAIN!D2351,SC!B:B,MAIN!A2351),SUMIFS(Allocations!M:M,Allocations!A:A,MAIN!A2351,Allocations!B:B,MAIN!D2351))</f>
        <v>0</v>
      </c>
      <c r="G2351" s="24">
        <f t="shared" si="674"/>
        <v>5.8049999999999997E-2</v>
      </c>
      <c r="H2351" s="24">
        <f>IFERROR(VLOOKUP(S2351,Swaps_wk!$A$2:$AP$151,HLOOKUP(MAIN!D2351,Swaps_wk!$B$2:$AP$151,150,FALSE),FALSE),0)</f>
        <v>0</v>
      </c>
      <c r="I2351" s="24">
        <f>SUMIFS(PASTE_DQS_TRACKER!$D:$D,PASTE_DQS_TRACKER!$C:$C,MAIN!$A2351,PASTE_DQS_TRACKER!$B:$B,MAIN!$D2351)-SUMIFS(PASTE_DQS_TRACKER!$D:$D,PASTE_DQS_TRACKER!$C:$C,MAIN!$A2351,PASTE_DQS_TRACKER!$E:$E,MAIN!$D2351)</f>
        <v>0</v>
      </c>
      <c r="J2351" s="25">
        <f t="shared" si="675"/>
        <v>5.8049999999999997E-2</v>
      </c>
      <c r="K2351" s="24">
        <f>IFERROR(IF(V2351="Flex",0,IF(D2351=$D$30,VLOOKUP(A2351,MMO_o10M_lease!$A$1:$F$51,5,FALSE),IF(D2351=$D$26,VLOOKUP(D2351,LANDINGS!$A$3:$BR$40,HLOOKUP(A2351,LANDINGS!$B$1:$CF$42,42,FALSE),FALSE)-IFERROR(VLOOKUP(A2351,MMO_o10M_lease!$A$1:$F$38,5,FALSE),0),VLOOKUP(D2351,LANDINGS!$A$3:$CF$40,HLOOKUP(A2351,LANDINGS!$B$1:$CF$42,42,FALSE),FALSE)))),0)</f>
        <v>0</v>
      </c>
      <c r="L2351" s="24">
        <f>SUMIFS(PASTE_FLEX_TRACKER!$D:$D,PASTE_FLEX_TRACKER!$E:$E,MAIN!$A2351,PASTE_FLEX_TRACKER!$B:$B,MAIN!$D2351)</f>
        <v>0</v>
      </c>
      <c r="M2351" s="35" t="s">
        <v>133</v>
      </c>
      <c r="N2351" s="46" t="s">
        <v>563</v>
      </c>
      <c r="O2351" s="46">
        <f>SUMIFS(MAN_ADJ!$L:$L,MAN_ADJ!$K:$K,MAIN!$D2351,MAN_ADJ!$J:$J,MAIN!$S2351)</f>
        <v>0</v>
      </c>
      <c r="P2351" s="25">
        <f t="shared" si="676"/>
        <v>0</v>
      </c>
      <c r="Q2351" s="28">
        <f t="shared" si="664"/>
        <v>0</v>
      </c>
      <c r="R2351" s="38">
        <f t="shared" si="677"/>
        <v>5.8049999999999997E-2</v>
      </c>
      <c r="S2351" s="17" t="s">
        <v>58</v>
      </c>
      <c r="U2351" t="s">
        <v>577</v>
      </c>
      <c r="V2351" t="s">
        <v>735</v>
      </c>
    </row>
    <row r="2352" spans="1:22" x14ac:dyDescent="0.25">
      <c r="A2352" s="17" t="s">
        <v>58</v>
      </c>
      <c r="B2352" s="17" t="s">
        <v>93</v>
      </c>
      <c r="C2352" s="17" t="s">
        <v>135</v>
      </c>
      <c r="D2352" s="17" t="s">
        <v>119</v>
      </c>
      <c r="E2352" s="24">
        <f>IF(U2352="SC",SUMIFS(SC!F:F,SC!A:A,MAIN!D2352,SC!B:B,MAIN!A2352),SUMIFS(Allocations!$H:$H,Allocations!$A:$A,MAIN!$A2352,Allocations!$B:$B,MAIN!$D2352))</f>
        <v>0</v>
      </c>
      <c r="F2352" s="24">
        <f>IF(U2352="SC",SUMIFS(SC!J:J,SC!A:A,MAIN!D2352,SC!B:B,MAIN!A2352),SUMIFS(Allocations!M:M,Allocations!A:A,MAIN!A2352,Allocations!B:B,MAIN!D2352))</f>
        <v>0</v>
      </c>
      <c r="G2352" s="24">
        <f t="shared" si="674"/>
        <v>0</v>
      </c>
      <c r="H2352" s="24">
        <f>IFERROR(VLOOKUP(S2352,Swaps_wk!$A$2:$AP$151,HLOOKUP(MAIN!D2352,Swaps_wk!$B$2:$AP$151,150,FALSE),FALSE),0)</f>
        <v>0</v>
      </c>
      <c r="I2352" s="24">
        <f>SUMIFS(PASTE_DQS_TRACKER!$D:$D,PASTE_DQS_TRACKER!$C:$C,MAIN!$A2352,PASTE_DQS_TRACKER!$B:$B,MAIN!$D2352)-SUMIFS(PASTE_DQS_TRACKER!$D:$D,PASTE_DQS_TRACKER!$C:$C,MAIN!$A2352,PASTE_DQS_TRACKER!$E:$E,MAIN!$D2352)</f>
        <v>0</v>
      </c>
      <c r="J2352" s="25">
        <f t="shared" si="675"/>
        <v>0</v>
      </c>
      <c r="K2352" s="24">
        <f>IFERROR(IF(V2352="Flex",0,IF(D2352=$D$30,VLOOKUP(A2352,MMO_o10M_lease!$A$1:$F$51,5,FALSE),IF(D2352=$D$26,VLOOKUP(D2352,LANDINGS!$A$3:$BR$40,HLOOKUP(A2352,LANDINGS!$B$1:$CF$42,42,FALSE),FALSE)-IFERROR(VLOOKUP(A2352,MMO_o10M_lease!$A$1:$F$38,5,FALSE),0),VLOOKUP(D2352,LANDINGS!$A$3:$CF$40,HLOOKUP(A2352,LANDINGS!$B$1:$CF$42,42,FALSE),FALSE)))),0)</f>
        <v>0</v>
      </c>
      <c r="L2352" s="24">
        <f>SUMIFS(PASTE_FLEX_TRACKER!$D:$D,PASTE_FLEX_TRACKER!$E:$E,MAIN!$A2352,PASTE_FLEX_TRACKER!$B:$B,MAIN!$D2352)</f>
        <v>0</v>
      </c>
      <c r="M2352" s="35" t="s">
        <v>133</v>
      </c>
      <c r="N2352" s="46" t="s">
        <v>563</v>
      </c>
      <c r="O2352" s="46">
        <f>SUMIFS(MAN_ADJ!$L:$L,MAN_ADJ!$K:$K,MAIN!$D2352,MAN_ADJ!$J:$J,MAIN!$S2352)</f>
        <v>0</v>
      </c>
      <c r="P2352" s="25">
        <f t="shared" si="676"/>
        <v>0</v>
      </c>
      <c r="Q2352" s="28" t="str">
        <f t="shared" si="664"/>
        <v>n/a</v>
      </c>
      <c r="R2352" s="38">
        <f t="shared" si="677"/>
        <v>0</v>
      </c>
      <c r="S2352" s="17" t="s">
        <v>58</v>
      </c>
      <c r="U2352" t="s">
        <v>577</v>
      </c>
      <c r="V2352" t="s">
        <v>735</v>
      </c>
    </row>
    <row r="2353" spans="1:22" x14ac:dyDescent="0.25">
      <c r="A2353" s="17" t="s">
        <v>58</v>
      </c>
      <c r="B2353" s="17" t="s">
        <v>93</v>
      </c>
      <c r="C2353" s="17" t="s">
        <v>135</v>
      </c>
      <c r="D2353" s="17" t="s">
        <v>120</v>
      </c>
      <c r="E2353" s="24">
        <f>IF(U2353="SC",SUMIFS(SC!F:F,SC!A:A,MAIN!D2353,SC!B:B,MAIN!A2353),SUMIFS(Allocations!$H:$H,Allocations!$A:$A,MAIN!$A2353,Allocations!$B:$B,MAIN!$D2353))</f>
        <v>0.51</v>
      </c>
      <c r="F2353" s="24">
        <f>IF(U2353="SC",SUMIFS(SC!J:J,SC!A:A,MAIN!D2353,SC!B:B,MAIN!A2353),SUMIFS(Allocations!M:M,Allocations!A:A,MAIN!A2353,Allocations!B:B,MAIN!D2353))</f>
        <v>0</v>
      </c>
      <c r="G2353" s="24">
        <f t="shared" si="674"/>
        <v>0.51</v>
      </c>
      <c r="H2353" s="24">
        <f>IFERROR(VLOOKUP(S2353,Swaps_wk!$A$2:$AP$151,HLOOKUP(MAIN!D2353,Swaps_wk!$B$2:$AP$151,150,FALSE),FALSE),0)</f>
        <v>0</v>
      </c>
      <c r="I2353" s="24">
        <f>SUMIFS(PASTE_DQS_TRACKER!$D:$D,PASTE_DQS_TRACKER!$C:$C,MAIN!$A2353,PASTE_DQS_TRACKER!$B:$B,MAIN!$D2353)-SUMIFS(PASTE_DQS_TRACKER!$D:$D,PASTE_DQS_TRACKER!$C:$C,MAIN!$A2353,PASTE_DQS_TRACKER!$E:$E,MAIN!$D2353)</f>
        <v>0</v>
      </c>
      <c r="J2353" s="25">
        <f t="shared" si="675"/>
        <v>0.51</v>
      </c>
      <c r="K2353" s="24">
        <f>IFERROR(IF(V2353="Flex",0,IF(D2353=$D$30,VLOOKUP(A2353,MMO_o10M_lease!$A$1:$F$51,5,FALSE),IF(D2353=$D$26,VLOOKUP(D2353,LANDINGS!$A$3:$BR$40,HLOOKUP(A2353,LANDINGS!$B$1:$CF$42,42,FALSE),FALSE)-IFERROR(VLOOKUP(A2353,MMO_o10M_lease!$A$1:$F$38,5,FALSE),0),VLOOKUP(D2353,LANDINGS!$A$3:$CF$40,HLOOKUP(A2353,LANDINGS!$B$1:$CF$42,42,FALSE),FALSE)))),0)</f>
        <v>0</v>
      </c>
      <c r="L2353" s="24">
        <f>SUMIFS(PASTE_FLEX_TRACKER!$D:$D,PASTE_FLEX_TRACKER!$E:$E,MAIN!$A2353,PASTE_FLEX_TRACKER!$B:$B,MAIN!$D2353)</f>
        <v>0</v>
      </c>
      <c r="M2353" s="35" t="s">
        <v>133</v>
      </c>
      <c r="N2353" s="46" t="s">
        <v>563</v>
      </c>
      <c r="O2353" s="46">
        <f>SUMIFS(MAN_ADJ!$L:$L,MAN_ADJ!$K:$K,MAIN!$D2353,MAN_ADJ!$J:$J,MAIN!$S2353)</f>
        <v>0</v>
      </c>
      <c r="P2353" s="25">
        <f t="shared" si="676"/>
        <v>0</v>
      </c>
      <c r="Q2353" s="28">
        <f t="shared" si="664"/>
        <v>0</v>
      </c>
      <c r="R2353" s="38">
        <f t="shared" si="677"/>
        <v>0.51</v>
      </c>
      <c r="S2353" s="17" t="s">
        <v>58</v>
      </c>
      <c r="U2353" t="s">
        <v>577</v>
      </c>
      <c r="V2353" t="s">
        <v>735</v>
      </c>
    </row>
    <row r="2354" spans="1:22" x14ac:dyDescent="0.25">
      <c r="A2354" s="17" t="s">
        <v>58</v>
      </c>
      <c r="B2354" s="17" t="s">
        <v>93</v>
      </c>
      <c r="C2354" s="17" t="s">
        <v>135</v>
      </c>
      <c r="D2354" s="17" t="s">
        <v>121</v>
      </c>
      <c r="E2354" s="24">
        <f>IF(U2354="SC",SUMIFS(SC!F:F,SC!A:A,MAIN!D2354,SC!B:B,MAIN!A2354),SUMIFS(Allocations!$H:$H,Allocations!$A:$A,MAIN!$A2354,Allocations!$B:$B,MAIN!$D2354))</f>
        <v>0</v>
      </c>
      <c r="F2354" s="24">
        <f>IF(U2354="SC",SUMIFS(SC!J:J,SC!A:A,MAIN!D2354,SC!B:B,MAIN!A2354),SUMIFS(Allocations!M:M,Allocations!A:A,MAIN!A2354,Allocations!B:B,MAIN!D2354))</f>
        <v>0</v>
      </c>
      <c r="G2354" s="24">
        <f t="shared" si="674"/>
        <v>0</v>
      </c>
      <c r="H2354" s="24">
        <f>IFERROR(VLOOKUP(S2354,Swaps_wk!$A$2:$AP$151,HLOOKUP(MAIN!D2354,Swaps_wk!$B$2:$AP$151,150,FALSE),FALSE),0)</f>
        <v>0</v>
      </c>
      <c r="I2354" s="24">
        <f>SUMIFS(PASTE_DQS_TRACKER!$D:$D,PASTE_DQS_TRACKER!$C:$C,MAIN!$A2354,PASTE_DQS_TRACKER!$B:$B,MAIN!$D2354)-SUMIFS(PASTE_DQS_TRACKER!$D:$D,PASTE_DQS_TRACKER!$C:$C,MAIN!$A2354,PASTE_DQS_TRACKER!$E:$E,MAIN!$D2354)</f>
        <v>0</v>
      </c>
      <c r="J2354" s="25">
        <f t="shared" si="675"/>
        <v>0</v>
      </c>
      <c r="K2354" s="24">
        <f>IFERROR(IF(V2354="Flex",0,IF(D2354=$D$30,VLOOKUP(A2354,MMO_o10M_lease!$A$1:$F$51,5,FALSE),IF(D2354=$D$26,VLOOKUP(D2354,LANDINGS!$A$3:$BR$40,HLOOKUP(A2354,LANDINGS!$B$1:$CF$42,42,FALSE),FALSE)-IFERROR(VLOOKUP(A2354,MMO_o10M_lease!$A$1:$F$38,5,FALSE),0),VLOOKUP(D2354,LANDINGS!$A$3:$CF$40,HLOOKUP(A2354,LANDINGS!$B$1:$CF$42,42,FALSE),FALSE)))),0)</f>
        <v>0</v>
      </c>
      <c r="L2354" s="24">
        <f>SUMIFS(PASTE_FLEX_TRACKER!$D:$D,PASTE_FLEX_TRACKER!$E:$E,MAIN!$A2354,PASTE_FLEX_TRACKER!$B:$B,MAIN!$D2354)</f>
        <v>0</v>
      </c>
      <c r="M2354" s="35" t="s">
        <v>133</v>
      </c>
      <c r="N2354" s="46" t="s">
        <v>563</v>
      </c>
      <c r="O2354" s="46">
        <f>SUMIFS(MAN_ADJ!$L:$L,MAN_ADJ!$K:$K,MAIN!$D2354,MAN_ADJ!$J:$J,MAIN!$S2354)</f>
        <v>0</v>
      </c>
      <c r="P2354" s="25">
        <f t="shared" si="676"/>
        <v>0</v>
      </c>
      <c r="Q2354" s="28" t="str">
        <f t="shared" si="664"/>
        <v>n/a</v>
      </c>
      <c r="R2354" s="38">
        <f t="shared" si="677"/>
        <v>0</v>
      </c>
      <c r="S2354" s="17" t="s">
        <v>58</v>
      </c>
      <c r="U2354" t="s">
        <v>577</v>
      </c>
      <c r="V2354" t="s">
        <v>735</v>
      </c>
    </row>
    <row r="2355" spans="1:22" x14ac:dyDescent="0.25">
      <c r="A2355" s="17" t="s">
        <v>58</v>
      </c>
      <c r="B2355" s="17" t="s">
        <v>93</v>
      </c>
      <c r="C2355" s="17" t="s">
        <v>135</v>
      </c>
      <c r="D2355" s="17" t="s">
        <v>122</v>
      </c>
      <c r="E2355" s="24">
        <f>IF(U2355="SC",SUMIFS(SC!F:F,SC!A:A,MAIN!D2355,SC!B:B,MAIN!A2355),SUMIFS(Allocations!$H:$H,Allocations!$A:$A,MAIN!$A2355,Allocations!$B:$B,MAIN!$D2355))</f>
        <v>0</v>
      </c>
      <c r="F2355" s="24">
        <f>IF(U2355="SC",SUMIFS(SC!J:J,SC!A:A,MAIN!D2355,SC!B:B,MAIN!A2355),SUMIFS(Allocations!M:M,Allocations!A:A,MAIN!A2355,Allocations!B:B,MAIN!D2355))</f>
        <v>0</v>
      </c>
      <c r="G2355" s="24">
        <f t="shared" si="674"/>
        <v>0</v>
      </c>
      <c r="H2355" s="24">
        <f>IFERROR(VLOOKUP(S2355,Swaps_wk!$A$2:$AP$151,HLOOKUP(MAIN!D2355,Swaps_wk!$B$2:$AP$151,150,FALSE),FALSE),0)</f>
        <v>0</v>
      </c>
      <c r="I2355" s="24">
        <f>SUMIFS(PASTE_DQS_TRACKER!$D:$D,PASTE_DQS_TRACKER!$C:$C,MAIN!$A2355,PASTE_DQS_TRACKER!$B:$B,MAIN!$D2355)-SUMIFS(PASTE_DQS_TRACKER!$D:$D,PASTE_DQS_TRACKER!$C:$C,MAIN!$A2355,PASTE_DQS_TRACKER!$E:$E,MAIN!$D2355)</f>
        <v>0</v>
      </c>
      <c r="J2355" s="25">
        <f t="shared" si="675"/>
        <v>0</v>
      </c>
      <c r="K2355" s="24">
        <f>IFERROR(IF(V2355="Flex",0,IF(D2355=$D$30,VLOOKUP(A2355,MMO_o10M_lease!$A$1:$F$51,5,FALSE),IF(D2355=$D$26,VLOOKUP(D2355,LANDINGS!$A$3:$BR$40,HLOOKUP(A2355,LANDINGS!$B$1:$CF$42,42,FALSE),FALSE)-IFERROR(VLOOKUP(A2355,MMO_o10M_lease!$A$1:$F$38,5,FALSE),0),VLOOKUP(D2355,LANDINGS!$A$3:$CF$40,HLOOKUP(A2355,LANDINGS!$B$1:$CF$42,42,FALSE),FALSE)))),0)</f>
        <v>0</v>
      </c>
      <c r="L2355" s="24">
        <f>SUMIFS(PASTE_FLEX_TRACKER!$D:$D,PASTE_FLEX_TRACKER!$E:$E,MAIN!$A2355,PASTE_FLEX_TRACKER!$B:$B,MAIN!$D2355)</f>
        <v>0</v>
      </c>
      <c r="M2355" s="35" t="s">
        <v>133</v>
      </c>
      <c r="N2355" s="46" t="s">
        <v>563</v>
      </c>
      <c r="O2355" s="46">
        <f>SUMIFS(MAN_ADJ!$L:$L,MAN_ADJ!$K:$K,MAIN!$D2355,MAN_ADJ!$J:$J,MAIN!$S2355)</f>
        <v>0</v>
      </c>
      <c r="P2355" s="25">
        <f t="shared" si="676"/>
        <v>0</v>
      </c>
      <c r="Q2355" s="28" t="str">
        <f t="shared" si="664"/>
        <v>n/a</v>
      </c>
      <c r="R2355" s="38">
        <f t="shared" si="677"/>
        <v>0</v>
      </c>
      <c r="S2355" s="17" t="s">
        <v>58</v>
      </c>
      <c r="U2355" t="s">
        <v>577</v>
      </c>
      <c r="V2355" t="s">
        <v>735</v>
      </c>
    </row>
    <row r="2356" spans="1:22" x14ac:dyDescent="0.25">
      <c r="A2356" s="17" t="s">
        <v>58</v>
      </c>
      <c r="B2356" s="17" t="s">
        <v>93</v>
      </c>
      <c r="C2356" s="17" t="s">
        <v>135</v>
      </c>
      <c r="D2356" s="17" t="s">
        <v>123</v>
      </c>
      <c r="E2356" s="24">
        <f>IF(U2356="SC",SUMIFS(SC!F:F,SC!A:A,MAIN!D2356,SC!B:B,MAIN!A2356),SUMIFS(Allocations!$H:$H,Allocations!$A:$A,MAIN!$A2356,Allocations!$B:$B,MAIN!$D2356))</f>
        <v>4.0630499999999996</v>
      </c>
      <c r="F2356" s="24">
        <f>IF(U2356="SC",SUMIFS(SC!J:J,SC!A:A,MAIN!D2356,SC!B:B,MAIN!A2356),SUMIFS(Allocations!M:M,Allocations!A:A,MAIN!A2356,Allocations!B:B,MAIN!D2356))</f>
        <v>0</v>
      </c>
      <c r="G2356" s="24">
        <f t="shared" si="674"/>
        <v>4.0630499999999996</v>
      </c>
      <c r="H2356" s="24">
        <f>IFERROR(VLOOKUP(S2356,Swaps_wk!$A$2:$AP$151,HLOOKUP(MAIN!D2356,Swaps_wk!$B$2:$AP$151,150,FALSE),FALSE),0)</f>
        <v>0</v>
      </c>
      <c r="I2356" s="24">
        <f>SUMIFS(PASTE_DQS_TRACKER!$D:$D,PASTE_DQS_TRACKER!$C:$C,MAIN!$A2356,PASTE_DQS_TRACKER!$B:$B,MAIN!$D2356)-SUMIFS(PASTE_DQS_TRACKER!$D:$D,PASTE_DQS_TRACKER!$C:$C,MAIN!$A2356,PASTE_DQS_TRACKER!$E:$E,MAIN!$D2356)</f>
        <v>0</v>
      </c>
      <c r="J2356" s="25">
        <f t="shared" si="675"/>
        <v>4.0630499999999996</v>
      </c>
      <c r="K2356" s="24">
        <f>IFERROR(IF(V2356="Flex",0,IF(D2356=$D$30,VLOOKUP(A2356,MMO_o10M_lease!$A$1:$F$51,5,FALSE),IF(D2356=$D$26,VLOOKUP(D2356,LANDINGS!$A$3:$BR$40,HLOOKUP(A2356,LANDINGS!$B$1:$CF$42,42,FALSE),FALSE)-IFERROR(VLOOKUP(A2356,MMO_o10M_lease!$A$1:$F$38,5,FALSE),0),VLOOKUP(D2356,LANDINGS!$A$3:$CF$40,HLOOKUP(A2356,LANDINGS!$B$1:$CF$42,42,FALSE),FALSE)))),0)</f>
        <v>0</v>
      </c>
      <c r="L2356" s="24">
        <f>SUMIFS(PASTE_FLEX_TRACKER!$D:$D,PASTE_FLEX_TRACKER!$E:$E,MAIN!$A2356,PASTE_FLEX_TRACKER!$B:$B,MAIN!$D2356)</f>
        <v>0</v>
      </c>
      <c r="M2356" s="35" t="s">
        <v>133</v>
      </c>
      <c r="N2356" s="46" t="s">
        <v>563</v>
      </c>
      <c r="O2356" s="46">
        <f>SUMIFS(MAN_ADJ!$L:$L,MAN_ADJ!$K:$K,MAIN!$D2356,MAN_ADJ!$J:$J,MAIN!$S2356)</f>
        <v>0</v>
      </c>
      <c r="P2356" s="25">
        <f t="shared" si="676"/>
        <v>0</v>
      </c>
      <c r="Q2356" s="28">
        <f t="shared" si="664"/>
        <v>0</v>
      </c>
      <c r="R2356" s="38">
        <f t="shared" si="677"/>
        <v>4.0630499999999996</v>
      </c>
      <c r="S2356" s="17" t="s">
        <v>58</v>
      </c>
      <c r="U2356" t="s">
        <v>577</v>
      </c>
      <c r="V2356" t="s">
        <v>735</v>
      </c>
    </row>
    <row r="2357" spans="1:22" x14ac:dyDescent="0.25">
      <c r="A2357" s="17" t="s">
        <v>58</v>
      </c>
      <c r="B2357" s="17" t="s">
        <v>93</v>
      </c>
      <c r="C2357" s="17" t="s">
        <v>135</v>
      </c>
      <c r="D2357" s="17" t="s">
        <v>124</v>
      </c>
      <c r="E2357" s="24">
        <f>IF(U2357="SC",SUMIFS(SC!F:F,SC!A:A,MAIN!D2357,SC!B:B,MAIN!A2357),SUMIFS(Allocations!$H:$H,Allocations!$A:$A,MAIN!$A2357,Allocations!$B:$B,MAIN!$D2357))</f>
        <v>2.9999999999999997E-4</v>
      </c>
      <c r="F2357" s="24">
        <f>IF(U2357="SC",SUMIFS(SC!J:J,SC!A:A,MAIN!D2357,SC!B:B,MAIN!A2357),SUMIFS(Allocations!M:M,Allocations!A:A,MAIN!A2357,Allocations!B:B,MAIN!D2357))</f>
        <v>0</v>
      </c>
      <c r="G2357" s="24">
        <f t="shared" si="674"/>
        <v>2.9999999999999997E-4</v>
      </c>
      <c r="H2357" s="24">
        <f>IFERROR(VLOOKUP(S2357,Swaps_wk!$A$2:$AP$151,HLOOKUP(MAIN!D2357,Swaps_wk!$B$2:$AP$151,150,FALSE),FALSE),0)</f>
        <v>0</v>
      </c>
      <c r="I2357" s="24">
        <f>SUMIFS(PASTE_DQS_TRACKER!$D:$D,PASTE_DQS_TRACKER!$C:$C,MAIN!$A2357,PASTE_DQS_TRACKER!$B:$B,MAIN!$D2357)-SUMIFS(PASTE_DQS_TRACKER!$D:$D,PASTE_DQS_TRACKER!$C:$C,MAIN!$A2357,PASTE_DQS_TRACKER!$E:$E,MAIN!$D2357)</f>
        <v>0</v>
      </c>
      <c r="J2357" s="25">
        <f t="shared" si="675"/>
        <v>2.9999999999999997E-4</v>
      </c>
      <c r="K2357" s="24">
        <f>IFERROR(IF(V2357="Flex",0,IF(D2357=$D$30,VLOOKUP(A2357,MMO_o10M_lease!$A$1:$F$51,5,FALSE),IF(D2357=$D$26,VLOOKUP(D2357,LANDINGS!$A$3:$BR$40,HLOOKUP(A2357,LANDINGS!$B$1:$CF$42,42,FALSE),FALSE)-IFERROR(VLOOKUP(A2357,MMO_o10M_lease!$A$1:$F$38,5,FALSE),0),VLOOKUP(D2357,LANDINGS!$A$3:$CF$40,HLOOKUP(A2357,LANDINGS!$B$1:$CF$42,42,FALSE),FALSE)))),0)</f>
        <v>0</v>
      </c>
      <c r="L2357" s="24">
        <f>SUMIFS(PASTE_FLEX_TRACKER!$D:$D,PASTE_FLEX_TRACKER!$E:$E,MAIN!$A2357,PASTE_FLEX_TRACKER!$B:$B,MAIN!$D2357)</f>
        <v>0</v>
      </c>
      <c r="M2357" s="35" t="s">
        <v>133</v>
      </c>
      <c r="N2357" s="46" t="s">
        <v>563</v>
      </c>
      <c r="O2357" s="46">
        <f>SUMIFS(MAN_ADJ!$L:$L,MAN_ADJ!$K:$K,MAIN!$D2357,MAN_ADJ!$J:$J,MAIN!$S2357)</f>
        <v>0</v>
      </c>
      <c r="P2357" s="25">
        <f t="shared" si="676"/>
        <v>0</v>
      </c>
      <c r="Q2357" s="28">
        <f t="shared" si="664"/>
        <v>0</v>
      </c>
      <c r="R2357" s="38">
        <f t="shared" si="677"/>
        <v>2.9999999999999997E-4</v>
      </c>
      <c r="S2357" s="17" t="s">
        <v>58</v>
      </c>
      <c r="U2357" t="s">
        <v>577</v>
      </c>
      <c r="V2357" t="s">
        <v>735</v>
      </c>
    </row>
    <row r="2358" spans="1:22" x14ac:dyDescent="0.25">
      <c r="A2358" s="17" t="s">
        <v>58</v>
      </c>
      <c r="B2358" s="17" t="s">
        <v>93</v>
      </c>
      <c r="C2358" s="17" t="s">
        <v>135</v>
      </c>
      <c r="D2358" s="17" t="s">
        <v>125</v>
      </c>
      <c r="E2358" s="24">
        <f>IF(U2358="SC",SUMIFS(SC!F:F,SC!A:A,MAIN!D2358,SC!B:B,MAIN!A2358),SUMIFS(Allocations!$H:$H,Allocations!$A:$A,MAIN!$A2358,Allocations!$B:$B,MAIN!$D2358))</f>
        <v>12</v>
      </c>
      <c r="F2358" s="24">
        <f>IF(U2358="SC",SUMIFS(SC!J:J,SC!A:A,MAIN!D2358,SC!B:B,MAIN!A2358),SUMIFS(Allocations!M:M,Allocations!A:A,MAIN!A2358,Allocations!B:B,MAIN!D2358))</f>
        <v>0</v>
      </c>
      <c r="G2358" s="24">
        <f t="shared" si="674"/>
        <v>12</v>
      </c>
      <c r="H2358" s="24">
        <f>IFERROR(VLOOKUP(S2358,Swaps_wk!$A$2:$AP$151,HLOOKUP(MAIN!D2358,Swaps_wk!$B$2:$AP$151,150,FALSE),FALSE),0)</f>
        <v>0</v>
      </c>
      <c r="I2358" s="24">
        <f>SUMIFS(PASTE_DQS_TRACKER!$D:$D,PASTE_DQS_TRACKER!$C:$C,MAIN!$A2358,PASTE_DQS_TRACKER!$B:$B,MAIN!$D2358)-SUMIFS(PASTE_DQS_TRACKER!$D:$D,PASTE_DQS_TRACKER!$C:$C,MAIN!$A2358,PASTE_DQS_TRACKER!$E:$E,MAIN!$D2358)</f>
        <v>0</v>
      </c>
      <c r="J2358" s="25">
        <f t="shared" si="675"/>
        <v>12</v>
      </c>
      <c r="K2358" s="24">
        <f>IFERROR(IF(V2358="Flex",0,IF(D2358=$D$30,VLOOKUP(A2358,MMO_o10M_lease!$A$1:$F$51,5,FALSE),IF(D2358=$D$26,VLOOKUP(D2358,LANDINGS!$A$3:$BR$40,HLOOKUP(A2358,LANDINGS!$B$1:$CF$42,42,FALSE),FALSE)-IFERROR(VLOOKUP(A2358,MMO_o10M_lease!$A$1:$F$38,5,FALSE),0),VLOOKUP(D2358,LANDINGS!$A$3:$CF$40,HLOOKUP(A2358,LANDINGS!$B$1:$CF$42,42,FALSE),FALSE)))),0)</f>
        <v>0</v>
      </c>
      <c r="L2358" s="24">
        <f>SUMIFS(PASTE_FLEX_TRACKER!$D:$D,PASTE_FLEX_TRACKER!$E:$E,MAIN!$A2358,PASTE_FLEX_TRACKER!$B:$B,MAIN!$D2358)</f>
        <v>0</v>
      </c>
      <c r="M2358" s="35" t="s">
        <v>133</v>
      </c>
      <c r="N2358" s="46" t="s">
        <v>563</v>
      </c>
      <c r="O2358" s="46">
        <f>SUMIFS(MAN_ADJ!$L:$L,MAN_ADJ!$K:$K,MAIN!$D2358,MAN_ADJ!$J:$J,MAIN!$S2358)</f>
        <v>0</v>
      </c>
      <c r="P2358" s="25">
        <f t="shared" si="676"/>
        <v>0</v>
      </c>
      <c r="Q2358" s="28">
        <f t="shared" si="664"/>
        <v>0</v>
      </c>
      <c r="R2358" s="38">
        <f t="shared" si="677"/>
        <v>12</v>
      </c>
      <c r="S2358" s="17" t="s">
        <v>58</v>
      </c>
      <c r="U2358" t="s">
        <v>577</v>
      </c>
      <c r="V2358" t="s">
        <v>735</v>
      </c>
    </row>
    <row r="2359" spans="1:22" x14ac:dyDescent="0.25">
      <c r="A2359" s="17" t="s">
        <v>58</v>
      </c>
      <c r="B2359" s="17" t="s">
        <v>93</v>
      </c>
      <c r="C2359" s="17" t="s">
        <v>135</v>
      </c>
      <c r="D2359" s="17" t="s">
        <v>126</v>
      </c>
      <c r="E2359" s="24">
        <f>IF(U2359="SC",SUMIFS(SC!F:F,SC!A:A,MAIN!D2359,SC!B:B,MAIN!A2359),SUMIFS(Allocations!$H:$H,Allocations!$A:$A,MAIN!$A2359,Allocations!$B:$B,MAIN!$D2359))</f>
        <v>0</v>
      </c>
      <c r="F2359" s="24">
        <f>IF(U2359="SC",SUMIFS(SC!J:J,SC!A:A,MAIN!D2359,SC!B:B,MAIN!A2359),SUMIFS(Allocations!M:M,Allocations!A:A,MAIN!A2359,Allocations!B:B,MAIN!D2359))</f>
        <v>0</v>
      </c>
      <c r="G2359" s="24">
        <f t="shared" si="674"/>
        <v>0</v>
      </c>
      <c r="H2359" s="24">
        <f>IFERROR(VLOOKUP(S2359,Swaps_wk!$A$2:$AP$151,HLOOKUP(MAIN!D2359,Swaps_wk!$B$2:$AP$151,150,FALSE),FALSE),0)</f>
        <v>0</v>
      </c>
      <c r="I2359" s="24">
        <f>SUMIFS(PASTE_DQS_TRACKER!$D:$D,PASTE_DQS_TRACKER!$C:$C,MAIN!$A2359,PASTE_DQS_TRACKER!$B:$B,MAIN!$D2359)-SUMIFS(PASTE_DQS_TRACKER!$D:$D,PASTE_DQS_TRACKER!$C:$C,MAIN!$A2359,PASTE_DQS_TRACKER!$E:$E,MAIN!$D2359)</f>
        <v>0</v>
      </c>
      <c r="J2359" s="25">
        <f t="shared" si="675"/>
        <v>0</v>
      </c>
      <c r="K2359" s="24">
        <f>IFERROR(IF(V2359="Flex",0,IF(D2359=$D$30,VLOOKUP(A2359,MMO_o10M_lease!$A$1:$F$51,5,FALSE),IF(D2359=$D$26,VLOOKUP(D2359,LANDINGS!$A$3:$BR$40,HLOOKUP(A2359,LANDINGS!$B$1:$CF$42,42,FALSE),FALSE)-IFERROR(VLOOKUP(A2359,MMO_o10M_lease!$A$1:$F$38,5,FALSE),0),VLOOKUP(D2359,LANDINGS!$A$3:$CF$40,HLOOKUP(A2359,LANDINGS!$B$1:$CF$42,42,FALSE),FALSE)))),0)</f>
        <v>0</v>
      </c>
      <c r="L2359" s="24">
        <f>SUMIFS(PASTE_FLEX_TRACKER!$D:$D,PASTE_FLEX_TRACKER!$E:$E,MAIN!$A2359,PASTE_FLEX_TRACKER!$B:$B,MAIN!$D2359)</f>
        <v>0</v>
      </c>
      <c r="M2359" s="35" t="s">
        <v>133</v>
      </c>
      <c r="N2359" s="46" t="s">
        <v>563</v>
      </c>
      <c r="O2359" s="46">
        <f>SUMIFS(MAN_ADJ!$L:$L,MAN_ADJ!$K:$K,MAIN!$D2359,MAN_ADJ!$J:$J,MAIN!$S2359)</f>
        <v>0</v>
      </c>
      <c r="P2359" s="25">
        <f t="shared" si="676"/>
        <v>0</v>
      </c>
      <c r="Q2359" s="28" t="str">
        <f t="shared" si="664"/>
        <v>n/a</v>
      </c>
      <c r="R2359" s="38">
        <f t="shared" si="677"/>
        <v>0</v>
      </c>
      <c r="S2359" s="17" t="s">
        <v>58</v>
      </c>
      <c r="U2359" t="s">
        <v>577</v>
      </c>
      <c r="V2359" t="s">
        <v>735</v>
      </c>
    </row>
    <row r="2360" spans="1:22" x14ac:dyDescent="0.25">
      <c r="A2360" s="17" t="s">
        <v>58</v>
      </c>
      <c r="B2360" s="17" t="s">
        <v>93</v>
      </c>
      <c r="C2360" s="17" t="s">
        <v>135</v>
      </c>
      <c r="D2360" s="17" t="s">
        <v>127</v>
      </c>
      <c r="E2360" s="24">
        <f>IF(U2360="SC",SUMIFS(SC!F:F,SC!A:A,MAIN!D2360,SC!B:B,MAIN!A2360),SUMIFS(Allocations!$H:$H,Allocations!$A:$A,MAIN!$A2360,Allocations!$B:$B,MAIN!$D2360))</f>
        <v>0</v>
      </c>
      <c r="F2360" s="24">
        <f>IF(U2360="SC",SUMIFS(SC!J:J,SC!A:A,MAIN!D2360,SC!B:B,MAIN!A2360),SUMIFS(Allocations!M:M,Allocations!A:A,MAIN!A2360,Allocations!B:B,MAIN!D2360))</f>
        <v>0</v>
      </c>
      <c r="G2360" s="24">
        <f t="shared" si="674"/>
        <v>0</v>
      </c>
      <c r="H2360" s="24">
        <f>IFERROR(VLOOKUP(S2360,Swaps_wk!$A$2:$AP$151,HLOOKUP(MAIN!D2360,Swaps_wk!$B$2:$AP$151,150,FALSE),FALSE),0)</f>
        <v>0</v>
      </c>
      <c r="I2360" s="24">
        <f>SUMIFS(PASTE_DQS_TRACKER!$D:$D,PASTE_DQS_TRACKER!$C:$C,MAIN!$A2360,PASTE_DQS_TRACKER!$B:$B,MAIN!$D2360)-SUMIFS(PASTE_DQS_TRACKER!$D:$D,PASTE_DQS_TRACKER!$C:$C,MAIN!$A2360,PASTE_DQS_TRACKER!$E:$E,MAIN!$D2360)</f>
        <v>0</v>
      </c>
      <c r="J2360" s="25">
        <f t="shared" si="675"/>
        <v>0</v>
      </c>
      <c r="K2360" s="24">
        <f>IFERROR(IF(V2360="Flex",0,IF(D2360=$D$30,VLOOKUP(A2360,MMO_o10M_lease!$A$1:$F$51,5,FALSE),IF(D2360=$D$26,VLOOKUP(D2360,LANDINGS!$A$3:$BR$40,HLOOKUP(A2360,LANDINGS!$B$1:$CF$42,42,FALSE),FALSE)-IFERROR(VLOOKUP(A2360,MMO_o10M_lease!$A$1:$F$38,5,FALSE),0),VLOOKUP(D2360,LANDINGS!$A$3:$CF$40,HLOOKUP(A2360,LANDINGS!$B$1:$CF$42,42,FALSE),FALSE)))),0)</f>
        <v>0</v>
      </c>
      <c r="L2360" s="24">
        <f>SUMIFS(PASTE_FLEX_TRACKER!$D:$D,PASTE_FLEX_TRACKER!$E:$E,MAIN!$A2360,PASTE_FLEX_TRACKER!$B:$B,MAIN!$D2360)</f>
        <v>0</v>
      </c>
      <c r="M2360" s="35" t="s">
        <v>133</v>
      </c>
      <c r="N2360" s="46" t="s">
        <v>563</v>
      </c>
      <c r="O2360" s="46">
        <f>SUMIFS(MAN_ADJ!$L:$L,MAN_ADJ!$K:$K,MAIN!$D2360,MAN_ADJ!$J:$J,MAIN!$S2360)</f>
        <v>0</v>
      </c>
      <c r="P2360" s="25">
        <f t="shared" si="676"/>
        <v>0</v>
      </c>
      <c r="Q2360" s="28" t="str">
        <f t="shared" si="664"/>
        <v>n/a</v>
      </c>
      <c r="R2360" s="38">
        <f t="shared" si="677"/>
        <v>0</v>
      </c>
      <c r="S2360" s="17" t="s">
        <v>58</v>
      </c>
      <c r="U2360" t="s">
        <v>577</v>
      </c>
      <c r="V2360" t="s">
        <v>735</v>
      </c>
    </row>
    <row r="2361" spans="1:22" x14ac:dyDescent="0.25">
      <c r="A2361" s="17" t="s">
        <v>58</v>
      </c>
      <c r="B2361" s="17" t="s">
        <v>93</v>
      </c>
      <c r="C2361" s="17" t="s">
        <v>135</v>
      </c>
      <c r="D2361" s="17" t="s">
        <v>566</v>
      </c>
      <c r="E2361" s="24">
        <f>IF(U2361="SC",SUMIFS(SC!F:F,SC!A:A,MAIN!D2361,SC!B:B,MAIN!A2361),SUMIFS(Allocations!$H:$H,Allocations!$A:$A,MAIN!$A2361,Allocations!$B:$B,MAIN!$D2361))</f>
        <v>171.29999999999998</v>
      </c>
      <c r="F2361" s="24">
        <f>IF(U2361="SC",SUMIFS(SC!J:J,SC!A:A,MAIN!D2361,SC!B:B,MAIN!A2361),SUMIFS(Allocations!M:M,Allocations!A:A,MAIN!A2361,Allocations!B:B,MAIN!D2361))</f>
        <v>0</v>
      </c>
      <c r="G2361" s="24">
        <f t="shared" ref="G2361:G2362" si="678">E2361+F2361</f>
        <v>171.29999999999998</v>
      </c>
      <c r="H2361" s="24">
        <f>IFERROR(VLOOKUP(S2361,Swaps_wk!$A$2:$AP$151,HLOOKUP(MAIN!D2361,Swaps_wk!$B$2:$AP$151,150,FALSE),FALSE),0)</f>
        <v>0</v>
      </c>
      <c r="I2361" s="24">
        <f>SUMIFS(PASTE_DQS_TRACKER!$D:$D,PASTE_DQS_TRACKER!$C:$C,MAIN!$A2361,PASTE_DQS_TRACKER!$B:$B,MAIN!$D2361)-SUMIFS(PASTE_DQS_TRACKER!$D:$D,PASTE_DQS_TRACKER!$C:$C,MAIN!$A2361,PASTE_DQS_TRACKER!$E:$E,MAIN!$D2361)</f>
        <v>0</v>
      </c>
      <c r="J2361" s="25">
        <f t="shared" ref="J2361:J2362" si="679">G2361+I2361</f>
        <v>171.29999999999998</v>
      </c>
      <c r="K2361" s="24">
        <f>IFERROR(IF(V2361="Flex",0,IF(D2361=$D$30,VLOOKUP(A2361,MMO_o10M_lease!$A$1:$F$51,5,FALSE),IF(D2361=$D$26,VLOOKUP(D2361,LANDINGS!$A$3:$BR$40,HLOOKUP(A2361,LANDINGS!$B$1:$CF$42,42,FALSE),FALSE)-IFERROR(VLOOKUP(A2361,MMO_o10M_lease!$A$1:$F$38,5,FALSE),0),VLOOKUP(D2361,LANDINGS!$A$3:$CF$40,HLOOKUP(A2361,LANDINGS!$B$1:$CF$42,42,FALSE),FALSE)))),0)</f>
        <v>0</v>
      </c>
      <c r="L2361" s="24">
        <f>SUMIFS(PASTE_FLEX_TRACKER!$D:$D,PASTE_FLEX_TRACKER!$E:$E,MAIN!$A2361,PASTE_FLEX_TRACKER!$B:$B,MAIN!$D2361)</f>
        <v>0</v>
      </c>
      <c r="M2361" s="35" t="s">
        <v>133</v>
      </c>
      <c r="N2361" s="46" t="s">
        <v>563</v>
      </c>
      <c r="O2361" s="46">
        <f>SUMIFS(MAN_ADJ!$L:$L,MAN_ADJ!$K:$K,MAIN!$D2361,MAN_ADJ!$J:$J,MAIN!$S2361)</f>
        <v>0</v>
      </c>
      <c r="P2361" s="25">
        <f t="shared" si="676"/>
        <v>0</v>
      </c>
      <c r="Q2361" s="28">
        <f t="shared" ref="Q2361:Q2362" si="680">IFERROR(P2361/J2361,"n/a")</f>
        <v>0</v>
      </c>
      <c r="R2361" s="38">
        <f t="shared" ref="R2361:R2362" si="681">J2361-P2361</f>
        <v>171.29999999999998</v>
      </c>
      <c r="S2361" s="17" t="s">
        <v>58</v>
      </c>
      <c r="U2361" t="s">
        <v>577</v>
      </c>
      <c r="V2361" t="s">
        <v>735</v>
      </c>
    </row>
    <row r="2362" spans="1:22" x14ac:dyDescent="0.25">
      <c r="A2362" s="17" t="s">
        <v>58</v>
      </c>
      <c r="B2362" s="17" t="s">
        <v>93</v>
      </c>
      <c r="C2362" s="17" t="s">
        <v>135</v>
      </c>
      <c r="D2362" s="17" t="s">
        <v>565</v>
      </c>
      <c r="E2362" s="24">
        <f>IF(U2362="SC",SUMIFS(SC!F:F,SC!A:A,MAIN!D2362,SC!B:B,MAIN!A2362),SUMIFS(Allocations!$H:$H,Allocations!$A:$A,MAIN!$A2362,Allocations!$B:$B,MAIN!$D2362))</f>
        <v>3.7049999999999996</v>
      </c>
      <c r="F2362" s="24">
        <f>IF(U2362="SC",SUMIFS(SC!J:J,SC!A:A,MAIN!D2362,SC!B:B,MAIN!A2362),SUMIFS(Allocations!M:M,Allocations!A:A,MAIN!A2362,Allocations!B:B,MAIN!D2362))</f>
        <v>0</v>
      </c>
      <c r="G2362" s="24">
        <f t="shared" si="678"/>
        <v>3.7049999999999996</v>
      </c>
      <c r="H2362" s="24">
        <f>IFERROR(VLOOKUP(S2362,Swaps_wk!$A$2:$AP$151,HLOOKUP(MAIN!D2362,Swaps_wk!$B$2:$AP$151,150,FALSE),FALSE),0)</f>
        <v>0</v>
      </c>
      <c r="I2362" s="24">
        <f>SUMIFS(PASTE_DQS_TRACKER!$D:$D,PASTE_DQS_TRACKER!$C:$C,MAIN!$A2362,PASTE_DQS_TRACKER!$B:$B,MAIN!$D2362)-SUMIFS(PASTE_DQS_TRACKER!$D:$D,PASTE_DQS_TRACKER!$C:$C,MAIN!$A2362,PASTE_DQS_TRACKER!$E:$E,MAIN!$D2362)</f>
        <v>0</v>
      </c>
      <c r="J2362" s="25">
        <f t="shared" si="679"/>
        <v>3.7049999999999996</v>
      </c>
      <c r="K2362" s="24">
        <f>IFERROR(IF(V2362="Flex",0,IF(D2362=$D$30,VLOOKUP(A2362,MMO_o10M_lease!$A$1:$F$51,5,FALSE),IF(D2362=$D$26,VLOOKUP(D2362,LANDINGS!$A$3:$BR$40,HLOOKUP(A2362,LANDINGS!$B$1:$CF$42,42,FALSE),FALSE)-IFERROR(VLOOKUP(A2362,MMO_o10M_lease!$A$1:$F$38,5,FALSE),0),VLOOKUP(D2362,LANDINGS!$A$3:$CF$40,HLOOKUP(A2362,LANDINGS!$B$1:$CF$42,42,FALSE),FALSE)))),0)</f>
        <v>0</v>
      </c>
      <c r="L2362" s="24">
        <f>SUMIFS(PASTE_FLEX_TRACKER!$D:$D,PASTE_FLEX_TRACKER!$E:$E,MAIN!$A2362,PASTE_FLEX_TRACKER!$B:$B,MAIN!$D2362)</f>
        <v>0</v>
      </c>
      <c r="M2362" s="35" t="s">
        <v>133</v>
      </c>
      <c r="N2362" s="46" t="s">
        <v>563</v>
      </c>
      <c r="O2362" s="46">
        <f>SUMIFS(MAN_ADJ!$L:$L,MAN_ADJ!$K:$K,MAIN!$D2362,MAN_ADJ!$J:$J,MAIN!$S2362)</f>
        <v>0</v>
      </c>
      <c r="P2362" s="25">
        <f t="shared" si="676"/>
        <v>0</v>
      </c>
      <c r="Q2362" s="28">
        <f t="shared" si="680"/>
        <v>0</v>
      </c>
      <c r="R2362" s="38">
        <f t="shared" si="681"/>
        <v>3.7049999999999996</v>
      </c>
      <c r="S2362" s="17" t="s">
        <v>58</v>
      </c>
      <c r="U2362" t="s">
        <v>577</v>
      </c>
      <c r="V2362" t="s">
        <v>735</v>
      </c>
    </row>
    <row r="2363" spans="1:22" x14ac:dyDescent="0.25">
      <c r="A2363" s="17" t="s">
        <v>58</v>
      </c>
      <c r="B2363" s="17" t="s">
        <v>93</v>
      </c>
      <c r="C2363" s="17" t="s">
        <v>135</v>
      </c>
      <c r="D2363" s="17" t="s">
        <v>184</v>
      </c>
      <c r="E2363" s="24">
        <f>IF(U2363="SC",SUMIFS(SC!F:F,SC!A:A,MAIN!D2363,SC!B:B,MAIN!A2363),SUMIFS(Allocations!$H:$H,Allocations!$A:$A,MAIN!$A2363,Allocations!$B:$B,MAIN!$D2363))</f>
        <v>0</v>
      </c>
      <c r="F2363" s="24">
        <f>IF(U2363="SC",SUMIFS(SC!J:J,SC!A:A,MAIN!D2363,SC!B:B,MAIN!A2363),SUMIFS(Allocations!M:M,Allocations!A:A,MAIN!A2363,Allocations!B:B,MAIN!D2363))</f>
        <v>0</v>
      </c>
      <c r="G2363" s="24">
        <f t="shared" ref="G2363:G2366" si="682">E2363+F2363</f>
        <v>0</v>
      </c>
      <c r="H2363" s="24">
        <f>IFERROR(VLOOKUP(S2363,Swaps_wk!$A$2:$AP$151,HLOOKUP(MAIN!D2363,Swaps_wk!$B$2:$AP$151,150,FALSE),FALSE),0)</f>
        <v>0</v>
      </c>
      <c r="I2363" s="24">
        <f>SUMIFS(PASTE_DQS_TRACKER!$D:$D,PASTE_DQS_TRACKER!$C:$C,MAIN!$A2363,PASTE_DQS_TRACKER!$B:$B,MAIN!$D2363)-SUMIFS(PASTE_DQS_TRACKER!$D:$D,PASTE_DQS_TRACKER!$C:$C,MAIN!$A2363,PASTE_DQS_TRACKER!$E:$E,MAIN!$D2363)</f>
        <v>0</v>
      </c>
      <c r="J2363" s="25">
        <f t="shared" ref="J2363:J2366" si="683">G2363+I2363</f>
        <v>0</v>
      </c>
      <c r="K2363" s="24">
        <f>IFERROR(IF(V2363="Flex",0,IF(D2363=$D$30,VLOOKUP(A2363,MMO_o10M_lease!$A$1:$F$51,5,FALSE),IF(D2363=$D$26,VLOOKUP(D2363,LANDINGS!$A$3:$BR$40,HLOOKUP(A2363,LANDINGS!$B$1:$CF$42,42,FALSE),FALSE)-IFERROR(VLOOKUP(A2363,MMO_o10M_lease!$A$1:$F$38,5,FALSE),0),VLOOKUP(D2363,LANDINGS!$A$3:$CF$40,HLOOKUP(A2363,LANDINGS!$B$1:$CF$42,42,FALSE),FALSE)))),0)</f>
        <v>0</v>
      </c>
      <c r="L2363" s="24">
        <f>SUMIFS(PASTE_FLEX_TRACKER!$D:$D,PASTE_FLEX_TRACKER!$E:$E,MAIN!$A2363,PASTE_FLEX_TRACKER!$B:$B,MAIN!$D2363)</f>
        <v>0</v>
      </c>
      <c r="M2363" s="35" t="s">
        <v>133</v>
      </c>
      <c r="N2363" s="46" t="s">
        <v>563</v>
      </c>
      <c r="O2363" s="46">
        <f>SUMIFS(MAN_ADJ!$L:$L,MAN_ADJ!$K:$K,MAIN!$D2363,MAN_ADJ!$J:$J,MAIN!$S2363)</f>
        <v>0</v>
      </c>
      <c r="P2363" s="25">
        <f t="shared" si="676"/>
        <v>0</v>
      </c>
      <c r="Q2363" s="28" t="str">
        <f t="shared" ref="Q2363:Q2366" si="684">IFERROR(P2363/J2363,"n/a")</f>
        <v>n/a</v>
      </c>
      <c r="R2363" s="38">
        <f t="shared" ref="R2363:R2366" si="685">J2363-P2363</f>
        <v>0</v>
      </c>
      <c r="S2363" s="17" t="s">
        <v>58</v>
      </c>
      <c r="U2363" t="s">
        <v>577</v>
      </c>
      <c r="V2363" t="s">
        <v>735</v>
      </c>
    </row>
    <row r="2364" spans="1:22" x14ac:dyDescent="0.25">
      <c r="A2364" s="17" t="s">
        <v>58</v>
      </c>
      <c r="B2364" s="17" t="s">
        <v>93</v>
      </c>
      <c r="C2364" s="17" t="s">
        <v>135</v>
      </c>
      <c r="D2364" s="17" t="s">
        <v>128</v>
      </c>
      <c r="E2364" s="24">
        <f>IF(U2364="SC",SUMIFS(SC!F:F,SC!A:A,MAIN!D2364,SC!B:B,MAIN!A2364),SUMIFS(Allocations!$H:$H,Allocations!$A:$A,MAIN!$A2364,Allocations!$B:$B,MAIN!$D2364))</f>
        <v>0</v>
      </c>
      <c r="F2364" s="24">
        <f>IF(U2364="SC",SUMIFS(SC!J:J,SC!A:A,MAIN!D2364,SC!B:B,MAIN!A2364),SUMIFS(Allocations!M:M,Allocations!A:A,MAIN!A2364,Allocations!B:B,MAIN!D2364))</f>
        <v>0</v>
      </c>
      <c r="G2364" s="24">
        <f t="shared" si="682"/>
        <v>0</v>
      </c>
      <c r="H2364" s="24">
        <f>IFERROR(VLOOKUP(S2364,Swaps_wk!$A$2:$AP$151,HLOOKUP(MAIN!D2364,Swaps_wk!$B$2:$AP$151,150,FALSE),FALSE),0)</f>
        <v>0</v>
      </c>
      <c r="I2364" s="24">
        <f>SUMIFS(PASTE_DQS_TRACKER!$D:$D,PASTE_DQS_TRACKER!$C:$C,MAIN!$A2364,PASTE_DQS_TRACKER!$B:$B,MAIN!$D2364)-SUMIFS(PASTE_DQS_TRACKER!$D:$D,PASTE_DQS_TRACKER!$C:$C,MAIN!$A2364,PASTE_DQS_TRACKER!$E:$E,MAIN!$D2364)</f>
        <v>0</v>
      </c>
      <c r="J2364" s="25">
        <f t="shared" si="683"/>
        <v>0</v>
      </c>
      <c r="K2364" s="24">
        <f>IFERROR(IF(V2364="Flex",0,IF(D2364=$D$30,VLOOKUP(A2364,MMO_o10M_lease!$A$1:$F$51,5,FALSE),IF(D2364=$D$26,VLOOKUP(D2364,LANDINGS!$A$3:$BR$40,HLOOKUP(A2364,LANDINGS!$B$1:$CF$42,42,FALSE),FALSE)-IFERROR(VLOOKUP(A2364,MMO_o10M_lease!$A$1:$F$38,5,FALSE),0),VLOOKUP(D2364,LANDINGS!$A$3:$CF$40,HLOOKUP(A2364,LANDINGS!$B$1:$CF$42,42,FALSE),FALSE)))),0)</f>
        <v>0</v>
      </c>
      <c r="L2364" s="24">
        <f>SUMIFS(PASTE_FLEX_TRACKER!$D:$D,PASTE_FLEX_TRACKER!$E:$E,MAIN!$A2364,PASTE_FLEX_TRACKER!$B:$B,MAIN!$D2364)</f>
        <v>0</v>
      </c>
      <c r="M2364" s="35" t="s">
        <v>133</v>
      </c>
      <c r="N2364" s="46" t="s">
        <v>563</v>
      </c>
      <c r="O2364" s="46">
        <f>SUMIFS(MAN_ADJ!$L:$L,MAN_ADJ!$K:$K,MAIN!$D2364,MAN_ADJ!$J:$J,MAIN!$S2364)</f>
        <v>0</v>
      </c>
      <c r="P2364" s="25">
        <f t="shared" si="676"/>
        <v>0</v>
      </c>
      <c r="Q2364" s="28" t="str">
        <f t="shared" si="684"/>
        <v>n/a</v>
      </c>
      <c r="R2364" s="38">
        <f t="shared" si="685"/>
        <v>0</v>
      </c>
      <c r="S2364" s="17" t="s">
        <v>58</v>
      </c>
      <c r="U2364" t="s">
        <v>577</v>
      </c>
      <c r="V2364" t="s">
        <v>735</v>
      </c>
    </row>
    <row r="2365" spans="1:22" x14ac:dyDescent="0.25">
      <c r="A2365" s="17" t="s">
        <v>58</v>
      </c>
      <c r="B2365" s="17" t="s">
        <v>93</v>
      </c>
      <c r="C2365" s="17" t="s">
        <v>135</v>
      </c>
      <c r="D2365" s="17" t="s">
        <v>129</v>
      </c>
      <c r="E2365" s="24">
        <f>IF(U2365="SC",SUMIFS(SC!F:F,SC!A:A,MAIN!D2365,SC!B:B,MAIN!A2365),SUMIFS(Allocations!$H:$H,Allocations!$A:$A,MAIN!$A2365,Allocations!$B:$B,MAIN!$D2365))</f>
        <v>2.9849999999999999</v>
      </c>
      <c r="F2365" s="24">
        <f>IF(U2365="SC",SUMIFS(SC!J:J,SC!A:A,MAIN!D2365,SC!B:B,MAIN!A2365),SUMIFS(Allocations!M:M,Allocations!A:A,MAIN!A2365,Allocations!B:B,MAIN!D2365))</f>
        <v>0</v>
      </c>
      <c r="G2365" s="24">
        <f t="shared" si="682"/>
        <v>2.9849999999999999</v>
      </c>
      <c r="H2365" s="24">
        <f>IFERROR(VLOOKUP(S2365,Swaps_wk!$A$2:$AP$151,HLOOKUP(MAIN!D2365,Swaps_wk!$B$2:$AP$151,150,FALSE),FALSE),0)</f>
        <v>0</v>
      </c>
      <c r="I2365" s="24">
        <f>SUMIFS(PASTE_DQS_TRACKER!$D:$D,PASTE_DQS_TRACKER!$C:$C,MAIN!$A2365,PASTE_DQS_TRACKER!$B:$B,MAIN!$D2365)-SUMIFS(PASTE_DQS_TRACKER!$D:$D,PASTE_DQS_TRACKER!$C:$C,MAIN!$A2365,PASTE_DQS_TRACKER!$E:$E,MAIN!$D2365)</f>
        <v>0</v>
      </c>
      <c r="J2365" s="25">
        <f t="shared" si="683"/>
        <v>2.9849999999999999</v>
      </c>
      <c r="K2365" s="24">
        <f>IFERROR(IF(V2365="Flex",0,IF(D2365=$D$30,VLOOKUP(A2365,MMO_o10M_lease!$A$1:$F$51,5,FALSE),IF(D2365=$D$26,VLOOKUP(D2365,LANDINGS!$A$3:$BR$40,HLOOKUP(A2365,LANDINGS!$B$1:$CF$42,42,FALSE),FALSE)-IFERROR(VLOOKUP(A2365,MMO_o10M_lease!$A$1:$F$38,5,FALSE),0),VLOOKUP(D2365,LANDINGS!$A$3:$CF$40,HLOOKUP(A2365,LANDINGS!$B$1:$CF$42,42,FALSE),FALSE)))),0)</f>
        <v>0</v>
      </c>
      <c r="L2365" s="24">
        <f>SUMIFS(PASTE_FLEX_TRACKER!$D:$D,PASTE_FLEX_TRACKER!$E:$E,MAIN!$A2365,PASTE_FLEX_TRACKER!$B:$B,MAIN!$D2365)</f>
        <v>0</v>
      </c>
      <c r="M2365" s="35" t="s">
        <v>133</v>
      </c>
      <c r="N2365" s="46" t="s">
        <v>563</v>
      </c>
      <c r="O2365" s="46">
        <f>SUMIFS(MAN_ADJ!$L:$L,MAN_ADJ!$K:$K,MAIN!$D2365,MAN_ADJ!$J:$J,MAIN!$S2365)</f>
        <v>0</v>
      </c>
      <c r="P2365" s="25">
        <f t="shared" si="676"/>
        <v>0</v>
      </c>
      <c r="Q2365" s="28">
        <f t="shared" si="684"/>
        <v>0</v>
      </c>
      <c r="R2365" s="38">
        <f t="shared" si="685"/>
        <v>2.9849999999999999</v>
      </c>
      <c r="S2365" s="17" t="s">
        <v>58</v>
      </c>
      <c r="U2365" t="s">
        <v>577</v>
      </c>
      <c r="V2365" t="s">
        <v>735</v>
      </c>
    </row>
    <row r="2366" spans="1:22" x14ac:dyDescent="0.25">
      <c r="A2366" s="17" t="s">
        <v>58</v>
      </c>
      <c r="B2366" s="17" t="s">
        <v>93</v>
      </c>
      <c r="C2366" s="17" t="s">
        <v>135</v>
      </c>
      <c r="D2366" s="17" t="s">
        <v>155</v>
      </c>
      <c r="E2366" s="24">
        <f>IF(U2366="SC",SUMIFS(SC!F:F,SC!A:A,MAIN!D2366,SC!B:B,MAIN!A2366),SUMIFS(Allocations!$H:$H,Allocations!$A:$A,MAIN!$A2366,Allocations!$B:$B,MAIN!$D2366))</f>
        <v>0</v>
      </c>
      <c r="F2366" s="24">
        <f>IF(U2366="SC",SUMIFS(SC!J:J,SC!A:A,MAIN!D2366,SC!B:B,MAIN!A2366),SUMIFS(Allocations!M:M,Allocations!A:A,MAIN!A2366,Allocations!B:B,MAIN!D2366))</f>
        <v>0</v>
      </c>
      <c r="G2366" s="24">
        <f t="shared" si="682"/>
        <v>0</v>
      </c>
      <c r="H2366" s="24">
        <f>IFERROR(VLOOKUP(S2366,Swaps_wk!$A$2:$AP$151,HLOOKUP(MAIN!D2366,Swaps_wk!$B$2:$AP$151,150,FALSE),FALSE),0)</f>
        <v>0</v>
      </c>
      <c r="I2366" s="24">
        <f>SUMIFS(PASTE_DQS_TRACKER!$D:$D,PASTE_DQS_TRACKER!$C:$C,MAIN!$A2366,PASTE_DQS_TRACKER!$B:$B,MAIN!$D2366)-SUMIFS(PASTE_DQS_TRACKER!$D:$D,PASTE_DQS_TRACKER!$C:$C,MAIN!$A2366,PASTE_DQS_TRACKER!$E:$E,MAIN!$D2366)</f>
        <v>0</v>
      </c>
      <c r="J2366" s="25">
        <f t="shared" si="683"/>
        <v>0</v>
      </c>
      <c r="K2366" s="24">
        <f>IFERROR(IF(V2366="Flex",0,IF(D2366=$D$30,VLOOKUP(A2366,MMO_o10M_lease!$A$1:$F$51,5,FALSE),IF(D2366=$D$26,VLOOKUP(D2366,LANDINGS!$A$3:$BR$40,HLOOKUP(A2366,LANDINGS!$B$1:$CF$42,42,FALSE),FALSE)-IFERROR(VLOOKUP(A2366,MMO_o10M_lease!$A$1:$F$38,5,FALSE),0),VLOOKUP(D2366,LANDINGS!$A$3:$CF$40,HLOOKUP(A2366,LANDINGS!$B$1:$CF$42,42,FALSE),FALSE)))),0)</f>
        <v>0</v>
      </c>
      <c r="L2366" s="24">
        <f>SUMIFS(PASTE_FLEX_TRACKER!$D:$D,PASTE_FLEX_TRACKER!$E:$E,MAIN!$A2366,PASTE_FLEX_TRACKER!$B:$B,MAIN!$D2366)</f>
        <v>0</v>
      </c>
      <c r="M2366" s="35" t="s">
        <v>133</v>
      </c>
      <c r="N2366" s="46" t="s">
        <v>563</v>
      </c>
      <c r="O2366" s="46">
        <f>SUMIFS(MAN_ADJ!$L:$L,MAN_ADJ!$K:$K,MAIN!$D2366,MAN_ADJ!$J:$J,MAIN!$S2366)</f>
        <v>0</v>
      </c>
      <c r="P2366" s="25">
        <f t="shared" si="676"/>
        <v>0</v>
      </c>
      <c r="Q2366" s="28" t="str">
        <f t="shared" si="684"/>
        <v>n/a</v>
      </c>
      <c r="R2366" s="38">
        <f t="shared" si="685"/>
        <v>0</v>
      </c>
      <c r="S2366" s="17" t="s">
        <v>58</v>
      </c>
      <c r="U2366" t="s">
        <v>577</v>
      </c>
      <c r="V2366" t="s">
        <v>735</v>
      </c>
    </row>
    <row r="2367" spans="1:22" x14ac:dyDescent="0.25">
      <c r="A2367" s="17" t="s">
        <v>58</v>
      </c>
      <c r="B2367" s="17" t="s">
        <v>93</v>
      </c>
      <c r="C2367" s="17" t="s">
        <v>135</v>
      </c>
      <c r="D2367" s="17" t="s">
        <v>130</v>
      </c>
      <c r="E2367" s="24">
        <f>IF(U2367="SC",SUMIFS(SC!F:F,SC!A:A,MAIN!D2367,SC!B:B,MAIN!A2367),SUMIFS(Allocations!$H:$H,Allocations!$A:$A,MAIN!$A2367,Allocations!$B:$B,MAIN!$D2367))</f>
        <v>0</v>
      </c>
      <c r="F2367" s="24">
        <f>IF(U2367="SC",SUMIFS(SC!J:J,SC!A:A,MAIN!D2367,SC!B:B,MAIN!A2367),SUMIFS(Allocations!M:M,Allocations!A:A,MAIN!A2367,Allocations!B:B,MAIN!D2367))</f>
        <v>0</v>
      </c>
      <c r="G2367" s="24">
        <f t="shared" si="674"/>
        <v>0</v>
      </c>
      <c r="H2367" s="24">
        <f>IFERROR(VLOOKUP(S2367,Swaps_wk!$A$2:$AP$151,HLOOKUP(MAIN!D2367,Swaps_wk!$B$2:$AP$151,150,FALSE),FALSE),0)</f>
        <v>0</v>
      </c>
      <c r="I2367" s="24">
        <f>SUMIFS(PASTE_DQS_TRACKER!$D:$D,PASTE_DQS_TRACKER!$C:$C,MAIN!$A2367,PASTE_DQS_TRACKER!$B:$B,MAIN!$D2367)-SUMIFS(PASTE_DQS_TRACKER!$D:$D,PASTE_DQS_TRACKER!$C:$C,MAIN!$A2367,PASTE_DQS_TRACKER!$E:$E,MAIN!$D2367)</f>
        <v>0</v>
      </c>
      <c r="J2367" s="25">
        <f t="shared" si="675"/>
        <v>0</v>
      </c>
      <c r="K2367" s="24">
        <f>IFERROR(IF(V2367="Flex",0,IF(D2367=$D$30,VLOOKUP(A2367,MMO_o10M_lease!$A$1:$F$51,5,FALSE),IF(D2367=$D$26,VLOOKUP(D2367,LANDINGS!$A$3:$BR$40,HLOOKUP(A2367,LANDINGS!$B$1:$CF$42,42,FALSE),FALSE)-IFERROR(VLOOKUP(A2367,MMO_o10M_lease!$A$1:$F$38,5,FALSE),0),VLOOKUP(D2367,LANDINGS!$A$3:$CF$40,HLOOKUP(A2367,LANDINGS!$B$1:$CF$42,42,FALSE),FALSE)))),0)</f>
        <v>0</v>
      </c>
      <c r="L2367" s="24">
        <f>SUMIFS(PASTE_FLEX_TRACKER!$D:$D,PASTE_FLEX_TRACKER!$E:$E,MAIN!$A2367,PASTE_FLEX_TRACKER!$B:$B,MAIN!$D2367)</f>
        <v>0</v>
      </c>
      <c r="M2367" s="35" t="s">
        <v>133</v>
      </c>
      <c r="N2367" s="46" t="s">
        <v>563</v>
      </c>
      <c r="O2367" s="46">
        <f>SUMIFS(MAN_ADJ!$L:$L,MAN_ADJ!$K:$K,MAIN!$D2367,MAN_ADJ!$J:$J,MAIN!$S2367)</f>
        <v>0</v>
      </c>
      <c r="P2367" s="25">
        <f t="shared" si="676"/>
        <v>0</v>
      </c>
      <c r="Q2367" s="28" t="str">
        <f t="shared" si="664"/>
        <v>n/a</v>
      </c>
      <c r="R2367" s="38">
        <f t="shared" si="677"/>
        <v>0</v>
      </c>
      <c r="S2367" s="17" t="s">
        <v>58</v>
      </c>
      <c r="U2367" t="s">
        <v>577</v>
      </c>
      <c r="V2367" t="s">
        <v>735</v>
      </c>
    </row>
    <row r="2368" spans="1:22" x14ac:dyDescent="0.25">
      <c r="A2368" s="26" t="s">
        <v>58</v>
      </c>
      <c r="B2368" s="26" t="s">
        <v>93</v>
      </c>
      <c r="C2368" s="26" t="s">
        <v>135</v>
      </c>
      <c r="D2368" s="26" t="s">
        <v>131</v>
      </c>
      <c r="E2368" s="27">
        <f t="shared" ref="E2368:L2368" si="686">SUM(E2328:E2367)</f>
        <v>1341.0076499999996</v>
      </c>
      <c r="F2368" s="27">
        <f t="shared" si="686"/>
        <v>0</v>
      </c>
      <c r="G2368" s="27">
        <f t="shared" si="686"/>
        <v>1341.0076499999996</v>
      </c>
      <c r="H2368" s="27">
        <f>IFERROR(VLOOKUP(S2368,Swaps_wk!$A$2:$AP$151,HLOOKUP(MAIN!D2368,Swaps_wk!$B$2:$AP$151,150,FALSE),FALSE),0)</f>
        <v>0</v>
      </c>
      <c r="I2368" s="27">
        <f t="shared" si="686"/>
        <v>0</v>
      </c>
      <c r="J2368" s="25">
        <f t="shared" si="686"/>
        <v>1341.0076499999996</v>
      </c>
      <c r="K2368" s="27">
        <f t="shared" si="686"/>
        <v>0</v>
      </c>
      <c r="L2368" s="27">
        <f t="shared" si="686"/>
        <v>0</v>
      </c>
      <c r="M2368" s="41" t="s">
        <v>133</v>
      </c>
      <c r="N2368" s="46" t="s">
        <v>563</v>
      </c>
      <c r="O2368" s="27">
        <f>SUM(O2330:O2367)</f>
        <v>0</v>
      </c>
      <c r="P2368" s="25">
        <f t="shared" ref="P2368" si="687">SUM(P2328:P2367)</f>
        <v>0</v>
      </c>
      <c r="Q2368" s="28">
        <f t="shared" si="664"/>
        <v>0</v>
      </c>
      <c r="R2368" s="38">
        <f>SUM(R2328:R2367)</f>
        <v>1341.0076499999996</v>
      </c>
      <c r="S2368" s="17" t="s">
        <v>58</v>
      </c>
      <c r="U2368" t="s">
        <v>577</v>
      </c>
      <c r="V2368" t="s">
        <v>735</v>
      </c>
    </row>
    <row r="2369" spans="1:22" x14ac:dyDescent="0.25">
      <c r="A2369" s="17" t="s">
        <v>60</v>
      </c>
      <c r="B2369" s="17" t="s">
        <v>93</v>
      </c>
      <c r="C2369" s="17" t="s">
        <v>132</v>
      </c>
      <c r="D2369" s="17" t="s">
        <v>95</v>
      </c>
      <c r="E2369" s="24">
        <f>IF(U2369="SC",SUMIFS(SC!F:F,SC!A:A,MAIN!D2369,SC!B:B,MAIN!A2369),SUMIFS(Allocations!$H:$H,Allocations!$A:$A,MAIN!$A2369,Allocations!$B:$B,MAIN!$D2369))</f>
        <v>459.62819999999999</v>
      </c>
      <c r="F2369" s="24">
        <f>IF(U2369="SC",SUMIFS(SC!J:J,SC!A:A,MAIN!D2369,SC!B:B,MAIN!A2369),SUMIFS(Allocations!M:M,Allocations!A:A,MAIN!A2369,Allocations!B:B,MAIN!D2369))</f>
        <v>0</v>
      </c>
      <c r="G2369" s="24">
        <f t="shared" ref="G2369:G2406" si="688">E2369+F2369</f>
        <v>459.62819999999999</v>
      </c>
      <c r="H2369" s="24">
        <f>IFERROR(VLOOKUP(S2369,Swaps_wk!$A$2:$AP$151,HLOOKUP(MAIN!D2369,Swaps_wk!$B$2:$AP$151,150,FALSE),FALSE),0)</f>
        <v>0</v>
      </c>
      <c r="I2369" s="24">
        <f>SUMIFS(PASTE_DQS_TRACKER!$D:$D,PASTE_DQS_TRACKER!$C:$C,MAIN!$S2369,PASTE_DQS_TRACKER!$B:$B,MAIN!$D2369)-SUMIFS(PASTE_DQS_TRACKER!$D:$D,PASTE_DQS_TRACKER!$C:$C,MAIN!$S2369,PASTE_DQS_TRACKER!$E:$E,MAIN!$D2369)</f>
        <v>-10</v>
      </c>
      <c r="J2369" s="25">
        <f t="shared" ref="J2369:J2406" si="689">G2369+I2369</f>
        <v>449.62819999999999</v>
      </c>
      <c r="K2369" s="24">
        <f>IFERROR(IF(V2369="Flex",0,IF(D2369=$D$30,VLOOKUP(A2369,MMO_o10M_lease!$A$1:$F$51,5,FALSE),IF(D2369=$D$26,VLOOKUP(D2369,LANDINGS!$A$3:$BR$40,HLOOKUP(A2369,LANDINGS!$B$1:$CF$42,42,FALSE),FALSE)-IFERROR(VLOOKUP(A2369,MMO_o10M_lease!$A$1:$F$38,5,FALSE),0),VLOOKUP(D2369,LANDINGS!$A$3:$CF$40,HLOOKUP(A2369,LANDINGS!$B$1:$CF$42,42,FALSE),FALSE)))),0)</f>
        <v>0</v>
      </c>
      <c r="L2369" s="24">
        <f>SUMIFS(PASTE_FLEX_TRACKER!$D:$D,PASTE_FLEX_TRACKER!$E:$E,MAIN!$A2369,PASTE_FLEX_TRACKER!$B:$B,MAIN!$D2369)</f>
        <v>0</v>
      </c>
      <c r="M2369" s="35" t="s">
        <v>133</v>
      </c>
      <c r="N2369" s="46" t="s">
        <v>563</v>
      </c>
      <c r="O2369" s="46">
        <f>SUMIFS(MAN_ADJ!$L:$L,MAN_ADJ!$K:$K,MAIN!$D2369,MAN_ADJ!$J:$J,MAIN!$S2369)</f>
        <v>0</v>
      </c>
      <c r="P2369" s="25">
        <f t="shared" ref="P2369:P2406" si="690">SUM(K2369:O2369)</f>
        <v>0</v>
      </c>
      <c r="Q2369" s="28">
        <f t="shared" si="664"/>
        <v>0</v>
      </c>
      <c r="R2369" s="38">
        <f t="shared" ref="R2369:R2406" si="691">J2369-P2369</f>
        <v>449.62819999999999</v>
      </c>
      <c r="S2369" t="s">
        <v>254</v>
      </c>
      <c r="U2369" t="s">
        <v>577</v>
      </c>
      <c r="V2369" t="s">
        <v>735</v>
      </c>
    </row>
    <row r="2370" spans="1:22" x14ac:dyDescent="0.25">
      <c r="A2370" s="17" t="s">
        <v>60</v>
      </c>
      <c r="B2370" s="17" t="s">
        <v>93</v>
      </c>
      <c r="C2370" s="17" t="s">
        <v>132</v>
      </c>
      <c r="D2370" s="17" t="s">
        <v>96</v>
      </c>
      <c r="E2370" s="24">
        <f>IF(U2370="SC",SUMIFS(SC!F:F,SC!A:A,MAIN!D2370,SC!B:B,MAIN!A2370),SUMIFS(Allocations!$H:$H,Allocations!$A:$A,MAIN!$A2370,Allocations!$B:$B,MAIN!$D2370))</f>
        <v>60.024000000000001</v>
      </c>
      <c r="F2370" s="24">
        <f>IF(U2370="SC",SUMIFS(SC!J:J,SC!A:A,MAIN!D2370,SC!B:B,MAIN!A2370),SUMIFS(Allocations!M:M,Allocations!A:A,MAIN!A2370,Allocations!B:B,MAIN!D2370))</f>
        <v>0</v>
      </c>
      <c r="G2370" s="24">
        <f t="shared" si="688"/>
        <v>60.024000000000001</v>
      </c>
      <c r="H2370" s="24">
        <f>IFERROR(VLOOKUP(S2370,Swaps_wk!$A$2:$AP$151,HLOOKUP(MAIN!D2370,Swaps_wk!$B$2:$AP$151,150,FALSE),FALSE),0)</f>
        <v>0</v>
      </c>
      <c r="I2370" s="24">
        <f>SUMIFS(PASTE_DQS_TRACKER!$D:$D,PASTE_DQS_TRACKER!$C:$C,MAIN!$S2370,PASTE_DQS_TRACKER!$B:$B,MAIN!$D2370)-SUMIFS(PASTE_DQS_TRACKER!$D:$D,PASTE_DQS_TRACKER!$C:$C,MAIN!$S2370,PASTE_DQS_TRACKER!$E:$E,MAIN!$D2370)</f>
        <v>65.400000000000006</v>
      </c>
      <c r="J2370" s="25">
        <f t="shared" si="689"/>
        <v>125.42400000000001</v>
      </c>
      <c r="K2370" s="24">
        <f>IFERROR(IF(V2370="Flex",0,IF(D2370=$D$30,VLOOKUP(A2370,MMO_o10M_lease!$A$1:$F$51,5,FALSE),IF(D2370=$D$26,VLOOKUP(D2370,LANDINGS!$A$3:$BR$40,HLOOKUP(A2370,LANDINGS!$B$1:$CF$42,42,FALSE),FALSE)-IFERROR(VLOOKUP(A2370,MMO_o10M_lease!$A$1:$F$38,5,FALSE),0),VLOOKUP(D2370,LANDINGS!$A$3:$CF$40,HLOOKUP(A2370,LANDINGS!$B$1:$CF$42,42,FALSE),FALSE)))),0)</f>
        <v>0</v>
      </c>
      <c r="L2370" s="24">
        <f>SUMIFS(PASTE_FLEX_TRACKER!$D:$D,PASTE_FLEX_TRACKER!$E:$E,MAIN!$A2370,PASTE_FLEX_TRACKER!$B:$B,MAIN!$D2370)</f>
        <v>97.1</v>
      </c>
      <c r="M2370" s="35" t="s">
        <v>133</v>
      </c>
      <c r="N2370" s="46" t="s">
        <v>563</v>
      </c>
      <c r="O2370" s="46">
        <f>SUMIFS(MAN_ADJ!$L:$L,MAN_ADJ!$K:$K,MAIN!$D2370,MAN_ADJ!$J:$J,MAIN!$S2370)</f>
        <v>0</v>
      </c>
      <c r="P2370" s="25">
        <f t="shared" si="690"/>
        <v>97.1</v>
      </c>
      <c r="Q2370" s="28">
        <f t="shared" si="664"/>
        <v>0.77417400178594198</v>
      </c>
      <c r="R2370" s="38">
        <f t="shared" si="691"/>
        <v>28.324000000000012</v>
      </c>
      <c r="S2370" t="s">
        <v>254</v>
      </c>
      <c r="U2370" t="s">
        <v>577</v>
      </c>
      <c r="V2370" t="s">
        <v>735</v>
      </c>
    </row>
    <row r="2371" spans="1:22" x14ac:dyDescent="0.25">
      <c r="A2371" s="17" t="s">
        <v>60</v>
      </c>
      <c r="B2371" s="17" t="s">
        <v>93</v>
      </c>
      <c r="C2371" s="17" t="s">
        <v>132</v>
      </c>
      <c r="D2371" s="17" t="s">
        <v>97</v>
      </c>
      <c r="E2371" s="24">
        <f>IF(U2371="SC",SUMIFS(SC!F:F,SC!A:A,MAIN!D2371,SC!B:B,MAIN!A2371),SUMIFS(Allocations!$H:$H,Allocations!$A:$A,MAIN!$A2371,Allocations!$B:$B,MAIN!$D2371))</f>
        <v>78.11999999999999</v>
      </c>
      <c r="F2371" s="24">
        <f>IF(U2371="SC",SUMIFS(SC!J:J,SC!A:A,MAIN!D2371,SC!B:B,MAIN!A2371),SUMIFS(Allocations!M:M,Allocations!A:A,MAIN!A2371,Allocations!B:B,MAIN!D2371))</f>
        <v>0</v>
      </c>
      <c r="G2371" s="24">
        <f t="shared" si="688"/>
        <v>78.11999999999999</v>
      </c>
      <c r="H2371" s="24">
        <f>IFERROR(VLOOKUP(S2371,Swaps_wk!$A$2:$AP$151,HLOOKUP(MAIN!D2371,Swaps_wk!$B$2:$AP$151,150,FALSE),FALSE),0)</f>
        <v>0</v>
      </c>
      <c r="I2371" s="24">
        <f>SUMIFS(PASTE_DQS_TRACKER!$D:$D,PASTE_DQS_TRACKER!$C:$C,MAIN!$S2371,PASTE_DQS_TRACKER!$B:$B,MAIN!$D2371)-SUMIFS(PASTE_DQS_TRACKER!$D:$D,PASTE_DQS_TRACKER!$C:$C,MAIN!$S2371,PASTE_DQS_TRACKER!$E:$E,MAIN!$D2371)</f>
        <v>45</v>
      </c>
      <c r="J2371" s="25">
        <f t="shared" si="689"/>
        <v>123.11999999999999</v>
      </c>
      <c r="K2371" s="24">
        <f>IFERROR(IF(V2371="Flex",0,IF(D2371=$D$30,VLOOKUP(A2371,MMO_o10M_lease!$A$1:$F$51,5,FALSE),IF(D2371=$D$26,VLOOKUP(D2371,LANDINGS!$A$3:$BR$40,HLOOKUP(A2371,LANDINGS!$B$1:$CF$42,42,FALSE),FALSE)-IFERROR(VLOOKUP(A2371,MMO_o10M_lease!$A$1:$F$38,5,FALSE),0),VLOOKUP(D2371,LANDINGS!$A$3:$CF$40,HLOOKUP(A2371,LANDINGS!$B$1:$CF$42,42,FALSE),FALSE)))),0)</f>
        <v>0</v>
      </c>
      <c r="L2371" s="24">
        <f>SUMIFS(PASTE_FLEX_TRACKER!$D:$D,PASTE_FLEX_TRACKER!$E:$E,MAIN!$A2371,PASTE_FLEX_TRACKER!$B:$B,MAIN!$D2371)</f>
        <v>25</v>
      </c>
      <c r="M2371" s="35" t="s">
        <v>133</v>
      </c>
      <c r="N2371" s="46" t="s">
        <v>563</v>
      </c>
      <c r="O2371" s="46">
        <f>SUMIFS(MAN_ADJ!$L:$L,MAN_ADJ!$K:$K,MAIN!$D2371,MAN_ADJ!$J:$J,MAIN!$S2371)</f>
        <v>0</v>
      </c>
      <c r="P2371" s="25">
        <f t="shared" si="690"/>
        <v>25</v>
      </c>
      <c r="Q2371" s="28">
        <f t="shared" si="664"/>
        <v>0.20305393112410658</v>
      </c>
      <c r="R2371" s="38">
        <f t="shared" si="691"/>
        <v>98.11999999999999</v>
      </c>
      <c r="S2371" t="s">
        <v>254</v>
      </c>
      <c r="U2371" t="s">
        <v>577</v>
      </c>
      <c r="V2371" t="s">
        <v>735</v>
      </c>
    </row>
    <row r="2372" spans="1:22" x14ac:dyDescent="0.25">
      <c r="A2372" s="17" t="s">
        <v>60</v>
      </c>
      <c r="B2372" s="17" t="s">
        <v>93</v>
      </c>
      <c r="C2372" s="17" t="s">
        <v>132</v>
      </c>
      <c r="D2372" s="17" t="s">
        <v>98</v>
      </c>
      <c r="E2372" s="24">
        <f>IF(U2372="SC",SUMIFS(SC!F:F,SC!A:A,MAIN!D2372,SC!B:B,MAIN!A2372),SUMIFS(Allocations!$H:$H,Allocations!$A:$A,MAIN!$A2372,Allocations!$B:$B,MAIN!$D2372))</f>
        <v>133.61999999999998</v>
      </c>
      <c r="F2372" s="24">
        <f>IF(U2372="SC",SUMIFS(SC!J:J,SC!A:A,MAIN!D2372,SC!B:B,MAIN!A2372),SUMIFS(Allocations!M:M,Allocations!A:A,MAIN!A2372,Allocations!B:B,MAIN!D2372))</f>
        <v>0</v>
      </c>
      <c r="G2372" s="24">
        <f t="shared" si="688"/>
        <v>133.61999999999998</v>
      </c>
      <c r="H2372" s="24">
        <f>IFERROR(VLOOKUP(S2372,Swaps_wk!$A$2:$AP$151,HLOOKUP(MAIN!D2372,Swaps_wk!$B$2:$AP$151,150,FALSE),FALSE),0)</f>
        <v>0</v>
      </c>
      <c r="I2372" s="24">
        <f>SUMIFS(PASTE_DQS_TRACKER!$D:$D,PASTE_DQS_TRACKER!$C:$C,MAIN!$S2372,PASTE_DQS_TRACKER!$B:$B,MAIN!$D2372)-SUMIFS(PASTE_DQS_TRACKER!$D:$D,PASTE_DQS_TRACKER!$C:$C,MAIN!$S2372,PASTE_DQS_TRACKER!$E:$E,MAIN!$D2372)</f>
        <v>97</v>
      </c>
      <c r="J2372" s="25">
        <f t="shared" si="689"/>
        <v>230.61999999999998</v>
      </c>
      <c r="K2372" s="24">
        <f>IFERROR(IF(V2372="Flex",0,IF(D2372=$D$30,VLOOKUP(A2372,MMO_o10M_lease!$A$1:$F$51,5,FALSE),IF(D2372=$D$26,VLOOKUP(D2372,LANDINGS!$A$3:$BR$40,HLOOKUP(A2372,LANDINGS!$B$1:$CF$42,42,FALSE),FALSE)-IFERROR(VLOOKUP(A2372,MMO_o10M_lease!$A$1:$F$38,5,FALSE),0),VLOOKUP(D2372,LANDINGS!$A$3:$CF$40,HLOOKUP(A2372,LANDINGS!$B$1:$CF$42,42,FALSE),FALSE)))),0)</f>
        <v>0</v>
      </c>
      <c r="L2372" s="24">
        <f>SUMIFS(PASTE_FLEX_TRACKER!$D:$D,PASTE_FLEX_TRACKER!$E:$E,MAIN!$A2372,PASTE_FLEX_TRACKER!$B:$B,MAIN!$D2372)</f>
        <v>230.2</v>
      </c>
      <c r="M2372" s="35" t="s">
        <v>133</v>
      </c>
      <c r="N2372" s="46" t="s">
        <v>563</v>
      </c>
      <c r="O2372" s="46">
        <f>SUMIFS(MAN_ADJ!$L:$L,MAN_ADJ!$K:$K,MAIN!$D2372,MAN_ADJ!$J:$J,MAIN!$S2372)</f>
        <v>0</v>
      </c>
      <c r="P2372" s="25">
        <f t="shared" si="690"/>
        <v>230.2</v>
      </c>
      <c r="Q2372" s="28">
        <f t="shared" si="664"/>
        <v>0.9981788223050907</v>
      </c>
      <c r="R2372" s="38">
        <f t="shared" si="691"/>
        <v>0.41999999999998749</v>
      </c>
      <c r="S2372" t="s">
        <v>254</v>
      </c>
      <c r="U2372" t="s">
        <v>577</v>
      </c>
      <c r="V2372" t="s">
        <v>735</v>
      </c>
    </row>
    <row r="2373" spans="1:22" x14ac:dyDescent="0.25">
      <c r="A2373" s="17" t="s">
        <v>60</v>
      </c>
      <c r="B2373" s="17" t="s">
        <v>93</v>
      </c>
      <c r="C2373" s="17" t="s">
        <v>132</v>
      </c>
      <c r="D2373" s="17" t="s">
        <v>99</v>
      </c>
      <c r="E2373" s="24">
        <f>IF(U2373="SC",SUMIFS(SC!F:F,SC!A:A,MAIN!D2373,SC!B:B,MAIN!A2373),SUMIFS(Allocations!$H:$H,Allocations!$A:$A,MAIN!$A2373,Allocations!$B:$B,MAIN!$D2373))</f>
        <v>1.1163000000000001</v>
      </c>
      <c r="F2373" s="24">
        <f>IF(U2373="SC",SUMIFS(SC!J:J,SC!A:A,MAIN!D2373,SC!B:B,MAIN!A2373),SUMIFS(Allocations!M:M,Allocations!A:A,MAIN!A2373,Allocations!B:B,MAIN!D2373))</f>
        <v>0</v>
      </c>
      <c r="G2373" s="24">
        <f t="shared" si="688"/>
        <v>1.1163000000000001</v>
      </c>
      <c r="H2373" s="24">
        <f>IFERROR(VLOOKUP(S2373,Swaps_wk!$A$2:$AP$151,HLOOKUP(MAIN!D2373,Swaps_wk!$B$2:$AP$151,150,FALSE),FALSE),0)</f>
        <v>0</v>
      </c>
      <c r="I2373" s="24">
        <f>SUMIFS(PASTE_DQS_TRACKER!$D:$D,PASTE_DQS_TRACKER!$C:$C,MAIN!$S2373,PASTE_DQS_TRACKER!$B:$B,MAIN!$D2373)-SUMIFS(PASTE_DQS_TRACKER!$D:$D,PASTE_DQS_TRACKER!$C:$C,MAIN!$S2373,PASTE_DQS_TRACKER!$E:$E,MAIN!$D2373)</f>
        <v>0</v>
      </c>
      <c r="J2373" s="25">
        <f t="shared" si="689"/>
        <v>1.1163000000000001</v>
      </c>
      <c r="K2373" s="24">
        <f>IFERROR(IF(V2373="Flex",0,IF(D2373=$D$30,VLOOKUP(A2373,MMO_o10M_lease!$A$1:$F$51,5,FALSE),IF(D2373=$D$26,VLOOKUP(D2373,LANDINGS!$A$3:$BR$40,HLOOKUP(A2373,LANDINGS!$B$1:$CF$42,42,FALSE),FALSE)-IFERROR(VLOOKUP(A2373,MMO_o10M_lease!$A$1:$F$38,5,FALSE),0),VLOOKUP(D2373,LANDINGS!$A$3:$CF$40,HLOOKUP(A2373,LANDINGS!$B$1:$CF$42,42,FALSE),FALSE)))),0)</f>
        <v>0</v>
      </c>
      <c r="L2373" s="24">
        <f>SUMIFS(PASTE_FLEX_TRACKER!$D:$D,PASTE_FLEX_TRACKER!$E:$E,MAIN!$A2373,PASTE_FLEX_TRACKER!$B:$B,MAIN!$D2373)</f>
        <v>0</v>
      </c>
      <c r="M2373" s="35" t="s">
        <v>133</v>
      </c>
      <c r="N2373" s="46" t="s">
        <v>563</v>
      </c>
      <c r="O2373" s="46">
        <f>SUMIFS(MAN_ADJ!$L:$L,MAN_ADJ!$K:$K,MAIN!$D2373,MAN_ADJ!$J:$J,MAIN!$S2373)</f>
        <v>0</v>
      </c>
      <c r="P2373" s="25">
        <f t="shared" si="690"/>
        <v>0</v>
      </c>
      <c r="Q2373" s="28">
        <f t="shared" si="664"/>
        <v>0</v>
      </c>
      <c r="R2373" s="38">
        <f t="shared" si="691"/>
        <v>1.1163000000000001</v>
      </c>
      <c r="S2373" t="s">
        <v>254</v>
      </c>
      <c r="U2373" t="s">
        <v>577</v>
      </c>
      <c r="V2373" t="s">
        <v>735</v>
      </c>
    </row>
    <row r="2374" spans="1:22" x14ac:dyDescent="0.25">
      <c r="A2374" s="17" t="s">
        <v>60</v>
      </c>
      <c r="B2374" s="17" t="s">
        <v>93</v>
      </c>
      <c r="C2374" s="17" t="s">
        <v>132</v>
      </c>
      <c r="D2374" s="17" t="s">
        <v>100</v>
      </c>
      <c r="E2374" s="24">
        <f>IF(U2374="SC",SUMIFS(SC!F:F,SC!A:A,MAIN!D2374,SC!B:B,MAIN!A2374),SUMIFS(Allocations!$H:$H,Allocations!$A:$A,MAIN!$A2374,Allocations!$B:$B,MAIN!$D2374))</f>
        <v>2.9988000000000006</v>
      </c>
      <c r="F2374" s="24">
        <f>IF(U2374="SC",SUMIFS(SC!J:J,SC!A:A,MAIN!D2374,SC!B:B,MAIN!A2374),SUMIFS(Allocations!M:M,Allocations!A:A,MAIN!A2374,Allocations!B:B,MAIN!D2374))</f>
        <v>0</v>
      </c>
      <c r="G2374" s="24">
        <f t="shared" si="688"/>
        <v>2.9988000000000006</v>
      </c>
      <c r="H2374" s="24">
        <f>IFERROR(VLOOKUP(S2374,Swaps_wk!$A$2:$AP$151,HLOOKUP(MAIN!D2374,Swaps_wk!$B$2:$AP$151,150,FALSE),FALSE),0)</f>
        <v>0</v>
      </c>
      <c r="I2374" s="24">
        <f>SUMIFS(PASTE_DQS_TRACKER!$D:$D,PASTE_DQS_TRACKER!$C:$C,MAIN!$S2374,PASTE_DQS_TRACKER!$B:$B,MAIN!$D2374)-SUMIFS(PASTE_DQS_TRACKER!$D:$D,PASTE_DQS_TRACKER!$C:$C,MAIN!$S2374,PASTE_DQS_TRACKER!$E:$E,MAIN!$D2374)</f>
        <v>-3</v>
      </c>
      <c r="J2374" s="25">
        <f t="shared" si="689"/>
        <v>-1.1999999999994237E-3</v>
      </c>
      <c r="K2374" s="24">
        <f>IFERROR(IF(V2374="Flex",0,IF(D2374=$D$30,VLOOKUP(A2374,MMO_o10M_lease!$A$1:$F$51,5,FALSE),IF(D2374=$D$26,VLOOKUP(D2374,LANDINGS!$A$3:$BR$40,HLOOKUP(A2374,LANDINGS!$B$1:$CF$42,42,FALSE),FALSE)-IFERROR(VLOOKUP(A2374,MMO_o10M_lease!$A$1:$F$38,5,FALSE),0),VLOOKUP(D2374,LANDINGS!$A$3:$CF$40,HLOOKUP(A2374,LANDINGS!$B$1:$CF$42,42,FALSE),FALSE)))),0)</f>
        <v>0</v>
      </c>
      <c r="L2374" s="24">
        <f>SUMIFS(PASTE_FLEX_TRACKER!$D:$D,PASTE_FLEX_TRACKER!$E:$E,MAIN!$A2374,PASTE_FLEX_TRACKER!$B:$B,MAIN!$D2374)</f>
        <v>0</v>
      </c>
      <c r="M2374" s="35" t="s">
        <v>133</v>
      </c>
      <c r="N2374" s="46" t="s">
        <v>563</v>
      </c>
      <c r="O2374" s="46">
        <f>SUMIFS(MAN_ADJ!$L:$L,MAN_ADJ!$K:$K,MAIN!$D2374,MAN_ADJ!$J:$J,MAIN!$S2374)</f>
        <v>0</v>
      </c>
      <c r="P2374" s="25">
        <f t="shared" si="690"/>
        <v>0</v>
      </c>
      <c r="Q2374" s="28">
        <f t="shared" si="664"/>
        <v>0</v>
      </c>
      <c r="R2374" s="38">
        <f t="shared" si="691"/>
        <v>-1.1999999999994237E-3</v>
      </c>
      <c r="S2374" t="s">
        <v>254</v>
      </c>
      <c r="U2374" t="s">
        <v>577</v>
      </c>
      <c r="V2374" t="s">
        <v>735</v>
      </c>
    </row>
    <row r="2375" spans="1:22" x14ac:dyDescent="0.25">
      <c r="A2375" s="17" t="s">
        <v>60</v>
      </c>
      <c r="B2375" s="17" t="s">
        <v>93</v>
      </c>
      <c r="C2375" s="17" t="s">
        <v>132</v>
      </c>
      <c r="D2375" s="17" t="s">
        <v>101</v>
      </c>
      <c r="E2375" s="24">
        <f>IF(U2375="SC",SUMIFS(SC!F:F,SC!A:A,MAIN!D2375,SC!B:B,MAIN!A2375),SUMIFS(Allocations!$H:$H,Allocations!$A:$A,MAIN!$A2375,Allocations!$B:$B,MAIN!$D2375))</f>
        <v>2.34</v>
      </c>
      <c r="F2375" s="24">
        <f>IF(U2375="SC",SUMIFS(SC!J:J,SC!A:A,MAIN!D2375,SC!B:B,MAIN!A2375),SUMIFS(Allocations!M:M,Allocations!A:A,MAIN!A2375,Allocations!B:B,MAIN!D2375))</f>
        <v>0</v>
      </c>
      <c r="G2375" s="24">
        <f t="shared" si="688"/>
        <v>2.34</v>
      </c>
      <c r="H2375" s="24">
        <f>IFERROR(VLOOKUP(S2375,Swaps_wk!$A$2:$AP$151,HLOOKUP(MAIN!D2375,Swaps_wk!$B$2:$AP$151,150,FALSE),FALSE),0)</f>
        <v>0</v>
      </c>
      <c r="I2375" s="24">
        <f>SUMIFS(PASTE_DQS_TRACKER!$D:$D,PASTE_DQS_TRACKER!$C:$C,MAIN!$S2375,PASTE_DQS_TRACKER!$B:$B,MAIN!$D2375)-SUMIFS(PASTE_DQS_TRACKER!$D:$D,PASTE_DQS_TRACKER!$C:$C,MAIN!$S2375,PASTE_DQS_TRACKER!$E:$E,MAIN!$D2375)</f>
        <v>-2.2999999999999998</v>
      </c>
      <c r="J2375" s="25">
        <f t="shared" si="689"/>
        <v>4.0000000000000036E-2</v>
      </c>
      <c r="K2375" s="24">
        <f>IFERROR(IF(V2375="Flex",0,IF(D2375=$D$30,VLOOKUP(A2375,MMO_o10M_lease!$A$1:$F$51,5,FALSE),IF(D2375=$D$26,VLOOKUP(D2375,LANDINGS!$A$3:$BR$40,HLOOKUP(A2375,LANDINGS!$B$1:$CF$42,42,FALSE),FALSE)-IFERROR(VLOOKUP(A2375,MMO_o10M_lease!$A$1:$F$38,5,FALSE),0),VLOOKUP(D2375,LANDINGS!$A$3:$CF$40,HLOOKUP(A2375,LANDINGS!$B$1:$CF$42,42,FALSE),FALSE)))),0)</f>
        <v>0</v>
      </c>
      <c r="L2375" s="24">
        <f>SUMIFS(PASTE_FLEX_TRACKER!$D:$D,PASTE_FLEX_TRACKER!$E:$E,MAIN!$A2375,PASTE_FLEX_TRACKER!$B:$B,MAIN!$D2375)</f>
        <v>0</v>
      </c>
      <c r="M2375" s="35" t="s">
        <v>133</v>
      </c>
      <c r="N2375" s="46" t="s">
        <v>563</v>
      </c>
      <c r="O2375" s="46">
        <f>SUMIFS(MAN_ADJ!$L:$L,MAN_ADJ!$K:$K,MAIN!$D2375,MAN_ADJ!$J:$J,MAIN!$S2375)</f>
        <v>0</v>
      </c>
      <c r="P2375" s="25">
        <f t="shared" si="690"/>
        <v>0</v>
      </c>
      <c r="Q2375" s="28">
        <f t="shared" si="664"/>
        <v>0</v>
      </c>
      <c r="R2375" s="38">
        <f t="shared" si="691"/>
        <v>4.0000000000000036E-2</v>
      </c>
      <c r="S2375" t="s">
        <v>254</v>
      </c>
      <c r="U2375" t="s">
        <v>577</v>
      </c>
      <c r="V2375" t="s">
        <v>735</v>
      </c>
    </row>
    <row r="2376" spans="1:22" x14ac:dyDescent="0.25">
      <c r="A2376" s="17" t="s">
        <v>60</v>
      </c>
      <c r="B2376" s="17" t="s">
        <v>93</v>
      </c>
      <c r="C2376" s="17" t="s">
        <v>132</v>
      </c>
      <c r="D2376" s="17" t="s">
        <v>102</v>
      </c>
      <c r="E2376" s="24">
        <f>IF(U2376="SC",SUMIFS(SC!F:F,SC!A:A,MAIN!D2376,SC!B:B,MAIN!A2376),SUMIFS(Allocations!$H:$H,Allocations!$A:$A,MAIN!$A2376,Allocations!$B:$B,MAIN!$D2376))</f>
        <v>0.15</v>
      </c>
      <c r="F2376" s="24">
        <f>IF(U2376="SC",SUMIFS(SC!J:J,SC!A:A,MAIN!D2376,SC!B:B,MAIN!A2376),SUMIFS(Allocations!M:M,Allocations!A:A,MAIN!A2376,Allocations!B:B,MAIN!D2376))</f>
        <v>0</v>
      </c>
      <c r="G2376" s="24">
        <f t="shared" si="688"/>
        <v>0.15</v>
      </c>
      <c r="H2376" s="24">
        <f>IFERROR(VLOOKUP(S2376,Swaps_wk!$A$2:$AP$151,HLOOKUP(MAIN!D2376,Swaps_wk!$B$2:$AP$151,150,FALSE),FALSE),0)</f>
        <v>0</v>
      </c>
      <c r="I2376" s="24">
        <f>SUMIFS(PASTE_DQS_TRACKER!$D:$D,PASTE_DQS_TRACKER!$C:$C,MAIN!$S2376,PASTE_DQS_TRACKER!$B:$B,MAIN!$D2376)-SUMIFS(PASTE_DQS_TRACKER!$D:$D,PASTE_DQS_TRACKER!$C:$C,MAIN!$S2376,PASTE_DQS_TRACKER!$E:$E,MAIN!$D2376)</f>
        <v>0</v>
      </c>
      <c r="J2376" s="25">
        <f t="shared" si="689"/>
        <v>0.15</v>
      </c>
      <c r="K2376" s="24">
        <f>IFERROR(IF(V2376="Flex",0,IF(D2376=$D$30,VLOOKUP(A2376,MMO_o10M_lease!$A$1:$F$51,5,FALSE),IF(D2376=$D$26,VLOOKUP(D2376,LANDINGS!$A$3:$BR$40,HLOOKUP(A2376,LANDINGS!$B$1:$CF$42,42,FALSE),FALSE)-IFERROR(VLOOKUP(A2376,MMO_o10M_lease!$A$1:$F$38,5,FALSE),0),VLOOKUP(D2376,LANDINGS!$A$3:$CF$40,HLOOKUP(A2376,LANDINGS!$B$1:$CF$42,42,FALSE),FALSE)))),0)</f>
        <v>0</v>
      </c>
      <c r="L2376" s="24">
        <f>SUMIFS(PASTE_FLEX_TRACKER!$D:$D,PASTE_FLEX_TRACKER!$E:$E,MAIN!$A2376,PASTE_FLEX_TRACKER!$B:$B,MAIN!$D2376)</f>
        <v>0</v>
      </c>
      <c r="M2376" s="35" t="s">
        <v>133</v>
      </c>
      <c r="N2376" s="46" t="s">
        <v>563</v>
      </c>
      <c r="O2376" s="46">
        <f>SUMIFS(MAN_ADJ!$L:$L,MAN_ADJ!$K:$K,MAIN!$D2376,MAN_ADJ!$J:$J,MAIN!$S2376)</f>
        <v>0</v>
      </c>
      <c r="P2376" s="25">
        <f t="shared" si="690"/>
        <v>0</v>
      </c>
      <c r="Q2376" s="28">
        <f t="shared" si="664"/>
        <v>0</v>
      </c>
      <c r="R2376" s="38">
        <f t="shared" si="691"/>
        <v>0.15</v>
      </c>
      <c r="S2376" t="s">
        <v>254</v>
      </c>
      <c r="U2376" t="s">
        <v>577</v>
      </c>
      <c r="V2376" t="s">
        <v>735</v>
      </c>
    </row>
    <row r="2377" spans="1:22" x14ac:dyDescent="0.25">
      <c r="A2377" s="17" t="s">
        <v>60</v>
      </c>
      <c r="B2377" s="17" t="s">
        <v>93</v>
      </c>
      <c r="C2377" s="17" t="s">
        <v>132</v>
      </c>
      <c r="D2377" s="17" t="s">
        <v>103</v>
      </c>
      <c r="E2377" s="24">
        <f>IF(U2377="SC",SUMIFS(SC!F:F,SC!A:A,MAIN!D2377,SC!B:B,MAIN!A2377),SUMIFS(Allocations!$H:$H,Allocations!$A:$A,MAIN!$A2377,Allocations!$B:$B,MAIN!$D2377))</f>
        <v>0</v>
      </c>
      <c r="F2377" s="24">
        <f>IF(U2377="SC",SUMIFS(SC!J:J,SC!A:A,MAIN!D2377,SC!B:B,MAIN!A2377),SUMIFS(Allocations!M:M,Allocations!A:A,MAIN!A2377,Allocations!B:B,MAIN!D2377))</f>
        <v>0</v>
      </c>
      <c r="G2377" s="24">
        <f t="shared" si="688"/>
        <v>0</v>
      </c>
      <c r="H2377" s="24">
        <f>IFERROR(VLOOKUP(S2377,Swaps_wk!$A$2:$AP$151,HLOOKUP(MAIN!D2377,Swaps_wk!$B$2:$AP$151,150,FALSE),FALSE),0)</f>
        <v>0</v>
      </c>
      <c r="I2377" s="24">
        <f>SUMIFS(PASTE_DQS_TRACKER!$D:$D,PASTE_DQS_TRACKER!$C:$C,MAIN!$S2377,PASTE_DQS_TRACKER!$B:$B,MAIN!$D2377)-SUMIFS(PASTE_DQS_TRACKER!$D:$D,PASTE_DQS_TRACKER!$C:$C,MAIN!$S2377,PASTE_DQS_TRACKER!$E:$E,MAIN!$D2377)</f>
        <v>0</v>
      </c>
      <c r="J2377" s="25">
        <f t="shared" si="689"/>
        <v>0</v>
      </c>
      <c r="K2377" s="24">
        <f>IFERROR(IF(V2377="Flex",0,IF(D2377=$D$30,VLOOKUP(A2377,MMO_o10M_lease!$A$1:$F$51,5,FALSE),IF(D2377=$D$26,VLOOKUP(D2377,LANDINGS!$A$3:$BR$40,HLOOKUP(A2377,LANDINGS!$B$1:$CF$42,42,FALSE),FALSE)-IFERROR(VLOOKUP(A2377,MMO_o10M_lease!$A$1:$F$38,5,FALSE),0),VLOOKUP(D2377,LANDINGS!$A$3:$CF$40,HLOOKUP(A2377,LANDINGS!$B$1:$CF$42,42,FALSE),FALSE)))),0)</f>
        <v>0</v>
      </c>
      <c r="L2377" s="24">
        <f>SUMIFS(PASTE_FLEX_TRACKER!$D:$D,PASTE_FLEX_TRACKER!$E:$E,MAIN!$A2377,PASTE_FLEX_TRACKER!$B:$B,MAIN!$D2377)</f>
        <v>0</v>
      </c>
      <c r="M2377" s="35" t="s">
        <v>133</v>
      </c>
      <c r="N2377" s="46" t="s">
        <v>563</v>
      </c>
      <c r="O2377" s="46">
        <f>SUMIFS(MAN_ADJ!$L:$L,MAN_ADJ!$K:$K,MAIN!$D2377,MAN_ADJ!$J:$J,MAIN!$S2377)</f>
        <v>0</v>
      </c>
      <c r="P2377" s="25">
        <f t="shared" si="690"/>
        <v>0</v>
      </c>
      <c r="Q2377" s="28" t="str">
        <f t="shared" si="664"/>
        <v>n/a</v>
      </c>
      <c r="R2377" s="38">
        <f t="shared" si="691"/>
        <v>0</v>
      </c>
      <c r="S2377" t="s">
        <v>254</v>
      </c>
      <c r="U2377" t="s">
        <v>577</v>
      </c>
      <c r="V2377" t="s">
        <v>735</v>
      </c>
    </row>
    <row r="2378" spans="1:22" x14ac:dyDescent="0.25">
      <c r="A2378" s="17" t="s">
        <v>60</v>
      </c>
      <c r="B2378" s="17" t="s">
        <v>93</v>
      </c>
      <c r="C2378" s="17" t="s">
        <v>132</v>
      </c>
      <c r="D2378" s="17" t="s">
        <v>104</v>
      </c>
      <c r="E2378" s="24">
        <f>IF(U2378="SC",SUMIFS(SC!F:F,SC!A:A,MAIN!D2378,SC!B:B,MAIN!A2378),SUMIFS(Allocations!$H:$H,Allocations!$A:$A,MAIN!$A2378,Allocations!$B:$B,MAIN!$D2378))</f>
        <v>45.66</v>
      </c>
      <c r="F2378" s="24">
        <f>IF(U2378="SC",SUMIFS(SC!J:J,SC!A:A,MAIN!D2378,SC!B:B,MAIN!A2378),SUMIFS(Allocations!M:M,Allocations!A:A,MAIN!A2378,Allocations!B:B,MAIN!D2378))</f>
        <v>0</v>
      </c>
      <c r="G2378" s="24">
        <f t="shared" si="688"/>
        <v>45.66</v>
      </c>
      <c r="H2378" s="24">
        <f>IFERROR(VLOOKUP(S2378,Swaps_wk!$A$2:$AP$151,HLOOKUP(MAIN!D2378,Swaps_wk!$B$2:$AP$151,150,FALSE),FALSE),0)</f>
        <v>0</v>
      </c>
      <c r="I2378" s="24">
        <f>SUMIFS(PASTE_DQS_TRACKER!$D:$D,PASTE_DQS_TRACKER!$C:$C,MAIN!$S2378,PASTE_DQS_TRACKER!$B:$B,MAIN!$D2378)-SUMIFS(PASTE_DQS_TRACKER!$D:$D,PASTE_DQS_TRACKER!$C:$C,MAIN!$S2378,PASTE_DQS_TRACKER!$E:$E,MAIN!$D2378)</f>
        <v>11.5</v>
      </c>
      <c r="J2378" s="38">
        <f t="shared" si="689"/>
        <v>57.16</v>
      </c>
      <c r="K2378" s="24">
        <f>IFERROR(IF(V2378="Flex",0,IF(D2378=$D$30,VLOOKUP(A2378,MMO_o10M_lease!$A$1:$F$51,5,FALSE),IF(D2378=$D$26,VLOOKUP(D2378,LANDINGS!$A$3:$BR$40,HLOOKUP(A2378,LANDINGS!$B$1:$CF$42,42,FALSE),FALSE)-IFERROR(VLOOKUP(A2378,MMO_o10M_lease!$A$1:$F$38,5,FALSE),0),VLOOKUP(D2378,LANDINGS!$A$3:$CF$40,HLOOKUP(A2378,LANDINGS!$B$1:$CF$42,42,FALSE),FALSE)))),0)</f>
        <v>0</v>
      </c>
      <c r="L2378" s="24">
        <f>SUMIFS(PASTE_FLEX_TRACKER!$D:$D,PASTE_FLEX_TRACKER!$E:$E,MAIN!$A2378,PASTE_FLEX_TRACKER!$B:$B,MAIN!$D2378)</f>
        <v>57.16</v>
      </c>
      <c r="M2378" s="35" t="s">
        <v>133</v>
      </c>
      <c r="N2378" s="46" t="s">
        <v>563</v>
      </c>
      <c r="O2378" s="46">
        <f>SUMIFS(MAN_ADJ!$L:$L,MAN_ADJ!$K:$K,MAIN!$D2378,MAN_ADJ!$J:$J,MAIN!$S2378)</f>
        <v>0</v>
      </c>
      <c r="P2378" s="25">
        <f t="shared" si="690"/>
        <v>57.16</v>
      </c>
      <c r="Q2378" s="28">
        <f t="shared" si="664"/>
        <v>1</v>
      </c>
      <c r="R2378" s="38">
        <f t="shared" si="691"/>
        <v>0</v>
      </c>
      <c r="S2378" t="s">
        <v>254</v>
      </c>
      <c r="U2378" t="s">
        <v>577</v>
      </c>
      <c r="V2378" t="s">
        <v>735</v>
      </c>
    </row>
    <row r="2379" spans="1:22" x14ac:dyDescent="0.25">
      <c r="A2379" s="17" t="s">
        <v>60</v>
      </c>
      <c r="B2379" s="17" t="s">
        <v>93</v>
      </c>
      <c r="C2379" s="17" t="s">
        <v>132</v>
      </c>
      <c r="D2379" s="17" t="s">
        <v>105</v>
      </c>
      <c r="E2379" s="24">
        <f>IF(U2379="SC",SUMIFS(SC!F:F,SC!A:A,MAIN!D2379,SC!B:B,MAIN!A2379),SUMIFS(Allocations!$H:$H,Allocations!$A:$A,MAIN!$A2379,Allocations!$B:$B,MAIN!$D2379))</f>
        <v>35.852399999999996</v>
      </c>
      <c r="F2379" s="24">
        <f>IF(U2379="SC",SUMIFS(SC!J:J,SC!A:A,MAIN!D2379,SC!B:B,MAIN!A2379),SUMIFS(Allocations!M:M,Allocations!A:A,MAIN!A2379,Allocations!B:B,MAIN!D2379))</f>
        <v>0</v>
      </c>
      <c r="G2379" s="24">
        <f t="shared" si="688"/>
        <v>35.852399999999996</v>
      </c>
      <c r="H2379" s="24">
        <f>IFERROR(VLOOKUP(S2379,Swaps_wk!$A$2:$AP$151,HLOOKUP(MAIN!D2379,Swaps_wk!$B$2:$AP$151,150,FALSE),FALSE),0)</f>
        <v>0</v>
      </c>
      <c r="I2379" s="24">
        <f>SUMIFS(PASTE_DQS_TRACKER!$D:$D,PASTE_DQS_TRACKER!$C:$C,MAIN!$S2379,PASTE_DQS_TRACKER!$B:$B,MAIN!$D2379)-SUMIFS(PASTE_DQS_TRACKER!$D:$D,PASTE_DQS_TRACKER!$C:$C,MAIN!$S2379,PASTE_DQS_TRACKER!$E:$E,MAIN!$D2379)</f>
        <v>-11.5</v>
      </c>
      <c r="J2379" s="25">
        <f t="shared" si="689"/>
        <v>24.352399999999996</v>
      </c>
      <c r="K2379" s="24">
        <f>IFERROR(IF(V2379="Flex",0,IF(D2379=$D$30,VLOOKUP(A2379,MMO_o10M_lease!$A$1:$F$51,5,FALSE),IF(D2379=$D$26,VLOOKUP(D2379,LANDINGS!$A$3:$BR$40,HLOOKUP(A2379,LANDINGS!$B$1:$CF$42,42,FALSE),FALSE)-IFERROR(VLOOKUP(A2379,MMO_o10M_lease!$A$1:$F$38,5,FALSE),0),VLOOKUP(D2379,LANDINGS!$A$3:$CF$40,HLOOKUP(A2379,LANDINGS!$B$1:$CF$42,42,FALSE),FALSE)))),0)</f>
        <v>0</v>
      </c>
      <c r="L2379" s="24">
        <f>SUMIFS(PASTE_FLEX_TRACKER!$D:$D,PASTE_FLEX_TRACKER!$E:$E,MAIN!$A2379,PASTE_FLEX_TRACKER!$B:$B,MAIN!$D2379)</f>
        <v>0</v>
      </c>
      <c r="M2379" s="35" t="s">
        <v>133</v>
      </c>
      <c r="N2379" s="46" t="s">
        <v>563</v>
      </c>
      <c r="O2379" s="46">
        <f>SUMIFS(MAN_ADJ!$L:$L,MAN_ADJ!$K:$K,MAIN!$D2379,MAN_ADJ!$J:$J,MAIN!$S2379)</f>
        <v>0</v>
      </c>
      <c r="P2379" s="25">
        <f t="shared" si="690"/>
        <v>0</v>
      </c>
      <c r="Q2379" s="28">
        <f t="shared" si="664"/>
        <v>0</v>
      </c>
      <c r="R2379" s="38">
        <f t="shared" si="691"/>
        <v>24.352399999999996</v>
      </c>
      <c r="S2379" t="s">
        <v>254</v>
      </c>
      <c r="U2379" t="s">
        <v>577</v>
      </c>
      <c r="V2379" t="s">
        <v>735</v>
      </c>
    </row>
    <row r="2380" spans="1:22" x14ac:dyDescent="0.25">
      <c r="A2380" s="17" t="s">
        <v>60</v>
      </c>
      <c r="B2380" s="17" t="s">
        <v>93</v>
      </c>
      <c r="C2380" s="17" t="s">
        <v>132</v>
      </c>
      <c r="D2380" s="17" t="s">
        <v>106</v>
      </c>
      <c r="E2380" s="24">
        <f>IF(U2380="SC",SUMIFS(SC!F:F,SC!A:A,MAIN!D2380,SC!B:B,MAIN!A2380),SUMIFS(Allocations!$H:$H,Allocations!$A:$A,MAIN!$A2380,Allocations!$B:$B,MAIN!$D2380))</f>
        <v>46.948500000000003</v>
      </c>
      <c r="F2380" s="24">
        <f>IF(U2380="SC",SUMIFS(SC!J:J,SC!A:A,MAIN!D2380,SC!B:B,MAIN!A2380),SUMIFS(Allocations!M:M,Allocations!A:A,MAIN!A2380,Allocations!B:B,MAIN!D2380))</f>
        <v>0</v>
      </c>
      <c r="G2380" s="24">
        <f t="shared" si="688"/>
        <v>46.948500000000003</v>
      </c>
      <c r="H2380" s="24">
        <f>IFERROR(VLOOKUP(S2380,Swaps_wk!$A$2:$AP$151,HLOOKUP(MAIN!D2380,Swaps_wk!$B$2:$AP$151,150,FALSE),FALSE),0)</f>
        <v>39.6</v>
      </c>
      <c r="I2380" s="24">
        <f>SUMIFS(PASTE_DQS_TRACKER!$D:$D,PASTE_DQS_TRACKER!$C:$C,MAIN!$S2380,PASTE_DQS_TRACKER!$B:$B,MAIN!$D2380)-SUMIFS(PASTE_DQS_TRACKER!$D:$D,PASTE_DQS_TRACKER!$C:$C,MAIN!$S2380,PASTE_DQS_TRACKER!$E:$E,MAIN!$D2380)</f>
        <v>128.5</v>
      </c>
      <c r="J2380" s="25">
        <f t="shared" si="689"/>
        <v>175.4485</v>
      </c>
      <c r="K2380" s="24">
        <f>IFERROR(IF(V2380="Flex",0,IF(D2380=$D$30,VLOOKUP(A2380,MMO_o10M_lease!$A$1:$F$51,5,FALSE),IF(D2380=$D$26,VLOOKUP(D2380,LANDINGS!$A$3:$BR$40,HLOOKUP(A2380,LANDINGS!$B$1:$CF$42,42,FALSE),FALSE)-IFERROR(VLOOKUP(A2380,MMO_o10M_lease!$A$1:$F$38,5,FALSE),0),VLOOKUP(D2380,LANDINGS!$A$3:$CF$40,HLOOKUP(A2380,LANDINGS!$B$1:$CF$42,42,FALSE),FALSE)))),0)</f>
        <v>0</v>
      </c>
      <c r="L2380" s="24">
        <f>SUMIFS(PASTE_FLEX_TRACKER!$D:$D,PASTE_FLEX_TRACKER!$E:$E,MAIN!$A2380,PASTE_FLEX_TRACKER!$B:$B,MAIN!$D2380)</f>
        <v>131</v>
      </c>
      <c r="M2380" s="35" t="s">
        <v>133</v>
      </c>
      <c r="N2380" s="46" t="s">
        <v>563</v>
      </c>
      <c r="O2380" s="46">
        <f>SUMIFS(MAN_ADJ!$L:$L,MAN_ADJ!$K:$K,MAIN!$D2380,MAN_ADJ!$J:$J,MAIN!$S2380)</f>
        <v>0</v>
      </c>
      <c r="P2380" s="25">
        <f t="shared" si="690"/>
        <v>131</v>
      </c>
      <c r="Q2380" s="28">
        <f t="shared" si="664"/>
        <v>0.74665785116430183</v>
      </c>
      <c r="R2380" s="38">
        <f t="shared" si="691"/>
        <v>44.448499999999996</v>
      </c>
      <c r="S2380" t="s">
        <v>254</v>
      </c>
      <c r="U2380" t="s">
        <v>577</v>
      </c>
      <c r="V2380" t="s">
        <v>735</v>
      </c>
    </row>
    <row r="2381" spans="1:22" x14ac:dyDescent="0.25">
      <c r="A2381" s="17" t="s">
        <v>60</v>
      </c>
      <c r="B2381" s="17" t="s">
        <v>93</v>
      </c>
      <c r="C2381" s="17" t="s">
        <v>132</v>
      </c>
      <c r="D2381" s="17" t="s">
        <v>107</v>
      </c>
      <c r="E2381" s="24">
        <f>IF(U2381="SC",SUMIFS(SC!F:F,SC!A:A,MAIN!D2381,SC!B:B,MAIN!A2381),SUMIFS(Allocations!$H:$H,Allocations!$A:$A,MAIN!$A2381,Allocations!$B:$B,MAIN!$D2381))</f>
        <v>10.724399999999999</v>
      </c>
      <c r="F2381" s="24">
        <f>IF(U2381="SC",SUMIFS(SC!J:J,SC!A:A,MAIN!D2381,SC!B:B,MAIN!A2381),SUMIFS(Allocations!M:M,Allocations!A:A,MAIN!A2381,Allocations!B:B,MAIN!D2381))</f>
        <v>0</v>
      </c>
      <c r="G2381" s="24">
        <f t="shared" si="688"/>
        <v>10.724399999999999</v>
      </c>
      <c r="H2381" s="24">
        <f>IFERROR(VLOOKUP(S2381,Swaps_wk!$A$2:$AP$151,HLOOKUP(MAIN!D2381,Swaps_wk!$B$2:$AP$151,150,FALSE),FALSE),0)</f>
        <v>0</v>
      </c>
      <c r="I2381" s="24">
        <f>SUMIFS(PASTE_DQS_TRACKER!$D:$D,PASTE_DQS_TRACKER!$C:$C,MAIN!$S2381,PASTE_DQS_TRACKER!$B:$B,MAIN!$D2381)-SUMIFS(PASTE_DQS_TRACKER!$D:$D,PASTE_DQS_TRACKER!$C:$C,MAIN!$S2381,PASTE_DQS_TRACKER!$E:$E,MAIN!$D2381)</f>
        <v>-0.70000000000000107</v>
      </c>
      <c r="J2381" s="25">
        <f t="shared" si="689"/>
        <v>10.024399999999998</v>
      </c>
      <c r="K2381" s="24">
        <f>IFERROR(IF(V2381="Flex",0,IF(D2381=$D$30,VLOOKUP(A2381,MMO_o10M_lease!$A$1:$F$51,5,FALSE),IF(D2381=$D$26,VLOOKUP(D2381,LANDINGS!$A$3:$BR$40,HLOOKUP(A2381,LANDINGS!$B$1:$CF$42,42,FALSE),FALSE)-IFERROR(VLOOKUP(A2381,MMO_o10M_lease!$A$1:$F$38,5,FALSE),0),VLOOKUP(D2381,LANDINGS!$A$3:$CF$40,HLOOKUP(A2381,LANDINGS!$B$1:$CF$42,42,FALSE),FALSE)))),0)</f>
        <v>0</v>
      </c>
      <c r="L2381" s="24">
        <f>SUMIFS(PASTE_FLEX_TRACKER!$D:$D,PASTE_FLEX_TRACKER!$E:$E,MAIN!$A2381,PASTE_FLEX_TRACKER!$B:$B,MAIN!$D2381)</f>
        <v>10</v>
      </c>
      <c r="M2381" s="35" t="s">
        <v>133</v>
      </c>
      <c r="N2381" s="46" t="s">
        <v>563</v>
      </c>
      <c r="O2381" s="46">
        <f>SUMIFS(MAN_ADJ!$L:$L,MAN_ADJ!$K:$K,MAIN!$D2381,MAN_ADJ!$J:$J,MAIN!$S2381)</f>
        <v>0</v>
      </c>
      <c r="P2381" s="25">
        <f t="shared" si="690"/>
        <v>10</v>
      </c>
      <c r="Q2381" s="28">
        <f t="shared" si="664"/>
        <v>0.99756593910857527</v>
      </c>
      <c r="R2381" s="38">
        <f t="shared" si="691"/>
        <v>2.4399999999998201E-2</v>
      </c>
      <c r="S2381" t="s">
        <v>254</v>
      </c>
      <c r="U2381" t="s">
        <v>577</v>
      </c>
      <c r="V2381" t="s">
        <v>735</v>
      </c>
    </row>
    <row r="2382" spans="1:22" x14ac:dyDescent="0.25">
      <c r="A2382" s="17" t="s">
        <v>60</v>
      </c>
      <c r="B2382" s="17" t="s">
        <v>93</v>
      </c>
      <c r="C2382" s="17" t="s">
        <v>132</v>
      </c>
      <c r="D2382" s="17" t="s">
        <v>108</v>
      </c>
      <c r="E2382" s="24">
        <f>IF(U2382="SC",SUMIFS(SC!F:F,SC!A:A,MAIN!D2382,SC!B:B,MAIN!A2382),SUMIFS(Allocations!$H:$H,Allocations!$A:$A,MAIN!$A2382,Allocations!$B:$B,MAIN!$D2382))</f>
        <v>143.0421</v>
      </c>
      <c r="F2382" s="24">
        <f>IF(U2382="SC",SUMIFS(SC!J:J,SC!A:A,MAIN!D2382,SC!B:B,MAIN!A2382),SUMIFS(Allocations!M:M,Allocations!A:A,MAIN!A2382,Allocations!B:B,MAIN!D2382))</f>
        <v>0</v>
      </c>
      <c r="G2382" s="24">
        <f t="shared" si="688"/>
        <v>143.0421</v>
      </c>
      <c r="H2382" s="24">
        <f>IFERROR(VLOOKUP(S2382,Swaps_wk!$A$2:$AP$151,HLOOKUP(MAIN!D2382,Swaps_wk!$B$2:$AP$151,150,FALSE),FALSE),0)</f>
        <v>0</v>
      </c>
      <c r="I2382" s="24">
        <f>SUMIFS(PASTE_DQS_TRACKER!$D:$D,PASTE_DQS_TRACKER!$C:$C,MAIN!$S2382,PASTE_DQS_TRACKER!$B:$B,MAIN!$D2382)-SUMIFS(PASTE_DQS_TRACKER!$D:$D,PASTE_DQS_TRACKER!$C:$C,MAIN!$S2382,PASTE_DQS_TRACKER!$E:$E,MAIN!$D2382)</f>
        <v>-143</v>
      </c>
      <c r="J2382" s="25">
        <f t="shared" si="689"/>
        <v>4.2100000000004911E-2</v>
      </c>
      <c r="K2382" s="24">
        <f>IFERROR(IF(V2382="Flex",0,IF(D2382=$D$30,VLOOKUP(A2382,MMO_o10M_lease!$A$1:$F$51,5,FALSE),IF(D2382=$D$26,VLOOKUP(D2382,LANDINGS!$A$3:$BR$40,HLOOKUP(A2382,LANDINGS!$B$1:$CF$42,42,FALSE),FALSE)-IFERROR(VLOOKUP(A2382,MMO_o10M_lease!$A$1:$F$38,5,FALSE),0),VLOOKUP(D2382,LANDINGS!$A$3:$CF$40,HLOOKUP(A2382,LANDINGS!$B$1:$CF$42,42,FALSE),FALSE)))),0)</f>
        <v>0</v>
      </c>
      <c r="L2382" s="24">
        <f>SUMIFS(PASTE_FLEX_TRACKER!$D:$D,PASTE_FLEX_TRACKER!$E:$E,MAIN!$A2382,PASTE_FLEX_TRACKER!$B:$B,MAIN!$D2382)</f>
        <v>0</v>
      </c>
      <c r="M2382" s="35" t="s">
        <v>133</v>
      </c>
      <c r="N2382" s="46" t="s">
        <v>563</v>
      </c>
      <c r="O2382" s="46">
        <f>SUMIFS(MAN_ADJ!$L:$L,MAN_ADJ!$K:$K,MAIN!$D2382,MAN_ADJ!$J:$J,MAIN!$S2382)</f>
        <v>0</v>
      </c>
      <c r="P2382" s="25">
        <f t="shared" si="690"/>
        <v>0</v>
      </c>
      <c r="Q2382" s="28">
        <f t="shared" si="664"/>
        <v>0</v>
      </c>
      <c r="R2382" s="38">
        <f t="shared" si="691"/>
        <v>4.2100000000004911E-2</v>
      </c>
      <c r="S2382" t="s">
        <v>254</v>
      </c>
      <c r="U2382" t="s">
        <v>577</v>
      </c>
      <c r="V2382" t="s">
        <v>735</v>
      </c>
    </row>
    <row r="2383" spans="1:22" x14ac:dyDescent="0.25">
      <c r="A2383" s="17" t="s">
        <v>60</v>
      </c>
      <c r="B2383" s="17" t="s">
        <v>93</v>
      </c>
      <c r="C2383" s="17" t="s">
        <v>132</v>
      </c>
      <c r="D2383" s="17" t="s">
        <v>109</v>
      </c>
      <c r="E2383" s="24">
        <f>IF(U2383="SC",SUMIFS(SC!F:F,SC!A:A,MAIN!D2383,SC!B:B,MAIN!A2383),SUMIFS(Allocations!$H:$H,Allocations!$A:$A,MAIN!$A2383,Allocations!$B:$B,MAIN!$D2383))</f>
        <v>20.55</v>
      </c>
      <c r="F2383" s="24">
        <f>IF(U2383="SC",SUMIFS(SC!J:J,SC!A:A,MAIN!D2383,SC!B:B,MAIN!A2383),SUMIFS(Allocations!M:M,Allocations!A:A,MAIN!A2383,Allocations!B:B,MAIN!D2383))</f>
        <v>0</v>
      </c>
      <c r="G2383" s="24">
        <f t="shared" si="688"/>
        <v>20.55</v>
      </c>
      <c r="H2383" s="24">
        <f>IFERROR(VLOOKUP(S2383,Swaps_wk!$A$2:$AP$151,HLOOKUP(MAIN!D2383,Swaps_wk!$B$2:$AP$151,150,FALSE),FALSE),0)</f>
        <v>0</v>
      </c>
      <c r="I2383" s="24">
        <f>SUMIFS(PASTE_DQS_TRACKER!$D:$D,PASTE_DQS_TRACKER!$C:$C,MAIN!$S2383,PASTE_DQS_TRACKER!$B:$B,MAIN!$D2383)-SUMIFS(PASTE_DQS_TRACKER!$D:$D,PASTE_DQS_TRACKER!$C:$C,MAIN!$S2383,PASTE_DQS_TRACKER!$E:$E,MAIN!$D2383)</f>
        <v>24.5</v>
      </c>
      <c r="J2383" s="25">
        <f t="shared" si="689"/>
        <v>45.05</v>
      </c>
      <c r="K2383" s="24">
        <f>IFERROR(IF(V2383="Flex",0,IF(D2383=$D$30,VLOOKUP(A2383,MMO_o10M_lease!$A$1:$F$51,5,FALSE),IF(D2383=$D$26,VLOOKUP(D2383,LANDINGS!$A$3:$BR$40,HLOOKUP(A2383,LANDINGS!$B$1:$CF$42,42,FALSE),FALSE)-IFERROR(VLOOKUP(A2383,MMO_o10M_lease!$A$1:$F$38,5,FALSE),0),VLOOKUP(D2383,LANDINGS!$A$3:$CF$40,HLOOKUP(A2383,LANDINGS!$B$1:$CF$42,42,FALSE),FALSE)))),0)</f>
        <v>0</v>
      </c>
      <c r="L2383" s="24">
        <f>SUMIFS(PASTE_FLEX_TRACKER!$D:$D,PASTE_FLEX_TRACKER!$E:$E,MAIN!$A2383,PASTE_FLEX_TRACKER!$B:$B,MAIN!$D2383)</f>
        <v>35</v>
      </c>
      <c r="M2383" s="35" t="s">
        <v>133</v>
      </c>
      <c r="N2383" s="46" t="s">
        <v>563</v>
      </c>
      <c r="O2383" s="46">
        <f>SUMIFS(MAN_ADJ!$L:$L,MAN_ADJ!$K:$K,MAIN!$D2383,MAN_ADJ!$J:$J,MAIN!$S2383)</f>
        <v>0</v>
      </c>
      <c r="P2383" s="25">
        <f t="shared" si="690"/>
        <v>35</v>
      </c>
      <c r="Q2383" s="28">
        <f t="shared" si="664"/>
        <v>0.77691453940066602</v>
      </c>
      <c r="R2383" s="38">
        <f t="shared" si="691"/>
        <v>10.049999999999997</v>
      </c>
      <c r="S2383" t="s">
        <v>254</v>
      </c>
      <c r="U2383" t="s">
        <v>577</v>
      </c>
      <c r="V2383" t="s">
        <v>735</v>
      </c>
    </row>
    <row r="2384" spans="1:22" x14ac:dyDescent="0.25">
      <c r="A2384" s="17" t="s">
        <v>60</v>
      </c>
      <c r="B2384" s="17" t="s">
        <v>93</v>
      </c>
      <c r="C2384" s="17" t="s">
        <v>132</v>
      </c>
      <c r="D2384" s="17" t="s">
        <v>110</v>
      </c>
      <c r="E2384" s="24">
        <f>IF(U2384="SC",SUMIFS(SC!F:F,SC!A:A,MAIN!D2384,SC!B:B,MAIN!A2384),SUMIFS(Allocations!$H:$H,Allocations!$A:$A,MAIN!$A2384,Allocations!$B:$B,MAIN!$D2384))</f>
        <v>7.0598999999999998</v>
      </c>
      <c r="F2384" s="24">
        <f>IF(U2384="SC",SUMIFS(SC!J:J,SC!A:A,MAIN!D2384,SC!B:B,MAIN!A2384),SUMIFS(Allocations!M:M,Allocations!A:A,MAIN!A2384,Allocations!B:B,MAIN!D2384))</f>
        <v>0</v>
      </c>
      <c r="G2384" s="24">
        <f t="shared" si="688"/>
        <v>7.0598999999999998</v>
      </c>
      <c r="H2384" s="24">
        <f>IFERROR(VLOOKUP(S2384,Swaps_wk!$A$2:$AP$151,HLOOKUP(MAIN!D2384,Swaps_wk!$B$2:$AP$151,150,FALSE),FALSE),0)</f>
        <v>0</v>
      </c>
      <c r="I2384" s="24">
        <f>SUMIFS(PASTE_DQS_TRACKER!$D:$D,PASTE_DQS_TRACKER!$C:$C,MAIN!$S2384,PASTE_DQS_TRACKER!$B:$B,MAIN!$D2384)-SUMIFS(PASTE_DQS_TRACKER!$D:$D,PASTE_DQS_TRACKER!$C:$C,MAIN!$S2384,PASTE_DQS_TRACKER!$E:$E,MAIN!$D2384)</f>
        <v>-7</v>
      </c>
      <c r="J2384" s="25">
        <f t="shared" si="689"/>
        <v>5.9899999999999842E-2</v>
      </c>
      <c r="K2384" s="24">
        <f>IFERROR(IF(V2384="Flex",0,IF(D2384=$D$30,VLOOKUP(A2384,MMO_o10M_lease!$A$1:$F$51,5,FALSE),IF(D2384=$D$26,VLOOKUP(D2384,LANDINGS!$A$3:$BR$40,HLOOKUP(A2384,LANDINGS!$B$1:$CF$42,42,FALSE),FALSE)-IFERROR(VLOOKUP(A2384,MMO_o10M_lease!$A$1:$F$38,5,FALSE),0),VLOOKUP(D2384,LANDINGS!$A$3:$CF$40,HLOOKUP(A2384,LANDINGS!$B$1:$CF$42,42,FALSE),FALSE)))),0)</f>
        <v>0</v>
      </c>
      <c r="L2384" s="24">
        <f>SUMIFS(PASTE_FLEX_TRACKER!$D:$D,PASTE_FLEX_TRACKER!$E:$E,MAIN!$A2384,PASTE_FLEX_TRACKER!$B:$B,MAIN!$D2384)</f>
        <v>0</v>
      </c>
      <c r="M2384" s="35" t="s">
        <v>133</v>
      </c>
      <c r="N2384" s="46" t="s">
        <v>563</v>
      </c>
      <c r="O2384" s="46">
        <f>SUMIFS(MAN_ADJ!$L:$L,MAN_ADJ!$K:$K,MAIN!$D2384,MAN_ADJ!$J:$J,MAIN!$S2384)</f>
        <v>0</v>
      </c>
      <c r="P2384" s="25">
        <f t="shared" si="690"/>
        <v>0</v>
      </c>
      <c r="Q2384" s="28">
        <f t="shared" si="664"/>
        <v>0</v>
      </c>
      <c r="R2384" s="38">
        <f t="shared" si="691"/>
        <v>5.9899999999999842E-2</v>
      </c>
      <c r="S2384" t="s">
        <v>254</v>
      </c>
      <c r="U2384" t="s">
        <v>577</v>
      </c>
      <c r="V2384" t="s">
        <v>735</v>
      </c>
    </row>
    <row r="2385" spans="1:22" x14ac:dyDescent="0.25">
      <c r="A2385" s="17" t="s">
        <v>60</v>
      </c>
      <c r="B2385" s="17" t="s">
        <v>93</v>
      </c>
      <c r="C2385" s="17" t="s">
        <v>132</v>
      </c>
      <c r="D2385" s="17" t="s">
        <v>111</v>
      </c>
      <c r="E2385" s="24">
        <f>IF(U2385="SC",SUMIFS(SC!F:F,SC!A:A,MAIN!D2385,SC!B:B,MAIN!A2385),SUMIFS(Allocations!$H:$H,Allocations!$A:$A,MAIN!$A2385,Allocations!$B:$B,MAIN!$D2385))</f>
        <v>53.748600000000003</v>
      </c>
      <c r="F2385" s="24">
        <f>IF(U2385="SC",SUMIFS(SC!J:J,SC!A:A,MAIN!D2385,SC!B:B,MAIN!A2385),SUMIFS(Allocations!M:M,Allocations!A:A,MAIN!A2385,Allocations!B:B,MAIN!D2385))</f>
        <v>0</v>
      </c>
      <c r="G2385" s="24">
        <f t="shared" si="688"/>
        <v>53.748600000000003</v>
      </c>
      <c r="H2385" s="24">
        <f>IFERROR(VLOOKUP(S2385,Swaps_wk!$A$2:$AP$151,HLOOKUP(MAIN!D2385,Swaps_wk!$B$2:$AP$151,150,FALSE),FALSE),0)</f>
        <v>0</v>
      </c>
      <c r="I2385" s="24">
        <f>SUMIFS(PASTE_DQS_TRACKER!$D:$D,PASTE_DQS_TRACKER!$C:$C,MAIN!$S2385,PASTE_DQS_TRACKER!$B:$B,MAIN!$D2385)-SUMIFS(PASTE_DQS_TRACKER!$D:$D,PASTE_DQS_TRACKER!$C:$C,MAIN!$S2385,PASTE_DQS_TRACKER!$E:$E,MAIN!$D2385)</f>
        <v>-53.699999999999996</v>
      </c>
      <c r="J2385" s="25">
        <f t="shared" si="689"/>
        <v>4.8600000000007526E-2</v>
      </c>
      <c r="K2385" s="24">
        <f>IFERROR(IF(V2385="Flex",0,IF(D2385=$D$30,VLOOKUP(A2385,MMO_o10M_lease!$A$1:$F$51,5,FALSE),IF(D2385=$D$26,VLOOKUP(D2385,LANDINGS!$A$3:$BR$40,HLOOKUP(A2385,LANDINGS!$B$1:$CF$42,42,FALSE),FALSE)-IFERROR(VLOOKUP(A2385,MMO_o10M_lease!$A$1:$F$38,5,FALSE),0),VLOOKUP(D2385,LANDINGS!$A$3:$CF$40,HLOOKUP(A2385,LANDINGS!$B$1:$CF$42,42,FALSE),FALSE)))),0)</f>
        <v>0</v>
      </c>
      <c r="L2385" s="24">
        <f>SUMIFS(PASTE_FLEX_TRACKER!$D:$D,PASTE_FLEX_TRACKER!$E:$E,MAIN!$A2385,PASTE_FLEX_TRACKER!$B:$B,MAIN!$D2385)</f>
        <v>0</v>
      </c>
      <c r="M2385" s="35" t="s">
        <v>133</v>
      </c>
      <c r="N2385" s="46" t="s">
        <v>563</v>
      </c>
      <c r="O2385" s="46">
        <f>SUMIFS(MAN_ADJ!$L:$L,MAN_ADJ!$K:$K,MAIN!$D2385,MAN_ADJ!$J:$J,MAIN!$S2385)</f>
        <v>0</v>
      </c>
      <c r="P2385" s="25">
        <f t="shared" si="690"/>
        <v>0</v>
      </c>
      <c r="Q2385" s="28">
        <f t="shared" si="664"/>
        <v>0</v>
      </c>
      <c r="R2385" s="38">
        <f t="shared" si="691"/>
        <v>4.8600000000007526E-2</v>
      </c>
      <c r="S2385" t="s">
        <v>254</v>
      </c>
      <c r="U2385" t="s">
        <v>577</v>
      </c>
      <c r="V2385" t="s">
        <v>735</v>
      </c>
    </row>
    <row r="2386" spans="1:22" x14ac:dyDescent="0.25">
      <c r="A2386" s="17" t="s">
        <v>60</v>
      </c>
      <c r="B2386" s="17" t="s">
        <v>93</v>
      </c>
      <c r="C2386" s="17" t="s">
        <v>132</v>
      </c>
      <c r="D2386" s="17" t="s">
        <v>112</v>
      </c>
      <c r="E2386" s="24">
        <f>IF(U2386="SC",SUMIFS(SC!F:F,SC!A:A,MAIN!D2386,SC!B:B,MAIN!A2386),SUMIFS(Allocations!$H:$H,Allocations!$A:$A,MAIN!$A2386,Allocations!$B:$B,MAIN!$D2386))</f>
        <v>0</v>
      </c>
      <c r="F2386" s="24">
        <f>IF(U2386="SC",SUMIFS(SC!J:J,SC!A:A,MAIN!D2386,SC!B:B,MAIN!A2386),SUMIFS(Allocations!M:M,Allocations!A:A,MAIN!A2386,Allocations!B:B,MAIN!D2386))</f>
        <v>0</v>
      </c>
      <c r="G2386" s="24">
        <f t="shared" si="688"/>
        <v>0</v>
      </c>
      <c r="H2386" s="24">
        <f>IFERROR(VLOOKUP(S2386,Swaps_wk!$A$2:$AP$151,HLOOKUP(MAIN!D2386,Swaps_wk!$B$2:$AP$151,150,FALSE),FALSE),0)</f>
        <v>0</v>
      </c>
      <c r="I2386" s="24">
        <f>SUMIFS(PASTE_DQS_TRACKER!$D:$D,PASTE_DQS_TRACKER!$C:$C,MAIN!$S2386,PASTE_DQS_TRACKER!$B:$B,MAIN!$D2386)-SUMIFS(PASTE_DQS_TRACKER!$D:$D,PASTE_DQS_TRACKER!$C:$C,MAIN!$S2386,PASTE_DQS_TRACKER!$E:$E,MAIN!$D2386)</f>
        <v>0</v>
      </c>
      <c r="J2386" s="25">
        <f t="shared" si="689"/>
        <v>0</v>
      </c>
      <c r="K2386" s="24">
        <f>IFERROR(IF(V2386="Flex",0,IF(D2386=$D$30,VLOOKUP(A2386,MMO_o10M_lease!$A$1:$F$51,5,FALSE),IF(D2386=$D$26,VLOOKUP(D2386,LANDINGS!$A$3:$BR$40,HLOOKUP(A2386,LANDINGS!$B$1:$CF$42,42,FALSE),FALSE)-IFERROR(VLOOKUP(A2386,MMO_o10M_lease!$A$1:$F$38,5,FALSE),0),VLOOKUP(D2386,LANDINGS!$A$3:$CF$40,HLOOKUP(A2386,LANDINGS!$B$1:$CF$42,42,FALSE),FALSE)))),0)</f>
        <v>0</v>
      </c>
      <c r="L2386" s="24">
        <f>SUMIFS(PASTE_FLEX_TRACKER!$D:$D,PASTE_FLEX_TRACKER!$E:$E,MAIN!$A2386,PASTE_FLEX_TRACKER!$B:$B,MAIN!$D2386)</f>
        <v>0</v>
      </c>
      <c r="M2386" s="35" t="s">
        <v>133</v>
      </c>
      <c r="N2386" s="46" t="s">
        <v>563</v>
      </c>
      <c r="O2386" s="46">
        <f>SUMIFS(MAN_ADJ!$L:$L,MAN_ADJ!$K:$K,MAIN!$D2386,MAN_ADJ!$J:$J,MAIN!$S2386)</f>
        <v>0</v>
      </c>
      <c r="P2386" s="25">
        <f t="shared" si="690"/>
        <v>0</v>
      </c>
      <c r="Q2386" s="28" t="str">
        <f t="shared" si="664"/>
        <v>n/a</v>
      </c>
      <c r="R2386" s="38">
        <f t="shared" si="691"/>
        <v>0</v>
      </c>
      <c r="S2386" t="s">
        <v>254</v>
      </c>
      <c r="U2386" t="s">
        <v>577</v>
      </c>
      <c r="V2386" t="s">
        <v>735</v>
      </c>
    </row>
    <row r="2387" spans="1:22" x14ac:dyDescent="0.25">
      <c r="A2387" s="17" t="s">
        <v>60</v>
      </c>
      <c r="B2387" s="17" t="s">
        <v>93</v>
      </c>
      <c r="C2387" s="17" t="s">
        <v>132</v>
      </c>
      <c r="D2387" s="17" t="s">
        <v>113</v>
      </c>
      <c r="E2387" s="24">
        <f>IF(U2387="SC",SUMIFS(SC!F:F,SC!A:A,MAIN!D2387,SC!B:B,MAIN!A2387),SUMIFS(Allocations!$H:$H,Allocations!$A:$A,MAIN!$A2387,Allocations!$B:$B,MAIN!$D2387))</f>
        <v>0.75209999999999999</v>
      </c>
      <c r="F2387" s="24">
        <f>IF(U2387="SC",SUMIFS(SC!J:J,SC!A:A,MAIN!D2387,SC!B:B,MAIN!A2387),SUMIFS(Allocations!M:M,Allocations!A:A,MAIN!A2387,Allocations!B:B,MAIN!D2387))</f>
        <v>0</v>
      </c>
      <c r="G2387" s="24">
        <f t="shared" si="688"/>
        <v>0.75209999999999999</v>
      </c>
      <c r="H2387" s="24">
        <f>IFERROR(VLOOKUP(S2387,Swaps_wk!$A$2:$AP$151,HLOOKUP(MAIN!D2387,Swaps_wk!$B$2:$AP$151,150,FALSE),FALSE),0)</f>
        <v>0</v>
      </c>
      <c r="I2387" s="24">
        <f>SUMIFS(PASTE_DQS_TRACKER!$D:$D,PASTE_DQS_TRACKER!$C:$C,MAIN!$S2387,PASTE_DQS_TRACKER!$B:$B,MAIN!$D2387)-SUMIFS(PASTE_DQS_TRACKER!$D:$D,PASTE_DQS_TRACKER!$C:$C,MAIN!$S2387,PASTE_DQS_TRACKER!$E:$E,MAIN!$D2387)</f>
        <v>4.3</v>
      </c>
      <c r="J2387" s="25">
        <f t="shared" si="689"/>
        <v>5.0520999999999994</v>
      </c>
      <c r="K2387" s="24">
        <f>IFERROR(IF(V2387="Flex",0,IF(D2387=$D$30,VLOOKUP(A2387,MMO_o10M_lease!$A$1:$F$51,5,FALSE),IF(D2387=$D$26,VLOOKUP(D2387,LANDINGS!$A$3:$BR$40,HLOOKUP(A2387,LANDINGS!$B$1:$CF$42,42,FALSE),FALSE)-IFERROR(VLOOKUP(A2387,MMO_o10M_lease!$A$1:$F$38,5,FALSE),0),VLOOKUP(D2387,LANDINGS!$A$3:$CF$40,HLOOKUP(A2387,LANDINGS!$B$1:$CF$42,42,FALSE),FALSE)))),0)</f>
        <v>0</v>
      </c>
      <c r="L2387" s="24">
        <f>SUMIFS(PASTE_FLEX_TRACKER!$D:$D,PASTE_FLEX_TRACKER!$E:$E,MAIN!$A2387,PASTE_FLEX_TRACKER!$B:$B,MAIN!$D2387)</f>
        <v>4.3</v>
      </c>
      <c r="M2387" s="35" t="s">
        <v>133</v>
      </c>
      <c r="N2387" s="46" t="s">
        <v>563</v>
      </c>
      <c r="O2387" s="46">
        <f>SUMIFS(MAN_ADJ!$L:$L,MAN_ADJ!$K:$K,MAIN!$D2387,MAN_ADJ!$J:$J,MAIN!$S2387)</f>
        <v>0</v>
      </c>
      <c r="P2387" s="25">
        <f t="shared" si="690"/>
        <v>4.3</v>
      </c>
      <c r="Q2387" s="28">
        <f t="shared" si="664"/>
        <v>0.85113121276300951</v>
      </c>
      <c r="R2387" s="38">
        <f t="shared" si="691"/>
        <v>0.75209999999999955</v>
      </c>
      <c r="S2387" t="s">
        <v>254</v>
      </c>
      <c r="U2387" t="s">
        <v>577</v>
      </c>
      <c r="V2387" t="s">
        <v>735</v>
      </c>
    </row>
    <row r="2388" spans="1:22" x14ac:dyDescent="0.25">
      <c r="A2388" s="17" t="s">
        <v>60</v>
      </c>
      <c r="B2388" s="17" t="s">
        <v>93</v>
      </c>
      <c r="C2388" s="17" t="s">
        <v>132</v>
      </c>
      <c r="D2388" s="17" t="s">
        <v>114</v>
      </c>
      <c r="E2388" s="24">
        <f>IF(U2388="SC",SUMIFS(SC!F:F,SC!A:A,MAIN!D2388,SC!B:B,MAIN!A2388),SUMIFS(Allocations!$H:$H,Allocations!$A:$A,MAIN!$A2388,Allocations!$B:$B,MAIN!$D2388))</f>
        <v>9.7233000000000001</v>
      </c>
      <c r="F2388" s="24">
        <f>IF(U2388="SC",SUMIFS(SC!J:J,SC!A:A,MAIN!D2388,SC!B:B,MAIN!A2388),SUMIFS(Allocations!M:M,Allocations!A:A,MAIN!A2388,Allocations!B:B,MAIN!D2388))</f>
        <v>0</v>
      </c>
      <c r="G2388" s="24">
        <f t="shared" si="688"/>
        <v>9.7233000000000001</v>
      </c>
      <c r="H2388" s="24">
        <f>IFERROR(VLOOKUP(S2388,Swaps_wk!$A$2:$AP$151,HLOOKUP(MAIN!D2388,Swaps_wk!$B$2:$AP$151,150,FALSE),FALSE),0)</f>
        <v>0</v>
      </c>
      <c r="I2388" s="24">
        <f>SUMIFS(PASTE_DQS_TRACKER!$D:$D,PASTE_DQS_TRACKER!$C:$C,MAIN!$S2388,PASTE_DQS_TRACKER!$B:$B,MAIN!$D2388)-SUMIFS(PASTE_DQS_TRACKER!$D:$D,PASTE_DQS_TRACKER!$C:$C,MAIN!$S2388,PASTE_DQS_TRACKER!$E:$E,MAIN!$D2388)</f>
        <v>17.399999999999999</v>
      </c>
      <c r="J2388" s="25">
        <f t="shared" si="689"/>
        <v>27.1233</v>
      </c>
      <c r="K2388" s="24">
        <f>IFERROR(IF(V2388="Flex",0,IF(D2388=$D$30,VLOOKUP(A2388,MMO_o10M_lease!$A$1:$F$51,5,FALSE),IF(D2388=$D$26,VLOOKUP(D2388,LANDINGS!$A$3:$BR$40,HLOOKUP(A2388,LANDINGS!$B$1:$CF$42,42,FALSE),FALSE)-IFERROR(VLOOKUP(A2388,MMO_o10M_lease!$A$1:$F$38,5,FALSE),0),VLOOKUP(D2388,LANDINGS!$A$3:$CF$40,HLOOKUP(A2388,LANDINGS!$B$1:$CF$42,42,FALSE),FALSE)))),0)</f>
        <v>0</v>
      </c>
      <c r="L2388" s="24">
        <f>SUMIFS(PASTE_FLEX_TRACKER!$D:$D,PASTE_FLEX_TRACKER!$E:$E,MAIN!$A2388,PASTE_FLEX_TRACKER!$B:$B,MAIN!$D2388)</f>
        <v>5.4</v>
      </c>
      <c r="M2388" s="35" t="s">
        <v>133</v>
      </c>
      <c r="N2388" s="46" t="s">
        <v>563</v>
      </c>
      <c r="O2388" s="46">
        <f>SUMIFS(MAN_ADJ!$L:$L,MAN_ADJ!$K:$K,MAIN!$D2388,MAN_ADJ!$J:$J,MAIN!$S2388)</f>
        <v>0</v>
      </c>
      <c r="P2388" s="25">
        <f t="shared" si="690"/>
        <v>5.4</v>
      </c>
      <c r="Q2388" s="28">
        <f t="shared" si="664"/>
        <v>0.19909081859508246</v>
      </c>
      <c r="R2388" s="38">
        <f t="shared" si="691"/>
        <v>21.723300000000002</v>
      </c>
      <c r="S2388" t="s">
        <v>254</v>
      </c>
      <c r="U2388" t="s">
        <v>577</v>
      </c>
      <c r="V2388" t="s">
        <v>735</v>
      </c>
    </row>
    <row r="2389" spans="1:22" x14ac:dyDescent="0.25">
      <c r="A2389" s="17" t="s">
        <v>60</v>
      </c>
      <c r="B2389" s="17" t="s">
        <v>93</v>
      </c>
      <c r="C2389" s="17" t="s">
        <v>132</v>
      </c>
      <c r="D2389" s="17" t="s">
        <v>115</v>
      </c>
      <c r="E2389" s="24">
        <f>IF(U2389="SC",SUMIFS(SC!F:F,SC!A:A,MAIN!D2389,SC!B:B,MAIN!A2389),SUMIFS(Allocations!$H:$H,Allocations!$A:$A,MAIN!$A2389,Allocations!$B:$B,MAIN!$D2389))</f>
        <v>0.83069999999999999</v>
      </c>
      <c r="F2389" s="24">
        <f>IF(U2389="SC",SUMIFS(SC!J:J,SC!A:A,MAIN!D2389,SC!B:B,MAIN!A2389),SUMIFS(Allocations!M:M,Allocations!A:A,MAIN!A2389,Allocations!B:B,MAIN!D2389))</f>
        <v>0</v>
      </c>
      <c r="G2389" s="24">
        <f t="shared" si="688"/>
        <v>0.83069999999999999</v>
      </c>
      <c r="H2389" s="24">
        <f>IFERROR(VLOOKUP(S2389,Swaps_wk!$A$2:$AP$151,HLOOKUP(MAIN!D2389,Swaps_wk!$B$2:$AP$151,150,FALSE),FALSE),0)</f>
        <v>-39.6</v>
      </c>
      <c r="I2389" s="24">
        <f>SUMIFS(PASTE_DQS_TRACKER!$D:$D,PASTE_DQS_TRACKER!$C:$C,MAIN!$S2389,PASTE_DQS_TRACKER!$B:$B,MAIN!$D2389)-SUMIFS(PASTE_DQS_TRACKER!$D:$D,PASTE_DQS_TRACKER!$C:$C,MAIN!$S2389,PASTE_DQS_TRACKER!$E:$E,MAIN!$D2389)</f>
        <v>0</v>
      </c>
      <c r="J2389" s="25">
        <f t="shared" si="689"/>
        <v>0.83069999999999999</v>
      </c>
      <c r="K2389" s="24">
        <f>IFERROR(IF(V2389="Flex",0,IF(D2389=$D$30,VLOOKUP(A2389,MMO_o10M_lease!$A$1:$F$51,5,FALSE),IF(D2389=$D$26,VLOOKUP(D2389,LANDINGS!$A$3:$BR$40,HLOOKUP(A2389,LANDINGS!$B$1:$CF$42,42,FALSE),FALSE)-IFERROR(VLOOKUP(A2389,MMO_o10M_lease!$A$1:$F$38,5,FALSE),0),VLOOKUP(D2389,LANDINGS!$A$3:$CF$40,HLOOKUP(A2389,LANDINGS!$B$1:$CF$42,42,FALSE),FALSE)))),0)</f>
        <v>0</v>
      </c>
      <c r="L2389" s="24">
        <f>SUMIFS(PASTE_FLEX_TRACKER!$D:$D,PASTE_FLEX_TRACKER!$E:$E,MAIN!$A2389,PASTE_FLEX_TRACKER!$B:$B,MAIN!$D2389)</f>
        <v>0</v>
      </c>
      <c r="M2389" s="35" t="s">
        <v>133</v>
      </c>
      <c r="N2389" s="46" t="s">
        <v>563</v>
      </c>
      <c r="O2389" s="46">
        <f>SUMIFS(MAN_ADJ!$L:$L,MAN_ADJ!$K:$K,MAIN!$D2389,MAN_ADJ!$J:$J,MAIN!$S2389)</f>
        <v>0</v>
      </c>
      <c r="P2389" s="25">
        <f t="shared" si="690"/>
        <v>0</v>
      </c>
      <c r="Q2389" s="28">
        <f t="shared" si="664"/>
        <v>0</v>
      </c>
      <c r="R2389" s="38">
        <f t="shared" si="691"/>
        <v>0.83069999999999999</v>
      </c>
      <c r="S2389" t="s">
        <v>254</v>
      </c>
      <c r="U2389" t="s">
        <v>577</v>
      </c>
      <c r="V2389" t="s">
        <v>735</v>
      </c>
    </row>
    <row r="2390" spans="1:22" x14ac:dyDescent="0.25">
      <c r="A2390" s="17" t="s">
        <v>60</v>
      </c>
      <c r="B2390" s="17" t="s">
        <v>93</v>
      </c>
      <c r="C2390" s="17" t="s">
        <v>132</v>
      </c>
      <c r="D2390" s="17" t="s">
        <v>116</v>
      </c>
      <c r="E2390" s="24">
        <f>IF(U2390="SC",SUMIFS(SC!F:F,SC!A:A,MAIN!D2390,SC!B:B,MAIN!A2390),SUMIFS(Allocations!$H:$H,Allocations!$A:$A,MAIN!$A2390,Allocations!$B:$B,MAIN!$D2390))</f>
        <v>0.36630000000000001</v>
      </c>
      <c r="F2390" s="24">
        <f>IF(U2390="SC",SUMIFS(SC!J:J,SC!A:A,MAIN!D2390,SC!B:B,MAIN!A2390),SUMIFS(Allocations!M:M,Allocations!A:A,MAIN!A2390,Allocations!B:B,MAIN!D2390))</f>
        <v>0</v>
      </c>
      <c r="G2390" s="24">
        <f t="shared" si="688"/>
        <v>0.36630000000000001</v>
      </c>
      <c r="H2390" s="24">
        <f>IFERROR(VLOOKUP(S2390,Swaps_wk!$A$2:$AP$151,HLOOKUP(MAIN!D2390,Swaps_wk!$B$2:$AP$151,150,FALSE),FALSE),0)</f>
        <v>0</v>
      </c>
      <c r="I2390" s="24">
        <f>SUMIFS(PASTE_DQS_TRACKER!$D:$D,PASTE_DQS_TRACKER!$C:$C,MAIN!$S2390,PASTE_DQS_TRACKER!$B:$B,MAIN!$D2390)-SUMIFS(PASTE_DQS_TRACKER!$D:$D,PASTE_DQS_TRACKER!$C:$C,MAIN!$S2390,PASTE_DQS_TRACKER!$E:$E,MAIN!$D2390)</f>
        <v>0</v>
      </c>
      <c r="J2390" s="25">
        <f t="shared" si="689"/>
        <v>0.36630000000000001</v>
      </c>
      <c r="K2390" s="24">
        <f>IFERROR(IF(V2390="Flex",0,IF(D2390=$D$30,VLOOKUP(A2390,MMO_o10M_lease!$A$1:$F$51,5,FALSE),IF(D2390=$D$26,VLOOKUP(D2390,LANDINGS!$A$3:$BR$40,HLOOKUP(A2390,LANDINGS!$B$1:$CF$42,42,FALSE),FALSE)-IFERROR(VLOOKUP(A2390,MMO_o10M_lease!$A$1:$F$38,5,FALSE),0),VLOOKUP(D2390,LANDINGS!$A$3:$CF$40,HLOOKUP(A2390,LANDINGS!$B$1:$CF$42,42,FALSE),FALSE)))),0)</f>
        <v>0</v>
      </c>
      <c r="L2390" s="24">
        <f>SUMIFS(PASTE_FLEX_TRACKER!$D:$D,PASTE_FLEX_TRACKER!$E:$E,MAIN!$A2390,PASTE_FLEX_TRACKER!$B:$B,MAIN!$D2390)</f>
        <v>0</v>
      </c>
      <c r="M2390" s="35" t="s">
        <v>133</v>
      </c>
      <c r="N2390" s="46" t="s">
        <v>563</v>
      </c>
      <c r="O2390" s="46">
        <f>SUMIFS(MAN_ADJ!$L:$L,MAN_ADJ!$K:$K,MAIN!$D2390,MAN_ADJ!$J:$J,MAIN!$S2390)</f>
        <v>0</v>
      </c>
      <c r="P2390" s="25">
        <f t="shared" si="690"/>
        <v>0</v>
      </c>
      <c r="Q2390" s="28">
        <f t="shared" si="664"/>
        <v>0</v>
      </c>
      <c r="R2390" s="38">
        <f t="shared" si="691"/>
        <v>0.36630000000000001</v>
      </c>
      <c r="S2390" t="s">
        <v>254</v>
      </c>
      <c r="U2390" t="s">
        <v>577</v>
      </c>
      <c r="V2390" t="s">
        <v>735</v>
      </c>
    </row>
    <row r="2391" spans="1:22" x14ac:dyDescent="0.25">
      <c r="A2391" s="17" t="s">
        <v>60</v>
      </c>
      <c r="B2391" s="17" t="s">
        <v>93</v>
      </c>
      <c r="C2391" s="17" t="s">
        <v>132</v>
      </c>
      <c r="D2391" s="17" t="s">
        <v>117</v>
      </c>
      <c r="E2391" s="24">
        <f>IF(U2391="SC",SUMIFS(SC!F:F,SC!A:A,MAIN!D2391,SC!B:B,MAIN!A2391),SUMIFS(Allocations!$H:$H,Allocations!$A:$A,MAIN!$A2391,Allocations!$B:$B,MAIN!$D2391))</f>
        <v>0</v>
      </c>
      <c r="F2391" s="24">
        <f>IF(U2391="SC",SUMIFS(SC!J:J,SC!A:A,MAIN!D2391,SC!B:B,MAIN!A2391),SUMIFS(Allocations!M:M,Allocations!A:A,MAIN!A2391,Allocations!B:B,MAIN!D2391))</f>
        <v>0</v>
      </c>
      <c r="G2391" s="24">
        <f t="shared" si="688"/>
        <v>0</v>
      </c>
      <c r="H2391" s="24">
        <f>IFERROR(VLOOKUP(S2391,Swaps_wk!$A$2:$AP$151,HLOOKUP(MAIN!D2391,Swaps_wk!$B$2:$AP$151,150,FALSE),FALSE),0)</f>
        <v>0</v>
      </c>
      <c r="I2391" s="24">
        <f>SUMIFS(PASTE_DQS_TRACKER!$D:$D,PASTE_DQS_TRACKER!$C:$C,MAIN!$S2391,PASTE_DQS_TRACKER!$B:$B,MAIN!$D2391)-SUMIFS(PASTE_DQS_TRACKER!$D:$D,PASTE_DQS_TRACKER!$C:$C,MAIN!$S2391,PASTE_DQS_TRACKER!$E:$E,MAIN!$D2391)</f>
        <v>0</v>
      </c>
      <c r="J2391" s="25">
        <f t="shared" si="689"/>
        <v>0</v>
      </c>
      <c r="K2391" s="24">
        <f>IFERROR(IF(V2391="Flex",0,IF(D2391=$D$30,VLOOKUP(A2391,MMO_o10M_lease!$A$1:$F$51,5,FALSE),IF(D2391=$D$26,VLOOKUP(D2391,LANDINGS!$A$3:$BR$40,HLOOKUP(A2391,LANDINGS!$B$1:$CF$42,42,FALSE),FALSE)-IFERROR(VLOOKUP(A2391,MMO_o10M_lease!$A$1:$F$38,5,FALSE),0),VLOOKUP(D2391,LANDINGS!$A$3:$CF$40,HLOOKUP(A2391,LANDINGS!$B$1:$CF$42,42,FALSE),FALSE)))),0)</f>
        <v>0</v>
      </c>
      <c r="L2391" s="24">
        <f>SUMIFS(PASTE_FLEX_TRACKER!$D:$D,PASTE_FLEX_TRACKER!$E:$E,MAIN!$A2391,PASTE_FLEX_TRACKER!$B:$B,MAIN!$D2391)</f>
        <v>0</v>
      </c>
      <c r="M2391" s="35" t="s">
        <v>133</v>
      </c>
      <c r="N2391" s="46" t="s">
        <v>563</v>
      </c>
      <c r="O2391" s="46">
        <f>SUMIFS(MAN_ADJ!$L:$L,MAN_ADJ!$K:$K,MAIN!$D2391,MAN_ADJ!$J:$J,MAIN!$S2391)</f>
        <v>0</v>
      </c>
      <c r="P2391" s="25">
        <f t="shared" si="690"/>
        <v>0</v>
      </c>
      <c r="Q2391" s="28" t="str">
        <f t="shared" si="664"/>
        <v>n/a</v>
      </c>
      <c r="R2391" s="38">
        <f t="shared" si="691"/>
        <v>0</v>
      </c>
      <c r="S2391" t="s">
        <v>254</v>
      </c>
      <c r="U2391" t="s">
        <v>577</v>
      </c>
      <c r="V2391" t="s">
        <v>735</v>
      </c>
    </row>
    <row r="2392" spans="1:22" x14ac:dyDescent="0.25">
      <c r="A2392" s="17" t="s">
        <v>60</v>
      </c>
      <c r="B2392" s="17" t="s">
        <v>93</v>
      </c>
      <c r="C2392" s="17" t="s">
        <v>132</v>
      </c>
      <c r="D2392" s="17" t="s">
        <v>118</v>
      </c>
      <c r="E2392" s="24">
        <f>IF(U2392="SC",SUMIFS(SC!F:F,SC!A:A,MAIN!D2392,SC!B:B,MAIN!A2392),SUMIFS(Allocations!$H:$H,Allocations!$A:$A,MAIN!$A2392,Allocations!$B:$B,MAIN!$D2392))</f>
        <v>10.771799999999999</v>
      </c>
      <c r="F2392" s="24">
        <f>IF(U2392="SC",SUMIFS(SC!J:J,SC!A:A,MAIN!D2392,SC!B:B,MAIN!A2392),SUMIFS(Allocations!M:M,Allocations!A:A,MAIN!A2392,Allocations!B:B,MAIN!D2392))</f>
        <v>0</v>
      </c>
      <c r="G2392" s="24">
        <f t="shared" si="688"/>
        <v>10.771799999999999</v>
      </c>
      <c r="H2392" s="24">
        <f>IFERROR(VLOOKUP(S2392,Swaps_wk!$A$2:$AP$151,HLOOKUP(MAIN!D2392,Swaps_wk!$B$2:$AP$151,150,FALSE),FALSE),0)</f>
        <v>0</v>
      </c>
      <c r="I2392" s="24">
        <f>SUMIFS(PASTE_DQS_TRACKER!$D:$D,PASTE_DQS_TRACKER!$C:$C,MAIN!$S2392,PASTE_DQS_TRACKER!$B:$B,MAIN!$D2392)-SUMIFS(PASTE_DQS_TRACKER!$D:$D,PASTE_DQS_TRACKER!$C:$C,MAIN!$S2392,PASTE_DQS_TRACKER!$E:$E,MAIN!$D2392)</f>
        <v>-3</v>
      </c>
      <c r="J2392" s="25">
        <f t="shared" si="689"/>
        <v>7.7717999999999989</v>
      </c>
      <c r="K2392" s="24">
        <f>IFERROR(IF(V2392="Flex",0,IF(D2392=$D$30,VLOOKUP(A2392,MMO_o10M_lease!$A$1:$F$51,5,FALSE),IF(D2392=$D$26,VLOOKUP(D2392,LANDINGS!$A$3:$BR$40,HLOOKUP(A2392,LANDINGS!$B$1:$CF$42,42,FALSE),FALSE)-IFERROR(VLOOKUP(A2392,MMO_o10M_lease!$A$1:$F$38,5,FALSE),0),VLOOKUP(D2392,LANDINGS!$A$3:$CF$40,HLOOKUP(A2392,LANDINGS!$B$1:$CF$42,42,FALSE),FALSE)))),0)</f>
        <v>0</v>
      </c>
      <c r="L2392" s="24">
        <f>SUMIFS(PASTE_FLEX_TRACKER!$D:$D,PASTE_FLEX_TRACKER!$E:$E,MAIN!$A2392,PASTE_FLEX_TRACKER!$B:$B,MAIN!$D2392)</f>
        <v>0</v>
      </c>
      <c r="M2392" s="35" t="s">
        <v>133</v>
      </c>
      <c r="N2392" s="46" t="s">
        <v>563</v>
      </c>
      <c r="O2392" s="46">
        <f>SUMIFS(MAN_ADJ!$L:$L,MAN_ADJ!$K:$K,MAIN!$D2392,MAN_ADJ!$J:$J,MAIN!$S2392)</f>
        <v>0</v>
      </c>
      <c r="P2392" s="25">
        <f t="shared" si="690"/>
        <v>0</v>
      </c>
      <c r="Q2392" s="28">
        <f t="shared" si="664"/>
        <v>0</v>
      </c>
      <c r="R2392" s="38">
        <f t="shared" si="691"/>
        <v>7.7717999999999989</v>
      </c>
      <c r="S2392" t="s">
        <v>254</v>
      </c>
      <c r="U2392" t="s">
        <v>577</v>
      </c>
      <c r="V2392" t="s">
        <v>735</v>
      </c>
    </row>
    <row r="2393" spans="1:22" x14ac:dyDescent="0.25">
      <c r="A2393" s="17" t="s">
        <v>60</v>
      </c>
      <c r="B2393" s="17" t="s">
        <v>93</v>
      </c>
      <c r="C2393" s="17" t="s">
        <v>132</v>
      </c>
      <c r="D2393" s="17" t="s">
        <v>119</v>
      </c>
      <c r="E2393" s="24">
        <f>IF(U2393="SC",SUMIFS(SC!F:F,SC!A:A,MAIN!D2393,SC!B:B,MAIN!A2393),SUMIFS(Allocations!$H:$H,Allocations!$A:$A,MAIN!$A2393,Allocations!$B:$B,MAIN!$D2393))</f>
        <v>0</v>
      </c>
      <c r="F2393" s="24">
        <f>IF(U2393="SC",SUMIFS(SC!J:J,SC!A:A,MAIN!D2393,SC!B:B,MAIN!A2393),SUMIFS(Allocations!M:M,Allocations!A:A,MAIN!A2393,Allocations!B:B,MAIN!D2393))</f>
        <v>0</v>
      </c>
      <c r="G2393" s="24">
        <f t="shared" si="688"/>
        <v>0</v>
      </c>
      <c r="H2393" s="24">
        <f>IFERROR(VLOOKUP(S2393,Swaps_wk!$A$2:$AP$151,HLOOKUP(MAIN!D2393,Swaps_wk!$B$2:$AP$151,150,FALSE),FALSE),0)</f>
        <v>0</v>
      </c>
      <c r="I2393" s="24">
        <f>SUMIFS(PASTE_DQS_TRACKER!$D:$D,PASTE_DQS_TRACKER!$C:$C,MAIN!$S2393,PASTE_DQS_TRACKER!$B:$B,MAIN!$D2393)-SUMIFS(PASTE_DQS_TRACKER!$D:$D,PASTE_DQS_TRACKER!$C:$C,MAIN!$S2393,PASTE_DQS_TRACKER!$E:$E,MAIN!$D2393)</f>
        <v>0</v>
      </c>
      <c r="J2393" s="25">
        <f t="shared" si="689"/>
        <v>0</v>
      </c>
      <c r="K2393" s="24">
        <f>IFERROR(IF(V2393="Flex",0,IF(D2393=$D$30,VLOOKUP(A2393,MMO_o10M_lease!$A$1:$F$51,5,FALSE),IF(D2393=$D$26,VLOOKUP(D2393,LANDINGS!$A$3:$BR$40,HLOOKUP(A2393,LANDINGS!$B$1:$CF$42,42,FALSE),FALSE)-IFERROR(VLOOKUP(A2393,MMO_o10M_lease!$A$1:$F$38,5,FALSE),0),VLOOKUP(D2393,LANDINGS!$A$3:$CF$40,HLOOKUP(A2393,LANDINGS!$B$1:$CF$42,42,FALSE),FALSE)))),0)</f>
        <v>0</v>
      </c>
      <c r="L2393" s="24">
        <f>SUMIFS(PASTE_FLEX_TRACKER!$D:$D,PASTE_FLEX_TRACKER!$E:$E,MAIN!$A2393,PASTE_FLEX_TRACKER!$B:$B,MAIN!$D2393)</f>
        <v>0</v>
      </c>
      <c r="M2393" s="35" t="s">
        <v>133</v>
      </c>
      <c r="N2393" s="46" t="s">
        <v>563</v>
      </c>
      <c r="O2393" s="46">
        <f>SUMIFS(MAN_ADJ!$L:$L,MAN_ADJ!$K:$K,MAIN!$D2393,MAN_ADJ!$J:$J,MAIN!$S2393)</f>
        <v>0</v>
      </c>
      <c r="P2393" s="25">
        <f t="shared" si="690"/>
        <v>0</v>
      </c>
      <c r="Q2393" s="28" t="str">
        <f t="shared" ref="Q2393:Q2463" si="692">IFERROR(P2393/J2393,"n/a")</f>
        <v>n/a</v>
      </c>
      <c r="R2393" s="38">
        <f t="shared" si="691"/>
        <v>0</v>
      </c>
      <c r="S2393" t="s">
        <v>254</v>
      </c>
      <c r="U2393" t="s">
        <v>577</v>
      </c>
      <c r="V2393" t="s">
        <v>735</v>
      </c>
    </row>
    <row r="2394" spans="1:22" x14ac:dyDescent="0.25">
      <c r="A2394" s="17" t="s">
        <v>60</v>
      </c>
      <c r="B2394" s="17" t="s">
        <v>93</v>
      </c>
      <c r="C2394" s="17" t="s">
        <v>132</v>
      </c>
      <c r="D2394" s="17" t="s">
        <v>120</v>
      </c>
      <c r="E2394" s="24">
        <f>IF(U2394="SC",SUMIFS(SC!F:F,SC!A:A,MAIN!D2394,SC!B:B,MAIN!A2394),SUMIFS(Allocations!$H:$H,Allocations!$A:$A,MAIN!$A2394,Allocations!$B:$B,MAIN!$D2394))</f>
        <v>0.09</v>
      </c>
      <c r="F2394" s="24">
        <f>IF(U2394="SC",SUMIFS(SC!J:J,SC!A:A,MAIN!D2394,SC!B:B,MAIN!A2394),SUMIFS(Allocations!M:M,Allocations!A:A,MAIN!A2394,Allocations!B:B,MAIN!D2394))</f>
        <v>0</v>
      </c>
      <c r="G2394" s="24">
        <f t="shared" si="688"/>
        <v>0.09</v>
      </c>
      <c r="H2394" s="24">
        <f>IFERROR(VLOOKUP(S2394,Swaps_wk!$A$2:$AP$151,HLOOKUP(MAIN!D2394,Swaps_wk!$B$2:$AP$151,150,FALSE),FALSE),0)</f>
        <v>0</v>
      </c>
      <c r="I2394" s="24">
        <f>SUMIFS(PASTE_DQS_TRACKER!$D:$D,PASTE_DQS_TRACKER!$C:$C,MAIN!$S2394,PASTE_DQS_TRACKER!$B:$B,MAIN!$D2394)-SUMIFS(PASTE_DQS_TRACKER!$D:$D,PASTE_DQS_TRACKER!$C:$C,MAIN!$S2394,PASTE_DQS_TRACKER!$E:$E,MAIN!$D2394)</f>
        <v>0</v>
      </c>
      <c r="J2394" s="25">
        <f t="shared" si="689"/>
        <v>0.09</v>
      </c>
      <c r="K2394" s="24">
        <f>IFERROR(IF(V2394="Flex",0,IF(D2394=$D$30,VLOOKUP(A2394,MMO_o10M_lease!$A$1:$F$51,5,FALSE),IF(D2394=$D$26,VLOOKUP(D2394,LANDINGS!$A$3:$BR$40,HLOOKUP(A2394,LANDINGS!$B$1:$CF$42,42,FALSE),FALSE)-IFERROR(VLOOKUP(A2394,MMO_o10M_lease!$A$1:$F$38,5,FALSE),0),VLOOKUP(D2394,LANDINGS!$A$3:$CF$40,HLOOKUP(A2394,LANDINGS!$B$1:$CF$42,42,FALSE),FALSE)))),0)</f>
        <v>0</v>
      </c>
      <c r="L2394" s="24">
        <f>SUMIFS(PASTE_FLEX_TRACKER!$D:$D,PASTE_FLEX_TRACKER!$E:$E,MAIN!$A2394,PASTE_FLEX_TRACKER!$B:$B,MAIN!$D2394)</f>
        <v>0</v>
      </c>
      <c r="M2394" s="35" t="s">
        <v>133</v>
      </c>
      <c r="N2394" s="46" t="s">
        <v>563</v>
      </c>
      <c r="O2394" s="46">
        <f>SUMIFS(MAN_ADJ!$L:$L,MAN_ADJ!$K:$K,MAIN!$D2394,MAN_ADJ!$J:$J,MAIN!$S2394)</f>
        <v>0</v>
      </c>
      <c r="P2394" s="25">
        <f t="shared" si="690"/>
        <v>0</v>
      </c>
      <c r="Q2394" s="28">
        <f t="shared" si="692"/>
        <v>0</v>
      </c>
      <c r="R2394" s="38">
        <f t="shared" si="691"/>
        <v>0.09</v>
      </c>
      <c r="S2394" t="s">
        <v>254</v>
      </c>
      <c r="U2394" t="s">
        <v>577</v>
      </c>
      <c r="V2394" t="s">
        <v>735</v>
      </c>
    </row>
    <row r="2395" spans="1:22" x14ac:dyDescent="0.25">
      <c r="A2395" s="17" t="s">
        <v>60</v>
      </c>
      <c r="B2395" s="17" t="s">
        <v>93</v>
      </c>
      <c r="C2395" s="17" t="s">
        <v>132</v>
      </c>
      <c r="D2395" s="17" t="s">
        <v>121</v>
      </c>
      <c r="E2395" s="24">
        <f>IF(U2395="SC",SUMIFS(SC!F:F,SC!A:A,MAIN!D2395,SC!B:B,MAIN!A2395),SUMIFS(Allocations!$H:$H,Allocations!$A:$A,MAIN!$A2395,Allocations!$B:$B,MAIN!$D2395))</f>
        <v>0</v>
      </c>
      <c r="F2395" s="24">
        <f>IF(U2395="SC",SUMIFS(SC!J:J,SC!A:A,MAIN!D2395,SC!B:B,MAIN!A2395),SUMIFS(Allocations!M:M,Allocations!A:A,MAIN!A2395,Allocations!B:B,MAIN!D2395))</f>
        <v>0</v>
      </c>
      <c r="G2395" s="24">
        <f t="shared" si="688"/>
        <v>0</v>
      </c>
      <c r="H2395" s="24">
        <f>IFERROR(VLOOKUP(S2395,Swaps_wk!$A$2:$AP$151,HLOOKUP(MAIN!D2395,Swaps_wk!$B$2:$AP$151,150,FALSE),FALSE),0)</f>
        <v>0</v>
      </c>
      <c r="I2395" s="24">
        <f>SUMIFS(PASTE_DQS_TRACKER!$D:$D,PASTE_DQS_TRACKER!$C:$C,MAIN!$S2395,PASTE_DQS_TRACKER!$B:$B,MAIN!$D2395)-SUMIFS(PASTE_DQS_TRACKER!$D:$D,PASTE_DQS_TRACKER!$C:$C,MAIN!$S2395,PASTE_DQS_TRACKER!$E:$E,MAIN!$D2395)</f>
        <v>0</v>
      </c>
      <c r="J2395" s="25">
        <f t="shared" si="689"/>
        <v>0</v>
      </c>
      <c r="K2395" s="24">
        <f>IFERROR(IF(V2395="Flex",0,IF(D2395=$D$30,VLOOKUP(A2395,MMO_o10M_lease!$A$1:$F$51,5,FALSE),IF(D2395=$D$26,VLOOKUP(D2395,LANDINGS!$A$3:$BR$40,HLOOKUP(A2395,LANDINGS!$B$1:$CF$42,42,FALSE),FALSE)-IFERROR(VLOOKUP(A2395,MMO_o10M_lease!$A$1:$F$38,5,FALSE),0),VLOOKUP(D2395,LANDINGS!$A$3:$CF$40,HLOOKUP(A2395,LANDINGS!$B$1:$CF$42,42,FALSE),FALSE)))),0)</f>
        <v>0</v>
      </c>
      <c r="L2395" s="24">
        <f>SUMIFS(PASTE_FLEX_TRACKER!$D:$D,PASTE_FLEX_TRACKER!$E:$E,MAIN!$A2395,PASTE_FLEX_TRACKER!$B:$B,MAIN!$D2395)</f>
        <v>0</v>
      </c>
      <c r="M2395" s="35" t="s">
        <v>133</v>
      </c>
      <c r="N2395" s="46" t="s">
        <v>563</v>
      </c>
      <c r="O2395" s="46">
        <f>SUMIFS(MAN_ADJ!$L:$L,MAN_ADJ!$K:$K,MAIN!$D2395,MAN_ADJ!$J:$J,MAIN!$S2395)</f>
        <v>0</v>
      </c>
      <c r="P2395" s="25">
        <f t="shared" si="690"/>
        <v>0</v>
      </c>
      <c r="Q2395" s="28" t="str">
        <f t="shared" si="692"/>
        <v>n/a</v>
      </c>
      <c r="R2395" s="38">
        <f t="shared" si="691"/>
        <v>0</v>
      </c>
      <c r="S2395" t="s">
        <v>254</v>
      </c>
      <c r="U2395" t="s">
        <v>577</v>
      </c>
      <c r="V2395" t="s">
        <v>735</v>
      </c>
    </row>
    <row r="2396" spans="1:22" x14ac:dyDescent="0.25">
      <c r="A2396" s="17" t="s">
        <v>60</v>
      </c>
      <c r="B2396" s="17" t="s">
        <v>93</v>
      </c>
      <c r="C2396" s="17" t="s">
        <v>132</v>
      </c>
      <c r="D2396" s="17" t="s">
        <v>122</v>
      </c>
      <c r="E2396" s="24">
        <f>IF(U2396="SC",SUMIFS(SC!F:F,SC!A:A,MAIN!D2396,SC!B:B,MAIN!A2396),SUMIFS(Allocations!$H:$H,Allocations!$A:$A,MAIN!$A2396,Allocations!$B:$B,MAIN!$D2396))</f>
        <v>0</v>
      </c>
      <c r="F2396" s="24">
        <f>IF(U2396="SC",SUMIFS(SC!J:J,SC!A:A,MAIN!D2396,SC!B:B,MAIN!A2396),SUMIFS(Allocations!M:M,Allocations!A:A,MAIN!A2396,Allocations!B:B,MAIN!D2396))</f>
        <v>0</v>
      </c>
      <c r="G2396" s="24">
        <f t="shared" si="688"/>
        <v>0</v>
      </c>
      <c r="H2396" s="24">
        <f>IFERROR(VLOOKUP(S2396,Swaps_wk!$A$2:$AP$151,HLOOKUP(MAIN!D2396,Swaps_wk!$B$2:$AP$151,150,FALSE),FALSE),0)</f>
        <v>0</v>
      </c>
      <c r="I2396" s="24">
        <f>SUMIFS(PASTE_DQS_TRACKER!$D:$D,PASTE_DQS_TRACKER!$C:$C,MAIN!$S2396,PASTE_DQS_TRACKER!$B:$B,MAIN!$D2396)-SUMIFS(PASTE_DQS_TRACKER!$D:$D,PASTE_DQS_TRACKER!$C:$C,MAIN!$S2396,PASTE_DQS_TRACKER!$E:$E,MAIN!$D2396)</f>
        <v>0</v>
      </c>
      <c r="J2396" s="25">
        <f t="shared" si="689"/>
        <v>0</v>
      </c>
      <c r="K2396" s="24">
        <f>IFERROR(IF(V2396="Flex",0,IF(D2396=$D$30,VLOOKUP(A2396,MMO_o10M_lease!$A$1:$F$51,5,FALSE),IF(D2396=$D$26,VLOOKUP(D2396,LANDINGS!$A$3:$BR$40,HLOOKUP(A2396,LANDINGS!$B$1:$CF$42,42,FALSE),FALSE)-IFERROR(VLOOKUP(A2396,MMO_o10M_lease!$A$1:$F$38,5,FALSE),0),VLOOKUP(D2396,LANDINGS!$A$3:$CF$40,HLOOKUP(A2396,LANDINGS!$B$1:$CF$42,42,FALSE),FALSE)))),0)</f>
        <v>0</v>
      </c>
      <c r="L2396" s="24">
        <f>SUMIFS(PASTE_FLEX_TRACKER!$D:$D,PASTE_FLEX_TRACKER!$E:$E,MAIN!$A2396,PASTE_FLEX_TRACKER!$B:$B,MAIN!$D2396)</f>
        <v>0</v>
      </c>
      <c r="M2396" s="35" t="s">
        <v>133</v>
      </c>
      <c r="N2396" s="46" t="s">
        <v>563</v>
      </c>
      <c r="O2396" s="46">
        <f>SUMIFS(MAN_ADJ!$L:$L,MAN_ADJ!$K:$K,MAIN!$D2396,MAN_ADJ!$J:$J,MAIN!$S2396)</f>
        <v>0</v>
      </c>
      <c r="P2396" s="25">
        <f t="shared" si="690"/>
        <v>0</v>
      </c>
      <c r="Q2396" s="28" t="str">
        <f t="shared" si="692"/>
        <v>n/a</v>
      </c>
      <c r="R2396" s="38">
        <f t="shared" si="691"/>
        <v>0</v>
      </c>
      <c r="S2396" t="s">
        <v>254</v>
      </c>
      <c r="U2396" t="s">
        <v>577</v>
      </c>
      <c r="V2396" t="s">
        <v>735</v>
      </c>
    </row>
    <row r="2397" spans="1:22" x14ac:dyDescent="0.25">
      <c r="A2397" s="17" t="s">
        <v>60</v>
      </c>
      <c r="B2397" s="17" t="s">
        <v>93</v>
      </c>
      <c r="C2397" s="17" t="s">
        <v>132</v>
      </c>
      <c r="D2397" s="17" t="s">
        <v>123</v>
      </c>
      <c r="E2397" s="24">
        <f>IF(U2397="SC",SUMIFS(SC!F:F,SC!A:A,MAIN!D2397,SC!B:B,MAIN!A2397),SUMIFS(Allocations!$H:$H,Allocations!$A:$A,MAIN!$A2397,Allocations!$B:$B,MAIN!$D2397))</f>
        <v>10.799999999999999</v>
      </c>
      <c r="F2397" s="24">
        <f>IF(U2397="SC",SUMIFS(SC!J:J,SC!A:A,MAIN!D2397,SC!B:B,MAIN!A2397),SUMIFS(Allocations!M:M,Allocations!A:A,MAIN!A2397,Allocations!B:B,MAIN!D2397))</f>
        <v>0</v>
      </c>
      <c r="G2397" s="24">
        <f t="shared" si="688"/>
        <v>10.799999999999999</v>
      </c>
      <c r="H2397" s="24">
        <f>IFERROR(VLOOKUP(S2397,Swaps_wk!$A$2:$AP$151,HLOOKUP(MAIN!D2397,Swaps_wk!$B$2:$AP$151,150,FALSE),FALSE),0)</f>
        <v>0</v>
      </c>
      <c r="I2397" s="24">
        <f>SUMIFS(PASTE_DQS_TRACKER!$D:$D,PASTE_DQS_TRACKER!$C:$C,MAIN!$S2397,PASTE_DQS_TRACKER!$B:$B,MAIN!$D2397)-SUMIFS(PASTE_DQS_TRACKER!$D:$D,PASTE_DQS_TRACKER!$C:$C,MAIN!$S2397,PASTE_DQS_TRACKER!$E:$E,MAIN!$D2397)</f>
        <v>-10</v>
      </c>
      <c r="J2397" s="25">
        <f t="shared" si="689"/>
        <v>0.79999999999999893</v>
      </c>
      <c r="K2397" s="24">
        <f>IFERROR(IF(V2397="Flex",0,IF(D2397=$D$30,VLOOKUP(A2397,MMO_o10M_lease!$A$1:$F$51,5,FALSE),IF(D2397=$D$26,VLOOKUP(D2397,LANDINGS!$A$3:$BR$40,HLOOKUP(A2397,LANDINGS!$B$1:$CF$42,42,FALSE),FALSE)-IFERROR(VLOOKUP(A2397,MMO_o10M_lease!$A$1:$F$38,5,FALSE),0),VLOOKUP(D2397,LANDINGS!$A$3:$CF$40,HLOOKUP(A2397,LANDINGS!$B$1:$CF$42,42,FALSE),FALSE)))),0)</f>
        <v>0</v>
      </c>
      <c r="L2397" s="24">
        <f>SUMIFS(PASTE_FLEX_TRACKER!$D:$D,PASTE_FLEX_TRACKER!$E:$E,MAIN!$A2397,PASTE_FLEX_TRACKER!$B:$B,MAIN!$D2397)</f>
        <v>0</v>
      </c>
      <c r="M2397" s="35" t="s">
        <v>133</v>
      </c>
      <c r="N2397" s="46" t="s">
        <v>563</v>
      </c>
      <c r="O2397" s="46">
        <f>SUMIFS(MAN_ADJ!$L:$L,MAN_ADJ!$K:$K,MAIN!$D2397,MAN_ADJ!$J:$J,MAIN!$S2397)</f>
        <v>0</v>
      </c>
      <c r="P2397" s="25">
        <f t="shared" si="690"/>
        <v>0</v>
      </c>
      <c r="Q2397" s="28">
        <f t="shared" si="692"/>
        <v>0</v>
      </c>
      <c r="R2397" s="38">
        <f t="shared" si="691"/>
        <v>0.79999999999999893</v>
      </c>
      <c r="S2397" t="s">
        <v>254</v>
      </c>
      <c r="U2397" t="s">
        <v>577</v>
      </c>
      <c r="V2397" t="s">
        <v>735</v>
      </c>
    </row>
    <row r="2398" spans="1:22" x14ac:dyDescent="0.25">
      <c r="A2398" s="17" t="s">
        <v>60</v>
      </c>
      <c r="B2398" s="17" t="s">
        <v>93</v>
      </c>
      <c r="C2398" s="17" t="s">
        <v>132</v>
      </c>
      <c r="D2398" s="17" t="s">
        <v>124</v>
      </c>
      <c r="E2398" s="24">
        <f>IF(U2398="SC",SUMIFS(SC!F:F,SC!A:A,MAIN!D2398,SC!B:B,MAIN!A2398),SUMIFS(Allocations!$H:$H,Allocations!$A:$A,MAIN!$A2398,Allocations!$B:$B,MAIN!$D2398))</f>
        <v>0.375</v>
      </c>
      <c r="F2398" s="24">
        <f>IF(U2398="SC",SUMIFS(SC!J:J,SC!A:A,MAIN!D2398,SC!B:B,MAIN!A2398),SUMIFS(Allocations!M:M,Allocations!A:A,MAIN!A2398,Allocations!B:B,MAIN!D2398))</f>
        <v>0</v>
      </c>
      <c r="G2398" s="24">
        <f t="shared" si="688"/>
        <v>0.375</v>
      </c>
      <c r="H2398" s="24">
        <f>IFERROR(VLOOKUP(S2398,Swaps_wk!$A$2:$AP$151,HLOOKUP(MAIN!D2398,Swaps_wk!$B$2:$AP$151,150,FALSE),FALSE),0)</f>
        <v>0</v>
      </c>
      <c r="I2398" s="24">
        <f>SUMIFS(PASTE_DQS_TRACKER!$D:$D,PASTE_DQS_TRACKER!$C:$C,MAIN!$S2398,PASTE_DQS_TRACKER!$B:$B,MAIN!$D2398)-SUMIFS(PASTE_DQS_TRACKER!$D:$D,PASTE_DQS_TRACKER!$C:$C,MAIN!$S2398,PASTE_DQS_TRACKER!$E:$E,MAIN!$D2398)</f>
        <v>0</v>
      </c>
      <c r="J2398" s="25">
        <f t="shared" si="689"/>
        <v>0.375</v>
      </c>
      <c r="K2398" s="24">
        <f>IFERROR(IF(V2398="Flex",0,IF(D2398=$D$30,VLOOKUP(A2398,MMO_o10M_lease!$A$1:$F$51,5,FALSE),IF(D2398=$D$26,VLOOKUP(D2398,LANDINGS!$A$3:$BR$40,HLOOKUP(A2398,LANDINGS!$B$1:$CF$42,42,FALSE),FALSE)-IFERROR(VLOOKUP(A2398,MMO_o10M_lease!$A$1:$F$38,5,FALSE),0),VLOOKUP(D2398,LANDINGS!$A$3:$CF$40,HLOOKUP(A2398,LANDINGS!$B$1:$CF$42,42,FALSE),FALSE)))),0)</f>
        <v>0</v>
      </c>
      <c r="L2398" s="24">
        <f>SUMIFS(PASTE_FLEX_TRACKER!$D:$D,PASTE_FLEX_TRACKER!$E:$E,MAIN!$A2398,PASTE_FLEX_TRACKER!$B:$B,MAIN!$D2398)</f>
        <v>0</v>
      </c>
      <c r="M2398" s="35" t="s">
        <v>133</v>
      </c>
      <c r="N2398" s="46" t="s">
        <v>563</v>
      </c>
      <c r="O2398" s="46">
        <f>SUMIFS(MAN_ADJ!$L:$L,MAN_ADJ!$K:$K,MAIN!$D2398,MAN_ADJ!$J:$J,MAIN!$S2398)</f>
        <v>0</v>
      </c>
      <c r="P2398" s="25">
        <f t="shared" si="690"/>
        <v>0</v>
      </c>
      <c r="Q2398" s="28">
        <f t="shared" si="692"/>
        <v>0</v>
      </c>
      <c r="R2398" s="38">
        <f t="shared" si="691"/>
        <v>0.375</v>
      </c>
      <c r="S2398" t="s">
        <v>254</v>
      </c>
      <c r="U2398" t="s">
        <v>577</v>
      </c>
      <c r="V2398" t="s">
        <v>735</v>
      </c>
    </row>
    <row r="2399" spans="1:22" x14ac:dyDescent="0.25">
      <c r="A2399" s="17" t="s">
        <v>60</v>
      </c>
      <c r="B2399" s="17" t="s">
        <v>93</v>
      </c>
      <c r="C2399" s="17" t="s">
        <v>132</v>
      </c>
      <c r="D2399" s="17" t="s">
        <v>125</v>
      </c>
      <c r="E2399" s="24">
        <f>IF(U2399="SC",SUMIFS(SC!F:F,SC!A:A,MAIN!D2399,SC!B:B,MAIN!A2399),SUMIFS(Allocations!$H:$H,Allocations!$A:$A,MAIN!$A2399,Allocations!$B:$B,MAIN!$D2399))</f>
        <v>0.39</v>
      </c>
      <c r="F2399" s="24">
        <f>IF(U2399="SC",SUMIFS(SC!J:J,SC!A:A,MAIN!D2399,SC!B:B,MAIN!A2399),SUMIFS(Allocations!M:M,Allocations!A:A,MAIN!A2399,Allocations!B:B,MAIN!D2399))</f>
        <v>0</v>
      </c>
      <c r="G2399" s="24">
        <f t="shared" si="688"/>
        <v>0.39</v>
      </c>
      <c r="H2399" s="24">
        <f>IFERROR(VLOOKUP(S2399,Swaps_wk!$A$2:$AP$151,HLOOKUP(MAIN!D2399,Swaps_wk!$B$2:$AP$151,150,FALSE),FALSE),0)</f>
        <v>0</v>
      </c>
      <c r="I2399" s="24">
        <f>SUMIFS(PASTE_DQS_TRACKER!$D:$D,PASTE_DQS_TRACKER!$C:$C,MAIN!$S2399,PASTE_DQS_TRACKER!$B:$B,MAIN!$D2399)-SUMIFS(PASTE_DQS_TRACKER!$D:$D,PASTE_DQS_TRACKER!$C:$C,MAIN!$S2399,PASTE_DQS_TRACKER!$E:$E,MAIN!$D2399)</f>
        <v>0</v>
      </c>
      <c r="J2399" s="25">
        <f t="shared" si="689"/>
        <v>0.39</v>
      </c>
      <c r="K2399" s="24">
        <f>IFERROR(IF(V2399="Flex",0,IF(D2399=$D$30,VLOOKUP(A2399,MMO_o10M_lease!$A$1:$F$51,5,FALSE),IF(D2399=$D$26,VLOOKUP(D2399,LANDINGS!$A$3:$BR$40,HLOOKUP(A2399,LANDINGS!$B$1:$CF$42,42,FALSE),FALSE)-IFERROR(VLOOKUP(A2399,MMO_o10M_lease!$A$1:$F$38,5,FALSE),0),VLOOKUP(D2399,LANDINGS!$A$3:$CF$40,HLOOKUP(A2399,LANDINGS!$B$1:$CF$42,42,FALSE),FALSE)))),0)</f>
        <v>0</v>
      </c>
      <c r="L2399" s="24">
        <f>SUMIFS(PASTE_FLEX_TRACKER!$D:$D,PASTE_FLEX_TRACKER!$E:$E,MAIN!$A2399,PASTE_FLEX_TRACKER!$B:$B,MAIN!$D2399)</f>
        <v>0</v>
      </c>
      <c r="M2399" s="35" t="s">
        <v>133</v>
      </c>
      <c r="N2399" s="46" t="s">
        <v>563</v>
      </c>
      <c r="O2399" s="46">
        <f>SUMIFS(MAN_ADJ!$L:$L,MAN_ADJ!$K:$K,MAIN!$D2399,MAN_ADJ!$J:$J,MAIN!$S2399)</f>
        <v>0</v>
      </c>
      <c r="P2399" s="25">
        <f t="shared" si="690"/>
        <v>0</v>
      </c>
      <c r="Q2399" s="28">
        <f t="shared" si="692"/>
        <v>0</v>
      </c>
      <c r="R2399" s="38">
        <f t="shared" si="691"/>
        <v>0.39</v>
      </c>
      <c r="S2399" t="s">
        <v>254</v>
      </c>
      <c r="U2399" t="s">
        <v>577</v>
      </c>
      <c r="V2399" t="s">
        <v>735</v>
      </c>
    </row>
    <row r="2400" spans="1:22" x14ac:dyDescent="0.25">
      <c r="A2400" s="17" t="s">
        <v>60</v>
      </c>
      <c r="B2400" s="17" t="s">
        <v>93</v>
      </c>
      <c r="C2400" s="17" t="s">
        <v>132</v>
      </c>
      <c r="D2400" s="17" t="s">
        <v>126</v>
      </c>
      <c r="E2400" s="24">
        <f>IF(U2400="SC",SUMIFS(SC!F:F,SC!A:A,MAIN!D2400,SC!B:B,MAIN!A2400),SUMIFS(Allocations!$H:$H,Allocations!$A:$A,MAIN!$A2400,Allocations!$B:$B,MAIN!$D2400))</f>
        <v>0.39</v>
      </c>
      <c r="F2400" s="24">
        <f>IF(U2400="SC",SUMIFS(SC!J:J,SC!A:A,MAIN!D2400,SC!B:B,MAIN!A2400),SUMIFS(Allocations!M:M,Allocations!A:A,MAIN!A2400,Allocations!B:B,MAIN!D2400))</f>
        <v>0</v>
      </c>
      <c r="G2400" s="24">
        <f t="shared" si="688"/>
        <v>0.39</v>
      </c>
      <c r="H2400" s="24">
        <f>IFERROR(VLOOKUP(S2400,Swaps_wk!$A$2:$AP$151,HLOOKUP(MAIN!D2400,Swaps_wk!$B$2:$AP$151,150,FALSE),FALSE),0)</f>
        <v>0</v>
      </c>
      <c r="I2400" s="24">
        <f>SUMIFS(PASTE_DQS_TRACKER!$D:$D,PASTE_DQS_TRACKER!$C:$C,MAIN!$S2400,PASTE_DQS_TRACKER!$B:$B,MAIN!$D2400)-SUMIFS(PASTE_DQS_TRACKER!$D:$D,PASTE_DQS_TRACKER!$C:$C,MAIN!$S2400,PASTE_DQS_TRACKER!$E:$E,MAIN!$D2400)</f>
        <v>0</v>
      </c>
      <c r="J2400" s="25">
        <f t="shared" si="689"/>
        <v>0.39</v>
      </c>
      <c r="K2400" s="24">
        <f>IFERROR(IF(V2400="Flex",0,IF(D2400=$D$30,VLOOKUP(A2400,MMO_o10M_lease!$A$1:$F$51,5,FALSE),IF(D2400=$D$26,VLOOKUP(D2400,LANDINGS!$A$3:$BR$40,HLOOKUP(A2400,LANDINGS!$B$1:$CF$42,42,FALSE),FALSE)-IFERROR(VLOOKUP(A2400,MMO_o10M_lease!$A$1:$F$38,5,FALSE),0),VLOOKUP(D2400,LANDINGS!$A$3:$CF$40,HLOOKUP(A2400,LANDINGS!$B$1:$CF$42,42,FALSE),FALSE)))),0)</f>
        <v>0</v>
      </c>
      <c r="L2400" s="24">
        <f>SUMIFS(PASTE_FLEX_TRACKER!$D:$D,PASTE_FLEX_TRACKER!$E:$E,MAIN!$A2400,PASTE_FLEX_TRACKER!$B:$B,MAIN!$D2400)</f>
        <v>0</v>
      </c>
      <c r="M2400" s="35" t="s">
        <v>133</v>
      </c>
      <c r="N2400" s="46" t="s">
        <v>563</v>
      </c>
      <c r="O2400" s="46">
        <f>SUMIFS(MAN_ADJ!$L:$L,MAN_ADJ!$K:$K,MAIN!$D2400,MAN_ADJ!$J:$J,MAIN!$S2400)</f>
        <v>0</v>
      </c>
      <c r="P2400" s="25">
        <f t="shared" si="690"/>
        <v>0</v>
      </c>
      <c r="Q2400" s="28">
        <f t="shared" si="692"/>
        <v>0</v>
      </c>
      <c r="R2400" s="38">
        <f t="shared" si="691"/>
        <v>0.39</v>
      </c>
      <c r="S2400" t="s">
        <v>254</v>
      </c>
      <c r="U2400" t="s">
        <v>577</v>
      </c>
      <c r="V2400" t="s">
        <v>735</v>
      </c>
    </row>
    <row r="2401" spans="1:22" x14ac:dyDescent="0.25">
      <c r="A2401" s="17" t="s">
        <v>60</v>
      </c>
      <c r="B2401" s="17" t="s">
        <v>93</v>
      </c>
      <c r="C2401" s="17" t="s">
        <v>132</v>
      </c>
      <c r="D2401" s="17" t="s">
        <v>127</v>
      </c>
      <c r="E2401" s="24">
        <f>IF(U2401="SC",SUMIFS(SC!F:F,SC!A:A,MAIN!D2401,SC!B:B,MAIN!A2401),SUMIFS(Allocations!$H:$H,Allocations!$A:$A,MAIN!$A2401,Allocations!$B:$B,MAIN!$D2401))</f>
        <v>0</v>
      </c>
      <c r="F2401" s="24">
        <f>IF(U2401="SC",SUMIFS(SC!J:J,SC!A:A,MAIN!D2401,SC!B:B,MAIN!A2401),SUMIFS(Allocations!M:M,Allocations!A:A,MAIN!A2401,Allocations!B:B,MAIN!D2401))</f>
        <v>0</v>
      </c>
      <c r="G2401" s="24">
        <f t="shared" si="688"/>
        <v>0</v>
      </c>
      <c r="H2401" s="24">
        <f>IFERROR(VLOOKUP(S2401,Swaps_wk!$A$2:$AP$151,HLOOKUP(MAIN!D2401,Swaps_wk!$B$2:$AP$151,150,FALSE),FALSE),0)</f>
        <v>0</v>
      </c>
      <c r="I2401" s="24">
        <f>SUMIFS(PASTE_DQS_TRACKER!$D:$D,PASTE_DQS_TRACKER!$C:$C,MAIN!$S2401,PASTE_DQS_TRACKER!$B:$B,MAIN!$D2401)-SUMIFS(PASTE_DQS_TRACKER!$D:$D,PASTE_DQS_TRACKER!$C:$C,MAIN!$S2401,PASTE_DQS_TRACKER!$E:$E,MAIN!$D2401)</f>
        <v>0</v>
      </c>
      <c r="J2401" s="25">
        <f t="shared" si="689"/>
        <v>0</v>
      </c>
      <c r="K2401" s="24">
        <f>IFERROR(IF(V2401="Flex",0,IF(D2401=$D$30,VLOOKUP(A2401,MMO_o10M_lease!$A$1:$F$51,5,FALSE),IF(D2401=$D$26,VLOOKUP(D2401,LANDINGS!$A$3:$BR$40,HLOOKUP(A2401,LANDINGS!$B$1:$CF$42,42,FALSE),FALSE)-IFERROR(VLOOKUP(A2401,MMO_o10M_lease!$A$1:$F$38,5,FALSE),0),VLOOKUP(D2401,LANDINGS!$A$3:$CF$40,HLOOKUP(A2401,LANDINGS!$B$1:$CF$42,42,FALSE),FALSE)))),0)</f>
        <v>0</v>
      </c>
      <c r="L2401" s="24">
        <f>SUMIFS(PASTE_FLEX_TRACKER!$D:$D,PASTE_FLEX_TRACKER!$E:$E,MAIN!$A2401,PASTE_FLEX_TRACKER!$B:$B,MAIN!$D2401)</f>
        <v>0</v>
      </c>
      <c r="M2401" s="35" t="s">
        <v>133</v>
      </c>
      <c r="N2401" s="46" t="s">
        <v>563</v>
      </c>
      <c r="O2401" s="46">
        <f>SUMIFS(MAN_ADJ!$L:$L,MAN_ADJ!$K:$K,MAIN!$D2401,MAN_ADJ!$J:$J,MAIN!$S2401)</f>
        <v>0</v>
      </c>
      <c r="P2401" s="25">
        <f t="shared" si="690"/>
        <v>0</v>
      </c>
      <c r="Q2401" s="28" t="str">
        <f t="shared" si="692"/>
        <v>n/a</v>
      </c>
      <c r="R2401" s="38">
        <f t="shared" si="691"/>
        <v>0</v>
      </c>
      <c r="S2401" t="s">
        <v>254</v>
      </c>
      <c r="U2401" t="s">
        <v>577</v>
      </c>
      <c r="V2401" t="s">
        <v>735</v>
      </c>
    </row>
    <row r="2402" spans="1:22" x14ac:dyDescent="0.25">
      <c r="A2402" s="17" t="s">
        <v>60</v>
      </c>
      <c r="B2402" s="17" t="s">
        <v>93</v>
      </c>
      <c r="C2402" s="17" t="s">
        <v>132</v>
      </c>
      <c r="D2402" s="17" t="s">
        <v>184</v>
      </c>
      <c r="E2402" s="24">
        <f>IF(U2402="SC",SUMIFS(SC!F:F,SC!A:A,MAIN!D2402,SC!B:B,MAIN!A2402),SUMIFS(Allocations!$H:$H,Allocations!$A:$A,MAIN!$A2402,Allocations!$B:$B,MAIN!$D2402))</f>
        <v>0</v>
      </c>
      <c r="F2402" s="24">
        <f>IF(U2402="SC",SUMIFS(SC!J:J,SC!A:A,MAIN!D2402,SC!B:B,MAIN!A2402),SUMIFS(Allocations!M:M,Allocations!A:A,MAIN!A2402,Allocations!B:B,MAIN!D2402))</f>
        <v>0</v>
      </c>
      <c r="G2402" s="24">
        <f t="shared" ref="G2402:G2405" si="693">E2402+F2402</f>
        <v>0</v>
      </c>
      <c r="H2402" s="24">
        <f>IFERROR(VLOOKUP(S2402,Swaps_wk!$A$2:$AP$151,HLOOKUP(MAIN!D2402,Swaps_wk!$B$2:$AP$151,150,FALSE),FALSE),0)</f>
        <v>0</v>
      </c>
      <c r="I2402" s="24">
        <f>SUMIFS(PASTE_DQS_TRACKER!$D:$D,PASTE_DQS_TRACKER!$C:$C,MAIN!$S2402,PASTE_DQS_TRACKER!$B:$B,MAIN!$D2402)-SUMIFS(PASTE_DQS_TRACKER!$D:$D,PASTE_DQS_TRACKER!$C:$C,MAIN!$S2402,PASTE_DQS_TRACKER!$E:$E,MAIN!$D2402)</f>
        <v>0</v>
      </c>
      <c r="J2402" s="25">
        <f t="shared" ref="J2402:J2405" si="694">G2402+I2402</f>
        <v>0</v>
      </c>
      <c r="K2402" s="24">
        <f>IFERROR(IF(V2402="Flex",0,IF(D2402=$D$30,VLOOKUP(A2402,MMO_o10M_lease!$A$1:$F$51,5,FALSE),IF(D2402=$D$26,VLOOKUP(D2402,LANDINGS!$A$3:$BR$40,HLOOKUP(A2402,LANDINGS!$B$1:$CF$42,42,FALSE),FALSE)-IFERROR(VLOOKUP(A2402,MMO_o10M_lease!$A$1:$F$38,5,FALSE),0),VLOOKUP(D2402,LANDINGS!$A$3:$CF$40,HLOOKUP(A2402,LANDINGS!$B$1:$CF$42,42,FALSE),FALSE)))),0)</f>
        <v>0</v>
      </c>
      <c r="L2402" s="24">
        <f>SUMIFS(PASTE_FLEX_TRACKER!$D:$D,PASTE_FLEX_TRACKER!$E:$E,MAIN!$A2402,PASTE_FLEX_TRACKER!$B:$B,MAIN!$D2402)</f>
        <v>0</v>
      </c>
      <c r="M2402" s="35" t="s">
        <v>133</v>
      </c>
      <c r="N2402" s="46" t="s">
        <v>563</v>
      </c>
      <c r="O2402" s="46">
        <f>SUMIFS(MAN_ADJ!$L:$L,MAN_ADJ!$K:$K,MAIN!$D2402,MAN_ADJ!$J:$J,MAIN!$S2402)</f>
        <v>0</v>
      </c>
      <c r="P2402" s="25">
        <f t="shared" si="690"/>
        <v>0</v>
      </c>
      <c r="Q2402" s="28" t="str">
        <f t="shared" ref="Q2402:Q2405" si="695">IFERROR(P2402/J2402,"n/a")</f>
        <v>n/a</v>
      </c>
      <c r="R2402" s="38">
        <f t="shared" ref="R2402:R2405" si="696">J2402-P2402</f>
        <v>0</v>
      </c>
      <c r="S2402" t="s">
        <v>254</v>
      </c>
      <c r="U2402" t="s">
        <v>577</v>
      </c>
      <c r="V2402" t="s">
        <v>735</v>
      </c>
    </row>
    <row r="2403" spans="1:22" x14ac:dyDescent="0.25">
      <c r="A2403" s="17" t="s">
        <v>60</v>
      </c>
      <c r="B2403" s="17" t="s">
        <v>93</v>
      </c>
      <c r="C2403" s="17" t="s">
        <v>132</v>
      </c>
      <c r="D2403" s="17" t="s">
        <v>128</v>
      </c>
      <c r="E2403" s="24">
        <f>IF(U2403="SC",SUMIFS(SC!F:F,SC!A:A,MAIN!D2403,SC!B:B,MAIN!A2403),SUMIFS(Allocations!$H:$H,Allocations!$A:$A,MAIN!$A2403,Allocations!$B:$B,MAIN!$D2403))</f>
        <v>0</v>
      </c>
      <c r="F2403" s="24">
        <f>IF(U2403="SC",SUMIFS(SC!J:J,SC!A:A,MAIN!D2403,SC!B:B,MAIN!A2403),SUMIFS(Allocations!M:M,Allocations!A:A,MAIN!A2403,Allocations!B:B,MAIN!D2403))</f>
        <v>0</v>
      </c>
      <c r="G2403" s="24">
        <f t="shared" si="693"/>
        <v>0</v>
      </c>
      <c r="H2403" s="24">
        <f>IFERROR(VLOOKUP(S2403,Swaps_wk!$A$2:$AP$151,HLOOKUP(MAIN!D2403,Swaps_wk!$B$2:$AP$151,150,FALSE),FALSE),0)</f>
        <v>0</v>
      </c>
      <c r="I2403" s="24">
        <f>SUMIFS(PASTE_DQS_TRACKER!$D:$D,PASTE_DQS_TRACKER!$C:$C,MAIN!$S2403,PASTE_DQS_TRACKER!$B:$B,MAIN!$D2403)-SUMIFS(PASTE_DQS_TRACKER!$D:$D,PASTE_DQS_TRACKER!$C:$C,MAIN!$S2403,PASTE_DQS_TRACKER!$E:$E,MAIN!$D2403)</f>
        <v>0</v>
      </c>
      <c r="J2403" s="25">
        <f t="shared" si="694"/>
        <v>0</v>
      </c>
      <c r="K2403" s="24">
        <f>IFERROR(IF(V2403="Flex",0,IF(D2403=$D$30,VLOOKUP(A2403,MMO_o10M_lease!$A$1:$F$51,5,FALSE),IF(D2403=$D$26,VLOOKUP(D2403,LANDINGS!$A$3:$BR$40,HLOOKUP(A2403,LANDINGS!$B$1:$CF$42,42,FALSE),FALSE)-IFERROR(VLOOKUP(A2403,MMO_o10M_lease!$A$1:$F$38,5,FALSE),0),VLOOKUP(D2403,LANDINGS!$A$3:$CF$40,HLOOKUP(A2403,LANDINGS!$B$1:$CF$42,42,FALSE),FALSE)))),0)</f>
        <v>0</v>
      </c>
      <c r="L2403" s="24">
        <f>SUMIFS(PASTE_FLEX_TRACKER!$D:$D,PASTE_FLEX_TRACKER!$E:$E,MAIN!$A2403,PASTE_FLEX_TRACKER!$B:$B,MAIN!$D2403)</f>
        <v>0</v>
      </c>
      <c r="M2403" s="35" t="s">
        <v>133</v>
      </c>
      <c r="N2403" s="46" t="s">
        <v>563</v>
      </c>
      <c r="O2403" s="46">
        <f>SUMIFS(MAN_ADJ!$L:$L,MAN_ADJ!$K:$K,MAIN!$D2403,MAN_ADJ!$J:$J,MAIN!$S2403)</f>
        <v>0</v>
      </c>
      <c r="P2403" s="25">
        <f t="shared" si="690"/>
        <v>0</v>
      </c>
      <c r="Q2403" s="28" t="str">
        <f t="shared" si="695"/>
        <v>n/a</v>
      </c>
      <c r="R2403" s="38">
        <f t="shared" si="696"/>
        <v>0</v>
      </c>
      <c r="S2403" t="s">
        <v>254</v>
      </c>
      <c r="U2403" t="s">
        <v>577</v>
      </c>
      <c r="V2403" t="s">
        <v>735</v>
      </c>
    </row>
    <row r="2404" spans="1:22" x14ac:dyDescent="0.25">
      <c r="A2404" s="17" t="s">
        <v>60</v>
      </c>
      <c r="B2404" s="17" t="s">
        <v>93</v>
      </c>
      <c r="C2404" s="17" t="s">
        <v>132</v>
      </c>
      <c r="D2404" s="17" t="s">
        <v>129</v>
      </c>
      <c r="E2404" s="24">
        <f>IF(U2404="SC",SUMIFS(SC!F:F,SC!A:A,MAIN!D2404,SC!B:B,MAIN!A2404),SUMIFS(Allocations!$H:$H,Allocations!$A:$A,MAIN!$A2404,Allocations!$B:$B,MAIN!$D2404))</f>
        <v>0.48</v>
      </c>
      <c r="F2404" s="24">
        <f>IF(U2404="SC",SUMIFS(SC!J:J,SC!A:A,MAIN!D2404,SC!B:B,MAIN!A2404),SUMIFS(Allocations!M:M,Allocations!A:A,MAIN!A2404,Allocations!B:B,MAIN!D2404))</f>
        <v>0</v>
      </c>
      <c r="G2404" s="24">
        <f t="shared" si="693"/>
        <v>0.48</v>
      </c>
      <c r="H2404" s="24">
        <f>IFERROR(VLOOKUP(S2404,Swaps_wk!$A$2:$AP$151,HLOOKUP(MAIN!D2404,Swaps_wk!$B$2:$AP$151,150,FALSE),FALSE),0)</f>
        <v>0</v>
      </c>
      <c r="I2404" s="24">
        <f>SUMIFS(PASTE_DQS_TRACKER!$D:$D,PASTE_DQS_TRACKER!$C:$C,MAIN!$S2404,PASTE_DQS_TRACKER!$B:$B,MAIN!$D2404)-SUMIFS(PASTE_DQS_TRACKER!$D:$D,PASTE_DQS_TRACKER!$C:$C,MAIN!$S2404,PASTE_DQS_TRACKER!$E:$E,MAIN!$D2404)</f>
        <v>0</v>
      </c>
      <c r="J2404" s="25">
        <f t="shared" si="694"/>
        <v>0.48</v>
      </c>
      <c r="K2404" s="24">
        <f>IFERROR(IF(V2404="Flex",0,IF(D2404=$D$30,VLOOKUP(A2404,MMO_o10M_lease!$A$1:$F$51,5,FALSE),IF(D2404=$D$26,VLOOKUP(D2404,LANDINGS!$A$3:$BR$40,HLOOKUP(A2404,LANDINGS!$B$1:$CF$42,42,FALSE),FALSE)-IFERROR(VLOOKUP(A2404,MMO_o10M_lease!$A$1:$F$38,5,FALSE),0),VLOOKUP(D2404,LANDINGS!$A$3:$CF$40,HLOOKUP(A2404,LANDINGS!$B$1:$CF$42,42,FALSE),FALSE)))),0)</f>
        <v>0</v>
      </c>
      <c r="L2404" s="24">
        <f>SUMIFS(PASTE_FLEX_TRACKER!$D:$D,PASTE_FLEX_TRACKER!$E:$E,MAIN!$A2404,PASTE_FLEX_TRACKER!$B:$B,MAIN!$D2404)</f>
        <v>0</v>
      </c>
      <c r="M2404" s="35" t="s">
        <v>133</v>
      </c>
      <c r="N2404" s="46" t="s">
        <v>563</v>
      </c>
      <c r="O2404" s="46">
        <f>SUMIFS(MAN_ADJ!$L:$L,MAN_ADJ!$K:$K,MAIN!$D2404,MAN_ADJ!$J:$J,MAIN!$S2404)</f>
        <v>0</v>
      </c>
      <c r="P2404" s="25">
        <f t="shared" si="690"/>
        <v>0</v>
      </c>
      <c r="Q2404" s="28">
        <f t="shared" si="695"/>
        <v>0</v>
      </c>
      <c r="R2404" s="38">
        <f t="shared" si="696"/>
        <v>0.48</v>
      </c>
      <c r="S2404" t="s">
        <v>254</v>
      </c>
      <c r="U2404" t="s">
        <v>577</v>
      </c>
      <c r="V2404" t="s">
        <v>735</v>
      </c>
    </row>
    <row r="2405" spans="1:22" x14ac:dyDescent="0.25">
      <c r="A2405" s="17" t="s">
        <v>60</v>
      </c>
      <c r="B2405" s="17" t="s">
        <v>93</v>
      </c>
      <c r="C2405" s="17" t="s">
        <v>132</v>
      </c>
      <c r="D2405" s="17" t="s">
        <v>155</v>
      </c>
      <c r="E2405" s="24">
        <f>IF(U2405="SC",SUMIFS(SC!F:F,SC!A:A,MAIN!D2405,SC!B:B,MAIN!A2405),SUMIFS(Allocations!$H:$H,Allocations!$A:$A,MAIN!$A2405,Allocations!$B:$B,MAIN!$D2405))</f>
        <v>0.15</v>
      </c>
      <c r="F2405" s="24">
        <f>IF(U2405="SC",SUMIFS(SC!J:J,SC!A:A,MAIN!D2405,SC!B:B,MAIN!A2405),SUMIFS(Allocations!M:M,Allocations!A:A,MAIN!A2405,Allocations!B:B,MAIN!D2405))</f>
        <v>0</v>
      </c>
      <c r="G2405" s="24">
        <f t="shared" si="693"/>
        <v>0.15</v>
      </c>
      <c r="H2405" s="24">
        <f>IFERROR(VLOOKUP(S2405,Swaps_wk!$A$2:$AP$151,HLOOKUP(MAIN!D2405,Swaps_wk!$B$2:$AP$151,150,FALSE),FALSE),0)</f>
        <v>0</v>
      </c>
      <c r="I2405" s="24">
        <f>SUMIFS(PASTE_DQS_TRACKER!$D:$D,PASTE_DQS_TRACKER!$C:$C,MAIN!$S2405,PASTE_DQS_TRACKER!$B:$B,MAIN!$D2405)-SUMIFS(PASTE_DQS_TRACKER!$D:$D,PASTE_DQS_TRACKER!$C:$C,MAIN!$S2405,PASTE_DQS_TRACKER!$E:$E,MAIN!$D2405)</f>
        <v>0</v>
      </c>
      <c r="J2405" s="25">
        <f t="shared" si="694"/>
        <v>0.15</v>
      </c>
      <c r="K2405" s="24">
        <f>IFERROR(IF(V2405="Flex",0,IF(D2405=$D$30,VLOOKUP(A2405,MMO_o10M_lease!$A$1:$F$51,5,FALSE),IF(D2405=$D$26,VLOOKUP(D2405,LANDINGS!$A$3:$BR$40,HLOOKUP(A2405,LANDINGS!$B$1:$CF$42,42,FALSE),FALSE)-IFERROR(VLOOKUP(A2405,MMO_o10M_lease!$A$1:$F$38,5,FALSE),0),VLOOKUP(D2405,LANDINGS!$A$3:$CF$40,HLOOKUP(A2405,LANDINGS!$B$1:$CF$42,42,FALSE),FALSE)))),0)</f>
        <v>0</v>
      </c>
      <c r="L2405" s="24">
        <f>SUMIFS(PASTE_FLEX_TRACKER!$D:$D,PASTE_FLEX_TRACKER!$E:$E,MAIN!$A2405,PASTE_FLEX_TRACKER!$B:$B,MAIN!$D2405)</f>
        <v>0</v>
      </c>
      <c r="M2405" s="35" t="s">
        <v>133</v>
      </c>
      <c r="N2405" s="46" t="s">
        <v>563</v>
      </c>
      <c r="O2405" s="46">
        <f>SUMIFS(MAN_ADJ!$L:$L,MAN_ADJ!$K:$K,MAIN!$D2405,MAN_ADJ!$J:$J,MAIN!$S2405)</f>
        <v>0</v>
      </c>
      <c r="P2405" s="25">
        <f t="shared" si="690"/>
        <v>0</v>
      </c>
      <c r="Q2405" s="28">
        <f t="shared" si="695"/>
        <v>0</v>
      </c>
      <c r="R2405" s="38">
        <f t="shared" si="696"/>
        <v>0.15</v>
      </c>
      <c r="S2405" t="s">
        <v>254</v>
      </c>
      <c r="U2405" t="s">
        <v>577</v>
      </c>
      <c r="V2405" t="s">
        <v>735</v>
      </c>
    </row>
    <row r="2406" spans="1:22" x14ac:dyDescent="0.25">
      <c r="A2406" s="17" t="s">
        <v>60</v>
      </c>
      <c r="B2406" s="17" t="s">
        <v>93</v>
      </c>
      <c r="C2406" s="17" t="s">
        <v>132</v>
      </c>
      <c r="D2406" s="17" t="s">
        <v>130</v>
      </c>
      <c r="E2406" s="24">
        <f>IF(U2406="SC",SUMIFS(SC!F:F,SC!A:A,MAIN!D2406,SC!B:B,MAIN!A2406),SUMIFS(Allocations!$H:$H,Allocations!$A:$A,MAIN!$A2406,Allocations!$B:$B,MAIN!$D2406))</f>
        <v>0</v>
      </c>
      <c r="F2406" s="24">
        <f>IF(U2406="SC",SUMIFS(SC!J:J,SC!A:A,MAIN!D2406,SC!B:B,MAIN!A2406),SUMIFS(Allocations!M:M,Allocations!A:A,MAIN!A2406,Allocations!B:B,MAIN!D2406))</f>
        <v>0</v>
      </c>
      <c r="G2406" s="24">
        <f t="shared" si="688"/>
        <v>0</v>
      </c>
      <c r="H2406" s="24">
        <f>IFERROR(VLOOKUP(S2406,Swaps_wk!$A$2:$AP$151,HLOOKUP(MAIN!D2406,Swaps_wk!$B$2:$AP$151,150,FALSE),FALSE),0)</f>
        <v>0</v>
      </c>
      <c r="I2406" s="24">
        <f>SUMIFS(PASTE_DQS_TRACKER!$D:$D,PASTE_DQS_TRACKER!$C:$C,MAIN!$S2406,PASTE_DQS_TRACKER!$B:$B,MAIN!$D2406)-SUMIFS(PASTE_DQS_TRACKER!$D:$D,PASTE_DQS_TRACKER!$C:$C,MAIN!$S2406,PASTE_DQS_TRACKER!$E:$E,MAIN!$D2406)</f>
        <v>0</v>
      </c>
      <c r="J2406" s="25">
        <f t="shared" si="689"/>
        <v>0</v>
      </c>
      <c r="K2406" s="24">
        <f>IFERROR(IF(V2406="Flex",0,IF(D2406=$D$30,VLOOKUP(A2406,MMO_o10M_lease!$A$1:$F$51,5,FALSE),IF(D2406=$D$26,VLOOKUP(D2406,LANDINGS!$A$3:$BR$40,HLOOKUP(A2406,LANDINGS!$B$1:$CF$42,42,FALSE),FALSE)-IFERROR(VLOOKUP(A2406,MMO_o10M_lease!$A$1:$F$38,5,FALSE),0),VLOOKUP(D2406,LANDINGS!$A$3:$CF$40,HLOOKUP(A2406,LANDINGS!$B$1:$CF$42,42,FALSE),FALSE)))),0)</f>
        <v>0</v>
      </c>
      <c r="L2406" s="24">
        <f>SUMIFS(PASTE_FLEX_TRACKER!$D:$D,PASTE_FLEX_TRACKER!$E:$E,MAIN!$A2406,PASTE_FLEX_TRACKER!$B:$B,MAIN!$D2406)</f>
        <v>0</v>
      </c>
      <c r="M2406" s="35" t="s">
        <v>133</v>
      </c>
      <c r="N2406" s="46" t="s">
        <v>563</v>
      </c>
      <c r="O2406" s="46">
        <f>SUMIFS(MAN_ADJ!$L:$L,MAN_ADJ!$K:$K,MAIN!$D2406,MAN_ADJ!$J:$J,MAIN!$S2406)</f>
        <v>0</v>
      </c>
      <c r="P2406" s="25">
        <f t="shared" si="690"/>
        <v>0</v>
      </c>
      <c r="Q2406" s="28" t="str">
        <f t="shared" si="692"/>
        <v>n/a</v>
      </c>
      <c r="R2406" s="38">
        <f t="shared" si="691"/>
        <v>0</v>
      </c>
      <c r="S2406" t="s">
        <v>254</v>
      </c>
      <c r="U2406" t="s">
        <v>577</v>
      </c>
      <c r="V2406" t="s">
        <v>735</v>
      </c>
    </row>
    <row r="2407" spans="1:22" x14ac:dyDescent="0.25">
      <c r="A2407" s="26" t="s">
        <v>60</v>
      </c>
      <c r="B2407" s="26" t="s">
        <v>93</v>
      </c>
      <c r="C2407" s="26" t="s">
        <v>132</v>
      </c>
      <c r="D2407" s="26" t="s">
        <v>131</v>
      </c>
      <c r="E2407" s="27">
        <f t="shared" ref="E2407:L2407" si="697">SUM(E2369:E2406)</f>
        <v>1136.7023999999999</v>
      </c>
      <c r="F2407" s="27">
        <f t="shared" si="697"/>
        <v>0</v>
      </c>
      <c r="G2407" s="27">
        <f t="shared" si="697"/>
        <v>1136.7023999999999</v>
      </c>
      <c r="H2407" s="27">
        <f>IFERROR(VLOOKUP(S2407,Swaps_wk!$A$2:$AP$151,HLOOKUP(MAIN!D2407,Swaps_wk!$B$2:$AP$151,150,FALSE),FALSE),0)</f>
        <v>0</v>
      </c>
      <c r="I2407" s="27">
        <f t="shared" si="697"/>
        <v>149.40000000000006</v>
      </c>
      <c r="J2407" s="25">
        <f t="shared" si="697"/>
        <v>1286.1024</v>
      </c>
      <c r="K2407" s="27">
        <f t="shared" si="697"/>
        <v>0</v>
      </c>
      <c r="L2407" s="27">
        <f t="shared" si="697"/>
        <v>595.15999999999985</v>
      </c>
      <c r="M2407" s="41" t="s">
        <v>133</v>
      </c>
      <c r="N2407" s="46" t="s">
        <v>563</v>
      </c>
      <c r="O2407" s="27">
        <f>SUM(O2369:O2406)</f>
        <v>0</v>
      </c>
      <c r="P2407" s="25">
        <f t="shared" ref="P2407" si="698">SUM(P2369:P2406)</f>
        <v>595.15999999999985</v>
      </c>
      <c r="Q2407" s="28">
        <f t="shared" si="692"/>
        <v>0.46276252963994147</v>
      </c>
      <c r="R2407" s="38">
        <f>SUM(R2369:R2406)</f>
        <v>690.94239999999968</v>
      </c>
      <c r="S2407" t="s">
        <v>254</v>
      </c>
      <c r="U2407" t="s">
        <v>577</v>
      </c>
      <c r="V2407" t="s">
        <v>735</v>
      </c>
    </row>
    <row r="2408" spans="1:22" x14ac:dyDescent="0.25">
      <c r="A2408" s="17" t="s">
        <v>59</v>
      </c>
      <c r="B2408" s="17" t="s">
        <v>93</v>
      </c>
      <c r="C2408" s="17" t="s">
        <v>255</v>
      </c>
      <c r="D2408" s="17" t="s">
        <v>95</v>
      </c>
      <c r="E2408" s="24">
        <f>IF(U2408="SC",SUMIFS(SC!F:F,SC!A:A,MAIN!D2408,SC!B:B,MAIN!A2408),SUMIFS(Allocations!$H:$H,Allocations!$A:$A,MAIN!$A2408,Allocations!$B:$B,MAIN!$D2408))</f>
        <v>1532.0940000000001</v>
      </c>
      <c r="F2408" s="24">
        <f>IF(U2408="SC",SUMIFS(SC!J:J,SC!A:A,MAIN!D2408,SC!B:B,MAIN!A2408),SUMIFS(Allocations!M:M,Allocations!A:A,MAIN!A2408,Allocations!B:B,MAIN!D2408))</f>
        <v>253.07400000000001</v>
      </c>
      <c r="G2408" s="24">
        <f t="shared" ref="G2408:G2446" si="699">E2408+F2408</f>
        <v>1785.1680000000001</v>
      </c>
      <c r="H2408" s="24">
        <f>IFERROR(VLOOKUP(S2408,Swaps_wk!$A$2:$AP$151,HLOOKUP(MAIN!D2408,Swaps_wk!$B$2:$AP$151,150,FALSE),FALSE),0)</f>
        <v>0</v>
      </c>
      <c r="I2408" s="24">
        <f>SUMIFS(PASTE_DQS_TRACKER!$D:$D,PASTE_DQS_TRACKER!$C:$C,MAIN!$A2408,PASTE_DQS_TRACKER!$B:$B,MAIN!$D2408)-SUMIFS(PASTE_DQS_TRACKER!$D:$D,PASTE_DQS_TRACKER!$C:$C,MAIN!A2408,PASTE_DQS_TRACKER!$E:$E,MAIN!$D2408)</f>
        <v>343.7</v>
      </c>
      <c r="J2408" s="25">
        <f t="shared" ref="J2408:J2446" si="700">G2408+I2408</f>
        <v>2128.8679999999999</v>
      </c>
      <c r="K2408" s="24">
        <f>IFERROR(IF(V2408="Flex",0,IF(D2408=$D$30,VLOOKUP(A2408,MMO_o10M_lease!$A$1:$F$51,5,FALSE),IF(D2408=$D$26,VLOOKUP(D2408,LANDINGS!$A$3:$BR$40,HLOOKUP(A2408,LANDINGS!$B$1:$CF$42,42,FALSE),FALSE)-IFERROR(VLOOKUP(A2408,MMO_o10M_lease!$A$1:$F$38,5,FALSE),0),VLOOKUP(D2408,LANDINGS!$A$3:$CF$40,HLOOKUP(A2408,LANDINGS!$B$1:$CF$42,42,FALSE),FALSE)))),0)</f>
        <v>746.68200000000002</v>
      </c>
      <c r="L2408" s="24">
        <f>SUMIFS(PASTE_FLEX_TRACKER!$D:$D,PASTE_FLEX_TRACKER!$F:$F,MAIN!$A2408,PASTE_FLEX_TRACKER!$B:$B,MAIN!$D2408)-SUMIFS(PASTE_FLEX_TRACKER!$D:$D,PASTE_FLEX_TRACKER!$C:$C,MAIN!$A2408,PASTE_FLEX_TRACKER!$B:$B,MAIN!$D2408)</f>
        <v>0</v>
      </c>
      <c r="M2408" s="24">
        <f>IFERROR(-VLOOKUP(D2408,SQ!$A$19:$CC$52,HLOOKUP(MAIN!A2408,SQ!$B$18:$CC$56,39,FALSE),FALSE),"n/a")</f>
        <v>0</v>
      </c>
      <c r="N2408" s="46" t="s">
        <v>563</v>
      </c>
      <c r="O2408" s="46">
        <f>SUMIFS(MAN_ADJ!$L:$L,MAN_ADJ!$K:$K,MAIN!$D2408,MAN_ADJ!$J:$J,MAIN!$S2408)</f>
        <v>0</v>
      </c>
      <c r="P2408" s="25">
        <f t="shared" ref="P2408:P2446" si="701">SUM(K2408:O2408)</f>
        <v>746.68200000000002</v>
      </c>
      <c r="Q2408" s="28">
        <f t="shared" si="692"/>
        <v>0.35074133295253629</v>
      </c>
      <c r="R2408" s="38">
        <f t="shared" ref="R2408:R2474" si="702">J2408-P2408</f>
        <v>1382.1859999999999</v>
      </c>
      <c r="S2408" s="17" t="s">
        <v>59</v>
      </c>
    </row>
    <row r="2409" spans="1:22" x14ac:dyDescent="0.25">
      <c r="A2409" s="17" t="s">
        <v>59</v>
      </c>
      <c r="B2409" s="17" t="s">
        <v>93</v>
      </c>
      <c r="C2409" s="17" t="s">
        <v>255</v>
      </c>
      <c r="D2409" s="17" t="s">
        <v>96</v>
      </c>
      <c r="E2409" s="24">
        <f>IF(U2409="SC",SUMIFS(SC!F:F,SC!A:A,MAIN!D2409,SC!B:B,MAIN!A2409),SUMIFS(Allocations!$H:$H,Allocations!$A:$A,MAIN!$A2409,Allocations!$B:$B,MAIN!$D2409))</f>
        <v>200.08</v>
      </c>
      <c r="F2409" s="24">
        <f>IF(U2409="SC",SUMIFS(SC!J:J,SC!A:A,MAIN!D2409,SC!B:B,MAIN!A2409),SUMIFS(Allocations!M:M,Allocations!A:A,MAIN!A2409,Allocations!B:B,MAIN!D2409))</f>
        <v>30.423999999999999</v>
      </c>
      <c r="G2409" s="24">
        <f t="shared" si="699"/>
        <v>230.50400000000002</v>
      </c>
      <c r="H2409" s="24">
        <f>IFERROR(VLOOKUP(S2409,Swaps_wk!$A$2:$AP$151,HLOOKUP(MAIN!D2409,Swaps_wk!$B$2:$AP$151,150,FALSE),FALSE),0)</f>
        <v>0</v>
      </c>
      <c r="I2409" s="24">
        <f>SUMIFS(PASTE_DQS_TRACKER!$D:$D,PASTE_DQS_TRACKER!$C:$C,MAIN!$A2409,PASTE_DQS_TRACKER!$B:$B,MAIN!$D2409)-SUMIFS(PASTE_DQS_TRACKER!$D:$D,PASTE_DQS_TRACKER!$C:$C,MAIN!A2409,PASTE_DQS_TRACKER!$E:$E,MAIN!$D2409)</f>
        <v>7.1000000000000085</v>
      </c>
      <c r="J2409" s="25">
        <f t="shared" si="700"/>
        <v>237.60400000000004</v>
      </c>
      <c r="K2409" s="24">
        <f>IFERROR(IF(V2409="Flex",0,IF(D2409=$D$30,VLOOKUP(A2409,MMO_o10M_lease!$A$1:$F$51,5,FALSE),IF(D2409=$D$26,VLOOKUP(D2409,LANDINGS!$A$3:$BR$40,HLOOKUP(A2409,LANDINGS!$B$1:$CF$42,42,FALSE),FALSE)-IFERROR(VLOOKUP(A2409,MMO_o10M_lease!$A$1:$F$38,5,FALSE),0),VLOOKUP(D2409,LANDINGS!$A$3:$CF$40,HLOOKUP(A2409,LANDINGS!$B$1:$CF$42,42,FALSE),FALSE)))),0)</f>
        <v>67.176000000000002</v>
      </c>
      <c r="L2409" s="24">
        <f>SUMIFS(PASTE_FLEX_TRACKER!$D:$D,PASTE_FLEX_TRACKER!$F:$F,MAIN!$A2409,PASTE_FLEX_TRACKER!$B:$B,MAIN!$D2409)-SUMIFS(PASTE_FLEX_TRACKER!$D:$D,PASTE_FLEX_TRACKER!$C:$C,MAIN!$A2409,PASTE_FLEX_TRACKER!$B:$B,MAIN!$D2409)</f>
        <v>97.1</v>
      </c>
      <c r="M2409" s="24">
        <f>IFERROR(-VLOOKUP(D2409,SQ!$A$19:$CC$52,HLOOKUP(MAIN!A2409,SQ!$B$18:$CC$56,39,FALSE),FALSE),"n/a")</f>
        <v>-36</v>
      </c>
      <c r="N2409" s="46" t="s">
        <v>563</v>
      </c>
      <c r="O2409" s="46">
        <f>SUMIFS(MAN_ADJ!$L:$L,MAN_ADJ!$K:$K,MAIN!$D2409,MAN_ADJ!$J:$J,MAIN!$S2409)</f>
        <v>0</v>
      </c>
      <c r="P2409" s="25">
        <f t="shared" si="701"/>
        <v>128.27600000000001</v>
      </c>
      <c r="Q2409" s="28">
        <f t="shared" si="692"/>
        <v>0.53987306610999808</v>
      </c>
      <c r="R2409" s="38">
        <f t="shared" si="702"/>
        <v>109.32800000000003</v>
      </c>
      <c r="S2409" s="17" t="s">
        <v>59</v>
      </c>
    </row>
    <row r="2410" spans="1:22" x14ac:dyDescent="0.25">
      <c r="A2410" s="17" t="s">
        <v>59</v>
      </c>
      <c r="B2410" s="17" t="s">
        <v>93</v>
      </c>
      <c r="C2410" s="17" t="s">
        <v>255</v>
      </c>
      <c r="D2410" s="17" t="s">
        <v>97</v>
      </c>
      <c r="E2410" s="24">
        <f>IF(U2410="SC",SUMIFS(SC!F:F,SC!A:A,MAIN!D2410,SC!B:B,MAIN!A2410),SUMIFS(Allocations!$H:$H,Allocations!$A:$A,MAIN!$A2410,Allocations!$B:$B,MAIN!$D2410))</f>
        <v>260.39999999999998</v>
      </c>
      <c r="F2410" s="24">
        <f>IF(U2410="SC",SUMIFS(SC!J:J,SC!A:A,MAIN!D2410,SC!B:B,MAIN!A2410),SUMIFS(Allocations!M:M,Allocations!A:A,MAIN!A2410,Allocations!B:B,MAIN!D2410))</f>
        <v>5.6859999999999999</v>
      </c>
      <c r="G2410" s="24">
        <f t="shared" si="699"/>
        <v>266.08599999999996</v>
      </c>
      <c r="H2410" s="24">
        <f>IFERROR(VLOOKUP(S2410,Swaps_wk!$A$2:$AP$151,HLOOKUP(MAIN!D2410,Swaps_wk!$B$2:$AP$151,150,FALSE),FALSE),0)</f>
        <v>0</v>
      </c>
      <c r="I2410" s="24">
        <f>SUMIFS(PASTE_DQS_TRACKER!$D:$D,PASTE_DQS_TRACKER!$C:$C,MAIN!$A2410,PASTE_DQS_TRACKER!$B:$B,MAIN!$D2410)-SUMIFS(PASTE_DQS_TRACKER!$D:$D,PASTE_DQS_TRACKER!$C:$C,MAIN!A2410,PASTE_DQS_TRACKER!$E:$E,MAIN!$D2410)</f>
        <v>-43.7</v>
      </c>
      <c r="J2410" s="25">
        <f t="shared" si="700"/>
        <v>222.38599999999997</v>
      </c>
      <c r="K2410" s="24">
        <f>IFERROR(IF(V2410="Flex",0,IF(D2410=$D$30,VLOOKUP(A2410,MMO_o10M_lease!$A$1:$F$51,5,FALSE),IF(D2410=$D$26,VLOOKUP(D2410,LANDINGS!$A$3:$BR$40,HLOOKUP(A2410,LANDINGS!$B$1:$CF$42,42,FALSE),FALSE)-IFERROR(VLOOKUP(A2410,MMO_o10M_lease!$A$1:$F$38,5,FALSE),0),VLOOKUP(D2410,LANDINGS!$A$3:$CF$40,HLOOKUP(A2410,LANDINGS!$B$1:$CF$42,42,FALSE),FALSE)))),0)</f>
        <v>10.662000000000001</v>
      </c>
      <c r="L2410" s="24">
        <f>SUMIFS(PASTE_FLEX_TRACKER!$D:$D,PASTE_FLEX_TRACKER!$F:$F,MAIN!$A2410,PASTE_FLEX_TRACKER!$B:$B,MAIN!$D2410)-SUMIFS(PASTE_FLEX_TRACKER!$D:$D,PASTE_FLEX_TRACKER!$C:$C,MAIN!$A2410,PASTE_FLEX_TRACKER!$B:$B,MAIN!$D2410)</f>
        <v>25</v>
      </c>
      <c r="M2410" s="24">
        <f>IFERROR(-VLOOKUP(D2410,SQ!$A$19:$CC$52,HLOOKUP(MAIN!A2410,SQ!$B$18:$CC$56,39,FALSE),FALSE),"n/a")</f>
        <v>0</v>
      </c>
      <c r="N2410" s="46" t="s">
        <v>563</v>
      </c>
      <c r="O2410" s="46">
        <f>SUMIFS(MAN_ADJ!$L:$L,MAN_ADJ!$K:$K,MAIN!$D2410,MAN_ADJ!$J:$J,MAIN!$S2410)</f>
        <v>0</v>
      </c>
      <c r="P2410" s="25">
        <f t="shared" si="701"/>
        <v>35.661999999999999</v>
      </c>
      <c r="Q2410" s="28">
        <f t="shared" si="692"/>
        <v>0.16036081408002303</v>
      </c>
      <c r="R2410" s="38">
        <f t="shared" si="702"/>
        <v>186.72399999999996</v>
      </c>
      <c r="S2410" s="17" t="s">
        <v>59</v>
      </c>
    </row>
    <row r="2411" spans="1:22" x14ac:dyDescent="0.25">
      <c r="A2411" s="17" t="s">
        <v>59</v>
      </c>
      <c r="B2411" s="17" t="s">
        <v>93</v>
      </c>
      <c r="C2411" s="17" t="s">
        <v>255</v>
      </c>
      <c r="D2411" s="17" t="s">
        <v>98</v>
      </c>
      <c r="E2411" s="24">
        <f>IF(U2411="SC",SUMIFS(SC!F:F,SC!A:A,MAIN!D2411,SC!B:B,MAIN!A2411),SUMIFS(Allocations!$H:$H,Allocations!$A:$A,MAIN!$A2411,Allocations!$B:$B,MAIN!$D2411))</f>
        <v>445.4</v>
      </c>
      <c r="F2411" s="24">
        <f>IF(U2411="SC",SUMIFS(SC!J:J,SC!A:A,MAIN!D2411,SC!B:B,MAIN!A2411),SUMIFS(Allocations!M:M,Allocations!A:A,MAIN!A2411,Allocations!B:B,MAIN!D2411))</f>
        <v>16.872</v>
      </c>
      <c r="G2411" s="24">
        <f t="shared" si="699"/>
        <v>462.27199999999999</v>
      </c>
      <c r="H2411" s="24">
        <f>IFERROR(VLOOKUP(S2411,Swaps_wk!$A$2:$AP$151,HLOOKUP(MAIN!D2411,Swaps_wk!$B$2:$AP$151,150,FALSE),FALSE),0)</f>
        <v>0</v>
      </c>
      <c r="I2411" s="24">
        <f>SUMIFS(PASTE_DQS_TRACKER!$D:$D,PASTE_DQS_TRACKER!$C:$C,MAIN!$A2411,PASTE_DQS_TRACKER!$B:$B,MAIN!$D2411)-SUMIFS(PASTE_DQS_TRACKER!$D:$D,PASTE_DQS_TRACKER!$C:$C,MAIN!A2411,PASTE_DQS_TRACKER!$E:$E,MAIN!$D2411)</f>
        <v>4</v>
      </c>
      <c r="J2411" s="25">
        <f t="shared" si="700"/>
        <v>466.27199999999999</v>
      </c>
      <c r="K2411" s="24">
        <f>IFERROR(IF(V2411="Flex",0,IF(D2411=$D$30,VLOOKUP(A2411,MMO_o10M_lease!$A$1:$F$51,5,FALSE),IF(D2411=$D$26,VLOOKUP(D2411,LANDINGS!$A$3:$BR$40,HLOOKUP(A2411,LANDINGS!$B$1:$CF$42,42,FALSE),FALSE)-IFERROR(VLOOKUP(A2411,MMO_o10M_lease!$A$1:$F$38,5,FALSE),0),VLOOKUP(D2411,LANDINGS!$A$3:$CF$40,HLOOKUP(A2411,LANDINGS!$B$1:$CF$42,42,FALSE),FALSE)))),0)</f>
        <v>49.121000000000002</v>
      </c>
      <c r="L2411" s="24">
        <f>SUMIFS(PASTE_FLEX_TRACKER!$D:$D,PASTE_FLEX_TRACKER!$F:$F,MAIN!$A2411,PASTE_FLEX_TRACKER!$B:$B,MAIN!$D2411)-SUMIFS(PASTE_FLEX_TRACKER!$D:$D,PASTE_FLEX_TRACKER!$C:$C,MAIN!$A2411,PASTE_FLEX_TRACKER!$B:$B,MAIN!$D2411)</f>
        <v>230.2</v>
      </c>
      <c r="M2411" s="24">
        <f>IFERROR(-VLOOKUP(D2411,SQ!$A$19:$CC$52,HLOOKUP(MAIN!A2411,SQ!$B$18:$CC$56,39,FALSE),FALSE),"n/a")</f>
        <v>0</v>
      </c>
      <c r="N2411" s="46" t="s">
        <v>563</v>
      </c>
      <c r="O2411" s="46">
        <f>SUMIFS(MAN_ADJ!$L:$L,MAN_ADJ!$K:$K,MAIN!$D2411,MAN_ADJ!$J:$J,MAIN!$S2411)</f>
        <v>0</v>
      </c>
      <c r="P2411" s="25">
        <f t="shared" si="701"/>
        <v>279.32099999999997</v>
      </c>
      <c r="Q2411" s="28">
        <f t="shared" si="692"/>
        <v>0.59905162651842692</v>
      </c>
      <c r="R2411" s="38">
        <f t="shared" si="702"/>
        <v>186.95100000000002</v>
      </c>
      <c r="S2411" s="17" t="s">
        <v>59</v>
      </c>
    </row>
    <row r="2412" spans="1:22" x14ac:dyDescent="0.25">
      <c r="A2412" s="17" t="s">
        <v>59</v>
      </c>
      <c r="B2412" s="17" t="s">
        <v>93</v>
      </c>
      <c r="C2412" s="17" t="s">
        <v>255</v>
      </c>
      <c r="D2412" s="17" t="s">
        <v>99</v>
      </c>
      <c r="E2412" s="24">
        <f>IF(U2412="SC",SUMIFS(SC!F:F,SC!A:A,MAIN!D2412,SC!B:B,MAIN!A2412),SUMIFS(Allocations!$H:$H,Allocations!$A:$A,MAIN!$A2412,Allocations!$B:$B,MAIN!$D2412))</f>
        <v>3.7210000000000001</v>
      </c>
      <c r="F2412" s="24">
        <f>IF(U2412="SC",SUMIFS(SC!J:J,SC!A:A,MAIN!D2412,SC!B:B,MAIN!A2412),SUMIFS(Allocations!M:M,Allocations!A:A,MAIN!A2412,Allocations!B:B,MAIN!D2412))</f>
        <v>0</v>
      </c>
      <c r="G2412" s="24">
        <f t="shared" si="699"/>
        <v>3.7210000000000001</v>
      </c>
      <c r="H2412" s="24">
        <f>IFERROR(VLOOKUP(S2412,Swaps_wk!$A$2:$AP$151,HLOOKUP(MAIN!D2412,Swaps_wk!$B$2:$AP$151,150,FALSE),FALSE),0)</f>
        <v>0</v>
      </c>
      <c r="I2412" s="24">
        <f>SUMIFS(PASTE_DQS_TRACKER!$D:$D,PASTE_DQS_TRACKER!$C:$C,MAIN!$A2412,PASTE_DQS_TRACKER!$B:$B,MAIN!$D2412)-SUMIFS(PASTE_DQS_TRACKER!$D:$D,PASTE_DQS_TRACKER!$C:$C,MAIN!A2412,PASTE_DQS_TRACKER!$E:$E,MAIN!$D2412)</f>
        <v>0</v>
      </c>
      <c r="J2412" s="25">
        <f t="shared" si="700"/>
        <v>3.7210000000000001</v>
      </c>
      <c r="K2412" s="24">
        <f>IFERROR(IF(V2412="Flex",0,IF(D2412=$D$30,VLOOKUP(A2412,MMO_o10M_lease!$A$1:$F$51,5,FALSE),IF(D2412=$D$26,VLOOKUP(D2412,LANDINGS!$A$3:$BR$40,HLOOKUP(A2412,LANDINGS!$B$1:$CF$42,42,FALSE),FALSE)-IFERROR(VLOOKUP(A2412,MMO_o10M_lease!$A$1:$F$38,5,FALSE),0),VLOOKUP(D2412,LANDINGS!$A$3:$CF$40,HLOOKUP(A2412,LANDINGS!$B$1:$CF$42,42,FALSE),FALSE)))),0)</f>
        <v>0</v>
      </c>
      <c r="L2412" s="24">
        <f>SUMIFS(PASTE_FLEX_TRACKER!$D:$D,PASTE_FLEX_TRACKER!$F:$F,MAIN!$A2412,PASTE_FLEX_TRACKER!$B:$B,MAIN!$D2412)-SUMIFS(PASTE_FLEX_TRACKER!$D:$D,PASTE_FLEX_TRACKER!$C:$C,MAIN!$A2412,PASTE_FLEX_TRACKER!$B:$B,MAIN!$D2412)</f>
        <v>0</v>
      </c>
      <c r="M2412" s="24">
        <f>IFERROR(-VLOOKUP(D2412,SQ!$A$19:$CC$52,HLOOKUP(MAIN!A2412,SQ!$B$18:$CC$56,39,FALSE),FALSE),"n/a")</f>
        <v>0</v>
      </c>
      <c r="N2412" s="46" t="s">
        <v>563</v>
      </c>
      <c r="O2412" s="46">
        <f>SUMIFS(MAN_ADJ!$L:$L,MAN_ADJ!$K:$K,MAIN!$D2412,MAN_ADJ!$J:$J,MAIN!$S2412)</f>
        <v>0</v>
      </c>
      <c r="P2412" s="25">
        <f t="shared" si="701"/>
        <v>0</v>
      </c>
      <c r="Q2412" s="28">
        <f t="shared" si="692"/>
        <v>0</v>
      </c>
      <c r="R2412" s="38">
        <f t="shared" si="702"/>
        <v>3.7210000000000001</v>
      </c>
      <c r="S2412" s="17" t="s">
        <v>59</v>
      </c>
    </row>
    <row r="2413" spans="1:22" x14ac:dyDescent="0.25">
      <c r="A2413" s="17" t="s">
        <v>59</v>
      </c>
      <c r="B2413" s="17" t="s">
        <v>93</v>
      </c>
      <c r="C2413" s="17" t="s">
        <v>255</v>
      </c>
      <c r="D2413" s="17" t="s">
        <v>100</v>
      </c>
      <c r="E2413" s="24">
        <f>IF(U2413="SC",SUMIFS(SC!F:F,SC!A:A,MAIN!D2413,SC!B:B,MAIN!A2413),SUMIFS(Allocations!$H:$H,Allocations!$A:$A,MAIN!$A2413,Allocations!$B:$B,MAIN!$D2413))</f>
        <v>9.9960000000000022</v>
      </c>
      <c r="F2413" s="24">
        <f>IF(U2413="SC",SUMIFS(SC!J:J,SC!A:A,MAIN!D2413,SC!B:B,MAIN!A2413),SUMIFS(Allocations!M:M,Allocations!A:A,MAIN!A2413,Allocations!B:B,MAIN!D2413))</f>
        <v>0</v>
      </c>
      <c r="G2413" s="24">
        <f t="shared" si="699"/>
        <v>9.9960000000000022</v>
      </c>
      <c r="H2413" s="24">
        <f>IFERROR(VLOOKUP(S2413,Swaps_wk!$A$2:$AP$151,HLOOKUP(MAIN!D2413,Swaps_wk!$B$2:$AP$151,150,FALSE),FALSE),0)</f>
        <v>0</v>
      </c>
      <c r="I2413" s="24">
        <f>SUMIFS(PASTE_DQS_TRACKER!$D:$D,PASTE_DQS_TRACKER!$C:$C,MAIN!$A2413,PASTE_DQS_TRACKER!$B:$B,MAIN!$D2413)-SUMIFS(PASTE_DQS_TRACKER!$D:$D,PASTE_DQS_TRACKER!$C:$C,MAIN!A2413,PASTE_DQS_TRACKER!$E:$E,MAIN!$D2413)</f>
        <v>-5.4</v>
      </c>
      <c r="J2413" s="25">
        <f t="shared" si="700"/>
        <v>4.5960000000000019</v>
      </c>
      <c r="K2413" s="24">
        <f>IFERROR(IF(V2413="Flex",0,IF(D2413=$D$30,VLOOKUP(A2413,MMO_o10M_lease!$A$1:$F$51,5,FALSE),IF(D2413=$D$26,VLOOKUP(D2413,LANDINGS!$A$3:$BR$40,HLOOKUP(A2413,LANDINGS!$B$1:$CF$42,42,FALSE),FALSE)-IFERROR(VLOOKUP(A2413,MMO_o10M_lease!$A$1:$F$38,5,FALSE),0),VLOOKUP(D2413,LANDINGS!$A$3:$CF$40,HLOOKUP(A2413,LANDINGS!$B$1:$CF$42,42,FALSE),FALSE)))),0)</f>
        <v>0</v>
      </c>
      <c r="L2413" s="24">
        <f>SUMIFS(PASTE_FLEX_TRACKER!$D:$D,PASTE_FLEX_TRACKER!$F:$F,MAIN!$A2413,PASTE_FLEX_TRACKER!$B:$B,MAIN!$D2413)-SUMIFS(PASTE_FLEX_TRACKER!$D:$D,PASTE_FLEX_TRACKER!$C:$C,MAIN!$A2413,PASTE_FLEX_TRACKER!$B:$B,MAIN!$D2413)</f>
        <v>0</v>
      </c>
      <c r="M2413" s="24">
        <f>IFERROR(-VLOOKUP(D2413,SQ!$A$19:$CC$52,HLOOKUP(MAIN!A2413,SQ!$B$18:$CC$56,39,FALSE),FALSE),"n/a")</f>
        <v>0</v>
      </c>
      <c r="N2413" s="46" t="s">
        <v>563</v>
      </c>
      <c r="O2413" s="46">
        <f>SUMIFS(MAN_ADJ!$L:$L,MAN_ADJ!$K:$K,MAIN!$D2413,MAN_ADJ!$J:$J,MAIN!$S2413)</f>
        <v>0</v>
      </c>
      <c r="P2413" s="25">
        <f t="shared" si="701"/>
        <v>0</v>
      </c>
      <c r="Q2413" s="28">
        <f t="shared" si="692"/>
        <v>0</v>
      </c>
      <c r="R2413" s="38">
        <f t="shared" si="702"/>
        <v>4.5960000000000019</v>
      </c>
      <c r="S2413" s="17" t="s">
        <v>59</v>
      </c>
    </row>
    <row r="2414" spans="1:22" x14ac:dyDescent="0.25">
      <c r="A2414" s="17" t="s">
        <v>59</v>
      </c>
      <c r="B2414" s="17" t="s">
        <v>93</v>
      </c>
      <c r="C2414" s="17" t="s">
        <v>255</v>
      </c>
      <c r="D2414" s="17" t="s">
        <v>101</v>
      </c>
      <c r="E2414" s="24">
        <f>IF(U2414="SC",SUMIFS(SC!F:F,SC!A:A,MAIN!D2414,SC!B:B,MAIN!A2414),SUMIFS(Allocations!$H:$H,Allocations!$A:$A,MAIN!$A2414,Allocations!$B:$B,MAIN!$D2414))</f>
        <v>7.8</v>
      </c>
      <c r="F2414" s="24">
        <f>IF(U2414="SC",SUMIFS(SC!J:J,SC!A:A,MAIN!D2414,SC!B:B,MAIN!A2414),SUMIFS(Allocations!M:M,Allocations!A:A,MAIN!A2414,Allocations!B:B,MAIN!D2414))</f>
        <v>0</v>
      </c>
      <c r="G2414" s="24">
        <f t="shared" si="699"/>
        <v>7.8</v>
      </c>
      <c r="H2414" s="24">
        <f>IFERROR(VLOOKUP(S2414,Swaps_wk!$A$2:$AP$151,HLOOKUP(MAIN!D2414,Swaps_wk!$B$2:$AP$151,150,FALSE),FALSE),0)</f>
        <v>0</v>
      </c>
      <c r="I2414" s="24">
        <f>SUMIFS(PASTE_DQS_TRACKER!$D:$D,PASTE_DQS_TRACKER!$C:$C,MAIN!$A2414,PASTE_DQS_TRACKER!$B:$B,MAIN!$D2414)-SUMIFS(PASTE_DQS_TRACKER!$D:$D,PASTE_DQS_TRACKER!$C:$C,MAIN!A2414,PASTE_DQS_TRACKER!$E:$E,MAIN!$D2414)</f>
        <v>-7.3</v>
      </c>
      <c r="J2414" s="25">
        <f t="shared" si="700"/>
        <v>0.5</v>
      </c>
      <c r="K2414" s="24">
        <f>IFERROR(IF(V2414="Flex",0,IF(D2414=$D$30,VLOOKUP(A2414,MMO_o10M_lease!$A$1:$F$51,5,FALSE),IF(D2414=$D$26,VLOOKUP(D2414,LANDINGS!$A$3:$BR$40,HLOOKUP(A2414,LANDINGS!$B$1:$CF$42,42,FALSE),FALSE)-IFERROR(VLOOKUP(A2414,MMO_o10M_lease!$A$1:$F$38,5,FALSE),0),VLOOKUP(D2414,LANDINGS!$A$3:$CF$40,HLOOKUP(A2414,LANDINGS!$B$1:$CF$42,42,FALSE),FALSE)))),0)</f>
        <v>0</v>
      </c>
      <c r="L2414" s="24">
        <f>SUMIFS(PASTE_FLEX_TRACKER!$D:$D,PASTE_FLEX_TRACKER!$F:$F,MAIN!$A2414,PASTE_FLEX_TRACKER!$B:$B,MAIN!$D2414)-SUMIFS(PASTE_FLEX_TRACKER!$D:$D,PASTE_FLEX_TRACKER!$C:$C,MAIN!$A2414,PASTE_FLEX_TRACKER!$B:$B,MAIN!$D2414)</f>
        <v>0</v>
      </c>
      <c r="M2414" s="24">
        <f>IFERROR(-VLOOKUP(D2414,SQ!$A$19:$CC$52,HLOOKUP(MAIN!A2414,SQ!$B$18:$CC$56,39,FALSE),FALSE),"n/a")</f>
        <v>0</v>
      </c>
      <c r="N2414" s="46" t="s">
        <v>563</v>
      </c>
      <c r="O2414" s="46">
        <f>SUMIFS(MAN_ADJ!$L:$L,MAN_ADJ!$K:$K,MAIN!$D2414,MAN_ADJ!$J:$J,MAIN!$S2414)</f>
        <v>0</v>
      </c>
      <c r="P2414" s="25">
        <f t="shared" si="701"/>
        <v>0</v>
      </c>
      <c r="Q2414" s="28">
        <f t="shared" si="692"/>
        <v>0</v>
      </c>
      <c r="R2414" s="38">
        <f t="shared" si="702"/>
        <v>0.5</v>
      </c>
      <c r="S2414" s="17" t="s">
        <v>59</v>
      </c>
    </row>
    <row r="2415" spans="1:22" x14ac:dyDescent="0.25">
      <c r="A2415" s="17" t="s">
        <v>59</v>
      </c>
      <c r="B2415" s="17" t="s">
        <v>93</v>
      </c>
      <c r="C2415" s="17" t="s">
        <v>255</v>
      </c>
      <c r="D2415" s="17" t="s">
        <v>102</v>
      </c>
      <c r="E2415" s="24">
        <f>IF(U2415="SC",SUMIFS(SC!F:F,SC!A:A,MAIN!D2415,SC!B:B,MAIN!A2415),SUMIFS(Allocations!$H:$H,Allocations!$A:$A,MAIN!$A2415,Allocations!$B:$B,MAIN!$D2415))</f>
        <v>0.5</v>
      </c>
      <c r="F2415" s="24">
        <f>IF(U2415="SC",SUMIFS(SC!J:J,SC!A:A,MAIN!D2415,SC!B:B,MAIN!A2415),SUMIFS(Allocations!M:M,Allocations!A:A,MAIN!A2415,Allocations!B:B,MAIN!D2415))</f>
        <v>0.374</v>
      </c>
      <c r="G2415" s="24">
        <f t="shared" si="699"/>
        <v>0.874</v>
      </c>
      <c r="H2415" s="24">
        <f>IFERROR(VLOOKUP(S2415,Swaps_wk!$A$2:$AP$151,HLOOKUP(MAIN!D2415,Swaps_wk!$B$2:$AP$151,150,FALSE),FALSE),0)</f>
        <v>0</v>
      </c>
      <c r="I2415" s="24">
        <f>SUMIFS(PASTE_DQS_TRACKER!$D:$D,PASTE_DQS_TRACKER!$C:$C,MAIN!$A2415,PASTE_DQS_TRACKER!$B:$B,MAIN!$D2415)-SUMIFS(PASTE_DQS_TRACKER!$D:$D,PASTE_DQS_TRACKER!$C:$C,MAIN!A2415,PASTE_DQS_TRACKER!$E:$E,MAIN!$D2415)</f>
        <v>-0.8</v>
      </c>
      <c r="J2415" s="25">
        <f t="shared" si="700"/>
        <v>7.3999999999999955E-2</v>
      </c>
      <c r="K2415" s="24">
        <f>IFERROR(IF(V2415="Flex",0,IF(D2415=$D$30,VLOOKUP(A2415,MMO_o10M_lease!$A$1:$F$51,5,FALSE),IF(D2415=$D$26,VLOOKUP(D2415,LANDINGS!$A$3:$BR$40,HLOOKUP(A2415,LANDINGS!$B$1:$CF$42,42,FALSE),FALSE)-IFERROR(VLOOKUP(A2415,MMO_o10M_lease!$A$1:$F$38,5,FALSE),0),VLOOKUP(D2415,LANDINGS!$A$3:$CF$40,HLOOKUP(A2415,LANDINGS!$B$1:$CF$42,42,FALSE),FALSE)))),0)</f>
        <v>0</v>
      </c>
      <c r="L2415" s="24">
        <f>SUMIFS(PASTE_FLEX_TRACKER!$D:$D,PASTE_FLEX_TRACKER!$F:$F,MAIN!$A2415,PASTE_FLEX_TRACKER!$B:$B,MAIN!$D2415)-SUMIFS(PASTE_FLEX_TRACKER!$D:$D,PASTE_FLEX_TRACKER!$C:$C,MAIN!$A2415,PASTE_FLEX_TRACKER!$B:$B,MAIN!$D2415)</f>
        <v>0</v>
      </c>
      <c r="M2415" s="24">
        <f>IFERROR(-VLOOKUP(D2415,SQ!$A$19:$CC$52,HLOOKUP(MAIN!A2415,SQ!$B$18:$CC$56,39,FALSE),FALSE),"n/a")</f>
        <v>0</v>
      </c>
      <c r="N2415" s="46" t="s">
        <v>563</v>
      </c>
      <c r="O2415" s="46">
        <f>SUMIFS(MAN_ADJ!$L:$L,MAN_ADJ!$K:$K,MAIN!$D2415,MAN_ADJ!$J:$J,MAIN!$S2415)</f>
        <v>0</v>
      </c>
      <c r="P2415" s="25">
        <f t="shared" si="701"/>
        <v>0</v>
      </c>
      <c r="Q2415" s="28">
        <f t="shared" si="692"/>
        <v>0</v>
      </c>
      <c r="R2415" s="38">
        <f t="shared" si="702"/>
        <v>7.3999999999999955E-2</v>
      </c>
      <c r="S2415" s="17" t="s">
        <v>59</v>
      </c>
    </row>
    <row r="2416" spans="1:22" x14ac:dyDescent="0.25">
      <c r="A2416" s="17" t="s">
        <v>59</v>
      </c>
      <c r="B2416" s="17" t="s">
        <v>93</v>
      </c>
      <c r="C2416" s="17" t="s">
        <v>255</v>
      </c>
      <c r="D2416" s="17" t="s">
        <v>103</v>
      </c>
      <c r="E2416" s="24">
        <f>IF(U2416="SC",SUMIFS(SC!F:F,SC!A:A,MAIN!D2416,SC!B:B,MAIN!A2416),SUMIFS(Allocations!$H:$H,Allocations!$A:$A,MAIN!$A2416,Allocations!$B:$B,MAIN!$D2416))</f>
        <v>0</v>
      </c>
      <c r="F2416" s="24">
        <f>IF(U2416="SC",SUMIFS(SC!J:J,SC!A:A,MAIN!D2416,SC!B:B,MAIN!A2416),SUMIFS(Allocations!M:M,Allocations!A:A,MAIN!A2416,Allocations!B:B,MAIN!D2416))</f>
        <v>0</v>
      </c>
      <c r="G2416" s="24">
        <f t="shared" si="699"/>
        <v>0</v>
      </c>
      <c r="H2416" s="24">
        <f>IFERROR(VLOOKUP(S2416,Swaps_wk!$A$2:$AP$151,HLOOKUP(MAIN!D2416,Swaps_wk!$B$2:$AP$151,150,FALSE),FALSE),0)</f>
        <v>0</v>
      </c>
      <c r="I2416" s="24">
        <f>SUMIFS(PASTE_DQS_TRACKER!$D:$D,PASTE_DQS_TRACKER!$C:$C,MAIN!$A2416,PASTE_DQS_TRACKER!$B:$B,MAIN!$D2416)-SUMIFS(PASTE_DQS_TRACKER!$D:$D,PASTE_DQS_TRACKER!$C:$C,MAIN!A2416,PASTE_DQS_TRACKER!$E:$E,MAIN!$D2416)</f>
        <v>0</v>
      </c>
      <c r="J2416" s="25">
        <f t="shared" si="700"/>
        <v>0</v>
      </c>
      <c r="K2416" s="24">
        <f>IFERROR(IF(V2416="Flex",0,IF(D2416=$D$30,VLOOKUP(A2416,MMO_o10M_lease!$A$1:$F$51,5,FALSE),IF(D2416=$D$26,VLOOKUP(D2416,LANDINGS!$A$3:$BR$40,HLOOKUP(A2416,LANDINGS!$B$1:$CF$42,42,FALSE),FALSE)-IFERROR(VLOOKUP(A2416,MMO_o10M_lease!$A$1:$F$38,5,FALSE),0),VLOOKUP(D2416,LANDINGS!$A$3:$CF$40,HLOOKUP(A2416,LANDINGS!$B$1:$CF$42,42,FALSE),FALSE)))),0)</f>
        <v>0</v>
      </c>
      <c r="L2416" s="24">
        <f>SUMIFS(PASTE_FLEX_TRACKER!$D:$D,PASTE_FLEX_TRACKER!$F:$F,MAIN!$A2416,PASTE_FLEX_TRACKER!$B:$B,MAIN!$D2416)-SUMIFS(PASTE_FLEX_TRACKER!$D:$D,PASTE_FLEX_TRACKER!$C:$C,MAIN!$A2416,PASTE_FLEX_TRACKER!$B:$B,MAIN!$D2416)</f>
        <v>0</v>
      </c>
      <c r="M2416" s="24">
        <f>IFERROR(-VLOOKUP(D2416,SQ!$A$19:$CC$52,HLOOKUP(MAIN!A2416,SQ!$B$18:$CC$56,39,FALSE),FALSE),"n/a")</f>
        <v>0</v>
      </c>
      <c r="N2416" s="46" t="s">
        <v>563</v>
      </c>
      <c r="O2416" s="46">
        <f>SUMIFS(MAN_ADJ!$L:$L,MAN_ADJ!$K:$K,MAIN!$D2416,MAN_ADJ!$J:$J,MAIN!$S2416)</f>
        <v>0</v>
      </c>
      <c r="P2416" s="25">
        <f t="shared" si="701"/>
        <v>0</v>
      </c>
      <c r="Q2416" s="28" t="str">
        <f t="shared" si="692"/>
        <v>n/a</v>
      </c>
      <c r="R2416" s="38">
        <f t="shared" si="702"/>
        <v>0</v>
      </c>
      <c r="S2416" s="17" t="s">
        <v>59</v>
      </c>
    </row>
    <row r="2417" spans="1:19" x14ac:dyDescent="0.25">
      <c r="A2417" s="17" t="s">
        <v>59</v>
      </c>
      <c r="B2417" s="17" t="s">
        <v>93</v>
      </c>
      <c r="C2417" s="17" t="s">
        <v>255</v>
      </c>
      <c r="D2417" s="17" t="s">
        <v>104</v>
      </c>
      <c r="E2417" s="24">
        <f>IF(U2417="SC",SUMIFS(SC!F:F,SC!A:A,MAIN!D2417,SC!B:B,MAIN!A2417),SUMIFS(Allocations!$H:$H,Allocations!$A:$A,MAIN!$A2417,Allocations!$B:$B,MAIN!$D2417))</f>
        <v>152.19999999999999</v>
      </c>
      <c r="F2417" s="24">
        <f>IF(U2417="SC",SUMIFS(SC!J:J,SC!A:A,MAIN!D2417,SC!B:B,MAIN!A2417),SUMIFS(Allocations!M:M,Allocations!A:A,MAIN!A2417,Allocations!B:B,MAIN!D2417))</f>
        <v>5.1059999999999999</v>
      </c>
      <c r="G2417" s="24">
        <f t="shared" si="699"/>
        <v>157.30599999999998</v>
      </c>
      <c r="H2417" s="24">
        <f>IFERROR(VLOOKUP(S2417,Swaps_wk!$A$2:$AP$151,HLOOKUP(MAIN!D2417,Swaps_wk!$B$2:$AP$151,150,FALSE),FALSE),0)</f>
        <v>0</v>
      </c>
      <c r="I2417" s="24">
        <f>SUMIFS(PASTE_DQS_TRACKER!$D:$D,PASTE_DQS_TRACKER!$C:$C,MAIN!$A2417,PASTE_DQS_TRACKER!$B:$B,MAIN!$D2417)-SUMIFS(PASTE_DQS_TRACKER!$D:$D,PASTE_DQS_TRACKER!$C:$C,MAIN!A2417,PASTE_DQS_TRACKER!$E:$E,MAIN!$D2417)</f>
        <v>38.4</v>
      </c>
      <c r="J2417" s="25">
        <f t="shared" si="700"/>
        <v>195.70599999999999</v>
      </c>
      <c r="K2417" s="24">
        <f>IFERROR(IF(V2417="Flex",0,IF(D2417=$D$30,VLOOKUP(A2417,MMO_o10M_lease!$A$1:$F$51,5,FALSE),IF(D2417=$D$26,VLOOKUP(D2417,LANDINGS!$A$3:$BR$40,HLOOKUP(A2417,LANDINGS!$B$1:$CF$42,42,FALSE),FALSE)-IFERROR(VLOOKUP(A2417,MMO_o10M_lease!$A$1:$F$38,5,FALSE),0),VLOOKUP(D2417,LANDINGS!$A$3:$CF$40,HLOOKUP(A2417,LANDINGS!$B$1:$CF$42,42,FALSE),FALSE)))),0)</f>
        <v>63.029000000000003</v>
      </c>
      <c r="L2417" s="24">
        <f>SUMIFS(PASTE_FLEX_TRACKER!$D:$D,PASTE_FLEX_TRACKER!$F:$F,MAIN!$A2417,PASTE_FLEX_TRACKER!$B:$B,MAIN!$D2417)-SUMIFS(PASTE_FLEX_TRACKER!$D:$D,PASTE_FLEX_TRACKER!$C:$C,MAIN!$A2417,PASTE_FLEX_TRACKER!$B:$B,MAIN!$D2417)</f>
        <v>57.16</v>
      </c>
      <c r="M2417" s="24">
        <f>IFERROR(-VLOOKUP(D2417,SQ!$A$19:$CC$52,HLOOKUP(MAIN!A2417,SQ!$B$18:$CC$56,39,FALSE),FALSE),"n/a")</f>
        <v>0</v>
      </c>
      <c r="N2417" s="46" t="s">
        <v>563</v>
      </c>
      <c r="O2417" s="46">
        <f>SUMIFS(MAN_ADJ!$L:$L,MAN_ADJ!$K:$K,MAIN!$D2417,MAN_ADJ!$J:$J,MAIN!$S2417)</f>
        <v>0</v>
      </c>
      <c r="P2417" s="25">
        <f t="shared" si="701"/>
        <v>120.18899999999999</v>
      </c>
      <c r="Q2417" s="28">
        <f t="shared" si="692"/>
        <v>0.61413037924233294</v>
      </c>
      <c r="R2417" s="38">
        <f t="shared" si="702"/>
        <v>75.516999999999996</v>
      </c>
      <c r="S2417" s="17" t="s">
        <v>59</v>
      </c>
    </row>
    <row r="2418" spans="1:19" x14ac:dyDescent="0.25">
      <c r="A2418" s="17" t="s">
        <v>59</v>
      </c>
      <c r="B2418" s="17" t="s">
        <v>93</v>
      </c>
      <c r="C2418" s="17" t="s">
        <v>255</v>
      </c>
      <c r="D2418" s="17" t="s">
        <v>105</v>
      </c>
      <c r="E2418" s="24">
        <f>IF(U2418="SC",SUMIFS(SC!F:F,SC!A:A,MAIN!D2418,SC!B:B,MAIN!A2418),SUMIFS(Allocations!$H:$H,Allocations!$A:$A,MAIN!$A2418,Allocations!$B:$B,MAIN!$D2418))</f>
        <v>119.508</v>
      </c>
      <c r="F2418" s="24">
        <f>IF(U2418="SC",SUMIFS(SC!J:J,SC!A:A,MAIN!D2418,SC!B:B,MAIN!A2418),SUMIFS(Allocations!M:M,Allocations!A:A,MAIN!A2418,Allocations!B:B,MAIN!D2418))</f>
        <v>8.4030000000000005</v>
      </c>
      <c r="G2418" s="24">
        <f t="shared" si="699"/>
        <v>127.911</v>
      </c>
      <c r="H2418" s="24">
        <f>IFERROR(VLOOKUP(S2418,Swaps_wk!$A$2:$AP$151,HLOOKUP(MAIN!D2418,Swaps_wk!$B$2:$AP$151,150,FALSE),FALSE),0)</f>
        <v>0</v>
      </c>
      <c r="I2418" s="24">
        <f>SUMIFS(PASTE_DQS_TRACKER!$D:$D,PASTE_DQS_TRACKER!$C:$C,MAIN!$A2418,PASTE_DQS_TRACKER!$B:$B,MAIN!$D2418)-SUMIFS(PASTE_DQS_TRACKER!$D:$D,PASTE_DQS_TRACKER!$C:$C,MAIN!A2418,PASTE_DQS_TRACKER!$E:$E,MAIN!$D2418)</f>
        <v>-38.5</v>
      </c>
      <c r="J2418" s="25">
        <f t="shared" si="700"/>
        <v>89.411000000000001</v>
      </c>
      <c r="K2418" s="24">
        <f>IFERROR(IF(V2418="Flex",0,IF(D2418=$D$30,VLOOKUP(A2418,MMO_o10M_lease!$A$1:$F$51,5,FALSE),IF(D2418=$D$26,VLOOKUP(D2418,LANDINGS!$A$3:$BR$40,HLOOKUP(A2418,LANDINGS!$B$1:$CF$42,42,FALSE),FALSE)-IFERROR(VLOOKUP(A2418,MMO_o10M_lease!$A$1:$F$38,5,FALSE),0),VLOOKUP(D2418,LANDINGS!$A$3:$CF$40,HLOOKUP(A2418,LANDINGS!$B$1:$CF$42,42,FALSE),FALSE)))),0)</f>
        <v>65.861000000000004</v>
      </c>
      <c r="L2418" s="24">
        <f>SUMIFS(PASTE_FLEX_TRACKER!$D:$D,PASTE_FLEX_TRACKER!$F:$F,MAIN!$A2418,PASTE_FLEX_TRACKER!$B:$B,MAIN!$D2418)-SUMIFS(PASTE_FLEX_TRACKER!$D:$D,PASTE_FLEX_TRACKER!$C:$C,MAIN!$A2418,PASTE_FLEX_TRACKER!$B:$B,MAIN!$D2418)</f>
        <v>0</v>
      </c>
      <c r="M2418" s="24">
        <f>IFERROR(-VLOOKUP(D2418,SQ!$A$19:$CC$52,HLOOKUP(MAIN!A2418,SQ!$B$18:$CC$56,39,FALSE),FALSE),"n/a")</f>
        <v>0</v>
      </c>
      <c r="N2418" s="46" t="s">
        <v>563</v>
      </c>
      <c r="O2418" s="46">
        <f>SUMIFS(MAN_ADJ!$L:$L,MAN_ADJ!$K:$K,MAIN!$D2418,MAN_ADJ!$J:$J,MAIN!$S2418)</f>
        <v>0</v>
      </c>
      <c r="P2418" s="25">
        <f t="shared" si="701"/>
        <v>65.861000000000004</v>
      </c>
      <c r="Q2418" s="28">
        <f t="shared" si="692"/>
        <v>0.73660958942412014</v>
      </c>
      <c r="R2418" s="38">
        <f t="shared" si="702"/>
        <v>23.549999999999997</v>
      </c>
      <c r="S2418" s="17" t="s">
        <v>59</v>
      </c>
    </row>
    <row r="2419" spans="1:19" x14ac:dyDescent="0.25">
      <c r="A2419" s="17" t="s">
        <v>59</v>
      </c>
      <c r="B2419" s="17" t="s">
        <v>93</v>
      </c>
      <c r="C2419" s="17" t="s">
        <v>255</v>
      </c>
      <c r="D2419" s="17" t="s">
        <v>106</v>
      </c>
      <c r="E2419" s="24">
        <f>IF(U2419="SC",SUMIFS(SC!F:F,SC!A:A,MAIN!D2419,SC!B:B,MAIN!A2419),SUMIFS(Allocations!$H:$H,Allocations!$A:$A,MAIN!$A2419,Allocations!$B:$B,MAIN!$D2419))</f>
        <v>156.495</v>
      </c>
      <c r="F2419" s="24">
        <f>IF(U2419="SC",SUMIFS(SC!J:J,SC!A:A,MAIN!D2419,SC!B:B,MAIN!A2419),SUMIFS(Allocations!M:M,Allocations!A:A,MAIN!A2419,Allocations!B:B,MAIN!D2419))</f>
        <v>28.376999999999999</v>
      </c>
      <c r="G2419" s="24">
        <f t="shared" si="699"/>
        <v>184.87200000000001</v>
      </c>
      <c r="H2419" s="24">
        <f>IFERROR(VLOOKUP(S2419,Swaps_wk!$A$2:$AP$151,HLOOKUP(MAIN!D2419,Swaps_wk!$B$2:$AP$151,150,FALSE),FALSE),0)</f>
        <v>0</v>
      </c>
      <c r="I2419" s="24">
        <f>SUMIFS(PASTE_DQS_TRACKER!$D:$D,PASTE_DQS_TRACKER!$C:$C,MAIN!$A2419,PASTE_DQS_TRACKER!$B:$B,MAIN!$D2419)-SUMIFS(PASTE_DQS_TRACKER!$D:$D,PASTE_DQS_TRACKER!$C:$C,MAIN!A2419,PASTE_DQS_TRACKER!$E:$E,MAIN!$D2419)</f>
        <v>55.399999999999991</v>
      </c>
      <c r="J2419" s="25">
        <f t="shared" si="700"/>
        <v>240.27199999999999</v>
      </c>
      <c r="K2419" s="24">
        <f>IFERROR(IF(V2419="Flex",0,IF(D2419=$D$30,VLOOKUP(A2419,MMO_o10M_lease!$A$1:$F$51,5,FALSE),IF(D2419=$D$26,VLOOKUP(D2419,LANDINGS!$A$3:$BR$40,HLOOKUP(A2419,LANDINGS!$B$1:$CF$42,42,FALSE),FALSE)-IFERROR(VLOOKUP(A2419,MMO_o10M_lease!$A$1:$F$38,5,FALSE),0),VLOOKUP(D2419,LANDINGS!$A$3:$CF$40,HLOOKUP(A2419,LANDINGS!$B$1:$CF$42,42,FALSE),FALSE)))),0)</f>
        <v>2.9499999999999997</v>
      </c>
      <c r="L2419" s="24">
        <f>SUMIFS(PASTE_FLEX_TRACKER!$D:$D,PASTE_FLEX_TRACKER!$F:$F,MAIN!$A2419,PASTE_FLEX_TRACKER!$B:$B,MAIN!$D2419)-SUMIFS(PASTE_FLEX_TRACKER!$D:$D,PASTE_FLEX_TRACKER!$C:$C,MAIN!$A2419,PASTE_FLEX_TRACKER!$B:$B,MAIN!$D2419)</f>
        <v>131</v>
      </c>
      <c r="M2419" s="24">
        <f>IFERROR(-VLOOKUP(D2419,SQ!$A$19:$CC$52,HLOOKUP(MAIN!A2419,SQ!$B$18:$CC$56,39,FALSE),FALSE),"n/a")</f>
        <v>0</v>
      </c>
      <c r="N2419" s="46" t="s">
        <v>563</v>
      </c>
      <c r="O2419" s="46">
        <f>SUMIFS(MAN_ADJ!$L:$L,MAN_ADJ!$K:$K,MAIN!$D2419,MAN_ADJ!$J:$J,MAIN!$S2419)</f>
        <v>0</v>
      </c>
      <c r="P2419" s="25">
        <f t="shared" si="701"/>
        <v>133.94999999999999</v>
      </c>
      <c r="Q2419" s="28">
        <f t="shared" si="692"/>
        <v>0.55749317440234403</v>
      </c>
      <c r="R2419" s="38">
        <f t="shared" si="702"/>
        <v>106.322</v>
      </c>
      <c r="S2419" s="17" t="s">
        <v>59</v>
      </c>
    </row>
    <row r="2420" spans="1:19" x14ac:dyDescent="0.25">
      <c r="A2420" s="17" t="s">
        <v>59</v>
      </c>
      <c r="B2420" s="17" t="s">
        <v>93</v>
      </c>
      <c r="C2420" s="17" t="s">
        <v>255</v>
      </c>
      <c r="D2420" s="17" t="s">
        <v>107</v>
      </c>
      <c r="E2420" s="24">
        <f>IF(U2420="SC",SUMIFS(SC!F:F,SC!A:A,MAIN!D2420,SC!B:B,MAIN!A2420),SUMIFS(Allocations!$H:$H,Allocations!$A:$A,MAIN!$A2420,Allocations!$B:$B,MAIN!$D2420))</f>
        <v>35.747999999999998</v>
      </c>
      <c r="F2420" s="24">
        <f>IF(U2420="SC",SUMIFS(SC!J:J,SC!A:A,MAIN!D2420,SC!B:B,MAIN!A2420),SUMIFS(Allocations!M:M,Allocations!A:A,MAIN!A2420,Allocations!B:B,MAIN!D2420))</f>
        <v>7.907</v>
      </c>
      <c r="G2420" s="24">
        <f t="shared" si="699"/>
        <v>43.655000000000001</v>
      </c>
      <c r="H2420" s="24">
        <f>IFERROR(VLOOKUP(S2420,Swaps_wk!$A$2:$AP$151,HLOOKUP(MAIN!D2420,Swaps_wk!$B$2:$AP$151,150,FALSE),FALSE),0)</f>
        <v>0</v>
      </c>
      <c r="I2420" s="24">
        <f>SUMIFS(PASTE_DQS_TRACKER!$D:$D,PASTE_DQS_TRACKER!$C:$C,MAIN!$A2420,PASTE_DQS_TRACKER!$B:$B,MAIN!$D2420)-SUMIFS(PASTE_DQS_TRACKER!$D:$D,PASTE_DQS_TRACKER!$C:$C,MAIN!A2420,PASTE_DQS_TRACKER!$E:$E,MAIN!$D2420)</f>
        <v>-33.5</v>
      </c>
      <c r="J2420" s="25">
        <f t="shared" si="700"/>
        <v>10.155000000000001</v>
      </c>
      <c r="K2420" s="24">
        <f>IFERROR(IF(V2420="Flex",0,IF(D2420=$D$30,VLOOKUP(A2420,MMO_o10M_lease!$A$1:$F$51,5,FALSE),IF(D2420=$D$26,VLOOKUP(D2420,LANDINGS!$A$3:$BR$40,HLOOKUP(A2420,LANDINGS!$B$1:$CF$42,42,FALSE),FALSE)-IFERROR(VLOOKUP(A2420,MMO_o10M_lease!$A$1:$F$38,5,FALSE),0),VLOOKUP(D2420,LANDINGS!$A$3:$CF$40,HLOOKUP(A2420,LANDINGS!$B$1:$CF$42,42,FALSE),FALSE)))),0)</f>
        <v>0</v>
      </c>
      <c r="L2420" s="24">
        <f>SUMIFS(PASTE_FLEX_TRACKER!$D:$D,PASTE_FLEX_TRACKER!$F:$F,MAIN!$A2420,PASTE_FLEX_TRACKER!$B:$B,MAIN!$D2420)-SUMIFS(PASTE_FLEX_TRACKER!$D:$D,PASTE_FLEX_TRACKER!$C:$C,MAIN!$A2420,PASTE_FLEX_TRACKER!$B:$B,MAIN!$D2420)</f>
        <v>10</v>
      </c>
      <c r="M2420" s="24">
        <f>IFERROR(-VLOOKUP(D2420,SQ!$A$19:$CC$52,HLOOKUP(MAIN!A2420,SQ!$B$18:$CC$56,39,FALSE),FALSE),"n/a")</f>
        <v>0</v>
      </c>
      <c r="N2420" s="46" t="s">
        <v>563</v>
      </c>
      <c r="O2420" s="46">
        <f>SUMIFS(MAN_ADJ!$L:$L,MAN_ADJ!$K:$K,MAIN!$D2420,MAN_ADJ!$J:$J,MAIN!$S2420)</f>
        <v>0</v>
      </c>
      <c r="P2420" s="25">
        <f t="shared" si="701"/>
        <v>10</v>
      </c>
      <c r="Q2420" s="28">
        <f t="shared" si="692"/>
        <v>0.98473658296405697</v>
      </c>
      <c r="R2420" s="38">
        <f t="shared" si="702"/>
        <v>0.15500000000000114</v>
      </c>
      <c r="S2420" s="17" t="s">
        <v>59</v>
      </c>
    </row>
    <row r="2421" spans="1:19" x14ac:dyDescent="0.25">
      <c r="A2421" s="17" t="s">
        <v>59</v>
      </c>
      <c r="B2421" s="17" t="s">
        <v>93</v>
      </c>
      <c r="C2421" s="17" t="s">
        <v>255</v>
      </c>
      <c r="D2421" s="17" t="s">
        <v>108</v>
      </c>
      <c r="E2421" s="24">
        <f>IF(U2421="SC",SUMIFS(SC!F:F,SC!A:A,MAIN!D2421,SC!B:B,MAIN!A2421),SUMIFS(Allocations!$H:$H,Allocations!$A:$A,MAIN!$A2421,Allocations!$B:$B,MAIN!$D2421))</f>
        <v>476.80700000000002</v>
      </c>
      <c r="F2421" s="24">
        <f>IF(U2421="SC",SUMIFS(SC!J:J,SC!A:A,MAIN!D2421,SC!B:B,MAIN!A2421),SUMIFS(Allocations!M:M,Allocations!A:A,MAIN!A2421,Allocations!B:B,MAIN!D2421))</f>
        <v>0</v>
      </c>
      <c r="G2421" s="24">
        <f t="shared" si="699"/>
        <v>476.80700000000002</v>
      </c>
      <c r="H2421" s="24">
        <f>IFERROR(VLOOKUP(S2421,Swaps_wk!$A$2:$AP$151,HLOOKUP(MAIN!D2421,Swaps_wk!$B$2:$AP$151,150,FALSE),FALSE),0)</f>
        <v>0</v>
      </c>
      <c r="I2421" s="24">
        <f>SUMIFS(PASTE_DQS_TRACKER!$D:$D,PASTE_DQS_TRACKER!$C:$C,MAIN!$A2421,PASTE_DQS_TRACKER!$B:$B,MAIN!$D2421)-SUMIFS(PASTE_DQS_TRACKER!$D:$D,PASTE_DQS_TRACKER!$C:$C,MAIN!A2421,PASTE_DQS_TRACKER!$E:$E,MAIN!$D2421)</f>
        <v>-200</v>
      </c>
      <c r="J2421" s="25">
        <f t="shared" si="700"/>
        <v>276.80700000000002</v>
      </c>
      <c r="K2421" s="24">
        <f>IFERROR(IF(V2421="Flex",0,IF(D2421=$D$30,VLOOKUP(A2421,MMO_o10M_lease!$A$1:$F$51,5,FALSE),IF(D2421=$D$26,VLOOKUP(D2421,LANDINGS!$A$3:$BR$40,HLOOKUP(A2421,LANDINGS!$B$1:$CF$42,42,FALSE),FALSE)-IFERROR(VLOOKUP(A2421,MMO_o10M_lease!$A$1:$F$38,5,FALSE),0),VLOOKUP(D2421,LANDINGS!$A$3:$CF$40,HLOOKUP(A2421,LANDINGS!$B$1:$CF$42,42,FALSE),FALSE)))),0)</f>
        <v>0</v>
      </c>
      <c r="L2421" s="24">
        <f>SUMIFS(PASTE_FLEX_TRACKER!$D:$D,PASTE_FLEX_TRACKER!$F:$F,MAIN!$A2421,PASTE_FLEX_TRACKER!$B:$B,MAIN!$D2421)-SUMIFS(PASTE_FLEX_TRACKER!$D:$D,PASTE_FLEX_TRACKER!$C:$C,MAIN!$A2421,PASTE_FLEX_TRACKER!$B:$B,MAIN!$D2421)</f>
        <v>0</v>
      </c>
      <c r="M2421" s="24">
        <f>IFERROR(-VLOOKUP(D2421,SQ!$A$19:$CC$52,HLOOKUP(MAIN!A2421,SQ!$B$18:$CC$56,39,FALSE),FALSE),"n/a")</f>
        <v>0</v>
      </c>
      <c r="N2421" s="46" t="s">
        <v>563</v>
      </c>
      <c r="O2421" s="46">
        <f>SUMIFS(MAN_ADJ!$L:$L,MAN_ADJ!$K:$K,MAIN!$D2421,MAN_ADJ!$J:$J,MAIN!$S2421)</f>
        <v>0</v>
      </c>
      <c r="P2421" s="25">
        <f t="shared" si="701"/>
        <v>0</v>
      </c>
      <c r="Q2421" s="28">
        <f t="shared" si="692"/>
        <v>0</v>
      </c>
      <c r="R2421" s="38">
        <f t="shared" si="702"/>
        <v>276.80700000000002</v>
      </c>
      <c r="S2421" s="17" t="s">
        <v>59</v>
      </c>
    </row>
    <row r="2422" spans="1:19" x14ac:dyDescent="0.25">
      <c r="A2422" s="17" t="s">
        <v>59</v>
      </c>
      <c r="B2422" s="17" t="s">
        <v>93</v>
      </c>
      <c r="C2422" s="17" t="s">
        <v>255</v>
      </c>
      <c r="D2422" s="17" t="s">
        <v>109</v>
      </c>
      <c r="E2422" s="24">
        <f>IF(U2422="SC",SUMIFS(SC!F:F,SC!A:A,MAIN!D2422,SC!B:B,MAIN!A2422),SUMIFS(Allocations!$H:$H,Allocations!$A:$A,MAIN!$A2422,Allocations!$B:$B,MAIN!$D2422))</f>
        <v>68.5</v>
      </c>
      <c r="F2422" s="24">
        <f>IF(U2422="SC",SUMIFS(SC!J:J,SC!A:A,MAIN!D2422,SC!B:B,MAIN!A2422),SUMIFS(Allocations!M:M,Allocations!A:A,MAIN!A2422,Allocations!B:B,MAIN!D2422))</f>
        <v>3.5830000000000002</v>
      </c>
      <c r="G2422" s="24">
        <f t="shared" si="699"/>
        <v>72.082999999999998</v>
      </c>
      <c r="H2422" s="24">
        <f>IFERROR(VLOOKUP(S2422,Swaps_wk!$A$2:$AP$151,HLOOKUP(MAIN!D2422,Swaps_wk!$B$2:$AP$151,150,FALSE),FALSE),0)</f>
        <v>0</v>
      </c>
      <c r="I2422" s="24">
        <f>SUMIFS(PASTE_DQS_TRACKER!$D:$D,PASTE_DQS_TRACKER!$C:$C,MAIN!$A2422,PASTE_DQS_TRACKER!$B:$B,MAIN!$D2422)-SUMIFS(PASTE_DQS_TRACKER!$D:$D,PASTE_DQS_TRACKER!$C:$C,MAIN!A2422,PASTE_DQS_TRACKER!$E:$E,MAIN!$D2422)</f>
        <v>12.599999999999998</v>
      </c>
      <c r="J2422" s="25">
        <f t="shared" si="700"/>
        <v>84.682999999999993</v>
      </c>
      <c r="K2422" s="24">
        <f>IFERROR(IF(V2422="Flex",0,IF(D2422=$D$30,VLOOKUP(A2422,MMO_o10M_lease!$A$1:$F$51,5,FALSE),IF(D2422=$D$26,VLOOKUP(D2422,LANDINGS!$A$3:$BR$40,HLOOKUP(A2422,LANDINGS!$B$1:$CF$42,42,FALSE),FALSE)-IFERROR(VLOOKUP(A2422,MMO_o10M_lease!$A$1:$F$38,5,FALSE),0),VLOOKUP(D2422,LANDINGS!$A$3:$CF$40,HLOOKUP(A2422,LANDINGS!$B$1:$CF$42,42,FALSE),FALSE)))),0)</f>
        <v>16.440999999999999</v>
      </c>
      <c r="L2422" s="24">
        <f>SUMIFS(PASTE_FLEX_TRACKER!$D:$D,PASTE_FLEX_TRACKER!$F:$F,MAIN!$A2422,PASTE_FLEX_TRACKER!$B:$B,MAIN!$D2422)-SUMIFS(PASTE_FLEX_TRACKER!$D:$D,PASTE_FLEX_TRACKER!$C:$C,MAIN!$A2422,PASTE_FLEX_TRACKER!$B:$B,MAIN!$D2422)</f>
        <v>35</v>
      </c>
      <c r="M2422" s="24">
        <f>IFERROR(-VLOOKUP(D2422,SQ!$A$19:$CC$52,HLOOKUP(MAIN!A2422,SQ!$B$18:$CC$56,39,FALSE),FALSE),"n/a")</f>
        <v>0</v>
      </c>
      <c r="N2422" s="46" t="s">
        <v>563</v>
      </c>
      <c r="O2422" s="46">
        <f>SUMIFS(MAN_ADJ!$L:$L,MAN_ADJ!$K:$K,MAIN!$D2422,MAN_ADJ!$J:$J,MAIN!$S2422)</f>
        <v>0</v>
      </c>
      <c r="P2422" s="25">
        <f t="shared" si="701"/>
        <v>51.441000000000003</v>
      </c>
      <c r="Q2422" s="28">
        <f t="shared" si="692"/>
        <v>0.6074536801955529</v>
      </c>
      <c r="R2422" s="38">
        <f t="shared" si="702"/>
        <v>33.24199999999999</v>
      </c>
      <c r="S2422" s="17" t="s">
        <v>59</v>
      </c>
    </row>
    <row r="2423" spans="1:19" x14ac:dyDescent="0.25">
      <c r="A2423" s="17" t="s">
        <v>59</v>
      </c>
      <c r="B2423" s="17" t="s">
        <v>93</v>
      </c>
      <c r="C2423" s="17" t="s">
        <v>255</v>
      </c>
      <c r="D2423" s="17" t="s">
        <v>110</v>
      </c>
      <c r="E2423" s="24">
        <f>IF(U2423="SC",SUMIFS(SC!F:F,SC!A:A,MAIN!D2423,SC!B:B,MAIN!A2423),SUMIFS(Allocations!$H:$H,Allocations!$A:$A,MAIN!$A2423,Allocations!$B:$B,MAIN!$D2423))</f>
        <v>23.533000000000001</v>
      </c>
      <c r="F2423" s="24">
        <f>IF(U2423="SC",SUMIFS(SC!J:J,SC!A:A,MAIN!D2423,SC!B:B,MAIN!A2423),SUMIFS(Allocations!M:M,Allocations!A:A,MAIN!A2423,Allocations!B:B,MAIN!D2423))</f>
        <v>0</v>
      </c>
      <c r="G2423" s="24">
        <f t="shared" si="699"/>
        <v>23.533000000000001</v>
      </c>
      <c r="H2423" s="24">
        <f>IFERROR(VLOOKUP(S2423,Swaps_wk!$A$2:$AP$151,HLOOKUP(MAIN!D2423,Swaps_wk!$B$2:$AP$151,150,FALSE),FALSE),0)</f>
        <v>0</v>
      </c>
      <c r="I2423" s="24">
        <f>SUMIFS(PASTE_DQS_TRACKER!$D:$D,PASTE_DQS_TRACKER!$C:$C,MAIN!$A2423,PASTE_DQS_TRACKER!$B:$B,MAIN!$D2423)-SUMIFS(PASTE_DQS_TRACKER!$D:$D,PASTE_DQS_TRACKER!$C:$C,MAIN!A2423,PASTE_DQS_TRACKER!$E:$E,MAIN!$D2423)</f>
        <v>-1.2</v>
      </c>
      <c r="J2423" s="25">
        <f t="shared" si="700"/>
        <v>22.333000000000002</v>
      </c>
      <c r="K2423" s="24">
        <f>IFERROR(IF(V2423="Flex",0,IF(D2423=$D$30,VLOOKUP(A2423,MMO_o10M_lease!$A$1:$F$51,5,FALSE),IF(D2423=$D$26,VLOOKUP(D2423,LANDINGS!$A$3:$BR$40,HLOOKUP(A2423,LANDINGS!$B$1:$CF$42,42,FALSE),FALSE)-IFERROR(VLOOKUP(A2423,MMO_o10M_lease!$A$1:$F$38,5,FALSE),0),VLOOKUP(D2423,LANDINGS!$A$3:$CF$40,HLOOKUP(A2423,LANDINGS!$B$1:$CF$42,42,FALSE),FALSE)))),0)</f>
        <v>3.0000000000000001E-3</v>
      </c>
      <c r="L2423" s="24">
        <f>SUMIFS(PASTE_FLEX_TRACKER!$D:$D,PASTE_FLEX_TRACKER!$F:$F,MAIN!$A2423,PASTE_FLEX_TRACKER!$B:$B,MAIN!$D2423)-SUMIFS(PASTE_FLEX_TRACKER!$D:$D,PASTE_FLEX_TRACKER!$C:$C,MAIN!$A2423,PASTE_FLEX_TRACKER!$B:$B,MAIN!$D2423)</f>
        <v>0</v>
      </c>
      <c r="M2423" s="24">
        <f>IFERROR(-VLOOKUP(D2423,SQ!$A$19:$CC$52,HLOOKUP(MAIN!A2423,SQ!$B$18:$CC$56,39,FALSE),FALSE),"n/a")</f>
        <v>0</v>
      </c>
      <c r="N2423" s="46" t="s">
        <v>563</v>
      </c>
      <c r="O2423" s="46">
        <f>SUMIFS(MAN_ADJ!$L:$L,MAN_ADJ!$K:$K,MAIN!$D2423,MAN_ADJ!$J:$J,MAIN!$S2423)</f>
        <v>0</v>
      </c>
      <c r="P2423" s="25">
        <f t="shared" si="701"/>
        <v>3.0000000000000001E-3</v>
      </c>
      <c r="Q2423" s="28">
        <f t="shared" si="692"/>
        <v>1.3433036313974836E-4</v>
      </c>
      <c r="R2423" s="38">
        <f t="shared" si="702"/>
        <v>22.330000000000002</v>
      </c>
      <c r="S2423" s="17" t="s">
        <v>59</v>
      </c>
    </row>
    <row r="2424" spans="1:19" x14ac:dyDescent="0.25">
      <c r="A2424" s="17" t="s">
        <v>59</v>
      </c>
      <c r="B2424" s="17" t="s">
        <v>93</v>
      </c>
      <c r="C2424" s="17" t="s">
        <v>255</v>
      </c>
      <c r="D2424" s="17" t="s">
        <v>111</v>
      </c>
      <c r="E2424" s="24">
        <f>IF(U2424="SC",SUMIFS(SC!F:F,SC!A:A,MAIN!D2424,SC!B:B,MAIN!A2424),SUMIFS(Allocations!$H:$H,Allocations!$A:$A,MAIN!$A2424,Allocations!$B:$B,MAIN!$D2424))</f>
        <v>179.16200000000001</v>
      </c>
      <c r="F2424" s="24">
        <f>IF(U2424="SC",SUMIFS(SC!J:J,SC!A:A,MAIN!D2424,SC!B:B,MAIN!A2424),SUMIFS(Allocations!M:M,Allocations!A:A,MAIN!A2424,Allocations!B:B,MAIN!D2424))</f>
        <v>0</v>
      </c>
      <c r="G2424" s="24">
        <f t="shared" si="699"/>
        <v>179.16200000000001</v>
      </c>
      <c r="H2424" s="24">
        <f>IFERROR(VLOOKUP(S2424,Swaps_wk!$A$2:$AP$151,HLOOKUP(MAIN!D2424,Swaps_wk!$B$2:$AP$151,150,FALSE),FALSE),0)</f>
        <v>0</v>
      </c>
      <c r="I2424" s="24">
        <f>SUMIFS(PASTE_DQS_TRACKER!$D:$D,PASTE_DQS_TRACKER!$C:$C,MAIN!$A2424,PASTE_DQS_TRACKER!$B:$B,MAIN!$D2424)-SUMIFS(PASTE_DQS_TRACKER!$D:$D,PASTE_DQS_TRACKER!$C:$C,MAIN!A2424,PASTE_DQS_TRACKER!$E:$E,MAIN!$D2424)</f>
        <v>-121.8</v>
      </c>
      <c r="J2424" s="25">
        <f t="shared" si="700"/>
        <v>57.362000000000009</v>
      </c>
      <c r="K2424" s="24">
        <f>IFERROR(IF(V2424="Flex",0,IF(D2424=$D$30,VLOOKUP(A2424,MMO_o10M_lease!$A$1:$F$51,5,FALSE),IF(D2424=$D$26,VLOOKUP(D2424,LANDINGS!$A$3:$BR$40,HLOOKUP(A2424,LANDINGS!$B$1:$CF$42,42,FALSE),FALSE)-IFERROR(VLOOKUP(A2424,MMO_o10M_lease!$A$1:$F$38,5,FALSE),0),VLOOKUP(D2424,LANDINGS!$A$3:$CF$40,HLOOKUP(A2424,LANDINGS!$B$1:$CF$42,42,FALSE),FALSE)))),0)</f>
        <v>0</v>
      </c>
      <c r="L2424" s="24">
        <f>SUMIFS(PASTE_FLEX_TRACKER!$D:$D,PASTE_FLEX_TRACKER!$F:$F,MAIN!$A2424,PASTE_FLEX_TRACKER!$B:$B,MAIN!$D2424)-SUMIFS(PASTE_FLEX_TRACKER!$D:$D,PASTE_FLEX_TRACKER!$C:$C,MAIN!$A2424,PASTE_FLEX_TRACKER!$B:$B,MAIN!$D2424)</f>
        <v>0</v>
      </c>
      <c r="M2424" s="24">
        <f>IFERROR(-VLOOKUP(D2424,SQ!$A$19:$CC$52,HLOOKUP(MAIN!A2424,SQ!$B$18:$CC$56,39,FALSE),FALSE),"n/a")</f>
        <v>0</v>
      </c>
      <c r="N2424" s="46" t="s">
        <v>563</v>
      </c>
      <c r="O2424" s="46">
        <f>SUMIFS(MAN_ADJ!$L:$L,MAN_ADJ!$K:$K,MAIN!$D2424,MAN_ADJ!$J:$J,MAIN!$S2424)</f>
        <v>0</v>
      </c>
      <c r="P2424" s="25">
        <f t="shared" si="701"/>
        <v>0</v>
      </c>
      <c r="Q2424" s="28">
        <f t="shared" si="692"/>
        <v>0</v>
      </c>
      <c r="R2424" s="38">
        <f t="shared" si="702"/>
        <v>57.362000000000009</v>
      </c>
      <c r="S2424" s="17" t="s">
        <v>59</v>
      </c>
    </row>
    <row r="2425" spans="1:19" x14ac:dyDescent="0.25">
      <c r="A2425" s="17" t="s">
        <v>59</v>
      </c>
      <c r="B2425" s="17" t="s">
        <v>93</v>
      </c>
      <c r="C2425" s="17" t="s">
        <v>255</v>
      </c>
      <c r="D2425" s="17" t="s">
        <v>112</v>
      </c>
      <c r="E2425" s="24">
        <f>IF(U2425="SC",SUMIFS(SC!F:F,SC!A:A,MAIN!D2425,SC!B:B,MAIN!A2425),SUMIFS(Allocations!$H:$H,Allocations!$A:$A,MAIN!$A2425,Allocations!$B:$B,MAIN!$D2425))</f>
        <v>0</v>
      </c>
      <c r="F2425" s="24">
        <f>IF(U2425="SC",SUMIFS(SC!J:J,SC!A:A,MAIN!D2425,SC!B:B,MAIN!A2425),SUMIFS(Allocations!M:M,Allocations!A:A,MAIN!A2425,Allocations!B:B,MAIN!D2425))</f>
        <v>0</v>
      </c>
      <c r="G2425" s="24">
        <f t="shared" si="699"/>
        <v>0</v>
      </c>
      <c r="H2425" s="24">
        <f>IFERROR(VLOOKUP(S2425,Swaps_wk!$A$2:$AP$151,HLOOKUP(MAIN!D2425,Swaps_wk!$B$2:$AP$151,150,FALSE),FALSE),0)</f>
        <v>0</v>
      </c>
      <c r="I2425" s="24">
        <f>SUMIFS(PASTE_DQS_TRACKER!$D:$D,PASTE_DQS_TRACKER!$C:$C,MAIN!$A2425,PASTE_DQS_TRACKER!$B:$B,MAIN!$D2425)-SUMIFS(PASTE_DQS_TRACKER!$D:$D,PASTE_DQS_TRACKER!$C:$C,MAIN!A2425,PASTE_DQS_TRACKER!$E:$E,MAIN!$D2425)</f>
        <v>0</v>
      </c>
      <c r="J2425" s="25">
        <f t="shared" si="700"/>
        <v>0</v>
      </c>
      <c r="K2425" s="24">
        <f>IFERROR(IF(V2425="Flex",0,IF(D2425=$D$30,VLOOKUP(A2425,MMO_o10M_lease!$A$1:$F$51,5,FALSE),IF(D2425=$D$26,VLOOKUP(D2425,LANDINGS!$A$3:$BR$40,HLOOKUP(A2425,LANDINGS!$B$1:$CF$42,42,FALSE),FALSE)-IFERROR(VLOOKUP(A2425,MMO_o10M_lease!$A$1:$F$38,5,FALSE),0),VLOOKUP(D2425,LANDINGS!$A$3:$CF$40,HLOOKUP(A2425,LANDINGS!$B$1:$CF$42,42,FALSE),FALSE)))),0)</f>
        <v>0</v>
      </c>
      <c r="L2425" s="24">
        <f>SUMIFS(PASTE_FLEX_TRACKER!$D:$D,PASTE_FLEX_TRACKER!$F:$F,MAIN!$A2425,PASTE_FLEX_TRACKER!$B:$B,MAIN!$D2425)-SUMIFS(PASTE_FLEX_TRACKER!$D:$D,PASTE_FLEX_TRACKER!$C:$C,MAIN!$A2425,PASTE_FLEX_TRACKER!$B:$B,MAIN!$D2425)</f>
        <v>0</v>
      </c>
      <c r="M2425" s="24">
        <f>IFERROR(-VLOOKUP(D2425,SQ!$A$19:$CC$52,HLOOKUP(MAIN!A2425,SQ!$B$18:$CC$56,39,FALSE),FALSE),"n/a")</f>
        <v>0</v>
      </c>
      <c r="N2425" s="46" t="s">
        <v>563</v>
      </c>
      <c r="O2425" s="46">
        <f>SUMIFS(MAN_ADJ!$L:$L,MAN_ADJ!$K:$K,MAIN!$D2425,MAN_ADJ!$J:$J,MAIN!$S2425)</f>
        <v>0</v>
      </c>
      <c r="P2425" s="25">
        <f t="shared" si="701"/>
        <v>0</v>
      </c>
      <c r="Q2425" s="28" t="str">
        <f t="shared" si="692"/>
        <v>n/a</v>
      </c>
      <c r="R2425" s="38">
        <f t="shared" si="702"/>
        <v>0</v>
      </c>
      <c r="S2425" s="17" t="s">
        <v>59</v>
      </c>
    </row>
    <row r="2426" spans="1:19" x14ac:dyDescent="0.25">
      <c r="A2426" s="17" t="s">
        <v>59</v>
      </c>
      <c r="B2426" s="17" t="s">
        <v>93</v>
      </c>
      <c r="C2426" s="17" t="s">
        <v>255</v>
      </c>
      <c r="D2426" s="17" t="s">
        <v>113</v>
      </c>
      <c r="E2426" s="24">
        <f>IF(U2426="SC",SUMIFS(SC!F:F,SC!A:A,MAIN!D2426,SC!B:B,MAIN!A2426),SUMIFS(Allocations!$H:$H,Allocations!$A:$A,MAIN!$A2426,Allocations!$B:$B,MAIN!$D2426))</f>
        <v>2.5070000000000001</v>
      </c>
      <c r="F2426" s="24">
        <f>IF(U2426="SC",SUMIFS(SC!J:J,SC!A:A,MAIN!D2426,SC!B:B,MAIN!A2426),SUMIFS(Allocations!M:M,Allocations!A:A,MAIN!A2426,Allocations!B:B,MAIN!D2426))</f>
        <v>0</v>
      </c>
      <c r="G2426" s="24">
        <f t="shared" si="699"/>
        <v>2.5070000000000001</v>
      </c>
      <c r="H2426" s="24">
        <f>IFERROR(VLOOKUP(S2426,Swaps_wk!$A$2:$AP$151,HLOOKUP(MAIN!D2426,Swaps_wk!$B$2:$AP$151,150,FALSE),FALSE),0)</f>
        <v>0</v>
      </c>
      <c r="I2426" s="24">
        <f>SUMIFS(PASTE_DQS_TRACKER!$D:$D,PASTE_DQS_TRACKER!$C:$C,MAIN!$A2426,PASTE_DQS_TRACKER!$B:$B,MAIN!$D2426)-SUMIFS(PASTE_DQS_TRACKER!$D:$D,PASTE_DQS_TRACKER!$C:$C,MAIN!A2426,PASTE_DQS_TRACKER!$E:$E,MAIN!$D2426)</f>
        <v>1.8</v>
      </c>
      <c r="J2426" s="25">
        <f t="shared" si="700"/>
        <v>4.3070000000000004</v>
      </c>
      <c r="K2426" s="24">
        <f>IFERROR(IF(V2426="Flex",0,IF(D2426=$D$30,VLOOKUP(A2426,MMO_o10M_lease!$A$1:$F$51,5,FALSE),IF(D2426=$D$26,VLOOKUP(D2426,LANDINGS!$A$3:$BR$40,HLOOKUP(A2426,LANDINGS!$B$1:$CF$42,42,FALSE),FALSE)-IFERROR(VLOOKUP(A2426,MMO_o10M_lease!$A$1:$F$38,5,FALSE),0),VLOOKUP(D2426,LANDINGS!$A$3:$CF$40,HLOOKUP(A2426,LANDINGS!$B$1:$CF$42,42,FALSE),FALSE)))),0)</f>
        <v>0</v>
      </c>
      <c r="L2426" s="24">
        <f>SUMIFS(PASTE_FLEX_TRACKER!$D:$D,PASTE_FLEX_TRACKER!$F:$F,MAIN!$A2426,PASTE_FLEX_TRACKER!$B:$B,MAIN!$D2426)-SUMIFS(PASTE_FLEX_TRACKER!$D:$D,PASTE_FLEX_TRACKER!$C:$C,MAIN!$A2426,PASTE_FLEX_TRACKER!$B:$B,MAIN!$D2426)</f>
        <v>4.3</v>
      </c>
      <c r="M2426" s="24">
        <f>IFERROR(-VLOOKUP(D2426,SQ!$A$19:$CC$52,HLOOKUP(MAIN!A2426,SQ!$B$18:$CC$56,39,FALSE),FALSE),"n/a")</f>
        <v>0</v>
      </c>
      <c r="N2426" s="46" t="s">
        <v>563</v>
      </c>
      <c r="O2426" s="46">
        <f>SUMIFS(MAN_ADJ!$L:$L,MAN_ADJ!$K:$K,MAIN!$D2426,MAN_ADJ!$J:$J,MAIN!$S2426)</f>
        <v>0</v>
      </c>
      <c r="P2426" s="25">
        <f t="shared" si="701"/>
        <v>4.3</v>
      </c>
      <c r="Q2426" s="28">
        <f t="shared" si="692"/>
        <v>0.99837473879730654</v>
      </c>
      <c r="R2426" s="38">
        <f t="shared" si="702"/>
        <v>7.0000000000005613E-3</v>
      </c>
      <c r="S2426" s="17" t="s">
        <v>59</v>
      </c>
    </row>
    <row r="2427" spans="1:19" x14ac:dyDescent="0.25">
      <c r="A2427" s="17" t="s">
        <v>59</v>
      </c>
      <c r="B2427" s="17" t="s">
        <v>93</v>
      </c>
      <c r="C2427" s="17" t="s">
        <v>255</v>
      </c>
      <c r="D2427" s="17" t="s">
        <v>114</v>
      </c>
      <c r="E2427" s="24">
        <f>IF(U2427="SC",SUMIFS(SC!F:F,SC!A:A,MAIN!D2427,SC!B:B,MAIN!A2427),SUMIFS(Allocations!$H:$H,Allocations!$A:$A,MAIN!$A2427,Allocations!$B:$B,MAIN!$D2427))</f>
        <v>32.411000000000001</v>
      </c>
      <c r="F2427" s="24">
        <f>IF(U2427="SC",SUMIFS(SC!J:J,SC!A:A,MAIN!D2427,SC!B:B,MAIN!A2427),SUMIFS(Allocations!M:M,Allocations!A:A,MAIN!A2427,Allocations!B:B,MAIN!D2427))</f>
        <v>9.4E-2</v>
      </c>
      <c r="G2427" s="24">
        <f t="shared" si="699"/>
        <v>32.505000000000003</v>
      </c>
      <c r="H2427" s="24">
        <f>IFERROR(VLOOKUP(S2427,Swaps_wk!$A$2:$AP$151,HLOOKUP(MAIN!D2427,Swaps_wk!$B$2:$AP$151,150,FALSE),FALSE),0)</f>
        <v>0</v>
      </c>
      <c r="I2427" s="24">
        <f>SUMIFS(PASTE_DQS_TRACKER!$D:$D,PASTE_DQS_TRACKER!$C:$C,MAIN!$A2427,PASTE_DQS_TRACKER!$B:$B,MAIN!$D2427)-SUMIFS(PASTE_DQS_TRACKER!$D:$D,PASTE_DQS_TRACKER!$C:$C,MAIN!A2427,PASTE_DQS_TRACKER!$E:$E,MAIN!$D2427)</f>
        <v>22.6</v>
      </c>
      <c r="J2427" s="25">
        <f t="shared" si="700"/>
        <v>55.105000000000004</v>
      </c>
      <c r="K2427" s="24">
        <f>IFERROR(IF(V2427="Flex",0,IF(D2427=$D$30,VLOOKUP(A2427,MMO_o10M_lease!$A$1:$F$51,5,FALSE),IF(D2427=$D$26,VLOOKUP(D2427,LANDINGS!$A$3:$BR$40,HLOOKUP(A2427,LANDINGS!$B$1:$CF$42,42,FALSE),FALSE)-IFERROR(VLOOKUP(A2427,MMO_o10M_lease!$A$1:$F$38,5,FALSE),0),VLOOKUP(D2427,LANDINGS!$A$3:$CF$40,HLOOKUP(A2427,LANDINGS!$B$1:$CF$42,42,FALSE),FALSE)))),0)</f>
        <v>0.27500000000000002</v>
      </c>
      <c r="L2427" s="24">
        <f>SUMIFS(PASTE_FLEX_TRACKER!$D:$D,PASTE_FLEX_TRACKER!$F:$F,MAIN!$A2427,PASTE_FLEX_TRACKER!$B:$B,MAIN!$D2427)-SUMIFS(PASTE_FLEX_TRACKER!$D:$D,PASTE_FLEX_TRACKER!$C:$C,MAIN!$A2427,PASTE_FLEX_TRACKER!$B:$B,MAIN!$D2427)</f>
        <v>5.4</v>
      </c>
      <c r="M2427" s="24">
        <f>IFERROR(-VLOOKUP(D2427,SQ!$A$19:$CC$52,HLOOKUP(MAIN!A2427,SQ!$B$18:$CC$56,39,FALSE),FALSE),"n/a")</f>
        <v>0</v>
      </c>
      <c r="N2427" s="46" t="s">
        <v>563</v>
      </c>
      <c r="O2427" s="46">
        <f>SUMIFS(MAN_ADJ!$L:$L,MAN_ADJ!$K:$K,MAIN!$D2427,MAN_ADJ!$J:$J,MAIN!$S2427)</f>
        <v>0</v>
      </c>
      <c r="P2427" s="25">
        <f t="shared" si="701"/>
        <v>5.6750000000000007</v>
      </c>
      <c r="Q2427" s="28">
        <f t="shared" si="692"/>
        <v>0.10298521005353417</v>
      </c>
      <c r="R2427" s="38">
        <f t="shared" si="702"/>
        <v>49.430000000000007</v>
      </c>
      <c r="S2427" s="17" t="s">
        <v>59</v>
      </c>
    </row>
    <row r="2428" spans="1:19" x14ac:dyDescent="0.25">
      <c r="A2428" s="17" t="s">
        <v>59</v>
      </c>
      <c r="B2428" s="17" t="s">
        <v>93</v>
      </c>
      <c r="C2428" s="17" t="s">
        <v>255</v>
      </c>
      <c r="D2428" s="17" t="s">
        <v>115</v>
      </c>
      <c r="E2428" s="24">
        <f>IF(U2428="SC",SUMIFS(SC!F:F,SC!A:A,MAIN!D2428,SC!B:B,MAIN!A2428),SUMIFS(Allocations!$H:$H,Allocations!$A:$A,MAIN!$A2428,Allocations!$B:$B,MAIN!$D2428))</f>
        <v>2.7690000000000001</v>
      </c>
      <c r="F2428" s="24">
        <f>IF(U2428="SC",SUMIFS(SC!J:J,SC!A:A,MAIN!D2428,SC!B:B,MAIN!A2428),SUMIFS(Allocations!M:M,Allocations!A:A,MAIN!A2428,Allocations!B:B,MAIN!D2428))</f>
        <v>0</v>
      </c>
      <c r="G2428" s="24">
        <f t="shared" si="699"/>
        <v>2.7690000000000001</v>
      </c>
      <c r="H2428" s="24">
        <f>IFERROR(VLOOKUP(S2428,Swaps_wk!$A$2:$AP$151,HLOOKUP(MAIN!D2428,Swaps_wk!$B$2:$AP$151,150,FALSE),FALSE),0)</f>
        <v>0</v>
      </c>
      <c r="I2428" s="24">
        <f>SUMIFS(PASTE_DQS_TRACKER!$D:$D,PASTE_DQS_TRACKER!$C:$C,MAIN!$A2428,PASTE_DQS_TRACKER!$B:$B,MAIN!$D2428)-SUMIFS(PASTE_DQS_TRACKER!$D:$D,PASTE_DQS_TRACKER!$C:$C,MAIN!A2428,PASTE_DQS_TRACKER!$E:$E,MAIN!$D2428)</f>
        <v>0</v>
      </c>
      <c r="J2428" s="25">
        <f t="shared" si="700"/>
        <v>2.7690000000000001</v>
      </c>
      <c r="K2428" s="24">
        <f>IFERROR(IF(V2428="Flex",0,IF(D2428=$D$30,VLOOKUP(A2428,MMO_o10M_lease!$A$1:$F$51,5,FALSE),IF(D2428=$D$26,VLOOKUP(D2428,LANDINGS!$A$3:$BR$40,HLOOKUP(A2428,LANDINGS!$B$1:$CF$42,42,FALSE),FALSE)-IFERROR(VLOOKUP(A2428,MMO_o10M_lease!$A$1:$F$38,5,FALSE),0),VLOOKUP(D2428,LANDINGS!$A$3:$CF$40,HLOOKUP(A2428,LANDINGS!$B$1:$CF$42,42,FALSE),FALSE)))),0)</f>
        <v>0</v>
      </c>
      <c r="L2428" s="24">
        <f>SUMIFS(PASTE_FLEX_TRACKER!$D:$D,PASTE_FLEX_TRACKER!$F:$F,MAIN!$A2428,PASTE_FLEX_TRACKER!$B:$B,MAIN!$D2428)-SUMIFS(PASTE_FLEX_TRACKER!$D:$D,PASTE_FLEX_TRACKER!$C:$C,MAIN!$A2428,PASTE_FLEX_TRACKER!$B:$B,MAIN!$D2428)</f>
        <v>0</v>
      </c>
      <c r="M2428" s="24">
        <f>IFERROR(-VLOOKUP(D2428,SQ!$A$19:$CC$52,HLOOKUP(MAIN!A2428,SQ!$B$18:$CC$56,39,FALSE),FALSE),"n/a")</f>
        <v>0</v>
      </c>
      <c r="N2428" s="46" t="s">
        <v>563</v>
      </c>
      <c r="O2428" s="46">
        <f>SUMIFS(MAN_ADJ!$L:$L,MAN_ADJ!$K:$K,MAIN!$D2428,MAN_ADJ!$J:$J,MAIN!$S2428)</f>
        <v>0</v>
      </c>
      <c r="P2428" s="25">
        <f t="shared" si="701"/>
        <v>0</v>
      </c>
      <c r="Q2428" s="28">
        <f t="shared" si="692"/>
        <v>0</v>
      </c>
      <c r="R2428" s="38">
        <f t="shared" si="702"/>
        <v>2.7690000000000001</v>
      </c>
      <c r="S2428" s="17" t="s">
        <v>59</v>
      </c>
    </row>
    <row r="2429" spans="1:19" x14ac:dyDescent="0.25">
      <c r="A2429" s="17" t="s">
        <v>59</v>
      </c>
      <c r="B2429" s="17" t="s">
        <v>93</v>
      </c>
      <c r="C2429" s="17" t="s">
        <v>255</v>
      </c>
      <c r="D2429" s="17" t="s">
        <v>116</v>
      </c>
      <c r="E2429" s="24">
        <f>IF(U2429="SC",SUMIFS(SC!F:F,SC!A:A,MAIN!D2429,SC!B:B,MAIN!A2429),SUMIFS(Allocations!$H:$H,Allocations!$A:$A,MAIN!$A2429,Allocations!$B:$B,MAIN!$D2429))</f>
        <v>1.2210000000000001</v>
      </c>
      <c r="F2429" s="24">
        <f>IF(U2429="SC",SUMIFS(SC!J:J,SC!A:A,MAIN!D2429,SC!B:B,MAIN!A2429),SUMIFS(Allocations!M:M,Allocations!A:A,MAIN!A2429,Allocations!B:B,MAIN!D2429))</f>
        <v>0</v>
      </c>
      <c r="G2429" s="24">
        <f t="shared" si="699"/>
        <v>1.2210000000000001</v>
      </c>
      <c r="H2429" s="24">
        <f>IFERROR(VLOOKUP(S2429,Swaps_wk!$A$2:$AP$151,HLOOKUP(MAIN!D2429,Swaps_wk!$B$2:$AP$151,150,FALSE),FALSE),0)</f>
        <v>0</v>
      </c>
      <c r="I2429" s="24">
        <f>SUMIFS(PASTE_DQS_TRACKER!$D:$D,PASTE_DQS_TRACKER!$C:$C,MAIN!$A2429,PASTE_DQS_TRACKER!$B:$B,MAIN!$D2429)-SUMIFS(PASTE_DQS_TRACKER!$D:$D,PASTE_DQS_TRACKER!$C:$C,MAIN!A2429,PASTE_DQS_TRACKER!$E:$E,MAIN!$D2429)</f>
        <v>-1.2</v>
      </c>
      <c r="J2429" s="25">
        <f t="shared" si="700"/>
        <v>2.100000000000013E-2</v>
      </c>
      <c r="K2429" s="24">
        <f>IFERROR(IF(V2429="Flex",0,IF(D2429=$D$30,VLOOKUP(A2429,MMO_o10M_lease!$A$1:$F$51,5,FALSE),IF(D2429=$D$26,VLOOKUP(D2429,LANDINGS!$A$3:$BR$40,HLOOKUP(A2429,LANDINGS!$B$1:$CF$42,42,FALSE),FALSE)-IFERROR(VLOOKUP(A2429,MMO_o10M_lease!$A$1:$F$38,5,FALSE),0),VLOOKUP(D2429,LANDINGS!$A$3:$CF$40,HLOOKUP(A2429,LANDINGS!$B$1:$CF$42,42,FALSE),FALSE)))),0)</f>
        <v>0</v>
      </c>
      <c r="L2429" s="24">
        <f>SUMIFS(PASTE_FLEX_TRACKER!$D:$D,PASTE_FLEX_TRACKER!$F:$F,MAIN!$A2429,PASTE_FLEX_TRACKER!$B:$B,MAIN!$D2429)-SUMIFS(PASTE_FLEX_TRACKER!$D:$D,PASTE_FLEX_TRACKER!$C:$C,MAIN!$A2429,PASTE_FLEX_TRACKER!$B:$B,MAIN!$D2429)</f>
        <v>0</v>
      </c>
      <c r="M2429" s="24">
        <f>IFERROR(-VLOOKUP(D2429,SQ!$A$19:$CC$52,HLOOKUP(MAIN!A2429,SQ!$B$18:$CC$56,39,FALSE),FALSE),"n/a")</f>
        <v>0</v>
      </c>
      <c r="N2429" s="46" t="s">
        <v>563</v>
      </c>
      <c r="O2429" s="46">
        <f>SUMIFS(MAN_ADJ!$L:$L,MAN_ADJ!$K:$K,MAIN!$D2429,MAN_ADJ!$J:$J,MAIN!$S2429)</f>
        <v>0</v>
      </c>
      <c r="P2429" s="25">
        <f t="shared" si="701"/>
        <v>0</v>
      </c>
      <c r="Q2429" s="28">
        <f t="shared" si="692"/>
        <v>0</v>
      </c>
      <c r="R2429" s="38">
        <f t="shared" si="702"/>
        <v>2.100000000000013E-2</v>
      </c>
      <c r="S2429" s="17" t="s">
        <v>59</v>
      </c>
    </row>
    <row r="2430" spans="1:19" x14ac:dyDescent="0.25">
      <c r="A2430" s="17" t="s">
        <v>59</v>
      </c>
      <c r="B2430" s="17" t="s">
        <v>93</v>
      </c>
      <c r="C2430" s="17" t="s">
        <v>255</v>
      </c>
      <c r="D2430" s="17" t="s">
        <v>117</v>
      </c>
      <c r="E2430" s="24">
        <f>IF(U2430="SC",SUMIFS(SC!F:F,SC!A:A,MAIN!D2430,SC!B:B,MAIN!A2430),SUMIFS(Allocations!$H:$H,Allocations!$A:$A,MAIN!$A2430,Allocations!$B:$B,MAIN!$D2430))</f>
        <v>0</v>
      </c>
      <c r="F2430" s="24">
        <f>IF(U2430="SC",SUMIFS(SC!J:J,SC!A:A,MAIN!D2430,SC!B:B,MAIN!A2430),SUMIFS(Allocations!M:M,Allocations!A:A,MAIN!A2430,Allocations!B:B,MAIN!D2430))</f>
        <v>0</v>
      </c>
      <c r="G2430" s="24">
        <f t="shared" si="699"/>
        <v>0</v>
      </c>
      <c r="H2430" s="24">
        <f>IFERROR(VLOOKUP(S2430,Swaps_wk!$A$2:$AP$151,HLOOKUP(MAIN!D2430,Swaps_wk!$B$2:$AP$151,150,FALSE),FALSE),0)</f>
        <v>0</v>
      </c>
      <c r="I2430" s="24">
        <f>SUMIFS(PASTE_DQS_TRACKER!$D:$D,PASTE_DQS_TRACKER!$C:$C,MAIN!$A2430,PASTE_DQS_TRACKER!$B:$B,MAIN!$D2430)-SUMIFS(PASTE_DQS_TRACKER!$D:$D,PASTE_DQS_TRACKER!$C:$C,MAIN!A2430,PASTE_DQS_TRACKER!$E:$E,MAIN!$D2430)</f>
        <v>0</v>
      </c>
      <c r="J2430" s="25">
        <f t="shared" si="700"/>
        <v>0</v>
      </c>
      <c r="K2430" s="24">
        <f>IFERROR(IF(V2430="Flex",0,IF(D2430=$D$30,VLOOKUP(A2430,MMO_o10M_lease!$A$1:$F$51,5,FALSE),IF(D2430=$D$26,VLOOKUP(D2430,LANDINGS!$A$3:$BR$40,HLOOKUP(A2430,LANDINGS!$B$1:$CF$42,42,FALSE),FALSE)-IFERROR(VLOOKUP(A2430,MMO_o10M_lease!$A$1:$F$38,5,FALSE),0),VLOOKUP(D2430,LANDINGS!$A$3:$CF$40,HLOOKUP(A2430,LANDINGS!$B$1:$CF$42,42,FALSE),FALSE)))),0)</f>
        <v>0</v>
      </c>
      <c r="L2430" s="24">
        <f>SUMIFS(PASTE_FLEX_TRACKER!$D:$D,PASTE_FLEX_TRACKER!$F:$F,MAIN!$A2430,PASTE_FLEX_TRACKER!$B:$B,MAIN!$D2430)-SUMIFS(PASTE_FLEX_TRACKER!$D:$D,PASTE_FLEX_TRACKER!$C:$C,MAIN!$A2430,PASTE_FLEX_TRACKER!$B:$B,MAIN!$D2430)</f>
        <v>0</v>
      </c>
      <c r="M2430" s="24">
        <f>IFERROR(-VLOOKUP(D2430,SQ!$A$19:$CC$52,HLOOKUP(MAIN!A2430,SQ!$B$18:$CC$56,39,FALSE),FALSE),"n/a")</f>
        <v>0</v>
      </c>
      <c r="N2430" s="46" t="s">
        <v>563</v>
      </c>
      <c r="O2430" s="46">
        <f>SUMIFS(MAN_ADJ!$L:$L,MAN_ADJ!$K:$K,MAIN!$D2430,MAN_ADJ!$J:$J,MAIN!$S2430)</f>
        <v>0</v>
      </c>
      <c r="P2430" s="25">
        <f t="shared" si="701"/>
        <v>0</v>
      </c>
      <c r="Q2430" s="28" t="str">
        <f t="shared" si="692"/>
        <v>n/a</v>
      </c>
      <c r="R2430" s="38">
        <f t="shared" si="702"/>
        <v>0</v>
      </c>
      <c r="S2430" s="17" t="s">
        <v>59</v>
      </c>
    </row>
    <row r="2431" spans="1:19" x14ac:dyDescent="0.25">
      <c r="A2431" s="17" t="s">
        <v>59</v>
      </c>
      <c r="B2431" s="17" t="s">
        <v>93</v>
      </c>
      <c r="C2431" s="17" t="s">
        <v>255</v>
      </c>
      <c r="D2431" s="17" t="s">
        <v>118</v>
      </c>
      <c r="E2431" s="24">
        <f>IF(U2431="SC",SUMIFS(SC!F:F,SC!A:A,MAIN!D2431,SC!B:B,MAIN!A2431),SUMIFS(Allocations!$H:$H,Allocations!$A:$A,MAIN!$A2431,Allocations!$B:$B,MAIN!$D2431))</f>
        <v>35.905999999999999</v>
      </c>
      <c r="F2431" s="24">
        <f>IF(U2431="SC",SUMIFS(SC!J:J,SC!A:A,MAIN!D2431,SC!B:B,MAIN!A2431),SUMIFS(Allocations!M:M,Allocations!A:A,MAIN!A2431,Allocations!B:B,MAIN!D2431))</f>
        <v>0</v>
      </c>
      <c r="G2431" s="24">
        <f t="shared" si="699"/>
        <v>35.905999999999999</v>
      </c>
      <c r="H2431" s="24">
        <f>IFERROR(VLOOKUP(S2431,Swaps_wk!$A$2:$AP$151,HLOOKUP(MAIN!D2431,Swaps_wk!$B$2:$AP$151,150,FALSE),FALSE),0)</f>
        <v>0</v>
      </c>
      <c r="I2431" s="24">
        <f>SUMIFS(PASTE_DQS_TRACKER!$D:$D,PASTE_DQS_TRACKER!$C:$C,MAIN!$A2431,PASTE_DQS_TRACKER!$B:$B,MAIN!$D2431)-SUMIFS(PASTE_DQS_TRACKER!$D:$D,PASTE_DQS_TRACKER!$C:$C,MAIN!A2431,PASTE_DQS_TRACKER!$E:$E,MAIN!$D2431)</f>
        <v>0</v>
      </c>
      <c r="J2431" s="25">
        <f t="shared" si="700"/>
        <v>35.905999999999999</v>
      </c>
      <c r="K2431" s="24">
        <f>IFERROR(IF(V2431="Flex",0,IF(D2431=$D$30,VLOOKUP(A2431,MMO_o10M_lease!$A$1:$F$51,5,FALSE),IF(D2431=$D$26,VLOOKUP(D2431,LANDINGS!$A$3:$BR$40,HLOOKUP(A2431,LANDINGS!$B$1:$CF$42,42,FALSE),FALSE)-IFERROR(VLOOKUP(A2431,MMO_o10M_lease!$A$1:$F$38,5,FALSE),0),VLOOKUP(D2431,LANDINGS!$A$3:$CF$40,HLOOKUP(A2431,LANDINGS!$B$1:$CF$42,42,FALSE),FALSE)))),0)</f>
        <v>0</v>
      </c>
      <c r="L2431" s="24">
        <f>SUMIFS(PASTE_FLEX_TRACKER!$D:$D,PASTE_FLEX_TRACKER!$F:$F,MAIN!$A2431,PASTE_FLEX_TRACKER!$B:$B,MAIN!$D2431)-SUMIFS(PASTE_FLEX_TRACKER!$D:$D,PASTE_FLEX_TRACKER!$C:$C,MAIN!$A2431,PASTE_FLEX_TRACKER!$B:$B,MAIN!$D2431)</f>
        <v>0</v>
      </c>
      <c r="M2431" s="24">
        <f>IFERROR(-VLOOKUP(D2431,SQ!$A$19:$CC$52,HLOOKUP(MAIN!A2431,SQ!$B$18:$CC$56,39,FALSE),FALSE),"n/a")</f>
        <v>0</v>
      </c>
      <c r="N2431" s="46" t="s">
        <v>563</v>
      </c>
      <c r="O2431" s="46">
        <f>SUMIFS(MAN_ADJ!$L:$L,MAN_ADJ!$K:$K,MAIN!$D2431,MAN_ADJ!$J:$J,MAIN!$S2431)</f>
        <v>0</v>
      </c>
      <c r="P2431" s="25">
        <f t="shared" si="701"/>
        <v>0</v>
      </c>
      <c r="Q2431" s="28">
        <f t="shared" si="692"/>
        <v>0</v>
      </c>
      <c r="R2431" s="38">
        <f t="shared" si="702"/>
        <v>35.905999999999999</v>
      </c>
      <c r="S2431" s="17" t="s">
        <v>59</v>
      </c>
    </row>
    <row r="2432" spans="1:19" x14ac:dyDescent="0.25">
      <c r="A2432" s="17" t="s">
        <v>59</v>
      </c>
      <c r="B2432" s="17" t="s">
        <v>93</v>
      </c>
      <c r="C2432" s="17" t="s">
        <v>255</v>
      </c>
      <c r="D2432" s="17" t="s">
        <v>119</v>
      </c>
      <c r="E2432" s="24">
        <f>IF(U2432="SC",SUMIFS(SC!F:F,SC!A:A,MAIN!D2432,SC!B:B,MAIN!A2432),SUMIFS(Allocations!$H:$H,Allocations!$A:$A,MAIN!$A2432,Allocations!$B:$B,MAIN!$D2432))</f>
        <v>0</v>
      </c>
      <c r="F2432" s="24">
        <f>IF(U2432="SC",SUMIFS(SC!J:J,SC!A:A,MAIN!D2432,SC!B:B,MAIN!A2432),SUMIFS(Allocations!M:M,Allocations!A:A,MAIN!A2432,Allocations!B:B,MAIN!D2432))</f>
        <v>0</v>
      </c>
      <c r="G2432" s="24">
        <f t="shared" si="699"/>
        <v>0</v>
      </c>
      <c r="H2432" s="24">
        <f>IFERROR(VLOOKUP(S2432,Swaps_wk!$A$2:$AP$151,HLOOKUP(MAIN!D2432,Swaps_wk!$B$2:$AP$151,150,FALSE),FALSE),0)</f>
        <v>0</v>
      </c>
      <c r="I2432" s="24">
        <f>SUMIFS(PASTE_DQS_TRACKER!$D:$D,PASTE_DQS_TRACKER!$C:$C,MAIN!$A2432,PASTE_DQS_TRACKER!$B:$B,MAIN!$D2432)-SUMIFS(PASTE_DQS_TRACKER!$D:$D,PASTE_DQS_TRACKER!$C:$C,MAIN!A2432,PASTE_DQS_TRACKER!$E:$E,MAIN!$D2432)</f>
        <v>0</v>
      </c>
      <c r="J2432" s="25">
        <f t="shared" si="700"/>
        <v>0</v>
      </c>
      <c r="K2432" s="24">
        <f>IFERROR(IF(V2432="Flex",0,IF(D2432=$D$30,VLOOKUP(A2432,MMO_o10M_lease!$A$1:$F$51,5,FALSE),IF(D2432=$D$26,VLOOKUP(D2432,LANDINGS!$A$3:$BR$40,HLOOKUP(A2432,LANDINGS!$B$1:$CF$42,42,FALSE),FALSE)-IFERROR(VLOOKUP(A2432,MMO_o10M_lease!$A$1:$F$38,5,FALSE),0),VLOOKUP(D2432,LANDINGS!$A$3:$CF$40,HLOOKUP(A2432,LANDINGS!$B$1:$CF$42,42,FALSE),FALSE)))),0)</f>
        <v>0</v>
      </c>
      <c r="L2432" s="24">
        <f>SUMIFS(PASTE_FLEX_TRACKER!$D:$D,PASTE_FLEX_TRACKER!$F:$F,MAIN!$A2432,PASTE_FLEX_TRACKER!$B:$B,MAIN!$D2432)-SUMIFS(PASTE_FLEX_TRACKER!$D:$D,PASTE_FLEX_TRACKER!$C:$C,MAIN!$A2432,PASTE_FLEX_TRACKER!$B:$B,MAIN!$D2432)</f>
        <v>0</v>
      </c>
      <c r="M2432" s="24">
        <f>IFERROR(-VLOOKUP(D2432,SQ!$A$19:$CC$52,HLOOKUP(MAIN!A2432,SQ!$B$18:$CC$56,39,FALSE),FALSE),"n/a")</f>
        <v>0</v>
      </c>
      <c r="N2432" s="46" t="s">
        <v>563</v>
      </c>
      <c r="O2432" s="46">
        <f>SUMIFS(MAN_ADJ!$L:$L,MAN_ADJ!$K:$K,MAIN!$D2432,MAN_ADJ!$J:$J,MAIN!$S2432)</f>
        <v>0</v>
      </c>
      <c r="P2432" s="25">
        <f t="shared" si="701"/>
        <v>0</v>
      </c>
      <c r="Q2432" s="28" t="str">
        <f t="shared" si="692"/>
        <v>n/a</v>
      </c>
      <c r="R2432" s="38">
        <f t="shared" si="702"/>
        <v>0</v>
      </c>
      <c r="S2432" s="17" t="s">
        <v>59</v>
      </c>
    </row>
    <row r="2433" spans="1:19" x14ac:dyDescent="0.25">
      <c r="A2433" s="17" t="s">
        <v>59</v>
      </c>
      <c r="B2433" s="17" t="s">
        <v>93</v>
      </c>
      <c r="C2433" s="17" t="s">
        <v>255</v>
      </c>
      <c r="D2433" s="17" t="s">
        <v>120</v>
      </c>
      <c r="E2433" s="24">
        <f>IF(U2433="SC",SUMIFS(SC!F:F,SC!A:A,MAIN!D2433,SC!B:B,MAIN!A2433),SUMIFS(Allocations!$H:$H,Allocations!$A:$A,MAIN!$A2433,Allocations!$B:$B,MAIN!$D2433))</f>
        <v>0.3</v>
      </c>
      <c r="F2433" s="24">
        <f>IF(U2433="SC",SUMIFS(SC!J:J,SC!A:A,MAIN!D2433,SC!B:B,MAIN!A2433),SUMIFS(Allocations!M:M,Allocations!A:A,MAIN!A2433,Allocations!B:B,MAIN!D2433))</f>
        <v>0</v>
      </c>
      <c r="G2433" s="24">
        <f t="shared" si="699"/>
        <v>0.3</v>
      </c>
      <c r="H2433" s="24">
        <f>IFERROR(VLOOKUP(S2433,Swaps_wk!$A$2:$AP$151,HLOOKUP(MAIN!D2433,Swaps_wk!$B$2:$AP$151,150,FALSE),FALSE),0)</f>
        <v>0</v>
      </c>
      <c r="I2433" s="24">
        <f>SUMIFS(PASTE_DQS_TRACKER!$D:$D,PASTE_DQS_TRACKER!$C:$C,MAIN!$A2433,PASTE_DQS_TRACKER!$B:$B,MAIN!$D2433)-SUMIFS(PASTE_DQS_TRACKER!$D:$D,PASTE_DQS_TRACKER!$C:$C,MAIN!A2433,PASTE_DQS_TRACKER!$E:$E,MAIN!$D2433)</f>
        <v>0</v>
      </c>
      <c r="J2433" s="25">
        <f t="shared" si="700"/>
        <v>0.3</v>
      </c>
      <c r="K2433" s="24">
        <f>IFERROR(IF(V2433="Flex",0,IF(D2433=$D$30,VLOOKUP(A2433,MMO_o10M_lease!$A$1:$F$51,5,FALSE),IF(D2433=$D$26,VLOOKUP(D2433,LANDINGS!$A$3:$BR$40,HLOOKUP(A2433,LANDINGS!$B$1:$CF$42,42,FALSE),FALSE)-IFERROR(VLOOKUP(A2433,MMO_o10M_lease!$A$1:$F$38,5,FALSE),0),VLOOKUP(D2433,LANDINGS!$A$3:$CF$40,HLOOKUP(A2433,LANDINGS!$B$1:$CF$42,42,FALSE),FALSE)))),0)</f>
        <v>0</v>
      </c>
      <c r="L2433" s="24">
        <f>SUMIFS(PASTE_FLEX_TRACKER!$D:$D,PASTE_FLEX_TRACKER!$F:$F,MAIN!$A2433,PASTE_FLEX_TRACKER!$B:$B,MAIN!$D2433)-SUMIFS(PASTE_FLEX_TRACKER!$D:$D,PASTE_FLEX_TRACKER!$C:$C,MAIN!$A2433,PASTE_FLEX_TRACKER!$B:$B,MAIN!$D2433)</f>
        <v>0</v>
      </c>
      <c r="M2433" s="24">
        <f>IFERROR(-VLOOKUP(D2433,SQ!$A$19:$CC$52,HLOOKUP(MAIN!A2433,SQ!$B$18:$CC$56,39,FALSE),FALSE),"n/a")</f>
        <v>0</v>
      </c>
      <c r="N2433" s="46" t="s">
        <v>563</v>
      </c>
      <c r="O2433" s="46">
        <f>SUMIFS(MAN_ADJ!$L:$L,MAN_ADJ!$K:$K,MAIN!$D2433,MAN_ADJ!$J:$J,MAIN!$S2433)</f>
        <v>0</v>
      </c>
      <c r="P2433" s="25">
        <f t="shared" si="701"/>
        <v>0</v>
      </c>
      <c r="Q2433" s="28">
        <f t="shared" si="692"/>
        <v>0</v>
      </c>
      <c r="R2433" s="38">
        <f t="shared" si="702"/>
        <v>0.3</v>
      </c>
      <c r="S2433" s="17" t="s">
        <v>59</v>
      </c>
    </row>
    <row r="2434" spans="1:19" x14ac:dyDescent="0.25">
      <c r="A2434" s="17" t="s">
        <v>59</v>
      </c>
      <c r="B2434" s="17" t="s">
        <v>93</v>
      </c>
      <c r="C2434" s="17" t="s">
        <v>255</v>
      </c>
      <c r="D2434" s="17" t="s">
        <v>121</v>
      </c>
      <c r="E2434" s="24">
        <f>IF(U2434="SC",SUMIFS(SC!F:F,SC!A:A,MAIN!D2434,SC!B:B,MAIN!A2434),SUMIFS(Allocations!$H:$H,Allocations!$A:$A,MAIN!$A2434,Allocations!$B:$B,MAIN!$D2434))</f>
        <v>0</v>
      </c>
      <c r="F2434" s="24">
        <f>IF(U2434="SC",SUMIFS(SC!J:J,SC!A:A,MAIN!D2434,SC!B:B,MAIN!A2434),SUMIFS(Allocations!M:M,Allocations!A:A,MAIN!A2434,Allocations!B:B,MAIN!D2434))</f>
        <v>0</v>
      </c>
      <c r="G2434" s="24">
        <f t="shared" si="699"/>
        <v>0</v>
      </c>
      <c r="H2434" s="24">
        <f>IFERROR(VLOOKUP(S2434,Swaps_wk!$A$2:$AP$151,HLOOKUP(MAIN!D2434,Swaps_wk!$B$2:$AP$151,150,FALSE),FALSE),0)</f>
        <v>0</v>
      </c>
      <c r="I2434" s="24">
        <f>SUMIFS(PASTE_DQS_TRACKER!$D:$D,PASTE_DQS_TRACKER!$C:$C,MAIN!$A2434,PASTE_DQS_TRACKER!$B:$B,MAIN!$D2434)-SUMIFS(PASTE_DQS_TRACKER!$D:$D,PASTE_DQS_TRACKER!$C:$C,MAIN!A2434,PASTE_DQS_TRACKER!$E:$E,MAIN!$D2434)</f>
        <v>0</v>
      </c>
      <c r="J2434" s="25">
        <f t="shared" si="700"/>
        <v>0</v>
      </c>
      <c r="K2434" s="24">
        <f>IFERROR(IF(V2434="Flex",0,IF(D2434=$D$30,VLOOKUP(A2434,MMO_o10M_lease!$A$1:$F$51,5,FALSE),IF(D2434=$D$26,VLOOKUP(D2434,LANDINGS!$A$3:$BR$40,HLOOKUP(A2434,LANDINGS!$B$1:$CF$42,42,FALSE),FALSE)-IFERROR(VLOOKUP(A2434,MMO_o10M_lease!$A$1:$F$38,5,FALSE),0),VLOOKUP(D2434,LANDINGS!$A$3:$CF$40,HLOOKUP(A2434,LANDINGS!$B$1:$CF$42,42,FALSE),FALSE)))),0)</f>
        <v>0</v>
      </c>
      <c r="L2434" s="24">
        <f>SUMIFS(PASTE_FLEX_TRACKER!$D:$D,PASTE_FLEX_TRACKER!$F:$F,MAIN!$A2434,PASTE_FLEX_TRACKER!$B:$B,MAIN!$D2434)-SUMIFS(PASTE_FLEX_TRACKER!$D:$D,PASTE_FLEX_TRACKER!$C:$C,MAIN!$A2434,PASTE_FLEX_TRACKER!$B:$B,MAIN!$D2434)</f>
        <v>0</v>
      </c>
      <c r="M2434" s="24">
        <f>IFERROR(-VLOOKUP(D2434,SQ!$A$19:$CC$52,HLOOKUP(MAIN!A2434,SQ!$B$18:$CC$56,39,FALSE),FALSE),"n/a")</f>
        <v>0</v>
      </c>
      <c r="N2434" s="46" t="s">
        <v>563</v>
      </c>
      <c r="O2434" s="46">
        <f>SUMIFS(MAN_ADJ!$L:$L,MAN_ADJ!$K:$K,MAIN!$D2434,MAN_ADJ!$J:$J,MAIN!$S2434)</f>
        <v>0</v>
      </c>
      <c r="P2434" s="25">
        <f t="shared" si="701"/>
        <v>0</v>
      </c>
      <c r="Q2434" s="28" t="str">
        <f t="shared" si="692"/>
        <v>n/a</v>
      </c>
      <c r="R2434" s="38">
        <f t="shared" si="702"/>
        <v>0</v>
      </c>
      <c r="S2434" s="17" t="s">
        <v>59</v>
      </c>
    </row>
    <row r="2435" spans="1:19" x14ac:dyDescent="0.25">
      <c r="A2435" s="17" t="s">
        <v>59</v>
      </c>
      <c r="B2435" s="17" t="s">
        <v>93</v>
      </c>
      <c r="C2435" s="17" t="s">
        <v>255</v>
      </c>
      <c r="D2435" s="17" t="s">
        <v>122</v>
      </c>
      <c r="E2435" s="24">
        <f>IF(U2435="SC",SUMIFS(SC!F:F,SC!A:A,MAIN!D2435,SC!B:B,MAIN!A2435),SUMIFS(Allocations!$H:$H,Allocations!$A:$A,MAIN!$A2435,Allocations!$B:$B,MAIN!$D2435))</f>
        <v>0</v>
      </c>
      <c r="F2435" s="24">
        <f>IF(U2435="SC",SUMIFS(SC!J:J,SC!A:A,MAIN!D2435,SC!B:B,MAIN!A2435),SUMIFS(Allocations!M:M,Allocations!A:A,MAIN!A2435,Allocations!B:B,MAIN!D2435))</f>
        <v>0</v>
      </c>
      <c r="G2435" s="24">
        <f t="shared" si="699"/>
        <v>0</v>
      </c>
      <c r="H2435" s="24">
        <f>IFERROR(VLOOKUP(S2435,Swaps_wk!$A$2:$AP$151,HLOOKUP(MAIN!D2435,Swaps_wk!$B$2:$AP$151,150,FALSE),FALSE),0)</f>
        <v>0</v>
      </c>
      <c r="I2435" s="24">
        <f>SUMIFS(PASTE_DQS_TRACKER!$D:$D,PASTE_DQS_TRACKER!$C:$C,MAIN!$A2435,PASTE_DQS_TRACKER!$B:$B,MAIN!$D2435)-SUMIFS(PASTE_DQS_TRACKER!$D:$D,PASTE_DQS_TRACKER!$C:$C,MAIN!A2435,PASTE_DQS_TRACKER!$E:$E,MAIN!$D2435)</f>
        <v>0</v>
      </c>
      <c r="J2435" s="25">
        <f t="shared" si="700"/>
        <v>0</v>
      </c>
      <c r="K2435" s="24">
        <f>IFERROR(IF(V2435="Flex",0,IF(D2435=$D$30,VLOOKUP(A2435,MMO_o10M_lease!$A$1:$F$51,5,FALSE),IF(D2435=$D$26,VLOOKUP(D2435,LANDINGS!$A$3:$BR$40,HLOOKUP(A2435,LANDINGS!$B$1:$CF$42,42,FALSE),FALSE)-IFERROR(VLOOKUP(A2435,MMO_o10M_lease!$A$1:$F$38,5,FALSE),0),VLOOKUP(D2435,LANDINGS!$A$3:$CF$40,HLOOKUP(A2435,LANDINGS!$B$1:$CF$42,42,FALSE),FALSE)))),0)</f>
        <v>0</v>
      </c>
      <c r="L2435" s="24">
        <f>SUMIFS(PASTE_FLEX_TRACKER!$D:$D,PASTE_FLEX_TRACKER!$F:$F,MAIN!$A2435,PASTE_FLEX_TRACKER!$B:$B,MAIN!$D2435)-SUMIFS(PASTE_FLEX_TRACKER!$D:$D,PASTE_FLEX_TRACKER!$C:$C,MAIN!$A2435,PASTE_FLEX_TRACKER!$B:$B,MAIN!$D2435)</f>
        <v>0</v>
      </c>
      <c r="M2435" s="24">
        <f>IFERROR(-VLOOKUP(D2435,SQ!$A$19:$CC$52,HLOOKUP(MAIN!A2435,SQ!$B$18:$CC$56,39,FALSE),FALSE),"n/a")</f>
        <v>0</v>
      </c>
      <c r="N2435" s="46" t="s">
        <v>563</v>
      </c>
      <c r="O2435" s="46">
        <f>SUMIFS(MAN_ADJ!$L:$L,MAN_ADJ!$K:$K,MAIN!$D2435,MAN_ADJ!$J:$J,MAIN!$S2435)</f>
        <v>0</v>
      </c>
      <c r="P2435" s="25">
        <f t="shared" si="701"/>
        <v>0</v>
      </c>
      <c r="Q2435" s="28" t="str">
        <f t="shared" si="692"/>
        <v>n/a</v>
      </c>
      <c r="R2435" s="38">
        <f t="shared" si="702"/>
        <v>0</v>
      </c>
      <c r="S2435" s="17" t="s">
        <v>59</v>
      </c>
    </row>
    <row r="2436" spans="1:19" x14ac:dyDescent="0.25">
      <c r="A2436" s="17" t="s">
        <v>59</v>
      </c>
      <c r="B2436" s="17" t="s">
        <v>93</v>
      </c>
      <c r="C2436" s="17" t="s">
        <v>255</v>
      </c>
      <c r="D2436" s="17" t="s">
        <v>123</v>
      </c>
      <c r="E2436" s="24">
        <f>IF(U2436="SC",SUMIFS(SC!F:F,SC!A:A,MAIN!D2436,SC!B:B,MAIN!A2436),SUMIFS(Allocations!$H:$H,Allocations!$A:$A,MAIN!$A2436,Allocations!$B:$B,MAIN!$D2436))</f>
        <v>36</v>
      </c>
      <c r="F2436" s="24">
        <f>IF(U2436="SC",SUMIFS(SC!J:J,SC!A:A,MAIN!D2436,SC!B:B,MAIN!A2436),SUMIFS(Allocations!M:M,Allocations!A:A,MAIN!A2436,Allocations!B:B,MAIN!D2436))</f>
        <v>0</v>
      </c>
      <c r="G2436" s="24">
        <f t="shared" si="699"/>
        <v>36</v>
      </c>
      <c r="H2436" s="24">
        <f>IFERROR(VLOOKUP(S2436,Swaps_wk!$A$2:$AP$151,HLOOKUP(MAIN!D2436,Swaps_wk!$B$2:$AP$151,150,FALSE),FALSE),0)</f>
        <v>0</v>
      </c>
      <c r="I2436" s="24">
        <f>SUMIFS(PASTE_DQS_TRACKER!$D:$D,PASTE_DQS_TRACKER!$C:$C,MAIN!$A2436,PASTE_DQS_TRACKER!$B:$B,MAIN!$D2436)-SUMIFS(PASTE_DQS_TRACKER!$D:$D,PASTE_DQS_TRACKER!$C:$C,MAIN!A2436,PASTE_DQS_TRACKER!$E:$E,MAIN!$D2436)</f>
        <v>1.2</v>
      </c>
      <c r="J2436" s="25">
        <f t="shared" si="700"/>
        <v>37.200000000000003</v>
      </c>
      <c r="K2436" s="24">
        <f>IFERROR(IF(V2436="Flex",0,IF(D2436=$D$30,VLOOKUP(A2436,MMO_o10M_lease!$A$1:$F$51,5,FALSE),IF(D2436=$D$26,VLOOKUP(D2436,LANDINGS!$A$3:$BR$40,HLOOKUP(A2436,LANDINGS!$B$1:$CF$42,42,FALSE),FALSE)-IFERROR(VLOOKUP(A2436,MMO_o10M_lease!$A$1:$F$38,5,FALSE),0),VLOOKUP(D2436,LANDINGS!$A$3:$CF$40,HLOOKUP(A2436,LANDINGS!$B$1:$CF$42,42,FALSE),FALSE)))),0)</f>
        <v>0</v>
      </c>
      <c r="L2436" s="24">
        <f>SUMIFS(PASTE_FLEX_TRACKER!$D:$D,PASTE_FLEX_TRACKER!$F:$F,MAIN!$A2436,PASTE_FLEX_TRACKER!$B:$B,MAIN!$D2436)-SUMIFS(PASTE_FLEX_TRACKER!$D:$D,PASTE_FLEX_TRACKER!$C:$C,MAIN!$A2436,PASTE_FLEX_TRACKER!$B:$B,MAIN!$D2436)</f>
        <v>0</v>
      </c>
      <c r="M2436" s="24">
        <f>IFERROR(-VLOOKUP(D2436,SQ!$A$19:$CC$52,HLOOKUP(MAIN!A2436,SQ!$B$18:$CC$56,39,FALSE),FALSE),"n/a")</f>
        <v>0</v>
      </c>
      <c r="N2436" s="46" t="s">
        <v>563</v>
      </c>
      <c r="O2436" s="46">
        <f>SUMIFS(MAN_ADJ!$L:$L,MAN_ADJ!$K:$K,MAIN!$D2436,MAN_ADJ!$J:$J,MAIN!$S2436)</f>
        <v>0</v>
      </c>
      <c r="P2436" s="25">
        <f t="shared" si="701"/>
        <v>0</v>
      </c>
      <c r="Q2436" s="28">
        <f t="shared" si="692"/>
        <v>0</v>
      </c>
      <c r="R2436" s="38">
        <f t="shared" si="702"/>
        <v>37.200000000000003</v>
      </c>
      <c r="S2436" s="17" t="s">
        <v>59</v>
      </c>
    </row>
    <row r="2437" spans="1:19" x14ac:dyDescent="0.25">
      <c r="A2437" s="17" t="s">
        <v>59</v>
      </c>
      <c r="B2437" s="17" t="s">
        <v>93</v>
      </c>
      <c r="C2437" s="17" t="s">
        <v>255</v>
      </c>
      <c r="D2437" s="17" t="s">
        <v>124</v>
      </c>
      <c r="E2437" s="24">
        <f>IF(U2437="SC",SUMIFS(SC!F:F,SC!A:A,MAIN!D2437,SC!B:B,MAIN!A2437),SUMIFS(Allocations!$H:$H,Allocations!$A:$A,MAIN!$A2437,Allocations!$B:$B,MAIN!$D2437))</f>
        <v>1.25</v>
      </c>
      <c r="F2437" s="24">
        <f>IF(U2437="SC",SUMIFS(SC!J:J,SC!A:A,MAIN!D2437,SC!B:B,MAIN!A2437),SUMIFS(Allocations!M:M,Allocations!A:A,MAIN!A2437,Allocations!B:B,MAIN!D2437))</f>
        <v>0</v>
      </c>
      <c r="G2437" s="24">
        <f t="shared" si="699"/>
        <v>1.25</v>
      </c>
      <c r="H2437" s="24">
        <f>IFERROR(VLOOKUP(S2437,Swaps_wk!$A$2:$AP$151,HLOOKUP(MAIN!D2437,Swaps_wk!$B$2:$AP$151,150,FALSE),FALSE),0)</f>
        <v>0</v>
      </c>
      <c r="I2437" s="24">
        <f>SUMIFS(PASTE_DQS_TRACKER!$D:$D,PASTE_DQS_TRACKER!$C:$C,MAIN!$A2437,PASTE_DQS_TRACKER!$B:$B,MAIN!$D2437)-SUMIFS(PASTE_DQS_TRACKER!$D:$D,PASTE_DQS_TRACKER!$C:$C,MAIN!A2437,PASTE_DQS_TRACKER!$E:$E,MAIN!$D2437)</f>
        <v>0</v>
      </c>
      <c r="J2437" s="25">
        <f t="shared" si="700"/>
        <v>1.25</v>
      </c>
      <c r="K2437" s="24">
        <f>IFERROR(IF(V2437="Flex",0,IF(D2437=$D$30,VLOOKUP(A2437,MMO_o10M_lease!$A$1:$F$51,5,FALSE),IF(D2437=$D$26,VLOOKUP(D2437,LANDINGS!$A$3:$BR$40,HLOOKUP(A2437,LANDINGS!$B$1:$CF$42,42,FALSE),FALSE)-IFERROR(VLOOKUP(A2437,MMO_o10M_lease!$A$1:$F$38,5,FALSE),0),VLOOKUP(D2437,LANDINGS!$A$3:$CF$40,HLOOKUP(A2437,LANDINGS!$B$1:$CF$42,42,FALSE),FALSE)))),0)</f>
        <v>0</v>
      </c>
      <c r="L2437" s="24">
        <f>SUMIFS(PASTE_FLEX_TRACKER!$D:$D,PASTE_FLEX_TRACKER!$F:$F,MAIN!$A2437,PASTE_FLEX_TRACKER!$B:$B,MAIN!$D2437)-SUMIFS(PASTE_FLEX_TRACKER!$D:$D,PASTE_FLEX_TRACKER!$C:$C,MAIN!$A2437,PASTE_FLEX_TRACKER!$B:$B,MAIN!$D2437)</f>
        <v>0</v>
      </c>
      <c r="M2437" s="24">
        <f>IFERROR(-VLOOKUP(D2437,SQ!$A$19:$CC$52,HLOOKUP(MAIN!A2437,SQ!$B$18:$CC$56,39,FALSE),FALSE),"n/a")</f>
        <v>0</v>
      </c>
      <c r="N2437" s="46" t="s">
        <v>563</v>
      </c>
      <c r="O2437" s="46">
        <f>SUMIFS(MAN_ADJ!$L:$L,MAN_ADJ!$K:$K,MAIN!$D2437,MAN_ADJ!$J:$J,MAIN!$S2437)</f>
        <v>0</v>
      </c>
      <c r="P2437" s="25">
        <f t="shared" si="701"/>
        <v>0</v>
      </c>
      <c r="Q2437" s="28">
        <f t="shared" si="692"/>
        <v>0</v>
      </c>
      <c r="R2437" s="38">
        <f t="shared" si="702"/>
        <v>1.25</v>
      </c>
      <c r="S2437" s="17" t="s">
        <v>59</v>
      </c>
    </row>
    <row r="2438" spans="1:19" x14ac:dyDescent="0.25">
      <c r="A2438" s="17" t="s">
        <v>59</v>
      </c>
      <c r="B2438" s="17" t="s">
        <v>93</v>
      </c>
      <c r="C2438" s="17" t="s">
        <v>255</v>
      </c>
      <c r="D2438" s="17" t="s">
        <v>125</v>
      </c>
      <c r="E2438" s="24">
        <f>IF(U2438="SC",SUMIFS(SC!F:F,SC!A:A,MAIN!D2438,SC!B:B,MAIN!A2438),SUMIFS(Allocations!$H:$H,Allocations!$A:$A,MAIN!$A2438,Allocations!$B:$B,MAIN!$D2438))</f>
        <v>1.3</v>
      </c>
      <c r="F2438" s="24">
        <f>IF(U2438="SC",SUMIFS(SC!J:J,SC!A:A,MAIN!D2438,SC!B:B,MAIN!A2438),SUMIFS(Allocations!M:M,Allocations!A:A,MAIN!A2438,Allocations!B:B,MAIN!D2438))</f>
        <v>1E-3</v>
      </c>
      <c r="G2438" s="24">
        <f t="shared" si="699"/>
        <v>1.3009999999999999</v>
      </c>
      <c r="H2438" s="24">
        <f>IFERROR(VLOOKUP(S2438,Swaps_wk!$A$2:$AP$151,HLOOKUP(MAIN!D2438,Swaps_wk!$B$2:$AP$151,150,FALSE),FALSE),0)</f>
        <v>0</v>
      </c>
      <c r="I2438" s="24">
        <f>SUMIFS(PASTE_DQS_TRACKER!$D:$D,PASTE_DQS_TRACKER!$C:$C,MAIN!$A2438,PASTE_DQS_TRACKER!$B:$B,MAIN!$D2438)-SUMIFS(PASTE_DQS_TRACKER!$D:$D,PASTE_DQS_TRACKER!$C:$C,MAIN!A2438,PASTE_DQS_TRACKER!$E:$E,MAIN!$D2438)</f>
        <v>25</v>
      </c>
      <c r="J2438" s="25">
        <f t="shared" si="700"/>
        <v>26.300999999999998</v>
      </c>
      <c r="K2438" s="24">
        <f>IFERROR(IF(V2438="Flex",0,IF(D2438=$D$30,VLOOKUP(A2438,MMO_o10M_lease!$A$1:$F$51,5,FALSE),IF(D2438=$D$26,VLOOKUP(D2438,LANDINGS!$A$3:$BR$40,HLOOKUP(A2438,LANDINGS!$B$1:$CF$42,42,FALSE),FALSE)-IFERROR(VLOOKUP(A2438,MMO_o10M_lease!$A$1:$F$38,5,FALSE),0),VLOOKUP(D2438,LANDINGS!$A$3:$CF$40,HLOOKUP(A2438,LANDINGS!$B$1:$CF$42,42,FALSE),FALSE)))),0)</f>
        <v>0</v>
      </c>
      <c r="L2438" s="24">
        <f>SUMIFS(PASTE_FLEX_TRACKER!$D:$D,PASTE_FLEX_TRACKER!$F:$F,MAIN!$A2438,PASTE_FLEX_TRACKER!$B:$B,MAIN!$D2438)-SUMIFS(PASTE_FLEX_TRACKER!$D:$D,PASTE_FLEX_TRACKER!$C:$C,MAIN!$A2438,PASTE_FLEX_TRACKER!$B:$B,MAIN!$D2438)</f>
        <v>0</v>
      </c>
      <c r="M2438" s="24">
        <f>IFERROR(-VLOOKUP(D2438,SQ!$A$19:$CC$52,HLOOKUP(MAIN!A2438,SQ!$B$18:$CC$56,39,FALSE),FALSE),"n/a")</f>
        <v>0</v>
      </c>
      <c r="N2438" s="46" t="s">
        <v>563</v>
      </c>
      <c r="O2438" s="46">
        <f>SUMIFS(MAN_ADJ!$L:$L,MAN_ADJ!$K:$K,MAIN!$D2438,MAN_ADJ!$J:$J,MAIN!$S2438)</f>
        <v>0</v>
      </c>
      <c r="P2438" s="25">
        <f t="shared" si="701"/>
        <v>0</v>
      </c>
      <c r="Q2438" s="28">
        <f t="shared" si="692"/>
        <v>0</v>
      </c>
      <c r="R2438" s="38">
        <f t="shared" si="702"/>
        <v>26.300999999999998</v>
      </c>
      <c r="S2438" s="17" t="s">
        <v>59</v>
      </c>
    </row>
    <row r="2439" spans="1:19" x14ac:dyDescent="0.25">
      <c r="A2439" s="17" t="s">
        <v>59</v>
      </c>
      <c r="B2439" s="17" t="s">
        <v>93</v>
      </c>
      <c r="C2439" s="17" t="s">
        <v>255</v>
      </c>
      <c r="D2439" s="17" t="s">
        <v>126</v>
      </c>
      <c r="E2439" s="24">
        <f>IF(U2439="SC",SUMIFS(SC!F:F,SC!A:A,MAIN!D2439,SC!B:B,MAIN!A2439),SUMIFS(Allocations!$H:$H,Allocations!$A:$A,MAIN!$A2439,Allocations!$B:$B,MAIN!$D2439))</f>
        <v>1.3</v>
      </c>
      <c r="F2439" s="24">
        <f>IF(U2439="SC",SUMIFS(SC!J:J,SC!A:A,MAIN!D2439,SC!B:B,MAIN!A2439),SUMIFS(Allocations!M:M,Allocations!A:A,MAIN!A2439,Allocations!B:B,MAIN!D2439))</f>
        <v>0</v>
      </c>
      <c r="G2439" s="24">
        <f t="shared" si="699"/>
        <v>1.3</v>
      </c>
      <c r="H2439" s="24">
        <f>IFERROR(VLOOKUP(S2439,Swaps_wk!$A$2:$AP$151,HLOOKUP(MAIN!D2439,Swaps_wk!$B$2:$AP$151,150,FALSE),FALSE),0)</f>
        <v>0</v>
      </c>
      <c r="I2439" s="24">
        <f>SUMIFS(PASTE_DQS_TRACKER!$D:$D,PASTE_DQS_TRACKER!$C:$C,MAIN!$A2439,PASTE_DQS_TRACKER!$B:$B,MAIN!$D2439)-SUMIFS(PASTE_DQS_TRACKER!$D:$D,PASTE_DQS_TRACKER!$C:$C,MAIN!A2439,PASTE_DQS_TRACKER!$E:$E,MAIN!$D2439)</f>
        <v>0</v>
      </c>
      <c r="J2439" s="25">
        <f t="shared" si="700"/>
        <v>1.3</v>
      </c>
      <c r="K2439" s="24">
        <f>IFERROR(IF(V2439="Flex",0,IF(D2439=$D$30,VLOOKUP(A2439,MMO_o10M_lease!$A$1:$F$51,5,FALSE),IF(D2439=$D$26,VLOOKUP(D2439,LANDINGS!$A$3:$BR$40,HLOOKUP(A2439,LANDINGS!$B$1:$CF$42,42,FALSE),FALSE)-IFERROR(VLOOKUP(A2439,MMO_o10M_lease!$A$1:$F$38,5,FALSE),0),VLOOKUP(D2439,LANDINGS!$A$3:$CF$40,HLOOKUP(A2439,LANDINGS!$B$1:$CF$42,42,FALSE),FALSE)))),0)</f>
        <v>0</v>
      </c>
      <c r="L2439" s="24">
        <f>SUMIFS(PASTE_FLEX_TRACKER!$D:$D,PASTE_FLEX_TRACKER!$F:$F,MAIN!$A2439,PASTE_FLEX_TRACKER!$B:$B,MAIN!$D2439)-SUMIFS(PASTE_FLEX_TRACKER!$D:$D,PASTE_FLEX_TRACKER!$C:$C,MAIN!$A2439,PASTE_FLEX_TRACKER!$B:$B,MAIN!$D2439)</f>
        <v>0</v>
      </c>
      <c r="M2439" s="24">
        <f>IFERROR(-VLOOKUP(D2439,SQ!$A$19:$CC$52,HLOOKUP(MAIN!A2439,SQ!$B$18:$CC$56,39,FALSE),FALSE),"n/a")</f>
        <v>0</v>
      </c>
      <c r="N2439" s="46" t="s">
        <v>563</v>
      </c>
      <c r="O2439" s="46">
        <f>SUMIFS(MAN_ADJ!$L:$L,MAN_ADJ!$K:$K,MAIN!$D2439,MAN_ADJ!$J:$J,MAIN!$S2439)</f>
        <v>0</v>
      </c>
      <c r="P2439" s="25">
        <f t="shared" si="701"/>
        <v>0</v>
      </c>
      <c r="Q2439" s="28">
        <f t="shared" si="692"/>
        <v>0</v>
      </c>
      <c r="R2439" s="38">
        <f t="shared" si="702"/>
        <v>1.3</v>
      </c>
      <c r="S2439" s="17" t="s">
        <v>59</v>
      </c>
    </row>
    <row r="2440" spans="1:19" x14ac:dyDescent="0.25">
      <c r="A2440" s="17" t="s">
        <v>59</v>
      </c>
      <c r="B2440" s="17" t="s">
        <v>93</v>
      </c>
      <c r="C2440" s="17" t="s">
        <v>255</v>
      </c>
      <c r="D2440" s="17" t="s">
        <v>127</v>
      </c>
      <c r="E2440" s="24">
        <f>IF(U2440="SC",SUMIFS(SC!F:F,SC!A:A,MAIN!D2440,SC!B:B,MAIN!A2440),SUMIFS(Allocations!$H:$H,Allocations!$A:$A,MAIN!$A2440,Allocations!$B:$B,MAIN!$D2440))</f>
        <v>0</v>
      </c>
      <c r="F2440" s="24">
        <f>IF(U2440="SC",SUMIFS(SC!J:J,SC!A:A,MAIN!D2440,SC!B:B,MAIN!A2440),SUMIFS(Allocations!M:M,Allocations!A:A,MAIN!A2440,Allocations!B:B,MAIN!D2440))</f>
        <v>0</v>
      </c>
      <c r="G2440" s="24">
        <f t="shared" si="699"/>
        <v>0</v>
      </c>
      <c r="H2440" s="24">
        <f>IFERROR(VLOOKUP(S2440,Swaps_wk!$A$2:$AP$151,HLOOKUP(MAIN!D2440,Swaps_wk!$B$2:$AP$151,150,FALSE),FALSE),0)</f>
        <v>0</v>
      </c>
      <c r="I2440" s="24">
        <f>SUMIFS(PASTE_DQS_TRACKER!$D:$D,PASTE_DQS_TRACKER!$C:$C,MAIN!$A2440,PASTE_DQS_TRACKER!$B:$B,MAIN!$D2440)-SUMIFS(PASTE_DQS_TRACKER!$D:$D,PASTE_DQS_TRACKER!$C:$C,MAIN!A2440,PASTE_DQS_TRACKER!$E:$E,MAIN!$D2440)</f>
        <v>0</v>
      </c>
      <c r="J2440" s="25">
        <f t="shared" si="700"/>
        <v>0</v>
      </c>
      <c r="K2440" s="24">
        <f>IFERROR(IF(V2440="Flex",0,IF(D2440=$D$30,VLOOKUP(A2440,MMO_o10M_lease!$A$1:$F$51,5,FALSE),IF(D2440=$D$26,VLOOKUP(D2440,LANDINGS!$A$3:$BR$40,HLOOKUP(A2440,LANDINGS!$B$1:$CF$42,42,FALSE),FALSE)-IFERROR(VLOOKUP(A2440,MMO_o10M_lease!$A$1:$F$38,5,FALSE),0),VLOOKUP(D2440,LANDINGS!$A$3:$CF$40,HLOOKUP(A2440,LANDINGS!$B$1:$CF$42,42,FALSE),FALSE)))),0)</f>
        <v>0</v>
      </c>
      <c r="L2440" s="24">
        <f>SUMIFS(PASTE_FLEX_TRACKER!$D:$D,PASTE_FLEX_TRACKER!$F:$F,MAIN!$A2440,PASTE_FLEX_TRACKER!$B:$B,MAIN!$D2440)-SUMIFS(PASTE_FLEX_TRACKER!$D:$D,PASTE_FLEX_TRACKER!$C:$C,MAIN!$A2440,PASTE_FLEX_TRACKER!$B:$B,MAIN!$D2440)</f>
        <v>0</v>
      </c>
      <c r="M2440" s="24">
        <f>IFERROR(-VLOOKUP(D2440,SQ!$A$19:$CC$52,HLOOKUP(MAIN!A2440,SQ!$B$18:$CC$56,39,FALSE),FALSE),"n/a")</f>
        <v>0</v>
      </c>
      <c r="N2440" s="46" t="s">
        <v>563</v>
      </c>
      <c r="O2440" s="46">
        <f>SUMIFS(MAN_ADJ!$L:$L,MAN_ADJ!$K:$K,MAIN!$D2440,MAN_ADJ!$J:$J,MAIN!$S2440)</f>
        <v>0</v>
      </c>
      <c r="P2440" s="25">
        <f t="shared" si="701"/>
        <v>0</v>
      </c>
      <c r="Q2440" s="28" t="str">
        <f t="shared" si="692"/>
        <v>n/a</v>
      </c>
      <c r="R2440" s="38">
        <f t="shared" si="702"/>
        <v>0</v>
      </c>
      <c r="S2440" s="17" t="s">
        <v>59</v>
      </c>
    </row>
    <row r="2441" spans="1:19" x14ac:dyDescent="0.25">
      <c r="A2441" s="17" t="s">
        <v>59</v>
      </c>
      <c r="B2441" s="17" t="s">
        <v>93</v>
      </c>
      <c r="C2441" s="17" t="s">
        <v>255</v>
      </c>
      <c r="D2441" s="17" t="s">
        <v>154</v>
      </c>
      <c r="E2441" s="24">
        <f>IF(U2441="SC",SUMIFS(SC!F:F,SC!A:A,MAIN!D2441,SC!B:B,MAIN!A2441),SUMIFS(Allocations!$H:$H,Allocations!$A:$A,MAIN!$A2441,Allocations!$B:$B,MAIN!$D2441))</f>
        <v>0</v>
      </c>
      <c r="F2441" s="24">
        <f>IF(U2441="SC",SUMIFS(SC!J:J,SC!A:A,MAIN!D2441,SC!B:B,MAIN!A2441),SUMIFS(Allocations!M:M,Allocations!A:A,MAIN!A2441,Allocations!B:B,MAIN!D2441))</f>
        <v>0</v>
      </c>
      <c r="G2441" s="24">
        <f t="shared" ref="G2441" si="703">E2441+F2441</f>
        <v>0</v>
      </c>
      <c r="H2441" s="24">
        <f>IFERROR(VLOOKUP(S2441,Swaps_wk!$A$2:$AP$151,HLOOKUP(MAIN!D2441,Swaps_wk!$B$2:$AP$151,150,FALSE),FALSE),0)</f>
        <v>0</v>
      </c>
      <c r="I2441" s="24">
        <f>SUMIFS(PASTE_DQS_TRACKER!$D:$D,PASTE_DQS_TRACKER!$C:$C,MAIN!$A2441,PASTE_DQS_TRACKER!$B:$B,MAIN!$D2441)-SUMIFS(PASTE_DQS_TRACKER!$D:$D,PASTE_DQS_TRACKER!$C:$C,MAIN!A2441,PASTE_DQS_TRACKER!$E:$E,MAIN!$D2441)</f>
        <v>17.399999999999999</v>
      </c>
      <c r="J2441" s="25">
        <f t="shared" ref="J2441" si="704">G2441+I2441</f>
        <v>17.399999999999999</v>
      </c>
      <c r="K2441" s="24">
        <f>IFERROR(IF(V2441="Flex",0,IF(D2441=$D$30,VLOOKUP(A2441,MMO_o10M_lease!$A$1:$F$51,5,FALSE),IF(D2441=$D$26,VLOOKUP(D2441,LANDINGS!$A$3:$BR$40,HLOOKUP(A2441,LANDINGS!$B$1:$CF$42,42,FALSE),FALSE)-IFERROR(VLOOKUP(A2441,MMO_o10M_lease!$A$1:$F$38,5,FALSE),0),VLOOKUP(D2441,LANDINGS!$A$3:$CF$40,HLOOKUP(A2441,LANDINGS!$B$1:$CF$42,42,FALSE),FALSE)))),0)</f>
        <v>0</v>
      </c>
      <c r="L2441" s="24">
        <f>SUMIFS(PASTE_FLEX_TRACKER!$D:$D,PASTE_FLEX_TRACKER!$F:$F,MAIN!$A2441,PASTE_FLEX_TRACKER!$B:$B,MAIN!$D2441)-SUMIFS(PASTE_FLEX_TRACKER!$D:$D,PASTE_FLEX_TRACKER!$C:$C,MAIN!$A2441,PASTE_FLEX_TRACKER!$B:$B,MAIN!$D2441)</f>
        <v>0</v>
      </c>
      <c r="M2441" s="24" t="str">
        <f>IFERROR(-VLOOKUP(D2441,SQ!$A$19:$CC$52,HLOOKUP(MAIN!A2441,SQ!$B$18:$CC$56,39,FALSE),FALSE),"n/a")</f>
        <v>n/a</v>
      </c>
      <c r="N2441" s="46" t="s">
        <v>563</v>
      </c>
      <c r="O2441" s="46">
        <f>SUMIFS(MAN_ADJ!$L:$L,MAN_ADJ!$K:$K,MAIN!$D2441,MAN_ADJ!$J:$J,MAIN!$S2441)</f>
        <v>0</v>
      </c>
      <c r="P2441" s="25">
        <f t="shared" ref="P2441" si="705">SUM(K2441:O2441)</f>
        <v>0</v>
      </c>
      <c r="Q2441" s="28">
        <f t="shared" ref="Q2441" si="706">IFERROR(P2441/J2441,"n/a")</f>
        <v>0</v>
      </c>
      <c r="R2441" s="38">
        <f t="shared" ref="R2441" si="707">J2441-P2441</f>
        <v>17.399999999999999</v>
      </c>
      <c r="S2441" s="17" t="s">
        <v>59</v>
      </c>
    </row>
    <row r="2442" spans="1:19" x14ac:dyDescent="0.25">
      <c r="A2442" s="17" t="s">
        <v>59</v>
      </c>
      <c r="B2442" s="17" t="s">
        <v>93</v>
      </c>
      <c r="C2442" s="17" t="s">
        <v>255</v>
      </c>
      <c r="D2442" s="17" t="s">
        <v>184</v>
      </c>
      <c r="E2442" s="24">
        <f>IF(U2442="SC",SUMIFS(SC!F:F,SC!A:A,MAIN!D2442,SC!B:B,MAIN!A2442),SUMIFS(Allocations!$H:$H,Allocations!$A:$A,MAIN!$A2442,Allocations!$B:$B,MAIN!$D2442))</f>
        <v>0</v>
      </c>
      <c r="F2442" s="24">
        <f>IF(U2442="SC",SUMIFS(SC!J:J,SC!A:A,MAIN!D2442,SC!B:B,MAIN!A2442),SUMIFS(Allocations!M:M,Allocations!A:A,MAIN!A2442,Allocations!B:B,MAIN!D2442))</f>
        <v>0</v>
      </c>
      <c r="G2442" s="24">
        <f t="shared" ref="G2442:G2443" si="708">E2442+F2442</f>
        <v>0</v>
      </c>
      <c r="H2442" s="24">
        <f>IFERROR(VLOOKUP(S2442,Swaps_wk!$A$2:$AP$151,HLOOKUP(MAIN!D2442,Swaps_wk!$B$2:$AP$151,150,FALSE),FALSE),0)</f>
        <v>0</v>
      </c>
      <c r="I2442" s="24">
        <f>SUMIFS(PASTE_DQS_TRACKER!$D:$D,PASTE_DQS_TRACKER!$C:$C,MAIN!$A2442,PASTE_DQS_TRACKER!$B:$B,MAIN!$D2442)-SUMIFS(PASTE_DQS_TRACKER!$D:$D,PASTE_DQS_TRACKER!$C:$C,MAIN!A2442,PASTE_DQS_TRACKER!$E:$E,MAIN!$D2442)</f>
        <v>0</v>
      </c>
      <c r="J2442" s="25">
        <f t="shared" ref="J2442:J2443" si="709">G2442+I2442</f>
        <v>0</v>
      </c>
      <c r="K2442" s="24">
        <f>IFERROR(IF(V2442="Flex",0,IF(D2442=$D$30,VLOOKUP(A2442,MMO_o10M_lease!$A$1:$F$51,5,FALSE),IF(D2442=$D$26,VLOOKUP(D2442,LANDINGS!$A$3:$BR$40,HLOOKUP(A2442,LANDINGS!$B$1:$CF$42,42,FALSE),FALSE)-IFERROR(VLOOKUP(A2442,MMO_o10M_lease!$A$1:$F$38,5,FALSE),0),VLOOKUP(D2442,LANDINGS!$A$3:$CF$40,HLOOKUP(A2442,LANDINGS!$B$1:$CF$42,42,FALSE),FALSE)))),0)</f>
        <v>0</v>
      </c>
      <c r="L2442" s="24">
        <f>SUMIFS(PASTE_FLEX_TRACKER!$D:$D,PASTE_FLEX_TRACKER!$F:$F,MAIN!$A2442,PASTE_FLEX_TRACKER!$B:$B,MAIN!$D2442)-SUMIFS(PASTE_FLEX_TRACKER!$D:$D,PASTE_FLEX_TRACKER!$C:$C,MAIN!$A2442,PASTE_FLEX_TRACKER!$B:$B,MAIN!$D2442)</f>
        <v>0</v>
      </c>
      <c r="M2442" s="24" t="str">
        <f>IFERROR(-VLOOKUP(D2442,SQ!$A$19:$CC$52,HLOOKUP(MAIN!A2442,SQ!$B$18:$CC$56,39,FALSE),FALSE),"n/a")</f>
        <v>n/a</v>
      </c>
      <c r="N2442" s="46" t="s">
        <v>563</v>
      </c>
      <c r="O2442" s="46">
        <f>SUMIFS(MAN_ADJ!$L:$L,MAN_ADJ!$K:$K,MAIN!$D2442,MAN_ADJ!$J:$J,MAIN!$S2442)</f>
        <v>0</v>
      </c>
      <c r="P2442" s="25">
        <f t="shared" si="701"/>
        <v>0</v>
      </c>
      <c r="Q2442" s="28" t="str">
        <f t="shared" ref="Q2442:Q2443" si="710">IFERROR(P2442/J2442,"n/a")</f>
        <v>n/a</v>
      </c>
      <c r="R2442" s="38">
        <f t="shared" ref="R2442:R2443" si="711">J2442-P2442</f>
        <v>0</v>
      </c>
      <c r="S2442" s="17" t="s">
        <v>59</v>
      </c>
    </row>
    <row r="2443" spans="1:19" x14ac:dyDescent="0.25">
      <c r="A2443" s="17" t="s">
        <v>59</v>
      </c>
      <c r="B2443" s="17" t="s">
        <v>93</v>
      </c>
      <c r="C2443" s="17" t="s">
        <v>255</v>
      </c>
      <c r="D2443" s="17" t="s">
        <v>128</v>
      </c>
      <c r="E2443" s="24">
        <f>IF(U2443="SC",SUMIFS(SC!F:F,SC!A:A,MAIN!D2443,SC!B:B,MAIN!A2443),SUMIFS(Allocations!$H:$H,Allocations!$A:$A,MAIN!$A2443,Allocations!$B:$B,MAIN!$D2443))</f>
        <v>0</v>
      </c>
      <c r="F2443" s="24">
        <f>IF(U2443="SC",SUMIFS(SC!J:J,SC!A:A,MAIN!D2443,SC!B:B,MAIN!A2443),SUMIFS(Allocations!M:M,Allocations!A:A,MAIN!A2443,Allocations!B:B,MAIN!D2443))</f>
        <v>0</v>
      </c>
      <c r="G2443" s="24">
        <f t="shared" si="708"/>
        <v>0</v>
      </c>
      <c r="H2443" s="24">
        <f>IFERROR(VLOOKUP(S2443,Swaps_wk!$A$2:$AP$151,HLOOKUP(MAIN!D2443,Swaps_wk!$B$2:$AP$151,150,FALSE),FALSE),0)</f>
        <v>0</v>
      </c>
      <c r="I2443" s="24">
        <f>SUMIFS(PASTE_DQS_TRACKER!$D:$D,PASTE_DQS_TRACKER!$C:$C,MAIN!$A2443,PASTE_DQS_TRACKER!$B:$B,MAIN!$D2443)-SUMIFS(PASTE_DQS_TRACKER!$D:$D,PASTE_DQS_TRACKER!$C:$C,MAIN!A2443,PASTE_DQS_TRACKER!$E:$E,MAIN!$D2443)</f>
        <v>0</v>
      </c>
      <c r="J2443" s="25">
        <f t="shared" si="709"/>
        <v>0</v>
      </c>
      <c r="K2443" s="24">
        <f>IFERROR(IF(V2443="Flex",0,IF(D2443=$D$30,VLOOKUP(A2443,MMO_o10M_lease!$A$1:$F$51,5,FALSE),IF(D2443=$D$26,VLOOKUP(D2443,LANDINGS!$A$3:$BR$40,HLOOKUP(A2443,LANDINGS!$B$1:$CF$42,42,FALSE),FALSE)-IFERROR(VLOOKUP(A2443,MMO_o10M_lease!$A$1:$F$38,5,FALSE),0),VLOOKUP(D2443,LANDINGS!$A$3:$CF$40,HLOOKUP(A2443,LANDINGS!$B$1:$CF$42,42,FALSE),FALSE)))),0)</f>
        <v>0</v>
      </c>
      <c r="L2443" s="24">
        <f>SUMIFS(PASTE_FLEX_TRACKER!$D:$D,PASTE_FLEX_TRACKER!$F:$F,MAIN!$A2443,PASTE_FLEX_TRACKER!$B:$B,MAIN!$D2443)-SUMIFS(PASTE_FLEX_TRACKER!$D:$D,PASTE_FLEX_TRACKER!$C:$C,MAIN!$A2443,PASTE_FLEX_TRACKER!$B:$B,MAIN!$D2443)</f>
        <v>0</v>
      </c>
      <c r="M2443" s="24" t="str">
        <f>IFERROR(-VLOOKUP(D2443,SQ!$A$19:$CC$52,HLOOKUP(MAIN!A2443,SQ!$B$18:$CC$56,39,FALSE),FALSE),"n/a")</f>
        <v>n/a</v>
      </c>
      <c r="N2443" s="46" t="s">
        <v>563</v>
      </c>
      <c r="O2443" s="46">
        <f>SUMIFS(MAN_ADJ!$L:$L,MAN_ADJ!$K:$K,MAIN!$D2443,MAN_ADJ!$J:$J,MAIN!$S2443)</f>
        <v>0</v>
      </c>
      <c r="P2443" s="25">
        <f t="shared" si="701"/>
        <v>0</v>
      </c>
      <c r="Q2443" s="28" t="str">
        <f t="shared" si="710"/>
        <v>n/a</v>
      </c>
      <c r="R2443" s="38">
        <f t="shared" si="711"/>
        <v>0</v>
      </c>
      <c r="S2443" s="17" t="s">
        <v>59</v>
      </c>
    </row>
    <row r="2444" spans="1:19" x14ac:dyDescent="0.25">
      <c r="A2444" s="17" t="s">
        <v>59</v>
      </c>
      <c r="B2444" s="17" t="s">
        <v>93</v>
      </c>
      <c r="C2444" s="17" t="s">
        <v>255</v>
      </c>
      <c r="D2444" s="17" t="s">
        <v>129</v>
      </c>
      <c r="E2444" s="24">
        <f>IF(U2444="SC",SUMIFS(SC!F:F,SC!A:A,MAIN!D2444,SC!B:B,MAIN!A2444),SUMIFS(Allocations!$H:$H,Allocations!$A:$A,MAIN!$A2444,Allocations!$B:$B,MAIN!$D2444))</f>
        <v>1.6</v>
      </c>
      <c r="F2444" s="24">
        <f>IF(U2444="SC",SUMIFS(SC!J:J,SC!A:A,MAIN!D2444,SC!B:B,MAIN!A2444),SUMIFS(Allocations!M:M,Allocations!A:A,MAIN!A2444,Allocations!B:B,MAIN!D2444))</f>
        <v>0</v>
      </c>
      <c r="G2444" s="24">
        <f t="shared" si="699"/>
        <v>1.6</v>
      </c>
      <c r="H2444" s="24">
        <f>IFERROR(VLOOKUP(S2444,Swaps_wk!$A$2:$AP$151,HLOOKUP(MAIN!D2444,Swaps_wk!$B$2:$AP$151,150,FALSE),FALSE),0)</f>
        <v>0</v>
      </c>
      <c r="I2444" s="24">
        <f>SUMIFS(PASTE_DQS_TRACKER!$D:$D,PASTE_DQS_TRACKER!$C:$C,MAIN!$A2444,PASTE_DQS_TRACKER!$B:$B,MAIN!$D2444)-SUMIFS(PASTE_DQS_TRACKER!$D:$D,PASTE_DQS_TRACKER!$C:$C,MAIN!A2444,PASTE_DQS_TRACKER!$E:$E,MAIN!$D2444)</f>
        <v>-0.8</v>
      </c>
      <c r="J2444" s="25">
        <f t="shared" si="700"/>
        <v>0.8</v>
      </c>
      <c r="K2444" s="24">
        <f>IFERROR(IF(V2444="Flex",0,IF(D2444=$D$30,VLOOKUP(A2444,MMO_o10M_lease!$A$1:$F$51,5,FALSE),IF(D2444=$D$26,VLOOKUP(D2444,LANDINGS!$A$3:$BR$40,HLOOKUP(A2444,LANDINGS!$B$1:$CF$42,42,FALSE),FALSE)-IFERROR(VLOOKUP(A2444,MMO_o10M_lease!$A$1:$F$38,5,FALSE),0),VLOOKUP(D2444,LANDINGS!$A$3:$CF$40,HLOOKUP(A2444,LANDINGS!$B$1:$CF$42,42,FALSE),FALSE)))),0)</f>
        <v>0</v>
      </c>
      <c r="L2444" s="24">
        <f>SUMIFS(PASTE_FLEX_TRACKER!$D:$D,PASTE_FLEX_TRACKER!$F:$F,MAIN!$A2444,PASTE_FLEX_TRACKER!$B:$B,MAIN!$D2444)-SUMIFS(PASTE_FLEX_TRACKER!$D:$D,PASTE_FLEX_TRACKER!$C:$C,MAIN!$A2444,PASTE_FLEX_TRACKER!$B:$B,MAIN!$D2444)</f>
        <v>0</v>
      </c>
      <c r="M2444" s="24" t="str">
        <f>IFERROR(-VLOOKUP(D2444,SQ!$A$19:$CC$52,HLOOKUP(MAIN!A2444,SQ!$B$18:$CC$56,39,FALSE),FALSE),"n/a")</f>
        <v>n/a</v>
      </c>
      <c r="N2444" s="46" t="s">
        <v>563</v>
      </c>
      <c r="O2444" s="46">
        <f>SUMIFS(MAN_ADJ!$L:$L,MAN_ADJ!$K:$K,MAIN!$D2444,MAN_ADJ!$J:$J,MAIN!$S2444)</f>
        <v>0</v>
      </c>
      <c r="P2444" s="25">
        <f t="shared" si="701"/>
        <v>0</v>
      </c>
      <c r="Q2444" s="28">
        <f t="shared" si="692"/>
        <v>0</v>
      </c>
      <c r="R2444" s="38">
        <f t="shared" si="702"/>
        <v>0.8</v>
      </c>
      <c r="S2444" s="17" t="s">
        <v>59</v>
      </c>
    </row>
    <row r="2445" spans="1:19" x14ac:dyDescent="0.25">
      <c r="A2445" s="17" t="s">
        <v>59</v>
      </c>
      <c r="B2445" s="17" t="s">
        <v>93</v>
      </c>
      <c r="C2445" s="17" t="s">
        <v>255</v>
      </c>
      <c r="D2445" s="17" t="s">
        <v>155</v>
      </c>
      <c r="E2445" s="24">
        <f>IF(U2445="SC",SUMIFS(SC!F:F,SC!A:A,MAIN!D2445,SC!B:B,MAIN!A2445),SUMIFS(Allocations!$H:$H,Allocations!$A:$A,MAIN!$A2445,Allocations!$B:$B,MAIN!$D2445))</f>
        <v>0.5</v>
      </c>
      <c r="F2445" s="24">
        <f>IF(U2445="SC",SUMIFS(SC!J:J,SC!A:A,MAIN!D2445,SC!B:B,MAIN!A2445),SUMIFS(Allocations!M:M,Allocations!A:A,MAIN!A2445,Allocations!B:B,MAIN!D2445))</f>
        <v>0</v>
      </c>
      <c r="G2445" s="24">
        <f t="shared" si="699"/>
        <v>0.5</v>
      </c>
      <c r="H2445" s="24">
        <f>IFERROR(VLOOKUP(S2445,Swaps_wk!$A$2:$AP$151,HLOOKUP(MAIN!D2445,Swaps_wk!$B$2:$AP$151,150,FALSE),FALSE),0)</f>
        <v>0</v>
      </c>
      <c r="I2445" s="24">
        <f>SUMIFS(PASTE_DQS_TRACKER!$D:$D,PASTE_DQS_TRACKER!$C:$C,MAIN!$A2445,PASTE_DQS_TRACKER!$B:$B,MAIN!$D2445)-SUMIFS(PASTE_DQS_TRACKER!$D:$D,PASTE_DQS_TRACKER!$C:$C,MAIN!A2445,PASTE_DQS_TRACKER!$E:$E,MAIN!$D2445)</f>
        <v>0</v>
      </c>
      <c r="J2445" s="25">
        <f t="shared" si="700"/>
        <v>0.5</v>
      </c>
      <c r="K2445" s="24">
        <f>IFERROR(IF(V2445="Flex",0,IF(D2445=$D$30,VLOOKUP(A2445,MMO_o10M_lease!$A$1:$F$51,5,FALSE),IF(D2445=$D$26,VLOOKUP(D2445,LANDINGS!$A$3:$BR$40,HLOOKUP(A2445,LANDINGS!$B$1:$CF$42,42,FALSE),FALSE)-IFERROR(VLOOKUP(A2445,MMO_o10M_lease!$A$1:$F$38,5,FALSE),0),VLOOKUP(D2445,LANDINGS!$A$3:$CF$40,HLOOKUP(A2445,LANDINGS!$B$1:$CF$42,42,FALSE),FALSE)))),0)</f>
        <v>0</v>
      </c>
      <c r="L2445" s="24">
        <f>SUMIFS(PASTE_FLEX_TRACKER!$D:$D,PASTE_FLEX_TRACKER!$F:$F,MAIN!$A2445,PASTE_FLEX_TRACKER!$B:$B,MAIN!$D2445)-SUMIFS(PASTE_FLEX_TRACKER!$D:$D,PASTE_FLEX_TRACKER!$C:$C,MAIN!$A2445,PASTE_FLEX_TRACKER!$B:$B,MAIN!$D2445)</f>
        <v>0</v>
      </c>
      <c r="M2445" s="24" t="str">
        <f>IFERROR(-VLOOKUP(D2445,SQ!$A$19:$CC$52,HLOOKUP(MAIN!A2445,SQ!$B$18:$CC$56,39,FALSE),FALSE),"n/a")</f>
        <v>n/a</v>
      </c>
      <c r="N2445" s="46" t="s">
        <v>563</v>
      </c>
      <c r="O2445" s="46">
        <f>SUMIFS(MAN_ADJ!$L:$L,MAN_ADJ!$K:$K,MAIN!$D2445,MAN_ADJ!$J:$J,MAIN!$S2445)</f>
        <v>0</v>
      </c>
      <c r="P2445" s="25">
        <f t="shared" si="701"/>
        <v>0</v>
      </c>
      <c r="Q2445" s="28">
        <f t="shared" si="692"/>
        <v>0</v>
      </c>
      <c r="R2445" s="38">
        <f t="shared" si="702"/>
        <v>0.5</v>
      </c>
      <c r="S2445" s="17" t="s">
        <v>59</v>
      </c>
    </row>
    <row r="2446" spans="1:19" x14ac:dyDescent="0.25">
      <c r="A2446" s="17" t="s">
        <v>59</v>
      </c>
      <c r="B2446" s="17" t="s">
        <v>93</v>
      </c>
      <c r="C2446" s="17" t="s">
        <v>255</v>
      </c>
      <c r="D2446" s="17" t="s">
        <v>130</v>
      </c>
      <c r="E2446" s="24">
        <f>IF(U2446="SC",SUMIFS(SC!F:F,SC!A:A,MAIN!D2446,SC!B:B,MAIN!A2446),SUMIFS(Allocations!$H:$H,Allocations!$A:$A,MAIN!$A2446,Allocations!$B:$B,MAIN!$D2446))</f>
        <v>0</v>
      </c>
      <c r="F2446" s="24">
        <f>IF(U2446="SC",SUMIFS(SC!J:J,SC!A:A,MAIN!D2446,SC!B:B,MAIN!A2446),SUMIFS(Allocations!M:M,Allocations!A:A,MAIN!A2446,Allocations!B:B,MAIN!D2446))</f>
        <v>0</v>
      </c>
      <c r="G2446" s="24">
        <f t="shared" si="699"/>
        <v>0</v>
      </c>
      <c r="H2446" s="24">
        <f>IFERROR(VLOOKUP(S2446,Swaps_wk!$A$2:$AP$151,HLOOKUP(MAIN!D2446,Swaps_wk!$B$2:$AP$151,150,FALSE),FALSE),0)</f>
        <v>0</v>
      </c>
      <c r="I2446" s="24">
        <f>SUMIFS(PASTE_DQS_TRACKER!$D:$D,PASTE_DQS_TRACKER!$C:$C,MAIN!$A2446,PASTE_DQS_TRACKER!$B:$B,MAIN!$D2446)-SUMIFS(PASTE_DQS_TRACKER!$D:$D,PASTE_DQS_TRACKER!$C:$C,MAIN!A2446,PASTE_DQS_TRACKER!$E:$E,MAIN!$D2446)</f>
        <v>0</v>
      </c>
      <c r="J2446" s="25">
        <f t="shared" si="700"/>
        <v>0</v>
      </c>
      <c r="K2446" s="24">
        <f>IFERROR(IF(V2446="Flex",0,IF(D2446=$D$30,VLOOKUP(A2446,MMO_o10M_lease!$A$1:$F$51,5,FALSE),IF(D2446=$D$26,VLOOKUP(D2446,LANDINGS!$A$3:$BR$40,HLOOKUP(A2446,LANDINGS!$B$1:$CF$42,42,FALSE),FALSE)-IFERROR(VLOOKUP(A2446,MMO_o10M_lease!$A$1:$F$38,5,FALSE),0),VLOOKUP(D2446,LANDINGS!$A$3:$CF$40,HLOOKUP(A2446,LANDINGS!$B$1:$CF$42,42,FALSE),FALSE)))),0)</f>
        <v>0</v>
      </c>
      <c r="L2446" s="24">
        <f>SUMIFS(PASTE_FLEX_TRACKER!$D:$D,PASTE_FLEX_TRACKER!$F:$F,MAIN!$A2446,PASTE_FLEX_TRACKER!$B:$B,MAIN!$D2446)-SUMIFS(PASTE_FLEX_TRACKER!$D:$D,PASTE_FLEX_TRACKER!$C:$C,MAIN!$A2446,PASTE_FLEX_TRACKER!$B:$B,MAIN!$D2446)</f>
        <v>0</v>
      </c>
      <c r="M2446" s="24" t="str">
        <f>IFERROR(-VLOOKUP(D2446,SQ!$A$19:$CC$52,HLOOKUP(MAIN!A2446,SQ!$B$18:$CC$56,39,FALSE),FALSE),"n/a")</f>
        <v>n/a</v>
      </c>
      <c r="N2446" s="46" t="s">
        <v>563</v>
      </c>
      <c r="O2446" s="46">
        <f>SUMIFS(MAN_ADJ!$L:$L,MAN_ADJ!$K:$K,MAIN!$D2446,MAN_ADJ!$J:$J,MAIN!$S2446)</f>
        <v>0</v>
      </c>
      <c r="P2446" s="25">
        <f t="shared" si="701"/>
        <v>0</v>
      </c>
      <c r="Q2446" s="28" t="str">
        <f t="shared" si="692"/>
        <v>n/a</v>
      </c>
      <c r="R2446" s="38">
        <f t="shared" si="702"/>
        <v>0</v>
      </c>
      <c r="S2446" s="17" t="s">
        <v>59</v>
      </c>
    </row>
    <row r="2447" spans="1:19" x14ac:dyDescent="0.25">
      <c r="A2447" s="26" t="s">
        <v>59</v>
      </c>
      <c r="B2447" s="26" t="s">
        <v>93</v>
      </c>
      <c r="C2447" s="26" t="s">
        <v>255</v>
      </c>
      <c r="D2447" s="26" t="s">
        <v>131</v>
      </c>
      <c r="E2447" s="27">
        <f t="shared" ref="E2447:M2447" si="712">SUM(E2408:E2446)</f>
        <v>3789.0079999999998</v>
      </c>
      <c r="F2447" s="27">
        <f t="shared" si="712"/>
        <v>359.90100000000001</v>
      </c>
      <c r="G2447" s="27">
        <f t="shared" si="712"/>
        <v>4148.9090000000006</v>
      </c>
      <c r="H2447" s="27">
        <f>IFERROR(VLOOKUP(S2447,Swaps_wk!$A$2:$AP$151,HLOOKUP(MAIN!D2447,Swaps_wk!$B$2:$AP$151,150,FALSE),FALSE),0)</f>
        <v>0</v>
      </c>
      <c r="I2447" s="27">
        <f t="shared" si="712"/>
        <v>74.999999999999986</v>
      </c>
      <c r="J2447" s="25">
        <f t="shared" si="712"/>
        <v>4223.9090000000006</v>
      </c>
      <c r="K2447" s="27">
        <f t="shared" si="712"/>
        <v>1022.2000000000002</v>
      </c>
      <c r="L2447" s="27">
        <f t="shared" si="712"/>
        <v>595.15999999999985</v>
      </c>
      <c r="M2447" s="27">
        <f t="shared" si="712"/>
        <v>-36</v>
      </c>
      <c r="N2447" s="46" t="s">
        <v>563</v>
      </c>
      <c r="O2447" s="27">
        <f>SUM(O2408:O2446)</f>
        <v>0</v>
      </c>
      <c r="P2447" s="25">
        <f t="shared" ref="P2447" si="713">SUM(P2408:P2446)</f>
        <v>1581.3600000000001</v>
      </c>
      <c r="Q2447" s="28">
        <f t="shared" si="692"/>
        <v>0.37438306554426243</v>
      </c>
      <c r="R2447" s="38">
        <f t="shared" si="702"/>
        <v>2642.5490000000004</v>
      </c>
      <c r="S2447" s="17" t="s">
        <v>59</v>
      </c>
    </row>
    <row r="2448" spans="1:19" x14ac:dyDescent="0.25">
      <c r="A2448" s="17" t="s">
        <v>256</v>
      </c>
      <c r="B2448" s="17" t="s">
        <v>93</v>
      </c>
      <c r="C2448" s="17" t="s">
        <v>257</v>
      </c>
      <c r="D2448" s="17" t="s">
        <v>95</v>
      </c>
      <c r="E2448" s="24">
        <f>IF(U2448="SC",SUMIFS(SC!F:F,SC!A:A,MAIN!D2448,SC!B:B,MAIN!A2448),SUMIFS(Allocations!$H:$H,Allocations!$A:$A,MAIN!$A2448,Allocations!$B:$B,MAIN!$D2448))</f>
        <v>5.3130000000000006</v>
      </c>
      <c r="F2448" s="24">
        <f>IF(U2448="SC",SUMIFS(SC!J:J,SC!A:A,MAIN!D2448,SC!B:B,MAIN!A2448),SUMIFS(Allocations!M:M,Allocations!A:A,MAIN!A2448,Allocations!B:B,MAIN!D2448))</f>
        <v>0</v>
      </c>
      <c r="G2448" s="24">
        <f t="shared" ref="G2448:G2485" si="714">E2448+F2448</f>
        <v>5.3130000000000006</v>
      </c>
      <c r="H2448" s="24">
        <f>IFERROR(VLOOKUP(S2448,Swaps_wk!$A$2:$AP$151,HLOOKUP(MAIN!D2448,Swaps_wk!$B$2:$AP$151,150,FALSE),FALSE),0)</f>
        <v>0</v>
      </c>
      <c r="I2448" s="24">
        <f>SUMIFS(PASTE_DQS_TRACKER!$D:$D,PASTE_DQS_TRACKER!$C:$C,MAIN!$A2448,PASTE_DQS_TRACKER!$B:$B,MAIN!$D2448)-SUMIFS(PASTE_DQS_TRACKER!$D:$D,PASTE_DQS_TRACKER!$C:$C,MAIN!A2448,PASTE_DQS_TRACKER!$E:$E,MAIN!$D2448)</f>
        <v>0.1</v>
      </c>
      <c r="J2448" s="25">
        <f t="shared" ref="J2448:J2485" si="715">G2448+I2448</f>
        <v>5.4130000000000003</v>
      </c>
      <c r="K2448" s="24">
        <f>IFERROR(IF(V2448="Flex",0,IF(D2448=$D$30,VLOOKUP(A2448,MMO_o10M_lease!$A$1:$F$51,5,FALSE),IF(D2448=$D$26,VLOOKUP(D2448,LANDINGS!$A$3:$BR$40,HLOOKUP(A2448,LANDINGS!$B$1:$CF$42,42,FALSE),FALSE)-IFERROR(VLOOKUP(A2448,MMO_o10M_lease!$A$1:$F$38,5,FALSE),0),VLOOKUP(D2448,LANDINGS!$A$3:$CF$40,HLOOKUP(A2448,LANDINGS!$B$1:$CF$42,42,FALSE),FALSE)))),0)</f>
        <v>4.07</v>
      </c>
      <c r="L2448" s="24">
        <f>SUMIFS(PASTE_FLEX_TRACKER!$D:$D,PASTE_FLEX_TRACKER!$F:$F,MAIN!$A2448,PASTE_FLEX_TRACKER!$B:$B,MAIN!$D2448)-SUMIFS(PASTE_FLEX_TRACKER!$D:$D,PASTE_FLEX_TRACKER!$C:$C,MAIN!$A2448,PASTE_FLEX_TRACKER!$B:$B,MAIN!$D2448)</f>
        <v>0</v>
      </c>
      <c r="M2448" s="24">
        <f>IFERROR(-VLOOKUP(D2448,SQ!$A$19:$CC$52,HLOOKUP(MAIN!A2448,SQ!$B$18:$CC$56,39,FALSE),FALSE),"n/a")</f>
        <v>0</v>
      </c>
      <c r="N2448" s="46" t="s">
        <v>563</v>
      </c>
      <c r="O2448" s="46">
        <f>SUMIFS(MAN_ADJ!$L:$L,MAN_ADJ!$K:$K,MAIN!$D2448,MAN_ADJ!$J:$J,MAIN!$S2448)</f>
        <v>0</v>
      </c>
      <c r="P2448" s="25">
        <f t="shared" ref="P2448:P2485" si="716">SUM(K2448:O2448)</f>
        <v>4.07</v>
      </c>
      <c r="Q2448" s="28">
        <f t="shared" si="692"/>
        <v>0.75189358950674301</v>
      </c>
      <c r="R2448" s="38">
        <f t="shared" si="702"/>
        <v>1.343</v>
      </c>
      <c r="S2448" s="17" t="s">
        <v>256</v>
      </c>
    </row>
    <row r="2449" spans="1:19" x14ac:dyDescent="0.25">
      <c r="A2449" s="17" t="s">
        <v>256</v>
      </c>
      <c r="B2449" s="17" t="s">
        <v>93</v>
      </c>
      <c r="C2449" s="17" t="s">
        <v>257</v>
      </c>
      <c r="D2449" s="17" t="s">
        <v>96</v>
      </c>
      <c r="E2449" s="24">
        <f>IF(U2449="SC",SUMIFS(SC!F:F,SC!A:A,MAIN!D2449,SC!B:B,MAIN!A2449),SUMIFS(Allocations!$H:$H,Allocations!$A:$A,MAIN!$A2449,Allocations!$B:$B,MAIN!$D2449))</f>
        <v>0.78400000000000003</v>
      </c>
      <c r="F2449" s="24">
        <f>IF(U2449="SC",SUMIFS(SC!J:J,SC!A:A,MAIN!D2449,SC!B:B,MAIN!A2449),SUMIFS(Allocations!M:M,Allocations!A:A,MAIN!A2449,Allocations!B:B,MAIN!D2449))</f>
        <v>0</v>
      </c>
      <c r="G2449" s="24">
        <f t="shared" si="714"/>
        <v>0.78400000000000003</v>
      </c>
      <c r="H2449" s="24">
        <f>IFERROR(VLOOKUP(S2449,Swaps_wk!$A$2:$AP$151,HLOOKUP(MAIN!D2449,Swaps_wk!$B$2:$AP$151,150,FALSE),FALSE),0)</f>
        <v>0</v>
      </c>
      <c r="I2449" s="24">
        <f>SUMIFS(PASTE_DQS_TRACKER!$D:$D,PASTE_DQS_TRACKER!$C:$C,MAIN!$A2449,PASTE_DQS_TRACKER!$B:$B,MAIN!$D2449)-SUMIFS(PASTE_DQS_TRACKER!$D:$D,PASTE_DQS_TRACKER!$C:$C,MAIN!A2449,PASTE_DQS_TRACKER!$E:$E,MAIN!$D2449)</f>
        <v>0</v>
      </c>
      <c r="J2449" s="25">
        <f t="shared" si="715"/>
        <v>0.78400000000000003</v>
      </c>
      <c r="K2449" s="24">
        <f>IFERROR(IF(V2449="Flex",0,IF(D2449=$D$30,VLOOKUP(A2449,MMO_o10M_lease!$A$1:$F$51,5,FALSE),IF(D2449=$D$26,VLOOKUP(D2449,LANDINGS!$A$3:$BR$40,HLOOKUP(A2449,LANDINGS!$B$1:$CF$42,42,FALSE),FALSE)-IFERROR(VLOOKUP(A2449,MMO_o10M_lease!$A$1:$F$38,5,FALSE),0),VLOOKUP(D2449,LANDINGS!$A$3:$CF$40,HLOOKUP(A2449,LANDINGS!$B$1:$CF$42,42,FALSE),FALSE)))),0)</f>
        <v>0.63400000000000001</v>
      </c>
      <c r="L2449" s="24">
        <f>SUMIFS(PASTE_FLEX_TRACKER!$D:$D,PASTE_FLEX_TRACKER!$F:$F,MAIN!$A2449,PASTE_FLEX_TRACKER!$B:$B,MAIN!$D2449)-SUMIFS(PASTE_FLEX_TRACKER!$D:$D,PASTE_FLEX_TRACKER!$C:$C,MAIN!$A2449,PASTE_FLEX_TRACKER!$B:$B,MAIN!$D2449)</f>
        <v>0</v>
      </c>
      <c r="M2449" s="24">
        <f>IFERROR(-VLOOKUP(D2449,SQ!$A$19:$CC$52,HLOOKUP(MAIN!A2449,SQ!$B$18:$CC$56,39,FALSE),FALSE),"n/a")</f>
        <v>0</v>
      </c>
      <c r="N2449" s="46" t="s">
        <v>563</v>
      </c>
      <c r="O2449" s="46">
        <f>SUMIFS(MAN_ADJ!$L:$L,MAN_ADJ!$K:$K,MAIN!$D2449,MAN_ADJ!$J:$J,MAIN!$S2449)</f>
        <v>0</v>
      </c>
      <c r="P2449" s="25">
        <f t="shared" si="716"/>
        <v>0.63400000000000001</v>
      </c>
      <c r="Q2449" s="28">
        <f t="shared" si="692"/>
        <v>0.80867346938775508</v>
      </c>
      <c r="R2449" s="38">
        <f t="shared" si="702"/>
        <v>0.15000000000000002</v>
      </c>
      <c r="S2449" s="17" t="s">
        <v>256</v>
      </c>
    </row>
    <row r="2450" spans="1:19" x14ac:dyDescent="0.25">
      <c r="A2450" s="17" t="s">
        <v>256</v>
      </c>
      <c r="B2450" s="17" t="s">
        <v>93</v>
      </c>
      <c r="C2450" s="17" t="s">
        <v>257</v>
      </c>
      <c r="D2450" s="17" t="s">
        <v>97</v>
      </c>
      <c r="E2450" s="24">
        <f>IF(U2450="SC",SUMIFS(SC!F:F,SC!A:A,MAIN!D2450,SC!B:B,MAIN!A2450),SUMIFS(Allocations!$H:$H,Allocations!$A:$A,MAIN!$A2450,Allocations!$B:$B,MAIN!$D2450))</f>
        <v>1</v>
      </c>
      <c r="F2450" s="24">
        <f>IF(U2450="SC",SUMIFS(SC!J:J,SC!A:A,MAIN!D2450,SC!B:B,MAIN!A2450),SUMIFS(Allocations!M:M,Allocations!A:A,MAIN!A2450,Allocations!B:B,MAIN!D2450))</f>
        <v>0</v>
      </c>
      <c r="G2450" s="24">
        <f t="shared" si="714"/>
        <v>1</v>
      </c>
      <c r="H2450" s="24">
        <f>IFERROR(VLOOKUP(S2450,Swaps_wk!$A$2:$AP$151,HLOOKUP(MAIN!D2450,Swaps_wk!$B$2:$AP$151,150,FALSE),FALSE),0)</f>
        <v>0</v>
      </c>
      <c r="I2450" s="24">
        <f>SUMIFS(PASTE_DQS_TRACKER!$D:$D,PASTE_DQS_TRACKER!$C:$C,MAIN!$A2450,PASTE_DQS_TRACKER!$B:$B,MAIN!$D2450)-SUMIFS(PASTE_DQS_TRACKER!$D:$D,PASTE_DQS_TRACKER!$C:$C,MAIN!A2450,PASTE_DQS_TRACKER!$E:$E,MAIN!$D2450)</f>
        <v>0</v>
      </c>
      <c r="J2450" s="25">
        <f t="shared" si="715"/>
        <v>1</v>
      </c>
      <c r="K2450" s="24">
        <f>IFERROR(IF(V2450="Flex",0,IF(D2450=$D$30,VLOOKUP(A2450,MMO_o10M_lease!$A$1:$F$51,5,FALSE),IF(D2450=$D$26,VLOOKUP(D2450,LANDINGS!$A$3:$BR$40,HLOOKUP(A2450,LANDINGS!$B$1:$CF$42,42,FALSE),FALSE)-IFERROR(VLOOKUP(A2450,MMO_o10M_lease!$A$1:$F$38,5,FALSE),0),VLOOKUP(D2450,LANDINGS!$A$3:$CF$40,HLOOKUP(A2450,LANDINGS!$B$1:$CF$42,42,FALSE),FALSE)))),0)</f>
        <v>4.2000000000000003E-2</v>
      </c>
      <c r="L2450" s="24">
        <f>SUMIFS(PASTE_FLEX_TRACKER!$D:$D,PASTE_FLEX_TRACKER!$F:$F,MAIN!$A2450,PASTE_FLEX_TRACKER!$B:$B,MAIN!$D2450)-SUMIFS(PASTE_FLEX_TRACKER!$D:$D,PASTE_FLEX_TRACKER!$C:$C,MAIN!$A2450,PASTE_FLEX_TRACKER!$B:$B,MAIN!$D2450)</f>
        <v>0</v>
      </c>
      <c r="M2450" s="24">
        <f>IFERROR(-VLOOKUP(D2450,SQ!$A$19:$CC$52,HLOOKUP(MAIN!A2450,SQ!$B$18:$CC$56,39,FALSE),FALSE),"n/a")</f>
        <v>0</v>
      </c>
      <c r="N2450" s="46" t="s">
        <v>563</v>
      </c>
      <c r="O2450" s="46">
        <f>SUMIFS(MAN_ADJ!$L:$L,MAN_ADJ!$K:$K,MAIN!$D2450,MAN_ADJ!$J:$J,MAIN!$S2450)</f>
        <v>0</v>
      </c>
      <c r="P2450" s="25">
        <f t="shared" si="716"/>
        <v>4.2000000000000003E-2</v>
      </c>
      <c r="Q2450" s="28">
        <f t="shared" si="692"/>
        <v>4.2000000000000003E-2</v>
      </c>
      <c r="R2450" s="38">
        <f t="shared" si="702"/>
        <v>0.95799999999999996</v>
      </c>
      <c r="S2450" s="17" t="s">
        <v>256</v>
      </c>
    </row>
    <row r="2451" spans="1:19" x14ac:dyDescent="0.25">
      <c r="A2451" s="17" t="s">
        <v>256</v>
      </c>
      <c r="B2451" s="17" t="s">
        <v>93</v>
      </c>
      <c r="C2451" s="17" t="s">
        <v>257</v>
      </c>
      <c r="D2451" s="17" t="s">
        <v>98</v>
      </c>
      <c r="E2451" s="24">
        <f>IF(U2451="SC",SUMIFS(SC!F:F,SC!A:A,MAIN!D2451,SC!B:B,MAIN!A2451),SUMIFS(Allocations!$H:$H,Allocations!$A:$A,MAIN!$A2451,Allocations!$B:$B,MAIN!$D2451))</f>
        <v>1.3</v>
      </c>
      <c r="F2451" s="24">
        <f>IF(U2451="SC",SUMIFS(SC!J:J,SC!A:A,MAIN!D2451,SC!B:B,MAIN!A2451),SUMIFS(Allocations!M:M,Allocations!A:A,MAIN!A2451,Allocations!B:B,MAIN!D2451))</f>
        <v>0</v>
      </c>
      <c r="G2451" s="24">
        <f t="shared" si="714"/>
        <v>1.3</v>
      </c>
      <c r="H2451" s="24">
        <f>IFERROR(VLOOKUP(S2451,Swaps_wk!$A$2:$AP$151,HLOOKUP(MAIN!D2451,Swaps_wk!$B$2:$AP$151,150,FALSE),FALSE),0)</f>
        <v>0</v>
      </c>
      <c r="I2451" s="24">
        <f>SUMIFS(PASTE_DQS_TRACKER!$D:$D,PASTE_DQS_TRACKER!$C:$C,MAIN!$A2451,PASTE_DQS_TRACKER!$B:$B,MAIN!$D2451)-SUMIFS(PASTE_DQS_TRACKER!$D:$D,PASTE_DQS_TRACKER!$C:$C,MAIN!A2451,PASTE_DQS_TRACKER!$E:$E,MAIN!$D2451)</f>
        <v>0.3</v>
      </c>
      <c r="J2451" s="25">
        <f t="shared" si="715"/>
        <v>1.6</v>
      </c>
      <c r="K2451" s="24">
        <f>IFERROR(IF(V2451="Flex",0,IF(D2451=$D$30,VLOOKUP(A2451,MMO_o10M_lease!$A$1:$F$51,5,FALSE),IF(D2451=$D$26,VLOOKUP(D2451,LANDINGS!$A$3:$BR$40,HLOOKUP(A2451,LANDINGS!$B$1:$CF$42,42,FALSE),FALSE)-IFERROR(VLOOKUP(A2451,MMO_o10M_lease!$A$1:$F$38,5,FALSE),0),VLOOKUP(D2451,LANDINGS!$A$3:$CF$40,HLOOKUP(A2451,LANDINGS!$B$1:$CF$42,42,FALSE),FALSE)))),0)</f>
        <v>3.3000000000000002E-2</v>
      </c>
      <c r="L2451" s="24">
        <f>SUMIFS(PASTE_FLEX_TRACKER!$D:$D,PASTE_FLEX_TRACKER!$F:$F,MAIN!$A2451,PASTE_FLEX_TRACKER!$B:$B,MAIN!$D2451)-SUMIFS(PASTE_FLEX_TRACKER!$D:$D,PASTE_FLEX_TRACKER!$C:$C,MAIN!$A2451,PASTE_FLEX_TRACKER!$B:$B,MAIN!$D2451)</f>
        <v>0</v>
      </c>
      <c r="M2451" s="24">
        <f>IFERROR(-VLOOKUP(D2451,SQ!$A$19:$CC$52,HLOOKUP(MAIN!A2451,SQ!$B$18:$CC$56,39,FALSE),FALSE),"n/a")</f>
        <v>0</v>
      </c>
      <c r="N2451" s="46" t="s">
        <v>563</v>
      </c>
      <c r="O2451" s="46">
        <f>SUMIFS(MAN_ADJ!$L:$L,MAN_ADJ!$K:$K,MAIN!$D2451,MAN_ADJ!$J:$J,MAIN!$S2451)</f>
        <v>0</v>
      </c>
      <c r="P2451" s="25">
        <f t="shared" si="716"/>
        <v>3.3000000000000002E-2</v>
      </c>
      <c r="Q2451" s="28">
        <f t="shared" si="692"/>
        <v>2.0625000000000001E-2</v>
      </c>
      <c r="R2451" s="38">
        <f t="shared" si="702"/>
        <v>1.5670000000000002</v>
      </c>
      <c r="S2451" s="17" t="s">
        <v>256</v>
      </c>
    </row>
    <row r="2452" spans="1:19" x14ac:dyDescent="0.25">
      <c r="A2452" s="17" t="s">
        <v>256</v>
      </c>
      <c r="B2452" s="17" t="s">
        <v>93</v>
      </c>
      <c r="C2452" s="17" t="s">
        <v>257</v>
      </c>
      <c r="D2452" s="17" t="s">
        <v>99</v>
      </c>
      <c r="E2452" s="24">
        <f>IF(U2452="SC",SUMIFS(SC!F:F,SC!A:A,MAIN!D2452,SC!B:B,MAIN!A2452),SUMIFS(Allocations!$H:$H,Allocations!$A:$A,MAIN!$A2452,Allocations!$B:$B,MAIN!$D2452))</f>
        <v>0.10700000000000001</v>
      </c>
      <c r="F2452" s="24">
        <f>IF(U2452="SC",SUMIFS(SC!J:J,SC!A:A,MAIN!D2452,SC!B:B,MAIN!A2452),SUMIFS(Allocations!M:M,Allocations!A:A,MAIN!A2452,Allocations!B:B,MAIN!D2452))</f>
        <v>0</v>
      </c>
      <c r="G2452" s="24">
        <f t="shared" si="714"/>
        <v>0.10700000000000001</v>
      </c>
      <c r="H2452" s="24">
        <f>IFERROR(VLOOKUP(S2452,Swaps_wk!$A$2:$AP$151,HLOOKUP(MAIN!D2452,Swaps_wk!$B$2:$AP$151,150,FALSE),FALSE),0)</f>
        <v>0</v>
      </c>
      <c r="I2452" s="24">
        <f>SUMIFS(PASTE_DQS_TRACKER!$D:$D,PASTE_DQS_TRACKER!$C:$C,MAIN!$A2452,PASTE_DQS_TRACKER!$B:$B,MAIN!$D2452)-SUMIFS(PASTE_DQS_TRACKER!$D:$D,PASTE_DQS_TRACKER!$C:$C,MAIN!A2452,PASTE_DQS_TRACKER!$E:$E,MAIN!$D2452)</f>
        <v>0</v>
      </c>
      <c r="J2452" s="25">
        <f t="shared" si="715"/>
        <v>0.10700000000000001</v>
      </c>
      <c r="K2452" s="24">
        <f>IFERROR(IF(V2452="Flex",0,IF(D2452=$D$30,VLOOKUP(A2452,MMO_o10M_lease!$A$1:$F$51,5,FALSE),IF(D2452=$D$26,VLOOKUP(D2452,LANDINGS!$A$3:$BR$40,HLOOKUP(A2452,LANDINGS!$B$1:$CF$42,42,FALSE),FALSE)-IFERROR(VLOOKUP(A2452,MMO_o10M_lease!$A$1:$F$38,5,FALSE),0),VLOOKUP(D2452,LANDINGS!$A$3:$CF$40,HLOOKUP(A2452,LANDINGS!$B$1:$CF$42,42,FALSE),FALSE)))),0)</f>
        <v>0</v>
      </c>
      <c r="L2452" s="24">
        <f>SUMIFS(PASTE_FLEX_TRACKER!$D:$D,PASTE_FLEX_TRACKER!$F:$F,MAIN!$A2452,PASTE_FLEX_TRACKER!$B:$B,MAIN!$D2452)-SUMIFS(PASTE_FLEX_TRACKER!$D:$D,PASTE_FLEX_TRACKER!$C:$C,MAIN!$A2452,PASTE_FLEX_TRACKER!$B:$B,MAIN!$D2452)</f>
        <v>0</v>
      </c>
      <c r="M2452" s="24">
        <f>IFERROR(-VLOOKUP(D2452,SQ!$A$19:$CC$52,HLOOKUP(MAIN!A2452,SQ!$B$18:$CC$56,39,FALSE),FALSE),"n/a")</f>
        <v>0</v>
      </c>
      <c r="N2452" s="46" t="s">
        <v>563</v>
      </c>
      <c r="O2452" s="46">
        <f>SUMIFS(MAN_ADJ!$L:$L,MAN_ADJ!$K:$K,MAIN!$D2452,MAN_ADJ!$J:$J,MAIN!$S2452)</f>
        <v>0</v>
      </c>
      <c r="P2452" s="25">
        <f t="shared" si="716"/>
        <v>0</v>
      </c>
      <c r="Q2452" s="28">
        <f t="shared" si="692"/>
        <v>0</v>
      </c>
      <c r="R2452" s="38">
        <f t="shared" si="702"/>
        <v>0.10700000000000001</v>
      </c>
      <c r="S2452" s="17" t="s">
        <v>256</v>
      </c>
    </row>
    <row r="2453" spans="1:19" x14ac:dyDescent="0.25">
      <c r="A2453" s="17" t="s">
        <v>256</v>
      </c>
      <c r="B2453" s="17" t="s">
        <v>93</v>
      </c>
      <c r="C2453" s="17" t="s">
        <v>257</v>
      </c>
      <c r="D2453" s="17" t="s">
        <v>100</v>
      </c>
      <c r="E2453" s="24">
        <f>IF(U2453="SC",SUMIFS(SC!F:F,SC!A:A,MAIN!D2453,SC!B:B,MAIN!A2453),SUMIFS(Allocations!$H:$H,Allocations!$A:$A,MAIN!$A2453,Allocations!$B:$B,MAIN!$D2453))</f>
        <v>0.10700000000000001</v>
      </c>
      <c r="F2453" s="24">
        <f>IF(U2453="SC",SUMIFS(SC!J:J,SC!A:A,MAIN!D2453,SC!B:B,MAIN!A2453),SUMIFS(Allocations!M:M,Allocations!A:A,MAIN!A2453,Allocations!B:B,MAIN!D2453))</f>
        <v>0</v>
      </c>
      <c r="G2453" s="24">
        <f t="shared" si="714"/>
        <v>0.10700000000000001</v>
      </c>
      <c r="H2453" s="24">
        <f>IFERROR(VLOOKUP(S2453,Swaps_wk!$A$2:$AP$151,HLOOKUP(MAIN!D2453,Swaps_wk!$B$2:$AP$151,150,FALSE),FALSE),0)</f>
        <v>0</v>
      </c>
      <c r="I2453" s="24">
        <f>SUMIFS(PASTE_DQS_TRACKER!$D:$D,PASTE_DQS_TRACKER!$C:$C,MAIN!$A2453,PASTE_DQS_TRACKER!$B:$B,MAIN!$D2453)-SUMIFS(PASTE_DQS_TRACKER!$D:$D,PASTE_DQS_TRACKER!$C:$C,MAIN!A2453,PASTE_DQS_TRACKER!$E:$E,MAIN!$D2453)</f>
        <v>0</v>
      </c>
      <c r="J2453" s="25">
        <f t="shared" si="715"/>
        <v>0.10700000000000001</v>
      </c>
      <c r="K2453" s="24">
        <f>IFERROR(IF(V2453="Flex",0,IF(D2453=$D$30,VLOOKUP(A2453,MMO_o10M_lease!$A$1:$F$51,5,FALSE),IF(D2453=$D$26,VLOOKUP(D2453,LANDINGS!$A$3:$BR$40,HLOOKUP(A2453,LANDINGS!$B$1:$CF$42,42,FALSE),FALSE)-IFERROR(VLOOKUP(A2453,MMO_o10M_lease!$A$1:$F$38,5,FALSE),0),VLOOKUP(D2453,LANDINGS!$A$3:$CF$40,HLOOKUP(A2453,LANDINGS!$B$1:$CF$42,42,FALSE),FALSE)))),0)</f>
        <v>0</v>
      </c>
      <c r="L2453" s="24">
        <f>SUMIFS(PASTE_FLEX_TRACKER!$D:$D,PASTE_FLEX_TRACKER!$F:$F,MAIN!$A2453,PASTE_FLEX_TRACKER!$B:$B,MAIN!$D2453)-SUMIFS(PASTE_FLEX_TRACKER!$D:$D,PASTE_FLEX_TRACKER!$C:$C,MAIN!$A2453,PASTE_FLEX_TRACKER!$B:$B,MAIN!$D2453)</f>
        <v>0</v>
      </c>
      <c r="M2453" s="24">
        <f>IFERROR(-VLOOKUP(D2453,SQ!$A$19:$CC$52,HLOOKUP(MAIN!A2453,SQ!$B$18:$CC$56,39,FALSE),FALSE),"n/a")</f>
        <v>0</v>
      </c>
      <c r="N2453" s="46" t="s">
        <v>563</v>
      </c>
      <c r="O2453" s="46">
        <f>SUMIFS(MAN_ADJ!$L:$L,MAN_ADJ!$K:$K,MAIN!$D2453,MAN_ADJ!$J:$J,MAIN!$S2453)</f>
        <v>0</v>
      </c>
      <c r="P2453" s="25">
        <f t="shared" si="716"/>
        <v>0</v>
      </c>
      <c r="Q2453" s="28">
        <f t="shared" si="692"/>
        <v>0</v>
      </c>
      <c r="R2453" s="38">
        <f t="shared" si="702"/>
        <v>0.10700000000000001</v>
      </c>
      <c r="S2453" s="17" t="s">
        <v>256</v>
      </c>
    </row>
    <row r="2454" spans="1:19" x14ac:dyDescent="0.25">
      <c r="A2454" s="17" t="s">
        <v>256</v>
      </c>
      <c r="B2454" s="17" t="s">
        <v>93</v>
      </c>
      <c r="C2454" s="17" t="s">
        <v>257</v>
      </c>
      <c r="D2454" s="17" t="s">
        <v>101</v>
      </c>
      <c r="E2454" s="24">
        <f>IF(U2454="SC",SUMIFS(SC!F:F,SC!A:A,MAIN!D2454,SC!B:B,MAIN!A2454),SUMIFS(Allocations!$H:$H,Allocations!$A:$A,MAIN!$A2454,Allocations!$B:$B,MAIN!$D2454))</f>
        <v>0</v>
      </c>
      <c r="F2454" s="24">
        <f>IF(U2454="SC",SUMIFS(SC!J:J,SC!A:A,MAIN!D2454,SC!B:B,MAIN!A2454),SUMIFS(Allocations!M:M,Allocations!A:A,MAIN!A2454,Allocations!B:B,MAIN!D2454))</f>
        <v>0</v>
      </c>
      <c r="G2454" s="24">
        <f t="shared" si="714"/>
        <v>0</v>
      </c>
      <c r="H2454" s="24">
        <f>IFERROR(VLOOKUP(S2454,Swaps_wk!$A$2:$AP$151,HLOOKUP(MAIN!D2454,Swaps_wk!$B$2:$AP$151,150,FALSE),FALSE),0)</f>
        <v>0</v>
      </c>
      <c r="I2454" s="24">
        <f>SUMIFS(PASTE_DQS_TRACKER!$D:$D,PASTE_DQS_TRACKER!$C:$C,MAIN!$A2454,PASTE_DQS_TRACKER!$B:$B,MAIN!$D2454)-SUMIFS(PASTE_DQS_TRACKER!$D:$D,PASTE_DQS_TRACKER!$C:$C,MAIN!A2454,PASTE_DQS_TRACKER!$E:$E,MAIN!$D2454)</f>
        <v>0</v>
      </c>
      <c r="J2454" s="25">
        <f t="shared" si="715"/>
        <v>0</v>
      </c>
      <c r="K2454" s="24">
        <f>IFERROR(IF(V2454="Flex",0,IF(D2454=$D$30,VLOOKUP(A2454,MMO_o10M_lease!$A$1:$F$51,5,FALSE),IF(D2454=$D$26,VLOOKUP(D2454,LANDINGS!$A$3:$BR$40,HLOOKUP(A2454,LANDINGS!$B$1:$CF$42,42,FALSE),FALSE)-IFERROR(VLOOKUP(A2454,MMO_o10M_lease!$A$1:$F$38,5,FALSE),0),VLOOKUP(D2454,LANDINGS!$A$3:$CF$40,HLOOKUP(A2454,LANDINGS!$B$1:$CF$42,42,FALSE),FALSE)))),0)</f>
        <v>0</v>
      </c>
      <c r="L2454" s="24">
        <f>SUMIFS(PASTE_FLEX_TRACKER!$D:$D,PASTE_FLEX_TRACKER!$F:$F,MAIN!$A2454,PASTE_FLEX_TRACKER!$B:$B,MAIN!$D2454)-SUMIFS(PASTE_FLEX_TRACKER!$D:$D,PASTE_FLEX_TRACKER!$C:$C,MAIN!$A2454,PASTE_FLEX_TRACKER!$B:$B,MAIN!$D2454)</f>
        <v>0</v>
      </c>
      <c r="M2454" s="24">
        <f>IFERROR(-VLOOKUP(D2454,SQ!$A$19:$CC$52,HLOOKUP(MAIN!A2454,SQ!$B$18:$CC$56,39,FALSE),FALSE),"n/a")</f>
        <v>0</v>
      </c>
      <c r="N2454" s="46" t="s">
        <v>563</v>
      </c>
      <c r="O2454" s="46">
        <f>SUMIFS(MAN_ADJ!$L:$L,MAN_ADJ!$K:$K,MAIN!$D2454,MAN_ADJ!$J:$J,MAIN!$S2454)</f>
        <v>0</v>
      </c>
      <c r="P2454" s="25">
        <f t="shared" si="716"/>
        <v>0</v>
      </c>
      <c r="Q2454" s="28" t="str">
        <f t="shared" si="692"/>
        <v>n/a</v>
      </c>
      <c r="R2454" s="38">
        <f t="shared" si="702"/>
        <v>0</v>
      </c>
      <c r="S2454" s="17" t="s">
        <v>256</v>
      </c>
    </row>
    <row r="2455" spans="1:19" x14ac:dyDescent="0.25">
      <c r="A2455" s="17" t="s">
        <v>256</v>
      </c>
      <c r="B2455" s="17" t="s">
        <v>93</v>
      </c>
      <c r="C2455" s="17" t="s">
        <v>257</v>
      </c>
      <c r="D2455" s="17" t="s">
        <v>102</v>
      </c>
      <c r="E2455" s="24">
        <f>IF(U2455="SC",SUMIFS(SC!F:F,SC!A:A,MAIN!D2455,SC!B:B,MAIN!A2455),SUMIFS(Allocations!$H:$H,Allocations!$A:$A,MAIN!$A2455,Allocations!$B:$B,MAIN!$D2455))</f>
        <v>0</v>
      </c>
      <c r="F2455" s="24">
        <f>IF(U2455="SC",SUMIFS(SC!J:J,SC!A:A,MAIN!D2455,SC!B:B,MAIN!A2455),SUMIFS(Allocations!M:M,Allocations!A:A,MAIN!A2455,Allocations!B:B,MAIN!D2455))</f>
        <v>0</v>
      </c>
      <c r="G2455" s="24">
        <f t="shared" si="714"/>
        <v>0</v>
      </c>
      <c r="H2455" s="24">
        <f>IFERROR(VLOOKUP(S2455,Swaps_wk!$A$2:$AP$151,HLOOKUP(MAIN!D2455,Swaps_wk!$B$2:$AP$151,150,FALSE),FALSE),0)</f>
        <v>0</v>
      </c>
      <c r="I2455" s="24">
        <f>SUMIFS(PASTE_DQS_TRACKER!$D:$D,PASTE_DQS_TRACKER!$C:$C,MAIN!$A2455,PASTE_DQS_TRACKER!$B:$B,MAIN!$D2455)-SUMIFS(PASTE_DQS_TRACKER!$D:$D,PASTE_DQS_TRACKER!$C:$C,MAIN!A2455,PASTE_DQS_TRACKER!$E:$E,MAIN!$D2455)</f>
        <v>0</v>
      </c>
      <c r="J2455" s="25">
        <f t="shared" si="715"/>
        <v>0</v>
      </c>
      <c r="K2455" s="24">
        <f>IFERROR(IF(V2455="Flex",0,IF(D2455=$D$30,VLOOKUP(A2455,MMO_o10M_lease!$A$1:$F$51,5,FALSE),IF(D2455=$D$26,VLOOKUP(D2455,LANDINGS!$A$3:$BR$40,HLOOKUP(A2455,LANDINGS!$B$1:$CF$42,42,FALSE),FALSE)-IFERROR(VLOOKUP(A2455,MMO_o10M_lease!$A$1:$F$38,5,FALSE),0),VLOOKUP(D2455,LANDINGS!$A$3:$CF$40,HLOOKUP(A2455,LANDINGS!$B$1:$CF$42,42,FALSE),FALSE)))),0)</f>
        <v>0</v>
      </c>
      <c r="L2455" s="24">
        <f>SUMIFS(PASTE_FLEX_TRACKER!$D:$D,PASTE_FLEX_TRACKER!$F:$F,MAIN!$A2455,PASTE_FLEX_TRACKER!$B:$B,MAIN!$D2455)-SUMIFS(PASTE_FLEX_TRACKER!$D:$D,PASTE_FLEX_TRACKER!$C:$C,MAIN!$A2455,PASTE_FLEX_TRACKER!$B:$B,MAIN!$D2455)</f>
        <v>0</v>
      </c>
      <c r="M2455" s="24">
        <f>IFERROR(-VLOOKUP(D2455,SQ!$A$19:$CC$52,HLOOKUP(MAIN!A2455,SQ!$B$18:$CC$56,39,FALSE),FALSE),"n/a")</f>
        <v>0</v>
      </c>
      <c r="N2455" s="46" t="s">
        <v>563</v>
      </c>
      <c r="O2455" s="46">
        <f>SUMIFS(MAN_ADJ!$L:$L,MAN_ADJ!$K:$K,MAIN!$D2455,MAN_ADJ!$J:$J,MAIN!$S2455)</f>
        <v>0</v>
      </c>
      <c r="P2455" s="25">
        <f t="shared" si="716"/>
        <v>0</v>
      </c>
      <c r="Q2455" s="28" t="str">
        <f t="shared" si="692"/>
        <v>n/a</v>
      </c>
      <c r="R2455" s="38">
        <f t="shared" si="702"/>
        <v>0</v>
      </c>
      <c r="S2455" s="17" t="s">
        <v>256</v>
      </c>
    </row>
    <row r="2456" spans="1:19" x14ac:dyDescent="0.25">
      <c r="A2456" s="17" t="s">
        <v>256</v>
      </c>
      <c r="B2456" s="17" t="s">
        <v>93</v>
      </c>
      <c r="C2456" s="17" t="s">
        <v>257</v>
      </c>
      <c r="D2456" s="17" t="s">
        <v>103</v>
      </c>
      <c r="E2456" s="24">
        <f>IF(U2456="SC",SUMIFS(SC!F:F,SC!A:A,MAIN!D2456,SC!B:B,MAIN!A2456),SUMIFS(Allocations!$H:$H,Allocations!$A:$A,MAIN!$A2456,Allocations!$B:$B,MAIN!$D2456))</f>
        <v>0</v>
      </c>
      <c r="F2456" s="24">
        <f>IF(U2456="SC",SUMIFS(SC!J:J,SC!A:A,MAIN!D2456,SC!B:B,MAIN!A2456),SUMIFS(Allocations!M:M,Allocations!A:A,MAIN!A2456,Allocations!B:B,MAIN!D2456))</f>
        <v>0</v>
      </c>
      <c r="G2456" s="24">
        <f t="shared" si="714"/>
        <v>0</v>
      </c>
      <c r="H2456" s="24">
        <f>IFERROR(VLOOKUP(S2456,Swaps_wk!$A$2:$AP$151,HLOOKUP(MAIN!D2456,Swaps_wk!$B$2:$AP$151,150,FALSE),FALSE),0)</f>
        <v>0</v>
      </c>
      <c r="I2456" s="24">
        <f>SUMIFS(PASTE_DQS_TRACKER!$D:$D,PASTE_DQS_TRACKER!$C:$C,MAIN!$A2456,PASTE_DQS_TRACKER!$B:$B,MAIN!$D2456)-SUMIFS(PASTE_DQS_TRACKER!$D:$D,PASTE_DQS_TRACKER!$C:$C,MAIN!A2456,PASTE_DQS_TRACKER!$E:$E,MAIN!$D2456)</f>
        <v>0</v>
      </c>
      <c r="J2456" s="25">
        <f t="shared" si="715"/>
        <v>0</v>
      </c>
      <c r="K2456" s="24">
        <f>IFERROR(IF(V2456="Flex",0,IF(D2456=$D$30,VLOOKUP(A2456,MMO_o10M_lease!$A$1:$F$51,5,FALSE),IF(D2456=$D$26,VLOOKUP(D2456,LANDINGS!$A$3:$BR$40,HLOOKUP(A2456,LANDINGS!$B$1:$CF$42,42,FALSE),FALSE)-IFERROR(VLOOKUP(A2456,MMO_o10M_lease!$A$1:$F$38,5,FALSE),0),VLOOKUP(D2456,LANDINGS!$A$3:$CF$40,HLOOKUP(A2456,LANDINGS!$B$1:$CF$42,42,FALSE),FALSE)))),0)</f>
        <v>0</v>
      </c>
      <c r="L2456" s="24">
        <f>SUMIFS(PASTE_FLEX_TRACKER!$D:$D,PASTE_FLEX_TRACKER!$F:$F,MAIN!$A2456,PASTE_FLEX_TRACKER!$B:$B,MAIN!$D2456)-SUMIFS(PASTE_FLEX_TRACKER!$D:$D,PASTE_FLEX_TRACKER!$C:$C,MAIN!$A2456,PASTE_FLEX_TRACKER!$B:$B,MAIN!$D2456)</f>
        <v>0</v>
      </c>
      <c r="M2456" s="24">
        <f>IFERROR(-VLOOKUP(D2456,SQ!$A$19:$CC$52,HLOOKUP(MAIN!A2456,SQ!$B$18:$CC$56,39,FALSE),FALSE),"n/a")</f>
        <v>0</v>
      </c>
      <c r="N2456" s="46" t="s">
        <v>563</v>
      </c>
      <c r="O2456" s="46">
        <f>SUMIFS(MAN_ADJ!$L:$L,MAN_ADJ!$K:$K,MAIN!$D2456,MAN_ADJ!$J:$J,MAIN!$S2456)</f>
        <v>0</v>
      </c>
      <c r="P2456" s="25">
        <f t="shared" si="716"/>
        <v>0</v>
      </c>
      <c r="Q2456" s="28" t="str">
        <f t="shared" si="692"/>
        <v>n/a</v>
      </c>
      <c r="R2456" s="38">
        <f t="shared" si="702"/>
        <v>0</v>
      </c>
      <c r="S2456" s="17" t="s">
        <v>256</v>
      </c>
    </row>
    <row r="2457" spans="1:19" x14ac:dyDescent="0.25">
      <c r="A2457" s="17" t="s">
        <v>256</v>
      </c>
      <c r="B2457" s="17" t="s">
        <v>93</v>
      </c>
      <c r="C2457" s="17" t="s">
        <v>257</v>
      </c>
      <c r="D2457" s="17" t="s">
        <v>104</v>
      </c>
      <c r="E2457" s="24">
        <f>IF(U2457="SC",SUMIFS(SC!F:F,SC!A:A,MAIN!D2457,SC!B:B,MAIN!A2457),SUMIFS(Allocations!$H:$H,Allocations!$A:$A,MAIN!$A2457,Allocations!$B:$B,MAIN!$D2457))</f>
        <v>1.8</v>
      </c>
      <c r="F2457" s="24">
        <f>IF(U2457="SC",SUMIFS(SC!J:J,SC!A:A,MAIN!D2457,SC!B:B,MAIN!A2457),SUMIFS(Allocations!M:M,Allocations!A:A,MAIN!A2457,Allocations!B:B,MAIN!D2457))</f>
        <v>0</v>
      </c>
      <c r="G2457" s="24">
        <f t="shared" si="714"/>
        <v>1.8</v>
      </c>
      <c r="H2457" s="24">
        <f>IFERROR(VLOOKUP(S2457,Swaps_wk!$A$2:$AP$151,HLOOKUP(MAIN!D2457,Swaps_wk!$B$2:$AP$151,150,FALSE),FALSE),0)</f>
        <v>0</v>
      </c>
      <c r="I2457" s="24">
        <f>SUMIFS(PASTE_DQS_TRACKER!$D:$D,PASTE_DQS_TRACKER!$C:$C,MAIN!$A2457,PASTE_DQS_TRACKER!$B:$B,MAIN!$D2457)-SUMIFS(PASTE_DQS_TRACKER!$D:$D,PASTE_DQS_TRACKER!$C:$C,MAIN!A2457,PASTE_DQS_TRACKER!$E:$E,MAIN!$D2457)</f>
        <v>0.6</v>
      </c>
      <c r="J2457" s="25">
        <f t="shared" si="715"/>
        <v>2.4</v>
      </c>
      <c r="K2457" s="24">
        <f>IFERROR(IF(V2457="Flex",0,IF(D2457=$D$30,VLOOKUP(A2457,MMO_o10M_lease!$A$1:$F$51,5,FALSE),IF(D2457=$D$26,VLOOKUP(D2457,LANDINGS!$A$3:$BR$40,HLOOKUP(A2457,LANDINGS!$B$1:$CF$42,42,FALSE),FALSE)-IFERROR(VLOOKUP(A2457,MMO_o10M_lease!$A$1:$F$38,5,FALSE),0),VLOOKUP(D2457,LANDINGS!$A$3:$CF$40,HLOOKUP(A2457,LANDINGS!$B$1:$CF$42,42,FALSE),FALSE)))),0)</f>
        <v>0</v>
      </c>
      <c r="L2457" s="24">
        <f>SUMIFS(PASTE_FLEX_TRACKER!$D:$D,PASTE_FLEX_TRACKER!$F:$F,MAIN!$A2457,PASTE_FLEX_TRACKER!$B:$B,MAIN!$D2457)-SUMIFS(PASTE_FLEX_TRACKER!$D:$D,PASTE_FLEX_TRACKER!$C:$C,MAIN!$A2457,PASTE_FLEX_TRACKER!$B:$B,MAIN!$D2457)</f>
        <v>0</v>
      </c>
      <c r="M2457" s="24">
        <f>IFERROR(-VLOOKUP(D2457,SQ!$A$19:$CC$52,HLOOKUP(MAIN!A2457,SQ!$B$18:$CC$56,39,FALSE),FALSE),"n/a")</f>
        <v>0</v>
      </c>
      <c r="N2457" s="46" t="s">
        <v>563</v>
      </c>
      <c r="O2457" s="46">
        <f>SUMIFS(MAN_ADJ!$L:$L,MAN_ADJ!$K:$K,MAIN!$D2457,MAN_ADJ!$J:$J,MAIN!$S2457)</f>
        <v>0</v>
      </c>
      <c r="P2457" s="25">
        <f t="shared" si="716"/>
        <v>0</v>
      </c>
      <c r="Q2457" s="28">
        <f t="shared" si="692"/>
        <v>0</v>
      </c>
      <c r="R2457" s="38">
        <f t="shared" si="702"/>
        <v>2.4</v>
      </c>
      <c r="S2457" s="17" t="s">
        <v>256</v>
      </c>
    </row>
    <row r="2458" spans="1:19" x14ac:dyDescent="0.25">
      <c r="A2458" s="17" t="s">
        <v>256</v>
      </c>
      <c r="B2458" s="17" t="s">
        <v>93</v>
      </c>
      <c r="C2458" s="17" t="s">
        <v>257</v>
      </c>
      <c r="D2458" s="17" t="s">
        <v>105</v>
      </c>
      <c r="E2458" s="24">
        <f>IF(U2458="SC",SUMIFS(SC!F:F,SC!A:A,MAIN!D2458,SC!B:B,MAIN!A2458),SUMIFS(Allocations!$H:$H,Allocations!$A:$A,MAIN!$A2458,Allocations!$B:$B,MAIN!$D2458))</f>
        <v>0.89400000000000002</v>
      </c>
      <c r="F2458" s="24">
        <f>IF(U2458="SC",SUMIFS(SC!J:J,SC!A:A,MAIN!D2458,SC!B:B,MAIN!A2458),SUMIFS(Allocations!M:M,Allocations!A:A,MAIN!A2458,Allocations!B:B,MAIN!D2458))</f>
        <v>0</v>
      </c>
      <c r="G2458" s="24">
        <f t="shared" si="714"/>
        <v>0.89400000000000002</v>
      </c>
      <c r="H2458" s="24">
        <f>IFERROR(VLOOKUP(S2458,Swaps_wk!$A$2:$AP$151,HLOOKUP(MAIN!D2458,Swaps_wk!$B$2:$AP$151,150,FALSE),FALSE),0)</f>
        <v>0</v>
      </c>
      <c r="I2458" s="24">
        <f>SUMIFS(PASTE_DQS_TRACKER!$D:$D,PASTE_DQS_TRACKER!$C:$C,MAIN!$A2458,PASTE_DQS_TRACKER!$B:$B,MAIN!$D2458)-SUMIFS(PASTE_DQS_TRACKER!$D:$D,PASTE_DQS_TRACKER!$C:$C,MAIN!A2458,PASTE_DQS_TRACKER!$E:$E,MAIN!$D2458)</f>
        <v>-0.6</v>
      </c>
      <c r="J2458" s="25">
        <f t="shared" si="715"/>
        <v>0.29400000000000004</v>
      </c>
      <c r="K2458" s="24">
        <f>IFERROR(IF(V2458="Flex",0,IF(D2458=$D$30,VLOOKUP(A2458,MMO_o10M_lease!$A$1:$F$51,5,FALSE),IF(D2458=$D$26,VLOOKUP(D2458,LANDINGS!$A$3:$BR$40,HLOOKUP(A2458,LANDINGS!$B$1:$CF$42,42,FALSE),FALSE)-IFERROR(VLOOKUP(A2458,MMO_o10M_lease!$A$1:$F$38,5,FALSE),0),VLOOKUP(D2458,LANDINGS!$A$3:$CF$40,HLOOKUP(A2458,LANDINGS!$B$1:$CF$42,42,FALSE),FALSE)))),0)</f>
        <v>4.7E-2</v>
      </c>
      <c r="L2458" s="24">
        <f>SUMIFS(PASTE_FLEX_TRACKER!$D:$D,PASTE_FLEX_TRACKER!$F:$F,MAIN!$A2458,PASTE_FLEX_TRACKER!$B:$B,MAIN!$D2458)-SUMIFS(PASTE_FLEX_TRACKER!$D:$D,PASTE_FLEX_TRACKER!$C:$C,MAIN!$A2458,PASTE_FLEX_TRACKER!$B:$B,MAIN!$D2458)</f>
        <v>0</v>
      </c>
      <c r="M2458" s="24">
        <f>IFERROR(-VLOOKUP(D2458,SQ!$A$19:$CC$52,HLOOKUP(MAIN!A2458,SQ!$B$18:$CC$56,39,FALSE),FALSE),"n/a")</f>
        <v>0</v>
      </c>
      <c r="N2458" s="46" t="s">
        <v>563</v>
      </c>
      <c r="O2458" s="46">
        <f>SUMIFS(MAN_ADJ!$L:$L,MAN_ADJ!$K:$K,MAIN!$D2458,MAN_ADJ!$J:$J,MAIN!$S2458)</f>
        <v>0</v>
      </c>
      <c r="P2458" s="25">
        <f t="shared" si="716"/>
        <v>4.7E-2</v>
      </c>
      <c r="Q2458" s="28">
        <f t="shared" si="692"/>
        <v>0.15986394557823128</v>
      </c>
      <c r="R2458" s="38">
        <f t="shared" si="702"/>
        <v>0.24700000000000005</v>
      </c>
      <c r="S2458" s="17" t="s">
        <v>256</v>
      </c>
    </row>
    <row r="2459" spans="1:19" x14ac:dyDescent="0.25">
      <c r="A2459" s="17" t="s">
        <v>256</v>
      </c>
      <c r="B2459" s="17" t="s">
        <v>93</v>
      </c>
      <c r="C2459" s="17" t="s">
        <v>257</v>
      </c>
      <c r="D2459" s="17" t="s">
        <v>106</v>
      </c>
      <c r="E2459" s="24">
        <f>IF(U2459="SC",SUMIFS(SC!F:F,SC!A:A,MAIN!D2459,SC!B:B,MAIN!A2459),SUMIFS(Allocations!$H:$H,Allocations!$A:$A,MAIN!$A2459,Allocations!$B:$B,MAIN!$D2459))</f>
        <v>2.6219999999999999</v>
      </c>
      <c r="F2459" s="24">
        <f>IF(U2459="SC",SUMIFS(SC!J:J,SC!A:A,MAIN!D2459,SC!B:B,MAIN!A2459),SUMIFS(Allocations!M:M,Allocations!A:A,MAIN!A2459,Allocations!B:B,MAIN!D2459))</f>
        <v>0</v>
      </c>
      <c r="G2459" s="24">
        <f t="shared" si="714"/>
        <v>2.6219999999999999</v>
      </c>
      <c r="H2459" s="24">
        <f>IFERROR(VLOOKUP(S2459,Swaps_wk!$A$2:$AP$151,HLOOKUP(MAIN!D2459,Swaps_wk!$B$2:$AP$151,150,FALSE),FALSE),0)</f>
        <v>0</v>
      </c>
      <c r="I2459" s="24">
        <f>SUMIFS(PASTE_DQS_TRACKER!$D:$D,PASTE_DQS_TRACKER!$C:$C,MAIN!$A2459,PASTE_DQS_TRACKER!$B:$B,MAIN!$D2459)-SUMIFS(PASTE_DQS_TRACKER!$D:$D,PASTE_DQS_TRACKER!$C:$C,MAIN!A2459,PASTE_DQS_TRACKER!$E:$E,MAIN!$D2459)</f>
        <v>-1.1000000000000001</v>
      </c>
      <c r="J2459" s="25">
        <f t="shared" si="715"/>
        <v>1.5219999999999998</v>
      </c>
      <c r="K2459" s="24">
        <f>IFERROR(IF(V2459="Flex",0,IF(D2459=$D$30,VLOOKUP(A2459,MMO_o10M_lease!$A$1:$F$51,5,FALSE),IF(D2459=$D$26,VLOOKUP(D2459,LANDINGS!$A$3:$BR$40,HLOOKUP(A2459,LANDINGS!$B$1:$CF$42,42,FALSE),FALSE)-IFERROR(VLOOKUP(A2459,MMO_o10M_lease!$A$1:$F$38,5,FALSE),0),VLOOKUP(D2459,LANDINGS!$A$3:$CF$40,HLOOKUP(A2459,LANDINGS!$B$1:$CF$42,42,FALSE),FALSE)))),0)</f>
        <v>1.6E-2</v>
      </c>
      <c r="L2459" s="24">
        <f>SUMIFS(PASTE_FLEX_TRACKER!$D:$D,PASTE_FLEX_TRACKER!$F:$F,MAIN!$A2459,PASTE_FLEX_TRACKER!$B:$B,MAIN!$D2459)-SUMIFS(PASTE_FLEX_TRACKER!$D:$D,PASTE_FLEX_TRACKER!$C:$C,MAIN!$A2459,PASTE_FLEX_TRACKER!$B:$B,MAIN!$D2459)</f>
        <v>0</v>
      </c>
      <c r="M2459" s="24">
        <f>IFERROR(-VLOOKUP(D2459,SQ!$A$19:$CC$52,HLOOKUP(MAIN!A2459,SQ!$B$18:$CC$56,39,FALSE),FALSE),"n/a")</f>
        <v>0</v>
      </c>
      <c r="N2459" s="46" t="s">
        <v>563</v>
      </c>
      <c r="O2459" s="46">
        <f>SUMIFS(MAN_ADJ!$L:$L,MAN_ADJ!$K:$K,MAIN!$D2459,MAN_ADJ!$J:$J,MAIN!$S2459)</f>
        <v>0</v>
      </c>
      <c r="P2459" s="25">
        <f t="shared" si="716"/>
        <v>1.6E-2</v>
      </c>
      <c r="Q2459" s="28">
        <f t="shared" si="692"/>
        <v>1.0512483574244417E-2</v>
      </c>
      <c r="R2459" s="38">
        <f t="shared" si="702"/>
        <v>1.5059999999999998</v>
      </c>
      <c r="S2459" s="17" t="s">
        <v>256</v>
      </c>
    </row>
    <row r="2460" spans="1:19" x14ac:dyDescent="0.25">
      <c r="A2460" s="17" t="s">
        <v>256</v>
      </c>
      <c r="B2460" s="17" t="s">
        <v>93</v>
      </c>
      <c r="C2460" s="17" t="s">
        <v>257</v>
      </c>
      <c r="D2460" s="17" t="s">
        <v>107</v>
      </c>
      <c r="E2460" s="24">
        <f>IF(U2460="SC",SUMIFS(SC!F:F,SC!A:A,MAIN!D2460,SC!B:B,MAIN!A2460),SUMIFS(Allocations!$H:$H,Allocations!$A:$A,MAIN!$A2460,Allocations!$B:$B,MAIN!$D2460))</f>
        <v>0.49299999999999999</v>
      </c>
      <c r="F2460" s="24">
        <f>IF(U2460="SC",SUMIFS(SC!J:J,SC!A:A,MAIN!D2460,SC!B:B,MAIN!A2460),SUMIFS(Allocations!M:M,Allocations!A:A,MAIN!A2460,Allocations!B:B,MAIN!D2460))</f>
        <v>0</v>
      </c>
      <c r="G2460" s="24">
        <f t="shared" si="714"/>
        <v>0.49299999999999999</v>
      </c>
      <c r="H2460" s="24">
        <f>IFERROR(VLOOKUP(S2460,Swaps_wk!$A$2:$AP$151,HLOOKUP(MAIN!D2460,Swaps_wk!$B$2:$AP$151,150,FALSE),FALSE),0)</f>
        <v>0</v>
      </c>
      <c r="I2460" s="24">
        <f>SUMIFS(PASTE_DQS_TRACKER!$D:$D,PASTE_DQS_TRACKER!$C:$C,MAIN!$A2460,PASTE_DQS_TRACKER!$B:$B,MAIN!$D2460)-SUMIFS(PASTE_DQS_TRACKER!$D:$D,PASTE_DQS_TRACKER!$C:$C,MAIN!A2460,PASTE_DQS_TRACKER!$E:$E,MAIN!$D2460)</f>
        <v>-0.5</v>
      </c>
      <c r="J2460" s="25">
        <f t="shared" si="715"/>
        <v>-7.0000000000000062E-3</v>
      </c>
      <c r="K2460" s="24">
        <f>IFERROR(IF(V2460="Flex",0,IF(D2460=$D$30,VLOOKUP(A2460,MMO_o10M_lease!$A$1:$F$51,5,FALSE),IF(D2460=$D$26,VLOOKUP(D2460,LANDINGS!$A$3:$BR$40,HLOOKUP(A2460,LANDINGS!$B$1:$CF$42,42,FALSE),FALSE)-IFERROR(VLOOKUP(A2460,MMO_o10M_lease!$A$1:$F$38,5,FALSE),0),VLOOKUP(D2460,LANDINGS!$A$3:$CF$40,HLOOKUP(A2460,LANDINGS!$B$1:$CF$42,42,FALSE),FALSE)))),0)</f>
        <v>0</v>
      </c>
      <c r="L2460" s="24">
        <f>SUMIFS(PASTE_FLEX_TRACKER!$D:$D,PASTE_FLEX_TRACKER!$F:$F,MAIN!$A2460,PASTE_FLEX_TRACKER!$B:$B,MAIN!$D2460)-SUMIFS(PASTE_FLEX_TRACKER!$D:$D,PASTE_FLEX_TRACKER!$C:$C,MAIN!$A2460,PASTE_FLEX_TRACKER!$B:$B,MAIN!$D2460)</f>
        <v>0</v>
      </c>
      <c r="M2460" s="24">
        <f>IFERROR(-VLOOKUP(D2460,SQ!$A$19:$CC$52,HLOOKUP(MAIN!A2460,SQ!$B$18:$CC$56,39,FALSE),FALSE),"n/a")</f>
        <v>0</v>
      </c>
      <c r="N2460" s="46" t="s">
        <v>563</v>
      </c>
      <c r="O2460" s="46">
        <f>SUMIFS(MAN_ADJ!$L:$L,MAN_ADJ!$K:$K,MAIN!$D2460,MAN_ADJ!$J:$J,MAIN!$S2460)</f>
        <v>0</v>
      </c>
      <c r="P2460" s="25">
        <f t="shared" si="716"/>
        <v>0</v>
      </c>
      <c r="Q2460" s="28">
        <f t="shared" si="692"/>
        <v>0</v>
      </c>
      <c r="R2460" s="38">
        <f t="shared" si="702"/>
        <v>-7.0000000000000062E-3</v>
      </c>
      <c r="S2460" s="17" t="s">
        <v>256</v>
      </c>
    </row>
    <row r="2461" spans="1:19" x14ac:dyDescent="0.25">
      <c r="A2461" s="17" t="s">
        <v>256</v>
      </c>
      <c r="B2461" s="17" t="s">
        <v>93</v>
      </c>
      <c r="C2461" s="17" t="s">
        <v>257</v>
      </c>
      <c r="D2461" s="17" t="s">
        <v>108</v>
      </c>
      <c r="E2461" s="24">
        <f>IF(U2461="SC",SUMIFS(SC!F:F,SC!A:A,MAIN!D2461,SC!B:B,MAIN!A2461),SUMIFS(Allocations!$H:$H,Allocations!$A:$A,MAIN!$A2461,Allocations!$B:$B,MAIN!$D2461))</f>
        <v>7.3999999999999996E-2</v>
      </c>
      <c r="F2461" s="24">
        <f>IF(U2461="SC",SUMIFS(SC!J:J,SC!A:A,MAIN!D2461,SC!B:B,MAIN!A2461),SUMIFS(Allocations!M:M,Allocations!A:A,MAIN!A2461,Allocations!B:B,MAIN!D2461))</f>
        <v>0</v>
      </c>
      <c r="G2461" s="24">
        <f t="shared" si="714"/>
        <v>7.3999999999999996E-2</v>
      </c>
      <c r="H2461" s="24">
        <f>IFERROR(VLOOKUP(S2461,Swaps_wk!$A$2:$AP$151,HLOOKUP(MAIN!D2461,Swaps_wk!$B$2:$AP$151,150,FALSE),FALSE),0)</f>
        <v>0</v>
      </c>
      <c r="I2461" s="24">
        <f>SUMIFS(PASTE_DQS_TRACKER!$D:$D,PASTE_DQS_TRACKER!$C:$C,MAIN!$A2461,PASTE_DQS_TRACKER!$B:$B,MAIN!$D2461)-SUMIFS(PASTE_DQS_TRACKER!$D:$D,PASTE_DQS_TRACKER!$C:$C,MAIN!A2461,PASTE_DQS_TRACKER!$E:$E,MAIN!$D2461)</f>
        <v>2</v>
      </c>
      <c r="J2461" s="25">
        <f t="shared" si="715"/>
        <v>2.0739999999999998</v>
      </c>
      <c r="K2461" s="24">
        <f>IFERROR(IF(V2461="Flex",0,IF(D2461=$D$30,VLOOKUP(A2461,MMO_o10M_lease!$A$1:$F$51,5,FALSE),IF(D2461=$D$26,VLOOKUP(D2461,LANDINGS!$A$3:$BR$40,HLOOKUP(A2461,LANDINGS!$B$1:$CF$42,42,FALSE),FALSE)-IFERROR(VLOOKUP(A2461,MMO_o10M_lease!$A$1:$F$38,5,FALSE),0),VLOOKUP(D2461,LANDINGS!$A$3:$CF$40,HLOOKUP(A2461,LANDINGS!$B$1:$CF$42,42,FALSE),FALSE)))),0)</f>
        <v>0</v>
      </c>
      <c r="L2461" s="24">
        <f>SUMIFS(PASTE_FLEX_TRACKER!$D:$D,PASTE_FLEX_TRACKER!$F:$F,MAIN!$A2461,PASTE_FLEX_TRACKER!$B:$B,MAIN!$D2461)-SUMIFS(PASTE_FLEX_TRACKER!$D:$D,PASTE_FLEX_TRACKER!$C:$C,MAIN!$A2461,PASTE_FLEX_TRACKER!$B:$B,MAIN!$D2461)</f>
        <v>0</v>
      </c>
      <c r="M2461" s="24">
        <f>IFERROR(-VLOOKUP(D2461,SQ!$A$19:$CC$52,HLOOKUP(MAIN!A2461,SQ!$B$18:$CC$56,39,FALSE),FALSE),"n/a")</f>
        <v>0</v>
      </c>
      <c r="N2461" s="46" t="s">
        <v>563</v>
      </c>
      <c r="O2461" s="46">
        <f>SUMIFS(MAN_ADJ!$L:$L,MAN_ADJ!$K:$K,MAIN!$D2461,MAN_ADJ!$J:$J,MAIN!$S2461)</f>
        <v>0</v>
      </c>
      <c r="P2461" s="25">
        <f t="shared" si="716"/>
        <v>0</v>
      </c>
      <c r="Q2461" s="28">
        <f t="shared" si="692"/>
        <v>0</v>
      </c>
      <c r="R2461" s="38">
        <f t="shared" si="702"/>
        <v>2.0739999999999998</v>
      </c>
      <c r="S2461" s="17" t="s">
        <v>256</v>
      </c>
    </row>
    <row r="2462" spans="1:19" x14ac:dyDescent="0.25">
      <c r="A2462" s="17" t="s">
        <v>256</v>
      </c>
      <c r="B2462" s="17" t="s">
        <v>93</v>
      </c>
      <c r="C2462" s="17" t="s">
        <v>257</v>
      </c>
      <c r="D2462" s="17" t="s">
        <v>109</v>
      </c>
      <c r="E2462" s="24">
        <f>IF(U2462="SC",SUMIFS(SC!F:F,SC!A:A,MAIN!D2462,SC!B:B,MAIN!A2462),SUMIFS(Allocations!$H:$H,Allocations!$A:$A,MAIN!$A2462,Allocations!$B:$B,MAIN!$D2462))</f>
        <v>1.4650000000000001</v>
      </c>
      <c r="F2462" s="24">
        <f>IF(U2462="SC",SUMIFS(SC!J:J,SC!A:A,MAIN!D2462,SC!B:B,MAIN!A2462),SUMIFS(Allocations!M:M,Allocations!A:A,MAIN!A2462,Allocations!B:B,MAIN!D2462))</f>
        <v>0</v>
      </c>
      <c r="G2462" s="24">
        <f t="shared" si="714"/>
        <v>1.4650000000000001</v>
      </c>
      <c r="H2462" s="24">
        <f>IFERROR(VLOOKUP(S2462,Swaps_wk!$A$2:$AP$151,HLOOKUP(MAIN!D2462,Swaps_wk!$B$2:$AP$151,150,FALSE),FALSE),0)</f>
        <v>0</v>
      </c>
      <c r="I2462" s="24">
        <f>SUMIFS(PASTE_DQS_TRACKER!$D:$D,PASTE_DQS_TRACKER!$C:$C,MAIN!$A2462,PASTE_DQS_TRACKER!$B:$B,MAIN!$D2462)-SUMIFS(PASTE_DQS_TRACKER!$D:$D,PASTE_DQS_TRACKER!$C:$C,MAIN!A2462,PASTE_DQS_TRACKER!$E:$E,MAIN!$D2462)</f>
        <v>-0.1</v>
      </c>
      <c r="J2462" s="25">
        <f t="shared" si="715"/>
        <v>1.365</v>
      </c>
      <c r="K2462" s="24">
        <f>IFERROR(IF(V2462="Flex",0,IF(D2462=$D$30,VLOOKUP(A2462,MMO_o10M_lease!$A$1:$F$51,5,FALSE),IF(D2462=$D$26,VLOOKUP(D2462,LANDINGS!$A$3:$BR$40,HLOOKUP(A2462,LANDINGS!$B$1:$CF$42,42,FALSE),FALSE)-IFERROR(VLOOKUP(A2462,MMO_o10M_lease!$A$1:$F$38,5,FALSE),0),VLOOKUP(D2462,LANDINGS!$A$3:$CF$40,HLOOKUP(A2462,LANDINGS!$B$1:$CF$42,42,FALSE),FALSE)))),0)</f>
        <v>0.432</v>
      </c>
      <c r="L2462" s="24">
        <f>SUMIFS(PASTE_FLEX_TRACKER!$D:$D,PASTE_FLEX_TRACKER!$F:$F,MAIN!$A2462,PASTE_FLEX_TRACKER!$B:$B,MAIN!$D2462)-SUMIFS(PASTE_FLEX_TRACKER!$D:$D,PASTE_FLEX_TRACKER!$C:$C,MAIN!$A2462,PASTE_FLEX_TRACKER!$B:$B,MAIN!$D2462)</f>
        <v>0</v>
      </c>
      <c r="M2462" s="24">
        <f>IFERROR(-VLOOKUP(D2462,SQ!$A$19:$CC$52,HLOOKUP(MAIN!A2462,SQ!$B$18:$CC$56,39,FALSE),FALSE),"n/a")</f>
        <v>0</v>
      </c>
      <c r="N2462" s="46" t="s">
        <v>563</v>
      </c>
      <c r="O2462" s="46">
        <f>SUMIFS(MAN_ADJ!$L:$L,MAN_ADJ!$K:$K,MAIN!$D2462,MAN_ADJ!$J:$J,MAIN!$S2462)</f>
        <v>0</v>
      </c>
      <c r="P2462" s="25">
        <f t="shared" si="716"/>
        <v>0.432</v>
      </c>
      <c r="Q2462" s="28">
        <f t="shared" si="692"/>
        <v>0.31648351648351647</v>
      </c>
      <c r="R2462" s="38">
        <f t="shared" si="702"/>
        <v>0.93300000000000005</v>
      </c>
      <c r="S2462" s="17" t="s">
        <v>256</v>
      </c>
    </row>
    <row r="2463" spans="1:19" x14ac:dyDescent="0.25">
      <c r="A2463" s="17" t="s">
        <v>256</v>
      </c>
      <c r="B2463" s="17" t="s">
        <v>93</v>
      </c>
      <c r="C2463" s="17" t="s">
        <v>257</v>
      </c>
      <c r="D2463" s="17" t="s">
        <v>110</v>
      </c>
      <c r="E2463" s="24">
        <f>IF(U2463="SC",SUMIFS(SC!F:F,SC!A:A,MAIN!D2463,SC!B:B,MAIN!A2463),SUMIFS(Allocations!$H:$H,Allocations!$A:$A,MAIN!$A2463,Allocations!$B:$B,MAIN!$D2463))</f>
        <v>0.63500000000000001</v>
      </c>
      <c r="F2463" s="24">
        <f>IF(U2463="SC",SUMIFS(SC!J:J,SC!A:A,MAIN!D2463,SC!B:B,MAIN!A2463),SUMIFS(Allocations!M:M,Allocations!A:A,MAIN!A2463,Allocations!B:B,MAIN!D2463))</f>
        <v>0</v>
      </c>
      <c r="G2463" s="24">
        <f t="shared" si="714"/>
        <v>0.63500000000000001</v>
      </c>
      <c r="H2463" s="24">
        <f>IFERROR(VLOOKUP(S2463,Swaps_wk!$A$2:$AP$151,HLOOKUP(MAIN!D2463,Swaps_wk!$B$2:$AP$151,150,FALSE),FALSE),0)</f>
        <v>0</v>
      </c>
      <c r="I2463" s="24">
        <f>SUMIFS(PASTE_DQS_TRACKER!$D:$D,PASTE_DQS_TRACKER!$C:$C,MAIN!$A2463,PASTE_DQS_TRACKER!$B:$B,MAIN!$D2463)-SUMIFS(PASTE_DQS_TRACKER!$D:$D,PASTE_DQS_TRACKER!$C:$C,MAIN!A2463,PASTE_DQS_TRACKER!$E:$E,MAIN!$D2463)</f>
        <v>0</v>
      </c>
      <c r="J2463" s="25">
        <f t="shared" si="715"/>
        <v>0.63500000000000001</v>
      </c>
      <c r="K2463" s="24">
        <f>IFERROR(IF(V2463="Flex",0,IF(D2463=$D$30,VLOOKUP(A2463,MMO_o10M_lease!$A$1:$F$51,5,FALSE),IF(D2463=$D$26,VLOOKUP(D2463,LANDINGS!$A$3:$BR$40,HLOOKUP(A2463,LANDINGS!$B$1:$CF$42,42,FALSE),FALSE)-IFERROR(VLOOKUP(A2463,MMO_o10M_lease!$A$1:$F$38,5,FALSE),0),VLOOKUP(D2463,LANDINGS!$A$3:$CF$40,HLOOKUP(A2463,LANDINGS!$B$1:$CF$42,42,FALSE),FALSE)))),0)</f>
        <v>4.0000000000000001E-3</v>
      </c>
      <c r="L2463" s="24">
        <f>SUMIFS(PASTE_FLEX_TRACKER!$D:$D,PASTE_FLEX_TRACKER!$F:$F,MAIN!$A2463,PASTE_FLEX_TRACKER!$B:$B,MAIN!$D2463)-SUMIFS(PASTE_FLEX_TRACKER!$D:$D,PASTE_FLEX_TRACKER!$C:$C,MAIN!$A2463,PASTE_FLEX_TRACKER!$B:$B,MAIN!$D2463)</f>
        <v>0</v>
      </c>
      <c r="M2463" s="24">
        <f>IFERROR(-VLOOKUP(D2463,SQ!$A$19:$CC$52,HLOOKUP(MAIN!A2463,SQ!$B$18:$CC$56,39,FALSE),FALSE),"n/a")</f>
        <v>0</v>
      </c>
      <c r="N2463" s="46" t="s">
        <v>563</v>
      </c>
      <c r="O2463" s="46">
        <f>SUMIFS(MAN_ADJ!$L:$L,MAN_ADJ!$K:$K,MAIN!$D2463,MAN_ADJ!$J:$J,MAIN!$S2463)</f>
        <v>0</v>
      </c>
      <c r="P2463" s="25">
        <f t="shared" si="716"/>
        <v>4.0000000000000001E-3</v>
      </c>
      <c r="Q2463" s="28">
        <f t="shared" si="692"/>
        <v>6.2992125984251968E-3</v>
      </c>
      <c r="R2463" s="38">
        <f t="shared" si="702"/>
        <v>0.63100000000000001</v>
      </c>
      <c r="S2463" s="17" t="s">
        <v>256</v>
      </c>
    </row>
    <row r="2464" spans="1:19" x14ac:dyDescent="0.25">
      <c r="A2464" s="17" t="s">
        <v>256</v>
      </c>
      <c r="B2464" s="17" t="s">
        <v>93</v>
      </c>
      <c r="C2464" s="17" t="s">
        <v>257</v>
      </c>
      <c r="D2464" s="17" t="s">
        <v>111</v>
      </c>
      <c r="E2464" s="24">
        <f>IF(U2464="SC",SUMIFS(SC!F:F,SC!A:A,MAIN!D2464,SC!B:B,MAIN!A2464),SUMIFS(Allocations!$H:$H,Allocations!$A:$A,MAIN!$A2464,Allocations!$B:$B,MAIN!$D2464))</f>
        <v>1.044</v>
      </c>
      <c r="F2464" s="24">
        <f>IF(U2464="SC",SUMIFS(SC!J:J,SC!A:A,MAIN!D2464,SC!B:B,MAIN!A2464),SUMIFS(Allocations!M:M,Allocations!A:A,MAIN!A2464,Allocations!B:B,MAIN!D2464))</f>
        <v>0</v>
      </c>
      <c r="G2464" s="24">
        <f t="shared" si="714"/>
        <v>1.044</v>
      </c>
      <c r="H2464" s="24">
        <f>IFERROR(VLOOKUP(S2464,Swaps_wk!$A$2:$AP$151,HLOOKUP(MAIN!D2464,Swaps_wk!$B$2:$AP$151,150,FALSE),FALSE),0)</f>
        <v>0</v>
      </c>
      <c r="I2464" s="24">
        <f>SUMIFS(PASTE_DQS_TRACKER!$D:$D,PASTE_DQS_TRACKER!$C:$C,MAIN!$A2464,PASTE_DQS_TRACKER!$B:$B,MAIN!$D2464)-SUMIFS(PASTE_DQS_TRACKER!$D:$D,PASTE_DQS_TRACKER!$C:$C,MAIN!A2464,PASTE_DQS_TRACKER!$E:$E,MAIN!$D2464)</f>
        <v>-0.7</v>
      </c>
      <c r="J2464" s="25">
        <f t="shared" si="715"/>
        <v>0.34400000000000008</v>
      </c>
      <c r="K2464" s="24">
        <f>IFERROR(IF(V2464="Flex",0,IF(D2464=$D$30,VLOOKUP(A2464,MMO_o10M_lease!$A$1:$F$51,5,FALSE),IF(D2464=$D$26,VLOOKUP(D2464,LANDINGS!$A$3:$BR$40,HLOOKUP(A2464,LANDINGS!$B$1:$CF$42,42,FALSE),FALSE)-IFERROR(VLOOKUP(A2464,MMO_o10M_lease!$A$1:$F$38,5,FALSE),0),VLOOKUP(D2464,LANDINGS!$A$3:$CF$40,HLOOKUP(A2464,LANDINGS!$B$1:$CF$42,42,FALSE),FALSE)))),0)</f>
        <v>0</v>
      </c>
      <c r="L2464" s="24">
        <f>SUMIFS(PASTE_FLEX_TRACKER!$D:$D,PASTE_FLEX_TRACKER!$F:$F,MAIN!$A2464,PASTE_FLEX_TRACKER!$B:$B,MAIN!$D2464)-SUMIFS(PASTE_FLEX_TRACKER!$D:$D,PASTE_FLEX_TRACKER!$C:$C,MAIN!$A2464,PASTE_FLEX_TRACKER!$B:$B,MAIN!$D2464)</f>
        <v>0</v>
      </c>
      <c r="M2464" s="24">
        <f>IFERROR(-VLOOKUP(D2464,SQ!$A$19:$CC$52,HLOOKUP(MAIN!A2464,SQ!$B$18:$CC$56,39,FALSE),FALSE),"n/a")</f>
        <v>0</v>
      </c>
      <c r="N2464" s="46" t="s">
        <v>563</v>
      </c>
      <c r="O2464" s="46">
        <f>SUMIFS(MAN_ADJ!$L:$L,MAN_ADJ!$K:$K,MAIN!$D2464,MAN_ADJ!$J:$J,MAIN!$S2464)</f>
        <v>0</v>
      </c>
      <c r="P2464" s="25">
        <f t="shared" si="716"/>
        <v>0</v>
      </c>
      <c r="Q2464" s="28">
        <f t="shared" ref="Q2464:Q2535" si="717">IFERROR(P2464/J2464,"n/a")</f>
        <v>0</v>
      </c>
      <c r="R2464" s="38">
        <f t="shared" si="702"/>
        <v>0.34400000000000008</v>
      </c>
      <c r="S2464" s="17" t="s">
        <v>256</v>
      </c>
    </row>
    <row r="2465" spans="1:19" x14ac:dyDescent="0.25">
      <c r="A2465" s="17" t="s">
        <v>256</v>
      </c>
      <c r="B2465" s="17" t="s">
        <v>93</v>
      </c>
      <c r="C2465" s="17" t="s">
        <v>257</v>
      </c>
      <c r="D2465" s="17" t="s">
        <v>112</v>
      </c>
      <c r="E2465" s="24">
        <f>IF(U2465="SC",SUMIFS(SC!F:F,SC!A:A,MAIN!D2465,SC!B:B,MAIN!A2465),SUMIFS(Allocations!$H:$H,Allocations!$A:$A,MAIN!$A2465,Allocations!$B:$B,MAIN!$D2465))</f>
        <v>0</v>
      </c>
      <c r="F2465" s="24">
        <f>IF(U2465="SC",SUMIFS(SC!J:J,SC!A:A,MAIN!D2465,SC!B:B,MAIN!A2465),SUMIFS(Allocations!M:M,Allocations!A:A,MAIN!A2465,Allocations!B:B,MAIN!D2465))</f>
        <v>0</v>
      </c>
      <c r="G2465" s="24">
        <f t="shared" si="714"/>
        <v>0</v>
      </c>
      <c r="H2465" s="24">
        <f>IFERROR(VLOOKUP(S2465,Swaps_wk!$A$2:$AP$151,HLOOKUP(MAIN!D2465,Swaps_wk!$B$2:$AP$151,150,FALSE),FALSE),0)</f>
        <v>0</v>
      </c>
      <c r="I2465" s="24">
        <f>SUMIFS(PASTE_DQS_TRACKER!$D:$D,PASTE_DQS_TRACKER!$C:$C,MAIN!$A2465,PASTE_DQS_TRACKER!$B:$B,MAIN!$D2465)-SUMIFS(PASTE_DQS_TRACKER!$D:$D,PASTE_DQS_TRACKER!$C:$C,MAIN!A2465,PASTE_DQS_TRACKER!$E:$E,MAIN!$D2465)</f>
        <v>0</v>
      </c>
      <c r="J2465" s="25">
        <f t="shared" si="715"/>
        <v>0</v>
      </c>
      <c r="K2465" s="24">
        <f>IFERROR(IF(V2465="Flex",0,IF(D2465=$D$30,VLOOKUP(A2465,MMO_o10M_lease!$A$1:$F$51,5,FALSE),IF(D2465=$D$26,VLOOKUP(D2465,LANDINGS!$A$3:$BR$40,HLOOKUP(A2465,LANDINGS!$B$1:$CF$42,42,FALSE),FALSE)-IFERROR(VLOOKUP(A2465,MMO_o10M_lease!$A$1:$F$38,5,FALSE),0),VLOOKUP(D2465,LANDINGS!$A$3:$CF$40,HLOOKUP(A2465,LANDINGS!$B$1:$CF$42,42,FALSE),FALSE)))),0)</f>
        <v>0</v>
      </c>
      <c r="L2465" s="24">
        <f>SUMIFS(PASTE_FLEX_TRACKER!$D:$D,PASTE_FLEX_TRACKER!$F:$F,MAIN!$A2465,PASTE_FLEX_TRACKER!$B:$B,MAIN!$D2465)-SUMIFS(PASTE_FLEX_TRACKER!$D:$D,PASTE_FLEX_TRACKER!$C:$C,MAIN!$A2465,PASTE_FLEX_TRACKER!$B:$B,MAIN!$D2465)</f>
        <v>0</v>
      </c>
      <c r="M2465" s="24">
        <f>IFERROR(-VLOOKUP(D2465,SQ!$A$19:$CC$52,HLOOKUP(MAIN!A2465,SQ!$B$18:$CC$56,39,FALSE),FALSE),"n/a")</f>
        <v>0</v>
      </c>
      <c r="N2465" s="46" t="s">
        <v>563</v>
      </c>
      <c r="O2465" s="46">
        <f>SUMIFS(MAN_ADJ!$L:$L,MAN_ADJ!$K:$K,MAIN!$D2465,MAN_ADJ!$J:$J,MAIN!$S2465)</f>
        <v>0</v>
      </c>
      <c r="P2465" s="25">
        <f t="shared" si="716"/>
        <v>0</v>
      </c>
      <c r="Q2465" s="28" t="str">
        <f t="shared" si="717"/>
        <v>n/a</v>
      </c>
      <c r="R2465" s="38">
        <f t="shared" si="702"/>
        <v>0</v>
      </c>
      <c r="S2465" s="17" t="s">
        <v>256</v>
      </c>
    </row>
    <row r="2466" spans="1:19" x14ac:dyDescent="0.25">
      <c r="A2466" s="17" t="s">
        <v>256</v>
      </c>
      <c r="B2466" s="17" t="s">
        <v>93</v>
      </c>
      <c r="C2466" s="17" t="s">
        <v>257</v>
      </c>
      <c r="D2466" s="17" t="s">
        <v>113</v>
      </c>
      <c r="E2466" s="24">
        <f>IF(U2466="SC",SUMIFS(SC!F:F,SC!A:A,MAIN!D2466,SC!B:B,MAIN!A2466),SUMIFS(Allocations!$H:$H,Allocations!$A:$A,MAIN!$A2466,Allocations!$B:$B,MAIN!$D2466))</f>
        <v>7.0000000000000001E-3</v>
      </c>
      <c r="F2466" s="24">
        <f>IF(U2466="SC",SUMIFS(SC!J:J,SC!A:A,MAIN!D2466,SC!B:B,MAIN!A2466),SUMIFS(Allocations!M:M,Allocations!A:A,MAIN!A2466,Allocations!B:B,MAIN!D2466))</f>
        <v>0</v>
      </c>
      <c r="G2466" s="24">
        <f t="shared" si="714"/>
        <v>7.0000000000000001E-3</v>
      </c>
      <c r="H2466" s="24">
        <f>IFERROR(VLOOKUP(S2466,Swaps_wk!$A$2:$AP$151,HLOOKUP(MAIN!D2466,Swaps_wk!$B$2:$AP$151,150,FALSE),FALSE),0)</f>
        <v>0</v>
      </c>
      <c r="I2466" s="24">
        <f>SUMIFS(PASTE_DQS_TRACKER!$D:$D,PASTE_DQS_TRACKER!$C:$C,MAIN!$A2466,PASTE_DQS_TRACKER!$B:$B,MAIN!$D2466)-SUMIFS(PASTE_DQS_TRACKER!$D:$D,PASTE_DQS_TRACKER!$C:$C,MAIN!A2466,PASTE_DQS_TRACKER!$E:$E,MAIN!$D2466)</f>
        <v>0</v>
      </c>
      <c r="J2466" s="25">
        <f t="shared" si="715"/>
        <v>7.0000000000000001E-3</v>
      </c>
      <c r="K2466" s="24">
        <f>IFERROR(IF(V2466="Flex",0,IF(D2466=$D$30,VLOOKUP(A2466,MMO_o10M_lease!$A$1:$F$51,5,FALSE),IF(D2466=$D$26,VLOOKUP(D2466,LANDINGS!$A$3:$BR$40,HLOOKUP(A2466,LANDINGS!$B$1:$CF$42,42,FALSE),FALSE)-IFERROR(VLOOKUP(A2466,MMO_o10M_lease!$A$1:$F$38,5,FALSE),0),VLOOKUP(D2466,LANDINGS!$A$3:$CF$40,HLOOKUP(A2466,LANDINGS!$B$1:$CF$42,42,FALSE),FALSE)))),0)</f>
        <v>0</v>
      </c>
      <c r="L2466" s="24">
        <f>SUMIFS(PASTE_FLEX_TRACKER!$D:$D,PASTE_FLEX_TRACKER!$F:$F,MAIN!$A2466,PASTE_FLEX_TRACKER!$B:$B,MAIN!$D2466)-SUMIFS(PASTE_FLEX_TRACKER!$D:$D,PASTE_FLEX_TRACKER!$C:$C,MAIN!$A2466,PASTE_FLEX_TRACKER!$B:$B,MAIN!$D2466)</f>
        <v>0</v>
      </c>
      <c r="M2466" s="24">
        <f>IFERROR(-VLOOKUP(D2466,SQ!$A$19:$CC$52,HLOOKUP(MAIN!A2466,SQ!$B$18:$CC$56,39,FALSE),FALSE),"n/a")</f>
        <v>0</v>
      </c>
      <c r="N2466" s="46" t="s">
        <v>563</v>
      </c>
      <c r="O2466" s="46">
        <f>SUMIFS(MAN_ADJ!$L:$L,MAN_ADJ!$K:$K,MAIN!$D2466,MAN_ADJ!$J:$J,MAIN!$S2466)</f>
        <v>0</v>
      </c>
      <c r="P2466" s="25">
        <f t="shared" si="716"/>
        <v>0</v>
      </c>
      <c r="Q2466" s="28">
        <f t="shared" si="717"/>
        <v>0</v>
      </c>
      <c r="R2466" s="38">
        <f t="shared" si="702"/>
        <v>7.0000000000000001E-3</v>
      </c>
      <c r="S2466" s="17" t="s">
        <v>256</v>
      </c>
    </row>
    <row r="2467" spans="1:19" x14ac:dyDescent="0.25">
      <c r="A2467" s="17" t="s">
        <v>256</v>
      </c>
      <c r="B2467" s="17" t="s">
        <v>93</v>
      </c>
      <c r="C2467" s="17" t="s">
        <v>257</v>
      </c>
      <c r="D2467" s="17" t="s">
        <v>114</v>
      </c>
      <c r="E2467" s="24">
        <f>IF(U2467="SC",SUMIFS(SC!F:F,SC!A:A,MAIN!D2467,SC!B:B,MAIN!A2467),SUMIFS(Allocations!$H:$H,Allocations!$A:$A,MAIN!$A2467,Allocations!$B:$B,MAIN!$D2467))</f>
        <v>3.222</v>
      </c>
      <c r="F2467" s="24">
        <f>IF(U2467="SC",SUMIFS(SC!J:J,SC!A:A,MAIN!D2467,SC!B:B,MAIN!A2467),SUMIFS(Allocations!M:M,Allocations!A:A,MAIN!A2467,Allocations!B:B,MAIN!D2467))</f>
        <v>0</v>
      </c>
      <c r="G2467" s="24">
        <f t="shared" si="714"/>
        <v>3.222</v>
      </c>
      <c r="H2467" s="24">
        <f>IFERROR(VLOOKUP(S2467,Swaps_wk!$A$2:$AP$151,HLOOKUP(MAIN!D2467,Swaps_wk!$B$2:$AP$151,150,FALSE),FALSE),0)</f>
        <v>0</v>
      </c>
      <c r="I2467" s="24">
        <f>SUMIFS(PASTE_DQS_TRACKER!$D:$D,PASTE_DQS_TRACKER!$C:$C,MAIN!$A2467,PASTE_DQS_TRACKER!$B:$B,MAIN!$D2467)-SUMIFS(PASTE_DQS_TRACKER!$D:$D,PASTE_DQS_TRACKER!$C:$C,MAIN!A2467,PASTE_DQS_TRACKER!$E:$E,MAIN!$D2467)</f>
        <v>0</v>
      </c>
      <c r="J2467" s="25">
        <f t="shared" si="715"/>
        <v>3.222</v>
      </c>
      <c r="K2467" s="24">
        <f>IFERROR(IF(V2467="Flex",0,IF(D2467=$D$30,VLOOKUP(A2467,MMO_o10M_lease!$A$1:$F$51,5,FALSE),IF(D2467=$D$26,VLOOKUP(D2467,LANDINGS!$A$3:$BR$40,HLOOKUP(A2467,LANDINGS!$B$1:$CF$42,42,FALSE),FALSE)-IFERROR(VLOOKUP(A2467,MMO_o10M_lease!$A$1:$F$38,5,FALSE),0),VLOOKUP(D2467,LANDINGS!$A$3:$CF$40,HLOOKUP(A2467,LANDINGS!$B$1:$CF$42,42,FALSE),FALSE)))),0)</f>
        <v>0</v>
      </c>
      <c r="L2467" s="24">
        <f>SUMIFS(PASTE_FLEX_TRACKER!$D:$D,PASTE_FLEX_TRACKER!$F:$F,MAIN!$A2467,PASTE_FLEX_TRACKER!$B:$B,MAIN!$D2467)-SUMIFS(PASTE_FLEX_TRACKER!$D:$D,PASTE_FLEX_TRACKER!$C:$C,MAIN!$A2467,PASTE_FLEX_TRACKER!$B:$B,MAIN!$D2467)</f>
        <v>0</v>
      </c>
      <c r="M2467" s="24">
        <f>IFERROR(-VLOOKUP(D2467,SQ!$A$19:$CC$52,HLOOKUP(MAIN!A2467,SQ!$B$18:$CC$56,39,FALSE),FALSE),"n/a")</f>
        <v>0</v>
      </c>
      <c r="N2467" s="46" t="s">
        <v>563</v>
      </c>
      <c r="O2467" s="46">
        <f>SUMIFS(MAN_ADJ!$L:$L,MAN_ADJ!$K:$K,MAIN!$D2467,MAN_ADJ!$J:$J,MAIN!$S2467)</f>
        <v>0</v>
      </c>
      <c r="P2467" s="25">
        <f t="shared" si="716"/>
        <v>0</v>
      </c>
      <c r="Q2467" s="28">
        <f t="shared" si="717"/>
        <v>0</v>
      </c>
      <c r="R2467" s="38">
        <f t="shared" si="702"/>
        <v>3.222</v>
      </c>
      <c r="S2467" s="17" t="s">
        <v>256</v>
      </c>
    </row>
    <row r="2468" spans="1:19" x14ac:dyDescent="0.25">
      <c r="A2468" s="17" t="s">
        <v>256</v>
      </c>
      <c r="B2468" s="17" t="s">
        <v>93</v>
      </c>
      <c r="C2468" s="17" t="s">
        <v>257</v>
      </c>
      <c r="D2468" s="17" t="s">
        <v>115</v>
      </c>
      <c r="E2468" s="24">
        <f>IF(U2468="SC",SUMIFS(SC!F:F,SC!A:A,MAIN!D2468,SC!B:B,MAIN!A2468),SUMIFS(Allocations!$H:$H,Allocations!$A:$A,MAIN!$A2468,Allocations!$B:$B,MAIN!$D2468))</f>
        <v>7.0000000000000001E-3</v>
      </c>
      <c r="F2468" s="24">
        <f>IF(U2468="SC",SUMIFS(SC!J:J,SC!A:A,MAIN!D2468,SC!B:B,MAIN!A2468),SUMIFS(Allocations!M:M,Allocations!A:A,MAIN!A2468,Allocations!B:B,MAIN!D2468))</f>
        <v>0</v>
      </c>
      <c r="G2468" s="24">
        <f t="shared" si="714"/>
        <v>7.0000000000000001E-3</v>
      </c>
      <c r="H2468" s="24">
        <f>IFERROR(VLOOKUP(S2468,Swaps_wk!$A$2:$AP$151,HLOOKUP(MAIN!D2468,Swaps_wk!$B$2:$AP$151,150,FALSE),FALSE),0)</f>
        <v>0</v>
      </c>
      <c r="I2468" s="24">
        <f>SUMIFS(PASTE_DQS_TRACKER!$D:$D,PASTE_DQS_TRACKER!$C:$C,MAIN!$A2468,PASTE_DQS_TRACKER!$B:$B,MAIN!$D2468)-SUMIFS(PASTE_DQS_TRACKER!$D:$D,PASTE_DQS_TRACKER!$C:$C,MAIN!A2468,PASTE_DQS_TRACKER!$E:$E,MAIN!$D2468)</f>
        <v>0</v>
      </c>
      <c r="J2468" s="25">
        <f t="shared" si="715"/>
        <v>7.0000000000000001E-3</v>
      </c>
      <c r="K2468" s="24">
        <f>IFERROR(IF(V2468="Flex",0,IF(D2468=$D$30,VLOOKUP(A2468,MMO_o10M_lease!$A$1:$F$51,5,FALSE),IF(D2468=$D$26,VLOOKUP(D2468,LANDINGS!$A$3:$BR$40,HLOOKUP(A2468,LANDINGS!$B$1:$CF$42,42,FALSE),FALSE)-IFERROR(VLOOKUP(A2468,MMO_o10M_lease!$A$1:$F$38,5,FALSE),0),VLOOKUP(D2468,LANDINGS!$A$3:$CF$40,HLOOKUP(A2468,LANDINGS!$B$1:$CF$42,42,FALSE),FALSE)))),0)</f>
        <v>0</v>
      </c>
      <c r="L2468" s="24">
        <f>SUMIFS(PASTE_FLEX_TRACKER!$D:$D,PASTE_FLEX_TRACKER!$F:$F,MAIN!$A2468,PASTE_FLEX_TRACKER!$B:$B,MAIN!$D2468)-SUMIFS(PASTE_FLEX_TRACKER!$D:$D,PASTE_FLEX_TRACKER!$C:$C,MAIN!$A2468,PASTE_FLEX_TRACKER!$B:$B,MAIN!$D2468)</f>
        <v>0</v>
      </c>
      <c r="M2468" s="24">
        <f>IFERROR(-VLOOKUP(D2468,SQ!$A$19:$CC$52,HLOOKUP(MAIN!A2468,SQ!$B$18:$CC$56,39,FALSE),FALSE),"n/a")</f>
        <v>0</v>
      </c>
      <c r="N2468" s="46" t="s">
        <v>563</v>
      </c>
      <c r="O2468" s="46">
        <f>SUMIFS(MAN_ADJ!$L:$L,MAN_ADJ!$K:$K,MAIN!$D2468,MAN_ADJ!$J:$J,MAIN!$S2468)</f>
        <v>0</v>
      </c>
      <c r="P2468" s="25">
        <f t="shared" si="716"/>
        <v>0</v>
      </c>
      <c r="Q2468" s="28">
        <f t="shared" si="717"/>
        <v>0</v>
      </c>
      <c r="R2468" s="38">
        <f t="shared" si="702"/>
        <v>7.0000000000000001E-3</v>
      </c>
      <c r="S2468" s="17" t="s">
        <v>256</v>
      </c>
    </row>
    <row r="2469" spans="1:19" x14ac:dyDescent="0.25">
      <c r="A2469" s="17" t="s">
        <v>256</v>
      </c>
      <c r="B2469" s="17" t="s">
        <v>93</v>
      </c>
      <c r="C2469" s="17" t="s">
        <v>257</v>
      </c>
      <c r="D2469" s="17" t="s">
        <v>116</v>
      </c>
      <c r="E2469" s="24">
        <f>IF(U2469="SC",SUMIFS(SC!F:F,SC!A:A,MAIN!D2469,SC!B:B,MAIN!A2469),SUMIFS(Allocations!$H:$H,Allocations!$A:$A,MAIN!$A2469,Allocations!$B:$B,MAIN!$D2469))</f>
        <v>0</v>
      </c>
      <c r="F2469" s="24">
        <f>IF(U2469="SC",SUMIFS(SC!J:J,SC!A:A,MAIN!D2469,SC!B:B,MAIN!A2469),SUMIFS(Allocations!M:M,Allocations!A:A,MAIN!A2469,Allocations!B:B,MAIN!D2469))</f>
        <v>0</v>
      </c>
      <c r="G2469" s="24">
        <f t="shared" si="714"/>
        <v>0</v>
      </c>
      <c r="H2469" s="24">
        <f>IFERROR(VLOOKUP(S2469,Swaps_wk!$A$2:$AP$151,HLOOKUP(MAIN!D2469,Swaps_wk!$B$2:$AP$151,150,FALSE),FALSE),0)</f>
        <v>0</v>
      </c>
      <c r="I2469" s="24">
        <f>SUMIFS(PASTE_DQS_TRACKER!$D:$D,PASTE_DQS_TRACKER!$C:$C,MAIN!$A2469,PASTE_DQS_TRACKER!$B:$B,MAIN!$D2469)-SUMIFS(PASTE_DQS_TRACKER!$D:$D,PASTE_DQS_TRACKER!$C:$C,MAIN!A2469,PASTE_DQS_TRACKER!$E:$E,MAIN!$D2469)</f>
        <v>0</v>
      </c>
      <c r="J2469" s="25">
        <f t="shared" si="715"/>
        <v>0</v>
      </c>
      <c r="K2469" s="24">
        <f>IFERROR(IF(V2469="Flex",0,IF(D2469=$D$30,VLOOKUP(A2469,MMO_o10M_lease!$A$1:$F$51,5,FALSE),IF(D2469=$D$26,VLOOKUP(D2469,LANDINGS!$A$3:$BR$40,HLOOKUP(A2469,LANDINGS!$B$1:$CF$42,42,FALSE),FALSE)-IFERROR(VLOOKUP(A2469,MMO_o10M_lease!$A$1:$F$38,5,FALSE),0),VLOOKUP(D2469,LANDINGS!$A$3:$CF$40,HLOOKUP(A2469,LANDINGS!$B$1:$CF$42,42,FALSE),FALSE)))),0)</f>
        <v>0</v>
      </c>
      <c r="L2469" s="24">
        <f>SUMIFS(PASTE_FLEX_TRACKER!$D:$D,PASTE_FLEX_TRACKER!$F:$F,MAIN!$A2469,PASTE_FLEX_TRACKER!$B:$B,MAIN!$D2469)-SUMIFS(PASTE_FLEX_TRACKER!$D:$D,PASTE_FLEX_TRACKER!$C:$C,MAIN!$A2469,PASTE_FLEX_TRACKER!$B:$B,MAIN!$D2469)</f>
        <v>0</v>
      </c>
      <c r="M2469" s="24">
        <f>IFERROR(-VLOOKUP(D2469,SQ!$A$19:$CC$52,HLOOKUP(MAIN!A2469,SQ!$B$18:$CC$56,39,FALSE),FALSE),"n/a")</f>
        <v>0</v>
      </c>
      <c r="N2469" s="46" t="s">
        <v>563</v>
      </c>
      <c r="O2469" s="46">
        <f>SUMIFS(MAN_ADJ!$L:$L,MAN_ADJ!$K:$K,MAIN!$D2469,MAN_ADJ!$J:$J,MAIN!$S2469)</f>
        <v>0</v>
      </c>
      <c r="P2469" s="25">
        <f t="shared" si="716"/>
        <v>0</v>
      </c>
      <c r="Q2469" s="28" t="str">
        <f t="shared" si="717"/>
        <v>n/a</v>
      </c>
      <c r="R2469" s="38">
        <f t="shared" si="702"/>
        <v>0</v>
      </c>
      <c r="S2469" s="17" t="s">
        <v>256</v>
      </c>
    </row>
    <row r="2470" spans="1:19" x14ac:dyDescent="0.25">
      <c r="A2470" s="17" t="s">
        <v>256</v>
      </c>
      <c r="B2470" s="17" t="s">
        <v>93</v>
      </c>
      <c r="C2470" s="17" t="s">
        <v>257</v>
      </c>
      <c r="D2470" s="17" t="s">
        <v>117</v>
      </c>
      <c r="E2470" s="24">
        <f>IF(U2470="SC",SUMIFS(SC!F:F,SC!A:A,MAIN!D2470,SC!B:B,MAIN!A2470),SUMIFS(Allocations!$H:$H,Allocations!$A:$A,MAIN!$A2470,Allocations!$B:$B,MAIN!$D2470))</f>
        <v>2.1999999999999999E-2</v>
      </c>
      <c r="F2470" s="24">
        <f>IF(U2470="SC",SUMIFS(SC!J:J,SC!A:A,MAIN!D2470,SC!B:B,MAIN!A2470),SUMIFS(Allocations!M:M,Allocations!A:A,MAIN!A2470,Allocations!B:B,MAIN!D2470))</f>
        <v>0</v>
      </c>
      <c r="G2470" s="24">
        <f t="shared" si="714"/>
        <v>2.1999999999999999E-2</v>
      </c>
      <c r="H2470" s="24">
        <f>IFERROR(VLOOKUP(S2470,Swaps_wk!$A$2:$AP$151,HLOOKUP(MAIN!D2470,Swaps_wk!$B$2:$AP$151,150,FALSE),FALSE),0)</f>
        <v>0</v>
      </c>
      <c r="I2470" s="24">
        <f>SUMIFS(PASTE_DQS_TRACKER!$D:$D,PASTE_DQS_TRACKER!$C:$C,MAIN!$A2470,PASTE_DQS_TRACKER!$B:$B,MAIN!$D2470)-SUMIFS(PASTE_DQS_TRACKER!$D:$D,PASTE_DQS_TRACKER!$C:$C,MAIN!A2470,PASTE_DQS_TRACKER!$E:$E,MAIN!$D2470)</f>
        <v>0</v>
      </c>
      <c r="J2470" s="25">
        <f t="shared" si="715"/>
        <v>2.1999999999999999E-2</v>
      </c>
      <c r="K2470" s="24">
        <f>IFERROR(IF(V2470="Flex",0,IF(D2470=$D$30,VLOOKUP(A2470,MMO_o10M_lease!$A$1:$F$51,5,FALSE),IF(D2470=$D$26,VLOOKUP(D2470,LANDINGS!$A$3:$BR$40,HLOOKUP(A2470,LANDINGS!$B$1:$CF$42,42,FALSE),FALSE)-IFERROR(VLOOKUP(A2470,MMO_o10M_lease!$A$1:$F$38,5,FALSE),0),VLOOKUP(D2470,LANDINGS!$A$3:$CF$40,HLOOKUP(A2470,LANDINGS!$B$1:$CF$42,42,FALSE),FALSE)))),0)</f>
        <v>0</v>
      </c>
      <c r="L2470" s="24">
        <f>SUMIFS(PASTE_FLEX_TRACKER!$D:$D,PASTE_FLEX_TRACKER!$F:$F,MAIN!$A2470,PASTE_FLEX_TRACKER!$B:$B,MAIN!$D2470)-SUMIFS(PASTE_FLEX_TRACKER!$D:$D,PASTE_FLEX_TRACKER!$C:$C,MAIN!$A2470,PASTE_FLEX_TRACKER!$B:$B,MAIN!$D2470)</f>
        <v>0</v>
      </c>
      <c r="M2470" s="24">
        <f>IFERROR(-VLOOKUP(D2470,SQ!$A$19:$CC$52,HLOOKUP(MAIN!A2470,SQ!$B$18:$CC$56,39,FALSE),FALSE),"n/a")</f>
        <v>0</v>
      </c>
      <c r="N2470" s="46" t="s">
        <v>563</v>
      </c>
      <c r="O2470" s="46">
        <f>SUMIFS(MAN_ADJ!$L:$L,MAN_ADJ!$K:$K,MAIN!$D2470,MAN_ADJ!$J:$J,MAIN!$S2470)</f>
        <v>0</v>
      </c>
      <c r="P2470" s="25">
        <f t="shared" si="716"/>
        <v>0</v>
      </c>
      <c r="Q2470" s="28">
        <f t="shared" si="717"/>
        <v>0</v>
      </c>
      <c r="R2470" s="38">
        <f t="shared" si="702"/>
        <v>2.1999999999999999E-2</v>
      </c>
      <c r="S2470" s="17" t="s">
        <v>256</v>
      </c>
    </row>
    <row r="2471" spans="1:19" x14ac:dyDescent="0.25">
      <c r="A2471" s="17" t="s">
        <v>256</v>
      </c>
      <c r="B2471" s="17" t="s">
        <v>93</v>
      </c>
      <c r="C2471" s="17" t="s">
        <v>257</v>
      </c>
      <c r="D2471" s="17" t="s">
        <v>118</v>
      </c>
      <c r="E2471" s="24">
        <f>IF(U2471="SC",SUMIFS(SC!F:F,SC!A:A,MAIN!D2471,SC!B:B,MAIN!A2471),SUMIFS(Allocations!$H:$H,Allocations!$A:$A,MAIN!$A2471,Allocations!$B:$B,MAIN!$D2471))</f>
        <v>1.7999999999999999E-2</v>
      </c>
      <c r="F2471" s="24">
        <f>IF(U2471="SC",SUMIFS(SC!J:J,SC!A:A,MAIN!D2471,SC!B:B,MAIN!A2471),SUMIFS(Allocations!M:M,Allocations!A:A,MAIN!A2471,Allocations!B:B,MAIN!D2471))</f>
        <v>0</v>
      </c>
      <c r="G2471" s="24">
        <f t="shared" si="714"/>
        <v>1.7999999999999999E-2</v>
      </c>
      <c r="H2471" s="24">
        <f>IFERROR(VLOOKUP(S2471,Swaps_wk!$A$2:$AP$151,HLOOKUP(MAIN!D2471,Swaps_wk!$B$2:$AP$151,150,FALSE),FALSE),0)</f>
        <v>0</v>
      </c>
      <c r="I2471" s="24">
        <f>SUMIFS(PASTE_DQS_TRACKER!$D:$D,PASTE_DQS_TRACKER!$C:$C,MAIN!$A2471,PASTE_DQS_TRACKER!$B:$B,MAIN!$D2471)-SUMIFS(PASTE_DQS_TRACKER!$D:$D,PASTE_DQS_TRACKER!$C:$C,MAIN!A2471,PASTE_DQS_TRACKER!$E:$E,MAIN!$D2471)</f>
        <v>0</v>
      </c>
      <c r="J2471" s="25">
        <f t="shared" si="715"/>
        <v>1.7999999999999999E-2</v>
      </c>
      <c r="K2471" s="24">
        <f>IFERROR(IF(V2471="Flex",0,IF(D2471=$D$30,VLOOKUP(A2471,MMO_o10M_lease!$A$1:$F$51,5,FALSE),IF(D2471=$D$26,VLOOKUP(D2471,LANDINGS!$A$3:$BR$40,HLOOKUP(A2471,LANDINGS!$B$1:$CF$42,42,FALSE),FALSE)-IFERROR(VLOOKUP(A2471,MMO_o10M_lease!$A$1:$F$38,5,FALSE),0),VLOOKUP(D2471,LANDINGS!$A$3:$CF$40,HLOOKUP(A2471,LANDINGS!$B$1:$CF$42,42,FALSE),FALSE)))),0)</f>
        <v>0</v>
      </c>
      <c r="L2471" s="24">
        <f>SUMIFS(PASTE_FLEX_TRACKER!$D:$D,PASTE_FLEX_TRACKER!$F:$F,MAIN!$A2471,PASTE_FLEX_TRACKER!$B:$B,MAIN!$D2471)-SUMIFS(PASTE_FLEX_TRACKER!$D:$D,PASTE_FLEX_TRACKER!$C:$C,MAIN!$A2471,PASTE_FLEX_TRACKER!$B:$B,MAIN!$D2471)</f>
        <v>0</v>
      </c>
      <c r="M2471" s="24">
        <f>IFERROR(-VLOOKUP(D2471,SQ!$A$19:$CC$52,HLOOKUP(MAIN!A2471,SQ!$B$18:$CC$56,39,FALSE),FALSE),"n/a")</f>
        <v>0</v>
      </c>
      <c r="N2471" s="46" t="s">
        <v>563</v>
      </c>
      <c r="O2471" s="46">
        <f>SUMIFS(MAN_ADJ!$L:$L,MAN_ADJ!$K:$K,MAIN!$D2471,MAN_ADJ!$J:$J,MAIN!$S2471)</f>
        <v>0</v>
      </c>
      <c r="P2471" s="25">
        <f t="shared" si="716"/>
        <v>0</v>
      </c>
      <c r="Q2471" s="28">
        <f t="shared" si="717"/>
        <v>0</v>
      </c>
      <c r="R2471" s="38">
        <f t="shared" si="702"/>
        <v>1.7999999999999999E-2</v>
      </c>
      <c r="S2471" s="17" t="s">
        <v>256</v>
      </c>
    </row>
    <row r="2472" spans="1:19" x14ac:dyDescent="0.25">
      <c r="A2472" s="17" t="s">
        <v>256</v>
      </c>
      <c r="B2472" s="17" t="s">
        <v>93</v>
      </c>
      <c r="C2472" s="17" t="s">
        <v>257</v>
      </c>
      <c r="D2472" s="17" t="s">
        <v>119</v>
      </c>
      <c r="E2472" s="24">
        <f>IF(U2472="SC",SUMIFS(SC!F:F,SC!A:A,MAIN!D2472,SC!B:B,MAIN!A2472),SUMIFS(Allocations!$H:$H,Allocations!$A:$A,MAIN!$A2472,Allocations!$B:$B,MAIN!$D2472))</f>
        <v>8.9999999999999993E-3</v>
      </c>
      <c r="F2472" s="24">
        <f>IF(U2472="SC",SUMIFS(SC!J:J,SC!A:A,MAIN!D2472,SC!B:B,MAIN!A2472),SUMIFS(Allocations!M:M,Allocations!A:A,MAIN!A2472,Allocations!B:B,MAIN!D2472))</f>
        <v>0</v>
      </c>
      <c r="G2472" s="24">
        <f t="shared" si="714"/>
        <v>8.9999999999999993E-3</v>
      </c>
      <c r="H2472" s="24">
        <f>IFERROR(VLOOKUP(S2472,Swaps_wk!$A$2:$AP$151,HLOOKUP(MAIN!D2472,Swaps_wk!$B$2:$AP$151,150,FALSE),FALSE),0)</f>
        <v>0</v>
      </c>
      <c r="I2472" s="24">
        <f>SUMIFS(PASTE_DQS_TRACKER!$D:$D,PASTE_DQS_TRACKER!$C:$C,MAIN!$A2472,PASTE_DQS_TRACKER!$B:$B,MAIN!$D2472)-SUMIFS(PASTE_DQS_TRACKER!$D:$D,PASTE_DQS_TRACKER!$C:$C,MAIN!A2472,PASTE_DQS_TRACKER!$E:$E,MAIN!$D2472)</f>
        <v>0</v>
      </c>
      <c r="J2472" s="25">
        <f t="shared" si="715"/>
        <v>8.9999999999999993E-3</v>
      </c>
      <c r="K2472" s="24">
        <f>IFERROR(IF(V2472="Flex",0,IF(D2472=$D$30,VLOOKUP(A2472,MMO_o10M_lease!$A$1:$F$51,5,FALSE),IF(D2472=$D$26,VLOOKUP(D2472,LANDINGS!$A$3:$BR$40,HLOOKUP(A2472,LANDINGS!$B$1:$CF$42,42,FALSE),FALSE)-IFERROR(VLOOKUP(A2472,MMO_o10M_lease!$A$1:$F$38,5,FALSE),0),VLOOKUP(D2472,LANDINGS!$A$3:$CF$40,HLOOKUP(A2472,LANDINGS!$B$1:$CF$42,42,FALSE),FALSE)))),0)</f>
        <v>0</v>
      </c>
      <c r="L2472" s="24">
        <f>SUMIFS(PASTE_FLEX_TRACKER!$D:$D,PASTE_FLEX_TRACKER!$F:$F,MAIN!$A2472,PASTE_FLEX_TRACKER!$B:$B,MAIN!$D2472)-SUMIFS(PASTE_FLEX_TRACKER!$D:$D,PASTE_FLEX_TRACKER!$C:$C,MAIN!$A2472,PASTE_FLEX_TRACKER!$B:$B,MAIN!$D2472)</f>
        <v>0</v>
      </c>
      <c r="M2472" s="24">
        <f>IFERROR(-VLOOKUP(D2472,SQ!$A$19:$CC$52,HLOOKUP(MAIN!A2472,SQ!$B$18:$CC$56,39,FALSE),FALSE),"n/a")</f>
        <v>0</v>
      </c>
      <c r="N2472" s="46" t="s">
        <v>563</v>
      </c>
      <c r="O2472" s="46">
        <f>SUMIFS(MAN_ADJ!$L:$L,MAN_ADJ!$K:$K,MAIN!$D2472,MAN_ADJ!$J:$J,MAIN!$S2472)</f>
        <v>0</v>
      </c>
      <c r="P2472" s="25">
        <f t="shared" si="716"/>
        <v>0</v>
      </c>
      <c r="Q2472" s="28">
        <f t="shared" si="717"/>
        <v>0</v>
      </c>
      <c r="R2472" s="38">
        <f t="shared" si="702"/>
        <v>8.9999999999999993E-3</v>
      </c>
      <c r="S2472" s="17" t="s">
        <v>256</v>
      </c>
    </row>
    <row r="2473" spans="1:19" x14ac:dyDescent="0.25">
      <c r="A2473" s="17" t="s">
        <v>256</v>
      </c>
      <c r="B2473" s="17" t="s">
        <v>93</v>
      </c>
      <c r="C2473" s="17" t="s">
        <v>257</v>
      </c>
      <c r="D2473" s="17" t="s">
        <v>120</v>
      </c>
      <c r="E2473" s="24">
        <f>IF(U2473="SC",SUMIFS(SC!F:F,SC!A:A,MAIN!D2473,SC!B:B,MAIN!A2473),SUMIFS(Allocations!$H:$H,Allocations!$A:$A,MAIN!$A2473,Allocations!$B:$B,MAIN!$D2473))</f>
        <v>0</v>
      </c>
      <c r="F2473" s="24">
        <f>IF(U2473="SC",SUMIFS(SC!J:J,SC!A:A,MAIN!D2473,SC!B:B,MAIN!A2473),SUMIFS(Allocations!M:M,Allocations!A:A,MAIN!A2473,Allocations!B:B,MAIN!D2473))</f>
        <v>0</v>
      </c>
      <c r="G2473" s="24">
        <f t="shared" si="714"/>
        <v>0</v>
      </c>
      <c r="H2473" s="24">
        <f>IFERROR(VLOOKUP(S2473,Swaps_wk!$A$2:$AP$151,HLOOKUP(MAIN!D2473,Swaps_wk!$B$2:$AP$151,150,FALSE),FALSE),0)</f>
        <v>0</v>
      </c>
      <c r="I2473" s="24">
        <f>SUMIFS(PASTE_DQS_TRACKER!$D:$D,PASTE_DQS_TRACKER!$C:$C,MAIN!$A2473,PASTE_DQS_TRACKER!$B:$B,MAIN!$D2473)-SUMIFS(PASTE_DQS_TRACKER!$D:$D,PASTE_DQS_TRACKER!$C:$C,MAIN!A2473,PASTE_DQS_TRACKER!$E:$E,MAIN!$D2473)</f>
        <v>0</v>
      </c>
      <c r="J2473" s="25">
        <f t="shared" si="715"/>
        <v>0</v>
      </c>
      <c r="K2473" s="24">
        <f>IFERROR(IF(V2473="Flex",0,IF(D2473=$D$30,VLOOKUP(A2473,MMO_o10M_lease!$A$1:$F$51,5,FALSE),IF(D2473=$D$26,VLOOKUP(D2473,LANDINGS!$A$3:$BR$40,HLOOKUP(A2473,LANDINGS!$B$1:$CF$42,42,FALSE),FALSE)-IFERROR(VLOOKUP(A2473,MMO_o10M_lease!$A$1:$F$38,5,FALSE),0),VLOOKUP(D2473,LANDINGS!$A$3:$CF$40,HLOOKUP(A2473,LANDINGS!$B$1:$CF$42,42,FALSE),FALSE)))),0)</f>
        <v>0</v>
      </c>
      <c r="L2473" s="24">
        <f>SUMIFS(PASTE_FLEX_TRACKER!$D:$D,PASTE_FLEX_TRACKER!$F:$F,MAIN!$A2473,PASTE_FLEX_TRACKER!$B:$B,MAIN!$D2473)-SUMIFS(PASTE_FLEX_TRACKER!$D:$D,PASTE_FLEX_TRACKER!$C:$C,MAIN!$A2473,PASTE_FLEX_TRACKER!$B:$B,MAIN!$D2473)</f>
        <v>0</v>
      </c>
      <c r="M2473" s="24">
        <f>IFERROR(-VLOOKUP(D2473,SQ!$A$19:$CC$52,HLOOKUP(MAIN!A2473,SQ!$B$18:$CC$56,39,FALSE),FALSE),"n/a")</f>
        <v>0</v>
      </c>
      <c r="N2473" s="46" t="s">
        <v>563</v>
      </c>
      <c r="O2473" s="46">
        <f>SUMIFS(MAN_ADJ!$L:$L,MAN_ADJ!$K:$K,MAIN!$D2473,MAN_ADJ!$J:$J,MAIN!$S2473)</f>
        <v>0</v>
      </c>
      <c r="P2473" s="25">
        <f t="shared" si="716"/>
        <v>0</v>
      </c>
      <c r="Q2473" s="28" t="str">
        <f t="shared" si="717"/>
        <v>n/a</v>
      </c>
      <c r="R2473" s="38">
        <f t="shared" si="702"/>
        <v>0</v>
      </c>
      <c r="S2473" s="17" t="s">
        <v>256</v>
      </c>
    </row>
    <row r="2474" spans="1:19" x14ac:dyDescent="0.25">
      <c r="A2474" s="17" t="s">
        <v>256</v>
      </c>
      <c r="B2474" s="17" t="s">
        <v>93</v>
      </c>
      <c r="C2474" s="17" t="s">
        <v>257</v>
      </c>
      <c r="D2474" s="17" t="s">
        <v>121</v>
      </c>
      <c r="E2474" s="24">
        <f>IF(U2474="SC",SUMIFS(SC!F:F,SC!A:A,MAIN!D2474,SC!B:B,MAIN!A2474),SUMIFS(Allocations!$H:$H,Allocations!$A:$A,MAIN!$A2474,Allocations!$B:$B,MAIN!$D2474))</f>
        <v>0</v>
      </c>
      <c r="F2474" s="24">
        <f>IF(U2474="SC",SUMIFS(SC!J:J,SC!A:A,MAIN!D2474,SC!B:B,MAIN!A2474),SUMIFS(Allocations!M:M,Allocations!A:A,MAIN!A2474,Allocations!B:B,MAIN!D2474))</f>
        <v>0</v>
      </c>
      <c r="G2474" s="24">
        <f t="shared" si="714"/>
        <v>0</v>
      </c>
      <c r="H2474" s="24">
        <f>IFERROR(VLOOKUP(S2474,Swaps_wk!$A$2:$AP$151,HLOOKUP(MAIN!D2474,Swaps_wk!$B$2:$AP$151,150,FALSE),FALSE),0)</f>
        <v>0</v>
      </c>
      <c r="I2474" s="24">
        <f>SUMIFS(PASTE_DQS_TRACKER!$D:$D,PASTE_DQS_TRACKER!$C:$C,MAIN!$A2474,PASTE_DQS_TRACKER!$B:$B,MAIN!$D2474)-SUMIFS(PASTE_DQS_TRACKER!$D:$D,PASTE_DQS_TRACKER!$C:$C,MAIN!A2474,PASTE_DQS_TRACKER!$E:$E,MAIN!$D2474)</f>
        <v>0</v>
      </c>
      <c r="J2474" s="25">
        <f t="shared" si="715"/>
        <v>0</v>
      </c>
      <c r="K2474" s="24">
        <f>IFERROR(IF(V2474="Flex",0,IF(D2474=$D$30,VLOOKUP(A2474,MMO_o10M_lease!$A$1:$F$51,5,FALSE),IF(D2474=$D$26,VLOOKUP(D2474,LANDINGS!$A$3:$BR$40,HLOOKUP(A2474,LANDINGS!$B$1:$CF$42,42,FALSE),FALSE)-IFERROR(VLOOKUP(A2474,MMO_o10M_lease!$A$1:$F$38,5,FALSE),0),VLOOKUP(D2474,LANDINGS!$A$3:$CF$40,HLOOKUP(A2474,LANDINGS!$B$1:$CF$42,42,FALSE),FALSE)))),0)</f>
        <v>0</v>
      </c>
      <c r="L2474" s="24">
        <f>SUMIFS(PASTE_FLEX_TRACKER!$D:$D,PASTE_FLEX_TRACKER!$F:$F,MAIN!$A2474,PASTE_FLEX_TRACKER!$B:$B,MAIN!$D2474)-SUMIFS(PASTE_FLEX_TRACKER!$D:$D,PASTE_FLEX_TRACKER!$C:$C,MAIN!$A2474,PASTE_FLEX_TRACKER!$B:$B,MAIN!$D2474)</f>
        <v>0</v>
      </c>
      <c r="M2474" s="24">
        <f>IFERROR(-VLOOKUP(D2474,SQ!$A$19:$CC$52,HLOOKUP(MAIN!A2474,SQ!$B$18:$CC$56,39,FALSE),FALSE),"n/a")</f>
        <v>0</v>
      </c>
      <c r="N2474" s="46" t="s">
        <v>563</v>
      </c>
      <c r="O2474" s="46">
        <f>SUMIFS(MAN_ADJ!$L:$L,MAN_ADJ!$K:$K,MAIN!$D2474,MAN_ADJ!$J:$J,MAIN!$S2474)</f>
        <v>0</v>
      </c>
      <c r="P2474" s="25">
        <f t="shared" si="716"/>
        <v>0</v>
      </c>
      <c r="Q2474" s="28" t="str">
        <f t="shared" si="717"/>
        <v>n/a</v>
      </c>
      <c r="R2474" s="38">
        <f t="shared" si="702"/>
        <v>0</v>
      </c>
      <c r="S2474" s="17" t="s">
        <v>256</v>
      </c>
    </row>
    <row r="2475" spans="1:19" x14ac:dyDescent="0.25">
      <c r="A2475" s="17" t="s">
        <v>256</v>
      </c>
      <c r="B2475" s="17" t="s">
        <v>93</v>
      </c>
      <c r="C2475" s="17" t="s">
        <v>257</v>
      </c>
      <c r="D2475" s="17" t="s">
        <v>122</v>
      </c>
      <c r="E2475" s="24">
        <f>IF(U2475="SC",SUMIFS(SC!F:F,SC!A:A,MAIN!D2475,SC!B:B,MAIN!A2475),SUMIFS(Allocations!$H:$H,Allocations!$A:$A,MAIN!$A2475,Allocations!$B:$B,MAIN!$D2475))</f>
        <v>0</v>
      </c>
      <c r="F2475" s="24">
        <f>IF(U2475="SC",SUMIFS(SC!J:J,SC!A:A,MAIN!D2475,SC!B:B,MAIN!A2475),SUMIFS(Allocations!M:M,Allocations!A:A,MAIN!A2475,Allocations!B:B,MAIN!D2475))</f>
        <v>0</v>
      </c>
      <c r="G2475" s="24">
        <f t="shared" si="714"/>
        <v>0</v>
      </c>
      <c r="H2475" s="24">
        <f>IFERROR(VLOOKUP(S2475,Swaps_wk!$A$2:$AP$151,HLOOKUP(MAIN!D2475,Swaps_wk!$B$2:$AP$151,150,FALSE),FALSE),0)</f>
        <v>0</v>
      </c>
      <c r="I2475" s="24">
        <f>SUMIFS(PASTE_DQS_TRACKER!$D:$D,PASTE_DQS_TRACKER!$C:$C,MAIN!$A2475,PASTE_DQS_TRACKER!$B:$B,MAIN!$D2475)-SUMIFS(PASTE_DQS_TRACKER!$D:$D,PASTE_DQS_TRACKER!$C:$C,MAIN!A2475,PASTE_DQS_TRACKER!$E:$E,MAIN!$D2475)</f>
        <v>0</v>
      </c>
      <c r="J2475" s="25">
        <f t="shared" si="715"/>
        <v>0</v>
      </c>
      <c r="K2475" s="24">
        <f>IFERROR(IF(V2475="Flex",0,IF(D2475=$D$30,VLOOKUP(A2475,MMO_o10M_lease!$A$1:$F$51,5,FALSE),IF(D2475=$D$26,VLOOKUP(D2475,LANDINGS!$A$3:$BR$40,HLOOKUP(A2475,LANDINGS!$B$1:$CF$42,42,FALSE),FALSE)-IFERROR(VLOOKUP(A2475,MMO_o10M_lease!$A$1:$F$38,5,FALSE),0),VLOOKUP(D2475,LANDINGS!$A$3:$CF$40,HLOOKUP(A2475,LANDINGS!$B$1:$CF$42,42,FALSE),FALSE)))),0)</f>
        <v>0</v>
      </c>
      <c r="L2475" s="24">
        <f>SUMIFS(PASTE_FLEX_TRACKER!$D:$D,PASTE_FLEX_TRACKER!$F:$F,MAIN!$A2475,PASTE_FLEX_TRACKER!$B:$B,MAIN!$D2475)-SUMIFS(PASTE_FLEX_TRACKER!$D:$D,PASTE_FLEX_TRACKER!$C:$C,MAIN!$A2475,PASTE_FLEX_TRACKER!$B:$B,MAIN!$D2475)</f>
        <v>0</v>
      </c>
      <c r="M2475" s="24">
        <f>IFERROR(-VLOOKUP(D2475,SQ!$A$19:$CC$52,HLOOKUP(MAIN!A2475,SQ!$B$18:$CC$56,39,FALSE),FALSE),"n/a")</f>
        <v>0</v>
      </c>
      <c r="N2475" s="46" t="s">
        <v>563</v>
      </c>
      <c r="O2475" s="46">
        <f>SUMIFS(MAN_ADJ!$L:$L,MAN_ADJ!$K:$K,MAIN!$D2475,MAN_ADJ!$J:$J,MAIN!$S2475)</f>
        <v>0</v>
      </c>
      <c r="P2475" s="25">
        <f t="shared" si="716"/>
        <v>0</v>
      </c>
      <c r="Q2475" s="28" t="str">
        <f t="shared" si="717"/>
        <v>n/a</v>
      </c>
      <c r="R2475" s="38">
        <f t="shared" ref="R2475:R2546" si="718">J2475-P2475</f>
        <v>0</v>
      </c>
      <c r="S2475" s="17" t="s">
        <v>256</v>
      </c>
    </row>
    <row r="2476" spans="1:19" x14ac:dyDescent="0.25">
      <c r="A2476" s="17" t="s">
        <v>256</v>
      </c>
      <c r="B2476" s="17" t="s">
        <v>93</v>
      </c>
      <c r="C2476" s="17" t="s">
        <v>257</v>
      </c>
      <c r="D2476" s="17" t="s">
        <v>123</v>
      </c>
      <c r="E2476" s="24">
        <f>IF(U2476="SC",SUMIFS(SC!F:F,SC!A:A,MAIN!D2476,SC!B:B,MAIN!A2476),SUMIFS(Allocations!$H:$H,Allocations!$A:$A,MAIN!$A2476,Allocations!$B:$B,MAIN!$D2476))</f>
        <v>2.1999999999999999E-2</v>
      </c>
      <c r="F2476" s="24">
        <f>IF(U2476="SC",SUMIFS(SC!J:J,SC!A:A,MAIN!D2476,SC!B:B,MAIN!A2476),SUMIFS(Allocations!M:M,Allocations!A:A,MAIN!A2476,Allocations!B:B,MAIN!D2476))</f>
        <v>0</v>
      </c>
      <c r="G2476" s="24">
        <f t="shared" si="714"/>
        <v>2.1999999999999999E-2</v>
      </c>
      <c r="H2476" s="24">
        <f>IFERROR(VLOOKUP(S2476,Swaps_wk!$A$2:$AP$151,HLOOKUP(MAIN!D2476,Swaps_wk!$B$2:$AP$151,150,FALSE),FALSE),0)</f>
        <v>0</v>
      </c>
      <c r="I2476" s="24">
        <f>SUMIFS(PASTE_DQS_TRACKER!$D:$D,PASTE_DQS_TRACKER!$C:$C,MAIN!$A2476,PASTE_DQS_TRACKER!$B:$B,MAIN!$D2476)-SUMIFS(PASTE_DQS_TRACKER!$D:$D,PASTE_DQS_TRACKER!$C:$C,MAIN!A2476,PASTE_DQS_TRACKER!$E:$E,MAIN!$D2476)</f>
        <v>0</v>
      </c>
      <c r="J2476" s="25">
        <f t="shared" si="715"/>
        <v>2.1999999999999999E-2</v>
      </c>
      <c r="K2476" s="24">
        <f>IFERROR(IF(V2476="Flex",0,IF(D2476=$D$30,VLOOKUP(A2476,MMO_o10M_lease!$A$1:$F$51,5,FALSE),IF(D2476=$D$26,VLOOKUP(D2476,LANDINGS!$A$3:$BR$40,HLOOKUP(A2476,LANDINGS!$B$1:$CF$42,42,FALSE),FALSE)-IFERROR(VLOOKUP(A2476,MMO_o10M_lease!$A$1:$F$38,5,FALSE),0),VLOOKUP(D2476,LANDINGS!$A$3:$CF$40,HLOOKUP(A2476,LANDINGS!$B$1:$CF$42,42,FALSE),FALSE)))),0)</f>
        <v>0</v>
      </c>
      <c r="L2476" s="24">
        <f>SUMIFS(PASTE_FLEX_TRACKER!$D:$D,PASTE_FLEX_TRACKER!$F:$F,MAIN!$A2476,PASTE_FLEX_TRACKER!$B:$B,MAIN!$D2476)-SUMIFS(PASTE_FLEX_TRACKER!$D:$D,PASTE_FLEX_TRACKER!$C:$C,MAIN!$A2476,PASTE_FLEX_TRACKER!$B:$B,MAIN!$D2476)</f>
        <v>0</v>
      </c>
      <c r="M2476" s="24">
        <f>IFERROR(-VLOOKUP(D2476,SQ!$A$19:$CC$52,HLOOKUP(MAIN!A2476,SQ!$B$18:$CC$56,39,FALSE),FALSE),"n/a")</f>
        <v>0</v>
      </c>
      <c r="N2476" s="46" t="s">
        <v>563</v>
      </c>
      <c r="O2476" s="46">
        <f>SUMIFS(MAN_ADJ!$L:$L,MAN_ADJ!$K:$K,MAIN!$D2476,MAN_ADJ!$J:$J,MAIN!$S2476)</f>
        <v>0</v>
      </c>
      <c r="P2476" s="25">
        <f t="shared" si="716"/>
        <v>0</v>
      </c>
      <c r="Q2476" s="28">
        <f t="shared" si="717"/>
        <v>0</v>
      </c>
      <c r="R2476" s="38">
        <f t="shared" si="718"/>
        <v>2.1999999999999999E-2</v>
      </c>
      <c r="S2476" s="17" t="s">
        <v>256</v>
      </c>
    </row>
    <row r="2477" spans="1:19" x14ac:dyDescent="0.25">
      <c r="A2477" s="17" t="s">
        <v>256</v>
      </c>
      <c r="B2477" s="17" t="s">
        <v>93</v>
      </c>
      <c r="C2477" s="17" t="s">
        <v>257</v>
      </c>
      <c r="D2477" s="17" t="s">
        <v>124</v>
      </c>
      <c r="E2477" s="24">
        <f>IF(U2477="SC",SUMIFS(SC!F:F,SC!A:A,MAIN!D2477,SC!B:B,MAIN!A2477),SUMIFS(Allocations!$H:$H,Allocations!$A:$A,MAIN!$A2477,Allocations!$B:$B,MAIN!$D2477))</f>
        <v>0</v>
      </c>
      <c r="F2477" s="24">
        <f>IF(U2477="SC",SUMIFS(SC!J:J,SC!A:A,MAIN!D2477,SC!B:B,MAIN!A2477),SUMIFS(Allocations!M:M,Allocations!A:A,MAIN!A2477,Allocations!B:B,MAIN!D2477))</f>
        <v>0</v>
      </c>
      <c r="G2477" s="24">
        <f t="shared" si="714"/>
        <v>0</v>
      </c>
      <c r="H2477" s="24">
        <f>IFERROR(VLOOKUP(S2477,Swaps_wk!$A$2:$AP$151,HLOOKUP(MAIN!D2477,Swaps_wk!$B$2:$AP$151,150,FALSE),FALSE),0)</f>
        <v>0</v>
      </c>
      <c r="I2477" s="24">
        <f>SUMIFS(PASTE_DQS_TRACKER!$D:$D,PASTE_DQS_TRACKER!$C:$C,MAIN!$A2477,PASTE_DQS_TRACKER!$B:$B,MAIN!$D2477)-SUMIFS(PASTE_DQS_TRACKER!$D:$D,PASTE_DQS_TRACKER!$C:$C,MAIN!A2477,PASTE_DQS_TRACKER!$E:$E,MAIN!$D2477)</f>
        <v>0</v>
      </c>
      <c r="J2477" s="25">
        <f t="shared" si="715"/>
        <v>0</v>
      </c>
      <c r="K2477" s="24">
        <f>IFERROR(IF(V2477="Flex",0,IF(D2477=$D$30,VLOOKUP(A2477,MMO_o10M_lease!$A$1:$F$51,5,FALSE),IF(D2477=$D$26,VLOOKUP(D2477,LANDINGS!$A$3:$BR$40,HLOOKUP(A2477,LANDINGS!$B$1:$CF$42,42,FALSE),FALSE)-IFERROR(VLOOKUP(A2477,MMO_o10M_lease!$A$1:$F$38,5,FALSE),0),VLOOKUP(D2477,LANDINGS!$A$3:$CF$40,HLOOKUP(A2477,LANDINGS!$B$1:$CF$42,42,FALSE),FALSE)))),0)</f>
        <v>0</v>
      </c>
      <c r="L2477" s="24">
        <f>SUMIFS(PASTE_FLEX_TRACKER!$D:$D,PASTE_FLEX_TRACKER!$F:$F,MAIN!$A2477,PASTE_FLEX_TRACKER!$B:$B,MAIN!$D2477)-SUMIFS(PASTE_FLEX_TRACKER!$D:$D,PASTE_FLEX_TRACKER!$C:$C,MAIN!$A2477,PASTE_FLEX_TRACKER!$B:$B,MAIN!$D2477)</f>
        <v>0</v>
      </c>
      <c r="M2477" s="24">
        <f>IFERROR(-VLOOKUP(D2477,SQ!$A$19:$CC$52,HLOOKUP(MAIN!A2477,SQ!$B$18:$CC$56,39,FALSE),FALSE),"n/a")</f>
        <v>0</v>
      </c>
      <c r="N2477" s="46" t="s">
        <v>563</v>
      </c>
      <c r="O2477" s="46">
        <f>SUMIFS(MAN_ADJ!$L:$L,MAN_ADJ!$K:$K,MAIN!$D2477,MAN_ADJ!$J:$J,MAIN!$S2477)</f>
        <v>0</v>
      </c>
      <c r="P2477" s="25">
        <f t="shared" si="716"/>
        <v>0</v>
      </c>
      <c r="Q2477" s="28" t="str">
        <f t="shared" si="717"/>
        <v>n/a</v>
      </c>
      <c r="R2477" s="38">
        <f t="shared" si="718"/>
        <v>0</v>
      </c>
      <c r="S2477" s="17" t="s">
        <v>256</v>
      </c>
    </row>
    <row r="2478" spans="1:19" x14ac:dyDescent="0.25">
      <c r="A2478" s="17" t="s">
        <v>256</v>
      </c>
      <c r="B2478" s="17" t="s">
        <v>93</v>
      </c>
      <c r="C2478" s="17" t="s">
        <v>257</v>
      </c>
      <c r="D2478" s="17" t="s">
        <v>125</v>
      </c>
      <c r="E2478" s="24">
        <f>IF(U2478="SC",SUMIFS(SC!F:F,SC!A:A,MAIN!D2478,SC!B:B,MAIN!A2478),SUMIFS(Allocations!$H:$H,Allocations!$A:$A,MAIN!$A2478,Allocations!$B:$B,MAIN!$D2478))</f>
        <v>4.9000000000000004</v>
      </c>
      <c r="F2478" s="24">
        <f>IF(U2478="SC",SUMIFS(SC!J:J,SC!A:A,MAIN!D2478,SC!B:B,MAIN!A2478),SUMIFS(Allocations!M:M,Allocations!A:A,MAIN!A2478,Allocations!B:B,MAIN!D2478))</f>
        <v>0</v>
      </c>
      <c r="G2478" s="24">
        <f t="shared" si="714"/>
        <v>4.9000000000000004</v>
      </c>
      <c r="H2478" s="24">
        <f>IFERROR(VLOOKUP(S2478,Swaps_wk!$A$2:$AP$151,HLOOKUP(MAIN!D2478,Swaps_wk!$B$2:$AP$151,150,FALSE),FALSE),0)</f>
        <v>0</v>
      </c>
      <c r="I2478" s="24">
        <f>SUMIFS(PASTE_DQS_TRACKER!$D:$D,PASTE_DQS_TRACKER!$C:$C,MAIN!$A2478,PASTE_DQS_TRACKER!$B:$B,MAIN!$D2478)-SUMIFS(PASTE_DQS_TRACKER!$D:$D,PASTE_DQS_TRACKER!$C:$C,MAIN!A2478,PASTE_DQS_TRACKER!$E:$E,MAIN!$D2478)</f>
        <v>0</v>
      </c>
      <c r="J2478" s="25">
        <f t="shared" si="715"/>
        <v>4.9000000000000004</v>
      </c>
      <c r="K2478" s="24">
        <f>IFERROR(IF(V2478="Flex",0,IF(D2478=$D$30,VLOOKUP(A2478,MMO_o10M_lease!$A$1:$F$51,5,FALSE),IF(D2478=$D$26,VLOOKUP(D2478,LANDINGS!$A$3:$BR$40,HLOOKUP(A2478,LANDINGS!$B$1:$CF$42,42,FALSE),FALSE)-IFERROR(VLOOKUP(A2478,MMO_o10M_lease!$A$1:$F$38,5,FALSE),0),VLOOKUP(D2478,LANDINGS!$A$3:$CF$40,HLOOKUP(A2478,LANDINGS!$B$1:$CF$42,42,FALSE),FALSE)))),0)</f>
        <v>0.26800000000000002</v>
      </c>
      <c r="L2478" s="24">
        <f>SUMIFS(PASTE_FLEX_TRACKER!$D:$D,PASTE_FLEX_TRACKER!$F:$F,MAIN!$A2478,PASTE_FLEX_TRACKER!$B:$B,MAIN!$D2478)-SUMIFS(PASTE_FLEX_TRACKER!$D:$D,PASTE_FLEX_TRACKER!$C:$C,MAIN!$A2478,PASTE_FLEX_TRACKER!$B:$B,MAIN!$D2478)</f>
        <v>0</v>
      </c>
      <c r="M2478" s="24">
        <f>IFERROR(-VLOOKUP(D2478,SQ!$A$19:$CC$52,HLOOKUP(MAIN!A2478,SQ!$B$18:$CC$56,39,FALSE),FALSE),"n/a")</f>
        <v>0</v>
      </c>
      <c r="N2478" s="46" t="s">
        <v>563</v>
      </c>
      <c r="O2478" s="46">
        <f>SUMIFS(MAN_ADJ!$L:$L,MAN_ADJ!$K:$K,MAIN!$D2478,MAN_ADJ!$J:$J,MAIN!$S2478)</f>
        <v>0</v>
      </c>
      <c r="P2478" s="25">
        <f t="shared" si="716"/>
        <v>0.26800000000000002</v>
      </c>
      <c r="Q2478" s="28">
        <f t="shared" si="717"/>
        <v>5.4693877551020405E-2</v>
      </c>
      <c r="R2478" s="38">
        <f t="shared" si="718"/>
        <v>4.6320000000000006</v>
      </c>
      <c r="S2478" s="17" t="s">
        <v>256</v>
      </c>
    </row>
    <row r="2479" spans="1:19" x14ac:dyDescent="0.25">
      <c r="A2479" s="17" t="s">
        <v>256</v>
      </c>
      <c r="B2479" s="17" t="s">
        <v>93</v>
      </c>
      <c r="C2479" s="17" t="s">
        <v>257</v>
      </c>
      <c r="D2479" s="17" t="s">
        <v>126</v>
      </c>
      <c r="E2479" s="24">
        <f>IF(U2479="SC",SUMIFS(SC!F:F,SC!A:A,MAIN!D2479,SC!B:B,MAIN!A2479),SUMIFS(Allocations!$H:$H,Allocations!$A:$A,MAIN!$A2479,Allocations!$B:$B,MAIN!$D2479))</f>
        <v>0.1</v>
      </c>
      <c r="F2479" s="24">
        <f>IF(U2479="SC",SUMIFS(SC!J:J,SC!A:A,MAIN!D2479,SC!B:B,MAIN!A2479),SUMIFS(Allocations!M:M,Allocations!A:A,MAIN!A2479,Allocations!B:B,MAIN!D2479))</f>
        <v>0</v>
      </c>
      <c r="G2479" s="24">
        <f t="shared" si="714"/>
        <v>0.1</v>
      </c>
      <c r="H2479" s="24">
        <f>IFERROR(VLOOKUP(S2479,Swaps_wk!$A$2:$AP$151,HLOOKUP(MAIN!D2479,Swaps_wk!$B$2:$AP$151,150,FALSE),FALSE),0)</f>
        <v>0</v>
      </c>
      <c r="I2479" s="24">
        <f>SUMIFS(PASTE_DQS_TRACKER!$D:$D,PASTE_DQS_TRACKER!$C:$C,MAIN!$A2479,PASTE_DQS_TRACKER!$B:$B,MAIN!$D2479)-SUMIFS(PASTE_DQS_TRACKER!$D:$D,PASTE_DQS_TRACKER!$C:$C,MAIN!A2479,PASTE_DQS_TRACKER!$E:$E,MAIN!$D2479)</f>
        <v>0</v>
      </c>
      <c r="J2479" s="25">
        <f t="shared" si="715"/>
        <v>0.1</v>
      </c>
      <c r="K2479" s="24">
        <f>IFERROR(IF(V2479="Flex",0,IF(D2479=$D$30,VLOOKUP(A2479,MMO_o10M_lease!$A$1:$F$51,5,FALSE),IF(D2479=$D$26,VLOOKUP(D2479,LANDINGS!$A$3:$BR$40,HLOOKUP(A2479,LANDINGS!$B$1:$CF$42,42,FALSE),FALSE)-IFERROR(VLOOKUP(A2479,MMO_o10M_lease!$A$1:$F$38,5,FALSE),0),VLOOKUP(D2479,LANDINGS!$A$3:$CF$40,HLOOKUP(A2479,LANDINGS!$B$1:$CF$42,42,FALSE),FALSE)))),0)</f>
        <v>0</v>
      </c>
      <c r="L2479" s="24">
        <f>SUMIFS(PASTE_FLEX_TRACKER!$D:$D,PASTE_FLEX_TRACKER!$F:$F,MAIN!$A2479,PASTE_FLEX_TRACKER!$B:$B,MAIN!$D2479)-SUMIFS(PASTE_FLEX_TRACKER!$D:$D,PASTE_FLEX_TRACKER!$C:$C,MAIN!$A2479,PASTE_FLEX_TRACKER!$B:$B,MAIN!$D2479)</f>
        <v>0</v>
      </c>
      <c r="M2479" s="24">
        <f>IFERROR(-VLOOKUP(D2479,SQ!$A$19:$CC$52,HLOOKUP(MAIN!A2479,SQ!$B$18:$CC$56,39,FALSE),FALSE),"n/a")</f>
        <v>0</v>
      </c>
      <c r="N2479" s="46" t="s">
        <v>563</v>
      </c>
      <c r="O2479" s="46">
        <f>SUMIFS(MAN_ADJ!$L:$L,MAN_ADJ!$K:$K,MAIN!$D2479,MAN_ADJ!$J:$J,MAIN!$S2479)</f>
        <v>0</v>
      </c>
      <c r="P2479" s="25">
        <f t="shared" si="716"/>
        <v>0</v>
      </c>
      <c r="Q2479" s="28">
        <f t="shared" si="717"/>
        <v>0</v>
      </c>
      <c r="R2479" s="38">
        <f t="shared" si="718"/>
        <v>0.1</v>
      </c>
      <c r="S2479" s="17" t="s">
        <v>256</v>
      </c>
    </row>
    <row r="2480" spans="1:19" x14ac:dyDescent="0.25">
      <c r="A2480" s="17" t="s">
        <v>256</v>
      </c>
      <c r="B2480" s="17" t="s">
        <v>93</v>
      </c>
      <c r="C2480" s="17" t="s">
        <v>257</v>
      </c>
      <c r="D2480" s="17" t="s">
        <v>127</v>
      </c>
      <c r="E2480" s="24">
        <f>IF(U2480="SC",SUMIFS(SC!F:F,SC!A:A,MAIN!D2480,SC!B:B,MAIN!A2480),SUMIFS(Allocations!$H:$H,Allocations!$A:$A,MAIN!$A2480,Allocations!$B:$B,MAIN!$D2480))</f>
        <v>0</v>
      </c>
      <c r="F2480" s="24">
        <f>IF(U2480="SC",SUMIFS(SC!J:J,SC!A:A,MAIN!D2480,SC!B:B,MAIN!A2480),SUMIFS(Allocations!M:M,Allocations!A:A,MAIN!A2480,Allocations!B:B,MAIN!D2480))</f>
        <v>0</v>
      </c>
      <c r="G2480" s="24">
        <f t="shared" si="714"/>
        <v>0</v>
      </c>
      <c r="H2480" s="24">
        <f>IFERROR(VLOOKUP(S2480,Swaps_wk!$A$2:$AP$151,HLOOKUP(MAIN!D2480,Swaps_wk!$B$2:$AP$151,150,FALSE),FALSE),0)</f>
        <v>0</v>
      </c>
      <c r="I2480" s="24">
        <f>SUMIFS(PASTE_DQS_TRACKER!$D:$D,PASTE_DQS_TRACKER!$C:$C,MAIN!$A2480,PASTE_DQS_TRACKER!$B:$B,MAIN!$D2480)-SUMIFS(PASTE_DQS_TRACKER!$D:$D,PASTE_DQS_TRACKER!$C:$C,MAIN!A2480,PASTE_DQS_TRACKER!$E:$E,MAIN!$D2480)</f>
        <v>0</v>
      </c>
      <c r="J2480" s="25">
        <f t="shared" si="715"/>
        <v>0</v>
      </c>
      <c r="K2480" s="24">
        <f>IFERROR(IF(V2480="Flex",0,IF(D2480=$D$30,VLOOKUP(A2480,MMO_o10M_lease!$A$1:$F$51,5,FALSE),IF(D2480=$D$26,VLOOKUP(D2480,LANDINGS!$A$3:$BR$40,HLOOKUP(A2480,LANDINGS!$B$1:$CF$42,42,FALSE),FALSE)-IFERROR(VLOOKUP(A2480,MMO_o10M_lease!$A$1:$F$38,5,FALSE),0),VLOOKUP(D2480,LANDINGS!$A$3:$CF$40,HLOOKUP(A2480,LANDINGS!$B$1:$CF$42,42,FALSE),FALSE)))),0)</f>
        <v>0</v>
      </c>
      <c r="L2480" s="24">
        <f>SUMIFS(PASTE_FLEX_TRACKER!$D:$D,PASTE_FLEX_TRACKER!$F:$F,MAIN!$A2480,PASTE_FLEX_TRACKER!$B:$B,MAIN!$D2480)-SUMIFS(PASTE_FLEX_TRACKER!$D:$D,PASTE_FLEX_TRACKER!$C:$C,MAIN!$A2480,PASTE_FLEX_TRACKER!$B:$B,MAIN!$D2480)</f>
        <v>0</v>
      </c>
      <c r="M2480" s="24">
        <f>IFERROR(-VLOOKUP(D2480,SQ!$A$19:$CC$52,HLOOKUP(MAIN!A2480,SQ!$B$18:$CC$56,39,FALSE),FALSE),"n/a")</f>
        <v>0</v>
      </c>
      <c r="N2480" s="46" t="s">
        <v>563</v>
      </c>
      <c r="O2480" s="46">
        <f>SUMIFS(MAN_ADJ!$L:$L,MAN_ADJ!$K:$K,MAIN!$D2480,MAN_ADJ!$J:$J,MAIN!$S2480)</f>
        <v>0</v>
      </c>
      <c r="P2480" s="25">
        <f t="shared" si="716"/>
        <v>0</v>
      </c>
      <c r="Q2480" s="28" t="str">
        <f t="shared" si="717"/>
        <v>n/a</v>
      </c>
      <c r="R2480" s="38">
        <f t="shared" si="718"/>
        <v>0</v>
      </c>
      <c r="S2480" s="17" t="s">
        <v>256</v>
      </c>
    </row>
    <row r="2481" spans="1:19" x14ac:dyDescent="0.25">
      <c r="A2481" s="17" t="s">
        <v>256</v>
      </c>
      <c r="B2481" s="17" t="s">
        <v>93</v>
      </c>
      <c r="C2481" s="17" t="s">
        <v>257</v>
      </c>
      <c r="D2481" s="17" t="s">
        <v>184</v>
      </c>
      <c r="E2481" s="24">
        <f>IF(U2481="SC",SUMIFS(SC!F:F,SC!A:A,MAIN!D2481,SC!B:B,MAIN!A2481),SUMIFS(Allocations!$H:$H,Allocations!$A:$A,MAIN!$A2481,Allocations!$B:$B,MAIN!$D2481))</f>
        <v>0</v>
      </c>
      <c r="F2481" s="24">
        <f>IF(U2481="SC",SUMIFS(SC!J:J,SC!A:A,MAIN!D2481,SC!B:B,MAIN!A2481),SUMIFS(Allocations!M:M,Allocations!A:A,MAIN!A2481,Allocations!B:B,MAIN!D2481))</f>
        <v>0</v>
      </c>
      <c r="G2481" s="24">
        <f t="shared" ref="G2481:G2484" si="719">E2481+F2481</f>
        <v>0</v>
      </c>
      <c r="H2481" s="24">
        <f>IFERROR(VLOOKUP(S2481,Swaps_wk!$A$2:$AP$151,HLOOKUP(MAIN!D2481,Swaps_wk!$B$2:$AP$151,150,FALSE),FALSE),0)</f>
        <v>0</v>
      </c>
      <c r="I2481" s="24">
        <f>SUMIFS(PASTE_DQS_TRACKER!$D:$D,PASTE_DQS_TRACKER!$C:$C,MAIN!$A2481,PASTE_DQS_TRACKER!$B:$B,MAIN!$D2481)-SUMIFS(PASTE_DQS_TRACKER!$D:$D,PASTE_DQS_TRACKER!$C:$C,MAIN!A2481,PASTE_DQS_TRACKER!$E:$E,MAIN!$D2481)</f>
        <v>0</v>
      </c>
      <c r="J2481" s="25">
        <f t="shared" ref="J2481:J2484" si="720">G2481+I2481</f>
        <v>0</v>
      </c>
      <c r="K2481" s="24">
        <f>IFERROR(IF(V2481="Flex",0,IF(D2481=$D$30,VLOOKUP(A2481,MMO_o10M_lease!$A$1:$F$51,5,FALSE),IF(D2481=$D$26,VLOOKUP(D2481,LANDINGS!$A$3:$BR$40,HLOOKUP(A2481,LANDINGS!$B$1:$CF$42,42,FALSE),FALSE)-IFERROR(VLOOKUP(A2481,MMO_o10M_lease!$A$1:$F$38,5,FALSE),0),VLOOKUP(D2481,LANDINGS!$A$3:$CF$40,HLOOKUP(A2481,LANDINGS!$B$1:$CF$42,42,FALSE),FALSE)))),0)</f>
        <v>0</v>
      </c>
      <c r="L2481" s="24">
        <f>SUMIFS(PASTE_FLEX_TRACKER!$D:$D,PASTE_FLEX_TRACKER!$F:$F,MAIN!$A2481,PASTE_FLEX_TRACKER!$B:$B,MAIN!$D2481)-SUMIFS(PASTE_FLEX_TRACKER!$D:$D,PASTE_FLEX_TRACKER!$C:$C,MAIN!$A2481,PASTE_FLEX_TRACKER!$B:$B,MAIN!$D2481)</f>
        <v>0</v>
      </c>
      <c r="M2481" s="24" t="str">
        <f>IFERROR(-VLOOKUP(D2481,SQ!$A$19:$CC$52,HLOOKUP(MAIN!A2481,SQ!$B$18:$CC$56,39,FALSE),FALSE),"n/a")</f>
        <v>n/a</v>
      </c>
      <c r="N2481" s="46" t="s">
        <v>563</v>
      </c>
      <c r="O2481" s="46">
        <f>SUMIFS(MAN_ADJ!$L:$L,MAN_ADJ!$K:$K,MAIN!$D2481,MAN_ADJ!$J:$J,MAIN!$S2481)</f>
        <v>0</v>
      </c>
      <c r="P2481" s="25">
        <f t="shared" si="716"/>
        <v>0</v>
      </c>
      <c r="Q2481" s="28" t="str">
        <f t="shared" ref="Q2481:Q2484" si="721">IFERROR(P2481/J2481,"n/a")</f>
        <v>n/a</v>
      </c>
      <c r="R2481" s="38">
        <f t="shared" ref="R2481:R2484" si="722">J2481-P2481</f>
        <v>0</v>
      </c>
      <c r="S2481" s="17" t="s">
        <v>256</v>
      </c>
    </row>
    <row r="2482" spans="1:19" x14ac:dyDescent="0.25">
      <c r="A2482" s="17" t="s">
        <v>256</v>
      </c>
      <c r="B2482" s="17" t="s">
        <v>93</v>
      </c>
      <c r="C2482" s="17" t="s">
        <v>257</v>
      </c>
      <c r="D2482" s="17" t="s">
        <v>128</v>
      </c>
      <c r="E2482" s="24">
        <f>IF(U2482="SC",SUMIFS(SC!F:F,SC!A:A,MAIN!D2482,SC!B:B,MAIN!A2482),SUMIFS(Allocations!$H:$H,Allocations!$A:$A,MAIN!$A2482,Allocations!$B:$B,MAIN!$D2482))</f>
        <v>0</v>
      </c>
      <c r="F2482" s="24">
        <f>IF(U2482="SC",SUMIFS(SC!J:J,SC!A:A,MAIN!D2482,SC!B:B,MAIN!A2482),SUMIFS(Allocations!M:M,Allocations!A:A,MAIN!A2482,Allocations!B:B,MAIN!D2482))</f>
        <v>0</v>
      </c>
      <c r="G2482" s="24">
        <f t="shared" si="719"/>
        <v>0</v>
      </c>
      <c r="H2482" s="24">
        <f>IFERROR(VLOOKUP(S2482,Swaps_wk!$A$2:$AP$151,HLOOKUP(MAIN!D2482,Swaps_wk!$B$2:$AP$151,150,FALSE),FALSE),0)</f>
        <v>0</v>
      </c>
      <c r="I2482" s="24">
        <f>SUMIFS(PASTE_DQS_TRACKER!$D:$D,PASTE_DQS_TRACKER!$C:$C,MAIN!$A2482,PASTE_DQS_TRACKER!$B:$B,MAIN!$D2482)-SUMIFS(PASTE_DQS_TRACKER!$D:$D,PASTE_DQS_TRACKER!$C:$C,MAIN!A2482,PASTE_DQS_TRACKER!$E:$E,MAIN!$D2482)</f>
        <v>0</v>
      </c>
      <c r="J2482" s="25">
        <f t="shared" si="720"/>
        <v>0</v>
      </c>
      <c r="K2482" s="24">
        <f>IFERROR(IF(V2482="Flex",0,IF(D2482=$D$30,VLOOKUP(A2482,MMO_o10M_lease!$A$1:$F$51,5,FALSE),IF(D2482=$D$26,VLOOKUP(D2482,LANDINGS!$A$3:$BR$40,HLOOKUP(A2482,LANDINGS!$B$1:$CF$42,42,FALSE),FALSE)-IFERROR(VLOOKUP(A2482,MMO_o10M_lease!$A$1:$F$38,5,FALSE),0),VLOOKUP(D2482,LANDINGS!$A$3:$CF$40,HLOOKUP(A2482,LANDINGS!$B$1:$CF$42,42,FALSE),FALSE)))),0)</f>
        <v>0</v>
      </c>
      <c r="L2482" s="24">
        <f>SUMIFS(PASTE_FLEX_TRACKER!$D:$D,PASTE_FLEX_TRACKER!$F:$F,MAIN!$A2482,PASTE_FLEX_TRACKER!$B:$B,MAIN!$D2482)-SUMIFS(PASTE_FLEX_TRACKER!$D:$D,PASTE_FLEX_TRACKER!$C:$C,MAIN!$A2482,PASTE_FLEX_TRACKER!$B:$B,MAIN!$D2482)</f>
        <v>0</v>
      </c>
      <c r="M2482" s="24" t="str">
        <f>IFERROR(-VLOOKUP(D2482,SQ!$A$19:$CC$52,HLOOKUP(MAIN!A2482,SQ!$B$18:$CC$56,39,FALSE),FALSE),"n/a")</f>
        <v>n/a</v>
      </c>
      <c r="N2482" s="46" t="s">
        <v>563</v>
      </c>
      <c r="O2482" s="46">
        <f>SUMIFS(MAN_ADJ!$L:$L,MAN_ADJ!$K:$K,MAIN!$D2482,MAN_ADJ!$J:$J,MAIN!$S2482)</f>
        <v>0</v>
      </c>
      <c r="P2482" s="25">
        <f t="shared" si="716"/>
        <v>0</v>
      </c>
      <c r="Q2482" s="28" t="str">
        <f t="shared" si="721"/>
        <v>n/a</v>
      </c>
      <c r="R2482" s="38">
        <f t="shared" si="722"/>
        <v>0</v>
      </c>
      <c r="S2482" s="17" t="s">
        <v>256</v>
      </c>
    </row>
    <row r="2483" spans="1:19" x14ac:dyDescent="0.25">
      <c r="A2483" s="17" t="s">
        <v>256</v>
      </c>
      <c r="B2483" s="17" t="s">
        <v>93</v>
      </c>
      <c r="C2483" s="17" t="s">
        <v>257</v>
      </c>
      <c r="D2483" s="17" t="s">
        <v>129</v>
      </c>
      <c r="E2483" s="24">
        <f>IF(U2483="SC",SUMIFS(SC!F:F,SC!A:A,MAIN!D2483,SC!B:B,MAIN!A2483),SUMIFS(Allocations!$H:$H,Allocations!$A:$A,MAIN!$A2483,Allocations!$B:$B,MAIN!$D2483))</f>
        <v>0</v>
      </c>
      <c r="F2483" s="24">
        <f>IF(U2483="SC",SUMIFS(SC!J:J,SC!A:A,MAIN!D2483,SC!B:B,MAIN!A2483),SUMIFS(Allocations!M:M,Allocations!A:A,MAIN!A2483,Allocations!B:B,MAIN!D2483))</f>
        <v>0</v>
      </c>
      <c r="G2483" s="24">
        <f t="shared" si="719"/>
        <v>0</v>
      </c>
      <c r="H2483" s="24">
        <f>IFERROR(VLOOKUP(S2483,Swaps_wk!$A$2:$AP$151,HLOOKUP(MAIN!D2483,Swaps_wk!$B$2:$AP$151,150,FALSE),FALSE),0)</f>
        <v>0</v>
      </c>
      <c r="I2483" s="24">
        <f>SUMIFS(PASTE_DQS_TRACKER!$D:$D,PASTE_DQS_TRACKER!$C:$C,MAIN!$A2483,PASTE_DQS_TRACKER!$B:$B,MAIN!$D2483)-SUMIFS(PASTE_DQS_TRACKER!$D:$D,PASTE_DQS_TRACKER!$C:$C,MAIN!A2483,PASTE_DQS_TRACKER!$E:$E,MAIN!$D2483)</f>
        <v>0</v>
      </c>
      <c r="J2483" s="25">
        <f t="shared" si="720"/>
        <v>0</v>
      </c>
      <c r="K2483" s="24">
        <f>IFERROR(IF(V2483="Flex",0,IF(D2483=$D$30,VLOOKUP(A2483,MMO_o10M_lease!$A$1:$F$51,5,FALSE),IF(D2483=$D$26,VLOOKUP(D2483,LANDINGS!$A$3:$BR$40,HLOOKUP(A2483,LANDINGS!$B$1:$CF$42,42,FALSE),FALSE)-IFERROR(VLOOKUP(A2483,MMO_o10M_lease!$A$1:$F$38,5,FALSE),0),VLOOKUP(D2483,LANDINGS!$A$3:$CF$40,HLOOKUP(A2483,LANDINGS!$B$1:$CF$42,42,FALSE),FALSE)))),0)</f>
        <v>0</v>
      </c>
      <c r="L2483" s="24">
        <f>SUMIFS(PASTE_FLEX_TRACKER!$D:$D,PASTE_FLEX_TRACKER!$F:$F,MAIN!$A2483,PASTE_FLEX_TRACKER!$B:$B,MAIN!$D2483)-SUMIFS(PASTE_FLEX_TRACKER!$D:$D,PASTE_FLEX_TRACKER!$C:$C,MAIN!$A2483,PASTE_FLEX_TRACKER!$B:$B,MAIN!$D2483)</f>
        <v>0</v>
      </c>
      <c r="M2483" s="24" t="str">
        <f>IFERROR(-VLOOKUP(D2483,SQ!$A$19:$CC$52,HLOOKUP(MAIN!A2483,SQ!$B$18:$CC$56,39,FALSE),FALSE),"n/a")</f>
        <v>n/a</v>
      </c>
      <c r="N2483" s="46" t="s">
        <v>563</v>
      </c>
      <c r="O2483" s="46">
        <f>SUMIFS(MAN_ADJ!$L:$L,MAN_ADJ!$K:$K,MAIN!$D2483,MAN_ADJ!$J:$J,MAIN!$S2483)</f>
        <v>0</v>
      </c>
      <c r="P2483" s="25">
        <f t="shared" si="716"/>
        <v>0</v>
      </c>
      <c r="Q2483" s="28" t="str">
        <f t="shared" si="721"/>
        <v>n/a</v>
      </c>
      <c r="R2483" s="38">
        <f t="shared" si="722"/>
        <v>0</v>
      </c>
      <c r="S2483" s="17" t="s">
        <v>256</v>
      </c>
    </row>
    <row r="2484" spans="1:19" x14ac:dyDescent="0.25">
      <c r="A2484" s="17" t="s">
        <v>256</v>
      </c>
      <c r="B2484" s="17" t="s">
        <v>93</v>
      </c>
      <c r="C2484" s="17" t="s">
        <v>257</v>
      </c>
      <c r="D2484" s="17" t="s">
        <v>155</v>
      </c>
      <c r="E2484" s="24">
        <f>IF(U2484="SC",SUMIFS(SC!F:F,SC!A:A,MAIN!D2484,SC!B:B,MAIN!A2484),SUMIFS(Allocations!$H:$H,Allocations!$A:$A,MAIN!$A2484,Allocations!$B:$B,MAIN!$D2484))</f>
        <v>0</v>
      </c>
      <c r="F2484" s="24">
        <f>IF(U2484="SC",SUMIFS(SC!J:J,SC!A:A,MAIN!D2484,SC!B:B,MAIN!A2484),SUMIFS(Allocations!M:M,Allocations!A:A,MAIN!A2484,Allocations!B:B,MAIN!D2484))</f>
        <v>0</v>
      </c>
      <c r="G2484" s="24">
        <f t="shared" si="719"/>
        <v>0</v>
      </c>
      <c r="H2484" s="24">
        <f>IFERROR(VLOOKUP(S2484,Swaps_wk!$A$2:$AP$151,HLOOKUP(MAIN!D2484,Swaps_wk!$B$2:$AP$151,150,FALSE),FALSE),0)</f>
        <v>0</v>
      </c>
      <c r="I2484" s="24">
        <f>SUMIFS(PASTE_DQS_TRACKER!$D:$D,PASTE_DQS_TRACKER!$C:$C,MAIN!$A2484,PASTE_DQS_TRACKER!$B:$B,MAIN!$D2484)-SUMIFS(PASTE_DQS_TRACKER!$D:$D,PASTE_DQS_TRACKER!$C:$C,MAIN!A2484,PASTE_DQS_TRACKER!$E:$E,MAIN!$D2484)</f>
        <v>0</v>
      </c>
      <c r="J2484" s="25">
        <f t="shared" si="720"/>
        <v>0</v>
      </c>
      <c r="K2484" s="24">
        <f>IFERROR(IF(V2484="Flex",0,IF(D2484=$D$30,VLOOKUP(A2484,MMO_o10M_lease!$A$1:$F$51,5,FALSE),IF(D2484=$D$26,VLOOKUP(D2484,LANDINGS!$A$3:$BR$40,HLOOKUP(A2484,LANDINGS!$B$1:$CF$42,42,FALSE),FALSE)-IFERROR(VLOOKUP(A2484,MMO_o10M_lease!$A$1:$F$38,5,FALSE),0),VLOOKUP(D2484,LANDINGS!$A$3:$CF$40,HLOOKUP(A2484,LANDINGS!$B$1:$CF$42,42,FALSE),FALSE)))),0)</f>
        <v>0</v>
      </c>
      <c r="L2484" s="24">
        <f>SUMIFS(PASTE_FLEX_TRACKER!$D:$D,PASTE_FLEX_TRACKER!$F:$F,MAIN!$A2484,PASTE_FLEX_TRACKER!$B:$B,MAIN!$D2484)-SUMIFS(PASTE_FLEX_TRACKER!$D:$D,PASTE_FLEX_TRACKER!$C:$C,MAIN!$A2484,PASTE_FLEX_TRACKER!$B:$B,MAIN!$D2484)</f>
        <v>0</v>
      </c>
      <c r="M2484" s="24" t="str">
        <f>IFERROR(-VLOOKUP(D2484,SQ!$A$19:$CC$52,HLOOKUP(MAIN!A2484,SQ!$B$18:$CC$56,39,FALSE),FALSE),"n/a")</f>
        <v>n/a</v>
      </c>
      <c r="N2484" s="46" t="s">
        <v>563</v>
      </c>
      <c r="O2484" s="46">
        <f>SUMIFS(MAN_ADJ!$L:$L,MAN_ADJ!$K:$K,MAIN!$D2484,MAN_ADJ!$J:$J,MAIN!$S2484)</f>
        <v>0</v>
      </c>
      <c r="P2484" s="25">
        <f t="shared" si="716"/>
        <v>0</v>
      </c>
      <c r="Q2484" s="28" t="str">
        <f t="shared" si="721"/>
        <v>n/a</v>
      </c>
      <c r="R2484" s="38">
        <f t="shared" si="722"/>
        <v>0</v>
      </c>
      <c r="S2484" s="17" t="s">
        <v>256</v>
      </c>
    </row>
    <row r="2485" spans="1:19" x14ac:dyDescent="0.25">
      <c r="A2485" s="17" t="s">
        <v>256</v>
      </c>
      <c r="B2485" s="17" t="s">
        <v>93</v>
      </c>
      <c r="C2485" s="17" t="s">
        <v>257</v>
      </c>
      <c r="D2485" s="17" t="s">
        <v>130</v>
      </c>
      <c r="E2485" s="24">
        <f>IF(U2485="SC",SUMIFS(SC!F:F,SC!A:A,MAIN!D2485,SC!B:B,MAIN!A2485),SUMIFS(Allocations!$H:$H,Allocations!$A:$A,MAIN!$A2485,Allocations!$B:$B,MAIN!$D2485))</f>
        <v>0</v>
      </c>
      <c r="F2485" s="24">
        <f>IF(U2485="SC",SUMIFS(SC!J:J,SC!A:A,MAIN!D2485,SC!B:B,MAIN!A2485),SUMIFS(Allocations!M:M,Allocations!A:A,MAIN!A2485,Allocations!B:B,MAIN!D2485))</f>
        <v>0</v>
      </c>
      <c r="G2485" s="24">
        <f t="shared" si="714"/>
        <v>0</v>
      </c>
      <c r="H2485" s="24">
        <f>IFERROR(VLOOKUP(S2485,Swaps_wk!$A$2:$AP$151,HLOOKUP(MAIN!D2485,Swaps_wk!$B$2:$AP$151,150,FALSE),FALSE),0)</f>
        <v>0</v>
      </c>
      <c r="I2485" s="24">
        <f>SUMIFS(PASTE_DQS_TRACKER!$D:$D,PASTE_DQS_TRACKER!$C:$C,MAIN!$A2485,PASTE_DQS_TRACKER!$B:$B,MAIN!$D2485)-SUMIFS(PASTE_DQS_TRACKER!$D:$D,PASTE_DQS_TRACKER!$C:$C,MAIN!A2485,PASTE_DQS_TRACKER!$E:$E,MAIN!$D2485)</f>
        <v>0</v>
      </c>
      <c r="J2485" s="25">
        <f t="shared" si="715"/>
        <v>0</v>
      </c>
      <c r="K2485" s="24">
        <f>IFERROR(IF(V2485="Flex",0,IF(D2485=$D$30,VLOOKUP(A2485,MMO_o10M_lease!$A$1:$F$51,5,FALSE),IF(D2485=$D$26,VLOOKUP(D2485,LANDINGS!$A$3:$BR$40,HLOOKUP(A2485,LANDINGS!$B$1:$CF$42,42,FALSE),FALSE)-IFERROR(VLOOKUP(A2485,MMO_o10M_lease!$A$1:$F$38,5,FALSE),0),VLOOKUP(D2485,LANDINGS!$A$3:$CF$40,HLOOKUP(A2485,LANDINGS!$B$1:$CF$42,42,FALSE),FALSE)))),0)</f>
        <v>0</v>
      </c>
      <c r="L2485" s="24">
        <f>SUMIFS(PASTE_FLEX_TRACKER!$D:$D,PASTE_FLEX_TRACKER!$F:$F,MAIN!$A2485,PASTE_FLEX_TRACKER!$B:$B,MAIN!$D2485)-SUMIFS(PASTE_FLEX_TRACKER!$D:$D,PASTE_FLEX_TRACKER!$C:$C,MAIN!$A2485,PASTE_FLEX_TRACKER!$B:$B,MAIN!$D2485)</f>
        <v>0</v>
      </c>
      <c r="M2485" s="24" t="str">
        <f>IFERROR(-VLOOKUP(D2485,SQ!$A$19:$CC$52,HLOOKUP(MAIN!A2485,SQ!$B$18:$CC$56,39,FALSE),FALSE),"n/a")</f>
        <v>n/a</v>
      </c>
      <c r="N2485" s="46" t="s">
        <v>563</v>
      </c>
      <c r="O2485" s="46">
        <f>SUMIFS(MAN_ADJ!$L:$L,MAN_ADJ!$K:$K,MAIN!$D2485,MAN_ADJ!$J:$J,MAIN!$S2485)</f>
        <v>0</v>
      </c>
      <c r="P2485" s="25">
        <f t="shared" si="716"/>
        <v>0</v>
      </c>
      <c r="Q2485" s="28" t="str">
        <f t="shared" si="717"/>
        <v>n/a</v>
      </c>
      <c r="R2485" s="38">
        <f t="shared" si="718"/>
        <v>0</v>
      </c>
      <c r="S2485" s="17" t="s">
        <v>256</v>
      </c>
    </row>
    <row r="2486" spans="1:19" x14ac:dyDescent="0.25">
      <c r="A2486" s="26" t="s">
        <v>256</v>
      </c>
      <c r="B2486" s="26" t="s">
        <v>93</v>
      </c>
      <c r="C2486" s="26" t="s">
        <v>257</v>
      </c>
      <c r="D2486" s="26" t="s">
        <v>131</v>
      </c>
      <c r="E2486" s="27">
        <f t="shared" ref="E2486:M2486" si="723">SUM(E2448:E2485)</f>
        <v>25.945000000000007</v>
      </c>
      <c r="F2486" s="27">
        <f t="shared" si="723"/>
        <v>0</v>
      </c>
      <c r="G2486" s="27">
        <f t="shared" si="723"/>
        <v>25.945000000000007</v>
      </c>
      <c r="H2486" s="27">
        <f>IFERROR(VLOOKUP(S2486,Swaps_wk!$A$2:$AP$151,HLOOKUP(MAIN!D2486,Swaps_wk!$B$2:$AP$151,150,FALSE),FALSE),0)</f>
        <v>0</v>
      </c>
      <c r="I2486" s="27">
        <f t="shared" si="723"/>
        <v>-1.1102230246251565E-16</v>
      </c>
      <c r="J2486" s="25">
        <f t="shared" si="723"/>
        <v>25.945000000000007</v>
      </c>
      <c r="K2486" s="27">
        <f t="shared" si="723"/>
        <v>5.5460000000000003</v>
      </c>
      <c r="L2486" s="27">
        <f t="shared" si="723"/>
        <v>0</v>
      </c>
      <c r="M2486" s="27">
        <f t="shared" si="723"/>
        <v>0</v>
      </c>
      <c r="N2486" s="46" t="s">
        <v>563</v>
      </c>
      <c r="O2486" s="27">
        <f>SUM(O2448:O2485)</f>
        <v>0</v>
      </c>
      <c r="P2486" s="25">
        <f t="shared" ref="P2486" si="724">SUM(P2448:P2485)</f>
        <v>5.5460000000000003</v>
      </c>
      <c r="Q2486" s="28">
        <f t="shared" si="717"/>
        <v>0.21375987666216992</v>
      </c>
      <c r="R2486" s="38">
        <f t="shared" si="718"/>
        <v>20.399000000000008</v>
      </c>
      <c r="S2486" s="17" t="s">
        <v>256</v>
      </c>
    </row>
    <row r="2487" spans="1:19" x14ac:dyDescent="0.25">
      <c r="A2487" s="17" t="s">
        <v>258</v>
      </c>
      <c r="B2487" s="17" t="s">
        <v>93</v>
      </c>
      <c r="C2487" s="17" t="s">
        <v>259</v>
      </c>
      <c r="D2487" s="17" t="s">
        <v>95</v>
      </c>
      <c r="E2487" s="24">
        <f>IF(U2487="SC",SUMIFS(SC!F:F,SC!A:A,MAIN!D2487,SC!B:B,MAIN!A2487),SUMIFS(Allocations!$H:$H,Allocations!$A:$A,MAIN!$A2487,Allocations!$B:$B,MAIN!$D2487))</f>
        <v>0</v>
      </c>
      <c r="F2487" s="24">
        <f>IF(U2487="SC",SUMIFS(SC!J:J,SC!A:A,MAIN!D2487,SC!B:B,MAIN!A2487),SUMIFS(Allocations!M:M,Allocations!A:A,MAIN!A2487,Allocations!B:B,MAIN!D2487))</f>
        <v>0</v>
      </c>
      <c r="G2487" s="24">
        <f t="shared" ref="G2487:G2524" si="725">E2487+F2487</f>
        <v>0</v>
      </c>
      <c r="H2487" s="24">
        <f>IFERROR(VLOOKUP(S2487,Swaps_wk!$A$2:$AP$151,HLOOKUP(MAIN!D2487,Swaps_wk!$B$2:$AP$151,150,FALSE),FALSE),0)</f>
        <v>0</v>
      </c>
      <c r="I2487" s="24">
        <f>SUMIFS(PASTE_DQS_TRACKER!$D:$D,PASTE_DQS_TRACKER!$C:$C,MAIN!$A2487,PASTE_DQS_TRACKER!$B:$B,MAIN!$D2487)-SUMIFS(PASTE_DQS_TRACKER!$D:$D,PASTE_DQS_TRACKER!$C:$C,MAIN!A2487,PASTE_DQS_TRACKER!$E:$E,MAIN!$D2487)</f>
        <v>0</v>
      </c>
      <c r="J2487" s="25">
        <f t="shared" ref="J2487:J2524" si="726">G2487+I2487</f>
        <v>0</v>
      </c>
      <c r="K2487" s="24">
        <f>IFERROR(IF(V2487="Flex",0,IF(D2487=$D$30,VLOOKUP(A2487,MMO_o10M_lease!$A$1:$F$51,5,FALSE),IF(D2487=$D$26,VLOOKUP(D2487,LANDINGS!$A$3:$BR$40,HLOOKUP(A2487,LANDINGS!$B$1:$CF$42,42,FALSE),FALSE)-IFERROR(VLOOKUP(A2487,MMO_o10M_lease!$A$1:$F$38,5,FALSE),0),VLOOKUP(D2487,LANDINGS!$A$3:$CF$40,HLOOKUP(A2487,LANDINGS!$B$1:$CF$42,42,FALSE),FALSE)))),0)</f>
        <v>0</v>
      </c>
      <c r="L2487" s="24">
        <f>SUMIFS(PASTE_FLEX_TRACKER!$D:$D,PASTE_FLEX_TRACKER!$F:$F,MAIN!$A2487,PASTE_FLEX_TRACKER!$B:$B,MAIN!$D2487)-SUMIFS(PASTE_FLEX_TRACKER!$D:$D,PASTE_FLEX_TRACKER!$C:$C,MAIN!$A2487,PASTE_FLEX_TRACKER!$B:$B,MAIN!$D2487)</f>
        <v>0</v>
      </c>
      <c r="M2487" s="24">
        <f>IFERROR(-VLOOKUP(D2487,SQ!$A$19:$CC$52,HLOOKUP(MAIN!A2487,SQ!$B$18:$CC$56,39,FALSE),FALSE),"n/a")</f>
        <v>0</v>
      </c>
      <c r="N2487" s="46" t="s">
        <v>563</v>
      </c>
      <c r="O2487" s="46">
        <f>SUMIFS(MAN_ADJ!$L:$L,MAN_ADJ!$K:$K,MAIN!$D2487,MAN_ADJ!$J:$J,MAIN!$S2487)</f>
        <v>0</v>
      </c>
      <c r="P2487" s="25">
        <f t="shared" ref="P2487:P2524" si="727">SUM(K2487:O2487)</f>
        <v>0</v>
      </c>
      <c r="Q2487" s="28" t="str">
        <f t="shared" si="717"/>
        <v>n/a</v>
      </c>
      <c r="R2487" s="38">
        <f t="shared" si="718"/>
        <v>0</v>
      </c>
      <c r="S2487" s="17" t="s">
        <v>258</v>
      </c>
    </row>
    <row r="2488" spans="1:19" x14ac:dyDescent="0.25">
      <c r="A2488" s="17" t="s">
        <v>258</v>
      </c>
      <c r="B2488" s="17" t="s">
        <v>93</v>
      </c>
      <c r="C2488" s="17" t="s">
        <v>259</v>
      </c>
      <c r="D2488" s="17" t="s">
        <v>96</v>
      </c>
      <c r="E2488" s="24">
        <f>IF(U2488="SC",SUMIFS(SC!F:F,SC!A:A,MAIN!D2488,SC!B:B,MAIN!A2488),SUMIFS(Allocations!$H:$H,Allocations!$A:$A,MAIN!$A2488,Allocations!$B:$B,MAIN!$D2488))</f>
        <v>0</v>
      </c>
      <c r="F2488" s="24">
        <f>IF(U2488="SC",SUMIFS(SC!J:J,SC!A:A,MAIN!D2488,SC!B:B,MAIN!A2488),SUMIFS(Allocations!M:M,Allocations!A:A,MAIN!A2488,Allocations!B:B,MAIN!D2488))</f>
        <v>0</v>
      </c>
      <c r="G2488" s="24">
        <f t="shared" si="725"/>
        <v>0</v>
      </c>
      <c r="H2488" s="24">
        <f>IFERROR(VLOOKUP(S2488,Swaps_wk!$A$2:$AP$151,HLOOKUP(MAIN!D2488,Swaps_wk!$B$2:$AP$151,150,FALSE),FALSE),0)</f>
        <v>0</v>
      </c>
      <c r="I2488" s="24">
        <f>SUMIFS(PASTE_DQS_TRACKER!$D:$D,PASTE_DQS_TRACKER!$C:$C,MAIN!$A2488,PASTE_DQS_TRACKER!$B:$B,MAIN!$D2488)-SUMIFS(PASTE_DQS_TRACKER!$D:$D,PASTE_DQS_TRACKER!$C:$C,MAIN!A2488,PASTE_DQS_TRACKER!$E:$E,MAIN!$D2488)</f>
        <v>0</v>
      </c>
      <c r="J2488" s="25">
        <f t="shared" si="726"/>
        <v>0</v>
      </c>
      <c r="K2488" s="24">
        <f>IFERROR(IF(V2488="Flex",0,IF(D2488=$D$30,VLOOKUP(A2488,MMO_o10M_lease!$A$1:$F$51,5,FALSE),IF(D2488=$D$26,VLOOKUP(D2488,LANDINGS!$A$3:$BR$40,HLOOKUP(A2488,LANDINGS!$B$1:$CF$42,42,FALSE),FALSE)-IFERROR(VLOOKUP(A2488,MMO_o10M_lease!$A$1:$F$38,5,FALSE),0),VLOOKUP(D2488,LANDINGS!$A$3:$CF$40,HLOOKUP(A2488,LANDINGS!$B$1:$CF$42,42,FALSE),FALSE)))),0)</f>
        <v>0</v>
      </c>
      <c r="L2488" s="24">
        <f>SUMIFS(PASTE_FLEX_TRACKER!$D:$D,PASTE_FLEX_TRACKER!$F:$F,MAIN!$A2488,PASTE_FLEX_TRACKER!$B:$B,MAIN!$D2488)-SUMIFS(PASTE_FLEX_TRACKER!$D:$D,PASTE_FLEX_TRACKER!$C:$C,MAIN!$A2488,PASTE_FLEX_TRACKER!$B:$B,MAIN!$D2488)</f>
        <v>0</v>
      </c>
      <c r="M2488" s="24">
        <f>IFERROR(-VLOOKUP(D2488,SQ!$A$19:$CC$52,HLOOKUP(MAIN!A2488,SQ!$B$18:$CC$56,39,FALSE),FALSE),"n/a")</f>
        <v>0</v>
      </c>
      <c r="N2488" s="46" t="s">
        <v>563</v>
      </c>
      <c r="O2488" s="46">
        <f>SUMIFS(MAN_ADJ!$L:$L,MAN_ADJ!$K:$K,MAIN!$D2488,MAN_ADJ!$J:$J,MAIN!$S2488)</f>
        <v>0</v>
      </c>
      <c r="P2488" s="25">
        <f t="shared" si="727"/>
        <v>0</v>
      </c>
      <c r="Q2488" s="28" t="str">
        <f t="shared" si="717"/>
        <v>n/a</v>
      </c>
      <c r="R2488" s="38">
        <f t="shared" si="718"/>
        <v>0</v>
      </c>
      <c r="S2488" s="17" t="s">
        <v>258</v>
      </c>
    </row>
    <row r="2489" spans="1:19" x14ac:dyDescent="0.25">
      <c r="A2489" s="17" t="s">
        <v>258</v>
      </c>
      <c r="B2489" s="17" t="s">
        <v>93</v>
      </c>
      <c r="C2489" s="17" t="s">
        <v>259</v>
      </c>
      <c r="D2489" s="17" t="s">
        <v>97</v>
      </c>
      <c r="E2489" s="24">
        <f>IF(U2489="SC",SUMIFS(SC!F:F,SC!A:A,MAIN!D2489,SC!B:B,MAIN!A2489),SUMIFS(Allocations!$H:$H,Allocations!$A:$A,MAIN!$A2489,Allocations!$B:$B,MAIN!$D2489))</f>
        <v>0</v>
      </c>
      <c r="F2489" s="24">
        <f>IF(U2489="SC",SUMIFS(SC!J:J,SC!A:A,MAIN!D2489,SC!B:B,MAIN!A2489),SUMIFS(Allocations!M:M,Allocations!A:A,MAIN!A2489,Allocations!B:B,MAIN!D2489))</f>
        <v>0</v>
      </c>
      <c r="G2489" s="24">
        <f t="shared" si="725"/>
        <v>0</v>
      </c>
      <c r="H2489" s="24">
        <f>IFERROR(VLOOKUP(S2489,Swaps_wk!$A$2:$AP$151,HLOOKUP(MAIN!D2489,Swaps_wk!$B$2:$AP$151,150,FALSE),FALSE),0)</f>
        <v>0</v>
      </c>
      <c r="I2489" s="24">
        <f>SUMIFS(PASTE_DQS_TRACKER!$D:$D,PASTE_DQS_TRACKER!$C:$C,MAIN!$A2489,PASTE_DQS_TRACKER!$B:$B,MAIN!$D2489)-SUMIFS(PASTE_DQS_TRACKER!$D:$D,PASTE_DQS_TRACKER!$C:$C,MAIN!A2489,PASTE_DQS_TRACKER!$E:$E,MAIN!$D2489)</f>
        <v>0</v>
      </c>
      <c r="J2489" s="25">
        <f t="shared" si="726"/>
        <v>0</v>
      </c>
      <c r="K2489" s="24">
        <f>IFERROR(IF(V2489="Flex",0,IF(D2489=$D$30,VLOOKUP(A2489,MMO_o10M_lease!$A$1:$F$51,5,FALSE),IF(D2489=$D$26,VLOOKUP(D2489,LANDINGS!$A$3:$BR$40,HLOOKUP(A2489,LANDINGS!$B$1:$CF$42,42,FALSE),FALSE)-IFERROR(VLOOKUP(A2489,MMO_o10M_lease!$A$1:$F$38,5,FALSE),0),VLOOKUP(D2489,LANDINGS!$A$3:$CF$40,HLOOKUP(A2489,LANDINGS!$B$1:$CF$42,42,FALSE),FALSE)))),0)</f>
        <v>0</v>
      </c>
      <c r="L2489" s="24">
        <f>SUMIFS(PASTE_FLEX_TRACKER!$D:$D,PASTE_FLEX_TRACKER!$F:$F,MAIN!$A2489,PASTE_FLEX_TRACKER!$B:$B,MAIN!$D2489)-SUMIFS(PASTE_FLEX_TRACKER!$D:$D,PASTE_FLEX_TRACKER!$C:$C,MAIN!$A2489,PASTE_FLEX_TRACKER!$B:$B,MAIN!$D2489)</f>
        <v>0</v>
      </c>
      <c r="M2489" s="24">
        <f>IFERROR(-VLOOKUP(D2489,SQ!$A$19:$CC$52,HLOOKUP(MAIN!A2489,SQ!$B$18:$CC$56,39,FALSE),FALSE),"n/a")</f>
        <v>0</v>
      </c>
      <c r="N2489" s="46" t="s">
        <v>563</v>
      </c>
      <c r="O2489" s="46">
        <f>SUMIFS(MAN_ADJ!$L:$L,MAN_ADJ!$K:$K,MAIN!$D2489,MAN_ADJ!$J:$J,MAIN!$S2489)</f>
        <v>0</v>
      </c>
      <c r="P2489" s="25">
        <f t="shared" si="727"/>
        <v>0</v>
      </c>
      <c r="Q2489" s="28" t="str">
        <f t="shared" si="717"/>
        <v>n/a</v>
      </c>
      <c r="R2489" s="38">
        <f t="shared" si="718"/>
        <v>0</v>
      </c>
      <c r="S2489" s="17" t="s">
        <v>258</v>
      </c>
    </row>
    <row r="2490" spans="1:19" x14ac:dyDescent="0.25">
      <c r="A2490" s="17" t="s">
        <v>258</v>
      </c>
      <c r="B2490" s="17" t="s">
        <v>93</v>
      </c>
      <c r="C2490" s="17" t="s">
        <v>259</v>
      </c>
      <c r="D2490" s="17" t="s">
        <v>98</v>
      </c>
      <c r="E2490" s="24">
        <f>IF(U2490="SC",SUMIFS(SC!F:F,SC!A:A,MAIN!D2490,SC!B:B,MAIN!A2490),SUMIFS(Allocations!$H:$H,Allocations!$A:$A,MAIN!$A2490,Allocations!$B:$B,MAIN!$D2490))</f>
        <v>0</v>
      </c>
      <c r="F2490" s="24">
        <f>IF(U2490="SC",SUMIFS(SC!J:J,SC!A:A,MAIN!D2490,SC!B:B,MAIN!A2490),SUMIFS(Allocations!M:M,Allocations!A:A,MAIN!A2490,Allocations!B:B,MAIN!D2490))</f>
        <v>0</v>
      </c>
      <c r="G2490" s="24">
        <f t="shared" si="725"/>
        <v>0</v>
      </c>
      <c r="H2490" s="24">
        <f>IFERROR(VLOOKUP(S2490,Swaps_wk!$A$2:$AP$151,HLOOKUP(MAIN!D2490,Swaps_wk!$B$2:$AP$151,150,FALSE),FALSE),0)</f>
        <v>0</v>
      </c>
      <c r="I2490" s="24">
        <f>SUMIFS(PASTE_DQS_TRACKER!$D:$D,PASTE_DQS_TRACKER!$C:$C,MAIN!$A2490,PASTE_DQS_TRACKER!$B:$B,MAIN!$D2490)-SUMIFS(PASTE_DQS_TRACKER!$D:$D,PASTE_DQS_TRACKER!$C:$C,MAIN!A2490,PASTE_DQS_TRACKER!$E:$E,MAIN!$D2490)</f>
        <v>0</v>
      </c>
      <c r="J2490" s="25">
        <f t="shared" si="726"/>
        <v>0</v>
      </c>
      <c r="K2490" s="24">
        <f>IFERROR(IF(V2490="Flex",0,IF(D2490=$D$30,VLOOKUP(A2490,MMO_o10M_lease!$A$1:$F$51,5,FALSE),IF(D2490=$D$26,VLOOKUP(D2490,LANDINGS!$A$3:$BR$40,HLOOKUP(A2490,LANDINGS!$B$1:$CF$42,42,FALSE),FALSE)-IFERROR(VLOOKUP(A2490,MMO_o10M_lease!$A$1:$F$38,5,FALSE),0),VLOOKUP(D2490,LANDINGS!$A$3:$CF$40,HLOOKUP(A2490,LANDINGS!$B$1:$CF$42,42,FALSE),FALSE)))),0)</f>
        <v>0</v>
      </c>
      <c r="L2490" s="24">
        <f>SUMIFS(PASTE_FLEX_TRACKER!$D:$D,PASTE_FLEX_TRACKER!$F:$F,MAIN!$A2490,PASTE_FLEX_TRACKER!$B:$B,MAIN!$D2490)-SUMIFS(PASTE_FLEX_TRACKER!$D:$D,PASTE_FLEX_TRACKER!$C:$C,MAIN!$A2490,PASTE_FLEX_TRACKER!$B:$B,MAIN!$D2490)</f>
        <v>0</v>
      </c>
      <c r="M2490" s="24">
        <f>IFERROR(-VLOOKUP(D2490,SQ!$A$19:$CC$52,HLOOKUP(MAIN!A2490,SQ!$B$18:$CC$56,39,FALSE),FALSE),"n/a")</f>
        <v>0</v>
      </c>
      <c r="N2490" s="46" t="s">
        <v>563</v>
      </c>
      <c r="O2490" s="46">
        <f>SUMIFS(MAN_ADJ!$L:$L,MAN_ADJ!$K:$K,MAIN!$D2490,MAN_ADJ!$J:$J,MAIN!$S2490)</f>
        <v>0</v>
      </c>
      <c r="P2490" s="25">
        <f t="shared" si="727"/>
        <v>0</v>
      </c>
      <c r="Q2490" s="28" t="str">
        <f t="shared" si="717"/>
        <v>n/a</v>
      </c>
      <c r="R2490" s="38">
        <f t="shared" si="718"/>
        <v>0</v>
      </c>
      <c r="S2490" s="17" t="s">
        <v>258</v>
      </c>
    </row>
    <row r="2491" spans="1:19" x14ac:dyDescent="0.25">
      <c r="A2491" s="17" t="s">
        <v>258</v>
      </c>
      <c r="B2491" s="17" t="s">
        <v>93</v>
      </c>
      <c r="C2491" s="17" t="s">
        <v>259</v>
      </c>
      <c r="D2491" s="17" t="s">
        <v>99</v>
      </c>
      <c r="E2491" s="24">
        <f>IF(U2491="SC",SUMIFS(SC!F:F,SC!A:A,MAIN!D2491,SC!B:B,MAIN!A2491),SUMIFS(Allocations!$H:$H,Allocations!$A:$A,MAIN!$A2491,Allocations!$B:$B,MAIN!$D2491))</f>
        <v>0</v>
      </c>
      <c r="F2491" s="24">
        <f>IF(U2491="SC",SUMIFS(SC!J:J,SC!A:A,MAIN!D2491,SC!B:B,MAIN!A2491),SUMIFS(Allocations!M:M,Allocations!A:A,MAIN!A2491,Allocations!B:B,MAIN!D2491))</f>
        <v>0</v>
      </c>
      <c r="G2491" s="24">
        <f t="shared" si="725"/>
        <v>0</v>
      </c>
      <c r="H2491" s="24">
        <f>IFERROR(VLOOKUP(S2491,Swaps_wk!$A$2:$AP$151,HLOOKUP(MAIN!D2491,Swaps_wk!$B$2:$AP$151,150,FALSE),FALSE),0)</f>
        <v>0</v>
      </c>
      <c r="I2491" s="24">
        <f>SUMIFS(PASTE_DQS_TRACKER!$D:$D,PASTE_DQS_TRACKER!$C:$C,MAIN!$A2491,PASTE_DQS_TRACKER!$B:$B,MAIN!$D2491)-SUMIFS(PASTE_DQS_TRACKER!$D:$D,PASTE_DQS_TRACKER!$C:$C,MAIN!A2491,PASTE_DQS_TRACKER!$E:$E,MAIN!$D2491)</f>
        <v>0</v>
      </c>
      <c r="J2491" s="25">
        <f t="shared" si="726"/>
        <v>0</v>
      </c>
      <c r="K2491" s="24">
        <f>IFERROR(IF(V2491="Flex",0,IF(D2491=$D$30,VLOOKUP(A2491,MMO_o10M_lease!$A$1:$F$51,5,FALSE),IF(D2491=$D$26,VLOOKUP(D2491,LANDINGS!$A$3:$BR$40,HLOOKUP(A2491,LANDINGS!$B$1:$CF$42,42,FALSE),FALSE)-IFERROR(VLOOKUP(A2491,MMO_o10M_lease!$A$1:$F$38,5,FALSE),0),VLOOKUP(D2491,LANDINGS!$A$3:$CF$40,HLOOKUP(A2491,LANDINGS!$B$1:$CF$42,42,FALSE),FALSE)))),0)</f>
        <v>0</v>
      </c>
      <c r="L2491" s="24">
        <f>SUMIFS(PASTE_FLEX_TRACKER!$D:$D,PASTE_FLEX_TRACKER!$F:$F,MAIN!$A2491,PASTE_FLEX_TRACKER!$B:$B,MAIN!$D2491)-SUMIFS(PASTE_FLEX_TRACKER!$D:$D,PASTE_FLEX_TRACKER!$C:$C,MAIN!$A2491,PASTE_FLEX_TRACKER!$B:$B,MAIN!$D2491)</f>
        <v>0</v>
      </c>
      <c r="M2491" s="24">
        <f>IFERROR(-VLOOKUP(D2491,SQ!$A$19:$CC$52,HLOOKUP(MAIN!A2491,SQ!$B$18:$CC$56,39,FALSE),FALSE),"n/a")</f>
        <v>0</v>
      </c>
      <c r="N2491" s="46" t="s">
        <v>563</v>
      </c>
      <c r="O2491" s="46">
        <f>SUMIFS(MAN_ADJ!$L:$L,MAN_ADJ!$K:$K,MAIN!$D2491,MAN_ADJ!$J:$J,MAIN!$S2491)</f>
        <v>0</v>
      </c>
      <c r="P2491" s="25">
        <f t="shared" si="727"/>
        <v>0</v>
      </c>
      <c r="Q2491" s="28" t="str">
        <f t="shared" si="717"/>
        <v>n/a</v>
      </c>
      <c r="R2491" s="38">
        <f t="shared" si="718"/>
        <v>0</v>
      </c>
      <c r="S2491" s="17" t="s">
        <v>258</v>
      </c>
    </row>
    <row r="2492" spans="1:19" x14ac:dyDescent="0.25">
      <c r="A2492" s="17" t="s">
        <v>258</v>
      </c>
      <c r="B2492" s="17" t="s">
        <v>93</v>
      </c>
      <c r="C2492" s="17" t="s">
        <v>259</v>
      </c>
      <c r="D2492" s="17" t="s">
        <v>100</v>
      </c>
      <c r="E2492" s="24">
        <f>IF(U2492="SC",SUMIFS(SC!F:F,SC!A:A,MAIN!D2492,SC!B:B,MAIN!A2492),SUMIFS(Allocations!$H:$H,Allocations!$A:$A,MAIN!$A2492,Allocations!$B:$B,MAIN!$D2492))</f>
        <v>0</v>
      </c>
      <c r="F2492" s="24">
        <f>IF(U2492="SC",SUMIFS(SC!J:J,SC!A:A,MAIN!D2492,SC!B:B,MAIN!A2492),SUMIFS(Allocations!M:M,Allocations!A:A,MAIN!A2492,Allocations!B:B,MAIN!D2492))</f>
        <v>0</v>
      </c>
      <c r="G2492" s="24">
        <f t="shared" si="725"/>
        <v>0</v>
      </c>
      <c r="H2492" s="24">
        <f>IFERROR(VLOOKUP(S2492,Swaps_wk!$A$2:$AP$151,HLOOKUP(MAIN!D2492,Swaps_wk!$B$2:$AP$151,150,FALSE),FALSE),0)</f>
        <v>0</v>
      </c>
      <c r="I2492" s="24">
        <f>SUMIFS(PASTE_DQS_TRACKER!$D:$D,PASTE_DQS_TRACKER!$C:$C,MAIN!$A2492,PASTE_DQS_TRACKER!$B:$B,MAIN!$D2492)-SUMIFS(PASTE_DQS_TRACKER!$D:$D,PASTE_DQS_TRACKER!$C:$C,MAIN!A2492,PASTE_DQS_TRACKER!$E:$E,MAIN!$D2492)</f>
        <v>0</v>
      </c>
      <c r="J2492" s="25">
        <f t="shared" si="726"/>
        <v>0</v>
      </c>
      <c r="K2492" s="24">
        <f>IFERROR(IF(V2492="Flex",0,IF(D2492=$D$30,VLOOKUP(A2492,MMO_o10M_lease!$A$1:$F$51,5,FALSE),IF(D2492=$D$26,VLOOKUP(D2492,LANDINGS!$A$3:$BR$40,HLOOKUP(A2492,LANDINGS!$B$1:$CF$42,42,FALSE),FALSE)-IFERROR(VLOOKUP(A2492,MMO_o10M_lease!$A$1:$F$38,5,FALSE),0),VLOOKUP(D2492,LANDINGS!$A$3:$CF$40,HLOOKUP(A2492,LANDINGS!$B$1:$CF$42,42,FALSE),FALSE)))),0)</f>
        <v>0</v>
      </c>
      <c r="L2492" s="24">
        <f>SUMIFS(PASTE_FLEX_TRACKER!$D:$D,PASTE_FLEX_TRACKER!$F:$F,MAIN!$A2492,PASTE_FLEX_TRACKER!$B:$B,MAIN!$D2492)-SUMIFS(PASTE_FLEX_TRACKER!$D:$D,PASTE_FLEX_TRACKER!$C:$C,MAIN!$A2492,PASTE_FLEX_TRACKER!$B:$B,MAIN!$D2492)</f>
        <v>0</v>
      </c>
      <c r="M2492" s="24">
        <f>IFERROR(-VLOOKUP(D2492,SQ!$A$19:$CC$52,HLOOKUP(MAIN!A2492,SQ!$B$18:$CC$56,39,FALSE),FALSE),"n/a")</f>
        <v>0</v>
      </c>
      <c r="N2492" s="46" t="s">
        <v>563</v>
      </c>
      <c r="O2492" s="46">
        <f>SUMIFS(MAN_ADJ!$L:$L,MAN_ADJ!$K:$K,MAIN!$D2492,MAN_ADJ!$J:$J,MAIN!$S2492)</f>
        <v>0</v>
      </c>
      <c r="P2492" s="25">
        <f t="shared" si="727"/>
        <v>0</v>
      </c>
      <c r="Q2492" s="28" t="str">
        <f t="shared" si="717"/>
        <v>n/a</v>
      </c>
      <c r="R2492" s="38">
        <f t="shared" si="718"/>
        <v>0</v>
      </c>
      <c r="S2492" s="17" t="s">
        <v>258</v>
      </c>
    </row>
    <row r="2493" spans="1:19" x14ac:dyDescent="0.25">
      <c r="A2493" s="17" t="s">
        <v>258</v>
      </c>
      <c r="B2493" s="17" t="s">
        <v>93</v>
      </c>
      <c r="C2493" s="17" t="s">
        <v>259</v>
      </c>
      <c r="D2493" s="17" t="s">
        <v>101</v>
      </c>
      <c r="E2493" s="24">
        <f>IF(U2493="SC",SUMIFS(SC!F:F,SC!A:A,MAIN!D2493,SC!B:B,MAIN!A2493),SUMIFS(Allocations!$H:$H,Allocations!$A:$A,MAIN!$A2493,Allocations!$B:$B,MAIN!$D2493))</f>
        <v>0</v>
      </c>
      <c r="F2493" s="24">
        <f>IF(U2493="SC",SUMIFS(SC!J:J,SC!A:A,MAIN!D2493,SC!B:B,MAIN!A2493),SUMIFS(Allocations!M:M,Allocations!A:A,MAIN!A2493,Allocations!B:B,MAIN!D2493))</f>
        <v>0</v>
      </c>
      <c r="G2493" s="24">
        <f t="shared" si="725"/>
        <v>0</v>
      </c>
      <c r="H2493" s="24">
        <f>IFERROR(VLOOKUP(S2493,Swaps_wk!$A$2:$AP$151,HLOOKUP(MAIN!D2493,Swaps_wk!$B$2:$AP$151,150,FALSE),FALSE),0)</f>
        <v>0</v>
      </c>
      <c r="I2493" s="24">
        <f>SUMIFS(PASTE_DQS_TRACKER!$D:$D,PASTE_DQS_TRACKER!$C:$C,MAIN!$A2493,PASTE_DQS_TRACKER!$B:$B,MAIN!$D2493)-SUMIFS(PASTE_DQS_TRACKER!$D:$D,PASTE_DQS_TRACKER!$C:$C,MAIN!A2493,PASTE_DQS_TRACKER!$E:$E,MAIN!$D2493)</f>
        <v>0</v>
      </c>
      <c r="J2493" s="25">
        <f t="shared" si="726"/>
        <v>0</v>
      </c>
      <c r="K2493" s="24">
        <f>IFERROR(IF(V2493="Flex",0,IF(D2493=$D$30,VLOOKUP(A2493,MMO_o10M_lease!$A$1:$F$51,5,FALSE),IF(D2493=$D$26,VLOOKUP(D2493,LANDINGS!$A$3:$BR$40,HLOOKUP(A2493,LANDINGS!$B$1:$CF$42,42,FALSE),FALSE)-IFERROR(VLOOKUP(A2493,MMO_o10M_lease!$A$1:$F$38,5,FALSE),0),VLOOKUP(D2493,LANDINGS!$A$3:$CF$40,HLOOKUP(A2493,LANDINGS!$B$1:$CF$42,42,FALSE),FALSE)))),0)</f>
        <v>0</v>
      </c>
      <c r="L2493" s="24">
        <f>SUMIFS(PASTE_FLEX_TRACKER!$D:$D,PASTE_FLEX_TRACKER!$F:$F,MAIN!$A2493,PASTE_FLEX_TRACKER!$B:$B,MAIN!$D2493)-SUMIFS(PASTE_FLEX_TRACKER!$D:$D,PASTE_FLEX_TRACKER!$C:$C,MAIN!$A2493,PASTE_FLEX_TRACKER!$B:$B,MAIN!$D2493)</f>
        <v>0</v>
      </c>
      <c r="M2493" s="24">
        <f>IFERROR(-VLOOKUP(D2493,SQ!$A$19:$CC$52,HLOOKUP(MAIN!A2493,SQ!$B$18:$CC$56,39,FALSE),FALSE),"n/a")</f>
        <v>0</v>
      </c>
      <c r="N2493" s="46" t="s">
        <v>563</v>
      </c>
      <c r="O2493" s="46">
        <f>SUMIFS(MAN_ADJ!$L:$L,MAN_ADJ!$K:$K,MAIN!$D2493,MAN_ADJ!$J:$J,MAIN!$S2493)</f>
        <v>0</v>
      </c>
      <c r="P2493" s="25">
        <f t="shared" si="727"/>
        <v>0</v>
      </c>
      <c r="Q2493" s="28" t="str">
        <f t="shared" si="717"/>
        <v>n/a</v>
      </c>
      <c r="R2493" s="38">
        <f t="shared" si="718"/>
        <v>0</v>
      </c>
      <c r="S2493" s="17" t="s">
        <v>258</v>
      </c>
    </row>
    <row r="2494" spans="1:19" x14ac:dyDescent="0.25">
      <c r="A2494" s="17" t="s">
        <v>258</v>
      </c>
      <c r="B2494" s="17" t="s">
        <v>93</v>
      </c>
      <c r="C2494" s="17" t="s">
        <v>259</v>
      </c>
      <c r="D2494" s="17" t="s">
        <v>102</v>
      </c>
      <c r="E2494" s="24">
        <f>IF(U2494="SC",SUMIFS(SC!F:F,SC!A:A,MAIN!D2494,SC!B:B,MAIN!A2494),SUMIFS(Allocations!$H:$H,Allocations!$A:$A,MAIN!$A2494,Allocations!$B:$B,MAIN!$D2494))</f>
        <v>0</v>
      </c>
      <c r="F2494" s="24">
        <f>IF(U2494="SC",SUMIFS(SC!J:J,SC!A:A,MAIN!D2494,SC!B:B,MAIN!A2494),SUMIFS(Allocations!M:M,Allocations!A:A,MAIN!A2494,Allocations!B:B,MAIN!D2494))</f>
        <v>0</v>
      </c>
      <c r="G2494" s="24">
        <f t="shared" si="725"/>
        <v>0</v>
      </c>
      <c r="H2494" s="24">
        <f>IFERROR(VLOOKUP(S2494,Swaps_wk!$A$2:$AP$151,HLOOKUP(MAIN!D2494,Swaps_wk!$B$2:$AP$151,150,FALSE),FALSE),0)</f>
        <v>0</v>
      </c>
      <c r="I2494" s="24">
        <f>SUMIFS(PASTE_DQS_TRACKER!$D:$D,PASTE_DQS_TRACKER!$C:$C,MAIN!$A2494,PASTE_DQS_TRACKER!$B:$B,MAIN!$D2494)-SUMIFS(PASTE_DQS_TRACKER!$D:$D,PASTE_DQS_TRACKER!$C:$C,MAIN!A2494,PASTE_DQS_TRACKER!$E:$E,MAIN!$D2494)</f>
        <v>0</v>
      </c>
      <c r="J2494" s="25">
        <f t="shared" si="726"/>
        <v>0</v>
      </c>
      <c r="K2494" s="24">
        <f>IFERROR(IF(V2494="Flex",0,IF(D2494=$D$30,VLOOKUP(A2494,MMO_o10M_lease!$A$1:$F$51,5,FALSE),IF(D2494=$D$26,VLOOKUP(D2494,LANDINGS!$A$3:$BR$40,HLOOKUP(A2494,LANDINGS!$B$1:$CF$42,42,FALSE),FALSE)-IFERROR(VLOOKUP(A2494,MMO_o10M_lease!$A$1:$F$38,5,FALSE),0),VLOOKUP(D2494,LANDINGS!$A$3:$CF$40,HLOOKUP(A2494,LANDINGS!$B$1:$CF$42,42,FALSE),FALSE)))),0)</f>
        <v>0</v>
      </c>
      <c r="L2494" s="24">
        <f>SUMIFS(PASTE_FLEX_TRACKER!$D:$D,PASTE_FLEX_TRACKER!$F:$F,MAIN!$A2494,PASTE_FLEX_TRACKER!$B:$B,MAIN!$D2494)-SUMIFS(PASTE_FLEX_TRACKER!$D:$D,PASTE_FLEX_TRACKER!$C:$C,MAIN!$A2494,PASTE_FLEX_TRACKER!$B:$B,MAIN!$D2494)</f>
        <v>0</v>
      </c>
      <c r="M2494" s="24">
        <f>IFERROR(-VLOOKUP(D2494,SQ!$A$19:$CC$52,HLOOKUP(MAIN!A2494,SQ!$B$18:$CC$56,39,FALSE),FALSE),"n/a")</f>
        <v>0</v>
      </c>
      <c r="N2494" s="46" t="s">
        <v>563</v>
      </c>
      <c r="O2494" s="46">
        <f>SUMIFS(MAN_ADJ!$L:$L,MAN_ADJ!$K:$K,MAIN!$D2494,MAN_ADJ!$J:$J,MAIN!$S2494)</f>
        <v>0</v>
      </c>
      <c r="P2494" s="25">
        <f t="shared" si="727"/>
        <v>0</v>
      </c>
      <c r="Q2494" s="28" t="str">
        <f t="shared" si="717"/>
        <v>n/a</v>
      </c>
      <c r="R2494" s="38">
        <f t="shared" si="718"/>
        <v>0</v>
      </c>
      <c r="S2494" s="17" t="s">
        <v>258</v>
      </c>
    </row>
    <row r="2495" spans="1:19" x14ac:dyDescent="0.25">
      <c r="A2495" s="17" t="s">
        <v>258</v>
      </c>
      <c r="B2495" s="17" t="s">
        <v>93</v>
      </c>
      <c r="C2495" s="17" t="s">
        <v>259</v>
      </c>
      <c r="D2495" s="17" t="s">
        <v>103</v>
      </c>
      <c r="E2495" s="24">
        <f>IF(U2495="SC",SUMIFS(SC!F:F,SC!A:A,MAIN!D2495,SC!B:B,MAIN!A2495),SUMIFS(Allocations!$H:$H,Allocations!$A:$A,MAIN!$A2495,Allocations!$B:$B,MAIN!$D2495))</f>
        <v>0</v>
      </c>
      <c r="F2495" s="24">
        <f>IF(U2495="SC",SUMIFS(SC!J:J,SC!A:A,MAIN!D2495,SC!B:B,MAIN!A2495),SUMIFS(Allocations!M:M,Allocations!A:A,MAIN!A2495,Allocations!B:B,MAIN!D2495))</f>
        <v>0</v>
      </c>
      <c r="G2495" s="24">
        <f t="shared" si="725"/>
        <v>0</v>
      </c>
      <c r="H2495" s="24">
        <f>IFERROR(VLOOKUP(S2495,Swaps_wk!$A$2:$AP$151,HLOOKUP(MAIN!D2495,Swaps_wk!$B$2:$AP$151,150,FALSE),FALSE),0)</f>
        <v>0</v>
      </c>
      <c r="I2495" s="24">
        <f>SUMIFS(PASTE_DQS_TRACKER!$D:$D,PASTE_DQS_TRACKER!$C:$C,MAIN!$A2495,PASTE_DQS_TRACKER!$B:$B,MAIN!$D2495)-SUMIFS(PASTE_DQS_TRACKER!$D:$D,PASTE_DQS_TRACKER!$C:$C,MAIN!A2495,PASTE_DQS_TRACKER!$E:$E,MAIN!$D2495)</f>
        <v>0</v>
      </c>
      <c r="J2495" s="25">
        <f t="shared" si="726"/>
        <v>0</v>
      </c>
      <c r="K2495" s="24">
        <f>IFERROR(IF(V2495="Flex",0,IF(D2495=$D$30,VLOOKUP(A2495,MMO_o10M_lease!$A$1:$F$51,5,FALSE),IF(D2495=$D$26,VLOOKUP(D2495,LANDINGS!$A$3:$BR$40,HLOOKUP(A2495,LANDINGS!$B$1:$CF$42,42,FALSE),FALSE)-IFERROR(VLOOKUP(A2495,MMO_o10M_lease!$A$1:$F$38,5,FALSE),0),VLOOKUP(D2495,LANDINGS!$A$3:$CF$40,HLOOKUP(A2495,LANDINGS!$B$1:$CF$42,42,FALSE),FALSE)))),0)</f>
        <v>0</v>
      </c>
      <c r="L2495" s="24">
        <f>SUMIFS(PASTE_FLEX_TRACKER!$D:$D,PASTE_FLEX_TRACKER!$F:$F,MAIN!$A2495,PASTE_FLEX_TRACKER!$B:$B,MAIN!$D2495)-SUMIFS(PASTE_FLEX_TRACKER!$D:$D,PASTE_FLEX_TRACKER!$C:$C,MAIN!$A2495,PASTE_FLEX_TRACKER!$B:$B,MAIN!$D2495)</f>
        <v>0</v>
      </c>
      <c r="M2495" s="24">
        <f>IFERROR(-VLOOKUP(D2495,SQ!$A$19:$CC$52,HLOOKUP(MAIN!A2495,SQ!$B$18:$CC$56,39,FALSE),FALSE),"n/a")</f>
        <v>0</v>
      </c>
      <c r="N2495" s="46" t="s">
        <v>563</v>
      </c>
      <c r="O2495" s="46">
        <f>SUMIFS(MAN_ADJ!$L:$L,MAN_ADJ!$K:$K,MAIN!$D2495,MAN_ADJ!$J:$J,MAIN!$S2495)</f>
        <v>0</v>
      </c>
      <c r="P2495" s="25">
        <f t="shared" si="727"/>
        <v>0</v>
      </c>
      <c r="Q2495" s="28" t="str">
        <f t="shared" si="717"/>
        <v>n/a</v>
      </c>
      <c r="R2495" s="38">
        <f t="shared" si="718"/>
        <v>0</v>
      </c>
      <c r="S2495" s="17" t="s">
        <v>258</v>
      </c>
    </row>
    <row r="2496" spans="1:19" x14ac:dyDescent="0.25">
      <c r="A2496" s="17" t="s">
        <v>258</v>
      </c>
      <c r="B2496" s="17" t="s">
        <v>93</v>
      </c>
      <c r="C2496" s="17" t="s">
        <v>259</v>
      </c>
      <c r="D2496" s="17" t="s">
        <v>104</v>
      </c>
      <c r="E2496" s="24">
        <f>IF(U2496="SC",SUMIFS(SC!F:F,SC!A:A,MAIN!D2496,SC!B:B,MAIN!A2496),SUMIFS(Allocations!$H:$H,Allocations!$A:$A,MAIN!$A2496,Allocations!$B:$B,MAIN!$D2496))</f>
        <v>0</v>
      </c>
      <c r="F2496" s="24">
        <f>IF(U2496="SC",SUMIFS(SC!J:J,SC!A:A,MAIN!D2496,SC!B:B,MAIN!A2496),SUMIFS(Allocations!M:M,Allocations!A:A,MAIN!A2496,Allocations!B:B,MAIN!D2496))</f>
        <v>0</v>
      </c>
      <c r="G2496" s="24">
        <f t="shared" si="725"/>
        <v>0</v>
      </c>
      <c r="H2496" s="24">
        <f>IFERROR(VLOOKUP(S2496,Swaps_wk!$A$2:$AP$151,HLOOKUP(MAIN!D2496,Swaps_wk!$B$2:$AP$151,150,FALSE),FALSE),0)</f>
        <v>0</v>
      </c>
      <c r="I2496" s="24">
        <f>SUMIFS(PASTE_DQS_TRACKER!$D:$D,PASTE_DQS_TRACKER!$C:$C,MAIN!$A2496,PASTE_DQS_TRACKER!$B:$B,MAIN!$D2496)-SUMIFS(PASTE_DQS_TRACKER!$D:$D,PASTE_DQS_TRACKER!$C:$C,MAIN!A2496,PASTE_DQS_TRACKER!$E:$E,MAIN!$D2496)</f>
        <v>0</v>
      </c>
      <c r="J2496" s="25">
        <f t="shared" si="726"/>
        <v>0</v>
      </c>
      <c r="K2496" s="24">
        <f>IFERROR(IF(V2496="Flex",0,IF(D2496=$D$30,VLOOKUP(A2496,MMO_o10M_lease!$A$1:$F$51,5,FALSE),IF(D2496=$D$26,VLOOKUP(D2496,LANDINGS!$A$3:$BR$40,HLOOKUP(A2496,LANDINGS!$B$1:$CF$42,42,FALSE),FALSE)-IFERROR(VLOOKUP(A2496,MMO_o10M_lease!$A$1:$F$38,5,FALSE),0),VLOOKUP(D2496,LANDINGS!$A$3:$CF$40,HLOOKUP(A2496,LANDINGS!$B$1:$CF$42,42,FALSE),FALSE)))),0)</f>
        <v>0</v>
      </c>
      <c r="L2496" s="24">
        <f>SUMIFS(PASTE_FLEX_TRACKER!$D:$D,PASTE_FLEX_TRACKER!$F:$F,MAIN!$A2496,PASTE_FLEX_TRACKER!$B:$B,MAIN!$D2496)-SUMIFS(PASTE_FLEX_TRACKER!$D:$D,PASTE_FLEX_TRACKER!$C:$C,MAIN!$A2496,PASTE_FLEX_TRACKER!$B:$B,MAIN!$D2496)</f>
        <v>0</v>
      </c>
      <c r="M2496" s="24">
        <f>IFERROR(-VLOOKUP(D2496,SQ!$A$19:$CC$52,HLOOKUP(MAIN!A2496,SQ!$B$18:$CC$56,39,FALSE),FALSE),"n/a")</f>
        <v>0</v>
      </c>
      <c r="N2496" s="46" t="s">
        <v>563</v>
      </c>
      <c r="O2496" s="46">
        <f>SUMIFS(MAN_ADJ!$L:$L,MAN_ADJ!$K:$K,MAIN!$D2496,MAN_ADJ!$J:$J,MAIN!$S2496)</f>
        <v>0</v>
      </c>
      <c r="P2496" s="25">
        <f t="shared" si="727"/>
        <v>0</v>
      </c>
      <c r="Q2496" s="28" t="str">
        <f t="shared" si="717"/>
        <v>n/a</v>
      </c>
      <c r="R2496" s="38">
        <f t="shared" si="718"/>
        <v>0</v>
      </c>
      <c r="S2496" s="17" t="s">
        <v>258</v>
      </c>
    </row>
    <row r="2497" spans="1:19" x14ac:dyDescent="0.25">
      <c r="A2497" s="17" t="s">
        <v>258</v>
      </c>
      <c r="B2497" s="17" t="s">
        <v>93</v>
      </c>
      <c r="C2497" s="17" t="s">
        <v>259</v>
      </c>
      <c r="D2497" s="17" t="s">
        <v>105</v>
      </c>
      <c r="E2497" s="24">
        <f>IF(U2497="SC",SUMIFS(SC!F:F,SC!A:A,MAIN!D2497,SC!B:B,MAIN!A2497),SUMIFS(Allocations!$H:$H,Allocations!$A:$A,MAIN!$A2497,Allocations!$B:$B,MAIN!$D2497))</f>
        <v>0</v>
      </c>
      <c r="F2497" s="24">
        <f>IF(U2497="SC",SUMIFS(SC!J:J,SC!A:A,MAIN!D2497,SC!B:B,MAIN!A2497),SUMIFS(Allocations!M:M,Allocations!A:A,MAIN!A2497,Allocations!B:B,MAIN!D2497))</f>
        <v>0</v>
      </c>
      <c r="G2497" s="24">
        <f t="shared" si="725"/>
        <v>0</v>
      </c>
      <c r="H2497" s="24">
        <f>IFERROR(VLOOKUP(S2497,Swaps_wk!$A$2:$AP$151,HLOOKUP(MAIN!D2497,Swaps_wk!$B$2:$AP$151,150,FALSE),FALSE),0)</f>
        <v>0</v>
      </c>
      <c r="I2497" s="24">
        <f>SUMIFS(PASTE_DQS_TRACKER!$D:$D,PASTE_DQS_TRACKER!$C:$C,MAIN!$A2497,PASTE_DQS_TRACKER!$B:$B,MAIN!$D2497)-SUMIFS(PASTE_DQS_TRACKER!$D:$D,PASTE_DQS_TRACKER!$C:$C,MAIN!A2497,PASTE_DQS_TRACKER!$E:$E,MAIN!$D2497)</f>
        <v>0</v>
      </c>
      <c r="J2497" s="25">
        <f t="shared" si="726"/>
        <v>0</v>
      </c>
      <c r="K2497" s="24">
        <f>IFERROR(IF(V2497="Flex",0,IF(D2497=$D$30,VLOOKUP(A2497,MMO_o10M_lease!$A$1:$F$51,5,FALSE),IF(D2497=$D$26,VLOOKUP(D2497,LANDINGS!$A$3:$BR$40,HLOOKUP(A2497,LANDINGS!$B$1:$CF$42,42,FALSE),FALSE)-IFERROR(VLOOKUP(A2497,MMO_o10M_lease!$A$1:$F$38,5,FALSE),0),VLOOKUP(D2497,LANDINGS!$A$3:$CF$40,HLOOKUP(A2497,LANDINGS!$B$1:$CF$42,42,FALSE),FALSE)))),0)</f>
        <v>0</v>
      </c>
      <c r="L2497" s="24">
        <f>SUMIFS(PASTE_FLEX_TRACKER!$D:$D,PASTE_FLEX_TRACKER!$F:$F,MAIN!$A2497,PASTE_FLEX_TRACKER!$B:$B,MAIN!$D2497)-SUMIFS(PASTE_FLEX_TRACKER!$D:$D,PASTE_FLEX_TRACKER!$C:$C,MAIN!$A2497,PASTE_FLEX_TRACKER!$B:$B,MAIN!$D2497)</f>
        <v>0</v>
      </c>
      <c r="M2497" s="24">
        <f>IFERROR(-VLOOKUP(D2497,SQ!$A$19:$CC$52,HLOOKUP(MAIN!A2497,SQ!$B$18:$CC$56,39,FALSE),FALSE),"n/a")</f>
        <v>0</v>
      </c>
      <c r="N2497" s="46" t="s">
        <v>563</v>
      </c>
      <c r="O2497" s="46">
        <f>SUMIFS(MAN_ADJ!$L:$L,MAN_ADJ!$K:$K,MAIN!$D2497,MAN_ADJ!$J:$J,MAIN!$S2497)</f>
        <v>0</v>
      </c>
      <c r="P2497" s="25">
        <f t="shared" si="727"/>
        <v>0</v>
      </c>
      <c r="Q2497" s="28" t="str">
        <f t="shared" si="717"/>
        <v>n/a</v>
      </c>
      <c r="R2497" s="38">
        <f t="shared" si="718"/>
        <v>0</v>
      </c>
      <c r="S2497" s="17" t="s">
        <v>258</v>
      </c>
    </row>
    <row r="2498" spans="1:19" x14ac:dyDescent="0.25">
      <c r="A2498" s="17" t="s">
        <v>258</v>
      </c>
      <c r="B2498" s="17" t="s">
        <v>93</v>
      </c>
      <c r="C2498" s="17" t="s">
        <v>259</v>
      </c>
      <c r="D2498" s="17" t="s">
        <v>106</v>
      </c>
      <c r="E2498" s="24">
        <f>IF(U2498="SC",SUMIFS(SC!F:F,SC!A:A,MAIN!D2498,SC!B:B,MAIN!A2498),SUMIFS(Allocations!$H:$H,Allocations!$A:$A,MAIN!$A2498,Allocations!$B:$B,MAIN!$D2498))</f>
        <v>0</v>
      </c>
      <c r="F2498" s="24">
        <f>IF(U2498="SC",SUMIFS(SC!J:J,SC!A:A,MAIN!D2498,SC!B:B,MAIN!A2498),SUMIFS(Allocations!M:M,Allocations!A:A,MAIN!A2498,Allocations!B:B,MAIN!D2498))</f>
        <v>0</v>
      </c>
      <c r="G2498" s="24">
        <f t="shared" si="725"/>
        <v>0</v>
      </c>
      <c r="H2498" s="24">
        <f>IFERROR(VLOOKUP(S2498,Swaps_wk!$A$2:$AP$151,HLOOKUP(MAIN!D2498,Swaps_wk!$B$2:$AP$151,150,FALSE),FALSE),0)</f>
        <v>0</v>
      </c>
      <c r="I2498" s="24">
        <f>SUMIFS(PASTE_DQS_TRACKER!$D:$D,PASTE_DQS_TRACKER!$C:$C,MAIN!$A2498,PASTE_DQS_TRACKER!$B:$B,MAIN!$D2498)-SUMIFS(PASTE_DQS_TRACKER!$D:$D,PASTE_DQS_TRACKER!$C:$C,MAIN!A2498,PASTE_DQS_TRACKER!$E:$E,MAIN!$D2498)</f>
        <v>0</v>
      </c>
      <c r="J2498" s="25">
        <f t="shared" si="726"/>
        <v>0</v>
      </c>
      <c r="K2498" s="24">
        <f>IFERROR(IF(V2498="Flex",0,IF(D2498=$D$30,VLOOKUP(A2498,MMO_o10M_lease!$A$1:$F$51,5,FALSE),IF(D2498=$D$26,VLOOKUP(D2498,LANDINGS!$A$3:$BR$40,HLOOKUP(A2498,LANDINGS!$B$1:$CF$42,42,FALSE),FALSE)-IFERROR(VLOOKUP(A2498,MMO_o10M_lease!$A$1:$F$38,5,FALSE),0),VLOOKUP(D2498,LANDINGS!$A$3:$CF$40,HLOOKUP(A2498,LANDINGS!$B$1:$CF$42,42,FALSE),FALSE)))),0)</f>
        <v>0</v>
      </c>
      <c r="L2498" s="24">
        <f>SUMIFS(PASTE_FLEX_TRACKER!$D:$D,PASTE_FLEX_TRACKER!$F:$F,MAIN!$A2498,PASTE_FLEX_TRACKER!$B:$B,MAIN!$D2498)-SUMIFS(PASTE_FLEX_TRACKER!$D:$D,PASTE_FLEX_TRACKER!$C:$C,MAIN!$A2498,PASTE_FLEX_TRACKER!$B:$B,MAIN!$D2498)</f>
        <v>0</v>
      </c>
      <c r="M2498" s="24">
        <f>IFERROR(-VLOOKUP(D2498,SQ!$A$19:$CC$52,HLOOKUP(MAIN!A2498,SQ!$B$18:$CC$56,39,FALSE),FALSE),"n/a")</f>
        <v>0</v>
      </c>
      <c r="N2498" s="46" t="s">
        <v>563</v>
      </c>
      <c r="O2498" s="46">
        <f>SUMIFS(MAN_ADJ!$L:$L,MAN_ADJ!$K:$K,MAIN!$D2498,MAN_ADJ!$J:$J,MAIN!$S2498)</f>
        <v>0</v>
      </c>
      <c r="P2498" s="25">
        <f t="shared" si="727"/>
        <v>0</v>
      </c>
      <c r="Q2498" s="28" t="str">
        <f t="shared" si="717"/>
        <v>n/a</v>
      </c>
      <c r="R2498" s="38">
        <f t="shared" si="718"/>
        <v>0</v>
      </c>
      <c r="S2498" s="17" t="s">
        <v>258</v>
      </c>
    </row>
    <row r="2499" spans="1:19" x14ac:dyDescent="0.25">
      <c r="A2499" s="17" t="s">
        <v>258</v>
      </c>
      <c r="B2499" s="17" t="s">
        <v>93</v>
      </c>
      <c r="C2499" s="17" t="s">
        <v>259</v>
      </c>
      <c r="D2499" s="17" t="s">
        <v>107</v>
      </c>
      <c r="E2499" s="24">
        <f>IF(U2499="SC",SUMIFS(SC!F:F,SC!A:A,MAIN!D2499,SC!B:B,MAIN!A2499),SUMIFS(Allocations!$H:$H,Allocations!$A:$A,MAIN!$A2499,Allocations!$B:$B,MAIN!$D2499))</f>
        <v>0</v>
      </c>
      <c r="F2499" s="24">
        <f>IF(U2499="SC",SUMIFS(SC!J:J,SC!A:A,MAIN!D2499,SC!B:B,MAIN!A2499),SUMIFS(Allocations!M:M,Allocations!A:A,MAIN!A2499,Allocations!B:B,MAIN!D2499))</f>
        <v>0</v>
      </c>
      <c r="G2499" s="24">
        <f t="shared" si="725"/>
        <v>0</v>
      </c>
      <c r="H2499" s="24">
        <f>IFERROR(VLOOKUP(S2499,Swaps_wk!$A$2:$AP$151,HLOOKUP(MAIN!D2499,Swaps_wk!$B$2:$AP$151,150,FALSE),FALSE),0)</f>
        <v>0</v>
      </c>
      <c r="I2499" s="24">
        <f>SUMIFS(PASTE_DQS_TRACKER!$D:$D,PASTE_DQS_TRACKER!$C:$C,MAIN!$A2499,PASTE_DQS_TRACKER!$B:$B,MAIN!$D2499)-SUMIFS(PASTE_DQS_TRACKER!$D:$D,PASTE_DQS_TRACKER!$C:$C,MAIN!A2499,PASTE_DQS_TRACKER!$E:$E,MAIN!$D2499)</f>
        <v>0</v>
      </c>
      <c r="J2499" s="25">
        <f t="shared" si="726"/>
        <v>0</v>
      </c>
      <c r="K2499" s="24">
        <f>IFERROR(IF(V2499="Flex",0,IF(D2499=$D$30,VLOOKUP(A2499,MMO_o10M_lease!$A$1:$F$51,5,FALSE),IF(D2499=$D$26,VLOOKUP(D2499,LANDINGS!$A$3:$BR$40,HLOOKUP(A2499,LANDINGS!$B$1:$CF$42,42,FALSE),FALSE)-IFERROR(VLOOKUP(A2499,MMO_o10M_lease!$A$1:$F$38,5,FALSE),0),VLOOKUP(D2499,LANDINGS!$A$3:$CF$40,HLOOKUP(A2499,LANDINGS!$B$1:$CF$42,42,FALSE),FALSE)))),0)</f>
        <v>0</v>
      </c>
      <c r="L2499" s="24">
        <f>SUMIFS(PASTE_FLEX_TRACKER!$D:$D,PASTE_FLEX_TRACKER!$F:$F,MAIN!$A2499,PASTE_FLEX_TRACKER!$B:$B,MAIN!$D2499)-SUMIFS(PASTE_FLEX_TRACKER!$D:$D,PASTE_FLEX_TRACKER!$C:$C,MAIN!$A2499,PASTE_FLEX_TRACKER!$B:$B,MAIN!$D2499)</f>
        <v>0</v>
      </c>
      <c r="M2499" s="24">
        <f>IFERROR(-VLOOKUP(D2499,SQ!$A$19:$CC$52,HLOOKUP(MAIN!A2499,SQ!$B$18:$CC$56,39,FALSE),FALSE),"n/a")</f>
        <v>0</v>
      </c>
      <c r="N2499" s="46" t="s">
        <v>563</v>
      </c>
      <c r="O2499" s="46">
        <f>SUMIFS(MAN_ADJ!$L:$L,MAN_ADJ!$K:$K,MAIN!$D2499,MAN_ADJ!$J:$J,MAIN!$S2499)</f>
        <v>0</v>
      </c>
      <c r="P2499" s="25">
        <f t="shared" si="727"/>
        <v>0</v>
      </c>
      <c r="Q2499" s="28" t="str">
        <f t="shared" si="717"/>
        <v>n/a</v>
      </c>
      <c r="R2499" s="38">
        <f t="shared" si="718"/>
        <v>0</v>
      </c>
      <c r="S2499" s="17" t="s">
        <v>258</v>
      </c>
    </row>
    <row r="2500" spans="1:19" x14ac:dyDescent="0.25">
      <c r="A2500" s="17" t="s">
        <v>258</v>
      </c>
      <c r="B2500" s="17" t="s">
        <v>93</v>
      </c>
      <c r="C2500" s="17" t="s">
        <v>259</v>
      </c>
      <c r="D2500" s="17" t="s">
        <v>108</v>
      </c>
      <c r="E2500" s="24">
        <f>IF(U2500="SC",SUMIFS(SC!F:F,SC!A:A,MAIN!D2500,SC!B:B,MAIN!A2500),SUMIFS(Allocations!$H:$H,Allocations!$A:$A,MAIN!$A2500,Allocations!$B:$B,MAIN!$D2500))</f>
        <v>0</v>
      </c>
      <c r="F2500" s="24">
        <f>IF(U2500="SC",SUMIFS(SC!J:J,SC!A:A,MAIN!D2500,SC!B:B,MAIN!A2500),SUMIFS(Allocations!M:M,Allocations!A:A,MAIN!A2500,Allocations!B:B,MAIN!D2500))</f>
        <v>0</v>
      </c>
      <c r="G2500" s="24">
        <f t="shared" si="725"/>
        <v>0</v>
      </c>
      <c r="H2500" s="24">
        <f>IFERROR(VLOOKUP(S2500,Swaps_wk!$A$2:$AP$151,HLOOKUP(MAIN!D2500,Swaps_wk!$B$2:$AP$151,150,FALSE),FALSE),0)</f>
        <v>0</v>
      </c>
      <c r="I2500" s="24">
        <f>SUMIFS(PASTE_DQS_TRACKER!$D:$D,PASTE_DQS_TRACKER!$C:$C,MAIN!$A2500,PASTE_DQS_TRACKER!$B:$B,MAIN!$D2500)-SUMIFS(PASTE_DQS_TRACKER!$D:$D,PASTE_DQS_TRACKER!$C:$C,MAIN!A2500,PASTE_DQS_TRACKER!$E:$E,MAIN!$D2500)</f>
        <v>0</v>
      </c>
      <c r="J2500" s="25">
        <f t="shared" si="726"/>
        <v>0</v>
      </c>
      <c r="K2500" s="24">
        <f>IFERROR(IF(V2500="Flex",0,IF(D2500=$D$30,VLOOKUP(A2500,MMO_o10M_lease!$A$1:$F$51,5,FALSE),IF(D2500=$D$26,VLOOKUP(D2500,LANDINGS!$A$3:$BR$40,HLOOKUP(A2500,LANDINGS!$B$1:$CF$42,42,FALSE),FALSE)-IFERROR(VLOOKUP(A2500,MMO_o10M_lease!$A$1:$F$38,5,FALSE),0),VLOOKUP(D2500,LANDINGS!$A$3:$CF$40,HLOOKUP(A2500,LANDINGS!$B$1:$CF$42,42,FALSE),FALSE)))),0)</f>
        <v>0</v>
      </c>
      <c r="L2500" s="24">
        <f>SUMIFS(PASTE_FLEX_TRACKER!$D:$D,PASTE_FLEX_TRACKER!$F:$F,MAIN!$A2500,PASTE_FLEX_TRACKER!$B:$B,MAIN!$D2500)-SUMIFS(PASTE_FLEX_TRACKER!$D:$D,PASTE_FLEX_TRACKER!$C:$C,MAIN!$A2500,PASTE_FLEX_TRACKER!$B:$B,MAIN!$D2500)</f>
        <v>0</v>
      </c>
      <c r="M2500" s="24">
        <f>IFERROR(-VLOOKUP(D2500,SQ!$A$19:$CC$52,HLOOKUP(MAIN!A2500,SQ!$B$18:$CC$56,39,FALSE),FALSE),"n/a")</f>
        <v>0</v>
      </c>
      <c r="N2500" s="46" t="s">
        <v>563</v>
      </c>
      <c r="O2500" s="46">
        <f>SUMIFS(MAN_ADJ!$L:$L,MAN_ADJ!$K:$K,MAIN!$D2500,MAN_ADJ!$J:$J,MAIN!$S2500)</f>
        <v>0</v>
      </c>
      <c r="P2500" s="25">
        <f t="shared" si="727"/>
        <v>0</v>
      </c>
      <c r="Q2500" s="28" t="str">
        <f t="shared" si="717"/>
        <v>n/a</v>
      </c>
      <c r="R2500" s="38">
        <f t="shared" si="718"/>
        <v>0</v>
      </c>
      <c r="S2500" s="17" t="s">
        <v>258</v>
      </c>
    </row>
    <row r="2501" spans="1:19" x14ac:dyDescent="0.25">
      <c r="A2501" s="17" t="s">
        <v>258</v>
      </c>
      <c r="B2501" s="17" t="s">
        <v>93</v>
      </c>
      <c r="C2501" s="17" t="s">
        <v>259</v>
      </c>
      <c r="D2501" s="17" t="s">
        <v>109</v>
      </c>
      <c r="E2501" s="24">
        <f>IF(U2501="SC",SUMIFS(SC!F:F,SC!A:A,MAIN!D2501,SC!B:B,MAIN!A2501),SUMIFS(Allocations!$H:$H,Allocations!$A:$A,MAIN!$A2501,Allocations!$B:$B,MAIN!$D2501))</f>
        <v>0</v>
      </c>
      <c r="F2501" s="24">
        <f>IF(U2501="SC",SUMIFS(SC!J:J,SC!A:A,MAIN!D2501,SC!B:B,MAIN!A2501),SUMIFS(Allocations!M:M,Allocations!A:A,MAIN!A2501,Allocations!B:B,MAIN!D2501))</f>
        <v>0</v>
      </c>
      <c r="G2501" s="24">
        <f t="shared" si="725"/>
        <v>0</v>
      </c>
      <c r="H2501" s="24">
        <f>IFERROR(VLOOKUP(S2501,Swaps_wk!$A$2:$AP$151,HLOOKUP(MAIN!D2501,Swaps_wk!$B$2:$AP$151,150,FALSE),FALSE),0)</f>
        <v>0</v>
      </c>
      <c r="I2501" s="24">
        <f>SUMIFS(PASTE_DQS_TRACKER!$D:$D,PASTE_DQS_TRACKER!$C:$C,MAIN!$A2501,PASTE_DQS_TRACKER!$B:$B,MAIN!$D2501)-SUMIFS(PASTE_DQS_TRACKER!$D:$D,PASTE_DQS_TRACKER!$C:$C,MAIN!A2501,PASTE_DQS_TRACKER!$E:$E,MAIN!$D2501)</f>
        <v>0</v>
      </c>
      <c r="J2501" s="25">
        <f t="shared" si="726"/>
        <v>0</v>
      </c>
      <c r="K2501" s="24">
        <f>IFERROR(IF(V2501="Flex",0,IF(D2501=$D$30,VLOOKUP(A2501,MMO_o10M_lease!$A$1:$F$51,5,FALSE),IF(D2501=$D$26,VLOOKUP(D2501,LANDINGS!$A$3:$BR$40,HLOOKUP(A2501,LANDINGS!$B$1:$CF$42,42,FALSE),FALSE)-IFERROR(VLOOKUP(A2501,MMO_o10M_lease!$A$1:$F$38,5,FALSE),0),VLOOKUP(D2501,LANDINGS!$A$3:$CF$40,HLOOKUP(A2501,LANDINGS!$B$1:$CF$42,42,FALSE),FALSE)))),0)</f>
        <v>0</v>
      </c>
      <c r="L2501" s="24">
        <f>SUMIFS(PASTE_FLEX_TRACKER!$D:$D,PASTE_FLEX_TRACKER!$F:$F,MAIN!$A2501,PASTE_FLEX_TRACKER!$B:$B,MAIN!$D2501)-SUMIFS(PASTE_FLEX_TRACKER!$D:$D,PASTE_FLEX_TRACKER!$C:$C,MAIN!$A2501,PASTE_FLEX_TRACKER!$B:$B,MAIN!$D2501)</f>
        <v>0</v>
      </c>
      <c r="M2501" s="24">
        <f>IFERROR(-VLOOKUP(D2501,SQ!$A$19:$CC$52,HLOOKUP(MAIN!A2501,SQ!$B$18:$CC$56,39,FALSE),FALSE),"n/a")</f>
        <v>0</v>
      </c>
      <c r="N2501" s="46" t="s">
        <v>563</v>
      </c>
      <c r="O2501" s="46">
        <f>SUMIFS(MAN_ADJ!$L:$L,MAN_ADJ!$K:$K,MAIN!$D2501,MAN_ADJ!$J:$J,MAIN!$S2501)</f>
        <v>0</v>
      </c>
      <c r="P2501" s="25">
        <f t="shared" si="727"/>
        <v>0</v>
      </c>
      <c r="Q2501" s="28" t="str">
        <f t="shared" si="717"/>
        <v>n/a</v>
      </c>
      <c r="R2501" s="38">
        <f t="shared" si="718"/>
        <v>0</v>
      </c>
      <c r="S2501" s="17" t="s">
        <v>258</v>
      </c>
    </row>
    <row r="2502" spans="1:19" x14ac:dyDescent="0.25">
      <c r="A2502" s="17" t="s">
        <v>258</v>
      </c>
      <c r="B2502" s="17" t="s">
        <v>93</v>
      </c>
      <c r="C2502" s="17" t="s">
        <v>259</v>
      </c>
      <c r="D2502" s="17" t="s">
        <v>110</v>
      </c>
      <c r="E2502" s="24">
        <f>IF(U2502="SC",SUMIFS(SC!F:F,SC!A:A,MAIN!D2502,SC!B:B,MAIN!A2502),SUMIFS(Allocations!$H:$H,Allocations!$A:$A,MAIN!$A2502,Allocations!$B:$B,MAIN!$D2502))</f>
        <v>0</v>
      </c>
      <c r="F2502" s="24">
        <f>IF(U2502="SC",SUMIFS(SC!J:J,SC!A:A,MAIN!D2502,SC!B:B,MAIN!A2502),SUMIFS(Allocations!M:M,Allocations!A:A,MAIN!A2502,Allocations!B:B,MAIN!D2502))</f>
        <v>0</v>
      </c>
      <c r="G2502" s="24">
        <f t="shared" si="725"/>
        <v>0</v>
      </c>
      <c r="H2502" s="24">
        <f>IFERROR(VLOOKUP(S2502,Swaps_wk!$A$2:$AP$151,HLOOKUP(MAIN!D2502,Swaps_wk!$B$2:$AP$151,150,FALSE),FALSE),0)</f>
        <v>0</v>
      </c>
      <c r="I2502" s="24">
        <f>SUMIFS(PASTE_DQS_TRACKER!$D:$D,PASTE_DQS_TRACKER!$C:$C,MAIN!$A2502,PASTE_DQS_TRACKER!$B:$B,MAIN!$D2502)-SUMIFS(PASTE_DQS_TRACKER!$D:$D,PASTE_DQS_TRACKER!$C:$C,MAIN!A2502,PASTE_DQS_TRACKER!$E:$E,MAIN!$D2502)</f>
        <v>0</v>
      </c>
      <c r="J2502" s="25">
        <f t="shared" si="726"/>
        <v>0</v>
      </c>
      <c r="K2502" s="24">
        <f>IFERROR(IF(V2502="Flex",0,IF(D2502=$D$30,VLOOKUP(A2502,MMO_o10M_lease!$A$1:$F$51,5,FALSE),IF(D2502=$D$26,VLOOKUP(D2502,LANDINGS!$A$3:$BR$40,HLOOKUP(A2502,LANDINGS!$B$1:$CF$42,42,FALSE),FALSE)-IFERROR(VLOOKUP(A2502,MMO_o10M_lease!$A$1:$F$38,5,FALSE),0),VLOOKUP(D2502,LANDINGS!$A$3:$CF$40,HLOOKUP(A2502,LANDINGS!$B$1:$CF$42,42,FALSE),FALSE)))),0)</f>
        <v>0</v>
      </c>
      <c r="L2502" s="24">
        <f>SUMIFS(PASTE_FLEX_TRACKER!$D:$D,PASTE_FLEX_TRACKER!$F:$F,MAIN!$A2502,PASTE_FLEX_TRACKER!$B:$B,MAIN!$D2502)-SUMIFS(PASTE_FLEX_TRACKER!$D:$D,PASTE_FLEX_TRACKER!$C:$C,MAIN!$A2502,PASTE_FLEX_TRACKER!$B:$B,MAIN!$D2502)</f>
        <v>0</v>
      </c>
      <c r="M2502" s="24">
        <f>IFERROR(-VLOOKUP(D2502,SQ!$A$19:$CC$52,HLOOKUP(MAIN!A2502,SQ!$B$18:$CC$56,39,FALSE),FALSE),"n/a")</f>
        <v>0</v>
      </c>
      <c r="N2502" s="46" t="s">
        <v>563</v>
      </c>
      <c r="O2502" s="46">
        <f>SUMIFS(MAN_ADJ!$L:$L,MAN_ADJ!$K:$K,MAIN!$D2502,MAN_ADJ!$J:$J,MAIN!$S2502)</f>
        <v>0</v>
      </c>
      <c r="P2502" s="25">
        <f t="shared" si="727"/>
        <v>0</v>
      </c>
      <c r="Q2502" s="28" t="str">
        <f t="shared" si="717"/>
        <v>n/a</v>
      </c>
      <c r="R2502" s="38">
        <f t="shared" si="718"/>
        <v>0</v>
      </c>
      <c r="S2502" s="17" t="s">
        <v>258</v>
      </c>
    </row>
    <row r="2503" spans="1:19" x14ac:dyDescent="0.25">
      <c r="A2503" s="17" t="s">
        <v>258</v>
      </c>
      <c r="B2503" s="17" t="s">
        <v>93</v>
      </c>
      <c r="C2503" s="17" t="s">
        <v>259</v>
      </c>
      <c r="D2503" s="17" t="s">
        <v>111</v>
      </c>
      <c r="E2503" s="24">
        <f>IF(U2503="SC",SUMIFS(SC!F:F,SC!A:A,MAIN!D2503,SC!B:B,MAIN!A2503),SUMIFS(Allocations!$H:$H,Allocations!$A:$A,MAIN!$A2503,Allocations!$B:$B,MAIN!$D2503))</f>
        <v>0</v>
      </c>
      <c r="F2503" s="24">
        <f>IF(U2503="SC",SUMIFS(SC!J:J,SC!A:A,MAIN!D2503,SC!B:B,MAIN!A2503),SUMIFS(Allocations!M:M,Allocations!A:A,MAIN!A2503,Allocations!B:B,MAIN!D2503))</f>
        <v>0</v>
      </c>
      <c r="G2503" s="24">
        <f t="shared" si="725"/>
        <v>0</v>
      </c>
      <c r="H2503" s="24">
        <f>IFERROR(VLOOKUP(S2503,Swaps_wk!$A$2:$AP$151,HLOOKUP(MAIN!D2503,Swaps_wk!$B$2:$AP$151,150,FALSE),FALSE),0)</f>
        <v>0</v>
      </c>
      <c r="I2503" s="24">
        <f>SUMIFS(PASTE_DQS_TRACKER!$D:$D,PASTE_DQS_TRACKER!$C:$C,MAIN!$A2503,PASTE_DQS_TRACKER!$B:$B,MAIN!$D2503)-SUMIFS(PASTE_DQS_TRACKER!$D:$D,PASTE_DQS_TRACKER!$C:$C,MAIN!A2503,PASTE_DQS_TRACKER!$E:$E,MAIN!$D2503)</f>
        <v>0</v>
      </c>
      <c r="J2503" s="25">
        <f t="shared" si="726"/>
        <v>0</v>
      </c>
      <c r="K2503" s="24">
        <f>IFERROR(IF(V2503="Flex",0,IF(D2503=$D$30,VLOOKUP(A2503,MMO_o10M_lease!$A$1:$F$51,5,FALSE),IF(D2503=$D$26,VLOOKUP(D2503,LANDINGS!$A$3:$BR$40,HLOOKUP(A2503,LANDINGS!$B$1:$CF$42,42,FALSE),FALSE)-IFERROR(VLOOKUP(A2503,MMO_o10M_lease!$A$1:$F$38,5,FALSE),0),VLOOKUP(D2503,LANDINGS!$A$3:$CF$40,HLOOKUP(A2503,LANDINGS!$B$1:$CF$42,42,FALSE),FALSE)))),0)</f>
        <v>0</v>
      </c>
      <c r="L2503" s="24">
        <f>SUMIFS(PASTE_FLEX_TRACKER!$D:$D,PASTE_FLEX_TRACKER!$F:$F,MAIN!$A2503,PASTE_FLEX_TRACKER!$B:$B,MAIN!$D2503)-SUMIFS(PASTE_FLEX_TRACKER!$D:$D,PASTE_FLEX_TRACKER!$C:$C,MAIN!$A2503,PASTE_FLEX_TRACKER!$B:$B,MAIN!$D2503)</f>
        <v>0</v>
      </c>
      <c r="M2503" s="24">
        <f>IFERROR(-VLOOKUP(D2503,SQ!$A$19:$CC$52,HLOOKUP(MAIN!A2503,SQ!$B$18:$CC$56,39,FALSE),FALSE),"n/a")</f>
        <v>0</v>
      </c>
      <c r="N2503" s="46" t="s">
        <v>563</v>
      </c>
      <c r="O2503" s="46">
        <f>SUMIFS(MAN_ADJ!$L:$L,MAN_ADJ!$K:$K,MAIN!$D2503,MAN_ADJ!$J:$J,MAIN!$S2503)</f>
        <v>0</v>
      </c>
      <c r="P2503" s="25">
        <f t="shared" si="727"/>
        <v>0</v>
      </c>
      <c r="Q2503" s="28" t="str">
        <f t="shared" si="717"/>
        <v>n/a</v>
      </c>
      <c r="R2503" s="38">
        <f t="shared" si="718"/>
        <v>0</v>
      </c>
      <c r="S2503" s="17" t="s">
        <v>258</v>
      </c>
    </row>
    <row r="2504" spans="1:19" x14ac:dyDescent="0.25">
      <c r="A2504" s="17" t="s">
        <v>258</v>
      </c>
      <c r="B2504" s="17" t="s">
        <v>93</v>
      </c>
      <c r="C2504" s="17" t="s">
        <v>259</v>
      </c>
      <c r="D2504" s="17" t="s">
        <v>112</v>
      </c>
      <c r="E2504" s="24">
        <f>IF(U2504="SC",SUMIFS(SC!F:F,SC!A:A,MAIN!D2504,SC!B:B,MAIN!A2504),SUMIFS(Allocations!$H:$H,Allocations!$A:$A,MAIN!$A2504,Allocations!$B:$B,MAIN!$D2504))</f>
        <v>0</v>
      </c>
      <c r="F2504" s="24">
        <f>IF(U2504="SC",SUMIFS(SC!J:J,SC!A:A,MAIN!D2504,SC!B:B,MAIN!A2504),SUMIFS(Allocations!M:M,Allocations!A:A,MAIN!A2504,Allocations!B:B,MAIN!D2504))</f>
        <v>0</v>
      </c>
      <c r="G2504" s="24">
        <f t="shared" si="725"/>
        <v>0</v>
      </c>
      <c r="H2504" s="24">
        <f>IFERROR(VLOOKUP(S2504,Swaps_wk!$A$2:$AP$151,HLOOKUP(MAIN!D2504,Swaps_wk!$B$2:$AP$151,150,FALSE),FALSE),0)</f>
        <v>0</v>
      </c>
      <c r="I2504" s="24">
        <f>SUMIFS(PASTE_DQS_TRACKER!$D:$D,PASTE_DQS_TRACKER!$C:$C,MAIN!$A2504,PASTE_DQS_TRACKER!$B:$B,MAIN!$D2504)-SUMIFS(PASTE_DQS_TRACKER!$D:$D,PASTE_DQS_TRACKER!$C:$C,MAIN!A2504,PASTE_DQS_TRACKER!$E:$E,MAIN!$D2504)</f>
        <v>0</v>
      </c>
      <c r="J2504" s="25">
        <f t="shared" si="726"/>
        <v>0</v>
      </c>
      <c r="K2504" s="24">
        <f>IFERROR(IF(V2504="Flex",0,IF(D2504=$D$30,VLOOKUP(A2504,MMO_o10M_lease!$A$1:$F$51,5,FALSE),IF(D2504=$D$26,VLOOKUP(D2504,LANDINGS!$A$3:$BR$40,HLOOKUP(A2504,LANDINGS!$B$1:$CF$42,42,FALSE),FALSE)-IFERROR(VLOOKUP(A2504,MMO_o10M_lease!$A$1:$F$38,5,FALSE),0),VLOOKUP(D2504,LANDINGS!$A$3:$CF$40,HLOOKUP(A2504,LANDINGS!$B$1:$CF$42,42,FALSE),FALSE)))),0)</f>
        <v>0</v>
      </c>
      <c r="L2504" s="24">
        <f>SUMIFS(PASTE_FLEX_TRACKER!$D:$D,PASTE_FLEX_TRACKER!$F:$F,MAIN!$A2504,PASTE_FLEX_TRACKER!$B:$B,MAIN!$D2504)-SUMIFS(PASTE_FLEX_TRACKER!$D:$D,PASTE_FLEX_TRACKER!$C:$C,MAIN!$A2504,PASTE_FLEX_TRACKER!$B:$B,MAIN!$D2504)</f>
        <v>0</v>
      </c>
      <c r="M2504" s="24">
        <f>IFERROR(-VLOOKUP(D2504,SQ!$A$19:$CC$52,HLOOKUP(MAIN!A2504,SQ!$B$18:$CC$56,39,FALSE),FALSE),"n/a")</f>
        <v>0</v>
      </c>
      <c r="N2504" s="46" t="s">
        <v>563</v>
      </c>
      <c r="O2504" s="46">
        <f>SUMIFS(MAN_ADJ!$L:$L,MAN_ADJ!$K:$K,MAIN!$D2504,MAN_ADJ!$J:$J,MAIN!$S2504)</f>
        <v>0</v>
      </c>
      <c r="P2504" s="25">
        <f t="shared" si="727"/>
        <v>0</v>
      </c>
      <c r="Q2504" s="28" t="str">
        <f t="shared" si="717"/>
        <v>n/a</v>
      </c>
      <c r="R2504" s="38">
        <f t="shared" si="718"/>
        <v>0</v>
      </c>
      <c r="S2504" s="17" t="s">
        <v>258</v>
      </c>
    </row>
    <row r="2505" spans="1:19" x14ac:dyDescent="0.25">
      <c r="A2505" s="17" t="s">
        <v>258</v>
      </c>
      <c r="B2505" s="17" t="s">
        <v>93</v>
      </c>
      <c r="C2505" s="17" t="s">
        <v>259</v>
      </c>
      <c r="D2505" s="17" t="s">
        <v>113</v>
      </c>
      <c r="E2505" s="24">
        <f>IF(U2505="SC",SUMIFS(SC!F:F,SC!A:A,MAIN!D2505,SC!B:B,MAIN!A2505),SUMIFS(Allocations!$H:$H,Allocations!$A:$A,MAIN!$A2505,Allocations!$B:$B,MAIN!$D2505))</f>
        <v>0</v>
      </c>
      <c r="F2505" s="24">
        <f>IF(U2505="SC",SUMIFS(SC!J:J,SC!A:A,MAIN!D2505,SC!B:B,MAIN!A2505),SUMIFS(Allocations!M:M,Allocations!A:A,MAIN!A2505,Allocations!B:B,MAIN!D2505))</f>
        <v>0</v>
      </c>
      <c r="G2505" s="24">
        <f t="shared" si="725"/>
        <v>0</v>
      </c>
      <c r="H2505" s="24">
        <f>IFERROR(VLOOKUP(S2505,Swaps_wk!$A$2:$AP$151,HLOOKUP(MAIN!D2505,Swaps_wk!$B$2:$AP$151,150,FALSE),FALSE),0)</f>
        <v>0</v>
      </c>
      <c r="I2505" s="24">
        <f>SUMIFS(PASTE_DQS_TRACKER!$D:$D,PASTE_DQS_TRACKER!$C:$C,MAIN!$A2505,PASTE_DQS_TRACKER!$B:$B,MAIN!$D2505)-SUMIFS(PASTE_DQS_TRACKER!$D:$D,PASTE_DQS_TRACKER!$C:$C,MAIN!A2505,PASTE_DQS_TRACKER!$E:$E,MAIN!$D2505)</f>
        <v>0</v>
      </c>
      <c r="J2505" s="25">
        <f t="shared" si="726"/>
        <v>0</v>
      </c>
      <c r="K2505" s="24">
        <f>IFERROR(IF(V2505="Flex",0,IF(D2505=$D$30,VLOOKUP(A2505,MMO_o10M_lease!$A$1:$F$51,5,FALSE),IF(D2505=$D$26,VLOOKUP(D2505,LANDINGS!$A$3:$BR$40,HLOOKUP(A2505,LANDINGS!$B$1:$CF$42,42,FALSE),FALSE)-IFERROR(VLOOKUP(A2505,MMO_o10M_lease!$A$1:$F$38,5,FALSE),0),VLOOKUP(D2505,LANDINGS!$A$3:$CF$40,HLOOKUP(A2505,LANDINGS!$B$1:$CF$42,42,FALSE),FALSE)))),0)</f>
        <v>0</v>
      </c>
      <c r="L2505" s="24">
        <f>SUMIFS(PASTE_FLEX_TRACKER!$D:$D,PASTE_FLEX_TRACKER!$F:$F,MAIN!$A2505,PASTE_FLEX_TRACKER!$B:$B,MAIN!$D2505)-SUMIFS(PASTE_FLEX_TRACKER!$D:$D,PASTE_FLEX_TRACKER!$C:$C,MAIN!$A2505,PASTE_FLEX_TRACKER!$B:$B,MAIN!$D2505)</f>
        <v>0</v>
      </c>
      <c r="M2505" s="24">
        <f>IFERROR(-VLOOKUP(D2505,SQ!$A$19:$CC$52,HLOOKUP(MAIN!A2505,SQ!$B$18:$CC$56,39,FALSE),FALSE),"n/a")</f>
        <v>0</v>
      </c>
      <c r="N2505" s="46" t="s">
        <v>563</v>
      </c>
      <c r="O2505" s="46">
        <f>SUMIFS(MAN_ADJ!$L:$L,MAN_ADJ!$K:$K,MAIN!$D2505,MAN_ADJ!$J:$J,MAIN!$S2505)</f>
        <v>0</v>
      </c>
      <c r="P2505" s="25">
        <f t="shared" si="727"/>
        <v>0</v>
      </c>
      <c r="Q2505" s="28" t="str">
        <f t="shared" si="717"/>
        <v>n/a</v>
      </c>
      <c r="R2505" s="38">
        <f t="shared" si="718"/>
        <v>0</v>
      </c>
      <c r="S2505" s="17" t="s">
        <v>258</v>
      </c>
    </row>
    <row r="2506" spans="1:19" x14ac:dyDescent="0.25">
      <c r="A2506" s="17" t="s">
        <v>258</v>
      </c>
      <c r="B2506" s="17" t="s">
        <v>93</v>
      </c>
      <c r="C2506" s="17" t="s">
        <v>259</v>
      </c>
      <c r="D2506" s="17" t="s">
        <v>114</v>
      </c>
      <c r="E2506" s="24">
        <f>IF(U2506="SC",SUMIFS(SC!F:F,SC!A:A,MAIN!D2506,SC!B:B,MAIN!A2506),SUMIFS(Allocations!$H:$H,Allocations!$A:$A,MAIN!$A2506,Allocations!$B:$B,MAIN!$D2506))</f>
        <v>0</v>
      </c>
      <c r="F2506" s="24">
        <f>IF(U2506="SC",SUMIFS(SC!J:J,SC!A:A,MAIN!D2506,SC!B:B,MAIN!A2506),SUMIFS(Allocations!M:M,Allocations!A:A,MAIN!A2506,Allocations!B:B,MAIN!D2506))</f>
        <v>0</v>
      </c>
      <c r="G2506" s="24">
        <f t="shared" si="725"/>
        <v>0</v>
      </c>
      <c r="H2506" s="24">
        <f>IFERROR(VLOOKUP(S2506,Swaps_wk!$A$2:$AP$151,HLOOKUP(MAIN!D2506,Swaps_wk!$B$2:$AP$151,150,FALSE),FALSE),0)</f>
        <v>0</v>
      </c>
      <c r="I2506" s="24">
        <f>SUMIFS(PASTE_DQS_TRACKER!$D:$D,PASTE_DQS_TRACKER!$C:$C,MAIN!$A2506,PASTE_DQS_TRACKER!$B:$B,MAIN!$D2506)-SUMIFS(PASTE_DQS_TRACKER!$D:$D,PASTE_DQS_TRACKER!$C:$C,MAIN!A2506,PASTE_DQS_TRACKER!$E:$E,MAIN!$D2506)</f>
        <v>0</v>
      </c>
      <c r="J2506" s="25">
        <f t="shared" si="726"/>
        <v>0</v>
      </c>
      <c r="K2506" s="24">
        <f>IFERROR(IF(V2506="Flex",0,IF(D2506=$D$30,VLOOKUP(A2506,MMO_o10M_lease!$A$1:$F$51,5,FALSE),IF(D2506=$D$26,VLOOKUP(D2506,LANDINGS!$A$3:$BR$40,HLOOKUP(A2506,LANDINGS!$B$1:$CF$42,42,FALSE),FALSE)-IFERROR(VLOOKUP(A2506,MMO_o10M_lease!$A$1:$F$38,5,FALSE),0),VLOOKUP(D2506,LANDINGS!$A$3:$CF$40,HLOOKUP(A2506,LANDINGS!$B$1:$CF$42,42,FALSE),FALSE)))),0)</f>
        <v>0</v>
      </c>
      <c r="L2506" s="24">
        <f>SUMIFS(PASTE_FLEX_TRACKER!$D:$D,PASTE_FLEX_TRACKER!$F:$F,MAIN!$A2506,PASTE_FLEX_TRACKER!$B:$B,MAIN!$D2506)-SUMIFS(PASTE_FLEX_TRACKER!$D:$D,PASTE_FLEX_TRACKER!$C:$C,MAIN!$A2506,PASTE_FLEX_TRACKER!$B:$B,MAIN!$D2506)</f>
        <v>0</v>
      </c>
      <c r="M2506" s="24">
        <f>IFERROR(-VLOOKUP(D2506,SQ!$A$19:$CC$52,HLOOKUP(MAIN!A2506,SQ!$B$18:$CC$56,39,FALSE),FALSE),"n/a")</f>
        <v>0</v>
      </c>
      <c r="N2506" s="46" t="s">
        <v>563</v>
      </c>
      <c r="O2506" s="46">
        <f>SUMIFS(MAN_ADJ!$L:$L,MAN_ADJ!$K:$K,MAIN!$D2506,MAN_ADJ!$J:$J,MAIN!$S2506)</f>
        <v>0</v>
      </c>
      <c r="P2506" s="25">
        <f t="shared" si="727"/>
        <v>0</v>
      </c>
      <c r="Q2506" s="28" t="str">
        <f t="shared" si="717"/>
        <v>n/a</v>
      </c>
      <c r="R2506" s="38">
        <f t="shared" si="718"/>
        <v>0</v>
      </c>
      <c r="S2506" s="17" t="s">
        <v>258</v>
      </c>
    </row>
    <row r="2507" spans="1:19" x14ac:dyDescent="0.25">
      <c r="A2507" s="17" t="s">
        <v>258</v>
      </c>
      <c r="B2507" s="17" t="s">
        <v>93</v>
      </c>
      <c r="C2507" s="17" t="s">
        <v>259</v>
      </c>
      <c r="D2507" s="17" t="s">
        <v>115</v>
      </c>
      <c r="E2507" s="24">
        <f>IF(U2507="SC",SUMIFS(SC!F:F,SC!A:A,MAIN!D2507,SC!B:B,MAIN!A2507),SUMIFS(Allocations!$H:$H,Allocations!$A:$A,MAIN!$A2507,Allocations!$B:$B,MAIN!$D2507))</f>
        <v>0</v>
      </c>
      <c r="F2507" s="24">
        <f>IF(U2507="SC",SUMIFS(SC!J:J,SC!A:A,MAIN!D2507,SC!B:B,MAIN!A2507),SUMIFS(Allocations!M:M,Allocations!A:A,MAIN!A2507,Allocations!B:B,MAIN!D2507))</f>
        <v>0</v>
      </c>
      <c r="G2507" s="24">
        <f t="shared" si="725"/>
        <v>0</v>
      </c>
      <c r="H2507" s="24">
        <f>IFERROR(VLOOKUP(S2507,Swaps_wk!$A$2:$AP$151,HLOOKUP(MAIN!D2507,Swaps_wk!$B$2:$AP$151,150,FALSE),FALSE),0)</f>
        <v>0</v>
      </c>
      <c r="I2507" s="24">
        <f>SUMIFS(PASTE_DQS_TRACKER!$D:$D,PASTE_DQS_TRACKER!$C:$C,MAIN!$A2507,PASTE_DQS_TRACKER!$B:$B,MAIN!$D2507)-SUMIFS(PASTE_DQS_TRACKER!$D:$D,PASTE_DQS_TRACKER!$C:$C,MAIN!A2507,PASTE_DQS_TRACKER!$E:$E,MAIN!$D2507)</f>
        <v>0</v>
      </c>
      <c r="J2507" s="25">
        <f t="shared" si="726"/>
        <v>0</v>
      </c>
      <c r="K2507" s="24">
        <f>IFERROR(IF(V2507="Flex",0,IF(D2507=$D$30,VLOOKUP(A2507,MMO_o10M_lease!$A$1:$F$51,5,FALSE),IF(D2507=$D$26,VLOOKUP(D2507,LANDINGS!$A$3:$BR$40,HLOOKUP(A2507,LANDINGS!$B$1:$CF$42,42,FALSE),FALSE)-IFERROR(VLOOKUP(A2507,MMO_o10M_lease!$A$1:$F$38,5,FALSE),0),VLOOKUP(D2507,LANDINGS!$A$3:$CF$40,HLOOKUP(A2507,LANDINGS!$B$1:$CF$42,42,FALSE),FALSE)))),0)</f>
        <v>0</v>
      </c>
      <c r="L2507" s="24">
        <f>SUMIFS(PASTE_FLEX_TRACKER!$D:$D,PASTE_FLEX_TRACKER!$F:$F,MAIN!$A2507,PASTE_FLEX_TRACKER!$B:$B,MAIN!$D2507)-SUMIFS(PASTE_FLEX_TRACKER!$D:$D,PASTE_FLEX_TRACKER!$C:$C,MAIN!$A2507,PASTE_FLEX_TRACKER!$B:$B,MAIN!$D2507)</f>
        <v>0</v>
      </c>
      <c r="M2507" s="24">
        <f>IFERROR(-VLOOKUP(D2507,SQ!$A$19:$CC$52,HLOOKUP(MAIN!A2507,SQ!$B$18:$CC$56,39,FALSE),FALSE),"n/a")</f>
        <v>0</v>
      </c>
      <c r="N2507" s="46" t="s">
        <v>563</v>
      </c>
      <c r="O2507" s="46">
        <f>SUMIFS(MAN_ADJ!$L:$L,MAN_ADJ!$K:$K,MAIN!$D2507,MAN_ADJ!$J:$J,MAIN!$S2507)</f>
        <v>0</v>
      </c>
      <c r="P2507" s="25">
        <f t="shared" si="727"/>
        <v>0</v>
      </c>
      <c r="Q2507" s="28" t="str">
        <f t="shared" si="717"/>
        <v>n/a</v>
      </c>
      <c r="R2507" s="38">
        <f t="shared" si="718"/>
        <v>0</v>
      </c>
      <c r="S2507" s="17" t="s">
        <v>258</v>
      </c>
    </row>
    <row r="2508" spans="1:19" x14ac:dyDescent="0.25">
      <c r="A2508" s="17" t="s">
        <v>258</v>
      </c>
      <c r="B2508" s="17" t="s">
        <v>93</v>
      </c>
      <c r="C2508" s="17" t="s">
        <v>259</v>
      </c>
      <c r="D2508" s="17" t="s">
        <v>116</v>
      </c>
      <c r="E2508" s="24">
        <f>IF(U2508="SC",SUMIFS(SC!F:F,SC!A:A,MAIN!D2508,SC!B:B,MAIN!A2508),SUMIFS(Allocations!$H:$H,Allocations!$A:$A,MAIN!$A2508,Allocations!$B:$B,MAIN!$D2508))</f>
        <v>0</v>
      </c>
      <c r="F2508" s="24">
        <f>IF(U2508="SC",SUMIFS(SC!J:J,SC!A:A,MAIN!D2508,SC!B:B,MAIN!A2508),SUMIFS(Allocations!M:M,Allocations!A:A,MAIN!A2508,Allocations!B:B,MAIN!D2508))</f>
        <v>0</v>
      </c>
      <c r="G2508" s="24">
        <f t="shared" si="725"/>
        <v>0</v>
      </c>
      <c r="H2508" s="24">
        <f>IFERROR(VLOOKUP(S2508,Swaps_wk!$A$2:$AP$151,HLOOKUP(MAIN!D2508,Swaps_wk!$B$2:$AP$151,150,FALSE),FALSE),0)</f>
        <v>0</v>
      </c>
      <c r="I2508" s="24">
        <f>SUMIFS(PASTE_DQS_TRACKER!$D:$D,PASTE_DQS_TRACKER!$C:$C,MAIN!$A2508,PASTE_DQS_TRACKER!$B:$B,MAIN!$D2508)-SUMIFS(PASTE_DQS_TRACKER!$D:$D,PASTE_DQS_TRACKER!$C:$C,MAIN!A2508,PASTE_DQS_TRACKER!$E:$E,MAIN!$D2508)</f>
        <v>0</v>
      </c>
      <c r="J2508" s="25">
        <f t="shared" si="726"/>
        <v>0</v>
      </c>
      <c r="K2508" s="24">
        <f>IFERROR(IF(V2508="Flex",0,IF(D2508=$D$30,VLOOKUP(A2508,MMO_o10M_lease!$A$1:$F$51,5,FALSE),IF(D2508=$D$26,VLOOKUP(D2508,LANDINGS!$A$3:$BR$40,HLOOKUP(A2508,LANDINGS!$B$1:$CF$42,42,FALSE),FALSE)-IFERROR(VLOOKUP(A2508,MMO_o10M_lease!$A$1:$F$38,5,FALSE),0),VLOOKUP(D2508,LANDINGS!$A$3:$CF$40,HLOOKUP(A2508,LANDINGS!$B$1:$CF$42,42,FALSE),FALSE)))),0)</f>
        <v>0</v>
      </c>
      <c r="L2508" s="24">
        <f>SUMIFS(PASTE_FLEX_TRACKER!$D:$D,PASTE_FLEX_TRACKER!$F:$F,MAIN!$A2508,PASTE_FLEX_TRACKER!$B:$B,MAIN!$D2508)-SUMIFS(PASTE_FLEX_TRACKER!$D:$D,PASTE_FLEX_TRACKER!$C:$C,MAIN!$A2508,PASTE_FLEX_TRACKER!$B:$B,MAIN!$D2508)</f>
        <v>0</v>
      </c>
      <c r="M2508" s="24">
        <f>IFERROR(-VLOOKUP(D2508,SQ!$A$19:$CC$52,HLOOKUP(MAIN!A2508,SQ!$B$18:$CC$56,39,FALSE),FALSE),"n/a")</f>
        <v>0</v>
      </c>
      <c r="N2508" s="46" t="s">
        <v>563</v>
      </c>
      <c r="O2508" s="46">
        <f>SUMIFS(MAN_ADJ!$L:$L,MAN_ADJ!$K:$K,MAIN!$D2508,MAN_ADJ!$J:$J,MAIN!$S2508)</f>
        <v>0</v>
      </c>
      <c r="P2508" s="25">
        <f t="shared" si="727"/>
        <v>0</v>
      </c>
      <c r="Q2508" s="28" t="str">
        <f t="shared" si="717"/>
        <v>n/a</v>
      </c>
      <c r="R2508" s="38">
        <f t="shared" si="718"/>
        <v>0</v>
      </c>
      <c r="S2508" s="17" t="s">
        <v>258</v>
      </c>
    </row>
    <row r="2509" spans="1:19" x14ac:dyDescent="0.25">
      <c r="A2509" s="17" t="s">
        <v>258</v>
      </c>
      <c r="B2509" s="17" t="s">
        <v>93</v>
      </c>
      <c r="C2509" s="17" t="s">
        <v>259</v>
      </c>
      <c r="D2509" s="17" t="s">
        <v>117</v>
      </c>
      <c r="E2509" s="24">
        <f>IF(U2509="SC",SUMIFS(SC!F:F,SC!A:A,MAIN!D2509,SC!B:B,MAIN!A2509),SUMIFS(Allocations!$H:$H,Allocations!$A:$A,MAIN!$A2509,Allocations!$B:$B,MAIN!$D2509))</f>
        <v>0</v>
      </c>
      <c r="F2509" s="24">
        <f>IF(U2509="SC",SUMIFS(SC!J:J,SC!A:A,MAIN!D2509,SC!B:B,MAIN!A2509),SUMIFS(Allocations!M:M,Allocations!A:A,MAIN!A2509,Allocations!B:B,MAIN!D2509))</f>
        <v>0</v>
      </c>
      <c r="G2509" s="24">
        <f t="shared" si="725"/>
        <v>0</v>
      </c>
      <c r="H2509" s="24">
        <f>IFERROR(VLOOKUP(S2509,Swaps_wk!$A$2:$AP$151,HLOOKUP(MAIN!D2509,Swaps_wk!$B$2:$AP$151,150,FALSE),FALSE),0)</f>
        <v>0</v>
      </c>
      <c r="I2509" s="24">
        <f>SUMIFS(PASTE_DQS_TRACKER!$D:$D,PASTE_DQS_TRACKER!$C:$C,MAIN!$A2509,PASTE_DQS_TRACKER!$B:$B,MAIN!$D2509)-SUMIFS(PASTE_DQS_TRACKER!$D:$D,PASTE_DQS_TRACKER!$C:$C,MAIN!A2509,PASTE_DQS_TRACKER!$E:$E,MAIN!$D2509)</f>
        <v>0</v>
      </c>
      <c r="J2509" s="25">
        <f t="shared" si="726"/>
        <v>0</v>
      </c>
      <c r="K2509" s="24">
        <f>IFERROR(IF(V2509="Flex",0,IF(D2509=$D$30,VLOOKUP(A2509,MMO_o10M_lease!$A$1:$F$51,5,FALSE),IF(D2509=$D$26,VLOOKUP(D2509,LANDINGS!$A$3:$BR$40,HLOOKUP(A2509,LANDINGS!$B$1:$CF$42,42,FALSE),FALSE)-IFERROR(VLOOKUP(A2509,MMO_o10M_lease!$A$1:$F$38,5,FALSE),0),VLOOKUP(D2509,LANDINGS!$A$3:$CF$40,HLOOKUP(A2509,LANDINGS!$B$1:$CF$42,42,FALSE),FALSE)))),0)</f>
        <v>0</v>
      </c>
      <c r="L2509" s="24">
        <f>SUMIFS(PASTE_FLEX_TRACKER!$D:$D,PASTE_FLEX_TRACKER!$F:$F,MAIN!$A2509,PASTE_FLEX_TRACKER!$B:$B,MAIN!$D2509)-SUMIFS(PASTE_FLEX_TRACKER!$D:$D,PASTE_FLEX_TRACKER!$C:$C,MAIN!$A2509,PASTE_FLEX_TRACKER!$B:$B,MAIN!$D2509)</f>
        <v>0</v>
      </c>
      <c r="M2509" s="24">
        <f>IFERROR(-VLOOKUP(D2509,SQ!$A$19:$CC$52,HLOOKUP(MAIN!A2509,SQ!$B$18:$CC$56,39,FALSE),FALSE),"n/a")</f>
        <v>0</v>
      </c>
      <c r="N2509" s="46" t="s">
        <v>563</v>
      </c>
      <c r="O2509" s="46">
        <f>SUMIFS(MAN_ADJ!$L:$L,MAN_ADJ!$K:$K,MAIN!$D2509,MAN_ADJ!$J:$J,MAIN!$S2509)</f>
        <v>0</v>
      </c>
      <c r="P2509" s="25">
        <f t="shared" si="727"/>
        <v>0</v>
      </c>
      <c r="Q2509" s="28" t="str">
        <f t="shared" si="717"/>
        <v>n/a</v>
      </c>
      <c r="R2509" s="38">
        <f t="shared" si="718"/>
        <v>0</v>
      </c>
      <c r="S2509" s="17" t="s">
        <v>258</v>
      </c>
    </row>
    <row r="2510" spans="1:19" x14ac:dyDescent="0.25">
      <c r="A2510" s="17" t="s">
        <v>258</v>
      </c>
      <c r="B2510" s="17" t="s">
        <v>93</v>
      </c>
      <c r="C2510" s="17" t="s">
        <v>259</v>
      </c>
      <c r="D2510" s="17" t="s">
        <v>118</v>
      </c>
      <c r="E2510" s="24">
        <f>IF(U2510="SC",SUMIFS(SC!F:F,SC!A:A,MAIN!D2510,SC!B:B,MAIN!A2510),SUMIFS(Allocations!$H:$H,Allocations!$A:$A,MAIN!$A2510,Allocations!$B:$B,MAIN!$D2510))</f>
        <v>0</v>
      </c>
      <c r="F2510" s="24">
        <f>IF(U2510="SC",SUMIFS(SC!J:J,SC!A:A,MAIN!D2510,SC!B:B,MAIN!A2510),SUMIFS(Allocations!M:M,Allocations!A:A,MAIN!A2510,Allocations!B:B,MAIN!D2510))</f>
        <v>0</v>
      </c>
      <c r="G2510" s="24">
        <f t="shared" si="725"/>
        <v>0</v>
      </c>
      <c r="H2510" s="24">
        <f>IFERROR(VLOOKUP(S2510,Swaps_wk!$A$2:$AP$151,HLOOKUP(MAIN!D2510,Swaps_wk!$B$2:$AP$151,150,FALSE),FALSE),0)</f>
        <v>0</v>
      </c>
      <c r="I2510" s="24">
        <f>SUMIFS(PASTE_DQS_TRACKER!$D:$D,PASTE_DQS_TRACKER!$C:$C,MAIN!$A2510,PASTE_DQS_TRACKER!$B:$B,MAIN!$D2510)-SUMIFS(PASTE_DQS_TRACKER!$D:$D,PASTE_DQS_TRACKER!$C:$C,MAIN!A2510,PASTE_DQS_TRACKER!$E:$E,MAIN!$D2510)</f>
        <v>0</v>
      </c>
      <c r="J2510" s="25">
        <f t="shared" si="726"/>
        <v>0</v>
      </c>
      <c r="K2510" s="24">
        <f>IFERROR(IF(V2510="Flex",0,IF(D2510=$D$30,VLOOKUP(A2510,MMO_o10M_lease!$A$1:$F$51,5,FALSE),IF(D2510=$D$26,VLOOKUP(D2510,LANDINGS!$A$3:$BR$40,HLOOKUP(A2510,LANDINGS!$B$1:$CF$42,42,FALSE),FALSE)-IFERROR(VLOOKUP(A2510,MMO_o10M_lease!$A$1:$F$38,5,FALSE),0),VLOOKUP(D2510,LANDINGS!$A$3:$CF$40,HLOOKUP(A2510,LANDINGS!$B$1:$CF$42,42,FALSE),FALSE)))),0)</f>
        <v>0</v>
      </c>
      <c r="L2510" s="24">
        <f>SUMIFS(PASTE_FLEX_TRACKER!$D:$D,PASTE_FLEX_TRACKER!$F:$F,MAIN!$A2510,PASTE_FLEX_TRACKER!$B:$B,MAIN!$D2510)-SUMIFS(PASTE_FLEX_TRACKER!$D:$D,PASTE_FLEX_TRACKER!$C:$C,MAIN!$A2510,PASTE_FLEX_TRACKER!$B:$B,MAIN!$D2510)</f>
        <v>0</v>
      </c>
      <c r="M2510" s="24">
        <f>IFERROR(-VLOOKUP(D2510,SQ!$A$19:$CC$52,HLOOKUP(MAIN!A2510,SQ!$B$18:$CC$56,39,FALSE),FALSE),"n/a")</f>
        <v>0</v>
      </c>
      <c r="N2510" s="46" t="s">
        <v>563</v>
      </c>
      <c r="O2510" s="46">
        <f>SUMIFS(MAN_ADJ!$L:$L,MAN_ADJ!$K:$K,MAIN!$D2510,MAN_ADJ!$J:$J,MAIN!$S2510)</f>
        <v>0</v>
      </c>
      <c r="P2510" s="25">
        <f t="shared" si="727"/>
        <v>0</v>
      </c>
      <c r="Q2510" s="28" t="str">
        <f t="shared" si="717"/>
        <v>n/a</v>
      </c>
      <c r="R2510" s="38">
        <f t="shared" si="718"/>
        <v>0</v>
      </c>
      <c r="S2510" s="17" t="s">
        <v>258</v>
      </c>
    </row>
    <row r="2511" spans="1:19" x14ac:dyDescent="0.25">
      <c r="A2511" s="17" t="s">
        <v>258</v>
      </c>
      <c r="B2511" s="17" t="s">
        <v>93</v>
      </c>
      <c r="C2511" s="17" t="s">
        <v>259</v>
      </c>
      <c r="D2511" s="17" t="s">
        <v>119</v>
      </c>
      <c r="E2511" s="24">
        <f>IF(U2511="SC",SUMIFS(SC!F:F,SC!A:A,MAIN!D2511,SC!B:B,MAIN!A2511),SUMIFS(Allocations!$H:$H,Allocations!$A:$A,MAIN!$A2511,Allocations!$B:$B,MAIN!$D2511))</f>
        <v>0</v>
      </c>
      <c r="F2511" s="24">
        <f>IF(U2511="SC",SUMIFS(SC!J:J,SC!A:A,MAIN!D2511,SC!B:B,MAIN!A2511),SUMIFS(Allocations!M:M,Allocations!A:A,MAIN!A2511,Allocations!B:B,MAIN!D2511))</f>
        <v>0</v>
      </c>
      <c r="G2511" s="24">
        <f t="shared" si="725"/>
        <v>0</v>
      </c>
      <c r="H2511" s="24">
        <f>IFERROR(VLOOKUP(S2511,Swaps_wk!$A$2:$AP$151,HLOOKUP(MAIN!D2511,Swaps_wk!$B$2:$AP$151,150,FALSE),FALSE),0)</f>
        <v>0</v>
      </c>
      <c r="I2511" s="24">
        <f>SUMIFS(PASTE_DQS_TRACKER!$D:$D,PASTE_DQS_TRACKER!$C:$C,MAIN!$A2511,PASTE_DQS_TRACKER!$B:$B,MAIN!$D2511)-SUMIFS(PASTE_DQS_TRACKER!$D:$D,PASTE_DQS_TRACKER!$C:$C,MAIN!A2511,PASTE_DQS_TRACKER!$E:$E,MAIN!$D2511)</f>
        <v>0</v>
      </c>
      <c r="J2511" s="25">
        <f t="shared" si="726"/>
        <v>0</v>
      </c>
      <c r="K2511" s="24">
        <f>IFERROR(IF(V2511="Flex",0,IF(D2511=$D$30,VLOOKUP(A2511,MMO_o10M_lease!$A$1:$F$51,5,FALSE),IF(D2511=$D$26,VLOOKUP(D2511,LANDINGS!$A$3:$BR$40,HLOOKUP(A2511,LANDINGS!$B$1:$CF$42,42,FALSE),FALSE)-IFERROR(VLOOKUP(A2511,MMO_o10M_lease!$A$1:$F$38,5,FALSE),0),VLOOKUP(D2511,LANDINGS!$A$3:$CF$40,HLOOKUP(A2511,LANDINGS!$B$1:$CF$42,42,FALSE),FALSE)))),0)</f>
        <v>0</v>
      </c>
      <c r="L2511" s="24">
        <f>SUMIFS(PASTE_FLEX_TRACKER!$D:$D,PASTE_FLEX_TRACKER!$F:$F,MAIN!$A2511,PASTE_FLEX_TRACKER!$B:$B,MAIN!$D2511)-SUMIFS(PASTE_FLEX_TRACKER!$D:$D,PASTE_FLEX_TRACKER!$C:$C,MAIN!$A2511,PASTE_FLEX_TRACKER!$B:$B,MAIN!$D2511)</f>
        <v>0</v>
      </c>
      <c r="M2511" s="24">
        <f>IFERROR(-VLOOKUP(D2511,SQ!$A$19:$CC$52,HLOOKUP(MAIN!A2511,SQ!$B$18:$CC$56,39,FALSE),FALSE),"n/a")</f>
        <v>0</v>
      </c>
      <c r="N2511" s="46" t="s">
        <v>563</v>
      </c>
      <c r="O2511" s="46">
        <f>SUMIFS(MAN_ADJ!$L:$L,MAN_ADJ!$K:$K,MAIN!$D2511,MAN_ADJ!$J:$J,MAIN!$S2511)</f>
        <v>0</v>
      </c>
      <c r="P2511" s="25">
        <f t="shared" si="727"/>
        <v>0</v>
      </c>
      <c r="Q2511" s="28" t="str">
        <f t="shared" si="717"/>
        <v>n/a</v>
      </c>
      <c r="R2511" s="38">
        <f t="shared" si="718"/>
        <v>0</v>
      </c>
      <c r="S2511" s="17" t="s">
        <v>258</v>
      </c>
    </row>
    <row r="2512" spans="1:19" x14ac:dyDescent="0.25">
      <c r="A2512" s="17" t="s">
        <v>258</v>
      </c>
      <c r="B2512" s="17" t="s">
        <v>93</v>
      </c>
      <c r="C2512" s="17" t="s">
        <v>259</v>
      </c>
      <c r="D2512" s="17" t="s">
        <v>120</v>
      </c>
      <c r="E2512" s="24">
        <f>IF(U2512="SC",SUMIFS(SC!F:F,SC!A:A,MAIN!D2512,SC!B:B,MAIN!A2512),SUMIFS(Allocations!$H:$H,Allocations!$A:$A,MAIN!$A2512,Allocations!$B:$B,MAIN!$D2512))</f>
        <v>0</v>
      </c>
      <c r="F2512" s="24">
        <f>IF(U2512="SC",SUMIFS(SC!J:J,SC!A:A,MAIN!D2512,SC!B:B,MAIN!A2512),SUMIFS(Allocations!M:M,Allocations!A:A,MAIN!A2512,Allocations!B:B,MAIN!D2512))</f>
        <v>0</v>
      </c>
      <c r="G2512" s="24">
        <f t="shared" si="725"/>
        <v>0</v>
      </c>
      <c r="H2512" s="24">
        <f>IFERROR(VLOOKUP(S2512,Swaps_wk!$A$2:$AP$151,HLOOKUP(MAIN!D2512,Swaps_wk!$B$2:$AP$151,150,FALSE),FALSE),0)</f>
        <v>0</v>
      </c>
      <c r="I2512" s="24">
        <f>SUMIFS(PASTE_DQS_TRACKER!$D:$D,PASTE_DQS_TRACKER!$C:$C,MAIN!$A2512,PASTE_DQS_TRACKER!$B:$B,MAIN!$D2512)-SUMIFS(PASTE_DQS_TRACKER!$D:$D,PASTE_DQS_TRACKER!$C:$C,MAIN!A2512,PASTE_DQS_TRACKER!$E:$E,MAIN!$D2512)</f>
        <v>0</v>
      </c>
      <c r="J2512" s="25">
        <f t="shared" si="726"/>
        <v>0</v>
      </c>
      <c r="K2512" s="24">
        <f>IFERROR(IF(V2512="Flex",0,IF(D2512=$D$30,VLOOKUP(A2512,MMO_o10M_lease!$A$1:$F$51,5,FALSE),IF(D2512=$D$26,VLOOKUP(D2512,LANDINGS!$A$3:$BR$40,HLOOKUP(A2512,LANDINGS!$B$1:$CF$42,42,FALSE),FALSE)-IFERROR(VLOOKUP(A2512,MMO_o10M_lease!$A$1:$F$38,5,FALSE),0),VLOOKUP(D2512,LANDINGS!$A$3:$CF$40,HLOOKUP(A2512,LANDINGS!$B$1:$CF$42,42,FALSE),FALSE)))),0)</f>
        <v>0</v>
      </c>
      <c r="L2512" s="24">
        <f>SUMIFS(PASTE_FLEX_TRACKER!$D:$D,PASTE_FLEX_TRACKER!$F:$F,MAIN!$A2512,PASTE_FLEX_TRACKER!$B:$B,MAIN!$D2512)-SUMIFS(PASTE_FLEX_TRACKER!$D:$D,PASTE_FLEX_TRACKER!$C:$C,MAIN!$A2512,PASTE_FLEX_TRACKER!$B:$B,MAIN!$D2512)</f>
        <v>0</v>
      </c>
      <c r="M2512" s="24">
        <f>IFERROR(-VLOOKUP(D2512,SQ!$A$19:$CC$52,HLOOKUP(MAIN!A2512,SQ!$B$18:$CC$56,39,FALSE),FALSE),"n/a")</f>
        <v>0</v>
      </c>
      <c r="N2512" s="46" t="s">
        <v>563</v>
      </c>
      <c r="O2512" s="46">
        <f>SUMIFS(MAN_ADJ!$L:$L,MAN_ADJ!$K:$K,MAIN!$D2512,MAN_ADJ!$J:$J,MAIN!$S2512)</f>
        <v>0</v>
      </c>
      <c r="P2512" s="25">
        <f t="shared" si="727"/>
        <v>0</v>
      </c>
      <c r="Q2512" s="28" t="str">
        <f t="shared" si="717"/>
        <v>n/a</v>
      </c>
      <c r="R2512" s="38">
        <f t="shared" si="718"/>
        <v>0</v>
      </c>
      <c r="S2512" s="17" t="s">
        <v>258</v>
      </c>
    </row>
    <row r="2513" spans="1:19" x14ac:dyDescent="0.25">
      <c r="A2513" s="17" t="s">
        <v>258</v>
      </c>
      <c r="B2513" s="17" t="s">
        <v>93</v>
      </c>
      <c r="C2513" s="17" t="s">
        <v>259</v>
      </c>
      <c r="D2513" s="17" t="s">
        <v>121</v>
      </c>
      <c r="E2513" s="24">
        <f>IF(U2513="SC",SUMIFS(SC!F:F,SC!A:A,MAIN!D2513,SC!B:B,MAIN!A2513),SUMIFS(Allocations!$H:$H,Allocations!$A:$A,MAIN!$A2513,Allocations!$B:$B,MAIN!$D2513))</f>
        <v>0</v>
      </c>
      <c r="F2513" s="24">
        <f>IF(U2513="SC",SUMIFS(SC!J:J,SC!A:A,MAIN!D2513,SC!B:B,MAIN!A2513),SUMIFS(Allocations!M:M,Allocations!A:A,MAIN!A2513,Allocations!B:B,MAIN!D2513))</f>
        <v>0</v>
      </c>
      <c r="G2513" s="24">
        <f t="shared" si="725"/>
        <v>0</v>
      </c>
      <c r="H2513" s="24">
        <f>IFERROR(VLOOKUP(S2513,Swaps_wk!$A$2:$AP$151,HLOOKUP(MAIN!D2513,Swaps_wk!$B$2:$AP$151,150,FALSE),FALSE),0)</f>
        <v>0</v>
      </c>
      <c r="I2513" s="24">
        <f>SUMIFS(PASTE_DQS_TRACKER!$D:$D,PASTE_DQS_TRACKER!$C:$C,MAIN!$A2513,PASTE_DQS_TRACKER!$B:$B,MAIN!$D2513)-SUMIFS(PASTE_DQS_TRACKER!$D:$D,PASTE_DQS_TRACKER!$C:$C,MAIN!A2513,PASTE_DQS_TRACKER!$E:$E,MAIN!$D2513)</f>
        <v>0</v>
      </c>
      <c r="J2513" s="25">
        <f t="shared" si="726"/>
        <v>0</v>
      </c>
      <c r="K2513" s="24">
        <f>IFERROR(IF(V2513="Flex",0,IF(D2513=$D$30,VLOOKUP(A2513,MMO_o10M_lease!$A$1:$F$51,5,FALSE),IF(D2513=$D$26,VLOOKUP(D2513,LANDINGS!$A$3:$BR$40,HLOOKUP(A2513,LANDINGS!$B$1:$CF$42,42,FALSE),FALSE)-IFERROR(VLOOKUP(A2513,MMO_o10M_lease!$A$1:$F$38,5,FALSE),0),VLOOKUP(D2513,LANDINGS!$A$3:$CF$40,HLOOKUP(A2513,LANDINGS!$B$1:$CF$42,42,FALSE),FALSE)))),0)</f>
        <v>0</v>
      </c>
      <c r="L2513" s="24">
        <f>SUMIFS(PASTE_FLEX_TRACKER!$D:$D,PASTE_FLEX_TRACKER!$F:$F,MAIN!$A2513,PASTE_FLEX_TRACKER!$B:$B,MAIN!$D2513)-SUMIFS(PASTE_FLEX_TRACKER!$D:$D,PASTE_FLEX_TRACKER!$C:$C,MAIN!$A2513,PASTE_FLEX_TRACKER!$B:$B,MAIN!$D2513)</f>
        <v>0</v>
      </c>
      <c r="M2513" s="24">
        <f>IFERROR(-VLOOKUP(D2513,SQ!$A$19:$CC$52,HLOOKUP(MAIN!A2513,SQ!$B$18:$CC$56,39,FALSE),FALSE),"n/a")</f>
        <v>0</v>
      </c>
      <c r="N2513" s="46" t="s">
        <v>563</v>
      </c>
      <c r="O2513" s="46">
        <f>SUMIFS(MAN_ADJ!$L:$L,MAN_ADJ!$K:$K,MAIN!$D2513,MAN_ADJ!$J:$J,MAIN!$S2513)</f>
        <v>0</v>
      </c>
      <c r="P2513" s="25">
        <f t="shared" si="727"/>
        <v>0</v>
      </c>
      <c r="Q2513" s="28" t="str">
        <f t="shared" si="717"/>
        <v>n/a</v>
      </c>
      <c r="R2513" s="38">
        <f t="shared" si="718"/>
        <v>0</v>
      </c>
      <c r="S2513" s="17" t="s">
        <v>258</v>
      </c>
    </row>
    <row r="2514" spans="1:19" x14ac:dyDescent="0.25">
      <c r="A2514" s="17" t="s">
        <v>258</v>
      </c>
      <c r="B2514" s="17" t="s">
        <v>93</v>
      </c>
      <c r="C2514" s="17" t="s">
        <v>259</v>
      </c>
      <c r="D2514" s="17" t="s">
        <v>122</v>
      </c>
      <c r="E2514" s="24">
        <f>IF(U2514="SC",SUMIFS(SC!F:F,SC!A:A,MAIN!D2514,SC!B:B,MAIN!A2514),SUMIFS(Allocations!$H:$H,Allocations!$A:$A,MAIN!$A2514,Allocations!$B:$B,MAIN!$D2514))</f>
        <v>0</v>
      </c>
      <c r="F2514" s="24">
        <f>IF(U2514="SC",SUMIFS(SC!J:J,SC!A:A,MAIN!D2514,SC!B:B,MAIN!A2514),SUMIFS(Allocations!M:M,Allocations!A:A,MAIN!A2514,Allocations!B:B,MAIN!D2514))</f>
        <v>0</v>
      </c>
      <c r="G2514" s="24">
        <f t="shared" si="725"/>
        <v>0</v>
      </c>
      <c r="H2514" s="24">
        <f>IFERROR(VLOOKUP(S2514,Swaps_wk!$A$2:$AP$151,HLOOKUP(MAIN!D2514,Swaps_wk!$B$2:$AP$151,150,FALSE),FALSE),0)</f>
        <v>0</v>
      </c>
      <c r="I2514" s="24">
        <f>SUMIFS(PASTE_DQS_TRACKER!$D:$D,PASTE_DQS_TRACKER!$C:$C,MAIN!$A2514,PASTE_DQS_TRACKER!$B:$B,MAIN!$D2514)-SUMIFS(PASTE_DQS_TRACKER!$D:$D,PASTE_DQS_TRACKER!$C:$C,MAIN!A2514,PASTE_DQS_TRACKER!$E:$E,MAIN!$D2514)</f>
        <v>0</v>
      </c>
      <c r="J2514" s="25">
        <f t="shared" si="726"/>
        <v>0</v>
      </c>
      <c r="K2514" s="24">
        <f>IFERROR(IF(V2514="Flex",0,IF(D2514=$D$30,VLOOKUP(A2514,MMO_o10M_lease!$A$1:$F$51,5,FALSE),IF(D2514=$D$26,VLOOKUP(D2514,LANDINGS!$A$3:$BR$40,HLOOKUP(A2514,LANDINGS!$B$1:$CF$42,42,FALSE),FALSE)-IFERROR(VLOOKUP(A2514,MMO_o10M_lease!$A$1:$F$38,5,FALSE),0),VLOOKUP(D2514,LANDINGS!$A$3:$CF$40,HLOOKUP(A2514,LANDINGS!$B$1:$CF$42,42,FALSE),FALSE)))),0)</f>
        <v>0</v>
      </c>
      <c r="L2514" s="24">
        <f>SUMIFS(PASTE_FLEX_TRACKER!$D:$D,PASTE_FLEX_TRACKER!$F:$F,MAIN!$A2514,PASTE_FLEX_TRACKER!$B:$B,MAIN!$D2514)-SUMIFS(PASTE_FLEX_TRACKER!$D:$D,PASTE_FLEX_TRACKER!$C:$C,MAIN!$A2514,PASTE_FLEX_TRACKER!$B:$B,MAIN!$D2514)</f>
        <v>0</v>
      </c>
      <c r="M2514" s="24">
        <f>IFERROR(-VLOOKUP(D2514,SQ!$A$19:$CC$52,HLOOKUP(MAIN!A2514,SQ!$B$18:$CC$56,39,FALSE),FALSE),"n/a")</f>
        <v>0</v>
      </c>
      <c r="N2514" s="46" t="s">
        <v>563</v>
      </c>
      <c r="O2514" s="46">
        <f>SUMIFS(MAN_ADJ!$L:$L,MAN_ADJ!$K:$K,MAIN!$D2514,MAN_ADJ!$J:$J,MAIN!$S2514)</f>
        <v>0</v>
      </c>
      <c r="P2514" s="25">
        <f t="shared" si="727"/>
        <v>0</v>
      </c>
      <c r="Q2514" s="28" t="str">
        <f t="shared" si="717"/>
        <v>n/a</v>
      </c>
      <c r="R2514" s="38">
        <f t="shared" si="718"/>
        <v>0</v>
      </c>
      <c r="S2514" s="17" t="s">
        <v>258</v>
      </c>
    </row>
    <row r="2515" spans="1:19" x14ac:dyDescent="0.25">
      <c r="A2515" s="17" t="s">
        <v>258</v>
      </c>
      <c r="B2515" s="17" t="s">
        <v>93</v>
      </c>
      <c r="C2515" s="17" t="s">
        <v>259</v>
      </c>
      <c r="D2515" s="17" t="s">
        <v>123</v>
      </c>
      <c r="E2515" s="24">
        <f>IF(U2515="SC",SUMIFS(SC!F:F,SC!A:A,MAIN!D2515,SC!B:B,MAIN!A2515),SUMIFS(Allocations!$H:$H,Allocations!$A:$A,MAIN!$A2515,Allocations!$B:$B,MAIN!$D2515))</f>
        <v>0</v>
      </c>
      <c r="F2515" s="24">
        <f>IF(U2515="SC",SUMIFS(SC!J:J,SC!A:A,MAIN!D2515,SC!B:B,MAIN!A2515),SUMIFS(Allocations!M:M,Allocations!A:A,MAIN!A2515,Allocations!B:B,MAIN!D2515))</f>
        <v>0</v>
      </c>
      <c r="G2515" s="24">
        <f t="shared" si="725"/>
        <v>0</v>
      </c>
      <c r="H2515" s="24">
        <f>IFERROR(VLOOKUP(S2515,Swaps_wk!$A$2:$AP$151,HLOOKUP(MAIN!D2515,Swaps_wk!$B$2:$AP$151,150,FALSE),FALSE),0)</f>
        <v>0</v>
      </c>
      <c r="I2515" s="24">
        <f>SUMIFS(PASTE_DQS_TRACKER!$D:$D,PASTE_DQS_TRACKER!$C:$C,MAIN!$A2515,PASTE_DQS_TRACKER!$B:$B,MAIN!$D2515)-SUMIFS(PASTE_DQS_TRACKER!$D:$D,PASTE_DQS_TRACKER!$C:$C,MAIN!A2515,PASTE_DQS_TRACKER!$E:$E,MAIN!$D2515)</f>
        <v>0</v>
      </c>
      <c r="J2515" s="25">
        <f t="shared" si="726"/>
        <v>0</v>
      </c>
      <c r="K2515" s="24">
        <f>IFERROR(IF(V2515="Flex",0,IF(D2515=$D$30,VLOOKUP(A2515,MMO_o10M_lease!$A$1:$F$51,5,FALSE),IF(D2515=$D$26,VLOOKUP(D2515,LANDINGS!$A$3:$BR$40,HLOOKUP(A2515,LANDINGS!$B$1:$CF$42,42,FALSE),FALSE)-IFERROR(VLOOKUP(A2515,MMO_o10M_lease!$A$1:$F$38,5,FALSE),0),VLOOKUP(D2515,LANDINGS!$A$3:$CF$40,HLOOKUP(A2515,LANDINGS!$B$1:$CF$42,42,FALSE),FALSE)))),0)</f>
        <v>0</v>
      </c>
      <c r="L2515" s="24">
        <f>SUMIFS(PASTE_FLEX_TRACKER!$D:$D,PASTE_FLEX_TRACKER!$F:$F,MAIN!$A2515,PASTE_FLEX_TRACKER!$B:$B,MAIN!$D2515)-SUMIFS(PASTE_FLEX_TRACKER!$D:$D,PASTE_FLEX_TRACKER!$C:$C,MAIN!$A2515,PASTE_FLEX_TRACKER!$B:$B,MAIN!$D2515)</f>
        <v>0</v>
      </c>
      <c r="M2515" s="24">
        <f>IFERROR(-VLOOKUP(D2515,SQ!$A$19:$CC$52,HLOOKUP(MAIN!A2515,SQ!$B$18:$CC$56,39,FALSE),FALSE),"n/a")</f>
        <v>0</v>
      </c>
      <c r="N2515" s="46" t="s">
        <v>563</v>
      </c>
      <c r="O2515" s="46">
        <f>SUMIFS(MAN_ADJ!$L:$L,MAN_ADJ!$K:$K,MAIN!$D2515,MAN_ADJ!$J:$J,MAIN!$S2515)</f>
        <v>0</v>
      </c>
      <c r="P2515" s="25">
        <f t="shared" si="727"/>
        <v>0</v>
      </c>
      <c r="Q2515" s="28" t="str">
        <f t="shared" si="717"/>
        <v>n/a</v>
      </c>
      <c r="R2515" s="38">
        <f t="shared" si="718"/>
        <v>0</v>
      </c>
      <c r="S2515" s="17" t="s">
        <v>258</v>
      </c>
    </row>
    <row r="2516" spans="1:19" x14ac:dyDescent="0.25">
      <c r="A2516" s="17" t="s">
        <v>258</v>
      </c>
      <c r="B2516" s="17" t="s">
        <v>93</v>
      </c>
      <c r="C2516" s="17" t="s">
        <v>259</v>
      </c>
      <c r="D2516" s="17" t="s">
        <v>124</v>
      </c>
      <c r="E2516" s="24">
        <f>IF(U2516="SC",SUMIFS(SC!F:F,SC!A:A,MAIN!D2516,SC!B:B,MAIN!A2516),SUMIFS(Allocations!$H:$H,Allocations!$A:$A,MAIN!$A2516,Allocations!$B:$B,MAIN!$D2516))</f>
        <v>0</v>
      </c>
      <c r="F2516" s="24">
        <f>IF(U2516="SC",SUMIFS(SC!J:J,SC!A:A,MAIN!D2516,SC!B:B,MAIN!A2516),SUMIFS(Allocations!M:M,Allocations!A:A,MAIN!A2516,Allocations!B:B,MAIN!D2516))</f>
        <v>0</v>
      </c>
      <c r="G2516" s="24">
        <f t="shared" si="725"/>
        <v>0</v>
      </c>
      <c r="H2516" s="24">
        <f>IFERROR(VLOOKUP(S2516,Swaps_wk!$A$2:$AP$151,HLOOKUP(MAIN!D2516,Swaps_wk!$B$2:$AP$151,150,FALSE),FALSE),0)</f>
        <v>0</v>
      </c>
      <c r="I2516" s="24">
        <f>SUMIFS(PASTE_DQS_TRACKER!$D:$D,PASTE_DQS_TRACKER!$C:$C,MAIN!$A2516,PASTE_DQS_TRACKER!$B:$B,MAIN!$D2516)-SUMIFS(PASTE_DQS_TRACKER!$D:$D,PASTE_DQS_TRACKER!$C:$C,MAIN!A2516,PASTE_DQS_TRACKER!$E:$E,MAIN!$D2516)</f>
        <v>0</v>
      </c>
      <c r="J2516" s="25">
        <f t="shared" si="726"/>
        <v>0</v>
      </c>
      <c r="K2516" s="24">
        <f>IFERROR(IF(V2516="Flex",0,IF(D2516=$D$30,VLOOKUP(A2516,MMO_o10M_lease!$A$1:$F$51,5,FALSE),IF(D2516=$D$26,VLOOKUP(D2516,LANDINGS!$A$3:$BR$40,HLOOKUP(A2516,LANDINGS!$B$1:$CF$42,42,FALSE),FALSE)-IFERROR(VLOOKUP(A2516,MMO_o10M_lease!$A$1:$F$38,5,FALSE),0),VLOOKUP(D2516,LANDINGS!$A$3:$CF$40,HLOOKUP(A2516,LANDINGS!$B$1:$CF$42,42,FALSE),FALSE)))),0)</f>
        <v>0</v>
      </c>
      <c r="L2516" s="24">
        <f>SUMIFS(PASTE_FLEX_TRACKER!$D:$D,PASTE_FLEX_TRACKER!$F:$F,MAIN!$A2516,PASTE_FLEX_TRACKER!$B:$B,MAIN!$D2516)-SUMIFS(PASTE_FLEX_TRACKER!$D:$D,PASTE_FLEX_TRACKER!$C:$C,MAIN!$A2516,PASTE_FLEX_TRACKER!$B:$B,MAIN!$D2516)</f>
        <v>0</v>
      </c>
      <c r="M2516" s="24">
        <f>IFERROR(-VLOOKUP(D2516,SQ!$A$19:$CC$52,HLOOKUP(MAIN!A2516,SQ!$B$18:$CC$56,39,FALSE),FALSE),"n/a")</f>
        <v>0</v>
      </c>
      <c r="N2516" s="46" t="s">
        <v>563</v>
      </c>
      <c r="O2516" s="46">
        <f>SUMIFS(MAN_ADJ!$L:$L,MAN_ADJ!$K:$K,MAIN!$D2516,MAN_ADJ!$J:$J,MAIN!$S2516)</f>
        <v>0</v>
      </c>
      <c r="P2516" s="25">
        <f t="shared" si="727"/>
        <v>0</v>
      </c>
      <c r="Q2516" s="28" t="str">
        <f t="shared" si="717"/>
        <v>n/a</v>
      </c>
      <c r="R2516" s="38">
        <f t="shared" si="718"/>
        <v>0</v>
      </c>
      <c r="S2516" s="17" t="s">
        <v>258</v>
      </c>
    </row>
    <row r="2517" spans="1:19" x14ac:dyDescent="0.25">
      <c r="A2517" s="17" t="s">
        <v>258</v>
      </c>
      <c r="B2517" s="17" t="s">
        <v>93</v>
      </c>
      <c r="C2517" s="17" t="s">
        <v>259</v>
      </c>
      <c r="D2517" s="17" t="s">
        <v>125</v>
      </c>
      <c r="E2517" s="24">
        <f>IF(U2517="SC",SUMIFS(SC!F:F,SC!A:A,MAIN!D2517,SC!B:B,MAIN!A2517),SUMIFS(Allocations!$H:$H,Allocations!$A:$A,MAIN!$A2517,Allocations!$B:$B,MAIN!$D2517))</f>
        <v>0</v>
      </c>
      <c r="F2517" s="24">
        <f>IF(U2517="SC",SUMIFS(SC!J:J,SC!A:A,MAIN!D2517,SC!B:B,MAIN!A2517),SUMIFS(Allocations!M:M,Allocations!A:A,MAIN!A2517,Allocations!B:B,MAIN!D2517))</f>
        <v>0</v>
      </c>
      <c r="G2517" s="24">
        <f t="shared" si="725"/>
        <v>0</v>
      </c>
      <c r="H2517" s="24">
        <f>IFERROR(VLOOKUP(S2517,Swaps_wk!$A$2:$AP$151,HLOOKUP(MAIN!D2517,Swaps_wk!$B$2:$AP$151,150,FALSE),FALSE),0)</f>
        <v>0</v>
      </c>
      <c r="I2517" s="24">
        <f>SUMIFS(PASTE_DQS_TRACKER!$D:$D,PASTE_DQS_TRACKER!$C:$C,MAIN!$A2517,PASTE_DQS_TRACKER!$B:$B,MAIN!$D2517)-SUMIFS(PASTE_DQS_TRACKER!$D:$D,PASTE_DQS_TRACKER!$C:$C,MAIN!A2517,PASTE_DQS_TRACKER!$E:$E,MAIN!$D2517)</f>
        <v>0</v>
      </c>
      <c r="J2517" s="25">
        <f t="shared" si="726"/>
        <v>0</v>
      </c>
      <c r="K2517" s="24">
        <f>IFERROR(IF(V2517="Flex",0,IF(D2517=$D$30,VLOOKUP(A2517,MMO_o10M_lease!$A$1:$F$51,5,FALSE),IF(D2517=$D$26,VLOOKUP(D2517,LANDINGS!$A$3:$BR$40,HLOOKUP(A2517,LANDINGS!$B$1:$CF$42,42,FALSE),FALSE)-IFERROR(VLOOKUP(A2517,MMO_o10M_lease!$A$1:$F$38,5,FALSE),0),VLOOKUP(D2517,LANDINGS!$A$3:$CF$40,HLOOKUP(A2517,LANDINGS!$B$1:$CF$42,42,FALSE),FALSE)))),0)</f>
        <v>0</v>
      </c>
      <c r="L2517" s="24">
        <f>SUMIFS(PASTE_FLEX_TRACKER!$D:$D,PASTE_FLEX_TRACKER!$F:$F,MAIN!$A2517,PASTE_FLEX_TRACKER!$B:$B,MAIN!$D2517)-SUMIFS(PASTE_FLEX_TRACKER!$D:$D,PASTE_FLEX_TRACKER!$C:$C,MAIN!$A2517,PASTE_FLEX_TRACKER!$B:$B,MAIN!$D2517)</f>
        <v>0</v>
      </c>
      <c r="M2517" s="24">
        <f>IFERROR(-VLOOKUP(D2517,SQ!$A$19:$CC$52,HLOOKUP(MAIN!A2517,SQ!$B$18:$CC$56,39,FALSE),FALSE),"n/a")</f>
        <v>0</v>
      </c>
      <c r="N2517" s="46" t="s">
        <v>563</v>
      </c>
      <c r="O2517" s="46">
        <f>SUMIFS(MAN_ADJ!$L:$L,MAN_ADJ!$K:$K,MAIN!$D2517,MAN_ADJ!$J:$J,MAIN!$S2517)</f>
        <v>0</v>
      </c>
      <c r="P2517" s="25">
        <f t="shared" si="727"/>
        <v>0</v>
      </c>
      <c r="Q2517" s="28" t="str">
        <f t="shared" si="717"/>
        <v>n/a</v>
      </c>
      <c r="R2517" s="38">
        <f t="shared" si="718"/>
        <v>0</v>
      </c>
      <c r="S2517" s="17" t="s">
        <v>258</v>
      </c>
    </row>
    <row r="2518" spans="1:19" x14ac:dyDescent="0.25">
      <c r="A2518" s="17" t="s">
        <v>258</v>
      </c>
      <c r="B2518" s="17" t="s">
        <v>93</v>
      </c>
      <c r="C2518" s="17" t="s">
        <v>259</v>
      </c>
      <c r="D2518" s="17" t="s">
        <v>126</v>
      </c>
      <c r="E2518" s="24">
        <f>IF(U2518="SC",SUMIFS(SC!F:F,SC!A:A,MAIN!D2518,SC!B:B,MAIN!A2518),SUMIFS(Allocations!$H:$H,Allocations!$A:$A,MAIN!$A2518,Allocations!$B:$B,MAIN!$D2518))</f>
        <v>0</v>
      </c>
      <c r="F2518" s="24">
        <f>IF(U2518="SC",SUMIFS(SC!J:J,SC!A:A,MAIN!D2518,SC!B:B,MAIN!A2518),SUMIFS(Allocations!M:M,Allocations!A:A,MAIN!A2518,Allocations!B:B,MAIN!D2518))</f>
        <v>0</v>
      </c>
      <c r="G2518" s="24">
        <f t="shared" si="725"/>
        <v>0</v>
      </c>
      <c r="H2518" s="24">
        <f>IFERROR(VLOOKUP(S2518,Swaps_wk!$A$2:$AP$151,HLOOKUP(MAIN!D2518,Swaps_wk!$B$2:$AP$151,150,FALSE),FALSE),0)</f>
        <v>0</v>
      </c>
      <c r="I2518" s="24">
        <f>SUMIFS(PASTE_DQS_TRACKER!$D:$D,PASTE_DQS_TRACKER!$C:$C,MAIN!$A2518,PASTE_DQS_TRACKER!$B:$B,MAIN!$D2518)-SUMIFS(PASTE_DQS_TRACKER!$D:$D,PASTE_DQS_TRACKER!$C:$C,MAIN!A2518,PASTE_DQS_TRACKER!$E:$E,MAIN!$D2518)</f>
        <v>0</v>
      </c>
      <c r="J2518" s="25">
        <f t="shared" si="726"/>
        <v>0</v>
      </c>
      <c r="K2518" s="24">
        <f>IFERROR(IF(V2518="Flex",0,IF(D2518=$D$30,VLOOKUP(A2518,MMO_o10M_lease!$A$1:$F$51,5,FALSE),IF(D2518=$D$26,VLOOKUP(D2518,LANDINGS!$A$3:$BR$40,HLOOKUP(A2518,LANDINGS!$B$1:$CF$42,42,FALSE),FALSE)-IFERROR(VLOOKUP(A2518,MMO_o10M_lease!$A$1:$F$38,5,FALSE),0),VLOOKUP(D2518,LANDINGS!$A$3:$CF$40,HLOOKUP(A2518,LANDINGS!$B$1:$CF$42,42,FALSE),FALSE)))),0)</f>
        <v>0</v>
      </c>
      <c r="L2518" s="24">
        <f>SUMIFS(PASTE_FLEX_TRACKER!$D:$D,PASTE_FLEX_TRACKER!$F:$F,MAIN!$A2518,PASTE_FLEX_TRACKER!$B:$B,MAIN!$D2518)-SUMIFS(PASTE_FLEX_TRACKER!$D:$D,PASTE_FLEX_TRACKER!$C:$C,MAIN!$A2518,PASTE_FLEX_TRACKER!$B:$B,MAIN!$D2518)</f>
        <v>0</v>
      </c>
      <c r="M2518" s="24">
        <f>IFERROR(-VLOOKUP(D2518,SQ!$A$19:$CC$52,HLOOKUP(MAIN!A2518,SQ!$B$18:$CC$56,39,FALSE),FALSE),"n/a")</f>
        <v>0</v>
      </c>
      <c r="N2518" s="46" t="s">
        <v>563</v>
      </c>
      <c r="O2518" s="46">
        <f>SUMIFS(MAN_ADJ!$L:$L,MAN_ADJ!$K:$K,MAIN!$D2518,MAN_ADJ!$J:$J,MAIN!$S2518)</f>
        <v>0</v>
      </c>
      <c r="P2518" s="25">
        <f t="shared" si="727"/>
        <v>0</v>
      </c>
      <c r="Q2518" s="28" t="str">
        <f t="shared" si="717"/>
        <v>n/a</v>
      </c>
      <c r="R2518" s="38">
        <f t="shared" si="718"/>
        <v>0</v>
      </c>
      <c r="S2518" s="17" t="s">
        <v>258</v>
      </c>
    </row>
    <row r="2519" spans="1:19" x14ac:dyDescent="0.25">
      <c r="A2519" s="17" t="s">
        <v>258</v>
      </c>
      <c r="B2519" s="17" t="s">
        <v>93</v>
      </c>
      <c r="C2519" s="17" t="s">
        <v>259</v>
      </c>
      <c r="D2519" s="17" t="s">
        <v>127</v>
      </c>
      <c r="E2519" s="24">
        <f>IF(U2519="SC",SUMIFS(SC!F:F,SC!A:A,MAIN!D2519,SC!B:B,MAIN!A2519),SUMIFS(Allocations!$H:$H,Allocations!$A:$A,MAIN!$A2519,Allocations!$B:$B,MAIN!$D2519))</f>
        <v>0</v>
      </c>
      <c r="F2519" s="24">
        <f>IF(U2519="SC",SUMIFS(SC!J:J,SC!A:A,MAIN!D2519,SC!B:B,MAIN!A2519),SUMIFS(Allocations!M:M,Allocations!A:A,MAIN!A2519,Allocations!B:B,MAIN!D2519))</f>
        <v>0</v>
      </c>
      <c r="G2519" s="24">
        <f t="shared" si="725"/>
        <v>0</v>
      </c>
      <c r="H2519" s="24">
        <f>IFERROR(VLOOKUP(S2519,Swaps_wk!$A$2:$AP$151,HLOOKUP(MAIN!D2519,Swaps_wk!$B$2:$AP$151,150,FALSE),FALSE),0)</f>
        <v>0</v>
      </c>
      <c r="I2519" s="24">
        <f>SUMIFS(PASTE_DQS_TRACKER!$D:$D,PASTE_DQS_TRACKER!$C:$C,MAIN!$A2519,PASTE_DQS_TRACKER!$B:$B,MAIN!$D2519)-SUMIFS(PASTE_DQS_TRACKER!$D:$D,PASTE_DQS_TRACKER!$C:$C,MAIN!A2519,PASTE_DQS_TRACKER!$E:$E,MAIN!$D2519)</f>
        <v>0</v>
      </c>
      <c r="J2519" s="25">
        <f t="shared" si="726"/>
        <v>0</v>
      </c>
      <c r="K2519" s="24">
        <f>IFERROR(IF(V2519="Flex",0,IF(D2519=$D$30,VLOOKUP(A2519,MMO_o10M_lease!$A$1:$F$51,5,FALSE),IF(D2519=$D$26,VLOOKUP(D2519,LANDINGS!$A$3:$BR$40,HLOOKUP(A2519,LANDINGS!$B$1:$CF$42,42,FALSE),FALSE)-IFERROR(VLOOKUP(A2519,MMO_o10M_lease!$A$1:$F$38,5,FALSE),0),VLOOKUP(D2519,LANDINGS!$A$3:$CF$40,HLOOKUP(A2519,LANDINGS!$B$1:$CF$42,42,FALSE),FALSE)))),0)</f>
        <v>0</v>
      </c>
      <c r="L2519" s="24">
        <f>SUMIFS(PASTE_FLEX_TRACKER!$D:$D,PASTE_FLEX_TRACKER!$F:$F,MAIN!$A2519,PASTE_FLEX_TRACKER!$B:$B,MAIN!$D2519)-SUMIFS(PASTE_FLEX_TRACKER!$D:$D,PASTE_FLEX_TRACKER!$C:$C,MAIN!$A2519,PASTE_FLEX_TRACKER!$B:$B,MAIN!$D2519)</f>
        <v>0</v>
      </c>
      <c r="M2519" s="24">
        <f>IFERROR(-VLOOKUP(D2519,SQ!$A$19:$CC$52,HLOOKUP(MAIN!A2519,SQ!$B$18:$CC$56,39,FALSE),FALSE),"n/a")</f>
        <v>0</v>
      </c>
      <c r="N2519" s="46" t="s">
        <v>563</v>
      </c>
      <c r="O2519" s="46">
        <f>SUMIFS(MAN_ADJ!$L:$L,MAN_ADJ!$K:$K,MAIN!$D2519,MAN_ADJ!$J:$J,MAIN!$S2519)</f>
        <v>0</v>
      </c>
      <c r="P2519" s="25">
        <f t="shared" si="727"/>
        <v>0</v>
      </c>
      <c r="Q2519" s="28" t="str">
        <f t="shared" si="717"/>
        <v>n/a</v>
      </c>
      <c r="R2519" s="38">
        <f t="shared" si="718"/>
        <v>0</v>
      </c>
      <c r="S2519" s="17" t="s">
        <v>258</v>
      </c>
    </row>
    <row r="2520" spans="1:19" x14ac:dyDescent="0.25">
      <c r="A2520" s="17" t="s">
        <v>258</v>
      </c>
      <c r="B2520" s="17" t="s">
        <v>93</v>
      </c>
      <c r="C2520" s="17" t="s">
        <v>259</v>
      </c>
      <c r="D2520" s="17" t="s">
        <v>184</v>
      </c>
      <c r="E2520" s="24">
        <f>IF(U2520="SC",SUMIFS(SC!F:F,SC!A:A,MAIN!D2520,SC!B:B,MAIN!A2520),SUMIFS(Allocations!$H:$H,Allocations!$A:$A,MAIN!$A2520,Allocations!$B:$B,MAIN!$D2520))</f>
        <v>0</v>
      </c>
      <c r="F2520" s="24">
        <f>IF(U2520="SC",SUMIFS(SC!J:J,SC!A:A,MAIN!D2520,SC!B:B,MAIN!A2520),SUMIFS(Allocations!M:M,Allocations!A:A,MAIN!A2520,Allocations!B:B,MAIN!D2520))</f>
        <v>0</v>
      </c>
      <c r="G2520" s="24">
        <f t="shared" ref="G2520:G2523" si="728">E2520+F2520</f>
        <v>0</v>
      </c>
      <c r="H2520" s="24">
        <f>IFERROR(VLOOKUP(S2520,Swaps_wk!$A$2:$AP$151,HLOOKUP(MAIN!D2520,Swaps_wk!$B$2:$AP$151,150,FALSE),FALSE),0)</f>
        <v>0</v>
      </c>
      <c r="I2520" s="24">
        <f>SUMIFS(PASTE_DQS_TRACKER!$D:$D,PASTE_DQS_TRACKER!$C:$C,MAIN!$A2520,PASTE_DQS_TRACKER!$B:$B,MAIN!$D2520)-SUMIFS(PASTE_DQS_TRACKER!$D:$D,PASTE_DQS_TRACKER!$C:$C,MAIN!A2520,PASTE_DQS_TRACKER!$E:$E,MAIN!$D2520)</f>
        <v>0</v>
      </c>
      <c r="J2520" s="25">
        <f t="shared" ref="J2520:J2523" si="729">G2520+I2520</f>
        <v>0</v>
      </c>
      <c r="K2520" s="24">
        <f>IFERROR(IF(V2520="Flex",0,IF(D2520=$D$30,VLOOKUP(A2520,MMO_o10M_lease!$A$1:$F$51,5,FALSE),IF(D2520=$D$26,VLOOKUP(D2520,LANDINGS!$A$3:$BR$40,HLOOKUP(A2520,LANDINGS!$B$1:$CF$42,42,FALSE),FALSE)-IFERROR(VLOOKUP(A2520,MMO_o10M_lease!$A$1:$F$38,5,FALSE),0),VLOOKUP(D2520,LANDINGS!$A$3:$CF$40,HLOOKUP(A2520,LANDINGS!$B$1:$CF$42,42,FALSE),FALSE)))),0)</f>
        <v>0</v>
      </c>
      <c r="L2520" s="24">
        <f>SUMIFS(PASTE_FLEX_TRACKER!$D:$D,PASTE_FLEX_TRACKER!$F:$F,MAIN!$A2520,PASTE_FLEX_TRACKER!$B:$B,MAIN!$D2520)-SUMIFS(PASTE_FLEX_TRACKER!$D:$D,PASTE_FLEX_TRACKER!$C:$C,MAIN!$A2520,PASTE_FLEX_TRACKER!$B:$B,MAIN!$D2520)</f>
        <v>0</v>
      </c>
      <c r="M2520" s="24" t="str">
        <f>IFERROR(-VLOOKUP(D2520,SQ!$A$19:$CC$52,HLOOKUP(MAIN!A2520,SQ!$B$18:$CC$56,39,FALSE),FALSE),"n/a")</f>
        <v>n/a</v>
      </c>
      <c r="N2520" s="46" t="s">
        <v>563</v>
      </c>
      <c r="O2520" s="46">
        <f>SUMIFS(MAN_ADJ!$L:$L,MAN_ADJ!$K:$K,MAIN!$D2520,MAN_ADJ!$J:$J,MAIN!$S2520)</f>
        <v>0</v>
      </c>
      <c r="P2520" s="25">
        <f t="shared" si="727"/>
        <v>0</v>
      </c>
      <c r="Q2520" s="28" t="str">
        <f t="shared" ref="Q2520:Q2523" si="730">IFERROR(P2520/J2520,"n/a")</f>
        <v>n/a</v>
      </c>
      <c r="R2520" s="38">
        <f t="shared" ref="R2520:R2523" si="731">J2520-P2520</f>
        <v>0</v>
      </c>
      <c r="S2520" s="17" t="s">
        <v>258</v>
      </c>
    </row>
    <row r="2521" spans="1:19" x14ac:dyDescent="0.25">
      <c r="A2521" s="17" t="s">
        <v>258</v>
      </c>
      <c r="B2521" s="17" t="s">
        <v>93</v>
      </c>
      <c r="C2521" s="17" t="s">
        <v>259</v>
      </c>
      <c r="D2521" s="17" t="s">
        <v>128</v>
      </c>
      <c r="E2521" s="24">
        <f>IF(U2521="SC",SUMIFS(SC!F:F,SC!A:A,MAIN!D2521,SC!B:B,MAIN!A2521),SUMIFS(Allocations!$H:$H,Allocations!$A:$A,MAIN!$A2521,Allocations!$B:$B,MAIN!$D2521))</f>
        <v>0</v>
      </c>
      <c r="F2521" s="24">
        <f>IF(U2521="SC",SUMIFS(SC!J:J,SC!A:A,MAIN!D2521,SC!B:B,MAIN!A2521),SUMIFS(Allocations!M:M,Allocations!A:A,MAIN!A2521,Allocations!B:B,MAIN!D2521))</f>
        <v>0</v>
      </c>
      <c r="G2521" s="24">
        <f t="shared" si="728"/>
        <v>0</v>
      </c>
      <c r="H2521" s="24">
        <f>IFERROR(VLOOKUP(S2521,Swaps_wk!$A$2:$AP$151,HLOOKUP(MAIN!D2521,Swaps_wk!$B$2:$AP$151,150,FALSE),FALSE),0)</f>
        <v>0</v>
      </c>
      <c r="I2521" s="24">
        <f>SUMIFS(PASTE_DQS_TRACKER!$D:$D,PASTE_DQS_TRACKER!$C:$C,MAIN!$A2521,PASTE_DQS_TRACKER!$B:$B,MAIN!$D2521)-SUMIFS(PASTE_DQS_TRACKER!$D:$D,PASTE_DQS_TRACKER!$C:$C,MAIN!A2521,PASTE_DQS_TRACKER!$E:$E,MAIN!$D2521)</f>
        <v>0</v>
      </c>
      <c r="J2521" s="25">
        <f t="shared" si="729"/>
        <v>0</v>
      </c>
      <c r="K2521" s="24">
        <f>IFERROR(IF(V2521="Flex",0,IF(D2521=$D$30,VLOOKUP(A2521,MMO_o10M_lease!$A$1:$F$51,5,FALSE),IF(D2521=$D$26,VLOOKUP(D2521,LANDINGS!$A$3:$BR$40,HLOOKUP(A2521,LANDINGS!$B$1:$CF$42,42,FALSE),FALSE)-IFERROR(VLOOKUP(A2521,MMO_o10M_lease!$A$1:$F$38,5,FALSE),0),VLOOKUP(D2521,LANDINGS!$A$3:$CF$40,HLOOKUP(A2521,LANDINGS!$B$1:$CF$42,42,FALSE),FALSE)))),0)</f>
        <v>0</v>
      </c>
      <c r="L2521" s="24">
        <f>SUMIFS(PASTE_FLEX_TRACKER!$D:$D,PASTE_FLEX_TRACKER!$F:$F,MAIN!$A2521,PASTE_FLEX_TRACKER!$B:$B,MAIN!$D2521)-SUMIFS(PASTE_FLEX_TRACKER!$D:$D,PASTE_FLEX_TRACKER!$C:$C,MAIN!$A2521,PASTE_FLEX_TRACKER!$B:$B,MAIN!$D2521)</f>
        <v>0</v>
      </c>
      <c r="M2521" s="24" t="str">
        <f>IFERROR(-VLOOKUP(D2521,SQ!$A$19:$CC$52,HLOOKUP(MAIN!A2521,SQ!$B$18:$CC$56,39,FALSE),FALSE),"n/a")</f>
        <v>n/a</v>
      </c>
      <c r="N2521" s="46" t="s">
        <v>563</v>
      </c>
      <c r="O2521" s="46">
        <f>SUMIFS(MAN_ADJ!$L:$L,MAN_ADJ!$K:$K,MAIN!$D2521,MAN_ADJ!$J:$J,MAIN!$S2521)</f>
        <v>0</v>
      </c>
      <c r="P2521" s="25">
        <f t="shared" si="727"/>
        <v>0</v>
      </c>
      <c r="Q2521" s="28" t="str">
        <f t="shared" si="730"/>
        <v>n/a</v>
      </c>
      <c r="R2521" s="38">
        <f t="shared" si="731"/>
        <v>0</v>
      </c>
      <c r="S2521" s="17" t="s">
        <v>258</v>
      </c>
    </row>
    <row r="2522" spans="1:19" x14ac:dyDescent="0.25">
      <c r="A2522" s="17" t="s">
        <v>258</v>
      </c>
      <c r="B2522" s="17" t="s">
        <v>93</v>
      </c>
      <c r="C2522" s="17" t="s">
        <v>259</v>
      </c>
      <c r="D2522" s="17" t="s">
        <v>129</v>
      </c>
      <c r="E2522" s="24">
        <f>IF(U2522="SC",SUMIFS(SC!F:F,SC!A:A,MAIN!D2522,SC!B:B,MAIN!A2522),SUMIFS(Allocations!$H:$H,Allocations!$A:$A,MAIN!$A2522,Allocations!$B:$B,MAIN!$D2522))</f>
        <v>0</v>
      </c>
      <c r="F2522" s="24">
        <f>IF(U2522="SC",SUMIFS(SC!J:J,SC!A:A,MAIN!D2522,SC!B:B,MAIN!A2522),SUMIFS(Allocations!M:M,Allocations!A:A,MAIN!A2522,Allocations!B:B,MAIN!D2522))</f>
        <v>0</v>
      </c>
      <c r="G2522" s="24">
        <f t="shared" si="728"/>
        <v>0</v>
      </c>
      <c r="H2522" s="24">
        <f>IFERROR(VLOOKUP(S2522,Swaps_wk!$A$2:$AP$151,HLOOKUP(MAIN!D2522,Swaps_wk!$B$2:$AP$151,150,FALSE),FALSE),0)</f>
        <v>0</v>
      </c>
      <c r="I2522" s="24">
        <f>SUMIFS(PASTE_DQS_TRACKER!$D:$D,PASTE_DQS_TRACKER!$C:$C,MAIN!$A2522,PASTE_DQS_TRACKER!$B:$B,MAIN!$D2522)-SUMIFS(PASTE_DQS_TRACKER!$D:$D,PASTE_DQS_TRACKER!$C:$C,MAIN!A2522,PASTE_DQS_TRACKER!$E:$E,MAIN!$D2522)</f>
        <v>0</v>
      </c>
      <c r="J2522" s="25">
        <f t="shared" si="729"/>
        <v>0</v>
      </c>
      <c r="K2522" s="24">
        <f>IFERROR(IF(V2522="Flex",0,IF(D2522=$D$30,VLOOKUP(A2522,MMO_o10M_lease!$A$1:$F$51,5,FALSE),IF(D2522=$D$26,VLOOKUP(D2522,LANDINGS!$A$3:$BR$40,HLOOKUP(A2522,LANDINGS!$B$1:$CF$42,42,FALSE),FALSE)-IFERROR(VLOOKUP(A2522,MMO_o10M_lease!$A$1:$F$38,5,FALSE),0),VLOOKUP(D2522,LANDINGS!$A$3:$CF$40,HLOOKUP(A2522,LANDINGS!$B$1:$CF$42,42,FALSE),FALSE)))),0)</f>
        <v>0</v>
      </c>
      <c r="L2522" s="24">
        <f>SUMIFS(PASTE_FLEX_TRACKER!$D:$D,PASTE_FLEX_TRACKER!$F:$F,MAIN!$A2522,PASTE_FLEX_TRACKER!$B:$B,MAIN!$D2522)-SUMIFS(PASTE_FLEX_TRACKER!$D:$D,PASTE_FLEX_TRACKER!$C:$C,MAIN!$A2522,PASTE_FLEX_TRACKER!$B:$B,MAIN!$D2522)</f>
        <v>0</v>
      </c>
      <c r="M2522" s="24" t="str">
        <f>IFERROR(-VLOOKUP(D2522,SQ!$A$19:$CC$52,HLOOKUP(MAIN!A2522,SQ!$B$18:$CC$56,39,FALSE),FALSE),"n/a")</f>
        <v>n/a</v>
      </c>
      <c r="N2522" s="46" t="s">
        <v>563</v>
      </c>
      <c r="O2522" s="46">
        <f>SUMIFS(MAN_ADJ!$L:$L,MAN_ADJ!$K:$K,MAIN!$D2522,MAN_ADJ!$J:$J,MAIN!$S2522)</f>
        <v>0</v>
      </c>
      <c r="P2522" s="25">
        <f t="shared" si="727"/>
        <v>0</v>
      </c>
      <c r="Q2522" s="28" t="str">
        <f t="shared" si="730"/>
        <v>n/a</v>
      </c>
      <c r="R2522" s="38">
        <f t="shared" si="731"/>
        <v>0</v>
      </c>
      <c r="S2522" s="17" t="s">
        <v>258</v>
      </c>
    </row>
    <row r="2523" spans="1:19" x14ac:dyDescent="0.25">
      <c r="A2523" s="17" t="s">
        <v>258</v>
      </c>
      <c r="B2523" s="17" t="s">
        <v>93</v>
      </c>
      <c r="C2523" s="17" t="s">
        <v>259</v>
      </c>
      <c r="D2523" s="17" t="s">
        <v>155</v>
      </c>
      <c r="E2523" s="24">
        <f>IF(U2523="SC",SUMIFS(SC!F:F,SC!A:A,MAIN!D2523,SC!B:B,MAIN!A2523),SUMIFS(Allocations!$H:$H,Allocations!$A:$A,MAIN!$A2523,Allocations!$B:$B,MAIN!$D2523))</f>
        <v>0</v>
      </c>
      <c r="F2523" s="24">
        <f>IF(U2523="SC",SUMIFS(SC!J:J,SC!A:A,MAIN!D2523,SC!B:B,MAIN!A2523),SUMIFS(Allocations!M:M,Allocations!A:A,MAIN!A2523,Allocations!B:B,MAIN!D2523))</f>
        <v>0</v>
      </c>
      <c r="G2523" s="24">
        <f t="shared" si="728"/>
        <v>0</v>
      </c>
      <c r="H2523" s="24">
        <f>IFERROR(VLOOKUP(S2523,Swaps_wk!$A$2:$AP$151,HLOOKUP(MAIN!D2523,Swaps_wk!$B$2:$AP$151,150,FALSE),FALSE),0)</f>
        <v>0</v>
      </c>
      <c r="I2523" s="24">
        <f>SUMIFS(PASTE_DQS_TRACKER!$D:$D,PASTE_DQS_TRACKER!$C:$C,MAIN!$A2523,PASTE_DQS_TRACKER!$B:$B,MAIN!$D2523)-SUMIFS(PASTE_DQS_TRACKER!$D:$D,PASTE_DQS_TRACKER!$C:$C,MAIN!A2523,PASTE_DQS_TRACKER!$E:$E,MAIN!$D2523)</f>
        <v>0</v>
      </c>
      <c r="J2523" s="25">
        <f t="shared" si="729"/>
        <v>0</v>
      </c>
      <c r="K2523" s="24">
        <f>IFERROR(IF(V2523="Flex",0,IF(D2523=$D$30,VLOOKUP(A2523,MMO_o10M_lease!$A$1:$F$51,5,FALSE),IF(D2523=$D$26,VLOOKUP(D2523,LANDINGS!$A$3:$BR$40,HLOOKUP(A2523,LANDINGS!$B$1:$CF$42,42,FALSE),FALSE)-IFERROR(VLOOKUP(A2523,MMO_o10M_lease!$A$1:$F$38,5,FALSE),0),VLOOKUP(D2523,LANDINGS!$A$3:$CF$40,HLOOKUP(A2523,LANDINGS!$B$1:$CF$42,42,FALSE),FALSE)))),0)</f>
        <v>0</v>
      </c>
      <c r="L2523" s="24">
        <f>SUMIFS(PASTE_FLEX_TRACKER!$D:$D,PASTE_FLEX_TRACKER!$F:$F,MAIN!$A2523,PASTE_FLEX_TRACKER!$B:$B,MAIN!$D2523)-SUMIFS(PASTE_FLEX_TRACKER!$D:$D,PASTE_FLEX_TRACKER!$C:$C,MAIN!$A2523,PASTE_FLEX_TRACKER!$B:$B,MAIN!$D2523)</f>
        <v>0</v>
      </c>
      <c r="M2523" s="24" t="str">
        <f>IFERROR(-VLOOKUP(D2523,SQ!$A$19:$CC$52,HLOOKUP(MAIN!A2523,SQ!$B$18:$CC$56,39,FALSE),FALSE),"n/a")</f>
        <v>n/a</v>
      </c>
      <c r="N2523" s="46" t="s">
        <v>563</v>
      </c>
      <c r="O2523" s="46">
        <f>SUMIFS(MAN_ADJ!$L:$L,MAN_ADJ!$K:$K,MAIN!$D2523,MAN_ADJ!$J:$J,MAIN!$S2523)</f>
        <v>0</v>
      </c>
      <c r="P2523" s="25">
        <f t="shared" si="727"/>
        <v>0</v>
      </c>
      <c r="Q2523" s="28" t="str">
        <f t="shared" si="730"/>
        <v>n/a</v>
      </c>
      <c r="R2523" s="38">
        <f t="shared" si="731"/>
        <v>0</v>
      </c>
      <c r="S2523" s="17" t="s">
        <v>258</v>
      </c>
    </row>
    <row r="2524" spans="1:19" x14ac:dyDescent="0.25">
      <c r="A2524" s="17" t="s">
        <v>258</v>
      </c>
      <c r="B2524" s="17" t="s">
        <v>93</v>
      </c>
      <c r="C2524" s="17" t="s">
        <v>259</v>
      </c>
      <c r="D2524" s="17" t="s">
        <v>130</v>
      </c>
      <c r="E2524" s="24">
        <f>IF(U2524="SC",SUMIFS(SC!F:F,SC!A:A,MAIN!D2524,SC!B:B,MAIN!A2524),SUMIFS(Allocations!$H:$H,Allocations!$A:$A,MAIN!$A2524,Allocations!$B:$B,MAIN!$D2524))</f>
        <v>0</v>
      </c>
      <c r="F2524" s="24">
        <f>IF(U2524="SC",SUMIFS(SC!J:J,SC!A:A,MAIN!D2524,SC!B:B,MAIN!A2524),SUMIFS(Allocations!M:M,Allocations!A:A,MAIN!A2524,Allocations!B:B,MAIN!D2524))</f>
        <v>0</v>
      </c>
      <c r="G2524" s="24">
        <f t="shared" si="725"/>
        <v>0</v>
      </c>
      <c r="H2524" s="24">
        <f>IFERROR(VLOOKUP(S2524,Swaps_wk!$A$2:$AP$151,HLOOKUP(MAIN!D2524,Swaps_wk!$B$2:$AP$151,150,FALSE),FALSE),0)</f>
        <v>0</v>
      </c>
      <c r="I2524" s="24">
        <f>SUMIFS(PASTE_DQS_TRACKER!$D:$D,PASTE_DQS_TRACKER!$C:$C,MAIN!$A2524,PASTE_DQS_TRACKER!$B:$B,MAIN!$D2524)-SUMIFS(PASTE_DQS_TRACKER!$D:$D,PASTE_DQS_TRACKER!$C:$C,MAIN!A2524,PASTE_DQS_TRACKER!$E:$E,MAIN!$D2524)</f>
        <v>0</v>
      </c>
      <c r="J2524" s="25">
        <f t="shared" si="726"/>
        <v>0</v>
      </c>
      <c r="K2524" s="24">
        <f>IFERROR(IF(V2524="Flex",0,IF(D2524=$D$30,VLOOKUP(A2524,MMO_o10M_lease!$A$1:$F$51,5,FALSE),IF(D2524=$D$26,VLOOKUP(D2524,LANDINGS!$A$3:$BR$40,HLOOKUP(A2524,LANDINGS!$B$1:$CF$42,42,FALSE),FALSE)-IFERROR(VLOOKUP(A2524,MMO_o10M_lease!$A$1:$F$38,5,FALSE),0),VLOOKUP(D2524,LANDINGS!$A$3:$CF$40,HLOOKUP(A2524,LANDINGS!$B$1:$CF$42,42,FALSE),FALSE)))),0)</f>
        <v>0</v>
      </c>
      <c r="L2524" s="24">
        <f>SUMIFS(PASTE_FLEX_TRACKER!$D:$D,PASTE_FLEX_TRACKER!$F:$F,MAIN!$A2524,PASTE_FLEX_TRACKER!$B:$B,MAIN!$D2524)-SUMIFS(PASTE_FLEX_TRACKER!$D:$D,PASTE_FLEX_TRACKER!$C:$C,MAIN!$A2524,PASTE_FLEX_TRACKER!$B:$B,MAIN!$D2524)</f>
        <v>0</v>
      </c>
      <c r="M2524" s="24" t="str">
        <f>IFERROR(-VLOOKUP(D2524,SQ!$A$19:$CC$52,HLOOKUP(MAIN!A2524,SQ!$B$18:$CC$56,39,FALSE),FALSE),"n/a")</f>
        <v>n/a</v>
      </c>
      <c r="N2524" s="46" t="s">
        <v>563</v>
      </c>
      <c r="O2524" s="46">
        <f>SUMIFS(MAN_ADJ!$L:$L,MAN_ADJ!$K:$K,MAIN!$D2524,MAN_ADJ!$J:$J,MAIN!$S2524)</f>
        <v>0</v>
      </c>
      <c r="P2524" s="25">
        <f t="shared" si="727"/>
        <v>0</v>
      </c>
      <c r="Q2524" s="28" t="str">
        <f t="shared" si="717"/>
        <v>n/a</v>
      </c>
      <c r="R2524" s="38">
        <f t="shared" si="718"/>
        <v>0</v>
      </c>
      <c r="S2524" s="17" t="s">
        <v>258</v>
      </c>
    </row>
    <row r="2525" spans="1:19" x14ac:dyDescent="0.25">
      <c r="A2525" s="26" t="s">
        <v>258</v>
      </c>
      <c r="B2525" s="26" t="s">
        <v>93</v>
      </c>
      <c r="C2525" s="26" t="s">
        <v>259</v>
      </c>
      <c r="D2525" s="26" t="s">
        <v>131</v>
      </c>
      <c r="E2525" s="27">
        <f t="shared" ref="E2525:M2525" si="732">SUM(E2487:E2524)</f>
        <v>0</v>
      </c>
      <c r="F2525" s="27">
        <f t="shared" si="732"/>
        <v>0</v>
      </c>
      <c r="G2525" s="27">
        <f t="shared" si="732"/>
        <v>0</v>
      </c>
      <c r="H2525" s="27">
        <f>IFERROR(VLOOKUP(S2525,Swaps_wk!$A$2:$AP$151,HLOOKUP(MAIN!D2525,Swaps_wk!$B$2:$AP$151,150,FALSE),FALSE),0)</f>
        <v>0</v>
      </c>
      <c r="I2525" s="27">
        <f t="shared" si="732"/>
        <v>0</v>
      </c>
      <c r="J2525" s="25">
        <f t="shared" si="732"/>
        <v>0</v>
      </c>
      <c r="K2525" s="27">
        <f t="shared" si="732"/>
        <v>0</v>
      </c>
      <c r="L2525" s="27">
        <f t="shared" si="732"/>
        <v>0</v>
      </c>
      <c r="M2525" s="27">
        <f t="shared" si="732"/>
        <v>0</v>
      </c>
      <c r="N2525" s="46" t="s">
        <v>563</v>
      </c>
      <c r="O2525" s="27">
        <f>SUM(O2487:O2524)</f>
        <v>0</v>
      </c>
      <c r="P2525" s="25">
        <f t="shared" ref="P2525" si="733">SUM(P2487:P2524)</f>
        <v>0</v>
      </c>
      <c r="Q2525" s="28" t="str">
        <f t="shared" si="717"/>
        <v>n/a</v>
      </c>
      <c r="R2525" s="38">
        <f t="shared" si="718"/>
        <v>0</v>
      </c>
      <c r="S2525" s="17" t="s">
        <v>258</v>
      </c>
    </row>
    <row r="2526" spans="1:19" x14ac:dyDescent="0.25">
      <c r="A2526" s="17" t="s">
        <v>260</v>
      </c>
      <c r="B2526" s="17" t="s">
        <v>93</v>
      </c>
      <c r="C2526" s="17" t="s">
        <v>261</v>
      </c>
      <c r="D2526" s="17" t="s">
        <v>95</v>
      </c>
      <c r="E2526" s="24">
        <f>IF(U2526="SC",SUMIFS(SC!F:F,SC!A:A,MAIN!D2526,SC!B:B,MAIN!A2526),SUMIFS(Allocations!$H:$H,Allocations!$A:$A,MAIN!$A2526,Allocations!$B:$B,MAIN!$D2526))</f>
        <v>5.2520000000000007</v>
      </c>
      <c r="F2526" s="24">
        <f>IF(U2526="SC",SUMIFS(SC!J:J,SC!A:A,MAIN!D2526,SC!B:B,MAIN!A2526),SUMIFS(Allocations!M:M,Allocations!A:A,MAIN!A2526,Allocations!B:B,MAIN!D2526))</f>
        <v>0</v>
      </c>
      <c r="G2526" s="24">
        <f t="shared" ref="G2526:G2563" si="734">E2526+F2526</f>
        <v>5.2520000000000007</v>
      </c>
      <c r="H2526" s="24">
        <f>IFERROR(VLOOKUP(S2526,Swaps_wk!$A$2:$AP$151,HLOOKUP(MAIN!D2526,Swaps_wk!$B$2:$AP$151,150,FALSE),FALSE),0)</f>
        <v>0</v>
      </c>
      <c r="I2526" s="24">
        <f>SUMIFS(PASTE_DQS_TRACKER!$D:$D,PASTE_DQS_TRACKER!$C:$C,MAIN!$A2526,PASTE_DQS_TRACKER!$B:$B,MAIN!$D2526)-SUMIFS(PASTE_DQS_TRACKER!$D:$D,PASTE_DQS_TRACKER!$C:$C,MAIN!A2526,PASTE_DQS_TRACKER!$E:$E,MAIN!$D2526)</f>
        <v>3.1</v>
      </c>
      <c r="J2526" s="25">
        <f t="shared" ref="J2526:J2563" si="735">G2526+I2526</f>
        <v>8.3520000000000003</v>
      </c>
      <c r="K2526" s="24">
        <f>IFERROR(IF(V2526="Flex",0,IF(D2526=$D$30,VLOOKUP(A2526,MMO_o10M_lease!$A$1:$F$51,5,FALSE),IF(D2526=$D$26,VLOOKUP(D2526,LANDINGS!$A$3:$BR$40,HLOOKUP(A2526,LANDINGS!$B$1:$CF$42,42,FALSE),FALSE)-IFERROR(VLOOKUP(A2526,MMO_o10M_lease!$A$1:$F$38,5,FALSE),0),VLOOKUP(D2526,LANDINGS!$A$3:$CF$40,HLOOKUP(A2526,LANDINGS!$B$1:$CF$42,42,FALSE),FALSE)))),0)</f>
        <v>0.47399999999999998</v>
      </c>
      <c r="L2526" s="24">
        <f>SUMIFS(PASTE_FLEX_TRACKER!$D:$D,PASTE_FLEX_TRACKER!$F:$F,MAIN!$A2526,PASTE_FLEX_TRACKER!$B:$B,MAIN!$D2526)-SUMIFS(PASTE_FLEX_TRACKER!$D:$D,PASTE_FLEX_TRACKER!$C:$C,MAIN!$A2526,PASTE_FLEX_TRACKER!$B:$B,MAIN!$D2526)</f>
        <v>0</v>
      </c>
      <c r="M2526" s="24" t="str">
        <f>IFERROR(-VLOOKUP(D2526,SQ!$A$19:$CC$52,HLOOKUP(MAIN!A2526,SQ!$B$18:$CC$56,39,FALSE),FALSE),"n/a")</f>
        <v>n/a</v>
      </c>
      <c r="N2526" s="46" t="s">
        <v>563</v>
      </c>
      <c r="O2526" s="46">
        <f>SUMIFS(MAN_ADJ!$L:$L,MAN_ADJ!$K:$K,MAIN!$D2526,MAN_ADJ!$J:$J,MAIN!$S2526)</f>
        <v>0</v>
      </c>
      <c r="P2526" s="25">
        <f t="shared" ref="P2526:P2563" si="736">SUM(K2526:O2526)</f>
        <v>0.47399999999999998</v>
      </c>
      <c r="Q2526" s="28">
        <f t="shared" si="717"/>
        <v>5.6752873563218384E-2</v>
      </c>
      <c r="R2526" s="38">
        <f t="shared" si="718"/>
        <v>7.8780000000000001</v>
      </c>
      <c r="S2526" s="17" t="s">
        <v>260</v>
      </c>
    </row>
    <row r="2527" spans="1:19" x14ac:dyDescent="0.25">
      <c r="A2527" s="17" t="s">
        <v>260</v>
      </c>
      <c r="B2527" s="17" t="s">
        <v>93</v>
      </c>
      <c r="C2527" s="17" t="s">
        <v>261</v>
      </c>
      <c r="D2527" s="17" t="s">
        <v>96</v>
      </c>
      <c r="E2527" s="24">
        <f>IF(U2527="SC",SUMIFS(SC!F:F,SC!A:A,MAIN!D2527,SC!B:B,MAIN!A2527),SUMIFS(Allocations!$H:$H,Allocations!$A:$A,MAIN!$A2527,Allocations!$B:$B,MAIN!$D2527))</f>
        <v>0</v>
      </c>
      <c r="F2527" s="24">
        <f>IF(U2527="SC",SUMIFS(SC!J:J,SC!A:A,MAIN!D2527,SC!B:B,MAIN!A2527),SUMIFS(Allocations!M:M,Allocations!A:A,MAIN!A2527,Allocations!B:B,MAIN!D2527))</f>
        <v>0</v>
      </c>
      <c r="G2527" s="24">
        <f t="shared" si="734"/>
        <v>0</v>
      </c>
      <c r="H2527" s="24">
        <f>IFERROR(VLOOKUP(S2527,Swaps_wk!$A$2:$AP$151,HLOOKUP(MAIN!D2527,Swaps_wk!$B$2:$AP$151,150,FALSE),FALSE),0)</f>
        <v>0</v>
      </c>
      <c r="I2527" s="24">
        <f>SUMIFS(PASTE_DQS_TRACKER!$D:$D,PASTE_DQS_TRACKER!$C:$C,MAIN!$A2527,PASTE_DQS_TRACKER!$B:$B,MAIN!$D2527)-SUMIFS(PASTE_DQS_TRACKER!$D:$D,PASTE_DQS_TRACKER!$C:$C,MAIN!A2527,PASTE_DQS_TRACKER!$E:$E,MAIN!$D2527)</f>
        <v>0</v>
      </c>
      <c r="J2527" s="25">
        <f t="shared" si="735"/>
        <v>0</v>
      </c>
      <c r="K2527" s="24">
        <f>IFERROR(IF(V2527="Flex",0,IF(D2527=$D$30,VLOOKUP(A2527,MMO_o10M_lease!$A$1:$F$51,5,FALSE),IF(D2527=$D$26,VLOOKUP(D2527,LANDINGS!$A$3:$BR$40,HLOOKUP(A2527,LANDINGS!$B$1:$CF$42,42,FALSE),FALSE)-IFERROR(VLOOKUP(A2527,MMO_o10M_lease!$A$1:$F$38,5,FALSE),0),VLOOKUP(D2527,LANDINGS!$A$3:$CF$40,HLOOKUP(A2527,LANDINGS!$B$1:$CF$42,42,FALSE),FALSE)))),0)</f>
        <v>0</v>
      </c>
      <c r="L2527" s="24">
        <f>SUMIFS(PASTE_FLEX_TRACKER!$D:$D,PASTE_FLEX_TRACKER!$F:$F,MAIN!$A2527,PASTE_FLEX_TRACKER!$B:$B,MAIN!$D2527)-SUMIFS(PASTE_FLEX_TRACKER!$D:$D,PASTE_FLEX_TRACKER!$C:$C,MAIN!$A2527,PASTE_FLEX_TRACKER!$B:$B,MAIN!$D2527)</f>
        <v>0</v>
      </c>
      <c r="M2527" s="24" t="str">
        <f>IFERROR(-VLOOKUP(D2527,SQ!$A$19:$CC$52,HLOOKUP(MAIN!A2527,SQ!$B$18:$CC$56,39,FALSE),FALSE),"n/a")</f>
        <v>n/a</v>
      </c>
      <c r="N2527" s="46" t="s">
        <v>563</v>
      </c>
      <c r="O2527" s="46">
        <f>SUMIFS(MAN_ADJ!$L:$L,MAN_ADJ!$K:$K,MAIN!$D2527,MAN_ADJ!$J:$J,MAIN!$S2527)</f>
        <v>0</v>
      </c>
      <c r="P2527" s="25">
        <f t="shared" si="736"/>
        <v>0</v>
      </c>
      <c r="Q2527" s="28" t="str">
        <f t="shared" si="717"/>
        <v>n/a</v>
      </c>
      <c r="R2527" s="38">
        <f t="shared" si="718"/>
        <v>0</v>
      </c>
      <c r="S2527" s="17" t="s">
        <v>260</v>
      </c>
    </row>
    <row r="2528" spans="1:19" x14ac:dyDescent="0.25">
      <c r="A2528" s="17" t="s">
        <v>260</v>
      </c>
      <c r="B2528" s="17" t="s">
        <v>93</v>
      </c>
      <c r="C2528" s="17" t="s">
        <v>261</v>
      </c>
      <c r="D2528" s="17" t="s">
        <v>97</v>
      </c>
      <c r="E2528" s="24">
        <f>IF(U2528="SC",SUMIFS(SC!F:F,SC!A:A,MAIN!D2528,SC!B:B,MAIN!A2528),SUMIFS(Allocations!$H:$H,Allocations!$A:$A,MAIN!$A2528,Allocations!$B:$B,MAIN!$D2528))</f>
        <v>0</v>
      </c>
      <c r="F2528" s="24">
        <f>IF(U2528="SC",SUMIFS(SC!J:J,SC!A:A,MAIN!D2528,SC!B:B,MAIN!A2528),SUMIFS(Allocations!M:M,Allocations!A:A,MAIN!A2528,Allocations!B:B,MAIN!D2528))</f>
        <v>0</v>
      </c>
      <c r="G2528" s="24">
        <f t="shared" si="734"/>
        <v>0</v>
      </c>
      <c r="H2528" s="24">
        <f>IFERROR(VLOOKUP(S2528,Swaps_wk!$A$2:$AP$151,HLOOKUP(MAIN!D2528,Swaps_wk!$B$2:$AP$151,150,FALSE),FALSE),0)</f>
        <v>0</v>
      </c>
      <c r="I2528" s="24">
        <f>SUMIFS(PASTE_DQS_TRACKER!$D:$D,PASTE_DQS_TRACKER!$C:$C,MAIN!$A2528,PASTE_DQS_TRACKER!$B:$B,MAIN!$D2528)-SUMIFS(PASTE_DQS_TRACKER!$D:$D,PASTE_DQS_TRACKER!$C:$C,MAIN!A2528,PASTE_DQS_TRACKER!$E:$E,MAIN!$D2528)</f>
        <v>0</v>
      </c>
      <c r="J2528" s="25">
        <f t="shared" si="735"/>
        <v>0</v>
      </c>
      <c r="K2528" s="24">
        <f>IFERROR(IF(V2528="Flex",0,IF(D2528=$D$30,VLOOKUP(A2528,MMO_o10M_lease!$A$1:$F$51,5,FALSE),IF(D2528=$D$26,VLOOKUP(D2528,LANDINGS!$A$3:$BR$40,HLOOKUP(A2528,LANDINGS!$B$1:$CF$42,42,FALSE),FALSE)-IFERROR(VLOOKUP(A2528,MMO_o10M_lease!$A$1:$F$38,5,FALSE),0),VLOOKUP(D2528,LANDINGS!$A$3:$CF$40,HLOOKUP(A2528,LANDINGS!$B$1:$CF$42,42,FALSE),FALSE)))),0)</f>
        <v>0</v>
      </c>
      <c r="L2528" s="24">
        <f>SUMIFS(PASTE_FLEX_TRACKER!$D:$D,PASTE_FLEX_TRACKER!$F:$F,MAIN!$A2528,PASTE_FLEX_TRACKER!$B:$B,MAIN!$D2528)-SUMIFS(PASTE_FLEX_TRACKER!$D:$D,PASTE_FLEX_TRACKER!$C:$C,MAIN!$A2528,PASTE_FLEX_TRACKER!$B:$B,MAIN!$D2528)</f>
        <v>0</v>
      </c>
      <c r="M2528" s="24" t="str">
        <f>IFERROR(-VLOOKUP(D2528,SQ!$A$19:$CC$52,HLOOKUP(MAIN!A2528,SQ!$B$18:$CC$56,39,FALSE),FALSE),"n/a")</f>
        <v>n/a</v>
      </c>
      <c r="N2528" s="46" t="s">
        <v>563</v>
      </c>
      <c r="O2528" s="46">
        <f>SUMIFS(MAN_ADJ!$L:$L,MAN_ADJ!$K:$K,MAIN!$D2528,MAN_ADJ!$J:$J,MAIN!$S2528)</f>
        <v>0</v>
      </c>
      <c r="P2528" s="25">
        <f t="shared" si="736"/>
        <v>0</v>
      </c>
      <c r="Q2528" s="28" t="str">
        <f t="shared" si="717"/>
        <v>n/a</v>
      </c>
      <c r="R2528" s="38">
        <f t="shared" si="718"/>
        <v>0</v>
      </c>
      <c r="S2528" s="17" t="s">
        <v>260</v>
      </c>
    </row>
    <row r="2529" spans="1:19" x14ac:dyDescent="0.25">
      <c r="A2529" s="17" t="s">
        <v>260</v>
      </c>
      <c r="B2529" s="17" t="s">
        <v>93</v>
      </c>
      <c r="C2529" s="17" t="s">
        <v>261</v>
      </c>
      <c r="D2529" s="17" t="s">
        <v>98</v>
      </c>
      <c r="E2529" s="24">
        <f>IF(U2529="SC",SUMIFS(SC!F:F,SC!A:A,MAIN!D2529,SC!B:B,MAIN!A2529),SUMIFS(Allocations!$H:$H,Allocations!$A:$A,MAIN!$A2529,Allocations!$B:$B,MAIN!$D2529))</f>
        <v>1</v>
      </c>
      <c r="F2529" s="24">
        <f>IF(U2529="SC",SUMIFS(SC!J:J,SC!A:A,MAIN!D2529,SC!B:B,MAIN!A2529),SUMIFS(Allocations!M:M,Allocations!A:A,MAIN!A2529,Allocations!B:B,MAIN!D2529))</f>
        <v>0</v>
      </c>
      <c r="G2529" s="24">
        <f t="shared" si="734"/>
        <v>1</v>
      </c>
      <c r="H2529" s="24">
        <f>IFERROR(VLOOKUP(S2529,Swaps_wk!$A$2:$AP$151,HLOOKUP(MAIN!D2529,Swaps_wk!$B$2:$AP$151,150,FALSE),FALSE),0)</f>
        <v>0</v>
      </c>
      <c r="I2529" s="24">
        <f>SUMIFS(PASTE_DQS_TRACKER!$D:$D,PASTE_DQS_TRACKER!$C:$C,MAIN!$A2529,PASTE_DQS_TRACKER!$B:$B,MAIN!$D2529)-SUMIFS(PASTE_DQS_TRACKER!$D:$D,PASTE_DQS_TRACKER!$C:$C,MAIN!A2529,PASTE_DQS_TRACKER!$E:$E,MAIN!$D2529)</f>
        <v>0</v>
      </c>
      <c r="J2529" s="25">
        <f t="shared" si="735"/>
        <v>1</v>
      </c>
      <c r="K2529" s="24">
        <f>IFERROR(IF(V2529="Flex",0,IF(D2529=$D$30,VLOOKUP(A2529,MMO_o10M_lease!$A$1:$F$51,5,FALSE),IF(D2529=$D$26,VLOOKUP(D2529,LANDINGS!$A$3:$BR$40,HLOOKUP(A2529,LANDINGS!$B$1:$CF$42,42,FALSE),FALSE)-IFERROR(VLOOKUP(A2529,MMO_o10M_lease!$A$1:$F$38,5,FALSE),0),VLOOKUP(D2529,LANDINGS!$A$3:$CF$40,HLOOKUP(A2529,LANDINGS!$B$1:$CF$42,42,FALSE),FALSE)))),0)</f>
        <v>0</v>
      </c>
      <c r="L2529" s="24">
        <f>SUMIFS(PASTE_FLEX_TRACKER!$D:$D,PASTE_FLEX_TRACKER!$F:$F,MAIN!$A2529,PASTE_FLEX_TRACKER!$B:$B,MAIN!$D2529)-SUMIFS(PASTE_FLEX_TRACKER!$D:$D,PASTE_FLEX_TRACKER!$C:$C,MAIN!$A2529,PASTE_FLEX_TRACKER!$B:$B,MAIN!$D2529)</f>
        <v>0</v>
      </c>
      <c r="M2529" s="24" t="str">
        <f>IFERROR(-VLOOKUP(D2529,SQ!$A$19:$CC$52,HLOOKUP(MAIN!A2529,SQ!$B$18:$CC$56,39,FALSE),FALSE),"n/a")</f>
        <v>n/a</v>
      </c>
      <c r="N2529" s="46" t="s">
        <v>563</v>
      </c>
      <c r="O2529" s="46">
        <f>SUMIFS(MAN_ADJ!$L:$L,MAN_ADJ!$K:$K,MAIN!$D2529,MAN_ADJ!$J:$J,MAIN!$S2529)</f>
        <v>0</v>
      </c>
      <c r="P2529" s="25">
        <f t="shared" si="736"/>
        <v>0</v>
      </c>
      <c r="Q2529" s="28">
        <f t="shared" si="717"/>
        <v>0</v>
      </c>
      <c r="R2529" s="38">
        <f t="shared" si="718"/>
        <v>1</v>
      </c>
      <c r="S2529" s="17" t="s">
        <v>260</v>
      </c>
    </row>
    <row r="2530" spans="1:19" x14ac:dyDescent="0.25">
      <c r="A2530" s="17" t="s">
        <v>260</v>
      </c>
      <c r="B2530" s="17" t="s">
        <v>93</v>
      </c>
      <c r="C2530" s="17" t="s">
        <v>261</v>
      </c>
      <c r="D2530" s="17" t="s">
        <v>99</v>
      </c>
      <c r="E2530" s="24">
        <f>IF(U2530="SC",SUMIFS(SC!F:F,SC!A:A,MAIN!D2530,SC!B:B,MAIN!A2530),SUMIFS(Allocations!$H:$H,Allocations!$A:$A,MAIN!$A2530,Allocations!$B:$B,MAIN!$D2530))</f>
        <v>0</v>
      </c>
      <c r="F2530" s="24">
        <f>IF(U2530="SC",SUMIFS(SC!J:J,SC!A:A,MAIN!D2530,SC!B:B,MAIN!A2530),SUMIFS(Allocations!M:M,Allocations!A:A,MAIN!A2530,Allocations!B:B,MAIN!D2530))</f>
        <v>0</v>
      </c>
      <c r="G2530" s="24">
        <f t="shared" si="734"/>
        <v>0</v>
      </c>
      <c r="H2530" s="24">
        <f>IFERROR(VLOOKUP(S2530,Swaps_wk!$A$2:$AP$151,HLOOKUP(MAIN!D2530,Swaps_wk!$B$2:$AP$151,150,FALSE),FALSE),0)</f>
        <v>0</v>
      </c>
      <c r="I2530" s="24">
        <f>SUMIFS(PASTE_DQS_TRACKER!$D:$D,PASTE_DQS_TRACKER!$C:$C,MAIN!$A2530,PASTE_DQS_TRACKER!$B:$B,MAIN!$D2530)-SUMIFS(PASTE_DQS_TRACKER!$D:$D,PASTE_DQS_TRACKER!$C:$C,MAIN!A2530,PASTE_DQS_TRACKER!$E:$E,MAIN!$D2530)</f>
        <v>0</v>
      </c>
      <c r="J2530" s="25">
        <f t="shared" si="735"/>
        <v>0</v>
      </c>
      <c r="K2530" s="24">
        <f>IFERROR(IF(V2530="Flex",0,IF(D2530=$D$30,VLOOKUP(A2530,MMO_o10M_lease!$A$1:$F$51,5,FALSE),IF(D2530=$D$26,VLOOKUP(D2530,LANDINGS!$A$3:$BR$40,HLOOKUP(A2530,LANDINGS!$B$1:$CF$42,42,FALSE),FALSE)-IFERROR(VLOOKUP(A2530,MMO_o10M_lease!$A$1:$F$38,5,FALSE),0),VLOOKUP(D2530,LANDINGS!$A$3:$CF$40,HLOOKUP(A2530,LANDINGS!$B$1:$CF$42,42,FALSE),FALSE)))),0)</f>
        <v>0</v>
      </c>
      <c r="L2530" s="24">
        <f>SUMIFS(PASTE_FLEX_TRACKER!$D:$D,PASTE_FLEX_TRACKER!$F:$F,MAIN!$A2530,PASTE_FLEX_TRACKER!$B:$B,MAIN!$D2530)-SUMIFS(PASTE_FLEX_TRACKER!$D:$D,PASTE_FLEX_TRACKER!$C:$C,MAIN!$A2530,PASTE_FLEX_TRACKER!$B:$B,MAIN!$D2530)</f>
        <v>0</v>
      </c>
      <c r="M2530" s="24" t="str">
        <f>IFERROR(-VLOOKUP(D2530,SQ!$A$19:$CC$52,HLOOKUP(MAIN!A2530,SQ!$B$18:$CC$56,39,FALSE),FALSE),"n/a")</f>
        <v>n/a</v>
      </c>
      <c r="N2530" s="46" t="s">
        <v>563</v>
      </c>
      <c r="O2530" s="46">
        <f>SUMIFS(MAN_ADJ!$L:$L,MAN_ADJ!$K:$K,MAIN!$D2530,MAN_ADJ!$J:$J,MAIN!$S2530)</f>
        <v>0</v>
      </c>
      <c r="P2530" s="25">
        <f t="shared" si="736"/>
        <v>0</v>
      </c>
      <c r="Q2530" s="28" t="str">
        <f t="shared" si="717"/>
        <v>n/a</v>
      </c>
      <c r="R2530" s="38">
        <f t="shared" si="718"/>
        <v>0</v>
      </c>
      <c r="S2530" s="17" t="s">
        <v>260</v>
      </c>
    </row>
    <row r="2531" spans="1:19" x14ac:dyDescent="0.25">
      <c r="A2531" s="17" t="s">
        <v>260</v>
      </c>
      <c r="B2531" s="17" t="s">
        <v>93</v>
      </c>
      <c r="C2531" s="17" t="s">
        <v>261</v>
      </c>
      <c r="D2531" s="17" t="s">
        <v>100</v>
      </c>
      <c r="E2531" s="24">
        <f>IF(U2531="SC",SUMIFS(SC!F:F,SC!A:A,MAIN!D2531,SC!B:B,MAIN!A2531),SUMIFS(Allocations!$H:$H,Allocations!$A:$A,MAIN!$A2531,Allocations!$B:$B,MAIN!$D2531))</f>
        <v>0</v>
      </c>
      <c r="F2531" s="24">
        <f>IF(U2531="SC",SUMIFS(SC!J:J,SC!A:A,MAIN!D2531,SC!B:B,MAIN!A2531),SUMIFS(Allocations!M:M,Allocations!A:A,MAIN!A2531,Allocations!B:B,MAIN!D2531))</f>
        <v>0</v>
      </c>
      <c r="G2531" s="24">
        <f t="shared" si="734"/>
        <v>0</v>
      </c>
      <c r="H2531" s="24">
        <f>IFERROR(VLOOKUP(S2531,Swaps_wk!$A$2:$AP$151,HLOOKUP(MAIN!D2531,Swaps_wk!$B$2:$AP$151,150,FALSE),FALSE),0)</f>
        <v>0</v>
      </c>
      <c r="I2531" s="24">
        <f>SUMIFS(PASTE_DQS_TRACKER!$D:$D,PASTE_DQS_TRACKER!$C:$C,MAIN!$A2531,PASTE_DQS_TRACKER!$B:$B,MAIN!$D2531)-SUMIFS(PASTE_DQS_TRACKER!$D:$D,PASTE_DQS_TRACKER!$C:$C,MAIN!A2531,PASTE_DQS_TRACKER!$E:$E,MAIN!$D2531)</f>
        <v>0</v>
      </c>
      <c r="J2531" s="25">
        <f t="shared" si="735"/>
        <v>0</v>
      </c>
      <c r="K2531" s="24">
        <f>IFERROR(IF(V2531="Flex",0,IF(D2531=$D$30,VLOOKUP(A2531,MMO_o10M_lease!$A$1:$F$51,5,FALSE),IF(D2531=$D$26,VLOOKUP(D2531,LANDINGS!$A$3:$BR$40,HLOOKUP(A2531,LANDINGS!$B$1:$CF$42,42,FALSE),FALSE)-IFERROR(VLOOKUP(A2531,MMO_o10M_lease!$A$1:$F$38,5,FALSE),0),VLOOKUP(D2531,LANDINGS!$A$3:$CF$40,HLOOKUP(A2531,LANDINGS!$B$1:$CF$42,42,FALSE),FALSE)))),0)</f>
        <v>0</v>
      </c>
      <c r="L2531" s="24">
        <f>SUMIFS(PASTE_FLEX_TRACKER!$D:$D,PASTE_FLEX_TRACKER!$F:$F,MAIN!$A2531,PASTE_FLEX_TRACKER!$B:$B,MAIN!$D2531)-SUMIFS(PASTE_FLEX_TRACKER!$D:$D,PASTE_FLEX_TRACKER!$C:$C,MAIN!$A2531,PASTE_FLEX_TRACKER!$B:$B,MAIN!$D2531)</f>
        <v>0</v>
      </c>
      <c r="M2531" s="24" t="str">
        <f>IFERROR(-VLOOKUP(D2531,SQ!$A$19:$CC$52,HLOOKUP(MAIN!A2531,SQ!$B$18:$CC$56,39,FALSE),FALSE),"n/a")</f>
        <v>n/a</v>
      </c>
      <c r="N2531" s="46" t="s">
        <v>563</v>
      </c>
      <c r="O2531" s="46">
        <f>SUMIFS(MAN_ADJ!$L:$L,MAN_ADJ!$K:$K,MAIN!$D2531,MAN_ADJ!$J:$J,MAIN!$S2531)</f>
        <v>0</v>
      </c>
      <c r="P2531" s="25">
        <f t="shared" si="736"/>
        <v>0</v>
      </c>
      <c r="Q2531" s="28" t="str">
        <f t="shared" si="717"/>
        <v>n/a</v>
      </c>
      <c r="R2531" s="38">
        <f t="shared" si="718"/>
        <v>0</v>
      </c>
      <c r="S2531" s="17" t="s">
        <v>260</v>
      </c>
    </row>
    <row r="2532" spans="1:19" x14ac:dyDescent="0.25">
      <c r="A2532" s="17" t="s">
        <v>260</v>
      </c>
      <c r="B2532" s="17" t="s">
        <v>93</v>
      </c>
      <c r="C2532" s="17" t="s">
        <v>261</v>
      </c>
      <c r="D2532" s="17" t="s">
        <v>101</v>
      </c>
      <c r="E2532" s="24">
        <f>IF(U2532="SC",SUMIFS(SC!F:F,SC!A:A,MAIN!D2532,SC!B:B,MAIN!A2532),SUMIFS(Allocations!$H:$H,Allocations!$A:$A,MAIN!$A2532,Allocations!$B:$B,MAIN!$D2532))</f>
        <v>0</v>
      </c>
      <c r="F2532" s="24">
        <f>IF(U2532="SC",SUMIFS(SC!J:J,SC!A:A,MAIN!D2532,SC!B:B,MAIN!A2532),SUMIFS(Allocations!M:M,Allocations!A:A,MAIN!A2532,Allocations!B:B,MAIN!D2532))</f>
        <v>0</v>
      </c>
      <c r="G2532" s="24">
        <f t="shared" si="734"/>
        <v>0</v>
      </c>
      <c r="H2532" s="24">
        <f>IFERROR(VLOOKUP(S2532,Swaps_wk!$A$2:$AP$151,HLOOKUP(MAIN!D2532,Swaps_wk!$B$2:$AP$151,150,FALSE),FALSE),0)</f>
        <v>0</v>
      </c>
      <c r="I2532" s="24">
        <f>SUMIFS(PASTE_DQS_TRACKER!$D:$D,PASTE_DQS_TRACKER!$C:$C,MAIN!$A2532,PASTE_DQS_TRACKER!$B:$B,MAIN!$D2532)-SUMIFS(PASTE_DQS_TRACKER!$D:$D,PASTE_DQS_TRACKER!$C:$C,MAIN!A2532,PASTE_DQS_TRACKER!$E:$E,MAIN!$D2532)</f>
        <v>0</v>
      </c>
      <c r="J2532" s="25">
        <f t="shared" si="735"/>
        <v>0</v>
      </c>
      <c r="K2532" s="24">
        <f>IFERROR(IF(V2532="Flex",0,IF(D2532=$D$30,VLOOKUP(A2532,MMO_o10M_lease!$A$1:$F$51,5,FALSE),IF(D2532=$D$26,VLOOKUP(D2532,LANDINGS!$A$3:$BR$40,HLOOKUP(A2532,LANDINGS!$B$1:$CF$42,42,FALSE),FALSE)-IFERROR(VLOOKUP(A2532,MMO_o10M_lease!$A$1:$F$38,5,FALSE),0),VLOOKUP(D2532,LANDINGS!$A$3:$CF$40,HLOOKUP(A2532,LANDINGS!$B$1:$CF$42,42,FALSE),FALSE)))),0)</f>
        <v>0</v>
      </c>
      <c r="L2532" s="24">
        <f>SUMIFS(PASTE_FLEX_TRACKER!$D:$D,PASTE_FLEX_TRACKER!$F:$F,MAIN!$A2532,PASTE_FLEX_TRACKER!$B:$B,MAIN!$D2532)-SUMIFS(PASTE_FLEX_TRACKER!$D:$D,PASTE_FLEX_TRACKER!$C:$C,MAIN!$A2532,PASTE_FLEX_TRACKER!$B:$B,MAIN!$D2532)</f>
        <v>0</v>
      </c>
      <c r="M2532" s="24" t="str">
        <f>IFERROR(-VLOOKUP(D2532,SQ!$A$19:$CC$52,HLOOKUP(MAIN!A2532,SQ!$B$18:$CC$56,39,FALSE),FALSE),"n/a")</f>
        <v>n/a</v>
      </c>
      <c r="N2532" s="46" t="s">
        <v>563</v>
      </c>
      <c r="O2532" s="46">
        <f>SUMIFS(MAN_ADJ!$L:$L,MAN_ADJ!$K:$K,MAIN!$D2532,MAN_ADJ!$J:$J,MAIN!$S2532)</f>
        <v>0</v>
      </c>
      <c r="P2532" s="25">
        <f t="shared" si="736"/>
        <v>0</v>
      </c>
      <c r="Q2532" s="28" t="str">
        <f t="shared" si="717"/>
        <v>n/a</v>
      </c>
      <c r="R2532" s="38">
        <f t="shared" si="718"/>
        <v>0</v>
      </c>
      <c r="S2532" s="17" t="s">
        <v>260</v>
      </c>
    </row>
    <row r="2533" spans="1:19" x14ac:dyDescent="0.25">
      <c r="A2533" s="17" t="s">
        <v>260</v>
      </c>
      <c r="B2533" s="17" t="s">
        <v>93</v>
      </c>
      <c r="C2533" s="17" t="s">
        <v>261</v>
      </c>
      <c r="D2533" s="17" t="s">
        <v>102</v>
      </c>
      <c r="E2533" s="24">
        <f>IF(U2533="SC",SUMIFS(SC!F:F,SC!A:A,MAIN!D2533,SC!B:B,MAIN!A2533),SUMIFS(Allocations!$H:$H,Allocations!$A:$A,MAIN!$A2533,Allocations!$B:$B,MAIN!$D2533))</f>
        <v>0</v>
      </c>
      <c r="F2533" s="24">
        <f>IF(U2533="SC",SUMIFS(SC!J:J,SC!A:A,MAIN!D2533,SC!B:B,MAIN!A2533),SUMIFS(Allocations!M:M,Allocations!A:A,MAIN!A2533,Allocations!B:B,MAIN!D2533))</f>
        <v>0</v>
      </c>
      <c r="G2533" s="24">
        <f t="shared" si="734"/>
        <v>0</v>
      </c>
      <c r="H2533" s="24">
        <f>IFERROR(VLOOKUP(S2533,Swaps_wk!$A$2:$AP$151,HLOOKUP(MAIN!D2533,Swaps_wk!$B$2:$AP$151,150,FALSE),FALSE),0)</f>
        <v>0</v>
      </c>
      <c r="I2533" s="24">
        <f>SUMIFS(PASTE_DQS_TRACKER!$D:$D,PASTE_DQS_TRACKER!$C:$C,MAIN!$A2533,PASTE_DQS_TRACKER!$B:$B,MAIN!$D2533)-SUMIFS(PASTE_DQS_TRACKER!$D:$D,PASTE_DQS_TRACKER!$C:$C,MAIN!A2533,PASTE_DQS_TRACKER!$E:$E,MAIN!$D2533)</f>
        <v>0</v>
      </c>
      <c r="J2533" s="25">
        <f t="shared" si="735"/>
        <v>0</v>
      </c>
      <c r="K2533" s="24">
        <f>IFERROR(IF(V2533="Flex",0,IF(D2533=$D$30,VLOOKUP(A2533,MMO_o10M_lease!$A$1:$F$51,5,FALSE),IF(D2533=$D$26,VLOOKUP(D2533,LANDINGS!$A$3:$BR$40,HLOOKUP(A2533,LANDINGS!$B$1:$CF$42,42,FALSE),FALSE)-IFERROR(VLOOKUP(A2533,MMO_o10M_lease!$A$1:$F$38,5,FALSE),0),VLOOKUP(D2533,LANDINGS!$A$3:$CF$40,HLOOKUP(A2533,LANDINGS!$B$1:$CF$42,42,FALSE),FALSE)))),0)</f>
        <v>0</v>
      </c>
      <c r="L2533" s="24">
        <f>SUMIFS(PASTE_FLEX_TRACKER!$D:$D,PASTE_FLEX_TRACKER!$F:$F,MAIN!$A2533,PASTE_FLEX_TRACKER!$B:$B,MAIN!$D2533)-SUMIFS(PASTE_FLEX_TRACKER!$D:$D,PASTE_FLEX_TRACKER!$C:$C,MAIN!$A2533,PASTE_FLEX_TRACKER!$B:$B,MAIN!$D2533)</f>
        <v>0</v>
      </c>
      <c r="M2533" s="24" t="str">
        <f>IFERROR(-VLOOKUP(D2533,SQ!$A$19:$CC$52,HLOOKUP(MAIN!A2533,SQ!$B$18:$CC$56,39,FALSE),FALSE),"n/a")</f>
        <v>n/a</v>
      </c>
      <c r="N2533" s="46" t="s">
        <v>563</v>
      </c>
      <c r="O2533" s="46">
        <f>SUMIFS(MAN_ADJ!$L:$L,MAN_ADJ!$K:$K,MAIN!$D2533,MAN_ADJ!$J:$J,MAIN!$S2533)</f>
        <v>0</v>
      </c>
      <c r="P2533" s="25">
        <f t="shared" si="736"/>
        <v>0</v>
      </c>
      <c r="Q2533" s="28" t="str">
        <f t="shared" si="717"/>
        <v>n/a</v>
      </c>
      <c r="R2533" s="38">
        <f t="shared" si="718"/>
        <v>0</v>
      </c>
      <c r="S2533" s="17" t="s">
        <v>260</v>
      </c>
    </row>
    <row r="2534" spans="1:19" x14ac:dyDescent="0.25">
      <c r="A2534" s="17" t="s">
        <v>260</v>
      </c>
      <c r="B2534" s="17" t="s">
        <v>93</v>
      </c>
      <c r="C2534" s="17" t="s">
        <v>261</v>
      </c>
      <c r="D2534" s="17" t="s">
        <v>103</v>
      </c>
      <c r="E2534" s="24">
        <f>IF(U2534="SC",SUMIFS(SC!F:F,SC!A:A,MAIN!D2534,SC!B:B,MAIN!A2534),SUMIFS(Allocations!$H:$H,Allocations!$A:$A,MAIN!$A2534,Allocations!$B:$B,MAIN!$D2534))</f>
        <v>0</v>
      </c>
      <c r="F2534" s="24">
        <f>IF(U2534="SC",SUMIFS(SC!J:J,SC!A:A,MAIN!D2534,SC!B:B,MAIN!A2534),SUMIFS(Allocations!M:M,Allocations!A:A,MAIN!A2534,Allocations!B:B,MAIN!D2534))</f>
        <v>0</v>
      </c>
      <c r="G2534" s="24">
        <f t="shared" si="734"/>
        <v>0</v>
      </c>
      <c r="H2534" s="24">
        <f>IFERROR(VLOOKUP(S2534,Swaps_wk!$A$2:$AP$151,HLOOKUP(MAIN!D2534,Swaps_wk!$B$2:$AP$151,150,FALSE),FALSE),0)</f>
        <v>0</v>
      </c>
      <c r="I2534" s="24">
        <f>SUMIFS(PASTE_DQS_TRACKER!$D:$D,PASTE_DQS_TRACKER!$C:$C,MAIN!$A2534,PASTE_DQS_TRACKER!$B:$B,MAIN!$D2534)-SUMIFS(PASTE_DQS_TRACKER!$D:$D,PASTE_DQS_TRACKER!$C:$C,MAIN!A2534,PASTE_DQS_TRACKER!$E:$E,MAIN!$D2534)</f>
        <v>0</v>
      </c>
      <c r="J2534" s="25">
        <f t="shared" si="735"/>
        <v>0</v>
      </c>
      <c r="K2534" s="24">
        <f>IFERROR(IF(V2534="Flex",0,IF(D2534=$D$30,VLOOKUP(A2534,MMO_o10M_lease!$A$1:$F$51,5,FALSE),IF(D2534=$D$26,VLOOKUP(D2534,LANDINGS!$A$3:$BR$40,HLOOKUP(A2534,LANDINGS!$B$1:$CF$42,42,FALSE),FALSE)-IFERROR(VLOOKUP(A2534,MMO_o10M_lease!$A$1:$F$38,5,FALSE),0),VLOOKUP(D2534,LANDINGS!$A$3:$CF$40,HLOOKUP(A2534,LANDINGS!$B$1:$CF$42,42,FALSE),FALSE)))),0)</f>
        <v>0</v>
      </c>
      <c r="L2534" s="24">
        <f>SUMIFS(PASTE_FLEX_TRACKER!$D:$D,PASTE_FLEX_TRACKER!$F:$F,MAIN!$A2534,PASTE_FLEX_TRACKER!$B:$B,MAIN!$D2534)-SUMIFS(PASTE_FLEX_TRACKER!$D:$D,PASTE_FLEX_TRACKER!$C:$C,MAIN!$A2534,PASTE_FLEX_TRACKER!$B:$B,MAIN!$D2534)</f>
        <v>0</v>
      </c>
      <c r="M2534" s="24" t="str">
        <f>IFERROR(-VLOOKUP(D2534,SQ!$A$19:$CC$52,HLOOKUP(MAIN!A2534,SQ!$B$18:$CC$56,39,FALSE),FALSE),"n/a")</f>
        <v>n/a</v>
      </c>
      <c r="N2534" s="46" t="s">
        <v>563</v>
      </c>
      <c r="O2534" s="46">
        <f>SUMIFS(MAN_ADJ!$L:$L,MAN_ADJ!$K:$K,MAIN!$D2534,MAN_ADJ!$J:$J,MAIN!$S2534)</f>
        <v>0</v>
      </c>
      <c r="P2534" s="25">
        <f t="shared" si="736"/>
        <v>0</v>
      </c>
      <c r="Q2534" s="28" t="str">
        <f t="shared" si="717"/>
        <v>n/a</v>
      </c>
      <c r="R2534" s="38">
        <f t="shared" si="718"/>
        <v>0</v>
      </c>
      <c r="S2534" s="17" t="s">
        <v>260</v>
      </c>
    </row>
    <row r="2535" spans="1:19" x14ac:dyDescent="0.25">
      <c r="A2535" s="17" t="s">
        <v>260</v>
      </c>
      <c r="B2535" s="17" t="s">
        <v>93</v>
      </c>
      <c r="C2535" s="17" t="s">
        <v>261</v>
      </c>
      <c r="D2535" s="17" t="s">
        <v>104</v>
      </c>
      <c r="E2535" s="24">
        <f>IF(U2535="SC",SUMIFS(SC!F:F,SC!A:A,MAIN!D2535,SC!B:B,MAIN!A2535),SUMIFS(Allocations!$H:$H,Allocations!$A:$A,MAIN!$A2535,Allocations!$B:$B,MAIN!$D2535))</f>
        <v>0</v>
      </c>
      <c r="F2535" s="24">
        <f>IF(U2535="SC",SUMIFS(SC!J:J,SC!A:A,MAIN!D2535,SC!B:B,MAIN!A2535),SUMIFS(Allocations!M:M,Allocations!A:A,MAIN!A2535,Allocations!B:B,MAIN!D2535))</f>
        <v>0</v>
      </c>
      <c r="G2535" s="24">
        <f t="shared" si="734"/>
        <v>0</v>
      </c>
      <c r="H2535" s="24">
        <f>IFERROR(VLOOKUP(S2535,Swaps_wk!$A$2:$AP$151,HLOOKUP(MAIN!D2535,Swaps_wk!$B$2:$AP$151,150,FALSE),FALSE),0)</f>
        <v>0</v>
      </c>
      <c r="I2535" s="24">
        <f>SUMIFS(PASTE_DQS_TRACKER!$D:$D,PASTE_DQS_TRACKER!$C:$C,MAIN!$A2535,PASTE_DQS_TRACKER!$B:$B,MAIN!$D2535)-SUMIFS(PASTE_DQS_TRACKER!$D:$D,PASTE_DQS_TRACKER!$C:$C,MAIN!A2535,PASTE_DQS_TRACKER!$E:$E,MAIN!$D2535)</f>
        <v>0</v>
      </c>
      <c r="J2535" s="25">
        <f t="shared" si="735"/>
        <v>0</v>
      </c>
      <c r="K2535" s="24">
        <f>IFERROR(IF(V2535="Flex",0,IF(D2535=$D$30,VLOOKUP(A2535,MMO_o10M_lease!$A$1:$F$51,5,FALSE),IF(D2535=$D$26,VLOOKUP(D2535,LANDINGS!$A$3:$BR$40,HLOOKUP(A2535,LANDINGS!$B$1:$CF$42,42,FALSE),FALSE)-IFERROR(VLOOKUP(A2535,MMO_o10M_lease!$A$1:$F$38,5,FALSE),0),VLOOKUP(D2535,LANDINGS!$A$3:$CF$40,HLOOKUP(A2535,LANDINGS!$B$1:$CF$42,42,FALSE),FALSE)))),0)</f>
        <v>0</v>
      </c>
      <c r="L2535" s="24">
        <f>SUMIFS(PASTE_FLEX_TRACKER!$D:$D,PASTE_FLEX_TRACKER!$F:$F,MAIN!$A2535,PASTE_FLEX_TRACKER!$B:$B,MAIN!$D2535)-SUMIFS(PASTE_FLEX_TRACKER!$D:$D,PASTE_FLEX_TRACKER!$C:$C,MAIN!$A2535,PASTE_FLEX_TRACKER!$B:$B,MAIN!$D2535)</f>
        <v>0</v>
      </c>
      <c r="M2535" s="24" t="str">
        <f>IFERROR(-VLOOKUP(D2535,SQ!$A$19:$CC$52,HLOOKUP(MAIN!A2535,SQ!$B$18:$CC$56,39,FALSE),FALSE),"n/a")</f>
        <v>n/a</v>
      </c>
      <c r="N2535" s="46" t="s">
        <v>563</v>
      </c>
      <c r="O2535" s="46">
        <f>SUMIFS(MAN_ADJ!$L:$L,MAN_ADJ!$K:$K,MAIN!$D2535,MAN_ADJ!$J:$J,MAIN!$S2535)</f>
        <v>0</v>
      </c>
      <c r="P2535" s="25">
        <f t="shared" si="736"/>
        <v>0</v>
      </c>
      <c r="Q2535" s="28" t="str">
        <f t="shared" si="717"/>
        <v>n/a</v>
      </c>
      <c r="R2535" s="38">
        <f t="shared" si="718"/>
        <v>0</v>
      </c>
      <c r="S2535" s="17" t="s">
        <v>260</v>
      </c>
    </row>
    <row r="2536" spans="1:19" x14ac:dyDescent="0.25">
      <c r="A2536" s="17" t="s">
        <v>260</v>
      </c>
      <c r="B2536" s="17" t="s">
        <v>93</v>
      </c>
      <c r="C2536" s="17" t="s">
        <v>261</v>
      </c>
      <c r="D2536" s="17" t="s">
        <v>105</v>
      </c>
      <c r="E2536" s="24">
        <f>IF(U2536="SC",SUMIFS(SC!F:F,SC!A:A,MAIN!D2536,SC!B:B,MAIN!A2536),SUMIFS(Allocations!$H:$H,Allocations!$A:$A,MAIN!$A2536,Allocations!$B:$B,MAIN!$D2536))</f>
        <v>0.69500000000000006</v>
      </c>
      <c r="F2536" s="24">
        <f>IF(U2536="SC",SUMIFS(SC!J:J,SC!A:A,MAIN!D2536,SC!B:B,MAIN!A2536),SUMIFS(Allocations!M:M,Allocations!A:A,MAIN!A2536,Allocations!B:B,MAIN!D2536))</f>
        <v>0</v>
      </c>
      <c r="G2536" s="24">
        <f t="shared" si="734"/>
        <v>0.69500000000000006</v>
      </c>
      <c r="H2536" s="24">
        <f>IFERROR(VLOOKUP(S2536,Swaps_wk!$A$2:$AP$151,HLOOKUP(MAIN!D2536,Swaps_wk!$B$2:$AP$151,150,FALSE),FALSE),0)</f>
        <v>0</v>
      </c>
      <c r="I2536" s="24">
        <f>SUMIFS(PASTE_DQS_TRACKER!$D:$D,PASTE_DQS_TRACKER!$C:$C,MAIN!$A2536,PASTE_DQS_TRACKER!$B:$B,MAIN!$D2536)-SUMIFS(PASTE_DQS_TRACKER!$D:$D,PASTE_DQS_TRACKER!$C:$C,MAIN!A2536,PASTE_DQS_TRACKER!$E:$E,MAIN!$D2536)</f>
        <v>-0.1</v>
      </c>
      <c r="J2536" s="25">
        <f t="shared" si="735"/>
        <v>0.59500000000000008</v>
      </c>
      <c r="K2536" s="24">
        <f>IFERROR(IF(V2536="Flex",0,IF(D2536=$D$30,VLOOKUP(A2536,MMO_o10M_lease!$A$1:$F$51,5,FALSE),IF(D2536=$D$26,VLOOKUP(D2536,LANDINGS!$A$3:$BR$40,HLOOKUP(A2536,LANDINGS!$B$1:$CF$42,42,FALSE),FALSE)-IFERROR(VLOOKUP(A2536,MMO_o10M_lease!$A$1:$F$38,5,FALSE),0),VLOOKUP(D2536,LANDINGS!$A$3:$CF$40,HLOOKUP(A2536,LANDINGS!$B$1:$CF$42,42,FALSE),FALSE)))),0)</f>
        <v>0</v>
      </c>
      <c r="L2536" s="24">
        <f>SUMIFS(PASTE_FLEX_TRACKER!$D:$D,PASTE_FLEX_TRACKER!$F:$F,MAIN!$A2536,PASTE_FLEX_TRACKER!$B:$B,MAIN!$D2536)-SUMIFS(PASTE_FLEX_TRACKER!$D:$D,PASTE_FLEX_TRACKER!$C:$C,MAIN!$A2536,PASTE_FLEX_TRACKER!$B:$B,MAIN!$D2536)</f>
        <v>0</v>
      </c>
      <c r="M2536" s="24" t="str">
        <f>IFERROR(-VLOOKUP(D2536,SQ!$A$19:$CC$52,HLOOKUP(MAIN!A2536,SQ!$B$18:$CC$56,39,FALSE),FALSE),"n/a")</f>
        <v>n/a</v>
      </c>
      <c r="N2536" s="46" t="s">
        <v>563</v>
      </c>
      <c r="O2536" s="46">
        <f>SUMIFS(MAN_ADJ!$L:$L,MAN_ADJ!$K:$K,MAIN!$D2536,MAN_ADJ!$J:$J,MAIN!$S2536)</f>
        <v>0</v>
      </c>
      <c r="P2536" s="25">
        <f t="shared" si="736"/>
        <v>0</v>
      </c>
      <c r="Q2536" s="28">
        <f t="shared" ref="Q2536:Q2606" si="737">IFERROR(P2536/J2536,"n/a")</f>
        <v>0</v>
      </c>
      <c r="R2536" s="38">
        <f t="shared" si="718"/>
        <v>0.59500000000000008</v>
      </c>
      <c r="S2536" s="17" t="s">
        <v>260</v>
      </c>
    </row>
    <row r="2537" spans="1:19" x14ac:dyDescent="0.25">
      <c r="A2537" s="17" t="s">
        <v>260</v>
      </c>
      <c r="B2537" s="17" t="s">
        <v>93</v>
      </c>
      <c r="C2537" s="17" t="s">
        <v>261</v>
      </c>
      <c r="D2537" s="17" t="s">
        <v>106</v>
      </c>
      <c r="E2537" s="24">
        <f>IF(U2537="SC",SUMIFS(SC!F:F,SC!A:A,MAIN!D2537,SC!B:B,MAIN!A2537),SUMIFS(Allocations!$H:$H,Allocations!$A:$A,MAIN!$A2537,Allocations!$B:$B,MAIN!$D2537))</f>
        <v>0</v>
      </c>
      <c r="F2537" s="24">
        <f>IF(U2537="SC",SUMIFS(SC!J:J,SC!A:A,MAIN!D2537,SC!B:B,MAIN!A2537),SUMIFS(Allocations!M:M,Allocations!A:A,MAIN!A2537,Allocations!B:B,MAIN!D2537))</f>
        <v>0</v>
      </c>
      <c r="G2537" s="24">
        <f t="shared" si="734"/>
        <v>0</v>
      </c>
      <c r="H2537" s="24">
        <f>IFERROR(VLOOKUP(S2537,Swaps_wk!$A$2:$AP$151,HLOOKUP(MAIN!D2537,Swaps_wk!$B$2:$AP$151,150,FALSE),FALSE),0)</f>
        <v>0</v>
      </c>
      <c r="I2537" s="24">
        <f>SUMIFS(PASTE_DQS_TRACKER!$D:$D,PASTE_DQS_TRACKER!$C:$C,MAIN!$A2537,PASTE_DQS_TRACKER!$B:$B,MAIN!$D2537)-SUMIFS(PASTE_DQS_TRACKER!$D:$D,PASTE_DQS_TRACKER!$C:$C,MAIN!A2537,PASTE_DQS_TRACKER!$E:$E,MAIN!$D2537)</f>
        <v>0</v>
      </c>
      <c r="J2537" s="25">
        <f t="shared" si="735"/>
        <v>0</v>
      </c>
      <c r="K2537" s="24">
        <f>IFERROR(IF(V2537="Flex",0,IF(D2537=$D$30,VLOOKUP(A2537,MMO_o10M_lease!$A$1:$F$51,5,FALSE),IF(D2537=$D$26,VLOOKUP(D2537,LANDINGS!$A$3:$BR$40,HLOOKUP(A2537,LANDINGS!$B$1:$CF$42,42,FALSE),FALSE)-IFERROR(VLOOKUP(A2537,MMO_o10M_lease!$A$1:$F$38,5,FALSE),0),VLOOKUP(D2537,LANDINGS!$A$3:$CF$40,HLOOKUP(A2537,LANDINGS!$B$1:$CF$42,42,FALSE),FALSE)))),0)</f>
        <v>0</v>
      </c>
      <c r="L2537" s="24">
        <f>SUMIFS(PASTE_FLEX_TRACKER!$D:$D,PASTE_FLEX_TRACKER!$F:$F,MAIN!$A2537,PASTE_FLEX_TRACKER!$B:$B,MAIN!$D2537)-SUMIFS(PASTE_FLEX_TRACKER!$D:$D,PASTE_FLEX_TRACKER!$C:$C,MAIN!$A2537,PASTE_FLEX_TRACKER!$B:$B,MAIN!$D2537)</f>
        <v>0</v>
      </c>
      <c r="M2537" s="24" t="str">
        <f>IFERROR(-VLOOKUP(D2537,SQ!$A$19:$CC$52,HLOOKUP(MAIN!A2537,SQ!$B$18:$CC$56,39,FALSE),FALSE),"n/a")</f>
        <v>n/a</v>
      </c>
      <c r="N2537" s="46" t="s">
        <v>563</v>
      </c>
      <c r="O2537" s="46">
        <f>SUMIFS(MAN_ADJ!$L:$L,MAN_ADJ!$K:$K,MAIN!$D2537,MAN_ADJ!$J:$J,MAIN!$S2537)</f>
        <v>0</v>
      </c>
      <c r="P2537" s="25">
        <f t="shared" si="736"/>
        <v>0</v>
      </c>
      <c r="Q2537" s="28" t="str">
        <f t="shared" si="737"/>
        <v>n/a</v>
      </c>
      <c r="R2537" s="38">
        <f t="shared" si="718"/>
        <v>0</v>
      </c>
      <c r="S2537" s="17" t="s">
        <v>260</v>
      </c>
    </row>
    <row r="2538" spans="1:19" x14ac:dyDescent="0.25">
      <c r="A2538" s="17" t="s">
        <v>260</v>
      </c>
      <c r="B2538" s="17" t="s">
        <v>93</v>
      </c>
      <c r="C2538" s="17" t="s">
        <v>261</v>
      </c>
      <c r="D2538" s="17" t="s">
        <v>107</v>
      </c>
      <c r="E2538" s="24">
        <f>IF(U2538="SC",SUMIFS(SC!F:F,SC!A:A,MAIN!D2538,SC!B:B,MAIN!A2538),SUMIFS(Allocations!$H:$H,Allocations!$A:$A,MAIN!$A2538,Allocations!$B:$B,MAIN!$D2538))</f>
        <v>0</v>
      </c>
      <c r="F2538" s="24">
        <f>IF(U2538="SC",SUMIFS(SC!J:J,SC!A:A,MAIN!D2538,SC!B:B,MAIN!A2538),SUMIFS(Allocations!M:M,Allocations!A:A,MAIN!A2538,Allocations!B:B,MAIN!D2538))</f>
        <v>0</v>
      </c>
      <c r="G2538" s="24">
        <f t="shared" si="734"/>
        <v>0</v>
      </c>
      <c r="H2538" s="24">
        <f>IFERROR(VLOOKUP(S2538,Swaps_wk!$A$2:$AP$151,HLOOKUP(MAIN!D2538,Swaps_wk!$B$2:$AP$151,150,FALSE),FALSE),0)</f>
        <v>0</v>
      </c>
      <c r="I2538" s="24">
        <f>SUMIFS(PASTE_DQS_TRACKER!$D:$D,PASTE_DQS_TRACKER!$C:$C,MAIN!$A2538,PASTE_DQS_TRACKER!$B:$B,MAIN!$D2538)-SUMIFS(PASTE_DQS_TRACKER!$D:$D,PASTE_DQS_TRACKER!$C:$C,MAIN!A2538,PASTE_DQS_TRACKER!$E:$E,MAIN!$D2538)</f>
        <v>0</v>
      </c>
      <c r="J2538" s="25">
        <f t="shared" si="735"/>
        <v>0</v>
      </c>
      <c r="K2538" s="24">
        <f>IFERROR(IF(V2538="Flex",0,IF(D2538=$D$30,VLOOKUP(A2538,MMO_o10M_lease!$A$1:$F$51,5,FALSE),IF(D2538=$D$26,VLOOKUP(D2538,LANDINGS!$A$3:$BR$40,HLOOKUP(A2538,LANDINGS!$B$1:$CF$42,42,FALSE),FALSE)-IFERROR(VLOOKUP(A2538,MMO_o10M_lease!$A$1:$F$38,5,FALSE),0),VLOOKUP(D2538,LANDINGS!$A$3:$CF$40,HLOOKUP(A2538,LANDINGS!$B$1:$CF$42,42,FALSE),FALSE)))),0)</f>
        <v>0</v>
      </c>
      <c r="L2538" s="24">
        <f>SUMIFS(PASTE_FLEX_TRACKER!$D:$D,PASTE_FLEX_TRACKER!$F:$F,MAIN!$A2538,PASTE_FLEX_TRACKER!$B:$B,MAIN!$D2538)-SUMIFS(PASTE_FLEX_TRACKER!$D:$D,PASTE_FLEX_TRACKER!$C:$C,MAIN!$A2538,PASTE_FLEX_TRACKER!$B:$B,MAIN!$D2538)</f>
        <v>0</v>
      </c>
      <c r="M2538" s="24" t="str">
        <f>IFERROR(-VLOOKUP(D2538,SQ!$A$19:$CC$52,HLOOKUP(MAIN!A2538,SQ!$B$18:$CC$56,39,FALSE),FALSE),"n/a")</f>
        <v>n/a</v>
      </c>
      <c r="N2538" s="46" t="s">
        <v>563</v>
      </c>
      <c r="O2538" s="46">
        <f>SUMIFS(MAN_ADJ!$L:$L,MAN_ADJ!$K:$K,MAIN!$D2538,MAN_ADJ!$J:$J,MAIN!$S2538)</f>
        <v>0</v>
      </c>
      <c r="P2538" s="25">
        <f t="shared" si="736"/>
        <v>0</v>
      </c>
      <c r="Q2538" s="28" t="str">
        <f t="shared" si="737"/>
        <v>n/a</v>
      </c>
      <c r="R2538" s="38">
        <f t="shared" si="718"/>
        <v>0</v>
      </c>
      <c r="S2538" s="17" t="s">
        <v>260</v>
      </c>
    </row>
    <row r="2539" spans="1:19" x14ac:dyDescent="0.25">
      <c r="A2539" s="17" t="s">
        <v>260</v>
      </c>
      <c r="B2539" s="17" t="s">
        <v>93</v>
      </c>
      <c r="C2539" s="17" t="s">
        <v>261</v>
      </c>
      <c r="D2539" s="17" t="s">
        <v>108</v>
      </c>
      <c r="E2539" s="24">
        <f>IF(U2539="SC",SUMIFS(SC!F:F,SC!A:A,MAIN!D2539,SC!B:B,MAIN!A2539),SUMIFS(Allocations!$H:$H,Allocations!$A:$A,MAIN!$A2539,Allocations!$B:$B,MAIN!$D2539))</f>
        <v>3.105</v>
      </c>
      <c r="F2539" s="24">
        <f>IF(U2539="SC",SUMIFS(SC!J:J,SC!A:A,MAIN!D2539,SC!B:B,MAIN!A2539),SUMIFS(Allocations!M:M,Allocations!A:A,MAIN!A2539,Allocations!B:B,MAIN!D2539))</f>
        <v>0</v>
      </c>
      <c r="G2539" s="24">
        <f t="shared" si="734"/>
        <v>3.105</v>
      </c>
      <c r="H2539" s="24">
        <f>IFERROR(VLOOKUP(S2539,Swaps_wk!$A$2:$AP$151,HLOOKUP(MAIN!D2539,Swaps_wk!$B$2:$AP$151,150,FALSE),FALSE),0)</f>
        <v>0</v>
      </c>
      <c r="I2539" s="24">
        <f>SUMIFS(PASTE_DQS_TRACKER!$D:$D,PASTE_DQS_TRACKER!$C:$C,MAIN!$A2539,PASTE_DQS_TRACKER!$B:$B,MAIN!$D2539)-SUMIFS(PASTE_DQS_TRACKER!$D:$D,PASTE_DQS_TRACKER!$C:$C,MAIN!A2539,PASTE_DQS_TRACKER!$E:$E,MAIN!$D2539)</f>
        <v>-3</v>
      </c>
      <c r="J2539" s="25">
        <f t="shared" si="735"/>
        <v>0.10499999999999998</v>
      </c>
      <c r="K2539" s="24">
        <f>IFERROR(IF(V2539="Flex",0,IF(D2539=$D$30,VLOOKUP(A2539,MMO_o10M_lease!$A$1:$F$51,5,FALSE),IF(D2539=$D$26,VLOOKUP(D2539,LANDINGS!$A$3:$BR$40,HLOOKUP(A2539,LANDINGS!$B$1:$CF$42,42,FALSE),FALSE)-IFERROR(VLOOKUP(A2539,MMO_o10M_lease!$A$1:$F$38,5,FALSE),0),VLOOKUP(D2539,LANDINGS!$A$3:$CF$40,HLOOKUP(A2539,LANDINGS!$B$1:$CF$42,42,FALSE),FALSE)))),0)</f>
        <v>0</v>
      </c>
      <c r="L2539" s="24">
        <f>SUMIFS(PASTE_FLEX_TRACKER!$D:$D,PASTE_FLEX_TRACKER!$F:$F,MAIN!$A2539,PASTE_FLEX_TRACKER!$B:$B,MAIN!$D2539)-SUMIFS(PASTE_FLEX_TRACKER!$D:$D,PASTE_FLEX_TRACKER!$C:$C,MAIN!$A2539,PASTE_FLEX_TRACKER!$B:$B,MAIN!$D2539)</f>
        <v>0</v>
      </c>
      <c r="M2539" s="24" t="str">
        <f>IFERROR(-VLOOKUP(D2539,SQ!$A$19:$CC$52,HLOOKUP(MAIN!A2539,SQ!$B$18:$CC$56,39,FALSE),FALSE),"n/a")</f>
        <v>n/a</v>
      </c>
      <c r="N2539" s="46" t="s">
        <v>563</v>
      </c>
      <c r="O2539" s="46">
        <f>SUMIFS(MAN_ADJ!$L:$L,MAN_ADJ!$K:$K,MAIN!$D2539,MAN_ADJ!$J:$J,MAIN!$S2539)</f>
        <v>0</v>
      </c>
      <c r="P2539" s="25">
        <f t="shared" si="736"/>
        <v>0</v>
      </c>
      <c r="Q2539" s="28">
        <f t="shared" si="737"/>
        <v>0</v>
      </c>
      <c r="R2539" s="38">
        <f t="shared" si="718"/>
        <v>0.10499999999999998</v>
      </c>
      <c r="S2539" s="17" t="s">
        <v>260</v>
      </c>
    </row>
    <row r="2540" spans="1:19" x14ac:dyDescent="0.25">
      <c r="A2540" s="17" t="s">
        <v>260</v>
      </c>
      <c r="B2540" s="17" t="s">
        <v>93</v>
      </c>
      <c r="C2540" s="17" t="s">
        <v>261</v>
      </c>
      <c r="D2540" s="17" t="s">
        <v>109</v>
      </c>
      <c r="E2540" s="24">
        <f>IF(U2540="SC",SUMIFS(SC!F:F,SC!A:A,MAIN!D2540,SC!B:B,MAIN!A2540),SUMIFS(Allocations!$H:$H,Allocations!$A:$A,MAIN!$A2540,Allocations!$B:$B,MAIN!$D2540))</f>
        <v>0</v>
      </c>
      <c r="F2540" s="24">
        <f>IF(U2540="SC",SUMIFS(SC!J:J,SC!A:A,MAIN!D2540,SC!B:B,MAIN!A2540),SUMIFS(Allocations!M:M,Allocations!A:A,MAIN!A2540,Allocations!B:B,MAIN!D2540))</f>
        <v>0</v>
      </c>
      <c r="G2540" s="24">
        <f t="shared" si="734"/>
        <v>0</v>
      </c>
      <c r="H2540" s="24">
        <f>IFERROR(VLOOKUP(S2540,Swaps_wk!$A$2:$AP$151,HLOOKUP(MAIN!D2540,Swaps_wk!$B$2:$AP$151,150,FALSE),FALSE),0)</f>
        <v>0</v>
      </c>
      <c r="I2540" s="24">
        <f>SUMIFS(PASTE_DQS_TRACKER!$D:$D,PASTE_DQS_TRACKER!$C:$C,MAIN!$A2540,PASTE_DQS_TRACKER!$B:$B,MAIN!$D2540)-SUMIFS(PASTE_DQS_TRACKER!$D:$D,PASTE_DQS_TRACKER!$C:$C,MAIN!A2540,PASTE_DQS_TRACKER!$E:$E,MAIN!$D2540)</f>
        <v>0</v>
      </c>
      <c r="J2540" s="25">
        <f t="shared" si="735"/>
        <v>0</v>
      </c>
      <c r="K2540" s="24">
        <f>IFERROR(IF(V2540="Flex",0,IF(D2540=$D$30,VLOOKUP(A2540,MMO_o10M_lease!$A$1:$F$51,5,FALSE),IF(D2540=$D$26,VLOOKUP(D2540,LANDINGS!$A$3:$BR$40,HLOOKUP(A2540,LANDINGS!$B$1:$CF$42,42,FALSE),FALSE)-IFERROR(VLOOKUP(A2540,MMO_o10M_lease!$A$1:$F$38,5,FALSE),0),VLOOKUP(D2540,LANDINGS!$A$3:$CF$40,HLOOKUP(A2540,LANDINGS!$B$1:$CF$42,42,FALSE),FALSE)))),0)</f>
        <v>0</v>
      </c>
      <c r="L2540" s="24">
        <f>SUMIFS(PASTE_FLEX_TRACKER!$D:$D,PASTE_FLEX_TRACKER!$F:$F,MAIN!$A2540,PASTE_FLEX_TRACKER!$B:$B,MAIN!$D2540)-SUMIFS(PASTE_FLEX_TRACKER!$D:$D,PASTE_FLEX_TRACKER!$C:$C,MAIN!$A2540,PASTE_FLEX_TRACKER!$B:$B,MAIN!$D2540)</f>
        <v>0</v>
      </c>
      <c r="M2540" s="24" t="str">
        <f>IFERROR(-VLOOKUP(D2540,SQ!$A$19:$CC$52,HLOOKUP(MAIN!A2540,SQ!$B$18:$CC$56,39,FALSE),FALSE),"n/a")</f>
        <v>n/a</v>
      </c>
      <c r="N2540" s="46" t="s">
        <v>563</v>
      </c>
      <c r="O2540" s="46">
        <f>SUMIFS(MAN_ADJ!$L:$L,MAN_ADJ!$K:$K,MAIN!$D2540,MAN_ADJ!$J:$J,MAIN!$S2540)</f>
        <v>0</v>
      </c>
      <c r="P2540" s="25">
        <f t="shared" si="736"/>
        <v>0</v>
      </c>
      <c r="Q2540" s="28" t="str">
        <f t="shared" si="737"/>
        <v>n/a</v>
      </c>
      <c r="R2540" s="38">
        <f t="shared" si="718"/>
        <v>0</v>
      </c>
      <c r="S2540" s="17" t="s">
        <v>260</v>
      </c>
    </row>
    <row r="2541" spans="1:19" x14ac:dyDescent="0.25">
      <c r="A2541" s="17" t="s">
        <v>260</v>
      </c>
      <c r="B2541" s="17" t="s">
        <v>93</v>
      </c>
      <c r="C2541" s="17" t="s">
        <v>261</v>
      </c>
      <c r="D2541" s="17" t="s">
        <v>110</v>
      </c>
      <c r="E2541" s="24">
        <f>IF(U2541="SC",SUMIFS(SC!F:F,SC!A:A,MAIN!D2541,SC!B:B,MAIN!A2541),SUMIFS(Allocations!$H:$H,Allocations!$A:$A,MAIN!$A2541,Allocations!$B:$B,MAIN!$D2541))</f>
        <v>0</v>
      </c>
      <c r="F2541" s="24">
        <f>IF(U2541="SC",SUMIFS(SC!J:J,SC!A:A,MAIN!D2541,SC!B:B,MAIN!A2541),SUMIFS(Allocations!M:M,Allocations!A:A,MAIN!A2541,Allocations!B:B,MAIN!D2541))</f>
        <v>0</v>
      </c>
      <c r="G2541" s="24">
        <f t="shared" si="734"/>
        <v>0</v>
      </c>
      <c r="H2541" s="24">
        <f>IFERROR(VLOOKUP(S2541,Swaps_wk!$A$2:$AP$151,HLOOKUP(MAIN!D2541,Swaps_wk!$B$2:$AP$151,150,FALSE),FALSE),0)</f>
        <v>0</v>
      </c>
      <c r="I2541" s="24">
        <f>SUMIFS(PASTE_DQS_TRACKER!$D:$D,PASTE_DQS_TRACKER!$C:$C,MAIN!$A2541,PASTE_DQS_TRACKER!$B:$B,MAIN!$D2541)-SUMIFS(PASTE_DQS_TRACKER!$D:$D,PASTE_DQS_TRACKER!$C:$C,MAIN!A2541,PASTE_DQS_TRACKER!$E:$E,MAIN!$D2541)</f>
        <v>0</v>
      </c>
      <c r="J2541" s="25">
        <f t="shared" si="735"/>
        <v>0</v>
      </c>
      <c r="K2541" s="24">
        <f>IFERROR(IF(V2541="Flex",0,IF(D2541=$D$30,VLOOKUP(A2541,MMO_o10M_lease!$A$1:$F$51,5,FALSE),IF(D2541=$D$26,VLOOKUP(D2541,LANDINGS!$A$3:$BR$40,HLOOKUP(A2541,LANDINGS!$B$1:$CF$42,42,FALSE),FALSE)-IFERROR(VLOOKUP(A2541,MMO_o10M_lease!$A$1:$F$38,5,FALSE),0),VLOOKUP(D2541,LANDINGS!$A$3:$CF$40,HLOOKUP(A2541,LANDINGS!$B$1:$CF$42,42,FALSE),FALSE)))),0)</f>
        <v>0</v>
      </c>
      <c r="L2541" s="24">
        <f>SUMIFS(PASTE_FLEX_TRACKER!$D:$D,PASTE_FLEX_TRACKER!$F:$F,MAIN!$A2541,PASTE_FLEX_TRACKER!$B:$B,MAIN!$D2541)-SUMIFS(PASTE_FLEX_TRACKER!$D:$D,PASTE_FLEX_TRACKER!$C:$C,MAIN!$A2541,PASTE_FLEX_TRACKER!$B:$B,MAIN!$D2541)</f>
        <v>0</v>
      </c>
      <c r="M2541" s="24" t="str">
        <f>IFERROR(-VLOOKUP(D2541,SQ!$A$19:$CC$52,HLOOKUP(MAIN!A2541,SQ!$B$18:$CC$56,39,FALSE),FALSE),"n/a")</f>
        <v>n/a</v>
      </c>
      <c r="N2541" s="46" t="s">
        <v>563</v>
      </c>
      <c r="O2541" s="46">
        <f>SUMIFS(MAN_ADJ!$L:$L,MAN_ADJ!$K:$K,MAIN!$D2541,MAN_ADJ!$J:$J,MAIN!$S2541)</f>
        <v>0</v>
      </c>
      <c r="P2541" s="25">
        <f t="shared" si="736"/>
        <v>0</v>
      </c>
      <c r="Q2541" s="28" t="str">
        <f t="shared" si="737"/>
        <v>n/a</v>
      </c>
      <c r="R2541" s="38">
        <f t="shared" si="718"/>
        <v>0</v>
      </c>
      <c r="S2541" s="17" t="s">
        <v>260</v>
      </c>
    </row>
    <row r="2542" spans="1:19" x14ac:dyDescent="0.25">
      <c r="A2542" s="17" t="s">
        <v>260</v>
      </c>
      <c r="B2542" s="17" t="s">
        <v>93</v>
      </c>
      <c r="C2542" s="17" t="s">
        <v>261</v>
      </c>
      <c r="D2542" s="17" t="s">
        <v>111</v>
      </c>
      <c r="E2542" s="24">
        <f>IF(U2542="SC",SUMIFS(SC!F:F,SC!A:A,MAIN!D2542,SC!B:B,MAIN!A2542),SUMIFS(Allocations!$H:$H,Allocations!$A:$A,MAIN!$A2542,Allocations!$B:$B,MAIN!$D2542))</f>
        <v>0</v>
      </c>
      <c r="F2542" s="24">
        <f>IF(U2542="SC",SUMIFS(SC!J:J,SC!A:A,MAIN!D2542,SC!B:B,MAIN!A2542),SUMIFS(Allocations!M:M,Allocations!A:A,MAIN!A2542,Allocations!B:B,MAIN!D2542))</f>
        <v>0</v>
      </c>
      <c r="G2542" s="24">
        <f t="shared" si="734"/>
        <v>0</v>
      </c>
      <c r="H2542" s="24">
        <f>IFERROR(VLOOKUP(S2542,Swaps_wk!$A$2:$AP$151,HLOOKUP(MAIN!D2542,Swaps_wk!$B$2:$AP$151,150,FALSE),FALSE),0)</f>
        <v>0</v>
      </c>
      <c r="I2542" s="24">
        <f>SUMIFS(PASTE_DQS_TRACKER!$D:$D,PASTE_DQS_TRACKER!$C:$C,MAIN!$A2542,PASTE_DQS_TRACKER!$B:$B,MAIN!$D2542)-SUMIFS(PASTE_DQS_TRACKER!$D:$D,PASTE_DQS_TRACKER!$C:$C,MAIN!A2542,PASTE_DQS_TRACKER!$E:$E,MAIN!$D2542)</f>
        <v>0</v>
      </c>
      <c r="J2542" s="25">
        <f t="shared" si="735"/>
        <v>0</v>
      </c>
      <c r="K2542" s="24">
        <f>IFERROR(IF(V2542="Flex",0,IF(D2542=$D$30,VLOOKUP(A2542,MMO_o10M_lease!$A$1:$F$51,5,FALSE),IF(D2542=$D$26,VLOOKUP(D2542,LANDINGS!$A$3:$BR$40,HLOOKUP(A2542,LANDINGS!$B$1:$CF$42,42,FALSE),FALSE)-IFERROR(VLOOKUP(A2542,MMO_o10M_lease!$A$1:$F$38,5,FALSE),0),VLOOKUP(D2542,LANDINGS!$A$3:$CF$40,HLOOKUP(A2542,LANDINGS!$B$1:$CF$42,42,FALSE),FALSE)))),0)</f>
        <v>0</v>
      </c>
      <c r="L2542" s="24">
        <f>SUMIFS(PASTE_FLEX_TRACKER!$D:$D,PASTE_FLEX_TRACKER!$F:$F,MAIN!$A2542,PASTE_FLEX_TRACKER!$B:$B,MAIN!$D2542)-SUMIFS(PASTE_FLEX_TRACKER!$D:$D,PASTE_FLEX_TRACKER!$C:$C,MAIN!$A2542,PASTE_FLEX_TRACKER!$B:$B,MAIN!$D2542)</f>
        <v>0</v>
      </c>
      <c r="M2542" s="24" t="str">
        <f>IFERROR(-VLOOKUP(D2542,SQ!$A$19:$CC$52,HLOOKUP(MAIN!A2542,SQ!$B$18:$CC$56,39,FALSE),FALSE),"n/a")</f>
        <v>n/a</v>
      </c>
      <c r="N2542" s="46" t="s">
        <v>563</v>
      </c>
      <c r="O2542" s="46">
        <f>SUMIFS(MAN_ADJ!$L:$L,MAN_ADJ!$K:$K,MAIN!$D2542,MAN_ADJ!$J:$J,MAIN!$S2542)</f>
        <v>0</v>
      </c>
      <c r="P2542" s="25">
        <f t="shared" si="736"/>
        <v>0</v>
      </c>
      <c r="Q2542" s="28" t="str">
        <f t="shared" si="737"/>
        <v>n/a</v>
      </c>
      <c r="R2542" s="38">
        <f t="shared" si="718"/>
        <v>0</v>
      </c>
      <c r="S2542" s="17" t="s">
        <v>260</v>
      </c>
    </row>
    <row r="2543" spans="1:19" x14ac:dyDescent="0.25">
      <c r="A2543" s="17" t="s">
        <v>260</v>
      </c>
      <c r="B2543" s="17" t="s">
        <v>93</v>
      </c>
      <c r="C2543" s="17" t="s">
        <v>261</v>
      </c>
      <c r="D2543" s="17" t="s">
        <v>112</v>
      </c>
      <c r="E2543" s="24">
        <f>IF(U2543="SC",SUMIFS(SC!F:F,SC!A:A,MAIN!D2543,SC!B:B,MAIN!A2543),SUMIFS(Allocations!$H:$H,Allocations!$A:$A,MAIN!$A2543,Allocations!$B:$B,MAIN!$D2543))</f>
        <v>0</v>
      </c>
      <c r="F2543" s="24">
        <f>IF(U2543="SC",SUMIFS(SC!J:J,SC!A:A,MAIN!D2543,SC!B:B,MAIN!A2543),SUMIFS(Allocations!M:M,Allocations!A:A,MAIN!A2543,Allocations!B:B,MAIN!D2543))</f>
        <v>0</v>
      </c>
      <c r="G2543" s="24">
        <f t="shared" si="734"/>
        <v>0</v>
      </c>
      <c r="H2543" s="24">
        <f>IFERROR(VLOOKUP(S2543,Swaps_wk!$A$2:$AP$151,HLOOKUP(MAIN!D2543,Swaps_wk!$B$2:$AP$151,150,FALSE),FALSE),0)</f>
        <v>0</v>
      </c>
      <c r="I2543" s="24">
        <f>SUMIFS(PASTE_DQS_TRACKER!$D:$D,PASTE_DQS_TRACKER!$C:$C,MAIN!$A2543,PASTE_DQS_TRACKER!$B:$B,MAIN!$D2543)-SUMIFS(PASTE_DQS_TRACKER!$D:$D,PASTE_DQS_TRACKER!$C:$C,MAIN!A2543,PASTE_DQS_TRACKER!$E:$E,MAIN!$D2543)</f>
        <v>0</v>
      </c>
      <c r="J2543" s="25">
        <f t="shared" si="735"/>
        <v>0</v>
      </c>
      <c r="K2543" s="24">
        <f>IFERROR(IF(V2543="Flex",0,IF(D2543=$D$30,VLOOKUP(A2543,MMO_o10M_lease!$A$1:$F$51,5,FALSE),IF(D2543=$D$26,VLOOKUP(D2543,LANDINGS!$A$3:$BR$40,HLOOKUP(A2543,LANDINGS!$B$1:$CF$42,42,FALSE),FALSE)-IFERROR(VLOOKUP(A2543,MMO_o10M_lease!$A$1:$F$38,5,FALSE),0),VLOOKUP(D2543,LANDINGS!$A$3:$CF$40,HLOOKUP(A2543,LANDINGS!$B$1:$CF$42,42,FALSE),FALSE)))),0)</f>
        <v>0</v>
      </c>
      <c r="L2543" s="24">
        <f>SUMIFS(PASTE_FLEX_TRACKER!$D:$D,PASTE_FLEX_TRACKER!$F:$F,MAIN!$A2543,PASTE_FLEX_TRACKER!$B:$B,MAIN!$D2543)-SUMIFS(PASTE_FLEX_TRACKER!$D:$D,PASTE_FLEX_TRACKER!$C:$C,MAIN!$A2543,PASTE_FLEX_TRACKER!$B:$B,MAIN!$D2543)</f>
        <v>0</v>
      </c>
      <c r="M2543" s="24" t="str">
        <f>IFERROR(-VLOOKUP(D2543,SQ!$A$19:$CC$52,HLOOKUP(MAIN!A2543,SQ!$B$18:$CC$56,39,FALSE),FALSE),"n/a")</f>
        <v>n/a</v>
      </c>
      <c r="N2543" s="46" t="s">
        <v>563</v>
      </c>
      <c r="O2543" s="46">
        <f>SUMIFS(MAN_ADJ!$L:$L,MAN_ADJ!$K:$K,MAIN!$D2543,MAN_ADJ!$J:$J,MAIN!$S2543)</f>
        <v>0</v>
      </c>
      <c r="P2543" s="25">
        <f t="shared" si="736"/>
        <v>0</v>
      </c>
      <c r="Q2543" s="28" t="str">
        <f t="shared" si="737"/>
        <v>n/a</v>
      </c>
      <c r="R2543" s="38">
        <f t="shared" si="718"/>
        <v>0</v>
      </c>
      <c r="S2543" s="17" t="s">
        <v>260</v>
      </c>
    </row>
    <row r="2544" spans="1:19" x14ac:dyDescent="0.25">
      <c r="A2544" s="17" t="s">
        <v>260</v>
      </c>
      <c r="B2544" s="17" t="s">
        <v>93</v>
      </c>
      <c r="C2544" s="17" t="s">
        <v>261</v>
      </c>
      <c r="D2544" s="17" t="s">
        <v>113</v>
      </c>
      <c r="E2544" s="24">
        <f>IF(U2544="SC",SUMIFS(SC!F:F,SC!A:A,MAIN!D2544,SC!B:B,MAIN!A2544),SUMIFS(Allocations!$H:$H,Allocations!$A:$A,MAIN!$A2544,Allocations!$B:$B,MAIN!$D2544))</f>
        <v>0</v>
      </c>
      <c r="F2544" s="24">
        <f>IF(U2544="SC",SUMIFS(SC!J:J,SC!A:A,MAIN!D2544,SC!B:B,MAIN!A2544),SUMIFS(Allocations!M:M,Allocations!A:A,MAIN!A2544,Allocations!B:B,MAIN!D2544))</f>
        <v>0</v>
      </c>
      <c r="G2544" s="24">
        <f t="shared" si="734"/>
        <v>0</v>
      </c>
      <c r="H2544" s="24">
        <f>IFERROR(VLOOKUP(S2544,Swaps_wk!$A$2:$AP$151,HLOOKUP(MAIN!D2544,Swaps_wk!$B$2:$AP$151,150,FALSE),FALSE),0)</f>
        <v>0</v>
      </c>
      <c r="I2544" s="24">
        <f>SUMIFS(PASTE_DQS_TRACKER!$D:$D,PASTE_DQS_TRACKER!$C:$C,MAIN!$A2544,PASTE_DQS_TRACKER!$B:$B,MAIN!$D2544)-SUMIFS(PASTE_DQS_TRACKER!$D:$D,PASTE_DQS_TRACKER!$C:$C,MAIN!A2544,PASTE_DQS_TRACKER!$E:$E,MAIN!$D2544)</f>
        <v>0</v>
      </c>
      <c r="J2544" s="25">
        <f t="shared" si="735"/>
        <v>0</v>
      </c>
      <c r="K2544" s="24">
        <f>IFERROR(IF(V2544="Flex",0,IF(D2544=$D$30,VLOOKUP(A2544,MMO_o10M_lease!$A$1:$F$51,5,FALSE),IF(D2544=$D$26,VLOOKUP(D2544,LANDINGS!$A$3:$BR$40,HLOOKUP(A2544,LANDINGS!$B$1:$CF$42,42,FALSE),FALSE)-IFERROR(VLOOKUP(A2544,MMO_o10M_lease!$A$1:$F$38,5,FALSE),0),VLOOKUP(D2544,LANDINGS!$A$3:$CF$40,HLOOKUP(A2544,LANDINGS!$B$1:$CF$42,42,FALSE),FALSE)))),0)</f>
        <v>0</v>
      </c>
      <c r="L2544" s="24">
        <f>SUMIFS(PASTE_FLEX_TRACKER!$D:$D,PASTE_FLEX_TRACKER!$F:$F,MAIN!$A2544,PASTE_FLEX_TRACKER!$B:$B,MAIN!$D2544)-SUMIFS(PASTE_FLEX_TRACKER!$D:$D,PASTE_FLEX_TRACKER!$C:$C,MAIN!$A2544,PASTE_FLEX_TRACKER!$B:$B,MAIN!$D2544)</f>
        <v>0</v>
      </c>
      <c r="M2544" s="24" t="str">
        <f>IFERROR(-VLOOKUP(D2544,SQ!$A$19:$CC$52,HLOOKUP(MAIN!A2544,SQ!$B$18:$CC$56,39,FALSE),FALSE),"n/a")</f>
        <v>n/a</v>
      </c>
      <c r="N2544" s="46" t="s">
        <v>563</v>
      </c>
      <c r="O2544" s="46">
        <f>SUMIFS(MAN_ADJ!$L:$L,MAN_ADJ!$K:$K,MAIN!$D2544,MAN_ADJ!$J:$J,MAIN!$S2544)</f>
        <v>0</v>
      </c>
      <c r="P2544" s="25">
        <f t="shared" si="736"/>
        <v>0</v>
      </c>
      <c r="Q2544" s="28" t="str">
        <f t="shared" si="737"/>
        <v>n/a</v>
      </c>
      <c r="R2544" s="38">
        <f t="shared" si="718"/>
        <v>0</v>
      </c>
      <c r="S2544" s="17" t="s">
        <v>260</v>
      </c>
    </row>
    <row r="2545" spans="1:19" x14ac:dyDescent="0.25">
      <c r="A2545" s="17" t="s">
        <v>260</v>
      </c>
      <c r="B2545" s="17" t="s">
        <v>93</v>
      </c>
      <c r="C2545" s="17" t="s">
        <v>261</v>
      </c>
      <c r="D2545" s="17" t="s">
        <v>114</v>
      </c>
      <c r="E2545" s="24">
        <f>IF(U2545="SC",SUMIFS(SC!F:F,SC!A:A,MAIN!D2545,SC!B:B,MAIN!A2545),SUMIFS(Allocations!$H:$H,Allocations!$A:$A,MAIN!$A2545,Allocations!$B:$B,MAIN!$D2545))</f>
        <v>0</v>
      </c>
      <c r="F2545" s="24">
        <f>IF(U2545="SC",SUMIFS(SC!J:J,SC!A:A,MAIN!D2545,SC!B:B,MAIN!A2545),SUMIFS(Allocations!M:M,Allocations!A:A,MAIN!A2545,Allocations!B:B,MAIN!D2545))</f>
        <v>0</v>
      </c>
      <c r="G2545" s="24">
        <f t="shared" si="734"/>
        <v>0</v>
      </c>
      <c r="H2545" s="24">
        <f>IFERROR(VLOOKUP(S2545,Swaps_wk!$A$2:$AP$151,HLOOKUP(MAIN!D2545,Swaps_wk!$B$2:$AP$151,150,FALSE),FALSE),0)</f>
        <v>0</v>
      </c>
      <c r="I2545" s="24">
        <f>SUMIFS(PASTE_DQS_TRACKER!$D:$D,PASTE_DQS_TRACKER!$C:$C,MAIN!$A2545,PASTE_DQS_TRACKER!$B:$B,MAIN!$D2545)-SUMIFS(PASTE_DQS_TRACKER!$D:$D,PASTE_DQS_TRACKER!$C:$C,MAIN!A2545,PASTE_DQS_TRACKER!$E:$E,MAIN!$D2545)</f>
        <v>0</v>
      </c>
      <c r="J2545" s="25">
        <f t="shared" si="735"/>
        <v>0</v>
      </c>
      <c r="K2545" s="24">
        <f>IFERROR(IF(V2545="Flex",0,IF(D2545=$D$30,VLOOKUP(A2545,MMO_o10M_lease!$A$1:$F$51,5,FALSE),IF(D2545=$D$26,VLOOKUP(D2545,LANDINGS!$A$3:$BR$40,HLOOKUP(A2545,LANDINGS!$B$1:$CF$42,42,FALSE),FALSE)-IFERROR(VLOOKUP(A2545,MMO_o10M_lease!$A$1:$F$38,5,FALSE),0),VLOOKUP(D2545,LANDINGS!$A$3:$CF$40,HLOOKUP(A2545,LANDINGS!$B$1:$CF$42,42,FALSE),FALSE)))),0)</f>
        <v>0</v>
      </c>
      <c r="L2545" s="24">
        <f>SUMIFS(PASTE_FLEX_TRACKER!$D:$D,PASTE_FLEX_TRACKER!$F:$F,MAIN!$A2545,PASTE_FLEX_TRACKER!$B:$B,MAIN!$D2545)-SUMIFS(PASTE_FLEX_TRACKER!$D:$D,PASTE_FLEX_TRACKER!$C:$C,MAIN!$A2545,PASTE_FLEX_TRACKER!$B:$B,MAIN!$D2545)</f>
        <v>0</v>
      </c>
      <c r="M2545" s="24" t="str">
        <f>IFERROR(-VLOOKUP(D2545,SQ!$A$19:$CC$52,HLOOKUP(MAIN!A2545,SQ!$B$18:$CC$56,39,FALSE),FALSE),"n/a")</f>
        <v>n/a</v>
      </c>
      <c r="N2545" s="46" t="s">
        <v>563</v>
      </c>
      <c r="O2545" s="46">
        <f>SUMIFS(MAN_ADJ!$L:$L,MAN_ADJ!$K:$K,MAIN!$D2545,MAN_ADJ!$J:$J,MAIN!$S2545)</f>
        <v>0</v>
      </c>
      <c r="P2545" s="25">
        <f t="shared" si="736"/>
        <v>0</v>
      </c>
      <c r="Q2545" s="28" t="str">
        <f t="shared" si="737"/>
        <v>n/a</v>
      </c>
      <c r="R2545" s="38">
        <f t="shared" si="718"/>
        <v>0</v>
      </c>
      <c r="S2545" s="17" t="s">
        <v>260</v>
      </c>
    </row>
    <row r="2546" spans="1:19" x14ac:dyDescent="0.25">
      <c r="A2546" s="17" t="s">
        <v>260</v>
      </c>
      <c r="B2546" s="17" t="s">
        <v>93</v>
      </c>
      <c r="C2546" s="17" t="s">
        <v>261</v>
      </c>
      <c r="D2546" s="17" t="s">
        <v>115</v>
      </c>
      <c r="E2546" s="24">
        <f>IF(U2546="SC",SUMIFS(SC!F:F,SC!A:A,MAIN!D2546,SC!B:B,MAIN!A2546),SUMIFS(Allocations!$H:$H,Allocations!$A:$A,MAIN!$A2546,Allocations!$B:$B,MAIN!$D2546))</f>
        <v>2.1999999999999999E-2</v>
      </c>
      <c r="F2546" s="24">
        <f>IF(U2546="SC",SUMIFS(SC!J:J,SC!A:A,MAIN!D2546,SC!B:B,MAIN!A2546),SUMIFS(Allocations!M:M,Allocations!A:A,MAIN!A2546,Allocations!B:B,MAIN!D2546))</f>
        <v>0</v>
      </c>
      <c r="G2546" s="24">
        <f t="shared" si="734"/>
        <v>2.1999999999999999E-2</v>
      </c>
      <c r="H2546" s="24">
        <f>IFERROR(VLOOKUP(S2546,Swaps_wk!$A$2:$AP$151,HLOOKUP(MAIN!D2546,Swaps_wk!$B$2:$AP$151,150,FALSE),FALSE),0)</f>
        <v>0</v>
      </c>
      <c r="I2546" s="24">
        <f>SUMIFS(PASTE_DQS_TRACKER!$D:$D,PASTE_DQS_TRACKER!$C:$C,MAIN!$A2546,PASTE_DQS_TRACKER!$B:$B,MAIN!$D2546)-SUMIFS(PASTE_DQS_TRACKER!$D:$D,PASTE_DQS_TRACKER!$C:$C,MAIN!A2546,PASTE_DQS_TRACKER!$E:$E,MAIN!$D2546)</f>
        <v>0</v>
      </c>
      <c r="J2546" s="25">
        <f t="shared" si="735"/>
        <v>2.1999999999999999E-2</v>
      </c>
      <c r="K2546" s="24">
        <f>IFERROR(IF(V2546="Flex",0,IF(D2546=$D$30,VLOOKUP(A2546,MMO_o10M_lease!$A$1:$F$51,5,FALSE),IF(D2546=$D$26,VLOOKUP(D2546,LANDINGS!$A$3:$BR$40,HLOOKUP(A2546,LANDINGS!$B$1:$CF$42,42,FALSE),FALSE)-IFERROR(VLOOKUP(A2546,MMO_o10M_lease!$A$1:$F$38,5,FALSE),0),VLOOKUP(D2546,LANDINGS!$A$3:$CF$40,HLOOKUP(A2546,LANDINGS!$B$1:$CF$42,42,FALSE),FALSE)))),0)</f>
        <v>0</v>
      </c>
      <c r="L2546" s="24">
        <f>SUMIFS(PASTE_FLEX_TRACKER!$D:$D,PASTE_FLEX_TRACKER!$F:$F,MAIN!$A2546,PASTE_FLEX_TRACKER!$B:$B,MAIN!$D2546)-SUMIFS(PASTE_FLEX_TRACKER!$D:$D,PASTE_FLEX_TRACKER!$C:$C,MAIN!$A2546,PASTE_FLEX_TRACKER!$B:$B,MAIN!$D2546)</f>
        <v>0</v>
      </c>
      <c r="M2546" s="24" t="str">
        <f>IFERROR(-VLOOKUP(D2546,SQ!$A$19:$CC$52,HLOOKUP(MAIN!A2546,SQ!$B$18:$CC$56,39,FALSE),FALSE),"n/a")</f>
        <v>n/a</v>
      </c>
      <c r="N2546" s="46" t="s">
        <v>563</v>
      </c>
      <c r="O2546" s="46">
        <f>SUMIFS(MAN_ADJ!$L:$L,MAN_ADJ!$K:$K,MAIN!$D2546,MAN_ADJ!$J:$J,MAIN!$S2546)</f>
        <v>0</v>
      </c>
      <c r="P2546" s="25">
        <f t="shared" si="736"/>
        <v>0</v>
      </c>
      <c r="Q2546" s="28">
        <f t="shared" si="737"/>
        <v>0</v>
      </c>
      <c r="R2546" s="38">
        <f t="shared" si="718"/>
        <v>2.1999999999999999E-2</v>
      </c>
      <c r="S2546" s="17" t="s">
        <v>260</v>
      </c>
    </row>
    <row r="2547" spans="1:19" x14ac:dyDescent="0.25">
      <c r="A2547" s="17" t="s">
        <v>260</v>
      </c>
      <c r="B2547" s="17" t="s">
        <v>93</v>
      </c>
      <c r="C2547" s="17" t="s">
        <v>261</v>
      </c>
      <c r="D2547" s="17" t="s">
        <v>116</v>
      </c>
      <c r="E2547" s="24">
        <f>IF(U2547="SC",SUMIFS(SC!F:F,SC!A:A,MAIN!D2547,SC!B:B,MAIN!A2547),SUMIFS(Allocations!$H:$H,Allocations!$A:$A,MAIN!$A2547,Allocations!$B:$B,MAIN!$D2547))</f>
        <v>0</v>
      </c>
      <c r="F2547" s="24">
        <f>IF(U2547="SC",SUMIFS(SC!J:J,SC!A:A,MAIN!D2547,SC!B:B,MAIN!A2547),SUMIFS(Allocations!M:M,Allocations!A:A,MAIN!A2547,Allocations!B:B,MAIN!D2547))</f>
        <v>0</v>
      </c>
      <c r="G2547" s="24">
        <f t="shared" si="734"/>
        <v>0</v>
      </c>
      <c r="H2547" s="24">
        <f>IFERROR(VLOOKUP(S2547,Swaps_wk!$A$2:$AP$151,HLOOKUP(MAIN!D2547,Swaps_wk!$B$2:$AP$151,150,FALSE),FALSE),0)</f>
        <v>0</v>
      </c>
      <c r="I2547" s="24">
        <f>SUMIFS(PASTE_DQS_TRACKER!$D:$D,PASTE_DQS_TRACKER!$C:$C,MAIN!$A2547,PASTE_DQS_TRACKER!$B:$B,MAIN!$D2547)-SUMIFS(PASTE_DQS_TRACKER!$D:$D,PASTE_DQS_TRACKER!$C:$C,MAIN!A2547,PASTE_DQS_TRACKER!$E:$E,MAIN!$D2547)</f>
        <v>0</v>
      </c>
      <c r="J2547" s="25">
        <f t="shared" si="735"/>
        <v>0</v>
      </c>
      <c r="K2547" s="24">
        <f>IFERROR(IF(V2547="Flex",0,IF(D2547=$D$30,VLOOKUP(A2547,MMO_o10M_lease!$A$1:$F$51,5,FALSE),IF(D2547=$D$26,VLOOKUP(D2547,LANDINGS!$A$3:$BR$40,HLOOKUP(A2547,LANDINGS!$B$1:$CF$42,42,FALSE),FALSE)-IFERROR(VLOOKUP(A2547,MMO_o10M_lease!$A$1:$F$38,5,FALSE),0),VLOOKUP(D2547,LANDINGS!$A$3:$CF$40,HLOOKUP(A2547,LANDINGS!$B$1:$CF$42,42,FALSE),FALSE)))),0)</f>
        <v>0</v>
      </c>
      <c r="L2547" s="24">
        <f>SUMIFS(PASTE_FLEX_TRACKER!$D:$D,PASTE_FLEX_TRACKER!$F:$F,MAIN!$A2547,PASTE_FLEX_TRACKER!$B:$B,MAIN!$D2547)-SUMIFS(PASTE_FLEX_TRACKER!$D:$D,PASTE_FLEX_TRACKER!$C:$C,MAIN!$A2547,PASTE_FLEX_TRACKER!$B:$B,MAIN!$D2547)</f>
        <v>0</v>
      </c>
      <c r="M2547" s="24" t="str">
        <f>IFERROR(-VLOOKUP(D2547,SQ!$A$19:$CC$52,HLOOKUP(MAIN!A2547,SQ!$B$18:$CC$56,39,FALSE),FALSE),"n/a")</f>
        <v>n/a</v>
      </c>
      <c r="N2547" s="46" t="s">
        <v>563</v>
      </c>
      <c r="O2547" s="46">
        <f>SUMIFS(MAN_ADJ!$L:$L,MAN_ADJ!$K:$K,MAIN!$D2547,MAN_ADJ!$J:$J,MAIN!$S2547)</f>
        <v>0</v>
      </c>
      <c r="P2547" s="25">
        <f t="shared" si="736"/>
        <v>0</v>
      </c>
      <c r="Q2547" s="28" t="str">
        <f t="shared" si="737"/>
        <v>n/a</v>
      </c>
      <c r="R2547" s="38">
        <f t="shared" ref="R2547:R2617" si="738">J2547-P2547</f>
        <v>0</v>
      </c>
      <c r="S2547" s="17" t="s">
        <v>260</v>
      </c>
    </row>
    <row r="2548" spans="1:19" x14ac:dyDescent="0.25">
      <c r="A2548" s="17" t="s">
        <v>260</v>
      </c>
      <c r="B2548" s="17" t="s">
        <v>93</v>
      </c>
      <c r="C2548" s="17" t="s">
        <v>261</v>
      </c>
      <c r="D2548" s="17" t="s">
        <v>117</v>
      </c>
      <c r="E2548" s="24">
        <f>IF(U2548="SC",SUMIFS(SC!F:F,SC!A:A,MAIN!D2548,SC!B:B,MAIN!A2548),SUMIFS(Allocations!$H:$H,Allocations!$A:$A,MAIN!$A2548,Allocations!$B:$B,MAIN!$D2548))</f>
        <v>0</v>
      </c>
      <c r="F2548" s="24">
        <f>IF(U2548="SC",SUMIFS(SC!J:J,SC!A:A,MAIN!D2548,SC!B:B,MAIN!A2548),SUMIFS(Allocations!M:M,Allocations!A:A,MAIN!A2548,Allocations!B:B,MAIN!D2548))</f>
        <v>0</v>
      </c>
      <c r="G2548" s="24">
        <f t="shared" si="734"/>
        <v>0</v>
      </c>
      <c r="H2548" s="24">
        <f>IFERROR(VLOOKUP(S2548,Swaps_wk!$A$2:$AP$151,HLOOKUP(MAIN!D2548,Swaps_wk!$B$2:$AP$151,150,FALSE),FALSE),0)</f>
        <v>0</v>
      </c>
      <c r="I2548" s="24">
        <f>SUMIFS(PASTE_DQS_TRACKER!$D:$D,PASTE_DQS_TRACKER!$C:$C,MAIN!$A2548,PASTE_DQS_TRACKER!$B:$B,MAIN!$D2548)-SUMIFS(PASTE_DQS_TRACKER!$D:$D,PASTE_DQS_TRACKER!$C:$C,MAIN!A2548,PASTE_DQS_TRACKER!$E:$E,MAIN!$D2548)</f>
        <v>0</v>
      </c>
      <c r="J2548" s="25">
        <f t="shared" si="735"/>
        <v>0</v>
      </c>
      <c r="K2548" s="24">
        <f>IFERROR(IF(V2548="Flex",0,IF(D2548=$D$30,VLOOKUP(A2548,MMO_o10M_lease!$A$1:$F$51,5,FALSE),IF(D2548=$D$26,VLOOKUP(D2548,LANDINGS!$A$3:$BR$40,HLOOKUP(A2548,LANDINGS!$B$1:$CF$42,42,FALSE),FALSE)-IFERROR(VLOOKUP(A2548,MMO_o10M_lease!$A$1:$F$38,5,FALSE),0),VLOOKUP(D2548,LANDINGS!$A$3:$CF$40,HLOOKUP(A2548,LANDINGS!$B$1:$CF$42,42,FALSE),FALSE)))),0)</f>
        <v>0</v>
      </c>
      <c r="L2548" s="24">
        <f>SUMIFS(PASTE_FLEX_TRACKER!$D:$D,PASTE_FLEX_TRACKER!$F:$F,MAIN!$A2548,PASTE_FLEX_TRACKER!$B:$B,MAIN!$D2548)-SUMIFS(PASTE_FLEX_TRACKER!$D:$D,PASTE_FLEX_TRACKER!$C:$C,MAIN!$A2548,PASTE_FLEX_TRACKER!$B:$B,MAIN!$D2548)</f>
        <v>0</v>
      </c>
      <c r="M2548" s="24" t="str">
        <f>IFERROR(-VLOOKUP(D2548,SQ!$A$19:$CC$52,HLOOKUP(MAIN!A2548,SQ!$B$18:$CC$56,39,FALSE),FALSE),"n/a")</f>
        <v>n/a</v>
      </c>
      <c r="N2548" s="46" t="s">
        <v>563</v>
      </c>
      <c r="O2548" s="46">
        <f>SUMIFS(MAN_ADJ!$L:$L,MAN_ADJ!$K:$K,MAIN!$D2548,MAN_ADJ!$J:$J,MAIN!$S2548)</f>
        <v>0</v>
      </c>
      <c r="P2548" s="25">
        <f t="shared" si="736"/>
        <v>0</v>
      </c>
      <c r="Q2548" s="28" t="str">
        <f t="shared" si="737"/>
        <v>n/a</v>
      </c>
      <c r="R2548" s="38">
        <f t="shared" si="738"/>
        <v>0</v>
      </c>
      <c r="S2548" s="17" t="s">
        <v>260</v>
      </c>
    </row>
    <row r="2549" spans="1:19" x14ac:dyDescent="0.25">
      <c r="A2549" s="17" t="s">
        <v>260</v>
      </c>
      <c r="B2549" s="17" t="s">
        <v>93</v>
      </c>
      <c r="C2549" s="17" t="s">
        <v>261</v>
      </c>
      <c r="D2549" s="17" t="s">
        <v>118</v>
      </c>
      <c r="E2549" s="24">
        <f>IF(U2549="SC",SUMIFS(SC!F:F,SC!A:A,MAIN!D2549,SC!B:B,MAIN!A2549),SUMIFS(Allocations!$H:$H,Allocations!$A:$A,MAIN!$A2549,Allocations!$B:$B,MAIN!$D2549))</f>
        <v>0</v>
      </c>
      <c r="F2549" s="24">
        <f>IF(U2549="SC",SUMIFS(SC!J:J,SC!A:A,MAIN!D2549,SC!B:B,MAIN!A2549),SUMIFS(Allocations!M:M,Allocations!A:A,MAIN!A2549,Allocations!B:B,MAIN!D2549))</f>
        <v>0</v>
      </c>
      <c r="G2549" s="24">
        <f t="shared" si="734"/>
        <v>0</v>
      </c>
      <c r="H2549" s="24">
        <f>IFERROR(VLOOKUP(S2549,Swaps_wk!$A$2:$AP$151,HLOOKUP(MAIN!D2549,Swaps_wk!$B$2:$AP$151,150,FALSE),FALSE),0)</f>
        <v>0</v>
      </c>
      <c r="I2549" s="24">
        <f>SUMIFS(PASTE_DQS_TRACKER!$D:$D,PASTE_DQS_TRACKER!$C:$C,MAIN!$A2549,PASTE_DQS_TRACKER!$B:$B,MAIN!$D2549)-SUMIFS(PASTE_DQS_TRACKER!$D:$D,PASTE_DQS_TRACKER!$C:$C,MAIN!A2549,PASTE_DQS_TRACKER!$E:$E,MAIN!$D2549)</f>
        <v>0</v>
      </c>
      <c r="J2549" s="25">
        <f t="shared" si="735"/>
        <v>0</v>
      </c>
      <c r="K2549" s="24">
        <f>IFERROR(IF(V2549="Flex",0,IF(D2549=$D$30,VLOOKUP(A2549,MMO_o10M_lease!$A$1:$F$51,5,FALSE),IF(D2549=$D$26,VLOOKUP(D2549,LANDINGS!$A$3:$BR$40,HLOOKUP(A2549,LANDINGS!$B$1:$CF$42,42,FALSE),FALSE)-IFERROR(VLOOKUP(A2549,MMO_o10M_lease!$A$1:$F$38,5,FALSE),0),VLOOKUP(D2549,LANDINGS!$A$3:$CF$40,HLOOKUP(A2549,LANDINGS!$B$1:$CF$42,42,FALSE),FALSE)))),0)</f>
        <v>0</v>
      </c>
      <c r="L2549" s="24">
        <f>SUMIFS(PASTE_FLEX_TRACKER!$D:$D,PASTE_FLEX_TRACKER!$F:$F,MAIN!$A2549,PASTE_FLEX_TRACKER!$B:$B,MAIN!$D2549)-SUMIFS(PASTE_FLEX_TRACKER!$D:$D,PASTE_FLEX_TRACKER!$C:$C,MAIN!$A2549,PASTE_FLEX_TRACKER!$B:$B,MAIN!$D2549)</f>
        <v>0</v>
      </c>
      <c r="M2549" s="24" t="str">
        <f>IFERROR(-VLOOKUP(D2549,SQ!$A$19:$CC$52,HLOOKUP(MAIN!A2549,SQ!$B$18:$CC$56,39,FALSE),FALSE),"n/a")</f>
        <v>n/a</v>
      </c>
      <c r="N2549" s="46" t="s">
        <v>563</v>
      </c>
      <c r="O2549" s="46">
        <f>SUMIFS(MAN_ADJ!$L:$L,MAN_ADJ!$K:$K,MAIN!$D2549,MAN_ADJ!$J:$J,MAIN!$S2549)</f>
        <v>0</v>
      </c>
      <c r="P2549" s="25">
        <f t="shared" si="736"/>
        <v>0</v>
      </c>
      <c r="Q2549" s="28" t="str">
        <f t="shared" si="737"/>
        <v>n/a</v>
      </c>
      <c r="R2549" s="38">
        <f t="shared" si="738"/>
        <v>0</v>
      </c>
      <c r="S2549" s="17" t="s">
        <v>260</v>
      </c>
    </row>
    <row r="2550" spans="1:19" x14ac:dyDescent="0.25">
      <c r="A2550" s="17" t="s">
        <v>260</v>
      </c>
      <c r="B2550" s="17" t="s">
        <v>93</v>
      </c>
      <c r="C2550" s="17" t="s">
        <v>261</v>
      </c>
      <c r="D2550" s="17" t="s">
        <v>119</v>
      </c>
      <c r="E2550" s="24">
        <f>IF(U2550="SC",SUMIFS(SC!F:F,SC!A:A,MAIN!D2550,SC!B:B,MAIN!A2550),SUMIFS(Allocations!$H:$H,Allocations!$A:$A,MAIN!$A2550,Allocations!$B:$B,MAIN!$D2550))</f>
        <v>0</v>
      </c>
      <c r="F2550" s="24">
        <f>IF(U2550="SC",SUMIFS(SC!J:J,SC!A:A,MAIN!D2550,SC!B:B,MAIN!A2550),SUMIFS(Allocations!M:M,Allocations!A:A,MAIN!A2550,Allocations!B:B,MAIN!D2550))</f>
        <v>0</v>
      </c>
      <c r="G2550" s="24">
        <f t="shared" si="734"/>
        <v>0</v>
      </c>
      <c r="H2550" s="24">
        <f>IFERROR(VLOOKUP(S2550,Swaps_wk!$A$2:$AP$151,HLOOKUP(MAIN!D2550,Swaps_wk!$B$2:$AP$151,150,FALSE),FALSE),0)</f>
        <v>0</v>
      </c>
      <c r="I2550" s="24">
        <f>SUMIFS(PASTE_DQS_TRACKER!$D:$D,PASTE_DQS_TRACKER!$C:$C,MAIN!$A2550,PASTE_DQS_TRACKER!$B:$B,MAIN!$D2550)-SUMIFS(PASTE_DQS_TRACKER!$D:$D,PASTE_DQS_TRACKER!$C:$C,MAIN!A2550,PASTE_DQS_TRACKER!$E:$E,MAIN!$D2550)</f>
        <v>0</v>
      </c>
      <c r="J2550" s="25">
        <f t="shared" si="735"/>
        <v>0</v>
      </c>
      <c r="K2550" s="24">
        <f>IFERROR(IF(V2550="Flex",0,IF(D2550=$D$30,VLOOKUP(A2550,MMO_o10M_lease!$A$1:$F$51,5,FALSE),IF(D2550=$D$26,VLOOKUP(D2550,LANDINGS!$A$3:$BR$40,HLOOKUP(A2550,LANDINGS!$B$1:$CF$42,42,FALSE),FALSE)-IFERROR(VLOOKUP(A2550,MMO_o10M_lease!$A$1:$F$38,5,FALSE),0),VLOOKUP(D2550,LANDINGS!$A$3:$CF$40,HLOOKUP(A2550,LANDINGS!$B$1:$CF$42,42,FALSE),FALSE)))),0)</f>
        <v>0</v>
      </c>
      <c r="L2550" s="24">
        <f>SUMIFS(PASTE_FLEX_TRACKER!$D:$D,PASTE_FLEX_TRACKER!$F:$F,MAIN!$A2550,PASTE_FLEX_TRACKER!$B:$B,MAIN!$D2550)-SUMIFS(PASTE_FLEX_TRACKER!$D:$D,PASTE_FLEX_TRACKER!$C:$C,MAIN!$A2550,PASTE_FLEX_TRACKER!$B:$B,MAIN!$D2550)</f>
        <v>0</v>
      </c>
      <c r="M2550" s="24" t="str">
        <f>IFERROR(-VLOOKUP(D2550,SQ!$A$19:$CC$52,HLOOKUP(MAIN!A2550,SQ!$B$18:$CC$56,39,FALSE),FALSE),"n/a")</f>
        <v>n/a</v>
      </c>
      <c r="N2550" s="46" t="s">
        <v>563</v>
      </c>
      <c r="O2550" s="46">
        <f>SUMIFS(MAN_ADJ!$L:$L,MAN_ADJ!$K:$K,MAIN!$D2550,MAN_ADJ!$J:$J,MAIN!$S2550)</f>
        <v>0</v>
      </c>
      <c r="P2550" s="25">
        <f t="shared" si="736"/>
        <v>0</v>
      </c>
      <c r="Q2550" s="28" t="str">
        <f t="shared" si="737"/>
        <v>n/a</v>
      </c>
      <c r="R2550" s="38">
        <f t="shared" si="738"/>
        <v>0</v>
      </c>
      <c r="S2550" s="17" t="s">
        <v>260</v>
      </c>
    </row>
    <row r="2551" spans="1:19" x14ac:dyDescent="0.25">
      <c r="A2551" s="17" t="s">
        <v>260</v>
      </c>
      <c r="B2551" s="17" t="s">
        <v>93</v>
      </c>
      <c r="C2551" s="17" t="s">
        <v>261</v>
      </c>
      <c r="D2551" s="17" t="s">
        <v>120</v>
      </c>
      <c r="E2551" s="24">
        <f>IF(U2551="SC",SUMIFS(SC!F:F,SC!A:A,MAIN!D2551,SC!B:B,MAIN!A2551),SUMIFS(Allocations!$H:$H,Allocations!$A:$A,MAIN!$A2551,Allocations!$B:$B,MAIN!$D2551))</f>
        <v>0</v>
      </c>
      <c r="F2551" s="24">
        <f>IF(U2551="SC",SUMIFS(SC!J:J,SC!A:A,MAIN!D2551,SC!B:B,MAIN!A2551),SUMIFS(Allocations!M:M,Allocations!A:A,MAIN!A2551,Allocations!B:B,MAIN!D2551))</f>
        <v>0</v>
      </c>
      <c r="G2551" s="24">
        <f t="shared" si="734"/>
        <v>0</v>
      </c>
      <c r="H2551" s="24">
        <f>IFERROR(VLOOKUP(S2551,Swaps_wk!$A$2:$AP$151,HLOOKUP(MAIN!D2551,Swaps_wk!$B$2:$AP$151,150,FALSE),FALSE),0)</f>
        <v>0</v>
      </c>
      <c r="I2551" s="24">
        <f>SUMIFS(PASTE_DQS_TRACKER!$D:$D,PASTE_DQS_TRACKER!$C:$C,MAIN!$A2551,PASTE_DQS_TRACKER!$B:$B,MAIN!$D2551)-SUMIFS(PASTE_DQS_TRACKER!$D:$D,PASTE_DQS_TRACKER!$C:$C,MAIN!A2551,PASTE_DQS_TRACKER!$E:$E,MAIN!$D2551)</f>
        <v>0</v>
      </c>
      <c r="J2551" s="25">
        <f t="shared" si="735"/>
        <v>0</v>
      </c>
      <c r="K2551" s="24">
        <f>IFERROR(IF(V2551="Flex",0,IF(D2551=$D$30,VLOOKUP(A2551,MMO_o10M_lease!$A$1:$F$51,5,FALSE),IF(D2551=$D$26,VLOOKUP(D2551,LANDINGS!$A$3:$BR$40,HLOOKUP(A2551,LANDINGS!$B$1:$CF$42,42,FALSE),FALSE)-IFERROR(VLOOKUP(A2551,MMO_o10M_lease!$A$1:$F$38,5,FALSE),0),VLOOKUP(D2551,LANDINGS!$A$3:$CF$40,HLOOKUP(A2551,LANDINGS!$B$1:$CF$42,42,FALSE),FALSE)))),0)</f>
        <v>0</v>
      </c>
      <c r="L2551" s="24">
        <f>SUMIFS(PASTE_FLEX_TRACKER!$D:$D,PASTE_FLEX_TRACKER!$F:$F,MAIN!$A2551,PASTE_FLEX_TRACKER!$B:$B,MAIN!$D2551)-SUMIFS(PASTE_FLEX_TRACKER!$D:$D,PASTE_FLEX_TRACKER!$C:$C,MAIN!$A2551,PASTE_FLEX_TRACKER!$B:$B,MAIN!$D2551)</f>
        <v>0</v>
      </c>
      <c r="M2551" s="24" t="str">
        <f>IFERROR(-VLOOKUP(D2551,SQ!$A$19:$CC$52,HLOOKUP(MAIN!A2551,SQ!$B$18:$CC$56,39,FALSE),FALSE),"n/a")</f>
        <v>n/a</v>
      </c>
      <c r="N2551" s="46" t="s">
        <v>563</v>
      </c>
      <c r="O2551" s="46">
        <f>SUMIFS(MAN_ADJ!$L:$L,MAN_ADJ!$K:$K,MAIN!$D2551,MAN_ADJ!$J:$J,MAIN!$S2551)</f>
        <v>0</v>
      </c>
      <c r="P2551" s="25">
        <f t="shared" si="736"/>
        <v>0</v>
      </c>
      <c r="Q2551" s="28" t="str">
        <f t="shared" si="737"/>
        <v>n/a</v>
      </c>
      <c r="R2551" s="38">
        <f t="shared" si="738"/>
        <v>0</v>
      </c>
      <c r="S2551" s="17" t="s">
        <v>260</v>
      </c>
    </row>
    <row r="2552" spans="1:19" x14ac:dyDescent="0.25">
      <c r="A2552" s="17" t="s">
        <v>260</v>
      </c>
      <c r="B2552" s="17" t="s">
        <v>93</v>
      </c>
      <c r="C2552" s="17" t="s">
        <v>261</v>
      </c>
      <c r="D2552" s="17" t="s">
        <v>121</v>
      </c>
      <c r="E2552" s="24">
        <f>IF(U2552="SC",SUMIFS(SC!F:F,SC!A:A,MAIN!D2552,SC!B:B,MAIN!A2552),SUMIFS(Allocations!$H:$H,Allocations!$A:$A,MAIN!$A2552,Allocations!$B:$B,MAIN!$D2552))</f>
        <v>0</v>
      </c>
      <c r="F2552" s="24">
        <f>IF(U2552="SC",SUMIFS(SC!J:J,SC!A:A,MAIN!D2552,SC!B:B,MAIN!A2552),SUMIFS(Allocations!M:M,Allocations!A:A,MAIN!A2552,Allocations!B:B,MAIN!D2552))</f>
        <v>0</v>
      </c>
      <c r="G2552" s="24">
        <f t="shared" si="734"/>
        <v>0</v>
      </c>
      <c r="H2552" s="24">
        <f>IFERROR(VLOOKUP(S2552,Swaps_wk!$A$2:$AP$151,HLOOKUP(MAIN!D2552,Swaps_wk!$B$2:$AP$151,150,FALSE),FALSE),0)</f>
        <v>0</v>
      </c>
      <c r="I2552" s="24">
        <f>SUMIFS(PASTE_DQS_TRACKER!$D:$D,PASTE_DQS_TRACKER!$C:$C,MAIN!$A2552,PASTE_DQS_TRACKER!$B:$B,MAIN!$D2552)-SUMIFS(PASTE_DQS_TRACKER!$D:$D,PASTE_DQS_TRACKER!$C:$C,MAIN!A2552,PASTE_DQS_TRACKER!$E:$E,MAIN!$D2552)</f>
        <v>0</v>
      </c>
      <c r="J2552" s="25">
        <f t="shared" si="735"/>
        <v>0</v>
      </c>
      <c r="K2552" s="24">
        <f>IFERROR(IF(V2552="Flex",0,IF(D2552=$D$30,VLOOKUP(A2552,MMO_o10M_lease!$A$1:$F$51,5,FALSE),IF(D2552=$D$26,VLOOKUP(D2552,LANDINGS!$A$3:$BR$40,HLOOKUP(A2552,LANDINGS!$B$1:$CF$42,42,FALSE),FALSE)-IFERROR(VLOOKUP(A2552,MMO_o10M_lease!$A$1:$F$38,5,FALSE),0),VLOOKUP(D2552,LANDINGS!$A$3:$CF$40,HLOOKUP(A2552,LANDINGS!$B$1:$CF$42,42,FALSE),FALSE)))),0)</f>
        <v>0</v>
      </c>
      <c r="L2552" s="24">
        <f>SUMIFS(PASTE_FLEX_TRACKER!$D:$D,PASTE_FLEX_TRACKER!$F:$F,MAIN!$A2552,PASTE_FLEX_TRACKER!$B:$B,MAIN!$D2552)-SUMIFS(PASTE_FLEX_TRACKER!$D:$D,PASTE_FLEX_TRACKER!$C:$C,MAIN!$A2552,PASTE_FLEX_TRACKER!$B:$B,MAIN!$D2552)</f>
        <v>0</v>
      </c>
      <c r="M2552" s="24" t="str">
        <f>IFERROR(-VLOOKUP(D2552,SQ!$A$19:$CC$52,HLOOKUP(MAIN!A2552,SQ!$B$18:$CC$56,39,FALSE),FALSE),"n/a")</f>
        <v>n/a</v>
      </c>
      <c r="N2552" s="46" t="s">
        <v>563</v>
      </c>
      <c r="O2552" s="46">
        <f>SUMIFS(MAN_ADJ!$L:$L,MAN_ADJ!$K:$K,MAIN!$D2552,MAN_ADJ!$J:$J,MAIN!$S2552)</f>
        <v>0</v>
      </c>
      <c r="P2552" s="25">
        <f t="shared" si="736"/>
        <v>0</v>
      </c>
      <c r="Q2552" s="28" t="str">
        <f t="shared" si="737"/>
        <v>n/a</v>
      </c>
      <c r="R2552" s="38">
        <f t="shared" si="738"/>
        <v>0</v>
      </c>
      <c r="S2552" s="17" t="s">
        <v>260</v>
      </c>
    </row>
    <row r="2553" spans="1:19" x14ac:dyDescent="0.25">
      <c r="A2553" s="17" t="s">
        <v>260</v>
      </c>
      <c r="B2553" s="17" t="s">
        <v>93</v>
      </c>
      <c r="C2553" s="17" t="s">
        <v>261</v>
      </c>
      <c r="D2553" s="17" t="s">
        <v>122</v>
      </c>
      <c r="E2553" s="24">
        <f>IF(U2553="SC",SUMIFS(SC!F:F,SC!A:A,MAIN!D2553,SC!B:B,MAIN!A2553),SUMIFS(Allocations!$H:$H,Allocations!$A:$A,MAIN!$A2553,Allocations!$B:$B,MAIN!$D2553))</f>
        <v>0</v>
      </c>
      <c r="F2553" s="24">
        <f>IF(U2553="SC",SUMIFS(SC!J:J,SC!A:A,MAIN!D2553,SC!B:B,MAIN!A2553),SUMIFS(Allocations!M:M,Allocations!A:A,MAIN!A2553,Allocations!B:B,MAIN!D2553))</f>
        <v>0</v>
      </c>
      <c r="G2553" s="24">
        <f t="shared" si="734"/>
        <v>0</v>
      </c>
      <c r="H2553" s="24">
        <f>IFERROR(VLOOKUP(S2553,Swaps_wk!$A$2:$AP$151,HLOOKUP(MAIN!D2553,Swaps_wk!$B$2:$AP$151,150,FALSE),FALSE),0)</f>
        <v>0</v>
      </c>
      <c r="I2553" s="24">
        <f>SUMIFS(PASTE_DQS_TRACKER!$D:$D,PASTE_DQS_TRACKER!$C:$C,MAIN!$A2553,PASTE_DQS_TRACKER!$B:$B,MAIN!$D2553)-SUMIFS(PASTE_DQS_TRACKER!$D:$D,PASTE_DQS_TRACKER!$C:$C,MAIN!A2553,PASTE_DQS_TRACKER!$E:$E,MAIN!$D2553)</f>
        <v>0</v>
      </c>
      <c r="J2553" s="25">
        <f t="shared" si="735"/>
        <v>0</v>
      </c>
      <c r="K2553" s="24">
        <f>IFERROR(IF(V2553="Flex",0,IF(D2553=$D$30,VLOOKUP(A2553,MMO_o10M_lease!$A$1:$F$51,5,FALSE),IF(D2553=$D$26,VLOOKUP(D2553,LANDINGS!$A$3:$BR$40,HLOOKUP(A2553,LANDINGS!$B$1:$CF$42,42,FALSE),FALSE)-IFERROR(VLOOKUP(A2553,MMO_o10M_lease!$A$1:$F$38,5,FALSE),0),VLOOKUP(D2553,LANDINGS!$A$3:$CF$40,HLOOKUP(A2553,LANDINGS!$B$1:$CF$42,42,FALSE),FALSE)))),0)</f>
        <v>0</v>
      </c>
      <c r="L2553" s="24">
        <f>SUMIFS(PASTE_FLEX_TRACKER!$D:$D,PASTE_FLEX_TRACKER!$F:$F,MAIN!$A2553,PASTE_FLEX_TRACKER!$B:$B,MAIN!$D2553)-SUMIFS(PASTE_FLEX_TRACKER!$D:$D,PASTE_FLEX_TRACKER!$C:$C,MAIN!$A2553,PASTE_FLEX_TRACKER!$B:$B,MAIN!$D2553)</f>
        <v>0</v>
      </c>
      <c r="M2553" s="24" t="str">
        <f>IFERROR(-VLOOKUP(D2553,SQ!$A$19:$CC$52,HLOOKUP(MAIN!A2553,SQ!$B$18:$CC$56,39,FALSE),FALSE),"n/a")</f>
        <v>n/a</v>
      </c>
      <c r="N2553" s="46" t="s">
        <v>563</v>
      </c>
      <c r="O2553" s="46">
        <f>SUMIFS(MAN_ADJ!$L:$L,MAN_ADJ!$K:$K,MAIN!$D2553,MAN_ADJ!$J:$J,MAIN!$S2553)</f>
        <v>0</v>
      </c>
      <c r="P2553" s="25">
        <f t="shared" si="736"/>
        <v>0</v>
      </c>
      <c r="Q2553" s="28" t="str">
        <f t="shared" si="737"/>
        <v>n/a</v>
      </c>
      <c r="R2553" s="38">
        <f t="shared" si="738"/>
        <v>0</v>
      </c>
      <c r="S2553" s="17" t="s">
        <v>260</v>
      </c>
    </row>
    <row r="2554" spans="1:19" x14ac:dyDescent="0.25">
      <c r="A2554" s="17" t="s">
        <v>260</v>
      </c>
      <c r="B2554" s="17" t="s">
        <v>93</v>
      </c>
      <c r="C2554" s="17" t="s">
        <v>261</v>
      </c>
      <c r="D2554" s="17" t="s">
        <v>123</v>
      </c>
      <c r="E2554" s="24">
        <f>IF(U2554="SC",SUMIFS(SC!F:F,SC!A:A,MAIN!D2554,SC!B:B,MAIN!A2554),SUMIFS(Allocations!$H:$H,Allocations!$A:$A,MAIN!$A2554,Allocations!$B:$B,MAIN!$D2554))</f>
        <v>0</v>
      </c>
      <c r="F2554" s="24">
        <f>IF(U2554="SC",SUMIFS(SC!J:J,SC!A:A,MAIN!D2554,SC!B:B,MAIN!A2554),SUMIFS(Allocations!M:M,Allocations!A:A,MAIN!A2554,Allocations!B:B,MAIN!D2554))</f>
        <v>0</v>
      </c>
      <c r="G2554" s="24">
        <f t="shared" si="734"/>
        <v>0</v>
      </c>
      <c r="H2554" s="24">
        <f>IFERROR(VLOOKUP(S2554,Swaps_wk!$A$2:$AP$151,HLOOKUP(MAIN!D2554,Swaps_wk!$B$2:$AP$151,150,FALSE),FALSE),0)</f>
        <v>0</v>
      </c>
      <c r="I2554" s="24">
        <f>SUMIFS(PASTE_DQS_TRACKER!$D:$D,PASTE_DQS_TRACKER!$C:$C,MAIN!$A2554,PASTE_DQS_TRACKER!$B:$B,MAIN!$D2554)-SUMIFS(PASTE_DQS_TRACKER!$D:$D,PASTE_DQS_TRACKER!$C:$C,MAIN!A2554,PASTE_DQS_TRACKER!$E:$E,MAIN!$D2554)</f>
        <v>0</v>
      </c>
      <c r="J2554" s="25">
        <f t="shared" si="735"/>
        <v>0</v>
      </c>
      <c r="K2554" s="24">
        <f>IFERROR(IF(V2554="Flex",0,IF(D2554=$D$30,VLOOKUP(A2554,MMO_o10M_lease!$A$1:$F$51,5,FALSE),IF(D2554=$D$26,VLOOKUP(D2554,LANDINGS!$A$3:$BR$40,HLOOKUP(A2554,LANDINGS!$B$1:$CF$42,42,FALSE),FALSE)-IFERROR(VLOOKUP(A2554,MMO_o10M_lease!$A$1:$F$38,5,FALSE),0),VLOOKUP(D2554,LANDINGS!$A$3:$CF$40,HLOOKUP(A2554,LANDINGS!$B$1:$CF$42,42,FALSE),FALSE)))),0)</f>
        <v>0</v>
      </c>
      <c r="L2554" s="24">
        <f>SUMIFS(PASTE_FLEX_TRACKER!$D:$D,PASTE_FLEX_TRACKER!$F:$F,MAIN!$A2554,PASTE_FLEX_TRACKER!$B:$B,MAIN!$D2554)-SUMIFS(PASTE_FLEX_TRACKER!$D:$D,PASTE_FLEX_TRACKER!$C:$C,MAIN!$A2554,PASTE_FLEX_TRACKER!$B:$B,MAIN!$D2554)</f>
        <v>0</v>
      </c>
      <c r="M2554" s="24" t="str">
        <f>IFERROR(-VLOOKUP(D2554,SQ!$A$19:$CC$52,HLOOKUP(MAIN!A2554,SQ!$B$18:$CC$56,39,FALSE),FALSE),"n/a")</f>
        <v>n/a</v>
      </c>
      <c r="N2554" s="46" t="s">
        <v>563</v>
      </c>
      <c r="O2554" s="46">
        <f>SUMIFS(MAN_ADJ!$L:$L,MAN_ADJ!$K:$K,MAIN!$D2554,MAN_ADJ!$J:$J,MAIN!$S2554)</f>
        <v>0</v>
      </c>
      <c r="P2554" s="25">
        <f t="shared" si="736"/>
        <v>0</v>
      </c>
      <c r="Q2554" s="28" t="str">
        <f t="shared" si="737"/>
        <v>n/a</v>
      </c>
      <c r="R2554" s="38">
        <f t="shared" si="738"/>
        <v>0</v>
      </c>
      <c r="S2554" s="17" t="s">
        <v>260</v>
      </c>
    </row>
    <row r="2555" spans="1:19" x14ac:dyDescent="0.25">
      <c r="A2555" s="17" t="s">
        <v>260</v>
      </c>
      <c r="B2555" s="17" t="s">
        <v>93</v>
      </c>
      <c r="C2555" s="17" t="s">
        <v>261</v>
      </c>
      <c r="D2555" s="17" t="s">
        <v>124</v>
      </c>
      <c r="E2555" s="24">
        <f>IF(U2555="SC",SUMIFS(SC!F:F,SC!A:A,MAIN!D2555,SC!B:B,MAIN!A2555),SUMIFS(Allocations!$H:$H,Allocations!$A:$A,MAIN!$A2555,Allocations!$B:$B,MAIN!$D2555))</f>
        <v>0</v>
      </c>
      <c r="F2555" s="24">
        <f>IF(U2555="SC",SUMIFS(SC!J:J,SC!A:A,MAIN!D2555,SC!B:B,MAIN!A2555),SUMIFS(Allocations!M:M,Allocations!A:A,MAIN!A2555,Allocations!B:B,MAIN!D2555))</f>
        <v>0</v>
      </c>
      <c r="G2555" s="24">
        <f t="shared" si="734"/>
        <v>0</v>
      </c>
      <c r="H2555" s="24">
        <f>IFERROR(VLOOKUP(S2555,Swaps_wk!$A$2:$AP$151,HLOOKUP(MAIN!D2555,Swaps_wk!$B$2:$AP$151,150,FALSE),FALSE),0)</f>
        <v>0</v>
      </c>
      <c r="I2555" s="24">
        <f>SUMIFS(PASTE_DQS_TRACKER!$D:$D,PASTE_DQS_TRACKER!$C:$C,MAIN!$A2555,PASTE_DQS_TRACKER!$B:$B,MAIN!$D2555)-SUMIFS(PASTE_DQS_TRACKER!$D:$D,PASTE_DQS_TRACKER!$C:$C,MAIN!A2555,PASTE_DQS_TRACKER!$E:$E,MAIN!$D2555)</f>
        <v>0</v>
      </c>
      <c r="J2555" s="25">
        <f t="shared" si="735"/>
        <v>0</v>
      </c>
      <c r="K2555" s="24">
        <f>IFERROR(IF(V2555="Flex",0,IF(D2555=$D$30,VLOOKUP(A2555,MMO_o10M_lease!$A$1:$F$51,5,FALSE),IF(D2555=$D$26,VLOOKUP(D2555,LANDINGS!$A$3:$BR$40,HLOOKUP(A2555,LANDINGS!$B$1:$CF$42,42,FALSE),FALSE)-IFERROR(VLOOKUP(A2555,MMO_o10M_lease!$A$1:$F$38,5,FALSE),0),VLOOKUP(D2555,LANDINGS!$A$3:$CF$40,HLOOKUP(A2555,LANDINGS!$B$1:$CF$42,42,FALSE),FALSE)))),0)</f>
        <v>0</v>
      </c>
      <c r="L2555" s="24">
        <f>SUMIFS(PASTE_FLEX_TRACKER!$D:$D,PASTE_FLEX_TRACKER!$F:$F,MAIN!$A2555,PASTE_FLEX_TRACKER!$B:$B,MAIN!$D2555)-SUMIFS(PASTE_FLEX_TRACKER!$D:$D,PASTE_FLEX_TRACKER!$C:$C,MAIN!$A2555,PASTE_FLEX_TRACKER!$B:$B,MAIN!$D2555)</f>
        <v>0</v>
      </c>
      <c r="M2555" s="24" t="str">
        <f>IFERROR(-VLOOKUP(D2555,SQ!$A$19:$CC$52,HLOOKUP(MAIN!A2555,SQ!$B$18:$CC$56,39,FALSE),FALSE),"n/a")</f>
        <v>n/a</v>
      </c>
      <c r="N2555" s="46" t="s">
        <v>563</v>
      </c>
      <c r="O2555" s="46">
        <f>SUMIFS(MAN_ADJ!$L:$L,MAN_ADJ!$K:$K,MAIN!$D2555,MAN_ADJ!$J:$J,MAIN!$S2555)</f>
        <v>0</v>
      </c>
      <c r="P2555" s="25">
        <f t="shared" si="736"/>
        <v>0</v>
      </c>
      <c r="Q2555" s="28" t="str">
        <f t="shared" si="737"/>
        <v>n/a</v>
      </c>
      <c r="R2555" s="38">
        <f t="shared" si="738"/>
        <v>0</v>
      </c>
      <c r="S2555" s="17" t="s">
        <v>260</v>
      </c>
    </row>
    <row r="2556" spans="1:19" x14ac:dyDescent="0.25">
      <c r="A2556" s="17" t="s">
        <v>260</v>
      </c>
      <c r="B2556" s="17" t="s">
        <v>93</v>
      </c>
      <c r="C2556" s="17" t="s">
        <v>261</v>
      </c>
      <c r="D2556" s="17" t="s">
        <v>125</v>
      </c>
      <c r="E2556" s="24">
        <f>IF(U2556="SC",SUMIFS(SC!F:F,SC!A:A,MAIN!D2556,SC!B:B,MAIN!A2556),SUMIFS(Allocations!$H:$H,Allocations!$A:$A,MAIN!$A2556,Allocations!$B:$B,MAIN!$D2556))</f>
        <v>0</v>
      </c>
      <c r="F2556" s="24">
        <f>IF(U2556="SC",SUMIFS(SC!J:J,SC!A:A,MAIN!D2556,SC!B:B,MAIN!A2556),SUMIFS(Allocations!M:M,Allocations!A:A,MAIN!A2556,Allocations!B:B,MAIN!D2556))</f>
        <v>0</v>
      </c>
      <c r="G2556" s="24">
        <f t="shared" si="734"/>
        <v>0</v>
      </c>
      <c r="H2556" s="24">
        <f>IFERROR(VLOOKUP(S2556,Swaps_wk!$A$2:$AP$151,HLOOKUP(MAIN!D2556,Swaps_wk!$B$2:$AP$151,150,FALSE),FALSE),0)</f>
        <v>0</v>
      </c>
      <c r="I2556" s="24">
        <f>SUMIFS(PASTE_DQS_TRACKER!$D:$D,PASTE_DQS_TRACKER!$C:$C,MAIN!$A2556,PASTE_DQS_TRACKER!$B:$B,MAIN!$D2556)-SUMIFS(PASTE_DQS_TRACKER!$D:$D,PASTE_DQS_TRACKER!$C:$C,MAIN!A2556,PASTE_DQS_TRACKER!$E:$E,MAIN!$D2556)</f>
        <v>0</v>
      </c>
      <c r="J2556" s="25">
        <f t="shared" si="735"/>
        <v>0</v>
      </c>
      <c r="K2556" s="24">
        <f>IFERROR(IF(V2556="Flex",0,IF(D2556=$D$30,VLOOKUP(A2556,MMO_o10M_lease!$A$1:$F$51,5,FALSE),IF(D2556=$D$26,VLOOKUP(D2556,LANDINGS!$A$3:$BR$40,HLOOKUP(A2556,LANDINGS!$B$1:$CF$42,42,FALSE),FALSE)-IFERROR(VLOOKUP(A2556,MMO_o10M_lease!$A$1:$F$38,5,FALSE),0),VLOOKUP(D2556,LANDINGS!$A$3:$CF$40,HLOOKUP(A2556,LANDINGS!$B$1:$CF$42,42,FALSE),FALSE)))),0)</f>
        <v>0</v>
      </c>
      <c r="L2556" s="24">
        <f>SUMIFS(PASTE_FLEX_TRACKER!$D:$D,PASTE_FLEX_TRACKER!$F:$F,MAIN!$A2556,PASTE_FLEX_TRACKER!$B:$B,MAIN!$D2556)-SUMIFS(PASTE_FLEX_TRACKER!$D:$D,PASTE_FLEX_TRACKER!$C:$C,MAIN!$A2556,PASTE_FLEX_TRACKER!$B:$B,MAIN!$D2556)</f>
        <v>0</v>
      </c>
      <c r="M2556" s="24" t="str">
        <f>IFERROR(-VLOOKUP(D2556,SQ!$A$19:$CC$52,HLOOKUP(MAIN!A2556,SQ!$B$18:$CC$56,39,FALSE),FALSE),"n/a")</f>
        <v>n/a</v>
      </c>
      <c r="N2556" s="46" t="s">
        <v>563</v>
      </c>
      <c r="O2556" s="46">
        <f>SUMIFS(MAN_ADJ!$L:$L,MAN_ADJ!$K:$K,MAIN!$D2556,MAN_ADJ!$J:$J,MAIN!$S2556)</f>
        <v>0</v>
      </c>
      <c r="P2556" s="25">
        <f t="shared" si="736"/>
        <v>0</v>
      </c>
      <c r="Q2556" s="28" t="str">
        <f t="shared" si="737"/>
        <v>n/a</v>
      </c>
      <c r="R2556" s="38">
        <f t="shared" si="738"/>
        <v>0</v>
      </c>
      <c r="S2556" s="17" t="s">
        <v>260</v>
      </c>
    </row>
    <row r="2557" spans="1:19" x14ac:dyDescent="0.25">
      <c r="A2557" s="17" t="s">
        <v>260</v>
      </c>
      <c r="B2557" s="17" t="s">
        <v>93</v>
      </c>
      <c r="C2557" s="17" t="s">
        <v>261</v>
      </c>
      <c r="D2557" s="17" t="s">
        <v>126</v>
      </c>
      <c r="E2557" s="24">
        <f>IF(U2557="SC",SUMIFS(SC!F:F,SC!A:A,MAIN!D2557,SC!B:B,MAIN!A2557),SUMIFS(Allocations!$H:$H,Allocations!$A:$A,MAIN!$A2557,Allocations!$B:$B,MAIN!$D2557))</f>
        <v>0</v>
      </c>
      <c r="F2557" s="24">
        <f>IF(U2557="SC",SUMIFS(SC!J:J,SC!A:A,MAIN!D2557,SC!B:B,MAIN!A2557),SUMIFS(Allocations!M:M,Allocations!A:A,MAIN!A2557,Allocations!B:B,MAIN!D2557))</f>
        <v>0</v>
      </c>
      <c r="G2557" s="24">
        <f t="shared" si="734"/>
        <v>0</v>
      </c>
      <c r="H2557" s="24">
        <f>IFERROR(VLOOKUP(S2557,Swaps_wk!$A$2:$AP$151,HLOOKUP(MAIN!D2557,Swaps_wk!$B$2:$AP$151,150,FALSE),FALSE),0)</f>
        <v>0</v>
      </c>
      <c r="I2557" s="24">
        <f>SUMIFS(PASTE_DQS_TRACKER!$D:$D,PASTE_DQS_TRACKER!$C:$C,MAIN!$A2557,PASTE_DQS_TRACKER!$B:$B,MAIN!$D2557)-SUMIFS(PASTE_DQS_TRACKER!$D:$D,PASTE_DQS_TRACKER!$C:$C,MAIN!A2557,PASTE_DQS_TRACKER!$E:$E,MAIN!$D2557)</f>
        <v>0</v>
      </c>
      <c r="J2557" s="25">
        <f t="shared" si="735"/>
        <v>0</v>
      </c>
      <c r="K2557" s="24">
        <f>IFERROR(IF(V2557="Flex",0,IF(D2557=$D$30,VLOOKUP(A2557,MMO_o10M_lease!$A$1:$F$51,5,FALSE),IF(D2557=$D$26,VLOOKUP(D2557,LANDINGS!$A$3:$BR$40,HLOOKUP(A2557,LANDINGS!$B$1:$CF$42,42,FALSE),FALSE)-IFERROR(VLOOKUP(A2557,MMO_o10M_lease!$A$1:$F$38,5,FALSE),0),VLOOKUP(D2557,LANDINGS!$A$3:$CF$40,HLOOKUP(A2557,LANDINGS!$B$1:$CF$42,42,FALSE),FALSE)))),0)</f>
        <v>0</v>
      </c>
      <c r="L2557" s="24">
        <f>SUMIFS(PASTE_FLEX_TRACKER!$D:$D,PASTE_FLEX_TRACKER!$F:$F,MAIN!$A2557,PASTE_FLEX_TRACKER!$B:$B,MAIN!$D2557)-SUMIFS(PASTE_FLEX_TRACKER!$D:$D,PASTE_FLEX_TRACKER!$C:$C,MAIN!$A2557,PASTE_FLEX_TRACKER!$B:$B,MAIN!$D2557)</f>
        <v>0</v>
      </c>
      <c r="M2557" s="24" t="str">
        <f>IFERROR(-VLOOKUP(D2557,SQ!$A$19:$CC$52,HLOOKUP(MAIN!A2557,SQ!$B$18:$CC$56,39,FALSE),FALSE),"n/a")</f>
        <v>n/a</v>
      </c>
      <c r="N2557" s="46" t="s">
        <v>563</v>
      </c>
      <c r="O2557" s="46">
        <f>SUMIFS(MAN_ADJ!$L:$L,MAN_ADJ!$K:$K,MAIN!$D2557,MAN_ADJ!$J:$J,MAIN!$S2557)</f>
        <v>0</v>
      </c>
      <c r="P2557" s="25">
        <f t="shared" si="736"/>
        <v>0</v>
      </c>
      <c r="Q2557" s="28" t="str">
        <f t="shared" si="737"/>
        <v>n/a</v>
      </c>
      <c r="R2557" s="38">
        <f t="shared" si="738"/>
        <v>0</v>
      </c>
      <c r="S2557" s="17" t="s">
        <v>260</v>
      </c>
    </row>
    <row r="2558" spans="1:19" x14ac:dyDescent="0.25">
      <c r="A2558" s="17" t="s">
        <v>260</v>
      </c>
      <c r="B2558" s="17" t="s">
        <v>93</v>
      </c>
      <c r="C2558" s="17" t="s">
        <v>261</v>
      </c>
      <c r="D2558" s="17" t="s">
        <v>127</v>
      </c>
      <c r="E2558" s="24">
        <f>IF(U2558="SC",SUMIFS(SC!F:F,SC!A:A,MAIN!D2558,SC!B:B,MAIN!A2558),SUMIFS(Allocations!$H:$H,Allocations!$A:$A,MAIN!$A2558,Allocations!$B:$B,MAIN!$D2558))</f>
        <v>0</v>
      </c>
      <c r="F2558" s="24">
        <f>IF(U2558="SC",SUMIFS(SC!J:J,SC!A:A,MAIN!D2558,SC!B:B,MAIN!A2558),SUMIFS(Allocations!M:M,Allocations!A:A,MAIN!A2558,Allocations!B:B,MAIN!D2558))</f>
        <v>0</v>
      </c>
      <c r="G2558" s="24">
        <f t="shared" si="734"/>
        <v>0</v>
      </c>
      <c r="H2558" s="24">
        <f>IFERROR(VLOOKUP(S2558,Swaps_wk!$A$2:$AP$151,HLOOKUP(MAIN!D2558,Swaps_wk!$B$2:$AP$151,150,FALSE),FALSE),0)</f>
        <v>0</v>
      </c>
      <c r="I2558" s="24">
        <f>SUMIFS(PASTE_DQS_TRACKER!$D:$D,PASTE_DQS_TRACKER!$C:$C,MAIN!$A2558,PASTE_DQS_TRACKER!$B:$B,MAIN!$D2558)-SUMIFS(PASTE_DQS_TRACKER!$D:$D,PASTE_DQS_TRACKER!$C:$C,MAIN!A2558,PASTE_DQS_TRACKER!$E:$E,MAIN!$D2558)</f>
        <v>0</v>
      </c>
      <c r="J2558" s="25">
        <f t="shared" si="735"/>
        <v>0</v>
      </c>
      <c r="K2558" s="24">
        <f>IFERROR(IF(V2558="Flex",0,IF(D2558=$D$30,VLOOKUP(A2558,MMO_o10M_lease!$A$1:$F$51,5,FALSE),IF(D2558=$D$26,VLOOKUP(D2558,LANDINGS!$A$3:$BR$40,HLOOKUP(A2558,LANDINGS!$B$1:$CF$42,42,FALSE),FALSE)-IFERROR(VLOOKUP(A2558,MMO_o10M_lease!$A$1:$F$38,5,FALSE),0),VLOOKUP(D2558,LANDINGS!$A$3:$CF$40,HLOOKUP(A2558,LANDINGS!$B$1:$CF$42,42,FALSE),FALSE)))),0)</f>
        <v>0</v>
      </c>
      <c r="L2558" s="24">
        <f>SUMIFS(PASTE_FLEX_TRACKER!$D:$D,PASTE_FLEX_TRACKER!$F:$F,MAIN!$A2558,PASTE_FLEX_TRACKER!$B:$B,MAIN!$D2558)-SUMIFS(PASTE_FLEX_TRACKER!$D:$D,PASTE_FLEX_TRACKER!$C:$C,MAIN!$A2558,PASTE_FLEX_TRACKER!$B:$B,MAIN!$D2558)</f>
        <v>0</v>
      </c>
      <c r="M2558" s="24" t="str">
        <f>IFERROR(-VLOOKUP(D2558,SQ!$A$19:$CC$52,HLOOKUP(MAIN!A2558,SQ!$B$18:$CC$56,39,FALSE),FALSE),"n/a")</f>
        <v>n/a</v>
      </c>
      <c r="N2558" s="46" t="s">
        <v>563</v>
      </c>
      <c r="O2558" s="46">
        <f>SUMIFS(MAN_ADJ!$L:$L,MAN_ADJ!$K:$K,MAIN!$D2558,MAN_ADJ!$J:$J,MAIN!$S2558)</f>
        <v>0</v>
      </c>
      <c r="P2558" s="25">
        <f t="shared" si="736"/>
        <v>0</v>
      </c>
      <c r="Q2558" s="28" t="str">
        <f t="shared" si="737"/>
        <v>n/a</v>
      </c>
      <c r="R2558" s="38">
        <f t="shared" si="738"/>
        <v>0</v>
      </c>
      <c r="S2558" s="17" t="s">
        <v>260</v>
      </c>
    </row>
    <row r="2559" spans="1:19" x14ac:dyDescent="0.25">
      <c r="A2559" s="17" t="s">
        <v>260</v>
      </c>
      <c r="B2559" s="17" t="s">
        <v>93</v>
      </c>
      <c r="C2559" s="17" t="s">
        <v>261</v>
      </c>
      <c r="D2559" s="17" t="s">
        <v>184</v>
      </c>
      <c r="E2559" s="24">
        <f>IF(U2559="SC",SUMIFS(SC!F:F,SC!A:A,MAIN!D2559,SC!B:B,MAIN!A2559),SUMIFS(Allocations!$H:$H,Allocations!$A:$A,MAIN!$A2559,Allocations!$B:$B,MAIN!$D2559))</f>
        <v>0</v>
      </c>
      <c r="F2559" s="24">
        <f>IF(U2559="SC",SUMIFS(SC!J:J,SC!A:A,MAIN!D2559,SC!B:B,MAIN!A2559),SUMIFS(Allocations!M:M,Allocations!A:A,MAIN!A2559,Allocations!B:B,MAIN!D2559))</f>
        <v>0</v>
      </c>
      <c r="G2559" s="24">
        <f t="shared" ref="G2559:G2562" si="739">E2559+F2559</f>
        <v>0</v>
      </c>
      <c r="H2559" s="24">
        <f>IFERROR(VLOOKUP(S2559,Swaps_wk!$A$2:$AP$151,HLOOKUP(MAIN!D2559,Swaps_wk!$B$2:$AP$151,150,FALSE),FALSE),0)</f>
        <v>0</v>
      </c>
      <c r="I2559" s="24">
        <f>SUMIFS(PASTE_DQS_TRACKER!$D:$D,PASTE_DQS_TRACKER!$C:$C,MAIN!$A2559,PASTE_DQS_TRACKER!$B:$B,MAIN!$D2559)-SUMIFS(PASTE_DQS_TRACKER!$D:$D,PASTE_DQS_TRACKER!$C:$C,MAIN!A2559,PASTE_DQS_TRACKER!$E:$E,MAIN!$D2559)</f>
        <v>0</v>
      </c>
      <c r="J2559" s="25">
        <f t="shared" ref="J2559:J2562" si="740">G2559+I2559</f>
        <v>0</v>
      </c>
      <c r="K2559" s="24">
        <f>IFERROR(IF(V2559="Flex",0,IF(D2559=$D$30,VLOOKUP(A2559,MMO_o10M_lease!$A$1:$F$51,5,FALSE),IF(D2559=$D$26,VLOOKUP(D2559,LANDINGS!$A$3:$BR$40,HLOOKUP(A2559,LANDINGS!$B$1:$CF$42,42,FALSE),FALSE)-IFERROR(VLOOKUP(A2559,MMO_o10M_lease!$A$1:$F$38,5,FALSE),0),VLOOKUP(D2559,LANDINGS!$A$3:$CF$40,HLOOKUP(A2559,LANDINGS!$B$1:$CF$42,42,FALSE),FALSE)))),0)</f>
        <v>0</v>
      </c>
      <c r="L2559" s="24">
        <f>SUMIFS(PASTE_FLEX_TRACKER!$D:$D,PASTE_FLEX_TRACKER!$F:$F,MAIN!$A2559,PASTE_FLEX_TRACKER!$B:$B,MAIN!$D2559)-SUMIFS(PASTE_FLEX_TRACKER!$D:$D,PASTE_FLEX_TRACKER!$C:$C,MAIN!$A2559,PASTE_FLEX_TRACKER!$B:$B,MAIN!$D2559)</f>
        <v>0</v>
      </c>
      <c r="M2559" s="24" t="str">
        <f>IFERROR(-VLOOKUP(D2559,SQ!$A$19:$CC$52,HLOOKUP(MAIN!A2559,SQ!$B$18:$CC$56,39,FALSE),FALSE),"n/a")</f>
        <v>n/a</v>
      </c>
      <c r="N2559" s="46" t="s">
        <v>563</v>
      </c>
      <c r="O2559" s="46">
        <f>SUMIFS(MAN_ADJ!$L:$L,MAN_ADJ!$K:$K,MAIN!$D2559,MAN_ADJ!$J:$J,MAIN!$S2559)</f>
        <v>0</v>
      </c>
      <c r="P2559" s="25">
        <f t="shared" si="736"/>
        <v>0</v>
      </c>
      <c r="Q2559" s="28" t="str">
        <f t="shared" ref="Q2559:Q2562" si="741">IFERROR(P2559/J2559,"n/a")</f>
        <v>n/a</v>
      </c>
      <c r="R2559" s="38">
        <f t="shared" ref="R2559:R2562" si="742">J2559-P2559</f>
        <v>0</v>
      </c>
      <c r="S2559" s="17" t="s">
        <v>260</v>
      </c>
    </row>
    <row r="2560" spans="1:19" x14ac:dyDescent="0.25">
      <c r="A2560" s="17" t="s">
        <v>260</v>
      </c>
      <c r="B2560" s="17" t="s">
        <v>93</v>
      </c>
      <c r="C2560" s="17" t="s">
        <v>261</v>
      </c>
      <c r="D2560" s="17" t="s">
        <v>128</v>
      </c>
      <c r="E2560" s="24">
        <f>IF(U2560="SC",SUMIFS(SC!F:F,SC!A:A,MAIN!D2560,SC!B:B,MAIN!A2560),SUMIFS(Allocations!$H:$H,Allocations!$A:$A,MAIN!$A2560,Allocations!$B:$B,MAIN!$D2560))</f>
        <v>0</v>
      </c>
      <c r="F2560" s="24">
        <f>IF(U2560="SC",SUMIFS(SC!J:J,SC!A:A,MAIN!D2560,SC!B:B,MAIN!A2560),SUMIFS(Allocations!M:M,Allocations!A:A,MAIN!A2560,Allocations!B:B,MAIN!D2560))</f>
        <v>0</v>
      </c>
      <c r="G2560" s="24">
        <f t="shared" si="739"/>
        <v>0</v>
      </c>
      <c r="H2560" s="24">
        <f>IFERROR(VLOOKUP(S2560,Swaps_wk!$A$2:$AP$151,HLOOKUP(MAIN!D2560,Swaps_wk!$B$2:$AP$151,150,FALSE),FALSE),0)</f>
        <v>0</v>
      </c>
      <c r="I2560" s="24">
        <f>SUMIFS(PASTE_DQS_TRACKER!$D:$D,PASTE_DQS_TRACKER!$C:$C,MAIN!$A2560,PASTE_DQS_TRACKER!$B:$B,MAIN!$D2560)-SUMIFS(PASTE_DQS_TRACKER!$D:$D,PASTE_DQS_TRACKER!$C:$C,MAIN!A2560,PASTE_DQS_TRACKER!$E:$E,MAIN!$D2560)</f>
        <v>0</v>
      </c>
      <c r="J2560" s="25">
        <f t="shared" si="740"/>
        <v>0</v>
      </c>
      <c r="K2560" s="24">
        <f>IFERROR(IF(V2560="Flex",0,IF(D2560=$D$30,VLOOKUP(A2560,MMO_o10M_lease!$A$1:$F$51,5,FALSE),IF(D2560=$D$26,VLOOKUP(D2560,LANDINGS!$A$3:$BR$40,HLOOKUP(A2560,LANDINGS!$B$1:$CF$42,42,FALSE),FALSE)-IFERROR(VLOOKUP(A2560,MMO_o10M_lease!$A$1:$F$38,5,FALSE),0),VLOOKUP(D2560,LANDINGS!$A$3:$CF$40,HLOOKUP(A2560,LANDINGS!$B$1:$CF$42,42,FALSE),FALSE)))),0)</f>
        <v>0</v>
      </c>
      <c r="L2560" s="24">
        <f>SUMIFS(PASTE_FLEX_TRACKER!$D:$D,PASTE_FLEX_TRACKER!$F:$F,MAIN!$A2560,PASTE_FLEX_TRACKER!$B:$B,MAIN!$D2560)-SUMIFS(PASTE_FLEX_TRACKER!$D:$D,PASTE_FLEX_TRACKER!$C:$C,MAIN!$A2560,PASTE_FLEX_TRACKER!$B:$B,MAIN!$D2560)</f>
        <v>0</v>
      </c>
      <c r="M2560" s="24" t="str">
        <f>IFERROR(-VLOOKUP(D2560,SQ!$A$19:$CC$52,HLOOKUP(MAIN!A2560,SQ!$B$18:$CC$56,39,FALSE),FALSE),"n/a")</f>
        <v>n/a</v>
      </c>
      <c r="N2560" s="46" t="s">
        <v>563</v>
      </c>
      <c r="O2560" s="46">
        <f>SUMIFS(MAN_ADJ!$L:$L,MAN_ADJ!$K:$K,MAIN!$D2560,MAN_ADJ!$J:$J,MAIN!$S2560)</f>
        <v>0</v>
      </c>
      <c r="P2560" s="25">
        <f t="shared" si="736"/>
        <v>0</v>
      </c>
      <c r="Q2560" s="28" t="str">
        <f t="shared" si="741"/>
        <v>n/a</v>
      </c>
      <c r="R2560" s="38">
        <f t="shared" si="742"/>
        <v>0</v>
      </c>
      <c r="S2560" s="17" t="s">
        <v>260</v>
      </c>
    </row>
    <row r="2561" spans="1:19" x14ac:dyDescent="0.25">
      <c r="A2561" s="17" t="s">
        <v>260</v>
      </c>
      <c r="B2561" s="17" t="s">
        <v>93</v>
      </c>
      <c r="C2561" s="17" t="s">
        <v>261</v>
      </c>
      <c r="D2561" s="17" t="s">
        <v>129</v>
      </c>
      <c r="E2561" s="24">
        <f>IF(U2561="SC",SUMIFS(SC!F:F,SC!A:A,MAIN!D2561,SC!B:B,MAIN!A2561),SUMIFS(Allocations!$H:$H,Allocations!$A:$A,MAIN!$A2561,Allocations!$B:$B,MAIN!$D2561))</f>
        <v>0</v>
      </c>
      <c r="F2561" s="24">
        <f>IF(U2561="SC",SUMIFS(SC!J:J,SC!A:A,MAIN!D2561,SC!B:B,MAIN!A2561),SUMIFS(Allocations!M:M,Allocations!A:A,MAIN!A2561,Allocations!B:B,MAIN!D2561))</f>
        <v>0</v>
      </c>
      <c r="G2561" s="24">
        <f t="shared" si="739"/>
        <v>0</v>
      </c>
      <c r="H2561" s="24">
        <f>IFERROR(VLOOKUP(S2561,Swaps_wk!$A$2:$AP$151,HLOOKUP(MAIN!D2561,Swaps_wk!$B$2:$AP$151,150,FALSE),FALSE),0)</f>
        <v>0</v>
      </c>
      <c r="I2561" s="24">
        <f>SUMIFS(PASTE_DQS_TRACKER!$D:$D,PASTE_DQS_TRACKER!$C:$C,MAIN!$A2561,PASTE_DQS_TRACKER!$B:$B,MAIN!$D2561)-SUMIFS(PASTE_DQS_TRACKER!$D:$D,PASTE_DQS_TRACKER!$C:$C,MAIN!A2561,PASTE_DQS_TRACKER!$E:$E,MAIN!$D2561)</f>
        <v>0</v>
      </c>
      <c r="J2561" s="25">
        <f t="shared" si="740"/>
        <v>0</v>
      </c>
      <c r="K2561" s="24">
        <f>IFERROR(IF(V2561="Flex",0,IF(D2561=$D$30,VLOOKUP(A2561,MMO_o10M_lease!$A$1:$F$51,5,FALSE),IF(D2561=$D$26,VLOOKUP(D2561,LANDINGS!$A$3:$BR$40,HLOOKUP(A2561,LANDINGS!$B$1:$CF$42,42,FALSE),FALSE)-IFERROR(VLOOKUP(A2561,MMO_o10M_lease!$A$1:$F$38,5,FALSE),0),VLOOKUP(D2561,LANDINGS!$A$3:$CF$40,HLOOKUP(A2561,LANDINGS!$B$1:$CF$42,42,FALSE),FALSE)))),0)</f>
        <v>0</v>
      </c>
      <c r="L2561" s="24">
        <f>SUMIFS(PASTE_FLEX_TRACKER!$D:$D,PASTE_FLEX_TRACKER!$F:$F,MAIN!$A2561,PASTE_FLEX_TRACKER!$B:$B,MAIN!$D2561)-SUMIFS(PASTE_FLEX_TRACKER!$D:$D,PASTE_FLEX_TRACKER!$C:$C,MAIN!$A2561,PASTE_FLEX_TRACKER!$B:$B,MAIN!$D2561)</f>
        <v>0</v>
      </c>
      <c r="M2561" s="24" t="str">
        <f>IFERROR(-VLOOKUP(D2561,SQ!$A$19:$CC$52,HLOOKUP(MAIN!A2561,SQ!$B$18:$CC$56,39,FALSE),FALSE),"n/a")</f>
        <v>n/a</v>
      </c>
      <c r="N2561" s="46" t="s">
        <v>563</v>
      </c>
      <c r="O2561" s="46">
        <f>SUMIFS(MAN_ADJ!$L:$L,MAN_ADJ!$K:$K,MAIN!$D2561,MAN_ADJ!$J:$J,MAIN!$S2561)</f>
        <v>0</v>
      </c>
      <c r="P2561" s="25">
        <f t="shared" si="736"/>
        <v>0</v>
      </c>
      <c r="Q2561" s="28" t="str">
        <f t="shared" si="741"/>
        <v>n/a</v>
      </c>
      <c r="R2561" s="38">
        <f t="shared" si="742"/>
        <v>0</v>
      </c>
      <c r="S2561" s="17" t="s">
        <v>260</v>
      </c>
    </row>
    <row r="2562" spans="1:19" x14ac:dyDescent="0.25">
      <c r="A2562" s="17" t="s">
        <v>260</v>
      </c>
      <c r="B2562" s="17" t="s">
        <v>93</v>
      </c>
      <c r="C2562" s="17" t="s">
        <v>261</v>
      </c>
      <c r="D2562" s="17" t="s">
        <v>155</v>
      </c>
      <c r="E2562" s="24">
        <f>IF(U2562="SC",SUMIFS(SC!F:F,SC!A:A,MAIN!D2562,SC!B:B,MAIN!A2562),SUMIFS(Allocations!$H:$H,Allocations!$A:$A,MAIN!$A2562,Allocations!$B:$B,MAIN!$D2562))</f>
        <v>0</v>
      </c>
      <c r="F2562" s="24">
        <f>IF(U2562="SC",SUMIFS(SC!J:J,SC!A:A,MAIN!D2562,SC!B:B,MAIN!A2562),SUMIFS(Allocations!M:M,Allocations!A:A,MAIN!A2562,Allocations!B:B,MAIN!D2562))</f>
        <v>0</v>
      </c>
      <c r="G2562" s="24">
        <f t="shared" si="739"/>
        <v>0</v>
      </c>
      <c r="H2562" s="24">
        <f>IFERROR(VLOOKUP(S2562,Swaps_wk!$A$2:$AP$151,HLOOKUP(MAIN!D2562,Swaps_wk!$B$2:$AP$151,150,FALSE),FALSE),0)</f>
        <v>0</v>
      </c>
      <c r="I2562" s="24">
        <f>SUMIFS(PASTE_DQS_TRACKER!$D:$D,PASTE_DQS_TRACKER!$C:$C,MAIN!$A2562,PASTE_DQS_TRACKER!$B:$B,MAIN!$D2562)-SUMIFS(PASTE_DQS_TRACKER!$D:$D,PASTE_DQS_TRACKER!$C:$C,MAIN!A2562,PASTE_DQS_TRACKER!$E:$E,MAIN!$D2562)</f>
        <v>0</v>
      </c>
      <c r="J2562" s="25">
        <f t="shared" si="740"/>
        <v>0</v>
      </c>
      <c r="K2562" s="24">
        <f>IFERROR(IF(V2562="Flex",0,IF(D2562=$D$30,VLOOKUP(A2562,MMO_o10M_lease!$A$1:$F$51,5,FALSE),IF(D2562=$D$26,VLOOKUP(D2562,LANDINGS!$A$3:$BR$40,HLOOKUP(A2562,LANDINGS!$B$1:$CF$42,42,FALSE),FALSE)-IFERROR(VLOOKUP(A2562,MMO_o10M_lease!$A$1:$F$38,5,FALSE),0),VLOOKUP(D2562,LANDINGS!$A$3:$CF$40,HLOOKUP(A2562,LANDINGS!$B$1:$CF$42,42,FALSE),FALSE)))),0)</f>
        <v>0</v>
      </c>
      <c r="L2562" s="24">
        <f>SUMIFS(PASTE_FLEX_TRACKER!$D:$D,PASTE_FLEX_TRACKER!$F:$F,MAIN!$A2562,PASTE_FLEX_TRACKER!$B:$B,MAIN!$D2562)-SUMIFS(PASTE_FLEX_TRACKER!$D:$D,PASTE_FLEX_TRACKER!$C:$C,MAIN!$A2562,PASTE_FLEX_TRACKER!$B:$B,MAIN!$D2562)</f>
        <v>0</v>
      </c>
      <c r="M2562" s="24" t="str">
        <f>IFERROR(-VLOOKUP(D2562,SQ!$A$19:$CC$52,HLOOKUP(MAIN!A2562,SQ!$B$18:$CC$56,39,FALSE),FALSE),"n/a")</f>
        <v>n/a</v>
      </c>
      <c r="N2562" s="46" t="s">
        <v>563</v>
      </c>
      <c r="O2562" s="46">
        <f>SUMIFS(MAN_ADJ!$L:$L,MAN_ADJ!$K:$K,MAIN!$D2562,MAN_ADJ!$J:$J,MAIN!$S2562)</f>
        <v>0</v>
      </c>
      <c r="P2562" s="25">
        <f t="shared" si="736"/>
        <v>0</v>
      </c>
      <c r="Q2562" s="28" t="str">
        <f t="shared" si="741"/>
        <v>n/a</v>
      </c>
      <c r="R2562" s="38">
        <f t="shared" si="742"/>
        <v>0</v>
      </c>
      <c r="S2562" s="17" t="s">
        <v>260</v>
      </c>
    </row>
    <row r="2563" spans="1:19" x14ac:dyDescent="0.25">
      <c r="A2563" s="17" t="s">
        <v>260</v>
      </c>
      <c r="B2563" s="17" t="s">
        <v>93</v>
      </c>
      <c r="C2563" s="17" t="s">
        <v>261</v>
      </c>
      <c r="D2563" s="17" t="s">
        <v>130</v>
      </c>
      <c r="E2563" s="24">
        <f>IF(U2563="SC",SUMIFS(SC!F:F,SC!A:A,MAIN!D2563,SC!B:B,MAIN!A2563),SUMIFS(Allocations!$H:$H,Allocations!$A:$A,MAIN!$A2563,Allocations!$B:$B,MAIN!$D2563))</f>
        <v>0</v>
      </c>
      <c r="F2563" s="24">
        <f>IF(U2563="SC",SUMIFS(SC!J:J,SC!A:A,MAIN!D2563,SC!B:B,MAIN!A2563),SUMIFS(Allocations!M:M,Allocations!A:A,MAIN!A2563,Allocations!B:B,MAIN!D2563))</f>
        <v>0</v>
      </c>
      <c r="G2563" s="24">
        <f t="shared" si="734"/>
        <v>0</v>
      </c>
      <c r="H2563" s="24">
        <f>IFERROR(VLOOKUP(S2563,Swaps_wk!$A$2:$AP$151,HLOOKUP(MAIN!D2563,Swaps_wk!$B$2:$AP$151,150,FALSE),FALSE),0)</f>
        <v>0</v>
      </c>
      <c r="I2563" s="24">
        <f>SUMIFS(PASTE_DQS_TRACKER!$D:$D,PASTE_DQS_TRACKER!$C:$C,MAIN!$A2563,PASTE_DQS_TRACKER!$B:$B,MAIN!$D2563)-SUMIFS(PASTE_DQS_TRACKER!$D:$D,PASTE_DQS_TRACKER!$C:$C,MAIN!A2563,PASTE_DQS_TRACKER!$E:$E,MAIN!$D2563)</f>
        <v>0</v>
      </c>
      <c r="J2563" s="25">
        <f t="shared" si="735"/>
        <v>0</v>
      </c>
      <c r="K2563" s="24">
        <f>IFERROR(IF(V2563="Flex",0,IF(D2563=$D$30,VLOOKUP(A2563,MMO_o10M_lease!$A$1:$F$51,5,FALSE),IF(D2563=$D$26,VLOOKUP(D2563,LANDINGS!$A$3:$BR$40,HLOOKUP(A2563,LANDINGS!$B$1:$CF$42,42,FALSE),FALSE)-IFERROR(VLOOKUP(A2563,MMO_o10M_lease!$A$1:$F$38,5,FALSE),0),VLOOKUP(D2563,LANDINGS!$A$3:$CF$40,HLOOKUP(A2563,LANDINGS!$B$1:$CF$42,42,FALSE),FALSE)))),0)</f>
        <v>0</v>
      </c>
      <c r="L2563" s="24">
        <f>SUMIFS(PASTE_FLEX_TRACKER!$D:$D,PASTE_FLEX_TRACKER!$F:$F,MAIN!$A2563,PASTE_FLEX_TRACKER!$B:$B,MAIN!$D2563)-SUMIFS(PASTE_FLEX_TRACKER!$D:$D,PASTE_FLEX_TRACKER!$C:$C,MAIN!$A2563,PASTE_FLEX_TRACKER!$B:$B,MAIN!$D2563)</f>
        <v>0</v>
      </c>
      <c r="M2563" s="24" t="str">
        <f>IFERROR(-VLOOKUP(D2563,SQ!$A$19:$CC$52,HLOOKUP(MAIN!A2563,SQ!$B$18:$CC$56,39,FALSE),FALSE),"n/a")</f>
        <v>n/a</v>
      </c>
      <c r="N2563" s="46" t="s">
        <v>563</v>
      </c>
      <c r="O2563" s="46">
        <f>SUMIFS(MAN_ADJ!$L:$L,MAN_ADJ!$K:$K,MAIN!$D2563,MAN_ADJ!$J:$J,MAIN!$S2563)</f>
        <v>0</v>
      </c>
      <c r="P2563" s="25">
        <f t="shared" si="736"/>
        <v>0</v>
      </c>
      <c r="Q2563" s="28" t="str">
        <f t="shared" si="737"/>
        <v>n/a</v>
      </c>
      <c r="R2563" s="38">
        <f t="shared" si="738"/>
        <v>0</v>
      </c>
      <c r="S2563" s="17" t="s">
        <v>260</v>
      </c>
    </row>
    <row r="2564" spans="1:19" x14ac:dyDescent="0.25">
      <c r="A2564" s="26" t="s">
        <v>260</v>
      </c>
      <c r="B2564" s="26" t="s">
        <v>93</v>
      </c>
      <c r="C2564" s="26" t="s">
        <v>261</v>
      </c>
      <c r="D2564" s="26" t="s">
        <v>131</v>
      </c>
      <c r="E2564" s="27">
        <f t="shared" ref="E2564:M2564" si="743">SUM(E2526:E2563)</f>
        <v>10.074000000000002</v>
      </c>
      <c r="F2564" s="27">
        <f t="shared" si="743"/>
        <v>0</v>
      </c>
      <c r="G2564" s="27">
        <f t="shared" si="743"/>
        <v>10.074000000000002</v>
      </c>
      <c r="H2564" s="27">
        <f>IFERROR(VLOOKUP(S2564,Swaps_wk!$A$2:$AP$151,HLOOKUP(MAIN!D2564,Swaps_wk!$B$2:$AP$151,150,FALSE),FALSE),0)</f>
        <v>0</v>
      </c>
      <c r="I2564" s="27">
        <f t="shared" si="743"/>
        <v>0</v>
      </c>
      <c r="J2564" s="25">
        <f t="shared" si="743"/>
        <v>10.074000000000002</v>
      </c>
      <c r="K2564" s="27">
        <f t="shared" si="743"/>
        <v>0.47399999999999998</v>
      </c>
      <c r="L2564" s="27">
        <f t="shared" si="743"/>
        <v>0</v>
      </c>
      <c r="M2564" s="27">
        <f t="shared" si="743"/>
        <v>0</v>
      </c>
      <c r="N2564" s="46" t="s">
        <v>563</v>
      </c>
      <c r="O2564" s="27">
        <f>SUM(O2526:O2563)</f>
        <v>0</v>
      </c>
      <c r="P2564" s="25">
        <f t="shared" ref="P2564" si="744">SUM(P2526:P2563)</f>
        <v>0.47399999999999998</v>
      </c>
      <c r="Q2564" s="28">
        <f t="shared" si="737"/>
        <v>4.7051816557474681E-2</v>
      </c>
      <c r="R2564" s="38">
        <f t="shared" si="738"/>
        <v>9.6000000000000014</v>
      </c>
      <c r="S2564" s="17" t="s">
        <v>260</v>
      </c>
    </row>
    <row r="2565" spans="1:19" x14ac:dyDescent="0.25">
      <c r="A2565" s="17" t="s">
        <v>262</v>
      </c>
      <c r="B2565" s="17" t="s">
        <v>93</v>
      </c>
      <c r="C2565" s="17" t="s">
        <v>263</v>
      </c>
      <c r="D2565" s="17" t="s">
        <v>95</v>
      </c>
      <c r="E2565" s="24">
        <f>IF(U2565="SC",SUMIFS(SC!F:F,SC!A:A,MAIN!D2565,SC!B:B,MAIN!A2565),SUMIFS(Allocations!$H:$H,Allocations!$A:$A,MAIN!$A2565,Allocations!$B:$B,MAIN!$D2565))</f>
        <v>38.799999999999997</v>
      </c>
      <c r="F2565" s="24">
        <f>IF(U2565="SC",SUMIFS(SC!J:J,SC!A:A,MAIN!D2565,SC!B:B,MAIN!A2565),SUMIFS(Allocations!M:M,Allocations!A:A,MAIN!A2565,Allocations!B:B,MAIN!D2565))</f>
        <v>9.1999999999999993</v>
      </c>
      <c r="G2565" s="24">
        <f t="shared" ref="G2565:G2602" si="745">E2565+F2565</f>
        <v>48</v>
      </c>
      <c r="H2565" s="24">
        <f>IFERROR(VLOOKUP(S2565,Swaps_wk!$A$2:$AP$151,HLOOKUP(MAIN!D2565,Swaps_wk!$B$2:$AP$151,150,FALSE),FALSE),0)</f>
        <v>0</v>
      </c>
      <c r="I2565" s="24">
        <f>SUMIFS(PASTE_DQS_TRACKER!$D:$D,PASTE_DQS_TRACKER!$C:$C,MAIN!$A2565,PASTE_DQS_TRACKER!$B:$B,MAIN!$D2565)-SUMIFS(PASTE_DQS_TRACKER!$D:$D,PASTE_DQS_TRACKER!$C:$C,MAIN!A2565,PASTE_DQS_TRACKER!$E:$E,MAIN!$D2565)</f>
        <v>9</v>
      </c>
      <c r="J2565" s="25">
        <f t="shared" ref="J2565:J2602" si="746">G2565+I2565</f>
        <v>57</v>
      </c>
      <c r="K2565" s="24">
        <f>IFERROR(IF(V2565="Flex",0,IF(D2565=$D$30,VLOOKUP(A2565,MMO_o10M_lease!$A$1:$F$51,5,FALSE),IF(D2565=$D$26,VLOOKUP(D2565,LANDINGS!$A$3:$BR$40,HLOOKUP(A2565,LANDINGS!$B$1:$CF$42,42,FALSE),FALSE)-IFERROR(VLOOKUP(A2565,MMO_o10M_lease!$A$1:$F$38,5,FALSE),0),VLOOKUP(D2565,LANDINGS!$A$3:$CF$40,HLOOKUP(A2565,LANDINGS!$B$1:$CF$42,42,FALSE),FALSE)))),0)</f>
        <v>22.33</v>
      </c>
      <c r="L2565" s="24">
        <f>SUMIFS(PASTE_FLEX_TRACKER!$D:$D,PASTE_FLEX_TRACKER!$F:$F,MAIN!$A2565,PASTE_FLEX_TRACKER!$B:$B,MAIN!$D2565)-SUMIFS(PASTE_FLEX_TRACKER!$D:$D,PASTE_FLEX_TRACKER!$C:$C,MAIN!$A2565,PASTE_FLEX_TRACKER!$B:$B,MAIN!$D2565)</f>
        <v>0</v>
      </c>
      <c r="M2565" s="24">
        <f>IFERROR(-VLOOKUP(D2565,SQ!$A$19:$CC$52,HLOOKUP(MAIN!A2565,SQ!$B$18:$CC$56,39,FALSE),FALSE),"n/a")</f>
        <v>0</v>
      </c>
      <c r="N2565" s="46" t="s">
        <v>563</v>
      </c>
      <c r="O2565" s="46">
        <f>SUMIFS(MAN_ADJ!$L:$L,MAN_ADJ!$K:$K,MAIN!$D2565,MAN_ADJ!$J:$J,MAIN!$S2565)</f>
        <v>0</v>
      </c>
      <c r="P2565" s="25">
        <f t="shared" ref="P2565:P2602" si="747">SUM(K2565:O2565)</f>
        <v>22.33</v>
      </c>
      <c r="Q2565" s="28">
        <f t="shared" si="737"/>
        <v>0.39175438596491224</v>
      </c>
      <c r="R2565" s="38">
        <f t="shared" si="738"/>
        <v>34.67</v>
      </c>
      <c r="S2565" s="17" t="s">
        <v>262</v>
      </c>
    </row>
    <row r="2566" spans="1:19" x14ac:dyDescent="0.25">
      <c r="A2566" s="17" t="s">
        <v>262</v>
      </c>
      <c r="B2566" s="17" t="s">
        <v>93</v>
      </c>
      <c r="C2566" s="17" t="s">
        <v>263</v>
      </c>
      <c r="D2566" s="17" t="s">
        <v>96</v>
      </c>
      <c r="E2566" s="24">
        <f>IF(U2566="SC",SUMIFS(SC!F:F,SC!A:A,MAIN!D2566,SC!B:B,MAIN!A2566),SUMIFS(Allocations!$H:$H,Allocations!$A:$A,MAIN!$A2566,Allocations!$B:$B,MAIN!$D2566))</f>
        <v>1.3919999999999999</v>
      </c>
      <c r="F2566" s="24">
        <f>IF(U2566="SC",SUMIFS(SC!J:J,SC!A:A,MAIN!D2566,SC!B:B,MAIN!A2566),SUMIFS(Allocations!M:M,Allocations!A:A,MAIN!A2566,Allocations!B:B,MAIN!D2566))</f>
        <v>0</v>
      </c>
      <c r="G2566" s="24">
        <f t="shared" si="745"/>
        <v>1.3919999999999999</v>
      </c>
      <c r="H2566" s="24">
        <f>IFERROR(VLOOKUP(S2566,Swaps_wk!$A$2:$AP$151,HLOOKUP(MAIN!D2566,Swaps_wk!$B$2:$AP$151,150,FALSE),FALSE),0)</f>
        <v>0</v>
      </c>
      <c r="I2566" s="24">
        <f>SUMIFS(PASTE_DQS_TRACKER!$D:$D,PASTE_DQS_TRACKER!$C:$C,MAIN!$A2566,PASTE_DQS_TRACKER!$B:$B,MAIN!$D2566)-SUMIFS(PASTE_DQS_TRACKER!$D:$D,PASTE_DQS_TRACKER!$C:$C,MAIN!A2566,PASTE_DQS_TRACKER!$E:$E,MAIN!$D2566)</f>
        <v>0</v>
      </c>
      <c r="J2566" s="25">
        <f t="shared" si="746"/>
        <v>1.3919999999999999</v>
      </c>
      <c r="K2566" s="24">
        <f>IFERROR(IF(V2566="Flex",0,IF(D2566=$D$30,VLOOKUP(A2566,MMO_o10M_lease!$A$1:$F$51,5,FALSE),IF(D2566=$D$26,VLOOKUP(D2566,LANDINGS!$A$3:$BR$40,HLOOKUP(A2566,LANDINGS!$B$1:$CF$42,42,FALSE),FALSE)-IFERROR(VLOOKUP(A2566,MMO_o10M_lease!$A$1:$F$38,5,FALSE),0),VLOOKUP(D2566,LANDINGS!$A$3:$CF$40,HLOOKUP(A2566,LANDINGS!$B$1:$CF$42,42,FALSE),FALSE)))),0)</f>
        <v>0</v>
      </c>
      <c r="L2566" s="24">
        <f>SUMIFS(PASTE_FLEX_TRACKER!$D:$D,PASTE_FLEX_TRACKER!$F:$F,MAIN!$A2566,PASTE_FLEX_TRACKER!$B:$B,MAIN!$D2566)-SUMIFS(PASTE_FLEX_TRACKER!$D:$D,PASTE_FLEX_TRACKER!$C:$C,MAIN!$A2566,PASTE_FLEX_TRACKER!$B:$B,MAIN!$D2566)</f>
        <v>0</v>
      </c>
      <c r="M2566" s="24">
        <f>IFERROR(-VLOOKUP(D2566,SQ!$A$19:$CC$52,HLOOKUP(MAIN!A2566,SQ!$B$18:$CC$56,39,FALSE),FALSE),"n/a")</f>
        <v>0</v>
      </c>
      <c r="N2566" s="46" t="s">
        <v>563</v>
      </c>
      <c r="O2566" s="46">
        <f>SUMIFS(MAN_ADJ!$L:$L,MAN_ADJ!$K:$K,MAIN!$D2566,MAN_ADJ!$J:$J,MAIN!$S2566)</f>
        <v>0</v>
      </c>
      <c r="P2566" s="25">
        <f t="shared" si="747"/>
        <v>0</v>
      </c>
      <c r="Q2566" s="28">
        <f t="shared" si="737"/>
        <v>0</v>
      </c>
      <c r="R2566" s="38">
        <f t="shared" si="738"/>
        <v>1.3919999999999999</v>
      </c>
      <c r="S2566" s="17" t="s">
        <v>262</v>
      </c>
    </row>
    <row r="2567" spans="1:19" x14ac:dyDescent="0.25">
      <c r="A2567" s="17" t="s">
        <v>262</v>
      </c>
      <c r="B2567" s="17" t="s">
        <v>93</v>
      </c>
      <c r="C2567" s="17" t="s">
        <v>263</v>
      </c>
      <c r="D2567" s="17" t="s">
        <v>97</v>
      </c>
      <c r="E2567" s="24">
        <f>IF(U2567="SC",SUMIFS(SC!F:F,SC!A:A,MAIN!D2567,SC!B:B,MAIN!A2567),SUMIFS(Allocations!$H:$H,Allocations!$A:$A,MAIN!$A2567,Allocations!$B:$B,MAIN!$D2567))</f>
        <v>0</v>
      </c>
      <c r="F2567" s="24">
        <f>IF(U2567="SC",SUMIFS(SC!J:J,SC!A:A,MAIN!D2567,SC!B:B,MAIN!A2567),SUMIFS(Allocations!M:M,Allocations!A:A,MAIN!A2567,Allocations!B:B,MAIN!D2567))</f>
        <v>0</v>
      </c>
      <c r="G2567" s="24">
        <f t="shared" si="745"/>
        <v>0</v>
      </c>
      <c r="H2567" s="24">
        <f>IFERROR(VLOOKUP(S2567,Swaps_wk!$A$2:$AP$151,HLOOKUP(MAIN!D2567,Swaps_wk!$B$2:$AP$151,150,FALSE),FALSE),0)</f>
        <v>0</v>
      </c>
      <c r="I2567" s="24">
        <f>SUMIFS(PASTE_DQS_TRACKER!$D:$D,PASTE_DQS_TRACKER!$C:$C,MAIN!$A2567,PASTE_DQS_TRACKER!$B:$B,MAIN!$D2567)-SUMIFS(PASTE_DQS_TRACKER!$D:$D,PASTE_DQS_TRACKER!$C:$C,MAIN!A2567,PASTE_DQS_TRACKER!$E:$E,MAIN!$D2567)</f>
        <v>0</v>
      </c>
      <c r="J2567" s="25">
        <f t="shared" si="746"/>
        <v>0</v>
      </c>
      <c r="K2567" s="24">
        <f>IFERROR(IF(V2567="Flex",0,IF(D2567=$D$30,VLOOKUP(A2567,MMO_o10M_lease!$A$1:$F$51,5,FALSE),IF(D2567=$D$26,VLOOKUP(D2567,LANDINGS!$A$3:$BR$40,HLOOKUP(A2567,LANDINGS!$B$1:$CF$42,42,FALSE),FALSE)-IFERROR(VLOOKUP(A2567,MMO_o10M_lease!$A$1:$F$38,5,FALSE),0),VLOOKUP(D2567,LANDINGS!$A$3:$CF$40,HLOOKUP(A2567,LANDINGS!$B$1:$CF$42,42,FALSE),FALSE)))),0)</f>
        <v>0</v>
      </c>
      <c r="L2567" s="24">
        <f>SUMIFS(PASTE_FLEX_TRACKER!$D:$D,PASTE_FLEX_TRACKER!$F:$F,MAIN!$A2567,PASTE_FLEX_TRACKER!$B:$B,MAIN!$D2567)-SUMIFS(PASTE_FLEX_TRACKER!$D:$D,PASTE_FLEX_TRACKER!$C:$C,MAIN!$A2567,PASTE_FLEX_TRACKER!$B:$B,MAIN!$D2567)</f>
        <v>0</v>
      </c>
      <c r="M2567" s="24">
        <f>IFERROR(-VLOOKUP(D2567,SQ!$A$19:$CC$52,HLOOKUP(MAIN!A2567,SQ!$B$18:$CC$56,39,FALSE),FALSE),"n/a")</f>
        <v>0</v>
      </c>
      <c r="N2567" s="46" t="s">
        <v>563</v>
      </c>
      <c r="O2567" s="46">
        <f>SUMIFS(MAN_ADJ!$L:$L,MAN_ADJ!$K:$K,MAIN!$D2567,MAN_ADJ!$J:$J,MAIN!$S2567)</f>
        <v>0</v>
      </c>
      <c r="P2567" s="25">
        <f t="shared" si="747"/>
        <v>0</v>
      </c>
      <c r="Q2567" s="28" t="str">
        <f t="shared" si="737"/>
        <v>n/a</v>
      </c>
      <c r="R2567" s="38">
        <f t="shared" si="738"/>
        <v>0</v>
      </c>
      <c r="S2567" s="17" t="s">
        <v>262</v>
      </c>
    </row>
    <row r="2568" spans="1:19" x14ac:dyDescent="0.25">
      <c r="A2568" s="17" t="s">
        <v>262</v>
      </c>
      <c r="B2568" s="17" t="s">
        <v>93</v>
      </c>
      <c r="C2568" s="17" t="s">
        <v>263</v>
      </c>
      <c r="D2568" s="17" t="s">
        <v>98</v>
      </c>
      <c r="E2568" s="24">
        <f>IF(U2568="SC",SUMIFS(SC!F:F,SC!A:A,MAIN!D2568,SC!B:B,MAIN!A2568),SUMIFS(Allocations!$H:$H,Allocations!$A:$A,MAIN!$A2568,Allocations!$B:$B,MAIN!$D2568))</f>
        <v>6.9</v>
      </c>
      <c r="F2568" s="24">
        <f>IF(U2568="SC",SUMIFS(SC!J:J,SC!A:A,MAIN!D2568,SC!B:B,MAIN!A2568),SUMIFS(Allocations!M:M,Allocations!A:A,MAIN!A2568,Allocations!B:B,MAIN!D2568))</f>
        <v>0</v>
      </c>
      <c r="G2568" s="24">
        <f t="shared" si="745"/>
        <v>6.9</v>
      </c>
      <c r="H2568" s="24">
        <f>IFERROR(VLOOKUP(S2568,Swaps_wk!$A$2:$AP$151,HLOOKUP(MAIN!D2568,Swaps_wk!$B$2:$AP$151,150,FALSE),FALSE),0)</f>
        <v>0</v>
      </c>
      <c r="I2568" s="24">
        <f>SUMIFS(PASTE_DQS_TRACKER!$D:$D,PASTE_DQS_TRACKER!$C:$C,MAIN!$A2568,PASTE_DQS_TRACKER!$B:$B,MAIN!$D2568)-SUMIFS(PASTE_DQS_TRACKER!$D:$D,PASTE_DQS_TRACKER!$C:$C,MAIN!A2568,PASTE_DQS_TRACKER!$E:$E,MAIN!$D2568)</f>
        <v>0</v>
      </c>
      <c r="J2568" s="25">
        <f t="shared" si="746"/>
        <v>6.9</v>
      </c>
      <c r="K2568" s="24">
        <f>IFERROR(IF(V2568="Flex",0,IF(D2568=$D$30,VLOOKUP(A2568,MMO_o10M_lease!$A$1:$F$51,5,FALSE),IF(D2568=$D$26,VLOOKUP(D2568,LANDINGS!$A$3:$BR$40,HLOOKUP(A2568,LANDINGS!$B$1:$CF$42,42,FALSE),FALSE)-IFERROR(VLOOKUP(A2568,MMO_o10M_lease!$A$1:$F$38,5,FALSE),0),VLOOKUP(D2568,LANDINGS!$A$3:$CF$40,HLOOKUP(A2568,LANDINGS!$B$1:$CF$42,42,FALSE),FALSE)))),0)</f>
        <v>0</v>
      </c>
      <c r="L2568" s="24">
        <f>SUMIFS(PASTE_FLEX_TRACKER!$D:$D,PASTE_FLEX_TRACKER!$F:$F,MAIN!$A2568,PASTE_FLEX_TRACKER!$B:$B,MAIN!$D2568)-SUMIFS(PASTE_FLEX_TRACKER!$D:$D,PASTE_FLEX_TRACKER!$C:$C,MAIN!$A2568,PASTE_FLEX_TRACKER!$B:$B,MAIN!$D2568)</f>
        <v>0</v>
      </c>
      <c r="M2568" s="24">
        <f>IFERROR(-VLOOKUP(D2568,SQ!$A$19:$CC$52,HLOOKUP(MAIN!A2568,SQ!$B$18:$CC$56,39,FALSE),FALSE),"n/a")</f>
        <v>0</v>
      </c>
      <c r="N2568" s="46" t="s">
        <v>563</v>
      </c>
      <c r="O2568" s="46">
        <f>SUMIFS(MAN_ADJ!$L:$L,MAN_ADJ!$K:$K,MAIN!$D2568,MAN_ADJ!$J:$J,MAIN!$S2568)</f>
        <v>0</v>
      </c>
      <c r="P2568" s="25">
        <f t="shared" si="747"/>
        <v>0</v>
      </c>
      <c r="Q2568" s="28">
        <f t="shared" si="737"/>
        <v>0</v>
      </c>
      <c r="R2568" s="38">
        <f t="shared" si="738"/>
        <v>6.9</v>
      </c>
      <c r="S2568" s="17" t="s">
        <v>262</v>
      </c>
    </row>
    <row r="2569" spans="1:19" x14ac:dyDescent="0.25">
      <c r="A2569" s="17" t="s">
        <v>262</v>
      </c>
      <c r="B2569" s="17" t="s">
        <v>93</v>
      </c>
      <c r="C2569" s="17" t="s">
        <v>263</v>
      </c>
      <c r="D2569" s="17" t="s">
        <v>99</v>
      </c>
      <c r="E2569" s="24">
        <f>IF(U2569="SC",SUMIFS(SC!F:F,SC!A:A,MAIN!D2569,SC!B:B,MAIN!A2569),SUMIFS(Allocations!$H:$H,Allocations!$A:$A,MAIN!$A2569,Allocations!$B:$B,MAIN!$D2569))</f>
        <v>0</v>
      </c>
      <c r="F2569" s="24">
        <f>IF(U2569="SC",SUMIFS(SC!J:J,SC!A:A,MAIN!D2569,SC!B:B,MAIN!A2569),SUMIFS(Allocations!M:M,Allocations!A:A,MAIN!A2569,Allocations!B:B,MAIN!D2569))</f>
        <v>0</v>
      </c>
      <c r="G2569" s="24">
        <f t="shared" si="745"/>
        <v>0</v>
      </c>
      <c r="H2569" s="24">
        <f>IFERROR(VLOOKUP(S2569,Swaps_wk!$A$2:$AP$151,HLOOKUP(MAIN!D2569,Swaps_wk!$B$2:$AP$151,150,FALSE),FALSE),0)</f>
        <v>0</v>
      </c>
      <c r="I2569" s="24">
        <f>SUMIFS(PASTE_DQS_TRACKER!$D:$D,PASTE_DQS_TRACKER!$C:$C,MAIN!$A2569,PASTE_DQS_TRACKER!$B:$B,MAIN!$D2569)-SUMIFS(PASTE_DQS_TRACKER!$D:$D,PASTE_DQS_TRACKER!$C:$C,MAIN!A2569,PASTE_DQS_TRACKER!$E:$E,MAIN!$D2569)</f>
        <v>0</v>
      </c>
      <c r="J2569" s="25">
        <f t="shared" si="746"/>
        <v>0</v>
      </c>
      <c r="K2569" s="24">
        <f>IFERROR(IF(V2569="Flex",0,IF(D2569=$D$30,VLOOKUP(A2569,MMO_o10M_lease!$A$1:$F$51,5,FALSE),IF(D2569=$D$26,VLOOKUP(D2569,LANDINGS!$A$3:$BR$40,HLOOKUP(A2569,LANDINGS!$B$1:$CF$42,42,FALSE),FALSE)-IFERROR(VLOOKUP(A2569,MMO_o10M_lease!$A$1:$F$38,5,FALSE),0),VLOOKUP(D2569,LANDINGS!$A$3:$CF$40,HLOOKUP(A2569,LANDINGS!$B$1:$CF$42,42,FALSE),FALSE)))),0)</f>
        <v>0</v>
      </c>
      <c r="L2569" s="24">
        <f>SUMIFS(PASTE_FLEX_TRACKER!$D:$D,PASTE_FLEX_TRACKER!$F:$F,MAIN!$A2569,PASTE_FLEX_TRACKER!$B:$B,MAIN!$D2569)-SUMIFS(PASTE_FLEX_TRACKER!$D:$D,PASTE_FLEX_TRACKER!$C:$C,MAIN!$A2569,PASTE_FLEX_TRACKER!$B:$B,MAIN!$D2569)</f>
        <v>0</v>
      </c>
      <c r="M2569" s="24">
        <f>IFERROR(-VLOOKUP(D2569,SQ!$A$19:$CC$52,HLOOKUP(MAIN!A2569,SQ!$B$18:$CC$56,39,FALSE),FALSE),"n/a")</f>
        <v>0</v>
      </c>
      <c r="N2569" s="46" t="s">
        <v>563</v>
      </c>
      <c r="O2569" s="46">
        <f>SUMIFS(MAN_ADJ!$L:$L,MAN_ADJ!$K:$K,MAIN!$D2569,MAN_ADJ!$J:$J,MAIN!$S2569)</f>
        <v>0</v>
      </c>
      <c r="P2569" s="25">
        <f t="shared" si="747"/>
        <v>0</v>
      </c>
      <c r="Q2569" s="28" t="str">
        <f t="shared" si="737"/>
        <v>n/a</v>
      </c>
      <c r="R2569" s="38">
        <f t="shared" si="738"/>
        <v>0</v>
      </c>
      <c r="S2569" s="17" t="s">
        <v>262</v>
      </c>
    </row>
    <row r="2570" spans="1:19" x14ac:dyDescent="0.25">
      <c r="A2570" s="17" t="s">
        <v>262</v>
      </c>
      <c r="B2570" s="17" t="s">
        <v>93</v>
      </c>
      <c r="C2570" s="17" t="s">
        <v>263</v>
      </c>
      <c r="D2570" s="17" t="s">
        <v>100</v>
      </c>
      <c r="E2570" s="24">
        <f>IF(U2570="SC",SUMIFS(SC!F:F,SC!A:A,MAIN!D2570,SC!B:B,MAIN!A2570),SUMIFS(Allocations!$H:$H,Allocations!$A:$A,MAIN!$A2570,Allocations!$B:$B,MAIN!$D2570))</f>
        <v>0</v>
      </c>
      <c r="F2570" s="24">
        <f>IF(U2570="SC",SUMIFS(SC!J:J,SC!A:A,MAIN!D2570,SC!B:B,MAIN!A2570),SUMIFS(Allocations!M:M,Allocations!A:A,MAIN!A2570,Allocations!B:B,MAIN!D2570))</f>
        <v>0</v>
      </c>
      <c r="G2570" s="24">
        <f t="shared" si="745"/>
        <v>0</v>
      </c>
      <c r="H2570" s="24">
        <f>IFERROR(VLOOKUP(S2570,Swaps_wk!$A$2:$AP$151,HLOOKUP(MAIN!D2570,Swaps_wk!$B$2:$AP$151,150,FALSE),FALSE),0)</f>
        <v>0</v>
      </c>
      <c r="I2570" s="24">
        <f>SUMIFS(PASTE_DQS_TRACKER!$D:$D,PASTE_DQS_TRACKER!$C:$C,MAIN!$A2570,PASTE_DQS_TRACKER!$B:$B,MAIN!$D2570)-SUMIFS(PASTE_DQS_TRACKER!$D:$D,PASTE_DQS_TRACKER!$C:$C,MAIN!A2570,PASTE_DQS_TRACKER!$E:$E,MAIN!$D2570)</f>
        <v>0</v>
      </c>
      <c r="J2570" s="25">
        <f t="shared" si="746"/>
        <v>0</v>
      </c>
      <c r="K2570" s="24">
        <f>IFERROR(IF(V2570="Flex",0,IF(D2570=$D$30,VLOOKUP(A2570,MMO_o10M_lease!$A$1:$F$51,5,FALSE),IF(D2570=$D$26,VLOOKUP(D2570,LANDINGS!$A$3:$BR$40,HLOOKUP(A2570,LANDINGS!$B$1:$CF$42,42,FALSE),FALSE)-IFERROR(VLOOKUP(A2570,MMO_o10M_lease!$A$1:$F$38,5,FALSE),0),VLOOKUP(D2570,LANDINGS!$A$3:$CF$40,HLOOKUP(A2570,LANDINGS!$B$1:$CF$42,42,FALSE),FALSE)))),0)</f>
        <v>0</v>
      </c>
      <c r="L2570" s="24">
        <f>SUMIFS(PASTE_FLEX_TRACKER!$D:$D,PASTE_FLEX_TRACKER!$F:$F,MAIN!$A2570,PASTE_FLEX_TRACKER!$B:$B,MAIN!$D2570)-SUMIFS(PASTE_FLEX_TRACKER!$D:$D,PASTE_FLEX_TRACKER!$C:$C,MAIN!$A2570,PASTE_FLEX_TRACKER!$B:$B,MAIN!$D2570)</f>
        <v>0</v>
      </c>
      <c r="M2570" s="24">
        <f>IFERROR(-VLOOKUP(D2570,SQ!$A$19:$CC$52,HLOOKUP(MAIN!A2570,SQ!$B$18:$CC$56,39,FALSE),FALSE),"n/a")</f>
        <v>0</v>
      </c>
      <c r="N2570" s="46" t="s">
        <v>563</v>
      </c>
      <c r="O2570" s="46">
        <f>SUMIFS(MAN_ADJ!$L:$L,MAN_ADJ!$K:$K,MAIN!$D2570,MAN_ADJ!$J:$J,MAIN!$S2570)</f>
        <v>0</v>
      </c>
      <c r="P2570" s="25">
        <f t="shared" si="747"/>
        <v>0</v>
      </c>
      <c r="Q2570" s="28" t="str">
        <f t="shared" si="737"/>
        <v>n/a</v>
      </c>
      <c r="R2570" s="38">
        <f t="shared" si="738"/>
        <v>0</v>
      </c>
      <c r="S2570" s="17" t="s">
        <v>262</v>
      </c>
    </row>
    <row r="2571" spans="1:19" x14ac:dyDescent="0.25">
      <c r="A2571" s="17" t="s">
        <v>262</v>
      </c>
      <c r="B2571" s="17" t="s">
        <v>93</v>
      </c>
      <c r="C2571" s="17" t="s">
        <v>263</v>
      </c>
      <c r="D2571" s="17" t="s">
        <v>101</v>
      </c>
      <c r="E2571" s="24">
        <f>IF(U2571="SC",SUMIFS(SC!F:F,SC!A:A,MAIN!D2571,SC!B:B,MAIN!A2571),SUMIFS(Allocations!$H:$H,Allocations!$A:$A,MAIN!$A2571,Allocations!$B:$B,MAIN!$D2571))</f>
        <v>0</v>
      </c>
      <c r="F2571" s="24">
        <f>IF(U2571="SC",SUMIFS(SC!J:J,SC!A:A,MAIN!D2571,SC!B:B,MAIN!A2571),SUMIFS(Allocations!M:M,Allocations!A:A,MAIN!A2571,Allocations!B:B,MAIN!D2571))</f>
        <v>0</v>
      </c>
      <c r="G2571" s="24">
        <f t="shared" si="745"/>
        <v>0</v>
      </c>
      <c r="H2571" s="24">
        <f>IFERROR(VLOOKUP(S2571,Swaps_wk!$A$2:$AP$151,HLOOKUP(MAIN!D2571,Swaps_wk!$B$2:$AP$151,150,FALSE),FALSE),0)</f>
        <v>0</v>
      </c>
      <c r="I2571" s="24">
        <f>SUMIFS(PASTE_DQS_TRACKER!$D:$D,PASTE_DQS_TRACKER!$C:$C,MAIN!$A2571,PASTE_DQS_TRACKER!$B:$B,MAIN!$D2571)-SUMIFS(PASTE_DQS_TRACKER!$D:$D,PASTE_DQS_TRACKER!$C:$C,MAIN!A2571,PASTE_DQS_TRACKER!$E:$E,MAIN!$D2571)</f>
        <v>0</v>
      </c>
      <c r="J2571" s="25">
        <f t="shared" si="746"/>
        <v>0</v>
      </c>
      <c r="K2571" s="24">
        <f>IFERROR(IF(V2571="Flex",0,IF(D2571=$D$30,VLOOKUP(A2571,MMO_o10M_lease!$A$1:$F$51,5,FALSE),IF(D2571=$D$26,VLOOKUP(D2571,LANDINGS!$A$3:$BR$40,HLOOKUP(A2571,LANDINGS!$B$1:$CF$42,42,FALSE),FALSE)-IFERROR(VLOOKUP(A2571,MMO_o10M_lease!$A$1:$F$38,5,FALSE),0),VLOOKUP(D2571,LANDINGS!$A$3:$CF$40,HLOOKUP(A2571,LANDINGS!$B$1:$CF$42,42,FALSE),FALSE)))),0)</f>
        <v>0</v>
      </c>
      <c r="L2571" s="24">
        <f>SUMIFS(PASTE_FLEX_TRACKER!$D:$D,PASTE_FLEX_TRACKER!$F:$F,MAIN!$A2571,PASTE_FLEX_TRACKER!$B:$B,MAIN!$D2571)-SUMIFS(PASTE_FLEX_TRACKER!$D:$D,PASTE_FLEX_TRACKER!$C:$C,MAIN!$A2571,PASTE_FLEX_TRACKER!$B:$B,MAIN!$D2571)</f>
        <v>0</v>
      </c>
      <c r="M2571" s="24">
        <f>IFERROR(-VLOOKUP(D2571,SQ!$A$19:$CC$52,HLOOKUP(MAIN!A2571,SQ!$B$18:$CC$56,39,FALSE),FALSE),"n/a")</f>
        <v>0</v>
      </c>
      <c r="N2571" s="46" t="s">
        <v>563</v>
      </c>
      <c r="O2571" s="46">
        <f>SUMIFS(MAN_ADJ!$L:$L,MAN_ADJ!$K:$K,MAIN!$D2571,MAN_ADJ!$J:$J,MAIN!$S2571)</f>
        <v>0</v>
      </c>
      <c r="P2571" s="25">
        <f t="shared" si="747"/>
        <v>0</v>
      </c>
      <c r="Q2571" s="28" t="str">
        <f t="shared" si="737"/>
        <v>n/a</v>
      </c>
      <c r="R2571" s="38">
        <f t="shared" si="738"/>
        <v>0</v>
      </c>
      <c r="S2571" s="17" t="s">
        <v>262</v>
      </c>
    </row>
    <row r="2572" spans="1:19" x14ac:dyDescent="0.25">
      <c r="A2572" s="17" t="s">
        <v>262</v>
      </c>
      <c r="B2572" s="17" t="s">
        <v>93</v>
      </c>
      <c r="C2572" s="17" t="s">
        <v>263</v>
      </c>
      <c r="D2572" s="17" t="s">
        <v>102</v>
      </c>
      <c r="E2572" s="24">
        <f>IF(U2572="SC",SUMIFS(SC!F:F,SC!A:A,MAIN!D2572,SC!B:B,MAIN!A2572),SUMIFS(Allocations!$H:$H,Allocations!$A:$A,MAIN!$A2572,Allocations!$B:$B,MAIN!$D2572))</f>
        <v>0</v>
      </c>
      <c r="F2572" s="24">
        <f>IF(U2572="SC",SUMIFS(SC!J:J,SC!A:A,MAIN!D2572,SC!B:B,MAIN!A2572),SUMIFS(Allocations!M:M,Allocations!A:A,MAIN!A2572,Allocations!B:B,MAIN!D2572))</f>
        <v>0</v>
      </c>
      <c r="G2572" s="24">
        <f t="shared" si="745"/>
        <v>0</v>
      </c>
      <c r="H2572" s="24">
        <f>IFERROR(VLOOKUP(S2572,Swaps_wk!$A$2:$AP$151,HLOOKUP(MAIN!D2572,Swaps_wk!$B$2:$AP$151,150,FALSE),FALSE),0)</f>
        <v>0</v>
      </c>
      <c r="I2572" s="24">
        <f>SUMIFS(PASTE_DQS_TRACKER!$D:$D,PASTE_DQS_TRACKER!$C:$C,MAIN!$A2572,PASTE_DQS_TRACKER!$B:$B,MAIN!$D2572)-SUMIFS(PASTE_DQS_TRACKER!$D:$D,PASTE_DQS_TRACKER!$C:$C,MAIN!A2572,PASTE_DQS_TRACKER!$E:$E,MAIN!$D2572)</f>
        <v>0</v>
      </c>
      <c r="J2572" s="25">
        <f t="shared" si="746"/>
        <v>0</v>
      </c>
      <c r="K2572" s="24">
        <f>IFERROR(IF(V2572="Flex",0,IF(D2572=$D$30,VLOOKUP(A2572,MMO_o10M_lease!$A$1:$F$51,5,FALSE),IF(D2572=$D$26,VLOOKUP(D2572,LANDINGS!$A$3:$BR$40,HLOOKUP(A2572,LANDINGS!$B$1:$CF$42,42,FALSE),FALSE)-IFERROR(VLOOKUP(A2572,MMO_o10M_lease!$A$1:$F$38,5,FALSE),0),VLOOKUP(D2572,LANDINGS!$A$3:$CF$40,HLOOKUP(A2572,LANDINGS!$B$1:$CF$42,42,FALSE),FALSE)))),0)</f>
        <v>0</v>
      </c>
      <c r="L2572" s="24">
        <f>SUMIFS(PASTE_FLEX_TRACKER!$D:$D,PASTE_FLEX_TRACKER!$F:$F,MAIN!$A2572,PASTE_FLEX_TRACKER!$B:$B,MAIN!$D2572)-SUMIFS(PASTE_FLEX_TRACKER!$D:$D,PASTE_FLEX_TRACKER!$C:$C,MAIN!$A2572,PASTE_FLEX_TRACKER!$B:$B,MAIN!$D2572)</f>
        <v>0</v>
      </c>
      <c r="M2572" s="24">
        <f>IFERROR(-VLOOKUP(D2572,SQ!$A$19:$CC$52,HLOOKUP(MAIN!A2572,SQ!$B$18:$CC$56,39,FALSE),FALSE),"n/a")</f>
        <v>0</v>
      </c>
      <c r="N2572" s="46" t="s">
        <v>563</v>
      </c>
      <c r="O2572" s="46">
        <f>SUMIFS(MAN_ADJ!$L:$L,MAN_ADJ!$K:$K,MAIN!$D2572,MAN_ADJ!$J:$J,MAIN!$S2572)</f>
        <v>0</v>
      </c>
      <c r="P2572" s="25">
        <f t="shared" si="747"/>
        <v>0</v>
      </c>
      <c r="Q2572" s="28" t="str">
        <f t="shared" si="737"/>
        <v>n/a</v>
      </c>
      <c r="R2572" s="38">
        <f t="shared" si="738"/>
        <v>0</v>
      </c>
      <c r="S2572" s="17" t="s">
        <v>262</v>
      </c>
    </row>
    <row r="2573" spans="1:19" x14ac:dyDescent="0.25">
      <c r="A2573" s="17" t="s">
        <v>262</v>
      </c>
      <c r="B2573" s="17" t="s">
        <v>93</v>
      </c>
      <c r="C2573" s="17" t="s">
        <v>263</v>
      </c>
      <c r="D2573" s="17" t="s">
        <v>103</v>
      </c>
      <c r="E2573" s="24">
        <f>IF(U2573="SC",SUMIFS(SC!F:F,SC!A:A,MAIN!D2573,SC!B:B,MAIN!A2573),SUMIFS(Allocations!$H:$H,Allocations!$A:$A,MAIN!$A2573,Allocations!$B:$B,MAIN!$D2573))</f>
        <v>0</v>
      </c>
      <c r="F2573" s="24">
        <f>IF(U2573="SC",SUMIFS(SC!J:J,SC!A:A,MAIN!D2573,SC!B:B,MAIN!A2573),SUMIFS(Allocations!M:M,Allocations!A:A,MAIN!A2573,Allocations!B:B,MAIN!D2573))</f>
        <v>0</v>
      </c>
      <c r="G2573" s="24">
        <f t="shared" si="745"/>
        <v>0</v>
      </c>
      <c r="H2573" s="24">
        <f>IFERROR(VLOOKUP(S2573,Swaps_wk!$A$2:$AP$151,HLOOKUP(MAIN!D2573,Swaps_wk!$B$2:$AP$151,150,FALSE),FALSE),0)</f>
        <v>0</v>
      </c>
      <c r="I2573" s="24">
        <f>SUMIFS(PASTE_DQS_TRACKER!$D:$D,PASTE_DQS_TRACKER!$C:$C,MAIN!$A2573,PASTE_DQS_TRACKER!$B:$B,MAIN!$D2573)-SUMIFS(PASTE_DQS_TRACKER!$D:$D,PASTE_DQS_TRACKER!$C:$C,MAIN!A2573,PASTE_DQS_TRACKER!$E:$E,MAIN!$D2573)</f>
        <v>0</v>
      </c>
      <c r="J2573" s="25">
        <f t="shared" si="746"/>
        <v>0</v>
      </c>
      <c r="K2573" s="24">
        <f>IFERROR(IF(V2573="Flex",0,IF(D2573=$D$30,VLOOKUP(A2573,MMO_o10M_lease!$A$1:$F$51,5,FALSE),IF(D2573=$D$26,VLOOKUP(D2573,LANDINGS!$A$3:$BR$40,HLOOKUP(A2573,LANDINGS!$B$1:$CF$42,42,FALSE),FALSE)-IFERROR(VLOOKUP(A2573,MMO_o10M_lease!$A$1:$F$38,5,FALSE),0),VLOOKUP(D2573,LANDINGS!$A$3:$CF$40,HLOOKUP(A2573,LANDINGS!$B$1:$CF$42,42,FALSE),FALSE)))),0)</f>
        <v>0</v>
      </c>
      <c r="L2573" s="24">
        <f>SUMIFS(PASTE_FLEX_TRACKER!$D:$D,PASTE_FLEX_TRACKER!$F:$F,MAIN!$A2573,PASTE_FLEX_TRACKER!$B:$B,MAIN!$D2573)-SUMIFS(PASTE_FLEX_TRACKER!$D:$D,PASTE_FLEX_TRACKER!$C:$C,MAIN!$A2573,PASTE_FLEX_TRACKER!$B:$B,MAIN!$D2573)</f>
        <v>0</v>
      </c>
      <c r="M2573" s="24">
        <f>IFERROR(-VLOOKUP(D2573,SQ!$A$19:$CC$52,HLOOKUP(MAIN!A2573,SQ!$B$18:$CC$56,39,FALSE),FALSE),"n/a")</f>
        <v>0</v>
      </c>
      <c r="N2573" s="46" t="s">
        <v>563</v>
      </c>
      <c r="O2573" s="46">
        <f>SUMIFS(MAN_ADJ!$L:$L,MAN_ADJ!$K:$K,MAIN!$D2573,MAN_ADJ!$J:$J,MAIN!$S2573)</f>
        <v>0</v>
      </c>
      <c r="P2573" s="25">
        <f t="shared" si="747"/>
        <v>0</v>
      </c>
      <c r="Q2573" s="28" t="str">
        <f t="shared" si="737"/>
        <v>n/a</v>
      </c>
      <c r="R2573" s="38">
        <f t="shared" si="738"/>
        <v>0</v>
      </c>
      <c r="S2573" s="17" t="s">
        <v>262</v>
      </c>
    </row>
    <row r="2574" spans="1:19" x14ac:dyDescent="0.25">
      <c r="A2574" s="17" t="s">
        <v>262</v>
      </c>
      <c r="B2574" s="17" t="s">
        <v>93</v>
      </c>
      <c r="C2574" s="17" t="s">
        <v>263</v>
      </c>
      <c r="D2574" s="17" t="s">
        <v>104</v>
      </c>
      <c r="E2574" s="24">
        <f>IF(U2574="SC",SUMIFS(SC!F:F,SC!A:A,MAIN!D2574,SC!B:B,MAIN!A2574),SUMIFS(Allocations!$H:$H,Allocations!$A:$A,MAIN!$A2574,Allocations!$B:$B,MAIN!$D2574))</f>
        <v>0</v>
      </c>
      <c r="F2574" s="24">
        <f>IF(U2574="SC",SUMIFS(SC!J:J,SC!A:A,MAIN!D2574,SC!B:B,MAIN!A2574),SUMIFS(Allocations!M:M,Allocations!A:A,MAIN!A2574,Allocations!B:B,MAIN!D2574))</f>
        <v>0</v>
      </c>
      <c r="G2574" s="24">
        <f t="shared" si="745"/>
        <v>0</v>
      </c>
      <c r="H2574" s="24">
        <f>IFERROR(VLOOKUP(S2574,Swaps_wk!$A$2:$AP$151,HLOOKUP(MAIN!D2574,Swaps_wk!$B$2:$AP$151,150,FALSE),FALSE),0)</f>
        <v>0</v>
      </c>
      <c r="I2574" s="24">
        <f>SUMIFS(PASTE_DQS_TRACKER!$D:$D,PASTE_DQS_TRACKER!$C:$C,MAIN!$A2574,PASTE_DQS_TRACKER!$B:$B,MAIN!$D2574)-SUMIFS(PASTE_DQS_TRACKER!$D:$D,PASTE_DQS_TRACKER!$C:$C,MAIN!A2574,PASTE_DQS_TRACKER!$E:$E,MAIN!$D2574)</f>
        <v>3.3</v>
      </c>
      <c r="J2574" s="25">
        <f t="shared" si="746"/>
        <v>3.3</v>
      </c>
      <c r="K2574" s="24">
        <f>IFERROR(IF(V2574="Flex",0,IF(D2574=$D$30,VLOOKUP(A2574,MMO_o10M_lease!$A$1:$F$51,5,FALSE),IF(D2574=$D$26,VLOOKUP(D2574,LANDINGS!$A$3:$BR$40,HLOOKUP(A2574,LANDINGS!$B$1:$CF$42,42,FALSE),FALSE)-IFERROR(VLOOKUP(A2574,MMO_o10M_lease!$A$1:$F$38,5,FALSE),0),VLOOKUP(D2574,LANDINGS!$A$3:$CF$40,HLOOKUP(A2574,LANDINGS!$B$1:$CF$42,42,FALSE),FALSE)))),0)</f>
        <v>0</v>
      </c>
      <c r="L2574" s="24">
        <f>SUMIFS(PASTE_FLEX_TRACKER!$D:$D,PASTE_FLEX_TRACKER!$F:$F,MAIN!$A2574,PASTE_FLEX_TRACKER!$B:$B,MAIN!$D2574)-SUMIFS(PASTE_FLEX_TRACKER!$D:$D,PASTE_FLEX_TRACKER!$C:$C,MAIN!$A2574,PASTE_FLEX_TRACKER!$B:$B,MAIN!$D2574)</f>
        <v>0</v>
      </c>
      <c r="M2574" s="24">
        <f>IFERROR(-VLOOKUP(D2574,SQ!$A$19:$CC$52,HLOOKUP(MAIN!A2574,SQ!$B$18:$CC$56,39,FALSE),FALSE),"n/a")</f>
        <v>0</v>
      </c>
      <c r="N2574" s="46" t="s">
        <v>563</v>
      </c>
      <c r="O2574" s="46">
        <f>SUMIFS(MAN_ADJ!$L:$L,MAN_ADJ!$K:$K,MAIN!$D2574,MAN_ADJ!$J:$J,MAIN!$S2574)</f>
        <v>0</v>
      </c>
      <c r="P2574" s="25">
        <f t="shared" si="747"/>
        <v>0</v>
      </c>
      <c r="Q2574" s="28">
        <f t="shared" si="737"/>
        <v>0</v>
      </c>
      <c r="R2574" s="38">
        <f t="shared" si="738"/>
        <v>3.3</v>
      </c>
      <c r="S2574" s="17" t="s">
        <v>262</v>
      </c>
    </row>
    <row r="2575" spans="1:19" x14ac:dyDescent="0.25">
      <c r="A2575" s="17" t="s">
        <v>262</v>
      </c>
      <c r="B2575" s="17" t="s">
        <v>93</v>
      </c>
      <c r="C2575" s="17" t="s">
        <v>263</v>
      </c>
      <c r="D2575" s="17" t="s">
        <v>105</v>
      </c>
      <c r="E2575" s="24">
        <f>IF(U2575="SC",SUMIFS(SC!F:F,SC!A:A,MAIN!D2575,SC!B:B,MAIN!A2575),SUMIFS(Allocations!$H:$H,Allocations!$A:$A,MAIN!$A2575,Allocations!$B:$B,MAIN!$D2575))</f>
        <v>3.427</v>
      </c>
      <c r="F2575" s="24">
        <f>IF(U2575="SC",SUMIFS(SC!J:J,SC!A:A,MAIN!D2575,SC!B:B,MAIN!A2575),SUMIFS(Allocations!M:M,Allocations!A:A,MAIN!A2575,Allocations!B:B,MAIN!D2575))</f>
        <v>0</v>
      </c>
      <c r="G2575" s="24">
        <f t="shared" si="745"/>
        <v>3.427</v>
      </c>
      <c r="H2575" s="24">
        <f>IFERROR(VLOOKUP(S2575,Swaps_wk!$A$2:$AP$151,HLOOKUP(MAIN!D2575,Swaps_wk!$B$2:$AP$151,150,FALSE),FALSE),0)</f>
        <v>0</v>
      </c>
      <c r="I2575" s="24">
        <f>SUMIFS(PASTE_DQS_TRACKER!$D:$D,PASTE_DQS_TRACKER!$C:$C,MAIN!$A2575,PASTE_DQS_TRACKER!$B:$B,MAIN!$D2575)-SUMIFS(PASTE_DQS_TRACKER!$D:$D,PASTE_DQS_TRACKER!$C:$C,MAIN!A2575,PASTE_DQS_TRACKER!$E:$E,MAIN!$D2575)</f>
        <v>-3.3</v>
      </c>
      <c r="J2575" s="25">
        <f t="shared" si="746"/>
        <v>0.12700000000000022</v>
      </c>
      <c r="K2575" s="24">
        <f>IFERROR(IF(V2575="Flex",0,IF(D2575=$D$30,VLOOKUP(A2575,MMO_o10M_lease!$A$1:$F$51,5,FALSE),IF(D2575=$D$26,VLOOKUP(D2575,LANDINGS!$A$3:$BR$40,HLOOKUP(A2575,LANDINGS!$B$1:$CF$42,42,FALSE),FALSE)-IFERROR(VLOOKUP(A2575,MMO_o10M_lease!$A$1:$F$38,5,FALSE),0),VLOOKUP(D2575,LANDINGS!$A$3:$CF$40,HLOOKUP(A2575,LANDINGS!$B$1:$CF$42,42,FALSE),FALSE)))),0)</f>
        <v>0</v>
      </c>
      <c r="L2575" s="24">
        <f>SUMIFS(PASTE_FLEX_TRACKER!$D:$D,PASTE_FLEX_TRACKER!$F:$F,MAIN!$A2575,PASTE_FLEX_TRACKER!$B:$B,MAIN!$D2575)-SUMIFS(PASTE_FLEX_TRACKER!$D:$D,PASTE_FLEX_TRACKER!$C:$C,MAIN!$A2575,PASTE_FLEX_TRACKER!$B:$B,MAIN!$D2575)</f>
        <v>0</v>
      </c>
      <c r="M2575" s="24">
        <f>IFERROR(-VLOOKUP(D2575,SQ!$A$19:$CC$52,HLOOKUP(MAIN!A2575,SQ!$B$18:$CC$56,39,FALSE),FALSE),"n/a")</f>
        <v>0</v>
      </c>
      <c r="N2575" s="46" t="s">
        <v>563</v>
      </c>
      <c r="O2575" s="46">
        <f>SUMIFS(MAN_ADJ!$L:$L,MAN_ADJ!$K:$K,MAIN!$D2575,MAN_ADJ!$J:$J,MAIN!$S2575)</f>
        <v>0</v>
      </c>
      <c r="P2575" s="25">
        <f t="shared" si="747"/>
        <v>0</v>
      </c>
      <c r="Q2575" s="28">
        <f t="shared" si="737"/>
        <v>0</v>
      </c>
      <c r="R2575" s="38">
        <f t="shared" si="738"/>
        <v>0.12700000000000022</v>
      </c>
      <c r="S2575" s="17" t="s">
        <v>262</v>
      </c>
    </row>
    <row r="2576" spans="1:19" x14ac:dyDescent="0.25">
      <c r="A2576" s="17" t="s">
        <v>262</v>
      </c>
      <c r="B2576" s="17" t="s">
        <v>93</v>
      </c>
      <c r="C2576" s="17" t="s">
        <v>263</v>
      </c>
      <c r="D2576" s="17" t="s">
        <v>106</v>
      </c>
      <c r="E2576" s="24">
        <f>IF(U2576="SC",SUMIFS(SC!F:F,SC!A:A,MAIN!D2576,SC!B:B,MAIN!A2576),SUMIFS(Allocations!$H:$H,Allocations!$A:$A,MAIN!$A2576,Allocations!$B:$B,MAIN!$D2576))</f>
        <v>12.250999999999999</v>
      </c>
      <c r="F2576" s="24">
        <f>IF(U2576="SC",SUMIFS(SC!J:J,SC!A:A,MAIN!D2576,SC!B:B,MAIN!A2576),SUMIFS(Allocations!M:M,Allocations!A:A,MAIN!A2576,Allocations!B:B,MAIN!D2576))</f>
        <v>0</v>
      </c>
      <c r="G2576" s="24">
        <f t="shared" si="745"/>
        <v>12.250999999999999</v>
      </c>
      <c r="H2576" s="24">
        <f>IFERROR(VLOOKUP(S2576,Swaps_wk!$A$2:$AP$151,HLOOKUP(MAIN!D2576,Swaps_wk!$B$2:$AP$151,150,FALSE),FALSE),0)</f>
        <v>0</v>
      </c>
      <c r="I2576" s="24">
        <f>SUMIFS(PASTE_DQS_TRACKER!$D:$D,PASTE_DQS_TRACKER!$C:$C,MAIN!$A2576,PASTE_DQS_TRACKER!$B:$B,MAIN!$D2576)-SUMIFS(PASTE_DQS_TRACKER!$D:$D,PASTE_DQS_TRACKER!$C:$C,MAIN!A2576,PASTE_DQS_TRACKER!$E:$E,MAIN!$D2576)</f>
        <v>-9</v>
      </c>
      <c r="J2576" s="25">
        <f t="shared" si="746"/>
        <v>3.2509999999999994</v>
      </c>
      <c r="K2576" s="24">
        <f>IFERROR(IF(V2576="Flex",0,IF(D2576=$D$30,VLOOKUP(A2576,MMO_o10M_lease!$A$1:$F$51,5,FALSE),IF(D2576=$D$26,VLOOKUP(D2576,LANDINGS!$A$3:$BR$40,HLOOKUP(A2576,LANDINGS!$B$1:$CF$42,42,FALSE),FALSE)-IFERROR(VLOOKUP(A2576,MMO_o10M_lease!$A$1:$F$38,5,FALSE),0),VLOOKUP(D2576,LANDINGS!$A$3:$CF$40,HLOOKUP(A2576,LANDINGS!$B$1:$CF$42,42,FALSE),FALSE)))),0)</f>
        <v>0</v>
      </c>
      <c r="L2576" s="24">
        <f>SUMIFS(PASTE_FLEX_TRACKER!$D:$D,PASTE_FLEX_TRACKER!$F:$F,MAIN!$A2576,PASTE_FLEX_TRACKER!$B:$B,MAIN!$D2576)-SUMIFS(PASTE_FLEX_TRACKER!$D:$D,PASTE_FLEX_TRACKER!$C:$C,MAIN!$A2576,PASTE_FLEX_TRACKER!$B:$B,MAIN!$D2576)</f>
        <v>0</v>
      </c>
      <c r="M2576" s="24">
        <f>IFERROR(-VLOOKUP(D2576,SQ!$A$19:$CC$52,HLOOKUP(MAIN!A2576,SQ!$B$18:$CC$56,39,FALSE),FALSE),"n/a")</f>
        <v>0</v>
      </c>
      <c r="N2576" s="46" t="s">
        <v>563</v>
      </c>
      <c r="O2576" s="46">
        <f>SUMIFS(MAN_ADJ!$L:$L,MAN_ADJ!$K:$K,MAIN!$D2576,MAN_ADJ!$J:$J,MAIN!$S2576)</f>
        <v>0</v>
      </c>
      <c r="P2576" s="25">
        <f t="shared" si="747"/>
        <v>0</v>
      </c>
      <c r="Q2576" s="28">
        <f t="shared" si="737"/>
        <v>0</v>
      </c>
      <c r="R2576" s="38">
        <f t="shared" si="738"/>
        <v>3.2509999999999994</v>
      </c>
      <c r="S2576" s="17" t="s">
        <v>262</v>
      </c>
    </row>
    <row r="2577" spans="1:19" x14ac:dyDescent="0.25">
      <c r="A2577" s="17" t="s">
        <v>262</v>
      </c>
      <c r="B2577" s="17" t="s">
        <v>93</v>
      </c>
      <c r="C2577" s="17" t="s">
        <v>263</v>
      </c>
      <c r="D2577" s="17" t="s">
        <v>107</v>
      </c>
      <c r="E2577" s="24">
        <f>IF(U2577="SC",SUMIFS(SC!F:F,SC!A:A,MAIN!D2577,SC!B:B,MAIN!A2577),SUMIFS(Allocations!$H:$H,Allocations!$A:$A,MAIN!$A2577,Allocations!$B:$B,MAIN!$D2577))</f>
        <v>0</v>
      </c>
      <c r="F2577" s="24">
        <f>IF(U2577="SC",SUMIFS(SC!J:J,SC!A:A,MAIN!D2577,SC!B:B,MAIN!A2577),SUMIFS(Allocations!M:M,Allocations!A:A,MAIN!A2577,Allocations!B:B,MAIN!D2577))</f>
        <v>0</v>
      </c>
      <c r="G2577" s="24">
        <f t="shared" si="745"/>
        <v>0</v>
      </c>
      <c r="H2577" s="24">
        <f>IFERROR(VLOOKUP(S2577,Swaps_wk!$A$2:$AP$151,HLOOKUP(MAIN!D2577,Swaps_wk!$B$2:$AP$151,150,FALSE),FALSE),0)</f>
        <v>0</v>
      </c>
      <c r="I2577" s="24">
        <f>SUMIFS(PASTE_DQS_TRACKER!$D:$D,PASTE_DQS_TRACKER!$C:$C,MAIN!$A2577,PASTE_DQS_TRACKER!$B:$B,MAIN!$D2577)-SUMIFS(PASTE_DQS_TRACKER!$D:$D,PASTE_DQS_TRACKER!$C:$C,MAIN!A2577,PASTE_DQS_TRACKER!$E:$E,MAIN!$D2577)</f>
        <v>0</v>
      </c>
      <c r="J2577" s="25">
        <f t="shared" si="746"/>
        <v>0</v>
      </c>
      <c r="K2577" s="24">
        <f>IFERROR(IF(V2577="Flex",0,IF(D2577=$D$30,VLOOKUP(A2577,MMO_o10M_lease!$A$1:$F$51,5,FALSE),IF(D2577=$D$26,VLOOKUP(D2577,LANDINGS!$A$3:$BR$40,HLOOKUP(A2577,LANDINGS!$B$1:$CF$42,42,FALSE),FALSE)-IFERROR(VLOOKUP(A2577,MMO_o10M_lease!$A$1:$F$38,5,FALSE),0),VLOOKUP(D2577,LANDINGS!$A$3:$CF$40,HLOOKUP(A2577,LANDINGS!$B$1:$CF$42,42,FALSE),FALSE)))),0)</f>
        <v>0</v>
      </c>
      <c r="L2577" s="24">
        <f>SUMIFS(PASTE_FLEX_TRACKER!$D:$D,PASTE_FLEX_TRACKER!$F:$F,MAIN!$A2577,PASTE_FLEX_TRACKER!$B:$B,MAIN!$D2577)-SUMIFS(PASTE_FLEX_TRACKER!$D:$D,PASTE_FLEX_TRACKER!$C:$C,MAIN!$A2577,PASTE_FLEX_TRACKER!$B:$B,MAIN!$D2577)</f>
        <v>0</v>
      </c>
      <c r="M2577" s="24">
        <f>IFERROR(-VLOOKUP(D2577,SQ!$A$19:$CC$52,HLOOKUP(MAIN!A2577,SQ!$B$18:$CC$56,39,FALSE),FALSE),"n/a")</f>
        <v>0</v>
      </c>
      <c r="N2577" s="46" t="s">
        <v>563</v>
      </c>
      <c r="O2577" s="46">
        <f>SUMIFS(MAN_ADJ!$L:$L,MAN_ADJ!$K:$K,MAIN!$D2577,MAN_ADJ!$J:$J,MAIN!$S2577)</f>
        <v>0</v>
      </c>
      <c r="P2577" s="25">
        <f t="shared" si="747"/>
        <v>0</v>
      </c>
      <c r="Q2577" s="28" t="str">
        <f t="shared" si="737"/>
        <v>n/a</v>
      </c>
      <c r="R2577" s="38">
        <f t="shared" si="738"/>
        <v>0</v>
      </c>
      <c r="S2577" s="17" t="s">
        <v>262</v>
      </c>
    </row>
    <row r="2578" spans="1:19" x14ac:dyDescent="0.25">
      <c r="A2578" s="17" t="s">
        <v>262</v>
      </c>
      <c r="B2578" s="17" t="s">
        <v>93</v>
      </c>
      <c r="C2578" s="17" t="s">
        <v>263</v>
      </c>
      <c r="D2578" s="17" t="s">
        <v>108</v>
      </c>
      <c r="E2578" s="24">
        <f>IF(U2578="SC",SUMIFS(SC!F:F,SC!A:A,MAIN!D2578,SC!B:B,MAIN!A2578),SUMIFS(Allocations!$H:$H,Allocations!$A:$A,MAIN!$A2578,Allocations!$B:$B,MAIN!$D2578))</f>
        <v>1.139</v>
      </c>
      <c r="F2578" s="24">
        <f>IF(U2578="SC",SUMIFS(SC!J:J,SC!A:A,MAIN!D2578,SC!B:B,MAIN!A2578),SUMIFS(Allocations!M:M,Allocations!A:A,MAIN!A2578,Allocations!B:B,MAIN!D2578))</f>
        <v>0</v>
      </c>
      <c r="G2578" s="24">
        <f t="shared" si="745"/>
        <v>1.139</v>
      </c>
      <c r="H2578" s="24">
        <f>IFERROR(VLOOKUP(S2578,Swaps_wk!$A$2:$AP$151,HLOOKUP(MAIN!D2578,Swaps_wk!$B$2:$AP$151,150,FALSE),FALSE),0)</f>
        <v>0</v>
      </c>
      <c r="I2578" s="24">
        <f>SUMIFS(PASTE_DQS_TRACKER!$D:$D,PASTE_DQS_TRACKER!$C:$C,MAIN!$A2578,PASTE_DQS_TRACKER!$B:$B,MAIN!$D2578)-SUMIFS(PASTE_DQS_TRACKER!$D:$D,PASTE_DQS_TRACKER!$C:$C,MAIN!A2578,PASTE_DQS_TRACKER!$E:$E,MAIN!$D2578)</f>
        <v>0</v>
      </c>
      <c r="J2578" s="25">
        <f t="shared" si="746"/>
        <v>1.139</v>
      </c>
      <c r="K2578" s="24">
        <f>IFERROR(IF(V2578="Flex",0,IF(D2578=$D$30,VLOOKUP(A2578,MMO_o10M_lease!$A$1:$F$51,5,FALSE),IF(D2578=$D$26,VLOOKUP(D2578,LANDINGS!$A$3:$BR$40,HLOOKUP(A2578,LANDINGS!$B$1:$CF$42,42,FALSE),FALSE)-IFERROR(VLOOKUP(A2578,MMO_o10M_lease!$A$1:$F$38,5,FALSE),0),VLOOKUP(D2578,LANDINGS!$A$3:$CF$40,HLOOKUP(A2578,LANDINGS!$B$1:$CF$42,42,FALSE),FALSE)))),0)</f>
        <v>0</v>
      </c>
      <c r="L2578" s="24">
        <f>SUMIFS(PASTE_FLEX_TRACKER!$D:$D,PASTE_FLEX_TRACKER!$F:$F,MAIN!$A2578,PASTE_FLEX_TRACKER!$B:$B,MAIN!$D2578)-SUMIFS(PASTE_FLEX_TRACKER!$D:$D,PASTE_FLEX_TRACKER!$C:$C,MAIN!$A2578,PASTE_FLEX_TRACKER!$B:$B,MAIN!$D2578)</f>
        <v>0</v>
      </c>
      <c r="M2578" s="24">
        <f>IFERROR(-VLOOKUP(D2578,SQ!$A$19:$CC$52,HLOOKUP(MAIN!A2578,SQ!$B$18:$CC$56,39,FALSE),FALSE),"n/a")</f>
        <v>0</v>
      </c>
      <c r="N2578" s="46" t="s">
        <v>563</v>
      </c>
      <c r="O2578" s="46">
        <f>SUMIFS(MAN_ADJ!$L:$L,MAN_ADJ!$K:$K,MAIN!$D2578,MAN_ADJ!$J:$J,MAIN!$S2578)</f>
        <v>0</v>
      </c>
      <c r="P2578" s="25">
        <f t="shared" si="747"/>
        <v>0</v>
      </c>
      <c r="Q2578" s="28">
        <f t="shared" si="737"/>
        <v>0</v>
      </c>
      <c r="R2578" s="38">
        <f t="shared" si="738"/>
        <v>1.139</v>
      </c>
      <c r="S2578" s="17" t="s">
        <v>262</v>
      </c>
    </row>
    <row r="2579" spans="1:19" x14ac:dyDescent="0.25">
      <c r="A2579" s="17" t="s">
        <v>262</v>
      </c>
      <c r="B2579" s="17" t="s">
        <v>93</v>
      </c>
      <c r="C2579" s="17" t="s">
        <v>263</v>
      </c>
      <c r="D2579" s="17" t="s">
        <v>109</v>
      </c>
      <c r="E2579" s="24">
        <f>IF(U2579="SC",SUMIFS(SC!F:F,SC!A:A,MAIN!D2579,SC!B:B,MAIN!A2579),SUMIFS(Allocations!$H:$H,Allocations!$A:$A,MAIN!$A2579,Allocations!$B:$B,MAIN!$D2579))</f>
        <v>0.1</v>
      </c>
      <c r="F2579" s="24">
        <f>IF(U2579="SC",SUMIFS(SC!J:J,SC!A:A,MAIN!D2579,SC!B:B,MAIN!A2579),SUMIFS(Allocations!M:M,Allocations!A:A,MAIN!A2579,Allocations!B:B,MAIN!D2579))</f>
        <v>0</v>
      </c>
      <c r="G2579" s="24">
        <f t="shared" si="745"/>
        <v>0.1</v>
      </c>
      <c r="H2579" s="24">
        <f>IFERROR(VLOOKUP(S2579,Swaps_wk!$A$2:$AP$151,HLOOKUP(MAIN!D2579,Swaps_wk!$B$2:$AP$151,150,FALSE),FALSE),0)</f>
        <v>0</v>
      </c>
      <c r="I2579" s="24">
        <f>SUMIFS(PASTE_DQS_TRACKER!$D:$D,PASTE_DQS_TRACKER!$C:$C,MAIN!$A2579,PASTE_DQS_TRACKER!$B:$B,MAIN!$D2579)-SUMIFS(PASTE_DQS_TRACKER!$D:$D,PASTE_DQS_TRACKER!$C:$C,MAIN!A2579,PASTE_DQS_TRACKER!$E:$E,MAIN!$D2579)</f>
        <v>0</v>
      </c>
      <c r="J2579" s="25">
        <f t="shared" si="746"/>
        <v>0.1</v>
      </c>
      <c r="K2579" s="24">
        <f>IFERROR(IF(V2579="Flex",0,IF(D2579=$D$30,VLOOKUP(A2579,MMO_o10M_lease!$A$1:$F$51,5,FALSE),IF(D2579=$D$26,VLOOKUP(D2579,LANDINGS!$A$3:$BR$40,HLOOKUP(A2579,LANDINGS!$B$1:$CF$42,42,FALSE),FALSE)-IFERROR(VLOOKUP(A2579,MMO_o10M_lease!$A$1:$F$38,5,FALSE),0),VLOOKUP(D2579,LANDINGS!$A$3:$CF$40,HLOOKUP(A2579,LANDINGS!$B$1:$CF$42,42,FALSE),FALSE)))),0)</f>
        <v>0</v>
      </c>
      <c r="L2579" s="24">
        <f>SUMIFS(PASTE_FLEX_TRACKER!$D:$D,PASTE_FLEX_TRACKER!$F:$F,MAIN!$A2579,PASTE_FLEX_TRACKER!$B:$B,MAIN!$D2579)-SUMIFS(PASTE_FLEX_TRACKER!$D:$D,PASTE_FLEX_TRACKER!$C:$C,MAIN!$A2579,PASTE_FLEX_TRACKER!$B:$B,MAIN!$D2579)</f>
        <v>0</v>
      </c>
      <c r="M2579" s="24">
        <f>IFERROR(-VLOOKUP(D2579,SQ!$A$19:$CC$52,HLOOKUP(MAIN!A2579,SQ!$B$18:$CC$56,39,FALSE),FALSE),"n/a")</f>
        <v>0</v>
      </c>
      <c r="N2579" s="46" t="s">
        <v>563</v>
      </c>
      <c r="O2579" s="46">
        <f>SUMIFS(MAN_ADJ!$L:$L,MAN_ADJ!$K:$K,MAIN!$D2579,MAN_ADJ!$J:$J,MAIN!$S2579)</f>
        <v>0</v>
      </c>
      <c r="P2579" s="25">
        <f t="shared" si="747"/>
        <v>0</v>
      </c>
      <c r="Q2579" s="28">
        <f t="shared" si="737"/>
        <v>0</v>
      </c>
      <c r="R2579" s="38">
        <f t="shared" si="738"/>
        <v>0.1</v>
      </c>
      <c r="S2579" s="17" t="s">
        <v>262</v>
      </c>
    </row>
    <row r="2580" spans="1:19" x14ac:dyDescent="0.25">
      <c r="A2580" s="17" t="s">
        <v>262</v>
      </c>
      <c r="B2580" s="17" t="s">
        <v>93</v>
      </c>
      <c r="C2580" s="17" t="s">
        <v>263</v>
      </c>
      <c r="D2580" s="17" t="s">
        <v>110</v>
      </c>
      <c r="E2580" s="24">
        <f>IF(U2580="SC",SUMIFS(SC!F:F,SC!A:A,MAIN!D2580,SC!B:B,MAIN!A2580),SUMIFS(Allocations!$H:$H,Allocations!$A:$A,MAIN!$A2580,Allocations!$B:$B,MAIN!$D2580))</f>
        <v>0</v>
      </c>
      <c r="F2580" s="24">
        <f>IF(U2580="SC",SUMIFS(SC!J:J,SC!A:A,MAIN!D2580,SC!B:B,MAIN!A2580),SUMIFS(Allocations!M:M,Allocations!A:A,MAIN!A2580,Allocations!B:B,MAIN!D2580))</f>
        <v>0</v>
      </c>
      <c r="G2580" s="24">
        <f t="shared" si="745"/>
        <v>0</v>
      </c>
      <c r="H2580" s="24">
        <f>IFERROR(VLOOKUP(S2580,Swaps_wk!$A$2:$AP$151,HLOOKUP(MAIN!D2580,Swaps_wk!$B$2:$AP$151,150,FALSE),FALSE),0)</f>
        <v>0</v>
      </c>
      <c r="I2580" s="24">
        <f>SUMIFS(PASTE_DQS_TRACKER!$D:$D,PASTE_DQS_TRACKER!$C:$C,MAIN!$A2580,PASTE_DQS_TRACKER!$B:$B,MAIN!$D2580)-SUMIFS(PASTE_DQS_TRACKER!$D:$D,PASTE_DQS_TRACKER!$C:$C,MAIN!A2580,PASTE_DQS_TRACKER!$E:$E,MAIN!$D2580)</f>
        <v>0</v>
      </c>
      <c r="J2580" s="25">
        <f t="shared" si="746"/>
        <v>0</v>
      </c>
      <c r="K2580" s="24">
        <f>IFERROR(IF(V2580="Flex",0,IF(D2580=$D$30,VLOOKUP(A2580,MMO_o10M_lease!$A$1:$F$51,5,FALSE),IF(D2580=$D$26,VLOOKUP(D2580,LANDINGS!$A$3:$BR$40,HLOOKUP(A2580,LANDINGS!$B$1:$CF$42,42,FALSE),FALSE)-IFERROR(VLOOKUP(A2580,MMO_o10M_lease!$A$1:$F$38,5,FALSE),0),VLOOKUP(D2580,LANDINGS!$A$3:$CF$40,HLOOKUP(A2580,LANDINGS!$B$1:$CF$42,42,FALSE),FALSE)))),0)</f>
        <v>0</v>
      </c>
      <c r="L2580" s="24">
        <f>SUMIFS(PASTE_FLEX_TRACKER!$D:$D,PASTE_FLEX_TRACKER!$F:$F,MAIN!$A2580,PASTE_FLEX_TRACKER!$B:$B,MAIN!$D2580)-SUMIFS(PASTE_FLEX_TRACKER!$D:$D,PASTE_FLEX_TRACKER!$C:$C,MAIN!$A2580,PASTE_FLEX_TRACKER!$B:$B,MAIN!$D2580)</f>
        <v>0</v>
      </c>
      <c r="M2580" s="24">
        <f>IFERROR(-VLOOKUP(D2580,SQ!$A$19:$CC$52,HLOOKUP(MAIN!A2580,SQ!$B$18:$CC$56,39,FALSE),FALSE),"n/a")</f>
        <v>0</v>
      </c>
      <c r="N2580" s="46" t="s">
        <v>563</v>
      </c>
      <c r="O2580" s="46">
        <f>SUMIFS(MAN_ADJ!$L:$L,MAN_ADJ!$K:$K,MAIN!$D2580,MAN_ADJ!$J:$J,MAIN!$S2580)</f>
        <v>0</v>
      </c>
      <c r="P2580" s="25">
        <f t="shared" si="747"/>
        <v>0</v>
      </c>
      <c r="Q2580" s="28" t="str">
        <f t="shared" si="737"/>
        <v>n/a</v>
      </c>
      <c r="R2580" s="38">
        <f t="shared" si="738"/>
        <v>0</v>
      </c>
      <c r="S2580" s="17" t="s">
        <v>262</v>
      </c>
    </row>
    <row r="2581" spans="1:19" x14ac:dyDescent="0.25">
      <c r="A2581" s="17" t="s">
        <v>262</v>
      </c>
      <c r="B2581" s="17" t="s">
        <v>93</v>
      </c>
      <c r="C2581" s="17" t="s">
        <v>263</v>
      </c>
      <c r="D2581" s="17" t="s">
        <v>111</v>
      </c>
      <c r="E2581" s="24">
        <f>IF(U2581="SC",SUMIFS(SC!F:F,SC!A:A,MAIN!D2581,SC!B:B,MAIN!A2581),SUMIFS(Allocations!$H:$H,Allocations!$A:$A,MAIN!$A2581,Allocations!$B:$B,MAIN!$D2581))</f>
        <v>0</v>
      </c>
      <c r="F2581" s="24">
        <f>IF(U2581="SC",SUMIFS(SC!J:J,SC!A:A,MAIN!D2581,SC!B:B,MAIN!A2581),SUMIFS(Allocations!M:M,Allocations!A:A,MAIN!A2581,Allocations!B:B,MAIN!D2581))</f>
        <v>0</v>
      </c>
      <c r="G2581" s="24">
        <f t="shared" si="745"/>
        <v>0</v>
      </c>
      <c r="H2581" s="24">
        <f>IFERROR(VLOOKUP(S2581,Swaps_wk!$A$2:$AP$151,HLOOKUP(MAIN!D2581,Swaps_wk!$B$2:$AP$151,150,FALSE),FALSE),0)</f>
        <v>0</v>
      </c>
      <c r="I2581" s="24">
        <f>SUMIFS(PASTE_DQS_TRACKER!$D:$D,PASTE_DQS_TRACKER!$C:$C,MAIN!$A2581,PASTE_DQS_TRACKER!$B:$B,MAIN!$D2581)-SUMIFS(PASTE_DQS_TRACKER!$D:$D,PASTE_DQS_TRACKER!$C:$C,MAIN!A2581,PASTE_DQS_TRACKER!$E:$E,MAIN!$D2581)</f>
        <v>0</v>
      </c>
      <c r="J2581" s="25">
        <f t="shared" si="746"/>
        <v>0</v>
      </c>
      <c r="K2581" s="24">
        <f>IFERROR(IF(V2581="Flex",0,IF(D2581=$D$30,VLOOKUP(A2581,MMO_o10M_lease!$A$1:$F$51,5,FALSE),IF(D2581=$D$26,VLOOKUP(D2581,LANDINGS!$A$3:$BR$40,HLOOKUP(A2581,LANDINGS!$B$1:$CF$42,42,FALSE),FALSE)-IFERROR(VLOOKUP(A2581,MMO_o10M_lease!$A$1:$F$38,5,FALSE),0),VLOOKUP(D2581,LANDINGS!$A$3:$CF$40,HLOOKUP(A2581,LANDINGS!$B$1:$CF$42,42,FALSE),FALSE)))),0)</f>
        <v>0</v>
      </c>
      <c r="L2581" s="24">
        <f>SUMIFS(PASTE_FLEX_TRACKER!$D:$D,PASTE_FLEX_TRACKER!$F:$F,MAIN!$A2581,PASTE_FLEX_TRACKER!$B:$B,MAIN!$D2581)-SUMIFS(PASTE_FLEX_TRACKER!$D:$D,PASTE_FLEX_TRACKER!$C:$C,MAIN!$A2581,PASTE_FLEX_TRACKER!$B:$B,MAIN!$D2581)</f>
        <v>0</v>
      </c>
      <c r="M2581" s="24">
        <f>IFERROR(-VLOOKUP(D2581,SQ!$A$19:$CC$52,HLOOKUP(MAIN!A2581,SQ!$B$18:$CC$56,39,FALSE),FALSE),"n/a")</f>
        <v>0</v>
      </c>
      <c r="N2581" s="46" t="s">
        <v>563</v>
      </c>
      <c r="O2581" s="46">
        <f>SUMIFS(MAN_ADJ!$L:$L,MAN_ADJ!$K:$K,MAIN!$D2581,MAN_ADJ!$J:$J,MAIN!$S2581)</f>
        <v>0</v>
      </c>
      <c r="P2581" s="25">
        <f t="shared" si="747"/>
        <v>0</v>
      </c>
      <c r="Q2581" s="28" t="str">
        <f t="shared" si="737"/>
        <v>n/a</v>
      </c>
      <c r="R2581" s="38">
        <f t="shared" si="738"/>
        <v>0</v>
      </c>
      <c r="S2581" s="17" t="s">
        <v>262</v>
      </c>
    </row>
    <row r="2582" spans="1:19" x14ac:dyDescent="0.25">
      <c r="A2582" s="17" t="s">
        <v>262</v>
      </c>
      <c r="B2582" s="17" t="s">
        <v>93</v>
      </c>
      <c r="C2582" s="17" t="s">
        <v>263</v>
      </c>
      <c r="D2582" s="17" t="s">
        <v>112</v>
      </c>
      <c r="E2582" s="24">
        <f>IF(U2582="SC",SUMIFS(SC!F:F,SC!A:A,MAIN!D2582,SC!B:B,MAIN!A2582),SUMIFS(Allocations!$H:$H,Allocations!$A:$A,MAIN!$A2582,Allocations!$B:$B,MAIN!$D2582))</f>
        <v>0</v>
      </c>
      <c r="F2582" s="24">
        <f>IF(U2582="SC",SUMIFS(SC!J:J,SC!A:A,MAIN!D2582,SC!B:B,MAIN!A2582),SUMIFS(Allocations!M:M,Allocations!A:A,MAIN!A2582,Allocations!B:B,MAIN!D2582))</f>
        <v>0</v>
      </c>
      <c r="G2582" s="24">
        <f t="shared" si="745"/>
        <v>0</v>
      </c>
      <c r="H2582" s="24">
        <f>IFERROR(VLOOKUP(S2582,Swaps_wk!$A$2:$AP$151,HLOOKUP(MAIN!D2582,Swaps_wk!$B$2:$AP$151,150,FALSE),FALSE),0)</f>
        <v>0</v>
      </c>
      <c r="I2582" s="24">
        <f>SUMIFS(PASTE_DQS_TRACKER!$D:$D,PASTE_DQS_TRACKER!$C:$C,MAIN!$A2582,PASTE_DQS_TRACKER!$B:$B,MAIN!$D2582)-SUMIFS(PASTE_DQS_TRACKER!$D:$D,PASTE_DQS_TRACKER!$C:$C,MAIN!A2582,PASTE_DQS_TRACKER!$E:$E,MAIN!$D2582)</f>
        <v>0</v>
      </c>
      <c r="J2582" s="25">
        <f t="shared" si="746"/>
        <v>0</v>
      </c>
      <c r="K2582" s="24">
        <f>IFERROR(IF(V2582="Flex",0,IF(D2582=$D$30,VLOOKUP(A2582,MMO_o10M_lease!$A$1:$F$51,5,FALSE),IF(D2582=$D$26,VLOOKUP(D2582,LANDINGS!$A$3:$BR$40,HLOOKUP(A2582,LANDINGS!$B$1:$CF$42,42,FALSE),FALSE)-IFERROR(VLOOKUP(A2582,MMO_o10M_lease!$A$1:$F$38,5,FALSE),0),VLOOKUP(D2582,LANDINGS!$A$3:$CF$40,HLOOKUP(A2582,LANDINGS!$B$1:$CF$42,42,FALSE),FALSE)))),0)</f>
        <v>0</v>
      </c>
      <c r="L2582" s="24">
        <f>SUMIFS(PASTE_FLEX_TRACKER!$D:$D,PASTE_FLEX_TRACKER!$F:$F,MAIN!$A2582,PASTE_FLEX_TRACKER!$B:$B,MAIN!$D2582)-SUMIFS(PASTE_FLEX_TRACKER!$D:$D,PASTE_FLEX_TRACKER!$C:$C,MAIN!$A2582,PASTE_FLEX_TRACKER!$B:$B,MAIN!$D2582)</f>
        <v>0</v>
      </c>
      <c r="M2582" s="24">
        <f>IFERROR(-VLOOKUP(D2582,SQ!$A$19:$CC$52,HLOOKUP(MAIN!A2582,SQ!$B$18:$CC$56,39,FALSE),FALSE),"n/a")</f>
        <v>0</v>
      </c>
      <c r="N2582" s="46" t="s">
        <v>563</v>
      </c>
      <c r="O2582" s="46">
        <f>SUMIFS(MAN_ADJ!$L:$L,MAN_ADJ!$K:$K,MAIN!$D2582,MAN_ADJ!$J:$J,MAIN!$S2582)</f>
        <v>0</v>
      </c>
      <c r="P2582" s="25">
        <f t="shared" si="747"/>
        <v>0</v>
      </c>
      <c r="Q2582" s="28" t="str">
        <f t="shared" si="737"/>
        <v>n/a</v>
      </c>
      <c r="R2582" s="38">
        <f t="shared" si="738"/>
        <v>0</v>
      </c>
      <c r="S2582" s="17" t="s">
        <v>262</v>
      </c>
    </row>
    <row r="2583" spans="1:19" x14ac:dyDescent="0.25">
      <c r="A2583" s="17" t="s">
        <v>262</v>
      </c>
      <c r="B2583" s="17" t="s">
        <v>93</v>
      </c>
      <c r="C2583" s="17" t="s">
        <v>263</v>
      </c>
      <c r="D2583" s="17" t="s">
        <v>113</v>
      </c>
      <c r="E2583" s="24">
        <f>IF(U2583="SC",SUMIFS(SC!F:F,SC!A:A,MAIN!D2583,SC!B:B,MAIN!A2583),SUMIFS(Allocations!$H:$H,Allocations!$A:$A,MAIN!$A2583,Allocations!$B:$B,MAIN!$D2583))</f>
        <v>0</v>
      </c>
      <c r="F2583" s="24">
        <f>IF(U2583="SC",SUMIFS(SC!J:J,SC!A:A,MAIN!D2583,SC!B:B,MAIN!A2583),SUMIFS(Allocations!M:M,Allocations!A:A,MAIN!A2583,Allocations!B:B,MAIN!D2583))</f>
        <v>0</v>
      </c>
      <c r="G2583" s="24">
        <f t="shared" si="745"/>
        <v>0</v>
      </c>
      <c r="H2583" s="24">
        <f>IFERROR(VLOOKUP(S2583,Swaps_wk!$A$2:$AP$151,HLOOKUP(MAIN!D2583,Swaps_wk!$B$2:$AP$151,150,FALSE),FALSE),0)</f>
        <v>0</v>
      </c>
      <c r="I2583" s="24">
        <f>SUMIFS(PASTE_DQS_TRACKER!$D:$D,PASTE_DQS_TRACKER!$C:$C,MAIN!$A2583,PASTE_DQS_TRACKER!$B:$B,MAIN!$D2583)-SUMIFS(PASTE_DQS_TRACKER!$D:$D,PASTE_DQS_TRACKER!$C:$C,MAIN!A2583,PASTE_DQS_TRACKER!$E:$E,MAIN!$D2583)</f>
        <v>0</v>
      </c>
      <c r="J2583" s="25">
        <f t="shared" si="746"/>
        <v>0</v>
      </c>
      <c r="K2583" s="24">
        <f>IFERROR(IF(V2583="Flex",0,IF(D2583=$D$30,VLOOKUP(A2583,MMO_o10M_lease!$A$1:$F$51,5,FALSE),IF(D2583=$D$26,VLOOKUP(D2583,LANDINGS!$A$3:$BR$40,HLOOKUP(A2583,LANDINGS!$B$1:$CF$42,42,FALSE),FALSE)-IFERROR(VLOOKUP(A2583,MMO_o10M_lease!$A$1:$F$38,5,FALSE),0),VLOOKUP(D2583,LANDINGS!$A$3:$CF$40,HLOOKUP(A2583,LANDINGS!$B$1:$CF$42,42,FALSE),FALSE)))),0)</f>
        <v>0</v>
      </c>
      <c r="L2583" s="24">
        <f>SUMIFS(PASTE_FLEX_TRACKER!$D:$D,PASTE_FLEX_TRACKER!$F:$F,MAIN!$A2583,PASTE_FLEX_TRACKER!$B:$B,MAIN!$D2583)-SUMIFS(PASTE_FLEX_TRACKER!$D:$D,PASTE_FLEX_TRACKER!$C:$C,MAIN!$A2583,PASTE_FLEX_TRACKER!$B:$B,MAIN!$D2583)</f>
        <v>0</v>
      </c>
      <c r="M2583" s="24">
        <f>IFERROR(-VLOOKUP(D2583,SQ!$A$19:$CC$52,HLOOKUP(MAIN!A2583,SQ!$B$18:$CC$56,39,FALSE),FALSE),"n/a")</f>
        <v>0</v>
      </c>
      <c r="N2583" s="46" t="s">
        <v>563</v>
      </c>
      <c r="O2583" s="46">
        <f>SUMIFS(MAN_ADJ!$L:$L,MAN_ADJ!$K:$K,MAIN!$D2583,MAN_ADJ!$J:$J,MAIN!$S2583)</f>
        <v>0</v>
      </c>
      <c r="P2583" s="25">
        <f t="shared" si="747"/>
        <v>0</v>
      </c>
      <c r="Q2583" s="28" t="str">
        <f t="shared" si="737"/>
        <v>n/a</v>
      </c>
      <c r="R2583" s="38">
        <f t="shared" si="738"/>
        <v>0</v>
      </c>
      <c r="S2583" s="17" t="s">
        <v>262</v>
      </c>
    </row>
    <row r="2584" spans="1:19" x14ac:dyDescent="0.25">
      <c r="A2584" s="17" t="s">
        <v>262</v>
      </c>
      <c r="B2584" s="17" t="s">
        <v>93</v>
      </c>
      <c r="C2584" s="17" t="s">
        <v>263</v>
      </c>
      <c r="D2584" s="17" t="s">
        <v>114</v>
      </c>
      <c r="E2584" s="24">
        <f>IF(U2584="SC",SUMIFS(SC!F:F,SC!A:A,MAIN!D2584,SC!B:B,MAIN!A2584),SUMIFS(Allocations!$H:$H,Allocations!$A:$A,MAIN!$A2584,Allocations!$B:$B,MAIN!$D2584))</f>
        <v>0</v>
      </c>
      <c r="F2584" s="24">
        <f>IF(U2584="SC",SUMIFS(SC!J:J,SC!A:A,MAIN!D2584,SC!B:B,MAIN!A2584),SUMIFS(Allocations!M:M,Allocations!A:A,MAIN!A2584,Allocations!B:B,MAIN!D2584))</f>
        <v>0</v>
      </c>
      <c r="G2584" s="24">
        <f t="shared" si="745"/>
        <v>0</v>
      </c>
      <c r="H2584" s="24">
        <f>IFERROR(VLOOKUP(S2584,Swaps_wk!$A$2:$AP$151,HLOOKUP(MAIN!D2584,Swaps_wk!$B$2:$AP$151,150,FALSE),FALSE),0)</f>
        <v>0</v>
      </c>
      <c r="I2584" s="24">
        <f>SUMIFS(PASTE_DQS_TRACKER!$D:$D,PASTE_DQS_TRACKER!$C:$C,MAIN!$A2584,PASTE_DQS_TRACKER!$B:$B,MAIN!$D2584)-SUMIFS(PASTE_DQS_TRACKER!$D:$D,PASTE_DQS_TRACKER!$C:$C,MAIN!A2584,PASTE_DQS_TRACKER!$E:$E,MAIN!$D2584)</f>
        <v>0</v>
      </c>
      <c r="J2584" s="25">
        <f t="shared" si="746"/>
        <v>0</v>
      </c>
      <c r="K2584" s="24">
        <f>IFERROR(IF(V2584="Flex",0,IF(D2584=$D$30,VLOOKUP(A2584,MMO_o10M_lease!$A$1:$F$51,5,FALSE),IF(D2584=$D$26,VLOOKUP(D2584,LANDINGS!$A$3:$BR$40,HLOOKUP(A2584,LANDINGS!$B$1:$CF$42,42,FALSE),FALSE)-IFERROR(VLOOKUP(A2584,MMO_o10M_lease!$A$1:$F$38,5,FALSE),0),VLOOKUP(D2584,LANDINGS!$A$3:$CF$40,HLOOKUP(A2584,LANDINGS!$B$1:$CF$42,42,FALSE),FALSE)))),0)</f>
        <v>0</v>
      </c>
      <c r="L2584" s="24">
        <f>SUMIFS(PASTE_FLEX_TRACKER!$D:$D,PASTE_FLEX_TRACKER!$F:$F,MAIN!$A2584,PASTE_FLEX_TRACKER!$B:$B,MAIN!$D2584)-SUMIFS(PASTE_FLEX_TRACKER!$D:$D,PASTE_FLEX_TRACKER!$C:$C,MAIN!$A2584,PASTE_FLEX_TRACKER!$B:$B,MAIN!$D2584)</f>
        <v>0</v>
      </c>
      <c r="M2584" s="24">
        <f>IFERROR(-VLOOKUP(D2584,SQ!$A$19:$CC$52,HLOOKUP(MAIN!A2584,SQ!$B$18:$CC$56,39,FALSE),FALSE),"n/a")</f>
        <v>0</v>
      </c>
      <c r="N2584" s="46" t="s">
        <v>563</v>
      </c>
      <c r="O2584" s="46">
        <f>SUMIFS(MAN_ADJ!$L:$L,MAN_ADJ!$K:$K,MAIN!$D2584,MAN_ADJ!$J:$J,MAIN!$S2584)</f>
        <v>0</v>
      </c>
      <c r="P2584" s="25">
        <f t="shared" si="747"/>
        <v>0</v>
      </c>
      <c r="Q2584" s="28" t="str">
        <f t="shared" si="737"/>
        <v>n/a</v>
      </c>
      <c r="R2584" s="38">
        <f t="shared" si="738"/>
        <v>0</v>
      </c>
      <c r="S2584" s="17" t="s">
        <v>262</v>
      </c>
    </row>
    <row r="2585" spans="1:19" x14ac:dyDescent="0.25">
      <c r="A2585" s="17" t="s">
        <v>262</v>
      </c>
      <c r="B2585" s="17" t="s">
        <v>93</v>
      </c>
      <c r="C2585" s="17" t="s">
        <v>263</v>
      </c>
      <c r="D2585" s="17" t="s">
        <v>115</v>
      </c>
      <c r="E2585" s="24">
        <f>IF(U2585="SC",SUMIFS(SC!F:F,SC!A:A,MAIN!D2585,SC!B:B,MAIN!A2585),SUMIFS(Allocations!$H:$H,Allocations!$A:$A,MAIN!$A2585,Allocations!$B:$B,MAIN!$D2585))</f>
        <v>0</v>
      </c>
      <c r="F2585" s="24">
        <f>IF(U2585="SC",SUMIFS(SC!J:J,SC!A:A,MAIN!D2585,SC!B:B,MAIN!A2585),SUMIFS(Allocations!M:M,Allocations!A:A,MAIN!A2585,Allocations!B:B,MAIN!D2585))</f>
        <v>0</v>
      </c>
      <c r="G2585" s="24">
        <f t="shared" si="745"/>
        <v>0</v>
      </c>
      <c r="H2585" s="24">
        <f>IFERROR(VLOOKUP(S2585,Swaps_wk!$A$2:$AP$151,HLOOKUP(MAIN!D2585,Swaps_wk!$B$2:$AP$151,150,FALSE),FALSE),0)</f>
        <v>0</v>
      </c>
      <c r="I2585" s="24">
        <f>SUMIFS(PASTE_DQS_TRACKER!$D:$D,PASTE_DQS_TRACKER!$C:$C,MAIN!$A2585,PASTE_DQS_TRACKER!$B:$B,MAIN!$D2585)-SUMIFS(PASTE_DQS_TRACKER!$D:$D,PASTE_DQS_TRACKER!$C:$C,MAIN!A2585,PASTE_DQS_TRACKER!$E:$E,MAIN!$D2585)</f>
        <v>0</v>
      </c>
      <c r="J2585" s="25">
        <f t="shared" si="746"/>
        <v>0</v>
      </c>
      <c r="K2585" s="24">
        <f>IFERROR(IF(V2585="Flex",0,IF(D2585=$D$30,VLOOKUP(A2585,MMO_o10M_lease!$A$1:$F$51,5,FALSE),IF(D2585=$D$26,VLOOKUP(D2585,LANDINGS!$A$3:$BR$40,HLOOKUP(A2585,LANDINGS!$B$1:$CF$42,42,FALSE),FALSE)-IFERROR(VLOOKUP(A2585,MMO_o10M_lease!$A$1:$F$38,5,FALSE),0),VLOOKUP(D2585,LANDINGS!$A$3:$CF$40,HLOOKUP(A2585,LANDINGS!$B$1:$CF$42,42,FALSE),FALSE)))),0)</f>
        <v>0</v>
      </c>
      <c r="L2585" s="24">
        <f>SUMIFS(PASTE_FLEX_TRACKER!$D:$D,PASTE_FLEX_TRACKER!$F:$F,MAIN!$A2585,PASTE_FLEX_TRACKER!$B:$B,MAIN!$D2585)-SUMIFS(PASTE_FLEX_TRACKER!$D:$D,PASTE_FLEX_TRACKER!$C:$C,MAIN!$A2585,PASTE_FLEX_TRACKER!$B:$B,MAIN!$D2585)</f>
        <v>0</v>
      </c>
      <c r="M2585" s="24">
        <f>IFERROR(-VLOOKUP(D2585,SQ!$A$19:$CC$52,HLOOKUP(MAIN!A2585,SQ!$B$18:$CC$56,39,FALSE),FALSE),"n/a")</f>
        <v>0</v>
      </c>
      <c r="N2585" s="46" t="s">
        <v>563</v>
      </c>
      <c r="O2585" s="46">
        <f>SUMIFS(MAN_ADJ!$L:$L,MAN_ADJ!$K:$K,MAIN!$D2585,MAN_ADJ!$J:$J,MAIN!$S2585)</f>
        <v>0</v>
      </c>
      <c r="P2585" s="25">
        <f t="shared" si="747"/>
        <v>0</v>
      </c>
      <c r="Q2585" s="28" t="str">
        <f t="shared" si="737"/>
        <v>n/a</v>
      </c>
      <c r="R2585" s="38">
        <f t="shared" si="738"/>
        <v>0</v>
      </c>
      <c r="S2585" s="17" t="s">
        <v>262</v>
      </c>
    </row>
    <row r="2586" spans="1:19" x14ac:dyDescent="0.25">
      <c r="A2586" s="17" t="s">
        <v>262</v>
      </c>
      <c r="B2586" s="17" t="s">
        <v>93</v>
      </c>
      <c r="C2586" s="17" t="s">
        <v>263</v>
      </c>
      <c r="D2586" s="17" t="s">
        <v>116</v>
      </c>
      <c r="E2586" s="24">
        <f>IF(U2586="SC",SUMIFS(SC!F:F,SC!A:A,MAIN!D2586,SC!B:B,MAIN!A2586),SUMIFS(Allocations!$H:$H,Allocations!$A:$A,MAIN!$A2586,Allocations!$B:$B,MAIN!$D2586))</f>
        <v>0</v>
      </c>
      <c r="F2586" s="24">
        <f>IF(U2586="SC",SUMIFS(SC!J:J,SC!A:A,MAIN!D2586,SC!B:B,MAIN!A2586),SUMIFS(Allocations!M:M,Allocations!A:A,MAIN!A2586,Allocations!B:B,MAIN!D2586))</f>
        <v>0</v>
      </c>
      <c r="G2586" s="24">
        <f t="shared" si="745"/>
        <v>0</v>
      </c>
      <c r="H2586" s="24">
        <f>IFERROR(VLOOKUP(S2586,Swaps_wk!$A$2:$AP$151,HLOOKUP(MAIN!D2586,Swaps_wk!$B$2:$AP$151,150,FALSE),FALSE),0)</f>
        <v>0</v>
      </c>
      <c r="I2586" s="24">
        <f>SUMIFS(PASTE_DQS_TRACKER!$D:$D,PASTE_DQS_TRACKER!$C:$C,MAIN!$A2586,PASTE_DQS_TRACKER!$B:$B,MAIN!$D2586)-SUMIFS(PASTE_DQS_TRACKER!$D:$D,PASTE_DQS_TRACKER!$C:$C,MAIN!A2586,PASTE_DQS_TRACKER!$E:$E,MAIN!$D2586)</f>
        <v>0</v>
      </c>
      <c r="J2586" s="25">
        <f t="shared" si="746"/>
        <v>0</v>
      </c>
      <c r="K2586" s="24">
        <f>IFERROR(IF(V2586="Flex",0,IF(D2586=$D$30,VLOOKUP(A2586,MMO_o10M_lease!$A$1:$F$51,5,FALSE),IF(D2586=$D$26,VLOOKUP(D2586,LANDINGS!$A$3:$BR$40,HLOOKUP(A2586,LANDINGS!$B$1:$CF$42,42,FALSE),FALSE)-IFERROR(VLOOKUP(A2586,MMO_o10M_lease!$A$1:$F$38,5,FALSE),0),VLOOKUP(D2586,LANDINGS!$A$3:$CF$40,HLOOKUP(A2586,LANDINGS!$B$1:$CF$42,42,FALSE),FALSE)))),0)</f>
        <v>0</v>
      </c>
      <c r="L2586" s="24">
        <f>SUMIFS(PASTE_FLEX_TRACKER!$D:$D,PASTE_FLEX_TRACKER!$F:$F,MAIN!$A2586,PASTE_FLEX_TRACKER!$B:$B,MAIN!$D2586)-SUMIFS(PASTE_FLEX_TRACKER!$D:$D,PASTE_FLEX_TRACKER!$C:$C,MAIN!$A2586,PASTE_FLEX_TRACKER!$B:$B,MAIN!$D2586)</f>
        <v>0</v>
      </c>
      <c r="M2586" s="24">
        <f>IFERROR(-VLOOKUP(D2586,SQ!$A$19:$CC$52,HLOOKUP(MAIN!A2586,SQ!$B$18:$CC$56,39,FALSE),FALSE),"n/a")</f>
        <v>0</v>
      </c>
      <c r="N2586" s="46" t="s">
        <v>563</v>
      </c>
      <c r="O2586" s="46">
        <f>SUMIFS(MAN_ADJ!$L:$L,MAN_ADJ!$K:$K,MAIN!$D2586,MAN_ADJ!$J:$J,MAIN!$S2586)</f>
        <v>0</v>
      </c>
      <c r="P2586" s="25">
        <f t="shared" si="747"/>
        <v>0</v>
      </c>
      <c r="Q2586" s="28" t="str">
        <f t="shared" si="737"/>
        <v>n/a</v>
      </c>
      <c r="R2586" s="38">
        <f t="shared" si="738"/>
        <v>0</v>
      </c>
      <c r="S2586" s="17" t="s">
        <v>262</v>
      </c>
    </row>
    <row r="2587" spans="1:19" x14ac:dyDescent="0.25">
      <c r="A2587" s="17" t="s">
        <v>262</v>
      </c>
      <c r="B2587" s="17" t="s">
        <v>93</v>
      </c>
      <c r="C2587" s="17" t="s">
        <v>263</v>
      </c>
      <c r="D2587" s="17" t="s">
        <v>117</v>
      </c>
      <c r="E2587" s="24">
        <f>IF(U2587="SC",SUMIFS(SC!F:F,SC!A:A,MAIN!D2587,SC!B:B,MAIN!A2587),SUMIFS(Allocations!$H:$H,Allocations!$A:$A,MAIN!$A2587,Allocations!$B:$B,MAIN!$D2587))</f>
        <v>0</v>
      </c>
      <c r="F2587" s="24">
        <f>IF(U2587="SC",SUMIFS(SC!J:J,SC!A:A,MAIN!D2587,SC!B:B,MAIN!A2587),SUMIFS(Allocations!M:M,Allocations!A:A,MAIN!A2587,Allocations!B:B,MAIN!D2587))</f>
        <v>0</v>
      </c>
      <c r="G2587" s="24">
        <f t="shared" si="745"/>
        <v>0</v>
      </c>
      <c r="H2587" s="24">
        <f>IFERROR(VLOOKUP(S2587,Swaps_wk!$A$2:$AP$151,HLOOKUP(MAIN!D2587,Swaps_wk!$B$2:$AP$151,150,FALSE),FALSE),0)</f>
        <v>0</v>
      </c>
      <c r="I2587" s="24">
        <f>SUMIFS(PASTE_DQS_TRACKER!$D:$D,PASTE_DQS_TRACKER!$C:$C,MAIN!$A2587,PASTE_DQS_TRACKER!$B:$B,MAIN!$D2587)-SUMIFS(PASTE_DQS_TRACKER!$D:$D,PASTE_DQS_TRACKER!$C:$C,MAIN!A2587,PASTE_DQS_TRACKER!$E:$E,MAIN!$D2587)</f>
        <v>0</v>
      </c>
      <c r="J2587" s="25">
        <f t="shared" si="746"/>
        <v>0</v>
      </c>
      <c r="K2587" s="24">
        <f>IFERROR(IF(V2587="Flex",0,IF(D2587=$D$30,VLOOKUP(A2587,MMO_o10M_lease!$A$1:$F$51,5,FALSE),IF(D2587=$D$26,VLOOKUP(D2587,LANDINGS!$A$3:$BR$40,HLOOKUP(A2587,LANDINGS!$B$1:$CF$42,42,FALSE),FALSE)-IFERROR(VLOOKUP(A2587,MMO_o10M_lease!$A$1:$F$38,5,FALSE),0),VLOOKUP(D2587,LANDINGS!$A$3:$CF$40,HLOOKUP(A2587,LANDINGS!$B$1:$CF$42,42,FALSE),FALSE)))),0)</f>
        <v>0</v>
      </c>
      <c r="L2587" s="24">
        <f>SUMIFS(PASTE_FLEX_TRACKER!$D:$D,PASTE_FLEX_TRACKER!$F:$F,MAIN!$A2587,PASTE_FLEX_TRACKER!$B:$B,MAIN!$D2587)-SUMIFS(PASTE_FLEX_TRACKER!$D:$D,PASTE_FLEX_TRACKER!$C:$C,MAIN!$A2587,PASTE_FLEX_TRACKER!$B:$B,MAIN!$D2587)</f>
        <v>0</v>
      </c>
      <c r="M2587" s="24">
        <f>IFERROR(-VLOOKUP(D2587,SQ!$A$19:$CC$52,HLOOKUP(MAIN!A2587,SQ!$B$18:$CC$56,39,FALSE),FALSE),"n/a")</f>
        <v>0</v>
      </c>
      <c r="N2587" s="46" t="s">
        <v>563</v>
      </c>
      <c r="O2587" s="46">
        <f>SUMIFS(MAN_ADJ!$L:$L,MAN_ADJ!$K:$K,MAIN!$D2587,MAN_ADJ!$J:$J,MAIN!$S2587)</f>
        <v>0</v>
      </c>
      <c r="P2587" s="25">
        <f t="shared" si="747"/>
        <v>0</v>
      </c>
      <c r="Q2587" s="28" t="str">
        <f t="shared" si="737"/>
        <v>n/a</v>
      </c>
      <c r="R2587" s="38">
        <f t="shared" si="738"/>
        <v>0</v>
      </c>
      <c r="S2587" s="17" t="s">
        <v>262</v>
      </c>
    </row>
    <row r="2588" spans="1:19" x14ac:dyDescent="0.25">
      <c r="A2588" s="17" t="s">
        <v>262</v>
      </c>
      <c r="B2588" s="17" t="s">
        <v>93</v>
      </c>
      <c r="C2588" s="17" t="s">
        <v>263</v>
      </c>
      <c r="D2588" s="17" t="s">
        <v>118</v>
      </c>
      <c r="E2588" s="24">
        <f>IF(U2588="SC",SUMIFS(SC!F:F,SC!A:A,MAIN!D2588,SC!B:B,MAIN!A2588),SUMIFS(Allocations!$H:$H,Allocations!$A:$A,MAIN!$A2588,Allocations!$B:$B,MAIN!$D2588))</f>
        <v>0</v>
      </c>
      <c r="F2588" s="24">
        <f>IF(U2588="SC",SUMIFS(SC!J:J,SC!A:A,MAIN!D2588,SC!B:B,MAIN!A2588),SUMIFS(Allocations!M:M,Allocations!A:A,MAIN!A2588,Allocations!B:B,MAIN!D2588))</f>
        <v>0</v>
      </c>
      <c r="G2588" s="24">
        <f t="shared" si="745"/>
        <v>0</v>
      </c>
      <c r="H2588" s="24">
        <f>IFERROR(VLOOKUP(S2588,Swaps_wk!$A$2:$AP$151,HLOOKUP(MAIN!D2588,Swaps_wk!$B$2:$AP$151,150,FALSE),FALSE),0)</f>
        <v>0</v>
      </c>
      <c r="I2588" s="24">
        <f>SUMIFS(PASTE_DQS_TRACKER!$D:$D,PASTE_DQS_TRACKER!$C:$C,MAIN!$A2588,PASTE_DQS_TRACKER!$B:$B,MAIN!$D2588)-SUMIFS(PASTE_DQS_TRACKER!$D:$D,PASTE_DQS_TRACKER!$C:$C,MAIN!A2588,PASTE_DQS_TRACKER!$E:$E,MAIN!$D2588)</f>
        <v>0</v>
      </c>
      <c r="J2588" s="25">
        <f t="shared" si="746"/>
        <v>0</v>
      </c>
      <c r="K2588" s="24">
        <f>IFERROR(IF(V2588="Flex",0,IF(D2588=$D$30,VLOOKUP(A2588,MMO_o10M_lease!$A$1:$F$51,5,FALSE),IF(D2588=$D$26,VLOOKUP(D2588,LANDINGS!$A$3:$BR$40,HLOOKUP(A2588,LANDINGS!$B$1:$CF$42,42,FALSE),FALSE)-IFERROR(VLOOKUP(A2588,MMO_o10M_lease!$A$1:$F$38,5,FALSE),0),VLOOKUP(D2588,LANDINGS!$A$3:$CF$40,HLOOKUP(A2588,LANDINGS!$B$1:$CF$42,42,FALSE),FALSE)))),0)</f>
        <v>0</v>
      </c>
      <c r="L2588" s="24">
        <f>SUMIFS(PASTE_FLEX_TRACKER!$D:$D,PASTE_FLEX_TRACKER!$F:$F,MAIN!$A2588,PASTE_FLEX_TRACKER!$B:$B,MAIN!$D2588)-SUMIFS(PASTE_FLEX_TRACKER!$D:$D,PASTE_FLEX_TRACKER!$C:$C,MAIN!$A2588,PASTE_FLEX_TRACKER!$B:$B,MAIN!$D2588)</f>
        <v>0</v>
      </c>
      <c r="M2588" s="24">
        <f>IFERROR(-VLOOKUP(D2588,SQ!$A$19:$CC$52,HLOOKUP(MAIN!A2588,SQ!$B$18:$CC$56,39,FALSE),FALSE),"n/a")</f>
        <v>0</v>
      </c>
      <c r="N2588" s="46" t="s">
        <v>563</v>
      </c>
      <c r="O2588" s="46">
        <f>SUMIFS(MAN_ADJ!$L:$L,MAN_ADJ!$K:$K,MAIN!$D2588,MAN_ADJ!$J:$J,MAIN!$S2588)</f>
        <v>0</v>
      </c>
      <c r="P2588" s="25">
        <f t="shared" si="747"/>
        <v>0</v>
      </c>
      <c r="Q2588" s="28" t="str">
        <f t="shared" si="737"/>
        <v>n/a</v>
      </c>
      <c r="R2588" s="38">
        <f t="shared" si="738"/>
        <v>0</v>
      </c>
      <c r="S2588" s="17" t="s">
        <v>262</v>
      </c>
    </row>
    <row r="2589" spans="1:19" x14ac:dyDescent="0.25">
      <c r="A2589" s="17" t="s">
        <v>262</v>
      </c>
      <c r="B2589" s="17" t="s">
        <v>93</v>
      </c>
      <c r="C2589" s="17" t="s">
        <v>263</v>
      </c>
      <c r="D2589" s="17" t="s">
        <v>119</v>
      </c>
      <c r="E2589" s="24">
        <f>IF(U2589="SC",SUMIFS(SC!F:F,SC!A:A,MAIN!D2589,SC!B:B,MAIN!A2589),SUMIFS(Allocations!$H:$H,Allocations!$A:$A,MAIN!$A2589,Allocations!$B:$B,MAIN!$D2589))</f>
        <v>0</v>
      </c>
      <c r="F2589" s="24">
        <f>IF(U2589="SC",SUMIFS(SC!J:J,SC!A:A,MAIN!D2589,SC!B:B,MAIN!A2589),SUMIFS(Allocations!M:M,Allocations!A:A,MAIN!A2589,Allocations!B:B,MAIN!D2589))</f>
        <v>0</v>
      </c>
      <c r="G2589" s="24">
        <f t="shared" si="745"/>
        <v>0</v>
      </c>
      <c r="H2589" s="24">
        <f>IFERROR(VLOOKUP(S2589,Swaps_wk!$A$2:$AP$151,HLOOKUP(MAIN!D2589,Swaps_wk!$B$2:$AP$151,150,FALSE),FALSE),0)</f>
        <v>0</v>
      </c>
      <c r="I2589" s="24">
        <f>SUMIFS(PASTE_DQS_TRACKER!$D:$D,PASTE_DQS_TRACKER!$C:$C,MAIN!$A2589,PASTE_DQS_TRACKER!$B:$B,MAIN!$D2589)-SUMIFS(PASTE_DQS_TRACKER!$D:$D,PASTE_DQS_TRACKER!$C:$C,MAIN!A2589,PASTE_DQS_TRACKER!$E:$E,MAIN!$D2589)</f>
        <v>0</v>
      </c>
      <c r="J2589" s="25">
        <f t="shared" si="746"/>
        <v>0</v>
      </c>
      <c r="K2589" s="24">
        <f>IFERROR(IF(V2589="Flex",0,IF(D2589=$D$30,VLOOKUP(A2589,MMO_o10M_lease!$A$1:$F$51,5,FALSE),IF(D2589=$D$26,VLOOKUP(D2589,LANDINGS!$A$3:$BR$40,HLOOKUP(A2589,LANDINGS!$B$1:$CF$42,42,FALSE),FALSE)-IFERROR(VLOOKUP(A2589,MMO_o10M_lease!$A$1:$F$38,5,FALSE),0),VLOOKUP(D2589,LANDINGS!$A$3:$CF$40,HLOOKUP(A2589,LANDINGS!$B$1:$CF$42,42,FALSE),FALSE)))),0)</f>
        <v>0</v>
      </c>
      <c r="L2589" s="24">
        <f>SUMIFS(PASTE_FLEX_TRACKER!$D:$D,PASTE_FLEX_TRACKER!$F:$F,MAIN!$A2589,PASTE_FLEX_TRACKER!$B:$B,MAIN!$D2589)-SUMIFS(PASTE_FLEX_TRACKER!$D:$D,PASTE_FLEX_TRACKER!$C:$C,MAIN!$A2589,PASTE_FLEX_TRACKER!$B:$B,MAIN!$D2589)</f>
        <v>0</v>
      </c>
      <c r="M2589" s="24">
        <f>IFERROR(-VLOOKUP(D2589,SQ!$A$19:$CC$52,HLOOKUP(MAIN!A2589,SQ!$B$18:$CC$56,39,FALSE),FALSE),"n/a")</f>
        <v>0</v>
      </c>
      <c r="N2589" s="46" t="s">
        <v>563</v>
      </c>
      <c r="O2589" s="46">
        <f>SUMIFS(MAN_ADJ!$L:$L,MAN_ADJ!$K:$K,MAIN!$D2589,MAN_ADJ!$J:$J,MAIN!$S2589)</f>
        <v>0</v>
      </c>
      <c r="P2589" s="25">
        <f t="shared" si="747"/>
        <v>0</v>
      </c>
      <c r="Q2589" s="28" t="str">
        <f t="shared" si="737"/>
        <v>n/a</v>
      </c>
      <c r="R2589" s="38">
        <f t="shared" si="738"/>
        <v>0</v>
      </c>
      <c r="S2589" s="17" t="s">
        <v>262</v>
      </c>
    </row>
    <row r="2590" spans="1:19" x14ac:dyDescent="0.25">
      <c r="A2590" s="17" t="s">
        <v>262</v>
      </c>
      <c r="B2590" s="17" t="s">
        <v>93</v>
      </c>
      <c r="C2590" s="17" t="s">
        <v>263</v>
      </c>
      <c r="D2590" s="17" t="s">
        <v>120</v>
      </c>
      <c r="E2590" s="24">
        <f>IF(U2590="SC",SUMIFS(SC!F:F,SC!A:A,MAIN!D2590,SC!B:B,MAIN!A2590),SUMIFS(Allocations!$H:$H,Allocations!$A:$A,MAIN!$A2590,Allocations!$B:$B,MAIN!$D2590))</f>
        <v>0</v>
      </c>
      <c r="F2590" s="24">
        <f>IF(U2590="SC",SUMIFS(SC!J:J,SC!A:A,MAIN!D2590,SC!B:B,MAIN!A2590),SUMIFS(Allocations!M:M,Allocations!A:A,MAIN!A2590,Allocations!B:B,MAIN!D2590))</f>
        <v>0</v>
      </c>
      <c r="G2590" s="24">
        <f t="shared" si="745"/>
        <v>0</v>
      </c>
      <c r="H2590" s="24">
        <f>IFERROR(VLOOKUP(S2590,Swaps_wk!$A$2:$AP$151,HLOOKUP(MAIN!D2590,Swaps_wk!$B$2:$AP$151,150,FALSE),FALSE),0)</f>
        <v>0</v>
      </c>
      <c r="I2590" s="24">
        <f>SUMIFS(PASTE_DQS_TRACKER!$D:$D,PASTE_DQS_TRACKER!$C:$C,MAIN!$A2590,PASTE_DQS_TRACKER!$B:$B,MAIN!$D2590)-SUMIFS(PASTE_DQS_TRACKER!$D:$D,PASTE_DQS_TRACKER!$C:$C,MAIN!A2590,PASTE_DQS_TRACKER!$E:$E,MAIN!$D2590)</f>
        <v>0</v>
      </c>
      <c r="J2590" s="25">
        <f t="shared" si="746"/>
        <v>0</v>
      </c>
      <c r="K2590" s="24">
        <f>IFERROR(IF(V2590="Flex",0,IF(D2590=$D$30,VLOOKUP(A2590,MMO_o10M_lease!$A$1:$F$51,5,FALSE),IF(D2590=$D$26,VLOOKUP(D2590,LANDINGS!$A$3:$BR$40,HLOOKUP(A2590,LANDINGS!$B$1:$CF$42,42,FALSE),FALSE)-IFERROR(VLOOKUP(A2590,MMO_o10M_lease!$A$1:$F$38,5,FALSE),0),VLOOKUP(D2590,LANDINGS!$A$3:$CF$40,HLOOKUP(A2590,LANDINGS!$B$1:$CF$42,42,FALSE),FALSE)))),0)</f>
        <v>0</v>
      </c>
      <c r="L2590" s="24">
        <f>SUMIFS(PASTE_FLEX_TRACKER!$D:$D,PASTE_FLEX_TRACKER!$F:$F,MAIN!$A2590,PASTE_FLEX_TRACKER!$B:$B,MAIN!$D2590)-SUMIFS(PASTE_FLEX_TRACKER!$D:$D,PASTE_FLEX_TRACKER!$C:$C,MAIN!$A2590,PASTE_FLEX_TRACKER!$B:$B,MAIN!$D2590)</f>
        <v>0</v>
      </c>
      <c r="M2590" s="24">
        <f>IFERROR(-VLOOKUP(D2590,SQ!$A$19:$CC$52,HLOOKUP(MAIN!A2590,SQ!$B$18:$CC$56,39,FALSE),FALSE),"n/a")</f>
        <v>0</v>
      </c>
      <c r="N2590" s="46" t="s">
        <v>563</v>
      </c>
      <c r="O2590" s="46">
        <f>SUMIFS(MAN_ADJ!$L:$L,MAN_ADJ!$K:$K,MAIN!$D2590,MAN_ADJ!$J:$J,MAIN!$S2590)</f>
        <v>0</v>
      </c>
      <c r="P2590" s="25">
        <f t="shared" si="747"/>
        <v>0</v>
      </c>
      <c r="Q2590" s="28" t="str">
        <f t="shared" si="737"/>
        <v>n/a</v>
      </c>
      <c r="R2590" s="38">
        <f t="shared" si="738"/>
        <v>0</v>
      </c>
      <c r="S2590" s="17" t="s">
        <v>262</v>
      </c>
    </row>
    <row r="2591" spans="1:19" x14ac:dyDescent="0.25">
      <c r="A2591" s="17" t="s">
        <v>262</v>
      </c>
      <c r="B2591" s="17" t="s">
        <v>93</v>
      </c>
      <c r="C2591" s="17" t="s">
        <v>263</v>
      </c>
      <c r="D2591" s="17" t="s">
        <v>121</v>
      </c>
      <c r="E2591" s="24">
        <f>IF(U2591="SC",SUMIFS(SC!F:F,SC!A:A,MAIN!D2591,SC!B:B,MAIN!A2591),SUMIFS(Allocations!$H:$H,Allocations!$A:$A,MAIN!$A2591,Allocations!$B:$B,MAIN!$D2591))</f>
        <v>0</v>
      </c>
      <c r="F2591" s="24">
        <f>IF(U2591="SC",SUMIFS(SC!J:J,SC!A:A,MAIN!D2591,SC!B:B,MAIN!A2591),SUMIFS(Allocations!M:M,Allocations!A:A,MAIN!A2591,Allocations!B:B,MAIN!D2591))</f>
        <v>0</v>
      </c>
      <c r="G2591" s="24">
        <f t="shared" si="745"/>
        <v>0</v>
      </c>
      <c r="H2591" s="24">
        <f>IFERROR(VLOOKUP(S2591,Swaps_wk!$A$2:$AP$151,HLOOKUP(MAIN!D2591,Swaps_wk!$B$2:$AP$151,150,FALSE),FALSE),0)</f>
        <v>0</v>
      </c>
      <c r="I2591" s="24">
        <f>SUMIFS(PASTE_DQS_TRACKER!$D:$D,PASTE_DQS_TRACKER!$C:$C,MAIN!$A2591,PASTE_DQS_TRACKER!$B:$B,MAIN!$D2591)-SUMIFS(PASTE_DQS_TRACKER!$D:$D,PASTE_DQS_TRACKER!$C:$C,MAIN!A2591,PASTE_DQS_TRACKER!$E:$E,MAIN!$D2591)</f>
        <v>0</v>
      </c>
      <c r="J2591" s="25">
        <f t="shared" si="746"/>
        <v>0</v>
      </c>
      <c r="K2591" s="24">
        <f>IFERROR(IF(V2591="Flex",0,IF(D2591=$D$30,VLOOKUP(A2591,MMO_o10M_lease!$A$1:$F$51,5,FALSE),IF(D2591=$D$26,VLOOKUP(D2591,LANDINGS!$A$3:$BR$40,HLOOKUP(A2591,LANDINGS!$B$1:$CF$42,42,FALSE),FALSE)-IFERROR(VLOOKUP(A2591,MMO_o10M_lease!$A$1:$F$38,5,FALSE),0),VLOOKUP(D2591,LANDINGS!$A$3:$CF$40,HLOOKUP(A2591,LANDINGS!$B$1:$CF$42,42,FALSE),FALSE)))),0)</f>
        <v>0</v>
      </c>
      <c r="L2591" s="24">
        <f>SUMIFS(PASTE_FLEX_TRACKER!$D:$D,PASTE_FLEX_TRACKER!$F:$F,MAIN!$A2591,PASTE_FLEX_TRACKER!$B:$B,MAIN!$D2591)-SUMIFS(PASTE_FLEX_TRACKER!$D:$D,PASTE_FLEX_TRACKER!$C:$C,MAIN!$A2591,PASTE_FLEX_TRACKER!$B:$B,MAIN!$D2591)</f>
        <v>0</v>
      </c>
      <c r="M2591" s="24">
        <f>IFERROR(-VLOOKUP(D2591,SQ!$A$19:$CC$52,HLOOKUP(MAIN!A2591,SQ!$B$18:$CC$56,39,FALSE),FALSE),"n/a")</f>
        <v>0</v>
      </c>
      <c r="N2591" s="46" t="s">
        <v>563</v>
      </c>
      <c r="O2591" s="46">
        <f>SUMIFS(MAN_ADJ!$L:$L,MAN_ADJ!$K:$K,MAIN!$D2591,MAN_ADJ!$J:$J,MAIN!$S2591)</f>
        <v>0</v>
      </c>
      <c r="P2591" s="25">
        <f t="shared" si="747"/>
        <v>0</v>
      </c>
      <c r="Q2591" s="28" t="str">
        <f t="shared" si="737"/>
        <v>n/a</v>
      </c>
      <c r="R2591" s="38">
        <f t="shared" si="738"/>
        <v>0</v>
      </c>
      <c r="S2591" s="17" t="s">
        <v>262</v>
      </c>
    </row>
    <row r="2592" spans="1:19" x14ac:dyDescent="0.25">
      <c r="A2592" s="17" t="s">
        <v>262</v>
      </c>
      <c r="B2592" s="17" t="s">
        <v>93</v>
      </c>
      <c r="C2592" s="17" t="s">
        <v>263</v>
      </c>
      <c r="D2592" s="17" t="s">
        <v>122</v>
      </c>
      <c r="E2592" s="24">
        <f>IF(U2592="SC",SUMIFS(SC!F:F,SC!A:A,MAIN!D2592,SC!B:B,MAIN!A2592),SUMIFS(Allocations!$H:$H,Allocations!$A:$A,MAIN!$A2592,Allocations!$B:$B,MAIN!$D2592))</f>
        <v>0</v>
      </c>
      <c r="F2592" s="24">
        <f>IF(U2592="SC",SUMIFS(SC!J:J,SC!A:A,MAIN!D2592,SC!B:B,MAIN!A2592),SUMIFS(Allocations!M:M,Allocations!A:A,MAIN!A2592,Allocations!B:B,MAIN!D2592))</f>
        <v>0</v>
      </c>
      <c r="G2592" s="24">
        <f t="shared" si="745"/>
        <v>0</v>
      </c>
      <c r="H2592" s="24">
        <f>IFERROR(VLOOKUP(S2592,Swaps_wk!$A$2:$AP$151,HLOOKUP(MAIN!D2592,Swaps_wk!$B$2:$AP$151,150,FALSE),FALSE),0)</f>
        <v>0</v>
      </c>
      <c r="I2592" s="24">
        <f>SUMIFS(PASTE_DQS_TRACKER!$D:$D,PASTE_DQS_TRACKER!$C:$C,MAIN!$A2592,PASTE_DQS_TRACKER!$B:$B,MAIN!$D2592)-SUMIFS(PASTE_DQS_TRACKER!$D:$D,PASTE_DQS_TRACKER!$C:$C,MAIN!A2592,PASTE_DQS_TRACKER!$E:$E,MAIN!$D2592)</f>
        <v>0</v>
      </c>
      <c r="J2592" s="25">
        <f t="shared" si="746"/>
        <v>0</v>
      </c>
      <c r="K2592" s="24">
        <f>IFERROR(IF(V2592="Flex",0,IF(D2592=$D$30,VLOOKUP(A2592,MMO_o10M_lease!$A$1:$F$51,5,FALSE),IF(D2592=$D$26,VLOOKUP(D2592,LANDINGS!$A$3:$BR$40,HLOOKUP(A2592,LANDINGS!$B$1:$CF$42,42,FALSE),FALSE)-IFERROR(VLOOKUP(A2592,MMO_o10M_lease!$A$1:$F$38,5,FALSE),0),VLOOKUP(D2592,LANDINGS!$A$3:$CF$40,HLOOKUP(A2592,LANDINGS!$B$1:$CF$42,42,FALSE),FALSE)))),0)</f>
        <v>0</v>
      </c>
      <c r="L2592" s="24">
        <f>SUMIFS(PASTE_FLEX_TRACKER!$D:$D,PASTE_FLEX_TRACKER!$F:$F,MAIN!$A2592,PASTE_FLEX_TRACKER!$B:$B,MAIN!$D2592)-SUMIFS(PASTE_FLEX_TRACKER!$D:$D,PASTE_FLEX_TRACKER!$C:$C,MAIN!$A2592,PASTE_FLEX_TRACKER!$B:$B,MAIN!$D2592)</f>
        <v>0</v>
      </c>
      <c r="M2592" s="24">
        <f>IFERROR(-VLOOKUP(D2592,SQ!$A$19:$CC$52,HLOOKUP(MAIN!A2592,SQ!$B$18:$CC$56,39,FALSE),FALSE),"n/a")</f>
        <v>0</v>
      </c>
      <c r="N2592" s="46" t="s">
        <v>563</v>
      </c>
      <c r="O2592" s="46">
        <f>SUMIFS(MAN_ADJ!$L:$L,MAN_ADJ!$K:$K,MAIN!$D2592,MAN_ADJ!$J:$J,MAIN!$S2592)</f>
        <v>0</v>
      </c>
      <c r="P2592" s="25">
        <f t="shared" si="747"/>
        <v>0</v>
      </c>
      <c r="Q2592" s="28" t="str">
        <f t="shared" si="737"/>
        <v>n/a</v>
      </c>
      <c r="R2592" s="38">
        <f t="shared" si="738"/>
        <v>0</v>
      </c>
      <c r="S2592" s="17" t="s">
        <v>262</v>
      </c>
    </row>
    <row r="2593" spans="1:19" x14ac:dyDescent="0.25">
      <c r="A2593" s="17" t="s">
        <v>262</v>
      </c>
      <c r="B2593" s="17" t="s">
        <v>93</v>
      </c>
      <c r="C2593" s="17" t="s">
        <v>263</v>
      </c>
      <c r="D2593" s="17" t="s">
        <v>123</v>
      </c>
      <c r="E2593" s="24">
        <f>IF(U2593="SC",SUMIFS(SC!F:F,SC!A:A,MAIN!D2593,SC!B:B,MAIN!A2593),SUMIFS(Allocations!$H:$H,Allocations!$A:$A,MAIN!$A2593,Allocations!$B:$B,MAIN!$D2593))</f>
        <v>0</v>
      </c>
      <c r="F2593" s="24">
        <f>IF(U2593="SC",SUMIFS(SC!J:J,SC!A:A,MAIN!D2593,SC!B:B,MAIN!A2593),SUMIFS(Allocations!M:M,Allocations!A:A,MAIN!A2593,Allocations!B:B,MAIN!D2593))</f>
        <v>0</v>
      </c>
      <c r="G2593" s="24">
        <f t="shared" si="745"/>
        <v>0</v>
      </c>
      <c r="H2593" s="24">
        <f>IFERROR(VLOOKUP(S2593,Swaps_wk!$A$2:$AP$151,HLOOKUP(MAIN!D2593,Swaps_wk!$B$2:$AP$151,150,FALSE),FALSE),0)</f>
        <v>0</v>
      </c>
      <c r="I2593" s="24">
        <f>SUMIFS(PASTE_DQS_TRACKER!$D:$D,PASTE_DQS_TRACKER!$C:$C,MAIN!$A2593,PASTE_DQS_TRACKER!$B:$B,MAIN!$D2593)-SUMIFS(PASTE_DQS_TRACKER!$D:$D,PASTE_DQS_TRACKER!$C:$C,MAIN!A2593,PASTE_DQS_TRACKER!$E:$E,MAIN!$D2593)</f>
        <v>0</v>
      </c>
      <c r="J2593" s="25">
        <f t="shared" si="746"/>
        <v>0</v>
      </c>
      <c r="K2593" s="24">
        <f>IFERROR(IF(V2593="Flex",0,IF(D2593=$D$30,VLOOKUP(A2593,MMO_o10M_lease!$A$1:$F$51,5,FALSE),IF(D2593=$D$26,VLOOKUP(D2593,LANDINGS!$A$3:$BR$40,HLOOKUP(A2593,LANDINGS!$B$1:$CF$42,42,FALSE),FALSE)-IFERROR(VLOOKUP(A2593,MMO_o10M_lease!$A$1:$F$38,5,FALSE),0),VLOOKUP(D2593,LANDINGS!$A$3:$CF$40,HLOOKUP(A2593,LANDINGS!$B$1:$CF$42,42,FALSE),FALSE)))),0)</f>
        <v>0</v>
      </c>
      <c r="L2593" s="24">
        <f>SUMIFS(PASTE_FLEX_TRACKER!$D:$D,PASTE_FLEX_TRACKER!$F:$F,MAIN!$A2593,PASTE_FLEX_TRACKER!$B:$B,MAIN!$D2593)-SUMIFS(PASTE_FLEX_TRACKER!$D:$D,PASTE_FLEX_TRACKER!$C:$C,MAIN!$A2593,PASTE_FLEX_TRACKER!$B:$B,MAIN!$D2593)</f>
        <v>0</v>
      </c>
      <c r="M2593" s="24">
        <f>IFERROR(-VLOOKUP(D2593,SQ!$A$19:$CC$52,HLOOKUP(MAIN!A2593,SQ!$B$18:$CC$56,39,FALSE),FALSE),"n/a")</f>
        <v>0</v>
      </c>
      <c r="N2593" s="46" t="s">
        <v>563</v>
      </c>
      <c r="O2593" s="46">
        <f>SUMIFS(MAN_ADJ!$L:$L,MAN_ADJ!$K:$K,MAIN!$D2593,MAN_ADJ!$J:$J,MAIN!$S2593)</f>
        <v>0</v>
      </c>
      <c r="P2593" s="25">
        <f t="shared" si="747"/>
        <v>0</v>
      </c>
      <c r="Q2593" s="28" t="str">
        <f t="shared" si="737"/>
        <v>n/a</v>
      </c>
      <c r="R2593" s="38">
        <f t="shared" si="738"/>
        <v>0</v>
      </c>
      <c r="S2593" s="17" t="s">
        <v>262</v>
      </c>
    </row>
    <row r="2594" spans="1:19" x14ac:dyDescent="0.25">
      <c r="A2594" s="17" t="s">
        <v>262</v>
      </c>
      <c r="B2594" s="17" t="s">
        <v>93</v>
      </c>
      <c r="C2594" s="17" t="s">
        <v>263</v>
      </c>
      <c r="D2594" s="17" t="s">
        <v>124</v>
      </c>
      <c r="E2594" s="24">
        <f>IF(U2594="SC",SUMIFS(SC!F:F,SC!A:A,MAIN!D2594,SC!B:B,MAIN!A2594),SUMIFS(Allocations!$H:$H,Allocations!$A:$A,MAIN!$A2594,Allocations!$B:$B,MAIN!$D2594))</f>
        <v>0</v>
      </c>
      <c r="F2594" s="24">
        <f>IF(U2594="SC",SUMIFS(SC!J:J,SC!A:A,MAIN!D2594,SC!B:B,MAIN!A2594),SUMIFS(Allocations!M:M,Allocations!A:A,MAIN!A2594,Allocations!B:B,MAIN!D2594))</f>
        <v>0</v>
      </c>
      <c r="G2594" s="24">
        <f t="shared" si="745"/>
        <v>0</v>
      </c>
      <c r="H2594" s="24">
        <f>IFERROR(VLOOKUP(S2594,Swaps_wk!$A$2:$AP$151,HLOOKUP(MAIN!D2594,Swaps_wk!$B$2:$AP$151,150,FALSE),FALSE),0)</f>
        <v>0</v>
      </c>
      <c r="I2594" s="24">
        <f>SUMIFS(PASTE_DQS_TRACKER!$D:$D,PASTE_DQS_TRACKER!$C:$C,MAIN!$A2594,PASTE_DQS_TRACKER!$B:$B,MAIN!$D2594)-SUMIFS(PASTE_DQS_TRACKER!$D:$D,PASTE_DQS_TRACKER!$C:$C,MAIN!A2594,PASTE_DQS_TRACKER!$E:$E,MAIN!$D2594)</f>
        <v>0</v>
      </c>
      <c r="J2594" s="25">
        <f t="shared" si="746"/>
        <v>0</v>
      </c>
      <c r="K2594" s="24">
        <f>IFERROR(IF(V2594="Flex",0,IF(D2594=$D$30,VLOOKUP(A2594,MMO_o10M_lease!$A$1:$F$51,5,FALSE),IF(D2594=$D$26,VLOOKUP(D2594,LANDINGS!$A$3:$BR$40,HLOOKUP(A2594,LANDINGS!$B$1:$CF$42,42,FALSE),FALSE)-IFERROR(VLOOKUP(A2594,MMO_o10M_lease!$A$1:$F$38,5,FALSE),0),VLOOKUP(D2594,LANDINGS!$A$3:$CF$40,HLOOKUP(A2594,LANDINGS!$B$1:$CF$42,42,FALSE),FALSE)))),0)</f>
        <v>0</v>
      </c>
      <c r="L2594" s="24">
        <f>SUMIFS(PASTE_FLEX_TRACKER!$D:$D,PASTE_FLEX_TRACKER!$F:$F,MAIN!$A2594,PASTE_FLEX_TRACKER!$B:$B,MAIN!$D2594)-SUMIFS(PASTE_FLEX_TRACKER!$D:$D,PASTE_FLEX_TRACKER!$C:$C,MAIN!$A2594,PASTE_FLEX_TRACKER!$B:$B,MAIN!$D2594)</f>
        <v>0</v>
      </c>
      <c r="M2594" s="24">
        <f>IFERROR(-VLOOKUP(D2594,SQ!$A$19:$CC$52,HLOOKUP(MAIN!A2594,SQ!$B$18:$CC$56,39,FALSE),FALSE),"n/a")</f>
        <v>0</v>
      </c>
      <c r="N2594" s="46" t="s">
        <v>563</v>
      </c>
      <c r="O2594" s="46">
        <f>SUMIFS(MAN_ADJ!$L:$L,MAN_ADJ!$K:$K,MAIN!$D2594,MAN_ADJ!$J:$J,MAIN!$S2594)</f>
        <v>0</v>
      </c>
      <c r="P2594" s="25">
        <f t="shared" si="747"/>
        <v>0</v>
      </c>
      <c r="Q2594" s="28" t="str">
        <f t="shared" si="737"/>
        <v>n/a</v>
      </c>
      <c r="R2594" s="38">
        <f t="shared" si="738"/>
        <v>0</v>
      </c>
      <c r="S2594" s="17" t="s">
        <v>262</v>
      </c>
    </row>
    <row r="2595" spans="1:19" x14ac:dyDescent="0.25">
      <c r="A2595" s="17" t="s">
        <v>262</v>
      </c>
      <c r="B2595" s="17" t="s">
        <v>93</v>
      </c>
      <c r="C2595" s="17" t="s">
        <v>263</v>
      </c>
      <c r="D2595" s="17" t="s">
        <v>125</v>
      </c>
      <c r="E2595" s="24">
        <f>IF(U2595="SC",SUMIFS(SC!F:F,SC!A:A,MAIN!D2595,SC!B:B,MAIN!A2595),SUMIFS(Allocations!$H:$H,Allocations!$A:$A,MAIN!$A2595,Allocations!$B:$B,MAIN!$D2595))</f>
        <v>0</v>
      </c>
      <c r="F2595" s="24">
        <f>IF(U2595="SC",SUMIFS(SC!J:J,SC!A:A,MAIN!D2595,SC!B:B,MAIN!A2595),SUMIFS(Allocations!M:M,Allocations!A:A,MAIN!A2595,Allocations!B:B,MAIN!D2595))</f>
        <v>0</v>
      </c>
      <c r="G2595" s="24">
        <f t="shared" si="745"/>
        <v>0</v>
      </c>
      <c r="H2595" s="24">
        <f>IFERROR(VLOOKUP(S2595,Swaps_wk!$A$2:$AP$151,HLOOKUP(MAIN!D2595,Swaps_wk!$B$2:$AP$151,150,FALSE),FALSE),0)</f>
        <v>0</v>
      </c>
      <c r="I2595" s="24">
        <f>SUMIFS(PASTE_DQS_TRACKER!$D:$D,PASTE_DQS_TRACKER!$C:$C,MAIN!$A2595,PASTE_DQS_TRACKER!$B:$B,MAIN!$D2595)-SUMIFS(PASTE_DQS_TRACKER!$D:$D,PASTE_DQS_TRACKER!$C:$C,MAIN!A2595,PASTE_DQS_TRACKER!$E:$E,MAIN!$D2595)</f>
        <v>0</v>
      </c>
      <c r="J2595" s="25">
        <f t="shared" si="746"/>
        <v>0</v>
      </c>
      <c r="K2595" s="24">
        <f>IFERROR(IF(V2595="Flex",0,IF(D2595=$D$30,VLOOKUP(A2595,MMO_o10M_lease!$A$1:$F$51,5,FALSE),IF(D2595=$D$26,VLOOKUP(D2595,LANDINGS!$A$3:$BR$40,HLOOKUP(A2595,LANDINGS!$B$1:$CF$42,42,FALSE),FALSE)-IFERROR(VLOOKUP(A2595,MMO_o10M_lease!$A$1:$F$38,5,FALSE),0),VLOOKUP(D2595,LANDINGS!$A$3:$CF$40,HLOOKUP(A2595,LANDINGS!$B$1:$CF$42,42,FALSE),FALSE)))),0)</f>
        <v>0</v>
      </c>
      <c r="L2595" s="24">
        <f>SUMIFS(PASTE_FLEX_TRACKER!$D:$D,PASTE_FLEX_TRACKER!$F:$F,MAIN!$A2595,PASTE_FLEX_TRACKER!$B:$B,MAIN!$D2595)-SUMIFS(PASTE_FLEX_TRACKER!$D:$D,PASTE_FLEX_TRACKER!$C:$C,MAIN!$A2595,PASTE_FLEX_TRACKER!$B:$B,MAIN!$D2595)</f>
        <v>0</v>
      </c>
      <c r="M2595" s="24">
        <f>IFERROR(-VLOOKUP(D2595,SQ!$A$19:$CC$52,HLOOKUP(MAIN!A2595,SQ!$B$18:$CC$56,39,FALSE),FALSE),"n/a")</f>
        <v>0</v>
      </c>
      <c r="N2595" s="46" t="s">
        <v>563</v>
      </c>
      <c r="O2595" s="46">
        <f>SUMIFS(MAN_ADJ!$L:$L,MAN_ADJ!$K:$K,MAIN!$D2595,MAN_ADJ!$J:$J,MAIN!$S2595)</f>
        <v>0</v>
      </c>
      <c r="P2595" s="25">
        <f t="shared" si="747"/>
        <v>0</v>
      </c>
      <c r="Q2595" s="28" t="str">
        <f t="shared" si="737"/>
        <v>n/a</v>
      </c>
      <c r="R2595" s="38">
        <f t="shared" si="738"/>
        <v>0</v>
      </c>
      <c r="S2595" s="17" t="s">
        <v>262</v>
      </c>
    </row>
    <row r="2596" spans="1:19" x14ac:dyDescent="0.25">
      <c r="A2596" s="17" t="s">
        <v>262</v>
      </c>
      <c r="B2596" s="17" t="s">
        <v>93</v>
      </c>
      <c r="C2596" s="17" t="s">
        <v>263</v>
      </c>
      <c r="D2596" s="17" t="s">
        <v>126</v>
      </c>
      <c r="E2596" s="24">
        <f>IF(U2596="SC",SUMIFS(SC!F:F,SC!A:A,MAIN!D2596,SC!B:B,MAIN!A2596),SUMIFS(Allocations!$H:$H,Allocations!$A:$A,MAIN!$A2596,Allocations!$B:$B,MAIN!$D2596))</f>
        <v>0</v>
      </c>
      <c r="F2596" s="24">
        <f>IF(U2596="SC",SUMIFS(SC!J:J,SC!A:A,MAIN!D2596,SC!B:B,MAIN!A2596),SUMIFS(Allocations!M:M,Allocations!A:A,MAIN!A2596,Allocations!B:B,MAIN!D2596))</f>
        <v>0</v>
      </c>
      <c r="G2596" s="24">
        <f t="shared" si="745"/>
        <v>0</v>
      </c>
      <c r="H2596" s="24">
        <f>IFERROR(VLOOKUP(S2596,Swaps_wk!$A$2:$AP$151,HLOOKUP(MAIN!D2596,Swaps_wk!$B$2:$AP$151,150,FALSE),FALSE),0)</f>
        <v>0</v>
      </c>
      <c r="I2596" s="24">
        <f>SUMIFS(PASTE_DQS_TRACKER!$D:$D,PASTE_DQS_TRACKER!$C:$C,MAIN!$A2596,PASTE_DQS_TRACKER!$B:$B,MAIN!$D2596)-SUMIFS(PASTE_DQS_TRACKER!$D:$D,PASTE_DQS_TRACKER!$C:$C,MAIN!A2596,PASTE_DQS_TRACKER!$E:$E,MAIN!$D2596)</f>
        <v>0</v>
      </c>
      <c r="J2596" s="25">
        <f t="shared" si="746"/>
        <v>0</v>
      </c>
      <c r="K2596" s="24">
        <f>IFERROR(IF(V2596="Flex",0,IF(D2596=$D$30,VLOOKUP(A2596,MMO_o10M_lease!$A$1:$F$51,5,FALSE),IF(D2596=$D$26,VLOOKUP(D2596,LANDINGS!$A$3:$BR$40,HLOOKUP(A2596,LANDINGS!$B$1:$CF$42,42,FALSE),FALSE)-IFERROR(VLOOKUP(A2596,MMO_o10M_lease!$A$1:$F$38,5,FALSE),0),VLOOKUP(D2596,LANDINGS!$A$3:$CF$40,HLOOKUP(A2596,LANDINGS!$B$1:$CF$42,42,FALSE),FALSE)))),0)</f>
        <v>0</v>
      </c>
      <c r="L2596" s="24">
        <f>SUMIFS(PASTE_FLEX_TRACKER!$D:$D,PASTE_FLEX_TRACKER!$F:$F,MAIN!$A2596,PASTE_FLEX_TRACKER!$B:$B,MAIN!$D2596)-SUMIFS(PASTE_FLEX_TRACKER!$D:$D,PASTE_FLEX_TRACKER!$C:$C,MAIN!$A2596,PASTE_FLEX_TRACKER!$B:$B,MAIN!$D2596)</f>
        <v>0</v>
      </c>
      <c r="M2596" s="24">
        <f>IFERROR(-VLOOKUP(D2596,SQ!$A$19:$CC$52,HLOOKUP(MAIN!A2596,SQ!$B$18:$CC$56,39,FALSE),FALSE),"n/a")</f>
        <v>0</v>
      </c>
      <c r="N2596" s="46" t="s">
        <v>563</v>
      </c>
      <c r="O2596" s="46">
        <f>SUMIFS(MAN_ADJ!$L:$L,MAN_ADJ!$K:$K,MAIN!$D2596,MAN_ADJ!$J:$J,MAIN!$S2596)</f>
        <v>0</v>
      </c>
      <c r="P2596" s="25">
        <f t="shared" si="747"/>
        <v>0</v>
      </c>
      <c r="Q2596" s="28" t="str">
        <f t="shared" si="737"/>
        <v>n/a</v>
      </c>
      <c r="R2596" s="38">
        <f t="shared" si="738"/>
        <v>0</v>
      </c>
      <c r="S2596" s="17" t="s">
        <v>262</v>
      </c>
    </row>
    <row r="2597" spans="1:19" x14ac:dyDescent="0.25">
      <c r="A2597" s="17" t="s">
        <v>262</v>
      </c>
      <c r="B2597" s="17" t="s">
        <v>93</v>
      </c>
      <c r="C2597" s="17" t="s">
        <v>263</v>
      </c>
      <c r="D2597" s="17" t="s">
        <v>127</v>
      </c>
      <c r="E2597" s="24">
        <f>IF(U2597="SC",SUMIFS(SC!F:F,SC!A:A,MAIN!D2597,SC!B:B,MAIN!A2597),SUMIFS(Allocations!$H:$H,Allocations!$A:$A,MAIN!$A2597,Allocations!$B:$B,MAIN!$D2597))</f>
        <v>0</v>
      </c>
      <c r="F2597" s="24">
        <f>IF(U2597="SC",SUMIFS(SC!J:J,SC!A:A,MAIN!D2597,SC!B:B,MAIN!A2597),SUMIFS(Allocations!M:M,Allocations!A:A,MAIN!A2597,Allocations!B:B,MAIN!D2597))</f>
        <v>0</v>
      </c>
      <c r="G2597" s="24">
        <f t="shared" si="745"/>
        <v>0</v>
      </c>
      <c r="H2597" s="24">
        <f>IFERROR(VLOOKUP(S2597,Swaps_wk!$A$2:$AP$151,HLOOKUP(MAIN!D2597,Swaps_wk!$B$2:$AP$151,150,FALSE),FALSE),0)</f>
        <v>0</v>
      </c>
      <c r="I2597" s="24">
        <f>SUMIFS(PASTE_DQS_TRACKER!$D:$D,PASTE_DQS_TRACKER!$C:$C,MAIN!$A2597,PASTE_DQS_TRACKER!$B:$B,MAIN!$D2597)-SUMIFS(PASTE_DQS_TRACKER!$D:$D,PASTE_DQS_TRACKER!$C:$C,MAIN!A2597,PASTE_DQS_TRACKER!$E:$E,MAIN!$D2597)</f>
        <v>0</v>
      </c>
      <c r="J2597" s="25">
        <f t="shared" si="746"/>
        <v>0</v>
      </c>
      <c r="K2597" s="24">
        <f>IFERROR(IF(V2597="Flex",0,IF(D2597=$D$30,VLOOKUP(A2597,MMO_o10M_lease!$A$1:$F$51,5,FALSE),IF(D2597=$D$26,VLOOKUP(D2597,LANDINGS!$A$3:$BR$40,HLOOKUP(A2597,LANDINGS!$B$1:$CF$42,42,FALSE),FALSE)-IFERROR(VLOOKUP(A2597,MMO_o10M_lease!$A$1:$F$38,5,FALSE),0),VLOOKUP(D2597,LANDINGS!$A$3:$CF$40,HLOOKUP(A2597,LANDINGS!$B$1:$CF$42,42,FALSE),FALSE)))),0)</f>
        <v>0</v>
      </c>
      <c r="L2597" s="24">
        <f>SUMIFS(PASTE_FLEX_TRACKER!$D:$D,PASTE_FLEX_TRACKER!$F:$F,MAIN!$A2597,PASTE_FLEX_TRACKER!$B:$B,MAIN!$D2597)-SUMIFS(PASTE_FLEX_TRACKER!$D:$D,PASTE_FLEX_TRACKER!$C:$C,MAIN!$A2597,PASTE_FLEX_TRACKER!$B:$B,MAIN!$D2597)</f>
        <v>0</v>
      </c>
      <c r="M2597" s="24">
        <f>IFERROR(-VLOOKUP(D2597,SQ!$A$19:$CC$52,HLOOKUP(MAIN!A2597,SQ!$B$18:$CC$56,39,FALSE),FALSE),"n/a")</f>
        <v>0</v>
      </c>
      <c r="N2597" s="46" t="s">
        <v>563</v>
      </c>
      <c r="O2597" s="46">
        <f>SUMIFS(MAN_ADJ!$L:$L,MAN_ADJ!$K:$K,MAIN!$D2597,MAN_ADJ!$J:$J,MAIN!$S2597)</f>
        <v>0</v>
      </c>
      <c r="P2597" s="25">
        <f t="shared" si="747"/>
        <v>0</v>
      </c>
      <c r="Q2597" s="28" t="str">
        <f t="shared" si="737"/>
        <v>n/a</v>
      </c>
      <c r="R2597" s="38">
        <f t="shared" si="738"/>
        <v>0</v>
      </c>
      <c r="S2597" s="17" t="s">
        <v>262</v>
      </c>
    </row>
    <row r="2598" spans="1:19" x14ac:dyDescent="0.25">
      <c r="A2598" s="17" t="s">
        <v>262</v>
      </c>
      <c r="B2598" s="17" t="s">
        <v>93</v>
      </c>
      <c r="C2598" s="17" t="s">
        <v>263</v>
      </c>
      <c r="D2598" s="17" t="s">
        <v>184</v>
      </c>
      <c r="E2598" s="24">
        <f>IF(U2598="SC",SUMIFS(SC!F:F,SC!A:A,MAIN!D2598,SC!B:B,MAIN!A2598),SUMIFS(Allocations!$H:$H,Allocations!$A:$A,MAIN!$A2598,Allocations!$B:$B,MAIN!$D2598))</f>
        <v>0</v>
      </c>
      <c r="F2598" s="24">
        <f>IF(U2598="SC",SUMIFS(SC!J:J,SC!A:A,MAIN!D2598,SC!B:B,MAIN!A2598),SUMIFS(Allocations!M:M,Allocations!A:A,MAIN!A2598,Allocations!B:B,MAIN!D2598))</f>
        <v>0</v>
      </c>
      <c r="G2598" s="24">
        <f t="shared" ref="G2598:G2601" si="748">E2598+F2598</f>
        <v>0</v>
      </c>
      <c r="H2598" s="24">
        <f>IFERROR(VLOOKUP(S2598,Swaps_wk!$A$2:$AP$151,HLOOKUP(MAIN!D2598,Swaps_wk!$B$2:$AP$151,150,FALSE),FALSE),0)</f>
        <v>0</v>
      </c>
      <c r="I2598" s="24">
        <f>SUMIFS(PASTE_DQS_TRACKER!$D:$D,PASTE_DQS_TRACKER!$C:$C,MAIN!$A2598,PASTE_DQS_TRACKER!$B:$B,MAIN!$D2598)-SUMIFS(PASTE_DQS_TRACKER!$D:$D,PASTE_DQS_TRACKER!$C:$C,MAIN!A2598,PASTE_DQS_TRACKER!$E:$E,MAIN!$D2598)</f>
        <v>0</v>
      </c>
      <c r="J2598" s="25">
        <f t="shared" ref="J2598:J2601" si="749">G2598+I2598</f>
        <v>0</v>
      </c>
      <c r="K2598" s="24">
        <f>IFERROR(IF(V2598="Flex",0,IF(D2598=$D$30,VLOOKUP(A2598,MMO_o10M_lease!$A$1:$F$51,5,FALSE),IF(D2598=$D$26,VLOOKUP(D2598,LANDINGS!$A$3:$BR$40,HLOOKUP(A2598,LANDINGS!$B$1:$CF$42,42,FALSE),FALSE)-IFERROR(VLOOKUP(A2598,MMO_o10M_lease!$A$1:$F$38,5,FALSE),0),VLOOKUP(D2598,LANDINGS!$A$3:$CF$40,HLOOKUP(A2598,LANDINGS!$B$1:$CF$42,42,FALSE),FALSE)))),0)</f>
        <v>0</v>
      </c>
      <c r="L2598" s="24">
        <f>SUMIFS(PASTE_FLEX_TRACKER!$D:$D,PASTE_FLEX_TRACKER!$F:$F,MAIN!$A2598,PASTE_FLEX_TRACKER!$B:$B,MAIN!$D2598)-SUMIFS(PASTE_FLEX_TRACKER!$D:$D,PASTE_FLEX_TRACKER!$C:$C,MAIN!$A2598,PASTE_FLEX_TRACKER!$B:$B,MAIN!$D2598)</f>
        <v>0</v>
      </c>
      <c r="M2598" s="24" t="str">
        <f>IFERROR(-VLOOKUP(D2598,SQ!$A$19:$CC$52,HLOOKUP(MAIN!A2598,SQ!$B$18:$CC$56,39,FALSE),FALSE),"n/a")</f>
        <v>n/a</v>
      </c>
      <c r="N2598" s="46" t="s">
        <v>563</v>
      </c>
      <c r="O2598" s="46">
        <f>SUMIFS(MAN_ADJ!$L:$L,MAN_ADJ!$K:$K,MAIN!$D2598,MAN_ADJ!$J:$J,MAIN!$S2598)</f>
        <v>0</v>
      </c>
      <c r="P2598" s="25">
        <f t="shared" si="747"/>
        <v>0</v>
      </c>
      <c r="Q2598" s="28" t="str">
        <f t="shared" ref="Q2598:Q2601" si="750">IFERROR(P2598/J2598,"n/a")</f>
        <v>n/a</v>
      </c>
      <c r="R2598" s="38">
        <f t="shared" ref="R2598:R2601" si="751">J2598-P2598</f>
        <v>0</v>
      </c>
      <c r="S2598" s="17" t="s">
        <v>262</v>
      </c>
    </row>
    <row r="2599" spans="1:19" x14ac:dyDescent="0.25">
      <c r="A2599" s="17" t="s">
        <v>262</v>
      </c>
      <c r="B2599" s="17" t="s">
        <v>93</v>
      </c>
      <c r="C2599" s="17" t="s">
        <v>263</v>
      </c>
      <c r="D2599" s="17" t="s">
        <v>128</v>
      </c>
      <c r="E2599" s="24">
        <f>IF(U2599="SC",SUMIFS(SC!F:F,SC!A:A,MAIN!D2599,SC!B:B,MAIN!A2599),SUMIFS(Allocations!$H:$H,Allocations!$A:$A,MAIN!$A2599,Allocations!$B:$B,MAIN!$D2599))</f>
        <v>0</v>
      </c>
      <c r="F2599" s="24">
        <f>IF(U2599="SC",SUMIFS(SC!J:J,SC!A:A,MAIN!D2599,SC!B:B,MAIN!A2599),SUMIFS(Allocations!M:M,Allocations!A:A,MAIN!A2599,Allocations!B:B,MAIN!D2599))</f>
        <v>0</v>
      </c>
      <c r="G2599" s="24">
        <f t="shared" si="748"/>
        <v>0</v>
      </c>
      <c r="H2599" s="24">
        <f>IFERROR(VLOOKUP(S2599,Swaps_wk!$A$2:$AP$151,HLOOKUP(MAIN!D2599,Swaps_wk!$B$2:$AP$151,150,FALSE),FALSE),0)</f>
        <v>0</v>
      </c>
      <c r="I2599" s="24">
        <f>SUMIFS(PASTE_DQS_TRACKER!$D:$D,PASTE_DQS_TRACKER!$C:$C,MAIN!$A2599,PASTE_DQS_TRACKER!$B:$B,MAIN!$D2599)-SUMIFS(PASTE_DQS_TRACKER!$D:$D,PASTE_DQS_TRACKER!$C:$C,MAIN!A2599,PASTE_DQS_TRACKER!$E:$E,MAIN!$D2599)</f>
        <v>0</v>
      </c>
      <c r="J2599" s="25">
        <f t="shared" si="749"/>
        <v>0</v>
      </c>
      <c r="K2599" s="24">
        <f>IFERROR(IF(V2599="Flex",0,IF(D2599=$D$30,VLOOKUP(A2599,MMO_o10M_lease!$A$1:$F$51,5,FALSE),IF(D2599=$D$26,VLOOKUP(D2599,LANDINGS!$A$3:$BR$40,HLOOKUP(A2599,LANDINGS!$B$1:$CF$42,42,FALSE),FALSE)-IFERROR(VLOOKUP(A2599,MMO_o10M_lease!$A$1:$F$38,5,FALSE),0),VLOOKUP(D2599,LANDINGS!$A$3:$CF$40,HLOOKUP(A2599,LANDINGS!$B$1:$CF$42,42,FALSE),FALSE)))),0)</f>
        <v>0</v>
      </c>
      <c r="L2599" s="24">
        <f>SUMIFS(PASTE_FLEX_TRACKER!$D:$D,PASTE_FLEX_TRACKER!$F:$F,MAIN!$A2599,PASTE_FLEX_TRACKER!$B:$B,MAIN!$D2599)-SUMIFS(PASTE_FLEX_TRACKER!$D:$D,PASTE_FLEX_TRACKER!$C:$C,MAIN!$A2599,PASTE_FLEX_TRACKER!$B:$B,MAIN!$D2599)</f>
        <v>0</v>
      </c>
      <c r="M2599" s="24" t="str">
        <f>IFERROR(-VLOOKUP(D2599,SQ!$A$19:$CC$52,HLOOKUP(MAIN!A2599,SQ!$B$18:$CC$56,39,FALSE),FALSE),"n/a")</f>
        <v>n/a</v>
      </c>
      <c r="N2599" s="46" t="s">
        <v>563</v>
      </c>
      <c r="O2599" s="46">
        <f>SUMIFS(MAN_ADJ!$L:$L,MAN_ADJ!$K:$K,MAIN!$D2599,MAN_ADJ!$J:$J,MAIN!$S2599)</f>
        <v>0</v>
      </c>
      <c r="P2599" s="25">
        <f t="shared" si="747"/>
        <v>0</v>
      </c>
      <c r="Q2599" s="28" t="str">
        <f t="shared" si="750"/>
        <v>n/a</v>
      </c>
      <c r="R2599" s="38">
        <f t="shared" si="751"/>
        <v>0</v>
      </c>
      <c r="S2599" s="17" t="s">
        <v>262</v>
      </c>
    </row>
    <row r="2600" spans="1:19" x14ac:dyDescent="0.25">
      <c r="A2600" s="17" t="s">
        <v>262</v>
      </c>
      <c r="B2600" s="17" t="s">
        <v>93</v>
      </c>
      <c r="C2600" s="17" t="s">
        <v>263</v>
      </c>
      <c r="D2600" s="17" t="s">
        <v>129</v>
      </c>
      <c r="E2600" s="24">
        <f>IF(U2600="SC",SUMIFS(SC!F:F,SC!A:A,MAIN!D2600,SC!B:B,MAIN!A2600),SUMIFS(Allocations!$H:$H,Allocations!$A:$A,MAIN!$A2600,Allocations!$B:$B,MAIN!$D2600))</f>
        <v>0</v>
      </c>
      <c r="F2600" s="24">
        <f>IF(U2600="SC",SUMIFS(SC!J:J,SC!A:A,MAIN!D2600,SC!B:B,MAIN!A2600),SUMIFS(Allocations!M:M,Allocations!A:A,MAIN!A2600,Allocations!B:B,MAIN!D2600))</f>
        <v>0</v>
      </c>
      <c r="G2600" s="24">
        <f t="shared" si="748"/>
        <v>0</v>
      </c>
      <c r="H2600" s="24">
        <f>IFERROR(VLOOKUP(S2600,Swaps_wk!$A$2:$AP$151,HLOOKUP(MAIN!D2600,Swaps_wk!$B$2:$AP$151,150,FALSE),FALSE),0)</f>
        <v>0</v>
      </c>
      <c r="I2600" s="24">
        <f>SUMIFS(PASTE_DQS_TRACKER!$D:$D,PASTE_DQS_TRACKER!$C:$C,MAIN!$A2600,PASTE_DQS_TRACKER!$B:$B,MAIN!$D2600)-SUMIFS(PASTE_DQS_TRACKER!$D:$D,PASTE_DQS_TRACKER!$C:$C,MAIN!A2600,PASTE_DQS_TRACKER!$E:$E,MAIN!$D2600)</f>
        <v>0</v>
      </c>
      <c r="J2600" s="25">
        <f t="shared" si="749"/>
        <v>0</v>
      </c>
      <c r="K2600" s="24">
        <f>IFERROR(IF(V2600="Flex",0,IF(D2600=$D$30,VLOOKUP(A2600,MMO_o10M_lease!$A$1:$F$51,5,FALSE),IF(D2600=$D$26,VLOOKUP(D2600,LANDINGS!$A$3:$BR$40,HLOOKUP(A2600,LANDINGS!$B$1:$CF$42,42,FALSE),FALSE)-IFERROR(VLOOKUP(A2600,MMO_o10M_lease!$A$1:$F$38,5,FALSE),0),VLOOKUP(D2600,LANDINGS!$A$3:$CF$40,HLOOKUP(A2600,LANDINGS!$B$1:$CF$42,42,FALSE),FALSE)))),0)</f>
        <v>0</v>
      </c>
      <c r="L2600" s="24">
        <f>SUMIFS(PASTE_FLEX_TRACKER!$D:$D,PASTE_FLEX_TRACKER!$F:$F,MAIN!$A2600,PASTE_FLEX_TRACKER!$B:$B,MAIN!$D2600)-SUMIFS(PASTE_FLEX_TRACKER!$D:$D,PASTE_FLEX_TRACKER!$C:$C,MAIN!$A2600,PASTE_FLEX_TRACKER!$B:$B,MAIN!$D2600)</f>
        <v>0</v>
      </c>
      <c r="M2600" s="24" t="str">
        <f>IFERROR(-VLOOKUP(D2600,SQ!$A$19:$CC$52,HLOOKUP(MAIN!A2600,SQ!$B$18:$CC$56,39,FALSE),FALSE),"n/a")</f>
        <v>n/a</v>
      </c>
      <c r="N2600" s="46" t="s">
        <v>563</v>
      </c>
      <c r="O2600" s="46">
        <f>SUMIFS(MAN_ADJ!$L:$L,MAN_ADJ!$K:$K,MAIN!$D2600,MAN_ADJ!$J:$J,MAIN!$S2600)</f>
        <v>0</v>
      </c>
      <c r="P2600" s="25">
        <f t="shared" si="747"/>
        <v>0</v>
      </c>
      <c r="Q2600" s="28" t="str">
        <f t="shared" si="750"/>
        <v>n/a</v>
      </c>
      <c r="R2600" s="38">
        <f t="shared" si="751"/>
        <v>0</v>
      </c>
      <c r="S2600" s="17" t="s">
        <v>262</v>
      </c>
    </row>
    <row r="2601" spans="1:19" x14ac:dyDescent="0.25">
      <c r="A2601" s="17" t="s">
        <v>262</v>
      </c>
      <c r="B2601" s="17" t="s">
        <v>93</v>
      </c>
      <c r="C2601" s="17" t="s">
        <v>263</v>
      </c>
      <c r="D2601" s="17" t="s">
        <v>155</v>
      </c>
      <c r="E2601" s="24">
        <f>IF(U2601="SC",SUMIFS(SC!F:F,SC!A:A,MAIN!D2601,SC!B:B,MAIN!A2601),SUMIFS(Allocations!$H:$H,Allocations!$A:$A,MAIN!$A2601,Allocations!$B:$B,MAIN!$D2601))</f>
        <v>0</v>
      </c>
      <c r="F2601" s="24">
        <f>IF(U2601="SC",SUMIFS(SC!J:J,SC!A:A,MAIN!D2601,SC!B:B,MAIN!A2601),SUMIFS(Allocations!M:M,Allocations!A:A,MAIN!A2601,Allocations!B:B,MAIN!D2601))</f>
        <v>0</v>
      </c>
      <c r="G2601" s="24">
        <f t="shared" si="748"/>
        <v>0</v>
      </c>
      <c r="H2601" s="24">
        <f>IFERROR(VLOOKUP(S2601,Swaps_wk!$A$2:$AP$151,HLOOKUP(MAIN!D2601,Swaps_wk!$B$2:$AP$151,150,FALSE),FALSE),0)</f>
        <v>0</v>
      </c>
      <c r="I2601" s="24">
        <f>SUMIFS(PASTE_DQS_TRACKER!$D:$D,PASTE_DQS_TRACKER!$C:$C,MAIN!$A2601,PASTE_DQS_TRACKER!$B:$B,MAIN!$D2601)-SUMIFS(PASTE_DQS_TRACKER!$D:$D,PASTE_DQS_TRACKER!$C:$C,MAIN!A2601,PASTE_DQS_TRACKER!$E:$E,MAIN!$D2601)</f>
        <v>0</v>
      </c>
      <c r="J2601" s="25">
        <f t="shared" si="749"/>
        <v>0</v>
      </c>
      <c r="K2601" s="24">
        <f>IFERROR(IF(V2601="Flex",0,IF(D2601=$D$30,VLOOKUP(A2601,MMO_o10M_lease!$A$1:$F$51,5,FALSE),IF(D2601=$D$26,VLOOKUP(D2601,LANDINGS!$A$3:$BR$40,HLOOKUP(A2601,LANDINGS!$B$1:$CF$42,42,FALSE),FALSE)-IFERROR(VLOOKUP(A2601,MMO_o10M_lease!$A$1:$F$38,5,FALSE),0),VLOOKUP(D2601,LANDINGS!$A$3:$CF$40,HLOOKUP(A2601,LANDINGS!$B$1:$CF$42,42,FALSE),FALSE)))),0)</f>
        <v>0</v>
      </c>
      <c r="L2601" s="24">
        <f>SUMIFS(PASTE_FLEX_TRACKER!$D:$D,PASTE_FLEX_TRACKER!$F:$F,MAIN!$A2601,PASTE_FLEX_TRACKER!$B:$B,MAIN!$D2601)-SUMIFS(PASTE_FLEX_TRACKER!$D:$D,PASTE_FLEX_TRACKER!$C:$C,MAIN!$A2601,PASTE_FLEX_TRACKER!$B:$B,MAIN!$D2601)</f>
        <v>0</v>
      </c>
      <c r="M2601" s="24" t="str">
        <f>IFERROR(-VLOOKUP(D2601,SQ!$A$19:$CC$52,HLOOKUP(MAIN!A2601,SQ!$B$18:$CC$56,39,FALSE),FALSE),"n/a")</f>
        <v>n/a</v>
      </c>
      <c r="N2601" s="46" t="s">
        <v>563</v>
      </c>
      <c r="O2601" s="46">
        <f>SUMIFS(MAN_ADJ!$L:$L,MAN_ADJ!$K:$K,MAIN!$D2601,MAN_ADJ!$J:$J,MAIN!$S2601)</f>
        <v>0</v>
      </c>
      <c r="P2601" s="25">
        <f t="shared" si="747"/>
        <v>0</v>
      </c>
      <c r="Q2601" s="28" t="str">
        <f t="shared" si="750"/>
        <v>n/a</v>
      </c>
      <c r="R2601" s="38">
        <f t="shared" si="751"/>
        <v>0</v>
      </c>
      <c r="S2601" s="17" t="s">
        <v>262</v>
      </c>
    </row>
    <row r="2602" spans="1:19" x14ac:dyDescent="0.25">
      <c r="A2602" s="17" t="s">
        <v>262</v>
      </c>
      <c r="B2602" s="17" t="s">
        <v>93</v>
      </c>
      <c r="C2602" s="17" t="s">
        <v>263</v>
      </c>
      <c r="D2602" s="17" t="s">
        <v>130</v>
      </c>
      <c r="E2602" s="24">
        <f>IF(U2602="SC",SUMIFS(SC!F:F,SC!A:A,MAIN!D2602,SC!B:B,MAIN!A2602),SUMIFS(Allocations!$H:$H,Allocations!$A:$A,MAIN!$A2602,Allocations!$B:$B,MAIN!$D2602))</f>
        <v>0</v>
      </c>
      <c r="F2602" s="24">
        <f>IF(U2602="SC",SUMIFS(SC!J:J,SC!A:A,MAIN!D2602,SC!B:B,MAIN!A2602),SUMIFS(Allocations!M:M,Allocations!A:A,MAIN!A2602,Allocations!B:B,MAIN!D2602))</f>
        <v>0</v>
      </c>
      <c r="G2602" s="24">
        <f t="shared" si="745"/>
        <v>0</v>
      </c>
      <c r="H2602" s="24">
        <f>IFERROR(VLOOKUP(S2602,Swaps_wk!$A$2:$AP$151,HLOOKUP(MAIN!D2602,Swaps_wk!$B$2:$AP$151,150,FALSE),FALSE),0)</f>
        <v>0</v>
      </c>
      <c r="I2602" s="24">
        <f>SUMIFS(PASTE_DQS_TRACKER!$D:$D,PASTE_DQS_TRACKER!$C:$C,MAIN!$A2602,PASTE_DQS_TRACKER!$B:$B,MAIN!$D2602)-SUMIFS(PASTE_DQS_TRACKER!$D:$D,PASTE_DQS_TRACKER!$C:$C,MAIN!A2602,PASTE_DQS_TRACKER!$E:$E,MAIN!$D2602)</f>
        <v>0</v>
      </c>
      <c r="J2602" s="25">
        <f t="shared" si="746"/>
        <v>0</v>
      </c>
      <c r="K2602" s="24">
        <f>IFERROR(IF(V2602="Flex",0,IF(D2602=$D$30,VLOOKUP(A2602,MMO_o10M_lease!$A$1:$F$51,5,FALSE),IF(D2602=$D$26,VLOOKUP(D2602,LANDINGS!$A$3:$BR$40,HLOOKUP(A2602,LANDINGS!$B$1:$CF$42,42,FALSE),FALSE)-IFERROR(VLOOKUP(A2602,MMO_o10M_lease!$A$1:$F$38,5,FALSE),0),VLOOKUP(D2602,LANDINGS!$A$3:$CF$40,HLOOKUP(A2602,LANDINGS!$B$1:$CF$42,42,FALSE),FALSE)))),0)</f>
        <v>0</v>
      </c>
      <c r="L2602" s="24">
        <f>SUMIFS(PASTE_FLEX_TRACKER!$D:$D,PASTE_FLEX_TRACKER!$F:$F,MAIN!$A2602,PASTE_FLEX_TRACKER!$B:$B,MAIN!$D2602)-SUMIFS(PASTE_FLEX_TRACKER!$D:$D,PASTE_FLEX_TRACKER!$C:$C,MAIN!$A2602,PASTE_FLEX_TRACKER!$B:$B,MAIN!$D2602)</f>
        <v>0</v>
      </c>
      <c r="M2602" s="24" t="str">
        <f>IFERROR(-VLOOKUP(D2602,SQ!$A$19:$CC$52,HLOOKUP(MAIN!A2602,SQ!$B$18:$CC$56,39,FALSE),FALSE),"n/a")</f>
        <v>n/a</v>
      </c>
      <c r="N2602" s="46" t="s">
        <v>563</v>
      </c>
      <c r="O2602" s="46">
        <f>SUMIFS(MAN_ADJ!$L:$L,MAN_ADJ!$K:$K,MAIN!$D2602,MAN_ADJ!$J:$J,MAIN!$S2602)</f>
        <v>0</v>
      </c>
      <c r="P2602" s="25">
        <f t="shared" si="747"/>
        <v>0</v>
      </c>
      <c r="Q2602" s="28" t="str">
        <f t="shared" si="737"/>
        <v>n/a</v>
      </c>
      <c r="R2602" s="38">
        <f t="shared" si="738"/>
        <v>0</v>
      </c>
      <c r="S2602" s="17" t="s">
        <v>262</v>
      </c>
    </row>
    <row r="2603" spans="1:19" x14ac:dyDescent="0.25">
      <c r="A2603" s="26" t="s">
        <v>262</v>
      </c>
      <c r="B2603" s="26" t="s">
        <v>93</v>
      </c>
      <c r="C2603" s="26" t="s">
        <v>263</v>
      </c>
      <c r="D2603" s="26" t="s">
        <v>131</v>
      </c>
      <c r="E2603" s="27">
        <f t="shared" ref="E2603:M2603" si="752">SUM(E2565:E2602)</f>
        <v>64.009</v>
      </c>
      <c r="F2603" s="27">
        <f t="shared" si="752"/>
        <v>9.1999999999999993</v>
      </c>
      <c r="G2603" s="27">
        <f t="shared" si="752"/>
        <v>73.208999999999989</v>
      </c>
      <c r="H2603" s="27">
        <f>IFERROR(VLOOKUP(S2603,Swaps_wk!$A$2:$AP$151,HLOOKUP(MAIN!D2603,Swaps_wk!$B$2:$AP$151,150,FALSE),FALSE),0)</f>
        <v>0</v>
      </c>
      <c r="I2603" s="27">
        <f t="shared" si="752"/>
        <v>0</v>
      </c>
      <c r="J2603" s="25">
        <f t="shared" si="752"/>
        <v>73.208999999999989</v>
      </c>
      <c r="K2603" s="27">
        <f t="shared" si="752"/>
        <v>22.33</v>
      </c>
      <c r="L2603" s="27">
        <f t="shared" si="752"/>
        <v>0</v>
      </c>
      <c r="M2603" s="27">
        <f t="shared" si="752"/>
        <v>0</v>
      </c>
      <c r="N2603" s="46" t="s">
        <v>563</v>
      </c>
      <c r="O2603" s="27">
        <f>SUM(O2565:O2602)</f>
        <v>0</v>
      </c>
      <c r="P2603" s="25">
        <f t="shared" ref="P2603" si="753">SUM(P2565:P2602)</f>
        <v>22.33</v>
      </c>
      <c r="Q2603" s="28">
        <f t="shared" si="737"/>
        <v>0.30501714270103403</v>
      </c>
      <c r="R2603" s="38">
        <f t="shared" si="738"/>
        <v>50.878999999999991</v>
      </c>
      <c r="S2603" s="17" t="s">
        <v>262</v>
      </c>
    </row>
    <row r="2604" spans="1:19" x14ac:dyDescent="0.25">
      <c r="A2604" s="17" t="s">
        <v>264</v>
      </c>
      <c r="B2604" s="17" t="s">
        <v>93</v>
      </c>
      <c r="C2604" s="17" t="s">
        <v>265</v>
      </c>
      <c r="D2604" s="17" t="s">
        <v>95</v>
      </c>
      <c r="E2604" s="24">
        <f>IF(U2604="SC",SUMIFS(SC!F:F,SC!A:A,MAIN!D2604,SC!B:B,MAIN!A2604),SUMIFS(Allocations!$H:$H,Allocations!$A:$A,MAIN!$A2604,Allocations!$B:$B,MAIN!$D2604))</f>
        <v>2.4039999999999999</v>
      </c>
      <c r="F2604" s="24">
        <f>IF(U2604="SC",SUMIFS(SC!J:J,SC!A:A,MAIN!D2604,SC!B:B,MAIN!A2604),SUMIFS(Allocations!M:M,Allocations!A:A,MAIN!A2604,Allocations!B:B,MAIN!D2604))</f>
        <v>0.158</v>
      </c>
      <c r="G2604" s="24">
        <f t="shared" ref="G2604:G2641" si="754">E2604+F2604</f>
        <v>2.5619999999999998</v>
      </c>
      <c r="H2604" s="24">
        <f>IFERROR(VLOOKUP(S2604,Swaps_wk!$A$2:$AP$151,HLOOKUP(MAIN!D2604,Swaps_wk!$B$2:$AP$151,150,FALSE),FALSE),0)</f>
        <v>0</v>
      </c>
      <c r="I2604" s="24">
        <f>SUMIFS(PASTE_DQS_TRACKER!$D:$D,PASTE_DQS_TRACKER!$C:$C,MAIN!$A2604,PASTE_DQS_TRACKER!$B:$B,MAIN!$D2604)-SUMIFS(PASTE_DQS_TRACKER!$D:$D,PASTE_DQS_TRACKER!$C:$C,MAIN!A2604,PASTE_DQS_TRACKER!$E:$E,MAIN!$D2604)</f>
        <v>4.3999999999999995</v>
      </c>
      <c r="J2604" s="25">
        <f t="shared" ref="J2604:J2641" si="755">G2604+I2604</f>
        <v>6.9619999999999997</v>
      </c>
      <c r="K2604" s="24">
        <f>IFERROR(IF(V2604="Flex",0,IF(D2604=$D$30,VLOOKUP(A2604,MMO_o10M_lease!$A$1:$F$51,5,FALSE),IF(D2604=$D$26,VLOOKUP(D2604,LANDINGS!$A$3:$BR$40,HLOOKUP(A2604,LANDINGS!$B$1:$CF$42,42,FALSE),FALSE)-IFERROR(VLOOKUP(A2604,MMO_o10M_lease!$A$1:$F$38,5,FALSE),0),VLOOKUP(D2604,LANDINGS!$A$3:$CF$40,HLOOKUP(A2604,LANDINGS!$B$1:$CF$42,42,FALSE),FALSE)))),0)</f>
        <v>0.247</v>
      </c>
      <c r="L2604" s="24">
        <f>SUMIFS(PASTE_FLEX_TRACKER!$D:$D,PASTE_FLEX_TRACKER!$F:$F,MAIN!$A2604,PASTE_FLEX_TRACKER!$B:$B,MAIN!$D2604)-SUMIFS(PASTE_FLEX_TRACKER!$D:$D,PASTE_FLEX_TRACKER!$C:$C,MAIN!$A2604,PASTE_FLEX_TRACKER!$B:$B,MAIN!$D2604)</f>
        <v>0</v>
      </c>
      <c r="M2604" s="24">
        <f>IFERROR(-VLOOKUP(D2604,SQ!$A$19:$CC$52,HLOOKUP(MAIN!A2604,SQ!$B$18:$CC$56,39,FALSE),FALSE),"n/a")</f>
        <v>0</v>
      </c>
      <c r="N2604" s="46" t="s">
        <v>563</v>
      </c>
      <c r="O2604" s="46">
        <f>SUMIFS(MAN_ADJ!$L:$L,MAN_ADJ!$K:$K,MAIN!$D2604,MAN_ADJ!$J:$J,MAIN!$S2604)</f>
        <v>0</v>
      </c>
      <c r="P2604" s="25">
        <f t="shared" ref="P2604:P2641" si="756">SUM(K2604:O2604)</f>
        <v>0.247</v>
      </c>
      <c r="Q2604" s="28">
        <f t="shared" si="737"/>
        <v>3.5478310830221203E-2</v>
      </c>
      <c r="R2604" s="38">
        <f t="shared" si="738"/>
        <v>6.7149999999999999</v>
      </c>
      <c r="S2604" s="17" t="s">
        <v>264</v>
      </c>
    </row>
    <row r="2605" spans="1:19" x14ac:dyDescent="0.25">
      <c r="A2605" s="17" t="s">
        <v>264</v>
      </c>
      <c r="B2605" s="17" t="s">
        <v>93</v>
      </c>
      <c r="C2605" s="17" t="s">
        <v>265</v>
      </c>
      <c r="D2605" s="17" t="s">
        <v>96</v>
      </c>
      <c r="E2605" s="24">
        <f>IF(U2605="SC",SUMIFS(SC!F:F,SC!A:A,MAIN!D2605,SC!B:B,MAIN!A2605),SUMIFS(Allocations!$H:$H,Allocations!$A:$A,MAIN!$A2605,Allocations!$B:$B,MAIN!$D2605))</f>
        <v>0.32200000000000001</v>
      </c>
      <c r="F2605" s="24">
        <f>IF(U2605="SC",SUMIFS(SC!J:J,SC!A:A,MAIN!D2605,SC!B:B,MAIN!A2605),SUMIFS(Allocations!M:M,Allocations!A:A,MAIN!A2605,Allocations!B:B,MAIN!D2605))</f>
        <v>0</v>
      </c>
      <c r="G2605" s="24">
        <f t="shared" si="754"/>
        <v>0.32200000000000001</v>
      </c>
      <c r="H2605" s="24">
        <f>IFERROR(VLOOKUP(S2605,Swaps_wk!$A$2:$AP$151,HLOOKUP(MAIN!D2605,Swaps_wk!$B$2:$AP$151,150,FALSE),FALSE),0)</f>
        <v>0</v>
      </c>
      <c r="I2605" s="24">
        <f>SUMIFS(PASTE_DQS_TRACKER!$D:$D,PASTE_DQS_TRACKER!$C:$C,MAIN!$A2605,PASTE_DQS_TRACKER!$B:$B,MAIN!$D2605)-SUMIFS(PASTE_DQS_TRACKER!$D:$D,PASTE_DQS_TRACKER!$C:$C,MAIN!A2605,PASTE_DQS_TRACKER!$E:$E,MAIN!$D2605)</f>
        <v>4.4000000000000004</v>
      </c>
      <c r="J2605" s="25">
        <f t="shared" si="755"/>
        <v>4.7220000000000004</v>
      </c>
      <c r="K2605" s="24">
        <f>IFERROR(IF(V2605="Flex",0,IF(D2605=$D$30,VLOOKUP(A2605,MMO_o10M_lease!$A$1:$F$51,5,FALSE),IF(D2605=$D$26,VLOOKUP(D2605,LANDINGS!$A$3:$BR$40,HLOOKUP(A2605,LANDINGS!$B$1:$CF$42,42,FALSE),FALSE)-IFERROR(VLOOKUP(A2605,MMO_o10M_lease!$A$1:$F$38,5,FALSE),0),VLOOKUP(D2605,LANDINGS!$A$3:$CF$40,HLOOKUP(A2605,LANDINGS!$B$1:$CF$42,42,FALSE),FALSE)))),0)</f>
        <v>0</v>
      </c>
      <c r="L2605" s="24">
        <f>SUMIFS(PASTE_FLEX_TRACKER!$D:$D,PASTE_FLEX_TRACKER!$F:$F,MAIN!$A2605,PASTE_FLEX_TRACKER!$B:$B,MAIN!$D2605)-SUMIFS(PASTE_FLEX_TRACKER!$D:$D,PASTE_FLEX_TRACKER!$C:$C,MAIN!$A2605,PASTE_FLEX_TRACKER!$B:$B,MAIN!$D2605)</f>
        <v>0</v>
      </c>
      <c r="M2605" s="24">
        <f>IFERROR(-VLOOKUP(D2605,SQ!$A$19:$CC$52,HLOOKUP(MAIN!A2605,SQ!$B$18:$CC$56,39,FALSE),FALSE),"n/a")</f>
        <v>0</v>
      </c>
      <c r="N2605" s="46" t="s">
        <v>563</v>
      </c>
      <c r="O2605" s="46">
        <f>SUMIFS(MAN_ADJ!$L:$L,MAN_ADJ!$K:$K,MAIN!$D2605,MAN_ADJ!$J:$J,MAIN!$S2605)</f>
        <v>0</v>
      </c>
      <c r="P2605" s="25">
        <f t="shared" si="756"/>
        <v>0</v>
      </c>
      <c r="Q2605" s="28">
        <f t="shared" si="737"/>
        <v>0</v>
      </c>
      <c r="R2605" s="38">
        <f t="shared" si="738"/>
        <v>4.7220000000000004</v>
      </c>
      <c r="S2605" s="17" t="s">
        <v>264</v>
      </c>
    </row>
    <row r="2606" spans="1:19" x14ac:dyDescent="0.25">
      <c r="A2606" s="17" t="s">
        <v>264</v>
      </c>
      <c r="B2606" s="17" t="s">
        <v>93</v>
      </c>
      <c r="C2606" s="17" t="s">
        <v>265</v>
      </c>
      <c r="D2606" s="17" t="s">
        <v>97</v>
      </c>
      <c r="E2606" s="24">
        <f>IF(U2606="SC",SUMIFS(SC!F:F,SC!A:A,MAIN!D2606,SC!B:B,MAIN!A2606),SUMIFS(Allocations!$H:$H,Allocations!$A:$A,MAIN!$A2606,Allocations!$B:$B,MAIN!$D2606))</f>
        <v>0.30000000000000004</v>
      </c>
      <c r="F2606" s="24">
        <f>IF(U2606="SC",SUMIFS(SC!J:J,SC!A:A,MAIN!D2606,SC!B:B,MAIN!A2606),SUMIFS(Allocations!M:M,Allocations!A:A,MAIN!A2606,Allocations!B:B,MAIN!D2606))</f>
        <v>0</v>
      </c>
      <c r="G2606" s="24">
        <f t="shared" si="754"/>
        <v>0.30000000000000004</v>
      </c>
      <c r="H2606" s="24">
        <f>IFERROR(VLOOKUP(S2606,Swaps_wk!$A$2:$AP$151,HLOOKUP(MAIN!D2606,Swaps_wk!$B$2:$AP$151,150,FALSE),FALSE),0)</f>
        <v>0</v>
      </c>
      <c r="I2606" s="24">
        <f>SUMIFS(PASTE_DQS_TRACKER!$D:$D,PASTE_DQS_TRACKER!$C:$C,MAIN!$A2606,PASTE_DQS_TRACKER!$B:$B,MAIN!$D2606)-SUMIFS(PASTE_DQS_TRACKER!$D:$D,PASTE_DQS_TRACKER!$C:$C,MAIN!A2606,PASTE_DQS_TRACKER!$E:$E,MAIN!$D2606)</f>
        <v>4.2</v>
      </c>
      <c r="J2606" s="25">
        <f t="shared" si="755"/>
        <v>4.5</v>
      </c>
      <c r="K2606" s="24">
        <f>IFERROR(IF(V2606="Flex",0,IF(D2606=$D$30,VLOOKUP(A2606,MMO_o10M_lease!$A$1:$F$51,5,FALSE),IF(D2606=$D$26,VLOOKUP(D2606,LANDINGS!$A$3:$BR$40,HLOOKUP(A2606,LANDINGS!$B$1:$CF$42,42,FALSE),FALSE)-IFERROR(VLOOKUP(A2606,MMO_o10M_lease!$A$1:$F$38,5,FALSE),0),VLOOKUP(D2606,LANDINGS!$A$3:$CF$40,HLOOKUP(A2606,LANDINGS!$B$1:$CF$42,42,FALSE),FALSE)))),0)</f>
        <v>0.01</v>
      </c>
      <c r="L2606" s="24">
        <f>SUMIFS(PASTE_FLEX_TRACKER!$D:$D,PASTE_FLEX_TRACKER!$F:$F,MAIN!$A2606,PASTE_FLEX_TRACKER!$B:$B,MAIN!$D2606)-SUMIFS(PASTE_FLEX_TRACKER!$D:$D,PASTE_FLEX_TRACKER!$C:$C,MAIN!$A2606,PASTE_FLEX_TRACKER!$B:$B,MAIN!$D2606)</f>
        <v>0</v>
      </c>
      <c r="M2606" s="24">
        <f>IFERROR(-VLOOKUP(D2606,SQ!$A$19:$CC$52,HLOOKUP(MAIN!A2606,SQ!$B$18:$CC$56,39,FALSE),FALSE),"n/a")</f>
        <v>0</v>
      </c>
      <c r="N2606" s="46" t="s">
        <v>563</v>
      </c>
      <c r="O2606" s="46">
        <f>SUMIFS(MAN_ADJ!$L:$L,MAN_ADJ!$K:$K,MAIN!$D2606,MAN_ADJ!$J:$J,MAIN!$S2606)</f>
        <v>0</v>
      </c>
      <c r="P2606" s="25">
        <f t="shared" si="756"/>
        <v>0.01</v>
      </c>
      <c r="Q2606" s="28">
        <f t="shared" si="737"/>
        <v>2.2222222222222222E-3</v>
      </c>
      <c r="R2606" s="38">
        <f t="shared" si="738"/>
        <v>4.49</v>
      </c>
      <c r="S2606" s="17" t="s">
        <v>264</v>
      </c>
    </row>
    <row r="2607" spans="1:19" x14ac:dyDescent="0.25">
      <c r="A2607" s="17" t="s">
        <v>264</v>
      </c>
      <c r="B2607" s="17" t="s">
        <v>93</v>
      </c>
      <c r="C2607" s="17" t="s">
        <v>265</v>
      </c>
      <c r="D2607" s="17" t="s">
        <v>98</v>
      </c>
      <c r="E2607" s="24">
        <f>IF(U2607="SC",SUMIFS(SC!F:F,SC!A:A,MAIN!D2607,SC!B:B,MAIN!A2607),SUMIFS(Allocations!$H:$H,Allocations!$A:$A,MAIN!$A2607,Allocations!$B:$B,MAIN!$D2607))</f>
        <v>16.702000000000002</v>
      </c>
      <c r="F2607" s="24">
        <f>IF(U2607="SC",SUMIFS(SC!J:J,SC!A:A,MAIN!D2607,SC!B:B,MAIN!A2607),SUMIFS(Allocations!M:M,Allocations!A:A,MAIN!A2607,Allocations!B:B,MAIN!D2607))</f>
        <v>0</v>
      </c>
      <c r="G2607" s="24">
        <f t="shared" si="754"/>
        <v>16.702000000000002</v>
      </c>
      <c r="H2607" s="24">
        <f>IFERROR(VLOOKUP(S2607,Swaps_wk!$A$2:$AP$151,HLOOKUP(MAIN!D2607,Swaps_wk!$B$2:$AP$151,150,FALSE),FALSE),0)</f>
        <v>0</v>
      </c>
      <c r="I2607" s="24">
        <f>SUMIFS(PASTE_DQS_TRACKER!$D:$D,PASTE_DQS_TRACKER!$C:$C,MAIN!$A2607,PASTE_DQS_TRACKER!$B:$B,MAIN!$D2607)-SUMIFS(PASTE_DQS_TRACKER!$D:$D,PASTE_DQS_TRACKER!$C:$C,MAIN!A2607,PASTE_DQS_TRACKER!$E:$E,MAIN!$D2607)</f>
        <v>0.7</v>
      </c>
      <c r="J2607" s="25">
        <f t="shared" si="755"/>
        <v>17.402000000000001</v>
      </c>
      <c r="K2607" s="24">
        <f>IFERROR(IF(V2607="Flex",0,IF(D2607=$D$30,VLOOKUP(A2607,MMO_o10M_lease!$A$1:$F$51,5,FALSE),IF(D2607=$D$26,VLOOKUP(D2607,LANDINGS!$A$3:$BR$40,HLOOKUP(A2607,LANDINGS!$B$1:$CF$42,42,FALSE),FALSE)-IFERROR(VLOOKUP(A2607,MMO_o10M_lease!$A$1:$F$38,5,FALSE),0),VLOOKUP(D2607,LANDINGS!$A$3:$CF$40,HLOOKUP(A2607,LANDINGS!$B$1:$CF$42,42,FALSE),FALSE)))),0)</f>
        <v>0</v>
      </c>
      <c r="L2607" s="24">
        <f>SUMIFS(PASTE_FLEX_TRACKER!$D:$D,PASTE_FLEX_TRACKER!$F:$F,MAIN!$A2607,PASTE_FLEX_TRACKER!$B:$B,MAIN!$D2607)-SUMIFS(PASTE_FLEX_TRACKER!$D:$D,PASTE_FLEX_TRACKER!$C:$C,MAIN!$A2607,PASTE_FLEX_TRACKER!$B:$B,MAIN!$D2607)</f>
        <v>0</v>
      </c>
      <c r="M2607" s="24">
        <f>IFERROR(-VLOOKUP(D2607,SQ!$A$19:$CC$52,HLOOKUP(MAIN!A2607,SQ!$B$18:$CC$56,39,FALSE),FALSE),"n/a")</f>
        <v>0</v>
      </c>
      <c r="N2607" s="46" t="s">
        <v>563</v>
      </c>
      <c r="O2607" s="46">
        <f>SUMIFS(MAN_ADJ!$L:$L,MAN_ADJ!$K:$K,MAIN!$D2607,MAN_ADJ!$J:$J,MAIN!$S2607)</f>
        <v>0</v>
      </c>
      <c r="P2607" s="25">
        <f t="shared" si="756"/>
        <v>0</v>
      </c>
      <c r="Q2607" s="28">
        <f t="shared" ref="Q2607:Q2671" si="757">IFERROR(P2607/J2607,"n/a")</f>
        <v>0</v>
      </c>
      <c r="R2607" s="38">
        <f t="shared" si="738"/>
        <v>17.402000000000001</v>
      </c>
      <c r="S2607" s="17" t="s">
        <v>264</v>
      </c>
    </row>
    <row r="2608" spans="1:19" x14ac:dyDescent="0.25">
      <c r="A2608" s="17" t="s">
        <v>264</v>
      </c>
      <c r="B2608" s="17" t="s">
        <v>93</v>
      </c>
      <c r="C2608" s="17" t="s">
        <v>265</v>
      </c>
      <c r="D2608" s="17" t="s">
        <v>99</v>
      </c>
      <c r="E2608" s="24">
        <f>IF(U2608="SC",SUMIFS(SC!F:F,SC!A:A,MAIN!D2608,SC!B:B,MAIN!A2608),SUMIFS(Allocations!$H:$H,Allocations!$A:$A,MAIN!$A2608,Allocations!$B:$B,MAIN!$D2608))</f>
        <v>81.834000000000003</v>
      </c>
      <c r="F2608" s="24">
        <f>IF(U2608="SC",SUMIFS(SC!J:J,SC!A:A,MAIN!D2608,SC!B:B,MAIN!A2608),SUMIFS(Allocations!M:M,Allocations!A:A,MAIN!A2608,Allocations!B:B,MAIN!D2608))</f>
        <v>35.816000000000003</v>
      </c>
      <c r="G2608" s="24">
        <f t="shared" si="754"/>
        <v>117.65</v>
      </c>
      <c r="H2608" s="24">
        <f>IFERROR(VLOOKUP(S2608,Swaps_wk!$A$2:$AP$151,HLOOKUP(MAIN!D2608,Swaps_wk!$B$2:$AP$151,150,FALSE),FALSE),0)</f>
        <v>0</v>
      </c>
      <c r="I2608" s="24">
        <f>SUMIFS(PASTE_DQS_TRACKER!$D:$D,PASTE_DQS_TRACKER!$C:$C,MAIN!$A2608,PASTE_DQS_TRACKER!$B:$B,MAIN!$D2608)-SUMIFS(PASTE_DQS_TRACKER!$D:$D,PASTE_DQS_TRACKER!$C:$C,MAIN!A2608,PASTE_DQS_TRACKER!$E:$E,MAIN!$D2608)</f>
        <v>34</v>
      </c>
      <c r="J2608" s="25">
        <f t="shared" si="755"/>
        <v>151.65</v>
      </c>
      <c r="K2608" s="24">
        <f>IFERROR(IF(V2608="Flex",0,IF(D2608=$D$30,VLOOKUP(A2608,MMO_o10M_lease!$A$1:$F$51,5,FALSE),IF(D2608=$D$26,VLOOKUP(D2608,LANDINGS!$A$3:$BR$40,HLOOKUP(A2608,LANDINGS!$B$1:$CF$42,42,FALSE),FALSE)-IFERROR(VLOOKUP(A2608,MMO_o10M_lease!$A$1:$F$38,5,FALSE),0),VLOOKUP(D2608,LANDINGS!$A$3:$CF$40,HLOOKUP(A2608,LANDINGS!$B$1:$CF$42,42,FALSE),FALSE)))),0)</f>
        <v>135.471</v>
      </c>
      <c r="L2608" s="24">
        <f>SUMIFS(PASTE_FLEX_TRACKER!$D:$D,PASTE_FLEX_TRACKER!$F:$F,MAIN!$A2608,PASTE_FLEX_TRACKER!$B:$B,MAIN!$D2608)-SUMIFS(PASTE_FLEX_TRACKER!$D:$D,PASTE_FLEX_TRACKER!$C:$C,MAIN!$A2608,PASTE_FLEX_TRACKER!$B:$B,MAIN!$D2608)</f>
        <v>0</v>
      </c>
      <c r="M2608" s="24">
        <f>IFERROR(-VLOOKUP(D2608,SQ!$A$19:$CC$52,HLOOKUP(MAIN!A2608,SQ!$B$18:$CC$56,39,FALSE),FALSE),"n/a")</f>
        <v>0</v>
      </c>
      <c r="N2608" s="46" t="s">
        <v>563</v>
      </c>
      <c r="O2608" s="46">
        <f>SUMIFS(MAN_ADJ!$L:$L,MAN_ADJ!$K:$K,MAIN!$D2608,MAN_ADJ!$J:$J,MAIN!$S2608)</f>
        <v>0</v>
      </c>
      <c r="P2608" s="25">
        <f t="shared" si="756"/>
        <v>135.471</v>
      </c>
      <c r="Q2608" s="28">
        <f t="shared" si="757"/>
        <v>0.89331355093966369</v>
      </c>
      <c r="R2608" s="38">
        <f t="shared" si="738"/>
        <v>16.179000000000002</v>
      </c>
      <c r="S2608" s="17" t="s">
        <v>264</v>
      </c>
    </row>
    <row r="2609" spans="1:19" x14ac:dyDescent="0.25">
      <c r="A2609" s="17" t="s">
        <v>264</v>
      </c>
      <c r="B2609" s="17" t="s">
        <v>93</v>
      </c>
      <c r="C2609" s="17" t="s">
        <v>265</v>
      </c>
      <c r="D2609" s="17" t="s">
        <v>100</v>
      </c>
      <c r="E2609" s="24">
        <f>IF(U2609="SC",SUMIFS(SC!F:F,SC!A:A,MAIN!D2609,SC!B:B,MAIN!A2609),SUMIFS(Allocations!$H:$H,Allocations!$A:$A,MAIN!$A2609,Allocations!$B:$B,MAIN!$D2609))</f>
        <v>1.7</v>
      </c>
      <c r="F2609" s="24">
        <f>IF(U2609="SC",SUMIFS(SC!J:J,SC!A:A,MAIN!D2609,SC!B:B,MAIN!A2609),SUMIFS(Allocations!M:M,Allocations!A:A,MAIN!A2609,Allocations!B:B,MAIN!D2609))</f>
        <v>0</v>
      </c>
      <c r="G2609" s="24">
        <f t="shared" si="754"/>
        <v>1.7</v>
      </c>
      <c r="H2609" s="24">
        <f>IFERROR(VLOOKUP(S2609,Swaps_wk!$A$2:$AP$151,HLOOKUP(MAIN!D2609,Swaps_wk!$B$2:$AP$151,150,FALSE),FALSE),0)</f>
        <v>0</v>
      </c>
      <c r="I2609" s="24">
        <f>SUMIFS(PASTE_DQS_TRACKER!$D:$D,PASTE_DQS_TRACKER!$C:$C,MAIN!$A2609,PASTE_DQS_TRACKER!$B:$B,MAIN!$D2609)-SUMIFS(PASTE_DQS_TRACKER!$D:$D,PASTE_DQS_TRACKER!$C:$C,MAIN!A2609,PASTE_DQS_TRACKER!$E:$E,MAIN!$D2609)</f>
        <v>-0.4</v>
      </c>
      <c r="J2609" s="25">
        <f t="shared" si="755"/>
        <v>1.2999999999999998</v>
      </c>
      <c r="K2609" s="24">
        <f>IFERROR(IF(V2609="Flex",0,IF(D2609=$D$30,VLOOKUP(A2609,MMO_o10M_lease!$A$1:$F$51,5,FALSE),IF(D2609=$D$26,VLOOKUP(D2609,LANDINGS!$A$3:$BR$40,HLOOKUP(A2609,LANDINGS!$B$1:$CF$42,42,FALSE),FALSE)-IFERROR(VLOOKUP(A2609,MMO_o10M_lease!$A$1:$F$38,5,FALSE),0),VLOOKUP(D2609,LANDINGS!$A$3:$CF$40,HLOOKUP(A2609,LANDINGS!$B$1:$CF$42,42,FALSE),FALSE)))),0)</f>
        <v>1.6E-2</v>
      </c>
      <c r="L2609" s="24">
        <f>SUMIFS(PASTE_FLEX_TRACKER!$D:$D,PASTE_FLEX_TRACKER!$F:$F,MAIN!$A2609,PASTE_FLEX_TRACKER!$B:$B,MAIN!$D2609)-SUMIFS(PASTE_FLEX_TRACKER!$D:$D,PASTE_FLEX_TRACKER!$C:$C,MAIN!$A2609,PASTE_FLEX_TRACKER!$B:$B,MAIN!$D2609)</f>
        <v>0</v>
      </c>
      <c r="M2609" s="24">
        <f>IFERROR(-VLOOKUP(D2609,SQ!$A$19:$CC$52,HLOOKUP(MAIN!A2609,SQ!$B$18:$CC$56,39,FALSE),FALSE),"n/a")</f>
        <v>0</v>
      </c>
      <c r="N2609" s="46" t="s">
        <v>563</v>
      </c>
      <c r="O2609" s="46">
        <f>SUMIFS(MAN_ADJ!$L:$L,MAN_ADJ!$K:$K,MAIN!$D2609,MAN_ADJ!$J:$J,MAIN!$S2609)</f>
        <v>0</v>
      </c>
      <c r="P2609" s="25">
        <f t="shared" si="756"/>
        <v>1.6E-2</v>
      </c>
      <c r="Q2609" s="28">
        <f t="shared" si="757"/>
        <v>1.2307692307692309E-2</v>
      </c>
      <c r="R2609" s="38">
        <f t="shared" si="738"/>
        <v>1.2839999999999998</v>
      </c>
      <c r="S2609" s="17" t="s">
        <v>264</v>
      </c>
    </row>
    <row r="2610" spans="1:19" x14ac:dyDescent="0.25">
      <c r="A2610" s="17" t="s">
        <v>264</v>
      </c>
      <c r="B2610" s="17" t="s">
        <v>93</v>
      </c>
      <c r="C2610" s="17" t="s">
        <v>265</v>
      </c>
      <c r="D2610" s="17" t="s">
        <v>101</v>
      </c>
      <c r="E2610" s="24">
        <f>IF(U2610="SC",SUMIFS(SC!F:F,SC!A:A,MAIN!D2610,SC!B:B,MAIN!A2610),SUMIFS(Allocations!$H:$H,Allocations!$A:$A,MAIN!$A2610,Allocations!$B:$B,MAIN!$D2610))</f>
        <v>0</v>
      </c>
      <c r="F2610" s="24">
        <f>IF(U2610="SC",SUMIFS(SC!J:J,SC!A:A,MAIN!D2610,SC!B:B,MAIN!A2610),SUMIFS(Allocations!M:M,Allocations!A:A,MAIN!A2610,Allocations!B:B,MAIN!D2610))</f>
        <v>0</v>
      </c>
      <c r="G2610" s="24">
        <f t="shared" si="754"/>
        <v>0</v>
      </c>
      <c r="H2610" s="24">
        <f>IFERROR(VLOOKUP(S2610,Swaps_wk!$A$2:$AP$151,HLOOKUP(MAIN!D2610,Swaps_wk!$B$2:$AP$151,150,FALSE),FALSE),0)</f>
        <v>0</v>
      </c>
      <c r="I2610" s="24">
        <f>SUMIFS(PASTE_DQS_TRACKER!$D:$D,PASTE_DQS_TRACKER!$C:$C,MAIN!$A2610,PASTE_DQS_TRACKER!$B:$B,MAIN!$D2610)-SUMIFS(PASTE_DQS_TRACKER!$D:$D,PASTE_DQS_TRACKER!$C:$C,MAIN!A2610,PASTE_DQS_TRACKER!$E:$E,MAIN!$D2610)</f>
        <v>0</v>
      </c>
      <c r="J2610" s="25">
        <f t="shared" si="755"/>
        <v>0</v>
      </c>
      <c r="K2610" s="24">
        <f>IFERROR(IF(V2610="Flex",0,IF(D2610=$D$30,VLOOKUP(A2610,MMO_o10M_lease!$A$1:$F$51,5,FALSE),IF(D2610=$D$26,VLOOKUP(D2610,LANDINGS!$A$3:$BR$40,HLOOKUP(A2610,LANDINGS!$B$1:$CF$42,42,FALSE),FALSE)-IFERROR(VLOOKUP(A2610,MMO_o10M_lease!$A$1:$F$38,5,FALSE),0),VLOOKUP(D2610,LANDINGS!$A$3:$CF$40,HLOOKUP(A2610,LANDINGS!$B$1:$CF$42,42,FALSE),FALSE)))),0)</f>
        <v>0</v>
      </c>
      <c r="L2610" s="24">
        <f>SUMIFS(PASTE_FLEX_TRACKER!$D:$D,PASTE_FLEX_TRACKER!$F:$F,MAIN!$A2610,PASTE_FLEX_TRACKER!$B:$B,MAIN!$D2610)-SUMIFS(PASTE_FLEX_TRACKER!$D:$D,PASTE_FLEX_TRACKER!$C:$C,MAIN!$A2610,PASTE_FLEX_TRACKER!$B:$B,MAIN!$D2610)</f>
        <v>0</v>
      </c>
      <c r="M2610" s="24">
        <f>IFERROR(-VLOOKUP(D2610,SQ!$A$19:$CC$52,HLOOKUP(MAIN!A2610,SQ!$B$18:$CC$56,39,FALSE),FALSE),"n/a")</f>
        <v>0</v>
      </c>
      <c r="N2610" s="46" t="s">
        <v>563</v>
      </c>
      <c r="O2610" s="46">
        <f>SUMIFS(MAN_ADJ!$L:$L,MAN_ADJ!$K:$K,MAIN!$D2610,MAN_ADJ!$J:$J,MAIN!$S2610)</f>
        <v>0</v>
      </c>
      <c r="P2610" s="25">
        <f t="shared" si="756"/>
        <v>0</v>
      </c>
      <c r="Q2610" s="28" t="str">
        <f t="shared" si="757"/>
        <v>n/a</v>
      </c>
      <c r="R2610" s="38">
        <f t="shared" si="738"/>
        <v>0</v>
      </c>
      <c r="S2610" s="17" t="s">
        <v>264</v>
      </c>
    </row>
    <row r="2611" spans="1:19" x14ac:dyDescent="0.25">
      <c r="A2611" s="17" t="s">
        <v>264</v>
      </c>
      <c r="B2611" s="17" t="s">
        <v>93</v>
      </c>
      <c r="C2611" s="17" t="s">
        <v>265</v>
      </c>
      <c r="D2611" s="17" t="s">
        <v>102</v>
      </c>
      <c r="E2611" s="24">
        <f>IF(U2611="SC",SUMIFS(SC!F:F,SC!A:A,MAIN!D2611,SC!B:B,MAIN!A2611),SUMIFS(Allocations!$H:$H,Allocations!$A:$A,MAIN!$A2611,Allocations!$B:$B,MAIN!$D2611))</f>
        <v>0</v>
      </c>
      <c r="F2611" s="24">
        <f>IF(U2611="SC",SUMIFS(SC!J:J,SC!A:A,MAIN!D2611,SC!B:B,MAIN!A2611),SUMIFS(Allocations!M:M,Allocations!A:A,MAIN!A2611,Allocations!B:B,MAIN!D2611))</f>
        <v>0</v>
      </c>
      <c r="G2611" s="24">
        <f t="shared" si="754"/>
        <v>0</v>
      </c>
      <c r="H2611" s="24">
        <f>IFERROR(VLOOKUP(S2611,Swaps_wk!$A$2:$AP$151,HLOOKUP(MAIN!D2611,Swaps_wk!$B$2:$AP$151,150,FALSE),FALSE),0)</f>
        <v>0</v>
      </c>
      <c r="I2611" s="24">
        <f>SUMIFS(PASTE_DQS_TRACKER!$D:$D,PASTE_DQS_TRACKER!$C:$C,MAIN!$A2611,PASTE_DQS_TRACKER!$B:$B,MAIN!$D2611)-SUMIFS(PASTE_DQS_TRACKER!$D:$D,PASTE_DQS_TRACKER!$C:$C,MAIN!A2611,PASTE_DQS_TRACKER!$E:$E,MAIN!$D2611)</f>
        <v>0</v>
      </c>
      <c r="J2611" s="25">
        <f t="shared" si="755"/>
        <v>0</v>
      </c>
      <c r="K2611" s="24">
        <f>IFERROR(IF(V2611="Flex",0,IF(D2611=$D$30,VLOOKUP(A2611,MMO_o10M_lease!$A$1:$F$51,5,FALSE),IF(D2611=$D$26,VLOOKUP(D2611,LANDINGS!$A$3:$BR$40,HLOOKUP(A2611,LANDINGS!$B$1:$CF$42,42,FALSE),FALSE)-IFERROR(VLOOKUP(A2611,MMO_o10M_lease!$A$1:$F$38,5,FALSE),0),VLOOKUP(D2611,LANDINGS!$A$3:$CF$40,HLOOKUP(A2611,LANDINGS!$B$1:$CF$42,42,FALSE),FALSE)))),0)</f>
        <v>0</v>
      </c>
      <c r="L2611" s="24">
        <f>SUMIFS(PASTE_FLEX_TRACKER!$D:$D,PASTE_FLEX_TRACKER!$F:$F,MAIN!$A2611,PASTE_FLEX_TRACKER!$B:$B,MAIN!$D2611)-SUMIFS(PASTE_FLEX_TRACKER!$D:$D,PASTE_FLEX_TRACKER!$C:$C,MAIN!$A2611,PASTE_FLEX_TRACKER!$B:$B,MAIN!$D2611)</f>
        <v>0</v>
      </c>
      <c r="M2611" s="24">
        <f>IFERROR(-VLOOKUP(D2611,SQ!$A$19:$CC$52,HLOOKUP(MAIN!A2611,SQ!$B$18:$CC$56,39,FALSE),FALSE),"n/a")</f>
        <v>0</v>
      </c>
      <c r="N2611" s="46" t="s">
        <v>563</v>
      </c>
      <c r="O2611" s="46">
        <f>SUMIFS(MAN_ADJ!$L:$L,MAN_ADJ!$K:$K,MAIN!$D2611,MAN_ADJ!$J:$J,MAIN!$S2611)</f>
        <v>0</v>
      </c>
      <c r="P2611" s="25">
        <f t="shared" si="756"/>
        <v>0</v>
      </c>
      <c r="Q2611" s="28" t="str">
        <f t="shared" si="757"/>
        <v>n/a</v>
      </c>
      <c r="R2611" s="38">
        <f t="shared" si="738"/>
        <v>0</v>
      </c>
      <c r="S2611" s="17" t="s">
        <v>264</v>
      </c>
    </row>
    <row r="2612" spans="1:19" x14ac:dyDescent="0.25">
      <c r="A2612" s="17" t="s">
        <v>264</v>
      </c>
      <c r="B2612" s="17" t="s">
        <v>93</v>
      </c>
      <c r="C2612" s="17" t="s">
        <v>265</v>
      </c>
      <c r="D2612" s="17" t="s">
        <v>103</v>
      </c>
      <c r="E2612" s="24">
        <f>IF(U2612="SC",SUMIFS(SC!F:F,SC!A:A,MAIN!D2612,SC!B:B,MAIN!A2612),SUMIFS(Allocations!$H:$H,Allocations!$A:$A,MAIN!$A2612,Allocations!$B:$B,MAIN!$D2612))</f>
        <v>0.5</v>
      </c>
      <c r="F2612" s="24">
        <f>IF(U2612="SC",SUMIFS(SC!J:J,SC!A:A,MAIN!D2612,SC!B:B,MAIN!A2612),SUMIFS(Allocations!M:M,Allocations!A:A,MAIN!A2612,Allocations!B:B,MAIN!D2612))</f>
        <v>0</v>
      </c>
      <c r="G2612" s="24">
        <f t="shared" si="754"/>
        <v>0.5</v>
      </c>
      <c r="H2612" s="24">
        <f>IFERROR(VLOOKUP(S2612,Swaps_wk!$A$2:$AP$151,HLOOKUP(MAIN!D2612,Swaps_wk!$B$2:$AP$151,150,FALSE),FALSE),0)</f>
        <v>0</v>
      </c>
      <c r="I2612" s="24">
        <f>SUMIFS(PASTE_DQS_TRACKER!$D:$D,PASTE_DQS_TRACKER!$C:$C,MAIN!$A2612,PASTE_DQS_TRACKER!$B:$B,MAIN!$D2612)-SUMIFS(PASTE_DQS_TRACKER!$D:$D,PASTE_DQS_TRACKER!$C:$C,MAIN!A2612,PASTE_DQS_TRACKER!$E:$E,MAIN!$D2612)</f>
        <v>-0.5</v>
      </c>
      <c r="J2612" s="25">
        <f t="shared" si="755"/>
        <v>0</v>
      </c>
      <c r="K2612" s="24">
        <f>IFERROR(IF(V2612="Flex",0,IF(D2612=$D$30,VLOOKUP(A2612,MMO_o10M_lease!$A$1:$F$51,5,FALSE),IF(D2612=$D$26,VLOOKUP(D2612,LANDINGS!$A$3:$BR$40,HLOOKUP(A2612,LANDINGS!$B$1:$CF$42,42,FALSE),FALSE)-IFERROR(VLOOKUP(A2612,MMO_o10M_lease!$A$1:$F$38,5,FALSE),0),VLOOKUP(D2612,LANDINGS!$A$3:$CF$40,HLOOKUP(A2612,LANDINGS!$B$1:$CF$42,42,FALSE),FALSE)))),0)</f>
        <v>0</v>
      </c>
      <c r="L2612" s="24">
        <f>SUMIFS(PASTE_FLEX_TRACKER!$D:$D,PASTE_FLEX_TRACKER!$F:$F,MAIN!$A2612,PASTE_FLEX_TRACKER!$B:$B,MAIN!$D2612)-SUMIFS(PASTE_FLEX_TRACKER!$D:$D,PASTE_FLEX_TRACKER!$C:$C,MAIN!$A2612,PASTE_FLEX_TRACKER!$B:$B,MAIN!$D2612)</f>
        <v>0</v>
      </c>
      <c r="M2612" s="24">
        <f>IFERROR(-VLOOKUP(D2612,SQ!$A$19:$CC$52,HLOOKUP(MAIN!A2612,SQ!$B$18:$CC$56,39,FALSE),FALSE),"n/a")</f>
        <v>0</v>
      </c>
      <c r="N2612" s="46" t="s">
        <v>563</v>
      </c>
      <c r="O2612" s="46">
        <f>SUMIFS(MAN_ADJ!$L:$L,MAN_ADJ!$K:$K,MAIN!$D2612,MAN_ADJ!$J:$J,MAIN!$S2612)</f>
        <v>0</v>
      </c>
      <c r="P2612" s="25">
        <f t="shared" si="756"/>
        <v>0</v>
      </c>
      <c r="Q2612" s="28" t="str">
        <f t="shared" si="757"/>
        <v>n/a</v>
      </c>
      <c r="R2612" s="38">
        <f t="shared" si="738"/>
        <v>0</v>
      </c>
      <c r="S2612" s="17" t="s">
        <v>264</v>
      </c>
    </row>
    <row r="2613" spans="1:19" x14ac:dyDescent="0.25">
      <c r="A2613" s="17" t="s">
        <v>264</v>
      </c>
      <c r="B2613" s="17" t="s">
        <v>93</v>
      </c>
      <c r="C2613" s="17" t="s">
        <v>265</v>
      </c>
      <c r="D2613" s="17" t="s">
        <v>104</v>
      </c>
      <c r="E2613" s="24">
        <f>IF(U2613="SC",SUMIFS(SC!F:F,SC!A:A,MAIN!D2613,SC!B:B,MAIN!A2613),SUMIFS(Allocations!$H:$H,Allocations!$A:$A,MAIN!$A2613,Allocations!$B:$B,MAIN!$D2613))</f>
        <v>0</v>
      </c>
      <c r="F2613" s="24">
        <f>IF(U2613="SC",SUMIFS(SC!J:J,SC!A:A,MAIN!D2613,SC!B:B,MAIN!A2613),SUMIFS(Allocations!M:M,Allocations!A:A,MAIN!A2613,Allocations!B:B,MAIN!D2613))</f>
        <v>0</v>
      </c>
      <c r="G2613" s="24">
        <f t="shared" si="754"/>
        <v>0</v>
      </c>
      <c r="H2613" s="24">
        <f>IFERROR(VLOOKUP(S2613,Swaps_wk!$A$2:$AP$151,HLOOKUP(MAIN!D2613,Swaps_wk!$B$2:$AP$151,150,FALSE),FALSE),0)</f>
        <v>0</v>
      </c>
      <c r="I2613" s="24">
        <f>SUMIFS(PASTE_DQS_TRACKER!$D:$D,PASTE_DQS_TRACKER!$C:$C,MAIN!$A2613,PASTE_DQS_TRACKER!$B:$B,MAIN!$D2613)-SUMIFS(PASTE_DQS_TRACKER!$D:$D,PASTE_DQS_TRACKER!$C:$C,MAIN!A2613,PASTE_DQS_TRACKER!$E:$E,MAIN!$D2613)</f>
        <v>0</v>
      </c>
      <c r="J2613" s="25">
        <f t="shared" si="755"/>
        <v>0</v>
      </c>
      <c r="K2613" s="24">
        <f>IFERROR(IF(V2613="Flex",0,IF(D2613=$D$30,VLOOKUP(A2613,MMO_o10M_lease!$A$1:$F$51,5,FALSE),IF(D2613=$D$26,VLOOKUP(D2613,LANDINGS!$A$3:$BR$40,HLOOKUP(A2613,LANDINGS!$B$1:$CF$42,42,FALSE),FALSE)-IFERROR(VLOOKUP(A2613,MMO_o10M_lease!$A$1:$F$38,5,FALSE),0),VLOOKUP(D2613,LANDINGS!$A$3:$CF$40,HLOOKUP(A2613,LANDINGS!$B$1:$CF$42,42,FALSE),FALSE)))),0)</f>
        <v>0</v>
      </c>
      <c r="L2613" s="24">
        <f>SUMIFS(PASTE_FLEX_TRACKER!$D:$D,PASTE_FLEX_TRACKER!$F:$F,MAIN!$A2613,PASTE_FLEX_TRACKER!$B:$B,MAIN!$D2613)-SUMIFS(PASTE_FLEX_TRACKER!$D:$D,PASTE_FLEX_TRACKER!$C:$C,MAIN!$A2613,PASTE_FLEX_TRACKER!$B:$B,MAIN!$D2613)</f>
        <v>0</v>
      </c>
      <c r="M2613" s="24">
        <f>IFERROR(-VLOOKUP(D2613,SQ!$A$19:$CC$52,HLOOKUP(MAIN!A2613,SQ!$B$18:$CC$56,39,FALSE),FALSE),"n/a")</f>
        <v>0</v>
      </c>
      <c r="N2613" s="46" t="s">
        <v>563</v>
      </c>
      <c r="O2613" s="46">
        <f>SUMIFS(MAN_ADJ!$L:$L,MAN_ADJ!$K:$K,MAIN!$D2613,MAN_ADJ!$J:$J,MAIN!$S2613)</f>
        <v>0</v>
      </c>
      <c r="P2613" s="25">
        <f t="shared" si="756"/>
        <v>0</v>
      </c>
      <c r="Q2613" s="28" t="str">
        <f t="shared" si="757"/>
        <v>n/a</v>
      </c>
      <c r="R2613" s="38">
        <f t="shared" si="738"/>
        <v>0</v>
      </c>
      <c r="S2613" s="17" t="s">
        <v>264</v>
      </c>
    </row>
    <row r="2614" spans="1:19" x14ac:dyDescent="0.25">
      <c r="A2614" s="17" t="s">
        <v>264</v>
      </c>
      <c r="B2614" s="17" t="s">
        <v>93</v>
      </c>
      <c r="C2614" s="17" t="s">
        <v>265</v>
      </c>
      <c r="D2614" s="17" t="s">
        <v>105</v>
      </c>
      <c r="E2614" s="24">
        <f>IF(U2614="SC",SUMIFS(SC!F:F,SC!A:A,MAIN!D2614,SC!B:B,MAIN!A2614),SUMIFS(Allocations!$H:$H,Allocations!$A:$A,MAIN!$A2614,Allocations!$B:$B,MAIN!$D2614))</f>
        <v>21.907999999999998</v>
      </c>
      <c r="F2614" s="24">
        <f>IF(U2614="SC",SUMIFS(SC!J:J,SC!A:A,MAIN!D2614,SC!B:B,MAIN!A2614),SUMIFS(Allocations!M:M,Allocations!A:A,MAIN!A2614,Allocations!B:B,MAIN!D2614))</f>
        <v>0.20599999999999999</v>
      </c>
      <c r="G2614" s="24">
        <f t="shared" si="754"/>
        <v>22.113999999999997</v>
      </c>
      <c r="H2614" s="24">
        <f>IFERROR(VLOOKUP(S2614,Swaps_wk!$A$2:$AP$151,HLOOKUP(MAIN!D2614,Swaps_wk!$B$2:$AP$151,150,FALSE),FALSE),0)</f>
        <v>0</v>
      </c>
      <c r="I2614" s="24">
        <f>SUMIFS(PASTE_DQS_TRACKER!$D:$D,PASTE_DQS_TRACKER!$C:$C,MAIN!$A2614,PASTE_DQS_TRACKER!$B:$B,MAIN!$D2614)-SUMIFS(PASTE_DQS_TRACKER!$D:$D,PASTE_DQS_TRACKER!$C:$C,MAIN!A2614,PASTE_DQS_TRACKER!$E:$E,MAIN!$D2614)</f>
        <v>-4.5</v>
      </c>
      <c r="J2614" s="25">
        <f t="shared" si="755"/>
        <v>17.613999999999997</v>
      </c>
      <c r="K2614" s="24">
        <f>IFERROR(IF(V2614="Flex",0,IF(D2614=$D$30,VLOOKUP(A2614,MMO_o10M_lease!$A$1:$F$51,5,FALSE),IF(D2614=$D$26,VLOOKUP(D2614,LANDINGS!$A$3:$BR$40,HLOOKUP(A2614,LANDINGS!$B$1:$CF$42,42,FALSE),FALSE)-IFERROR(VLOOKUP(A2614,MMO_o10M_lease!$A$1:$F$38,5,FALSE),0),VLOOKUP(D2614,LANDINGS!$A$3:$CF$40,HLOOKUP(A2614,LANDINGS!$B$1:$CF$42,42,FALSE),FALSE)))),0)</f>
        <v>1.8559999999999999</v>
      </c>
      <c r="L2614" s="24">
        <f>SUMIFS(PASTE_FLEX_TRACKER!$D:$D,PASTE_FLEX_TRACKER!$F:$F,MAIN!$A2614,PASTE_FLEX_TRACKER!$B:$B,MAIN!$D2614)-SUMIFS(PASTE_FLEX_TRACKER!$D:$D,PASTE_FLEX_TRACKER!$C:$C,MAIN!$A2614,PASTE_FLEX_TRACKER!$B:$B,MAIN!$D2614)</f>
        <v>0</v>
      </c>
      <c r="M2614" s="24">
        <f>IFERROR(-VLOOKUP(D2614,SQ!$A$19:$CC$52,HLOOKUP(MAIN!A2614,SQ!$B$18:$CC$56,39,FALSE),FALSE),"n/a")</f>
        <v>0</v>
      </c>
      <c r="N2614" s="46" t="s">
        <v>563</v>
      </c>
      <c r="O2614" s="46">
        <f>SUMIFS(MAN_ADJ!$L:$L,MAN_ADJ!$K:$K,MAIN!$D2614,MAN_ADJ!$J:$J,MAIN!$S2614)</f>
        <v>0</v>
      </c>
      <c r="P2614" s="25">
        <f t="shared" si="756"/>
        <v>1.8559999999999999</v>
      </c>
      <c r="Q2614" s="28">
        <f t="shared" si="757"/>
        <v>0.10537072783013512</v>
      </c>
      <c r="R2614" s="38">
        <f t="shared" si="738"/>
        <v>15.757999999999997</v>
      </c>
      <c r="S2614" s="17" t="s">
        <v>264</v>
      </c>
    </row>
    <row r="2615" spans="1:19" x14ac:dyDescent="0.25">
      <c r="A2615" s="17" t="s">
        <v>264</v>
      </c>
      <c r="B2615" s="17" t="s">
        <v>93</v>
      </c>
      <c r="C2615" s="17" t="s">
        <v>265</v>
      </c>
      <c r="D2615" s="17" t="s">
        <v>106</v>
      </c>
      <c r="E2615" s="24">
        <f>IF(U2615="SC",SUMIFS(SC!F:F,SC!A:A,MAIN!D2615,SC!B:B,MAIN!A2615),SUMIFS(Allocations!$H:$H,Allocations!$A:$A,MAIN!$A2615,Allocations!$B:$B,MAIN!$D2615))</f>
        <v>54.029000000000003</v>
      </c>
      <c r="F2615" s="24">
        <f>IF(U2615="SC",SUMIFS(SC!J:J,SC!A:A,MAIN!D2615,SC!B:B,MAIN!A2615),SUMIFS(Allocations!M:M,Allocations!A:A,MAIN!A2615,Allocations!B:B,MAIN!D2615))</f>
        <v>0</v>
      </c>
      <c r="G2615" s="24">
        <f t="shared" si="754"/>
        <v>54.029000000000003</v>
      </c>
      <c r="H2615" s="24">
        <f>IFERROR(VLOOKUP(S2615,Swaps_wk!$A$2:$AP$151,HLOOKUP(MAIN!D2615,Swaps_wk!$B$2:$AP$151,150,FALSE),FALSE),0)</f>
        <v>0</v>
      </c>
      <c r="I2615" s="24">
        <f>SUMIFS(PASTE_DQS_TRACKER!$D:$D,PASTE_DQS_TRACKER!$C:$C,MAIN!$A2615,PASTE_DQS_TRACKER!$B:$B,MAIN!$D2615)-SUMIFS(PASTE_DQS_TRACKER!$D:$D,PASTE_DQS_TRACKER!$C:$C,MAIN!A2615,PASTE_DQS_TRACKER!$E:$E,MAIN!$D2615)</f>
        <v>-1.8</v>
      </c>
      <c r="J2615" s="25">
        <f t="shared" si="755"/>
        <v>52.229000000000006</v>
      </c>
      <c r="K2615" s="24">
        <f>IFERROR(IF(V2615="Flex",0,IF(D2615=$D$30,VLOOKUP(A2615,MMO_o10M_lease!$A$1:$F$51,5,FALSE),IF(D2615=$D$26,VLOOKUP(D2615,LANDINGS!$A$3:$BR$40,HLOOKUP(A2615,LANDINGS!$B$1:$CF$42,42,FALSE),FALSE)-IFERROR(VLOOKUP(A2615,MMO_o10M_lease!$A$1:$F$38,5,FALSE),0),VLOOKUP(D2615,LANDINGS!$A$3:$CF$40,HLOOKUP(A2615,LANDINGS!$B$1:$CF$42,42,FALSE),FALSE)))),0)</f>
        <v>0</v>
      </c>
      <c r="L2615" s="24">
        <f>SUMIFS(PASTE_FLEX_TRACKER!$D:$D,PASTE_FLEX_TRACKER!$F:$F,MAIN!$A2615,PASTE_FLEX_TRACKER!$B:$B,MAIN!$D2615)-SUMIFS(PASTE_FLEX_TRACKER!$D:$D,PASTE_FLEX_TRACKER!$C:$C,MAIN!$A2615,PASTE_FLEX_TRACKER!$B:$B,MAIN!$D2615)</f>
        <v>0</v>
      </c>
      <c r="M2615" s="24">
        <f>IFERROR(-VLOOKUP(D2615,SQ!$A$19:$CC$52,HLOOKUP(MAIN!A2615,SQ!$B$18:$CC$56,39,FALSE),FALSE),"n/a")</f>
        <v>0</v>
      </c>
      <c r="N2615" s="46" t="s">
        <v>563</v>
      </c>
      <c r="O2615" s="46">
        <f>SUMIFS(MAN_ADJ!$L:$L,MAN_ADJ!$K:$K,MAIN!$D2615,MAN_ADJ!$J:$J,MAIN!$S2615)</f>
        <v>0</v>
      </c>
      <c r="P2615" s="25">
        <f t="shared" si="756"/>
        <v>0</v>
      </c>
      <c r="Q2615" s="28">
        <f t="shared" si="757"/>
        <v>0</v>
      </c>
      <c r="R2615" s="38">
        <f t="shared" si="738"/>
        <v>52.229000000000006</v>
      </c>
      <c r="S2615" s="17" t="s">
        <v>264</v>
      </c>
    </row>
    <row r="2616" spans="1:19" x14ac:dyDescent="0.25">
      <c r="A2616" s="17" t="s">
        <v>264</v>
      </c>
      <c r="B2616" s="17" t="s">
        <v>93</v>
      </c>
      <c r="C2616" s="17" t="s">
        <v>265</v>
      </c>
      <c r="D2616" s="17" t="s">
        <v>107</v>
      </c>
      <c r="E2616" s="24">
        <f>IF(U2616="SC",SUMIFS(SC!F:F,SC!A:A,MAIN!D2616,SC!B:B,MAIN!A2616),SUMIFS(Allocations!$H:$H,Allocations!$A:$A,MAIN!$A2616,Allocations!$B:$B,MAIN!$D2616))</f>
        <v>36.137999999999998</v>
      </c>
      <c r="F2616" s="24">
        <f>IF(U2616="SC",SUMIFS(SC!J:J,SC!A:A,MAIN!D2616,SC!B:B,MAIN!A2616),SUMIFS(Allocations!M:M,Allocations!A:A,MAIN!A2616,Allocations!B:B,MAIN!D2616))</f>
        <v>0</v>
      </c>
      <c r="G2616" s="24">
        <f t="shared" si="754"/>
        <v>36.137999999999998</v>
      </c>
      <c r="H2616" s="24">
        <f>IFERROR(VLOOKUP(S2616,Swaps_wk!$A$2:$AP$151,HLOOKUP(MAIN!D2616,Swaps_wk!$B$2:$AP$151,150,FALSE),FALSE),0)</f>
        <v>0</v>
      </c>
      <c r="I2616" s="24">
        <f>SUMIFS(PASTE_DQS_TRACKER!$D:$D,PASTE_DQS_TRACKER!$C:$C,MAIN!$A2616,PASTE_DQS_TRACKER!$B:$B,MAIN!$D2616)-SUMIFS(PASTE_DQS_TRACKER!$D:$D,PASTE_DQS_TRACKER!$C:$C,MAIN!A2616,PASTE_DQS_TRACKER!$E:$E,MAIN!$D2616)</f>
        <v>0</v>
      </c>
      <c r="J2616" s="25">
        <f t="shared" si="755"/>
        <v>36.137999999999998</v>
      </c>
      <c r="K2616" s="24">
        <f>IFERROR(IF(V2616="Flex",0,IF(D2616=$D$30,VLOOKUP(A2616,MMO_o10M_lease!$A$1:$F$51,5,FALSE),IF(D2616=$D$26,VLOOKUP(D2616,LANDINGS!$A$3:$BR$40,HLOOKUP(A2616,LANDINGS!$B$1:$CF$42,42,FALSE),FALSE)-IFERROR(VLOOKUP(A2616,MMO_o10M_lease!$A$1:$F$38,5,FALSE),0),VLOOKUP(D2616,LANDINGS!$A$3:$CF$40,HLOOKUP(A2616,LANDINGS!$B$1:$CF$42,42,FALSE),FALSE)))),0)</f>
        <v>0</v>
      </c>
      <c r="L2616" s="24">
        <f>SUMIFS(PASTE_FLEX_TRACKER!$D:$D,PASTE_FLEX_TRACKER!$F:$F,MAIN!$A2616,PASTE_FLEX_TRACKER!$B:$B,MAIN!$D2616)-SUMIFS(PASTE_FLEX_TRACKER!$D:$D,PASTE_FLEX_TRACKER!$C:$C,MAIN!$A2616,PASTE_FLEX_TRACKER!$B:$B,MAIN!$D2616)</f>
        <v>0</v>
      </c>
      <c r="M2616" s="24">
        <f>IFERROR(-VLOOKUP(D2616,SQ!$A$19:$CC$52,HLOOKUP(MAIN!A2616,SQ!$B$18:$CC$56,39,FALSE),FALSE),"n/a")</f>
        <v>0</v>
      </c>
      <c r="N2616" s="46" t="s">
        <v>563</v>
      </c>
      <c r="O2616" s="46">
        <f>SUMIFS(MAN_ADJ!$L:$L,MAN_ADJ!$K:$K,MAIN!$D2616,MAN_ADJ!$J:$J,MAIN!$S2616)</f>
        <v>0</v>
      </c>
      <c r="P2616" s="25">
        <f t="shared" si="756"/>
        <v>0</v>
      </c>
      <c r="Q2616" s="28">
        <f t="shared" si="757"/>
        <v>0</v>
      </c>
      <c r="R2616" s="38">
        <f t="shared" si="738"/>
        <v>36.137999999999998</v>
      </c>
      <c r="S2616" s="17" t="s">
        <v>264</v>
      </c>
    </row>
    <row r="2617" spans="1:19" x14ac:dyDescent="0.25">
      <c r="A2617" s="17" t="s">
        <v>264</v>
      </c>
      <c r="B2617" s="17" t="s">
        <v>93</v>
      </c>
      <c r="C2617" s="17" t="s">
        <v>265</v>
      </c>
      <c r="D2617" s="17" t="s">
        <v>108</v>
      </c>
      <c r="E2617" s="24">
        <f>IF(U2617="SC",SUMIFS(SC!F:F,SC!A:A,MAIN!D2617,SC!B:B,MAIN!A2617),SUMIFS(Allocations!$H:$H,Allocations!$A:$A,MAIN!$A2617,Allocations!$B:$B,MAIN!$D2617))</f>
        <v>5.7889999999999997</v>
      </c>
      <c r="F2617" s="24">
        <f>IF(U2617="SC",SUMIFS(SC!J:J,SC!A:A,MAIN!D2617,SC!B:B,MAIN!A2617),SUMIFS(Allocations!M:M,Allocations!A:A,MAIN!A2617,Allocations!B:B,MAIN!D2617))</f>
        <v>0</v>
      </c>
      <c r="G2617" s="24">
        <f t="shared" si="754"/>
        <v>5.7889999999999997</v>
      </c>
      <c r="H2617" s="24">
        <f>IFERROR(VLOOKUP(S2617,Swaps_wk!$A$2:$AP$151,HLOOKUP(MAIN!D2617,Swaps_wk!$B$2:$AP$151,150,FALSE),FALSE),0)</f>
        <v>0</v>
      </c>
      <c r="I2617" s="24">
        <f>SUMIFS(PASTE_DQS_TRACKER!$D:$D,PASTE_DQS_TRACKER!$C:$C,MAIN!$A2617,PASTE_DQS_TRACKER!$B:$B,MAIN!$D2617)-SUMIFS(PASTE_DQS_TRACKER!$D:$D,PASTE_DQS_TRACKER!$C:$C,MAIN!A2617,PASTE_DQS_TRACKER!$E:$E,MAIN!$D2617)</f>
        <v>0</v>
      </c>
      <c r="J2617" s="25">
        <f t="shared" si="755"/>
        <v>5.7889999999999997</v>
      </c>
      <c r="K2617" s="24">
        <f>IFERROR(IF(V2617="Flex",0,IF(D2617=$D$30,VLOOKUP(A2617,MMO_o10M_lease!$A$1:$F$51,5,FALSE),IF(D2617=$D$26,VLOOKUP(D2617,LANDINGS!$A$3:$BR$40,HLOOKUP(A2617,LANDINGS!$B$1:$CF$42,42,FALSE),FALSE)-IFERROR(VLOOKUP(A2617,MMO_o10M_lease!$A$1:$F$38,5,FALSE),0),VLOOKUP(D2617,LANDINGS!$A$3:$CF$40,HLOOKUP(A2617,LANDINGS!$B$1:$CF$42,42,FALSE),FALSE)))),0)</f>
        <v>6.0000000000000001E-3</v>
      </c>
      <c r="L2617" s="24">
        <f>SUMIFS(PASTE_FLEX_TRACKER!$D:$D,PASTE_FLEX_TRACKER!$F:$F,MAIN!$A2617,PASTE_FLEX_TRACKER!$B:$B,MAIN!$D2617)-SUMIFS(PASTE_FLEX_TRACKER!$D:$D,PASTE_FLEX_TRACKER!$C:$C,MAIN!$A2617,PASTE_FLEX_TRACKER!$B:$B,MAIN!$D2617)</f>
        <v>0</v>
      </c>
      <c r="M2617" s="24">
        <f>IFERROR(-VLOOKUP(D2617,SQ!$A$19:$CC$52,HLOOKUP(MAIN!A2617,SQ!$B$18:$CC$56,39,FALSE),FALSE),"n/a")</f>
        <v>0</v>
      </c>
      <c r="N2617" s="46" t="s">
        <v>563</v>
      </c>
      <c r="O2617" s="46">
        <f>SUMIFS(MAN_ADJ!$L:$L,MAN_ADJ!$K:$K,MAIN!$D2617,MAN_ADJ!$J:$J,MAIN!$S2617)</f>
        <v>0</v>
      </c>
      <c r="P2617" s="25">
        <f t="shared" si="756"/>
        <v>6.0000000000000001E-3</v>
      </c>
      <c r="Q2617" s="28">
        <f t="shared" si="757"/>
        <v>1.0364484366902748E-3</v>
      </c>
      <c r="R2617" s="38">
        <f t="shared" si="738"/>
        <v>5.7829999999999995</v>
      </c>
      <c r="S2617" s="17" t="s">
        <v>264</v>
      </c>
    </row>
    <row r="2618" spans="1:19" x14ac:dyDescent="0.25">
      <c r="A2618" s="17" t="s">
        <v>264</v>
      </c>
      <c r="B2618" s="17" t="s">
        <v>93</v>
      </c>
      <c r="C2618" s="17" t="s">
        <v>265</v>
      </c>
      <c r="D2618" s="17" t="s">
        <v>109</v>
      </c>
      <c r="E2618" s="24">
        <f>IF(U2618="SC",SUMIFS(SC!F:F,SC!A:A,MAIN!D2618,SC!B:B,MAIN!A2618),SUMIFS(Allocations!$H:$H,Allocations!$A:$A,MAIN!$A2618,Allocations!$B:$B,MAIN!$D2618))</f>
        <v>2.081</v>
      </c>
      <c r="F2618" s="24">
        <f>IF(U2618="SC",SUMIFS(SC!J:J,SC!A:A,MAIN!D2618,SC!B:B,MAIN!A2618),SUMIFS(Allocations!M:M,Allocations!A:A,MAIN!A2618,Allocations!B:B,MAIN!D2618))</f>
        <v>3.0000000000000001E-3</v>
      </c>
      <c r="G2618" s="24">
        <f t="shared" si="754"/>
        <v>2.0840000000000001</v>
      </c>
      <c r="H2618" s="24">
        <f>IFERROR(VLOOKUP(S2618,Swaps_wk!$A$2:$AP$151,HLOOKUP(MAIN!D2618,Swaps_wk!$B$2:$AP$151,150,FALSE),FALSE),0)</f>
        <v>0</v>
      </c>
      <c r="I2618" s="24">
        <f>SUMIFS(PASTE_DQS_TRACKER!$D:$D,PASTE_DQS_TRACKER!$C:$C,MAIN!$A2618,PASTE_DQS_TRACKER!$B:$B,MAIN!$D2618)-SUMIFS(PASTE_DQS_TRACKER!$D:$D,PASTE_DQS_TRACKER!$C:$C,MAIN!A2618,PASTE_DQS_TRACKER!$E:$E,MAIN!$D2618)</f>
        <v>-2</v>
      </c>
      <c r="J2618" s="25">
        <f t="shared" si="755"/>
        <v>8.4000000000000075E-2</v>
      </c>
      <c r="K2618" s="24">
        <f>IFERROR(IF(V2618="Flex",0,IF(D2618=$D$30,VLOOKUP(A2618,MMO_o10M_lease!$A$1:$F$51,5,FALSE),IF(D2618=$D$26,VLOOKUP(D2618,LANDINGS!$A$3:$BR$40,HLOOKUP(A2618,LANDINGS!$B$1:$CF$42,42,FALSE),FALSE)-IFERROR(VLOOKUP(A2618,MMO_o10M_lease!$A$1:$F$38,5,FALSE),0),VLOOKUP(D2618,LANDINGS!$A$3:$CF$40,HLOOKUP(A2618,LANDINGS!$B$1:$CF$42,42,FALSE),FALSE)))),0)</f>
        <v>0.151</v>
      </c>
      <c r="L2618" s="24">
        <f>SUMIFS(PASTE_FLEX_TRACKER!$D:$D,PASTE_FLEX_TRACKER!$F:$F,MAIN!$A2618,PASTE_FLEX_TRACKER!$B:$B,MAIN!$D2618)-SUMIFS(PASTE_FLEX_TRACKER!$D:$D,PASTE_FLEX_TRACKER!$C:$C,MAIN!$A2618,PASTE_FLEX_TRACKER!$B:$B,MAIN!$D2618)</f>
        <v>0</v>
      </c>
      <c r="M2618" s="24">
        <f>IFERROR(-VLOOKUP(D2618,SQ!$A$19:$CC$52,HLOOKUP(MAIN!A2618,SQ!$B$18:$CC$56,39,FALSE),FALSE),"n/a")</f>
        <v>0</v>
      </c>
      <c r="N2618" s="46" t="s">
        <v>563</v>
      </c>
      <c r="O2618" s="46">
        <f>SUMIFS(MAN_ADJ!$L:$L,MAN_ADJ!$K:$K,MAIN!$D2618,MAN_ADJ!$J:$J,MAIN!$S2618)</f>
        <v>0</v>
      </c>
      <c r="P2618" s="25">
        <f t="shared" si="756"/>
        <v>0.151</v>
      </c>
      <c r="Q2618" s="28">
        <f t="shared" si="757"/>
        <v>1.7976190476190459</v>
      </c>
      <c r="R2618" s="38">
        <f t="shared" ref="R2618:R2686" si="758">J2618-P2618</f>
        <v>-6.6999999999999921E-2</v>
      </c>
      <c r="S2618" s="17" t="s">
        <v>264</v>
      </c>
    </row>
    <row r="2619" spans="1:19" x14ac:dyDescent="0.25">
      <c r="A2619" s="17" t="s">
        <v>264</v>
      </c>
      <c r="B2619" s="17" t="s">
        <v>93</v>
      </c>
      <c r="C2619" s="17" t="s">
        <v>265</v>
      </c>
      <c r="D2619" s="17" t="s">
        <v>110</v>
      </c>
      <c r="E2619" s="24">
        <f>IF(U2619="SC",SUMIFS(SC!F:F,SC!A:A,MAIN!D2619,SC!B:B,MAIN!A2619),SUMIFS(Allocations!$H:$H,Allocations!$A:$A,MAIN!$A2619,Allocations!$B:$B,MAIN!$D2619))</f>
        <v>0.71899999999999997</v>
      </c>
      <c r="F2619" s="24">
        <f>IF(U2619="SC",SUMIFS(SC!J:J,SC!A:A,MAIN!D2619,SC!B:B,MAIN!A2619),SUMIFS(Allocations!M:M,Allocations!A:A,MAIN!A2619,Allocations!B:B,MAIN!D2619))</f>
        <v>5.5E-2</v>
      </c>
      <c r="G2619" s="24">
        <f t="shared" si="754"/>
        <v>0.77400000000000002</v>
      </c>
      <c r="H2619" s="24">
        <f>IFERROR(VLOOKUP(S2619,Swaps_wk!$A$2:$AP$151,HLOOKUP(MAIN!D2619,Swaps_wk!$B$2:$AP$151,150,FALSE),FALSE),0)</f>
        <v>0</v>
      </c>
      <c r="I2619" s="24">
        <f>SUMIFS(PASTE_DQS_TRACKER!$D:$D,PASTE_DQS_TRACKER!$C:$C,MAIN!$A2619,PASTE_DQS_TRACKER!$B:$B,MAIN!$D2619)-SUMIFS(PASTE_DQS_TRACKER!$D:$D,PASTE_DQS_TRACKER!$C:$C,MAIN!A2619,PASTE_DQS_TRACKER!$E:$E,MAIN!$D2619)</f>
        <v>0</v>
      </c>
      <c r="J2619" s="25">
        <f t="shared" si="755"/>
        <v>0.77400000000000002</v>
      </c>
      <c r="K2619" s="24">
        <f>IFERROR(IF(V2619="Flex",0,IF(D2619=$D$30,VLOOKUP(A2619,MMO_o10M_lease!$A$1:$F$51,5,FALSE),IF(D2619=$D$26,VLOOKUP(D2619,LANDINGS!$A$3:$BR$40,HLOOKUP(A2619,LANDINGS!$B$1:$CF$42,42,FALSE),FALSE)-IFERROR(VLOOKUP(A2619,MMO_o10M_lease!$A$1:$F$38,5,FALSE),0),VLOOKUP(D2619,LANDINGS!$A$3:$CF$40,HLOOKUP(A2619,LANDINGS!$B$1:$CF$42,42,FALSE),FALSE)))),0)</f>
        <v>0.13800000000000001</v>
      </c>
      <c r="L2619" s="24">
        <f>SUMIFS(PASTE_FLEX_TRACKER!$D:$D,PASTE_FLEX_TRACKER!$F:$F,MAIN!$A2619,PASTE_FLEX_TRACKER!$B:$B,MAIN!$D2619)-SUMIFS(PASTE_FLEX_TRACKER!$D:$D,PASTE_FLEX_TRACKER!$C:$C,MAIN!$A2619,PASTE_FLEX_TRACKER!$B:$B,MAIN!$D2619)</f>
        <v>0</v>
      </c>
      <c r="M2619" s="24">
        <f>IFERROR(-VLOOKUP(D2619,SQ!$A$19:$CC$52,HLOOKUP(MAIN!A2619,SQ!$B$18:$CC$56,39,FALSE),FALSE),"n/a")</f>
        <v>0</v>
      </c>
      <c r="N2619" s="46" t="s">
        <v>563</v>
      </c>
      <c r="O2619" s="46">
        <f>SUMIFS(MAN_ADJ!$L:$L,MAN_ADJ!$K:$K,MAIN!$D2619,MAN_ADJ!$J:$J,MAIN!$S2619)</f>
        <v>0</v>
      </c>
      <c r="P2619" s="25">
        <f t="shared" si="756"/>
        <v>0.13800000000000001</v>
      </c>
      <c r="Q2619" s="28">
        <f t="shared" si="757"/>
        <v>0.17829457364341086</v>
      </c>
      <c r="R2619" s="38">
        <f t="shared" si="758"/>
        <v>0.63600000000000001</v>
      </c>
      <c r="S2619" s="17" t="s">
        <v>264</v>
      </c>
    </row>
    <row r="2620" spans="1:19" x14ac:dyDescent="0.25">
      <c r="A2620" s="17" t="s">
        <v>264</v>
      </c>
      <c r="B2620" s="17" t="s">
        <v>93</v>
      </c>
      <c r="C2620" s="17" t="s">
        <v>265</v>
      </c>
      <c r="D2620" s="17" t="s">
        <v>111</v>
      </c>
      <c r="E2620" s="24">
        <f>IF(U2620="SC",SUMIFS(SC!F:F,SC!A:A,MAIN!D2620,SC!B:B,MAIN!A2620),SUMIFS(Allocations!$H:$H,Allocations!$A:$A,MAIN!$A2620,Allocations!$B:$B,MAIN!$D2620))</f>
        <v>34.652000000000001</v>
      </c>
      <c r="F2620" s="24">
        <f>IF(U2620="SC",SUMIFS(SC!J:J,SC!A:A,MAIN!D2620,SC!B:B,MAIN!A2620),SUMIFS(Allocations!M:M,Allocations!A:A,MAIN!A2620,Allocations!B:B,MAIN!D2620))</f>
        <v>0</v>
      </c>
      <c r="G2620" s="24">
        <f t="shared" si="754"/>
        <v>34.652000000000001</v>
      </c>
      <c r="H2620" s="24">
        <f>IFERROR(VLOOKUP(S2620,Swaps_wk!$A$2:$AP$151,HLOOKUP(MAIN!D2620,Swaps_wk!$B$2:$AP$151,150,FALSE),FALSE),0)</f>
        <v>0</v>
      </c>
      <c r="I2620" s="24">
        <f>SUMIFS(PASTE_DQS_TRACKER!$D:$D,PASTE_DQS_TRACKER!$C:$C,MAIN!$A2620,PASTE_DQS_TRACKER!$B:$B,MAIN!$D2620)-SUMIFS(PASTE_DQS_TRACKER!$D:$D,PASTE_DQS_TRACKER!$C:$C,MAIN!A2620,PASTE_DQS_TRACKER!$E:$E,MAIN!$D2620)</f>
        <v>0</v>
      </c>
      <c r="J2620" s="25">
        <f t="shared" si="755"/>
        <v>34.652000000000001</v>
      </c>
      <c r="K2620" s="24">
        <f>IFERROR(IF(V2620="Flex",0,IF(D2620=$D$30,VLOOKUP(A2620,MMO_o10M_lease!$A$1:$F$51,5,FALSE),IF(D2620=$D$26,VLOOKUP(D2620,LANDINGS!$A$3:$BR$40,HLOOKUP(A2620,LANDINGS!$B$1:$CF$42,42,FALSE),FALSE)-IFERROR(VLOOKUP(A2620,MMO_o10M_lease!$A$1:$F$38,5,FALSE),0),VLOOKUP(D2620,LANDINGS!$A$3:$CF$40,HLOOKUP(A2620,LANDINGS!$B$1:$CF$42,42,FALSE),FALSE)))),0)</f>
        <v>0</v>
      </c>
      <c r="L2620" s="24">
        <f>SUMIFS(PASTE_FLEX_TRACKER!$D:$D,PASTE_FLEX_TRACKER!$F:$F,MAIN!$A2620,PASTE_FLEX_TRACKER!$B:$B,MAIN!$D2620)-SUMIFS(PASTE_FLEX_TRACKER!$D:$D,PASTE_FLEX_TRACKER!$C:$C,MAIN!$A2620,PASTE_FLEX_TRACKER!$B:$B,MAIN!$D2620)</f>
        <v>0</v>
      </c>
      <c r="M2620" s="24">
        <f>IFERROR(-VLOOKUP(D2620,SQ!$A$19:$CC$52,HLOOKUP(MAIN!A2620,SQ!$B$18:$CC$56,39,FALSE),FALSE),"n/a")</f>
        <v>0</v>
      </c>
      <c r="N2620" s="46" t="s">
        <v>563</v>
      </c>
      <c r="O2620" s="46">
        <f>SUMIFS(MAN_ADJ!$L:$L,MAN_ADJ!$K:$K,MAIN!$D2620,MAN_ADJ!$J:$J,MAIN!$S2620)</f>
        <v>0</v>
      </c>
      <c r="P2620" s="25">
        <f t="shared" si="756"/>
        <v>0</v>
      </c>
      <c r="Q2620" s="28">
        <f t="shared" si="757"/>
        <v>0</v>
      </c>
      <c r="R2620" s="38">
        <f t="shared" si="758"/>
        <v>34.652000000000001</v>
      </c>
      <c r="S2620" s="17" t="s">
        <v>264</v>
      </c>
    </row>
    <row r="2621" spans="1:19" x14ac:dyDescent="0.25">
      <c r="A2621" s="17" t="s">
        <v>264</v>
      </c>
      <c r="B2621" s="17" t="s">
        <v>93</v>
      </c>
      <c r="C2621" s="17" t="s">
        <v>265</v>
      </c>
      <c r="D2621" s="17" t="s">
        <v>112</v>
      </c>
      <c r="E2621" s="24">
        <f>IF(U2621="SC",SUMIFS(SC!F:F,SC!A:A,MAIN!D2621,SC!B:B,MAIN!A2621),SUMIFS(Allocations!$H:$H,Allocations!$A:$A,MAIN!$A2621,Allocations!$B:$B,MAIN!$D2621))</f>
        <v>17.484000000000002</v>
      </c>
      <c r="F2621" s="24">
        <f>IF(U2621="SC",SUMIFS(SC!J:J,SC!A:A,MAIN!D2621,SC!B:B,MAIN!A2621),SUMIFS(Allocations!M:M,Allocations!A:A,MAIN!A2621,Allocations!B:B,MAIN!D2621))</f>
        <v>0</v>
      </c>
      <c r="G2621" s="24">
        <f t="shared" si="754"/>
        <v>17.484000000000002</v>
      </c>
      <c r="H2621" s="24">
        <f>IFERROR(VLOOKUP(S2621,Swaps_wk!$A$2:$AP$151,HLOOKUP(MAIN!D2621,Swaps_wk!$B$2:$AP$151,150,FALSE),FALSE),0)</f>
        <v>0</v>
      </c>
      <c r="I2621" s="24">
        <f>SUMIFS(PASTE_DQS_TRACKER!$D:$D,PASTE_DQS_TRACKER!$C:$C,MAIN!$A2621,PASTE_DQS_TRACKER!$B:$B,MAIN!$D2621)-SUMIFS(PASTE_DQS_TRACKER!$D:$D,PASTE_DQS_TRACKER!$C:$C,MAIN!A2621,PASTE_DQS_TRACKER!$E:$E,MAIN!$D2621)</f>
        <v>-4.4000000000000004</v>
      </c>
      <c r="J2621" s="25">
        <f t="shared" si="755"/>
        <v>13.084000000000001</v>
      </c>
      <c r="K2621" s="24">
        <f>IFERROR(IF(V2621="Flex",0,IF(D2621=$D$30,VLOOKUP(A2621,MMO_o10M_lease!$A$1:$F$51,5,FALSE),IF(D2621=$D$26,VLOOKUP(D2621,LANDINGS!$A$3:$BR$40,HLOOKUP(A2621,LANDINGS!$B$1:$CF$42,42,FALSE),FALSE)-IFERROR(VLOOKUP(A2621,MMO_o10M_lease!$A$1:$F$38,5,FALSE),0),VLOOKUP(D2621,LANDINGS!$A$3:$CF$40,HLOOKUP(A2621,LANDINGS!$B$1:$CF$42,42,FALSE),FALSE)))),0)</f>
        <v>0</v>
      </c>
      <c r="L2621" s="24">
        <f>SUMIFS(PASTE_FLEX_TRACKER!$D:$D,PASTE_FLEX_TRACKER!$F:$F,MAIN!$A2621,PASTE_FLEX_TRACKER!$B:$B,MAIN!$D2621)-SUMIFS(PASTE_FLEX_TRACKER!$D:$D,PASTE_FLEX_TRACKER!$C:$C,MAIN!$A2621,PASTE_FLEX_TRACKER!$B:$B,MAIN!$D2621)</f>
        <v>0</v>
      </c>
      <c r="M2621" s="24">
        <f>IFERROR(-VLOOKUP(D2621,SQ!$A$19:$CC$52,HLOOKUP(MAIN!A2621,SQ!$B$18:$CC$56,39,FALSE),FALSE),"n/a")</f>
        <v>0</v>
      </c>
      <c r="N2621" s="46" t="s">
        <v>563</v>
      </c>
      <c r="O2621" s="46">
        <f>SUMIFS(MAN_ADJ!$L:$L,MAN_ADJ!$K:$K,MAIN!$D2621,MAN_ADJ!$J:$J,MAIN!$S2621)</f>
        <v>0</v>
      </c>
      <c r="P2621" s="25">
        <f t="shared" si="756"/>
        <v>0</v>
      </c>
      <c r="Q2621" s="28">
        <f t="shared" si="757"/>
        <v>0</v>
      </c>
      <c r="R2621" s="38">
        <f t="shared" si="758"/>
        <v>13.084000000000001</v>
      </c>
      <c r="S2621" s="17" t="s">
        <v>264</v>
      </c>
    </row>
    <row r="2622" spans="1:19" x14ac:dyDescent="0.25">
      <c r="A2622" s="17" t="s">
        <v>264</v>
      </c>
      <c r="B2622" s="17" t="s">
        <v>93</v>
      </c>
      <c r="C2622" s="17" t="s">
        <v>265</v>
      </c>
      <c r="D2622" s="17" t="s">
        <v>113</v>
      </c>
      <c r="E2622" s="24">
        <f>IF(U2622="SC",SUMIFS(SC!F:F,SC!A:A,MAIN!D2622,SC!B:B,MAIN!A2622),SUMIFS(Allocations!$H:$H,Allocations!$A:$A,MAIN!$A2622,Allocations!$B:$B,MAIN!$D2622))</f>
        <v>312.53499999999997</v>
      </c>
      <c r="F2622" s="24">
        <f>IF(U2622="SC",SUMIFS(SC!J:J,SC!A:A,MAIN!D2622,SC!B:B,MAIN!A2622),SUMIFS(Allocations!M:M,Allocations!A:A,MAIN!A2622,Allocations!B:B,MAIN!D2622))</f>
        <v>1.9350000000000001</v>
      </c>
      <c r="G2622" s="24">
        <f t="shared" si="754"/>
        <v>314.46999999999997</v>
      </c>
      <c r="H2622" s="24">
        <f>IFERROR(VLOOKUP(S2622,Swaps_wk!$A$2:$AP$151,HLOOKUP(MAIN!D2622,Swaps_wk!$B$2:$AP$151,150,FALSE),FALSE),0)</f>
        <v>0</v>
      </c>
      <c r="I2622" s="24">
        <f>SUMIFS(PASTE_DQS_TRACKER!$D:$D,PASTE_DQS_TRACKER!$C:$C,MAIN!$A2622,PASTE_DQS_TRACKER!$B:$B,MAIN!$D2622)-SUMIFS(PASTE_DQS_TRACKER!$D:$D,PASTE_DQS_TRACKER!$C:$C,MAIN!A2622,PASTE_DQS_TRACKER!$E:$E,MAIN!$D2622)</f>
        <v>-9.9000000000000021</v>
      </c>
      <c r="J2622" s="25">
        <f t="shared" si="755"/>
        <v>304.57</v>
      </c>
      <c r="K2622" s="24">
        <f>IFERROR(IF(V2622="Flex",0,IF(D2622=$D$30,VLOOKUP(A2622,MMO_o10M_lease!$A$1:$F$51,5,FALSE),IF(D2622=$D$26,VLOOKUP(D2622,LANDINGS!$A$3:$BR$40,HLOOKUP(A2622,LANDINGS!$B$1:$CF$42,42,FALSE),FALSE)-IFERROR(VLOOKUP(A2622,MMO_o10M_lease!$A$1:$F$38,5,FALSE),0),VLOOKUP(D2622,LANDINGS!$A$3:$CF$40,HLOOKUP(A2622,LANDINGS!$B$1:$CF$42,42,FALSE),FALSE)))),0)</f>
        <v>33.965000000000003</v>
      </c>
      <c r="L2622" s="24">
        <f>SUMIFS(PASTE_FLEX_TRACKER!$D:$D,PASTE_FLEX_TRACKER!$F:$F,MAIN!$A2622,PASTE_FLEX_TRACKER!$B:$B,MAIN!$D2622)-SUMIFS(PASTE_FLEX_TRACKER!$D:$D,PASTE_FLEX_TRACKER!$C:$C,MAIN!$A2622,PASTE_FLEX_TRACKER!$B:$B,MAIN!$D2622)</f>
        <v>0</v>
      </c>
      <c r="M2622" s="24">
        <f>IFERROR(-VLOOKUP(D2622,SQ!$A$19:$CC$52,HLOOKUP(MAIN!A2622,SQ!$B$18:$CC$56,39,FALSE),FALSE),"n/a")</f>
        <v>0</v>
      </c>
      <c r="N2622" s="46" t="s">
        <v>563</v>
      </c>
      <c r="O2622" s="46">
        <f>SUMIFS(MAN_ADJ!$L:$L,MAN_ADJ!$K:$K,MAIN!$D2622,MAN_ADJ!$J:$J,MAIN!$S2622)</f>
        <v>0</v>
      </c>
      <c r="P2622" s="25">
        <f t="shared" si="756"/>
        <v>33.965000000000003</v>
      </c>
      <c r="Q2622" s="28">
        <f t="shared" si="757"/>
        <v>0.11151787766359131</v>
      </c>
      <c r="R2622" s="38">
        <f t="shared" si="758"/>
        <v>270.60500000000002</v>
      </c>
      <c r="S2622" s="17" t="s">
        <v>264</v>
      </c>
    </row>
    <row r="2623" spans="1:19" x14ac:dyDescent="0.25">
      <c r="A2623" s="17" t="s">
        <v>264</v>
      </c>
      <c r="B2623" s="17" t="s">
        <v>93</v>
      </c>
      <c r="C2623" s="17" t="s">
        <v>265</v>
      </c>
      <c r="D2623" s="17" t="s">
        <v>114</v>
      </c>
      <c r="E2623" s="24">
        <f>IF(U2623="SC",SUMIFS(SC!F:F,SC!A:A,MAIN!D2623,SC!B:B,MAIN!A2623),SUMIFS(Allocations!$H:$H,Allocations!$A:$A,MAIN!$A2623,Allocations!$B:$B,MAIN!$D2623))</f>
        <v>0.1</v>
      </c>
      <c r="F2623" s="24">
        <f>IF(U2623="SC",SUMIFS(SC!J:J,SC!A:A,MAIN!D2623,SC!B:B,MAIN!A2623),SUMIFS(Allocations!M:M,Allocations!A:A,MAIN!A2623,Allocations!B:B,MAIN!D2623))</f>
        <v>0</v>
      </c>
      <c r="G2623" s="24">
        <f t="shared" si="754"/>
        <v>0.1</v>
      </c>
      <c r="H2623" s="24">
        <f>IFERROR(VLOOKUP(S2623,Swaps_wk!$A$2:$AP$151,HLOOKUP(MAIN!D2623,Swaps_wk!$B$2:$AP$151,150,FALSE),FALSE),0)</f>
        <v>0</v>
      </c>
      <c r="I2623" s="24">
        <f>SUMIFS(PASTE_DQS_TRACKER!$D:$D,PASTE_DQS_TRACKER!$C:$C,MAIN!$A2623,PASTE_DQS_TRACKER!$B:$B,MAIN!$D2623)-SUMIFS(PASTE_DQS_TRACKER!$D:$D,PASTE_DQS_TRACKER!$C:$C,MAIN!A2623,PASTE_DQS_TRACKER!$E:$E,MAIN!$D2623)</f>
        <v>0</v>
      </c>
      <c r="J2623" s="25">
        <f t="shared" si="755"/>
        <v>0.1</v>
      </c>
      <c r="K2623" s="24">
        <f>IFERROR(IF(V2623="Flex",0,IF(D2623=$D$30,VLOOKUP(A2623,MMO_o10M_lease!$A$1:$F$51,5,FALSE),IF(D2623=$D$26,VLOOKUP(D2623,LANDINGS!$A$3:$BR$40,HLOOKUP(A2623,LANDINGS!$B$1:$CF$42,42,FALSE),FALSE)-IFERROR(VLOOKUP(A2623,MMO_o10M_lease!$A$1:$F$38,5,FALSE),0),VLOOKUP(D2623,LANDINGS!$A$3:$CF$40,HLOOKUP(A2623,LANDINGS!$B$1:$CF$42,42,FALSE),FALSE)))),0)</f>
        <v>0</v>
      </c>
      <c r="L2623" s="24">
        <f>SUMIFS(PASTE_FLEX_TRACKER!$D:$D,PASTE_FLEX_TRACKER!$F:$F,MAIN!$A2623,PASTE_FLEX_TRACKER!$B:$B,MAIN!$D2623)-SUMIFS(PASTE_FLEX_TRACKER!$D:$D,PASTE_FLEX_TRACKER!$C:$C,MAIN!$A2623,PASTE_FLEX_TRACKER!$B:$B,MAIN!$D2623)</f>
        <v>0</v>
      </c>
      <c r="M2623" s="24">
        <f>IFERROR(-VLOOKUP(D2623,SQ!$A$19:$CC$52,HLOOKUP(MAIN!A2623,SQ!$B$18:$CC$56,39,FALSE),FALSE),"n/a")</f>
        <v>0</v>
      </c>
      <c r="N2623" s="46" t="s">
        <v>563</v>
      </c>
      <c r="O2623" s="46">
        <f>SUMIFS(MAN_ADJ!$L:$L,MAN_ADJ!$K:$K,MAIN!$D2623,MAN_ADJ!$J:$J,MAIN!$S2623)</f>
        <v>0</v>
      </c>
      <c r="P2623" s="25">
        <f t="shared" si="756"/>
        <v>0</v>
      </c>
      <c r="Q2623" s="28">
        <f t="shared" si="757"/>
        <v>0</v>
      </c>
      <c r="R2623" s="38">
        <f t="shared" si="758"/>
        <v>0.1</v>
      </c>
      <c r="S2623" s="17" t="s">
        <v>264</v>
      </c>
    </row>
    <row r="2624" spans="1:19" x14ac:dyDescent="0.25">
      <c r="A2624" s="17" t="s">
        <v>264</v>
      </c>
      <c r="B2624" s="17" t="s">
        <v>93</v>
      </c>
      <c r="C2624" s="17" t="s">
        <v>265</v>
      </c>
      <c r="D2624" s="17" t="s">
        <v>115</v>
      </c>
      <c r="E2624" s="24">
        <f>IF(U2624="SC",SUMIFS(SC!F:F,SC!A:A,MAIN!D2624,SC!B:B,MAIN!A2624),SUMIFS(Allocations!$H:$H,Allocations!$A:$A,MAIN!$A2624,Allocations!$B:$B,MAIN!$D2624))</f>
        <v>92.781999999999996</v>
      </c>
      <c r="F2624" s="24">
        <f>IF(U2624="SC",SUMIFS(SC!J:J,SC!A:A,MAIN!D2624,SC!B:B,MAIN!A2624),SUMIFS(Allocations!M:M,Allocations!A:A,MAIN!A2624,Allocations!B:B,MAIN!D2624))</f>
        <v>0</v>
      </c>
      <c r="G2624" s="24">
        <f t="shared" si="754"/>
        <v>92.781999999999996</v>
      </c>
      <c r="H2624" s="24">
        <f>IFERROR(VLOOKUP(S2624,Swaps_wk!$A$2:$AP$151,HLOOKUP(MAIN!D2624,Swaps_wk!$B$2:$AP$151,150,FALSE),FALSE),0)</f>
        <v>0</v>
      </c>
      <c r="I2624" s="24">
        <f>SUMIFS(PASTE_DQS_TRACKER!$D:$D,PASTE_DQS_TRACKER!$C:$C,MAIN!$A2624,PASTE_DQS_TRACKER!$B:$B,MAIN!$D2624)-SUMIFS(PASTE_DQS_TRACKER!$D:$D,PASTE_DQS_TRACKER!$C:$C,MAIN!A2624,PASTE_DQS_TRACKER!$E:$E,MAIN!$D2624)</f>
        <v>0</v>
      </c>
      <c r="J2624" s="25">
        <f t="shared" si="755"/>
        <v>92.781999999999996</v>
      </c>
      <c r="K2624" s="24">
        <f>IFERROR(IF(V2624="Flex",0,IF(D2624=$D$30,VLOOKUP(A2624,MMO_o10M_lease!$A$1:$F$51,5,FALSE),IF(D2624=$D$26,VLOOKUP(D2624,LANDINGS!$A$3:$BR$40,HLOOKUP(A2624,LANDINGS!$B$1:$CF$42,42,FALSE),FALSE)-IFERROR(VLOOKUP(A2624,MMO_o10M_lease!$A$1:$F$38,5,FALSE),0),VLOOKUP(D2624,LANDINGS!$A$3:$CF$40,HLOOKUP(A2624,LANDINGS!$B$1:$CF$42,42,FALSE),FALSE)))),0)</f>
        <v>5.7000000000000002E-2</v>
      </c>
      <c r="L2624" s="24">
        <f>SUMIFS(PASTE_FLEX_TRACKER!$D:$D,PASTE_FLEX_TRACKER!$F:$F,MAIN!$A2624,PASTE_FLEX_TRACKER!$B:$B,MAIN!$D2624)-SUMIFS(PASTE_FLEX_TRACKER!$D:$D,PASTE_FLEX_TRACKER!$C:$C,MAIN!$A2624,PASTE_FLEX_TRACKER!$B:$B,MAIN!$D2624)</f>
        <v>0</v>
      </c>
      <c r="M2624" s="24">
        <f>IFERROR(-VLOOKUP(D2624,SQ!$A$19:$CC$52,HLOOKUP(MAIN!A2624,SQ!$B$18:$CC$56,39,FALSE),FALSE),"n/a")</f>
        <v>0</v>
      </c>
      <c r="N2624" s="46" t="s">
        <v>563</v>
      </c>
      <c r="O2624" s="46">
        <f>SUMIFS(MAN_ADJ!$L:$L,MAN_ADJ!$K:$K,MAIN!$D2624,MAN_ADJ!$J:$J,MAIN!$S2624)</f>
        <v>0</v>
      </c>
      <c r="P2624" s="25">
        <f t="shared" si="756"/>
        <v>5.7000000000000002E-2</v>
      </c>
      <c r="Q2624" s="28">
        <f t="shared" si="757"/>
        <v>6.1434329934685616E-4</v>
      </c>
      <c r="R2624" s="38">
        <f t="shared" si="758"/>
        <v>92.724999999999994</v>
      </c>
      <c r="S2624" s="17" t="s">
        <v>264</v>
      </c>
    </row>
    <row r="2625" spans="1:19" x14ac:dyDescent="0.25">
      <c r="A2625" s="17" t="s">
        <v>264</v>
      </c>
      <c r="B2625" s="17" t="s">
        <v>93</v>
      </c>
      <c r="C2625" s="17" t="s">
        <v>265</v>
      </c>
      <c r="D2625" s="17" t="s">
        <v>116</v>
      </c>
      <c r="E2625" s="24">
        <f>IF(U2625="SC",SUMIFS(SC!F:F,SC!A:A,MAIN!D2625,SC!B:B,MAIN!A2625),SUMIFS(Allocations!$H:$H,Allocations!$A:$A,MAIN!$A2625,Allocations!$B:$B,MAIN!$D2625))</f>
        <v>188.619</v>
      </c>
      <c r="F2625" s="24">
        <f>IF(U2625="SC",SUMIFS(SC!J:J,SC!A:A,MAIN!D2625,SC!B:B,MAIN!A2625),SUMIFS(Allocations!M:M,Allocations!A:A,MAIN!A2625,Allocations!B:B,MAIN!D2625))</f>
        <v>18.922000000000001</v>
      </c>
      <c r="G2625" s="24">
        <f t="shared" si="754"/>
        <v>207.541</v>
      </c>
      <c r="H2625" s="24">
        <f>IFERROR(VLOOKUP(S2625,Swaps_wk!$A$2:$AP$151,HLOOKUP(MAIN!D2625,Swaps_wk!$B$2:$AP$151,150,FALSE),FALSE),0)</f>
        <v>0</v>
      </c>
      <c r="I2625" s="24">
        <f>SUMIFS(PASTE_DQS_TRACKER!$D:$D,PASTE_DQS_TRACKER!$C:$C,MAIN!$A2625,PASTE_DQS_TRACKER!$B:$B,MAIN!$D2625)-SUMIFS(PASTE_DQS_TRACKER!$D:$D,PASTE_DQS_TRACKER!$C:$C,MAIN!A2625,PASTE_DQS_TRACKER!$E:$E,MAIN!$D2625)</f>
        <v>-37.5</v>
      </c>
      <c r="J2625" s="25">
        <f t="shared" si="755"/>
        <v>170.041</v>
      </c>
      <c r="K2625" s="24">
        <f>IFERROR(IF(V2625="Flex",0,IF(D2625=$D$30,VLOOKUP(A2625,MMO_o10M_lease!$A$1:$F$51,5,FALSE),IF(D2625=$D$26,VLOOKUP(D2625,LANDINGS!$A$3:$BR$40,HLOOKUP(A2625,LANDINGS!$B$1:$CF$42,42,FALSE),FALSE)-IFERROR(VLOOKUP(A2625,MMO_o10M_lease!$A$1:$F$38,5,FALSE),0),VLOOKUP(D2625,LANDINGS!$A$3:$CF$40,HLOOKUP(A2625,LANDINGS!$B$1:$CF$42,42,FALSE),FALSE)))),0)</f>
        <v>29.632999999999999</v>
      </c>
      <c r="L2625" s="24">
        <f>SUMIFS(PASTE_FLEX_TRACKER!$D:$D,PASTE_FLEX_TRACKER!$F:$F,MAIN!$A2625,PASTE_FLEX_TRACKER!$B:$B,MAIN!$D2625)-SUMIFS(PASTE_FLEX_TRACKER!$D:$D,PASTE_FLEX_TRACKER!$C:$C,MAIN!$A2625,PASTE_FLEX_TRACKER!$B:$B,MAIN!$D2625)</f>
        <v>0</v>
      </c>
      <c r="M2625" s="24">
        <f>IFERROR(-VLOOKUP(D2625,SQ!$A$19:$CC$52,HLOOKUP(MAIN!A2625,SQ!$B$18:$CC$56,39,FALSE),FALSE),"n/a")</f>
        <v>0</v>
      </c>
      <c r="N2625" s="46" t="s">
        <v>563</v>
      </c>
      <c r="O2625" s="46">
        <f>SUMIFS(MAN_ADJ!$L:$L,MAN_ADJ!$K:$K,MAIN!$D2625,MAN_ADJ!$J:$J,MAIN!$S2625)</f>
        <v>0</v>
      </c>
      <c r="P2625" s="25">
        <f t="shared" si="756"/>
        <v>29.632999999999999</v>
      </c>
      <c r="Q2625" s="28">
        <f t="shared" si="757"/>
        <v>0.17426973494627765</v>
      </c>
      <c r="R2625" s="38">
        <f t="shared" si="758"/>
        <v>140.40799999999999</v>
      </c>
      <c r="S2625" s="17" t="s">
        <v>264</v>
      </c>
    </row>
    <row r="2626" spans="1:19" x14ac:dyDescent="0.25">
      <c r="A2626" s="17" t="s">
        <v>264</v>
      </c>
      <c r="B2626" s="17" t="s">
        <v>93</v>
      </c>
      <c r="C2626" s="17" t="s">
        <v>265</v>
      </c>
      <c r="D2626" s="17" t="s">
        <v>117</v>
      </c>
      <c r="E2626" s="24">
        <f>IF(U2626="SC",SUMIFS(SC!F:F,SC!A:A,MAIN!D2626,SC!B:B,MAIN!A2626),SUMIFS(Allocations!$H:$H,Allocations!$A:$A,MAIN!$A2626,Allocations!$B:$B,MAIN!$D2626))</f>
        <v>0</v>
      </c>
      <c r="F2626" s="24">
        <f>IF(U2626="SC",SUMIFS(SC!J:J,SC!A:A,MAIN!D2626,SC!B:B,MAIN!A2626),SUMIFS(Allocations!M:M,Allocations!A:A,MAIN!A2626,Allocations!B:B,MAIN!D2626))</f>
        <v>0</v>
      </c>
      <c r="G2626" s="24">
        <f t="shared" si="754"/>
        <v>0</v>
      </c>
      <c r="H2626" s="24">
        <f>IFERROR(VLOOKUP(S2626,Swaps_wk!$A$2:$AP$151,HLOOKUP(MAIN!D2626,Swaps_wk!$B$2:$AP$151,150,FALSE),FALSE),0)</f>
        <v>0</v>
      </c>
      <c r="I2626" s="24">
        <f>SUMIFS(PASTE_DQS_TRACKER!$D:$D,PASTE_DQS_TRACKER!$C:$C,MAIN!$A2626,PASTE_DQS_TRACKER!$B:$B,MAIN!$D2626)-SUMIFS(PASTE_DQS_TRACKER!$D:$D,PASTE_DQS_TRACKER!$C:$C,MAIN!A2626,PASTE_DQS_TRACKER!$E:$E,MAIN!$D2626)</f>
        <v>0</v>
      </c>
      <c r="J2626" s="25">
        <f t="shared" si="755"/>
        <v>0</v>
      </c>
      <c r="K2626" s="24">
        <f>IFERROR(IF(V2626="Flex",0,IF(D2626=$D$30,VLOOKUP(A2626,MMO_o10M_lease!$A$1:$F$51,5,FALSE),IF(D2626=$D$26,VLOOKUP(D2626,LANDINGS!$A$3:$BR$40,HLOOKUP(A2626,LANDINGS!$B$1:$CF$42,42,FALSE),FALSE)-IFERROR(VLOOKUP(A2626,MMO_o10M_lease!$A$1:$F$38,5,FALSE),0),VLOOKUP(D2626,LANDINGS!$A$3:$CF$40,HLOOKUP(A2626,LANDINGS!$B$1:$CF$42,42,FALSE),FALSE)))),0)</f>
        <v>0</v>
      </c>
      <c r="L2626" s="24">
        <f>SUMIFS(PASTE_FLEX_TRACKER!$D:$D,PASTE_FLEX_TRACKER!$F:$F,MAIN!$A2626,PASTE_FLEX_TRACKER!$B:$B,MAIN!$D2626)-SUMIFS(PASTE_FLEX_TRACKER!$D:$D,PASTE_FLEX_TRACKER!$C:$C,MAIN!$A2626,PASTE_FLEX_TRACKER!$B:$B,MAIN!$D2626)</f>
        <v>0</v>
      </c>
      <c r="M2626" s="24">
        <f>IFERROR(-VLOOKUP(D2626,SQ!$A$19:$CC$52,HLOOKUP(MAIN!A2626,SQ!$B$18:$CC$56,39,FALSE),FALSE),"n/a")</f>
        <v>0</v>
      </c>
      <c r="N2626" s="46" t="s">
        <v>563</v>
      </c>
      <c r="O2626" s="46">
        <f>SUMIFS(MAN_ADJ!$L:$L,MAN_ADJ!$K:$K,MAIN!$D2626,MAN_ADJ!$J:$J,MAIN!$S2626)</f>
        <v>0</v>
      </c>
      <c r="P2626" s="25">
        <f t="shared" si="756"/>
        <v>0</v>
      </c>
      <c r="Q2626" s="28" t="str">
        <f t="shared" si="757"/>
        <v>n/a</v>
      </c>
      <c r="R2626" s="38">
        <f t="shared" si="758"/>
        <v>0</v>
      </c>
      <c r="S2626" s="17" t="s">
        <v>264</v>
      </c>
    </row>
    <row r="2627" spans="1:19" x14ac:dyDescent="0.25">
      <c r="A2627" s="17" t="s">
        <v>264</v>
      </c>
      <c r="B2627" s="17" t="s">
        <v>93</v>
      </c>
      <c r="C2627" s="17" t="s">
        <v>265</v>
      </c>
      <c r="D2627" s="17" t="s">
        <v>118</v>
      </c>
      <c r="E2627" s="24">
        <f>IF(U2627="SC",SUMIFS(SC!F:F,SC!A:A,MAIN!D2627,SC!B:B,MAIN!A2627),SUMIFS(Allocations!$H:$H,Allocations!$A:$A,MAIN!$A2627,Allocations!$B:$B,MAIN!$D2627))</f>
        <v>180.779</v>
      </c>
      <c r="F2627" s="24">
        <f>IF(U2627="SC",SUMIFS(SC!J:J,SC!A:A,MAIN!D2627,SC!B:B,MAIN!A2627),SUMIFS(Allocations!M:M,Allocations!A:A,MAIN!A2627,Allocations!B:B,MAIN!D2627))</f>
        <v>5.7000000000000002E-2</v>
      </c>
      <c r="G2627" s="24">
        <f t="shared" si="754"/>
        <v>180.83599999999998</v>
      </c>
      <c r="H2627" s="24">
        <f>IFERROR(VLOOKUP(S2627,Swaps_wk!$A$2:$AP$151,HLOOKUP(MAIN!D2627,Swaps_wk!$B$2:$AP$151,150,FALSE),FALSE),0)</f>
        <v>0</v>
      </c>
      <c r="I2627" s="24">
        <f>SUMIFS(PASTE_DQS_TRACKER!$D:$D,PASTE_DQS_TRACKER!$C:$C,MAIN!$A2627,PASTE_DQS_TRACKER!$B:$B,MAIN!$D2627)-SUMIFS(PASTE_DQS_TRACKER!$D:$D,PASTE_DQS_TRACKER!$C:$C,MAIN!A2627,PASTE_DQS_TRACKER!$E:$E,MAIN!$D2627)</f>
        <v>-3</v>
      </c>
      <c r="J2627" s="25">
        <f t="shared" si="755"/>
        <v>177.83599999999998</v>
      </c>
      <c r="K2627" s="24">
        <f>IFERROR(IF(V2627="Flex",0,IF(D2627=$D$30,VLOOKUP(A2627,MMO_o10M_lease!$A$1:$F$51,5,FALSE),IF(D2627=$D$26,VLOOKUP(D2627,LANDINGS!$A$3:$BR$40,HLOOKUP(A2627,LANDINGS!$B$1:$CF$42,42,FALSE),FALSE)-IFERROR(VLOOKUP(A2627,MMO_o10M_lease!$A$1:$F$38,5,FALSE),0),VLOOKUP(D2627,LANDINGS!$A$3:$CF$40,HLOOKUP(A2627,LANDINGS!$B$1:$CF$42,42,FALSE),FALSE)))),0)</f>
        <v>4.6640000000000006</v>
      </c>
      <c r="L2627" s="24">
        <f>SUMIFS(PASTE_FLEX_TRACKER!$D:$D,PASTE_FLEX_TRACKER!$F:$F,MAIN!$A2627,PASTE_FLEX_TRACKER!$B:$B,MAIN!$D2627)-SUMIFS(PASTE_FLEX_TRACKER!$D:$D,PASTE_FLEX_TRACKER!$C:$C,MAIN!$A2627,PASTE_FLEX_TRACKER!$B:$B,MAIN!$D2627)</f>
        <v>0</v>
      </c>
      <c r="M2627" s="24">
        <f>IFERROR(-VLOOKUP(D2627,SQ!$A$19:$CC$52,HLOOKUP(MAIN!A2627,SQ!$B$18:$CC$56,39,FALSE),FALSE),"n/a")</f>
        <v>0</v>
      </c>
      <c r="N2627" s="46" t="s">
        <v>563</v>
      </c>
      <c r="O2627" s="46">
        <f>SUMIFS(MAN_ADJ!$L:$L,MAN_ADJ!$K:$K,MAIN!$D2627,MAN_ADJ!$J:$J,MAIN!$S2627)</f>
        <v>0</v>
      </c>
      <c r="P2627" s="25">
        <f t="shared" si="756"/>
        <v>4.6640000000000006</v>
      </c>
      <c r="Q2627" s="28">
        <f t="shared" si="757"/>
        <v>2.6226410850446483E-2</v>
      </c>
      <c r="R2627" s="38">
        <f t="shared" si="758"/>
        <v>173.172</v>
      </c>
      <c r="S2627" s="17" t="s">
        <v>264</v>
      </c>
    </row>
    <row r="2628" spans="1:19" x14ac:dyDescent="0.25">
      <c r="A2628" s="17" t="s">
        <v>264</v>
      </c>
      <c r="B2628" s="17" t="s">
        <v>93</v>
      </c>
      <c r="C2628" s="17" t="s">
        <v>265</v>
      </c>
      <c r="D2628" s="17" t="s">
        <v>119</v>
      </c>
      <c r="E2628" s="24">
        <f>IF(U2628="SC",SUMIFS(SC!F:F,SC!A:A,MAIN!D2628,SC!B:B,MAIN!A2628),SUMIFS(Allocations!$H:$H,Allocations!$A:$A,MAIN!$A2628,Allocations!$B:$B,MAIN!$D2628))</f>
        <v>0</v>
      </c>
      <c r="F2628" s="24">
        <f>IF(U2628="SC",SUMIFS(SC!J:J,SC!A:A,MAIN!D2628,SC!B:B,MAIN!A2628),SUMIFS(Allocations!M:M,Allocations!A:A,MAIN!A2628,Allocations!B:B,MAIN!D2628))</f>
        <v>0</v>
      </c>
      <c r="G2628" s="24">
        <f t="shared" si="754"/>
        <v>0</v>
      </c>
      <c r="H2628" s="24">
        <f>IFERROR(VLOOKUP(S2628,Swaps_wk!$A$2:$AP$151,HLOOKUP(MAIN!D2628,Swaps_wk!$B$2:$AP$151,150,FALSE),FALSE),0)</f>
        <v>0</v>
      </c>
      <c r="I2628" s="24">
        <f>SUMIFS(PASTE_DQS_TRACKER!$D:$D,PASTE_DQS_TRACKER!$C:$C,MAIN!$A2628,PASTE_DQS_TRACKER!$B:$B,MAIN!$D2628)-SUMIFS(PASTE_DQS_TRACKER!$D:$D,PASTE_DQS_TRACKER!$C:$C,MAIN!A2628,PASTE_DQS_TRACKER!$E:$E,MAIN!$D2628)</f>
        <v>0</v>
      </c>
      <c r="J2628" s="25">
        <f t="shared" si="755"/>
        <v>0</v>
      </c>
      <c r="K2628" s="24">
        <f>IFERROR(IF(V2628="Flex",0,IF(D2628=$D$30,VLOOKUP(A2628,MMO_o10M_lease!$A$1:$F$51,5,FALSE),IF(D2628=$D$26,VLOOKUP(D2628,LANDINGS!$A$3:$BR$40,HLOOKUP(A2628,LANDINGS!$B$1:$CF$42,42,FALSE),FALSE)-IFERROR(VLOOKUP(A2628,MMO_o10M_lease!$A$1:$F$38,5,FALSE),0),VLOOKUP(D2628,LANDINGS!$A$3:$CF$40,HLOOKUP(A2628,LANDINGS!$B$1:$CF$42,42,FALSE),FALSE)))),0)</f>
        <v>0</v>
      </c>
      <c r="L2628" s="24">
        <f>SUMIFS(PASTE_FLEX_TRACKER!$D:$D,PASTE_FLEX_TRACKER!$F:$F,MAIN!$A2628,PASTE_FLEX_TRACKER!$B:$B,MAIN!$D2628)-SUMIFS(PASTE_FLEX_TRACKER!$D:$D,PASTE_FLEX_TRACKER!$C:$C,MAIN!$A2628,PASTE_FLEX_TRACKER!$B:$B,MAIN!$D2628)</f>
        <v>0</v>
      </c>
      <c r="M2628" s="24">
        <f>IFERROR(-VLOOKUP(D2628,SQ!$A$19:$CC$52,HLOOKUP(MAIN!A2628,SQ!$B$18:$CC$56,39,FALSE),FALSE),"n/a")</f>
        <v>0</v>
      </c>
      <c r="N2628" s="46" t="s">
        <v>563</v>
      </c>
      <c r="O2628" s="46">
        <f>SUMIFS(MAN_ADJ!$L:$L,MAN_ADJ!$K:$K,MAIN!$D2628,MAN_ADJ!$J:$J,MAIN!$S2628)</f>
        <v>0</v>
      </c>
      <c r="P2628" s="25">
        <f t="shared" si="756"/>
        <v>0</v>
      </c>
      <c r="Q2628" s="28" t="str">
        <f t="shared" si="757"/>
        <v>n/a</v>
      </c>
      <c r="R2628" s="38">
        <f t="shared" si="758"/>
        <v>0</v>
      </c>
      <c r="S2628" s="17" t="s">
        <v>264</v>
      </c>
    </row>
    <row r="2629" spans="1:19" x14ac:dyDescent="0.25">
      <c r="A2629" s="17" t="s">
        <v>264</v>
      </c>
      <c r="B2629" s="17" t="s">
        <v>93</v>
      </c>
      <c r="C2629" s="17" t="s">
        <v>265</v>
      </c>
      <c r="D2629" s="17" t="s">
        <v>120</v>
      </c>
      <c r="E2629" s="24">
        <f>IF(U2629="SC",SUMIFS(SC!F:F,SC!A:A,MAIN!D2629,SC!B:B,MAIN!A2629),SUMIFS(Allocations!$H:$H,Allocations!$A:$A,MAIN!$A2629,Allocations!$B:$B,MAIN!$D2629))</f>
        <v>0</v>
      </c>
      <c r="F2629" s="24">
        <f>IF(U2629="SC",SUMIFS(SC!J:J,SC!A:A,MAIN!D2629,SC!B:B,MAIN!A2629),SUMIFS(Allocations!M:M,Allocations!A:A,MAIN!A2629,Allocations!B:B,MAIN!D2629))</f>
        <v>0</v>
      </c>
      <c r="G2629" s="24">
        <f t="shared" si="754"/>
        <v>0</v>
      </c>
      <c r="H2629" s="24">
        <f>IFERROR(VLOOKUP(S2629,Swaps_wk!$A$2:$AP$151,HLOOKUP(MAIN!D2629,Swaps_wk!$B$2:$AP$151,150,FALSE),FALSE),0)</f>
        <v>0</v>
      </c>
      <c r="I2629" s="24">
        <f>SUMIFS(PASTE_DQS_TRACKER!$D:$D,PASTE_DQS_TRACKER!$C:$C,MAIN!$A2629,PASTE_DQS_TRACKER!$B:$B,MAIN!$D2629)-SUMIFS(PASTE_DQS_TRACKER!$D:$D,PASTE_DQS_TRACKER!$C:$C,MAIN!A2629,PASTE_DQS_TRACKER!$E:$E,MAIN!$D2629)</f>
        <v>0</v>
      </c>
      <c r="J2629" s="25">
        <f t="shared" si="755"/>
        <v>0</v>
      </c>
      <c r="K2629" s="24">
        <f>IFERROR(IF(V2629="Flex",0,IF(D2629=$D$30,VLOOKUP(A2629,MMO_o10M_lease!$A$1:$F$51,5,FALSE),IF(D2629=$D$26,VLOOKUP(D2629,LANDINGS!$A$3:$BR$40,HLOOKUP(A2629,LANDINGS!$B$1:$CF$42,42,FALSE),FALSE)-IFERROR(VLOOKUP(A2629,MMO_o10M_lease!$A$1:$F$38,5,FALSE),0),VLOOKUP(D2629,LANDINGS!$A$3:$CF$40,HLOOKUP(A2629,LANDINGS!$B$1:$CF$42,42,FALSE),FALSE)))),0)</f>
        <v>0</v>
      </c>
      <c r="L2629" s="24">
        <f>SUMIFS(PASTE_FLEX_TRACKER!$D:$D,PASTE_FLEX_TRACKER!$F:$F,MAIN!$A2629,PASTE_FLEX_TRACKER!$B:$B,MAIN!$D2629)-SUMIFS(PASTE_FLEX_TRACKER!$D:$D,PASTE_FLEX_TRACKER!$C:$C,MAIN!$A2629,PASTE_FLEX_TRACKER!$B:$B,MAIN!$D2629)</f>
        <v>0</v>
      </c>
      <c r="M2629" s="24">
        <f>IFERROR(-VLOOKUP(D2629,SQ!$A$19:$CC$52,HLOOKUP(MAIN!A2629,SQ!$B$18:$CC$56,39,FALSE),FALSE),"n/a")</f>
        <v>0</v>
      </c>
      <c r="N2629" s="46" t="s">
        <v>563</v>
      </c>
      <c r="O2629" s="46">
        <f>SUMIFS(MAN_ADJ!$L:$L,MAN_ADJ!$K:$K,MAIN!$D2629,MAN_ADJ!$J:$J,MAIN!$S2629)</f>
        <v>0</v>
      </c>
      <c r="P2629" s="25">
        <f t="shared" si="756"/>
        <v>0</v>
      </c>
      <c r="Q2629" s="28" t="str">
        <f t="shared" si="757"/>
        <v>n/a</v>
      </c>
      <c r="R2629" s="38">
        <f t="shared" si="758"/>
        <v>0</v>
      </c>
      <c r="S2629" s="17" t="s">
        <v>264</v>
      </c>
    </row>
    <row r="2630" spans="1:19" x14ac:dyDescent="0.25">
      <c r="A2630" s="17" t="s">
        <v>264</v>
      </c>
      <c r="B2630" s="17" t="s">
        <v>93</v>
      </c>
      <c r="C2630" s="17" t="s">
        <v>265</v>
      </c>
      <c r="D2630" s="17" t="s">
        <v>121</v>
      </c>
      <c r="E2630" s="24">
        <f>IF(U2630="SC",SUMIFS(SC!F:F,SC!A:A,MAIN!D2630,SC!B:B,MAIN!A2630),SUMIFS(Allocations!$H:$H,Allocations!$A:$A,MAIN!$A2630,Allocations!$B:$B,MAIN!$D2630))</f>
        <v>0</v>
      </c>
      <c r="F2630" s="24">
        <f>IF(U2630="SC",SUMIFS(SC!J:J,SC!A:A,MAIN!D2630,SC!B:B,MAIN!A2630),SUMIFS(Allocations!M:M,Allocations!A:A,MAIN!A2630,Allocations!B:B,MAIN!D2630))</f>
        <v>0</v>
      </c>
      <c r="G2630" s="24">
        <f t="shared" si="754"/>
        <v>0</v>
      </c>
      <c r="H2630" s="24">
        <f>IFERROR(VLOOKUP(S2630,Swaps_wk!$A$2:$AP$151,HLOOKUP(MAIN!D2630,Swaps_wk!$B$2:$AP$151,150,FALSE),FALSE),0)</f>
        <v>0</v>
      </c>
      <c r="I2630" s="24">
        <f>SUMIFS(PASTE_DQS_TRACKER!$D:$D,PASTE_DQS_TRACKER!$C:$C,MAIN!$A2630,PASTE_DQS_TRACKER!$B:$B,MAIN!$D2630)-SUMIFS(PASTE_DQS_TRACKER!$D:$D,PASTE_DQS_TRACKER!$C:$C,MAIN!A2630,PASTE_DQS_TRACKER!$E:$E,MAIN!$D2630)</f>
        <v>0</v>
      </c>
      <c r="J2630" s="25">
        <f t="shared" si="755"/>
        <v>0</v>
      </c>
      <c r="K2630" s="24">
        <f>IFERROR(IF(V2630="Flex",0,IF(D2630=$D$30,VLOOKUP(A2630,MMO_o10M_lease!$A$1:$F$51,5,FALSE),IF(D2630=$D$26,VLOOKUP(D2630,LANDINGS!$A$3:$BR$40,HLOOKUP(A2630,LANDINGS!$B$1:$CF$42,42,FALSE),FALSE)-IFERROR(VLOOKUP(A2630,MMO_o10M_lease!$A$1:$F$38,5,FALSE),0),VLOOKUP(D2630,LANDINGS!$A$3:$CF$40,HLOOKUP(A2630,LANDINGS!$B$1:$CF$42,42,FALSE),FALSE)))),0)</f>
        <v>0</v>
      </c>
      <c r="L2630" s="24">
        <f>SUMIFS(PASTE_FLEX_TRACKER!$D:$D,PASTE_FLEX_TRACKER!$F:$F,MAIN!$A2630,PASTE_FLEX_TRACKER!$B:$B,MAIN!$D2630)-SUMIFS(PASTE_FLEX_TRACKER!$D:$D,PASTE_FLEX_TRACKER!$C:$C,MAIN!$A2630,PASTE_FLEX_TRACKER!$B:$B,MAIN!$D2630)</f>
        <v>0</v>
      </c>
      <c r="M2630" s="24">
        <f>IFERROR(-VLOOKUP(D2630,SQ!$A$19:$CC$52,HLOOKUP(MAIN!A2630,SQ!$B$18:$CC$56,39,FALSE),FALSE),"n/a")</f>
        <v>0</v>
      </c>
      <c r="N2630" s="46" t="s">
        <v>563</v>
      </c>
      <c r="O2630" s="46">
        <f>SUMIFS(MAN_ADJ!$L:$L,MAN_ADJ!$K:$K,MAIN!$D2630,MAN_ADJ!$J:$J,MAIN!$S2630)</f>
        <v>0</v>
      </c>
      <c r="P2630" s="25">
        <f t="shared" si="756"/>
        <v>0</v>
      </c>
      <c r="Q2630" s="28" t="str">
        <f t="shared" si="757"/>
        <v>n/a</v>
      </c>
      <c r="R2630" s="38">
        <f t="shared" si="758"/>
        <v>0</v>
      </c>
      <c r="S2630" s="17" t="s">
        <v>264</v>
      </c>
    </row>
    <row r="2631" spans="1:19" x14ac:dyDescent="0.25">
      <c r="A2631" s="17" t="s">
        <v>264</v>
      </c>
      <c r="B2631" s="17" t="s">
        <v>93</v>
      </c>
      <c r="C2631" s="17" t="s">
        <v>265</v>
      </c>
      <c r="D2631" s="17" t="s">
        <v>122</v>
      </c>
      <c r="E2631" s="24">
        <f>IF(U2631="SC",SUMIFS(SC!F:F,SC!A:A,MAIN!D2631,SC!B:B,MAIN!A2631),SUMIFS(Allocations!$H:$H,Allocations!$A:$A,MAIN!$A2631,Allocations!$B:$B,MAIN!$D2631))</f>
        <v>0</v>
      </c>
      <c r="F2631" s="24">
        <f>IF(U2631="SC",SUMIFS(SC!J:J,SC!A:A,MAIN!D2631,SC!B:B,MAIN!A2631),SUMIFS(Allocations!M:M,Allocations!A:A,MAIN!A2631,Allocations!B:B,MAIN!D2631))</f>
        <v>0</v>
      </c>
      <c r="G2631" s="24">
        <f t="shared" si="754"/>
        <v>0</v>
      </c>
      <c r="H2631" s="24">
        <f>IFERROR(VLOOKUP(S2631,Swaps_wk!$A$2:$AP$151,HLOOKUP(MAIN!D2631,Swaps_wk!$B$2:$AP$151,150,FALSE),FALSE),0)</f>
        <v>0</v>
      </c>
      <c r="I2631" s="24">
        <f>SUMIFS(PASTE_DQS_TRACKER!$D:$D,PASTE_DQS_TRACKER!$C:$C,MAIN!$A2631,PASTE_DQS_TRACKER!$B:$B,MAIN!$D2631)-SUMIFS(PASTE_DQS_TRACKER!$D:$D,PASTE_DQS_TRACKER!$C:$C,MAIN!A2631,PASTE_DQS_TRACKER!$E:$E,MAIN!$D2631)</f>
        <v>3</v>
      </c>
      <c r="J2631" s="25">
        <f t="shared" si="755"/>
        <v>3</v>
      </c>
      <c r="K2631" s="24">
        <f>IFERROR(IF(V2631="Flex",0,IF(D2631=$D$30,VLOOKUP(A2631,MMO_o10M_lease!$A$1:$F$51,5,FALSE),IF(D2631=$D$26,VLOOKUP(D2631,LANDINGS!$A$3:$BR$40,HLOOKUP(A2631,LANDINGS!$B$1:$CF$42,42,FALSE),FALSE)-IFERROR(VLOOKUP(A2631,MMO_o10M_lease!$A$1:$F$38,5,FALSE),0),VLOOKUP(D2631,LANDINGS!$A$3:$CF$40,HLOOKUP(A2631,LANDINGS!$B$1:$CF$42,42,FALSE),FALSE)))),0)</f>
        <v>1.4999999999999999E-2</v>
      </c>
      <c r="L2631" s="24">
        <f>SUMIFS(PASTE_FLEX_TRACKER!$D:$D,PASTE_FLEX_TRACKER!$F:$F,MAIN!$A2631,PASTE_FLEX_TRACKER!$B:$B,MAIN!$D2631)-SUMIFS(PASTE_FLEX_TRACKER!$D:$D,PASTE_FLEX_TRACKER!$C:$C,MAIN!$A2631,PASTE_FLEX_TRACKER!$B:$B,MAIN!$D2631)</f>
        <v>0</v>
      </c>
      <c r="M2631" s="24">
        <f>IFERROR(-VLOOKUP(D2631,SQ!$A$19:$CC$52,HLOOKUP(MAIN!A2631,SQ!$B$18:$CC$56,39,FALSE),FALSE),"n/a")</f>
        <v>0</v>
      </c>
      <c r="N2631" s="46" t="s">
        <v>563</v>
      </c>
      <c r="O2631" s="46">
        <f>SUMIFS(MAN_ADJ!$L:$L,MAN_ADJ!$K:$K,MAIN!$D2631,MAN_ADJ!$J:$J,MAIN!$S2631)</f>
        <v>0</v>
      </c>
      <c r="P2631" s="25">
        <f t="shared" si="756"/>
        <v>1.4999999999999999E-2</v>
      </c>
      <c r="Q2631" s="28">
        <f t="shared" si="757"/>
        <v>5.0000000000000001E-3</v>
      </c>
      <c r="R2631" s="38">
        <f t="shared" si="758"/>
        <v>2.9849999999999999</v>
      </c>
      <c r="S2631" s="17" t="s">
        <v>264</v>
      </c>
    </row>
    <row r="2632" spans="1:19" x14ac:dyDescent="0.25">
      <c r="A2632" s="17" t="s">
        <v>264</v>
      </c>
      <c r="B2632" s="17" t="s">
        <v>93</v>
      </c>
      <c r="C2632" s="17" t="s">
        <v>265</v>
      </c>
      <c r="D2632" s="17" t="s">
        <v>123</v>
      </c>
      <c r="E2632" s="24">
        <f>IF(U2632="SC",SUMIFS(SC!F:F,SC!A:A,MAIN!D2632,SC!B:B,MAIN!A2632),SUMIFS(Allocations!$H:$H,Allocations!$A:$A,MAIN!$A2632,Allocations!$B:$B,MAIN!$D2632))</f>
        <v>569.90200000000004</v>
      </c>
      <c r="F2632" s="24">
        <f>IF(U2632="SC",SUMIFS(SC!J:J,SC!A:A,MAIN!D2632,SC!B:B,MAIN!A2632),SUMIFS(Allocations!M:M,Allocations!A:A,MAIN!A2632,Allocations!B:B,MAIN!D2632))</f>
        <v>6.7469999999999999</v>
      </c>
      <c r="G2632" s="24">
        <f t="shared" si="754"/>
        <v>576.649</v>
      </c>
      <c r="H2632" s="24">
        <f>IFERROR(VLOOKUP(S2632,Swaps_wk!$A$2:$AP$151,HLOOKUP(MAIN!D2632,Swaps_wk!$B$2:$AP$151,150,FALSE),FALSE),0)</f>
        <v>0</v>
      </c>
      <c r="I2632" s="24">
        <f>SUMIFS(PASTE_DQS_TRACKER!$D:$D,PASTE_DQS_TRACKER!$C:$C,MAIN!$A2632,PASTE_DQS_TRACKER!$B:$B,MAIN!$D2632)-SUMIFS(PASTE_DQS_TRACKER!$D:$D,PASTE_DQS_TRACKER!$C:$C,MAIN!A2632,PASTE_DQS_TRACKER!$E:$E,MAIN!$D2632)</f>
        <v>0</v>
      </c>
      <c r="J2632" s="25">
        <f t="shared" si="755"/>
        <v>576.649</v>
      </c>
      <c r="K2632" s="24">
        <f>IFERROR(IF(V2632="Flex",0,IF(D2632=$D$30,VLOOKUP(A2632,MMO_o10M_lease!$A$1:$F$51,5,FALSE),IF(D2632=$D$26,VLOOKUP(D2632,LANDINGS!$A$3:$BR$40,HLOOKUP(A2632,LANDINGS!$B$1:$CF$42,42,FALSE),FALSE)-IFERROR(VLOOKUP(A2632,MMO_o10M_lease!$A$1:$F$38,5,FALSE),0),VLOOKUP(D2632,LANDINGS!$A$3:$CF$40,HLOOKUP(A2632,LANDINGS!$B$1:$CF$42,42,FALSE),FALSE)))),0)</f>
        <v>36.42</v>
      </c>
      <c r="L2632" s="24">
        <f>SUMIFS(PASTE_FLEX_TRACKER!$D:$D,PASTE_FLEX_TRACKER!$F:$F,MAIN!$A2632,PASTE_FLEX_TRACKER!$B:$B,MAIN!$D2632)-SUMIFS(PASTE_FLEX_TRACKER!$D:$D,PASTE_FLEX_TRACKER!$C:$C,MAIN!$A2632,PASTE_FLEX_TRACKER!$B:$B,MAIN!$D2632)</f>
        <v>0</v>
      </c>
      <c r="M2632" s="24">
        <f>IFERROR(-VLOOKUP(D2632,SQ!$A$19:$CC$52,HLOOKUP(MAIN!A2632,SQ!$B$18:$CC$56,39,FALSE),FALSE),"n/a")</f>
        <v>0</v>
      </c>
      <c r="N2632" s="46" t="s">
        <v>563</v>
      </c>
      <c r="O2632" s="46">
        <f>SUMIFS(MAN_ADJ!$L:$L,MAN_ADJ!$K:$K,MAIN!$D2632,MAN_ADJ!$J:$J,MAIN!$S2632)</f>
        <v>0</v>
      </c>
      <c r="P2632" s="25">
        <f t="shared" si="756"/>
        <v>36.42</v>
      </c>
      <c r="Q2632" s="28">
        <f t="shared" si="757"/>
        <v>6.315800426255834E-2</v>
      </c>
      <c r="R2632" s="38">
        <f t="shared" si="758"/>
        <v>540.22900000000004</v>
      </c>
      <c r="S2632" s="17" t="s">
        <v>264</v>
      </c>
    </row>
    <row r="2633" spans="1:19" x14ac:dyDescent="0.25">
      <c r="A2633" s="17" t="s">
        <v>264</v>
      </c>
      <c r="B2633" s="17" t="s">
        <v>93</v>
      </c>
      <c r="C2633" s="17" t="s">
        <v>265</v>
      </c>
      <c r="D2633" s="17" t="s">
        <v>124</v>
      </c>
      <c r="E2633" s="24">
        <f>IF(U2633="SC",SUMIFS(SC!F:F,SC!A:A,MAIN!D2633,SC!B:B,MAIN!A2633),SUMIFS(Allocations!$H:$H,Allocations!$A:$A,MAIN!$A2633,Allocations!$B:$B,MAIN!$D2633))</f>
        <v>0.42599999999999999</v>
      </c>
      <c r="F2633" s="24">
        <f>IF(U2633="SC",SUMIFS(SC!J:J,SC!A:A,MAIN!D2633,SC!B:B,MAIN!A2633),SUMIFS(Allocations!M:M,Allocations!A:A,MAIN!A2633,Allocations!B:B,MAIN!D2633))</f>
        <v>0</v>
      </c>
      <c r="G2633" s="24">
        <f t="shared" si="754"/>
        <v>0.42599999999999999</v>
      </c>
      <c r="H2633" s="24">
        <f>IFERROR(VLOOKUP(S2633,Swaps_wk!$A$2:$AP$151,HLOOKUP(MAIN!D2633,Swaps_wk!$B$2:$AP$151,150,FALSE),FALSE),0)</f>
        <v>0</v>
      </c>
      <c r="I2633" s="24">
        <f>SUMIFS(PASTE_DQS_TRACKER!$D:$D,PASTE_DQS_TRACKER!$C:$C,MAIN!$A2633,PASTE_DQS_TRACKER!$B:$B,MAIN!$D2633)-SUMIFS(PASTE_DQS_TRACKER!$D:$D,PASTE_DQS_TRACKER!$C:$C,MAIN!A2633,PASTE_DQS_TRACKER!$E:$E,MAIN!$D2633)</f>
        <v>0</v>
      </c>
      <c r="J2633" s="25">
        <f t="shared" si="755"/>
        <v>0.42599999999999999</v>
      </c>
      <c r="K2633" s="24">
        <f>IFERROR(IF(V2633="Flex",0,IF(D2633=$D$30,VLOOKUP(A2633,MMO_o10M_lease!$A$1:$F$51,5,FALSE),IF(D2633=$D$26,VLOOKUP(D2633,LANDINGS!$A$3:$BR$40,HLOOKUP(A2633,LANDINGS!$B$1:$CF$42,42,FALSE),FALSE)-IFERROR(VLOOKUP(A2633,MMO_o10M_lease!$A$1:$F$38,5,FALSE),0),VLOOKUP(D2633,LANDINGS!$A$3:$CF$40,HLOOKUP(A2633,LANDINGS!$B$1:$CF$42,42,FALSE),FALSE)))),0)</f>
        <v>0</v>
      </c>
      <c r="L2633" s="24">
        <f>SUMIFS(PASTE_FLEX_TRACKER!$D:$D,PASTE_FLEX_TRACKER!$F:$F,MAIN!$A2633,PASTE_FLEX_TRACKER!$B:$B,MAIN!$D2633)-SUMIFS(PASTE_FLEX_TRACKER!$D:$D,PASTE_FLEX_TRACKER!$C:$C,MAIN!$A2633,PASTE_FLEX_TRACKER!$B:$B,MAIN!$D2633)</f>
        <v>0</v>
      </c>
      <c r="M2633" s="24">
        <f>IFERROR(-VLOOKUP(D2633,SQ!$A$19:$CC$52,HLOOKUP(MAIN!A2633,SQ!$B$18:$CC$56,39,FALSE),FALSE),"n/a")</f>
        <v>0</v>
      </c>
      <c r="N2633" s="46" t="s">
        <v>563</v>
      </c>
      <c r="O2633" s="46">
        <f>SUMIFS(MAN_ADJ!$L:$L,MAN_ADJ!$K:$K,MAIN!$D2633,MAN_ADJ!$J:$J,MAIN!$S2633)</f>
        <v>0</v>
      </c>
      <c r="P2633" s="25">
        <f t="shared" si="756"/>
        <v>0</v>
      </c>
      <c r="Q2633" s="28">
        <f t="shared" si="757"/>
        <v>0</v>
      </c>
      <c r="R2633" s="38">
        <f t="shared" si="758"/>
        <v>0.42599999999999999</v>
      </c>
      <c r="S2633" s="17" t="s">
        <v>264</v>
      </c>
    </row>
    <row r="2634" spans="1:19" x14ac:dyDescent="0.25">
      <c r="A2634" s="17" t="s">
        <v>264</v>
      </c>
      <c r="B2634" s="17" t="s">
        <v>93</v>
      </c>
      <c r="C2634" s="17" t="s">
        <v>265</v>
      </c>
      <c r="D2634" s="17" t="s">
        <v>125</v>
      </c>
      <c r="E2634" s="24">
        <f>IF(U2634="SC",SUMIFS(SC!F:F,SC!A:A,MAIN!D2634,SC!B:B,MAIN!A2634),SUMIFS(Allocations!$H:$H,Allocations!$A:$A,MAIN!$A2634,Allocations!$B:$B,MAIN!$D2634))</f>
        <v>0.1</v>
      </c>
      <c r="F2634" s="24">
        <f>IF(U2634="SC",SUMIFS(SC!J:J,SC!A:A,MAIN!D2634,SC!B:B,MAIN!A2634),SUMIFS(Allocations!M:M,Allocations!A:A,MAIN!A2634,Allocations!B:B,MAIN!D2634))</f>
        <v>1E-3</v>
      </c>
      <c r="G2634" s="24">
        <f t="shared" si="754"/>
        <v>0.10100000000000001</v>
      </c>
      <c r="H2634" s="24">
        <f>IFERROR(VLOOKUP(S2634,Swaps_wk!$A$2:$AP$151,HLOOKUP(MAIN!D2634,Swaps_wk!$B$2:$AP$151,150,FALSE),FALSE),0)</f>
        <v>0</v>
      </c>
      <c r="I2634" s="24">
        <f>SUMIFS(PASTE_DQS_TRACKER!$D:$D,PASTE_DQS_TRACKER!$C:$C,MAIN!$A2634,PASTE_DQS_TRACKER!$B:$B,MAIN!$D2634)-SUMIFS(PASTE_DQS_TRACKER!$D:$D,PASTE_DQS_TRACKER!$C:$C,MAIN!A2634,PASTE_DQS_TRACKER!$E:$E,MAIN!$D2634)</f>
        <v>8</v>
      </c>
      <c r="J2634" s="25">
        <f t="shared" si="755"/>
        <v>8.1010000000000009</v>
      </c>
      <c r="K2634" s="24">
        <f>IFERROR(IF(V2634="Flex",0,IF(D2634=$D$30,VLOOKUP(A2634,MMO_o10M_lease!$A$1:$F$51,5,FALSE),IF(D2634=$D$26,VLOOKUP(D2634,LANDINGS!$A$3:$BR$40,HLOOKUP(A2634,LANDINGS!$B$1:$CF$42,42,FALSE),FALSE)-IFERROR(VLOOKUP(A2634,MMO_o10M_lease!$A$1:$F$38,5,FALSE),0),VLOOKUP(D2634,LANDINGS!$A$3:$CF$40,HLOOKUP(A2634,LANDINGS!$B$1:$CF$42,42,FALSE),FALSE)))),0)</f>
        <v>0</v>
      </c>
      <c r="L2634" s="24">
        <f>SUMIFS(PASTE_FLEX_TRACKER!$D:$D,PASTE_FLEX_TRACKER!$F:$F,MAIN!$A2634,PASTE_FLEX_TRACKER!$B:$B,MAIN!$D2634)-SUMIFS(PASTE_FLEX_TRACKER!$D:$D,PASTE_FLEX_TRACKER!$C:$C,MAIN!$A2634,PASTE_FLEX_TRACKER!$B:$B,MAIN!$D2634)</f>
        <v>0</v>
      </c>
      <c r="M2634" s="24">
        <f>IFERROR(-VLOOKUP(D2634,SQ!$A$19:$CC$52,HLOOKUP(MAIN!A2634,SQ!$B$18:$CC$56,39,FALSE),FALSE),"n/a")</f>
        <v>0</v>
      </c>
      <c r="N2634" s="46" t="s">
        <v>563</v>
      </c>
      <c r="O2634" s="46">
        <f>SUMIFS(MAN_ADJ!$L:$L,MAN_ADJ!$K:$K,MAIN!$D2634,MAN_ADJ!$J:$J,MAIN!$S2634)</f>
        <v>0</v>
      </c>
      <c r="P2634" s="25">
        <f t="shared" si="756"/>
        <v>0</v>
      </c>
      <c r="Q2634" s="28">
        <f t="shared" si="757"/>
        <v>0</v>
      </c>
      <c r="R2634" s="38">
        <f t="shared" si="758"/>
        <v>8.1010000000000009</v>
      </c>
      <c r="S2634" s="17" t="s">
        <v>264</v>
      </c>
    </row>
    <row r="2635" spans="1:19" x14ac:dyDescent="0.25">
      <c r="A2635" s="17" t="s">
        <v>264</v>
      </c>
      <c r="B2635" s="17" t="s">
        <v>93</v>
      </c>
      <c r="C2635" s="17" t="s">
        <v>265</v>
      </c>
      <c r="D2635" s="17" t="s">
        <v>126</v>
      </c>
      <c r="E2635" s="24">
        <f>IF(U2635="SC",SUMIFS(SC!F:F,SC!A:A,MAIN!D2635,SC!B:B,MAIN!A2635),SUMIFS(Allocations!$H:$H,Allocations!$A:$A,MAIN!$A2635,Allocations!$B:$B,MAIN!$D2635))</f>
        <v>0</v>
      </c>
      <c r="F2635" s="24">
        <f>IF(U2635="SC",SUMIFS(SC!J:J,SC!A:A,MAIN!D2635,SC!B:B,MAIN!A2635),SUMIFS(Allocations!M:M,Allocations!A:A,MAIN!A2635,Allocations!B:B,MAIN!D2635))</f>
        <v>0</v>
      </c>
      <c r="G2635" s="24">
        <f t="shared" si="754"/>
        <v>0</v>
      </c>
      <c r="H2635" s="24">
        <f>IFERROR(VLOOKUP(S2635,Swaps_wk!$A$2:$AP$151,HLOOKUP(MAIN!D2635,Swaps_wk!$B$2:$AP$151,150,FALSE),FALSE),0)</f>
        <v>0</v>
      </c>
      <c r="I2635" s="24">
        <f>SUMIFS(PASTE_DQS_TRACKER!$D:$D,PASTE_DQS_TRACKER!$C:$C,MAIN!$A2635,PASTE_DQS_TRACKER!$B:$B,MAIN!$D2635)-SUMIFS(PASTE_DQS_TRACKER!$D:$D,PASTE_DQS_TRACKER!$C:$C,MAIN!A2635,PASTE_DQS_TRACKER!$E:$E,MAIN!$D2635)</f>
        <v>0</v>
      </c>
      <c r="J2635" s="25">
        <f t="shared" si="755"/>
        <v>0</v>
      </c>
      <c r="K2635" s="24">
        <f>IFERROR(IF(V2635="Flex",0,IF(D2635=$D$30,VLOOKUP(A2635,MMO_o10M_lease!$A$1:$F$51,5,FALSE),IF(D2635=$D$26,VLOOKUP(D2635,LANDINGS!$A$3:$BR$40,HLOOKUP(A2635,LANDINGS!$B$1:$CF$42,42,FALSE),FALSE)-IFERROR(VLOOKUP(A2635,MMO_o10M_lease!$A$1:$F$38,5,FALSE),0),VLOOKUP(D2635,LANDINGS!$A$3:$CF$40,HLOOKUP(A2635,LANDINGS!$B$1:$CF$42,42,FALSE),FALSE)))),0)</f>
        <v>0</v>
      </c>
      <c r="L2635" s="24">
        <f>SUMIFS(PASTE_FLEX_TRACKER!$D:$D,PASTE_FLEX_TRACKER!$F:$F,MAIN!$A2635,PASTE_FLEX_TRACKER!$B:$B,MAIN!$D2635)-SUMIFS(PASTE_FLEX_TRACKER!$D:$D,PASTE_FLEX_TRACKER!$C:$C,MAIN!$A2635,PASTE_FLEX_TRACKER!$B:$B,MAIN!$D2635)</f>
        <v>0</v>
      </c>
      <c r="M2635" s="24">
        <f>IFERROR(-VLOOKUP(D2635,SQ!$A$19:$CC$52,HLOOKUP(MAIN!A2635,SQ!$B$18:$CC$56,39,FALSE),FALSE),"n/a")</f>
        <v>0</v>
      </c>
      <c r="N2635" s="46" t="s">
        <v>563</v>
      </c>
      <c r="O2635" s="46">
        <f>SUMIFS(MAN_ADJ!$L:$L,MAN_ADJ!$K:$K,MAIN!$D2635,MAN_ADJ!$J:$J,MAIN!$S2635)</f>
        <v>0</v>
      </c>
      <c r="P2635" s="25">
        <f t="shared" si="756"/>
        <v>0</v>
      </c>
      <c r="Q2635" s="28" t="str">
        <f t="shared" si="757"/>
        <v>n/a</v>
      </c>
      <c r="R2635" s="38">
        <f t="shared" si="758"/>
        <v>0</v>
      </c>
      <c r="S2635" s="17" t="s">
        <v>264</v>
      </c>
    </row>
    <row r="2636" spans="1:19" x14ac:dyDescent="0.25">
      <c r="A2636" s="17" t="s">
        <v>264</v>
      </c>
      <c r="B2636" s="17" t="s">
        <v>93</v>
      </c>
      <c r="C2636" s="17" t="s">
        <v>265</v>
      </c>
      <c r="D2636" s="17" t="s">
        <v>127</v>
      </c>
      <c r="E2636" s="24">
        <f>IF(U2636="SC",SUMIFS(SC!F:F,SC!A:A,MAIN!D2636,SC!B:B,MAIN!A2636),SUMIFS(Allocations!$H:$H,Allocations!$A:$A,MAIN!$A2636,Allocations!$B:$B,MAIN!$D2636))</f>
        <v>0</v>
      </c>
      <c r="F2636" s="24">
        <f>IF(U2636="SC",SUMIFS(SC!J:J,SC!A:A,MAIN!D2636,SC!B:B,MAIN!A2636),SUMIFS(Allocations!M:M,Allocations!A:A,MAIN!A2636,Allocations!B:B,MAIN!D2636))</f>
        <v>0</v>
      </c>
      <c r="G2636" s="24">
        <f t="shared" si="754"/>
        <v>0</v>
      </c>
      <c r="H2636" s="24">
        <f>IFERROR(VLOOKUP(S2636,Swaps_wk!$A$2:$AP$151,HLOOKUP(MAIN!D2636,Swaps_wk!$B$2:$AP$151,150,FALSE),FALSE),0)</f>
        <v>0</v>
      </c>
      <c r="I2636" s="24">
        <f>SUMIFS(PASTE_DQS_TRACKER!$D:$D,PASTE_DQS_TRACKER!$C:$C,MAIN!$A2636,PASTE_DQS_TRACKER!$B:$B,MAIN!$D2636)-SUMIFS(PASTE_DQS_TRACKER!$D:$D,PASTE_DQS_TRACKER!$C:$C,MAIN!A2636,PASTE_DQS_TRACKER!$E:$E,MAIN!$D2636)</f>
        <v>0</v>
      </c>
      <c r="J2636" s="25">
        <f t="shared" si="755"/>
        <v>0</v>
      </c>
      <c r="K2636" s="24">
        <f>IFERROR(IF(V2636="Flex",0,IF(D2636=$D$30,VLOOKUP(A2636,MMO_o10M_lease!$A$1:$F$51,5,FALSE),IF(D2636=$D$26,VLOOKUP(D2636,LANDINGS!$A$3:$BR$40,HLOOKUP(A2636,LANDINGS!$B$1:$CF$42,42,FALSE),FALSE)-IFERROR(VLOOKUP(A2636,MMO_o10M_lease!$A$1:$F$38,5,FALSE),0),VLOOKUP(D2636,LANDINGS!$A$3:$CF$40,HLOOKUP(A2636,LANDINGS!$B$1:$CF$42,42,FALSE),FALSE)))),0)</f>
        <v>0</v>
      </c>
      <c r="L2636" s="24">
        <f>SUMIFS(PASTE_FLEX_TRACKER!$D:$D,PASTE_FLEX_TRACKER!$F:$F,MAIN!$A2636,PASTE_FLEX_TRACKER!$B:$B,MAIN!$D2636)-SUMIFS(PASTE_FLEX_TRACKER!$D:$D,PASTE_FLEX_TRACKER!$C:$C,MAIN!$A2636,PASTE_FLEX_TRACKER!$B:$B,MAIN!$D2636)</f>
        <v>0</v>
      </c>
      <c r="M2636" s="24">
        <f>IFERROR(-VLOOKUP(D2636,SQ!$A$19:$CC$52,HLOOKUP(MAIN!A2636,SQ!$B$18:$CC$56,39,FALSE),FALSE),"n/a")</f>
        <v>0</v>
      </c>
      <c r="N2636" s="46" t="s">
        <v>563</v>
      </c>
      <c r="O2636" s="46">
        <f>SUMIFS(MAN_ADJ!$L:$L,MAN_ADJ!$K:$K,MAIN!$D2636,MAN_ADJ!$J:$J,MAIN!$S2636)</f>
        <v>0</v>
      </c>
      <c r="P2636" s="25">
        <f t="shared" si="756"/>
        <v>0</v>
      </c>
      <c r="Q2636" s="28" t="str">
        <f t="shared" si="757"/>
        <v>n/a</v>
      </c>
      <c r="R2636" s="38">
        <f t="shared" si="758"/>
        <v>0</v>
      </c>
      <c r="S2636" s="17" t="s">
        <v>264</v>
      </c>
    </row>
    <row r="2637" spans="1:19" x14ac:dyDescent="0.25">
      <c r="A2637" s="17" t="s">
        <v>264</v>
      </c>
      <c r="B2637" s="17" t="s">
        <v>93</v>
      </c>
      <c r="C2637" s="17" t="s">
        <v>265</v>
      </c>
      <c r="D2637" s="17" t="s">
        <v>184</v>
      </c>
      <c r="E2637" s="24">
        <f>IF(U2637="SC",SUMIFS(SC!F:F,SC!A:A,MAIN!D2637,SC!B:B,MAIN!A2637),SUMIFS(Allocations!$H:$H,Allocations!$A:$A,MAIN!$A2637,Allocations!$B:$B,MAIN!$D2637))</f>
        <v>0</v>
      </c>
      <c r="F2637" s="24">
        <f>IF(U2637="SC",SUMIFS(SC!J:J,SC!A:A,MAIN!D2637,SC!B:B,MAIN!A2637),SUMIFS(Allocations!M:M,Allocations!A:A,MAIN!A2637,Allocations!B:B,MAIN!D2637))</f>
        <v>0</v>
      </c>
      <c r="G2637" s="24">
        <f t="shared" ref="G2637:G2639" si="759">E2637+F2637</f>
        <v>0</v>
      </c>
      <c r="H2637" s="24">
        <f>IFERROR(VLOOKUP(S2637,Swaps_wk!$A$2:$AP$151,HLOOKUP(MAIN!D2637,Swaps_wk!$B$2:$AP$151,150,FALSE),FALSE),0)</f>
        <v>0</v>
      </c>
      <c r="I2637" s="24">
        <f>SUMIFS(PASTE_DQS_TRACKER!$D:$D,PASTE_DQS_TRACKER!$C:$C,MAIN!$A2637,PASTE_DQS_TRACKER!$B:$B,MAIN!$D2637)-SUMIFS(PASTE_DQS_TRACKER!$D:$D,PASTE_DQS_TRACKER!$C:$C,MAIN!A2637,PASTE_DQS_TRACKER!$E:$E,MAIN!$D2637)</f>
        <v>0</v>
      </c>
      <c r="J2637" s="25">
        <f t="shared" ref="J2637:J2639" si="760">G2637+I2637</f>
        <v>0</v>
      </c>
      <c r="K2637" s="24">
        <f>IFERROR(IF(V2637="Flex",0,IF(D2637=$D$30,VLOOKUP(A2637,MMO_o10M_lease!$A$1:$F$51,5,FALSE),IF(D2637=$D$26,VLOOKUP(D2637,LANDINGS!$A$3:$BR$40,HLOOKUP(A2637,LANDINGS!$B$1:$CF$42,42,FALSE),FALSE)-IFERROR(VLOOKUP(A2637,MMO_o10M_lease!$A$1:$F$38,5,FALSE),0),VLOOKUP(D2637,LANDINGS!$A$3:$CF$40,HLOOKUP(A2637,LANDINGS!$B$1:$CF$42,42,FALSE),FALSE)))),0)</f>
        <v>0</v>
      </c>
      <c r="L2637" s="24">
        <f>SUMIFS(PASTE_FLEX_TRACKER!$D:$D,PASTE_FLEX_TRACKER!$F:$F,MAIN!$A2637,PASTE_FLEX_TRACKER!$B:$B,MAIN!$D2637)-SUMIFS(PASTE_FLEX_TRACKER!$D:$D,PASTE_FLEX_TRACKER!$C:$C,MAIN!$A2637,PASTE_FLEX_TRACKER!$B:$B,MAIN!$D2637)</f>
        <v>0</v>
      </c>
      <c r="M2637" s="24" t="str">
        <f>IFERROR(-VLOOKUP(D2637,SQ!$A$19:$CC$52,HLOOKUP(MAIN!A2637,SQ!$B$18:$CC$56,39,FALSE),FALSE),"n/a")</f>
        <v>n/a</v>
      </c>
      <c r="N2637" s="46" t="s">
        <v>563</v>
      </c>
      <c r="O2637" s="46">
        <f>SUMIFS(MAN_ADJ!$L:$L,MAN_ADJ!$K:$K,MAIN!$D2637,MAN_ADJ!$J:$J,MAIN!$S2637)</f>
        <v>0</v>
      </c>
      <c r="P2637" s="25">
        <f t="shared" si="756"/>
        <v>0</v>
      </c>
      <c r="Q2637" s="28" t="str">
        <f t="shared" ref="Q2637:Q2639" si="761">IFERROR(P2637/J2637,"n/a")</f>
        <v>n/a</v>
      </c>
      <c r="R2637" s="38">
        <f t="shared" ref="R2637:R2639" si="762">J2637-P2637</f>
        <v>0</v>
      </c>
      <c r="S2637" s="17" t="s">
        <v>264</v>
      </c>
    </row>
    <row r="2638" spans="1:19" x14ac:dyDescent="0.25">
      <c r="A2638" s="17" t="s">
        <v>264</v>
      </c>
      <c r="B2638" s="17" t="s">
        <v>93</v>
      </c>
      <c r="C2638" s="17" t="s">
        <v>265</v>
      </c>
      <c r="D2638" s="17" t="s">
        <v>128</v>
      </c>
      <c r="E2638" s="24">
        <f>IF(U2638="SC",SUMIFS(SC!F:F,SC!A:A,MAIN!D2638,SC!B:B,MAIN!A2638),SUMIFS(Allocations!$H:$H,Allocations!$A:$A,MAIN!$A2638,Allocations!$B:$B,MAIN!$D2638))</f>
        <v>0</v>
      </c>
      <c r="F2638" s="24">
        <f>IF(U2638="SC",SUMIFS(SC!J:J,SC!A:A,MAIN!D2638,SC!B:B,MAIN!A2638),SUMIFS(Allocations!M:M,Allocations!A:A,MAIN!A2638,Allocations!B:B,MAIN!D2638))</f>
        <v>0</v>
      </c>
      <c r="G2638" s="24">
        <f t="shared" si="759"/>
        <v>0</v>
      </c>
      <c r="H2638" s="24">
        <f>IFERROR(VLOOKUP(S2638,Swaps_wk!$A$2:$AP$151,HLOOKUP(MAIN!D2638,Swaps_wk!$B$2:$AP$151,150,FALSE),FALSE),0)</f>
        <v>0</v>
      </c>
      <c r="I2638" s="24">
        <f>SUMIFS(PASTE_DQS_TRACKER!$D:$D,PASTE_DQS_TRACKER!$C:$C,MAIN!$A2638,PASTE_DQS_TRACKER!$B:$B,MAIN!$D2638)-SUMIFS(PASTE_DQS_TRACKER!$D:$D,PASTE_DQS_TRACKER!$C:$C,MAIN!A2638,PASTE_DQS_TRACKER!$E:$E,MAIN!$D2638)</f>
        <v>0</v>
      </c>
      <c r="J2638" s="25">
        <f t="shared" si="760"/>
        <v>0</v>
      </c>
      <c r="K2638" s="24">
        <f>IFERROR(IF(V2638="Flex",0,IF(D2638=$D$30,VLOOKUP(A2638,MMO_o10M_lease!$A$1:$F$51,5,FALSE),IF(D2638=$D$26,VLOOKUP(D2638,LANDINGS!$A$3:$BR$40,HLOOKUP(A2638,LANDINGS!$B$1:$CF$42,42,FALSE),FALSE)-IFERROR(VLOOKUP(A2638,MMO_o10M_lease!$A$1:$F$38,5,FALSE),0),VLOOKUP(D2638,LANDINGS!$A$3:$CF$40,HLOOKUP(A2638,LANDINGS!$B$1:$CF$42,42,FALSE),FALSE)))),0)</f>
        <v>0</v>
      </c>
      <c r="L2638" s="24">
        <f>SUMIFS(PASTE_FLEX_TRACKER!$D:$D,PASTE_FLEX_TRACKER!$F:$F,MAIN!$A2638,PASTE_FLEX_TRACKER!$B:$B,MAIN!$D2638)-SUMIFS(PASTE_FLEX_TRACKER!$D:$D,PASTE_FLEX_TRACKER!$C:$C,MAIN!$A2638,PASTE_FLEX_TRACKER!$B:$B,MAIN!$D2638)</f>
        <v>0</v>
      </c>
      <c r="M2638" s="24" t="str">
        <f>IFERROR(-VLOOKUP(D2638,SQ!$A$19:$CC$52,HLOOKUP(MAIN!A2638,SQ!$B$18:$CC$56,39,FALSE),FALSE),"n/a")</f>
        <v>n/a</v>
      </c>
      <c r="N2638" s="46" t="s">
        <v>563</v>
      </c>
      <c r="O2638" s="46">
        <f>SUMIFS(MAN_ADJ!$L:$L,MAN_ADJ!$K:$K,MAIN!$D2638,MAN_ADJ!$J:$J,MAIN!$S2638)</f>
        <v>0</v>
      </c>
      <c r="P2638" s="25">
        <f t="shared" si="756"/>
        <v>0</v>
      </c>
      <c r="Q2638" s="28" t="str">
        <f t="shared" si="761"/>
        <v>n/a</v>
      </c>
      <c r="R2638" s="38">
        <f t="shared" si="762"/>
        <v>0</v>
      </c>
      <c r="S2638" s="17" t="s">
        <v>264</v>
      </c>
    </row>
    <row r="2639" spans="1:19" x14ac:dyDescent="0.25">
      <c r="A2639" s="17" t="s">
        <v>264</v>
      </c>
      <c r="B2639" s="17" t="s">
        <v>93</v>
      </c>
      <c r="C2639" s="17" t="s">
        <v>265</v>
      </c>
      <c r="D2639" s="17" t="s">
        <v>129</v>
      </c>
      <c r="E2639" s="24">
        <f>IF(U2639="SC",SUMIFS(SC!F:F,SC!A:A,MAIN!D2639,SC!B:B,MAIN!A2639),SUMIFS(Allocations!$H:$H,Allocations!$A:$A,MAIN!$A2639,Allocations!$B:$B,MAIN!$D2639))</f>
        <v>0</v>
      </c>
      <c r="F2639" s="24">
        <f>IF(U2639="SC",SUMIFS(SC!J:J,SC!A:A,MAIN!D2639,SC!B:B,MAIN!A2639),SUMIFS(Allocations!M:M,Allocations!A:A,MAIN!A2639,Allocations!B:B,MAIN!D2639))</f>
        <v>0</v>
      </c>
      <c r="G2639" s="24">
        <f t="shared" si="759"/>
        <v>0</v>
      </c>
      <c r="H2639" s="24">
        <f>IFERROR(VLOOKUP(S2639,Swaps_wk!$A$2:$AP$151,HLOOKUP(MAIN!D2639,Swaps_wk!$B$2:$AP$151,150,FALSE),FALSE),0)</f>
        <v>0</v>
      </c>
      <c r="I2639" s="24">
        <f>SUMIFS(PASTE_DQS_TRACKER!$D:$D,PASTE_DQS_TRACKER!$C:$C,MAIN!$A2639,PASTE_DQS_TRACKER!$B:$B,MAIN!$D2639)-SUMIFS(PASTE_DQS_TRACKER!$D:$D,PASTE_DQS_TRACKER!$C:$C,MAIN!A2639,PASTE_DQS_TRACKER!$E:$E,MAIN!$D2639)</f>
        <v>0</v>
      </c>
      <c r="J2639" s="25">
        <f t="shared" si="760"/>
        <v>0</v>
      </c>
      <c r="K2639" s="24">
        <f>IFERROR(IF(V2639="Flex",0,IF(D2639=$D$30,VLOOKUP(A2639,MMO_o10M_lease!$A$1:$F$51,5,FALSE),IF(D2639=$D$26,VLOOKUP(D2639,LANDINGS!$A$3:$BR$40,HLOOKUP(A2639,LANDINGS!$B$1:$CF$42,42,FALSE),FALSE)-IFERROR(VLOOKUP(A2639,MMO_o10M_lease!$A$1:$F$38,5,FALSE),0),VLOOKUP(D2639,LANDINGS!$A$3:$CF$40,HLOOKUP(A2639,LANDINGS!$B$1:$CF$42,42,FALSE),FALSE)))),0)</f>
        <v>0</v>
      </c>
      <c r="L2639" s="24">
        <f>SUMIFS(PASTE_FLEX_TRACKER!$D:$D,PASTE_FLEX_TRACKER!$F:$F,MAIN!$A2639,PASTE_FLEX_TRACKER!$B:$B,MAIN!$D2639)-SUMIFS(PASTE_FLEX_TRACKER!$D:$D,PASTE_FLEX_TRACKER!$C:$C,MAIN!$A2639,PASTE_FLEX_TRACKER!$B:$B,MAIN!$D2639)</f>
        <v>0</v>
      </c>
      <c r="M2639" s="24" t="str">
        <f>IFERROR(-VLOOKUP(D2639,SQ!$A$19:$CC$52,HLOOKUP(MAIN!A2639,SQ!$B$18:$CC$56,39,FALSE),FALSE),"n/a")</f>
        <v>n/a</v>
      </c>
      <c r="N2639" s="46" t="s">
        <v>563</v>
      </c>
      <c r="O2639" s="46">
        <f>SUMIFS(MAN_ADJ!$L:$L,MAN_ADJ!$K:$K,MAIN!$D2639,MAN_ADJ!$J:$J,MAIN!$S2639)</f>
        <v>0</v>
      </c>
      <c r="P2639" s="25">
        <f t="shared" si="756"/>
        <v>0</v>
      </c>
      <c r="Q2639" s="28" t="str">
        <f t="shared" si="761"/>
        <v>n/a</v>
      </c>
      <c r="R2639" s="38">
        <f t="shared" si="762"/>
        <v>0</v>
      </c>
      <c r="S2639" s="17" t="s">
        <v>264</v>
      </c>
    </row>
    <row r="2640" spans="1:19" x14ac:dyDescent="0.25">
      <c r="A2640" s="17" t="s">
        <v>264</v>
      </c>
      <c r="B2640" s="17" t="s">
        <v>93</v>
      </c>
      <c r="C2640" s="17" t="s">
        <v>265</v>
      </c>
      <c r="D2640" s="17" t="s">
        <v>155</v>
      </c>
      <c r="E2640" s="24">
        <f>IF(U2640="SC",SUMIFS(SC!F:F,SC!A:A,MAIN!D2640,SC!B:B,MAIN!A2640),SUMIFS(Allocations!$H:$H,Allocations!$A:$A,MAIN!$A2640,Allocations!$B:$B,MAIN!$D2640))</f>
        <v>0.2</v>
      </c>
      <c r="F2640" s="24">
        <f>IF(U2640="SC",SUMIFS(SC!J:J,SC!A:A,MAIN!D2640,SC!B:B,MAIN!A2640),SUMIFS(Allocations!M:M,Allocations!A:A,MAIN!A2640,Allocations!B:B,MAIN!D2640))</f>
        <v>0</v>
      </c>
      <c r="G2640" s="24">
        <f t="shared" si="754"/>
        <v>0.2</v>
      </c>
      <c r="H2640" s="24">
        <f>IFERROR(VLOOKUP(S2640,Swaps_wk!$A$2:$AP$151,HLOOKUP(MAIN!D2640,Swaps_wk!$B$2:$AP$151,150,FALSE),FALSE),0)</f>
        <v>0</v>
      </c>
      <c r="I2640" s="24">
        <f>SUMIFS(PASTE_DQS_TRACKER!$D:$D,PASTE_DQS_TRACKER!$C:$C,MAIN!$A2640,PASTE_DQS_TRACKER!$B:$B,MAIN!$D2640)-SUMIFS(PASTE_DQS_TRACKER!$D:$D,PASTE_DQS_TRACKER!$C:$C,MAIN!A2640,PASTE_DQS_TRACKER!$E:$E,MAIN!$D2640)</f>
        <v>0</v>
      </c>
      <c r="J2640" s="25">
        <f t="shared" si="755"/>
        <v>0.2</v>
      </c>
      <c r="K2640" s="24">
        <f>IFERROR(IF(V2640="Flex",0,IF(D2640=$D$30,VLOOKUP(A2640,MMO_o10M_lease!$A$1:$F$51,5,FALSE),IF(D2640=$D$26,VLOOKUP(D2640,LANDINGS!$A$3:$BR$40,HLOOKUP(A2640,LANDINGS!$B$1:$CF$42,42,FALSE),FALSE)-IFERROR(VLOOKUP(A2640,MMO_o10M_lease!$A$1:$F$38,5,FALSE),0),VLOOKUP(D2640,LANDINGS!$A$3:$CF$40,HLOOKUP(A2640,LANDINGS!$B$1:$CF$42,42,FALSE),FALSE)))),0)</f>
        <v>0</v>
      </c>
      <c r="L2640" s="24">
        <f>SUMIFS(PASTE_FLEX_TRACKER!$D:$D,PASTE_FLEX_TRACKER!$F:$F,MAIN!$A2640,PASTE_FLEX_TRACKER!$B:$B,MAIN!$D2640)-SUMIFS(PASTE_FLEX_TRACKER!$D:$D,PASTE_FLEX_TRACKER!$C:$C,MAIN!$A2640,PASTE_FLEX_TRACKER!$B:$B,MAIN!$D2640)</f>
        <v>0</v>
      </c>
      <c r="M2640" s="24" t="str">
        <f>IFERROR(-VLOOKUP(D2640,SQ!$A$19:$CC$52,HLOOKUP(MAIN!A2640,SQ!$B$18:$CC$56,39,FALSE),FALSE),"n/a")</f>
        <v>n/a</v>
      </c>
      <c r="N2640" s="46" t="s">
        <v>563</v>
      </c>
      <c r="O2640" s="46">
        <f>SUMIFS(MAN_ADJ!$L:$L,MAN_ADJ!$K:$K,MAIN!$D2640,MAN_ADJ!$J:$J,MAIN!$S2640)</f>
        <v>0</v>
      </c>
      <c r="P2640" s="25">
        <f t="shared" si="756"/>
        <v>0</v>
      </c>
      <c r="Q2640" s="28">
        <f t="shared" si="757"/>
        <v>0</v>
      </c>
      <c r="R2640" s="38">
        <f t="shared" si="758"/>
        <v>0.2</v>
      </c>
      <c r="S2640" s="17" t="s">
        <v>264</v>
      </c>
    </row>
    <row r="2641" spans="1:19" x14ac:dyDescent="0.25">
      <c r="A2641" s="17" t="s">
        <v>264</v>
      </c>
      <c r="B2641" s="17" t="s">
        <v>93</v>
      </c>
      <c r="C2641" s="17" t="s">
        <v>265</v>
      </c>
      <c r="D2641" s="17" t="s">
        <v>130</v>
      </c>
      <c r="E2641" s="24">
        <f>IF(U2641="SC",SUMIFS(SC!F:F,SC!A:A,MAIN!D2641,SC!B:B,MAIN!A2641),SUMIFS(Allocations!$H:$H,Allocations!$A:$A,MAIN!$A2641,Allocations!$B:$B,MAIN!$D2641))</f>
        <v>0</v>
      </c>
      <c r="F2641" s="24">
        <f>IF(U2641="SC",SUMIFS(SC!J:J,SC!A:A,MAIN!D2641,SC!B:B,MAIN!A2641),SUMIFS(Allocations!M:M,Allocations!A:A,MAIN!A2641,Allocations!B:B,MAIN!D2641))</f>
        <v>0</v>
      </c>
      <c r="G2641" s="24">
        <f t="shared" si="754"/>
        <v>0</v>
      </c>
      <c r="H2641" s="24">
        <f>IFERROR(VLOOKUP(S2641,Swaps_wk!$A$2:$AP$151,HLOOKUP(MAIN!D2641,Swaps_wk!$B$2:$AP$151,150,FALSE),FALSE),0)</f>
        <v>0</v>
      </c>
      <c r="I2641" s="24">
        <f>SUMIFS(PASTE_DQS_TRACKER!$D:$D,PASTE_DQS_TRACKER!$C:$C,MAIN!$A2641,PASTE_DQS_TRACKER!$B:$B,MAIN!$D2641)-SUMIFS(PASTE_DQS_TRACKER!$D:$D,PASTE_DQS_TRACKER!$C:$C,MAIN!A2641,PASTE_DQS_TRACKER!$E:$E,MAIN!$D2641)</f>
        <v>0</v>
      </c>
      <c r="J2641" s="25">
        <f t="shared" si="755"/>
        <v>0</v>
      </c>
      <c r="K2641" s="24">
        <f>IFERROR(IF(V2641="Flex",0,IF(D2641=$D$30,VLOOKUP(A2641,MMO_o10M_lease!$A$1:$F$51,5,FALSE),IF(D2641=$D$26,VLOOKUP(D2641,LANDINGS!$A$3:$BR$40,HLOOKUP(A2641,LANDINGS!$B$1:$CF$42,42,FALSE),FALSE)-IFERROR(VLOOKUP(A2641,MMO_o10M_lease!$A$1:$F$38,5,FALSE),0),VLOOKUP(D2641,LANDINGS!$A$3:$CF$40,HLOOKUP(A2641,LANDINGS!$B$1:$CF$42,42,FALSE),FALSE)))),0)</f>
        <v>0</v>
      </c>
      <c r="L2641" s="24">
        <f>SUMIFS(PASTE_FLEX_TRACKER!$D:$D,PASTE_FLEX_TRACKER!$F:$F,MAIN!$A2641,PASTE_FLEX_TRACKER!$B:$B,MAIN!$D2641)-SUMIFS(PASTE_FLEX_TRACKER!$D:$D,PASTE_FLEX_TRACKER!$C:$C,MAIN!$A2641,PASTE_FLEX_TRACKER!$B:$B,MAIN!$D2641)</f>
        <v>0</v>
      </c>
      <c r="M2641" s="24" t="str">
        <f>IFERROR(-VLOOKUP(D2641,SQ!$A$19:$CC$52,HLOOKUP(MAIN!A2641,SQ!$B$18:$CC$56,39,FALSE),FALSE),"n/a")</f>
        <v>n/a</v>
      </c>
      <c r="N2641" s="46" t="s">
        <v>563</v>
      </c>
      <c r="O2641" s="46">
        <f>SUMIFS(MAN_ADJ!$L:$L,MAN_ADJ!$K:$K,MAIN!$D2641,MAN_ADJ!$J:$J,MAIN!$S2641)</f>
        <v>0</v>
      </c>
      <c r="P2641" s="25">
        <f t="shared" si="756"/>
        <v>0</v>
      </c>
      <c r="Q2641" s="28" t="str">
        <f t="shared" si="757"/>
        <v>n/a</v>
      </c>
      <c r="R2641" s="38">
        <f t="shared" si="758"/>
        <v>0</v>
      </c>
      <c r="S2641" s="17" t="s">
        <v>264</v>
      </c>
    </row>
    <row r="2642" spans="1:19" x14ac:dyDescent="0.25">
      <c r="A2642" s="26" t="s">
        <v>264</v>
      </c>
      <c r="B2642" s="26" t="s">
        <v>93</v>
      </c>
      <c r="C2642" s="26" t="s">
        <v>265</v>
      </c>
      <c r="D2642" s="26" t="s">
        <v>131</v>
      </c>
      <c r="E2642" s="27">
        <f t="shared" ref="E2642:M2642" si="763">SUM(E2604:E2641)</f>
        <v>1622.0049999999999</v>
      </c>
      <c r="F2642" s="27">
        <f t="shared" si="763"/>
        <v>63.900000000000013</v>
      </c>
      <c r="G2642" s="27">
        <f t="shared" si="763"/>
        <v>1685.905</v>
      </c>
      <c r="H2642" s="27">
        <f>IFERROR(VLOOKUP(S2642,Swaps_wk!$A$2:$AP$151,HLOOKUP(MAIN!D2642,Swaps_wk!$B$2:$AP$151,150,FALSE),FALSE),0)</f>
        <v>0</v>
      </c>
      <c r="I2642" s="27">
        <f t="shared" si="763"/>
        <v>-5.2999999999999936</v>
      </c>
      <c r="J2642" s="25">
        <f t="shared" si="763"/>
        <v>1680.6050000000002</v>
      </c>
      <c r="K2642" s="27">
        <f t="shared" si="763"/>
        <v>242.649</v>
      </c>
      <c r="L2642" s="27">
        <f t="shared" si="763"/>
        <v>0</v>
      </c>
      <c r="M2642" s="27">
        <f t="shared" si="763"/>
        <v>0</v>
      </c>
      <c r="N2642" s="46" t="s">
        <v>563</v>
      </c>
      <c r="O2642" s="27">
        <f>SUM(O2604:O2641)</f>
        <v>0</v>
      </c>
      <c r="P2642" s="25">
        <f t="shared" ref="P2642" si="764">SUM(P2604:P2641)</f>
        <v>242.649</v>
      </c>
      <c r="Q2642" s="28">
        <f t="shared" si="757"/>
        <v>0.14438193388690379</v>
      </c>
      <c r="R2642" s="38">
        <f t="shared" si="758"/>
        <v>1437.9560000000001</v>
      </c>
      <c r="S2642" s="17" t="s">
        <v>264</v>
      </c>
    </row>
    <row r="2643" spans="1:19" x14ac:dyDescent="0.25">
      <c r="A2643" s="17" t="s">
        <v>266</v>
      </c>
      <c r="B2643" s="17" t="s">
        <v>93</v>
      </c>
      <c r="C2643" s="17" t="s">
        <v>267</v>
      </c>
      <c r="D2643" s="17" t="s">
        <v>95</v>
      </c>
      <c r="E2643" s="24">
        <f>IF(U2643="SC",SUMIFS(SC!F:F,SC!A:A,MAIN!D2643,SC!B:B,MAIN!A2643),SUMIFS(Allocations!$H:$H,Allocations!$A:$A,MAIN!$A2643,Allocations!$B:$B,MAIN!$D2643))</f>
        <v>2.9</v>
      </c>
      <c r="F2643" s="24">
        <f>IF(U2643="SC",SUMIFS(SC!J:J,SC!A:A,MAIN!D2643,SC!B:B,MAIN!A2643),SUMIFS(Allocations!M:M,Allocations!A:A,MAIN!A2643,Allocations!B:B,MAIN!D2643))</f>
        <v>0.501</v>
      </c>
      <c r="G2643" s="24">
        <f t="shared" ref="G2643:G2680" si="765">E2643+F2643</f>
        <v>3.4009999999999998</v>
      </c>
      <c r="H2643" s="24">
        <f>IFERROR(VLOOKUP(S2643,Swaps_wk!$A$2:$AP$151,HLOOKUP(MAIN!D2643,Swaps_wk!$B$2:$AP$151,150,FALSE),FALSE),0)</f>
        <v>0</v>
      </c>
      <c r="I2643" s="24">
        <f>SUMIFS(PASTE_DQS_TRACKER!$D:$D,PASTE_DQS_TRACKER!$C:$C,MAIN!$A2643,PASTE_DQS_TRACKER!$B:$B,MAIN!$D2643)-SUMIFS(PASTE_DQS_TRACKER!$D:$D,PASTE_DQS_TRACKER!$C:$C,MAIN!A2643,PASTE_DQS_TRACKER!$E:$E,MAIN!$D2643)</f>
        <v>0</v>
      </c>
      <c r="J2643" s="25">
        <f t="shared" ref="J2643:J2680" si="766">G2643+I2643</f>
        <v>3.4009999999999998</v>
      </c>
      <c r="K2643" s="24">
        <f>IFERROR(IF(V2643="Flex",0,IF(D2643=$D$30,VLOOKUP(A2643,MMO_o10M_lease!$A$1:$F$51,5,FALSE),IF(D2643=$D$26,VLOOKUP(D2643,LANDINGS!$A$3:$BR$40,HLOOKUP(A2643,LANDINGS!$B$1:$CF$42,42,FALSE),FALSE)-IFERROR(VLOOKUP(A2643,MMO_o10M_lease!$A$1:$F$38,5,FALSE),0),VLOOKUP(D2643,LANDINGS!$A$3:$CF$40,HLOOKUP(A2643,LANDINGS!$B$1:$CF$42,42,FALSE),FALSE)))),0)</f>
        <v>0.86499999999999999</v>
      </c>
      <c r="L2643" s="24">
        <f>SUMIFS(PASTE_FLEX_TRACKER!$D:$D,PASTE_FLEX_TRACKER!$F:$F,MAIN!$A2643,PASTE_FLEX_TRACKER!$B:$B,MAIN!$D2643)-SUMIFS(PASTE_FLEX_TRACKER!$D:$D,PASTE_FLEX_TRACKER!$C:$C,MAIN!$A2643,PASTE_FLEX_TRACKER!$B:$B,MAIN!$D2643)</f>
        <v>0</v>
      </c>
      <c r="M2643" s="24">
        <f>IFERROR(-VLOOKUP(D2643,SQ!$A$19:$CC$52,HLOOKUP(MAIN!A2643,SQ!$B$18:$CC$56,39,FALSE),FALSE),"n/a")</f>
        <v>0</v>
      </c>
      <c r="N2643" s="46" t="s">
        <v>563</v>
      </c>
      <c r="O2643" s="46">
        <f>SUMIFS(MAN_ADJ!$L:$L,MAN_ADJ!$K:$K,MAIN!$D2643,MAN_ADJ!$J:$J,MAIN!$S2643)</f>
        <v>0</v>
      </c>
      <c r="P2643" s="25">
        <f t="shared" ref="P2643:P2680" si="767">SUM(K2643:O2643)</f>
        <v>0.86499999999999999</v>
      </c>
      <c r="Q2643" s="28">
        <f t="shared" si="757"/>
        <v>0.25433695971773007</v>
      </c>
      <c r="R2643" s="38">
        <f t="shared" si="758"/>
        <v>2.5359999999999996</v>
      </c>
      <c r="S2643" s="17" t="s">
        <v>266</v>
      </c>
    </row>
    <row r="2644" spans="1:19" x14ac:dyDescent="0.25">
      <c r="A2644" s="17" t="s">
        <v>266</v>
      </c>
      <c r="B2644" s="17" t="s">
        <v>93</v>
      </c>
      <c r="C2644" s="17" t="s">
        <v>267</v>
      </c>
      <c r="D2644" s="17" t="s">
        <v>96</v>
      </c>
      <c r="E2644" s="24">
        <f>IF(U2644="SC",SUMIFS(SC!F:F,SC!A:A,MAIN!D2644,SC!B:B,MAIN!A2644),SUMIFS(Allocations!$H:$H,Allocations!$A:$A,MAIN!$A2644,Allocations!$B:$B,MAIN!$D2644))</f>
        <v>0.2</v>
      </c>
      <c r="F2644" s="24">
        <f>IF(U2644="SC",SUMIFS(SC!J:J,SC!A:A,MAIN!D2644,SC!B:B,MAIN!A2644),SUMIFS(Allocations!M:M,Allocations!A:A,MAIN!A2644,Allocations!B:B,MAIN!D2644))</f>
        <v>0</v>
      </c>
      <c r="G2644" s="24">
        <f t="shared" si="765"/>
        <v>0.2</v>
      </c>
      <c r="H2644" s="24">
        <f>IFERROR(VLOOKUP(S2644,Swaps_wk!$A$2:$AP$151,HLOOKUP(MAIN!D2644,Swaps_wk!$B$2:$AP$151,150,FALSE),FALSE),0)</f>
        <v>0</v>
      </c>
      <c r="I2644" s="24">
        <f>SUMIFS(PASTE_DQS_TRACKER!$D:$D,PASTE_DQS_TRACKER!$C:$C,MAIN!$A2644,PASTE_DQS_TRACKER!$B:$B,MAIN!$D2644)-SUMIFS(PASTE_DQS_TRACKER!$D:$D,PASTE_DQS_TRACKER!$C:$C,MAIN!A2644,PASTE_DQS_TRACKER!$E:$E,MAIN!$D2644)</f>
        <v>0</v>
      </c>
      <c r="J2644" s="25">
        <f t="shared" si="766"/>
        <v>0.2</v>
      </c>
      <c r="K2644" s="24">
        <f>IFERROR(IF(V2644="Flex",0,IF(D2644=$D$30,VLOOKUP(A2644,MMO_o10M_lease!$A$1:$F$51,5,FALSE),IF(D2644=$D$26,VLOOKUP(D2644,LANDINGS!$A$3:$BR$40,HLOOKUP(A2644,LANDINGS!$B$1:$CF$42,42,FALSE),FALSE)-IFERROR(VLOOKUP(A2644,MMO_o10M_lease!$A$1:$F$38,5,FALSE),0),VLOOKUP(D2644,LANDINGS!$A$3:$CF$40,HLOOKUP(A2644,LANDINGS!$B$1:$CF$42,42,FALSE),FALSE)))),0)</f>
        <v>0</v>
      </c>
      <c r="L2644" s="24">
        <f>SUMIFS(PASTE_FLEX_TRACKER!$D:$D,PASTE_FLEX_TRACKER!$F:$F,MAIN!$A2644,PASTE_FLEX_TRACKER!$B:$B,MAIN!$D2644)-SUMIFS(PASTE_FLEX_TRACKER!$D:$D,PASTE_FLEX_TRACKER!$C:$C,MAIN!$A2644,PASTE_FLEX_TRACKER!$B:$B,MAIN!$D2644)</f>
        <v>0</v>
      </c>
      <c r="M2644" s="24">
        <f>IFERROR(-VLOOKUP(D2644,SQ!$A$19:$CC$52,HLOOKUP(MAIN!A2644,SQ!$B$18:$CC$56,39,FALSE),FALSE),"n/a")</f>
        <v>0</v>
      </c>
      <c r="N2644" s="46" t="s">
        <v>563</v>
      </c>
      <c r="O2644" s="46">
        <f>SUMIFS(MAN_ADJ!$L:$L,MAN_ADJ!$K:$K,MAIN!$D2644,MAN_ADJ!$J:$J,MAIN!$S2644)</f>
        <v>0</v>
      </c>
      <c r="P2644" s="25">
        <f t="shared" si="767"/>
        <v>0</v>
      </c>
      <c r="Q2644" s="28">
        <f t="shared" si="757"/>
        <v>0</v>
      </c>
      <c r="R2644" s="38">
        <f t="shared" si="758"/>
        <v>0.2</v>
      </c>
      <c r="S2644" s="17" t="s">
        <v>266</v>
      </c>
    </row>
    <row r="2645" spans="1:19" x14ac:dyDescent="0.25">
      <c r="A2645" s="17" t="s">
        <v>266</v>
      </c>
      <c r="B2645" s="17" t="s">
        <v>93</v>
      </c>
      <c r="C2645" s="17" t="s">
        <v>267</v>
      </c>
      <c r="D2645" s="17" t="s">
        <v>97</v>
      </c>
      <c r="E2645" s="24">
        <f>IF(U2645="SC",SUMIFS(SC!F:F,SC!A:A,MAIN!D2645,SC!B:B,MAIN!A2645),SUMIFS(Allocations!$H:$H,Allocations!$A:$A,MAIN!$A2645,Allocations!$B:$B,MAIN!$D2645))</f>
        <v>0.1</v>
      </c>
      <c r="F2645" s="24">
        <f>IF(U2645="SC",SUMIFS(SC!J:J,SC!A:A,MAIN!D2645,SC!B:B,MAIN!A2645),SUMIFS(Allocations!M:M,Allocations!A:A,MAIN!A2645,Allocations!B:B,MAIN!D2645))</f>
        <v>1E-3</v>
      </c>
      <c r="G2645" s="24">
        <f t="shared" si="765"/>
        <v>0.10100000000000001</v>
      </c>
      <c r="H2645" s="24">
        <f>IFERROR(VLOOKUP(S2645,Swaps_wk!$A$2:$AP$151,HLOOKUP(MAIN!D2645,Swaps_wk!$B$2:$AP$151,150,FALSE),FALSE),0)</f>
        <v>0</v>
      </c>
      <c r="I2645" s="24">
        <f>SUMIFS(PASTE_DQS_TRACKER!$D:$D,PASTE_DQS_TRACKER!$C:$C,MAIN!$A2645,PASTE_DQS_TRACKER!$B:$B,MAIN!$D2645)-SUMIFS(PASTE_DQS_TRACKER!$D:$D,PASTE_DQS_TRACKER!$C:$C,MAIN!A2645,PASTE_DQS_TRACKER!$E:$E,MAIN!$D2645)</f>
        <v>0</v>
      </c>
      <c r="J2645" s="25">
        <f t="shared" si="766"/>
        <v>0.10100000000000001</v>
      </c>
      <c r="K2645" s="24">
        <f>IFERROR(IF(V2645="Flex",0,IF(D2645=$D$30,VLOOKUP(A2645,MMO_o10M_lease!$A$1:$F$51,5,FALSE),IF(D2645=$D$26,VLOOKUP(D2645,LANDINGS!$A$3:$BR$40,HLOOKUP(A2645,LANDINGS!$B$1:$CF$42,42,FALSE),FALSE)-IFERROR(VLOOKUP(A2645,MMO_o10M_lease!$A$1:$F$38,5,FALSE),0),VLOOKUP(D2645,LANDINGS!$A$3:$CF$40,HLOOKUP(A2645,LANDINGS!$B$1:$CF$42,42,FALSE),FALSE)))),0)</f>
        <v>6.0000000000000001E-3</v>
      </c>
      <c r="L2645" s="24">
        <f>SUMIFS(PASTE_FLEX_TRACKER!$D:$D,PASTE_FLEX_TRACKER!$F:$F,MAIN!$A2645,PASTE_FLEX_TRACKER!$B:$B,MAIN!$D2645)-SUMIFS(PASTE_FLEX_TRACKER!$D:$D,PASTE_FLEX_TRACKER!$C:$C,MAIN!$A2645,PASTE_FLEX_TRACKER!$B:$B,MAIN!$D2645)</f>
        <v>0</v>
      </c>
      <c r="M2645" s="24">
        <f>IFERROR(-VLOOKUP(D2645,SQ!$A$19:$CC$52,HLOOKUP(MAIN!A2645,SQ!$B$18:$CC$56,39,FALSE),FALSE),"n/a")</f>
        <v>0</v>
      </c>
      <c r="N2645" s="46" t="s">
        <v>563</v>
      </c>
      <c r="O2645" s="46">
        <f>SUMIFS(MAN_ADJ!$L:$L,MAN_ADJ!$K:$K,MAIN!$D2645,MAN_ADJ!$J:$J,MAIN!$S2645)</f>
        <v>0</v>
      </c>
      <c r="P2645" s="25">
        <f t="shared" si="767"/>
        <v>6.0000000000000001E-3</v>
      </c>
      <c r="Q2645" s="28">
        <f t="shared" si="757"/>
        <v>5.9405940594059403E-2</v>
      </c>
      <c r="R2645" s="38">
        <f t="shared" si="758"/>
        <v>9.5000000000000001E-2</v>
      </c>
      <c r="S2645" s="17" t="s">
        <v>266</v>
      </c>
    </row>
    <row r="2646" spans="1:19" x14ac:dyDescent="0.25">
      <c r="A2646" s="17" t="s">
        <v>266</v>
      </c>
      <c r="B2646" s="17" t="s">
        <v>93</v>
      </c>
      <c r="C2646" s="17" t="s">
        <v>267</v>
      </c>
      <c r="D2646" s="17" t="s">
        <v>98</v>
      </c>
      <c r="E2646" s="24">
        <f>IF(U2646="SC",SUMIFS(SC!F:F,SC!A:A,MAIN!D2646,SC!B:B,MAIN!A2646),SUMIFS(Allocations!$H:$H,Allocations!$A:$A,MAIN!$A2646,Allocations!$B:$B,MAIN!$D2646))</f>
        <v>0.1</v>
      </c>
      <c r="F2646" s="24">
        <f>IF(U2646="SC",SUMIFS(SC!J:J,SC!A:A,MAIN!D2646,SC!B:B,MAIN!A2646),SUMIFS(Allocations!M:M,Allocations!A:A,MAIN!A2646,Allocations!B:B,MAIN!D2646))</f>
        <v>0</v>
      </c>
      <c r="G2646" s="24">
        <f t="shared" si="765"/>
        <v>0.1</v>
      </c>
      <c r="H2646" s="24">
        <f>IFERROR(VLOOKUP(S2646,Swaps_wk!$A$2:$AP$151,HLOOKUP(MAIN!D2646,Swaps_wk!$B$2:$AP$151,150,FALSE),FALSE),0)</f>
        <v>0</v>
      </c>
      <c r="I2646" s="24">
        <f>SUMIFS(PASTE_DQS_TRACKER!$D:$D,PASTE_DQS_TRACKER!$C:$C,MAIN!$A2646,PASTE_DQS_TRACKER!$B:$B,MAIN!$D2646)-SUMIFS(PASTE_DQS_TRACKER!$D:$D,PASTE_DQS_TRACKER!$C:$C,MAIN!A2646,PASTE_DQS_TRACKER!$E:$E,MAIN!$D2646)</f>
        <v>0</v>
      </c>
      <c r="J2646" s="25">
        <f t="shared" si="766"/>
        <v>0.1</v>
      </c>
      <c r="K2646" s="24">
        <f>IFERROR(IF(V2646="Flex",0,IF(D2646=$D$30,VLOOKUP(A2646,MMO_o10M_lease!$A$1:$F$51,5,FALSE),IF(D2646=$D$26,VLOOKUP(D2646,LANDINGS!$A$3:$BR$40,HLOOKUP(A2646,LANDINGS!$B$1:$CF$42,42,FALSE),FALSE)-IFERROR(VLOOKUP(A2646,MMO_o10M_lease!$A$1:$F$38,5,FALSE),0),VLOOKUP(D2646,LANDINGS!$A$3:$CF$40,HLOOKUP(A2646,LANDINGS!$B$1:$CF$42,42,FALSE),FALSE)))),0)</f>
        <v>0</v>
      </c>
      <c r="L2646" s="24">
        <f>SUMIFS(PASTE_FLEX_TRACKER!$D:$D,PASTE_FLEX_TRACKER!$F:$F,MAIN!$A2646,PASTE_FLEX_TRACKER!$B:$B,MAIN!$D2646)-SUMIFS(PASTE_FLEX_TRACKER!$D:$D,PASTE_FLEX_TRACKER!$C:$C,MAIN!$A2646,PASTE_FLEX_TRACKER!$B:$B,MAIN!$D2646)</f>
        <v>0</v>
      </c>
      <c r="M2646" s="24">
        <f>IFERROR(-VLOOKUP(D2646,SQ!$A$19:$CC$52,HLOOKUP(MAIN!A2646,SQ!$B$18:$CC$56,39,FALSE),FALSE),"n/a")</f>
        <v>0</v>
      </c>
      <c r="N2646" s="46" t="s">
        <v>563</v>
      </c>
      <c r="O2646" s="46">
        <f>SUMIFS(MAN_ADJ!$L:$L,MAN_ADJ!$K:$K,MAIN!$D2646,MAN_ADJ!$J:$J,MAIN!$S2646)</f>
        <v>0</v>
      </c>
      <c r="P2646" s="25">
        <f t="shared" si="767"/>
        <v>0</v>
      </c>
      <c r="Q2646" s="28">
        <f t="shared" si="757"/>
        <v>0</v>
      </c>
      <c r="R2646" s="38">
        <f t="shared" si="758"/>
        <v>0.1</v>
      </c>
      <c r="S2646" s="17" t="s">
        <v>266</v>
      </c>
    </row>
    <row r="2647" spans="1:19" x14ac:dyDescent="0.25">
      <c r="A2647" s="17" t="s">
        <v>266</v>
      </c>
      <c r="B2647" s="17" t="s">
        <v>93</v>
      </c>
      <c r="C2647" s="17" t="s">
        <v>267</v>
      </c>
      <c r="D2647" s="17" t="s">
        <v>99</v>
      </c>
      <c r="E2647" s="24">
        <f>IF(U2647="SC",SUMIFS(SC!F:F,SC!A:A,MAIN!D2647,SC!B:B,MAIN!A2647),SUMIFS(Allocations!$H:$H,Allocations!$A:$A,MAIN!$A2647,Allocations!$B:$B,MAIN!$D2647))</f>
        <v>0</v>
      </c>
      <c r="F2647" s="24">
        <f>IF(U2647="SC",SUMIFS(SC!J:J,SC!A:A,MAIN!D2647,SC!B:B,MAIN!A2647),SUMIFS(Allocations!M:M,Allocations!A:A,MAIN!A2647,Allocations!B:B,MAIN!D2647))</f>
        <v>0</v>
      </c>
      <c r="G2647" s="24">
        <f t="shared" si="765"/>
        <v>0</v>
      </c>
      <c r="H2647" s="24">
        <f>IFERROR(VLOOKUP(S2647,Swaps_wk!$A$2:$AP$151,HLOOKUP(MAIN!D2647,Swaps_wk!$B$2:$AP$151,150,FALSE),FALSE),0)</f>
        <v>0</v>
      </c>
      <c r="I2647" s="24">
        <f>SUMIFS(PASTE_DQS_TRACKER!$D:$D,PASTE_DQS_TRACKER!$C:$C,MAIN!$A2647,PASTE_DQS_TRACKER!$B:$B,MAIN!$D2647)-SUMIFS(PASTE_DQS_TRACKER!$D:$D,PASTE_DQS_TRACKER!$C:$C,MAIN!A2647,PASTE_DQS_TRACKER!$E:$E,MAIN!$D2647)</f>
        <v>0</v>
      </c>
      <c r="J2647" s="25">
        <f t="shared" si="766"/>
        <v>0</v>
      </c>
      <c r="K2647" s="24">
        <f>IFERROR(IF(V2647="Flex",0,IF(D2647=$D$30,VLOOKUP(A2647,MMO_o10M_lease!$A$1:$F$51,5,FALSE),IF(D2647=$D$26,VLOOKUP(D2647,LANDINGS!$A$3:$BR$40,HLOOKUP(A2647,LANDINGS!$B$1:$CF$42,42,FALSE),FALSE)-IFERROR(VLOOKUP(A2647,MMO_o10M_lease!$A$1:$F$38,5,FALSE),0),VLOOKUP(D2647,LANDINGS!$A$3:$CF$40,HLOOKUP(A2647,LANDINGS!$B$1:$CF$42,42,FALSE),FALSE)))),0)</f>
        <v>1E-3</v>
      </c>
      <c r="L2647" s="24">
        <f>SUMIFS(PASTE_FLEX_TRACKER!$D:$D,PASTE_FLEX_TRACKER!$F:$F,MAIN!$A2647,PASTE_FLEX_TRACKER!$B:$B,MAIN!$D2647)-SUMIFS(PASTE_FLEX_TRACKER!$D:$D,PASTE_FLEX_TRACKER!$C:$C,MAIN!$A2647,PASTE_FLEX_TRACKER!$B:$B,MAIN!$D2647)</f>
        <v>0</v>
      </c>
      <c r="M2647" s="24">
        <f>IFERROR(-VLOOKUP(D2647,SQ!$A$19:$CC$52,HLOOKUP(MAIN!A2647,SQ!$B$18:$CC$56,39,FALSE),FALSE),"n/a")</f>
        <v>0</v>
      </c>
      <c r="N2647" s="46" t="s">
        <v>563</v>
      </c>
      <c r="O2647" s="46">
        <f>SUMIFS(MAN_ADJ!$L:$L,MAN_ADJ!$K:$K,MAIN!$D2647,MAN_ADJ!$J:$J,MAIN!$S2647)</f>
        <v>0</v>
      </c>
      <c r="P2647" s="25">
        <f t="shared" si="767"/>
        <v>1E-3</v>
      </c>
      <c r="Q2647" s="28" t="str">
        <f t="shared" si="757"/>
        <v>n/a</v>
      </c>
      <c r="R2647" s="38">
        <f t="shared" si="758"/>
        <v>-1E-3</v>
      </c>
      <c r="S2647" s="17" t="s">
        <v>266</v>
      </c>
    </row>
    <row r="2648" spans="1:19" x14ac:dyDescent="0.25">
      <c r="A2648" s="17" t="s">
        <v>266</v>
      </c>
      <c r="B2648" s="17" t="s">
        <v>93</v>
      </c>
      <c r="C2648" s="17" t="s">
        <v>267</v>
      </c>
      <c r="D2648" s="17" t="s">
        <v>100</v>
      </c>
      <c r="E2648" s="24">
        <f>IF(U2648="SC",SUMIFS(SC!F:F,SC!A:A,MAIN!D2648,SC!B:B,MAIN!A2648),SUMIFS(Allocations!$H:$H,Allocations!$A:$A,MAIN!$A2648,Allocations!$B:$B,MAIN!$D2648))</f>
        <v>0.1</v>
      </c>
      <c r="F2648" s="24">
        <f>IF(U2648="SC",SUMIFS(SC!J:J,SC!A:A,MAIN!D2648,SC!B:B,MAIN!A2648),SUMIFS(Allocations!M:M,Allocations!A:A,MAIN!A2648,Allocations!B:B,MAIN!D2648))</f>
        <v>2E-3</v>
      </c>
      <c r="G2648" s="24">
        <f t="shared" si="765"/>
        <v>0.10200000000000001</v>
      </c>
      <c r="H2648" s="24">
        <f>IFERROR(VLOOKUP(S2648,Swaps_wk!$A$2:$AP$151,HLOOKUP(MAIN!D2648,Swaps_wk!$B$2:$AP$151,150,FALSE),FALSE),0)</f>
        <v>0</v>
      </c>
      <c r="I2648" s="24">
        <f>SUMIFS(PASTE_DQS_TRACKER!$D:$D,PASTE_DQS_TRACKER!$C:$C,MAIN!$A2648,PASTE_DQS_TRACKER!$B:$B,MAIN!$D2648)-SUMIFS(PASTE_DQS_TRACKER!$D:$D,PASTE_DQS_TRACKER!$C:$C,MAIN!A2648,PASTE_DQS_TRACKER!$E:$E,MAIN!$D2648)</f>
        <v>0</v>
      </c>
      <c r="J2648" s="25">
        <f t="shared" si="766"/>
        <v>0.10200000000000001</v>
      </c>
      <c r="K2648" s="24">
        <f>IFERROR(IF(V2648="Flex",0,IF(D2648=$D$30,VLOOKUP(A2648,MMO_o10M_lease!$A$1:$F$51,5,FALSE),IF(D2648=$D$26,VLOOKUP(D2648,LANDINGS!$A$3:$BR$40,HLOOKUP(A2648,LANDINGS!$B$1:$CF$42,42,FALSE),FALSE)-IFERROR(VLOOKUP(A2648,MMO_o10M_lease!$A$1:$F$38,5,FALSE),0),VLOOKUP(D2648,LANDINGS!$A$3:$CF$40,HLOOKUP(A2648,LANDINGS!$B$1:$CF$42,42,FALSE),FALSE)))),0)</f>
        <v>4.5999999999999999E-2</v>
      </c>
      <c r="L2648" s="24">
        <f>SUMIFS(PASTE_FLEX_TRACKER!$D:$D,PASTE_FLEX_TRACKER!$F:$F,MAIN!$A2648,PASTE_FLEX_TRACKER!$B:$B,MAIN!$D2648)-SUMIFS(PASTE_FLEX_TRACKER!$D:$D,PASTE_FLEX_TRACKER!$C:$C,MAIN!$A2648,PASTE_FLEX_TRACKER!$B:$B,MAIN!$D2648)</f>
        <v>0</v>
      </c>
      <c r="M2648" s="24">
        <f>IFERROR(-VLOOKUP(D2648,SQ!$A$19:$CC$52,HLOOKUP(MAIN!A2648,SQ!$B$18:$CC$56,39,FALSE),FALSE),"n/a")</f>
        <v>0</v>
      </c>
      <c r="N2648" s="46" t="s">
        <v>563</v>
      </c>
      <c r="O2648" s="46">
        <f>SUMIFS(MAN_ADJ!$L:$L,MAN_ADJ!$K:$K,MAIN!$D2648,MAN_ADJ!$J:$J,MAIN!$S2648)</f>
        <v>0</v>
      </c>
      <c r="P2648" s="25">
        <f t="shared" si="767"/>
        <v>4.5999999999999999E-2</v>
      </c>
      <c r="Q2648" s="28">
        <f t="shared" si="757"/>
        <v>0.4509803921568627</v>
      </c>
      <c r="R2648" s="38">
        <f t="shared" si="758"/>
        <v>5.6000000000000008E-2</v>
      </c>
      <c r="S2648" s="17" t="s">
        <v>266</v>
      </c>
    </row>
    <row r="2649" spans="1:19" x14ac:dyDescent="0.25">
      <c r="A2649" s="17" t="s">
        <v>266</v>
      </c>
      <c r="B2649" s="17" t="s">
        <v>93</v>
      </c>
      <c r="C2649" s="17" t="s">
        <v>267</v>
      </c>
      <c r="D2649" s="17" t="s">
        <v>101</v>
      </c>
      <c r="E2649" s="24">
        <f>IF(U2649="SC",SUMIFS(SC!F:F,SC!A:A,MAIN!D2649,SC!B:B,MAIN!A2649),SUMIFS(Allocations!$H:$H,Allocations!$A:$A,MAIN!$A2649,Allocations!$B:$B,MAIN!$D2649))</f>
        <v>0</v>
      </c>
      <c r="F2649" s="24">
        <f>IF(U2649="SC",SUMIFS(SC!J:J,SC!A:A,MAIN!D2649,SC!B:B,MAIN!A2649),SUMIFS(Allocations!M:M,Allocations!A:A,MAIN!A2649,Allocations!B:B,MAIN!D2649))</f>
        <v>0</v>
      </c>
      <c r="G2649" s="24">
        <f t="shared" si="765"/>
        <v>0</v>
      </c>
      <c r="H2649" s="24">
        <f>IFERROR(VLOOKUP(S2649,Swaps_wk!$A$2:$AP$151,HLOOKUP(MAIN!D2649,Swaps_wk!$B$2:$AP$151,150,FALSE),FALSE),0)</f>
        <v>0</v>
      </c>
      <c r="I2649" s="24">
        <f>SUMIFS(PASTE_DQS_TRACKER!$D:$D,PASTE_DQS_TRACKER!$C:$C,MAIN!$A2649,PASTE_DQS_TRACKER!$B:$B,MAIN!$D2649)-SUMIFS(PASTE_DQS_TRACKER!$D:$D,PASTE_DQS_TRACKER!$C:$C,MAIN!A2649,PASTE_DQS_TRACKER!$E:$E,MAIN!$D2649)</f>
        <v>0</v>
      </c>
      <c r="J2649" s="25">
        <f t="shared" si="766"/>
        <v>0</v>
      </c>
      <c r="K2649" s="24">
        <f>IFERROR(IF(V2649="Flex",0,IF(D2649=$D$30,VLOOKUP(A2649,MMO_o10M_lease!$A$1:$F$51,5,FALSE),IF(D2649=$D$26,VLOOKUP(D2649,LANDINGS!$A$3:$BR$40,HLOOKUP(A2649,LANDINGS!$B$1:$CF$42,42,FALSE),FALSE)-IFERROR(VLOOKUP(A2649,MMO_o10M_lease!$A$1:$F$38,5,FALSE),0),VLOOKUP(D2649,LANDINGS!$A$3:$CF$40,HLOOKUP(A2649,LANDINGS!$B$1:$CF$42,42,FALSE),FALSE)))),0)</f>
        <v>0</v>
      </c>
      <c r="L2649" s="24">
        <f>SUMIFS(PASTE_FLEX_TRACKER!$D:$D,PASTE_FLEX_TRACKER!$F:$F,MAIN!$A2649,PASTE_FLEX_TRACKER!$B:$B,MAIN!$D2649)-SUMIFS(PASTE_FLEX_TRACKER!$D:$D,PASTE_FLEX_TRACKER!$C:$C,MAIN!$A2649,PASTE_FLEX_TRACKER!$B:$B,MAIN!$D2649)</f>
        <v>0</v>
      </c>
      <c r="M2649" s="24">
        <f>IFERROR(-VLOOKUP(D2649,SQ!$A$19:$CC$52,HLOOKUP(MAIN!A2649,SQ!$B$18:$CC$56,39,FALSE),FALSE),"n/a")</f>
        <v>0</v>
      </c>
      <c r="N2649" s="46" t="s">
        <v>563</v>
      </c>
      <c r="O2649" s="46">
        <f>SUMIFS(MAN_ADJ!$L:$L,MAN_ADJ!$K:$K,MAIN!$D2649,MAN_ADJ!$J:$J,MAIN!$S2649)</f>
        <v>0</v>
      </c>
      <c r="P2649" s="25">
        <f t="shared" si="767"/>
        <v>0</v>
      </c>
      <c r="Q2649" s="28" t="str">
        <f t="shared" si="757"/>
        <v>n/a</v>
      </c>
      <c r="R2649" s="38">
        <f t="shared" si="758"/>
        <v>0</v>
      </c>
      <c r="S2649" s="17" t="s">
        <v>266</v>
      </c>
    </row>
    <row r="2650" spans="1:19" x14ac:dyDescent="0.25">
      <c r="A2650" s="17" t="s">
        <v>266</v>
      </c>
      <c r="B2650" s="17" t="s">
        <v>93</v>
      </c>
      <c r="C2650" s="17" t="s">
        <v>267</v>
      </c>
      <c r="D2650" s="17" t="s">
        <v>102</v>
      </c>
      <c r="E2650" s="24">
        <f>IF(U2650="SC",SUMIFS(SC!F:F,SC!A:A,MAIN!D2650,SC!B:B,MAIN!A2650),SUMIFS(Allocations!$H:$H,Allocations!$A:$A,MAIN!$A2650,Allocations!$B:$B,MAIN!$D2650))</f>
        <v>0</v>
      </c>
      <c r="F2650" s="24">
        <f>IF(U2650="SC",SUMIFS(SC!J:J,SC!A:A,MAIN!D2650,SC!B:B,MAIN!A2650),SUMIFS(Allocations!M:M,Allocations!A:A,MAIN!A2650,Allocations!B:B,MAIN!D2650))</f>
        <v>0</v>
      </c>
      <c r="G2650" s="24">
        <f t="shared" si="765"/>
        <v>0</v>
      </c>
      <c r="H2650" s="24">
        <f>IFERROR(VLOOKUP(S2650,Swaps_wk!$A$2:$AP$151,HLOOKUP(MAIN!D2650,Swaps_wk!$B$2:$AP$151,150,FALSE),FALSE),0)</f>
        <v>0</v>
      </c>
      <c r="I2650" s="24">
        <f>SUMIFS(PASTE_DQS_TRACKER!$D:$D,PASTE_DQS_TRACKER!$C:$C,MAIN!$A2650,PASTE_DQS_TRACKER!$B:$B,MAIN!$D2650)-SUMIFS(PASTE_DQS_TRACKER!$D:$D,PASTE_DQS_TRACKER!$C:$C,MAIN!A2650,PASTE_DQS_TRACKER!$E:$E,MAIN!$D2650)</f>
        <v>0</v>
      </c>
      <c r="J2650" s="25">
        <f t="shared" si="766"/>
        <v>0</v>
      </c>
      <c r="K2650" s="24">
        <f>IFERROR(IF(V2650="Flex",0,IF(D2650=$D$30,VLOOKUP(A2650,MMO_o10M_lease!$A$1:$F$51,5,FALSE),IF(D2650=$D$26,VLOOKUP(D2650,LANDINGS!$A$3:$BR$40,HLOOKUP(A2650,LANDINGS!$B$1:$CF$42,42,FALSE),FALSE)-IFERROR(VLOOKUP(A2650,MMO_o10M_lease!$A$1:$F$38,5,FALSE),0),VLOOKUP(D2650,LANDINGS!$A$3:$CF$40,HLOOKUP(A2650,LANDINGS!$B$1:$CF$42,42,FALSE),FALSE)))),0)</f>
        <v>0</v>
      </c>
      <c r="L2650" s="24">
        <f>SUMIFS(PASTE_FLEX_TRACKER!$D:$D,PASTE_FLEX_TRACKER!$F:$F,MAIN!$A2650,PASTE_FLEX_TRACKER!$B:$B,MAIN!$D2650)-SUMIFS(PASTE_FLEX_TRACKER!$D:$D,PASTE_FLEX_TRACKER!$C:$C,MAIN!$A2650,PASTE_FLEX_TRACKER!$B:$B,MAIN!$D2650)</f>
        <v>0</v>
      </c>
      <c r="M2650" s="24">
        <f>IFERROR(-VLOOKUP(D2650,SQ!$A$19:$CC$52,HLOOKUP(MAIN!A2650,SQ!$B$18:$CC$56,39,FALSE),FALSE),"n/a")</f>
        <v>0</v>
      </c>
      <c r="N2650" s="46" t="s">
        <v>563</v>
      </c>
      <c r="O2650" s="46">
        <f>SUMIFS(MAN_ADJ!$L:$L,MAN_ADJ!$K:$K,MAIN!$D2650,MAN_ADJ!$J:$J,MAIN!$S2650)</f>
        <v>0</v>
      </c>
      <c r="P2650" s="25">
        <f t="shared" si="767"/>
        <v>0</v>
      </c>
      <c r="Q2650" s="28" t="str">
        <f t="shared" si="757"/>
        <v>n/a</v>
      </c>
      <c r="R2650" s="38">
        <f t="shared" si="758"/>
        <v>0</v>
      </c>
      <c r="S2650" s="17" t="s">
        <v>266</v>
      </c>
    </row>
    <row r="2651" spans="1:19" x14ac:dyDescent="0.25">
      <c r="A2651" s="17" t="s">
        <v>266</v>
      </c>
      <c r="B2651" s="17" t="s">
        <v>93</v>
      </c>
      <c r="C2651" s="17" t="s">
        <v>267</v>
      </c>
      <c r="D2651" s="17" t="s">
        <v>103</v>
      </c>
      <c r="E2651" s="24">
        <f>IF(U2651="SC",SUMIFS(SC!F:F,SC!A:A,MAIN!D2651,SC!B:B,MAIN!A2651),SUMIFS(Allocations!$H:$H,Allocations!$A:$A,MAIN!$A2651,Allocations!$B:$B,MAIN!$D2651))</f>
        <v>0</v>
      </c>
      <c r="F2651" s="24">
        <f>IF(U2651="SC",SUMIFS(SC!J:J,SC!A:A,MAIN!D2651,SC!B:B,MAIN!A2651),SUMIFS(Allocations!M:M,Allocations!A:A,MAIN!A2651,Allocations!B:B,MAIN!D2651))</f>
        <v>0</v>
      </c>
      <c r="G2651" s="24">
        <f t="shared" si="765"/>
        <v>0</v>
      </c>
      <c r="H2651" s="24">
        <f>IFERROR(VLOOKUP(S2651,Swaps_wk!$A$2:$AP$151,HLOOKUP(MAIN!D2651,Swaps_wk!$B$2:$AP$151,150,FALSE),FALSE),0)</f>
        <v>0</v>
      </c>
      <c r="I2651" s="24">
        <f>SUMIFS(PASTE_DQS_TRACKER!$D:$D,PASTE_DQS_TRACKER!$C:$C,MAIN!$A2651,PASTE_DQS_TRACKER!$B:$B,MAIN!$D2651)-SUMIFS(PASTE_DQS_TRACKER!$D:$D,PASTE_DQS_TRACKER!$C:$C,MAIN!A2651,PASTE_DQS_TRACKER!$E:$E,MAIN!$D2651)</f>
        <v>0</v>
      </c>
      <c r="J2651" s="25">
        <f t="shared" si="766"/>
        <v>0</v>
      </c>
      <c r="K2651" s="24">
        <f>IFERROR(IF(V2651="Flex",0,IF(D2651=$D$30,VLOOKUP(A2651,MMO_o10M_lease!$A$1:$F$51,5,FALSE),IF(D2651=$D$26,VLOOKUP(D2651,LANDINGS!$A$3:$BR$40,HLOOKUP(A2651,LANDINGS!$B$1:$CF$42,42,FALSE),FALSE)-IFERROR(VLOOKUP(A2651,MMO_o10M_lease!$A$1:$F$38,5,FALSE),0),VLOOKUP(D2651,LANDINGS!$A$3:$CF$40,HLOOKUP(A2651,LANDINGS!$B$1:$CF$42,42,FALSE),FALSE)))),0)</f>
        <v>0</v>
      </c>
      <c r="L2651" s="24">
        <f>SUMIFS(PASTE_FLEX_TRACKER!$D:$D,PASTE_FLEX_TRACKER!$F:$F,MAIN!$A2651,PASTE_FLEX_TRACKER!$B:$B,MAIN!$D2651)-SUMIFS(PASTE_FLEX_TRACKER!$D:$D,PASTE_FLEX_TRACKER!$C:$C,MAIN!$A2651,PASTE_FLEX_TRACKER!$B:$B,MAIN!$D2651)</f>
        <v>0</v>
      </c>
      <c r="M2651" s="24">
        <f>IFERROR(-VLOOKUP(D2651,SQ!$A$19:$CC$52,HLOOKUP(MAIN!A2651,SQ!$B$18:$CC$56,39,FALSE),FALSE),"n/a")</f>
        <v>0</v>
      </c>
      <c r="N2651" s="46" t="s">
        <v>563</v>
      </c>
      <c r="O2651" s="46">
        <f>SUMIFS(MAN_ADJ!$L:$L,MAN_ADJ!$K:$K,MAIN!$D2651,MAN_ADJ!$J:$J,MAIN!$S2651)</f>
        <v>0</v>
      </c>
      <c r="P2651" s="25">
        <f t="shared" si="767"/>
        <v>0</v>
      </c>
      <c r="Q2651" s="28" t="str">
        <f t="shared" si="757"/>
        <v>n/a</v>
      </c>
      <c r="R2651" s="38">
        <f t="shared" si="758"/>
        <v>0</v>
      </c>
      <c r="S2651" s="17" t="s">
        <v>266</v>
      </c>
    </row>
    <row r="2652" spans="1:19" x14ac:dyDescent="0.25">
      <c r="A2652" s="17" t="s">
        <v>266</v>
      </c>
      <c r="B2652" s="17" t="s">
        <v>93</v>
      </c>
      <c r="C2652" s="17" t="s">
        <v>267</v>
      </c>
      <c r="D2652" s="17" t="s">
        <v>104</v>
      </c>
      <c r="E2652" s="24">
        <f>IF(U2652="SC",SUMIFS(SC!F:F,SC!A:A,MAIN!D2652,SC!B:B,MAIN!A2652),SUMIFS(Allocations!$H:$H,Allocations!$A:$A,MAIN!$A2652,Allocations!$B:$B,MAIN!$D2652))</f>
        <v>0</v>
      </c>
      <c r="F2652" s="24">
        <f>IF(U2652="SC",SUMIFS(SC!J:J,SC!A:A,MAIN!D2652,SC!B:B,MAIN!A2652),SUMIFS(Allocations!M:M,Allocations!A:A,MAIN!A2652,Allocations!B:B,MAIN!D2652))</f>
        <v>0</v>
      </c>
      <c r="G2652" s="24">
        <f t="shared" si="765"/>
        <v>0</v>
      </c>
      <c r="H2652" s="24">
        <f>IFERROR(VLOOKUP(S2652,Swaps_wk!$A$2:$AP$151,HLOOKUP(MAIN!D2652,Swaps_wk!$B$2:$AP$151,150,FALSE),FALSE),0)</f>
        <v>0</v>
      </c>
      <c r="I2652" s="24">
        <f>SUMIFS(PASTE_DQS_TRACKER!$D:$D,PASTE_DQS_TRACKER!$C:$C,MAIN!$A2652,PASTE_DQS_TRACKER!$B:$B,MAIN!$D2652)-SUMIFS(PASTE_DQS_TRACKER!$D:$D,PASTE_DQS_TRACKER!$C:$C,MAIN!A2652,PASTE_DQS_TRACKER!$E:$E,MAIN!$D2652)</f>
        <v>0</v>
      </c>
      <c r="J2652" s="25">
        <f t="shared" si="766"/>
        <v>0</v>
      </c>
      <c r="K2652" s="24">
        <f>IFERROR(IF(V2652="Flex",0,IF(D2652=$D$30,VLOOKUP(A2652,MMO_o10M_lease!$A$1:$F$51,5,FALSE),IF(D2652=$D$26,VLOOKUP(D2652,LANDINGS!$A$3:$BR$40,HLOOKUP(A2652,LANDINGS!$B$1:$CF$42,42,FALSE),FALSE)-IFERROR(VLOOKUP(A2652,MMO_o10M_lease!$A$1:$F$38,5,FALSE),0),VLOOKUP(D2652,LANDINGS!$A$3:$CF$40,HLOOKUP(A2652,LANDINGS!$B$1:$CF$42,42,FALSE),FALSE)))),0)</f>
        <v>0</v>
      </c>
      <c r="L2652" s="24">
        <f>SUMIFS(PASTE_FLEX_TRACKER!$D:$D,PASTE_FLEX_TRACKER!$F:$F,MAIN!$A2652,PASTE_FLEX_TRACKER!$B:$B,MAIN!$D2652)-SUMIFS(PASTE_FLEX_TRACKER!$D:$D,PASTE_FLEX_TRACKER!$C:$C,MAIN!$A2652,PASTE_FLEX_TRACKER!$B:$B,MAIN!$D2652)</f>
        <v>0</v>
      </c>
      <c r="M2652" s="24">
        <f>IFERROR(-VLOOKUP(D2652,SQ!$A$19:$CC$52,HLOOKUP(MAIN!A2652,SQ!$B$18:$CC$56,39,FALSE),FALSE),"n/a")</f>
        <v>0</v>
      </c>
      <c r="N2652" s="46" t="s">
        <v>563</v>
      </c>
      <c r="O2652" s="46">
        <f>SUMIFS(MAN_ADJ!$L:$L,MAN_ADJ!$K:$K,MAIN!$D2652,MAN_ADJ!$J:$J,MAIN!$S2652)</f>
        <v>0</v>
      </c>
      <c r="P2652" s="25">
        <f t="shared" si="767"/>
        <v>0</v>
      </c>
      <c r="Q2652" s="28" t="str">
        <f t="shared" si="757"/>
        <v>n/a</v>
      </c>
      <c r="R2652" s="38">
        <f t="shared" si="758"/>
        <v>0</v>
      </c>
      <c r="S2652" s="17" t="s">
        <v>266</v>
      </c>
    </row>
    <row r="2653" spans="1:19" x14ac:dyDescent="0.25">
      <c r="A2653" s="17" t="s">
        <v>266</v>
      </c>
      <c r="B2653" s="17" t="s">
        <v>93</v>
      </c>
      <c r="C2653" s="17" t="s">
        <v>267</v>
      </c>
      <c r="D2653" s="17" t="s">
        <v>105</v>
      </c>
      <c r="E2653" s="24">
        <f>IF(U2653="SC",SUMIFS(SC!F:F,SC!A:A,MAIN!D2653,SC!B:B,MAIN!A2653),SUMIFS(Allocations!$H:$H,Allocations!$A:$A,MAIN!$A2653,Allocations!$B:$B,MAIN!$D2653))</f>
        <v>1.871</v>
      </c>
      <c r="F2653" s="24">
        <f>IF(U2653="SC",SUMIFS(SC!J:J,SC!A:A,MAIN!D2653,SC!B:B,MAIN!A2653),SUMIFS(Allocations!M:M,Allocations!A:A,MAIN!A2653,Allocations!B:B,MAIN!D2653))</f>
        <v>0</v>
      </c>
      <c r="G2653" s="24">
        <f t="shared" si="765"/>
        <v>1.871</v>
      </c>
      <c r="H2653" s="24">
        <f>IFERROR(VLOOKUP(S2653,Swaps_wk!$A$2:$AP$151,HLOOKUP(MAIN!D2653,Swaps_wk!$B$2:$AP$151,150,FALSE),FALSE),0)</f>
        <v>0</v>
      </c>
      <c r="I2653" s="24">
        <f>SUMIFS(PASTE_DQS_TRACKER!$D:$D,PASTE_DQS_TRACKER!$C:$C,MAIN!$A2653,PASTE_DQS_TRACKER!$B:$B,MAIN!$D2653)-SUMIFS(PASTE_DQS_TRACKER!$D:$D,PASTE_DQS_TRACKER!$C:$C,MAIN!A2653,PASTE_DQS_TRACKER!$E:$E,MAIN!$D2653)</f>
        <v>-0.3</v>
      </c>
      <c r="J2653" s="25">
        <f t="shared" si="766"/>
        <v>1.571</v>
      </c>
      <c r="K2653" s="24">
        <f>IFERROR(IF(V2653="Flex",0,IF(D2653=$D$30,VLOOKUP(A2653,MMO_o10M_lease!$A$1:$F$51,5,FALSE),IF(D2653=$D$26,VLOOKUP(D2653,LANDINGS!$A$3:$BR$40,HLOOKUP(A2653,LANDINGS!$B$1:$CF$42,42,FALSE),FALSE)-IFERROR(VLOOKUP(A2653,MMO_o10M_lease!$A$1:$F$38,5,FALSE),0),VLOOKUP(D2653,LANDINGS!$A$3:$CF$40,HLOOKUP(A2653,LANDINGS!$B$1:$CF$42,42,FALSE),FALSE)))),0)</f>
        <v>0</v>
      </c>
      <c r="L2653" s="24">
        <f>SUMIFS(PASTE_FLEX_TRACKER!$D:$D,PASTE_FLEX_TRACKER!$F:$F,MAIN!$A2653,PASTE_FLEX_TRACKER!$B:$B,MAIN!$D2653)-SUMIFS(PASTE_FLEX_TRACKER!$D:$D,PASTE_FLEX_TRACKER!$C:$C,MAIN!$A2653,PASTE_FLEX_TRACKER!$B:$B,MAIN!$D2653)</f>
        <v>0</v>
      </c>
      <c r="M2653" s="24">
        <f>IFERROR(-VLOOKUP(D2653,SQ!$A$19:$CC$52,HLOOKUP(MAIN!A2653,SQ!$B$18:$CC$56,39,FALSE),FALSE),"n/a")</f>
        <v>0</v>
      </c>
      <c r="N2653" s="46" t="s">
        <v>563</v>
      </c>
      <c r="O2653" s="46">
        <f>SUMIFS(MAN_ADJ!$L:$L,MAN_ADJ!$K:$K,MAIN!$D2653,MAN_ADJ!$J:$J,MAIN!$S2653)</f>
        <v>0</v>
      </c>
      <c r="P2653" s="25">
        <f t="shared" si="767"/>
        <v>0</v>
      </c>
      <c r="Q2653" s="28">
        <f t="shared" si="757"/>
        <v>0</v>
      </c>
      <c r="R2653" s="38">
        <f t="shared" si="758"/>
        <v>1.571</v>
      </c>
      <c r="S2653" s="17" t="s">
        <v>266</v>
      </c>
    </row>
    <row r="2654" spans="1:19" x14ac:dyDescent="0.25">
      <c r="A2654" s="17" t="s">
        <v>266</v>
      </c>
      <c r="B2654" s="17" t="s">
        <v>93</v>
      </c>
      <c r="C2654" s="17" t="s">
        <v>267</v>
      </c>
      <c r="D2654" s="17" t="s">
        <v>106</v>
      </c>
      <c r="E2654" s="24">
        <f>IF(U2654="SC",SUMIFS(SC!F:F,SC!A:A,MAIN!D2654,SC!B:B,MAIN!A2654),SUMIFS(Allocations!$H:$H,Allocations!$A:$A,MAIN!$A2654,Allocations!$B:$B,MAIN!$D2654))</f>
        <v>0.30099999999999999</v>
      </c>
      <c r="F2654" s="24">
        <f>IF(U2654="SC",SUMIFS(SC!J:J,SC!A:A,MAIN!D2654,SC!B:B,MAIN!A2654),SUMIFS(Allocations!M:M,Allocations!A:A,MAIN!A2654,Allocations!B:B,MAIN!D2654))</f>
        <v>0</v>
      </c>
      <c r="G2654" s="24">
        <f t="shared" si="765"/>
        <v>0.30099999999999999</v>
      </c>
      <c r="H2654" s="24">
        <f>IFERROR(VLOOKUP(S2654,Swaps_wk!$A$2:$AP$151,HLOOKUP(MAIN!D2654,Swaps_wk!$B$2:$AP$151,150,FALSE),FALSE),0)</f>
        <v>0</v>
      </c>
      <c r="I2654" s="24">
        <f>SUMIFS(PASTE_DQS_TRACKER!$D:$D,PASTE_DQS_TRACKER!$C:$C,MAIN!$A2654,PASTE_DQS_TRACKER!$B:$B,MAIN!$D2654)-SUMIFS(PASTE_DQS_TRACKER!$D:$D,PASTE_DQS_TRACKER!$C:$C,MAIN!A2654,PASTE_DQS_TRACKER!$E:$E,MAIN!$D2654)</f>
        <v>0</v>
      </c>
      <c r="J2654" s="25">
        <f t="shared" si="766"/>
        <v>0.30099999999999999</v>
      </c>
      <c r="K2654" s="24">
        <f>IFERROR(IF(V2654="Flex",0,IF(D2654=$D$30,VLOOKUP(A2654,MMO_o10M_lease!$A$1:$F$51,5,FALSE),IF(D2654=$D$26,VLOOKUP(D2654,LANDINGS!$A$3:$BR$40,HLOOKUP(A2654,LANDINGS!$B$1:$CF$42,42,FALSE),FALSE)-IFERROR(VLOOKUP(A2654,MMO_o10M_lease!$A$1:$F$38,5,FALSE),0),VLOOKUP(D2654,LANDINGS!$A$3:$CF$40,HLOOKUP(A2654,LANDINGS!$B$1:$CF$42,42,FALSE),FALSE)))),0)</f>
        <v>0</v>
      </c>
      <c r="L2654" s="24">
        <f>SUMIFS(PASTE_FLEX_TRACKER!$D:$D,PASTE_FLEX_TRACKER!$F:$F,MAIN!$A2654,PASTE_FLEX_TRACKER!$B:$B,MAIN!$D2654)-SUMIFS(PASTE_FLEX_TRACKER!$D:$D,PASTE_FLEX_TRACKER!$C:$C,MAIN!$A2654,PASTE_FLEX_TRACKER!$B:$B,MAIN!$D2654)</f>
        <v>0</v>
      </c>
      <c r="M2654" s="24">
        <f>IFERROR(-VLOOKUP(D2654,SQ!$A$19:$CC$52,HLOOKUP(MAIN!A2654,SQ!$B$18:$CC$56,39,FALSE),FALSE),"n/a")</f>
        <v>0</v>
      </c>
      <c r="N2654" s="46" t="s">
        <v>563</v>
      </c>
      <c r="O2654" s="46">
        <f>SUMIFS(MAN_ADJ!$L:$L,MAN_ADJ!$K:$K,MAIN!$D2654,MAN_ADJ!$J:$J,MAIN!$S2654)</f>
        <v>0</v>
      </c>
      <c r="P2654" s="25">
        <f t="shared" si="767"/>
        <v>0</v>
      </c>
      <c r="Q2654" s="28">
        <f t="shared" si="757"/>
        <v>0</v>
      </c>
      <c r="R2654" s="38">
        <f t="shared" si="758"/>
        <v>0.30099999999999999</v>
      </c>
      <c r="S2654" s="17" t="s">
        <v>266</v>
      </c>
    </row>
    <row r="2655" spans="1:19" x14ac:dyDescent="0.25">
      <c r="A2655" s="17" t="s">
        <v>266</v>
      </c>
      <c r="B2655" s="17" t="s">
        <v>93</v>
      </c>
      <c r="C2655" s="17" t="s">
        <v>267</v>
      </c>
      <c r="D2655" s="17" t="s">
        <v>107</v>
      </c>
      <c r="E2655" s="24">
        <f>IF(U2655="SC",SUMIFS(SC!F:F,SC!A:A,MAIN!D2655,SC!B:B,MAIN!A2655),SUMIFS(Allocations!$H:$H,Allocations!$A:$A,MAIN!$A2655,Allocations!$B:$B,MAIN!$D2655))</f>
        <v>0.2</v>
      </c>
      <c r="F2655" s="24">
        <f>IF(U2655="SC",SUMIFS(SC!J:J,SC!A:A,MAIN!D2655,SC!B:B,MAIN!A2655),SUMIFS(Allocations!M:M,Allocations!A:A,MAIN!A2655,Allocations!B:B,MAIN!D2655))</f>
        <v>0</v>
      </c>
      <c r="G2655" s="24">
        <f t="shared" si="765"/>
        <v>0.2</v>
      </c>
      <c r="H2655" s="24">
        <f>IFERROR(VLOOKUP(S2655,Swaps_wk!$A$2:$AP$151,HLOOKUP(MAIN!D2655,Swaps_wk!$B$2:$AP$151,150,FALSE),FALSE),0)</f>
        <v>0</v>
      </c>
      <c r="I2655" s="24">
        <f>SUMIFS(PASTE_DQS_TRACKER!$D:$D,PASTE_DQS_TRACKER!$C:$C,MAIN!$A2655,PASTE_DQS_TRACKER!$B:$B,MAIN!$D2655)-SUMIFS(PASTE_DQS_TRACKER!$D:$D,PASTE_DQS_TRACKER!$C:$C,MAIN!A2655,PASTE_DQS_TRACKER!$E:$E,MAIN!$D2655)</f>
        <v>0</v>
      </c>
      <c r="J2655" s="25">
        <f t="shared" si="766"/>
        <v>0.2</v>
      </c>
      <c r="K2655" s="24">
        <f>IFERROR(IF(V2655="Flex",0,IF(D2655=$D$30,VLOOKUP(A2655,MMO_o10M_lease!$A$1:$F$51,5,FALSE),IF(D2655=$D$26,VLOOKUP(D2655,LANDINGS!$A$3:$BR$40,HLOOKUP(A2655,LANDINGS!$B$1:$CF$42,42,FALSE),FALSE)-IFERROR(VLOOKUP(A2655,MMO_o10M_lease!$A$1:$F$38,5,FALSE),0),VLOOKUP(D2655,LANDINGS!$A$3:$CF$40,HLOOKUP(A2655,LANDINGS!$B$1:$CF$42,42,FALSE),FALSE)))),0)</f>
        <v>0</v>
      </c>
      <c r="L2655" s="24">
        <f>SUMIFS(PASTE_FLEX_TRACKER!$D:$D,PASTE_FLEX_TRACKER!$F:$F,MAIN!$A2655,PASTE_FLEX_TRACKER!$B:$B,MAIN!$D2655)-SUMIFS(PASTE_FLEX_TRACKER!$D:$D,PASTE_FLEX_TRACKER!$C:$C,MAIN!$A2655,PASTE_FLEX_TRACKER!$B:$B,MAIN!$D2655)</f>
        <v>0</v>
      </c>
      <c r="M2655" s="24">
        <f>IFERROR(-VLOOKUP(D2655,SQ!$A$19:$CC$52,HLOOKUP(MAIN!A2655,SQ!$B$18:$CC$56,39,FALSE),FALSE),"n/a")</f>
        <v>0</v>
      </c>
      <c r="N2655" s="46" t="s">
        <v>563</v>
      </c>
      <c r="O2655" s="46">
        <f>SUMIFS(MAN_ADJ!$L:$L,MAN_ADJ!$K:$K,MAIN!$D2655,MAN_ADJ!$J:$J,MAIN!$S2655)</f>
        <v>0</v>
      </c>
      <c r="P2655" s="25">
        <f t="shared" si="767"/>
        <v>0</v>
      </c>
      <c r="Q2655" s="28">
        <f t="shared" si="757"/>
        <v>0</v>
      </c>
      <c r="R2655" s="38">
        <f t="shared" si="758"/>
        <v>0.2</v>
      </c>
      <c r="S2655" s="17" t="s">
        <v>266</v>
      </c>
    </row>
    <row r="2656" spans="1:19" x14ac:dyDescent="0.25">
      <c r="A2656" s="17" t="s">
        <v>266</v>
      </c>
      <c r="B2656" s="17" t="s">
        <v>93</v>
      </c>
      <c r="C2656" s="17" t="s">
        <v>267</v>
      </c>
      <c r="D2656" s="17" t="s">
        <v>108</v>
      </c>
      <c r="E2656" s="24">
        <f>IF(U2656="SC",SUMIFS(SC!F:F,SC!A:A,MAIN!D2656,SC!B:B,MAIN!A2656),SUMIFS(Allocations!$H:$H,Allocations!$A:$A,MAIN!$A2656,Allocations!$B:$B,MAIN!$D2656))</f>
        <v>0</v>
      </c>
      <c r="F2656" s="24">
        <f>IF(U2656="SC",SUMIFS(SC!J:J,SC!A:A,MAIN!D2656,SC!B:B,MAIN!A2656),SUMIFS(Allocations!M:M,Allocations!A:A,MAIN!A2656,Allocations!B:B,MAIN!D2656))</f>
        <v>0</v>
      </c>
      <c r="G2656" s="24">
        <f t="shared" si="765"/>
        <v>0</v>
      </c>
      <c r="H2656" s="24">
        <f>IFERROR(VLOOKUP(S2656,Swaps_wk!$A$2:$AP$151,HLOOKUP(MAIN!D2656,Swaps_wk!$B$2:$AP$151,150,FALSE),FALSE),0)</f>
        <v>0</v>
      </c>
      <c r="I2656" s="24">
        <f>SUMIFS(PASTE_DQS_TRACKER!$D:$D,PASTE_DQS_TRACKER!$C:$C,MAIN!$A2656,PASTE_DQS_TRACKER!$B:$B,MAIN!$D2656)-SUMIFS(PASTE_DQS_TRACKER!$D:$D,PASTE_DQS_TRACKER!$C:$C,MAIN!A2656,PASTE_DQS_TRACKER!$E:$E,MAIN!$D2656)</f>
        <v>0</v>
      </c>
      <c r="J2656" s="25">
        <f t="shared" si="766"/>
        <v>0</v>
      </c>
      <c r="K2656" s="24">
        <f>IFERROR(IF(V2656="Flex",0,IF(D2656=$D$30,VLOOKUP(A2656,MMO_o10M_lease!$A$1:$F$51,5,FALSE),IF(D2656=$D$26,VLOOKUP(D2656,LANDINGS!$A$3:$BR$40,HLOOKUP(A2656,LANDINGS!$B$1:$CF$42,42,FALSE),FALSE)-IFERROR(VLOOKUP(A2656,MMO_o10M_lease!$A$1:$F$38,5,FALSE),0),VLOOKUP(D2656,LANDINGS!$A$3:$CF$40,HLOOKUP(A2656,LANDINGS!$B$1:$CF$42,42,FALSE),FALSE)))),0)</f>
        <v>0</v>
      </c>
      <c r="L2656" s="24">
        <f>SUMIFS(PASTE_FLEX_TRACKER!$D:$D,PASTE_FLEX_TRACKER!$F:$F,MAIN!$A2656,PASTE_FLEX_TRACKER!$B:$B,MAIN!$D2656)-SUMIFS(PASTE_FLEX_TRACKER!$D:$D,PASTE_FLEX_TRACKER!$C:$C,MAIN!$A2656,PASTE_FLEX_TRACKER!$B:$B,MAIN!$D2656)</f>
        <v>0</v>
      </c>
      <c r="M2656" s="24">
        <f>IFERROR(-VLOOKUP(D2656,SQ!$A$19:$CC$52,HLOOKUP(MAIN!A2656,SQ!$B$18:$CC$56,39,FALSE),FALSE),"n/a")</f>
        <v>0</v>
      </c>
      <c r="N2656" s="46" t="s">
        <v>563</v>
      </c>
      <c r="O2656" s="46">
        <f>SUMIFS(MAN_ADJ!$L:$L,MAN_ADJ!$K:$K,MAIN!$D2656,MAN_ADJ!$J:$J,MAIN!$S2656)</f>
        <v>0</v>
      </c>
      <c r="P2656" s="25">
        <f t="shared" si="767"/>
        <v>0</v>
      </c>
      <c r="Q2656" s="28" t="str">
        <f t="shared" si="757"/>
        <v>n/a</v>
      </c>
      <c r="R2656" s="38">
        <f t="shared" si="758"/>
        <v>0</v>
      </c>
      <c r="S2656" s="17" t="s">
        <v>266</v>
      </c>
    </row>
    <row r="2657" spans="1:19" x14ac:dyDescent="0.25">
      <c r="A2657" s="17" t="s">
        <v>266</v>
      </c>
      <c r="B2657" s="17" t="s">
        <v>93</v>
      </c>
      <c r="C2657" s="17" t="s">
        <v>267</v>
      </c>
      <c r="D2657" s="17" t="s">
        <v>109</v>
      </c>
      <c r="E2657" s="24">
        <f>IF(U2657="SC",SUMIFS(SC!F:F,SC!A:A,MAIN!D2657,SC!B:B,MAIN!A2657),SUMIFS(Allocations!$H:$H,Allocations!$A:$A,MAIN!$A2657,Allocations!$B:$B,MAIN!$D2657))</f>
        <v>0.63300000000000001</v>
      </c>
      <c r="F2657" s="24">
        <f>IF(U2657="SC",SUMIFS(SC!J:J,SC!A:A,MAIN!D2657,SC!B:B,MAIN!A2657),SUMIFS(Allocations!M:M,Allocations!A:A,MAIN!A2657,Allocations!B:B,MAIN!D2657))</f>
        <v>0.58199999999999996</v>
      </c>
      <c r="G2657" s="24">
        <f t="shared" si="765"/>
        <v>1.2149999999999999</v>
      </c>
      <c r="H2657" s="24">
        <f>IFERROR(VLOOKUP(S2657,Swaps_wk!$A$2:$AP$151,HLOOKUP(MAIN!D2657,Swaps_wk!$B$2:$AP$151,150,FALSE),FALSE),0)</f>
        <v>0</v>
      </c>
      <c r="I2657" s="24">
        <f>SUMIFS(PASTE_DQS_TRACKER!$D:$D,PASTE_DQS_TRACKER!$C:$C,MAIN!$A2657,PASTE_DQS_TRACKER!$B:$B,MAIN!$D2657)-SUMIFS(PASTE_DQS_TRACKER!$D:$D,PASTE_DQS_TRACKER!$C:$C,MAIN!A2657,PASTE_DQS_TRACKER!$E:$E,MAIN!$D2657)</f>
        <v>0.3</v>
      </c>
      <c r="J2657" s="25">
        <f t="shared" si="766"/>
        <v>1.5149999999999999</v>
      </c>
      <c r="K2657" s="24">
        <f>IFERROR(IF(V2657="Flex",0,IF(D2657=$D$30,VLOOKUP(A2657,MMO_o10M_lease!$A$1:$F$51,5,FALSE),IF(D2657=$D$26,VLOOKUP(D2657,LANDINGS!$A$3:$BR$40,HLOOKUP(A2657,LANDINGS!$B$1:$CF$42,42,FALSE),FALSE)-IFERROR(VLOOKUP(A2657,MMO_o10M_lease!$A$1:$F$38,5,FALSE),0),VLOOKUP(D2657,LANDINGS!$A$3:$CF$40,HLOOKUP(A2657,LANDINGS!$B$1:$CF$42,42,FALSE),FALSE)))),0)</f>
        <v>1.4259999999999999</v>
      </c>
      <c r="L2657" s="24">
        <f>SUMIFS(PASTE_FLEX_TRACKER!$D:$D,PASTE_FLEX_TRACKER!$F:$F,MAIN!$A2657,PASTE_FLEX_TRACKER!$B:$B,MAIN!$D2657)-SUMIFS(PASTE_FLEX_TRACKER!$D:$D,PASTE_FLEX_TRACKER!$C:$C,MAIN!$A2657,PASTE_FLEX_TRACKER!$B:$B,MAIN!$D2657)</f>
        <v>0</v>
      </c>
      <c r="M2657" s="24">
        <f>IFERROR(-VLOOKUP(D2657,SQ!$A$19:$CC$52,HLOOKUP(MAIN!A2657,SQ!$B$18:$CC$56,39,FALSE),FALSE),"n/a")</f>
        <v>0</v>
      </c>
      <c r="N2657" s="46" t="s">
        <v>563</v>
      </c>
      <c r="O2657" s="46">
        <f>SUMIFS(MAN_ADJ!$L:$L,MAN_ADJ!$K:$K,MAIN!$D2657,MAN_ADJ!$J:$J,MAIN!$S2657)</f>
        <v>0</v>
      </c>
      <c r="P2657" s="25">
        <f t="shared" si="767"/>
        <v>1.4259999999999999</v>
      </c>
      <c r="Q2657" s="28">
        <f t="shared" si="757"/>
        <v>0.94125412541254128</v>
      </c>
      <c r="R2657" s="38">
        <f t="shared" si="758"/>
        <v>8.8999999999999968E-2</v>
      </c>
      <c r="S2657" s="17" t="s">
        <v>266</v>
      </c>
    </row>
    <row r="2658" spans="1:19" x14ac:dyDescent="0.25">
      <c r="A2658" s="17" t="s">
        <v>266</v>
      </c>
      <c r="B2658" s="17" t="s">
        <v>93</v>
      </c>
      <c r="C2658" s="17" t="s">
        <v>267</v>
      </c>
      <c r="D2658" s="17" t="s">
        <v>110</v>
      </c>
      <c r="E2658" s="24">
        <f>IF(U2658="SC",SUMIFS(SC!F:F,SC!A:A,MAIN!D2658,SC!B:B,MAIN!A2658),SUMIFS(Allocations!$H:$H,Allocations!$A:$A,MAIN!$A2658,Allocations!$B:$B,MAIN!$D2658))</f>
        <v>0.36699999999999999</v>
      </c>
      <c r="F2658" s="24">
        <f>IF(U2658="SC",SUMIFS(SC!J:J,SC!A:A,MAIN!D2658,SC!B:B,MAIN!A2658),SUMIFS(Allocations!M:M,Allocations!A:A,MAIN!A2658,Allocations!B:B,MAIN!D2658))</f>
        <v>0.113</v>
      </c>
      <c r="G2658" s="24">
        <f t="shared" si="765"/>
        <v>0.48</v>
      </c>
      <c r="H2658" s="24">
        <f>IFERROR(VLOOKUP(S2658,Swaps_wk!$A$2:$AP$151,HLOOKUP(MAIN!D2658,Swaps_wk!$B$2:$AP$151,150,FALSE),FALSE),0)</f>
        <v>0</v>
      </c>
      <c r="I2658" s="24">
        <f>SUMIFS(PASTE_DQS_TRACKER!$D:$D,PASTE_DQS_TRACKER!$C:$C,MAIN!$A2658,PASTE_DQS_TRACKER!$B:$B,MAIN!$D2658)-SUMIFS(PASTE_DQS_TRACKER!$D:$D,PASTE_DQS_TRACKER!$C:$C,MAIN!A2658,PASTE_DQS_TRACKER!$E:$E,MAIN!$D2658)</f>
        <v>0</v>
      </c>
      <c r="J2658" s="25">
        <f t="shared" si="766"/>
        <v>0.48</v>
      </c>
      <c r="K2658" s="24">
        <f>IFERROR(IF(V2658="Flex",0,IF(D2658=$D$30,VLOOKUP(A2658,MMO_o10M_lease!$A$1:$F$51,5,FALSE),IF(D2658=$D$26,VLOOKUP(D2658,LANDINGS!$A$3:$BR$40,HLOOKUP(A2658,LANDINGS!$B$1:$CF$42,42,FALSE),FALSE)-IFERROR(VLOOKUP(A2658,MMO_o10M_lease!$A$1:$F$38,5,FALSE),0),VLOOKUP(D2658,LANDINGS!$A$3:$CF$40,HLOOKUP(A2658,LANDINGS!$B$1:$CF$42,42,FALSE),FALSE)))),0)</f>
        <v>0.191</v>
      </c>
      <c r="L2658" s="24">
        <f>SUMIFS(PASTE_FLEX_TRACKER!$D:$D,PASTE_FLEX_TRACKER!$F:$F,MAIN!$A2658,PASTE_FLEX_TRACKER!$B:$B,MAIN!$D2658)-SUMIFS(PASTE_FLEX_TRACKER!$D:$D,PASTE_FLEX_TRACKER!$C:$C,MAIN!$A2658,PASTE_FLEX_TRACKER!$B:$B,MAIN!$D2658)</f>
        <v>0</v>
      </c>
      <c r="M2658" s="24">
        <f>IFERROR(-VLOOKUP(D2658,SQ!$A$19:$CC$52,HLOOKUP(MAIN!A2658,SQ!$B$18:$CC$56,39,FALSE),FALSE),"n/a")</f>
        <v>0</v>
      </c>
      <c r="N2658" s="46" t="s">
        <v>563</v>
      </c>
      <c r="O2658" s="46">
        <f>SUMIFS(MAN_ADJ!$L:$L,MAN_ADJ!$K:$K,MAIN!$D2658,MAN_ADJ!$J:$J,MAIN!$S2658)</f>
        <v>0</v>
      </c>
      <c r="P2658" s="25">
        <f t="shared" si="767"/>
        <v>0.191</v>
      </c>
      <c r="Q2658" s="28">
        <f t="shared" si="757"/>
        <v>0.3979166666666667</v>
      </c>
      <c r="R2658" s="38">
        <f t="shared" si="758"/>
        <v>0.28899999999999998</v>
      </c>
      <c r="S2658" s="17" t="s">
        <v>266</v>
      </c>
    </row>
    <row r="2659" spans="1:19" x14ac:dyDescent="0.25">
      <c r="A2659" s="17" t="s">
        <v>266</v>
      </c>
      <c r="B2659" s="17" t="s">
        <v>93</v>
      </c>
      <c r="C2659" s="17" t="s">
        <v>267</v>
      </c>
      <c r="D2659" s="17" t="s">
        <v>111</v>
      </c>
      <c r="E2659" s="24">
        <f>IF(U2659="SC",SUMIFS(SC!F:F,SC!A:A,MAIN!D2659,SC!B:B,MAIN!A2659),SUMIFS(Allocations!$H:$H,Allocations!$A:$A,MAIN!$A2659,Allocations!$B:$B,MAIN!$D2659))</f>
        <v>0.40100000000000002</v>
      </c>
      <c r="F2659" s="24">
        <f>IF(U2659="SC",SUMIFS(SC!J:J,SC!A:A,MAIN!D2659,SC!B:B,MAIN!A2659),SUMIFS(Allocations!M:M,Allocations!A:A,MAIN!A2659,Allocations!B:B,MAIN!D2659))</f>
        <v>0</v>
      </c>
      <c r="G2659" s="24">
        <f t="shared" si="765"/>
        <v>0.40100000000000002</v>
      </c>
      <c r="H2659" s="24">
        <f>IFERROR(VLOOKUP(S2659,Swaps_wk!$A$2:$AP$151,HLOOKUP(MAIN!D2659,Swaps_wk!$B$2:$AP$151,150,FALSE),FALSE),0)</f>
        <v>0</v>
      </c>
      <c r="I2659" s="24">
        <f>SUMIFS(PASTE_DQS_TRACKER!$D:$D,PASTE_DQS_TRACKER!$C:$C,MAIN!$A2659,PASTE_DQS_TRACKER!$B:$B,MAIN!$D2659)-SUMIFS(PASTE_DQS_TRACKER!$D:$D,PASTE_DQS_TRACKER!$C:$C,MAIN!A2659,PASTE_DQS_TRACKER!$E:$E,MAIN!$D2659)</f>
        <v>0</v>
      </c>
      <c r="J2659" s="25">
        <f t="shared" si="766"/>
        <v>0.40100000000000002</v>
      </c>
      <c r="K2659" s="24">
        <f>IFERROR(IF(V2659="Flex",0,IF(D2659=$D$30,VLOOKUP(A2659,MMO_o10M_lease!$A$1:$F$51,5,FALSE),IF(D2659=$D$26,VLOOKUP(D2659,LANDINGS!$A$3:$BR$40,HLOOKUP(A2659,LANDINGS!$B$1:$CF$42,42,FALSE),FALSE)-IFERROR(VLOOKUP(A2659,MMO_o10M_lease!$A$1:$F$38,5,FALSE),0),VLOOKUP(D2659,LANDINGS!$A$3:$CF$40,HLOOKUP(A2659,LANDINGS!$B$1:$CF$42,42,FALSE),FALSE)))),0)</f>
        <v>0</v>
      </c>
      <c r="L2659" s="24">
        <f>SUMIFS(PASTE_FLEX_TRACKER!$D:$D,PASTE_FLEX_TRACKER!$F:$F,MAIN!$A2659,PASTE_FLEX_TRACKER!$B:$B,MAIN!$D2659)-SUMIFS(PASTE_FLEX_TRACKER!$D:$D,PASTE_FLEX_TRACKER!$C:$C,MAIN!$A2659,PASTE_FLEX_TRACKER!$B:$B,MAIN!$D2659)</f>
        <v>0</v>
      </c>
      <c r="M2659" s="24">
        <f>IFERROR(-VLOOKUP(D2659,SQ!$A$19:$CC$52,HLOOKUP(MAIN!A2659,SQ!$B$18:$CC$56,39,FALSE),FALSE),"n/a")</f>
        <v>0</v>
      </c>
      <c r="N2659" s="46" t="s">
        <v>563</v>
      </c>
      <c r="O2659" s="46">
        <f>SUMIFS(MAN_ADJ!$L:$L,MAN_ADJ!$K:$K,MAIN!$D2659,MAN_ADJ!$J:$J,MAIN!$S2659)</f>
        <v>0</v>
      </c>
      <c r="P2659" s="25">
        <f t="shared" si="767"/>
        <v>0</v>
      </c>
      <c r="Q2659" s="28">
        <f t="shared" si="757"/>
        <v>0</v>
      </c>
      <c r="R2659" s="38">
        <f t="shared" si="758"/>
        <v>0.40100000000000002</v>
      </c>
      <c r="S2659" s="17" t="s">
        <v>266</v>
      </c>
    </row>
    <row r="2660" spans="1:19" x14ac:dyDescent="0.25">
      <c r="A2660" s="17" t="s">
        <v>266</v>
      </c>
      <c r="B2660" s="17" t="s">
        <v>93</v>
      </c>
      <c r="C2660" s="17" t="s">
        <v>267</v>
      </c>
      <c r="D2660" s="17" t="s">
        <v>112</v>
      </c>
      <c r="E2660" s="24">
        <f>IF(U2660="SC",SUMIFS(SC!F:F,SC!A:A,MAIN!D2660,SC!B:B,MAIN!A2660),SUMIFS(Allocations!$H:$H,Allocations!$A:$A,MAIN!$A2660,Allocations!$B:$B,MAIN!$D2660))</f>
        <v>1.804</v>
      </c>
      <c r="F2660" s="24">
        <f>IF(U2660="SC",SUMIFS(SC!J:J,SC!A:A,MAIN!D2660,SC!B:B,MAIN!A2660),SUMIFS(Allocations!M:M,Allocations!A:A,MAIN!A2660,Allocations!B:B,MAIN!D2660))</f>
        <v>0</v>
      </c>
      <c r="G2660" s="24">
        <f t="shared" si="765"/>
        <v>1.804</v>
      </c>
      <c r="H2660" s="24">
        <f>IFERROR(VLOOKUP(S2660,Swaps_wk!$A$2:$AP$151,HLOOKUP(MAIN!D2660,Swaps_wk!$B$2:$AP$151,150,FALSE),FALSE),0)</f>
        <v>0</v>
      </c>
      <c r="I2660" s="24">
        <f>SUMIFS(PASTE_DQS_TRACKER!$D:$D,PASTE_DQS_TRACKER!$C:$C,MAIN!$A2660,PASTE_DQS_TRACKER!$B:$B,MAIN!$D2660)-SUMIFS(PASTE_DQS_TRACKER!$D:$D,PASTE_DQS_TRACKER!$C:$C,MAIN!A2660,PASTE_DQS_TRACKER!$E:$E,MAIN!$D2660)</f>
        <v>0</v>
      </c>
      <c r="J2660" s="25">
        <f t="shared" si="766"/>
        <v>1.804</v>
      </c>
      <c r="K2660" s="24">
        <f>IFERROR(IF(V2660="Flex",0,IF(D2660=$D$30,VLOOKUP(A2660,MMO_o10M_lease!$A$1:$F$51,5,FALSE),IF(D2660=$D$26,VLOOKUP(D2660,LANDINGS!$A$3:$BR$40,HLOOKUP(A2660,LANDINGS!$B$1:$CF$42,42,FALSE),FALSE)-IFERROR(VLOOKUP(A2660,MMO_o10M_lease!$A$1:$F$38,5,FALSE),0),VLOOKUP(D2660,LANDINGS!$A$3:$CF$40,HLOOKUP(A2660,LANDINGS!$B$1:$CF$42,42,FALSE),FALSE)))),0)</f>
        <v>0</v>
      </c>
      <c r="L2660" s="24">
        <f>SUMIFS(PASTE_FLEX_TRACKER!$D:$D,PASTE_FLEX_TRACKER!$F:$F,MAIN!$A2660,PASTE_FLEX_TRACKER!$B:$B,MAIN!$D2660)-SUMIFS(PASTE_FLEX_TRACKER!$D:$D,PASTE_FLEX_TRACKER!$C:$C,MAIN!$A2660,PASTE_FLEX_TRACKER!$B:$B,MAIN!$D2660)</f>
        <v>0</v>
      </c>
      <c r="M2660" s="24">
        <f>IFERROR(-VLOOKUP(D2660,SQ!$A$19:$CC$52,HLOOKUP(MAIN!A2660,SQ!$B$18:$CC$56,39,FALSE),FALSE),"n/a")</f>
        <v>0</v>
      </c>
      <c r="N2660" s="46" t="s">
        <v>563</v>
      </c>
      <c r="O2660" s="46">
        <f>SUMIFS(MAN_ADJ!$L:$L,MAN_ADJ!$K:$K,MAIN!$D2660,MAN_ADJ!$J:$J,MAIN!$S2660)</f>
        <v>0</v>
      </c>
      <c r="P2660" s="25">
        <f t="shared" si="767"/>
        <v>0</v>
      </c>
      <c r="Q2660" s="28">
        <f t="shared" si="757"/>
        <v>0</v>
      </c>
      <c r="R2660" s="38">
        <f t="shared" si="758"/>
        <v>1.804</v>
      </c>
      <c r="S2660" s="17" t="s">
        <v>266</v>
      </c>
    </row>
    <row r="2661" spans="1:19" x14ac:dyDescent="0.25">
      <c r="A2661" s="17" t="s">
        <v>266</v>
      </c>
      <c r="B2661" s="17" t="s">
        <v>93</v>
      </c>
      <c r="C2661" s="17" t="s">
        <v>267</v>
      </c>
      <c r="D2661" s="17" t="s">
        <v>113</v>
      </c>
      <c r="E2661" s="24">
        <f>IF(U2661="SC",SUMIFS(SC!F:F,SC!A:A,MAIN!D2661,SC!B:B,MAIN!A2661),SUMIFS(Allocations!$H:$H,Allocations!$A:$A,MAIN!$A2661,Allocations!$B:$B,MAIN!$D2661))</f>
        <v>0.23400000000000001</v>
      </c>
      <c r="F2661" s="24">
        <f>IF(U2661="SC",SUMIFS(SC!J:J,SC!A:A,MAIN!D2661,SC!B:B,MAIN!A2661),SUMIFS(Allocations!M:M,Allocations!A:A,MAIN!A2661,Allocations!B:B,MAIN!D2661))</f>
        <v>0</v>
      </c>
      <c r="G2661" s="24">
        <f t="shared" si="765"/>
        <v>0.23400000000000001</v>
      </c>
      <c r="H2661" s="24">
        <f>IFERROR(VLOOKUP(S2661,Swaps_wk!$A$2:$AP$151,HLOOKUP(MAIN!D2661,Swaps_wk!$B$2:$AP$151,150,FALSE),FALSE),0)</f>
        <v>0</v>
      </c>
      <c r="I2661" s="24">
        <f>SUMIFS(PASTE_DQS_TRACKER!$D:$D,PASTE_DQS_TRACKER!$C:$C,MAIN!$A2661,PASTE_DQS_TRACKER!$B:$B,MAIN!$D2661)-SUMIFS(PASTE_DQS_TRACKER!$D:$D,PASTE_DQS_TRACKER!$C:$C,MAIN!A2661,PASTE_DQS_TRACKER!$E:$E,MAIN!$D2661)</f>
        <v>0</v>
      </c>
      <c r="J2661" s="25">
        <f t="shared" si="766"/>
        <v>0.23400000000000001</v>
      </c>
      <c r="K2661" s="24">
        <f>IFERROR(IF(V2661="Flex",0,IF(D2661=$D$30,VLOOKUP(A2661,MMO_o10M_lease!$A$1:$F$51,5,FALSE),IF(D2661=$D$26,VLOOKUP(D2661,LANDINGS!$A$3:$BR$40,HLOOKUP(A2661,LANDINGS!$B$1:$CF$42,42,FALSE),FALSE)-IFERROR(VLOOKUP(A2661,MMO_o10M_lease!$A$1:$F$38,5,FALSE),0),VLOOKUP(D2661,LANDINGS!$A$3:$CF$40,HLOOKUP(A2661,LANDINGS!$B$1:$CF$42,42,FALSE),FALSE)))),0)</f>
        <v>0</v>
      </c>
      <c r="L2661" s="24">
        <f>SUMIFS(PASTE_FLEX_TRACKER!$D:$D,PASTE_FLEX_TRACKER!$F:$F,MAIN!$A2661,PASTE_FLEX_TRACKER!$B:$B,MAIN!$D2661)-SUMIFS(PASTE_FLEX_TRACKER!$D:$D,PASTE_FLEX_TRACKER!$C:$C,MAIN!$A2661,PASTE_FLEX_TRACKER!$B:$B,MAIN!$D2661)</f>
        <v>0</v>
      </c>
      <c r="M2661" s="24">
        <f>IFERROR(-VLOOKUP(D2661,SQ!$A$19:$CC$52,HLOOKUP(MAIN!A2661,SQ!$B$18:$CC$56,39,FALSE),FALSE),"n/a")</f>
        <v>0</v>
      </c>
      <c r="N2661" s="46" t="s">
        <v>563</v>
      </c>
      <c r="O2661" s="46">
        <f>SUMIFS(MAN_ADJ!$L:$L,MAN_ADJ!$K:$K,MAIN!$D2661,MAN_ADJ!$J:$J,MAIN!$S2661)</f>
        <v>0</v>
      </c>
      <c r="P2661" s="25">
        <f t="shared" si="767"/>
        <v>0</v>
      </c>
      <c r="Q2661" s="28">
        <f t="shared" si="757"/>
        <v>0</v>
      </c>
      <c r="R2661" s="38">
        <f t="shared" si="758"/>
        <v>0.23400000000000001</v>
      </c>
      <c r="S2661" s="17" t="s">
        <v>266</v>
      </c>
    </row>
    <row r="2662" spans="1:19" x14ac:dyDescent="0.25">
      <c r="A2662" s="17" t="s">
        <v>266</v>
      </c>
      <c r="B2662" s="17" t="s">
        <v>93</v>
      </c>
      <c r="C2662" s="17" t="s">
        <v>267</v>
      </c>
      <c r="D2662" s="17" t="s">
        <v>114</v>
      </c>
      <c r="E2662" s="24">
        <f>IF(U2662="SC",SUMIFS(SC!F:F,SC!A:A,MAIN!D2662,SC!B:B,MAIN!A2662),SUMIFS(Allocations!$H:$H,Allocations!$A:$A,MAIN!$A2662,Allocations!$B:$B,MAIN!$D2662))</f>
        <v>0.23400000000000001</v>
      </c>
      <c r="F2662" s="24">
        <f>IF(U2662="SC",SUMIFS(SC!J:J,SC!A:A,MAIN!D2662,SC!B:B,MAIN!A2662),SUMIFS(Allocations!M:M,Allocations!A:A,MAIN!A2662,Allocations!B:B,MAIN!D2662))</f>
        <v>0</v>
      </c>
      <c r="G2662" s="24">
        <f t="shared" si="765"/>
        <v>0.23400000000000001</v>
      </c>
      <c r="H2662" s="24">
        <f>IFERROR(VLOOKUP(S2662,Swaps_wk!$A$2:$AP$151,HLOOKUP(MAIN!D2662,Swaps_wk!$B$2:$AP$151,150,FALSE),FALSE),0)</f>
        <v>0</v>
      </c>
      <c r="I2662" s="24">
        <f>SUMIFS(PASTE_DQS_TRACKER!$D:$D,PASTE_DQS_TRACKER!$C:$C,MAIN!$A2662,PASTE_DQS_TRACKER!$B:$B,MAIN!$D2662)-SUMIFS(PASTE_DQS_TRACKER!$D:$D,PASTE_DQS_TRACKER!$C:$C,MAIN!A2662,PASTE_DQS_TRACKER!$E:$E,MAIN!$D2662)</f>
        <v>0</v>
      </c>
      <c r="J2662" s="25">
        <f t="shared" si="766"/>
        <v>0.23400000000000001</v>
      </c>
      <c r="K2662" s="24">
        <f>IFERROR(IF(V2662="Flex",0,IF(D2662=$D$30,VLOOKUP(A2662,MMO_o10M_lease!$A$1:$F$51,5,FALSE),IF(D2662=$D$26,VLOOKUP(D2662,LANDINGS!$A$3:$BR$40,HLOOKUP(A2662,LANDINGS!$B$1:$CF$42,42,FALSE),FALSE)-IFERROR(VLOOKUP(A2662,MMO_o10M_lease!$A$1:$F$38,5,FALSE),0),VLOOKUP(D2662,LANDINGS!$A$3:$CF$40,HLOOKUP(A2662,LANDINGS!$B$1:$CF$42,42,FALSE),FALSE)))),0)</f>
        <v>0</v>
      </c>
      <c r="L2662" s="24">
        <f>SUMIFS(PASTE_FLEX_TRACKER!$D:$D,PASTE_FLEX_TRACKER!$F:$F,MAIN!$A2662,PASTE_FLEX_TRACKER!$B:$B,MAIN!$D2662)-SUMIFS(PASTE_FLEX_TRACKER!$D:$D,PASTE_FLEX_TRACKER!$C:$C,MAIN!$A2662,PASTE_FLEX_TRACKER!$B:$B,MAIN!$D2662)</f>
        <v>0</v>
      </c>
      <c r="M2662" s="24">
        <f>IFERROR(-VLOOKUP(D2662,SQ!$A$19:$CC$52,HLOOKUP(MAIN!A2662,SQ!$B$18:$CC$56,39,FALSE),FALSE),"n/a")</f>
        <v>0</v>
      </c>
      <c r="N2662" s="46" t="s">
        <v>563</v>
      </c>
      <c r="O2662" s="46">
        <f>SUMIFS(MAN_ADJ!$L:$L,MAN_ADJ!$K:$K,MAIN!$D2662,MAN_ADJ!$J:$J,MAIN!$S2662)</f>
        <v>0</v>
      </c>
      <c r="P2662" s="25">
        <f t="shared" si="767"/>
        <v>0</v>
      </c>
      <c r="Q2662" s="28">
        <f t="shared" si="757"/>
        <v>0</v>
      </c>
      <c r="R2662" s="38">
        <f t="shared" si="758"/>
        <v>0.23400000000000001</v>
      </c>
      <c r="S2662" s="17" t="s">
        <v>266</v>
      </c>
    </row>
    <row r="2663" spans="1:19" x14ac:dyDescent="0.25">
      <c r="A2663" s="17" t="s">
        <v>266</v>
      </c>
      <c r="B2663" s="17" t="s">
        <v>93</v>
      </c>
      <c r="C2663" s="17" t="s">
        <v>267</v>
      </c>
      <c r="D2663" s="17" t="s">
        <v>115</v>
      </c>
      <c r="E2663" s="24">
        <f>IF(U2663="SC",SUMIFS(SC!F:F,SC!A:A,MAIN!D2663,SC!B:B,MAIN!A2663),SUMIFS(Allocations!$H:$H,Allocations!$A:$A,MAIN!$A2663,Allocations!$B:$B,MAIN!$D2663))</f>
        <v>0.96899999999999997</v>
      </c>
      <c r="F2663" s="24">
        <f>IF(U2663="SC",SUMIFS(SC!J:J,SC!A:A,MAIN!D2663,SC!B:B,MAIN!A2663),SUMIFS(Allocations!M:M,Allocations!A:A,MAIN!A2663,Allocations!B:B,MAIN!D2663))</f>
        <v>0</v>
      </c>
      <c r="G2663" s="24">
        <f t="shared" si="765"/>
        <v>0.96899999999999997</v>
      </c>
      <c r="H2663" s="24">
        <f>IFERROR(VLOOKUP(S2663,Swaps_wk!$A$2:$AP$151,HLOOKUP(MAIN!D2663,Swaps_wk!$B$2:$AP$151,150,FALSE),FALSE),0)</f>
        <v>0</v>
      </c>
      <c r="I2663" s="24">
        <f>SUMIFS(PASTE_DQS_TRACKER!$D:$D,PASTE_DQS_TRACKER!$C:$C,MAIN!$A2663,PASTE_DQS_TRACKER!$B:$B,MAIN!$D2663)-SUMIFS(PASTE_DQS_TRACKER!$D:$D,PASTE_DQS_TRACKER!$C:$C,MAIN!A2663,PASTE_DQS_TRACKER!$E:$E,MAIN!$D2663)</f>
        <v>0</v>
      </c>
      <c r="J2663" s="25">
        <f t="shared" si="766"/>
        <v>0.96899999999999997</v>
      </c>
      <c r="K2663" s="24">
        <f>IFERROR(IF(V2663="Flex",0,IF(D2663=$D$30,VLOOKUP(A2663,MMO_o10M_lease!$A$1:$F$51,5,FALSE),IF(D2663=$D$26,VLOOKUP(D2663,LANDINGS!$A$3:$BR$40,HLOOKUP(A2663,LANDINGS!$B$1:$CF$42,42,FALSE),FALSE)-IFERROR(VLOOKUP(A2663,MMO_o10M_lease!$A$1:$F$38,5,FALSE),0),VLOOKUP(D2663,LANDINGS!$A$3:$CF$40,HLOOKUP(A2663,LANDINGS!$B$1:$CF$42,42,FALSE),FALSE)))),0)</f>
        <v>0</v>
      </c>
      <c r="L2663" s="24">
        <f>SUMIFS(PASTE_FLEX_TRACKER!$D:$D,PASTE_FLEX_TRACKER!$F:$F,MAIN!$A2663,PASTE_FLEX_TRACKER!$B:$B,MAIN!$D2663)-SUMIFS(PASTE_FLEX_TRACKER!$D:$D,PASTE_FLEX_TRACKER!$C:$C,MAIN!$A2663,PASTE_FLEX_TRACKER!$B:$B,MAIN!$D2663)</f>
        <v>0</v>
      </c>
      <c r="M2663" s="24">
        <f>IFERROR(-VLOOKUP(D2663,SQ!$A$19:$CC$52,HLOOKUP(MAIN!A2663,SQ!$B$18:$CC$56,39,FALSE),FALSE),"n/a")</f>
        <v>0</v>
      </c>
      <c r="N2663" s="46" t="s">
        <v>563</v>
      </c>
      <c r="O2663" s="46">
        <f>SUMIFS(MAN_ADJ!$L:$L,MAN_ADJ!$K:$K,MAIN!$D2663,MAN_ADJ!$J:$J,MAIN!$S2663)</f>
        <v>0</v>
      </c>
      <c r="P2663" s="25">
        <f t="shared" si="767"/>
        <v>0</v>
      </c>
      <c r="Q2663" s="28">
        <f t="shared" si="757"/>
        <v>0</v>
      </c>
      <c r="R2663" s="38">
        <f t="shared" si="758"/>
        <v>0.96899999999999997</v>
      </c>
      <c r="S2663" s="17" t="s">
        <v>266</v>
      </c>
    </row>
    <row r="2664" spans="1:19" x14ac:dyDescent="0.25">
      <c r="A2664" s="17" t="s">
        <v>266</v>
      </c>
      <c r="B2664" s="17" t="s">
        <v>93</v>
      </c>
      <c r="C2664" s="17" t="s">
        <v>267</v>
      </c>
      <c r="D2664" s="17" t="s">
        <v>116</v>
      </c>
      <c r="E2664" s="24">
        <f>IF(U2664="SC",SUMIFS(SC!F:F,SC!A:A,MAIN!D2664,SC!B:B,MAIN!A2664),SUMIFS(Allocations!$H:$H,Allocations!$A:$A,MAIN!$A2664,Allocations!$B:$B,MAIN!$D2664))</f>
        <v>0</v>
      </c>
      <c r="F2664" s="24">
        <f>IF(U2664="SC",SUMIFS(SC!J:J,SC!A:A,MAIN!D2664,SC!B:B,MAIN!A2664),SUMIFS(Allocations!M:M,Allocations!A:A,MAIN!A2664,Allocations!B:B,MAIN!D2664))</f>
        <v>0</v>
      </c>
      <c r="G2664" s="24">
        <f t="shared" si="765"/>
        <v>0</v>
      </c>
      <c r="H2664" s="24">
        <f>IFERROR(VLOOKUP(S2664,Swaps_wk!$A$2:$AP$151,HLOOKUP(MAIN!D2664,Swaps_wk!$B$2:$AP$151,150,FALSE),FALSE),0)</f>
        <v>0</v>
      </c>
      <c r="I2664" s="24">
        <f>SUMIFS(PASTE_DQS_TRACKER!$D:$D,PASTE_DQS_TRACKER!$C:$C,MAIN!$A2664,PASTE_DQS_TRACKER!$B:$B,MAIN!$D2664)-SUMIFS(PASTE_DQS_TRACKER!$D:$D,PASTE_DQS_TRACKER!$C:$C,MAIN!A2664,PASTE_DQS_TRACKER!$E:$E,MAIN!$D2664)</f>
        <v>0</v>
      </c>
      <c r="J2664" s="25">
        <f t="shared" si="766"/>
        <v>0</v>
      </c>
      <c r="K2664" s="24">
        <f>IFERROR(IF(V2664="Flex",0,IF(D2664=$D$30,VLOOKUP(A2664,MMO_o10M_lease!$A$1:$F$51,5,FALSE),IF(D2664=$D$26,VLOOKUP(D2664,LANDINGS!$A$3:$BR$40,HLOOKUP(A2664,LANDINGS!$B$1:$CF$42,42,FALSE),FALSE)-IFERROR(VLOOKUP(A2664,MMO_o10M_lease!$A$1:$F$38,5,FALSE),0),VLOOKUP(D2664,LANDINGS!$A$3:$CF$40,HLOOKUP(A2664,LANDINGS!$B$1:$CF$42,42,FALSE),FALSE)))),0)</f>
        <v>0</v>
      </c>
      <c r="L2664" s="24">
        <f>SUMIFS(PASTE_FLEX_TRACKER!$D:$D,PASTE_FLEX_TRACKER!$F:$F,MAIN!$A2664,PASTE_FLEX_TRACKER!$B:$B,MAIN!$D2664)-SUMIFS(PASTE_FLEX_TRACKER!$D:$D,PASTE_FLEX_TRACKER!$C:$C,MAIN!$A2664,PASTE_FLEX_TRACKER!$B:$B,MAIN!$D2664)</f>
        <v>0</v>
      </c>
      <c r="M2664" s="24">
        <f>IFERROR(-VLOOKUP(D2664,SQ!$A$19:$CC$52,HLOOKUP(MAIN!A2664,SQ!$B$18:$CC$56,39,FALSE),FALSE),"n/a")</f>
        <v>0</v>
      </c>
      <c r="N2664" s="46" t="s">
        <v>563</v>
      </c>
      <c r="O2664" s="46">
        <f>SUMIFS(MAN_ADJ!$L:$L,MAN_ADJ!$K:$K,MAIN!$D2664,MAN_ADJ!$J:$J,MAIN!$S2664)</f>
        <v>0</v>
      </c>
      <c r="P2664" s="25">
        <f t="shared" si="767"/>
        <v>0</v>
      </c>
      <c r="Q2664" s="28" t="str">
        <f t="shared" si="757"/>
        <v>n/a</v>
      </c>
      <c r="R2664" s="38">
        <f t="shared" si="758"/>
        <v>0</v>
      </c>
      <c r="S2664" s="17" t="s">
        <v>266</v>
      </c>
    </row>
    <row r="2665" spans="1:19" x14ac:dyDescent="0.25">
      <c r="A2665" s="17" t="s">
        <v>266</v>
      </c>
      <c r="B2665" s="17" t="s">
        <v>93</v>
      </c>
      <c r="C2665" s="17" t="s">
        <v>267</v>
      </c>
      <c r="D2665" s="17" t="s">
        <v>117</v>
      </c>
      <c r="E2665" s="24">
        <f>IF(U2665="SC",SUMIFS(SC!F:F,SC!A:A,MAIN!D2665,SC!B:B,MAIN!A2665),SUMIFS(Allocations!$H:$H,Allocations!$A:$A,MAIN!$A2665,Allocations!$B:$B,MAIN!$D2665))</f>
        <v>0.434</v>
      </c>
      <c r="F2665" s="24">
        <f>IF(U2665="SC",SUMIFS(SC!J:J,SC!A:A,MAIN!D2665,SC!B:B,MAIN!A2665),SUMIFS(Allocations!M:M,Allocations!A:A,MAIN!A2665,Allocations!B:B,MAIN!D2665))</f>
        <v>0</v>
      </c>
      <c r="G2665" s="24">
        <f t="shared" si="765"/>
        <v>0.434</v>
      </c>
      <c r="H2665" s="24">
        <f>IFERROR(VLOOKUP(S2665,Swaps_wk!$A$2:$AP$151,HLOOKUP(MAIN!D2665,Swaps_wk!$B$2:$AP$151,150,FALSE),FALSE),0)</f>
        <v>0</v>
      </c>
      <c r="I2665" s="24">
        <f>SUMIFS(PASTE_DQS_TRACKER!$D:$D,PASTE_DQS_TRACKER!$C:$C,MAIN!$A2665,PASTE_DQS_TRACKER!$B:$B,MAIN!$D2665)-SUMIFS(PASTE_DQS_TRACKER!$D:$D,PASTE_DQS_TRACKER!$C:$C,MAIN!A2665,PASTE_DQS_TRACKER!$E:$E,MAIN!$D2665)</f>
        <v>0</v>
      </c>
      <c r="J2665" s="25">
        <f t="shared" si="766"/>
        <v>0.434</v>
      </c>
      <c r="K2665" s="24">
        <f>IFERROR(IF(V2665="Flex",0,IF(D2665=$D$30,VLOOKUP(A2665,MMO_o10M_lease!$A$1:$F$51,5,FALSE),IF(D2665=$D$26,VLOOKUP(D2665,LANDINGS!$A$3:$BR$40,HLOOKUP(A2665,LANDINGS!$B$1:$CF$42,42,FALSE),FALSE)-IFERROR(VLOOKUP(A2665,MMO_o10M_lease!$A$1:$F$38,5,FALSE),0),VLOOKUP(D2665,LANDINGS!$A$3:$CF$40,HLOOKUP(A2665,LANDINGS!$B$1:$CF$42,42,FALSE),FALSE)))),0)</f>
        <v>0</v>
      </c>
      <c r="L2665" s="24">
        <f>SUMIFS(PASTE_FLEX_TRACKER!$D:$D,PASTE_FLEX_TRACKER!$F:$F,MAIN!$A2665,PASTE_FLEX_TRACKER!$B:$B,MAIN!$D2665)-SUMIFS(PASTE_FLEX_TRACKER!$D:$D,PASTE_FLEX_TRACKER!$C:$C,MAIN!$A2665,PASTE_FLEX_TRACKER!$B:$B,MAIN!$D2665)</f>
        <v>0</v>
      </c>
      <c r="M2665" s="24">
        <f>IFERROR(-VLOOKUP(D2665,SQ!$A$19:$CC$52,HLOOKUP(MAIN!A2665,SQ!$B$18:$CC$56,39,FALSE),FALSE),"n/a")</f>
        <v>0</v>
      </c>
      <c r="N2665" s="46" t="s">
        <v>563</v>
      </c>
      <c r="O2665" s="46">
        <f>SUMIFS(MAN_ADJ!$L:$L,MAN_ADJ!$K:$K,MAIN!$D2665,MAN_ADJ!$J:$J,MAIN!$S2665)</f>
        <v>0</v>
      </c>
      <c r="P2665" s="25">
        <f t="shared" si="767"/>
        <v>0</v>
      </c>
      <c r="Q2665" s="28">
        <f t="shared" si="757"/>
        <v>0</v>
      </c>
      <c r="R2665" s="38">
        <f t="shared" si="758"/>
        <v>0.434</v>
      </c>
      <c r="S2665" s="17" t="s">
        <v>266</v>
      </c>
    </row>
    <row r="2666" spans="1:19" x14ac:dyDescent="0.25">
      <c r="A2666" s="17" t="s">
        <v>266</v>
      </c>
      <c r="B2666" s="17" t="s">
        <v>93</v>
      </c>
      <c r="C2666" s="17" t="s">
        <v>267</v>
      </c>
      <c r="D2666" s="17" t="s">
        <v>118</v>
      </c>
      <c r="E2666" s="24">
        <f>IF(U2666="SC",SUMIFS(SC!F:F,SC!A:A,MAIN!D2666,SC!B:B,MAIN!A2666),SUMIFS(Allocations!$H:$H,Allocations!$A:$A,MAIN!$A2666,Allocations!$B:$B,MAIN!$D2666))</f>
        <v>0</v>
      </c>
      <c r="F2666" s="24">
        <f>IF(U2666="SC",SUMIFS(SC!J:J,SC!A:A,MAIN!D2666,SC!B:B,MAIN!A2666),SUMIFS(Allocations!M:M,Allocations!A:A,MAIN!A2666,Allocations!B:B,MAIN!D2666))</f>
        <v>0</v>
      </c>
      <c r="G2666" s="24">
        <f t="shared" si="765"/>
        <v>0</v>
      </c>
      <c r="H2666" s="24">
        <f>IFERROR(VLOOKUP(S2666,Swaps_wk!$A$2:$AP$151,HLOOKUP(MAIN!D2666,Swaps_wk!$B$2:$AP$151,150,FALSE),FALSE),0)</f>
        <v>0</v>
      </c>
      <c r="I2666" s="24">
        <f>SUMIFS(PASTE_DQS_TRACKER!$D:$D,PASTE_DQS_TRACKER!$C:$C,MAIN!$A2666,PASTE_DQS_TRACKER!$B:$B,MAIN!$D2666)-SUMIFS(PASTE_DQS_TRACKER!$D:$D,PASTE_DQS_TRACKER!$C:$C,MAIN!A2666,PASTE_DQS_TRACKER!$E:$E,MAIN!$D2666)</f>
        <v>0</v>
      </c>
      <c r="J2666" s="25">
        <f t="shared" si="766"/>
        <v>0</v>
      </c>
      <c r="K2666" s="24">
        <f>IFERROR(IF(V2666="Flex",0,IF(D2666=$D$30,VLOOKUP(A2666,MMO_o10M_lease!$A$1:$F$51,5,FALSE),IF(D2666=$D$26,VLOOKUP(D2666,LANDINGS!$A$3:$BR$40,HLOOKUP(A2666,LANDINGS!$B$1:$CF$42,42,FALSE),FALSE)-IFERROR(VLOOKUP(A2666,MMO_o10M_lease!$A$1:$F$38,5,FALSE),0),VLOOKUP(D2666,LANDINGS!$A$3:$CF$40,HLOOKUP(A2666,LANDINGS!$B$1:$CF$42,42,FALSE),FALSE)))),0)</f>
        <v>0</v>
      </c>
      <c r="L2666" s="24">
        <f>SUMIFS(PASTE_FLEX_TRACKER!$D:$D,PASTE_FLEX_TRACKER!$F:$F,MAIN!$A2666,PASTE_FLEX_TRACKER!$B:$B,MAIN!$D2666)-SUMIFS(PASTE_FLEX_TRACKER!$D:$D,PASTE_FLEX_TRACKER!$C:$C,MAIN!$A2666,PASTE_FLEX_TRACKER!$B:$B,MAIN!$D2666)</f>
        <v>0</v>
      </c>
      <c r="M2666" s="24">
        <f>IFERROR(-VLOOKUP(D2666,SQ!$A$19:$CC$52,HLOOKUP(MAIN!A2666,SQ!$B$18:$CC$56,39,FALSE),FALSE),"n/a")</f>
        <v>0</v>
      </c>
      <c r="N2666" s="46" t="s">
        <v>563</v>
      </c>
      <c r="O2666" s="46">
        <f>SUMIFS(MAN_ADJ!$L:$L,MAN_ADJ!$K:$K,MAIN!$D2666,MAN_ADJ!$J:$J,MAIN!$S2666)</f>
        <v>0</v>
      </c>
      <c r="P2666" s="25">
        <f t="shared" si="767"/>
        <v>0</v>
      </c>
      <c r="Q2666" s="28" t="str">
        <f t="shared" si="757"/>
        <v>n/a</v>
      </c>
      <c r="R2666" s="38">
        <f t="shared" si="758"/>
        <v>0</v>
      </c>
      <c r="S2666" s="17" t="s">
        <v>266</v>
      </c>
    </row>
    <row r="2667" spans="1:19" x14ac:dyDescent="0.25">
      <c r="A2667" s="17" t="s">
        <v>266</v>
      </c>
      <c r="B2667" s="17" t="s">
        <v>93</v>
      </c>
      <c r="C2667" s="17" t="s">
        <v>267</v>
      </c>
      <c r="D2667" s="17" t="s">
        <v>119</v>
      </c>
      <c r="E2667" s="24">
        <f>IF(U2667="SC",SUMIFS(SC!F:F,SC!A:A,MAIN!D2667,SC!B:B,MAIN!A2667),SUMIFS(Allocations!$H:$H,Allocations!$A:$A,MAIN!$A2667,Allocations!$B:$B,MAIN!$D2667))</f>
        <v>0</v>
      </c>
      <c r="F2667" s="24">
        <f>IF(U2667="SC",SUMIFS(SC!J:J,SC!A:A,MAIN!D2667,SC!B:B,MAIN!A2667),SUMIFS(Allocations!M:M,Allocations!A:A,MAIN!A2667,Allocations!B:B,MAIN!D2667))</f>
        <v>0</v>
      </c>
      <c r="G2667" s="24">
        <f t="shared" si="765"/>
        <v>0</v>
      </c>
      <c r="H2667" s="24">
        <f>IFERROR(VLOOKUP(S2667,Swaps_wk!$A$2:$AP$151,HLOOKUP(MAIN!D2667,Swaps_wk!$B$2:$AP$151,150,FALSE),FALSE),0)</f>
        <v>0</v>
      </c>
      <c r="I2667" s="24">
        <f>SUMIFS(PASTE_DQS_TRACKER!$D:$D,PASTE_DQS_TRACKER!$C:$C,MAIN!$A2667,PASTE_DQS_TRACKER!$B:$B,MAIN!$D2667)-SUMIFS(PASTE_DQS_TRACKER!$D:$D,PASTE_DQS_TRACKER!$C:$C,MAIN!A2667,PASTE_DQS_TRACKER!$E:$E,MAIN!$D2667)</f>
        <v>0</v>
      </c>
      <c r="J2667" s="25">
        <f t="shared" si="766"/>
        <v>0</v>
      </c>
      <c r="K2667" s="24">
        <f>IFERROR(IF(V2667="Flex",0,IF(D2667=$D$30,VLOOKUP(A2667,MMO_o10M_lease!$A$1:$F$51,5,FALSE),IF(D2667=$D$26,VLOOKUP(D2667,LANDINGS!$A$3:$BR$40,HLOOKUP(A2667,LANDINGS!$B$1:$CF$42,42,FALSE),FALSE)-IFERROR(VLOOKUP(A2667,MMO_o10M_lease!$A$1:$F$38,5,FALSE),0),VLOOKUP(D2667,LANDINGS!$A$3:$CF$40,HLOOKUP(A2667,LANDINGS!$B$1:$CF$42,42,FALSE),FALSE)))),0)</f>
        <v>0</v>
      </c>
      <c r="L2667" s="24">
        <f>SUMIFS(PASTE_FLEX_TRACKER!$D:$D,PASTE_FLEX_TRACKER!$F:$F,MAIN!$A2667,PASTE_FLEX_TRACKER!$B:$B,MAIN!$D2667)-SUMIFS(PASTE_FLEX_TRACKER!$D:$D,PASTE_FLEX_TRACKER!$C:$C,MAIN!$A2667,PASTE_FLEX_TRACKER!$B:$B,MAIN!$D2667)</f>
        <v>0</v>
      </c>
      <c r="M2667" s="24">
        <f>IFERROR(-VLOOKUP(D2667,SQ!$A$19:$CC$52,HLOOKUP(MAIN!A2667,SQ!$B$18:$CC$56,39,FALSE),FALSE),"n/a")</f>
        <v>0</v>
      </c>
      <c r="N2667" s="46" t="s">
        <v>563</v>
      </c>
      <c r="O2667" s="46">
        <f>SUMIFS(MAN_ADJ!$L:$L,MAN_ADJ!$K:$K,MAIN!$D2667,MAN_ADJ!$J:$J,MAIN!$S2667)</f>
        <v>0</v>
      </c>
      <c r="P2667" s="25">
        <f t="shared" si="767"/>
        <v>0</v>
      </c>
      <c r="Q2667" s="28" t="str">
        <f t="shared" si="757"/>
        <v>n/a</v>
      </c>
      <c r="R2667" s="38">
        <f t="shared" si="758"/>
        <v>0</v>
      </c>
      <c r="S2667" s="17" t="s">
        <v>266</v>
      </c>
    </row>
    <row r="2668" spans="1:19" x14ac:dyDescent="0.25">
      <c r="A2668" s="17" t="s">
        <v>266</v>
      </c>
      <c r="B2668" s="17" t="s">
        <v>93</v>
      </c>
      <c r="C2668" s="17" t="s">
        <v>267</v>
      </c>
      <c r="D2668" s="17" t="s">
        <v>120</v>
      </c>
      <c r="E2668" s="24">
        <f>IF(U2668="SC",SUMIFS(SC!F:F,SC!A:A,MAIN!D2668,SC!B:B,MAIN!A2668),SUMIFS(Allocations!$H:$H,Allocations!$A:$A,MAIN!$A2668,Allocations!$B:$B,MAIN!$D2668))</f>
        <v>0</v>
      </c>
      <c r="F2668" s="24">
        <f>IF(U2668="SC",SUMIFS(SC!J:J,SC!A:A,MAIN!D2668,SC!B:B,MAIN!A2668),SUMIFS(Allocations!M:M,Allocations!A:A,MAIN!A2668,Allocations!B:B,MAIN!D2668))</f>
        <v>0</v>
      </c>
      <c r="G2668" s="24">
        <f t="shared" si="765"/>
        <v>0</v>
      </c>
      <c r="H2668" s="24">
        <f>IFERROR(VLOOKUP(S2668,Swaps_wk!$A$2:$AP$151,HLOOKUP(MAIN!D2668,Swaps_wk!$B$2:$AP$151,150,FALSE),FALSE),0)</f>
        <v>0</v>
      </c>
      <c r="I2668" s="24">
        <f>SUMIFS(PASTE_DQS_TRACKER!$D:$D,PASTE_DQS_TRACKER!$C:$C,MAIN!$A2668,PASTE_DQS_TRACKER!$B:$B,MAIN!$D2668)-SUMIFS(PASTE_DQS_TRACKER!$D:$D,PASTE_DQS_TRACKER!$C:$C,MAIN!A2668,PASTE_DQS_TRACKER!$E:$E,MAIN!$D2668)</f>
        <v>0</v>
      </c>
      <c r="J2668" s="25">
        <f t="shared" si="766"/>
        <v>0</v>
      </c>
      <c r="K2668" s="24">
        <f>IFERROR(IF(V2668="Flex",0,IF(D2668=$D$30,VLOOKUP(A2668,MMO_o10M_lease!$A$1:$F$51,5,FALSE),IF(D2668=$D$26,VLOOKUP(D2668,LANDINGS!$A$3:$BR$40,HLOOKUP(A2668,LANDINGS!$B$1:$CF$42,42,FALSE),FALSE)-IFERROR(VLOOKUP(A2668,MMO_o10M_lease!$A$1:$F$38,5,FALSE),0),VLOOKUP(D2668,LANDINGS!$A$3:$CF$40,HLOOKUP(A2668,LANDINGS!$B$1:$CF$42,42,FALSE),FALSE)))),0)</f>
        <v>0</v>
      </c>
      <c r="L2668" s="24">
        <f>SUMIFS(PASTE_FLEX_TRACKER!$D:$D,PASTE_FLEX_TRACKER!$F:$F,MAIN!$A2668,PASTE_FLEX_TRACKER!$B:$B,MAIN!$D2668)-SUMIFS(PASTE_FLEX_TRACKER!$D:$D,PASTE_FLEX_TRACKER!$C:$C,MAIN!$A2668,PASTE_FLEX_TRACKER!$B:$B,MAIN!$D2668)</f>
        <v>0</v>
      </c>
      <c r="M2668" s="24">
        <f>IFERROR(-VLOOKUP(D2668,SQ!$A$19:$CC$52,HLOOKUP(MAIN!A2668,SQ!$B$18:$CC$56,39,FALSE),FALSE),"n/a")</f>
        <v>0</v>
      </c>
      <c r="N2668" s="46" t="s">
        <v>563</v>
      </c>
      <c r="O2668" s="46">
        <f>SUMIFS(MAN_ADJ!$L:$L,MAN_ADJ!$K:$K,MAIN!$D2668,MAN_ADJ!$J:$J,MAIN!$S2668)</f>
        <v>0</v>
      </c>
      <c r="P2668" s="25">
        <f t="shared" si="767"/>
        <v>0</v>
      </c>
      <c r="Q2668" s="28" t="str">
        <f t="shared" si="757"/>
        <v>n/a</v>
      </c>
      <c r="R2668" s="38">
        <f t="shared" si="758"/>
        <v>0</v>
      </c>
      <c r="S2668" s="17" t="s">
        <v>266</v>
      </c>
    </row>
    <row r="2669" spans="1:19" x14ac:dyDescent="0.25">
      <c r="A2669" s="17" t="s">
        <v>266</v>
      </c>
      <c r="B2669" s="17" t="s">
        <v>93</v>
      </c>
      <c r="C2669" s="17" t="s">
        <v>267</v>
      </c>
      <c r="D2669" s="17" t="s">
        <v>121</v>
      </c>
      <c r="E2669" s="24">
        <f>IF(U2669="SC",SUMIFS(SC!F:F,SC!A:A,MAIN!D2669,SC!B:B,MAIN!A2669),SUMIFS(Allocations!$H:$H,Allocations!$A:$A,MAIN!$A2669,Allocations!$B:$B,MAIN!$D2669))</f>
        <v>0</v>
      </c>
      <c r="F2669" s="24">
        <f>IF(U2669="SC",SUMIFS(SC!J:J,SC!A:A,MAIN!D2669,SC!B:B,MAIN!A2669),SUMIFS(Allocations!M:M,Allocations!A:A,MAIN!A2669,Allocations!B:B,MAIN!D2669))</f>
        <v>0</v>
      </c>
      <c r="G2669" s="24">
        <f t="shared" si="765"/>
        <v>0</v>
      </c>
      <c r="H2669" s="24">
        <f>IFERROR(VLOOKUP(S2669,Swaps_wk!$A$2:$AP$151,HLOOKUP(MAIN!D2669,Swaps_wk!$B$2:$AP$151,150,FALSE),FALSE),0)</f>
        <v>0</v>
      </c>
      <c r="I2669" s="24">
        <f>SUMIFS(PASTE_DQS_TRACKER!$D:$D,PASTE_DQS_TRACKER!$C:$C,MAIN!$A2669,PASTE_DQS_TRACKER!$B:$B,MAIN!$D2669)-SUMIFS(PASTE_DQS_TRACKER!$D:$D,PASTE_DQS_TRACKER!$C:$C,MAIN!A2669,PASTE_DQS_TRACKER!$E:$E,MAIN!$D2669)</f>
        <v>0</v>
      </c>
      <c r="J2669" s="25">
        <f t="shared" si="766"/>
        <v>0</v>
      </c>
      <c r="K2669" s="24">
        <f>IFERROR(IF(V2669="Flex",0,IF(D2669=$D$30,VLOOKUP(A2669,MMO_o10M_lease!$A$1:$F$51,5,FALSE),IF(D2669=$D$26,VLOOKUP(D2669,LANDINGS!$A$3:$BR$40,HLOOKUP(A2669,LANDINGS!$B$1:$CF$42,42,FALSE),FALSE)-IFERROR(VLOOKUP(A2669,MMO_o10M_lease!$A$1:$F$38,5,FALSE),0),VLOOKUP(D2669,LANDINGS!$A$3:$CF$40,HLOOKUP(A2669,LANDINGS!$B$1:$CF$42,42,FALSE),FALSE)))),0)</f>
        <v>0</v>
      </c>
      <c r="L2669" s="24">
        <f>SUMIFS(PASTE_FLEX_TRACKER!$D:$D,PASTE_FLEX_TRACKER!$F:$F,MAIN!$A2669,PASTE_FLEX_TRACKER!$B:$B,MAIN!$D2669)-SUMIFS(PASTE_FLEX_TRACKER!$D:$D,PASTE_FLEX_TRACKER!$C:$C,MAIN!$A2669,PASTE_FLEX_TRACKER!$B:$B,MAIN!$D2669)</f>
        <v>0</v>
      </c>
      <c r="M2669" s="24">
        <f>IFERROR(-VLOOKUP(D2669,SQ!$A$19:$CC$52,HLOOKUP(MAIN!A2669,SQ!$B$18:$CC$56,39,FALSE),FALSE),"n/a")</f>
        <v>0</v>
      </c>
      <c r="N2669" s="46" t="s">
        <v>563</v>
      </c>
      <c r="O2669" s="46">
        <f>SUMIFS(MAN_ADJ!$L:$L,MAN_ADJ!$K:$K,MAIN!$D2669,MAN_ADJ!$J:$J,MAIN!$S2669)</f>
        <v>0</v>
      </c>
      <c r="P2669" s="25">
        <f t="shared" si="767"/>
        <v>0</v>
      </c>
      <c r="Q2669" s="28" t="str">
        <f t="shared" si="757"/>
        <v>n/a</v>
      </c>
      <c r="R2669" s="38">
        <f t="shared" si="758"/>
        <v>0</v>
      </c>
      <c r="S2669" s="17" t="s">
        <v>266</v>
      </c>
    </row>
    <row r="2670" spans="1:19" x14ac:dyDescent="0.25">
      <c r="A2670" s="17" t="s">
        <v>266</v>
      </c>
      <c r="B2670" s="17" t="s">
        <v>93</v>
      </c>
      <c r="C2670" s="17" t="s">
        <v>267</v>
      </c>
      <c r="D2670" s="17" t="s">
        <v>122</v>
      </c>
      <c r="E2670" s="24">
        <f>IF(U2670="SC",SUMIFS(SC!F:F,SC!A:A,MAIN!D2670,SC!B:B,MAIN!A2670),SUMIFS(Allocations!$H:$H,Allocations!$A:$A,MAIN!$A2670,Allocations!$B:$B,MAIN!$D2670))</f>
        <v>0</v>
      </c>
      <c r="F2670" s="24">
        <f>IF(U2670="SC",SUMIFS(SC!J:J,SC!A:A,MAIN!D2670,SC!B:B,MAIN!A2670),SUMIFS(Allocations!M:M,Allocations!A:A,MAIN!A2670,Allocations!B:B,MAIN!D2670))</f>
        <v>0</v>
      </c>
      <c r="G2670" s="24">
        <f t="shared" si="765"/>
        <v>0</v>
      </c>
      <c r="H2670" s="24">
        <f>IFERROR(VLOOKUP(S2670,Swaps_wk!$A$2:$AP$151,HLOOKUP(MAIN!D2670,Swaps_wk!$B$2:$AP$151,150,FALSE),FALSE),0)</f>
        <v>0</v>
      </c>
      <c r="I2670" s="24">
        <f>SUMIFS(PASTE_DQS_TRACKER!$D:$D,PASTE_DQS_TRACKER!$C:$C,MAIN!$A2670,PASTE_DQS_TRACKER!$B:$B,MAIN!$D2670)-SUMIFS(PASTE_DQS_TRACKER!$D:$D,PASTE_DQS_TRACKER!$C:$C,MAIN!A2670,PASTE_DQS_TRACKER!$E:$E,MAIN!$D2670)</f>
        <v>0</v>
      </c>
      <c r="J2670" s="25">
        <f t="shared" si="766"/>
        <v>0</v>
      </c>
      <c r="K2670" s="24">
        <f>IFERROR(IF(V2670="Flex",0,IF(D2670=$D$30,VLOOKUP(A2670,MMO_o10M_lease!$A$1:$F$51,5,FALSE),IF(D2670=$D$26,VLOOKUP(D2670,LANDINGS!$A$3:$BR$40,HLOOKUP(A2670,LANDINGS!$B$1:$CF$42,42,FALSE),FALSE)-IFERROR(VLOOKUP(A2670,MMO_o10M_lease!$A$1:$F$38,5,FALSE),0),VLOOKUP(D2670,LANDINGS!$A$3:$CF$40,HLOOKUP(A2670,LANDINGS!$B$1:$CF$42,42,FALSE),FALSE)))),0)</f>
        <v>0</v>
      </c>
      <c r="L2670" s="24">
        <f>SUMIFS(PASTE_FLEX_TRACKER!$D:$D,PASTE_FLEX_TRACKER!$F:$F,MAIN!$A2670,PASTE_FLEX_TRACKER!$B:$B,MAIN!$D2670)-SUMIFS(PASTE_FLEX_TRACKER!$D:$D,PASTE_FLEX_TRACKER!$C:$C,MAIN!$A2670,PASTE_FLEX_TRACKER!$B:$B,MAIN!$D2670)</f>
        <v>0</v>
      </c>
      <c r="M2670" s="24">
        <f>IFERROR(-VLOOKUP(D2670,SQ!$A$19:$CC$52,HLOOKUP(MAIN!A2670,SQ!$B$18:$CC$56,39,FALSE),FALSE),"n/a")</f>
        <v>0</v>
      </c>
      <c r="N2670" s="46" t="s">
        <v>563</v>
      </c>
      <c r="O2670" s="46">
        <f>SUMIFS(MAN_ADJ!$L:$L,MAN_ADJ!$K:$K,MAIN!$D2670,MAN_ADJ!$J:$J,MAIN!$S2670)</f>
        <v>0</v>
      </c>
      <c r="P2670" s="25">
        <f t="shared" si="767"/>
        <v>0</v>
      </c>
      <c r="Q2670" s="28" t="str">
        <f t="shared" si="757"/>
        <v>n/a</v>
      </c>
      <c r="R2670" s="38">
        <f t="shared" si="758"/>
        <v>0</v>
      </c>
      <c r="S2670" s="17" t="s">
        <v>266</v>
      </c>
    </row>
    <row r="2671" spans="1:19" x14ac:dyDescent="0.25">
      <c r="A2671" s="17" t="s">
        <v>266</v>
      </c>
      <c r="B2671" s="17" t="s">
        <v>93</v>
      </c>
      <c r="C2671" s="17" t="s">
        <v>267</v>
      </c>
      <c r="D2671" s="17" t="s">
        <v>123</v>
      </c>
      <c r="E2671" s="24">
        <f>IF(U2671="SC",SUMIFS(SC!F:F,SC!A:A,MAIN!D2671,SC!B:B,MAIN!A2671),SUMIFS(Allocations!$H:$H,Allocations!$A:$A,MAIN!$A2671,Allocations!$B:$B,MAIN!$D2671))</f>
        <v>2E-3</v>
      </c>
      <c r="F2671" s="24">
        <f>IF(U2671="SC",SUMIFS(SC!J:J,SC!A:A,MAIN!D2671,SC!B:B,MAIN!A2671),SUMIFS(Allocations!M:M,Allocations!A:A,MAIN!A2671,Allocations!B:B,MAIN!D2671))</f>
        <v>0</v>
      </c>
      <c r="G2671" s="24">
        <f t="shared" si="765"/>
        <v>2E-3</v>
      </c>
      <c r="H2671" s="24">
        <f>IFERROR(VLOOKUP(S2671,Swaps_wk!$A$2:$AP$151,HLOOKUP(MAIN!D2671,Swaps_wk!$B$2:$AP$151,150,FALSE),FALSE),0)</f>
        <v>0</v>
      </c>
      <c r="I2671" s="24">
        <f>SUMIFS(PASTE_DQS_TRACKER!$D:$D,PASTE_DQS_TRACKER!$C:$C,MAIN!$A2671,PASTE_DQS_TRACKER!$B:$B,MAIN!$D2671)-SUMIFS(PASTE_DQS_TRACKER!$D:$D,PASTE_DQS_TRACKER!$C:$C,MAIN!A2671,PASTE_DQS_TRACKER!$E:$E,MAIN!$D2671)</f>
        <v>0</v>
      </c>
      <c r="J2671" s="25">
        <f t="shared" si="766"/>
        <v>2E-3</v>
      </c>
      <c r="K2671" s="24">
        <f>IFERROR(IF(V2671="Flex",0,IF(D2671=$D$30,VLOOKUP(A2671,MMO_o10M_lease!$A$1:$F$51,5,FALSE),IF(D2671=$D$26,VLOOKUP(D2671,LANDINGS!$A$3:$BR$40,HLOOKUP(A2671,LANDINGS!$B$1:$CF$42,42,FALSE),FALSE)-IFERROR(VLOOKUP(A2671,MMO_o10M_lease!$A$1:$F$38,5,FALSE),0),VLOOKUP(D2671,LANDINGS!$A$3:$CF$40,HLOOKUP(A2671,LANDINGS!$B$1:$CF$42,42,FALSE),FALSE)))),0)</f>
        <v>3.0000000000000001E-3</v>
      </c>
      <c r="L2671" s="24">
        <f>SUMIFS(PASTE_FLEX_TRACKER!$D:$D,PASTE_FLEX_TRACKER!$F:$F,MAIN!$A2671,PASTE_FLEX_TRACKER!$B:$B,MAIN!$D2671)-SUMIFS(PASTE_FLEX_TRACKER!$D:$D,PASTE_FLEX_TRACKER!$C:$C,MAIN!$A2671,PASTE_FLEX_TRACKER!$B:$B,MAIN!$D2671)</f>
        <v>0</v>
      </c>
      <c r="M2671" s="24">
        <f>IFERROR(-VLOOKUP(D2671,SQ!$A$19:$CC$52,HLOOKUP(MAIN!A2671,SQ!$B$18:$CC$56,39,FALSE),FALSE),"n/a")</f>
        <v>0</v>
      </c>
      <c r="N2671" s="46" t="s">
        <v>563</v>
      </c>
      <c r="O2671" s="46">
        <f>SUMIFS(MAN_ADJ!$L:$L,MAN_ADJ!$K:$K,MAIN!$D2671,MAN_ADJ!$J:$J,MAIN!$S2671)</f>
        <v>0</v>
      </c>
      <c r="P2671" s="25">
        <f t="shared" si="767"/>
        <v>3.0000000000000001E-3</v>
      </c>
      <c r="Q2671" s="28">
        <f t="shared" si="757"/>
        <v>1.5</v>
      </c>
      <c r="R2671" s="38">
        <f t="shared" si="758"/>
        <v>-1E-3</v>
      </c>
      <c r="S2671" s="17" t="s">
        <v>266</v>
      </c>
    </row>
    <row r="2672" spans="1:19" x14ac:dyDescent="0.25">
      <c r="A2672" s="17" t="s">
        <v>266</v>
      </c>
      <c r="B2672" s="17" t="s">
        <v>93</v>
      </c>
      <c r="C2672" s="17" t="s">
        <v>267</v>
      </c>
      <c r="D2672" s="17" t="s">
        <v>124</v>
      </c>
      <c r="E2672" s="24">
        <f>IF(U2672="SC",SUMIFS(SC!F:F,SC!A:A,MAIN!D2672,SC!B:B,MAIN!A2672),SUMIFS(Allocations!$H:$H,Allocations!$A:$A,MAIN!$A2672,Allocations!$B:$B,MAIN!$D2672))</f>
        <v>0</v>
      </c>
      <c r="F2672" s="24">
        <f>IF(U2672="SC",SUMIFS(SC!J:J,SC!A:A,MAIN!D2672,SC!B:B,MAIN!A2672),SUMIFS(Allocations!M:M,Allocations!A:A,MAIN!A2672,Allocations!B:B,MAIN!D2672))</f>
        <v>0</v>
      </c>
      <c r="G2672" s="24">
        <f t="shared" si="765"/>
        <v>0</v>
      </c>
      <c r="H2672" s="24">
        <f>IFERROR(VLOOKUP(S2672,Swaps_wk!$A$2:$AP$151,HLOOKUP(MAIN!D2672,Swaps_wk!$B$2:$AP$151,150,FALSE),FALSE),0)</f>
        <v>0</v>
      </c>
      <c r="I2672" s="24">
        <f>SUMIFS(PASTE_DQS_TRACKER!$D:$D,PASTE_DQS_TRACKER!$C:$C,MAIN!$A2672,PASTE_DQS_TRACKER!$B:$B,MAIN!$D2672)-SUMIFS(PASTE_DQS_TRACKER!$D:$D,PASTE_DQS_TRACKER!$C:$C,MAIN!A2672,PASTE_DQS_TRACKER!$E:$E,MAIN!$D2672)</f>
        <v>0</v>
      </c>
      <c r="J2672" s="25">
        <f t="shared" si="766"/>
        <v>0</v>
      </c>
      <c r="K2672" s="24">
        <f>IFERROR(IF(V2672="Flex",0,IF(D2672=$D$30,VLOOKUP(A2672,MMO_o10M_lease!$A$1:$F$51,5,FALSE),IF(D2672=$D$26,VLOOKUP(D2672,LANDINGS!$A$3:$BR$40,HLOOKUP(A2672,LANDINGS!$B$1:$CF$42,42,FALSE),FALSE)-IFERROR(VLOOKUP(A2672,MMO_o10M_lease!$A$1:$F$38,5,FALSE),0),VLOOKUP(D2672,LANDINGS!$A$3:$CF$40,HLOOKUP(A2672,LANDINGS!$B$1:$CF$42,42,FALSE),FALSE)))),0)</f>
        <v>0</v>
      </c>
      <c r="L2672" s="24">
        <f>SUMIFS(PASTE_FLEX_TRACKER!$D:$D,PASTE_FLEX_TRACKER!$F:$F,MAIN!$A2672,PASTE_FLEX_TRACKER!$B:$B,MAIN!$D2672)-SUMIFS(PASTE_FLEX_TRACKER!$D:$D,PASTE_FLEX_TRACKER!$C:$C,MAIN!$A2672,PASTE_FLEX_TRACKER!$B:$B,MAIN!$D2672)</f>
        <v>0</v>
      </c>
      <c r="M2672" s="24">
        <f>IFERROR(-VLOOKUP(D2672,SQ!$A$19:$CC$52,HLOOKUP(MAIN!A2672,SQ!$B$18:$CC$56,39,FALSE),FALSE),"n/a")</f>
        <v>0</v>
      </c>
      <c r="N2672" s="46" t="s">
        <v>563</v>
      </c>
      <c r="O2672" s="46">
        <f>SUMIFS(MAN_ADJ!$L:$L,MAN_ADJ!$K:$K,MAIN!$D2672,MAN_ADJ!$J:$J,MAIN!$S2672)</f>
        <v>0</v>
      </c>
      <c r="P2672" s="25">
        <f t="shared" si="767"/>
        <v>0</v>
      </c>
      <c r="Q2672" s="28" t="str">
        <f t="shared" ref="Q2672:Q2742" si="768">IFERROR(P2672/J2672,"n/a")</f>
        <v>n/a</v>
      </c>
      <c r="R2672" s="38">
        <f t="shared" si="758"/>
        <v>0</v>
      </c>
      <c r="S2672" s="17" t="s">
        <v>266</v>
      </c>
    </row>
    <row r="2673" spans="1:19" x14ac:dyDescent="0.25">
      <c r="A2673" s="17" t="s">
        <v>266</v>
      </c>
      <c r="B2673" s="17" t="s">
        <v>93</v>
      </c>
      <c r="C2673" s="17" t="s">
        <v>267</v>
      </c>
      <c r="D2673" s="17" t="s">
        <v>125</v>
      </c>
      <c r="E2673" s="24">
        <f>IF(U2673="SC",SUMIFS(SC!F:F,SC!A:A,MAIN!D2673,SC!B:B,MAIN!A2673),SUMIFS(Allocations!$H:$H,Allocations!$A:$A,MAIN!$A2673,Allocations!$B:$B,MAIN!$D2673))</f>
        <v>0</v>
      </c>
      <c r="F2673" s="24">
        <f>IF(U2673="SC",SUMIFS(SC!J:J,SC!A:A,MAIN!D2673,SC!B:B,MAIN!A2673),SUMIFS(Allocations!M:M,Allocations!A:A,MAIN!A2673,Allocations!B:B,MAIN!D2673))</f>
        <v>0</v>
      </c>
      <c r="G2673" s="24">
        <f t="shared" si="765"/>
        <v>0</v>
      </c>
      <c r="H2673" s="24">
        <f>IFERROR(VLOOKUP(S2673,Swaps_wk!$A$2:$AP$151,HLOOKUP(MAIN!D2673,Swaps_wk!$B$2:$AP$151,150,FALSE),FALSE),0)</f>
        <v>0</v>
      </c>
      <c r="I2673" s="24">
        <f>SUMIFS(PASTE_DQS_TRACKER!$D:$D,PASTE_DQS_TRACKER!$C:$C,MAIN!$A2673,PASTE_DQS_TRACKER!$B:$B,MAIN!$D2673)-SUMIFS(PASTE_DQS_TRACKER!$D:$D,PASTE_DQS_TRACKER!$C:$C,MAIN!A2673,PASTE_DQS_TRACKER!$E:$E,MAIN!$D2673)</f>
        <v>0</v>
      </c>
      <c r="J2673" s="25">
        <f t="shared" si="766"/>
        <v>0</v>
      </c>
      <c r="K2673" s="24">
        <f>IFERROR(IF(V2673="Flex",0,IF(D2673=$D$30,VLOOKUP(A2673,MMO_o10M_lease!$A$1:$F$51,5,FALSE),IF(D2673=$D$26,VLOOKUP(D2673,LANDINGS!$A$3:$BR$40,HLOOKUP(A2673,LANDINGS!$B$1:$CF$42,42,FALSE),FALSE)-IFERROR(VLOOKUP(A2673,MMO_o10M_lease!$A$1:$F$38,5,FALSE),0),VLOOKUP(D2673,LANDINGS!$A$3:$CF$40,HLOOKUP(A2673,LANDINGS!$B$1:$CF$42,42,FALSE),FALSE)))),0)</f>
        <v>3.0000000000000001E-3</v>
      </c>
      <c r="L2673" s="24">
        <f>SUMIFS(PASTE_FLEX_TRACKER!$D:$D,PASTE_FLEX_TRACKER!$F:$F,MAIN!$A2673,PASTE_FLEX_TRACKER!$B:$B,MAIN!$D2673)-SUMIFS(PASTE_FLEX_TRACKER!$D:$D,PASTE_FLEX_TRACKER!$C:$C,MAIN!$A2673,PASTE_FLEX_TRACKER!$B:$B,MAIN!$D2673)</f>
        <v>0</v>
      </c>
      <c r="M2673" s="24">
        <f>IFERROR(-VLOOKUP(D2673,SQ!$A$19:$CC$52,HLOOKUP(MAIN!A2673,SQ!$B$18:$CC$56,39,FALSE),FALSE),"n/a")</f>
        <v>0</v>
      </c>
      <c r="N2673" s="46" t="s">
        <v>563</v>
      </c>
      <c r="O2673" s="46">
        <f>SUMIFS(MAN_ADJ!$L:$L,MAN_ADJ!$K:$K,MAIN!$D2673,MAN_ADJ!$J:$J,MAIN!$S2673)</f>
        <v>0</v>
      </c>
      <c r="P2673" s="25">
        <f t="shared" si="767"/>
        <v>3.0000000000000001E-3</v>
      </c>
      <c r="Q2673" s="28" t="str">
        <f t="shared" si="768"/>
        <v>n/a</v>
      </c>
      <c r="R2673" s="38">
        <f t="shared" si="758"/>
        <v>-3.0000000000000001E-3</v>
      </c>
      <c r="S2673" s="17" t="s">
        <v>266</v>
      </c>
    </row>
    <row r="2674" spans="1:19" x14ac:dyDescent="0.25">
      <c r="A2674" s="17" t="s">
        <v>266</v>
      </c>
      <c r="B2674" s="17" t="s">
        <v>93</v>
      </c>
      <c r="C2674" s="17" t="s">
        <v>267</v>
      </c>
      <c r="D2674" s="17" t="s">
        <v>126</v>
      </c>
      <c r="E2674" s="24">
        <f>IF(U2674="SC",SUMIFS(SC!F:F,SC!A:A,MAIN!D2674,SC!B:B,MAIN!A2674),SUMIFS(Allocations!$H:$H,Allocations!$A:$A,MAIN!$A2674,Allocations!$B:$B,MAIN!$D2674))</f>
        <v>0.1</v>
      </c>
      <c r="F2674" s="24">
        <f>IF(U2674="SC",SUMIFS(SC!J:J,SC!A:A,MAIN!D2674,SC!B:B,MAIN!A2674),SUMIFS(Allocations!M:M,Allocations!A:A,MAIN!A2674,Allocations!B:B,MAIN!D2674))</f>
        <v>0</v>
      </c>
      <c r="G2674" s="24">
        <f t="shared" si="765"/>
        <v>0.1</v>
      </c>
      <c r="H2674" s="24">
        <f>IFERROR(VLOOKUP(S2674,Swaps_wk!$A$2:$AP$151,HLOOKUP(MAIN!D2674,Swaps_wk!$B$2:$AP$151,150,FALSE),FALSE),0)</f>
        <v>0</v>
      </c>
      <c r="I2674" s="24">
        <f>SUMIFS(PASTE_DQS_TRACKER!$D:$D,PASTE_DQS_TRACKER!$C:$C,MAIN!$A2674,PASTE_DQS_TRACKER!$B:$B,MAIN!$D2674)-SUMIFS(PASTE_DQS_TRACKER!$D:$D,PASTE_DQS_TRACKER!$C:$C,MAIN!A2674,PASTE_DQS_TRACKER!$E:$E,MAIN!$D2674)</f>
        <v>0</v>
      </c>
      <c r="J2674" s="25">
        <f t="shared" si="766"/>
        <v>0.1</v>
      </c>
      <c r="K2674" s="24">
        <f>IFERROR(IF(V2674="Flex",0,IF(D2674=$D$30,VLOOKUP(A2674,MMO_o10M_lease!$A$1:$F$51,5,FALSE),IF(D2674=$D$26,VLOOKUP(D2674,LANDINGS!$A$3:$BR$40,HLOOKUP(A2674,LANDINGS!$B$1:$CF$42,42,FALSE),FALSE)-IFERROR(VLOOKUP(A2674,MMO_o10M_lease!$A$1:$F$38,5,FALSE),0),VLOOKUP(D2674,LANDINGS!$A$3:$CF$40,HLOOKUP(A2674,LANDINGS!$B$1:$CF$42,42,FALSE),FALSE)))),0)</f>
        <v>0</v>
      </c>
      <c r="L2674" s="24">
        <f>SUMIFS(PASTE_FLEX_TRACKER!$D:$D,PASTE_FLEX_TRACKER!$F:$F,MAIN!$A2674,PASTE_FLEX_TRACKER!$B:$B,MAIN!$D2674)-SUMIFS(PASTE_FLEX_TRACKER!$D:$D,PASTE_FLEX_TRACKER!$C:$C,MAIN!$A2674,PASTE_FLEX_TRACKER!$B:$B,MAIN!$D2674)</f>
        <v>0</v>
      </c>
      <c r="M2674" s="24">
        <f>IFERROR(-VLOOKUP(D2674,SQ!$A$19:$CC$52,HLOOKUP(MAIN!A2674,SQ!$B$18:$CC$56,39,FALSE),FALSE),"n/a")</f>
        <v>0</v>
      </c>
      <c r="N2674" s="46" t="s">
        <v>563</v>
      </c>
      <c r="O2674" s="46">
        <f>SUMIFS(MAN_ADJ!$L:$L,MAN_ADJ!$K:$K,MAIN!$D2674,MAN_ADJ!$J:$J,MAIN!$S2674)</f>
        <v>0</v>
      </c>
      <c r="P2674" s="25">
        <f t="shared" si="767"/>
        <v>0</v>
      </c>
      <c r="Q2674" s="28">
        <f t="shared" si="768"/>
        <v>0</v>
      </c>
      <c r="R2674" s="38">
        <f t="shared" si="758"/>
        <v>0.1</v>
      </c>
      <c r="S2674" s="17" t="s">
        <v>266</v>
      </c>
    </row>
    <row r="2675" spans="1:19" x14ac:dyDescent="0.25">
      <c r="A2675" s="17" t="s">
        <v>266</v>
      </c>
      <c r="B2675" s="17" t="s">
        <v>93</v>
      </c>
      <c r="C2675" s="17" t="s">
        <v>267</v>
      </c>
      <c r="D2675" s="17" t="s">
        <v>127</v>
      </c>
      <c r="E2675" s="24">
        <f>IF(U2675="SC",SUMIFS(SC!F:F,SC!A:A,MAIN!D2675,SC!B:B,MAIN!A2675),SUMIFS(Allocations!$H:$H,Allocations!$A:$A,MAIN!$A2675,Allocations!$B:$B,MAIN!$D2675))</f>
        <v>0</v>
      </c>
      <c r="F2675" s="24">
        <f>IF(U2675="SC",SUMIFS(SC!J:J,SC!A:A,MAIN!D2675,SC!B:B,MAIN!A2675),SUMIFS(Allocations!M:M,Allocations!A:A,MAIN!A2675,Allocations!B:B,MAIN!D2675))</f>
        <v>0</v>
      </c>
      <c r="G2675" s="24">
        <f t="shared" si="765"/>
        <v>0</v>
      </c>
      <c r="H2675" s="24">
        <f>IFERROR(VLOOKUP(S2675,Swaps_wk!$A$2:$AP$151,HLOOKUP(MAIN!D2675,Swaps_wk!$B$2:$AP$151,150,FALSE),FALSE),0)</f>
        <v>0</v>
      </c>
      <c r="I2675" s="24">
        <f>SUMIFS(PASTE_DQS_TRACKER!$D:$D,PASTE_DQS_TRACKER!$C:$C,MAIN!$A2675,PASTE_DQS_TRACKER!$B:$B,MAIN!$D2675)-SUMIFS(PASTE_DQS_TRACKER!$D:$D,PASTE_DQS_TRACKER!$C:$C,MAIN!A2675,PASTE_DQS_TRACKER!$E:$E,MAIN!$D2675)</f>
        <v>0</v>
      </c>
      <c r="J2675" s="25">
        <f t="shared" si="766"/>
        <v>0</v>
      </c>
      <c r="K2675" s="24">
        <f>IFERROR(IF(V2675="Flex",0,IF(D2675=$D$30,VLOOKUP(A2675,MMO_o10M_lease!$A$1:$F$51,5,FALSE),IF(D2675=$D$26,VLOOKUP(D2675,LANDINGS!$A$3:$BR$40,HLOOKUP(A2675,LANDINGS!$B$1:$CF$42,42,FALSE),FALSE)-IFERROR(VLOOKUP(A2675,MMO_o10M_lease!$A$1:$F$38,5,FALSE),0),VLOOKUP(D2675,LANDINGS!$A$3:$CF$40,HLOOKUP(A2675,LANDINGS!$B$1:$CF$42,42,FALSE),FALSE)))),0)</f>
        <v>0</v>
      </c>
      <c r="L2675" s="24">
        <f>SUMIFS(PASTE_FLEX_TRACKER!$D:$D,PASTE_FLEX_TRACKER!$F:$F,MAIN!$A2675,PASTE_FLEX_TRACKER!$B:$B,MAIN!$D2675)-SUMIFS(PASTE_FLEX_TRACKER!$D:$D,PASTE_FLEX_TRACKER!$C:$C,MAIN!$A2675,PASTE_FLEX_TRACKER!$B:$B,MAIN!$D2675)</f>
        <v>0</v>
      </c>
      <c r="M2675" s="24">
        <f>IFERROR(-VLOOKUP(D2675,SQ!$A$19:$CC$52,HLOOKUP(MAIN!A2675,SQ!$B$18:$CC$56,39,FALSE),FALSE),"n/a")</f>
        <v>0</v>
      </c>
      <c r="N2675" s="46" t="s">
        <v>563</v>
      </c>
      <c r="O2675" s="46">
        <f>SUMIFS(MAN_ADJ!$L:$L,MAN_ADJ!$K:$K,MAIN!$D2675,MAN_ADJ!$J:$J,MAIN!$S2675)</f>
        <v>0</v>
      </c>
      <c r="P2675" s="25">
        <f t="shared" si="767"/>
        <v>0</v>
      </c>
      <c r="Q2675" s="28" t="str">
        <f t="shared" si="768"/>
        <v>n/a</v>
      </c>
      <c r="R2675" s="38">
        <f t="shared" si="758"/>
        <v>0</v>
      </c>
      <c r="S2675" s="17" t="s">
        <v>266</v>
      </c>
    </row>
    <row r="2676" spans="1:19" x14ac:dyDescent="0.25">
      <c r="A2676" s="17" t="s">
        <v>266</v>
      </c>
      <c r="B2676" s="17" t="s">
        <v>93</v>
      </c>
      <c r="C2676" s="17" t="s">
        <v>267</v>
      </c>
      <c r="D2676" s="17" t="s">
        <v>184</v>
      </c>
      <c r="E2676" s="24">
        <f>IF(U2676="SC",SUMIFS(SC!F:F,SC!A:A,MAIN!D2676,SC!B:B,MAIN!A2676),SUMIFS(Allocations!$H:$H,Allocations!$A:$A,MAIN!$A2676,Allocations!$B:$B,MAIN!$D2676))</f>
        <v>0</v>
      </c>
      <c r="F2676" s="24">
        <f>IF(U2676="SC",SUMIFS(SC!J:J,SC!A:A,MAIN!D2676,SC!B:B,MAIN!A2676),SUMIFS(Allocations!M:M,Allocations!A:A,MAIN!A2676,Allocations!B:B,MAIN!D2676))</f>
        <v>0</v>
      </c>
      <c r="G2676" s="24">
        <f t="shared" ref="G2676:G2679" si="769">E2676+F2676</f>
        <v>0</v>
      </c>
      <c r="H2676" s="24">
        <f>IFERROR(VLOOKUP(S2676,Swaps_wk!$A$2:$AP$151,HLOOKUP(MAIN!D2676,Swaps_wk!$B$2:$AP$151,150,FALSE),FALSE),0)</f>
        <v>0</v>
      </c>
      <c r="I2676" s="24">
        <f>SUMIFS(PASTE_DQS_TRACKER!$D:$D,PASTE_DQS_TRACKER!$C:$C,MAIN!$A2676,PASTE_DQS_TRACKER!$B:$B,MAIN!$D2676)-SUMIFS(PASTE_DQS_TRACKER!$D:$D,PASTE_DQS_TRACKER!$C:$C,MAIN!A2676,PASTE_DQS_TRACKER!$E:$E,MAIN!$D2676)</f>
        <v>0</v>
      </c>
      <c r="J2676" s="25">
        <f t="shared" ref="J2676:J2679" si="770">G2676+I2676</f>
        <v>0</v>
      </c>
      <c r="K2676" s="24">
        <f>IFERROR(IF(V2676="Flex",0,IF(D2676=$D$30,VLOOKUP(A2676,MMO_o10M_lease!$A$1:$F$51,5,FALSE),IF(D2676=$D$26,VLOOKUP(D2676,LANDINGS!$A$3:$BR$40,HLOOKUP(A2676,LANDINGS!$B$1:$CF$42,42,FALSE),FALSE)-IFERROR(VLOOKUP(A2676,MMO_o10M_lease!$A$1:$F$38,5,FALSE),0),VLOOKUP(D2676,LANDINGS!$A$3:$CF$40,HLOOKUP(A2676,LANDINGS!$B$1:$CF$42,42,FALSE),FALSE)))),0)</f>
        <v>0</v>
      </c>
      <c r="L2676" s="24">
        <f>SUMIFS(PASTE_FLEX_TRACKER!$D:$D,PASTE_FLEX_TRACKER!$F:$F,MAIN!$A2676,PASTE_FLEX_TRACKER!$B:$B,MAIN!$D2676)-SUMIFS(PASTE_FLEX_TRACKER!$D:$D,PASTE_FLEX_TRACKER!$C:$C,MAIN!$A2676,PASTE_FLEX_TRACKER!$B:$B,MAIN!$D2676)</f>
        <v>0</v>
      </c>
      <c r="M2676" s="24" t="str">
        <f>IFERROR(-VLOOKUP(D2676,SQ!$A$19:$CC$52,HLOOKUP(MAIN!A2676,SQ!$B$18:$CC$56,39,FALSE),FALSE),"n/a")</f>
        <v>n/a</v>
      </c>
      <c r="N2676" s="46" t="s">
        <v>563</v>
      </c>
      <c r="O2676" s="46">
        <f>SUMIFS(MAN_ADJ!$L:$L,MAN_ADJ!$K:$K,MAIN!$D2676,MAN_ADJ!$J:$J,MAIN!$S2676)</f>
        <v>0</v>
      </c>
      <c r="P2676" s="25">
        <f t="shared" si="767"/>
        <v>0</v>
      </c>
      <c r="Q2676" s="28" t="str">
        <f t="shared" ref="Q2676:Q2679" si="771">IFERROR(P2676/J2676,"n/a")</f>
        <v>n/a</v>
      </c>
      <c r="R2676" s="38">
        <f t="shared" ref="R2676:R2679" si="772">J2676-P2676</f>
        <v>0</v>
      </c>
      <c r="S2676" s="17" t="s">
        <v>266</v>
      </c>
    </row>
    <row r="2677" spans="1:19" x14ac:dyDescent="0.25">
      <c r="A2677" s="17" t="s">
        <v>266</v>
      </c>
      <c r="B2677" s="17" t="s">
        <v>93</v>
      </c>
      <c r="C2677" s="17" t="s">
        <v>267</v>
      </c>
      <c r="D2677" s="17" t="s">
        <v>128</v>
      </c>
      <c r="E2677" s="24">
        <f>IF(U2677="SC",SUMIFS(SC!F:F,SC!A:A,MAIN!D2677,SC!B:B,MAIN!A2677),SUMIFS(Allocations!$H:$H,Allocations!$A:$A,MAIN!$A2677,Allocations!$B:$B,MAIN!$D2677))</f>
        <v>0</v>
      </c>
      <c r="F2677" s="24">
        <f>IF(U2677="SC",SUMIFS(SC!J:J,SC!A:A,MAIN!D2677,SC!B:B,MAIN!A2677),SUMIFS(Allocations!M:M,Allocations!A:A,MAIN!A2677,Allocations!B:B,MAIN!D2677))</f>
        <v>0</v>
      </c>
      <c r="G2677" s="24">
        <f t="shared" si="769"/>
        <v>0</v>
      </c>
      <c r="H2677" s="24">
        <f>IFERROR(VLOOKUP(S2677,Swaps_wk!$A$2:$AP$151,HLOOKUP(MAIN!D2677,Swaps_wk!$B$2:$AP$151,150,FALSE),FALSE),0)</f>
        <v>0</v>
      </c>
      <c r="I2677" s="24">
        <f>SUMIFS(PASTE_DQS_TRACKER!$D:$D,PASTE_DQS_TRACKER!$C:$C,MAIN!$A2677,PASTE_DQS_TRACKER!$B:$B,MAIN!$D2677)-SUMIFS(PASTE_DQS_TRACKER!$D:$D,PASTE_DQS_TRACKER!$C:$C,MAIN!A2677,PASTE_DQS_TRACKER!$E:$E,MAIN!$D2677)</f>
        <v>0</v>
      </c>
      <c r="J2677" s="25">
        <f t="shared" si="770"/>
        <v>0</v>
      </c>
      <c r="K2677" s="24">
        <f>IFERROR(IF(V2677="Flex",0,IF(D2677=$D$30,VLOOKUP(A2677,MMO_o10M_lease!$A$1:$F$51,5,FALSE),IF(D2677=$D$26,VLOOKUP(D2677,LANDINGS!$A$3:$BR$40,HLOOKUP(A2677,LANDINGS!$B$1:$CF$42,42,FALSE),FALSE)-IFERROR(VLOOKUP(A2677,MMO_o10M_lease!$A$1:$F$38,5,FALSE),0),VLOOKUP(D2677,LANDINGS!$A$3:$CF$40,HLOOKUP(A2677,LANDINGS!$B$1:$CF$42,42,FALSE),FALSE)))),0)</f>
        <v>0</v>
      </c>
      <c r="L2677" s="24">
        <f>SUMIFS(PASTE_FLEX_TRACKER!$D:$D,PASTE_FLEX_TRACKER!$F:$F,MAIN!$A2677,PASTE_FLEX_TRACKER!$B:$B,MAIN!$D2677)-SUMIFS(PASTE_FLEX_TRACKER!$D:$D,PASTE_FLEX_TRACKER!$C:$C,MAIN!$A2677,PASTE_FLEX_TRACKER!$B:$B,MAIN!$D2677)</f>
        <v>0</v>
      </c>
      <c r="M2677" s="24" t="str">
        <f>IFERROR(-VLOOKUP(D2677,SQ!$A$19:$CC$52,HLOOKUP(MAIN!A2677,SQ!$B$18:$CC$56,39,FALSE),FALSE),"n/a")</f>
        <v>n/a</v>
      </c>
      <c r="N2677" s="46" t="s">
        <v>563</v>
      </c>
      <c r="O2677" s="46">
        <f>SUMIFS(MAN_ADJ!$L:$L,MAN_ADJ!$K:$K,MAIN!$D2677,MAN_ADJ!$J:$J,MAIN!$S2677)</f>
        <v>0</v>
      </c>
      <c r="P2677" s="25">
        <f t="shared" si="767"/>
        <v>0</v>
      </c>
      <c r="Q2677" s="28" t="str">
        <f t="shared" si="771"/>
        <v>n/a</v>
      </c>
      <c r="R2677" s="38">
        <f t="shared" si="772"/>
        <v>0</v>
      </c>
      <c r="S2677" s="17" t="s">
        <v>266</v>
      </c>
    </row>
    <row r="2678" spans="1:19" x14ac:dyDescent="0.25">
      <c r="A2678" s="17" t="s">
        <v>266</v>
      </c>
      <c r="B2678" s="17" t="s">
        <v>93</v>
      </c>
      <c r="C2678" s="17" t="s">
        <v>267</v>
      </c>
      <c r="D2678" s="17" t="s">
        <v>129</v>
      </c>
      <c r="E2678" s="24">
        <f>IF(U2678="SC",SUMIFS(SC!F:F,SC!A:A,MAIN!D2678,SC!B:B,MAIN!A2678),SUMIFS(Allocations!$H:$H,Allocations!$A:$A,MAIN!$A2678,Allocations!$B:$B,MAIN!$D2678))</f>
        <v>0</v>
      </c>
      <c r="F2678" s="24">
        <f>IF(U2678="SC",SUMIFS(SC!J:J,SC!A:A,MAIN!D2678,SC!B:B,MAIN!A2678),SUMIFS(Allocations!M:M,Allocations!A:A,MAIN!A2678,Allocations!B:B,MAIN!D2678))</f>
        <v>0</v>
      </c>
      <c r="G2678" s="24">
        <f t="shared" si="769"/>
        <v>0</v>
      </c>
      <c r="H2678" s="24">
        <f>IFERROR(VLOOKUP(S2678,Swaps_wk!$A$2:$AP$151,HLOOKUP(MAIN!D2678,Swaps_wk!$B$2:$AP$151,150,FALSE),FALSE),0)</f>
        <v>0</v>
      </c>
      <c r="I2678" s="24">
        <f>SUMIFS(PASTE_DQS_TRACKER!$D:$D,PASTE_DQS_TRACKER!$C:$C,MAIN!$A2678,PASTE_DQS_TRACKER!$B:$B,MAIN!$D2678)-SUMIFS(PASTE_DQS_TRACKER!$D:$D,PASTE_DQS_TRACKER!$C:$C,MAIN!A2678,PASTE_DQS_TRACKER!$E:$E,MAIN!$D2678)</f>
        <v>0</v>
      </c>
      <c r="J2678" s="25">
        <f t="shared" si="770"/>
        <v>0</v>
      </c>
      <c r="K2678" s="24">
        <f>IFERROR(IF(V2678="Flex",0,IF(D2678=$D$30,VLOOKUP(A2678,MMO_o10M_lease!$A$1:$F$51,5,FALSE),IF(D2678=$D$26,VLOOKUP(D2678,LANDINGS!$A$3:$BR$40,HLOOKUP(A2678,LANDINGS!$B$1:$CF$42,42,FALSE),FALSE)-IFERROR(VLOOKUP(A2678,MMO_o10M_lease!$A$1:$F$38,5,FALSE),0),VLOOKUP(D2678,LANDINGS!$A$3:$CF$40,HLOOKUP(A2678,LANDINGS!$B$1:$CF$42,42,FALSE),FALSE)))),0)</f>
        <v>0</v>
      </c>
      <c r="L2678" s="24">
        <f>SUMIFS(PASTE_FLEX_TRACKER!$D:$D,PASTE_FLEX_TRACKER!$F:$F,MAIN!$A2678,PASTE_FLEX_TRACKER!$B:$B,MAIN!$D2678)-SUMIFS(PASTE_FLEX_TRACKER!$D:$D,PASTE_FLEX_TRACKER!$C:$C,MAIN!$A2678,PASTE_FLEX_TRACKER!$B:$B,MAIN!$D2678)</f>
        <v>0</v>
      </c>
      <c r="M2678" s="24" t="str">
        <f>IFERROR(-VLOOKUP(D2678,SQ!$A$19:$CC$52,HLOOKUP(MAIN!A2678,SQ!$B$18:$CC$56,39,FALSE),FALSE),"n/a")</f>
        <v>n/a</v>
      </c>
      <c r="N2678" s="46" t="s">
        <v>563</v>
      </c>
      <c r="O2678" s="46">
        <f>SUMIFS(MAN_ADJ!$L:$L,MAN_ADJ!$K:$K,MAIN!$D2678,MAN_ADJ!$J:$J,MAIN!$S2678)</f>
        <v>0</v>
      </c>
      <c r="P2678" s="25">
        <f t="shared" si="767"/>
        <v>0</v>
      </c>
      <c r="Q2678" s="28" t="str">
        <f t="shared" si="771"/>
        <v>n/a</v>
      </c>
      <c r="R2678" s="38">
        <f t="shared" si="772"/>
        <v>0</v>
      </c>
      <c r="S2678" s="17" t="s">
        <v>266</v>
      </c>
    </row>
    <row r="2679" spans="1:19" x14ac:dyDescent="0.25">
      <c r="A2679" s="17" t="s">
        <v>266</v>
      </c>
      <c r="B2679" s="17" t="s">
        <v>93</v>
      </c>
      <c r="C2679" s="17" t="s">
        <v>267</v>
      </c>
      <c r="D2679" s="17" t="s">
        <v>155</v>
      </c>
      <c r="E2679" s="24">
        <f>IF(U2679="SC",SUMIFS(SC!F:F,SC!A:A,MAIN!D2679,SC!B:B,MAIN!A2679),SUMIFS(Allocations!$H:$H,Allocations!$A:$A,MAIN!$A2679,Allocations!$B:$B,MAIN!$D2679))</f>
        <v>0</v>
      </c>
      <c r="F2679" s="24">
        <f>IF(U2679="SC",SUMIFS(SC!J:J,SC!A:A,MAIN!D2679,SC!B:B,MAIN!A2679),SUMIFS(Allocations!M:M,Allocations!A:A,MAIN!A2679,Allocations!B:B,MAIN!D2679))</f>
        <v>0</v>
      </c>
      <c r="G2679" s="24">
        <f t="shared" si="769"/>
        <v>0</v>
      </c>
      <c r="H2679" s="24">
        <f>IFERROR(VLOOKUP(S2679,Swaps_wk!$A$2:$AP$151,HLOOKUP(MAIN!D2679,Swaps_wk!$B$2:$AP$151,150,FALSE),FALSE),0)</f>
        <v>0</v>
      </c>
      <c r="I2679" s="24">
        <f>SUMIFS(PASTE_DQS_TRACKER!$D:$D,PASTE_DQS_TRACKER!$C:$C,MAIN!$A2679,PASTE_DQS_TRACKER!$B:$B,MAIN!$D2679)-SUMIFS(PASTE_DQS_TRACKER!$D:$D,PASTE_DQS_TRACKER!$C:$C,MAIN!A2679,PASTE_DQS_TRACKER!$E:$E,MAIN!$D2679)</f>
        <v>0</v>
      </c>
      <c r="J2679" s="25">
        <f t="shared" si="770"/>
        <v>0</v>
      </c>
      <c r="K2679" s="24">
        <f>IFERROR(IF(V2679="Flex",0,IF(D2679=$D$30,VLOOKUP(A2679,MMO_o10M_lease!$A$1:$F$51,5,FALSE),IF(D2679=$D$26,VLOOKUP(D2679,LANDINGS!$A$3:$BR$40,HLOOKUP(A2679,LANDINGS!$B$1:$CF$42,42,FALSE),FALSE)-IFERROR(VLOOKUP(A2679,MMO_o10M_lease!$A$1:$F$38,5,FALSE),0),VLOOKUP(D2679,LANDINGS!$A$3:$CF$40,HLOOKUP(A2679,LANDINGS!$B$1:$CF$42,42,FALSE),FALSE)))),0)</f>
        <v>0</v>
      </c>
      <c r="L2679" s="24">
        <f>SUMIFS(PASTE_FLEX_TRACKER!$D:$D,PASTE_FLEX_TRACKER!$F:$F,MAIN!$A2679,PASTE_FLEX_TRACKER!$B:$B,MAIN!$D2679)-SUMIFS(PASTE_FLEX_TRACKER!$D:$D,PASTE_FLEX_TRACKER!$C:$C,MAIN!$A2679,PASTE_FLEX_TRACKER!$B:$B,MAIN!$D2679)</f>
        <v>0</v>
      </c>
      <c r="M2679" s="24" t="str">
        <f>IFERROR(-VLOOKUP(D2679,SQ!$A$19:$CC$52,HLOOKUP(MAIN!A2679,SQ!$B$18:$CC$56,39,FALSE),FALSE),"n/a")</f>
        <v>n/a</v>
      </c>
      <c r="N2679" s="46" t="s">
        <v>563</v>
      </c>
      <c r="O2679" s="46">
        <f>SUMIFS(MAN_ADJ!$L:$L,MAN_ADJ!$K:$K,MAIN!$D2679,MAN_ADJ!$J:$J,MAIN!$S2679)</f>
        <v>0</v>
      </c>
      <c r="P2679" s="25">
        <f t="shared" si="767"/>
        <v>0</v>
      </c>
      <c r="Q2679" s="28" t="str">
        <f t="shared" si="771"/>
        <v>n/a</v>
      </c>
      <c r="R2679" s="38">
        <f t="shared" si="772"/>
        <v>0</v>
      </c>
      <c r="S2679" s="17" t="s">
        <v>266</v>
      </c>
    </row>
    <row r="2680" spans="1:19" x14ac:dyDescent="0.25">
      <c r="A2680" s="17" t="s">
        <v>266</v>
      </c>
      <c r="B2680" s="17" t="s">
        <v>93</v>
      </c>
      <c r="C2680" s="17" t="s">
        <v>267</v>
      </c>
      <c r="D2680" s="17" t="s">
        <v>130</v>
      </c>
      <c r="E2680" s="24">
        <f>IF(U2680="SC",SUMIFS(SC!F:F,SC!A:A,MAIN!D2680,SC!B:B,MAIN!A2680),SUMIFS(Allocations!$H:$H,Allocations!$A:$A,MAIN!$A2680,Allocations!$B:$B,MAIN!$D2680))</f>
        <v>0</v>
      </c>
      <c r="F2680" s="24">
        <f>IF(U2680="SC",SUMIFS(SC!J:J,SC!A:A,MAIN!D2680,SC!B:B,MAIN!A2680),SUMIFS(Allocations!M:M,Allocations!A:A,MAIN!A2680,Allocations!B:B,MAIN!D2680))</f>
        <v>0</v>
      </c>
      <c r="G2680" s="24">
        <f t="shared" si="765"/>
        <v>0</v>
      </c>
      <c r="H2680" s="24">
        <f>IFERROR(VLOOKUP(S2680,Swaps_wk!$A$2:$AP$151,HLOOKUP(MAIN!D2680,Swaps_wk!$B$2:$AP$151,150,FALSE),FALSE),0)</f>
        <v>0</v>
      </c>
      <c r="I2680" s="24">
        <f>SUMIFS(PASTE_DQS_TRACKER!$D:$D,PASTE_DQS_TRACKER!$C:$C,MAIN!$A2680,PASTE_DQS_TRACKER!$B:$B,MAIN!$D2680)-SUMIFS(PASTE_DQS_TRACKER!$D:$D,PASTE_DQS_TRACKER!$C:$C,MAIN!A2680,PASTE_DQS_TRACKER!$E:$E,MAIN!$D2680)</f>
        <v>0</v>
      </c>
      <c r="J2680" s="25">
        <f t="shared" si="766"/>
        <v>0</v>
      </c>
      <c r="K2680" s="24">
        <f>IFERROR(IF(V2680="Flex",0,IF(D2680=$D$30,VLOOKUP(A2680,MMO_o10M_lease!$A$1:$F$51,5,FALSE),IF(D2680=$D$26,VLOOKUP(D2680,LANDINGS!$A$3:$BR$40,HLOOKUP(A2680,LANDINGS!$B$1:$CF$42,42,FALSE),FALSE)-IFERROR(VLOOKUP(A2680,MMO_o10M_lease!$A$1:$F$38,5,FALSE),0),VLOOKUP(D2680,LANDINGS!$A$3:$CF$40,HLOOKUP(A2680,LANDINGS!$B$1:$CF$42,42,FALSE),FALSE)))),0)</f>
        <v>0</v>
      </c>
      <c r="L2680" s="24">
        <f>SUMIFS(PASTE_FLEX_TRACKER!$D:$D,PASTE_FLEX_TRACKER!$F:$F,MAIN!$A2680,PASTE_FLEX_TRACKER!$B:$B,MAIN!$D2680)-SUMIFS(PASTE_FLEX_TRACKER!$D:$D,PASTE_FLEX_TRACKER!$C:$C,MAIN!$A2680,PASTE_FLEX_TRACKER!$B:$B,MAIN!$D2680)</f>
        <v>0</v>
      </c>
      <c r="M2680" s="24" t="str">
        <f>IFERROR(-VLOOKUP(D2680,SQ!$A$19:$CC$52,HLOOKUP(MAIN!A2680,SQ!$B$18:$CC$56,39,FALSE),FALSE),"n/a")</f>
        <v>n/a</v>
      </c>
      <c r="N2680" s="46" t="s">
        <v>563</v>
      </c>
      <c r="O2680" s="46">
        <f>SUMIFS(MAN_ADJ!$L:$L,MAN_ADJ!$K:$K,MAIN!$D2680,MAN_ADJ!$J:$J,MAIN!$S2680)</f>
        <v>0</v>
      </c>
      <c r="P2680" s="25">
        <f t="shared" si="767"/>
        <v>0</v>
      </c>
      <c r="Q2680" s="28" t="str">
        <f t="shared" si="768"/>
        <v>n/a</v>
      </c>
      <c r="R2680" s="38">
        <f t="shared" si="758"/>
        <v>0</v>
      </c>
      <c r="S2680" s="17" t="s">
        <v>266</v>
      </c>
    </row>
    <row r="2681" spans="1:19" x14ac:dyDescent="0.25">
      <c r="A2681" s="26" t="s">
        <v>266</v>
      </c>
      <c r="B2681" s="26" t="s">
        <v>93</v>
      </c>
      <c r="C2681" s="26" t="s">
        <v>267</v>
      </c>
      <c r="D2681" s="26" t="s">
        <v>131</v>
      </c>
      <c r="E2681" s="27">
        <f t="shared" ref="E2681:M2681" si="773">SUM(E2643:E2680)</f>
        <v>10.95</v>
      </c>
      <c r="F2681" s="27">
        <f t="shared" si="773"/>
        <v>1.1989999999999998</v>
      </c>
      <c r="G2681" s="27">
        <f t="shared" si="773"/>
        <v>12.148999999999999</v>
      </c>
      <c r="H2681" s="27">
        <f>IFERROR(VLOOKUP(S2681,Swaps_wk!$A$2:$AP$151,HLOOKUP(MAIN!D2681,Swaps_wk!$B$2:$AP$151,150,FALSE),FALSE),0)</f>
        <v>0</v>
      </c>
      <c r="I2681" s="27">
        <f t="shared" si="773"/>
        <v>0</v>
      </c>
      <c r="J2681" s="25">
        <f t="shared" si="773"/>
        <v>12.148999999999999</v>
      </c>
      <c r="K2681" s="27">
        <f t="shared" si="773"/>
        <v>2.5409999999999999</v>
      </c>
      <c r="L2681" s="27">
        <f t="shared" si="773"/>
        <v>0</v>
      </c>
      <c r="M2681" s="27">
        <f t="shared" si="773"/>
        <v>0</v>
      </c>
      <c r="N2681" s="46" t="s">
        <v>563</v>
      </c>
      <c r="O2681" s="27">
        <f>SUM(O2643:O2680)</f>
        <v>0</v>
      </c>
      <c r="P2681" s="25">
        <f t="shared" ref="P2681" si="774">SUM(P2643:P2680)</f>
        <v>2.5409999999999999</v>
      </c>
      <c r="Q2681" s="28">
        <f t="shared" si="768"/>
        <v>0.20915301670919417</v>
      </c>
      <c r="R2681" s="38">
        <f t="shared" si="758"/>
        <v>9.6079999999999988</v>
      </c>
      <c r="S2681" s="17" t="s">
        <v>266</v>
      </c>
    </row>
    <row r="2682" spans="1:19" x14ac:dyDescent="0.25">
      <c r="A2682" s="17" t="s">
        <v>64</v>
      </c>
      <c r="B2682" s="17" t="s">
        <v>93</v>
      </c>
      <c r="C2682" s="17" t="s">
        <v>268</v>
      </c>
      <c r="D2682" s="17" t="s">
        <v>95</v>
      </c>
      <c r="E2682" s="24">
        <f>IF(U2682="SC",SUMIFS(SC!F:F,SC!A:A,MAIN!D2682,SC!B:B,MAIN!A2682),SUMIFS(Allocations!$H:$H,Allocations!$A:$A,MAIN!$A2682,Allocations!$B:$B,MAIN!$D2682))</f>
        <v>451.678</v>
      </c>
      <c r="F2682" s="24">
        <f>IF(U2682="SC",SUMIFS(SC!J:J,SC!A:A,MAIN!D2682,SC!B:B,MAIN!A2682),SUMIFS(Allocations!M:M,Allocations!A:A,MAIN!A2682,Allocations!B:B,MAIN!D2682))</f>
        <v>0</v>
      </c>
      <c r="G2682" s="24">
        <f t="shared" ref="G2682:G2719" si="775">E2682+F2682</f>
        <v>451.678</v>
      </c>
      <c r="H2682" s="24">
        <f>IFERROR(VLOOKUP(S2682,Swaps_wk!$A$2:$AP$151,HLOOKUP(MAIN!D2682,Swaps_wk!$B$2:$AP$151,150,FALSE),FALSE),0)</f>
        <v>0</v>
      </c>
      <c r="I2682" s="24">
        <f>SUMIFS(PASTE_DQS_TRACKER!$D:$D,PASTE_DQS_TRACKER!$C:$C,MAIN!$A2682,PASTE_DQS_TRACKER!$B:$B,MAIN!$D2682)-SUMIFS(PASTE_DQS_TRACKER!$D:$D,PASTE_DQS_TRACKER!$C:$C,MAIN!A2682,PASTE_DQS_TRACKER!$E:$E,MAIN!$D2682)</f>
        <v>-60.599999999999994</v>
      </c>
      <c r="J2682" s="25">
        <f t="shared" ref="J2682:J2719" si="776">G2682+I2682</f>
        <v>391.07799999999997</v>
      </c>
      <c r="K2682" s="24">
        <f>IFERROR(IF(V2682="Flex",0,IF(D2682=$D$30,VLOOKUP(A2682,MMO_o10M_lease!$A$1:$F$51,5,FALSE),IF(D2682=$D$26,VLOOKUP(D2682,LANDINGS!$A$3:$BR$40,HLOOKUP(A2682,LANDINGS!$B$1:$CF$42,42,FALSE),FALSE)-IFERROR(VLOOKUP(A2682,MMO_o10M_lease!$A$1:$F$38,5,FALSE),0),VLOOKUP(D2682,LANDINGS!$A$3:$CF$40,HLOOKUP(A2682,LANDINGS!$B$1:$CF$42,42,FALSE),FALSE)))),0)</f>
        <v>51.003</v>
      </c>
      <c r="L2682" s="24">
        <f>SUMIFS(PASTE_FLEX_TRACKER!$D:$D,PASTE_FLEX_TRACKER!$F:$F,MAIN!$A2682,PASTE_FLEX_TRACKER!$B:$B,MAIN!$D2682)-SUMIFS(PASTE_FLEX_TRACKER!$D:$D,PASTE_FLEX_TRACKER!$C:$C,MAIN!$A2682,PASTE_FLEX_TRACKER!$B:$B,MAIN!$D2682)</f>
        <v>0</v>
      </c>
      <c r="M2682" s="24">
        <f>IFERROR(-VLOOKUP(D2682,SQ!$A$19:$CC$52,HLOOKUP(MAIN!A2682,SQ!$B$18:$CC$56,39,FALSE),FALSE),"n/a")</f>
        <v>0</v>
      </c>
      <c r="N2682" s="46" t="s">
        <v>563</v>
      </c>
      <c r="O2682" s="46">
        <f>SUMIFS(MAN_ADJ!$L:$L,MAN_ADJ!$K:$K,MAIN!$D2682,MAN_ADJ!$J:$J,MAIN!$S2682)</f>
        <v>0</v>
      </c>
      <c r="P2682" s="25">
        <f t="shared" ref="P2682:P2719" si="777">SUM(K2682:O2682)</f>
        <v>51.003</v>
      </c>
      <c r="Q2682" s="28">
        <f t="shared" si="768"/>
        <v>0.13041643866440966</v>
      </c>
      <c r="R2682" s="38">
        <f t="shared" si="758"/>
        <v>340.07499999999999</v>
      </c>
      <c r="S2682" s="17" t="s">
        <v>64</v>
      </c>
    </row>
    <row r="2683" spans="1:19" x14ac:dyDescent="0.25">
      <c r="A2683" s="17" t="s">
        <v>64</v>
      </c>
      <c r="B2683" s="17" t="s">
        <v>93</v>
      </c>
      <c r="C2683" s="17" t="s">
        <v>268</v>
      </c>
      <c r="D2683" s="17" t="s">
        <v>96</v>
      </c>
      <c r="E2683" s="24">
        <f>IF(U2683="SC",SUMIFS(SC!F:F,SC!A:A,MAIN!D2683,SC!B:B,MAIN!A2683),SUMIFS(Allocations!$H:$H,Allocations!$A:$A,MAIN!$A2683,Allocations!$B:$B,MAIN!$D2683))</f>
        <v>68.649999999999991</v>
      </c>
      <c r="F2683" s="24">
        <f>IF(U2683="SC",SUMIFS(SC!J:J,SC!A:A,MAIN!D2683,SC!B:B,MAIN!A2683),SUMIFS(Allocations!M:M,Allocations!A:A,MAIN!A2683,Allocations!B:B,MAIN!D2683))</f>
        <v>0</v>
      </c>
      <c r="G2683" s="24">
        <f t="shared" si="775"/>
        <v>68.649999999999991</v>
      </c>
      <c r="H2683" s="24">
        <f>IFERROR(VLOOKUP(S2683,Swaps_wk!$A$2:$AP$151,HLOOKUP(MAIN!D2683,Swaps_wk!$B$2:$AP$151,150,FALSE),FALSE),0)</f>
        <v>0</v>
      </c>
      <c r="I2683" s="24">
        <f>SUMIFS(PASTE_DQS_TRACKER!$D:$D,PASTE_DQS_TRACKER!$C:$C,MAIN!$A2683,PASTE_DQS_TRACKER!$B:$B,MAIN!$D2683)-SUMIFS(PASTE_DQS_TRACKER!$D:$D,PASTE_DQS_TRACKER!$C:$C,MAIN!A2683,PASTE_DQS_TRACKER!$E:$E,MAIN!$D2683)</f>
        <v>17.3</v>
      </c>
      <c r="J2683" s="25">
        <f t="shared" si="776"/>
        <v>85.949999999999989</v>
      </c>
      <c r="K2683" s="24">
        <f>IFERROR(IF(V2683="Flex",0,IF(D2683=$D$30,VLOOKUP(A2683,MMO_o10M_lease!$A$1:$F$51,5,FALSE),IF(D2683=$D$26,VLOOKUP(D2683,LANDINGS!$A$3:$BR$40,HLOOKUP(A2683,LANDINGS!$B$1:$CF$42,42,FALSE),FALSE)-IFERROR(VLOOKUP(A2683,MMO_o10M_lease!$A$1:$F$38,5,FALSE),0),VLOOKUP(D2683,LANDINGS!$A$3:$CF$40,HLOOKUP(A2683,LANDINGS!$B$1:$CF$42,42,FALSE),FALSE)))),0)</f>
        <v>24.582000000000001</v>
      </c>
      <c r="L2683" s="24">
        <f>SUMIFS(PASTE_FLEX_TRACKER!$D:$D,PASTE_FLEX_TRACKER!$F:$F,MAIN!$A2683,PASTE_FLEX_TRACKER!$B:$B,MAIN!$D2683)-SUMIFS(PASTE_FLEX_TRACKER!$D:$D,PASTE_FLEX_TRACKER!$C:$C,MAIN!$A2683,PASTE_FLEX_TRACKER!$B:$B,MAIN!$D2683)</f>
        <v>0</v>
      </c>
      <c r="M2683" s="24">
        <f>IFERROR(-VLOOKUP(D2683,SQ!$A$19:$CC$52,HLOOKUP(MAIN!A2683,SQ!$B$18:$CC$56,39,FALSE),FALSE),"n/a")</f>
        <v>0</v>
      </c>
      <c r="N2683" s="46" t="s">
        <v>563</v>
      </c>
      <c r="O2683" s="46">
        <f>SUMIFS(MAN_ADJ!$L:$L,MAN_ADJ!$K:$K,MAIN!$D2683,MAN_ADJ!$J:$J,MAIN!$S2683)</f>
        <v>0</v>
      </c>
      <c r="P2683" s="25">
        <f t="shared" si="777"/>
        <v>24.582000000000001</v>
      </c>
      <c r="Q2683" s="28">
        <f t="shared" si="768"/>
        <v>0.28600349040139622</v>
      </c>
      <c r="R2683" s="38">
        <f t="shared" si="758"/>
        <v>61.367999999999988</v>
      </c>
      <c r="S2683" s="17" t="s">
        <v>64</v>
      </c>
    </row>
    <row r="2684" spans="1:19" x14ac:dyDescent="0.25">
      <c r="A2684" s="17" t="s">
        <v>64</v>
      </c>
      <c r="B2684" s="17" t="s">
        <v>93</v>
      </c>
      <c r="C2684" s="17" t="s">
        <v>268</v>
      </c>
      <c r="D2684" s="17" t="s">
        <v>97</v>
      </c>
      <c r="E2684" s="24">
        <f>IF(U2684="SC",SUMIFS(SC!F:F,SC!A:A,MAIN!D2684,SC!B:B,MAIN!A2684),SUMIFS(Allocations!$H:$H,Allocations!$A:$A,MAIN!$A2684,Allocations!$B:$B,MAIN!$D2684))</f>
        <v>82.1</v>
      </c>
      <c r="F2684" s="24">
        <f>IF(U2684="SC",SUMIFS(SC!J:J,SC!A:A,MAIN!D2684,SC!B:B,MAIN!A2684),SUMIFS(Allocations!M:M,Allocations!A:A,MAIN!A2684,Allocations!B:B,MAIN!D2684))</f>
        <v>0</v>
      </c>
      <c r="G2684" s="24">
        <f t="shared" si="775"/>
        <v>82.1</v>
      </c>
      <c r="H2684" s="24">
        <f>IFERROR(VLOOKUP(S2684,Swaps_wk!$A$2:$AP$151,HLOOKUP(MAIN!D2684,Swaps_wk!$B$2:$AP$151,150,FALSE),FALSE),0)</f>
        <v>0</v>
      </c>
      <c r="I2684" s="24">
        <f>SUMIFS(PASTE_DQS_TRACKER!$D:$D,PASTE_DQS_TRACKER!$C:$C,MAIN!$A2684,PASTE_DQS_TRACKER!$B:$B,MAIN!$D2684)-SUMIFS(PASTE_DQS_TRACKER!$D:$D,PASTE_DQS_TRACKER!$C:$C,MAIN!A2684,PASTE_DQS_TRACKER!$E:$E,MAIN!$D2684)</f>
        <v>-46.1</v>
      </c>
      <c r="J2684" s="25">
        <f t="shared" si="776"/>
        <v>35.999999999999993</v>
      </c>
      <c r="K2684" s="24">
        <f>IFERROR(IF(V2684="Flex",0,IF(D2684=$D$30,VLOOKUP(A2684,MMO_o10M_lease!$A$1:$F$51,5,FALSE),IF(D2684=$D$26,VLOOKUP(D2684,LANDINGS!$A$3:$BR$40,HLOOKUP(A2684,LANDINGS!$B$1:$CF$42,42,FALSE),FALSE)-IFERROR(VLOOKUP(A2684,MMO_o10M_lease!$A$1:$F$38,5,FALSE),0),VLOOKUP(D2684,LANDINGS!$A$3:$CF$40,HLOOKUP(A2684,LANDINGS!$B$1:$CF$42,42,FALSE),FALSE)))),0)</f>
        <v>10.234</v>
      </c>
      <c r="L2684" s="24">
        <f>SUMIFS(PASTE_FLEX_TRACKER!$D:$D,PASTE_FLEX_TRACKER!$F:$F,MAIN!$A2684,PASTE_FLEX_TRACKER!$B:$B,MAIN!$D2684)-SUMIFS(PASTE_FLEX_TRACKER!$D:$D,PASTE_FLEX_TRACKER!$C:$C,MAIN!$A2684,PASTE_FLEX_TRACKER!$B:$B,MAIN!$D2684)</f>
        <v>0</v>
      </c>
      <c r="M2684" s="24">
        <f>IFERROR(-VLOOKUP(D2684,SQ!$A$19:$CC$52,HLOOKUP(MAIN!A2684,SQ!$B$18:$CC$56,39,FALSE),FALSE),"n/a")</f>
        <v>0</v>
      </c>
      <c r="N2684" s="46" t="s">
        <v>563</v>
      </c>
      <c r="O2684" s="46">
        <f>SUMIFS(MAN_ADJ!$L:$L,MAN_ADJ!$K:$K,MAIN!$D2684,MAN_ADJ!$J:$J,MAIN!$S2684)</f>
        <v>0</v>
      </c>
      <c r="P2684" s="25">
        <f t="shared" si="777"/>
        <v>10.234</v>
      </c>
      <c r="Q2684" s="28">
        <f t="shared" si="768"/>
        <v>0.28427777777777785</v>
      </c>
      <c r="R2684" s="38">
        <f t="shared" si="758"/>
        <v>25.765999999999991</v>
      </c>
      <c r="S2684" s="17" t="s">
        <v>64</v>
      </c>
    </row>
    <row r="2685" spans="1:19" x14ac:dyDescent="0.25">
      <c r="A2685" s="17" t="s">
        <v>64</v>
      </c>
      <c r="B2685" s="17" t="s">
        <v>93</v>
      </c>
      <c r="C2685" s="17" t="s">
        <v>268</v>
      </c>
      <c r="D2685" s="17" t="s">
        <v>98</v>
      </c>
      <c r="E2685" s="24">
        <f>IF(U2685="SC",SUMIFS(SC!F:F,SC!A:A,MAIN!D2685,SC!B:B,MAIN!A2685),SUMIFS(Allocations!$H:$H,Allocations!$A:$A,MAIN!$A2685,Allocations!$B:$B,MAIN!$D2685))</f>
        <v>437.32</v>
      </c>
      <c r="F2685" s="24">
        <f>IF(U2685="SC",SUMIFS(SC!J:J,SC!A:A,MAIN!D2685,SC!B:B,MAIN!A2685),SUMIFS(Allocations!M:M,Allocations!A:A,MAIN!A2685,Allocations!B:B,MAIN!D2685))</f>
        <v>0</v>
      </c>
      <c r="G2685" s="24">
        <f t="shared" si="775"/>
        <v>437.32</v>
      </c>
      <c r="H2685" s="24">
        <f>IFERROR(VLOOKUP(S2685,Swaps_wk!$A$2:$AP$151,HLOOKUP(MAIN!D2685,Swaps_wk!$B$2:$AP$151,150,FALSE),FALSE),0)</f>
        <v>0</v>
      </c>
      <c r="I2685" s="24">
        <f>SUMIFS(PASTE_DQS_TRACKER!$D:$D,PASTE_DQS_TRACKER!$C:$C,MAIN!$A2685,PASTE_DQS_TRACKER!$B:$B,MAIN!$D2685)-SUMIFS(PASTE_DQS_TRACKER!$D:$D,PASTE_DQS_TRACKER!$C:$C,MAIN!A2685,PASTE_DQS_TRACKER!$E:$E,MAIN!$D2685)</f>
        <v>5.7</v>
      </c>
      <c r="J2685" s="25">
        <f t="shared" si="776"/>
        <v>443.02</v>
      </c>
      <c r="K2685" s="24">
        <f>IFERROR(IF(V2685="Flex",0,IF(D2685=$D$30,VLOOKUP(A2685,MMO_o10M_lease!$A$1:$F$51,5,FALSE),IF(D2685=$D$26,VLOOKUP(D2685,LANDINGS!$A$3:$BR$40,HLOOKUP(A2685,LANDINGS!$B$1:$CF$42,42,FALSE),FALSE)-IFERROR(VLOOKUP(A2685,MMO_o10M_lease!$A$1:$F$38,5,FALSE),0),VLOOKUP(D2685,LANDINGS!$A$3:$CF$40,HLOOKUP(A2685,LANDINGS!$B$1:$CF$42,42,FALSE),FALSE)))),0)</f>
        <v>137.12899999999999</v>
      </c>
      <c r="L2685" s="24">
        <f>SUMIFS(PASTE_FLEX_TRACKER!$D:$D,PASTE_FLEX_TRACKER!$F:$F,MAIN!$A2685,PASTE_FLEX_TRACKER!$B:$B,MAIN!$D2685)-SUMIFS(PASTE_FLEX_TRACKER!$D:$D,PASTE_FLEX_TRACKER!$C:$C,MAIN!$A2685,PASTE_FLEX_TRACKER!$B:$B,MAIN!$D2685)</f>
        <v>0</v>
      </c>
      <c r="M2685" s="24">
        <f>IFERROR(-VLOOKUP(D2685,SQ!$A$19:$CC$52,HLOOKUP(MAIN!A2685,SQ!$B$18:$CC$56,39,FALSE),FALSE),"n/a")</f>
        <v>0</v>
      </c>
      <c r="N2685" s="46" t="s">
        <v>563</v>
      </c>
      <c r="O2685" s="46">
        <f>SUMIFS(MAN_ADJ!$L:$L,MAN_ADJ!$K:$K,MAIN!$D2685,MAN_ADJ!$J:$J,MAIN!$S2685)</f>
        <v>0</v>
      </c>
      <c r="P2685" s="25">
        <f t="shared" si="777"/>
        <v>137.12899999999999</v>
      </c>
      <c r="Q2685" s="28">
        <f t="shared" si="768"/>
        <v>0.30953230102478441</v>
      </c>
      <c r="R2685" s="38">
        <f t="shared" si="758"/>
        <v>305.89099999999996</v>
      </c>
      <c r="S2685" s="17" t="s">
        <v>64</v>
      </c>
    </row>
    <row r="2686" spans="1:19" x14ac:dyDescent="0.25">
      <c r="A2686" s="17" t="s">
        <v>64</v>
      </c>
      <c r="B2686" s="17" t="s">
        <v>93</v>
      </c>
      <c r="C2686" s="17" t="s">
        <v>268</v>
      </c>
      <c r="D2686" s="17" t="s">
        <v>99</v>
      </c>
      <c r="E2686" s="24">
        <f>IF(U2686="SC",SUMIFS(SC!F:F,SC!A:A,MAIN!D2686,SC!B:B,MAIN!A2686),SUMIFS(Allocations!$H:$H,Allocations!$A:$A,MAIN!$A2686,Allocations!$B:$B,MAIN!$D2686))</f>
        <v>25.469000000000001</v>
      </c>
      <c r="F2686" s="24">
        <f>IF(U2686="SC",SUMIFS(SC!J:J,SC!A:A,MAIN!D2686,SC!B:B,MAIN!A2686),SUMIFS(Allocations!M:M,Allocations!A:A,MAIN!A2686,Allocations!B:B,MAIN!D2686))</f>
        <v>0</v>
      </c>
      <c r="G2686" s="24">
        <f t="shared" si="775"/>
        <v>25.469000000000001</v>
      </c>
      <c r="H2686" s="24">
        <f>IFERROR(VLOOKUP(S2686,Swaps_wk!$A$2:$AP$151,HLOOKUP(MAIN!D2686,Swaps_wk!$B$2:$AP$151,150,FALSE),FALSE),0)</f>
        <v>0</v>
      </c>
      <c r="I2686" s="24">
        <f>SUMIFS(PASTE_DQS_TRACKER!$D:$D,PASTE_DQS_TRACKER!$C:$C,MAIN!$A2686,PASTE_DQS_TRACKER!$B:$B,MAIN!$D2686)-SUMIFS(PASTE_DQS_TRACKER!$D:$D,PASTE_DQS_TRACKER!$C:$C,MAIN!A2686,PASTE_DQS_TRACKER!$E:$E,MAIN!$D2686)</f>
        <v>50.2</v>
      </c>
      <c r="J2686" s="25">
        <f t="shared" si="776"/>
        <v>75.669000000000011</v>
      </c>
      <c r="K2686" s="24">
        <f>IFERROR(IF(V2686="Flex",0,IF(D2686=$D$30,VLOOKUP(A2686,MMO_o10M_lease!$A$1:$F$51,5,FALSE),IF(D2686=$D$26,VLOOKUP(D2686,LANDINGS!$A$3:$BR$40,HLOOKUP(A2686,LANDINGS!$B$1:$CF$42,42,FALSE),FALSE)-IFERROR(VLOOKUP(A2686,MMO_o10M_lease!$A$1:$F$38,5,FALSE),0),VLOOKUP(D2686,LANDINGS!$A$3:$CF$40,HLOOKUP(A2686,LANDINGS!$B$1:$CF$42,42,FALSE),FALSE)))),0)</f>
        <v>83.463999999999999</v>
      </c>
      <c r="L2686" s="24">
        <f>SUMIFS(PASTE_FLEX_TRACKER!$D:$D,PASTE_FLEX_TRACKER!$F:$F,MAIN!$A2686,PASTE_FLEX_TRACKER!$B:$B,MAIN!$D2686)-SUMIFS(PASTE_FLEX_TRACKER!$D:$D,PASTE_FLEX_TRACKER!$C:$C,MAIN!$A2686,PASTE_FLEX_TRACKER!$B:$B,MAIN!$D2686)</f>
        <v>0</v>
      </c>
      <c r="M2686" s="24">
        <f>IFERROR(-VLOOKUP(D2686,SQ!$A$19:$CC$52,HLOOKUP(MAIN!A2686,SQ!$B$18:$CC$56,39,FALSE),FALSE),"n/a")</f>
        <v>0</v>
      </c>
      <c r="N2686" s="46" t="s">
        <v>563</v>
      </c>
      <c r="O2686" s="46">
        <f>SUMIFS(MAN_ADJ!$L:$L,MAN_ADJ!$K:$K,MAIN!$D2686,MAN_ADJ!$J:$J,MAIN!$S2686)</f>
        <v>0</v>
      </c>
      <c r="P2686" s="25">
        <f t="shared" si="777"/>
        <v>83.463999999999999</v>
      </c>
      <c r="Q2686" s="28">
        <f t="shared" si="768"/>
        <v>1.1030144444884957</v>
      </c>
      <c r="R2686" s="38">
        <f t="shared" si="758"/>
        <v>-7.7949999999999875</v>
      </c>
      <c r="S2686" s="17" t="s">
        <v>64</v>
      </c>
    </row>
    <row r="2687" spans="1:19" x14ac:dyDescent="0.25">
      <c r="A2687" s="17" t="s">
        <v>64</v>
      </c>
      <c r="B2687" s="17" t="s">
        <v>93</v>
      </c>
      <c r="C2687" s="17" t="s">
        <v>268</v>
      </c>
      <c r="D2687" s="17" t="s">
        <v>100</v>
      </c>
      <c r="E2687" s="24">
        <f>IF(U2687="SC",SUMIFS(SC!F:F,SC!A:A,MAIN!D2687,SC!B:B,MAIN!A2687),SUMIFS(Allocations!$H:$H,Allocations!$A:$A,MAIN!$A2687,Allocations!$B:$B,MAIN!$D2687))</f>
        <v>30.658000000000001</v>
      </c>
      <c r="F2687" s="24">
        <f>IF(U2687="SC",SUMIFS(SC!J:J,SC!A:A,MAIN!D2687,SC!B:B,MAIN!A2687),SUMIFS(Allocations!M:M,Allocations!A:A,MAIN!A2687,Allocations!B:B,MAIN!D2687))</f>
        <v>0</v>
      </c>
      <c r="G2687" s="24">
        <f t="shared" si="775"/>
        <v>30.658000000000001</v>
      </c>
      <c r="H2687" s="24">
        <f>IFERROR(VLOOKUP(S2687,Swaps_wk!$A$2:$AP$151,HLOOKUP(MAIN!D2687,Swaps_wk!$B$2:$AP$151,150,FALSE),FALSE),0)</f>
        <v>0</v>
      </c>
      <c r="I2687" s="24">
        <f>SUMIFS(PASTE_DQS_TRACKER!$D:$D,PASTE_DQS_TRACKER!$C:$C,MAIN!$A2687,PASTE_DQS_TRACKER!$B:$B,MAIN!$D2687)-SUMIFS(PASTE_DQS_TRACKER!$D:$D,PASTE_DQS_TRACKER!$C:$C,MAIN!A2687,PASTE_DQS_TRACKER!$E:$E,MAIN!$D2687)</f>
        <v>-20</v>
      </c>
      <c r="J2687" s="25">
        <f t="shared" si="776"/>
        <v>10.658000000000001</v>
      </c>
      <c r="K2687" s="24">
        <f>IFERROR(IF(V2687="Flex",0,IF(D2687=$D$30,VLOOKUP(A2687,MMO_o10M_lease!$A$1:$F$51,5,FALSE),IF(D2687=$D$26,VLOOKUP(D2687,LANDINGS!$A$3:$BR$40,HLOOKUP(A2687,LANDINGS!$B$1:$CF$42,42,FALSE),FALSE)-IFERROR(VLOOKUP(A2687,MMO_o10M_lease!$A$1:$F$38,5,FALSE),0),VLOOKUP(D2687,LANDINGS!$A$3:$CF$40,HLOOKUP(A2687,LANDINGS!$B$1:$CF$42,42,FALSE),FALSE)))),0)</f>
        <v>0.03</v>
      </c>
      <c r="L2687" s="24">
        <f>SUMIFS(PASTE_FLEX_TRACKER!$D:$D,PASTE_FLEX_TRACKER!$F:$F,MAIN!$A2687,PASTE_FLEX_TRACKER!$B:$B,MAIN!$D2687)-SUMIFS(PASTE_FLEX_TRACKER!$D:$D,PASTE_FLEX_TRACKER!$C:$C,MAIN!$A2687,PASTE_FLEX_TRACKER!$B:$B,MAIN!$D2687)</f>
        <v>0</v>
      </c>
      <c r="M2687" s="24">
        <f>IFERROR(-VLOOKUP(D2687,SQ!$A$19:$CC$52,HLOOKUP(MAIN!A2687,SQ!$B$18:$CC$56,39,FALSE),FALSE),"n/a")</f>
        <v>0</v>
      </c>
      <c r="N2687" s="46" t="s">
        <v>563</v>
      </c>
      <c r="O2687" s="46">
        <f>SUMIFS(MAN_ADJ!$L:$L,MAN_ADJ!$K:$K,MAIN!$D2687,MAN_ADJ!$J:$J,MAIN!$S2687)</f>
        <v>0</v>
      </c>
      <c r="P2687" s="25">
        <f t="shared" si="777"/>
        <v>0.03</v>
      </c>
      <c r="Q2687" s="28">
        <f t="shared" si="768"/>
        <v>2.8147870144492396E-3</v>
      </c>
      <c r="R2687" s="38">
        <f t="shared" ref="R2687:R2758" si="778">J2687-P2687</f>
        <v>10.628000000000002</v>
      </c>
      <c r="S2687" s="17" t="s">
        <v>64</v>
      </c>
    </row>
    <row r="2688" spans="1:19" x14ac:dyDescent="0.25">
      <c r="A2688" s="17" t="s">
        <v>64</v>
      </c>
      <c r="B2688" s="17" t="s">
        <v>93</v>
      </c>
      <c r="C2688" s="17" t="s">
        <v>268</v>
      </c>
      <c r="D2688" s="17" t="s">
        <v>101</v>
      </c>
      <c r="E2688" s="24">
        <f>IF(U2688="SC",SUMIFS(SC!F:F,SC!A:A,MAIN!D2688,SC!B:B,MAIN!A2688),SUMIFS(Allocations!$H:$H,Allocations!$A:$A,MAIN!$A2688,Allocations!$B:$B,MAIN!$D2688))</f>
        <v>3.2</v>
      </c>
      <c r="F2688" s="24">
        <f>IF(U2688="SC",SUMIFS(SC!J:J,SC!A:A,MAIN!D2688,SC!B:B,MAIN!A2688),SUMIFS(Allocations!M:M,Allocations!A:A,MAIN!A2688,Allocations!B:B,MAIN!D2688))</f>
        <v>0</v>
      </c>
      <c r="G2688" s="24">
        <f t="shared" si="775"/>
        <v>3.2</v>
      </c>
      <c r="H2688" s="24">
        <f>IFERROR(VLOOKUP(S2688,Swaps_wk!$A$2:$AP$151,HLOOKUP(MAIN!D2688,Swaps_wk!$B$2:$AP$151,150,FALSE),FALSE),0)</f>
        <v>0</v>
      </c>
      <c r="I2688" s="24">
        <f>SUMIFS(PASTE_DQS_TRACKER!$D:$D,PASTE_DQS_TRACKER!$C:$C,MAIN!$A2688,PASTE_DQS_TRACKER!$B:$B,MAIN!$D2688)-SUMIFS(PASTE_DQS_TRACKER!$D:$D,PASTE_DQS_TRACKER!$C:$C,MAIN!A2688,PASTE_DQS_TRACKER!$E:$E,MAIN!$D2688)</f>
        <v>-1.8</v>
      </c>
      <c r="J2688" s="25">
        <f t="shared" si="776"/>
        <v>1.4000000000000001</v>
      </c>
      <c r="K2688" s="24">
        <f>IFERROR(IF(V2688="Flex",0,IF(D2688=$D$30,VLOOKUP(A2688,MMO_o10M_lease!$A$1:$F$51,5,FALSE),IF(D2688=$D$26,VLOOKUP(D2688,LANDINGS!$A$3:$BR$40,HLOOKUP(A2688,LANDINGS!$B$1:$CF$42,42,FALSE),FALSE)-IFERROR(VLOOKUP(A2688,MMO_o10M_lease!$A$1:$F$38,5,FALSE),0),VLOOKUP(D2688,LANDINGS!$A$3:$CF$40,HLOOKUP(A2688,LANDINGS!$B$1:$CF$42,42,FALSE),FALSE)))),0)</f>
        <v>0</v>
      </c>
      <c r="L2688" s="24">
        <f>SUMIFS(PASTE_FLEX_TRACKER!$D:$D,PASTE_FLEX_TRACKER!$F:$F,MAIN!$A2688,PASTE_FLEX_TRACKER!$B:$B,MAIN!$D2688)-SUMIFS(PASTE_FLEX_TRACKER!$D:$D,PASTE_FLEX_TRACKER!$C:$C,MAIN!$A2688,PASTE_FLEX_TRACKER!$B:$B,MAIN!$D2688)</f>
        <v>0</v>
      </c>
      <c r="M2688" s="24">
        <f>IFERROR(-VLOOKUP(D2688,SQ!$A$19:$CC$52,HLOOKUP(MAIN!A2688,SQ!$B$18:$CC$56,39,FALSE),FALSE),"n/a")</f>
        <v>0</v>
      </c>
      <c r="N2688" s="46" t="s">
        <v>563</v>
      </c>
      <c r="O2688" s="46">
        <f>SUMIFS(MAN_ADJ!$L:$L,MAN_ADJ!$K:$K,MAIN!$D2688,MAN_ADJ!$J:$J,MAIN!$S2688)</f>
        <v>0</v>
      </c>
      <c r="P2688" s="25">
        <f t="shared" si="777"/>
        <v>0</v>
      </c>
      <c r="Q2688" s="28">
        <f t="shared" si="768"/>
        <v>0</v>
      </c>
      <c r="R2688" s="38">
        <f t="shared" si="778"/>
        <v>1.4000000000000001</v>
      </c>
      <c r="S2688" s="17" t="s">
        <v>64</v>
      </c>
    </row>
    <row r="2689" spans="1:19" x14ac:dyDescent="0.25">
      <c r="A2689" s="17" t="s">
        <v>64</v>
      </c>
      <c r="B2689" s="17" t="s">
        <v>93</v>
      </c>
      <c r="C2689" s="17" t="s">
        <v>268</v>
      </c>
      <c r="D2689" s="17" t="s">
        <v>102</v>
      </c>
      <c r="E2689" s="24">
        <f>IF(U2689="SC",SUMIFS(SC!F:F,SC!A:A,MAIN!D2689,SC!B:B,MAIN!A2689),SUMIFS(Allocations!$H:$H,Allocations!$A:$A,MAIN!$A2689,Allocations!$B:$B,MAIN!$D2689))</f>
        <v>3.3</v>
      </c>
      <c r="F2689" s="24">
        <f>IF(U2689="SC",SUMIFS(SC!J:J,SC!A:A,MAIN!D2689,SC!B:B,MAIN!A2689),SUMIFS(Allocations!M:M,Allocations!A:A,MAIN!A2689,Allocations!B:B,MAIN!D2689))</f>
        <v>0</v>
      </c>
      <c r="G2689" s="24">
        <f t="shared" si="775"/>
        <v>3.3</v>
      </c>
      <c r="H2689" s="24">
        <f>IFERROR(VLOOKUP(S2689,Swaps_wk!$A$2:$AP$151,HLOOKUP(MAIN!D2689,Swaps_wk!$B$2:$AP$151,150,FALSE),FALSE),0)</f>
        <v>0</v>
      </c>
      <c r="I2689" s="24">
        <f>SUMIFS(PASTE_DQS_TRACKER!$D:$D,PASTE_DQS_TRACKER!$C:$C,MAIN!$A2689,PASTE_DQS_TRACKER!$B:$B,MAIN!$D2689)-SUMIFS(PASTE_DQS_TRACKER!$D:$D,PASTE_DQS_TRACKER!$C:$C,MAIN!A2689,PASTE_DQS_TRACKER!$E:$E,MAIN!$D2689)</f>
        <v>-2.8</v>
      </c>
      <c r="J2689" s="25">
        <f t="shared" si="776"/>
        <v>0.5</v>
      </c>
      <c r="K2689" s="24">
        <f>IFERROR(IF(V2689="Flex",0,IF(D2689=$D$30,VLOOKUP(A2689,MMO_o10M_lease!$A$1:$F$51,5,FALSE),IF(D2689=$D$26,VLOOKUP(D2689,LANDINGS!$A$3:$BR$40,HLOOKUP(A2689,LANDINGS!$B$1:$CF$42,42,FALSE),FALSE)-IFERROR(VLOOKUP(A2689,MMO_o10M_lease!$A$1:$F$38,5,FALSE),0),VLOOKUP(D2689,LANDINGS!$A$3:$CF$40,HLOOKUP(A2689,LANDINGS!$B$1:$CF$42,42,FALSE),FALSE)))),0)</f>
        <v>0</v>
      </c>
      <c r="L2689" s="24">
        <f>SUMIFS(PASTE_FLEX_TRACKER!$D:$D,PASTE_FLEX_TRACKER!$F:$F,MAIN!$A2689,PASTE_FLEX_TRACKER!$B:$B,MAIN!$D2689)-SUMIFS(PASTE_FLEX_TRACKER!$D:$D,PASTE_FLEX_TRACKER!$C:$C,MAIN!$A2689,PASTE_FLEX_TRACKER!$B:$B,MAIN!$D2689)</f>
        <v>0</v>
      </c>
      <c r="M2689" s="24">
        <f>IFERROR(-VLOOKUP(D2689,SQ!$A$19:$CC$52,HLOOKUP(MAIN!A2689,SQ!$B$18:$CC$56,39,FALSE),FALSE),"n/a")</f>
        <v>0</v>
      </c>
      <c r="N2689" s="46" t="s">
        <v>563</v>
      </c>
      <c r="O2689" s="46">
        <f>SUMIFS(MAN_ADJ!$L:$L,MAN_ADJ!$K:$K,MAIN!$D2689,MAN_ADJ!$J:$J,MAIN!$S2689)</f>
        <v>0</v>
      </c>
      <c r="P2689" s="25">
        <f t="shared" si="777"/>
        <v>0</v>
      </c>
      <c r="Q2689" s="28">
        <f t="shared" si="768"/>
        <v>0</v>
      </c>
      <c r="R2689" s="38">
        <f t="shared" si="778"/>
        <v>0.5</v>
      </c>
      <c r="S2689" s="17" t="s">
        <v>64</v>
      </c>
    </row>
    <row r="2690" spans="1:19" x14ac:dyDescent="0.25">
      <c r="A2690" s="17" t="s">
        <v>64</v>
      </c>
      <c r="B2690" s="17" t="s">
        <v>93</v>
      </c>
      <c r="C2690" s="17" t="s">
        <v>268</v>
      </c>
      <c r="D2690" s="17" t="s">
        <v>103</v>
      </c>
      <c r="E2690" s="24">
        <f>IF(U2690="SC",SUMIFS(SC!F:F,SC!A:A,MAIN!D2690,SC!B:B,MAIN!A2690),SUMIFS(Allocations!$H:$H,Allocations!$A:$A,MAIN!$A2690,Allocations!$B:$B,MAIN!$D2690))</f>
        <v>0.8</v>
      </c>
      <c r="F2690" s="24">
        <f>IF(U2690="SC",SUMIFS(SC!J:J,SC!A:A,MAIN!D2690,SC!B:B,MAIN!A2690),SUMIFS(Allocations!M:M,Allocations!A:A,MAIN!A2690,Allocations!B:B,MAIN!D2690))</f>
        <v>0</v>
      </c>
      <c r="G2690" s="24">
        <f t="shared" si="775"/>
        <v>0.8</v>
      </c>
      <c r="H2690" s="24">
        <f>IFERROR(VLOOKUP(S2690,Swaps_wk!$A$2:$AP$151,HLOOKUP(MAIN!D2690,Swaps_wk!$B$2:$AP$151,150,FALSE),FALSE),0)</f>
        <v>0</v>
      </c>
      <c r="I2690" s="24">
        <f>SUMIFS(PASTE_DQS_TRACKER!$D:$D,PASTE_DQS_TRACKER!$C:$C,MAIN!$A2690,PASTE_DQS_TRACKER!$B:$B,MAIN!$D2690)-SUMIFS(PASTE_DQS_TRACKER!$D:$D,PASTE_DQS_TRACKER!$C:$C,MAIN!A2690,PASTE_DQS_TRACKER!$E:$E,MAIN!$D2690)</f>
        <v>-0.8</v>
      </c>
      <c r="J2690" s="25">
        <f t="shared" si="776"/>
        <v>0</v>
      </c>
      <c r="K2690" s="24">
        <f>IFERROR(IF(V2690="Flex",0,IF(D2690=$D$30,VLOOKUP(A2690,MMO_o10M_lease!$A$1:$F$51,5,FALSE),IF(D2690=$D$26,VLOOKUP(D2690,LANDINGS!$A$3:$BR$40,HLOOKUP(A2690,LANDINGS!$B$1:$CF$42,42,FALSE),FALSE)-IFERROR(VLOOKUP(A2690,MMO_o10M_lease!$A$1:$F$38,5,FALSE),0),VLOOKUP(D2690,LANDINGS!$A$3:$CF$40,HLOOKUP(A2690,LANDINGS!$B$1:$CF$42,42,FALSE),FALSE)))),0)</f>
        <v>0</v>
      </c>
      <c r="L2690" s="24">
        <f>SUMIFS(PASTE_FLEX_TRACKER!$D:$D,PASTE_FLEX_TRACKER!$F:$F,MAIN!$A2690,PASTE_FLEX_TRACKER!$B:$B,MAIN!$D2690)-SUMIFS(PASTE_FLEX_TRACKER!$D:$D,PASTE_FLEX_TRACKER!$C:$C,MAIN!$A2690,PASTE_FLEX_TRACKER!$B:$B,MAIN!$D2690)</f>
        <v>0</v>
      </c>
      <c r="M2690" s="24">
        <f>IFERROR(-VLOOKUP(D2690,SQ!$A$19:$CC$52,HLOOKUP(MAIN!A2690,SQ!$B$18:$CC$56,39,FALSE),FALSE),"n/a")</f>
        <v>0</v>
      </c>
      <c r="N2690" s="46" t="s">
        <v>563</v>
      </c>
      <c r="O2690" s="46">
        <f>SUMIFS(MAN_ADJ!$L:$L,MAN_ADJ!$K:$K,MAIN!$D2690,MAN_ADJ!$J:$J,MAIN!$S2690)</f>
        <v>0</v>
      </c>
      <c r="P2690" s="25">
        <f t="shared" si="777"/>
        <v>0</v>
      </c>
      <c r="Q2690" s="28" t="str">
        <f t="shared" si="768"/>
        <v>n/a</v>
      </c>
      <c r="R2690" s="38">
        <f t="shared" si="778"/>
        <v>0</v>
      </c>
      <c r="S2690" s="17" t="s">
        <v>64</v>
      </c>
    </row>
    <row r="2691" spans="1:19" x14ac:dyDescent="0.25">
      <c r="A2691" s="17" t="s">
        <v>64</v>
      </c>
      <c r="B2691" s="17" t="s">
        <v>93</v>
      </c>
      <c r="C2691" s="17" t="s">
        <v>268</v>
      </c>
      <c r="D2691" s="17" t="s">
        <v>104</v>
      </c>
      <c r="E2691" s="24">
        <f>IF(U2691="SC",SUMIFS(SC!F:F,SC!A:A,MAIN!D2691,SC!B:B,MAIN!A2691),SUMIFS(Allocations!$H:$H,Allocations!$A:$A,MAIN!$A2691,Allocations!$B:$B,MAIN!$D2691))</f>
        <v>40.4</v>
      </c>
      <c r="F2691" s="24">
        <f>IF(U2691="SC",SUMIFS(SC!J:J,SC!A:A,MAIN!D2691,SC!B:B,MAIN!A2691),SUMIFS(Allocations!M:M,Allocations!A:A,MAIN!A2691,Allocations!B:B,MAIN!D2691))</f>
        <v>0</v>
      </c>
      <c r="G2691" s="24">
        <f t="shared" si="775"/>
        <v>40.4</v>
      </c>
      <c r="H2691" s="24">
        <f>IFERROR(VLOOKUP(S2691,Swaps_wk!$A$2:$AP$151,HLOOKUP(MAIN!D2691,Swaps_wk!$B$2:$AP$151,150,FALSE),FALSE),0)</f>
        <v>0</v>
      </c>
      <c r="I2691" s="24">
        <f>SUMIFS(PASTE_DQS_TRACKER!$D:$D,PASTE_DQS_TRACKER!$C:$C,MAIN!$A2691,PASTE_DQS_TRACKER!$B:$B,MAIN!$D2691)-SUMIFS(PASTE_DQS_TRACKER!$D:$D,PASTE_DQS_TRACKER!$C:$C,MAIN!A2691,PASTE_DQS_TRACKER!$E:$E,MAIN!$D2691)</f>
        <v>-25</v>
      </c>
      <c r="J2691" s="25">
        <f t="shared" si="776"/>
        <v>15.399999999999999</v>
      </c>
      <c r="K2691" s="24">
        <f>IFERROR(IF(V2691="Flex",0,IF(D2691=$D$30,VLOOKUP(A2691,MMO_o10M_lease!$A$1:$F$51,5,FALSE),IF(D2691=$D$26,VLOOKUP(D2691,LANDINGS!$A$3:$BR$40,HLOOKUP(A2691,LANDINGS!$B$1:$CF$42,42,FALSE),FALSE)-IFERROR(VLOOKUP(A2691,MMO_o10M_lease!$A$1:$F$38,5,FALSE),0),VLOOKUP(D2691,LANDINGS!$A$3:$CF$40,HLOOKUP(A2691,LANDINGS!$B$1:$CF$42,42,FALSE),FALSE)))),0)</f>
        <v>0</v>
      </c>
      <c r="L2691" s="24">
        <f>SUMIFS(PASTE_FLEX_TRACKER!$D:$D,PASTE_FLEX_TRACKER!$F:$F,MAIN!$A2691,PASTE_FLEX_TRACKER!$B:$B,MAIN!$D2691)-SUMIFS(PASTE_FLEX_TRACKER!$D:$D,PASTE_FLEX_TRACKER!$C:$C,MAIN!$A2691,PASTE_FLEX_TRACKER!$B:$B,MAIN!$D2691)</f>
        <v>0</v>
      </c>
      <c r="M2691" s="24">
        <f>IFERROR(-VLOOKUP(D2691,SQ!$A$19:$CC$52,HLOOKUP(MAIN!A2691,SQ!$B$18:$CC$56,39,FALSE),FALSE),"n/a")</f>
        <v>0</v>
      </c>
      <c r="N2691" s="46" t="s">
        <v>563</v>
      </c>
      <c r="O2691" s="46">
        <f>SUMIFS(MAN_ADJ!$L:$L,MAN_ADJ!$K:$K,MAIN!$D2691,MAN_ADJ!$J:$J,MAIN!$S2691)</f>
        <v>0</v>
      </c>
      <c r="P2691" s="25">
        <f t="shared" si="777"/>
        <v>0</v>
      </c>
      <c r="Q2691" s="28">
        <f t="shared" si="768"/>
        <v>0</v>
      </c>
      <c r="R2691" s="38">
        <f t="shared" si="778"/>
        <v>15.399999999999999</v>
      </c>
      <c r="S2691" s="17" t="s">
        <v>64</v>
      </c>
    </row>
    <row r="2692" spans="1:19" x14ac:dyDescent="0.25">
      <c r="A2692" s="17" t="s">
        <v>64</v>
      </c>
      <c r="B2692" s="17" t="s">
        <v>93</v>
      </c>
      <c r="C2692" s="17" t="s">
        <v>268</v>
      </c>
      <c r="D2692" s="17" t="s">
        <v>105</v>
      </c>
      <c r="E2692" s="24">
        <f>IF(U2692="SC",SUMIFS(SC!F:F,SC!A:A,MAIN!D2692,SC!B:B,MAIN!A2692),SUMIFS(Allocations!$H:$H,Allocations!$A:$A,MAIN!$A2692,Allocations!$B:$B,MAIN!$D2692))</f>
        <v>45.039000000000001</v>
      </c>
      <c r="F2692" s="24">
        <f>IF(U2692="SC",SUMIFS(SC!J:J,SC!A:A,MAIN!D2692,SC!B:B,MAIN!A2692),SUMIFS(Allocations!M:M,Allocations!A:A,MAIN!A2692,Allocations!B:B,MAIN!D2692))</f>
        <v>0</v>
      </c>
      <c r="G2692" s="24">
        <f t="shared" si="775"/>
        <v>45.039000000000001</v>
      </c>
      <c r="H2692" s="24">
        <f>IFERROR(VLOOKUP(S2692,Swaps_wk!$A$2:$AP$151,HLOOKUP(MAIN!D2692,Swaps_wk!$B$2:$AP$151,150,FALSE),FALSE),0)</f>
        <v>0</v>
      </c>
      <c r="I2692" s="24">
        <f>SUMIFS(PASTE_DQS_TRACKER!$D:$D,PASTE_DQS_TRACKER!$C:$C,MAIN!$A2692,PASTE_DQS_TRACKER!$B:$B,MAIN!$D2692)-SUMIFS(PASTE_DQS_TRACKER!$D:$D,PASTE_DQS_TRACKER!$C:$C,MAIN!A2692,PASTE_DQS_TRACKER!$E:$E,MAIN!$D2692)</f>
        <v>-29.8</v>
      </c>
      <c r="J2692" s="25">
        <f t="shared" si="776"/>
        <v>15.239000000000001</v>
      </c>
      <c r="K2692" s="24">
        <f>IFERROR(IF(V2692="Flex",0,IF(D2692=$D$30,VLOOKUP(A2692,MMO_o10M_lease!$A$1:$F$51,5,FALSE),IF(D2692=$D$26,VLOOKUP(D2692,LANDINGS!$A$3:$BR$40,HLOOKUP(A2692,LANDINGS!$B$1:$CF$42,42,FALSE),FALSE)-IFERROR(VLOOKUP(A2692,MMO_o10M_lease!$A$1:$F$38,5,FALSE),0),VLOOKUP(D2692,LANDINGS!$A$3:$CF$40,HLOOKUP(A2692,LANDINGS!$B$1:$CF$42,42,FALSE),FALSE)))),0)</f>
        <v>1.0030000000000001</v>
      </c>
      <c r="L2692" s="24">
        <f>SUMIFS(PASTE_FLEX_TRACKER!$D:$D,PASTE_FLEX_TRACKER!$F:$F,MAIN!$A2692,PASTE_FLEX_TRACKER!$B:$B,MAIN!$D2692)-SUMIFS(PASTE_FLEX_TRACKER!$D:$D,PASTE_FLEX_TRACKER!$C:$C,MAIN!$A2692,PASTE_FLEX_TRACKER!$B:$B,MAIN!$D2692)</f>
        <v>0</v>
      </c>
      <c r="M2692" s="24">
        <f>IFERROR(-VLOOKUP(D2692,SQ!$A$19:$CC$52,HLOOKUP(MAIN!A2692,SQ!$B$18:$CC$56,39,FALSE),FALSE),"n/a")</f>
        <v>0</v>
      </c>
      <c r="N2692" s="46" t="s">
        <v>563</v>
      </c>
      <c r="O2692" s="46">
        <f>SUMIFS(MAN_ADJ!$L:$L,MAN_ADJ!$K:$K,MAIN!$D2692,MAN_ADJ!$J:$J,MAIN!$S2692)</f>
        <v>0</v>
      </c>
      <c r="P2692" s="25">
        <f t="shared" si="777"/>
        <v>1.0030000000000001</v>
      </c>
      <c r="Q2692" s="28">
        <f t="shared" si="768"/>
        <v>6.5817967058205917E-2</v>
      </c>
      <c r="R2692" s="38">
        <f t="shared" si="778"/>
        <v>14.236000000000001</v>
      </c>
      <c r="S2692" s="17" t="s">
        <v>64</v>
      </c>
    </row>
    <row r="2693" spans="1:19" x14ac:dyDescent="0.25">
      <c r="A2693" s="17" t="s">
        <v>64</v>
      </c>
      <c r="B2693" s="17" t="s">
        <v>93</v>
      </c>
      <c r="C2693" s="17" t="s">
        <v>268</v>
      </c>
      <c r="D2693" s="17" t="s">
        <v>106</v>
      </c>
      <c r="E2693" s="24">
        <f>IF(U2693="SC",SUMIFS(SC!F:F,SC!A:A,MAIN!D2693,SC!B:B,MAIN!A2693),SUMIFS(Allocations!$H:$H,Allocations!$A:$A,MAIN!$A2693,Allocations!$B:$B,MAIN!$D2693))</f>
        <v>298.351</v>
      </c>
      <c r="F2693" s="24">
        <f>IF(U2693="SC",SUMIFS(SC!J:J,SC!A:A,MAIN!D2693,SC!B:B,MAIN!A2693),SUMIFS(Allocations!M:M,Allocations!A:A,MAIN!A2693,Allocations!B:B,MAIN!D2693))</f>
        <v>0</v>
      </c>
      <c r="G2693" s="24">
        <f t="shared" si="775"/>
        <v>298.351</v>
      </c>
      <c r="H2693" s="24">
        <f>IFERROR(VLOOKUP(S2693,Swaps_wk!$A$2:$AP$151,HLOOKUP(MAIN!D2693,Swaps_wk!$B$2:$AP$151,150,FALSE),FALSE),0)</f>
        <v>0</v>
      </c>
      <c r="I2693" s="24">
        <f>SUMIFS(PASTE_DQS_TRACKER!$D:$D,PASTE_DQS_TRACKER!$C:$C,MAIN!$A2693,PASTE_DQS_TRACKER!$B:$B,MAIN!$D2693)-SUMIFS(PASTE_DQS_TRACKER!$D:$D,PASTE_DQS_TRACKER!$C:$C,MAIN!A2693,PASTE_DQS_TRACKER!$E:$E,MAIN!$D2693)</f>
        <v>-152.69999999999999</v>
      </c>
      <c r="J2693" s="25">
        <f t="shared" si="776"/>
        <v>145.65100000000001</v>
      </c>
      <c r="K2693" s="24">
        <f>IFERROR(IF(V2693="Flex",0,IF(D2693=$D$30,VLOOKUP(A2693,MMO_o10M_lease!$A$1:$F$51,5,FALSE),IF(D2693=$D$26,VLOOKUP(D2693,LANDINGS!$A$3:$BR$40,HLOOKUP(A2693,LANDINGS!$B$1:$CF$42,42,FALSE),FALSE)-IFERROR(VLOOKUP(A2693,MMO_o10M_lease!$A$1:$F$38,5,FALSE),0),VLOOKUP(D2693,LANDINGS!$A$3:$CF$40,HLOOKUP(A2693,LANDINGS!$B$1:$CF$42,42,FALSE),FALSE)))),0)</f>
        <v>2.1109999999999998</v>
      </c>
      <c r="L2693" s="24">
        <f>SUMIFS(PASTE_FLEX_TRACKER!$D:$D,PASTE_FLEX_TRACKER!$F:$F,MAIN!$A2693,PASTE_FLEX_TRACKER!$B:$B,MAIN!$D2693)-SUMIFS(PASTE_FLEX_TRACKER!$D:$D,PASTE_FLEX_TRACKER!$C:$C,MAIN!$A2693,PASTE_FLEX_TRACKER!$B:$B,MAIN!$D2693)</f>
        <v>0</v>
      </c>
      <c r="M2693" s="24">
        <f>IFERROR(-VLOOKUP(D2693,SQ!$A$19:$CC$52,HLOOKUP(MAIN!A2693,SQ!$B$18:$CC$56,39,FALSE),FALSE),"n/a")</f>
        <v>0</v>
      </c>
      <c r="N2693" s="46" t="s">
        <v>563</v>
      </c>
      <c r="O2693" s="46">
        <f>SUMIFS(MAN_ADJ!$L:$L,MAN_ADJ!$K:$K,MAIN!$D2693,MAN_ADJ!$J:$J,MAIN!$S2693)</f>
        <v>0</v>
      </c>
      <c r="P2693" s="25">
        <f t="shared" si="777"/>
        <v>2.1109999999999998</v>
      </c>
      <c r="Q2693" s="28">
        <f t="shared" si="768"/>
        <v>1.4493549649504636E-2</v>
      </c>
      <c r="R2693" s="38">
        <f t="shared" si="778"/>
        <v>143.54000000000002</v>
      </c>
      <c r="S2693" s="17" t="s">
        <v>64</v>
      </c>
    </row>
    <row r="2694" spans="1:19" x14ac:dyDescent="0.25">
      <c r="A2694" s="17" t="s">
        <v>64</v>
      </c>
      <c r="B2694" s="17" t="s">
        <v>93</v>
      </c>
      <c r="C2694" s="17" t="s">
        <v>268</v>
      </c>
      <c r="D2694" s="17" t="s">
        <v>107</v>
      </c>
      <c r="E2694" s="24">
        <f>IF(U2694="SC",SUMIFS(SC!F:F,SC!A:A,MAIN!D2694,SC!B:B,MAIN!A2694),SUMIFS(Allocations!$H:$H,Allocations!$A:$A,MAIN!$A2694,Allocations!$B:$B,MAIN!$D2694))</f>
        <v>17.463000000000001</v>
      </c>
      <c r="F2694" s="24">
        <f>IF(U2694="SC",SUMIFS(SC!J:J,SC!A:A,MAIN!D2694,SC!B:B,MAIN!A2694),SUMIFS(Allocations!M:M,Allocations!A:A,MAIN!A2694,Allocations!B:B,MAIN!D2694))</f>
        <v>0</v>
      </c>
      <c r="G2694" s="24">
        <f t="shared" si="775"/>
        <v>17.463000000000001</v>
      </c>
      <c r="H2694" s="24">
        <f>IFERROR(VLOOKUP(S2694,Swaps_wk!$A$2:$AP$151,HLOOKUP(MAIN!D2694,Swaps_wk!$B$2:$AP$151,150,FALSE),FALSE),0)</f>
        <v>0</v>
      </c>
      <c r="I2694" s="24">
        <f>SUMIFS(PASTE_DQS_TRACKER!$D:$D,PASTE_DQS_TRACKER!$C:$C,MAIN!$A2694,PASTE_DQS_TRACKER!$B:$B,MAIN!$D2694)-SUMIFS(PASTE_DQS_TRACKER!$D:$D,PASTE_DQS_TRACKER!$C:$C,MAIN!A2694,PASTE_DQS_TRACKER!$E:$E,MAIN!$D2694)</f>
        <v>-12</v>
      </c>
      <c r="J2694" s="25">
        <f t="shared" si="776"/>
        <v>5.463000000000001</v>
      </c>
      <c r="K2694" s="24">
        <f>IFERROR(IF(V2694="Flex",0,IF(D2694=$D$30,VLOOKUP(A2694,MMO_o10M_lease!$A$1:$F$51,5,FALSE),IF(D2694=$D$26,VLOOKUP(D2694,LANDINGS!$A$3:$BR$40,HLOOKUP(A2694,LANDINGS!$B$1:$CF$42,42,FALSE),FALSE)-IFERROR(VLOOKUP(A2694,MMO_o10M_lease!$A$1:$F$38,5,FALSE),0),VLOOKUP(D2694,LANDINGS!$A$3:$CF$40,HLOOKUP(A2694,LANDINGS!$B$1:$CF$42,42,FALSE),FALSE)))),0)</f>
        <v>0.83</v>
      </c>
      <c r="L2694" s="24">
        <f>SUMIFS(PASTE_FLEX_TRACKER!$D:$D,PASTE_FLEX_TRACKER!$F:$F,MAIN!$A2694,PASTE_FLEX_TRACKER!$B:$B,MAIN!$D2694)-SUMIFS(PASTE_FLEX_TRACKER!$D:$D,PASTE_FLEX_TRACKER!$C:$C,MAIN!$A2694,PASTE_FLEX_TRACKER!$B:$B,MAIN!$D2694)</f>
        <v>0</v>
      </c>
      <c r="M2694" s="24">
        <f>IFERROR(-VLOOKUP(D2694,SQ!$A$19:$CC$52,HLOOKUP(MAIN!A2694,SQ!$B$18:$CC$56,39,FALSE),FALSE),"n/a")</f>
        <v>0</v>
      </c>
      <c r="N2694" s="46" t="s">
        <v>563</v>
      </c>
      <c r="O2694" s="46">
        <f>SUMIFS(MAN_ADJ!$L:$L,MAN_ADJ!$K:$K,MAIN!$D2694,MAN_ADJ!$J:$J,MAIN!$S2694)</f>
        <v>0</v>
      </c>
      <c r="P2694" s="25">
        <f t="shared" si="777"/>
        <v>0.83</v>
      </c>
      <c r="Q2694" s="28">
        <f t="shared" si="768"/>
        <v>0.15193117334797726</v>
      </c>
      <c r="R2694" s="38">
        <f t="shared" si="778"/>
        <v>4.6330000000000009</v>
      </c>
      <c r="S2694" s="17" t="s">
        <v>64</v>
      </c>
    </row>
    <row r="2695" spans="1:19" x14ac:dyDescent="0.25">
      <c r="A2695" s="17" t="s">
        <v>64</v>
      </c>
      <c r="B2695" s="17" t="s">
        <v>93</v>
      </c>
      <c r="C2695" s="17" t="s">
        <v>268</v>
      </c>
      <c r="D2695" s="17" t="s">
        <v>108</v>
      </c>
      <c r="E2695" s="24">
        <f>IF(U2695="SC",SUMIFS(SC!F:F,SC!A:A,MAIN!D2695,SC!B:B,MAIN!A2695),SUMIFS(Allocations!$H:$H,Allocations!$A:$A,MAIN!$A2695,Allocations!$B:$B,MAIN!$D2695))</f>
        <v>74.771000000000001</v>
      </c>
      <c r="F2695" s="24">
        <f>IF(U2695="SC",SUMIFS(SC!J:J,SC!A:A,MAIN!D2695,SC!B:B,MAIN!A2695),SUMIFS(Allocations!M:M,Allocations!A:A,MAIN!A2695,Allocations!B:B,MAIN!D2695))</f>
        <v>0</v>
      </c>
      <c r="G2695" s="24">
        <f t="shared" si="775"/>
        <v>74.771000000000001</v>
      </c>
      <c r="H2695" s="24">
        <f>IFERROR(VLOOKUP(S2695,Swaps_wk!$A$2:$AP$151,HLOOKUP(MAIN!D2695,Swaps_wk!$B$2:$AP$151,150,FALSE),FALSE),0)</f>
        <v>0</v>
      </c>
      <c r="I2695" s="24">
        <f>SUMIFS(PASTE_DQS_TRACKER!$D:$D,PASTE_DQS_TRACKER!$C:$C,MAIN!$A2695,PASTE_DQS_TRACKER!$B:$B,MAIN!$D2695)-SUMIFS(PASTE_DQS_TRACKER!$D:$D,PASTE_DQS_TRACKER!$C:$C,MAIN!A2695,PASTE_DQS_TRACKER!$E:$E,MAIN!$D2695)</f>
        <v>-58</v>
      </c>
      <c r="J2695" s="25">
        <f t="shared" si="776"/>
        <v>16.771000000000001</v>
      </c>
      <c r="K2695" s="24">
        <f>IFERROR(IF(V2695="Flex",0,IF(D2695=$D$30,VLOOKUP(A2695,MMO_o10M_lease!$A$1:$F$51,5,FALSE),IF(D2695=$D$26,VLOOKUP(D2695,LANDINGS!$A$3:$BR$40,HLOOKUP(A2695,LANDINGS!$B$1:$CF$42,42,FALSE),FALSE)-IFERROR(VLOOKUP(A2695,MMO_o10M_lease!$A$1:$F$38,5,FALSE),0),VLOOKUP(D2695,LANDINGS!$A$3:$CF$40,HLOOKUP(A2695,LANDINGS!$B$1:$CF$42,42,FALSE),FALSE)))),0)</f>
        <v>0</v>
      </c>
      <c r="L2695" s="24">
        <f>SUMIFS(PASTE_FLEX_TRACKER!$D:$D,PASTE_FLEX_TRACKER!$F:$F,MAIN!$A2695,PASTE_FLEX_TRACKER!$B:$B,MAIN!$D2695)-SUMIFS(PASTE_FLEX_TRACKER!$D:$D,PASTE_FLEX_TRACKER!$C:$C,MAIN!$A2695,PASTE_FLEX_TRACKER!$B:$B,MAIN!$D2695)</f>
        <v>0</v>
      </c>
      <c r="M2695" s="24">
        <f>IFERROR(-VLOOKUP(D2695,SQ!$A$19:$CC$52,HLOOKUP(MAIN!A2695,SQ!$B$18:$CC$56,39,FALSE),FALSE),"n/a")</f>
        <v>0</v>
      </c>
      <c r="N2695" s="46" t="s">
        <v>563</v>
      </c>
      <c r="O2695" s="46">
        <f>SUMIFS(MAN_ADJ!$L:$L,MAN_ADJ!$K:$K,MAIN!$D2695,MAN_ADJ!$J:$J,MAIN!$S2695)</f>
        <v>0</v>
      </c>
      <c r="P2695" s="25">
        <f t="shared" si="777"/>
        <v>0</v>
      </c>
      <c r="Q2695" s="28">
        <f t="shared" si="768"/>
        <v>0</v>
      </c>
      <c r="R2695" s="38">
        <f t="shared" si="778"/>
        <v>16.771000000000001</v>
      </c>
      <c r="S2695" s="17" t="s">
        <v>64</v>
      </c>
    </row>
    <row r="2696" spans="1:19" x14ac:dyDescent="0.25">
      <c r="A2696" s="17" t="s">
        <v>64</v>
      </c>
      <c r="B2696" s="17" t="s">
        <v>93</v>
      </c>
      <c r="C2696" s="17" t="s">
        <v>268</v>
      </c>
      <c r="D2696" s="17" t="s">
        <v>109</v>
      </c>
      <c r="E2696" s="24">
        <f>IF(U2696="SC",SUMIFS(SC!F:F,SC!A:A,MAIN!D2696,SC!B:B,MAIN!A2696),SUMIFS(Allocations!$H:$H,Allocations!$A:$A,MAIN!$A2696,Allocations!$B:$B,MAIN!$D2696))</f>
        <v>24.478999999999999</v>
      </c>
      <c r="F2696" s="24">
        <f>IF(U2696="SC",SUMIFS(SC!J:J,SC!A:A,MAIN!D2696,SC!B:B,MAIN!A2696),SUMIFS(Allocations!M:M,Allocations!A:A,MAIN!A2696,Allocations!B:B,MAIN!D2696))</f>
        <v>0</v>
      </c>
      <c r="G2696" s="24">
        <f t="shared" si="775"/>
        <v>24.478999999999999</v>
      </c>
      <c r="H2696" s="24">
        <f>IFERROR(VLOOKUP(S2696,Swaps_wk!$A$2:$AP$151,HLOOKUP(MAIN!D2696,Swaps_wk!$B$2:$AP$151,150,FALSE),FALSE),0)</f>
        <v>0</v>
      </c>
      <c r="I2696" s="24">
        <f>SUMIFS(PASTE_DQS_TRACKER!$D:$D,PASTE_DQS_TRACKER!$C:$C,MAIN!$A2696,PASTE_DQS_TRACKER!$B:$B,MAIN!$D2696)-SUMIFS(PASTE_DQS_TRACKER!$D:$D,PASTE_DQS_TRACKER!$C:$C,MAIN!A2696,PASTE_DQS_TRACKER!$E:$E,MAIN!$D2696)</f>
        <v>-6.4</v>
      </c>
      <c r="J2696" s="25">
        <f t="shared" si="776"/>
        <v>18.079000000000001</v>
      </c>
      <c r="K2696" s="24">
        <f>IFERROR(IF(V2696="Flex",0,IF(D2696=$D$30,VLOOKUP(A2696,MMO_o10M_lease!$A$1:$F$51,5,FALSE),IF(D2696=$D$26,VLOOKUP(D2696,LANDINGS!$A$3:$BR$40,HLOOKUP(A2696,LANDINGS!$B$1:$CF$42,42,FALSE),FALSE)-IFERROR(VLOOKUP(A2696,MMO_o10M_lease!$A$1:$F$38,5,FALSE),0),VLOOKUP(D2696,LANDINGS!$A$3:$CF$40,HLOOKUP(A2696,LANDINGS!$B$1:$CF$42,42,FALSE),FALSE)))),0)</f>
        <v>1.1990000000000001</v>
      </c>
      <c r="L2696" s="24">
        <f>SUMIFS(PASTE_FLEX_TRACKER!$D:$D,PASTE_FLEX_TRACKER!$F:$F,MAIN!$A2696,PASTE_FLEX_TRACKER!$B:$B,MAIN!$D2696)-SUMIFS(PASTE_FLEX_TRACKER!$D:$D,PASTE_FLEX_TRACKER!$C:$C,MAIN!$A2696,PASTE_FLEX_TRACKER!$B:$B,MAIN!$D2696)</f>
        <v>0</v>
      </c>
      <c r="M2696" s="24">
        <f>IFERROR(-VLOOKUP(D2696,SQ!$A$19:$CC$52,HLOOKUP(MAIN!A2696,SQ!$B$18:$CC$56,39,FALSE),FALSE),"n/a")</f>
        <v>0</v>
      </c>
      <c r="N2696" s="46" t="s">
        <v>563</v>
      </c>
      <c r="O2696" s="46">
        <f>SUMIFS(MAN_ADJ!$L:$L,MAN_ADJ!$K:$K,MAIN!$D2696,MAN_ADJ!$J:$J,MAIN!$S2696)</f>
        <v>0</v>
      </c>
      <c r="P2696" s="25">
        <f t="shared" si="777"/>
        <v>1.1990000000000001</v>
      </c>
      <c r="Q2696" s="28">
        <f t="shared" si="768"/>
        <v>6.6320039825211577E-2</v>
      </c>
      <c r="R2696" s="38">
        <f t="shared" si="778"/>
        <v>16.88</v>
      </c>
      <c r="S2696" s="17" t="s">
        <v>64</v>
      </c>
    </row>
    <row r="2697" spans="1:19" x14ac:dyDescent="0.25">
      <c r="A2697" s="17" t="s">
        <v>64</v>
      </c>
      <c r="B2697" s="17" t="s">
        <v>93</v>
      </c>
      <c r="C2697" s="17" t="s">
        <v>268</v>
      </c>
      <c r="D2697" s="17" t="s">
        <v>110</v>
      </c>
      <c r="E2697" s="24">
        <f>IF(U2697="SC",SUMIFS(SC!F:F,SC!A:A,MAIN!D2697,SC!B:B,MAIN!A2697),SUMIFS(Allocations!$H:$H,Allocations!$A:$A,MAIN!$A2697,Allocations!$B:$B,MAIN!$D2697))</f>
        <v>24.344000000000001</v>
      </c>
      <c r="F2697" s="24">
        <f>IF(U2697="SC",SUMIFS(SC!J:J,SC!A:A,MAIN!D2697,SC!B:B,MAIN!A2697),SUMIFS(Allocations!M:M,Allocations!A:A,MAIN!A2697,Allocations!B:B,MAIN!D2697))</f>
        <v>0</v>
      </c>
      <c r="G2697" s="24">
        <f t="shared" si="775"/>
        <v>24.344000000000001</v>
      </c>
      <c r="H2697" s="24">
        <f>IFERROR(VLOOKUP(S2697,Swaps_wk!$A$2:$AP$151,HLOOKUP(MAIN!D2697,Swaps_wk!$B$2:$AP$151,150,FALSE),FALSE),0)</f>
        <v>0</v>
      </c>
      <c r="I2697" s="24">
        <f>SUMIFS(PASTE_DQS_TRACKER!$D:$D,PASTE_DQS_TRACKER!$C:$C,MAIN!$A2697,PASTE_DQS_TRACKER!$B:$B,MAIN!$D2697)-SUMIFS(PASTE_DQS_TRACKER!$D:$D,PASTE_DQS_TRACKER!$C:$C,MAIN!A2697,PASTE_DQS_TRACKER!$E:$E,MAIN!$D2697)</f>
        <v>-5.1000000000000005</v>
      </c>
      <c r="J2697" s="25">
        <f t="shared" si="776"/>
        <v>19.244</v>
      </c>
      <c r="K2697" s="24">
        <f>IFERROR(IF(V2697="Flex",0,IF(D2697=$D$30,VLOOKUP(A2697,MMO_o10M_lease!$A$1:$F$51,5,FALSE),IF(D2697=$D$26,VLOOKUP(D2697,LANDINGS!$A$3:$BR$40,HLOOKUP(A2697,LANDINGS!$B$1:$CF$42,42,FALSE),FALSE)-IFERROR(VLOOKUP(A2697,MMO_o10M_lease!$A$1:$F$38,5,FALSE),0),VLOOKUP(D2697,LANDINGS!$A$3:$CF$40,HLOOKUP(A2697,LANDINGS!$B$1:$CF$42,42,FALSE),FALSE)))),0)</f>
        <v>2.7E-2</v>
      </c>
      <c r="L2697" s="24">
        <f>SUMIFS(PASTE_FLEX_TRACKER!$D:$D,PASTE_FLEX_TRACKER!$F:$F,MAIN!$A2697,PASTE_FLEX_TRACKER!$B:$B,MAIN!$D2697)-SUMIFS(PASTE_FLEX_TRACKER!$D:$D,PASTE_FLEX_TRACKER!$C:$C,MAIN!$A2697,PASTE_FLEX_TRACKER!$B:$B,MAIN!$D2697)</f>
        <v>0</v>
      </c>
      <c r="M2697" s="24">
        <f>IFERROR(-VLOOKUP(D2697,SQ!$A$19:$CC$52,HLOOKUP(MAIN!A2697,SQ!$B$18:$CC$56,39,FALSE),FALSE),"n/a")</f>
        <v>0</v>
      </c>
      <c r="N2697" s="46" t="s">
        <v>563</v>
      </c>
      <c r="O2697" s="46">
        <f>SUMIFS(MAN_ADJ!$L:$L,MAN_ADJ!$K:$K,MAIN!$D2697,MAN_ADJ!$J:$J,MAIN!$S2697)</f>
        <v>0</v>
      </c>
      <c r="P2697" s="25">
        <f t="shared" si="777"/>
        <v>2.7E-2</v>
      </c>
      <c r="Q2697" s="28">
        <f t="shared" si="768"/>
        <v>1.4030347121180627E-3</v>
      </c>
      <c r="R2697" s="38">
        <f t="shared" si="778"/>
        <v>19.216999999999999</v>
      </c>
      <c r="S2697" s="17" t="s">
        <v>64</v>
      </c>
    </row>
    <row r="2698" spans="1:19" x14ac:dyDescent="0.25">
      <c r="A2698" s="17" t="s">
        <v>64</v>
      </c>
      <c r="B2698" s="17" t="s">
        <v>93</v>
      </c>
      <c r="C2698" s="17" t="s">
        <v>268</v>
      </c>
      <c r="D2698" s="17" t="s">
        <v>111</v>
      </c>
      <c r="E2698" s="24">
        <f>IF(U2698="SC",SUMIFS(SC!F:F,SC!A:A,MAIN!D2698,SC!B:B,MAIN!A2698),SUMIFS(Allocations!$H:$H,Allocations!$A:$A,MAIN!$A2698,Allocations!$B:$B,MAIN!$D2698))</f>
        <v>53.099999999999994</v>
      </c>
      <c r="F2698" s="24">
        <f>IF(U2698="SC",SUMIFS(SC!J:J,SC!A:A,MAIN!D2698,SC!B:B,MAIN!A2698),SUMIFS(Allocations!M:M,Allocations!A:A,MAIN!A2698,Allocations!B:B,MAIN!D2698))</f>
        <v>0</v>
      </c>
      <c r="G2698" s="24">
        <f t="shared" si="775"/>
        <v>53.099999999999994</v>
      </c>
      <c r="H2698" s="24">
        <f>IFERROR(VLOOKUP(S2698,Swaps_wk!$A$2:$AP$151,HLOOKUP(MAIN!D2698,Swaps_wk!$B$2:$AP$151,150,FALSE),FALSE),0)</f>
        <v>0</v>
      </c>
      <c r="I2698" s="24">
        <f>SUMIFS(PASTE_DQS_TRACKER!$D:$D,PASTE_DQS_TRACKER!$C:$C,MAIN!$A2698,PASTE_DQS_TRACKER!$B:$B,MAIN!$D2698)-SUMIFS(PASTE_DQS_TRACKER!$D:$D,PASTE_DQS_TRACKER!$C:$C,MAIN!A2698,PASTE_DQS_TRACKER!$E:$E,MAIN!$D2698)</f>
        <v>-21.200000000000003</v>
      </c>
      <c r="J2698" s="25">
        <f t="shared" si="776"/>
        <v>31.899999999999991</v>
      </c>
      <c r="K2698" s="24">
        <f>IFERROR(IF(V2698="Flex",0,IF(D2698=$D$30,VLOOKUP(A2698,MMO_o10M_lease!$A$1:$F$51,5,FALSE),IF(D2698=$D$26,VLOOKUP(D2698,LANDINGS!$A$3:$BR$40,HLOOKUP(A2698,LANDINGS!$B$1:$CF$42,42,FALSE),FALSE)-IFERROR(VLOOKUP(A2698,MMO_o10M_lease!$A$1:$F$38,5,FALSE),0),VLOOKUP(D2698,LANDINGS!$A$3:$CF$40,HLOOKUP(A2698,LANDINGS!$B$1:$CF$42,42,FALSE),FALSE)))),0)</f>
        <v>0</v>
      </c>
      <c r="L2698" s="24">
        <f>SUMIFS(PASTE_FLEX_TRACKER!$D:$D,PASTE_FLEX_TRACKER!$F:$F,MAIN!$A2698,PASTE_FLEX_TRACKER!$B:$B,MAIN!$D2698)-SUMIFS(PASTE_FLEX_TRACKER!$D:$D,PASTE_FLEX_TRACKER!$C:$C,MAIN!$A2698,PASTE_FLEX_TRACKER!$B:$B,MAIN!$D2698)</f>
        <v>0</v>
      </c>
      <c r="M2698" s="24">
        <f>IFERROR(-VLOOKUP(D2698,SQ!$A$19:$CC$52,HLOOKUP(MAIN!A2698,SQ!$B$18:$CC$56,39,FALSE),FALSE),"n/a")</f>
        <v>0</v>
      </c>
      <c r="N2698" s="46" t="s">
        <v>563</v>
      </c>
      <c r="O2698" s="46">
        <f>SUMIFS(MAN_ADJ!$L:$L,MAN_ADJ!$K:$K,MAIN!$D2698,MAN_ADJ!$J:$J,MAIN!$S2698)</f>
        <v>0</v>
      </c>
      <c r="P2698" s="25">
        <f t="shared" si="777"/>
        <v>0</v>
      </c>
      <c r="Q2698" s="28">
        <f t="shared" si="768"/>
        <v>0</v>
      </c>
      <c r="R2698" s="38">
        <f t="shared" si="778"/>
        <v>31.899999999999991</v>
      </c>
      <c r="S2698" s="17" t="s">
        <v>64</v>
      </c>
    </row>
    <row r="2699" spans="1:19" x14ac:dyDescent="0.25">
      <c r="A2699" s="17" t="s">
        <v>64</v>
      </c>
      <c r="B2699" s="17" t="s">
        <v>93</v>
      </c>
      <c r="C2699" s="17" t="s">
        <v>268</v>
      </c>
      <c r="D2699" s="17" t="s">
        <v>112</v>
      </c>
      <c r="E2699" s="24">
        <f>IF(U2699="SC",SUMIFS(SC!F:F,SC!A:A,MAIN!D2699,SC!B:B,MAIN!A2699),SUMIFS(Allocations!$H:$H,Allocations!$A:$A,MAIN!$A2699,Allocations!$B:$B,MAIN!$D2699))</f>
        <v>17.806000000000001</v>
      </c>
      <c r="F2699" s="24">
        <f>IF(U2699="SC",SUMIFS(SC!J:J,SC!A:A,MAIN!D2699,SC!B:B,MAIN!A2699),SUMIFS(Allocations!M:M,Allocations!A:A,MAIN!A2699,Allocations!B:B,MAIN!D2699))</f>
        <v>0</v>
      </c>
      <c r="G2699" s="24">
        <f t="shared" si="775"/>
        <v>17.806000000000001</v>
      </c>
      <c r="H2699" s="24">
        <f>IFERROR(VLOOKUP(S2699,Swaps_wk!$A$2:$AP$151,HLOOKUP(MAIN!D2699,Swaps_wk!$B$2:$AP$151,150,FALSE),FALSE),0)</f>
        <v>0</v>
      </c>
      <c r="I2699" s="24">
        <f>SUMIFS(PASTE_DQS_TRACKER!$D:$D,PASTE_DQS_TRACKER!$C:$C,MAIN!$A2699,PASTE_DQS_TRACKER!$B:$B,MAIN!$D2699)-SUMIFS(PASTE_DQS_TRACKER!$D:$D,PASTE_DQS_TRACKER!$C:$C,MAIN!A2699,PASTE_DQS_TRACKER!$E:$E,MAIN!$D2699)</f>
        <v>-17.3</v>
      </c>
      <c r="J2699" s="25">
        <f t="shared" si="776"/>
        <v>0.50600000000000023</v>
      </c>
      <c r="K2699" s="24">
        <f>IFERROR(IF(V2699="Flex",0,IF(D2699=$D$30,VLOOKUP(A2699,MMO_o10M_lease!$A$1:$F$51,5,FALSE),IF(D2699=$D$26,VLOOKUP(D2699,LANDINGS!$A$3:$BR$40,HLOOKUP(A2699,LANDINGS!$B$1:$CF$42,42,FALSE),FALSE)-IFERROR(VLOOKUP(A2699,MMO_o10M_lease!$A$1:$F$38,5,FALSE),0),VLOOKUP(D2699,LANDINGS!$A$3:$CF$40,HLOOKUP(A2699,LANDINGS!$B$1:$CF$42,42,FALSE),FALSE)))),0)</f>
        <v>0</v>
      </c>
      <c r="L2699" s="24">
        <f>SUMIFS(PASTE_FLEX_TRACKER!$D:$D,PASTE_FLEX_TRACKER!$F:$F,MAIN!$A2699,PASTE_FLEX_TRACKER!$B:$B,MAIN!$D2699)-SUMIFS(PASTE_FLEX_TRACKER!$D:$D,PASTE_FLEX_TRACKER!$C:$C,MAIN!$A2699,PASTE_FLEX_TRACKER!$B:$B,MAIN!$D2699)</f>
        <v>0</v>
      </c>
      <c r="M2699" s="24">
        <f>IFERROR(-VLOOKUP(D2699,SQ!$A$19:$CC$52,HLOOKUP(MAIN!A2699,SQ!$B$18:$CC$56,39,FALSE),FALSE),"n/a")</f>
        <v>0</v>
      </c>
      <c r="N2699" s="46" t="s">
        <v>563</v>
      </c>
      <c r="O2699" s="46">
        <f>SUMIFS(MAN_ADJ!$L:$L,MAN_ADJ!$K:$K,MAIN!$D2699,MAN_ADJ!$J:$J,MAIN!$S2699)</f>
        <v>0</v>
      </c>
      <c r="P2699" s="25">
        <f t="shared" si="777"/>
        <v>0</v>
      </c>
      <c r="Q2699" s="28">
        <f t="shared" si="768"/>
        <v>0</v>
      </c>
      <c r="R2699" s="38">
        <f t="shared" si="778"/>
        <v>0.50600000000000023</v>
      </c>
      <c r="S2699" s="17" t="s">
        <v>64</v>
      </c>
    </row>
    <row r="2700" spans="1:19" x14ac:dyDescent="0.25">
      <c r="A2700" s="17" t="s">
        <v>64</v>
      </c>
      <c r="B2700" s="17" t="s">
        <v>93</v>
      </c>
      <c r="C2700" s="17" t="s">
        <v>268</v>
      </c>
      <c r="D2700" s="17" t="s">
        <v>113</v>
      </c>
      <c r="E2700" s="24">
        <f>IF(U2700="SC",SUMIFS(SC!F:F,SC!A:A,MAIN!D2700,SC!B:B,MAIN!A2700),SUMIFS(Allocations!$H:$H,Allocations!$A:$A,MAIN!$A2700,Allocations!$B:$B,MAIN!$D2700))</f>
        <v>216.28699999999998</v>
      </c>
      <c r="F2700" s="24">
        <f>IF(U2700="SC",SUMIFS(SC!J:J,SC!A:A,MAIN!D2700,SC!B:B,MAIN!A2700),SUMIFS(Allocations!M:M,Allocations!A:A,MAIN!A2700,Allocations!B:B,MAIN!D2700))</f>
        <v>0</v>
      </c>
      <c r="G2700" s="24">
        <f t="shared" si="775"/>
        <v>216.28699999999998</v>
      </c>
      <c r="H2700" s="24">
        <f>IFERROR(VLOOKUP(S2700,Swaps_wk!$A$2:$AP$151,HLOOKUP(MAIN!D2700,Swaps_wk!$B$2:$AP$151,150,FALSE),FALSE),0)</f>
        <v>0</v>
      </c>
      <c r="I2700" s="24">
        <f>SUMIFS(PASTE_DQS_TRACKER!$D:$D,PASTE_DQS_TRACKER!$C:$C,MAIN!$A2700,PASTE_DQS_TRACKER!$B:$B,MAIN!$D2700)-SUMIFS(PASTE_DQS_TRACKER!$D:$D,PASTE_DQS_TRACKER!$C:$C,MAIN!A2700,PASTE_DQS_TRACKER!$E:$E,MAIN!$D2700)</f>
        <v>-73.099999999999994</v>
      </c>
      <c r="J2700" s="25">
        <f t="shared" si="776"/>
        <v>143.18699999999998</v>
      </c>
      <c r="K2700" s="24">
        <f>IFERROR(IF(V2700="Flex",0,IF(D2700=$D$30,VLOOKUP(A2700,MMO_o10M_lease!$A$1:$F$51,5,FALSE),IF(D2700=$D$26,VLOOKUP(D2700,LANDINGS!$A$3:$BR$40,HLOOKUP(A2700,LANDINGS!$B$1:$CF$42,42,FALSE),FALSE)-IFERROR(VLOOKUP(A2700,MMO_o10M_lease!$A$1:$F$38,5,FALSE),0),VLOOKUP(D2700,LANDINGS!$A$3:$CF$40,HLOOKUP(A2700,LANDINGS!$B$1:$CF$42,42,FALSE),FALSE)))),0)</f>
        <v>52.423999999999999</v>
      </c>
      <c r="L2700" s="24">
        <f>SUMIFS(PASTE_FLEX_TRACKER!$D:$D,PASTE_FLEX_TRACKER!$F:$F,MAIN!$A2700,PASTE_FLEX_TRACKER!$B:$B,MAIN!$D2700)-SUMIFS(PASTE_FLEX_TRACKER!$D:$D,PASTE_FLEX_TRACKER!$C:$C,MAIN!$A2700,PASTE_FLEX_TRACKER!$B:$B,MAIN!$D2700)</f>
        <v>1.1000000000000001</v>
      </c>
      <c r="M2700" s="24">
        <f>IFERROR(-VLOOKUP(D2700,SQ!$A$19:$CC$52,HLOOKUP(MAIN!A2700,SQ!$B$18:$CC$56,39,FALSE),FALSE),"n/a")</f>
        <v>0</v>
      </c>
      <c r="N2700" s="46" t="s">
        <v>563</v>
      </c>
      <c r="O2700" s="46">
        <f>SUMIFS(MAN_ADJ!$L:$L,MAN_ADJ!$K:$K,MAIN!$D2700,MAN_ADJ!$J:$J,MAIN!$S2700)</f>
        <v>0</v>
      </c>
      <c r="P2700" s="25">
        <f t="shared" si="777"/>
        <v>53.524000000000001</v>
      </c>
      <c r="Q2700" s="28">
        <f t="shared" si="768"/>
        <v>0.37380488452163957</v>
      </c>
      <c r="R2700" s="38">
        <f t="shared" si="778"/>
        <v>89.662999999999982</v>
      </c>
      <c r="S2700" s="17" t="s">
        <v>64</v>
      </c>
    </row>
    <row r="2701" spans="1:19" x14ac:dyDescent="0.25">
      <c r="A2701" s="17" t="s">
        <v>64</v>
      </c>
      <c r="B2701" s="17" t="s">
        <v>93</v>
      </c>
      <c r="C2701" s="17" t="s">
        <v>268</v>
      </c>
      <c r="D2701" s="17" t="s">
        <v>114</v>
      </c>
      <c r="E2701" s="24">
        <f>IF(U2701="SC",SUMIFS(SC!F:F,SC!A:A,MAIN!D2701,SC!B:B,MAIN!A2701),SUMIFS(Allocations!$H:$H,Allocations!$A:$A,MAIN!$A2701,Allocations!$B:$B,MAIN!$D2701))</f>
        <v>0.1</v>
      </c>
      <c r="F2701" s="24">
        <f>IF(U2701="SC",SUMIFS(SC!J:J,SC!A:A,MAIN!D2701,SC!B:B,MAIN!A2701),SUMIFS(Allocations!M:M,Allocations!A:A,MAIN!A2701,Allocations!B:B,MAIN!D2701))</f>
        <v>0</v>
      </c>
      <c r="G2701" s="24">
        <f t="shared" si="775"/>
        <v>0.1</v>
      </c>
      <c r="H2701" s="24">
        <f>IFERROR(VLOOKUP(S2701,Swaps_wk!$A$2:$AP$151,HLOOKUP(MAIN!D2701,Swaps_wk!$B$2:$AP$151,150,FALSE),FALSE),0)</f>
        <v>0</v>
      </c>
      <c r="I2701" s="24">
        <f>SUMIFS(PASTE_DQS_TRACKER!$D:$D,PASTE_DQS_TRACKER!$C:$C,MAIN!$A2701,PASTE_DQS_TRACKER!$B:$B,MAIN!$D2701)-SUMIFS(PASTE_DQS_TRACKER!$D:$D,PASTE_DQS_TRACKER!$C:$C,MAIN!A2701,PASTE_DQS_TRACKER!$E:$E,MAIN!$D2701)</f>
        <v>0</v>
      </c>
      <c r="J2701" s="25">
        <f t="shared" si="776"/>
        <v>0.1</v>
      </c>
      <c r="K2701" s="24">
        <f>IFERROR(IF(V2701="Flex",0,IF(D2701=$D$30,VLOOKUP(A2701,MMO_o10M_lease!$A$1:$F$51,5,FALSE),IF(D2701=$D$26,VLOOKUP(D2701,LANDINGS!$A$3:$BR$40,HLOOKUP(A2701,LANDINGS!$B$1:$CF$42,42,FALSE),FALSE)-IFERROR(VLOOKUP(A2701,MMO_o10M_lease!$A$1:$F$38,5,FALSE),0),VLOOKUP(D2701,LANDINGS!$A$3:$CF$40,HLOOKUP(A2701,LANDINGS!$B$1:$CF$42,42,FALSE),FALSE)))),0)</f>
        <v>0</v>
      </c>
      <c r="L2701" s="24">
        <f>SUMIFS(PASTE_FLEX_TRACKER!$D:$D,PASTE_FLEX_TRACKER!$F:$F,MAIN!$A2701,PASTE_FLEX_TRACKER!$B:$B,MAIN!$D2701)-SUMIFS(PASTE_FLEX_TRACKER!$D:$D,PASTE_FLEX_TRACKER!$C:$C,MAIN!$A2701,PASTE_FLEX_TRACKER!$B:$B,MAIN!$D2701)</f>
        <v>0</v>
      </c>
      <c r="M2701" s="24">
        <f>IFERROR(-VLOOKUP(D2701,SQ!$A$19:$CC$52,HLOOKUP(MAIN!A2701,SQ!$B$18:$CC$56,39,FALSE),FALSE),"n/a")</f>
        <v>0</v>
      </c>
      <c r="N2701" s="46" t="s">
        <v>563</v>
      </c>
      <c r="O2701" s="46">
        <f>SUMIFS(MAN_ADJ!$L:$L,MAN_ADJ!$K:$K,MAIN!$D2701,MAN_ADJ!$J:$J,MAIN!$S2701)</f>
        <v>0</v>
      </c>
      <c r="P2701" s="25">
        <f t="shared" si="777"/>
        <v>0</v>
      </c>
      <c r="Q2701" s="28">
        <f t="shared" si="768"/>
        <v>0</v>
      </c>
      <c r="R2701" s="38">
        <f t="shared" si="778"/>
        <v>0.1</v>
      </c>
      <c r="S2701" s="17" t="s">
        <v>64</v>
      </c>
    </row>
    <row r="2702" spans="1:19" x14ac:dyDescent="0.25">
      <c r="A2702" s="17" t="s">
        <v>64</v>
      </c>
      <c r="B2702" s="17" t="s">
        <v>93</v>
      </c>
      <c r="C2702" s="17" t="s">
        <v>268</v>
      </c>
      <c r="D2702" s="17" t="s">
        <v>115</v>
      </c>
      <c r="E2702" s="24">
        <f>IF(U2702="SC",SUMIFS(SC!F:F,SC!A:A,MAIN!D2702,SC!B:B,MAIN!A2702),SUMIFS(Allocations!$H:$H,Allocations!$A:$A,MAIN!$A2702,Allocations!$B:$B,MAIN!$D2702))</f>
        <v>23.105</v>
      </c>
      <c r="F2702" s="24">
        <f>IF(U2702="SC",SUMIFS(SC!J:J,SC!A:A,MAIN!D2702,SC!B:B,MAIN!A2702),SUMIFS(Allocations!M:M,Allocations!A:A,MAIN!A2702,Allocations!B:B,MAIN!D2702))</f>
        <v>0</v>
      </c>
      <c r="G2702" s="24">
        <f t="shared" si="775"/>
        <v>23.105</v>
      </c>
      <c r="H2702" s="24">
        <f>IFERROR(VLOOKUP(S2702,Swaps_wk!$A$2:$AP$151,HLOOKUP(MAIN!D2702,Swaps_wk!$B$2:$AP$151,150,FALSE),FALSE),0)</f>
        <v>0</v>
      </c>
      <c r="I2702" s="24">
        <f>SUMIFS(PASTE_DQS_TRACKER!$D:$D,PASTE_DQS_TRACKER!$C:$C,MAIN!$A2702,PASTE_DQS_TRACKER!$B:$B,MAIN!$D2702)-SUMIFS(PASTE_DQS_TRACKER!$D:$D,PASTE_DQS_TRACKER!$C:$C,MAIN!A2702,PASTE_DQS_TRACKER!$E:$E,MAIN!$D2702)</f>
        <v>0</v>
      </c>
      <c r="J2702" s="25">
        <f t="shared" si="776"/>
        <v>23.105</v>
      </c>
      <c r="K2702" s="24">
        <f>IFERROR(IF(V2702="Flex",0,IF(D2702=$D$30,VLOOKUP(A2702,MMO_o10M_lease!$A$1:$F$51,5,FALSE),IF(D2702=$D$26,VLOOKUP(D2702,LANDINGS!$A$3:$BR$40,HLOOKUP(A2702,LANDINGS!$B$1:$CF$42,42,FALSE),FALSE)-IFERROR(VLOOKUP(A2702,MMO_o10M_lease!$A$1:$F$38,5,FALSE),0),VLOOKUP(D2702,LANDINGS!$A$3:$CF$40,HLOOKUP(A2702,LANDINGS!$B$1:$CF$42,42,FALSE),FALSE)))),0)</f>
        <v>1.6559999999999999</v>
      </c>
      <c r="L2702" s="24">
        <f>SUMIFS(PASTE_FLEX_TRACKER!$D:$D,PASTE_FLEX_TRACKER!$F:$F,MAIN!$A2702,PASTE_FLEX_TRACKER!$B:$B,MAIN!$D2702)-SUMIFS(PASTE_FLEX_TRACKER!$D:$D,PASTE_FLEX_TRACKER!$C:$C,MAIN!$A2702,PASTE_FLEX_TRACKER!$B:$B,MAIN!$D2702)</f>
        <v>0</v>
      </c>
      <c r="M2702" s="24">
        <f>IFERROR(-VLOOKUP(D2702,SQ!$A$19:$CC$52,HLOOKUP(MAIN!A2702,SQ!$B$18:$CC$56,39,FALSE),FALSE),"n/a")</f>
        <v>0</v>
      </c>
      <c r="N2702" s="46" t="s">
        <v>563</v>
      </c>
      <c r="O2702" s="46">
        <f>SUMIFS(MAN_ADJ!$L:$L,MAN_ADJ!$K:$K,MAIN!$D2702,MAN_ADJ!$J:$J,MAIN!$S2702)</f>
        <v>0</v>
      </c>
      <c r="P2702" s="25">
        <f t="shared" si="777"/>
        <v>1.6559999999999999</v>
      </c>
      <c r="Q2702" s="28">
        <f t="shared" si="768"/>
        <v>7.1672798095650289E-2</v>
      </c>
      <c r="R2702" s="38">
        <f t="shared" si="778"/>
        <v>21.449000000000002</v>
      </c>
      <c r="S2702" s="17" t="s">
        <v>64</v>
      </c>
    </row>
    <row r="2703" spans="1:19" x14ac:dyDescent="0.25">
      <c r="A2703" s="17" t="s">
        <v>64</v>
      </c>
      <c r="B2703" s="17" t="s">
        <v>93</v>
      </c>
      <c r="C2703" s="17" t="s">
        <v>268</v>
      </c>
      <c r="D2703" s="17" t="s">
        <v>116</v>
      </c>
      <c r="E2703" s="24">
        <f>IF(U2703="SC",SUMIFS(SC!F:F,SC!A:A,MAIN!D2703,SC!B:B,MAIN!A2703),SUMIFS(Allocations!$H:$H,Allocations!$A:$A,MAIN!$A2703,Allocations!$B:$B,MAIN!$D2703))</f>
        <v>22.324999999999999</v>
      </c>
      <c r="F2703" s="24">
        <f>IF(U2703="SC",SUMIFS(SC!J:J,SC!A:A,MAIN!D2703,SC!B:B,MAIN!A2703),SUMIFS(Allocations!M:M,Allocations!A:A,MAIN!A2703,Allocations!B:B,MAIN!D2703))</f>
        <v>0</v>
      </c>
      <c r="G2703" s="24">
        <f t="shared" si="775"/>
        <v>22.324999999999999</v>
      </c>
      <c r="H2703" s="24">
        <f>IFERROR(VLOOKUP(S2703,Swaps_wk!$A$2:$AP$151,HLOOKUP(MAIN!D2703,Swaps_wk!$B$2:$AP$151,150,FALSE),FALSE),0)</f>
        <v>0</v>
      </c>
      <c r="I2703" s="24">
        <f>SUMIFS(PASTE_DQS_TRACKER!$D:$D,PASTE_DQS_TRACKER!$C:$C,MAIN!$A2703,PASTE_DQS_TRACKER!$B:$B,MAIN!$D2703)-SUMIFS(PASTE_DQS_TRACKER!$D:$D,PASTE_DQS_TRACKER!$C:$C,MAIN!A2703,PASTE_DQS_TRACKER!$E:$E,MAIN!$D2703)</f>
        <v>14.5</v>
      </c>
      <c r="J2703" s="25">
        <f t="shared" si="776"/>
        <v>36.825000000000003</v>
      </c>
      <c r="K2703" s="24">
        <f>IFERROR(IF(V2703="Flex",0,IF(D2703=$D$30,VLOOKUP(A2703,MMO_o10M_lease!$A$1:$F$51,5,FALSE),IF(D2703=$D$26,VLOOKUP(D2703,LANDINGS!$A$3:$BR$40,HLOOKUP(A2703,LANDINGS!$B$1:$CF$42,42,FALSE),FALSE)-IFERROR(VLOOKUP(A2703,MMO_o10M_lease!$A$1:$F$38,5,FALSE),0),VLOOKUP(D2703,LANDINGS!$A$3:$CF$40,HLOOKUP(A2703,LANDINGS!$B$1:$CF$42,42,FALSE),FALSE)))),0)</f>
        <v>7.7279999999999998</v>
      </c>
      <c r="L2703" s="24">
        <f>SUMIFS(PASTE_FLEX_TRACKER!$D:$D,PASTE_FLEX_TRACKER!$F:$F,MAIN!$A2703,PASTE_FLEX_TRACKER!$B:$B,MAIN!$D2703)-SUMIFS(PASTE_FLEX_TRACKER!$D:$D,PASTE_FLEX_TRACKER!$C:$C,MAIN!$A2703,PASTE_FLEX_TRACKER!$B:$B,MAIN!$D2703)</f>
        <v>0</v>
      </c>
      <c r="M2703" s="24">
        <f>IFERROR(-VLOOKUP(D2703,SQ!$A$19:$CC$52,HLOOKUP(MAIN!A2703,SQ!$B$18:$CC$56,39,FALSE),FALSE),"n/a")</f>
        <v>0</v>
      </c>
      <c r="N2703" s="46" t="s">
        <v>563</v>
      </c>
      <c r="O2703" s="46">
        <f>SUMIFS(MAN_ADJ!$L:$L,MAN_ADJ!$K:$K,MAIN!$D2703,MAN_ADJ!$J:$J,MAIN!$S2703)</f>
        <v>0</v>
      </c>
      <c r="P2703" s="25">
        <f t="shared" si="777"/>
        <v>7.7279999999999998</v>
      </c>
      <c r="Q2703" s="28">
        <f t="shared" si="768"/>
        <v>0.20985743380855396</v>
      </c>
      <c r="R2703" s="38">
        <f t="shared" si="778"/>
        <v>29.097000000000001</v>
      </c>
      <c r="S2703" s="17" t="s">
        <v>64</v>
      </c>
    </row>
    <row r="2704" spans="1:19" x14ac:dyDescent="0.25">
      <c r="A2704" s="17" t="s">
        <v>64</v>
      </c>
      <c r="B2704" s="17" t="s">
        <v>93</v>
      </c>
      <c r="C2704" s="17" t="s">
        <v>268</v>
      </c>
      <c r="D2704" s="17" t="s">
        <v>117</v>
      </c>
      <c r="E2704" s="24">
        <f>IF(U2704="SC",SUMIFS(SC!F:F,SC!A:A,MAIN!D2704,SC!B:B,MAIN!A2704),SUMIFS(Allocations!$H:$H,Allocations!$A:$A,MAIN!$A2704,Allocations!$B:$B,MAIN!$D2704))</f>
        <v>0.28299999999999997</v>
      </c>
      <c r="F2704" s="24">
        <f>IF(U2704="SC",SUMIFS(SC!J:J,SC!A:A,MAIN!D2704,SC!B:B,MAIN!A2704),SUMIFS(Allocations!M:M,Allocations!A:A,MAIN!A2704,Allocations!B:B,MAIN!D2704))</f>
        <v>0</v>
      </c>
      <c r="G2704" s="24">
        <f t="shared" si="775"/>
        <v>0.28299999999999997</v>
      </c>
      <c r="H2704" s="24">
        <f>IFERROR(VLOOKUP(S2704,Swaps_wk!$A$2:$AP$151,HLOOKUP(MAIN!D2704,Swaps_wk!$B$2:$AP$151,150,FALSE),FALSE),0)</f>
        <v>0</v>
      </c>
      <c r="I2704" s="24">
        <f>SUMIFS(PASTE_DQS_TRACKER!$D:$D,PASTE_DQS_TRACKER!$C:$C,MAIN!$A2704,PASTE_DQS_TRACKER!$B:$B,MAIN!$D2704)-SUMIFS(PASTE_DQS_TRACKER!$D:$D,PASTE_DQS_TRACKER!$C:$C,MAIN!A2704,PASTE_DQS_TRACKER!$E:$E,MAIN!$D2704)</f>
        <v>-0.2</v>
      </c>
      <c r="J2704" s="25">
        <f t="shared" si="776"/>
        <v>8.2999999999999963E-2</v>
      </c>
      <c r="K2704" s="24">
        <f>IFERROR(IF(V2704="Flex",0,IF(D2704=$D$30,VLOOKUP(A2704,MMO_o10M_lease!$A$1:$F$51,5,FALSE),IF(D2704=$D$26,VLOOKUP(D2704,LANDINGS!$A$3:$BR$40,HLOOKUP(A2704,LANDINGS!$B$1:$CF$42,42,FALSE),FALSE)-IFERROR(VLOOKUP(A2704,MMO_o10M_lease!$A$1:$F$38,5,FALSE),0),VLOOKUP(D2704,LANDINGS!$A$3:$CF$40,HLOOKUP(A2704,LANDINGS!$B$1:$CF$42,42,FALSE),FALSE)))),0)</f>
        <v>0</v>
      </c>
      <c r="L2704" s="24">
        <f>SUMIFS(PASTE_FLEX_TRACKER!$D:$D,PASTE_FLEX_TRACKER!$F:$F,MAIN!$A2704,PASTE_FLEX_TRACKER!$B:$B,MAIN!$D2704)-SUMIFS(PASTE_FLEX_TRACKER!$D:$D,PASTE_FLEX_TRACKER!$C:$C,MAIN!$A2704,PASTE_FLEX_TRACKER!$B:$B,MAIN!$D2704)</f>
        <v>0</v>
      </c>
      <c r="M2704" s="24">
        <f>IFERROR(-VLOOKUP(D2704,SQ!$A$19:$CC$52,HLOOKUP(MAIN!A2704,SQ!$B$18:$CC$56,39,FALSE),FALSE),"n/a")</f>
        <v>0</v>
      </c>
      <c r="N2704" s="46" t="s">
        <v>563</v>
      </c>
      <c r="O2704" s="46">
        <f>SUMIFS(MAN_ADJ!$L:$L,MAN_ADJ!$K:$K,MAIN!$D2704,MAN_ADJ!$J:$J,MAIN!$S2704)</f>
        <v>0</v>
      </c>
      <c r="P2704" s="25">
        <f t="shared" si="777"/>
        <v>0</v>
      </c>
      <c r="Q2704" s="28">
        <f t="shared" si="768"/>
        <v>0</v>
      </c>
      <c r="R2704" s="38">
        <f t="shared" si="778"/>
        <v>8.2999999999999963E-2</v>
      </c>
      <c r="S2704" s="17" t="s">
        <v>64</v>
      </c>
    </row>
    <row r="2705" spans="1:19" x14ac:dyDescent="0.25">
      <c r="A2705" s="17" t="s">
        <v>64</v>
      </c>
      <c r="B2705" s="17" t="s">
        <v>93</v>
      </c>
      <c r="C2705" s="17" t="s">
        <v>268</v>
      </c>
      <c r="D2705" s="17" t="s">
        <v>118</v>
      </c>
      <c r="E2705" s="24">
        <f>IF(U2705="SC",SUMIFS(SC!F:F,SC!A:A,MAIN!D2705,SC!B:B,MAIN!A2705),SUMIFS(Allocations!$H:$H,Allocations!$A:$A,MAIN!$A2705,Allocations!$B:$B,MAIN!$D2705))</f>
        <v>37.095999999999997</v>
      </c>
      <c r="F2705" s="24">
        <f>IF(U2705="SC",SUMIFS(SC!J:J,SC!A:A,MAIN!D2705,SC!B:B,MAIN!A2705),SUMIFS(Allocations!M:M,Allocations!A:A,MAIN!A2705,Allocations!B:B,MAIN!D2705))</f>
        <v>0</v>
      </c>
      <c r="G2705" s="24">
        <f t="shared" si="775"/>
        <v>37.095999999999997</v>
      </c>
      <c r="H2705" s="24">
        <f>IFERROR(VLOOKUP(S2705,Swaps_wk!$A$2:$AP$151,HLOOKUP(MAIN!D2705,Swaps_wk!$B$2:$AP$151,150,FALSE),FALSE),0)</f>
        <v>0</v>
      </c>
      <c r="I2705" s="24">
        <f>SUMIFS(PASTE_DQS_TRACKER!$D:$D,PASTE_DQS_TRACKER!$C:$C,MAIN!$A2705,PASTE_DQS_TRACKER!$B:$B,MAIN!$D2705)-SUMIFS(PASTE_DQS_TRACKER!$D:$D,PASTE_DQS_TRACKER!$C:$C,MAIN!A2705,PASTE_DQS_TRACKER!$E:$E,MAIN!$D2705)</f>
        <v>-15</v>
      </c>
      <c r="J2705" s="25">
        <f t="shared" si="776"/>
        <v>22.095999999999997</v>
      </c>
      <c r="K2705" s="24">
        <f>IFERROR(IF(V2705="Flex",0,IF(D2705=$D$30,VLOOKUP(A2705,MMO_o10M_lease!$A$1:$F$51,5,FALSE),IF(D2705=$D$26,VLOOKUP(D2705,LANDINGS!$A$3:$BR$40,HLOOKUP(A2705,LANDINGS!$B$1:$CF$42,42,FALSE),FALSE)-IFERROR(VLOOKUP(A2705,MMO_o10M_lease!$A$1:$F$38,5,FALSE),0),VLOOKUP(D2705,LANDINGS!$A$3:$CF$40,HLOOKUP(A2705,LANDINGS!$B$1:$CF$42,42,FALSE),FALSE)))),0)</f>
        <v>3.7589999999999999</v>
      </c>
      <c r="L2705" s="24">
        <f>SUMIFS(PASTE_FLEX_TRACKER!$D:$D,PASTE_FLEX_TRACKER!$F:$F,MAIN!$A2705,PASTE_FLEX_TRACKER!$B:$B,MAIN!$D2705)-SUMIFS(PASTE_FLEX_TRACKER!$D:$D,PASTE_FLEX_TRACKER!$C:$C,MAIN!$A2705,PASTE_FLEX_TRACKER!$B:$B,MAIN!$D2705)</f>
        <v>0</v>
      </c>
      <c r="M2705" s="24">
        <f>IFERROR(-VLOOKUP(D2705,SQ!$A$19:$CC$52,HLOOKUP(MAIN!A2705,SQ!$B$18:$CC$56,39,FALSE),FALSE),"n/a")</f>
        <v>0</v>
      </c>
      <c r="N2705" s="46" t="s">
        <v>563</v>
      </c>
      <c r="O2705" s="46">
        <f>SUMIFS(MAN_ADJ!$L:$L,MAN_ADJ!$K:$K,MAIN!$D2705,MAN_ADJ!$J:$J,MAIN!$S2705)</f>
        <v>0</v>
      </c>
      <c r="P2705" s="25">
        <f t="shared" si="777"/>
        <v>3.7589999999999999</v>
      </c>
      <c r="Q2705" s="28">
        <f t="shared" si="768"/>
        <v>0.1701212889210717</v>
      </c>
      <c r="R2705" s="38">
        <f t="shared" si="778"/>
        <v>18.336999999999996</v>
      </c>
      <c r="S2705" s="17" t="s">
        <v>64</v>
      </c>
    </row>
    <row r="2706" spans="1:19" x14ac:dyDescent="0.25">
      <c r="A2706" s="17" t="s">
        <v>64</v>
      </c>
      <c r="B2706" s="17" t="s">
        <v>93</v>
      </c>
      <c r="C2706" s="17" t="s">
        <v>268</v>
      </c>
      <c r="D2706" s="17" t="s">
        <v>119</v>
      </c>
      <c r="E2706" s="24">
        <f>IF(U2706="SC",SUMIFS(SC!F:F,SC!A:A,MAIN!D2706,SC!B:B,MAIN!A2706),SUMIFS(Allocations!$H:$H,Allocations!$A:$A,MAIN!$A2706,Allocations!$B:$B,MAIN!$D2706))</f>
        <v>0</v>
      </c>
      <c r="F2706" s="24">
        <f>IF(U2706="SC",SUMIFS(SC!J:J,SC!A:A,MAIN!D2706,SC!B:B,MAIN!A2706),SUMIFS(Allocations!M:M,Allocations!A:A,MAIN!A2706,Allocations!B:B,MAIN!D2706))</f>
        <v>0</v>
      </c>
      <c r="G2706" s="24">
        <f t="shared" si="775"/>
        <v>0</v>
      </c>
      <c r="H2706" s="24">
        <f>IFERROR(VLOOKUP(S2706,Swaps_wk!$A$2:$AP$151,HLOOKUP(MAIN!D2706,Swaps_wk!$B$2:$AP$151,150,FALSE),FALSE),0)</f>
        <v>0</v>
      </c>
      <c r="I2706" s="24">
        <f>SUMIFS(PASTE_DQS_TRACKER!$D:$D,PASTE_DQS_TRACKER!$C:$C,MAIN!$A2706,PASTE_DQS_TRACKER!$B:$B,MAIN!$D2706)-SUMIFS(PASTE_DQS_TRACKER!$D:$D,PASTE_DQS_TRACKER!$C:$C,MAIN!A2706,PASTE_DQS_TRACKER!$E:$E,MAIN!$D2706)</f>
        <v>0</v>
      </c>
      <c r="J2706" s="25">
        <f t="shared" si="776"/>
        <v>0</v>
      </c>
      <c r="K2706" s="24">
        <f>IFERROR(IF(V2706="Flex",0,IF(D2706=$D$30,VLOOKUP(A2706,MMO_o10M_lease!$A$1:$F$51,5,FALSE),IF(D2706=$D$26,VLOOKUP(D2706,LANDINGS!$A$3:$BR$40,HLOOKUP(A2706,LANDINGS!$B$1:$CF$42,42,FALSE),FALSE)-IFERROR(VLOOKUP(A2706,MMO_o10M_lease!$A$1:$F$38,5,FALSE),0),VLOOKUP(D2706,LANDINGS!$A$3:$CF$40,HLOOKUP(A2706,LANDINGS!$B$1:$CF$42,42,FALSE),FALSE)))),0)</f>
        <v>0</v>
      </c>
      <c r="L2706" s="24">
        <f>SUMIFS(PASTE_FLEX_TRACKER!$D:$D,PASTE_FLEX_TRACKER!$F:$F,MAIN!$A2706,PASTE_FLEX_TRACKER!$B:$B,MAIN!$D2706)-SUMIFS(PASTE_FLEX_TRACKER!$D:$D,PASTE_FLEX_TRACKER!$C:$C,MAIN!$A2706,PASTE_FLEX_TRACKER!$B:$B,MAIN!$D2706)</f>
        <v>0</v>
      </c>
      <c r="M2706" s="24">
        <f>IFERROR(-VLOOKUP(D2706,SQ!$A$19:$CC$52,HLOOKUP(MAIN!A2706,SQ!$B$18:$CC$56,39,FALSE),FALSE),"n/a")</f>
        <v>0</v>
      </c>
      <c r="N2706" s="46" t="s">
        <v>563</v>
      </c>
      <c r="O2706" s="46">
        <f>SUMIFS(MAN_ADJ!$L:$L,MAN_ADJ!$K:$K,MAIN!$D2706,MAN_ADJ!$J:$J,MAIN!$S2706)</f>
        <v>0</v>
      </c>
      <c r="P2706" s="25">
        <f t="shared" si="777"/>
        <v>0</v>
      </c>
      <c r="Q2706" s="28" t="str">
        <f t="shared" si="768"/>
        <v>n/a</v>
      </c>
      <c r="R2706" s="38">
        <f t="shared" si="778"/>
        <v>0</v>
      </c>
      <c r="S2706" s="17" t="s">
        <v>64</v>
      </c>
    </row>
    <row r="2707" spans="1:19" x14ac:dyDescent="0.25">
      <c r="A2707" s="17" t="s">
        <v>64</v>
      </c>
      <c r="B2707" s="17" t="s">
        <v>93</v>
      </c>
      <c r="C2707" s="17" t="s">
        <v>268</v>
      </c>
      <c r="D2707" s="17" t="s">
        <v>120</v>
      </c>
      <c r="E2707" s="24">
        <f>IF(U2707="SC",SUMIFS(SC!F:F,SC!A:A,MAIN!D2707,SC!B:B,MAIN!A2707),SUMIFS(Allocations!$H:$H,Allocations!$A:$A,MAIN!$A2707,Allocations!$B:$B,MAIN!$D2707))</f>
        <v>0.1</v>
      </c>
      <c r="F2707" s="24">
        <f>IF(U2707="SC",SUMIFS(SC!J:J,SC!A:A,MAIN!D2707,SC!B:B,MAIN!A2707),SUMIFS(Allocations!M:M,Allocations!A:A,MAIN!A2707,Allocations!B:B,MAIN!D2707))</f>
        <v>0</v>
      </c>
      <c r="G2707" s="24">
        <f t="shared" si="775"/>
        <v>0.1</v>
      </c>
      <c r="H2707" s="24">
        <f>IFERROR(VLOOKUP(S2707,Swaps_wk!$A$2:$AP$151,HLOOKUP(MAIN!D2707,Swaps_wk!$B$2:$AP$151,150,FALSE),FALSE),0)</f>
        <v>0</v>
      </c>
      <c r="I2707" s="24">
        <f>SUMIFS(PASTE_DQS_TRACKER!$D:$D,PASTE_DQS_TRACKER!$C:$C,MAIN!$A2707,PASTE_DQS_TRACKER!$B:$B,MAIN!$D2707)-SUMIFS(PASTE_DQS_TRACKER!$D:$D,PASTE_DQS_TRACKER!$C:$C,MAIN!A2707,PASTE_DQS_TRACKER!$E:$E,MAIN!$D2707)</f>
        <v>2.8</v>
      </c>
      <c r="J2707" s="25">
        <f t="shared" si="776"/>
        <v>2.9</v>
      </c>
      <c r="K2707" s="24">
        <f>IFERROR(IF(V2707="Flex",0,IF(D2707=$D$30,VLOOKUP(A2707,MMO_o10M_lease!$A$1:$F$51,5,FALSE),IF(D2707=$D$26,VLOOKUP(D2707,LANDINGS!$A$3:$BR$40,HLOOKUP(A2707,LANDINGS!$B$1:$CF$42,42,FALSE),FALSE)-IFERROR(VLOOKUP(A2707,MMO_o10M_lease!$A$1:$F$38,5,FALSE),0),VLOOKUP(D2707,LANDINGS!$A$3:$CF$40,HLOOKUP(A2707,LANDINGS!$B$1:$CF$42,42,FALSE),FALSE)))),0)</f>
        <v>0</v>
      </c>
      <c r="L2707" s="24">
        <f>SUMIFS(PASTE_FLEX_TRACKER!$D:$D,PASTE_FLEX_TRACKER!$F:$F,MAIN!$A2707,PASTE_FLEX_TRACKER!$B:$B,MAIN!$D2707)-SUMIFS(PASTE_FLEX_TRACKER!$D:$D,PASTE_FLEX_TRACKER!$C:$C,MAIN!$A2707,PASTE_FLEX_TRACKER!$B:$B,MAIN!$D2707)</f>
        <v>0</v>
      </c>
      <c r="M2707" s="24">
        <f>IFERROR(-VLOOKUP(D2707,SQ!$A$19:$CC$52,HLOOKUP(MAIN!A2707,SQ!$B$18:$CC$56,39,FALSE),FALSE),"n/a")</f>
        <v>0</v>
      </c>
      <c r="N2707" s="46" t="s">
        <v>563</v>
      </c>
      <c r="O2707" s="46">
        <f>SUMIFS(MAN_ADJ!$L:$L,MAN_ADJ!$K:$K,MAIN!$D2707,MAN_ADJ!$J:$J,MAIN!$S2707)</f>
        <v>0</v>
      </c>
      <c r="P2707" s="25">
        <f t="shared" si="777"/>
        <v>0</v>
      </c>
      <c r="Q2707" s="28">
        <f t="shared" si="768"/>
        <v>0</v>
      </c>
      <c r="R2707" s="38">
        <f t="shared" si="778"/>
        <v>2.9</v>
      </c>
      <c r="S2707" s="17" t="s">
        <v>64</v>
      </c>
    </row>
    <row r="2708" spans="1:19" x14ac:dyDescent="0.25">
      <c r="A2708" s="17" t="s">
        <v>64</v>
      </c>
      <c r="B2708" s="17" t="s">
        <v>93</v>
      </c>
      <c r="C2708" s="17" t="s">
        <v>268</v>
      </c>
      <c r="D2708" s="17" t="s">
        <v>121</v>
      </c>
      <c r="E2708" s="24">
        <f>IF(U2708="SC",SUMIFS(SC!F:F,SC!A:A,MAIN!D2708,SC!B:B,MAIN!A2708),SUMIFS(Allocations!$H:$H,Allocations!$A:$A,MAIN!$A2708,Allocations!$B:$B,MAIN!$D2708))</f>
        <v>0</v>
      </c>
      <c r="F2708" s="24">
        <f>IF(U2708="SC",SUMIFS(SC!J:J,SC!A:A,MAIN!D2708,SC!B:B,MAIN!A2708),SUMIFS(Allocations!M:M,Allocations!A:A,MAIN!A2708,Allocations!B:B,MAIN!D2708))</f>
        <v>0</v>
      </c>
      <c r="G2708" s="24">
        <f t="shared" si="775"/>
        <v>0</v>
      </c>
      <c r="H2708" s="24">
        <f>IFERROR(VLOOKUP(S2708,Swaps_wk!$A$2:$AP$151,HLOOKUP(MAIN!D2708,Swaps_wk!$B$2:$AP$151,150,FALSE),FALSE),0)</f>
        <v>0</v>
      </c>
      <c r="I2708" s="24">
        <f>SUMIFS(PASTE_DQS_TRACKER!$D:$D,PASTE_DQS_TRACKER!$C:$C,MAIN!$A2708,PASTE_DQS_TRACKER!$B:$B,MAIN!$D2708)-SUMIFS(PASTE_DQS_TRACKER!$D:$D,PASTE_DQS_TRACKER!$C:$C,MAIN!A2708,PASTE_DQS_TRACKER!$E:$E,MAIN!$D2708)</f>
        <v>0</v>
      </c>
      <c r="J2708" s="25">
        <f t="shared" si="776"/>
        <v>0</v>
      </c>
      <c r="K2708" s="24">
        <f>IFERROR(IF(V2708="Flex",0,IF(D2708=$D$30,VLOOKUP(A2708,MMO_o10M_lease!$A$1:$F$51,5,FALSE),IF(D2708=$D$26,VLOOKUP(D2708,LANDINGS!$A$3:$BR$40,HLOOKUP(A2708,LANDINGS!$B$1:$CF$42,42,FALSE),FALSE)-IFERROR(VLOOKUP(A2708,MMO_o10M_lease!$A$1:$F$38,5,FALSE),0),VLOOKUP(D2708,LANDINGS!$A$3:$CF$40,HLOOKUP(A2708,LANDINGS!$B$1:$CF$42,42,FALSE),FALSE)))),0)</f>
        <v>0</v>
      </c>
      <c r="L2708" s="24">
        <f>SUMIFS(PASTE_FLEX_TRACKER!$D:$D,PASTE_FLEX_TRACKER!$F:$F,MAIN!$A2708,PASTE_FLEX_TRACKER!$B:$B,MAIN!$D2708)-SUMIFS(PASTE_FLEX_TRACKER!$D:$D,PASTE_FLEX_TRACKER!$C:$C,MAIN!$A2708,PASTE_FLEX_TRACKER!$B:$B,MAIN!$D2708)</f>
        <v>0</v>
      </c>
      <c r="M2708" s="24">
        <f>IFERROR(-VLOOKUP(D2708,SQ!$A$19:$CC$52,HLOOKUP(MAIN!A2708,SQ!$B$18:$CC$56,39,FALSE),FALSE),"n/a")</f>
        <v>0</v>
      </c>
      <c r="N2708" s="46" t="s">
        <v>563</v>
      </c>
      <c r="O2708" s="46">
        <f>SUMIFS(MAN_ADJ!$L:$L,MAN_ADJ!$K:$K,MAIN!$D2708,MAN_ADJ!$J:$J,MAIN!$S2708)</f>
        <v>0</v>
      </c>
      <c r="P2708" s="25">
        <f t="shared" si="777"/>
        <v>0</v>
      </c>
      <c r="Q2708" s="28" t="str">
        <f t="shared" si="768"/>
        <v>n/a</v>
      </c>
      <c r="R2708" s="38">
        <f t="shared" si="778"/>
        <v>0</v>
      </c>
      <c r="S2708" s="17" t="s">
        <v>64</v>
      </c>
    </row>
    <row r="2709" spans="1:19" x14ac:dyDescent="0.25">
      <c r="A2709" s="17" t="s">
        <v>64</v>
      </c>
      <c r="B2709" s="17" t="s">
        <v>93</v>
      </c>
      <c r="C2709" s="17" t="s">
        <v>268</v>
      </c>
      <c r="D2709" s="17" t="s">
        <v>122</v>
      </c>
      <c r="E2709" s="24">
        <f>IF(U2709="SC",SUMIFS(SC!F:F,SC!A:A,MAIN!D2709,SC!B:B,MAIN!A2709),SUMIFS(Allocations!$H:$H,Allocations!$A:$A,MAIN!$A2709,Allocations!$B:$B,MAIN!$D2709))</f>
        <v>0</v>
      </c>
      <c r="F2709" s="24">
        <f>IF(U2709="SC",SUMIFS(SC!J:J,SC!A:A,MAIN!D2709,SC!B:B,MAIN!A2709),SUMIFS(Allocations!M:M,Allocations!A:A,MAIN!A2709,Allocations!B:B,MAIN!D2709))</f>
        <v>0</v>
      </c>
      <c r="G2709" s="24">
        <f t="shared" si="775"/>
        <v>0</v>
      </c>
      <c r="H2709" s="24">
        <f>IFERROR(VLOOKUP(S2709,Swaps_wk!$A$2:$AP$151,HLOOKUP(MAIN!D2709,Swaps_wk!$B$2:$AP$151,150,FALSE),FALSE),0)</f>
        <v>0</v>
      </c>
      <c r="I2709" s="24">
        <f>SUMIFS(PASTE_DQS_TRACKER!$D:$D,PASTE_DQS_TRACKER!$C:$C,MAIN!$A2709,PASTE_DQS_TRACKER!$B:$B,MAIN!$D2709)-SUMIFS(PASTE_DQS_TRACKER!$D:$D,PASTE_DQS_TRACKER!$C:$C,MAIN!A2709,PASTE_DQS_TRACKER!$E:$E,MAIN!$D2709)</f>
        <v>15</v>
      </c>
      <c r="J2709" s="25">
        <f t="shared" si="776"/>
        <v>15</v>
      </c>
      <c r="K2709" s="24">
        <f>IFERROR(IF(V2709="Flex",0,IF(D2709=$D$30,VLOOKUP(A2709,MMO_o10M_lease!$A$1:$F$51,5,FALSE),IF(D2709=$D$26,VLOOKUP(D2709,LANDINGS!$A$3:$BR$40,HLOOKUP(A2709,LANDINGS!$B$1:$CF$42,42,FALSE),FALSE)-IFERROR(VLOOKUP(A2709,MMO_o10M_lease!$A$1:$F$38,5,FALSE),0),VLOOKUP(D2709,LANDINGS!$A$3:$CF$40,HLOOKUP(A2709,LANDINGS!$B$1:$CF$42,42,FALSE),FALSE)))),0)</f>
        <v>0</v>
      </c>
      <c r="L2709" s="24">
        <f>SUMIFS(PASTE_FLEX_TRACKER!$D:$D,PASTE_FLEX_TRACKER!$F:$F,MAIN!$A2709,PASTE_FLEX_TRACKER!$B:$B,MAIN!$D2709)-SUMIFS(PASTE_FLEX_TRACKER!$D:$D,PASTE_FLEX_TRACKER!$C:$C,MAIN!$A2709,PASTE_FLEX_TRACKER!$B:$B,MAIN!$D2709)</f>
        <v>0</v>
      </c>
      <c r="M2709" s="24">
        <f>IFERROR(-VLOOKUP(D2709,SQ!$A$19:$CC$52,HLOOKUP(MAIN!A2709,SQ!$B$18:$CC$56,39,FALSE),FALSE),"n/a")</f>
        <v>0</v>
      </c>
      <c r="N2709" s="46" t="s">
        <v>563</v>
      </c>
      <c r="O2709" s="46">
        <f>SUMIFS(MAN_ADJ!$L:$L,MAN_ADJ!$K:$K,MAIN!$D2709,MAN_ADJ!$J:$J,MAIN!$S2709)</f>
        <v>0</v>
      </c>
      <c r="P2709" s="25">
        <f t="shared" si="777"/>
        <v>0</v>
      </c>
      <c r="Q2709" s="28">
        <f t="shared" si="768"/>
        <v>0</v>
      </c>
      <c r="R2709" s="38">
        <f t="shared" si="778"/>
        <v>15</v>
      </c>
      <c r="S2709" s="17" t="s">
        <v>64</v>
      </c>
    </row>
    <row r="2710" spans="1:19" x14ac:dyDescent="0.25">
      <c r="A2710" s="17" t="s">
        <v>64</v>
      </c>
      <c r="B2710" s="17" t="s">
        <v>93</v>
      </c>
      <c r="C2710" s="17" t="s">
        <v>268</v>
      </c>
      <c r="D2710" s="17" t="s">
        <v>123</v>
      </c>
      <c r="E2710" s="24">
        <f>IF(U2710="SC",SUMIFS(SC!F:F,SC!A:A,MAIN!D2710,SC!B:B,MAIN!A2710),SUMIFS(Allocations!$H:$H,Allocations!$A:$A,MAIN!$A2710,Allocations!$B:$B,MAIN!$D2710))</f>
        <v>175.84899999999999</v>
      </c>
      <c r="F2710" s="24">
        <f>IF(U2710="SC",SUMIFS(SC!J:J,SC!A:A,MAIN!D2710,SC!B:B,MAIN!A2710),SUMIFS(Allocations!M:M,Allocations!A:A,MAIN!A2710,Allocations!B:B,MAIN!D2710))</f>
        <v>0</v>
      </c>
      <c r="G2710" s="24">
        <f t="shared" si="775"/>
        <v>175.84899999999999</v>
      </c>
      <c r="H2710" s="24">
        <f>IFERROR(VLOOKUP(S2710,Swaps_wk!$A$2:$AP$151,HLOOKUP(MAIN!D2710,Swaps_wk!$B$2:$AP$151,150,FALSE),FALSE),0)</f>
        <v>0</v>
      </c>
      <c r="I2710" s="24">
        <f>SUMIFS(PASTE_DQS_TRACKER!$D:$D,PASTE_DQS_TRACKER!$C:$C,MAIN!$A2710,PASTE_DQS_TRACKER!$B:$B,MAIN!$D2710)-SUMIFS(PASTE_DQS_TRACKER!$D:$D,PASTE_DQS_TRACKER!$C:$C,MAIN!A2710,PASTE_DQS_TRACKER!$E:$E,MAIN!$D2710)</f>
        <v>-52.5</v>
      </c>
      <c r="J2710" s="25">
        <f t="shared" si="776"/>
        <v>123.34899999999999</v>
      </c>
      <c r="K2710" s="24">
        <f>IFERROR(IF(V2710="Flex",0,IF(D2710=$D$30,VLOOKUP(A2710,MMO_o10M_lease!$A$1:$F$51,5,FALSE),IF(D2710=$D$26,VLOOKUP(D2710,LANDINGS!$A$3:$BR$40,HLOOKUP(A2710,LANDINGS!$B$1:$CF$42,42,FALSE),FALSE)-IFERROR(VLOOKUP(A2710,MMO_o10M_lease!$A$1:$F$38,5,FALSE),0),VLOOKUP(D2710,LANDINGS!$A$3:$CF$40,HLOOKUP(A2710,LANDINGS!$B$1:$CF$42,42,FALSE),FALSE)))),0)</f>
        <v>14.872</v>
      </c>
      <c r="L2710" s="24">
        <f>SUMIFS(PASTE_FLEX_TRACKER!$D:$D,PASTE_FLEX_TRACKER!$F:$F,MAIN!$A2710,PASTE_FLEX_TRACKER!$B:$B,MAIN!$D2710)-SUMIFS(PASTE_FLEX_TRACKER!$D:$D,PASTE_FLEX_TRACKER!$C:$C,MAIN!$A2710,PASTE_FLEX_TRACKER!$B:$B,MAIN!$D2710)</f>
        <v>0</v>
      </c>
      <c r="M2710" s="24">
        <f>IFERROR(-VLOOKUP(D2710,SQ!$A$19:$CC$52,HLOOKUP(MAIN!A2710,SQ!$B$18:$CC$56,39,FALSE),FALSE),"n/a")</f>
        <v>0</v>
      </c>
      <c r="N2710" s="46" t="s">
        <v>563</v>
      </c>
      <c r="O2710" s="46">
        <f>SUMIFS(MAN_ADJ!$L:$L,MAN_ADJ!$K:$K,MAIN!$D2710,MAN_ADJ!$J:$J,MAIN!$S2710)</f>
        <v>0</v>
      </c>
      <c r="P2710" s="25">
        <f t="shared" si="777"/>
        <v>14.872</v>
      </c>
      <c r="Q2710" s="28">
        <f t="shared" si="768"/>
        <v>0.12056846832969867</v>
      </c>
      <c r="R2710" s="38">
        <f t="shared" si="778"/>
        <v>108.47699999999999</v>
      </c>
      <c r="S2710" s="17" t="s">
        <v>64</v>
      </c>
    </row>
    <row r="2711" spans="1:19" x14ac:dyDescent="0.25">
      <c r="A2711" s="17" t="s">
        <v>64</v>
      </c>
      <c r="B2711" s="17" t="s">
        <v>93</v>
      </c>
      <c r="C2711" s="17" t="s">
        <v>268</v>
      </c>
      <c r="D2711" s="17" t="s">
        <v>124</v>
      </c>
      <c r="E2711" s="24">
        <f>IF(U2711="SC",SUMIFS(SC!F:F,SC!A:A,MAIN!D2711,SC!B:B,MAIN!A2711),SUMIFS(Allocations!$H:$H,Allocations!$A:$A,MAIN!$A2711,Allocations!$B:$B,MAIN!$D2711))</f>
        <v>0.82799999999999996</v>
      </c>
      <c r="F2711" s="24">
        <f>IF(U2711="SC",SUMIFS(SC!J:J,SC!A:A,MAIN!D2711,SC!B:B,MAIN!A2711),SUMIFS(Allocations!M:M,Allocations!A:A,MAIN!A2711,Allocations!B:B,MAIN!D2711))</f>
        <v>0</v>
      </c>
      <c r="G2711" s="24">
        <f t="shared" si="775"/>
        <v>0.82799999999999996</v>
      </c>
      <c r="H2711" s="24">
        <f>IFERROR(VLOOKUP(S2711,Swaps_wk!$A$2:$AP$151,HLOOKUP(MAIN!D2711,Swaps_wk!$B$2:$AP$151,150,FALSE),FALSE),0)</f>
        <v>0</v>
      </c>
      <c r="I2711" s="24">
        <f>SUMIFS(PASTE_DQS_TRACKER!$D:$D,PASTE_DQS_TRACKER!$C:$C,MAIN!$A2711,PASTE_DQS_TRACKER!$B:$B,MAIN!$D2711)-SUMIFS(PASTE_DQS_TRACKER!$D:$D,PASTE_DQS_TRACKER!$C:$C,MAIN!A2711,PASTE_DQS_TRACKER!$E:$E,MAIN!$D2711)</f>
        <v>0</v>
      </c>
      <c r="J2711" s="25">
        <f t="shared" si="776"/>
        <v>0.82799999999999996</v>
      </c>
      <c r="K2711" s="24">
        <f>IFERROR(IF(V2711="Flex",0,IF(D2711=$D$30,VLOOKUP(A2711,MMO_o10M_lease!$A$1:$F$51,5,FALSE),IF(D2711=$D$26,VLOOKUP(D2711,LANDINGS!$A$3:$BR$40,HLOOKUP(A2711,LANDINGS!$B$1:$CF$42,42,FALSE),FALSE)-IFERROR(VLOOKUP(A2711,MMO_o10M_lease!$A$1:$F$38,5,FALSE),0),VLOOKUP(D2711,LANDINGS!$A$3:$CF$40,HLOOKUP(A2711,LANDINGS!$B$1:$CF$42,42,FALSE),FALSE)))),0)</f>
        <v>0</v>
      </c>
      <c r="L2711" s="24">
        <f>SUMIFS(PASTE_FLEX_TRACKER!$D:$D,PASTE_FLEX_TRACKER!$F:$F,MAIN!$A2711,PASTE_FLEX_TRACKER!$B:$B,MAIN!$D2711)-SUMIFS(PASTE_FLEX_TRACKER!$D:$D,PASTE_FLEX_TRACKER!$C:$C,MAIN!$A2711,PASTE_FLEX_TRACKER!$B:$B,MAIN!$D2711)</f>
        <v>0</v>
      </c>
      <c r="M2711" s="24">
        <f>IFERROR(-VLOOKUP(D2711,SQ!$A$19:$CC$52,HLOOKUP(MAIN!A2711,SQ!$B$18:$CC$56,39,FALSE),FALSE),"n/a")</f>
        <v>0</v>
      </c>
      <c r="N2711" s="46" t="s">
        <v>563</v>
      </c>
      <c r="O2711" s="46">
        <f>SUMIFS(MAN_ADJ!$L:$L,MAN_ADJ!$K:$K,MAIN!$D2711,MAN_ADJ!$J:$J,MAIN!$S2711)</f>
        <v>0</v>
      </c>
      <c r="P2711" s="25">
        <f t="shared" si="777"/>
        <v>0</v>
      </c>
      <c r="Q2711" s="28">
        <f t="shared" si="768"/>
        <v>0</v>
      </c>
      <c r="R2711" s="38">
        <f t="shared" si="778"/>
        <v>0.82799999999999996</v>
      </c>
      <c r="S2711" s="17" t="s">
        <v>64</v>
      </c>
    </row>
    <row r="2712" spans="1:19" x14ac:dyDescent="0.25">
      <c r="A2712" s="17" t="s">
        <v>64</v>
      </c>
      <c r="B2712" s="17" t="s">
        <v>93</v>
      </c>
      <c r="C2712" s="17" t="s">
        <v>268</v>
      </c>
      <c r="D2712" s="17" t="s">
        <v>125</v>
      </c>
      <c r="E2712" s="24">
        <f>IF(U2712="SC",SUMIFS(SC!F:F,SC!A:A,MAIN!D2712,SC!B:B,MAIN!A2712),SUMIFS(Allocations!$H:$H,Allocations!$A:$A,MAIN!$A2712,Allocations!$B:$B,MAIN!$D2712))</f>
        <v>10</v>
      </c>
      <c r="F2712" s="24">
        <f>IF(U2712="SC",SUMIFS(SC!J:J,SC!A:A,MAIN!D2712,SC!B:B,MAIN!A2712),SUMIFS(Allocations!M:M,Allocations!A:A,MAIN!A2712,Allocations!B:B,MAIN!D2712))</f>
        <v>0</v>
      </c>
      <c r="G2712" s="24">
        <f t="shared" si="775"/>
        <v>10</v>
      </c>
      <c r="H2712" s="24">
        <f>IFERROR(VLOOKUP(S2712,Swaps_wk!$A$2:$AP$151,HLOOKUP(MAIN!D2712,Swaps_wk!$B$2:$AP$151,150,FALSE),FALSE),0)</f>
        <v>0</v>
      </c>
      <c r="I2712" s="24">
        <f>SUMIFS(PASTE_DQS_TRACKER!$D:$D,PASTE_DQS_TRACKER!$C:$C,MAIN!$A2712,PASTE_DQS_TRACKER!$B:$B,MAIN!$D2712)-SUMIFS(PASTE_DQS_TRACKER!$D:$D,PASTE_DQS_TRACKER!$C:$C,MAIN!A2712,PASTE_DQS_TRACKER!$E:$E,MAIN!$D2712)</f>
        <v>20</v>
      </c>
      <c r="J2712" s="25">
        <f t="shared" si="776"/>
        <v>30</v>
      </c>
      <c r="K2712" s="24">
        <f>IFERROR(IF(V2712="Flex",0,IF(D2712=$D$30,VLOOKUP(A2712,MMO_o10M_lease!$A$1:$F$51,5,FALSE),IF(D2712=$D$26,VLOOKUP(D2712,LANDINGS!$A$3:$BR$40,HLOOKUP(A2712,LANDINGS!$B$1:$CF$42,42,FALSE),FALSE)-IFERROR(VLOOKUP(A2712,MMO_o10M_lease!$A$1:$F$38,5,FALSE),0),VLOOKUP(D2712,LANDINGS!$A$3:$CF$40,HLOOKUP(A2712,LANDINGS!$B$1:$CF$42,42,FALSE),FALSE)))),0)</f>
        <v>5.7679999999999998</v>
      </c>
      <c r="L2712" s="24">
        <f>SUMIFS(PASTE_FLEX_TRACKER!$D:$D,PASTE_FLEX_TRACKER!$F:$F,MAIN!$A2712,PASTE_FLEX_TRACKER!$B:$B,MAIN!$D2712)-SUMIFS(PASTE_FLEX_TRACKER!$D:$D,PASTE_FLEX_TRACKER!$C:$C,MAIN!$A2712,PASTE_FLEX_TRACKER!$B:$B,MAIN!$D2712)</f>
        <v>0</v>
      </c>
      <c r="M2712" s="24">
        <f>IFERROR(-VLOOKUP(D2712,SQ!$A$19:$CC$52,HLOOKUP(MAIN!A2712,SQ!$B$18:$CC$56,39,FALSE),FALSE),"n/a")</f>
        <v>0</v>
      </c>
      <c r="N2712" s="46" t="s">
        <v>563</v>
      </c>
      <c r="O2712" s="46">
        <f>SUMIFS(MAN_ADJ!$L:$L,MAN_ADJ!$K:$K,MAIN!$D2712,MAN_ADJ!$J:$J,MAIN!$S2712)</f>
        <v>0</v>
      </c>
      <c r="P2712" s="25">
        <f t="shared" si="777"/>
        <v>5.7679999999999998</v>
      </c>
      <c r="Q2712" s="28">
        <f t="shared" si="768"/>
        <v>0.19226666666666667</v>
      </c>
      <c r="R2712" s="38">
        <f t="shared" si="778"/>
        <v>24.231999999999999</v>
      </c>
      <c r="S2712" s="17" t="s">
        <v>64</v>
      </c>
    </row>
    <row r="2713" spans="1:19" x14ac:dyDescent="0.25">
      <c r="A2713" s="17" t="s">
        <v>64</v>
      </c>
      <c r="B2713" s="17" t="s">
        <v>93</v>
      </c>
      <c r="C2713" s="17" t="s">
        <v>268</v>
      </c>
      <c r="D2713" s="17" t="s">
        <v>126</v>
      </c>
      <c r="E2713" s="24">
        <f>IF(U2713="SC",SUMIFS(SC!F:F,SC!A:A,MAIN!D2713,SC!B:B,MAIN!A2713),SUMIFS(Allocations!$H:$H,Allocations!$A:$A,MAIN!$A2713,Allocations!$B:$B,MAIN!$D2713))</f>
        <v>0.4</v>
      </c>
      <c r="F2713" s="24">
        <f>IF(U2713="SC",SUMIFS(SC!J:J,SC!A:A,MAIN!D2713,SC!B:B,MAIN!A2713),SUMIFS(Allocations!M:M,Allocations!A:A,MAIN!A2713,Allocations!B:B,MAIN!D2713))</f>
        <v>0</v>
      </c>
      <c r="G2713" s="24">
        <f t="shared" si="775"/>
        <v>0.4</v>
      </c>
      <c r="H2713" s="24">
        <f>IFERROR(VLOOKUP(S2713,Swaps_wk!$A$2:$AP$151,HLOOKUP(MAIN!D2713,Swaps_wk!$B$2:$AP$151,150,FALSE),FALSE),0)</f>
        <v>0</v>
      </c>
      <c r="I2713" s="24">
        <f>SUMIFS(PASTE_DQS_TRACKER!$D:$D,PASTE_DQS_TRACKER!$C:$C,MAIN!$A2713,PASTE_DQS_TRACKER!$B:$B,MAIN!$D2713)-SUMIFS(PASTE_DQS_TRACKER!$D:$D,PASTE_DQS_TRACKER!$C:$C,MAIN!A2713,PASTE_DQS_TRACKER!$E:$E,MAIN!$D2713)</f>
        <v>0</v>
      </c>
      <c r="J2713" s="25">
        <f t="shared" si="776"/>
        <v>0.4</v>
      </c>
      <c r="K2713" s="24">
        <f>IFERROR(IF(V2713="Flex",0,IF(D2713=$D$30,VLOOKUP(A2713,MMO_o10M_lease!$A$1:$F$51,5,FALSE),IF(D2713=$D$26,VLOOKUP(D2713,LANDINGS!$A$3:$BR$40,HLOOKUP(A2713,LANDINGS!$B$1:$CF$42,42,FALSE),FALSE)-IFERROR(VLOOKUP(A2713,MMO_o10M_lease!$A$1:$F$38,5,FALSE),0),VLOOKUP(D2713,LANDINGS!$A$3:$CF$40,HLOOKUP(A2713,LANDINGS!$B$1:$CF$42,42,FALSE),FALSE)))),0)</f>
        <v>0</v>
      </c>
      <c r="L2713" s="24">
        <f>SUMIFS(PASTE_FLEX_TRACKER!$D:$D,PASTE_FLEX_TRACKER!$F:$F,MAIN!$A2713,PASTE_FLEX_TRACKER!$B:$B,MAIN!$D2713)-SUMIFS(PASTE_FLEX_TRACKER!$D:$D,PASTE_FLEX_TRACKER!$C:$C,MAIN!$A2713,PASTE_FLEX_TRACKER!$B:$B,MAIN!$D2713)</f>
        <v>0</v>
      </c>
      <c r="M2713" s="24">
        <f>IFERROR(-VLOOKUP(D2713,SQ!$A$19:$CC$52,HLOOKUP(MAIN!A2713,SQ!$B$18:$CC$56,39,FALSE),FALSE),"n/a")</f>
        <v>0</v>
      </c>
      <c r="N2713" s="46" t="s">
        <v>563</v>
      </c>
      <c r="O2713" s="46">
        <f>SUMIFS(MAN_ADJ!$L:$L,MAN_ADJ!$K:$K,MAIN!$D2713,MAN_ADJ!$J:$J,MAIN!$S2713)</f>
        <v>0</v>
      </c>
      <c r="P2713" s="25">
        <f t="shared" si="777"/>
        <v>0</v>
      </c>
      <c r="Q2713" s="28">
        <f t="shared" si="768"/>
        <v>0</v>
      </c>
      <c r="R2713" s="38">
        <f t="shared" si="778"/>
        <v>0.4</v>
      </c>
      <c r="S2713" s="17" t="s">
        <v>64</v>
      </c>
    </row>
    <row r="2714" spans="1:19" x14ac:dyDescent="0.25">
      <c r="A2714" s="17" t="s">
        <v>64</v>
      </c>
      <c r="B2714" s="17" t="s">
        <v>93</v>
      </c>
      <c r="C2714" s="17" t="s">
        <v>268</v>
      </c>
      <c r="D2714" s="17" t="s">
        <v>127</v>
      </c>
      <c r="E2714" s="24">
        <f>IF(U2714="SC",SUMIFS(SC!F:F,SC!A:A,MAIN!D2714,SC!B:B,MAIN!A2714),SUMIFS(Allocations!$H:$H,Allocations!$A:$A,MAIN!$A2714,Allocations!$B:$B,MAIN!$D2714))</f>
        <v>0</v>
      </c>
      <c r="F2714" s="24">
        <f>IF(U2714="SC",SUMIFS(SC!J:J,SC!A:A,MAIN!D2714,SC!B:B,MAIN!A2714),SUMIFS(Allocations!M:M,Allocations!A:A,MAIN!A2714,Allocations!B:B,MAIN!D2714))</f>
        <v>0</v>
      </c>
      <c r="G2714" s="24">
        <f t="shared" si="775"/>
        <v>0</v>
      </c>
      <c r="H2714" s="24">
        <f>IFERROR(VLOOKUP(S2714,Swaps_wk!$A$2:$AP$151,HLOOKUP(MAIN!D2714,Swaps_wk!$B$2:$AP$151,150,FALSE),FALSE),0)</f>
        <v>0</v>
      </c>
      <c r="I2714" s="24">
        <f>SUMIFS(PASTE_DQS_TRACKER!$D:$D,PASTE_DQS_TRACKER!$C:$C,MAIN!$A2714,PASTE_DQS_TRACKER!$B:$B,MAIN!$D2714)-SUMIFS(PASTE_DQS_TRACKER!$D:$D,PASTE_DQS_TRACKER!$C:$C,MAIN!A2714,PASTE_DQS_TRACKER!$E:$E,MAIN!$D2714)</f>
        <v>0</v>
      </c>
      <c r="J2714" s="25">
        <f t="shared" si="776"/>
        <v>0</v>
      </c>
      <c r="K2714" s="24">
        <f>IFERROR(IF(V2714="Flex",0,IF(D2714=$D$30,VLOOKUP(A2714,MMO_o10M_lease!$A$1:$F$51,5,FALSE),IF(D2714=$D$26,VLOOKUP(D2714,LANDINGS!$A$3:$BR$40,HLOOKUP(A2714,LANDINGS!$B$1:$CF$42,42,FALSE),FALSE)-IFERROR(VLOOKUP(A2714,MMO_o10M_lease!$A$1:$F$38,5,FALSE),0),VLOOKUP(D2714,LANDINGS!$A$3:$CF$40,HLOOKUP(A2714,LANDINGS!$B$1:$CF$42,42,FALSE),FALSE)))),0)</f>
        <v>0</v>
      </c>
      <c r="L2714" s="24">
        <f>SUMIFS(PASTE_FLEX_TRACKER!$D:$D,PASTE_FLEX_TRACKER!$F:$F,MAIN!$A2714,PASTE_FLEX_TRACKER!$B:$B,MAIN!$D2714)-SUMIFS(PASTE_FLEX_TRACKER!$D:$D,PASTE_FLEX_TRACKER!$C:$C,MAIN!$A2714,PASTE_FLEX_TRACKER!$B:$B,MAIN!$D2714)</f>
        <v>0</v>
      </c>
      <c r="M2714" s="24">
        <f>IFERROR(-VLOOKUP(D2714,SQ!$A$19:$CC$52,HLOOKUP(MAIN!A2714,SQ!$B$18:$CC$56,39,FALSE),FALSE),"n/a")</f>
        <v>0</v>
      </c>
      <c r="N2714" s="46" t="s">
        <v>563</v>
      </c>
      <c r="O2714" s="46">
        <f>SUMIFS(MAN_ADJ!$L:$L,MAN_ADJ!$K:$K,MAIN!$D2714,MAN_ADJ!$J:$J,MAIN!$S2714)</f>
        <v>0</v>
      </c>
      <c r="P2714" s="25">
        <f t="shared" si="777"/>
        <v>0</v>
      </c>
      <c r="Q2714" s="28" t="str">
        <f t="shared" si="768"/>
        <v>n/a</v>
      </c>
      <c r="R2714" s="38">
        <f t="shared" si="778"/>
        <v>0</v>
      </c>
      <c r="S2714" s="17" t="s">
        <v>64</v>
      </c>
    </row>
    <row r="2715" spans="1:19" x14ac:dyDescent="0.25">
      <c r="A2715" s="17" t="s">
        <v>64</v>
      </c>
      <c r="B2715" s="17" t="s">
        <v>93</v>
      </c>
      <c r="C2715" s="17" t="s">
        <v>268</v>
      </c>
      <c r="D2715" s="17" t="s">
        <v>184</v>
      </c>
      <c r="E2715" s="24">
        <f>IF(U2715="SC",SUMIFS(SC!F:F,SC!A:A,MAIN!D2715,SC!B:B,MAIN!A2715),SUMIFS(Allocations!$H:$H,Allocations!$A:$A,MAIN!$A2715,Allocations!$B:$B,MAIN!$D2715))</f>
        <v>0</v>
      </c>
      <c r="F2715" s="24">
        <f>IF(U2715="SC",SUMIFS(SC!J:J,SC!A:A,MAIN!D2715,SC!B:B,MAIN!A2715),SUMIFS(Allocations!M:M,Allocations!A:A,MAIN!A2715,Allocations!B:B,MAIN!D2715))</f>
        <v>0</v>
      </c>
      <c r="G2715" s="24">
        <f t="shared" ref="G2715:G2716" si="779">E2715+F2715</f>
        <v>0</v>
      </c>
      <c r="H2715" s="24">
        <f>IFERROR(VLOOKUP(S2715,Swaps_wk!$A$2:$AP$151,HLOOKUP(MAIN!D2715,Swaps_wk!$B$2:$AP$151,150,FALSE),FALSE),0)</f>
        <v>0</v>
      </c>
      <c r="I2715" s="24">
        <f>SUMIFS(PASTE_DQS_TRACKER!$D:$D,PASTE_DQS_TRACKER!$C:$C,MAIN!$A2715,PASTE_DQS_TRACKER!$B:$B,MAIN!$D2715)-SUMIFS(PASTE_DQS_TRACKER!$D:$D,PASTE_DQS_TRACKER!$C:$C,MAIN!A2715,PASTE_DQS_TRACKER!$E:$E,MAIN!$D2715)</f>
        <v>0</v>
      </c>
      <c r="J2715" s="25">
        <f t="shared" ref="J2715:J2716" si="780">G2715+I2715</f>
        <v>0</v>
      </c>
      <c r="K2715" s="24">
        <f>IFERROR(IF(V2715="Flex",0,IF(D2715=$D$30,VLOOKUP(A2715,MMO_o10M_lease!$A$1:$F$51,5,FALSE),IF(D2715=$D$26,VLOOKUP(D2715,LANDINGS!$A$3:$BR$40,HLOOKUP(A2715,LANDINGS!$B$1:$CF$42,42,FALSE),FALSE)-IFERROR(VLOOKUP(A2715,MMO_o10M_lease!$A$1:$F$38,5,FALSE),0),VLOOKUP(D2715,LANDINGS!$A$3:$CF$40,HLOOKUP(A2715,LANDINGS!$B$1:$CF$42,42,FALSE),FALSE)))),0)</f>
        <v>0</v>
      </c>
      <c r="L2715" s="24">
        <f>SUMIFS(PASTE_FLEX_TRACKER!$D:$D,PASTE_FLEX_TRACKER!$F:$F,MAIN!$A2715,PASTE_FLEX_TRACKER!$B:$B,MAIN!$D2715)-SUMIFS(PASTE_FLEX_TRACKER!$D:$D,PASTE_FLEX_TRACKER!$C:$C,MAIN!$A2715,PASTE_FLEX_TRACKER!$B:$B,MAIN!$D2715)</f>
        <v>0</v>
      </c>
      <c r="M2715" s="24" t="str">
        <f>IFERROR(-VLOOKUP(D2715,SQ!$A$19:$CC$52,HLOOKUP(MAIN!A2715,SQ!$B$18:$CC$56,39,FALSE),FALSE),"n/a")</f>
        <v>n/a</v>
      </c>
      <c r="N2715" s="46" t="s">
        <v>563</v>
      </c>
      <c r="O2715" s="46">
        <f>SUMIFS(MAN_ADJ!$L:$L,MAN_ADJ!$K:$K,MAIN!$D2715,MAN_ADJ!$J:$J,MAIN!$S2715)</f>
        <v>0</v>
      </c>
      <c r="P2715" s="25">
        <f t="shared" si="777"/>
        <v>0</v>
      </c>
      <c r="Q2715" s="28" t="str">
        <f t="shared" ref="Q2715:Q2716" si="781">IFERROR(P2715/J2715,"n/a")</f>
        <v>n/a</v>
      </c>
      <c r="R2715" s="38">
        <f t="shared" ref="R2715:R2716" si="782">J2715-P2715</f>
        <v>0</v>
      </c>
      <c r="S2715" s="17" t="s">
        <v>64</v>
      </c>
    </row>
    <row r="2716" spans="1:19" x14ac:dyDescent="0.25">
      <c r="A2716" s="17" t="s">
        <v>64</v>
      </c>
      <c r="B2716" s="17" t="s">
        <v>93</v>
      </c>
      <c r="C2716" s="17" t="s">
        <v>268</v>
      </c>
      <c r="D2716" s="17" t="s">
        <v>128</v>
      </c>
      <c r="E2716" s="24">
        <f>IF(U2716="SC",SUMIFS(SC!F:F,SC!A:A,MAIN!D2716,SC!B:B,MAIN!A2716),SUMIFS(Allocations!$H:$H,Allocations!$A:$A,MAIN!$A2716,Allocations!$B:$B,MAIN!$D2716))</f>
        <v>0</v>
      </c>
      <c r="F2716" s="24">
        <f>IF(U2716="SC",SUMIFS(SC!J:J,SC!A:A,MAIN!D2716,SC!B:B,MAIN!A2716),SUMIFS(Allocations!M:M,Allocations!A:A,MAIN!A2716,Allocations!B:B,MAIN!D2716))</f>
        <v>0</v>
      </c>
      <c r="G2716" s="24">
        <f t="shared" si="779"/>
        <v>0</v>
      </c>
      <c r="H2716" s="24">
        <f>IFERROR(VLOOKUP(S2716,Swaps_wk!$A$2:$AP$151,HLOOKUP(MAIN!D2716,Swaps_wk!$B$2:$AP$151,150,FALSE),FALSE),0)</f>
        <v>0</v>
      </c>
      <c r="I2716" s="24">
        <f>SUMIFS(PASTE_DQS_TRACKER!$D:$D,PASTE_DQS_TRACKER!$C:$C,MAIN!$A2716,PASTE_DQS_TRACKER!$B:$B,MAIN!$D2716)-SUMIFS(PASTE_DQS_TRACKER!$D:$D,PASTE_DQS_TRACKER!$C:$C,MAIN!A2716,PASTE_DQS_TRACKER!$E:$E,MAIN!$D2716)</f>
        <v>0</v>
      </c>
      <c r="J2716" s="25">
        <f t="shared" si="780"/>
        <v>0</v>
      </c>
      <c r="K2716" s="24">
        <f>IFERROR(IF(V2716="Flex",0,IF(D2716=$D$30,VLOOKUP(A2716,MMO_o10M_lease!$A$1:$F$51,5,FALSE),IF(D2716=$D$26,VLOOKUP(D2716,LANDINGS!$A$3:$BR$40,HLOOKUP(A2716,LANDINGS!$B$1:$CF$42,42,FALSE),FALSE)-IFERROR(VLOOKUP(A2716,MMO_o10M_lease!$A$1:$F$38,5,FALSE),0),VLOOKUP(D2716,LANDINGS!$A$3:$CF$40,HLOOKUP(A2716,LANDINGS!$B$1:$CF$42,42,FALSE),FALSE)))),0)</f>
        <v>0</v>
      </c>
      <c r="L2716" s="24">
        <f>SUMIFS(PASTE_FLEX_TRACKER!$D:$D,PASTE_FLEX_TRACKER!$F:$F,MAIN!$A2716,PASTE_FLEX_TRACKER!$B:$B,MAIN!$D2716)-SUMIFS(PASTE_FLEX_TRACKER!$D:$D,PASTE_FLEX_TRACKER!$C:$C,MAIN!$A2716,PASTE_FLEX_TRACKER!$B:$B,MAIN!$D2716)</f>
        <v>0</v>
      </c>
      <c r="M2716" s="24" t="str">
        <f>IFERROR(-VLOOKUP(D2716,SQ!$A$19:$CC$52,HLOOKUP(MAIN!A2716,SQ!$B$18:$CC$56,39,FALSE),FALSE),"n/a")</f>
        <v>n/a</v>
      </c>
      <c r="N2716" s="46" t="s">
        <v>563</v>
      </c>
      <c r="O2716" s="46">
        <f>SUMIFS(MAN_ADJ!$L:$L,MAN_ADJ!$K:$K,MAIN!$D2716,MAN_ADJ!$J:$J,MAIN!$S2716)</f>
        <v>0</v>
      </c>
      <c r="P2716" s="25">
        <f t="shared" si="777"/>
        <v>0</v>
      </c>
      <c r="Q2716" s="28" t="str">
        <f t="shared" si="781"/>
        <v>n/a</v>
      </c>
      <c r="R2716" s="38">
        <f t="shared" si="782"/>
        <v>0</v>
      </c>
      <c r="S2716" s="17" t="s">
        <v>64</v>
      </c>
    </row>
    <row r="2717" spans="1:19" x14ac:dyDescent="0.25">
      <c r="A2717" s="17" t="s">
        <v>64</v>
      </c>
      <c r="B2717" s="17" t="s">
        <v>93</v>
      </c>
      <c r="C2717" s="17" t="s">
        <v>268</v>
      </c>
      <c r="D2717" s="17" t="s">
        <v>129</v>
      </c>
      <c r="E2717" s="24">
        <f>IF(U2717="SC",SUMIFS(SC!F:F,SC!A:A,MAIN!D2717,SC!B:B,MAIN!A2717),SUMIFS(Allocations!$H:$H,Allocations!$A:$A,MAIN!$A2717,Allocations!$B:$B,MAIN!$D2717))</f>
        <v>0.7</v>
      </c>
      <c r="F2717" s="24">
        <f>IF(U2717="SC",SUMIFS(SC!J:J,SC!A:A,MAIN!D2717,SC!B:B,MAIN!A2717),SUMIFS(Allocations!M:M,Allocations!A:A,MAIN!A2717,Allocations!B:B,MAIN!D2717))</f>
        <v>0</v>
      </c>
      <c r="G2717" s="24">
        <f t="shared" si="775"/>
        <v>0.7</v>
      </c>
      <c r="H2717" s="24">
        <f>IFERROR(VLOOKUP(S2717,Swaps_wk!$A$2:$AP$151,HLOOKUP(MAIN!D2717,Swaps_wk!$B$2:$AP$151,150,FALSE),FALSE),0)</f>
        <v>0</v>
      </c>
      <c r="I2717" s="24">
        <f>SUMIFS(PASTE_DQS_TRACKER!$D:$D,PASTE_DQS_TRACKER!$C:$C,MAIN!$A2717,PASTE_DQS_TRACKER!$B:$B,MAIN!$D2717)-SUMIFS(PASTE_DQS_TRACKER!$D:$D,PASTE_DQS_TRACKER!$C:$C,MAIN!A2717,PASTE_DQS_TRACKER!$E:$E,MAIN!$D2717)</f>
        <v>-0.5</v>
      </c>
      <c r="J2717" s="25">
        <f t="shared" si="776"/>
        <v>0.19999999999999996</v>
      </c>
      <c r="K2717" s="24">
        <f>IFERROR(IF(V2717="Flex",0,IF(D2717=$D$30,VLOOKUP(A2717,MMO_o10M_lease!$A$1:$F$51,5,FALSE),IF(D2717=$D$26,VLOOKUP(D2717,LANDINGS!$A$3:$BR$40,HLOOKUP(A2717,LANDINGS!$B$1:$CF$42,42,FALSE),FALSE)-IFERROR(VLOOKUP(A2717,MMO_o10M_lease!$A$1:$F$38,5,FALSE),0),VLOOKUP(D2717,LANDINGS!$A$3:$CF$40,HLOOKUP(A2717,LANDINGS!$B$1:$CF$42,42,FALSE),FALSE)))),0)</f>
        <v>0</v>
      </c>
      <c r="L2717" s="24">
        <f>SUMIFS(PASTE_FLEX_TRACKER!$D:$D,PASTE_FLEX_TRACKER!$F:$F,MAIN!$A2717,PASTE_FLEX_TRACKER!$B:$B,MAIN!$D2717)-SUMIFS(PASTE_FLEX_TRACKER!$D:$D,PASTE_FLEX_TRACKER!$C:$C,MAIN!$A2717,PASTE_FLEX_TRACKER!$B:$B,MAIN!$D2717)</f>
        <v>0</v>
      </c>
      <c r="M2717" s="24" t="str">
        <f>IFERROR(-VLOOKUP(D2717,SQ!$A$19:$CC$52,HLOOKUP(MAIN!A2717,SQ!$B$18:$CC$56,39,FALSE),FALSE),"n/a")</f>
        <v>n/a</v>
      </c>
      <c r="N2717" s="46" t="s">
        <v>563</v>
      </c>
      <c r="O2717" s="46">
        <f>SUMIFS(MAN_ADJ!$L:$L,MAN_ADJ!$K:$K,MAIN!$D2717,MAN_ADJ!$J:$J,MAIN!$S2717)</f>
        <v>0</v>
      </c>
      <c r="P2717" s="25">
        <f t="shared" si="777"/>
        <v>0</v>
      </c>
      <c r="Q2717" s="28">
        <f t="shared" si="768"/>
        <v>0</v>
      </c>
      <c r="R2717" s="38">
        <f t="shared" si="778"/>
        <v>0.19999999999999996</v>
      </c>
      <c r="S2717" s="17" t="s">
        <v>64</v>
      </c>
    </row>
    <row r="2718" spans="1:19" x14ac:dyDescent="0.25">
      <c r="A2718" s="17" t="s">
        <v>64</v>
      </c>
      <c r="B2718" s="17" t="s">
        <v>93</v>
      </c>
      <c r="C2718" s="17" t="s">
        <v>268</v>
      </c>
      <c r="D2718" s="17" t="s">
        <v>155</v>
      </c>
      <c r="E2718" s="24">
        <f>IF(U2718="SC",SUMIFS(SC!F:F,SC!A:A,MAIN!D2718,SC!B:B,MAIN!A2718),SUMIFS(Allocations!$H:$H,Allocations!$A:$A,MAIN!$A2718,Allocations!$B:$B,MAIN!$D2718))</f>
        <v>0</v>
      </c>
      <c r="F2718" s="24">
        <f>IF(U2718="SC",SUMIFS(SC!J:J,SC!A:A,MAIN!D2718,SC!B:B,MAIN!A2718),SUMIFS(Allocations!M:M,Allocations!A:A,MAIN!A2718,Allocations!B:B,MAIN!D2718))</f>
        <v>0</v>
      </c>
      <c r="G2718" s="24">
        <f t="shared" ref="G2718" si="783">E2718+F2718</f>
        <v>0</v>
      </c>
      <c r="H2718" s="24">
        <f>IFERROR(VLOOKUP(S2718,Swaps_wk!$A$2:$AP$151,HLOOKUP(MAIN!D2718,Swaps_wk!$B$2:$AP$151,150,FALSE),FALSE),0)</f>
        <v>0</v>
      </c>
      <c r="I2718" s="24">
        <f>SUMIFS(PASTE_DQS_TRACKER!$D:$D,PASTE_DQS_TRACKER!$C:$C,MAIN!$A2718,PASTE_DQS_TRACKER!$B:$B,MAIN!$D2718)-SUMIFS(PASTE_DQS_TRACKER!$D:$D,PASTE_DQS_TRACKER!$C:$C,MAIN!A2718,PASTE_DQS_TRACKER!$E:$E,MAIN!$D2718)</f>
        <v>0</v>
      </c>
      <c r="J2718" s="25">
        <f t="shared" ref="J2718" si="784">G2718+I2718</f>
        <v>0</v>
      </c>
      <c r="K2718" s="24">
        <f>IFERROR(IF(V2718="Flex",0,IF(D2718=$D$30,VLOOKUP(A2718,MMO_o10M_lease!$A$1:$F$51,5,FALSE),IF(D2718=$D$26,VLOOKUP(D2718,LANDINGS!$A$3:$BR$40,HLOOKUP(A2718,LANDINGS!$B$1:$CF$42,42,FALSE),FALSE)-IFERROR(VLOOKUP(A2718,MMO_o10M_lease!$A$1:$F$38,5,FALSE),0),VLOOKUP(D2718,LANDINGS!$A$3:$CF$40,HLOOKUP(A2718,LANDINGS!$B$1:$CF$42,42,FALSE),FALSE)))),0)</f>
        <v>0</v>
      </c>
      <c r="L2718" s="24">
        <f>SUMIFS(PASTE_FLEX_TRACKER!$D:$D,PASTE_FLEX_TRACKER!$F:$F,MAIN!$A2718,PASTE_FLEX_TRACKER!$B:$B,MAIN!$D2718)-SUMIFS(PASTE_FLEX_TRACKER!$D:$D,PASTE_FLEX_TRACKER!$C:$C,MAIN!$A2718,PASTE_FLEX_TRACKER!$B:$B,MAIN!$D2718)</f>
        <v>0</v>
      </c>
      <c r="M2718" s="24" t="str">
        <f>IFERROR(-VLOOKUP(D2718,SQ!$A$19:$CC$52,HLOOKUP(MAIN!A2718,SQ!$B$18:$CC$56,39,FALSE),FALSE),"n/a")</f>
        <v>n/a</v>
      </c>
      <c r="N2718" s="46" t="s">
        <v>563</v>
      </c>
      <c r="O2718" s="46">
        <f>SUMIFS(MAN_ADJ!$L:$L,MAN_ADJ!$K:$K,MAIN!$D2718,MAN_ADJ!$J:$J,MAIN!$S2718)</f>
        <v>0</v>
      </c>
      <c r="P2718" s="25">
        <f t="shared" si="777"/>
        <v>0</v>
      </c>
      <c r="Q2718" s="28" t="str">
        <f t="shared" ref="Q2718" si="785">IFERROR(P2718/J2718,"n/a")</f>
        <v>n/a</v>
      </c>
      <c r="R2718" s="38">
        <f t="shared" ref="R2718" si="786">J2718-P2718</f>
        <v>0</v>
      </c>
      <c r="S2718" s="17" t="s">
        <v>64</v>
      </c>
    </row>
    <row r="2719" spans="1:19" x14ac:dyDescent="0.25">
      <c r="A2719" s="17" t="s">
        <v>64</v>
      </c>
      <c r="B2719" s="17" t="s">
        <v>93</v>
      </c>
      <c r="C2719" s="17" t="s">
        <v>268</v>
      </c>
      <c r="D2719" s="17" t="s">
        <v>130</v>
      </c>
      <c r="E2719" s="24">
        <f>IF(U2719="SC",SUMIFS(SC!F:F,SC!A:A,MAIN!D2719,SC!B:B,MAIN!A2719),SUMIFS(Allocations!$H:$H,Allocations!$A:$A,MAIN!$A2719,Allocations!$B:$B,MAIN!$D2719))</f>
        <v>0</v>
      </c>
      <c r="F2719" s="24">
        <f>IF(U2719="SC",SUMIFS(SC!J:J,SC!A:A,MAIN!D2719,SC!B:B,MAIN!A2719),SUMIFS(Allocations!M:M,Allocations!A:A,MAIN!A2719,Allocations!B:B,MAIN!D2719))</f>
        <v>0</v>
      </c>
      <c r="G2719" s="24">
        <f t="shared" si="775"/>
        <v>0</v>
      </c>
      <c r="H2719" s="24">
        <f>IFERROR(VLOOKUP(S2719,Swaps_wk!$A$2:$AP$151,HLOOKUP(MAIN!D2719,Swaps_wk!$B$2:$AP$151,150,FALSE),FALSE),0)</f>
        <v>0</v>
      </c>
      <c r="I2719" s="24">
        <f>SUMIFS(PASTE_DQS_TRACKER!$D:$D,PASTE_DQS_TRACKER!$C:$C,MAIN!$A2719,PASTE_DQS_TRACKER!$B:$B,MAIN!$D2719)-SUMIFS(PASTE_DQS_TRACKER!$D:$D,PASTE_DQS_TRACKER!$C:$C,MAIN!A2719,PASTE_DQS_TRACKER!$E:$E,MAIN!$D2719)</f>
        <v>0</v>
      </c>
      <c r="J2719" s="25">
        <f t="shared" si="776"/>
        <v>0</v>
      </c>
      <c r="K2719" s="24">
        <f>IFERROR(IF(V2719="Flex",0,IF(D2719=$D$30,VLOOKUP(A2719,MMO_o10M_lease!$A$1:$F$51,5,FALSE),IF(D2719=$D$26,VLOOKUP(D2719,LANDINGS!$A$3:$BR$40,HLOOKUP(A2719,LANDINGS!$B$1:$CF$42,42,FALSE),FALSE)-IFERROR(VLOOKUP(A2719,MMO_o10M_lease!$A$1:$F$38,5,FALSE),0),VLOOKUP(D2719,LANDINGS!$A$3:$CF$40,HLOOKUP(A2719,LANDINGS!$B$1:$CF$42,42,FALSE),FALSE)))),0)</f>
        <v>0</v>
      </c>
      <c r="L2719" s="24">
        <f>SUMIFS(PASTE_FLEX_TRACKER!$D:$D,PASTE_FLEX_TRACKER!$F:$F,MAIN!$A2719,PASTE_FLEX_TRACKER!$B:$B,MAIN!$D2719)-SUMIFS(PASTE_FLEX_TRACKER!$D:$D,PASTE_FLEX_TRACKER!$C:$C,MAIN!$A2719,PASTE_FLEX_TRACKER!$B:$B,MAIN!$D2719)</f>
        <v>0</v>
      </c>
      <c r="M2719" s="24" t="str">
        <f>IFERROR(-VLOOKUP(D2719,SQ!$A$19:$CC$52,HLOOKUP(MAIN!A2719,SQ!$B$18:$CC$56,39,FALSE),FALSE),"n/a")</f>
        <v>n/a</v>
      </c>
      <c r="N2719" s="46" t="s">
        <v>563</v>
      </c>
      <c r="O2719" s="46">
        <f>SUMIFS(MAN_ADJ!$L:$L,MAN_ADJ!$K:$K,MAIN!$D2719,MAN_ADJ!$J:$J,MAIN!$S2719)</f>
        <v>0</v>
      </c>
      <c r="P2719" s="25">
        <f t="shared" si="777"/>
        <v>0</v>
      </c>
      <c r="Q2719" s="28" t="str">
        <f t="shared" si="768"/>
        <v>n/a</v>
      </c>
      <c r="R2719" s="38">
        <f t="shared" si="778"/>
        <v>0</v>
      </c>
      <c r="S2719" s="17" t="s">
        <v>64</v>
      </c>
    </row>
    <row r="2720" spans="1:19" x14ac:dyDescent="0.25">
      <c r="A2720" s="26" t="s">
        <v>64</v>
      </c>
      <c r="B2720" s="26" t="s">
        <v>93</v>
      </c>
      <c r="C2720" s="26" t="s">
        <v>268</v>
      </c>
      <c r="D2720" s="26" t="s">
        <v>131</v>
      </c>
      <c r="E2720" s="27">
        <f t="shared" ref="E2720:M2720" si="787">SUM(E2682:E2719)</f>
        <v>2186.0009999999997</v>
      </c>
      <c r="F2720" s="27">
        <f t="shared" si="787"/>
        <v>0</v>
      </c>
      <c r="G2720" s="27">
        <f t="shared" si="787"/>
        <v>2186.0009999999997</v>
      </c>
      <c r="H2720" s="27">
        <f>IFERROR(VLOOKUP(S2720,Swaps_wk!$A$2:$AP$151,HLOOKUP(MAIN!D2720,Swaps_wk!$B$2:$AP$151,150,FALSE),FALSE),0)</f>
        <v>0</v>
      </c>
      <c r="I2720" s="27">
        <f t="shared" si="787"/>
        <v>-475.4</v>
      </c>
      <c r="J2720" s="25">
        <f t="shared" si="787"/>
        <v>1710.6010000000001</v>
      </c>
      <c r="K2720" s="27">
        <f t="shared" si="787"/>
        <v>397.8189999999999</v>
      </c>
      <c r="L2720" s="27">
        <f t="shared" si="787"/>
        <v>1.1000000000000001</v>
      </c>
      <c r="M2720" s="27">
        <f t="shared" si="787"/>
        <v>0</v>
      </c>
      <c r="N2720" s="46" t="s">
        <v>563</v>
      </c>
      <c r="O2720" s="27">
        <f>SUM(O2682:O2719)</f>
        <v>0</v>
      </c>
      <c r="P2720" s="25">
        <f t="shared" ref="P2720" si="788">SUM(P2682:P2719)</f>
        <v>398.91899999999993</v>
      </c>
      <c r="Q2720" s="28">
        <f t="shared" si="768"/>
        <v>0.23320400256985696</v>
      </c>
      <c r="R2720" s="38">
        <f t="shared" si="778"/>
        <v>1311.6820000000002</v>
      </c>
      <c r="S2720" s="17" t="s">
        <v>64</v>
      </c>
    </row>
    <row r="2721" spans="1:22" x14ac:dyDescent="0.25">
      <c r="A2721" s="17" t="s">
        <v>65</v>
      </c>
      <c r="B2721" s="17" t="s">
        <v>93</v>
      </c>
      <c r="C2721" s="17" t="s">
        <v>157</v>
      </c>
      <c r="D2721" s="17" t="s">
        <v>95</v>
      </c>
      <c r="E2721" s="24">
        <f>IF(U2721="SC",SUMIFS(SC!F:F,SC!A:A,MAIN!D2721,SC!B:B,MAIN!A2721),SUMIFS(Allocations!$H:$H,Allocations!$A:$A,MAIN!$A2721,Allocations!$B:$B,MAIN!$D2721))</f>
        <v>45.1678</v>
      </c>
      <c r="F2721" s="24">
        <f>IF(U2721="SC",SUMIFS(SC!J:J,SC!A:A,MAIN!D2721,SC!B:B,MAIN!A2721),SUMIFS(Allocations!M:M,Allocations!A:A,MAIN!A2721,Allocations!B:B,MAIN!D2721))</f>
        <v>0</v>
      </c>
      <c r="G2721" s="24">
        <f t="shared" ref="G2721:G2758" si="789">E2721+F2721</f>
        <v>45.1678</v>
      </c>
      <c r="H2721" s="24">
        <f>IFERROR(VLOOKUP(S2721,Swaps_wk!$A$2:$AP$151,HLOOKUP(MAIN!D2721,Swaps_wk!$B$2:$AP$151,150,FALSE),FALSE),0)</f>
        <v>0</v>
      </c>
      <c r="I2721" s="24">
        <f>SUMIFS(PASTE_DQS_TRACKER!$D:$D,PASTE_DQS_TRACKER!$C:$C,MAIN!$A2721,PASTE_DQS_TRACKER!$B:$B,MAIN!$D2721)-SUMIFS(PASTE_DQS_TRACKER!$D:$D,PASTE_DQS_TRACKER!$C:$C,MAIN!$A2721,PASTE_DQS_TRACKER!$E:$E,MAIN!$D2721)</f>
        <v>-5</v>
      </c>
      <c r="J2721" s="25">
        <f t="shared" ref="J2721:J2758" si="790">G2721+I2721</f>
        <v>40.1678</v>
      </c>
      <c r="K2721" s="24">
        <f>IFERROR(IF(V2721="Flex",0,IF(D2721=$D$30,VLOOKUP(A2721,MMO_o10M_lease!$A$1:$F$51,5,FALSE),IF(D2721=$D$26,VLOOKUP(D2721,LANDINGS!$A$3:$BR$40,HLOOKUP(A2721,LANDINGS!$B$1:$CF$42,42,FALSE),FALSE)-IFERROR(VLOOKUP(A2721,MMO_o10M_lease!$A$1:$F$38,5,FALSE),0),VLOOKUP(D2721,LANDINGS!$A$3:$CF$40,HLOOKUP(A2721,LANDINGS!$B$1:$CF$42,42,FALSE),FALSE)))),0)</f>
        <v>0</v>
      </c>
      <c r="L2721" s="24">
        <f>SUMIFS(PASTE_FLEX_TRACKER!$D:$D,PASTE_FLEX_TRACKER!$E:$E,MAIN!$A2721,PASTE_FLEX_TRACKER!$B:$B,MAIN!$D2721)</f>
        <v>0</v>
      </c>
      <c r="M2721" s="35" t="s">
        <v>133</v>
      </c>
      <c r="N2721" s="46" t="s">
        <v>563</v>
      </c>
      <c r="O2721" s="46">
        <f>SUMIFS(MAN_ADJ!$L:$L,MAN_ADJ!$K:$K,MAIN!$D2721,MAN_ADJ!$J:$J,MAIN!$S2721)</f>
        <v>0</v>
      </c>
      <c r="P2721" s="25">
        <f t="shared" ref="P2721:P2758" si="791">SUM(K2721:O2721)</f>
        <v>0</v>
      </c>
      <c r="Q2721" s="28">
        <f t="shared" si="768"/>
        <v>0</v>
      </c>
      <c r="R2721" s="38">
        <f t="shared" si="778"/>
        <v>40.1678</v>
      </c>
      <c r="S2721" s="17" t="s">
        <v>65</v>
      </c>
      <c r="U2721" t="s">
        <v>577</v>
      </c>
      <c r="V2721" t="s">
        <v>735</v>
      </c>
    </row>
    <row r="2722" spans="1:22" x14ac:dyDescent="0.25">
      <c r="A2722" s="17" t="s">
        <v>65</v>
      </c>
      <c r="B2722" s="17" t="s">
        <v>93</v>
      </c>
      <c r="C2722" s="17" t="s">
        <v>157</v>
      </c>
      <c r="D2722" s="17" t="s">
        <v>96</v>
      </c>
      <c r="E2722" s="24">
        <f>IF(U2722="SC",SUMIFS(SC!F:F,SC!A:A,MAIN!D2722,SC!B:B,MAIN!A2722),SUMIFS(Allocations!$H:$H,Allocations!$A:$A,MAIN!$A2722,Allocations!$B:$B,MAIN!$D2722))</f>
        <v>6.8649999999999993</v>
      </c>
      <c r="F2722" s="24">
        <f>IF(U2722="SC",SUMIFS(SC!J:J,SC!A:A,MAIN!D2722,SC!B:B,MAIN!A2722),SUMIFS(Allocations!M:M,Allocations!A:A,MAIN!A2722,Allocations!B:B,MAIN!D2722))</f>
        <v>0</v>
      </c>
      <c r="G2722" s="24">
        <f t="shared" si="789"/>
        <v>6.8649999999999993</v>
      </c>
      <c r="H2722" s="24">
        <f>IFERROR(VLOOKUP(S2722,Swaps_wk!$A$2:$AP$151,HLOOKUP(MAIN!D2722,Swaps_wk!$B$2:$AP$151,150,FALSE),FALSE),0)</f>
        <v>0</v>
      </c>
      <c r="I2722" s="24">
        <f>SUMIFS(PASTE_DQS_TRACKER!$D:$D,PASTE_DQS_TRACKER!$C:$C,MAIN!$A2722,PASTE_DQS_TRACKER!$B:$B,MAIN!$D2722)-SUMIFS(PASTE_DQS_TRACKER!$D:$D,PASTE_DQS_TRACKER!$C:$C,MAIN!$A2722,PASTE_DQS_TRACKER!$E:$E,MAIN!$D2722)</f>
        <v>0</v>
      </c>
      <c r="J2722" s="25">
        <f t="shared" si="790"/>
        <v>6.8649999999999993</v>
      </c>
      <c r="K2722" s="24">
        <f>IFERROR(IF(V2722="Flex",0,IF(D2722=$D$30,VLOOKUP(A2722,MMO_o10M_lease!$A$1:$F$51,5,FALSE),IF(D2722=$D$26,VLOOKUP(D2722,LANDINGS!$A$3:$BR$40,HLOOKUP(A2722,LANDINGS!$B$1:$CF$42,42,FALSE),FALSE)-IFERROR(VLOOKUP(A2722,MMO_o10M_lease!$A$1:$F$38,5,FALSE),0),VLOOKUP(D2722,LANDINGS!$A$3:$CF$40,HLOOKUP(A2722,LANDINGS!$B$1:$CF$42,42,FALSE),FALSE)))),0)</f>
        <v>0</v>
      </c>
      <c r="L2722" s="24">
        <f>SUMIFS(PASTE_FLEX_TRACKER!$D:$D,PASTE_FLEX_TRACKER!$E:$E,MAIN!$A2722,PASTE_FLEX_TRACKER!$B:$B,MAIN!$D2722)</f>
        <v>0</v>
      </c>
      <c r="M2722" s="35" t="s">
        <v>133</v>
      </c>
      <c r="N2722" s="46" t="s">
        <v>563</v>
      </c>
      <c r="O2722" s="46">
        <f>SUMIFS(MAN_ADJ!$L:$L,MAN_ADJ!$K:$K,MAIN!$D2722,MAN_ADJ!$J:$J,MAIN!$S2722)</f>
        <v>0</v>
      </c>
      <c r="P2722" s="25">
        <f t="shared" si="791"/>
        <v>0</v>
      </c>
      <c r="Q2722" s="28">
        <f t="shared" si="768"/>
        <v>0</v>
      </c>
      <c r="R2722" s="38">
        <f t="shared" si="778"/>
        <v>6.8649999999999993</v>
      </c>
      <c r="S2722" s="17" t="s">
        <v>65</v>
      </c>
      <c r="U2722" t="s">
        <v>577</v>
      </c>
      <c r="V2722" t="s">
        <v>735</v>
      </c>
    </row>
    <row r="2723" spans="1:22" x14ac:dyDescent="0.25">
      <c r="A2723" s="17" t="s">
        <v>65</v>
      </c>
      <c r="B2723" s="17" t="s">
        <v>93</v>
      </c>
      <c r="C2723" s="17" t="s">
        <v>157</v>
      </c>
      <c r="D2723" s="17" t="s">
        <v>97</v>
      </c>
      <c r="E2723" s="24">
        <f>IF(U2723="SC",SUMIFS(SC!F:F,SC!A:A,MAIN!D2723,SC!B:B,MAIN!A2723),SUMIFS(Allocations!$H:$H,Allocations!$A:$A,MAIN!$A2723,Allocations!$B:$B,MAIN!$D2723))</f>
        <v>8.2099999999999991</v>
      </c>
      <c r="F2723" s="24">
        <f>IF(U2723="SC",SUMIFS(SC!J:J,SC!A:A,MAIN!D2723,SC!B:B,MAIN!A2723),SUMIFS(Allocations!M:M,Allocations!A:A,MAIN!A2723,Allocations!B:B,MAIN!D2723))</f>
        <v>0</v>
      </c>
      <c r="G2723" s="24">
        <f t="shared" si="789"/>
        <v>8.2099999999999991</v>
      </c>
      <c r="H2723" s="24">
        <f>IFERROR(VLOOKUP(S2723,Swaps_wk!$A$2:$AP$151,HLOOKUP(MAIN!D2723,Swaps_wk!$B$2:$AP$151,150,FALSE),FALSE),0)</f>
        <v>0</v>
      </c>
      <c r="I2723" s="24">
        <f>SUMIFS(PASTE_DQS_TRACKER!$D:$D,PASTE_DQS_TRACKER!$C:$C,MAIN!$A2723,PASTE_DQS_TRACKER!$B:$B,MAIN!$D2723)-SUMIFS(PASTE_DQS_TRACKER!$D:$D,PASTE_DQS_TRACKER!$C:$C,MAIN!$A2723,PASTE_DQS_TRACKER!$E:$E,MAIN!$D2723)</f>
        <v>-4</v>
      </c>
      <c r="J2723" s="25">
        <f t="shared" si="790"/>
        <v>4.2099999999999991</v>
      </c>
      <c r="K2723" s="24">
        <f>IFERROR(IF(V2723="Flex",0,IF(D2723=$D$30,VLOOKUP(A2723,MMO_o10M_lease!$A$1:$F$51,5,FALSE),IF(D2723=$D$26,VLOOKUP(D2723,LANDINGS!$A$3:$BR$40,HLOOKUP(A2723,LANDINGS!$B$1:$CF$42,42,FALSE),FALSE)-IFERROR(VLOOKUP(A2723,MMO_o10M_lease!$A$1:$F$38,5,FALSE),0),VLOOKUP(D2723,LANDINGS!$A$3:$CF$40,HLOOKUP(A2723,LANDINGS!$B$1:$CF$42,42,FALSE),FALSE)))),0)</f>
        <v>0</v>
      </c>
      <c r="L2723" s="24">
        <f>SUMIFS(PASTE_FLEX_TRACKER!$D:$D,PASTE_FLEX_TRACKER!$E:$E,MAIN!$A2723,PASTE_FLEX_TRACKER!$B:$B,MAIN!$D2723)</f>
        <v>0</v>
      </c>
      <c r="M2723" s="35" t="s">
        <v>133</v>
      </c>
      <c r="N2723" s="46" t="s">
        <v>563</v>
      </c>
      <c r="O2723" s="46">
        <f>SUMIFS(MAN_ADJ!$L:$L,MAN_ADJ!$K:$K,MAIN!$D2723,MAN_ADJ!$J:$J,MAIN!$S2723)</f>
        <v>0</v>
      </c>
      <c r="P2723" s="25">
        <f t="shared" si="791"/>
        <v>0</v>
      </c>
      <c r="Q2723" s="28">
        <f t="shared" si="768"/>
        <v>0</v>
      </c>
      <c r="R2723" s="38">
        <f t="shared" si="778"/>
        <v>4.2099999999999991</v>
      </c>
      <c r="S2723" s="17" t="s">
        <v>65</v>
      </c>
      <c r="U2723" t="s">
        <v>577</v>
      </c>
      <c r="V2723" t="s">
        <v>735</v>
      </c>
    </row>
    <row r="2724" spans="1:22" x14ac:dyDescent="0.25">
      <c r="A2724" s="17" t="s">
        <v>65</v>
      </c>
      <c r="B2724" s="17" t="s">
        <v>93</v>
      </c>
      <c r="C2724" s="17" t="s">
        <v>157</v>
      </c>
      <c r="D2724" s="17" t="s">
        <v>98</v>
      </c>
      <c r="E2724" s="24">
        <f>IF(U2724="SC",SUMIFS(SC!F:F,SC!A:A,MAIN!D2724,SC!B:B,MAIN!A2724),SUMIFS(Allocations!$H:$H,Allocations!$A:$A,MAIN!$A2724,Allocations!$B:$B,MAIN!$D2724))</f>
        <v>43.731999999999999</v>
      </c>
      <c r="F2724" s="24">
        <f>IF(U2724="SC",SUMIFS(SC!J:J,SC!A:A,MAIN!D2724,SC!B:B,MAIN!A2724),SUMIFS(Allocations!M:M,Allocations!A:A,MAIN!A2724,Allocations!B:B,MAIN!D2724))</f>
        <v>0</v>
      </c>
      <c r="G2724" s="24">
        <f t="shared" si="789"/>
        <v>43.731999999999999</v>
      </c>
      <c r="H2724" s="24">
        <f>IFERROR(VLOOKUP(S2724,Swaps_wk!$A$2:$AP$151,HLOOKUP(MAIN!D2724,Swaps_wk!$B$2:$AP$151,150,FALSE),FALSE),0)</f>
        <v>0</v>
      </c>
      <c r="I2724" s="24">
        <f>SUMIFS(PASTE_DQS_TRACKER!$D:$D,PASTE_DQS_TRACKER!$C:$C,MAIN!$A2724,PASTE_DQS_TRACKER!$B:$B,MAIN!$D2724)-SUMIFS(PASTE_DQS_TRACKER!$D:$D,PASTE_DQS_TRACKER!$C:$C,MAIN!$A2724,PASTE_DQS_TRACKER!$E:$E,MAIN!$D2724)</f>
        <v>0</v>
      </c>
      <c r="J2724" s="25">
        <f t="shared" si="790"/>
        <v>43.731999999999999</v>
      </c>
      <c r="K2724" s="24">
        <f>IFERROR(IF(V2724="Flex",0,IF(D2724=$D$30,VLOOKUP(A2724,MMO_o10M_lease!$A$1:$F$51,5,FALSE),IF(D2724=$D$26,VLOOKUP(D2724,LANDINGS!$A$3:$BR$40,HLOOKUP(A2724,LANDINGS!$B$1:$CF$42,42,FALSE),FALSE)-IFERROR(VLOOKUP(A2724,MMO_o10M_lease!$A$1:$F$38,5,FALSE),0),VLOOKUP(D2724,LANDINGS!$A$3:$CF$40,HLOOKUP(A2724,LANDINGS!$B$1:$CF$42,42,FALSE),FALSE)))),0)</f>
        <v>0</v>
      </c>
      <c r="L2724" s="24">
        <f>SUMIFS(PASTE_FLEX_TRACKER!$D:$D,PASTE_FLEX_TRACKER!$E:$E,MAIN!$A2724,PASTE_FLEX_TRACKER!$B:$B,MAIN!$D2724)</f>
        <v>0</v>
      </c>
      <c r="M2724" s="35" t="s">
        <v>133</v>
      </c>
      <c r="N2724" s="46" t="s">
        <v>563</v>
      </c>
      <c r="O2724" s="46">
        <f>SUMIFS(MAN_ADJ!$L:$L,MAN_ADJ!$K:$K,MAIN!$D2724,MAN_ADJ!$J:$J,MAIN!$S2724)</f>
        <v>0</v>
      </c>
      <c r="P2724" s="25">
        <f t="shared" si="791"/>
        <v>0</v>
      </c>
      <c r="Q2724" s="28">
        <f t="shared" si="768"/>
        <v>0</v>
      </c>
      <c r="R2724" s="38">
        <f t="shared" si="778"/>
        <v>43.731999999999999</v>
      </c>
      <c r="S2724" s="17" t="s">
        <v>65</v>
      </c>
      <c r="U2724" t="s">
        <v>577</v>
      </c>
      <c r="V2724" t="s">
        <v>735</v>
      </c>
    </row>
    <row r="2725" spans="1:22" x14ac:dyDescent="0.25">
      <c r="A2725" s="17" t="s">
        <v>65</v>
      </c>
      <c r="B2725" s="17" t="s">
        <v>93</v>
      </c>
      <c r="C2725" s="17" t="s">
        <v>157</v>
      </c>
      <c r="D2725" s="17" t="s">
        <v>99</v>
      </c>
      <c r="E2725" s="24">
        <f>IF(U2725="SC",SUMIFS(SC!F:F,SC!A:A,MAIN!D2725,SC!B:B,MAIN!A2725),SUMIFS(Allocations!$H:$H,Allocations!$A:$A,MAIN!$A2725,Allocations!$B:$B,MAIN!$D2725))</f>
        <v>2.5469000000000004</v>
      </c>
      <c r="F2725" s="24">
        <f>IF(U2725="SC",SUMIFS(SC!J:J,SC!A:A,MAIN!D2725,SC!B:B,MAIN!A2725),SUMIFS(Allocations!M:M,Allocations!A:A,MAIN!A2725,Allocations!B:B,MAIN!D2725))</f>
        <v>0</v>
      </c>
      <c r="G2725" s="24">
        <f t="shared" si="789"/>
        <v>2.5469000000000004</v>
      </c>
      <c r="H2725" s="24">
        <f>IFERROR(VLOOKUP(S2725,Swaps_wk!$A$2:$AP$151,HLOOKUP(MAIN!D2725,Swaps_wk!$B$2:$AP$151,150,FALSE),FALSE),0)</f>
        <v>0</v>
      </c>
      <c r="I2725" s="24">
        <f>SUMIFS(PASTE_DQS_TRACKER!$D:$D,PASTE_DQS_TRACKER!$C:$C,MAIN!$A2725,PASTE_DQS_TRACKER!$B:$B,MAIN!$D2725)-SUMIFS(PASTE_DQS_TRACKER!$D:$D,PASTE_DQS_TRACKER!$C:$C,MAIN!$A2725,PASTE_DQS_TRACKER!$E:$E,MAIN!$D2725)</f>
        <v>0</v>
      </c>
      <c r="J2725" s="25">
        <f t="shared" si="790"/>
        <v>2.5469000000000004</v>
      </c>
      <c r="K2725" s="24">
        <f>IFERROR(IF(V2725="Flex",0,IF(D2725=$D$30,VLOOKUP(A2725,MMO_o10M_lease!$A$1:$F$51,5,FALSE),IF(D2725=$D$26,VLOOKUP(D2725,LANDINGS!$A$3:$BR$40,HLOOKUP(A2725,LANDINGS!$B$1:$CF$42,42,FALSE),FALSE)-IFERROR(VLOOKUP(A2725,MMO_o10M_lease!$A$1:$F$38,5,FALSE),0),VLOOKUP(D2725,LANDINGS!$A$3:$CF$40,HLOOKUP(A2725,LANDINGS!$B$1:$CF$42,42,FALSE),FALSE)))),0)</f>
        <v>0</v>
      </c>
      <c r="L2725" s="24">
        <f>SUMIFS(PASTE_FLEX_TRACKER!$D:$D,PASTE_FLEX_TRACKER!$E:$E,MAIN!$A2725,PASTE_FLEX_TRACKER!$B:$B,MAIN!$D2725)</f>
        <v>0</v>
      </c>
      <c r="M2725" s="35" t="s">
        <v>133</v>
      </c>
      <c r="N2725" s="46" t="s">
        <v>563</v>
      </c>
      <c r="O2725" s="46">
        <f>SUMIFS(MAN_ADJ!$L:$L,MAN_ADJ!$K:$K,MAIN!$D2725,MAN_ADJ!$J:$J,MAIN!$S2725)</f>
        <v>0</v>
      </c>
      <c r="P2725" s="25">
        <f t="shared" si="791"/>
        <v>0</v>
      </c>
      <c r="Q2725" s="28">
        <f t="shared" si="768"/>
        <v>0</v>
      </c>
      <c r="R2725" s="38">
        <f t="shared" si="778"/>
        <v>2.5469000000000004</v>
      </c>
      <c r="S2725" s="17" t="s">
        <v>65</v>
      </c>
      <c r="U2725" t="s">
        <v>577</v>
      </c>
      <c r="V2725" t="s">
        <v>735</v>
      </c>
    </row>
    <row r="2726" spans="1:22" x14ac:dyDescent="0.25">
      <c r="A2726" s="17" t="s">
        <v>65</v>
      </c>
      <c r="B2726" s="17" t="s">
        <v>93</v>
      </c>
      <c r="C2726" s="17" t="s">
        <v>157</v>
      </c>
      <c r="D2726" s="17" t="s">
        <v>100</v>
      </c>
      <c r="E2726" s="24">
        <f>IF(U2726="SC",SUMIFS(SC!F:F,SC!A:A,MAIN!D2726,SC!B:B,MAIN!A2726),SUMIFS(Allocations!$H:$H,Allocations!$A:$A,MAIN!$A2726,Allocations!$B:$B,MAIN!$D2726))</f>
        <v>3.0658000000000003</v>
      </c>
      <c r="F2726" s="24">
        <f>IF(U2726="SC",SUMIFS(SC!J:J,SC!A:A,MAIN!D2726,SC!B:B,MAIN!A2726),SUMIFS(Allocations!M:M,Allocations!A:A,MAIN!A2726,Allocations!B:B,MAIN!D2726))</f>
        <v>0</v>
      </c>
      <c r="G2726" s="24">
        <f t="shared" si="789"/>
        <v>3.0658000000000003</v>
      </c>
      <c r="H2726" s="24">
        <f>IFERROR(VLOOKUP(S2726,Swaps_wk!$A$2:$AP$151,HLOOKUP(MAIN!D2726,Swaps_wk!$B$2:$AP$151,150,FALSE),FALSE),0)</f>
        <v>0</v>
      </c>
      <c r="I2726" s="24">
        <f>SUMIFS(PASTE_DQS_TRACKER!$D:$D,PASTE_DQS_TRACKER!$C:$C,MAIN!$A2726,PASTE_DQS_TRACKER!$B:$B,MAIN!$D2726)-SUMIFS(PASTE_DQS_TRACKER!$D:$D,PASTE_DQS_TRACKER!$C:$C,MAIN!$A2726,PASTE_DQS_TRACKER!$E:$E,MAIN!$D2726)</f>
        <v>0</v>
      </c>
      <c r="J2726" s="25">
        <f t="shared" si="790"/>
        <v>3.0658000000000003</v>
      </c>
      <c r="K2726" s="24">
        <f>IFERROR(IF(V2726="Flex",0,IF(D2726=$D$30,VLOOKUP(A2726,MMO_o10M_lease!$A$1:$F$51,5,FALSE),IF(D2726=$D$26,VLOOKUP(D2726,LANDINGS!$A$3:$BR$40,HLOOKUP(A2726,LANDINGS!$B$1:$CF$42,42,FALSE),FALSE)-IFERROR(VLOOKUP(A2726,MMO_o10M_lease!$A$1:$F$38,5,FALSE),0),VLOOKUP(D2726,LANDINGS!$A$3:$CF$40,HLOOKUP(A2726,LANDINGS!$B$1:$CF$42,42,FALSE),FALSE)))),0)</f>
        <v>0</v>
      </c>
      <c r="L2726" s="24">
        <f>SUMIFS(PASTE_FLEX_TRACKER!$D:$D,PASTE_FLEX_TRACKER!$E:$E,MAIN!$A2726,PASTE_FLEX_TRACKER!$B:$B,MAIN!$D2726)</f>
        <v>0</v>
      </c>
      <c r="M2726" s="35" t="s">
        <v>133</v>
      </c>
      <c r="N2726" s="46" t="s">
        <v>563</v>
      </c>
      <c r="O2726" s="46">
        <f>SUMIFS(MAN_ADJ!$L:$L,MAN_ADJ!$K:$K,MAIN!$D2726,MAN_ADJ!$J:$J,MAIN!$S2726)</f>
        <v>0</v>
      </c>
      <c r="P2726" s="25">
        <f t="shared" si="791"/>
        <v>0</v>
      </c>
      <c r="Q2726" s="28">
        <f t="shared" si="768"/>
        <v>0</v>
      </c>
      <c r="R2726" s="38">
        <f t="shared" si="778"/>
        <v>3.0658000000000003</v>
      </c>
      <c r="S2726" s="17" t="s">
        <v>65</v>
      </c>
      <c r="U2726" t="s">
        <v>577</v>
      </c>
      <c r="V2726" t="s">
        <v>735</v>
      </c>
    </row>
    <row r="2727" spans="1:22" x14ac:dyDescent="0.25">
      <c r="A2727" s="17" t="s">
        <v>65</v>
      </c>
      <c r="B2727" s="17" t="s">
        <v>93</v>
      </c>
      <c r="C2727" s="17" t="s">
        <v>157</v>
      </c>
      <c r="D2727" s="17" t="s">
        <v>101</v>
      </c>
      <c r="E2727" s="24">
        <f>IF(U2727="SC",SUMIFS(SC!F:F,SC!A:A,MAIN!D2727,SC!B:B,MAIN!A2727),SUMIFS(Allocations!$H:$H,Allocations!$A:$A,MAIN!$A2727,Allocations!$B:$B,MAIN!$D2727))</f>
        <v>0.32000000000000006</v>
      </c>
      <c r="F2727" s="24">
        <f>IF(U2727="SC",SUMIFS(SC!J:J,SC!A:A,MAIN!D2727,SC!B:B,MAIN!A2727),SUMIFS(Allocations!M:M,Allocations!A:A,MAIN!A2727,Allocations!B:B,MAIN!D2727))</f>
        <v>0</v>
      </c>
      <c r="G2727" s="24">
        <f t="shared" si="789"/>
        <v>0.32000000000000006</v>
      </c>
      <c r="H2727" s="24">
        <f>IFERROR(VLOOKUP(S2727,Swaps_wk!$A$2:$AP$151,HLOOKUP(MAIN!D2727,Swaps_wk!$B$2:$AP$151,150,FALSE),FALSE),0)</f>
        <v>0</v>
      </c>
      <c r="I2727" s="24">
        <f>SUMIFS(PASTE_DQS_TRACKER!$D:$D,PASTE_DQS_TRACKER!$C:$C,MAIN!$A2727,PASTE_DQS_TRACKER!$B:$B,MAIN!$D2727)-SUMIFS(PASTE_DQS_TRACKER!$D:$D,PASTE_DQS_TRACKER!$C:$C,MAIN!$A2727,PASTE_DQS_TRACKER!$E:$E,MAIN!$D2727)</f>
        <v>0</v>
      </c>
      <c r="J2727" s="25">
        <f t="shared" si="790"/>
        <v>0.32000000000000006</v>
      </c>
      <c r="K2727" s="24">
        <f>IFERROR(IF(V2727="Flex",0,IF(D2727=$D$30,VLOOKUP(A2727,MMO_o10M_lease!$A$1:$F$51,5,FALSE),IF(D2727=$D$26,VLOOKUP(D2727,LANDINGS!$A$3:$BR$40,HLOOKUP(A2727,LANDINGS!$B$1:$CF$42,42,FALSE),FALSE)-IFERROR(VLOOKUP(A2727,MMO_o10M_lease!$A$1:$F$38,5,FALSE),0),VLOOKUP(D2727,LANDINGS!$A$3:$CF$40,HLOOKUP(A2727,LANDINGS!$B$1:$CF$42,42,FALSE),FALSE)))),0)</f>
        <v>0</v>
      </c>
      <c r="L2727" s="24">
        <f>SUMIFS(PASTE_FLEX_TRACKER!$D:$D,PASTE_FLEX_TRACKER!$E:$E,MAIN!$A2727,PASTE_FLEX_TRACKER!$B:$B,MAIN!$D2727)</f>
        <v>0</v>
      </c>
      <c r="M2727" s="35" t="s">
        <v>133</v>
      </c>
      <c r="N2727" s="46" t="s">
        <v>563</v>
      </c>
      <c r="O2727" s="46">
        <f>SUMIFS(MAN_ADJ!$L:$L,MAN_ADJ!$K:$K,MAIN!$D2727,MAN_ADJ!$J:$J,MAIN!$S2727)</f>
        <v>0</v>
      </c>
      <c r="P2727" s="25">
        <f t="shared" si="791"/>
        <v>0</v>
      </c>
      <c r="Q2727" s="28">
        <f t="shared" si="768"/>
        <v>0</v>
      </c>
      <c r="R2727" s="38">
        <f t="shared" si="778"/>
        <v>0.32000000000000006</v>
      </c>
      <c r="S2727" s="17" t="s">
        <v>65</v>
      </c>
      <c r="U2727" t="s">
        <v>577</v>
      </c>
      <c r="V2727" t="s">
        <v>735</v>
      </c>
    </row>
    <row r="2728" spans="1:22" x14ac:dyDescent="0.25">
      <c r="A2728" s="17" t="s">
        <v>65</v>
      </c>
      <c r="B2728" s="17" t="s">
        <v>93</v>
      </c>
      <c r="C2728" s="17" t="s">
        <v>157</v>
      </c>
      <c r="D2728" s="17" t="s">
        <v>102</v>
      </c>
      <c r="E2728" s="24">
        <f>IF(U2728="SC",SUMIFS(SC!F:F,SC!A:A,MAIN!D2728,SC!B:B,MAIN!A2728),SUMIFS(Allocations!$H:$H,Allocations!$A:$A,MAIN!$A2728,Allocations!$B:$B,MAIN!$D2728))</f>
        <v>0.33</v>
      </c>
      <c r="F2728" s="24">
        <f>IF(U2728="SC",SUMIFS(SC!J:J,SC!A:A,MAIN!D2728,SC!B:B,MAIN!A2728),SUMIFS(Allocations!M:M,Allocations!A:A,MAIN!A2728,Allocations!B:B,MAIN!D2728))</f>
        <v>0</v>
      </c>
      <c r="G2728" s="24">
        <f t="shared" si="789"/>
        <v>0.33</v>
      </c>
      <c r="H2728" s="24">
        <f>IFERROR(VLOOKUP(S2728,Swaps_wk!$A$2:$AP$151,HLOOKUP(MAIN!D2728,Swaps_wk!$B$2:$AP$151,150,FALSE),FALSE),0)</f>
        <v>0</v>
      </c>
      <c r="I2728" s="24">
        <f>SUMIFS(PASTE_DQS_TRACKER!$D:$D,PASTE_DQS_TRACKER!$C:$C,MAIN!$A2728,PASTE_DQS_TRACKER!$B:$B,MAIN!$D2728)-SUMIFS(PASTE_DQS_TRACKER!$D:$D,PASTE_DQS_TRACKER!$C:$C,MAIN!$A2728,PASTE_DQS_TRACKER!$E:$E,MAIN!$D2728)</f>
        <v>0</v>
      </c>
      <c r="J2728" s="25">
        <f t="shared" si="790"/>
        <v>0.33</v>
      </c>
      <c r="K2728" s="24">
        <f>IFERROR(IF(V2728="Flex",0,IF(D2728=$D$30,VLOOKUP(A2728,MMO_o10M_lease!$A$1:$F$51,5,FALSE),IF(D2728=$D$26,VLOOKUP(D2728,LANDINGS!$A$3:$BR$40,HLOOKUP(A2728,LANDINGS!$B$1:$CF$42,42,FALSE),FALSE)-IFERROR(VLOOKUP(A2728,MMO_o10M_lease!$A$1:$F$38,5,FALSE),0),VLOOKUP(D2728,LANDINGS!$A$3:$CF$40,HLOOKUP(A2728,LANDINGS!$B$1:$CF$42,42,FALSE),FALSE)))),0)</f>
        <v>0</v>
      </c>
      <c r="L2728" s="24">
        <f>SUMIFS(PASTE_FLEX_TRACKER!$D:$D,PASTE_FLEX_TRACKER!$E:$E,MAIN!$A2728,PASTE_FLEX_TRACKER!$B:$B,MAIN!$D2728)</f>
        <v>0</v>
      </c>
      <c r="M2728" s="35" t="s">
        <v>133</v>
      </c>
      <c r="N2728" s="46" t="s">
        <v>563</v>
      </c>
      <c r="O2728" s="46">
        <f>SUMIFS(MAN_ADJ!$L:$L,MAN_ADJ!$K:$K,MAIN!$D2728,MAN_ADJ!$J:$J,MAIN!$S2728)</f>
        <v>0</v>
      </c>
      <c r="P2728" s="25">
        <f t="shared" si="791"/>
        <v>0</v>
      </c>
      <c r="Q2728" s="28">
        <f t="shared" si="768"/>
        <v>0</v>
      </c>
      <c r="R2728" s="38">
        <f t="shared" si="778"/>
        <v>0.33</v>
      </c>
      <c r="S2728" s="17" t="s">
        <v>65</v>
      </c>
      <c r="U2728" t="s">
        <v>577</v>
      </c>
      <c r="V2728" t="s">
        <v>735</v>
      </c>
    </row>
    <row r="2729" spans="1:22" x14ac:dyDescent="0.25">
      <c r="A2729" s="17" t="s">
        <v>65</v>
      </c>
      <c r="B2729" s="17" t="s">
        <v>93</v>
      </c>
      <c r="C2729" s="17" t="s">
        <v>157</v>
      </c>
      <c r="D2729" s="17" t="s">
        <v>103</v>
      </c>
      <c r="E2729" s="24">
        <f>IF(U2729="SC",SUMIFS(SC!F:F,SC!A:A,MAIN!D2729,SC!B:B,MAIN!A2729),SUMIFS(Allocations!$H:$H,Allocations!$A:$A,MAIN!$A2729,Allocations!$B:$B,MAIN!$D2729))</f>
        <v>8.0000000000000016E-2</v>
      </c>
      <c r="F2729" s="24">
        <f>IF(U2729="SC",SUMIFS(SC!J:J,SC!A:A,MAIN!D2729,SC!B:B,MAIN!A2729),SUMIFS(Allocations!M:M,Allocations!A:A,MAIN!A2729,Allocations!B:B,MAIN!D2729))</f>
        <v>0</v>
      </c>
      <c r="G2729" s="24">
        <f t="shared" si="789"/>
        <v>8.0000000000000016E-2</v>
      </c>
      <c r="H2729" s="24">
        <f>IFERROR(VLOOKUP(S2729,Swaps_wk!$A$2:$AP$151,HLOOKUP(MAIN!D2729,Swaps_wk!$B$2:$AP$151,150,FALSE),FALSE),0)</f>
        <v>0</v>
      </c>
      <c r="I2729" s="24">
        <f>SUMIFS(PASTE_DQS_TRACKER!$D:$D,PASTE_DQS_TRACKER!$C:$C,MAIN!$A2729,PASTE_DQS_TRACKER!$B:$B,MAIN!$D2729)-SUMIFS(PASTE_DQS_TRACKER!$D:$D,PASTE_DQS_TRACKER!$C:$C,MAIN!$A2729,PASTE_DQS_TRACKER!$E:$E,MAIN!$D2729)</f>
        <v>0</v>
      </c>
      <c r="J2729" s="25">
        <f t="shared" si="790"/>
        <v>8.0000000000000016E-2</v>
      </c>
      <c r="K2729" s="24">
        <f>IFERROR(IF(V2729="Flex",0,IF(D2729=$D$30,VLOOKUP(A2729,MMO_o10M_lease!$A$1:$F$51,5,FALSE),IF(D2729=$D$26,VLOOKUP(D2729,LANDINGS!$A$3:$BR$40,HLOOKUP(A2729,LANDINGS!$B$1:$CF$42,42,FALSE),FALSE)-IFERROR(VLOOKUP(A2729,MMO_o10M_lease!$A$1:$F$38,5,FALSE),0),VLOOKUP(D2729,LANDINGS!$A$3:$CF$40,HLOOKUP(A2729,LANDINGS!$B$1:$CF$42,42,FALSE),FALSE)))),0)</f>
        <v>0</v>
      </c>
      <c r="L2729" s="24">
        <f>SUMIFS(PASTE_FLEX_TRACKER!$D:$D,PASTE_FLEX_TRACKER!$E:$E,MAIN!$A2729,PASTE_FLEX_TRACKER!$B:$B,MAIN!$D2729)</f>
        <v>0</v>
      </c>
      <c r="M2729" s="35" t="s">
        <v>133</v>
      </c>
      <c r="N2729" s="46" t="s">
        <v>563</v>
      </c>
      <c r="O2729" s="46">
        <f>SUMIFS(MAN_ADJ!$L:$L,MAN_ADJ!$K:$K,MAIN!$D2729,MAN_ADJ!$J:$J,MAIN!$S2729)</f>
        <v>0</v>
      </c>
      <c r="P2729" s="25">
        <f t="shared" si="791"/>
        <v>0</v>
      </c>
      <c r="Q2729" s="28">
        <f t="shared" si="768"/>
        <v>0</v>
      </c>
      <c r="R2729" s="38">
        <f t="shared" si="778"/>
        <v>8.0000000000000016E-2</v>
      </c>
      <c r="S2729" s="17" t="s">
        <v>65</v>
      </c>
      <c r="U2729" t="s">
        <v>577</v>
      </c>
      <c r="V2729" t="s">
        <v>735</v>
      </c>
    </row>
    <row r="2730" spans="1:22" x14ac:dyDescent="0.25">
      <c r="A2730" s="17" t="s">
        <v>65</v>
      </c>
      <c r="B2730" s="17" t="s">
        <v>93</v>
      </c>
      <c r="C2730" s="17" t="s">
        <v>157</v>
      </c>
      <c r="D2730" s="17" t="s">
        <v>104</v>
      </c>
      <c r="E2730" s="24">
        <f>IF(U2730="SC",SUMIFS(SC!F:F,SC!A:A,MAIN!D2730,SC!B:B,MAIN!A2730),SUMIFS(Allocations!$H:$H,Allocations!$A:$A,MAIN!$A2730,Allocations!$B:$B,MAIN!$D2730))</f>
        <v>4.04</v>
      </c>
      <c r="F2730" s="24">
        <f>IF(U2730="SC",SUMIFS(SC!J:J,SC!A:A,MAIN!D2730,SC!B:B,MAIN!A2730),SUMIFS(Allocations!M:M,Allocations!A:A,MAIN!A2730,Allocations!B:B,MAIN!D2730))</f>
        <v>0</v>
      </c>
      <c r="G2730" s="24">
        <f t="shared" si="789"/>
        <v>4.04</v>
      </c>
      <c r="H2730" s="24">
        <f>IFERROR(VLOOKUP(S2730,Swaps_wk!$A$2:$AP$151,HLOOKUP(MAIN!D2730,Swaps_wk!$B$2:$AP$151,150,FALSE),FALSE),0)</f>
        <v>0</v>
      </c>
      <c r="I2730" s="24">
        <f>SUMIFS(PASTE_DQS_TRACKER!$D:$D,PASTE_DQS_TRACKER!$C:$C,MAIN!$A2730,PASTE_DQS_TRACKER!$B:$B,MAIN!$D2730)-SUMIFS(PASTE_DQS_TRACKER!$D:$D,PASTE_DQS_TRACKER!$C:$C,MAIN!$A2730,PASTE_DQS_TRACKER!$E:$E,MAIN!$D2730)</f>
        <v>-2.5</v>
      </c>
      <c r="J2730" s="25">
        <f t="shared" si="790"/>
        <v>1.54</v>
      </c>
      <c r="K2730" s="24">
        <f>IFERROR(IF(V2730="Flex",0,IF(D2730=$D$30,VLOOKUP(A2730,MMO_o10M_lease!$A$1:$F$51,5,FALSE),IF(D2730=$D$26,VLOOKUP(D2730,LANDINGS!$A$3:$BR$40,HLOOKUP(A2730,LANDINGS!$B$1:$CF$42,42,FALSE),FALSE)-IFERROR(VLOOKUP(A2730,MMO_o10M_lease!$A$1:$F$38,5,FALSE),0),VLOOKUP(D2730,LANDINGS!$A$3:$CF$40,HLOOKUP(A2730,LANDINGS!$B$1:$CF$42,42,FALSE),FALSE)))),0)</f>
        <v>0</v>
      </c>
      <c r="L2730" s="24">
        <f>SUMIFS(PASTE_FLEX_TRACKER!$D:$D,PASTE_FLEX_TRACKER!$E:$E,MAIN!$A2730,PASTE_FLEX_TRACKER!$B:$B,MAIN!$D2730)</f>
        <v>0</v>
      </c>
      <c r="M2730" s="35" t="s">
        <v>133</v>
      </c>
      <c r="N2730" s="46" t="s">
        <v>563</v>
      </c>
      <c r="O2730" s="46">
        <f>SUMIFS(MAN_ADJ!$L:$L,MAN_ADJ!$K:$K,MAIN!$D2730,MAN_ADJ!$J:$J,MAIN!$S2730)</f>
        <v>0</v>
      </c>
      <c r="P2730" s="25">
        <f t="shared" si="791"/>
        <v>0</v>
      </c>
      <c r="Q2730" s="28">
        <f t="shared" si="768"/>
        <v>0</v>
      </c>
      <c r="R2730" s="38">
        <f t="shared" si="778"/>
        <v>1.54</v>
      </c>
      <c r="S2730" s="17" t="s">
        <v>65</v>
      </c>
      <c r="U2730" t="s">
        <v>577</v>
      </c>
      <c r="V2730" t="s">
        <v>735</v>
      </c>
    </row>
    <row r="2731" spans="1:22" x14ac:dyDescent="0.25">
      <c r="A2731" s="17" t="s">
        <v>65</v>
      </c>
      <c r="B2731" s="17" t="s">
        <v>93</v>
      </c>
      <c r="C2731" s="17" t="s">
        <v>157</v>
      </c>
      <c r="D2731" s="17" t="s">
        <v>105</v>
      </c>
      <c r="E2731" s="24">
        <f>IF(U2731="SC",SUMIFS(SC!F:F,SC!A:A,MAIN!D2731,SC!B:B,MAIN!A2731),SUMIFS(Allocations!$H:$H,Allocations!$A:$A,MAIN!$A2731,Allocations!$B:$B,MAIN!$D2731))</f>
        <v>4.5039000000000007</v>
      </c>
      <c r="F2731" s="24">
        <f>IF(U2731="SC",SUMIFS(SC!J:J,SC!A:A,MAIN!D2731,SC!B:B,MAIN!A2731),SUMIFS(Allocations!M:M,Allocations!A:A,MAIN!A2731,Allocations!B:B,MAIN!D2731))</f>
        <v>0</v>
      </c>
      <c r="G2731" s="24">
        <f t="shared" si="789"/>
        <v>4.5039000000000007</v>
      </c>
      <c r="H2731" s="24">
        <f>IFERROR(VLOOKUP(S2731,Swaps_wk!$A$2:$AP$151,HLOOKUP(MAIN!D2731,Swaps_wk!$B$2:$AP$151,150,FALSE),FALSE),0)</f>
        <v>0</v>
      </c>
      <c r="I2731" s="24">
        <f>SUMIFS(PASTE_DQS_TRACKER!$D:$D,PASTE_DQS_TRACKER!$C:$C,MAIN!$A2731,PASTE_DQS_TRACKER!$B:$B,MAIN!$D2731)-SUMIFS(PASTE_DQS_TRACKER!$D:$D,PASTE_DQS_TRACKER!$C:$C,MAIN!$A2731,PASTE_DQS_TRACKER!$E:$E,MAIN!$D2731)</f>
        <v>0</v>
      </c>
      <c r="J2731" s="25">
        <f t="shared" si="790"/>
        <v>4.5039000000000007</v>
      </c>
      <c r="K2731" s="24">
        <f>IFERROR(IF(V2731="Flex",0,IF(D2731=$D$30,VLOOKUP(A2731,MMO_o10M_lease!$A$1:$F$51,5,FALSE),IF(D2731=$D$26,VLOOKUP(D2731,LANDINGS!$A$3:$BR$40,HLOOKUP(A2731,LANDINGS!$B$1:$CF$42,42,FALSE),FALSE)-IFERROR(VLOOKUP(A2731,MMO_o10M_lease!$A$1:$F$38,5,FALSE),0),VLOOKUP(D2731,LANDINGS!$A$3:$CF$40,HLOOKUP(A2731,LANDINGS!$B$1:$CF$42,42,FALSE),FALSE)))),0)</f>
        <v>0</v>
      </c>
      <c r="L2731" s="24">
        <f>SUMIFS(PASTE_FLEX_TRACKER!$D:$D,PASTE_FLEX_TRACKER!$E:$E,MAIN!$A2731,PASTE_FLEX_TRACKER!$B:$B,MAIN!$D2731)</f>
        <v>0</v>
      </c>
      <c r="M2731" s="35" t="s">
        <v>133</v>
      </c>
      <c r="N2731" s="46" t="s">
        <v>563</v>
      </c>
      <c r="O2731" s="46">
        <f>SUMIFS(MAN_ADJ!$L:$L,MAN_ADJ!$K:$K,MAIN!$D2731,MAN_ADJ!$J:$J,MAIN!$S2731)</f>
        <v>0</v>
      </c>
      <c r="P2731" s="25">
        <f t="shared" si="791"/>
        <v>0</v>
      </c>
      <c r="Q2731" s="28">
        <f t="shared" si="768"/>
        <v>0</v>
      </c>
      <c r="R2731" s="38">
        <f t="shared" si="778"/>
        <v>4.5039000000000007</v>
      </c>
      <c r="S2731" s="17" t="s">
        <v>65</v>
      </c>
      <c r="U2731" t="s">
        <v>577</v>
      </c>
      <c r="V2731" t="s">
        <v>735</v>
      </c>
    </row>
    <row r="2732" spans="1:22" x14ac:dyDescent="0.25">
      <c r="A2732" s="17" t="s">
        <v>65</v>
      </c>
      <c r="B2732" s="17" t="s">
        <v>93</v>
      </c>
      <c r="C2732" s="17" t="s">
        <v>157</v>
      </c>
      <c r="D2732" s="17" t="s">
        <v>106</v>
      </c>
      <c r="E2732" s="24">
        <f>IF(U2732="SC",SUMIFS(SC!F:F,SC!A:A,MAIN!D2732,SC!B:B,MAIN!A2732),SUMIFS(Allocations!$H:$H,Allocations!$A:$A,MAIN!$A2732,Allocations!$B:$B,MAIN!$D2732))</f>
        <v>29.835100000000001</v>
      </c>
      <c r="F2732" s="24">
        <f>IF(U2732="SC",SUMIFS(SC!J:J,SC!A:A,MAIN!D2732,SC!B:B,MAIN!A2732),SUMIFS(Allocations!M:M,Allocations!A:A,MAIN!A2732,Allocations!B:B,MAIN!D2732))</f>
        <v>0</v>
      </c>
      <c r="G2732" s="24">
        <f t="shared" si="789"/>
        <v>29.835100000000001</v>
      </c>
      <c r="H2732" s="24">
        <f>IFERROR(VLOOKUP(S2732,Swaps_wk!$A$2:$AP$151,HLOOKUP(MAIN!D2732,Swaps_wk!$B$2:$AP$151,150,FALSE),FALSE),0)</f>
        <v>0</v>
      </c>
      <c r="I2732" s="24">
        <f>SUMIFS(PASTE_DQS_TRACKER!$D:$D,PASTE_DQS_TRACKER!$C:$C,MAIN!$A2732,PASTE_DQS_TRACKER!$B:$B,MAIN!$D2732)-SUMIFS(PASTE_DQS_TRACKER!$D:$D,PASTE_DQS_TRACKER!$C:$C,MAIN!$A2732,PASTE_DQS_TRACKER!$E:$E,MAIN!$D2732)</f>
        <v>-11</v>
      </c>
      <c r="J2732" s="25">
        <f t="shared" si="790"/>
        <v>18.835100000000001</v>
      </c>
      <c r="K2732" s="24">
        <f>IFERROR(IF(V2732="Flex",0,IF(D2732=$D$30,VLOOKUP(A2732,MMO_o10M_lease!$A$1:$F$51,5,FALSE),IF(D2732=$D$26,VLOOKUP(D2732,LANDINGS!$A$3:$BR$40,HLOOKUP(A2732,LANDINGS!$B$1:$CF$42,42,FALSE),FALSE)-IFERROR(VLOOKUP(A2732,MMO_o10M_lease!$A$1:$F$38,5,FALSE),0),VLOOKUP(D2732,LANDINGS!$A$3:$CF$40,HLOOKUP(A2732,LANDINGS!$B$1:$CF$42,42,FALSE),FALSE)))),0)</f>
        <v>0</v>
      </c>
      <c r="L2732" s="24">
        <f>SUMIFS(PASTE_FLEX_TRACKER!$D:$D,PASTE_FLEX_TRACKER!$E:$E,MAIN!$A2732,PASTE_FLEX_TRACKER!$B:$B,MAIN!$D2732)</f>
        <v>0</v>
      </c>
      <c r="M2732" s="35" t="s">
        <v>133</v>
      </c>
      <c r="N2732" s="46" t="s">
        <v>563</v>
      </c>
      <c r="O2732" s="46">
        <f>SUMIFS(MAN_ADJ!$L:$L,MAN_ADJ!$K:$K,MAIN!$D2732,MAN_ADJ!$J:$J,MAIN!$S2732)</f>
        <v>0</v>
      </c>
      <c r="P2732" s="25">
        <f t="shared" si="791"/>
        <v>0</v>
      </c>
      <c r="Q2732" s="28">
        <f t="shared" si="768"/>
        <v>0</v>
      </c>
      <c r="R2732" s="38">
        <f t="shared" si="778"/>
        <v>18.835100000000001</v>
      </c>
      <c r="S2732" s="17" t="s">
        <v>65</v>
      </c>
      <c r="U2732" t="s">
        <v>577</v>
      </c>
      <c r="V2732" t="s">
        <v>735</v>
      </c>
    </row>
    <row r="2733" spans="1:22" x14ac:dyDescent="0.25">
      <c r="A2733" s="17" t="s">
        <v>65</v>
      </c>
      <c r="B2733" s="17" t="s">
        <v>93</v>
      </c>
      <c r="C2733" s="17" t="s">
        <v>157</v>
      </c>
      <c r="D2733" s="17" t="s">
        <v>107</v>
      </c>
      <c r="E2733" s="24">
        <f>IF(U2733="SC",SUMIFS(SC!F:F,SC!A:A,MAIN!D2733,SC!B:B,MAIN!A2733),SUMIFS(Allocations!$H:$H,Allocations!$A:$A,MAIN!$A2733,Allocations!$B:$B,MAIN!$D2733))</f>
        <v>1.7463000000000002</v>
      </c>
      <c r="F2733" s="24">
        <f>IF(U2733="SC",SUMIFS(SC!J:J,SC!A:A,MAIN!D2733,SC!B:B,MAIN!A2733),SUMIFS(Allocations!M:M,Allocations!A:A,MAIN!A2733,Allocations!B:B,MAIN!D2733))</f>
        <v>0</v>
      </c>
      <c r="G2733" s="24">
        <f t="shared" si="789"/>
        <v>1.7463000000000002</v>
      </c>
      <c r="H2733" s="24">
        <f>IFERROR(VLOOKUP(S2733,Swaps_wk!$A$2:$AP$151,HLOOKUP(MAIN!D2733,Swaps_wk!$B$2:$AP$151,150,FALSE),FALSE),0)</f>
        <v>0</v>
      </c>
      <c r="I2733" s="24">
        <f>SUMIFS(PASTE_DQS_TRACKER!$D:$D,PASTE_DQS_TRACKER!$C:$C,MAIN!$A2733,PASTE_DQS_TRACKER!$B:$B,MAIN!$D2733)-SUMIFS(PASTE_DQS_TRACKER!$D:$D,PASTE_DQS_TRACKER!$C:$C,MAIN!$A2733,PASTE_DQS_TRACKER!$E:$E,MAIN!$D2733)</f>
        <v>0</v>
      </c>
      <c r="J2733" s="25">
        <f t="shared" si="790"/>
        <v>1.7463000000000002</v>
      </c>
      <c r="K2733" s="24">
        <f>IFERROR(IF(V2733="Flex",0,IF(D2733=$D$30,VLOOKUP(A2733,MMO_o10M_lease!$A$1:$F$51,5,FALSE),IF(D2733=$D$26,VLOOKUP(D2733,LANDINGS!$A$3:$BR$40,HLOOKUP(A2733,LANDINGS!$B$1:$CF$42,42,FALSE),FALSE)-IFERROR(VLOOKUP(A2733,MMO_o10M_lease!$A$1:$F$38,5,FALSE),0),VLOOKUP(D2733,LANDINGS!$A$3:$CF$40,HLOOKUP(A2733,LANDINGS!$B$1:$CF$42,42,FALSE),FALSE)))),0)</f>
        <v>0</v>
      </c>
      <c r="L2733" s="24">
        <f>SUMIFS(PASTE_FLEX_TRACKER!$D:$D,PASTE_FLEX_TRACKER!$E:$E,MAIN!$A2733,PASTE_FLEX_TRACKER!$B:$B,MAIN!$D2733)</f>
        <v>0</v>
      </c>
      <c r="M2733" s="35" t="s">
        <v>133</v>
      </c>
      <c r="N2733" s="46" t="s">
        <v>563</v>
      </c>
      <c r="O2733" s="46">
        <f>SUMIFS(MAN_ADJ!$L:$L,MAN_ADJ!$K:$K,MAIN!$D2733,MAN_ADJ!$J:$J,MAIN!$S2733)</f>
        <v>0</v>
      </c>
      <c r="P2733" s="25">
        <f t="shared" si="791"/>
        <v>0</v>
      </c>
      <c r="Q2733" s="28">
        <f t="shared" si="768"/>
        <v>0</v>
      </c>
      <c r="R2733" s="38">
        <f t="shared" si="778"/>
        <v>1.7463000000000002</v>
      </c>
      <c r="S2733" s="17" t="s">
        <v>65</v>
      </c>
      <c r="U2733" t="s">
        <v>577</v>
      </c>
      <c r="V2733" t="s">
        <v>735</v>
      </c>
    </row>
    <row r="2734" spans="1:22" x14ac:dyDescent="0.25">
      <c r="A2734" s="17" t="s">
        <v>65</v>
      </c>
      <c r="B2734" s="17" t="s">
        <v>93</v>
      </c>
      <c r="C2734" s="17" t="s">
        <v>157</v>
      </c>
      <c r="D2734" s="17" t="s">
        <v>108</v>
      </c>
      <c r="E2734" s="24">
        <f>IF(U2734="SC",SUMIFS(SC!F:F,SC!A:A,MAIN!D2734,SC!B:B,MAIN!A2734),SUMIFS(Allocations!$H:$H,Allocations!$A:$A,MAIN!$A2734,Allocations!$B:$B,MAIN!$D2734))</f>
        <v>7.4771000000000001</v>
      </c>
      <c r="F2734" s="24">
        <f>IF(U2734="SC",SUMIFS(SC!J:J,SC!A:A,MAIN!D2734,SC!B:B,MAIN!A2734),SUMIFS(Allocations!M:M,Allocations!A:A,MAIN!A2734,Allocations!B:B,MAIN!D2734))</f>
        <v>0</v>
      </c>
      <c r="G2734" s="24">
        <f t="shared" si="789"/>
        <v>7.4771000000000001</v>
      </c>
      <c r="H2734" s="24">
        <f>IFERROR(VLOOKUP(S2734,Swaps_wk!$A$2:$AP$151,HLOOKUP(MAIN!D2734,Swaps_wk!$B$2:$AP$151,150,FALSE),FALSE),0)</f>
        <v>0</v>
      </c>
      <c r="I2734" s="24">
        <f>SUMIFS(PASTE_DQS_TRACKER!$D:$D,PASTE_DQS_TRACKER!$C:$C,MAIN!$A2734,PASTE_DQS_TRACKER!$B:$B,MAIN!$D2734)-SUMIFS(PASTE_DQS_TRACKER!$D:$D,PASTE_DQS_TRACKER!$C:$C,MAIN!$A2734,PASTE_DQS_TRACKER!$E:$E,MAIN!$D2734)</f>
        <v>0</v>
      </c>
      <c r="J2734" s="25">
        <f t="shared" si="790"/>
        <v>7.4771000000000001</v>
      </c>
      <c r="K2734" s="24">
        <f>IFERROR(IF(V2734="Flex",0,IF(D2734=$D$30,VLOOKUP(A2734,MMO_o10M_lease!$A$1:$F$51,5,FALSE),IF(D2734=$D$26,VLOOKUP(D2734,LANDINGS!$A$3:$BR$40,HLOOKUP(A2734,LANDINGS!$B$1:$CF$42,42,FALSE),FALSE)-IFERROR(VLOOKUP(A2734,MMO_o10M_lease!$A$1:$F$38,5,FALSE),0),VLOOKUP(D2734,LANDINGS!$A$3:$CF$40,HLOOKUP(A2734,LANDINGS!$B$1:$CF$42,42,FALSE),FALSE)))),0)</f>
        <v>0</v>
      </c>
      <c r="L2734" s="24">
        <f>SUMIFS(PASTE_FLEX_TRACKER!$D:$D,PASTE_FLEX_TRACKER!$E:$E,MAIN!$A2734,PASTE_FLEX_TRACKER!$B:$B,MAIN!$D2734)</f>
        <v>0</v>
      </c>
      <c r="M2734" s="35" t="s">
        <v>133</v>
      </c>
      <c r="N2734" s="46" t="s">
        <v>563</v>
      </c>
      <c r="O2734" s="46">
        <f>SUMIFS(MAN_ADJ!$L:$L,MAN_ADJ!$K:$K,MAIN!$D2734,MAN_ADJ!$J:$J,MAIN!$S2734)</f>
        <v>0</v>
      </c>
      <c r="P2734" s="25">
        <f t="shared" si="791"/>
        <v>0</v>
      </c>
      <c r="Q2734" s="28">
        <f t="shared" si="768"/>
        <v>0</v>
      </c>
      <c r="R2734" s="38">
        <f t="shared" si="778"/>
        <v>7.4771000000000001</v>
      </c>
      <c r="S2734" s="17" t="s">
        <v>65</v>
      </c>
      <c r="U2734" t="s">
        <v>577</v>
      </c>
      <c r="V2734" t="s">
        <v>735</v>
      </c>
    </row>
    <row r="2735" spans="1:22" x14ac:dyDescent="0.25">
      <c r="A2735" s="17" t="s">
        <v>65</v>
      </c>
      <c r="B2735" s="17" t="s">
        <v>93</v>
      </c>
      <c r="C2735" s="17" t="s">
        <v>157</v>
      </c>
      <c r="D2735" s="17" t="s">
        <v>109</v>
      </c>
      <c r="E2735" s="24">
        <f>IF(U2735="SC",SUMIFS(SC!F:F,SC!A:A,MAIN!D2735,SC!B:B,MAIN!A2735),SUMIFS(Allocations!$H:$H,Allocations!$A:$A,MAIN!$A2735,Allocations!$B:$B,MAIN!$D2735))</f>
        <v>2.4479000000000002</v>
      </c>
      <c r="F2735" s="24">
        <f>IF(U2735="SC",SUMIFS(SC!J:J,SC!A:A,MAIN!D2735,SC!B:B,MAIN!A2735),SUMIFS(Allocations!M:M,Allocations!A:A,MAIN!A2735,Allocations!B:B,MAIN!D2735))</f>
        <v>0</v>
      </c>
      <c r="G2735" s="24">
        <f t="shared" si="789"/>
        <v>2.4479000000000002</v>
      </c>
      <c r="H2735" s="24">
        <f>IFERROR(VLOOKUP(S2735,Swaps_wk!$A$2:$AP$151,HLOOKUP(MAIN!D2735,Swaps_wk!$B$2:$AP$151,150,FALSE),FALSE),0)</f>
        <v>0</v>
      </c>
      <c r="I2735" s="24">
        <f>SUMIFS(PASTE_DQS_TRACKER!$D:$D,PASTE_DQS_TRACKER!$C:$C,MAIN!$A2735,PASTE_DQS_TRACKER!$B:$B,MAIN!$D2735)-SUMIFS(PASTE_DQS_TRACKER!$D:$D,PASTE_DQS_TRACKER!$C:$C,MAIN!$A2735,PASTE_DQS_TRACKER!$E:$E,MAIN!$D2735)</f>
        <v>0</v>
      </c>
      <c r="J2735" s="25">
        <f t="shared" si="790"/>
        <v>2.4479000000000002</v>
      </c>
      <c r="K2735" s="24">
        <f>IFERROR(IF(V2735="Flex",0,IF(D2735=$D$30,VLOOKUP(A2735,MMO_o10M_lease!$A$1:$F$51,5,FALSE),IF(D2735=$D$26,VLOOKUP(D2735,LANDINGS!$A$3:$BR$40,HLOOKUP(A2735,LANDINGS!$B$1:$CF$42,42,FALSE),FALSE)-IFERROR(VLOOKUP(A2735,MMO_o10M_lease!$A$1:$F$38,5,FALSE),0),VLOOKUP(D2735,LANDINGS!$A$3:$CF$40,HLOOKUP(A2735,LANDINGS!$B$1:$CF$42,42,FALSE),FALSE)))),0)</f>
        <v>0</v>
      </c>
      <c r="L2735" s="24">
        <f>SUMIFS(PASTE_FLEX_TRACKER!$D:$D,PASTE_FLEX_TRACKER!$E:$E,MAIN!$A2735,PASTE_FLEX_TRACKER!$B:$B,MAIN!$D2735)</f>
        <v>0</v>
      </c>
      <c r="M2735" s="35" t="s">
        <v>133</v>
      </c>
      <c r="N2735" s="46" t="s">
        <v>563</v>
      </c>
      <c r="O2735" s="46">
        <f>SUMIFS(MAN_ADJ!$L:$L,MAN_ADJ!$K:$K,MAIN!$D2735,MAN_ADJ!$J:$J,MAIN!$S2735)</f>
        <v>0</v>
      </c>
      <c r="P2735" s="25">
        <f t="shared" si="791"/>
        <v>0</v>
      </c>
      <c r="Q2735" s="28">
        <f t="shared" si="768"/>
        <v>0</v>
      </c>
      <c r="R2735" s="38">
        <f t="shared" si="778"/>
        <v>2.4479000000000002</v>
      </c>
      <c r="S2735" s="17" t="s">
        <v>65</v>
      </c>
      <c r="U2735" t="s">
        <v>577</v>
      </c>
      <c r="V2735" t="s">
        <v>735</v>
      </c>
    </row>
    <row r="2736" spans="1:22" x14ac:dyDescent="0.25">
      <c r="A2736" s="17" t="s">
        <v>65</v>
      </c>
      <c r="B2736" s="17" t="s">
        <v>93</v>
      </c>
      <c r="C2736" s="17" t="s">
        <v>157</v>
      </c>
      <c r="D2736" s="17" t="s">
        <v>110</v>
      </c>
      <c r="E2736" s="24">
        <f>IF(U2736="SC",SUMIFS(SC!F:F,SC!A:A,MAIN!D2736,SC!B:B,MAIN!A2736),SUMIFS(Allocations!$H:$H,Allocations!$A:$A,MAIN!$A2736,Allocations!$B:$B,MAIN!$D2736))</f>
        <v>2.4344000000000001</v>
      </c>
      <c r="F2736" s="24">
        <f>IF(U2736="SC",SUMIFS(SC!J:J,SC!A:A,MAIN!D2736,SC!B:B,MAIN!A2736),SUMIFS(Allocations!M:M,Allocations!A:A,MAIN!A2736,Allocations!B:B,MAIN!D2736))</f>
        <v>0</v>
      </c>
      <c r="G2736" s="24">
        <f t="shared" si="789"/>
        <v>2.4344000000000001</v>
      </c>
      <c r="H2736" s="24">
        <f>IFERROR(VLOOKUP(S2736,Swaps_wk!$A$2:$AP$151,HLOOKUP(MAIN!D2736,Swaps_wk!$B$2:$AP$151,150,FALSE),FALSE),0)</f>
        <v>0</v>
      </c>
      <c r="I2736" s="24">
        <f>SUMIFS(PASTE_DQS_TRACKER!$D:$D,PASTE_DQS_TRACKER!$C:$C,MAIN!$A2736,PASTE_DQS_TRACKER!$B:$B,MAIN!$D2736)-SUMIFS(PASTE_DQS_TRACKER!$D:$D,PASTE_DQS_TRACKER!$C:$C,MAIN!$A2736,PASTE_DQS_TRACKER!$E:$E,MAIN!$D2736)</f>
        <v>0</v>
      </c>
      <c r="J2736" s="25">
        <f t="shared" si="790"/>
        <v>2.4344000000000001</v>
      </c>
      <c r="K2736" s="24">
        <f>IFERROR(IF(V2736="Flex",0,IF(D2736=$D$30,VLOOKUP(A2736,MMO_o10M_lease!$A$1:$F$51,5,FALSE),IF(D2736=$D$26,VLOOKUP(D2736,LANDINGS!$A$3:$BR$40,HLOOKUP(A2736,LANDINGS!$B$1:$CF$42,42,FALSE),FALSE)-IFERROR(VLOOKUP(A2736,MMO_o10M_lease!$A$1:$F$38,5,FALSE),0),VLOOKUP(D2736,LANDINGS!$A$3:$CF$40,HLOOKUP(A2736,LANDINGS!$B$1:$CF$42,42,FALSE),FALSE)))),0)</f>
        <v>0</v>
      </c>
      <c r="L2736" s="24">
        <f>SUMIFS(PASTE_FLEX_TRACKER!$D:$D,PASTE_FLEX_TRACKER!$E:$E,MAIN!$A2736,PASTE_FLEX_TRACKER!$B:$B,MAIN!$D2736)</f>
        <v>0</v>
      </c>
      <c r="M2736" s="35" t="s">
        <v>133</v>
      </c>
      <c r="N2736" s="46" t="s">
        <v>563</v>
      </c>
      <c r="O2736" s="46">
        <f>SUMIFS(MAN_ADJ!$L:$L,MAN_ADJ!$K:$K,MAIN!$D2736,MAN_ADJ!$J:$J,MAIN!$S2736)</f>
        <v>0</v>
      </c>
      <c r="P2736" s="25">
        <f t="shared" si="791"/>
        <v>0</v>
      </c>
      <c r="Q2736" s="28">
        <f t="shared" si="768"/>
        <v>0</v>
      </c>
      <c r="R2736" s="38">
        <f t="shared" si="778"/>
        <v>2.4344000000000001</v>
      </c>
      <c r="S2736" s="17" t="s">
        <v>65</v>
      </c>
      <c r="U2736" t="s">
        <v>577</v>
      </c>
      <c r="V2736" t="s">
        <v>735</v>
      </c>
    </row>
    <row r="2737" spans="1:22" x14ac:dyDescent="0.25">
      <c r="A2737" s="17" t="s">
        <v>65</v>
      </c>
      <c r="B2737" s="17" t="s">
        <v>93</v>
      </c>
      <c r="C2737" s="17" t="s">
        <v>157</v>
      </c>
      <c r="D2737" s="17" t="s">
        <v>111</v>
      </c>
      <c r="E2737" s="24">
        <f>IF(U2737="SC",SUMIFS(SC!F:F,SC!A:A,MAIN!D2737,SC!B:B,MAIN!A2737),SUMIFS(Allocations!$H:$H,Allocations!$A:$A,MAIN!$A2737,Allocations!$B:$B,MAIN!$D2737))</f>
        <v>5.31</v>
      </c>
      <c r="F2737" s="24">
        <f>IF(U2737="SC",SUMIFS(SC!J:J,SC!A:A,MAIN!D2737,SC!B:B,MAIN!A2737),SUMIFS(Allocations!M:M,Allocations!A:A,MAIN!A2737,Allocations!B:B,MAIN!D2737))</f>
        <v>0</v>
      </c>
      <c r="G2737" s="24">
        <f t="shared" si="789"/>
        <v>5.31</v>
      </c>
      <c r="H2737" s="24">
        <f>IFERROR(VLOOKUP(S2737,Swaps_wk!$A$2:$AP$151,HLOOKUP(MAIN!D2737,Swaps_wk!$B$2:$AP$151,150,FALSE),FALSE),0)</f>
        <v>0</v>
      </c>
      <c r="I2737" s="24">
        <f>SUMIFS(PASTE_DQS_TRACKER!$D:$D,PASTE_DQS_TRACKER!$C:$C,MAIN!$A2737,PASTE_DQS_TRACKER!$B:$B,MAIN!$D2737)-SUMIFS(PASTE_DQS_TRACKER!$D:$D,PASTE_DQS_TRACKER!$C:$C,MAIN!$A2737,PASTE_DQS_TRACKER!$E:$E,MAIN!$D2737)</f>
        <v>0</v>
      </c>
      <c r="J2737" s="25">
        <f t="shared" si="790"/>
        <v>5.31</v>
      </c>
      <c r="K2737" s="24">
        <f>IFERROR(IF(V2737="Flex",0,IF(D2737=$D$30,VLOOKUP(A2737,MMO_o10M_lease!$A$1:$F$51,5,FALSE),IF(D2737=$D$26,VLOOKUP(D2737,LANDINGS!$A$3:$BR$40,HLOOKUP(A2737,LANDINGS!$B$1:$CF$42,42,FALSE),FALSE)-IFERROR(VLOOKUP(A2737,MMO_o10M_lease!$A$1:$F$38,5,FALSE),0),VLOOKUP(D2737,LANDINGS!$A$3:$CF$40,HLOOKUP(A2737,LANDINGS!$B$1:$CF$42,42,FALSE),FALSE)))),0)</f>
        <v>0</v>
      </c>
      <c r="L2737" s="24">
        <f>SUMIFS(PASTE_FLEX_TRACKER!$D:$D,PASTE_FLEX_TRACKER!$E:$E,MAIN!$A2737,PASTE_FLEX_TRACKER!$B:$B,MAIN!$D2737)</f>
        <v>0</v>
      </c>
      <c r="M2737" s="35" t="s">
        <v>133</v>
      </c>
      <c r="N2737" s="46" t="s">
        <v>563</v>
      </c>
      <c r="O2737" s="46">
        <f>SUMIFS(MAN_ADJ!$L:$L,MAN_ADJ!$K:$K,MAIN!$D2737,MAN_ADJ!$J:$J,MAIN!$S2737)</f>
        <v>0</v>
      </c>
      <c r="P2737" s="25">
        <f t="shared" si="791"/>
        <v>0</v>
      </c>
      <c r="Q2737" s="28">
        <f t="shared" si="768"/>
        <v>0</v>
      </c>
      <c r="R2737" s="38">
        <f t="shared" si="778"/>
        <v>5.31</v>
      </c>
      <c r="S2737" s="17" t="s">
        <v>65</v>
      </c>
      <c r="U2737" t="s">
        <v>577</v>
      </c>
      <c r="V2737" t="s">
        <v>735</v>
      </c>
    </row>
    <row r="2738" spans="1:22" x14ac:dyDescent="0.25">
      <c r="A2738" s="17" t="s">
        <v>65</v>
      </c>
      <c r="B2738" s="17" t="s">
        <v>93</v>
      </c>
      <c r="C2738" s="17" t="s">
        <v>157</v>
      </c>
      <c r="D2738" s="17" t="s">
        <v>112</v>
      </c>
      <c r="E2738" s="24">
        <f>IF(U2738="SC",SUMIFS(SC!F:F,SC!A:A,MAIN!D2738,SC!B:B,MAIN!A2738),SUMIFS(Allocations!$H:$H,Allocations!$A:$A,MAIN!$A2738,Allocations!$B:$B,MAIN!$D2738))</f>
        <v>1.7806000000000002</v>
      </c>
      <c r="F2738" s="24">
        <f>IF(U2738="SC",SUMIFS(SC!J:J,SC!A:A,MAIN!D2738,SC!B:B,MAIN!A2738),SUMIFS(Allocations!M:M,Allocations!A:A,MAIN!A2738,Allocations!B:B,MAIN!D2738))</f>
        <v>0</v>
      </c>
      <c r="G2738" s="24">
        <f t="shared" si="789"/>
        <v>1.7806000000000002</v>
      </c>
      <c r="H2738" s="24">
        <f>IFERROR(VLOOKUP(S2738,Swaps_wk!$A$2:$AP$151,HLOOKUP(MAIN!D2738,Swaps_wk!$B$2:$AP$151,150,FALSE),FALSE),0)</f>
        <v>0</v>
      </c>
      <c r="I2738" s="24">
        <f>SUMIFS(PASTE_DQS_TRACKER!$D:$D,PASTE_DQS_TRACKER!$C:$C,MAIN!$A2738,PASTE_DQS_TRACKER!$B:$B,MAIN!$D2738)-SUMIFS(PASTE_DQS_TRACKER!$D:$D,PASTE_DQS_TRACKER!$C:$C,MAIN!$A2738,PASTE_DQS_TRACKER!$E:$E,MAIN!$D2738)</f>
        <v>0</v>
      </c>
      <c r="J2738" s="25">
        <f t="shared" si="790"/>
        <v>1.7806000000000002</v>
      </c>
      <c r="K2738" s="24">
        <f>IFERROR(IF(V2738="Flex",0,IF(D2738=$D$30,VLOOKUP(A2738,MMO_o10M_lease!$A$1:$F$51,5,FALSE),IF(D2738=$D$26,VLOOKUP(D2738,LANDINGS!$A$3:$BR$40,HLOOKUP(A2738,LANDINGS!$B$1:$CF$42,42,FALSE),FALSE)-IFERROR(VLOOKUP(A2738,MMO_o10M_lease!$A$1:$F$38,5,FALSE),0),VLOOKUP(D2738,LANDINGS!$A$3:$CF$40,HLOOKUP(A2738,LANDINGS!$B$1:$CF$42,42,FALSE),FALSE)))),0)</f>
        <v>0</v>
      </c>
      <c r="L2738" s="24">
        <f>SUMIFS(PASTE_FLEX_TRACKER!$D:$D,PASTE_FLEX_TRACKER!$E:$E,MAIN!$A2738,PASTE_FLEX_TRACKER!$B:$B,MAIN!$D2738)</f>
        <v>0</v>
      </c>
      <c r="M2738" s="35" t="s">
        <v>133</v>
      </c>
      <c r="N2738" s="46" t="s">
        <v>563</v>
      </c>
      <c r="O2738" s="46">
        <f>SUMIFS(MAN_ADJ!$L:$L,MAN_ADJ!$K:$K,MAIN!$D2738,MAN_ADJ!$J:$J,MAIN!$S2738)</f>
        <v>0</v>
      </c>
      <c r="P2738" s="25">
        <f t="shared" si="791"/>
        <v>0</v>
      </c>
      <c r="Q2738" s="28">
        <f t="shared" si="768"/>
        <v>0</v>
      </c>
      <c r="R2738" s="38">
        <f t="shared" si="778"/>
        <v>1.7806000000000002</v>
      </c>
      <c r="S2738" s="17" t="s">
        <v>65</v>
      </c>
      <c r="U2738" t="s">
        <v>577</v>
      </c>
      <c r="V2738" t="s">
        <v>735</v>
      </c>
    </row>
    <row r="2739" spans="1:22" x14ac:dyDescent="0.25">
      <c r="A2739" s="17" t="s">
        <v>65</v>
      </c>
      <c r="B2739" s="17" t="s">
        <v>93</v>
      </c>
      <c r="C2739" s="17" t="s">
        <v>157</v>
      </c>
      <c r="D2739" s="17" t="s">
        <v>113</v>
      </c>
      <c r="E2739" s="24">
        <f>IF(U2739="SC",SUMIFS(SC!F:F,SC!A:A,MAIN!D2739,SC!B:B,MAIN!A2739),SUMIFS(Allocations!$H:$H,Allocations!$A:$A,MAIN!$A2739,Allocations!$B:$B,MAIN!$D2739))</f>
        <v>21.628699999999998</v>
      </c>
      <c r="F2739" s="24">
        <f>IF(U2739="SC",SUMIFS(SC!J:J,SC!A:A,MAIN!D2739,SC!B:B,MAIN!A2739),SUMIFS(Allocations!M:M,Allocations!A:A,MAIN!A2739,Allocations!B:B,MAIN!D2739))</f>
        <v>0</v>
      </c>
      <c r="G2739" s="24">
        <f t="shared" si="789"/>
        <v>21.628699999999998</v>
      </c>
      <c r="H2739" s="24">
        <f>IFERROR(VLOOKUP(S2739,Swaps_wk!$A$2:$AP$151,HLOOKUP(MAIN!D2739,Swaps_wk!$B$2:$AP$151,150,FALSE),FALSE),0)</f>
        <v>0</v>
      </c>
      <c r="I2739" s="24">
        <f>SUMIFS(PASTE_DQS_TRACKER!$D:$D,PASTE_DQS_TRACKER!$C:$C,MAIN!$A2739,PASTE_DQS_TRACKER!$B:$B,MAIN!$D2739)-SUMIFS(PASTE_DQS_TRACKER!$D:$D,PASTE_DQS_TRACKER!$C:$C,MAIN!$A2739,PASTE_DQS_TRACKER!$E:$E,MAIN!$D2739)</f>
        <v>-10</v>
      </c>
      <c r="J2739" s="25">
        <f t="shared" si="790"/>
        <v>11.628699999999998</v>
      </c>
      <c r="K2739" s="24">
        <f>IFERROR(IF(V2739="Flex",0,IF(D2739=$D$30,VLOOKUP(A2739,MMO_o10M_lease!$A$1:$F$51,5,FALSE),IF(D2739=$D$26,VLOOKUP(D2739,LANDINGS!$A$3:$BR$40,HLOOKUP(A2739,LANDINGS!$B$1:$CF$42,42,FALSE),FALSE)-IFERROR(VLOOKUP(A2739,MMO_o10M_lease!$A$1:$F$38,5,FALSE),0),VLOOKUP(D2739,LANDINGS!$A$3:$CF$40,HLOOKUP(A2739,LANDINGS!$B$1:$CF$42,42,FALSE),FALSE)))),0)</f>
        <v>0</v>
      </c>
      <c r="L2739" s="24">
        <f>SUMIFS(PASTE_FLEX_TRACKER!$D:$D,PASTE_FLEX_TRACKER!$E:$E,MAIN!$A2739,PASTE_FLEX_TRACKER!$B:$B,MAIN!$D2739)</f>
        <v>0</v>
      </c>
      <c r="M2739" s="35" t="s">
        <v>133</v>
      </c>
      <c r="N2739" s="46" t="s">
        <v>563</v>
      </c>
      <c r="O2739" s="46">
        <f>SUMIFS(MAN_ADJ!$L:$L,MAN_ADJ!$K:$K,MAIN!$D2739,MAN_ADJ!$J:$J,MAIN!$S2739)</f>
        <v>0</v>
      </c>
      <c r="P2739" s="25">
        <f t="shared" si="791"/>
        <v>0</v>
      </c>
      <c r="Q2739" s="28">
        <f t="shared" si="768"/>
        <v>0</v>
      </c>
      <c r="R2739" s="38">
        <f t="shared" si="778"/>
        <v>11.628699999999998</v>
      </c>
      <c r="S2739" s="17" t="s">
        <v>65</v>
      </c>
      <c r="U2739" t="s">
        <v>577</v>
      </c>
      <c r="V2739" t="s">
        <v>735</v>
      </c>
    </row>
    <row r="2740" spans="1:22" x14ac:dyDescent="0.25">
      <c r="A2740" s="17" t="s">
        <v>65</v>
      </c>
      <c r="B2740" s="17" t="s">
        <v>93</v>
      </c>
      <c r="C2740" s="17" t="s">
        <v>157</v>
      </c>
      <c r="D2740" s="17" t="s">
        <v>114</v>
      </c>
      <c r="E2740" s="24">
        <f>IF(U2740="SC",SUMIFS(SC!F:F,SC!A:A,MAIN!D2740,SC!B:B,MAIN!A2740),SUMIFS(Allocations!$H:$H,Allocations!$A:$A,MAIN!$A2740,Allocations!$B:$B,MAIN!$D2740))</f>
        <v>1.0000000000000002E-2</v>
      </c>
      <c r="F2740" s="24">
        <f>IF(U2740="SC",SUMIFS(SC!J:J,SC!A:A,MAIN!D2740,SC!B:B,MAIN!A2740),SUMIFS(Allocations!M:M,Allocations!A:A,MAIN!A2740,Allocations!B:B,MAIN!D2740))</f>
        <v>0</v>
      </c>
      <c r="G2740" s="24">
        <f t="shared" si="789"/>
        <v>1.0000000000000002E-2</v>
      </c>
      <c r="H2740" s="24">
        <f>IFERROR(VLOOKUP(S2740,Swaps_wk!$A$2:$AP$151,HLOOKUP(MAIN!D2740,Swaps_wk!$B$2:$AP$151,150,FALSE),FALSE),0)</f>
        <v>0</v>
      </c>
      <c r="I2740" s="24">
        <f>SUMIFS(PASTE_DQS_TRACKER!$D:$D,PASTE_DQS_TRACKER!$C:$C,MAIN!$A2740,PASTE_DQS_TRACKER!$B:$B,MAIN!$D2740)-SUMIFS(PASTE_DQS_TRACKER!$D:$D,PASTE_DQS_TRACKER!$C:$C,MAIN!$A2740,PASTE_DQS_TRACKER!$E:$E,MAIN!$D2740)</f>
        <v>0</v>
      </c>
      <c r="J2740" s="25">
        <f t="shared" si="790"/>
        <v>1.0000000000000002E-2</v>
      </c>
      <c r="K2740" s="24">
        <f>IFERROR(IF(V2740="Flex",0,IF(D2740=$D$30,VLOOKUP(A2740,MMO_o10M_lease!$A$1:$F$51,5,FALSE),IF(D2740=$D$26,VLOOKUP(D2740,LANDINGS!$A$3:$BR$40,HLOOKUP(A2740,LANDINGS!$B$1:$CF$42,42,FALSE),FALSE)-IFERROR(VLOOKUP(A2740,MMO_o10M_lease!$A$1:$F$38,5,FALSE),0),VLOOKUP(D2740,LANDINGS!$A$3:$CF$40,HLOOKUP(A2740,LANDINGS!$B$1:$CF$42,42,FALSE),FALSE)))),0)</f>
        <v>0</v>
      </c>
      <c r="L2740" s="24">
        <f>SUMIFS(PASTE_FLEX_TRACKER!$D:$D,PASTE_FLEX_TRACKER!$E:$E,MAIN!$A2740,PASTE_FLEX_TRACKER!$B:$B,MAIN!$D2740)</f>
        <v>0</v>
      </c>
      <c r="M2740" s="35" t="s">
        <v>133</v>
      </c>
      <c r="N2740" s="46" t="s">
        <v>563</v>
      </c>
      <c r="O2740" s="46">
        <f>SUMIFS(MAN_ADJ!$L:$L,MAN_ADJ!$K:$K,MAIN!$D2740,MAN_ADJ!$J:$J,MAIN!$S2740)</f>
        <v>0</v>
      </c>
      <c r="P2740" s="25">
        <f t="shared" si="791"/>
        <v>0</v>
      </c>
      <c r="Q2740" s="28">
        <f t="shared" si="768"/>
        <v>0</v>
      </c>
      <c r="R2740" s="38">
        <f t="shared" si="778"/>
        <v>1.0000000000000002E-2</v>
      </c>
      <c r="S2740" s="17" t="s">
        <v>65</v>
      </c>
      <c r="U2740" t="s">
        <v>577</v>
      </c>
      <c r="V2740" t="s">
        <v>735</v>
      </c>
    </row>
    <row r="2741" spans="1:22" x14ac:dyDescent="0.25">
      <c r="A2741" s="17" t="s">
        <v>65</v>
      </c>
      <c r="B2741" s="17" t="s">
        <v>93</v>
      </c>
      <c r="C2741" s="17" t="s">
        <v>157</v>
      </c>
      <c r="D2741" s="17" t="s">
        <v>115</v>
      </c>
      <c r="E2741" s="24">
        <f>IF(U2741="SC",SUMIFS(SC!F:F,SC!A:A,MAIN!D2741,SC!B:B,MAIN!A2741),SUMIFS(Allocations!$H:$H,Allocations!$A:$A,MAIN!$A2741,Allocations!$B:$B,MAIN!$D2741))</f>
        <v>2.3105000000000002</v>
      </c>
      <c r="F2741" s="24">
        <f>IF(U2741="SC",SUMIFS(SC!J:J,SC!A:A,MAIN!D2741,SC!B:B,MAIN!A2741),SUMIFS(Allocations!M:M,Allocations!A:A,MAIN!A2741,Allocations!B:B,MAIN!D2741))</f>
        <v>0</v>
      </c>
      <c r="G2741" s="24">
        <f t="shared" si="789"/>
        <v>2.3105000000000002</v>
      </c>
      <c r="H2741" s="24">
        <f>IFERROR(VLOOKUP(S2741,Swaps_wk!$A$2:$AP$151,HLOOKUP(MAIN!D2741,Swaps_wk!$B$2:$AP$151,150,FALSE),FALSE),0)</f>
        <v>0</v>
      </c>
      <c r="I2741" s="24">
        <f>SUMIFS(PASTE_DQS_TRACKER!$D:$D,PASTE_DQS_TRACKER!$C:$C,MAIN!$A2741,PASTE_DQS_TRACKER!$B:$B,MAIN!$D2741)-SUMIFS(PASTE_DQS_TRACKER!$D:$D,PASTE_DQS_TRACKER!$C:$C,MAIN!$A2741,PASTE_DQS_TRACKER!$E:$E,MAIN!$D2741)</f>
        <v>0</v>
      </c>
      <c r="J2741" s="25">
        <f t="shared" si="790"/>
        <v>2.3105000000000002</v>
      </c>
      <c r="K2741" s="24">
        <f>IFERROR(IF(V2741="Flex",0,IF(D2741=$D$30,VLOOKUP(A2741,MMO_o10M_lease!$A$1:$F$51,5,FALSE),IF(D2741=$D$26,VLOOKUP(D2741,LANDINGS!$A$3:$BR$40,HLOOKUP(A2741,LANDINGS!$B$1:$CF$42,42,FALSE),FALSE)-IFERROR(VLOOKUP(A2741,MMO_o10M_lease!$A$1:$F$38,5,FALSE),0),VLOOKUP(D2741,LANDINGS!$A$3:$CF$40,HLOOKUP(A2741,LANDINGS!$B$1:$CF$42,42,FALSE),FALSE)))),0)</f>
        <v>0</v>
      </c>
      <c r="L2741" s="24">
        <f>SUMIFS(PASTE_FLEX_TRACKER!$D:$D,PASTE_FLEX_TRACKER!$E:$E,MAIN!$A2741,PASTE_FLEX_TRACKER!$B:$B,MAIN!$D2741)</f>
        <v>0</v>
      </c>
      <c r="M2741" s="35" t="s">
        <v>133</v>
      </c>
      <c r="N2741" s="46" t="s">
        <v>563</v>
      </c>
      <c r="O2741" s="46">
        <f>SUMIFS(MAN_ADJ!$L:$L,MAN_ADJ!$K:$K,MAIN!$D2741,MAN_ADJ!$J:$J,MAIN!$S2741)</f>
        <v>0</v>
      </c>
      <c r="P2741" s="25">
        <f t="shared" si="791"/>
        <v>0</v>
      </c>
      <c r="Q2741" s="28">
        <f t="shared" si="768"/>
        <v>0</v>
      </c>
      <c r="R2741" s="38">
        <f t="shared" si="778"/>
        <v>2.3105000000000002</v>
      </c>
      <c r="S2741" s="17" t="s">
        <v>65</v>
      </c>
      <c r="U2741" t="s">
        <v>577</v>
      </c>
      <c r="V2741" t="s">
        <v>735</v>
      </c>
    </row>
    <row r="2742" spans="1:22" x14ac:dyDescent="0.25">
      <c r="A2742" s="17" t="s">
        <v>65</v>
      </c>
      <c r="B2742" s="17" t="s">
        <v>93</v>
      </c>
      <c r="C2742" s="17" t="s">
        <v>157</v>
      </c>
      <c r="D2742" s="17" t="s">
        <v>116</v>
      </c>
      <c r="E2742" s="24">
        <f>IF(U2742="SC",SUMIFS(SC!F:F,SC!A:A,MAIN!D2742,SC!B:B,MAIN!A2742),SUMIFS(Allocations!$H:$H,Allocations!$A:$A,MAIN!$A2742,Allocations!$B:$B,MAIN!$D2742))</f>
        <v>2.2324999999999999</v>
      </c>
      <c r="F2742" s="24">
        <f>IF(U2742="SC",SUMIFS(SC!J:J,SC!A:A,MAIN!D2742,SC!B:B,MAIN!A2742),SUMIFS(Allocations!M:M,Allocations!A:A,MAIN!A2742,Allocations!B:B,MAIN!D2742))</f>
        <v>0</v>
      </c>
      <c r="G2742" s="24">
        <f t="shared" si="789"/>
        <v>2.2324999999999999</v>
      </c>
      <c r="H2742" s="24">
        <f>IFERROR(VLOOKUP(S2742,Swaps_wk!$A$2:$AP$151,HLOOKUP(MAIN!D2742,Swaps_wk!$B$2:$AP$151,150,FALSE),FALSE),0)</f>
        <v>0</v>
      </c>
      <c r="I2742" s="24">
        <f>SUMIFS(PASTE_DQS_TRACKER!$D:$D,PASTE_DQS_TRACKER!$C:$C,MAIN!$A2742,PASTE_DQS_TRACKER!$B:$B,MAIN!$D2742)-SUMIFS(PASTE_DQS_TRACKER!$D:$D,PASTE_DQS_TRACKER!$C:$C,MAIN!$A2742,PASTE_DQS_TRACKER!$E:$E,MAIN!$D2742)</f>
        <v>0</v>
      </c>
      <c r="J2742" s="25">
        <f t="shared" si="790"/>
        <v>2.2324999999999999</v>
      </c>
      <c r="K2742" s="24">
        <f>IFERROR(IF(V2742="Flex",0,IF(D2742=$D$30,VLOOKUP(A2742,MMO_o10M_lease!$A$1:$F$51,5,FALSE),IF(D2742=$D$26,VLOOKUP(D2742,LANDINGS!$A$3:$BR$40,HLOOKUP(A2742,LANDINGS!$B$1:$CF$42,42,FALSE),FALSE)-IFERROR(VLOOKUP(A2742,MMO_o10M_lease!$A$1:$F$38,5,FALSE),0),VLOOKUP(D2742,LANDINGS!$A$3:$CF$40,HLOOKUP(A2742,LANDINGS!$B$1:$CF$42,42,FALSE),FALSE)))),0)</f>
        <v>0</v>
      </c>
      <c r="L2742" s="24">
        <f>SUMIFS(PASTE_FLEX_TRACKER!$D:$D,PASTE_FLEX_TRACKER!$E:$E,MAIN!$A2742,PASTE_FLEX_TRACKER!$B:$B,MAIN!$D2742)</f>
        <v>0</v>
      </c>
      <c r="M2742" s="35" t="s">
        <v>133</v>
      </c>
      <c r="N2742" s="46" t="s">
        <v>563</v>
      </c>
      <c r="O2742" s="46">
        <f>SUMIFS(MAN_ADJ!$L:$L,MAN_ADJ!$K:$K,MAIN!$D2742,MAN_ADJ!$J:$J,MAIN!$S2742)</f>
        <v>0</v>
      </c>
      <c r="P2742" s="25">
        <f t="shared" si="791"/>
        <v>0</v>
      </c>
      <c r="Q2742" s="28">
        <f t="shared" si="768"/>
        <v>0</v>
      </c>
      <c r="R2742" s="38">
        <f t="shared" si="778"/>
        <v>2.2324999999999999</v>
      </c>
      <c r="S2742" s="17" t="s">
        <v>65</v>
      </c>
      <c r="U2742" t="s">
        <v>577</v>
      </c>
      <c r="V2742" t="s">
        <v>735</v>
      </c>
    </row>
    <row r="2743" spans="1:22" x14ac:dyDescent="0.25">
      <c r="A2743" s="17" t="s">
        <v>65</v>
      </c>
      <c r="B2743" s="17" t="s">
        <v>93</v>
      </c>
      <c r="C2743" s="17" t="s">
        <v>157</v>
      </c>
      <c r="D2743" s="17" t="s">
        <v>117</v>
      </c>
      <c r="E2743" s="24">
        <f>IF(U2743="SC",SUMIFS(SC!F:F,SC!A:A,MAIN!D2743,SC!B:B,MAIN!A2743),SUMIFS(Allocations!$H:$H,Allocations!$A:$A,MAIN!$A2743,Allocations!$B:$B,MAIN!$D2743))</f>
        <v>2.8299999999999999E-2</v>
      </c>
      <c r="F2743" s="24">
        <f>IF(U2743="SC",SUMIFS(SC!J:J,SC!A:A,MAIN!D2743,SC!B:B,MAIN!A2743),SUMIFS(Allocations!M:M,Allocations!A:A,MAIN!A2743,Allocations!B:B,MAIN!D2743))</f>
        <v>0</v>
      </c>
      <c r="G2743" s="24">
        <f t="shared" si="789"/>
        <v>2.8299999999999999E-2</v>
      </c>
      <c r="H2743" s="24">
        <f>IFERROR(VLOOKUP(S2743,Swaps_wk!$A$2:$AP$151,HLOOKUP(MAIN!D2743,Swaps_wk!$B$2:$AP$151,150,FALSE),FALSE),0)</f>
        <v>0</v>
      </c>
      <c r="I2743" s="24">
        <f>SUMIFS(PASTE_DQS_TRACKER!$D:$D,PASTE_DQS_TRACKER!$C:$C,MAIN!$A2743,PASTE_DQS_TRACKER!$B:$B,MAIN!$D2743)-SUMIFS(PASTE_DQS_TRACKER!$D:$D,PASTE_DQS_TRACKER!$C:$C,MAIN!$A2743,PASTE_DQS_TRACKER!$E:$E,MAIN!$D2743)</f>
        <v>0</v>
      </c>
      <c r="J2743" s="25">
        <f t="shared" si="790"/>
        <v>2.8299999999999999E-2</v>
      </c>
      <c r="K2743" s="24">
        <f>IFERROR(IF(V2743="Flex",0,IF(D2743=$D$30,VLOOKUP(A2743,MMO_o10M_lease!$A$1:$F$51,5,FALSE),IF(D2743=$D$26,VLOOKUP(D2743,LANDINGS!$A$3:$BR$40,HLOOKUP(A2743,LANDINGS!$B$1:$CF$42,42,FALSE),FALSE)-IFERROR(VLOOKUP(A2743,MMO_o10M_lease!$A$1:$F$38,5,FALSE),0),VLOOKUP(D2743,LANDINGS!$A$3:$CF$40,HLOOKUP(A2743,LANDINGS!$B$1:$CF$42,42,FALSE),FALSE)))),0)</f>
        <v>0</v>
      </c>
      <c r="L2743" s="24">
        <f>SUMIFS(PASTE_FLEX_TRACKER!$D:$D,PASTE_FLEX_TRACKER!$E:$E,MAIN!$A2743,PASTE_FLEX_TRACKER!$B:$B,MAIN!$D2743)</f>
        <v>0</v>
      </c>
      <c r="M2743" s="35" t="s">
        <v>133</v>
      </c>
      <c r="N2743" s="46" t="s">
        <v>563</v>
      </c>
      <c r="O2743" s="46">
        <f>SUMIFS(MAN_ADJ!$L:$L,MAN_ADJ!$K:$K,MAIN!$D2743,MAN_ADJ!$J:$J,MAIN!$S2743)</f>
        <v>0</v>
      </c>
      <c r="P2743" s="25">
        <f t="shared" si="791"/>
        <v>0</v>
      </c>
      <c r="Q2743" s="28">
        <f t="shared" ref="Q2743:Q2814" si="792">IFERROR(P2743/J2743,"n/a")</f>
        <v>0</v>
      </c>
      <c r="R2743" s="38">
        <f t="shared" si="778"/>
        <v>2.8299999999999999E-2</v>
      </c>
      <c r="S2743" s="17" t="s">
        <v>65</v>
      </c>
      <c r="U2743" t="s">
        <v>577</v>
      </c>
      <c r="V2743" t="s">
        <v>735</v>
      </c>
    </row>
    <row r="2744" spans="1:22" x14ac:dyDescent="0.25">
      <c r="A2744" s="17" t="s">
        <v>65</v>
      </c>
      <c r="B2744" s="17" t="s">
        <v>93</v>
      </c>
      <c r="C2744" s="17" t="s">
        <v>157</v>
      </c>
      <c r="D2744" s="17" t="s">
        <v>118</v>
      </c>
      <c r="E2744" s="24">
        <f>IF(U2744="SC",SUMIFS(SC!F:F,SC!A:A,MAIN!D2744,SC!B:B,MAIN!A2744),SUMIFS(Allocations!$H:$H,Allocations!$A:$A,MAIN!$A2744,Allocations!$B:$B,MAIN!$D2744))</f>
        <v>3.7096</v>
      </c>
      <c r="F2744" s="24">
        <f>IF(U2744="SC",SUMIFS(SC!J:J,SC!A:A,MAIN!D2744,SC!B:B,MAIN!A2744),SUMIFS(Allocations!M:M,Allocations!A:A,MAIN!A2744,Allocations!B:B,MAIN!D2744))</f>
        <v>0</v>
      </c>
      <c r="G2744" s="24">
        <f t="shared" si="789"/>
        <v>3.7096</v>
      </c>
      <c r="H2744" s="24">
        <f>IFERROR(VLOOKUP(S2744,Swaps_wk!$A$2:$AP$151,HLOOKUP(MAIN!D2744,Swaps_wk!$B$2:$AP$151,150,FALSE),FALSE),0)</f>
        <v>0</v>
      </c>
      <c r="I2744" s="24">
        <f>SUMIFS(PASTE_DQS_TRACKER!$D:$D,PASTE_DQS_TRACKER!$C:$C,MAIN!$A2744,PASTE_DQS_TRACKER!$B:$B,MAIN!$D2744)-SUMIFS(PASTE_DQS_TRACKER!$D:$D,PASTE_DQS_TRACKER!$C:$C,MAIN!$A2744,PASTE_DQS_TRACKER!$E:$E,MAIN!$D2744)</f>
        <v>0</v>
      </c>
      <c r="J2744" s="25">
        <f t="shared" si="790"/>
        <v>3.7096</v>
      </c>
      <c r="K2744" s="24">
        <f>IFERROR(IF(V2744="Flex",0,IF(D2744=$D$30,VLOOKUP(A2744,MMO_o10M_lease!$A$1:$F$51,5,FALSE),IF(D2744=$D$26,VLOOKUP(D2744,LANDINGS!$A$3:$BR$40,HLOOKUP(A2744,LANDINGS!$B$1:$CF$42,42,FALSE),FALSE)-IFERROR(VLOOKUP(A2744,MMO_o10M_lease!$A$1:$F$38,5,FALSE),0),VLOOKUP(D2744,LANDINGS!$A$3:$CF$40,HLOOKUP(A2744,LANDINGS!$B$1:$CF$42,42,FALSE),FALSE)))),0)</f>
        <v>0</v>
      </c>
      <c r="L2744" s="24">
        <f>SUMIFS(PASTE_FLEX_TRACKER!$D:$D,PASTE_FLEX_TRACKER!$E:$E,MAIN!$A2744,PASTE_FLEX_TRACKER!$B:$B,MAIN!$D2744)</f>
        <v>0</v>
      </c>
      <c r="M2744" s="35" t="s">
        <v>133</v>
      </c>
      <c r="N2744" s="46" t="s">
        <v>563</v>
      </c>
      <c r="O2744" s="46">
        <f>SUMIFS(MAN_ADJ!$L:$L,MAN_ADJ!$K:$K,MAIN!$D2744,MAN_ADJ!$J:$J,MAIN!$S2744)</f>
        <v>0</v>
      </c>
      <c r="P2744" s="25">
        <f t="shared" si="791"/>
        <v>0</v>
      </c>
      <c r="Q2744" s="28">
        <f t="shared" si="792"/>
        <v>0</v>
      </c>
      <c r="R2744" s="38">
        <f t="shared" si="778"/>
        <v>3.7096</v>
      </c>
      <c r="S2744" s="17" t="s">
        <v>65</v>
      </c>
      <c r="U2744" t="s">
        <v>577</v>
      </c>
      <c r="V2744" t="s">
        <v>735</v>
      </c>
    </row>
    <row r="2745" spans="1:22" x14ac:dyDescent="0.25">
      <c r="A2745" s="17" t="s">
        <v>65</v>
      </c>
      <c r="B2745" s="17" t="s">
        <v>93</v>
      </c>
      <c r="C2745" s="17" t="s">
        <v>157</v>
      </c>
      <c r="D2745" s="17" t="s">
        <v>119</v>
      </c>
      <c r="E2745" s="24">
        <f>IF(U2745="SC",SUMIFS(SC!F:F,SC!A:A,MAIN!D2745,SC!B:B,MAIN!A2745),SUMIFS(Allocations!$H:$H,Allocations!$A:$A,MAIN!$A2745,Allocations!$B:$B,MAIN!$D2745))</f>
        <v>0</v>
      </c>
      <c r="F2745" s="24">
        <f>IF(U2745="SC",SUMIFS(SC!J:J,SC!A:A,MAIN!D2745,SC!B:B,MAIN!A2745),SUMIFS(Allocations!M:M,Allocations!A:A,MAIN!A2745,Allocations!B:B,MAIN!D2745))</f>
        <v>0</v>
      </c>
      <c r="G2745" s="24">
        <f t="shared" si="789"/>
        <v>0</v>
      </c>
      <c r="H2745" s="24">
        <f>IFERROR(VLOOKUP(S2745,Swaps_wk!$A$2:$AP$151,HLOOKUP(MAIN!D2745,Swaps_wk!$B$2:$AP$151,150,FALSE),FALSE),0)</f>
        <v>0</v>
      </c>
      <c r="I2745" s="24">
        <f>SUMIFS(PASTE_DQS_TRACKER!$D:$D,PASTE_DQS_TRACKER!$C:$C,MAIN!$A2745,PASTE_DQS_TRACKER!$B:$B,MAIN!$D2745)-SUMIFS(PASTE_DQS_TRACKER!$D:$D,PASTE_DQS_TRACKER!$C:$C,MAIN!$A2745,PASTE_DQS_TRACKER!$E:$E,MAIN!$D2745)</f>
        <v>0</v>
      </c>
      <c r="J2745" s="25">
        <f t="shared" si="790"/>
        <v>0</v>
      </c>
      <c r="K2745" s="24">
        <f>IFERROR(IF(V2745="Flex",0,IF(D2745=$D$30,VLOOKUP(A2745,MMO_o10M_lease!$A$1:$F$51,5,FALSE),IF(D2745=$D$26,VLOOKUP(D2745,LANDINGS!$A$3:$BR$40,HLOOKUP(A2745,LANDINGS!$B$1:$CF$42,42,FALSE),FALSE)-IFERROR(VLOOKUP(A2745,MMO_o10M_lease!$A$1:$F$38,5,FALSE),0),VLOOKUP(D2745,LANDINGS!$A$3:$CF$40,HLOOKUP(A2745,LANDINGS!$B$1:$CF$42,42,FALSE),FALSE)))),0)</f>
        <v>0</v>
      </c>
      <c r="L2745" s="24">
        <f>SUMIFS(PASTE_FLEX_TRACKER!$D:$D,PASTE_FLEX_TRACKER!$E:$E,MAIN!$A2745,PASTE_FLEX_TRACKER!$B:$B,MAIN!$D2745)</f>
        <v>0</v>
      </c>
      <c r="M2745" s="35" t="s">
        <v>133</v>
      </c>
      <c r="N2745" s="46" t="s">
        <v>563</v>
      </c>
      <c r="O2745" s="46">
        <f>SUMIFS(MAN_ADJ!$L:$L,MAN_ADJ!$K:$K,MAIN!$D2745,MAN_ADJ!$J:$J,MAIN!$S2745)</f>
        <v>0</v>
      </c>
      <c r="P2745" s="25">
        <f t="shared" si="791"/>
        <v>0</v>
      </c>
      <c r="Q2745" s="28" t="str">
        <f t="shared" si="792"/>
        <v>n/a</v>
      </c>
      <c r="R2745" s="38">
        <f t="shared" si="778"/>
        <v>0</v>
      </c>
      <c r="S2745" s="17" t="s">
        <v>65</v>
      </c>
      <c r="U2745" t="s">
        <v>577</v>
      </c>
      <c r="V2745" t="s">
        <v>735</v>
      </c>
    </row>
    <row r="2746" spans="1:22" x14ac:dyDescent="0.25">
      <c r="A2746" s="17" t="s">
        <v>65</v>
      </c>
      <c r="B2746" s="17" t="s">
        <v>93</v>
      </c>
      <c r="C2746" s="17" t="s">
        <v>157</v>
      </c>
      <c r="D2746" s="17" t="s">
        <v>120</v>
      </c>
      <c r="E2746" s="24">
        <f>IF(U2746="SC",SUMIFS(SC!F:F,SC!A:A,MAIN!D2746,SC!B:B,MAIN!A2746),SUMIFS(Allocations!$H:$H,Allocations!$A:$A,MAIN!$A2746,Allocations!$B:$B,MAIN!$D2746))</f>
        <v>1.0000000000000002E-2</v>
      </c>
      <c r="F2746" s="24">
        <f>IF(U2746="SC",SUMIFS(SC!J:J,SC!A:A,MAIN!D2746,SC!B:B,MAIN!A2746),SUMIFS(Allocations!M:M,Allocations!A:A,MAIN!A2746,Allocations!B:B,MAIN!D2746))</f>
        <v>0</v>
      </c>
      <c r="G2746" s="24">
        <f t="shared" si="789"/>
        <v>1.0000000000000002E-2</v>
      </c>
      <c r="H2746" s="24">
        <f>IFERROR(VLOOKUP(S2746,Swaps_wk!$A$2:$AP$151,HLOOKUP(MAIN!D2746,Swaps_wk!$B$2:$AP$151,150,FALSE),FALSE),0)</f>
        <v>0</v>
      </c>
      <c r="I2746" s="24">
        <f>SUMIFS(PASTE_DQS_TRACKER!$D:$D,PASTE_DQS_TRACKER!$C:$C,MAIN!$A2746,PASTE_DQS_TRACKER!$B:$B,MAIN!$D2746)-SUMIFS(PASTE_DQS_TRACKER!$D:$D,PASTE_DQS_TRACKER!$C:$C,MAIN!$A2746,PASTE_DQS_TRACKER!$E:$E,MAIN!$D2746)</f>
        <v>0</v>
      </c>
      <c r="J2746" s="25">
        <f t="shared" si="790"/>
        <v>1.0000000000000002E-2</v>
      </c>
      <c r="K2746" s="24">
        <f>IFERROR(IF(V2746="Flex",0,IF(D2746=$D$30,VLOOKUP(A2746,MMO_o10M_lease!$A$1:$F$51,5,FALSE),IF(D2746=$D$26,VLOOKUP(D2746,LANDINGS!$A$3:$BR$40,HLOOKUP(A2746,LANDINGS!$B$1:$CF$42,42,FALSE),FALSE)-IFERROR(VLOOKUP(A2746,MMO_o10M_lease!$A$1:$F$38,5,FALSE),0),VLOOKUP(D2746,LANDINGS!$A$3:$CF$40,HLOOKUP(A2746,LANDINGS!$B$1:$CF$42,42,FALSE),FALSE)))),0)</f>
        <v>0</v>
      </c>
      <c r="L2746" s="24">
        <f>SUMIFS(PASTE_FLEX_TRACKER!$D:$D,PASTE_FLEX_TRACKER!$E:$E,MAIN!$A2746,PASTE_FLEX_TRACKER!$B:$B,MAIN!$D2746)</f>
        <v>0</v>
      </c>
      <c r="M2746" s="35" t="s">
        <v>133</v>
      </c>
      <c r="N2746" s="46" t="s">
        <v>563</v>
      </c>
      <c r="O2746" s="46">
        <f>SUMIFS(MAN_ADJ!$L:$L,MAN_ADJ!$K:$K,MAIN!$D2746,MAN_ADJ!$J:$J,MAIN!$S2746)</f>
        <v>0</v>
      </c>
      <c r="P2746" s="25">
        <f t="shared" si="791"/>
        <v>0</v>
      </c>
      <c r="Q2746" s="28">
        <f t="shared" si="792"/>
        <v>0</v>
      </c>
      <c r="R2746" s="38">
        <f t="shared" si="778"/>
        <v>1.0000000000000002E-2</v>
      </c>
      <c r="S2746" s="17" t="s">
        <v>65</v>
      </c>
      <c r="U2746" t="s">
        <v>577</v>
      </c>
      <c r="V2746" t="s">
        <v>735</v>
      </c>
    </row>
    <row r="2747" spans="1:22" x14ac:dyDescent="0.25">
      <c r="A2747" s="17" t="s">
        <v>65</v>
      </c>
      <c r="B2747" s="17" t="s">
        <v>93</v>
      </c>
      <c r="C2747" s="17" t="s">
        <v>157</v>
      </c>
      <c r="D2747" s="17" t="s">
        <v>121</v>
      </c>
      <c r="E2747" s="24">
        <f>IF(U2747="SC",SUMIFS(SC!F:F,SC!A:A,MAIN!D2747,SC!B:B,MAIN!A2747),SUMIFS(Allocations!$H:$H,Allocations!$A:$A,MAIN!$A2747,Allocations!$B:$B,MAIN!$D2747))</f>
        <v>0</v>
      </c>
      <c r="F2747" s="24">
        <f>IF(U2747="SC",SUMIFS(SC!J:J,SC!A:A,MAIN!D2747,SC!B:B,MAIN!A2747),SUMIFS(Allocations!M:M,Allocations!A:A,MAIN!A2747,Allocations!B:B,MAIN!D2747))</f>
        <v>0</v>
      </c>
      <c r="G2747" s="24">
        <f t="shared" si="789"/>
        <v>0</v>
      </c>
      <c r="H2747" s="24">
        <f>IFERROR(VLOOKUP(S2747,Swaps_wk!$A$2:$AP$151,HLOOKUP(MAIN!D2747,Swaps_wk!$B$2:$AP$151,150,FALSE),FALSE),0)</f>
        <v>0</v>
      </c>
      <c r="I2747" s="24">
        <f>SUMIFS(PASTE_DQS_TRACKER!$D:$D,PASTE_DQS_TRACKER!$C:$C,MAIN!$A2747,PASTE_DQS_TRACKER!$B:$B,MAIN!$D2747)-SUMIFS(PASTE_DQS_TRACKER!$D:$D,PASTE_DQS_TRACKER!$C:$C,MAIN!$A2747,PASTE_DQS_TRACKER!$E:$E,MAIN!$D2747)</f>
        <v>0</v>
      </c>
      <c r="J2747" s="25">
        <f t="shared" si="790"/>
        <v>0</v>
      </c>
      <c r="K2747" s="24">
        <f>IFERROR(IF(V2747="Flex",0,IF(D2747=$D$30,VLOOKUP(A2747,MMO_o10M_lease!$A$1:$F$51,5,FALSE),IF(D2747=$D$26,VLOOKUP(D2747,LANDINGS!$A$3:$BR$40,HLOOKUP(A2747,LANDINGS!$B$1:$CF$42,42,FALSE),FALSE)-IFERROR(VLOOKUP(A2747,MMO_o10M_lease!$A$1:$F$38,5,FALSE),0),VLOOKUP(D2747,LANDINGS!$A$3:$CF$40,HLOOKUP(A2747,LANDINGS!$B$1:$CF$42,42,FALSE),FALSE)))),0)</f>
        <v>0</v>
      </c>
      <c r="L2747" s="24">
        <f>SUMIFS(PASTE_FLEX_TRACKER!$D:$D,PASTE_FLEX_TRACKER!$E:$E,MAIN!$A2747,PASTE_FLEX_TRACKER!$B:$B,MAIN!$D2747)</f>
        <v>0</v>
      </c>
      <c r="M2747" s="35" t="s">
        <v>133</v>
      </c>
      <c r="N2747" s="46" t="s">
        <v>563</v>
      </c>
      <c r="O2747" s="46">
        <f>SUMIFS(MAN_ADJ!$L:$L,MAN_ADJ!$K:$K,MAIN!$D2747,MAN_ADJ!$J:$J,MAIN!$S2747)</f>
        <v>0</v>
      </c>
      <c r="P2747" s="25">
        <f t="shared" si="791"/>
        <v>0</v>
      </c>
      <c r="Q2747" s="28" t="str">
        <f t="shared" si="792"/>
        <v>n/a</v>
      </c>
      <c r="R2747" s="38">
        <f t="shared" si="778"/>
        <v>0</v>
      </c>
      <c r="S2747" s="17" t="s">
        <v>65</v>
      </c>
      <c r="U2747" t="s">
        <v>577</v>
      </c>
      <c r="V2747" t="s">
        <v>735</v>
      </c>
    </row>
    <row r="2748" spans="1:22" x14ac:dyDescent="0.25">
      <c r="A2748" s="17" t="s">
        <v>65</v>
      </c>
      <c r="B2748" s="17" t="s">
        <v>93</v>
      </c>
      <c r="C2748" s="17" t="s">
        <v>157</v>
      </c>
      <c r="D2748" s="17" t="s">
        <v>122</v>
      </c>
      <c r="E2748" s="24">
        <f>IF(U2748="SC",SUMIFS(SC!F:F,SC!A:A,MAIN!D2748,SC!B:B,MAIN!A2748),SUMIFS(Allocations!$H:$H,Allocations!$A:$A,MAIN!$A2748,Allocations!$B:$B,MAIN!$D2748))</f>
        <v>0</v>
      </c>
      <c r="F2748" s="24">
        <f>IF(U2748="SC",SUMIFS(SC!J:J,SC!A:A,MAIN!D2748,SC!B:B,MAIN!A2748),SUMIFS(Allocations!M:M,Allocations!A:A,MAIN!A2748,Allocations!B:B,MAIN!D2748))</f>
        <v>0</v>
      </c>
      <c r="G2748" s="24">
        <f t="shared" si="789"/>
        <v>0</v>
      </c>
      <c r="H2748" s="24">
        <f>IFERROR(VLOOKUP(S2748,Swaps_wk!$A$2:$AP$151,HLOOKUP(MAIN!D2748,Swaps_wk!$B$2:$AP$151,150,FALSE),FALSE),0)</f>
        <v>0</v>
      </c>
      <c r="I2748" s="24">
        <f>SUMIFS(PASTE_DQS_TRACKER!$D:$D,PASTE_DQS_TRACKER!$C:$C,MAIN!$A2748,PASTE_DQS_TRACKER!$B:$B,MAIN!$D2748)-SUMIFS(PASTE_DQS_TRACKER!$D:$D,PASTE_DQS_TRACKER!$C:$C,MAIN!$A2748,PASTE_DQS_TRACKER!$E:$E,MAIN!$D2748)</f>
        <v>0</v>
      </c>
      <c r="J2748" s="25">
        <f t="shared" si="790"/>
        <v>0</v>
      </c>
      <c r="K2748" s="24">
        <f>IFERROR(IF(V2748="Flex",0,IF(D2748=$D$30,VLOOKUP(A2748,MMO_o10M_lease!$A$1:$F$51,5,FALSE),IF(D2748=$D$26,VLOOKUP(D2748,LANDINGS!$A$3:$BR$40,HLOOKUP(A2748,LANDINGS!$B$1:$CF$42,42,FALSE),FALSE)-IFERROR(VLOOKUP(A2748,MMO_o10M_lease!$A$1:$F$38,5,FALSE),0),VLOOKUP(D2748,LANDINGS!$A$3:$CF$40,HLOOKUP(A2748,LANDINGS!$B$1:$CF$42,42,FALSE),FALSE)))),0)</f>
        <v>0</v>
      </c>
      <c r="L2748" s="24">
        <f>SUMIFS(PASTE_FLEX_TRACKER!$D:$D,PASTE_FLEX_TRACKER!$E:$E,MAIN!$A2748,PASTE_FLEX_TRACKER!$B:$B,MAIN!$D2748)</f>
        <v>0</v>
      </c>
      <c r="M2748" s="35" t="s">
        <v>133</v>
      </c>
      <c r="N2748" s="46" t="s">
        <v>563</v>
      </c>
      <c r="O2748" s="46">
        <f>SUMIFS(MAN_ADJ!$L:$L,MAN_ADJ!$K:$K,MAIN!$D2748,MAN_ADJ!$J:$J,MAIN!$S2748)</f>
        <v>0</v>
      </c>
      <c r="P2748" s="25">
        <f t="shared" si="791"/>
        <v>0</v>
      </c>
      <c r="Q2748" s="28" t="str">
        <f t="shared" si="792"/>
        <v>n/a</v>
      </c>
      <c r="R2748" s="38">
        <f t="shared" si="778"/>
        <v>0</v>
      </c>
      <c r="S2748" s="17" t="s">
        <v>65</v>
      </c>
      <c r="U2748" t="s">
        <v>577</v>
      </c>
      <c r="V2748" t="s">
        <v>735</v>
      </c>
    </row>
    <row r="2749" spans="1:22" x14ac:dyDescent="0.25">
      <c r="A2749" s="17" t="s">
        <v>65</v>
      </c>
      <c r="B2749" s="17" t="s">
        <v>93</v>
      </c>
      <c r="C2749" s="17" t="s">
        <v>157</v>
      </c>
      <c r="D2749" s="17" t="s">
        <v>123</v>
      </c>
      <c r="E2749" s="24">
        <f>IF(U2749="SC",SUMIFS(SC!F:F,SC!A:A,MAIN!D2749,SC!B:B,MAIN!A2749),SUMIFS(Allocations!$H:$H,Allocations!$A:$A,MAIN!$A2749,Allocations!$B:$B,MAIN!$D2749))</f>
        <v>17.584900000000001</v>
      </c>
      <c r="F2749" s="24">
        <f>IF(U2749="SC",SUMIFS(SC!J:J,SC!A:A,MAIN!D2749,SC!B:B,MAIN!A2749),SUMIFS(Allocations!M:M,Allocations!A:A,MAIN!A2749,Allocations!B:B,MAIN!D2749))</f>
        <v>0</v>
      </c>
      <c r="G2749" s="24">
        <f t="shared" si="789"/>
        <v>17.584900000000001</v>
      </c>
      <c r="H2749" s="24">
        <f>IFERROR(VLOOKUP(S2749,Swaps_wk!$A$2:$AP$151,HLOOKUP(MAIN!D2749,Swaps_wk!$B$2:$AP$151,150,FALSE),FALSE),0)</f>
        <v>0</v>
      </c>
      <c r="I2749" s="24">
        <f>SUMIFS(PASTE_DQS_TRACKER!$D:$D,PASTE_DQS_TRACKER!$C:$C,MAIN!$A2749,PASTE_DQS_TRACKER!$B:$B,MAIN!$D2749)-SUMIFS(PASTE_DQS_TRACKER!$D:$D,PASTE_DQS_TRACKER!$C:$C,MAIN!$A2749,PASTE_DQS_TRACKER!$E:$E,MAIN!$D2749)</f>
        <v>0</v>
      </c>
      <c r="J2749" s="25">
        <f t="shared" si="790"/>
        <v>17.584900000000001</v>
      </c>
      <c r="K2749" s="24">
        <f>IFERROR(IF(V2749="Flex",0,IF(D2749=$D$30,VLOOKUP(A2749,MMO_o10M_lease!$A$1:$F$51,5,FALSE),IF(D2749=$D$26,VLOOKUP(D2749,LANDINGS!$A$3:$BR$40,HLOOKUP(A2749,LANDINGS!$B$1:$CF$42,42,FALSE),FALSE)-IFERROR(VLOOKUP(A2749,MMO_o10M_lease!$A$1:$F$38,5,FALSE),0),VLOOKUP(D2749,LANDINGS!$A$3:$CF$40,HLOOKUP(A2749,LANDINGS!$B$1:$CF$42,42,FALSE),FALSE)))),0)</f>
        <v>0</v>
      </c>
      <c r="L2749" s="24">
        <f>SUMIFS(PASTE_FLEX_TRACKER!$D:$D,PASTE_FLEX_TRACKER!$E:$E,MAIN!$A2749,PASTE_FLEX_TRACKER!$B:$B,MAIN!$D2749)</f>
        <v>0</v>
      </c>
      <c r="M2749" s="35" t="s">
        <v>133</v>
      </c>
      <c r="N2749" s="46" t="s">
        <v>563</v>
      </c>
      <c r="O2749" s="46">
        <f>SUMIFS(MAN_ADJ!$L:$L,MAN_ADJ!$K:$K,MAIN!$D2749,MAN_ADJ!$J:$J,MAIN!$S2749)</f>
        <v>0</v>
      </c>
      <c r="P2749" s="25">
        <f t="shared" si="791"/>
        <v>0</v>
      </c>
      <c r="Q2749" s="28">
        <f t="shared" si="792"/>
        <v>0</v>
      </c>
      <c r="R2749" s="38">
        <f t="shared" si="778"/>
        <v>17.584900000000001</v>
      </c>
      <c r="S2749" s="17" t="s">
        <v>65</v>
      </c>
      <c r="U2749" t="s">
        <v>577</v>
      </c>
      <c r="V2749" t="s">
        <v>735</v>
      </c>
    </row>
    <row r="2750" spans="1:22" x14ac:dyDescent="0.25">
      <c r="A2750" s="17" t="s">
        <v>65</v>
      </c>
      <c r="B2750" s="17" t="s">
        <v>93</v>
      </c>
      <c r="C2750" s="17" t="s">
        <v>157</v>
      </c>
      <c r="D2750" s="17" t="s">
        <v>124</v>
      </c>
      <c r="E2750" s="24">
        <f>IF(U2750="SC",SUMIFS(SC!F:F,SC!A:A,MAIN!D2750,SC!B:B,MAIN!A2750),SUMIFS(Allocations!$H:$H,Allocations!$A:$A,MAIN!$A2750,Allocations!$B:$B,MAIN!$D2750))</f>
        <v>8.2799999999999999E-2</v>
      </c>
      <c r="F2750" s="24">
        <f>IF(U2750="SC",SUMIFS(SC!J:J,SC!A:A,MAIN!D2750,SC!B:B,MAIN!A2750),SUMIFS(Allocations!M:M,Allocations!A:A,MAIN!A2750,Allocations!B:B,MAIN!D2750))</f>
        <v>0</v>
      </c>
      <c r="G2750" s="24">
        <f t="shared" si="789"/>
        <v>8.2799999999999999E-2</v>
      </c>
      <c r="H2750" s="24">
        <f>IFERROR(VLOOKUP(S2750,Swaps_wk!$A$2:$AP$151,HLOOKUP(MAIN!D2750,Swaps_wk!$B$2:$AP$151,150,FALSE),FALSE),0)</f>
        <v>0</v>
      </c>
      <c r="I2750" s="24">
        <f>SUMIFS(PASTE_DQS_TRACKER!$D:$D,PASTE_DQS_TRACKER!$C:$C,MAIN!$A2750,PASTE_DQS_TRACKER!$B:$B,MAIN!$D2750)-SUMIFS(PASTE_DQS_TRACKER!$D:$D,PASTE_DQS_TRACKER!$C:$C,MAIN!$A2750,PASTE_DQS_TRACKER!$E:$E,MAIN!$D2750)</f>
        <v>0</v>
      </c>
      <c r="J2750" s="25">
        <f t="shared" si="790"/>
        <v>8.2799999999999999E-2</v>
      </c>
      <c r="K2750" s="24">
        <f>IFERROR(IF(V2750="Flex",0,IF(D2750=$D$30,VLOOKUP(A2750,MMO_o10M_lease!$A$1:$F$51,5,FALSE),IF(D2750=$D$26,VLOOKUP(D2750,LANDINGS!$A$3:$BR$40,HLOOKUP(A2750,LANDINGS!$B$1:$CF$42,42,FALSE),FALSE)-IFERROR(VLOOKUP(A2750,MMO_o10M_lease!$A$1:$F$38,5,FALSE),0),VLOOKUP(D2750,LANDINGS!$A$3:$CF$40,HLOOKUP(A2750,LANDINGS!$B$1:$CF$42,42,FALSE),FALSE)))),0)</f>
        <v>0</v>
      </c>
      <c r="L2750" s="24">
        <f>SUMIFS(PASTE_FLEX_TRACKER!$D:$D,PASTE_FLEX_TRACKER!$E:$E,MAIN!$A2750,PASTE_FLEX_TRACKER!$B:$B,MAIN!$D2750)</f>
        <v>0</v>
      </c>
      <c r="M2750" s="35" t="s">
        <v>133</v>
      </c>
      <c r="N2750" s="46" t="s">
        <v>563</v>
      </c>
      <c r="O2750" s="46">
        <f>SUMIFS(MAN_ADJ!$L:$L,MAN_ADJ!$K:$K,MAIN!$D2750,MAN_ADJ!$J:$J,MAIN!$S2750)</f>
        <v>0</v>
      </c>
      <c r="P2750" s="25">
        <f t="shared" si="791"/>
        <v>0</v>
      </c>
      <c r="Q2750" s="28">
        <f t="shared" si="792"/>
        <v>0</v>
      </c>
      <c r="R2750" s="38">
        <f t="shared" si="778"/>
        <v>8.2799999999999999E-2</v>
      </c>
      <c r="S2750" s="17" t="s">
        <v>65</v>
      </c>
      <c r="U2750" t="s">
        <v>577</v>
      </c>
      <c r="V2750" t="s">
        <v>735</v>
      </c>
    </row>
    <row r="2751" spans="1:22" x14ac:dyDescent="0.25">
      <c r="A2751" s="17" t="s">
        <v>65</v>
      </c>
      <c r="B2751" s="17" t="s">
        <v>93</v>
      </c>
      <c r="C2751" s="17" t="s">
        <v>157</v>
      </c>
      <c r="D2751" s="17" t="s">
        <v>125</v>
      </c>
      <c r="E2751" s="24">
        <f>IF(U2751="SC",SUMIFS(SC!F:F,SC!A:A,MAIN!D2751,SC!B:B,MAIN!A2751),SUMIFS(Allocations!$H:$H,Allocations!$A:$A,MAIN!$A2751,Allocations!$B:$B,MAIN!$D2751))</f>
        <v>1</v>
      </c>
      <c r="F2751" s="24">
        <f>IF(U2751="SC",SUMIFS(SC!J:J,SC!A:A,MAIN!D2751,SC!B:B,MAIN!A2751),SUMIFS(Allocations!M:M,Allocations!A:A,MAIN!A2751,Allocations!B:B,MAIN!D2751))</f>
        <v>0</v>
      </c>
      <c r="G2751" s="24">
        <f t="shared" si="789"/>
        <v>1</v>
      </c>
      <c r="H2751" s="24">
        <f>IFERROR(VLOOKUP(S2751,Swaps_wk!$A$2:$AP$151,HLOOKUP(MAIN!D2751,Swaps_wk!$B$2:$AP$151,150,FALSE),FALSE),0)</f>
        <v>0</v>
      </c>
      <c r="I2751" s="24">
        <f>SUMIFS(PASTE_DQS_TRACKER!$D:$D,PASTE_DQS_TRACKER!$C:$C,MAIN!$A2751,PASTE_DQS_TRACKER!$B:$B,MAIN!$D2751)-SUMIFS(PASTE_DQS_TRACKER!$D:$D,PASTE_DQS_TRACKER!$C:$C,MAIN!$A2751,PASTE_DQS_TRACKER!$E:$E,MAIN!$D2751)</f>
        <v>0</v>
      </c>
      <c r="J2751" s="25">
        <f t="shared" si="790"/>
        <v>1</v>
      </c>
      <c r="K2751" s="24">
        <f>IFERROR(IF(V2751="Flex",0,IF(D2751=$D$30,VLOOKUP(A2751,MMO_o10M_lease!$A$1:$F$51,5,FALSE),IF(D2751=$D$26,VLOOKUP(D2751,LANDINGS!$A$3:$BR$40,HLOOKUP(A2751,LANDINGS!$B$1:$CF$42,42,FALSE),FALSE)-IFERROR(VLOOKUP(A2751,MMO_o10M_lease!$A$1:$F$38,5,FALSE),0),VLOOKUP(D2751,LANDINGS!$A$3:$CF$40,HLOOKUP(A2751,LANDINGS!$B$1:$CF$42,42,FALSE),FALSE)))),0)</f>
        <v>0</v>
      </c>
      <c r="L2751" s="24">
        <f>SUMIFS(PASTE_FLEX_TRACKER!$D:$D,PASTE_FLEX_TRACKER!$E:$E,MAIN!$A2751,PASTE_FLEX_TRACKER!$B:$B,MAIN!$D2751)</f>
        <v>0</v>
      </c>
      <c r="M2751" s="35" t="s">
        <v>133</v>
      </c>
      <c r="N2751" s="46" t="s">
        <v>563</v>
      </c>
      <c r="O2751" s="46">
        <f>SUMIFS(MAN_ADJ!$L:$L,MAN_ADJ!$K:$K,MAIN!$D2751,MAN_ADJ!$J:$J,MAIN!$S2751)</f>
        <v>0</v>
      </c>
      <c r="P2751" s="25">
        <f t="shared" si="791"/>
        <v>0</v>
      </c>
      <c r="Q2751" s="28">
        <f t="shared" si="792"/>
        <v>0</v>
      </c>
      <c r="R2751" s="38">
        <f t="shared" si="778"/>
        <v>1</v>
      </c>
      <c r="S2751" s="17" t="s">
        <v>65</v>
      </c>
      <c r="U2751" t="s">
        <v>577</v>
      </c>
      <c r="V2751" t="s">
        <v>735</v>
      </c>
    </row>
    <row r="2752" spans="1:22" x14ac:dyDescent="0.25">
      <c r="A2752" s="17" t="s">
        <v>65</v>
      </c>
      <c r="B2752" s="17" t="s">
        <v>93</v>
      </c>
      <c r="C2752" s="17" t="s">
        <v>157</v>
      </c>
      <c r="D2752" s="17" t="s">
        <v>126</v>
      </c>
      <c r="E2752" s="24">
        <f>IF(U2752="SC",SUMIFS(SC!F:F,SC!A:A,MAIN!D2752,SC!B:B,MAIN!A2752),SUMIFS(Allocations!$H:$H,Allocations!$A:$A,MAIN!$A2752,Allocations!$B:$B,MAIN!$D2752))</f>
        <v>4.0000000000000008E-2</v>
      </c>
      <c r="F2752" s="24">
        <f>IF(U2752="SC",SUMIFS(SC!J:J,SC!A:A,MAIN!D2752,SC!B:B,MAIN!A2752),SUMIFS(Allocations!M:M,Allocations!A:A,MAIN!A2752,Allocations!B:B,MAIN!D2752))</f>
        <v>0</v>
      </c>
      <c r="G2752" s="24">
        <f t="shared" si="789"/>
        <v>4.0000000000000008E-2</v>
      </c>
      <c r="H2752" s="24">
        <f>IFERROR(VLOOKUP(S2752,Swaps_wk!$A$2:$AP$151,HLOOKUP(MAIN!D2752,Swaps_wk!$B$2:$AP$151,150,FALSE),FALSE),0)</f>
        <v>0</v>
      </c>
      <c r="I2752" s="24">
        <f>SUMIFS(PASTE_DQS_TRACKER!$D:$D,PASTE_DQS_TRACKER!$C:$C,MAIN!$A2752,PASTE_DQS_TRACKER!$B:$B,MAIN!$D2752)-SUMIFS(PASTE_DQS_TRACKER!$D:$D,PASTE_DQS_TRACKER!$C:$C,MAIN!$A2752,PASTE_DQS_TRACKER!$E:$E,MAIN!$D2752)</f>
        <v>0</v>
      </c>
      <c r="J2752" s="25">
        <f t="shared" si="790"/>
        <v>4.0000000000000008E-2</v>
      </c>
      <c r="K2752" s="24">
        <f>IFERROR(IF(V2752="Flex",0,IF(D2752=$D$30,VLOOKUP(A2752,MMO_o10M_lease!$A$1:$F$51,5,FALSE),IF(D2752=$D$26,VLOOKUP(D2752,LANDINGS!$A$3:$BR$40,HLOOKUP(A2752,LANDINGS!$B$1:$CF$42,42,FALSE),FALSE)-IFERROR(VLOOKUP(A2752,MMO_o10M_lease!$A$1:$F$38,5,FALSE),0),VLOOKUP(D2752,LANDINGS!$A$3:$CF$40,HLOOKUP(A2752,LANDINGS!$B$1:$CF$42,42,FALSE),FALSE)))),0)</f>
        <v>0</v>
      </c>
      <c r="L2752" s="24">
        <f>SUMIFS(PASTE_FLEX_TRACKER!$D:$D,PASTE_FLEX_TRACKER!$E:$E,MAIN!$A2752,PASTE_FLEX_TRACKER!$B:$B,MAIN!$D2752)</f>
        <v>0</v>
      </c>
      <c r="M2752" s="35" t="s">
        <v>133</v>
      </c>
      <c r="N2752" s="46" t="s">
        <v>563</v>
      </c>
      <c r="O2752" s="46">
        <f>SUMIFS(MAN_ADJ!$L:$L,MAN_ADJ!$K:$K,MAIN!$D2752,MAN_ADJ!$J:$J,MAIN!$S2752)</f>
        <v>0</v>
      </c>
      <c r="P2752" s="25">
        <f t="shared" si="791"/>
        <v>0</v>
      </c>
      <c r="Q2752" s="28">
        <f t="shared" si="792"/>
        <v>0</v>
      </c>
      <c r="R2752" s="38">
        <f t="shared" si="778"/>
        <v>4.0000000000000008E-2</v>
      </c>
      <c r="S2752" s="17" t="s">
        <v>65</v>
      </c>
      <c r="U2752" t="s">
        <v>577</v>
      </c>
      <c r="V2752" t="s">
        <v>735</v>
      </c>
    </row>
    <row r="2753" spans="1:22" x14ac:dyDescent="0.25">
      <c r="A2753" s="17" t="s">
        <v>65</v>
      </c>
      <c r="B2753" s="17" t="s">
        <v>93</v>
      </c>
      <c r="C2753" s="17" t="s">
        <v>157</v>
      </c>
      <c r="D2753" s="17" t="s">
        <v>127</v>
      </c>
      <c r="E2753" s="24">
        <f>IF(U2753="SC",SUMIFS(SC!F:F,SC!A:A,MAIN!D2753,SC!B:B,MAIN!A2753),SUMIFS(Allocations!$H:$H,Allocations!$A:$A,MAIN!$A2753,Allocations!$B:$B,MAIN!$D2753))</f>
        <v>0</v>
      </c>
      <c r="F2753" s="24">
        <f>IF(U2753="SC",SUMIFS(SC!J:J,SC!A:A,MAIN!D2753,SC!B:B,MAIN!A2753),SUMIFS(Allocations!M:M,Allocations!A:A,MAIN!A2753,Allocations!B:B,MAIN!D2753))</f>
        <v>0</v>
      </c>
      <c r="G2753" s="24">
        <f t="shared" si="789"/>
        <v>0</v>
      </c>
      <c r="H2753" s="24">
        <f>IFERROR(VLOOKUP(S2753,Swaps_wk!$A$2:$AP$151,HLOOKUP(MAIN!D2753,Swaps_wk!$B$2:$AP$151,150,FALSE),FALSE),0)</f>
        <v>0</v>
      </c>
      <c r="I2753" s="24">
        <f>SUMIFS(PASTE_DQS_TRACKER!$D:$D,PASTE_DQS_TRACKER!$C:$C,MAIN!$A2753,PASTE_DQS_TRACKER!$B:$B,MAIN!$D2753)-SUMIFS(PASTE_DQS_TRACKER!$D:$D,PASTE_DQS_TRACKER!$C:$C,MAIN!$A2753,PASTE_DQS_TRACKER!$E:$E,MAIN!$D2753)</f>
        <v>0</v>
      </c>
      <c r="J2753" s="25">
        <f t="shared" si="790"/>
        <v>0</v>
      </c>
      <c r="K2753" s="24">
        <f>IFERROR(IF(V2753="Flex",0,IF(D2753=$D$30,VLOOKUP(A2753,MMO_o10M_lease!$A$1:$F$51,5,FALSE),IF(D2753=$D$26,VLOOKUP(D2753,LANDINGS!$A$3:$BR$40,HLOOKUP(A2753,LANDINGS!$B$1:$CF$42,42,FALSE),FALSE)-IFERROR(VLOOKUP(A2753,MMO_o10M_lease!$A$1:$F$38,5,FALSE),0),VLOOKUP(D2753,LANDINGS!$A$3:$CF$40,HLOOKUP(A2753,LANDINGS!$B$1:$CF$42,42,FALSE),FALSE)))),0)</f>
        <v>0</v>
      </c>
      <c r="L2753" s="24">
        <f>SUMIFS(PASTE_FLEX_TRACKER!$D:$D,PASTE_FLEX_TRACKER!$E:$E,MAIN!$A2753,PASTE_FLEX_TRACKER!$B:$B,MAIN!$D2753)</f>
        <v>0</v>
      </c>
      <c r="M2753" s="35" t="s">
        <v>133</v>
      </c>
      <c r="N2753" s="46" t="s">
        <v>563</v>
      </c>
      <c r="O2753" s="46">
        <f>SUMIFS(MAN_ADJ!$L:$L,MAN_ADJ!$K:$K,MAIN!$D2753,MAN_ADJ!$J:$J,MAIN!$S2753)</f>
        <v>0</v>
      </c>
      <c r="P2753" s="25">
        <f t="shared" si="791"/>
        <v>0</v>
      </c>
      <c r="Q2753" s="28" t="str">
        <f t="shared" si="792"/>
        <v>n/a</v>
      </c>
      <c r="R2753" s="38">
        <f t="shared" si="778"/>
        <v>0</v>
      </c>
      <c r="S2753" s="17" t="s">
        <v>65</v>
      </c>
      <c r="U2753" t="s">
        <v>577</v>
      </c>
      <c r="V2753" t="s">
        <v>735</v>
      </c>
    </row>
    <row r="2754" spans="1:22" x14ac:dyDescent="0.25">
      <c r="A2754" s="17" t="s">
        <v>65</v>
      </c>
      <c r="B2754" s="17" t="s">
        <v>93</v>
      </c>
      <c r="C2754" s="17" t="s">
        <v>157</v>
      </c>
      <c r="D2754" s="17" t="s">
        <v>184</v>
      </c>
      <c r="E2754" s="24">
        <f>IF(U2754="SC",SUMIFS(SC!F:F,SC!A:A,MAIN!D2754,SC!B:B,MAIN!A2754),SUMIFS(Allocations!$H:$H,Allocations!$A:$A,MAIN!$A2754,Allocations!$B:$B,MAIN!$D2754))</f>
        <v>0</v>
      </c>
      <c r="F2754" s="24">
        <f>IF(U2754="SC",SUMIFS(SC!J:J,SC!A:A,MAIN!D2754,SC!B:B,MAIN!A2754),SUMIFS(Allocations!M:M,Allocations!A:A,MAIN!A2754,Allocations!B:B,MAIN!D2754))</f>
        <v>0</v>
      </c>
      <c r="G2754" s="24">
        <f t="shared" ref="G2754:G2757" si="793">E2754+F2754</f>
        <v>0</v>
      </c>
      <c r="H2754" s="24">
        <f>IFERROR(VLOOKUP(S2754,Swaps_wk!$A$2:$AP$151,HLOOKUP(MAIN!D2754,Swaps_wk!$B$2:$AP$151,150,FALSE),FALSE),0)</f>
        <v>0</v>
      </c>
      <c r="I2754" s="24">
        <f>SUMIFS(PASTE_DQS_TRACKER!$D:$D,PASTE_DQS_TRACKER!$C:$C,MAIN!$A2754,PASTE_DQS_TRACKER!$B:$B,MAIN!$D2754)-SUMIFS(PASTE_DQS_TRACKER!$D:$D,PASTE_DQS_TRACKER!$C:$C,MAIN!$A2754,PASTE_DQS_TRACKER!$E:$E,MAIN!$D2754)</f>
        <v>0</v>
      </c>
      <c r="J2754" s="25">
        <f t="shared" ref="J2754:J2757" si="794">G2754+I2754</f>
        <v>0</v>
      </c>
      <c r="K2754" s="24">
        <f>IFERROR(IF(V2754="Flex",0,IF(D2754=$D$30,VLOOKUP(A2754,MMO_o10M_lease!$A$1:$F$51,5,FALSE),IF(D2754=$D$26,VLOOKUP(D2754,LANDINGS!$A$3:$BR$40,HLOOKUP(A2754,LANDINGS!$B$1:$CF$42,42,FALSE),FALSE)-IFERROR(VLOOKUP(A2754,MMO_o10M_lease!$A$1:$F$38,5,FALSE),0),VLOOKUP(D2754,LANDINGS!$A$3:$CF$40,HLOOKUP(A2754,LANDINGS!$B$1:$CF$42,42,FALSE),FALSE)))),0)</f>
        <v>0</v>
      </c>
      <c r="L2754" s="24">
        <f>SUMIFS(PASTE_FLEX_TRACKER!$D:$D,PASTE_FLEX_TRACKER!$E:$E,MAIN!$A2754,PASTE_FLEX_TRACKER!$B:$B,MAIN!$D2754)</f>
        <v>0</v>
      </c>
      <c r="M2754" s="35" t="s">
        <v>133</v>
      </c>
      <c r="N2754" s="46" t="s">
        <v>563</v>
      </c>
      <c r="O2754" s="46">
        <f>SUMIFS(MAN_ADJ!$L:$L,MAN_ADJ!$K:$K,MAIN!$D2754,MAN_ADJ!$J:$J,MAIN!$S2754)</f>
        <v>0</v>
      </c>
      <c r="P2754" s="25">
        <f t="shared" si="791"/>
        <v>0</v>
      </c>
      <c r="Q2754" s="28" t="str">
        <f t="shared" ref="Q2754:Q2757" si="795">IFERROR(P2754/J2754,"n/a")</f>
        <v>n/a</v>
      </c>
      <c r="R2754" s="38">
        <f t="shared" ref="R2754:R2757" si="796">J2754-P2754</f>
        <v>0</v>
      </c>
      <c r="S2754" s="17" t="s">
        <v>65</v>
      </c>
      <c r="U2754" t="s">
        <v>577</v>
      </c>
      <c r="V2754" t="s">
        <v>735</v>
      </c>
    </row>
    <row r="2755" spans="1:22" x14ac:dyDescent="0.25">
      <c r="A2755" s="17" t="s">
        <v>65</v>
      </c>
      <c r="B2755" s="17" t="s">
        <v>93</v>
      </c>
      <c r="C2755" s="17" t="s">
        <v>157</v>
      </c>
      <c r="D2755" s="17" t="s">
        <v>128</v>
      </c>
      <c r="E2755" s="24">
        <f>IF(U2755="SC",SUMIFS(SC!F:F,SC!A:A,MAIN!D2755,SC!B:B,MAIN!A2755),SUMIFS(Allocations!$H:$H,Allocations!$A:$A,MAIN!$A2755,Allocations!$B:$B,MAIN!$D2755))</f>
        <v>0</v>
      </c>
      <c r="F2755" s="24">
        <f>IF(U2755="SC",SUMIFS(SC!J:J,SC!A:A,MAIN!D2755,SC!B:B,MAIN!A2755),SUMIFS(Allocations!M:M,Allocations!A:A,MAIN!A2755,Allocations!B:B,MAIN!D2755))</f>
        <v>0</v>
      </c>
      <c r="G2755" s="24">
        <f t="shared" si="793"/>
        <v>0</v>
      </c>
      <c r="H2755" s="24">
        <f>IFERROR(VLOOKUP(S2755,Swaps_wk!$A$2:$AP$151,HLOOKUP(MAIN!D2755,Swaps_wk!$B$2:$AP$151,150,FALSE),FALSE),0)</f>
        <v>0</v>
      </c>
      <c r="I2755" s="24">
        <f>SUMIFS(PASTE_DQS_TRACKER!$D:$D,PASTE_DQS_TRACKER!$C:$C,MAIN!$A2755,PASTE_DQS_TRACKER!$B:$B,MAIN!$D2755)-SUMIFS(PASTE_DQS_TRACKER!$D:$D,PASTE_DQS_TRACKER!$C:$C,MAIN!$A2755,PASTE_DQS_TRACKER!$E:$E,MAIN!$D2755)</f>
        <v>0</v>
      </c>
      <c r="J2755" s="25">
        <f t="shared" si="794"/>
        <v>0</v>
      </c>
      <c r="K2755" s="24">
        <f>IFERROR(IF(V2755="Flex",0,IF(D2755=$D$30,VLOOKUP(A2755,MMO_o10M_lease!$A$1:$F$51,5,FALSE),IF(D2755=$D$26,VLOOKUP(D2755,LANDINGS!$A$3:$BR$40,HLOOKUP(A2755,LANDINGS!$B$1:$CF$42,42,FALSE),FALSE)-IFERROR(VLOOKUP(A2755,MMO_o10M_lease!$A$1:$F$38,5,FALSE),0),VLOOKUP(D2755,LANDINGS!$A$3:$CF$40,HLOOKUP(A2755,LANDINGS!$B$1:$CF$42,42,FALSE),FALSE)))),0)</f>
        <v>0</v>
      </c>
      <c r="L2755" s="24">
        <f>SUMIFS(PASTE_FLEX_TRACKER!$D:$D,PASTE_FLEX_TRACKER!$E:$E,MAIN!$A2755,PASTE_FLEX_TRACKER!$B:$B,MAIN!$D2755)</f>
        <v>0</v>
      </c>
      <c r="M2755" s="35" t="s">
        <v>133</v>
      </c>
      <c r="N2755" s="46" t="s">
        <v>563</v>
      </c>
      <c r="O2755" s="46">
        <f>SUMIFS(MAN_ADJ!$L:$L,MAN_ADJ!$K:$K,MAIN!$D2755,MAN_ADJ!$J:$J,MAIN!$S2755)</f>
        <v>0</v>
      </c>
      <c r="P2755" s="25">
        <f t="shared" si="791"/>
        <v>0</v>
      </c>
      <c r="Q2755" s="28" t="str">
        <f t="shared" si="795"/>
        <v>n/a</v>
      </c>
      <c r="R2755" s="38">
        <f t="shared" si="796"/>
        <v>0</v>
      </c>
      <c r="S2755" s="17" t="s">
        <v>65</v>
      </c>
      <c r="U2755" t="s">
        <v>577</v>
      </c>
      <c r="V2755" t="s">
        <v>735</v>
      </c>
    </row>
    <row r="2756" spans="1:22" x14ac:dyDescent="0.25">
      <c r="A2756" s="17" t="s">
        <v>65</v>
      </c>
      <c r="B2756" s="17" t="s">
        <v>93</v>
      </c>
      <c r="C2756" s="17" t="s">
        <v>157</v>
      </c>
      <c r="D2756" s="17" t="s">
        <v>129</v>
      </c>
      <c r="E2756" s="24">
        <f>IF(U2756="SC",SUMIFS(SC!F:F,SC!A:A,MAIN!D2756,SC!B:B,MAIN!A2756),SUMIFS(Allocations!$H:$H,Allocations!$A:$A,MAIN!$A2756,Allocations!$B:$B,MAIN!$D2756))</f>
        <v>6.9999999999999993E-2</v>
      </c>
      <c r="F2756" s="24">
        <f>IF(U2756="SC",SUMIFS(SC!J:J,SC!A:A,MAIN!D2756,SC!B:B,MAIN!A2756),SUMIFS(Allocations!M:M,Allocations!A:A,MAIN!A2756,Allocations!B:B,MAIN!D2756))</f>
        <v>0</v>
      </c>
      <c r="G2756" s="24">
        <f t="shared" si="793"/>
        <v>6.9999999999999993E-2</v>
      </c>
      <c r="H2756" s="24">
        <f>IFERROR(VLOOKUP(S2756,Swaps_wk!$A$2:$AP$151,HLOOKUP(MAIN!D2756,Swaps_wk!$B$2:$AP$151,150,FALSE),FALSE),0)</f>
        <v>0</v>
      </c>
      <c r="I2756" s="24">
        <f>SUMIFS(PASTE_DQS_TRACKER!$D:$D,PASTE_DQS_TRACKER!$C:$C,MAIN!$A2756,PASTE_DQS_TRACKER!$B:$B,MAIN!$D2756)-SUMIFS(PASTE_DQS_TRACKER!$D:$D,PASTE_DQS_TRACKER!$C:$C,MAIN!$A2756,PASTE_DQS_TRACKER!$E:$E,MAIN!$D2756)</f>
        <v>0</v>
      </c>
      <c r="J2756" s="25">
        <f t="shared" si="794"/>
        <v>6.9999999999999993E-2</v>
      </c>
      <c r="K2756" s="24">
        <f>IFERROR(IF(V2756="Flex",0,IF(D2756=$D$30,VLOOKUP(A2756,MMO_o10M_lease!$A$1:$F$51,5,FALSE),IF(D2756=$D$26,VLOOKUP(D2756,LANDINGS!$A$3:$BR$40,HLOOKUP(A2756,LANDINGS!$B$1:$CF$42,42,FALSE),FALSE)-IFERROR(VLOOKUP(A2756,MMO_o10M_lease!$A$1:$F$38,5,FALSE),0),VLOOKUP(D2756,LANDINGS!$A$3:$CF$40,HLOOKUP(A2756,LANDINGS!$B$1:$CF$42,42,FALSE),FALSE)))),0)</f>
        <v>0</v>
      </c>
      <c r="L2756" s="24">
        <f>SUMIFS(PASTE_FLEX_TRACKER!$D:$D,PASTE_FLEX_TRACKER!$E:$E,MAIN!$A2756,PASTE_FLEX_TRACKER!$B:$B,MAIN!$D2756)</f>
        <v>0</v>
      </c>
      <c r="M2756" s="35" t="s">
        <v>133</v>
      </c>
      <c r="N2756" s="46" t="s">
        <v>563</v>
      </c>
      <c r="O2756" s="46">
        <f>SUMIFS(MAN_ADJ!$L:$L,MAN_ADJ!$K:$K,MAIN!$D2756,MAN_ADJ!$J:$J,MAIN!$S2756)</f>
        <v>0</v>
      </c>
      <c r="P2756" s="25">
        <f t="shared" si="791"/>
        <v>0</v>
      </c>
      <c r="Q2756" s="28">
        <f t="shared" si="795"/>
        <v>0</v>
      </c>
      <c r="R2756" s="38">
        <f t="shared" si="796"/>
        <v>6.9999999999999993E-2</v>
      </c>
      <c r="S2756" s="17" t="s">
        <v>65</v>
      </c>
      <c r="U2756" t="s">
        <v>577</v>
      </c>
      <c r="V2756" t="s">
        <v>735</v>
      </c>
    </row>
    <row r="2757" spans="1:22" x14ac:dyDescent="0.25">
      <c r="A2757" s="17" t="s">
        <v>65</v>
      </c>
      <c r="B2757" s="17" t="s">
        <v>93</v>
      </c>
      <c r="C2757" s="17" t="s">
        <v>157</v>
      </c>
      <c r="D2757" s="17" t="s">
        <v>155</v>
      </c>
      <c r="E2757" s="24">
        <f>IF(U2757="SC",SUMIFS(SC!F:F,SC!A:A,MAIN!D2757,SC!B:B,MAIN!A2757),SUMIFS(Allocations!$H:$H,Allocations!$A:$A,MAIN!$A2757,Allocations!$B:$B,MAIN!$D2757))</f>
        <v>0</v>
      </c>
      <c r="F2757" s="24">
        <f>IF(U2757="SC",SUMIFS(SC!J:J,SC!A:A,MAIN!D2757,SC!B:B,MAIN!A2757),SUMIFS(Allocations!M:M,Allocations!A:A,MAIN!A2757,Allocations!B:B,MAIN!D2757))</f>
        <v>0</v>
      </c>
      <c r="G2757" s="24">
        <f t="shared" si="793"/>
        <v>0</v>
      </c>
      <c r="H2757" s="24">
        <f>IFERROR(VLOOKUP(S2757,Swaps_wk!$A$2:$AP$151,HLOOKUP(MAIN!D2757,Swaps_wk!$B$2:$AP$151,150,FALSE),FALSE),0)</f>
        <v>0</v>
      </c>
      <c r="I2757" s="24">
        <f>SUMIFS(PASTE_DQS_TRACKER!$D:$D,PASTE_DQS_TRACKER!$C:$C,MAIN!$A2757,PASTE_DQS_TRACKER!$B:$B,MAIN!$D2757)-SUMIFS(PASTE_DQS_TRACKER!$D:$D,PASTE_DQS_TRACKER!$C:$C,MAIN!$A2757,PASTE_DQS_TRACKER!$E:$E,MAIN!$D2757)</f>
        <v>0</v>
      </c>
      <c r="J2757" s="25">
        <f t="shared" si="794"/>
        <v>0</v>
      </c>
      <c r="K2757" s="24">
        <f>IFERROR(IF(V2757="Flex",0,IF(D2757=$D$30,VLOOKUP(A2757,MMO_o10M_lease!$A$1:$F$51,5,FALSE),IF(D2757=$D$26,VLOOKUP(D2757,LANDINGS!$A$3:$BR$40,HLOOKUP(A2757,LANDINGS!$B$1:$CF$42,42,FALSE),FALSE)-IFERROR(VLOOKUP(A2757,MMO_o10M_lease!$A$1:$F$38,5,FALSE),0),VLOOKUP(D2757,LANDINGS!$A$3:$CF$40,HLOOKUP(A2757,LANDINGS!$B$1:$CF$42,42,FALSE),FALSE)))),0)</f>
        <v>0</v>
      </c>
      <c r="L2757" s="24">
        <f>SUMIFS(PASTE_FLEX_TRACKER!$D:$D,PASTE_FLEX_TRACKER!$E:$E,MAIN!$A2757,PASTE_FLEX_TRACKER!$B:$B,MAIN!$D2757)</f>
        <v>0</v>
      </c>
      <c r="M2757" s="35" t="s">
        <v>133</v>
      </c>
      <c r="N2757" s="46" t="s">
        <v>563</v>
      </c>
      <c r="O2757" s="46">
        <f>SUMIFS(MAN_ADJ!$L:$L,MAN_ADJ!$K:$K,MAIN!$D2757,MAN_ADJ!$J:$J,MAIN!$S2757)</f>
        <v>0</v>
      </c>
      <c r="P2757" s="25">
        <f t="shared" si="791"/>
        <v>0</v>
      </c>
      <c r="Q2757" s="28" t="str">
        <f t="shared" si="795"/>
        <v>n/a</v>
      </c>
      <c r="R2757" s="38">
        <f t="shared" si="796"/>
        <v>0</v>
      </c>
      <c r="S2757" s="17" t="s">
        <v>65</v>
      </c>
      <c r="U2757" t="s">
        <v>577</v>
      </c>
      <c r="V2757" t="s">
        <v>735</v>
      </c>
    </row>
    <row r="2758" spans="1:22" x14ac:dyDescent="0.25">
      <c r="A2758" s="17" t="s">
        <v>65</v>
      </c>
      <c r="B2758" s="17" t="s">
        <v>93</v>
      </c>
      <c r="C2758" s="17" t="s">
        <v>157</v>
      </c>
      <c r="D2758" s="17" t="s">
        <v>130</v>
      </c>
      <c r="E2758" s="24">
        <f>IF(U2758="SC",SUMIFS(SC!F:F,SC!A:A,MAIN!D2758,SC!B:B,MAIN!A2758),SUMIFS(Allocations!$H:$H,Allocations!$A:$A,MAIN!$A2758,Allocations!$B:$B,MAIN!$D2758))</f>
        <v>0</v>
      </c>
      <c r="F2758" s="24">
        <f>IF(U2758="SC",SUMIFS(SC!J:J,SC!A:A,MAIN!D2758,SC!B:B,MAIN!A2758),SUMIFS(Allocations!M:M,Allocations!A:A,MAIN!A2758,Allocations!B:B,MAIN!D2758))</f>
        <v>0</v>
      </c>
      <c r="G2758" s="24">
        <f t="shared" si="789"/>
        <v>0</v>
      </c>
      <c r="H2758" s="24">
        <f>IFERROR(VLOOKUP(S2758,Swaps_wk!$A$2:$AP$151,HLOOKUP(MAIN!D2758,Swaps_wk!$B$2:$AP$151,150,FALSE),FALSE),0)</f>
        <v>0</v>
      </c>
      <c r="I2758" s="24">
        <f>SUMIFS(PASTE_DQS_TRACKER!$D:$D,PASTE_DQS_TRACKER!$C:$C,MAIN!$A2758,PASTE_DQS_TRACKER!$B:$B,MAIN!$D2758)-SUMIFS(PASTE_DQS_TRACKER!$D:$D,PASTE_DQS_TRACKER!$C:$C,MAIN!$A2758,PASTE_DQS_TRACKER!$E:$E,MAIN!$D2758)</f>
        <v>0</v>
      </c>
      <c r="J2758" s="25">
        <f t="shared" si="790"/>
        <v>0</v>
      </c>
      <c r="K2758" s="24">
        <f>IFERROR(IF(V2758="Flex",0,IF(D2758=$D$30,VLOOKUP(A2758,MMO_o10M_lease!$A$1:$F$51,5,FALSE),IF(D2758=$D$26,VLOOKUP(D2758,LANDINGS!$A$3:$BR$40,HLOOKUP(A2758,LANDINGS!$B$1:$CF$42,42,FALSE),FALSE)-IFERROR(VLOOKUP(A2758,MMO_o10M_lease!$A$1:$F$38,5,FALSE),0),VLOOKUP(D2758,LANDINGS!$A$3:$CF$40,HLOOKUP(A2758,LANDINGS!$B$1:$CF$42,42,FALSE),FALSE)))),0)</f>
        <v>0</v>
      </c>
      <c r="L2758" s="24">
        <f>SUMIFS(PASTE_FLEX_TRACKER!$D:$D,PASTE_FLEX_TRACKER!$E:$E,MAIN!$A2758,PASTE_FLEX_TRACKER!$B:$B,MAIN!$D2758)</f>
        <v>0</v>
      </c>
      <c r="M2758" s="35" t="s">
        <v>133</v>
      </c>
      <c r="N2758" s="46" t="s">
        <v>563</v>
      </c>
      <c r="O2758" s="46">
        <f>SUMIFS(MAN_ADJ!$L:$L,MAN_ADJ!$K:$K,MAIN!$D2758,MAN_ADJ!$J:$J,MAIN!$S2758)</f>
        <v>0</v>
      </c>
      <c r="P2758" s="25">
        <f t="shared" si="791"/>
        <v>0</v>
      </c>
      <c r="Q2758" s="28" t="str">
        <f t="shared" si="792"/>
        <v>n/a</v>
      </c>
      <c r="R2758" s="38">
        <f t="shared" si="778"/>
        <v>0</v>
      </c>
      <c r="S2758" s="17" t="s">
        <v>65</v>
      </c>
      <c r="U2758" t="s">
        <v>577</v>
      </c>
      <c r="V2758" t="s">
        <v>735</v>
      </c>
    </row>
    <row r="2759" spans="1:22" x14ac:dyDescent="0.25">
      <c r="A2759" s="26" t="s">
        <v>65</v>
      </c>
      <c r="B2759" s="26" t="s">
        <v>93</v>
      </c>
      <c r="C2759" s="26" t="s">
        <v>157</v>
      </c>
      <c r="D2759" s="26" t="s">
        <v>131</v>
      </c>
      <c r="E2759" s="27">
        <f t="shared" ref="E2759:L2759" si="797">SUM(E2721:E2758)</f>
        <v>218.60009999999994</v>
      </c>
      <c r="F2759" s="27">
        <f t="shared" si="797"/>
        <v>0</v>
      </c>
      <c r="G2759" s="27">
        <f t="shared" si="797"/>
        <v>218.60009999999994</v>
      </c>
      <c r="H2759" s="27">
        <f>IFERROR(VLOOKUP(S2759,Swaps_wk!$A$2:$AP$151,HLOOKUP(MAIN!D2759,Swaps_wk!$B$2:$AP$151,150,FALSE),FALSE),0)</f>
        <v>0</v>
      </c>
      <c r="I2759" s="27">
        <f t="shared" si="797"/>
        <v>-32.5</v>
      </c>
      <c r="J2759" s="25">
        <f t="shared" si="797"/>
        <v>186.10009999999994</v>
      </c>
      <c r="K2759" s="27">
        <f t="shared" si="797"/>
        <v>0</v>
      </c>
      <c r="L2759" s="27">
        <f t="shared" si="797"/>
        <v>0</v>
      </c>
      <c r="M2759" s="41" t="s">
        <v>133</v>
      </c>
      <c r="N2759" s="46" t="s">
        <v>563</v>
      </c>
      <c r="O2759" s="27">
        <f>SUM(O2721:O2758)</f>
        <v>0</v>
      </c>
      <c r="P2759" s="25">
        <f t="shared" ref="P2759" si="798">SUM(P2721:P2758)</f>
        <v>0</v>
      </c>
      <c r="Q2759" s="28">
        <f t="shared" si="792"/>
        <v>0</v>
      </c>
      <c r="R2759" s="38">
        <f>SUM(R2721:R2758)</f>
        <v>186.10009999999994</v>
      </c>
      <c r="S2759" s="17" t="s">
        <v>65</v>
      </c>
      <c r="U2759" t="s">
        <v>577</v>
      </c>
      <c r="V2759" t="s">
        <v>735</v>
      </c>
    </row>
    <row r="2760" spans="1:22" x14ac:dyDescent="0.25">
      <c r="A2760" s="17" t="s">
        <v>269</v>
      </c>
      <c r="B2760" s="17" t="s">
        <v>93</v>
      </c>
      <c r="C2760" s="17" t="s">
        <v>209</v>
      </c>
      <c r="D2760" s="17" t="s">
        <v>95</v>
      </c>
      <c r="E2760" s="24">
        <f>IF(U2760="SC",SUMIFS(SC!F:F,SC!A:A,MAIN!D2760,SC!B:B,MAIN!A2760),SUMIFS(Allocations!$H:$H,Allocations!$A:$A,MAIN!$A2760,Allocations!$B:$B,MAIN!$D2760))</f>
        <v>0</v>
      </c>
      <c r="F2760" s="24">
        <f>IF(U2760="SC",SUMIFS(SC!J:J,SC!A:A,MAIN!D2760,SC!B:B,MAIN!A2760),SUMIFS(Allocations!M:M,Allocations!A:A,MAIN!A2760,Allocations!B:B,MAIN!D2760))</f>
        <v>0</v>
      </c>
      <c r="G2760" s="24">
        <f t="shared" ref="G2760:G2797" si="799">E2760+F2760</f>
        <v>0</v>
      </c>
      <c r="H2760" s="24">
        <f>IFERROR(VLOOKUP(S2760,Swaps_wk!$A$2:$AP$151,HLOOKUP(MAIN!D2760,Swaps_wk!$B$2:$AP$151,150,FALSE),FALSE),0)</f>
        <v>0</v>
      </c>
      <c r="I2760" s="24">
        <f>SUMIFS(PASTE_DQS_TRACKER!$D:$D,PASTE_DQS_TRACKER!$C:$C,MAIN!$A2760,PASTE_DQS_TRACKER!$B:$B,MAIN!$D2760)-SUMIFS(PASTE_DQS_TRACKER!$D:$D,PASTE_DQS_TRACKER!$C:$C,MAIN!$A2760,PASTE_DQS_TRACKER!$E:$E,MAIN!$D2760)</f>
        <v>0</v>
      </c>
      <c r="J2760" s="25">
        <f t="shared" ref="J2760:J2797" si="800">G2760+I2760</f>
        <v>0</v>
      </c>
      <c r="K2760" s="24">
        <f>IFERROR(IF(V2760="Flex",0,IF(D2760=$D$30,VLOOKUP(A2760,MMO_o10M_lease!$A$1:$F$51,5,FALSE),IF(D2760=$D$26,VLOOKUP(D2760,LANDINGS!$A$3:$BR$40,HLOOKUP(A2760,LANDINGS!$B$1:$CF$42,42,FALSE),FALSE)-IFERROR(VLOOKUP(A2760,MMO_o10M_lease!$A$1:$F$38,5,FALSE),0),VLOOKUP(D2760,LANDINGS!$A$3:$CF$40,HLOOKUP(A2760,LANDINGS!$B$1:$CF$42,42,FALSE),FALSE)))),0)</f>
        <v>0</v>
      </c>
      <c r="L2760" s="24">
        <f>SUMIFS(PASTE_FLEX_TRACKER!$D:$D,PASTE_FLEX_TRACKER!$E:$E,MAIN!$A2760,PASTE_FLEX_TRACKER!$B:$B,MAIN!$D2760)</f>
        <v>0</v>
      </c>
      <c r="M2760" s="35" t="s">
        <v>133</v>
      </c>
      <c r="N2760" s="46" t="s">
        <v>563</v>
      </c>
      <c r="O2760" s="46">
        <f>SUMIFS(MAN_ADJ!$L:$L,MAN_ADJ!$K:$K,MAIN!$D2760,MAN_ADJ!$J:$J,MAIN!$S2760)</f>
        <v>0</v>
      </c>
      <c r="P2760" s="25">
        <f t="shared" ref="P2760:P2797" si="801">SUM(K2760:O2760)</f>
        <v>0</v>
      </c>
      <c r="Q2760" s="28" t="str">
        <f t="shared" si="792"/>
        <v>n/a</v>
      </c>
      <c r="R2760" s="38">
        <f t="shared" ref="R2760:R2797" si="802">J2760-P2760</f>
        <v>0</v>
      </c>
      <c r="S2760" s="17" t="s">
        <v>269</v>
      </c>
      <c r="U2760" t="s">
        <v>577</v>
      </c>
      <c r="V2760" t="s">
        <v>735</v>
      </c>
    </row>
    <row r="2761" spans="1:22" x14ac:dyDescent="0.25">
      <c r="A2761" s="17" t="s">
        <v>269</v>
      </c>
      <c r="B2761" s="17" t="s">
        <v>93</v>
      </c>
      <c r="C2761" s="17" t="s">
        <v>209</v>
      </c>
      <c r="D2761" s="17" t="s">
        <v>96</v>
      </c>
      <c r="E2761" s="24">
        <f>IF(U2761="SC",SUMIFS(SC!F:F,SC!A:A,MAIN!D2761,SC!B:B,MAIN!A2761),SUMIFS(Allocations!$H:$H,Allocations!$A:$A,MAIN!$A2761,Allocations!$B:$B,MAIN!$D2761))</f>
        <v>0</v>
      </c>
      <c r="F2761" s="24">
        <f>IF(U2761="SC",SUMIFS(SC!J:J,SC!A:A,MAIN!D2761,SC!B:B,MAIN!A2761),SUMIFS(Allocations!M:M,Allocations!A:A,MAIN!A2761,Allocations!B:B,MAIN!D2761))</f>
        <v>0</v>
      </c>
      <c r="G2761" s="24">
        <f t="shared" si="799"/>
        <v>0</v>
      </c>
      <c r="H2761" s="24">
        <f>IFERROR(VLOOKUP(S2761,Swaps_wk!$A$2:$AP$151,HLOOKUP(MAIN!D2761,Swaps_wk!$B$2:$AP$151,150,FALSE),FALSE),0)</f>
        <v>0</v>
      </c>
      <c r="I2761" s="24">
        <f>SUMIFS(PASTE_DQS_TRACKER!$D:$D,PASTE_DQS_TRACKER!$C:$C,MAIN!$A2761,PASTE_DQS_TRACKER!$B:$B,MAIN!$D2761)-SUMIFS(PASTE_DQS_TRACKER!$D:$D,PASTE_DQS_TRACKER!$C:$C,MAIN!$A2761,PASTE_DQS_TRACKER!$E:$E,MAIN!$D2761)</f>
        <v>0</v>
      </c>
      <c r="J2761" s="25">
        <f t="shared" si="800"/>
        <v>0</v>
      </c>
      <c r="K2761" s="24">
        <f>IFERROR(IF(V2761="Flex",0,IF(D2761=$D$30,VLOOKUP(A2761,MMO_o10M_lease!$A$1:$F$51,5,FALSE),IF(D2761=$D$26,VLOOKUP(D2761,LANDINGS!$A$3:$BR$40,HLOOKUP(A2761,LANDINGS!$B$1:$CF$42,42,FALSE),FALSE)-IFERROR(VLOOKUP(A2761,MMO_o10M_lease!$A$1:$F$38,5,FALSE),0),VLOOKUP(D2761,LANDINGS!$A$3:$CF$40,HLOOKUP(A2761,LANDINGS!$B$1:$CF$42,42,FALSE),FALSE)))),0)</f>
        <v>0</v>
      </c>
      <c r="L2761" s="24">
        <f>SUMIFS(PASTE_FLEX_TRACKER!$D:$D,PASTE_FLEX_TRACKER!$E:$E,MAIN!$A2761,PASTE_FLEX_TRACKER!$B:$B,MAIN!$D2761)</f>
        <v>0</v>
      </c>
      <c r="M2761" s="35" t="s">
        <v>133</v>
      </c>
      <c r="N2761" s="46" t="s">
        <v>563</v>
      </c>
      <c r="O2761" s="46">
        <f>SUMIFS(MAN_ADJ!$L:$L,MAN_ADJ!$K:$K,MAIN!$D2761,MAN_ADJ!$J:$J,MAIN!$S2761)</f>
        <v>0</v>
      </c>
      <c r="P2761" s="25">
        <f t="shared" si="801"/>
        <v>0</v>
      </c>
      <c r="Q2761" s="28" t="str">
        <f t="shared" si="792"/>
        <v>n/a</v>
      </c>
      <c r="R2761" s="38">
        <f t="shared" si="802"/>
        <v>0</v>
      </c>
      <c r="S2761" s="17" t="s">
        <v>269</v>
      </c>
      <c r="U2761" t="s">
        <v>577</v>
      </c>
      <c r="V2761" t="s">
        <v>735</v>
      </c>
    </row>
    <row r="2762" spans="1:22" x14ac:dyDescent="0.25">
      <c r="A2762" s="17" t="s">
        <v>269</v>
      </c>
      <c r="B2762" s="17" t="s">
        <v>93</v>
      </c>
      <c r="C2762" s="17" t="s">
        <v>209</v>
      </c>
      <c r="D2762" s="17" t="s">
        <v>97</v>
      </c>
      <c r="E2762" s="24">
        <f>IF(U2762="SC",SUMIFS(SC!F:F,SC!A:A,MAIN!D2762,SC!B:B,MAIN!A2762),SUMIFS(Allocations!$H:$H,Allocations!$A:$A,MAIN!$A2762,Allocations!$B:$B,MAIN!$D2762))</f>
        <v>0</v>
      </c>
      <c r="F2762" s="24">
        <f>IF(U2762="SC",SUMIFS(SC!J:J,SC!A:A,MAIN!D2762,SC!B:B,MAIN!A2762),SUMIFS(Allocations!M:M,Allocations!A:A,MAIN!A2762,Allocations!B:B,MAIN!D2762))</f>
        <v>0</v>
      </c>
      <c r="G2762" s="24">
        <f t="shared" si="799"/>
        <v>0</v>
      </c>
      <c r="H2762" s="24">
        <f>IFERROR(VLOOKUP(S2762,Swaps_wk!$A$2:$AP$151,HLOOKUP(MAIN!D2762,Swaps_wk!$B$2:$AP$151,150,FALSE),FALSE),0)</f>
        <v>0</v>
      </c>
      <c r="I2762" s="24">
        <f>SUMIFS(PASTE_DQS_TRACKER!$D:$D,PASTE_DQS_TRACKER!$C:$C,MAIN!$A2762,PASTE_DQS_TRACKER!$B:$B,MAIN!$D2762)-SUMIFS(PASTE_DQS_TRACKER!$D:$D,PASTE_DQS_TRACKER!$C:$C,MAIN!$A2762,PASTE_DQS_TRACKER!$E:$E,MAIN!$D2762)</f>
        <v>0</v>
      </c>
      <c r="J2762" s="25">
        <f t="shared" si="800"/>
        <v>0</v>
      </c>
      <c r="K2762" s="24">
        <f>IFERROR(IF(V2762="Flex",0,IF(D2762=$D$30,VLOOKUP(A2762,MMO_o10M_lease!$A$1:$F$51,5,FALSE),IF(D2762=$D$26,VLOOKUP(D2762,LANDINGS!$A$3:$BR$40,HLOOKUP(A2762,LANDINGS!$B$1:$CF$42,42,FALSE),FALSE)-IFERROR(VLOOKUP(A2762,MMO_o10M_lease!$A$1:$F$38,5,FALSE),0),VLOOKUP(D2762,LANDINGS!$A$3:$CF$40,HLOOKUP(A2762,LANDINGS!$B$1:$CF$42,42,FALSE),FALSE)))),0)</f>
        <v>0</v>
      </c>
      <c r="L2762" s="24">
        <f>SUMIFS(PASTE_FLEX_TRACKER!$D:$D,PASTE_FLEX_TRACKER!$E:$E,MAIN!$A2762,PASTE_FLEX_TRACKER!$B:$B,MAIN!$D2762)</f>
        <v>0</v>
      </c>
      <c r="M2762" s="35" t="s">
        <v>133</v>
      </c>
      <c r="N2762" s="46" t="s">
        <v>563</v>
      </c>
      <c r="O2762" s="46">
        <f>SUMIFS(MAN_ADJ!$L:$L,MAN_ADJ!$K:$K,MAIN!$D2762,MAN_ADJ!$J:$J,MAIN!$S2762)</f>
        <v>0</v>
      </c>
      <c r="P2762" s="25">
        <f t="shared" si="801"/>
        <v>0</v>
      </c>
      <c r="Q2762" s="28" t="str">
        <f t="shared" si="792"/>
        <v>n/a</v>
      </c>
      <c r="R2762" s="38">
        <f t="shared" si="802"/>
        <v>0</v>
      </c>
      <c r="S2762" s="17" t="s">
        <v>269</v>
      </c>
      <c r="U2762" t="s">
        <v>577</v>
      </c>
      <c r="V2762" t="s">
        <v>735</v>
      </c>
    </row>
    <row r="2763" spans="1:22" x14ac:dyDescent="0.25">
      <c r="A2763" s="17" t="s">
        <v>269</v>
      </c>
      <c r="B2763" s="17" t="s">
        <v>93</v>
      </c>
      <c r="C2763" s="17" t="s">
        <v>209</v>
      </c>
      <c r="D2763" s="17" t="s">
        <v>98</v>
      </c>
      <c r="E2763" s="24">
        <f>IF(U2763="SC",SUMIFS(SC!F:F,SC!A:A,MAIN!D2763,SC!B:B,MAIN!A2763),SUMIFS(Allocations!$H:$H,Allocations!$A:$A,MAIN!$A2763,Allocations!$B:$B,MAIN!$D2763))</f>
        <v>0</v>
      </c>
      <c r="F2763" s="24">
        <f>IF(U2763="SC",SUMIFS(SC!J:J,SC!A:A,MAIN!D2763,SC!B:B,MAIN!A2763),SUMIFS(Allocations!M:M,Allocations!A:A,MAIN!A2763,Allocations!B:B,MAIN!D2763))</f>
        <v>0</v>
      </c>
      <c r="G2763" s="24">
        <f t="shared" si="799"/>
        <v>0</v>
      </c>
      <c r="H2763" s="24">
        <f>IFERROR(VLOOKUP(S2763,Swaps_wk!$A$2:$AP$151,HLOOKUP(MAIN!D2763,Swaps_wk!$B$2:$AP$151,150,FALSE),FALSE),0)</f>
        <v>0</v>
      </c>
      <c r="I2763" s="24">
        <f>SUMIFS(PASTE_DQS_TRACKER!$D:$D,PASTE_DQS_TRACKER!$C:$C,MAIN!$A2763,PASTE_DQS_TRACKER!$B:$B,MAIN!$D2763)-SUMIFS(PASTE_DQS_TRACKER!$D:$D,PASTE_DQS_TRACKER!$C:$C,MAIN!$A2763,PASTE_DQS_TRACKER!$E:$E,MAIN!$D2763)</f>
        <v>0</v>
      </c>
      <c r="J2763" s="25">
        <f t="shared" si="800"/>
        <v>0</v>
      </c>
      <c r="K2763" s="24">
        <f>IFERROR(IF(V2763="Flex",0,IF(D2763=$D$30,VLOOKUP(A2763,MMO_o10M_lease!$A$1:$F$51,5,FALSE),IF(D2763=$D$26,VLOOKUP(D2763,LANDINGS!$A$3:$BR$40,HLOOKUP(A2763,LANDINGS!$B$1:$CF$42,42,FALSE),FALSE)-IFERROR(VLOOKUP(A2763,MMO_o10M_lease!$A$1:$F$38,5,FALSE),0),VLOOKUP(D2763,LANDINGS!$A$3:$CF$40,HLOOKUP(A2763,LANDINGS!$B$1:$CF$42,42,FALSE),FALSE)))),0)</f>
        <v>0</v>
      </c>
      <c r="L2763" s="24">
        <f>SUMIFS(PASTE_FLEX_TRACKER!$D:$D,PASTE_FLEX_TRACKER!$E:$E,MAIN!$A2763,PASTE_FLEX_TRACKER!$B:$B,MAIN!$D2763)</f>
        <v>0</v>
      </c>
      <c r="M2763" s="35" t="s">
        <v>133</v>
      </c>
      <c r="N2763" s="46" t="s">
        <v>563</v>
      </c>
      <c r="O2763" s="46">
        <f>SUMIFS(MAN_ADJ!$L:$L,MAN_ADJ!$K:$K,MAIN!$D2763,MAN_ADJ!$J:$J,MAIN!$S2763)</f>
        <v>0</v>
      </c>
      <c r="P2763" s="25">
        <f t="shared" si="801"/>
        <v>0</v>
      </c>
      <c r="Q2763" s="28" t="str">
        <f t="shared" si="792"/>
        <v>n/a</v>
      </c>
      <c r="R2763" s="38">
        <f t="shared" si="802"/>
        <v>0</v>
      </c>
      <c r="S2763" s="17" t="s">
        <v>269</v>
      </c>
      <c r="U2763" t="s">
        <v>577</v>
      </c>
      <c r="V2763" t="s">
        <v>735</v>
      </c>
    </row>
    <row r="2764" spans="1:22" x14ac:dyDescent="0.25">
      <c r="A2764" s="17" t="s">
        <v>269</v>
      </c>
      <c r="B2764" s="17" t="s">
        <v>93</v>
      </c>
      <c r="C2764" s="17" t="s">
        <v>209</v>
      </c>
      <c r="D2764" s="17" t="s">
        <v>99</v>
      </c>
      <c r="E2764" s="24">
        <f>IF(U2764="SC",SUMIFS(SC!F:F,SC!A:A,MAIN!D2764,SC!B:B,MAIN!A2764),SUMIFS(Allocations!$H:$H,Allocations!$A:$A,MAIN!$A2764,Allocations!$B:$B,MAIN!$D2764))</f>
        <v>0.63470000000000004</v>
      </c>
      <c r="F2764" s="24">
        <f>IF(U2764="SC",SUMIFS(SC!J:J,SC!A:A,MAIN!D2764,SC!B:B,MAIN!A2764),SUMIFS(Allocations!M:M,Allocations!A:A,MAIN!A2764,Allocations!B:B,MAIN!D2764))</f>
        <v>0</v>
      </c>
      <c r="G2764" s="24">
        <f t="shared" si="799"/>
        <v>0.63470000000000004</v>
      </c>
      <c r="H2764" s="24">
        <f>IFERROR(VLOOKUP(S2764,Swaps_wk!$A$2:$AP$151,HLOOKUP(MAIN!D2764,Swaps_wk!$B$2:$AP$151,150,FALSE),FALSE),0)</f>
        <v>0</v>
      </c>
      <c r="I2764" s="24">
        <f>SUMIFS(PASTE_DQS_TRACKER!$D:$D,PASTE_DQS_TRACKER!$C:$C,MAIN!$A2764,PASTE_DQS_TRACKER!$B:$B,MAIN!$D2764)-SUMIFS(PASTE_DQS_TRACKER!$D:$D,PASTE_DQS_TRACKER!$C:$C,MAIN!$A2764,PASTE_DQS_TRACKER!$E:$E,MAIN!$D2764)</f>
        <v>0</v>
      </c>
      <c r="J2764" s="25">
        <f t="shared" si="800"/>
        <v>0.63470000000000004</v>
      </c>
      <c r="K2764" s="24">
        <f>IFERROR(IF(V2764="Flex",0,IF(D2764=$D$30,VLOOKUP(A2764,MMO_o10M_lease!$A$1:$F$51,5,FALSE),IF(D2764=$D$26,VLOOKUP(D2764,LANDINGS!$A$3:$BR$40,HLOOKUP(A2764,LANDINGS!$B$1:$CF$42,42,FALSE),FALSE)-IFERROR(VLOOKUP(A2764,MMO_o10M_lease!$A$1:$F$38,5,FALSE),0),VLOOKUP(D2764,LANDINGS!$A$3:$CF$40,HLOOKUP(A2764,LANDINGS!$B$1:$CF$42,42,FALSE),FALSE)))),0)</f>
        <v>0</v>
      </c>
      <c r="L2764" s="24">
        <f>SUMIFS(PASTE_FLEX_TRACKER!$D:$D,PASTE_FLEX_TRACKER!$E:$E,MAIN!$A2764,PASTE_FLEX_TRACKER!$B:$B,MAIN!$D2764)</f>
        <v>0</v>
      </c>
      <c r="M2764" s="35" t="s">
        <v>133</v>
      </c>
      <c r="N2764" s="46" t="s">
        <v>563</v>
      </c>
      <c r="O2764" s="46">
        <f>SUMIFS(MAN_ADJ!$L:$L,MAN_ADJ!$K:$K,MAIN!$D2764,MAN_ADJ!$J:$J,MAIN!$S2764)</f>
        <v>0</v>
      </c>
      <c r="P2764" s="25">
        <f t="shared" si="801"/>
        <v>0</v>
      </c>
      <c r="Q2764" s="28">
        <f t="shared" si="792"/>
        <v>0</v>
      </c>
      <c r="R2764" s="38">
        <f t="shared" si="802"/>
        <v>0.63470000000000004</v>
      </c>
      <c r="S2764" s="17" t="s">
        <v>269</v>
      </c>
      <c r="U2764" t="s">
        <v>577</v>
      </c>
      <c r="V2764" t="s">
        <v>735</v>
      </c>
    </row>
    <row r="2765" spans="1:22" x14ac:dyDescent="0.25">
      <c r="A2765" s="17" t="s">
        <v>269</v>
      </c>
      <c r="B2765" s="17" t="s">
        <v>93</v>
      </c>
      <c r="C2765" s="17" t="s">
        <v>209</v>
      </c>
      <c r="D2765" s="17" t="s">
        <v>100</v>
      </c>
      <c r="E2765" s="24">
        <f>IF(U2765="SC",SUMIFS(SC!F:F,SC!A:A,MAIN!D2765,SC!B:B,MAIN!A2765),SUMIFS(Allocations!$H:$H,Allocations!$A:$A,MAIN!$A2765,Allocations!$B:$B,MAIN!$D2765))</f>
        <v>0</v>
      </c>
      <c r="F2765" s="24">
        <f>IF(U2765="SC",SUMIFS(SC!J:J,SC!A:A,MAIN!D2765,SC!B:B,MAIN!A2765),SUMIFS(Allocations!M:M,Allocations!A:A,MAIN!A2765,Allocations!B:B,MAIN!D2765))</f>
        <v>0</v>
      </c>
      <c r="G2765" s="24">
        <f t="shared" si="799"/>
        <v>0</v>
      </c>
      <c r="H2765" s="24">
        <f>IFERROR(VLOOKUP(S2765,Swaps_wk!$A$2:$AP$151,HLOOKUP(MAIN!D2765,Swaps_wk!$B$2:$AP$151,150,FALSE),FALSE),0)</f>
        <v>0</v>
      </c>
      <c r="I2765" s="24">
        <f>SUMIFS(PASTE_DQS_TRACKER!$D:$D,PASTE_DQS_TRACKER!$C:$C,MAIN!$A2765,PASTE_DQS_TRACKER!$B:$B,MAIN!$D2765)-SUMIFS(PASTE_DQS_TRACKER!$D:$D,PASTE_DQS_TRACKER!$C:$C,MAIN!$A2765,PASTE_DQS_TRACKER!$E:$E,MAIN!$D2765)</f>
        <v>0</v>
      </c>
      <c r="J2765" s="25">
        <f t="shared" si="800"/>
        <v>0</v>
      </c>
      <c r="K2765" s="24">
        <f>IFERROR(IF(V2765="Flex",0,IF(D2765=$D$30,VLOOKUP(A2765,MMO_o10M_lease!$A$1:$F$51,5,FALSE),IF(D2765=$D$26,VLOOKUP(D2765,LANDINGS!$A$3:$BR$40,HLOOKUP(A2765,LANDINGS!$B$1:$CF$42,42,FALSE),FALSE)-IFERROR(VLOOKUP(A2765,MMO_o10M_lease!$A$1:$F$38,5,FALSE),0),VLOOKUP(D2765,LANDINGS!$A$3:$CF$40,HLOOKUP(A2765,LANDINGS!$B$1:$CF$42,42,FALSE),FALSE)))),0)</f>
        <v>0</v>
      </c>
      <c r="L2765" s="24">
        <f>SUMIFS(PASTE_FLEX_TRACKER!$D:$D,PASTE_FLEX_TRACKER!$E:$E,MAIN!$A2765,PASTE_FLEX_TRACKER!$B:$B,MAIN!$D2765)</f>
        <v>0</v>
      </c>
      <c r="M2765" s="35" t="s">
        <v>133</v>
      </c>
      <c r="N2765" s="46" t="s">
        <v>563</v>
      </c>
      <c r="O2765" s="46">
        <f>SUMIFS(MAN_ADJ!$L:$L,MAN_ADJ!$K:$K,MAIN!$D2765,MAN_ADJ!$J:$J,MAIN!$S2765)</f>
        <v>0</v>
      </c>
      <c r="P2765" s="25">
        <f t="shared" si="801"/>
        <v>0</v>
      </c>
      <c r="Q2765" s="28" t="str">
        <f t="shared" si="792"/>
        <v>n/a</v>
      </c>
      <c r="R2765" s="38">
        <f t="shared" si="802"/>
        <v>0</v>
      </c>
      <c r="S2765" s="17" t="s">
        <v>269</v>
      </c>
      <c r="U2765" t="s">
        <v>577</v>
      </c>
      <c r="V2765" t="s">
        <v>735</v>
      </c>
    </row>
    <row r="2766" spans="1:22" x14ac:dyDescent="0.25">
      <c r="A2766" s="17" t="s">
        <v>269</v>
      </c>
      <c r="B2766" s="17" t="s">
        <v>93</v>
      </c>
      <c r="C2766" s="17" t="s">
        <v>209</v>
      </c>
      <c r="D2766" s="17" t="s">
        <v>101</v>
      </c>
      <c r="E2766" s="24">
        <f>IF(U2766="SC",SUMIFS(SC!F:F,SC!A:A,MAIN!D2766,SC!B:B,MAIN!A2766),SUMIFS(Allocations!$H:$H,Allocations!$A:$A,MAIN!$A2766,Allocations!$B:$B,MAIN!$D2766))</f>
        <v>0</v>
      </c>
      <c r="F2766" s="24">
        <f>IF(U2766="SC",SUMIFS(SC!J:J,SC!A:A,MAIN!D2766,SC!B:B,MAIN!A2766),SUMIFS(Allocations!M:M,Allocations!A:A,MAIN!A2766,Allocations!B:B,MAIN!D2766))</f>
        <v>0</v>
      </c>
      <c r="G2766" s="24">
        <f t="shared" si="799"/>
        <v>0</v>
      </c>
      <c r="H2766" s="24">
        <f>IFERROR(VLOOKUP(S2766,Swaps_wk!$A$2:$AP$151,HLOOKUP(MAIN!D2766,Swaps_wk!$B$2:$AP$151,150,FALSE),FALSE),0)</f>
        <v>0</v>
      </c>
      <c r="I2766" s="24">
        <f>SUMIFS(PASTE_DQS_TRACKER!$D:$D,PASTE_DQS_TRACKER!$C:$C,MAIN!$A2766,PASTE_DQS_TRACKER!$B:$B,MAIN!$D2766)-SUMIFS(PASTE_DQS_TRACKER!$D:$D,PASTE_DQS_TRACKER!$C:$C,MAIN!$A2766,PASTE_DQS_TRACKER!$E:$E,MAIN!$D2766)</f>
        <v>0</v>
      </c>
      <c r="J2766" s="25">
        <f t="shared" si="800"/>
        <v>0</v>
      </c>
      <c r="K2766" s="24">
        <f>IFERROR(IF(V2766="Flex",0,IF(D2766=$D$30,VLOOKUP(A2766,MMO_o10M_lease!$A$1:$F$51,5,FALSE),IF(D2766=$D$26,VLOOKUP(D2766,LANDINGS!$A$3:$BR$40,HLOOKUP(A2766,LANDINGS!$B$1:$CF$42,42,FALSE),FALSE)-IFERROR(VLOOKUP(A2766,MMO_o10M_lease!$A$1:$F$38,5,FALSE),0),VLOOKUP(D2766,LANDINGS!$A$3:$CF$40,HLOOKUP(A2766,LANDINGS!$B$1:$CF$42,42,FALSE),FALSE)))),0)</f>
        <v>0</v>
      </c>
      <c r="L2766" s="24">
        <f>SUMIFS(PASTE_FLEX_TRACKER!$D:$D,PASTE_FLEX_TRACKER!$E:$E,MAIN!$A2766,PASTE_FLEX_TRACKER!$B:$B,MAIN!$D2766)</f>
        <v>0</v>
      </c>
      <c r="M2766" s="35" t="s">
        <v>133</v>
      </c>
      <c r="N2766" s="46" t="s">
        <v>563</v>
      </c>
      <c r="O2766" s="46">
        <f>SUMIFS(MAN_ADJ!$L:$L,MAN_ADJ!$K:$K,MAIN!$D2766,MAN_ADJ!$J:$J,MAIN!$S2766)</f>
        <v>0</v>
      </c>
      <c r="P2766" s="25">
        <f t="shared" si="801"/>
        <v>0</v>
      </c>
      <c r="Q2766" s="28" t="str">
        <f t="shared" si="792"/>
        <v>n/a</v>
      </c>
      <c r="R2766" s="38">
        <f t="shared" si="802"/>
        <v>0</v>
      </c>
      <c r="S2766" s="17" t="s">
        <v>269</v>
      </c>
      <c r="U2766" t="s">
        <v>577</v>
      </c>
      <c r="V2766" t="s">
        <v>735</v>
      </c>
    </row>
    <row r="2767" spans="1:22" x14ac:dyDescent="0.25">
      <c r="A2767" s="17" t="s">
        <v>269</v>
      </c>
      <c r="B2767" s="17" t="s">
        <v>93</v>
      </c>
      <c r="C2767" s="17" t="s">
        <v>209</v>
      </c>
      <c r="D2767" s="17" t="s">
        <v>102</v>
      </c>
      <c r="E2767" s="24">
        <f>IF(U2767="SC",SUMIFS(SC!F:F,SC!A:A,MAIN!D2767,SC!B:B,MAIN!A2767),SUMIFS(Allocations!$H:$H,Allocations!$A:$A,MAIN!$A2767,Allocations!$B:$B,MAIN!$D2767))</f>
        <v>0</v>
      </c>
      <c r="F2767" s="24">
        <f>IF(U2767="SC",SUMIFS(SC!J:J,SC!A:A,MAIN!D2767,SC!B:B,MAIN!A2767),SUMIFS(Allocations!M:M,Allocations!A:A,MAIN!A2767,Allocations!B:B,MAIN!D2767))</f>
        <v>0</v>
      </c>
      <c r="G2767" s="24">
        <f t="shared" si="799"/>
        <v>0</v>
      </c>
      <c r="H2767" s="24">
        <f>IFERROR(VLOOKUP(S2767,Swaps_wk!$A$2:$AP$151,HLOOKUP(MAIN!D2767,Swaps_wk!$B$2:$AP$151,150,FALSE),FALSE),0)</f>
        <v>0</v>
      </c>
      <c r="I2767" s="24">
        <f>SUMIFS(PASTE_DQS_TRACKER!$D:$D,PASTE_DQS_TRACKER!$C:$C,MAIN!$A2767,PASTE_DQS_TRACKER!$B:$B,MAIN!$D2767)-SUMIFS(PASTE_DQS_TRACKER!$D:$D,PASTE_DQS_TRACKER!$C:$C,MAIN!$A2767,PASTE_DQS_TRACKER!$E:$E,MAIN!$D2767)</f>
        <v>0</v>
      </c>
      <c r="J2767" s="25">
        <f t="shared" si="800"/>
        <v>0</v>
      </c>
      <c r="K2767" s="24">
        <f>IFERROR(IF(V2767="Flex",0,IF(D2767=$D$30,VLOOKUP(A2767,MMO_o10M_lease!$A$1:$F$51,5,FALSE),IF(D2767=$D$26,VLOOKUP(D2767,LANDINGS!$A$3:$BR$40,HLOOKUP(A2767,LANDINGS!$B$1:$CF$42,42,FALSE),FALSE)-IFERROR(VLOOKUP(A2767,MMO_o10M_lease!$A$1:$F$38,5,FALSE),0),VLOOKUP(D2767,LANDINGS!$A$3:$CF$40,HLOOKUP(A2767,LANDINGS!$B$1:$CF$42,42,FALSE),FALSE)))),0)</f>
        <v>0</v>
      </c>
      <c r="L2767" s="24">
        <f>SUMIFS(PASTE_FLEX_TRACKER!$D:$D,PASTE_FLEX_TRACKER!$E:$E,MAIN!$A2767,PASTE_FLEX_TRACKER!$B:$B,MAIN!$D2767)</f>
        <v>0</v>
      </c>
      <c r="M2767" s="35" t="s">
        <v>133</v>
      </c>
      <c r="N2767" s="46" t="s">
        <v>563</v>
      </c>
      <c r="O2767" s="46">
        <f>SUMIFS(MAN_ADJ!$L:$L,MAN_ADJ!$K:$K,MAIN!$D2767,MAN_ADJ!$J:$J,MAIN!$S2767)</f>
        <v>0</v>
      </c>
      <c r="P2767" s="25">
        <f t="shared" si="801"/>
        <v>0</v>
      </c>
      <c r="Q2767" s="28" t="str">
        <f t="shared" si="792"/>
        <v>n/a</v>
      </c>
      <c r="R2767" s="38">
        <f t="shared" si="802"/>
        <v>0</v>
      </c>
      <c r="S2767" s="17" t="s">
        <v>269</v>
      </c>
      <c r="U2767" t="s">
        <v>577</v>
      </c>
      <c r="V2767" t="s">
        <v>735</v>
      </c>
    </row>
    <row r="2768" spans="1:22" x14ac:dyDescent="0.25">
      <c r="A2768" s="17" t="s">
        <v>269</v>
      </c>
      <c r="B2768" s="17" t="s">
        <v>93</v>
      </c>
      <c r="C2768" s="17" t="s">
        <v>209</v>
      </c>
      <c r="D2768" s="17" t="s">
        <v>103</v>
      </c>
      <c r="E2768" s="24">
        <f>IF(U2768="SC",SUMIFS(SC!F:F,SC!A:A,MAIN!D2768,SC!B:B,MAIN!A2768),SUMIFS(Allocations!$H:$H,Allocations!$A:$A,MAIN!$A2768,Allocations!$B:$B,MAIN!$D2768))</f>
        <v>0</v>
      </c>
      <c r="F2768" s="24">
        <f>IF(U2768="SC",SUMIFS(SC!J:J,SC!A:A,MAIN!D2768,SC!B:B,MAIN!A2768),SUMIFS(Allocations!M:M,Allocations!A:A,MAIN!A2768,Allocations!B:B,MAIN!D2768))</f>
        <v>0</v>
      </c>
      <c r="G2768" s="24">
        <f t="shared" si="799"/>
        <v>0</v>
      </c>
      <c r="H2768" s="24">
        <f>IFERROR(VLOOKUP(S2768,Swaps_wk!$A$2:$AP$151,HLOOKUP(MAIN!D2768,Swaps_wk!$B$2:$AP$151,150,FALSE),FALSE),0)</f>
        <v>0</v>
      </c>
      <c r="I2768" s="24">
        <f>SUMIFS(PASTE_DQS_TRACKER!$D:$D,PASTE_DQS_TRACKER!$C:$C,MAIN!$A2768,PASTE_DQS_TRACKER!$B:$B,MAIN!$D2768)-SUMIFS(PASTE_DQS_TRACKER!$D:$D,PASTE_DQS_TRACKER!$C:$C,MAIN!$A2768,PASTE_DQS_TRACKER!$E:$E,MAIN!$D2768)</f>
        <v>0</v>
      </c>
      <c r="J2768" s="25">
        <f t="shared" si="800"/>
        <v>0</v>
      </c>
      <c r="K2768" s="24">
        <f>IFERROR(IF(V2768="Flex",0,IF(D2768=$D$30,VLOOKUP(A2768,MMO_o10M_lease!$A$1:$F$51,5,FALSE),IF(D2768=$D$26,VLOOKUP(D2768,LANDINGS!$A$3:$BR$40,HLOOKUP(A2768,LANDINGS!$B$1:$CF$42,42,FALSE),FALSE)-IFERROR(VLOOKUP(A2768,MMO_o10M_lease!$A$1:$F$38,5,FALSE),0),VLOOKUP(D2768,LANDINGS!$A$3:$CF$40,HLOOKUP(A2768,LANDINGS!$B$1:$CF$42,42,FALSE),FALSE)))),0)</f>
        <v>0</v>
      </c>
      <c r="L2768" s="24">
        <f>SUMIFS(PASTE_FLEX_TRACKER!$D:$D,PASTE_FLEX_TRACKER!$E:$E,MAIN!$A2768,PASTE_FLEX_TRACKER!$B:$B,MAIN!$D2768)</f>
        <v>0</v>
      </c>
      <c r="M2768" s="35" t="s">
        <v>133</v>
      </c>
      <c r="N2768" s="46" t="s">
        <v>563</v>
      </c>
      <c r="O2768" s="46">
        <f>SUMIFS(MAN_ADJ!$L:$L,MAN_ADJ!$K:$K,MAIN!$D2768,MAN_ADJ!$J:$J,MAIN!$S2768)</f>
        <v>0</v>
      </c>
      <c r="P2768" s="25">
        <f t="shared" si="801"/>
        <v>0</v>
      </c>
      <c r="Q2768" s="28" t="str">
        <f t="shared" si="792"/>
        <v>n/a</v>
      </c>
      <c r="R2768" s="38">
        <f t="shared" si="802"/>
        <v>0</v>
      </c>
      <c r="S2768" s="17" t="s">
        <v>269</v>
      </c>
      <c r="U2768" t="s">
        <v>577</v>
      </c>
      <c r="V2768" t="s">
        <v>735</v>
      </c>
    </row>
    <row r="2769" spans="1:22" x14ac:dyDescent="0.25">
      <c r="A2769" s="17" t="s">
        <v>269</v>
      </c>
      <c r="B2769" s="17" t="s">
        <v>93</v>
      </c>
      <c r="C2769" s="17" t="s">
        <v>209</v>
      </c>
      <c r="D2769" s="17" t="s">
        <v>104</v>
      </c>
      <c r="E2769" s="24">
        <f>IF(U2769="SC",SUMIFS(SC!F:F,SC!A:A,MAIN!D2769,SC!B:B,MAIN!A2769),SUMIFS(Allocations!$H:$H,Allocations!$A:$A,MAIN!$A2769,Allocations!$B:$B,MAIN!$D2769))</f>
        <v>0</v>
      </c>
      <c r="F2769" s="24">
        <f>IF(U2769="SC",SUMIFS(SC!J:J,SC!A:A,MAIN!D2769,SC!B:B,MAIN!A2769),SUMIFS(Allocations!M:M,Allocations!A:A,MAIN!A2769,Allocations!B:B,MAIN!D2769))</f>
        <v>0</v>
      </c>
      <c r="G2769" s="24">
        <f t="shared" si="799"/>
        <v>0</v>
      </c>
      <c r="H2769" s="24">
        <f>IFERROR(VLOOKUP(S2769,Swaps_wk!$A$2:$AP$151,HLOOKUP(MAIN!D2769,Swaps_wk!$B$2:$AP$151,150,FALSE),FALSE),0)</f>
        <v>0</v>
      </c>
      <c r="I2769" s="24">
        <f>SUMIFS(PASTE_DQS_TRACKER!$D:$D,PASTE_DQS_TRACKER!$C:$C,MAIN!$A2769,PASTE_DQS_TRACKER!$B:$B,MAIN!$D2769)-SUMIFS(PASTE_DQS_TRACKER!$D:$D,PASTE_DQS_TRACKER!$C:$C,MAIN!$A2769,PASTE_DQS_TRACKER!$E:$E,MAIN!$D2769)</f>
        <v>0</v>
      </c>
      <c r="J2769" s="25">
        <f t="shared" si="800"/>
        <v>0</v>
      </c>
      <c r="K2769" s="24">
        <f>IFERROR(IF(V2769="Flex",0,IF(D2769=$D$30,VLOOKUP(A2769,MMO_o10M_lease!$A$1:$F$51,5,FALSE),IF(D2769=$D$26,VLOOKUP(D2769,LANDINGS!$A$3:$BR$40,HLOOKUP(A2769,LANDINGS!$B$1:$CF$42,42,FALSE),FALSE)-IFERROR(VLOOKUP(A2769,MMO_o10M_lease!$A$1:$F$38,5,FALSE),0),VLOOKUP(D2769,LANDINGS!$A$3:$CF$40,HLOOKUP(A2769,LANDINGS!$B$1:$CF$42,42,FALSE),FALSE)))),0)</f>
        <v>0</v>
      </c>
      <c r="L2769" s="24">
        <f>SUMIFS(PASTE_FLEX_TRACKER!$D:$D,PASTE_FLEX_TRACKER!$E:$E,MAIN!$A2769,PASTE_FLEX_TRACKER!$B:$B,MAIN!$D2769)</f>
        <v>0</v>
      </c>
      <c r="M2769" s="35" t="s">
        <v>133</v>
      </c>
      <c r="N2769" s="46" t="s">
        <v>563</v>
      </c>
      <c r="O2769" s="46">
        <f>SUMIFS(MAN_ADJ!$L:$L,MAN_ADJ!$K:$K,MAIN!$D2769,MAN_ADJ!$J:$J,MAIN!$S2769)</f>
        <v>0</v>
      </c>
      <c r="P2769" s="25">
        <f t="shared" si="801"/>
        <v>0</v>
      </c>
      <c r="Q2769" s="28" t="str">
        <f t="shared" si="792"/>
        <v>n/a</v>
      </c>
      <c r="R2769" s="38">
        <f t="shared" si="802"/>
        <v>0</v>
      </c>
      <c r="S2769" s="17" t="s">
        <v>269</v>
      </c>
      <c r="U2769" t="s">
        <v>577</v>
      </c>
      <c r="V2769" t="s">
        <v>735</v>
      </c>
    </row>
    <row r="2770" spans="1:22" x14ac:dyDescent="0.25">
      <c r="A2770" s="17" t="s">
        <v>269</v>
      </c>
      <c r="B2770" s="17" t="s">
        <v>93</v>
      </c>
      <c r="C2770" s="17" t="s">
        <v>209</v>
      </c>
      <c r="D2770" s="17" t="s">
        <v>105</v>
      </c>
      <c r="E2770" s="24">
        <f>IF(U2770="SC",SUMIFS(SC!F:F,SC!A:A,MAIN!D2770,SC!B:B,MAIN!A2770),SUMIFS(Allocations!$H:$H,Allocations!$A:$A,MAIN!$A2770,Allocations!$B:$B,MAIN!$D2770))</f>
        <v>0</v>
      </c>
      <c r="F2770" s="24">
        <f>IF(U2770="SC",SUMIFS(SC!J:J,SC!A:A,MAIN!D2770,SC!B:B,MAIN!A2770),SUMIFS(Allocations!M:M,Allocations!A:A,MAIN!A2770,Allocations!B:B,MAIN!D2770))</f>
        <v>0</v>
      </c>
      <c r="G2770" s="24">
        <f t="shared" si="799"/>
        <v>0</v>
      </c>
      <c r="H2770" s="24">
        <f>IFERROR(VLOOKUP(S2770,Swaps_wk!$A$2:$AP$151,HLOOKUP(MAIN!D2770,Swaps_wk!$B$2:$AP$151,150,FALSE),FALSE),0)</f>
        <v>0</v>
      </c>
      <c r="I2770" s="24">
        <f>SUMIFS(PASTE_DQS_TRACKER!$D:$D,PASTE_DQS_TRACKER!$C:$C,MAIN!$A2770,PASTE_DQS_TRACKER!$B:$B,MAIN!$D2770)-SUMIFS(PASTE_DQS_TRACKER!$D:$D,PASTE_DQS_TRACKER!$C:$C,MAIN!$A2770,PASTE_DQS_TRACKER!$E:$E,MAIN!$D2770)</f>
        <v>0</v>
      </c>
      <c r="J2770" s="25">
        <f t="shared" si="800"/>
        <v>0</v>
      </c>
      <c r="K2770" s="24">
        <f>IFERROR(IF(V2770="Flex",0,IF(D2770=$D$30,VLOOKUP(A2770,MMO_o10M_lease!$A$1:$F$51,5,FALSE),IF(D2770=$D$26,VLOOKUP(D2770,LANDINGS!$A$3:$BR$40,HLOOKUP(A2770,LANDINGS!$B$1:$CF$42,42,FALSE),FALSE)-IFERROR(VLOOKUP(A2770,MMO_o10M_lease!$A$1:$F$38,5,FALSE),0),VLOOKUP(D2770,LANDINGS!$A$3:$CF$40,HLOOKUP(A2770,LANDINGS!$B$1:$CF$42,42,FALSE),FALSE)))),0)</f>
        <v>0</v>
      </c>
      <c r="L2770" s="24">
        <f>SUMIFS(PASTE_FLEX_TRACKER!$D:$D,PASTE_FLEX_TRACKER!$E:$E,MAIN!$A2770,PASTE_FLEX_TRACKER!$B:$B,MAIN!$D2770)</f>
        <v>0</v>
      </c>
      <c r="M2770" s="35" t="s">
        <v>133</v>
      </c>
      <c r="N2770" s="46" t="s">
        <v>563</v>
      </c>
      <c r="O2770" s="46">
        <f>SUMIFS(MAN_ADJ!$L:$L,MAN_ADJ!$K:$K,MAIN!$D2770,MAN_ADJ!$J:$J,MAIN!$S2770)</f>
        <v>0</v>
      </c>
      <c r="P2770" s="25">
        <f t="shared" si="801"/>
        <v>0</v>
      </c>
      <c r="Q2770" s="28" t="str">
        <f t="shared" si="792"/>
        <v>n/a</v>
      </c>
      <c r="R2770" s="38">
        <f t="shared" si="802"/>
        <v>0</v>
      </c>
      <c r="S2770" s="17" t="s">
        <v>269</v>
      </c>
      <c r="U2770" t="s">
        <v>577</v>
      </c>
      <c r="V2770" t="s">
        <v>735</v>
      </c>
    </row>
    <row r="2771" spans="1:22" x14ac:dyDescent="0.25">
      <c r="A2771" s="17" t="s">
        <v>269</v>
      </c>
      <c r="B2771" s="17" t="s">
        <v>93</v>
      </c>
      <c r="C2771" s="17" t="s">
        <v>209</v>
      </c>
      <c r="D2771" s="17" t="s">
        <v>106</v>
      </c>
      <c r="E2771" s="24">
        <f>IF(U2771="SC",SUMIFS(SC!F:F,SC!A:A,MAIN!D2771,SC!B:B,MAIN!A2771),SUMIFS(Allocations!$H:$H,Allocations!$A:$A,MAIN!$A2771,Allocations!$B:$B,MAIN!$D2771))</f>
        <v>0.13740000000000002</v>
      </c>
      <c r="F2771" s="24">
        <f>IF(U2771="SC",SUMIFS(SC!J:J,SC!A:A,MAIN!D2771,SC!B:B,MAIN!A2771),SUMIFS(Allocations!M:M,Allocations!A:A,MAIN!A2771,Allocations!B:B,MAIN!D2771))</f>
        <v>0</v>
      </c>
      <c r="G2771" s="24">
        <f t="shared" si="799"/>
        <v>0.13740000000000002</v>
      </c>
      <c r="H2771" s="24">
        <f>IFERROR(VLOOKUP(S2771,Swaps_wk!$A$2:$AP$151,HLOOKUP(MAIN!D2771,Swaps_wk!$B$2:$AP$151,150,FALSE),FALSE),0)</f>
        <v>0</v>
      </c>
      <c r="I2771" s="24">
        <f>SUMIFS(PASTE_DQS_TRACKER!$D:$D,PASTE_DQS_TRACKER!$C:$C,MAIN!$A2771,PASTE_DQS_TRACKER!$B:$B,MAIN!$D2771)-SUMIFS(PASTE_DQS_TRACKER!$D:$D,PASTE_DQS_TRACKER!$C:$C,MAIN!$A2771,PASTE_DQS_TRACKER!$E:$E,MAIN!$D2771)</f>
        <v>0</v>
      </c>
      <c r="J2771" s="25">
        <f t="shared" si="800"/>
        <v>0.13740000000000002</v>
      </c>
      <c r="K2771" s="24">
        <f>IFERROR(IF(V2771="Flex",0,IF(D2771=$D$30,VLOOKUP(A2771,MMO_o10M_lease!$A$1:$F$51,5,FALSE),IF(D2771=$D$26,VLOOKUP(D2771,LANDINGS!$A$3:$BR$40,HLOOKUP(A2771,LANDINGS!$B$1:$CF$42,42,FALSE),FALSE)-IFERROR(VLOOKUP(A2771,MMO_o10M_lease!$A$1:$F$38,5,FALSE),0),VLOOKUP(D2771,LANDINGS!$A$3:$CF$40,HLOOKUP(A2771,LANDINGS!$B$1:$CF$42,42,FALSE),FALSE)))),0)</f>
        <v>0</v>
      </c>
      <c r="L2771" s="24">
        <f>SUMIFS(PASTE_FLEX_TRACKER!$D:$D,PASTE_FLEX_TRACKER!$E:$E,MAIN!$A2771,PASTE_FLEX_TRACKER!$B:$B,MAIN!$D2771)</f>
        <v>0</v>
      </c>
      <c r="M2771" s="35" t="s">
        <v>133</v>
      </c>
      <c r="N2771" s="46" t="s">
        <v>563</v>
      </c>
      <c r="O2771" s="46">
        <f>SUMIFS(MAN_ADJ!$L:$L,MAN_ADJ!$K:$K,MAIN!$D2771,MAN_ADJ!$J:$J,MAIN!$S2771)</f>
        <v>0</v>
      </c>
      <c r="P2771" s="25">
        <f t="shared" si="801"/>
        <v>0</v>
      </c>
      <c r="Q2771" s="28">
        <f t="shared" si="792"/>
        <v>0</v>
      </c>
      <c r="R2771" s="38">
        <f t="shared" si="802"/>
        <v>0.13740000000000002</v>
      </c>
      <c r="S2771" s="17" t="s">
        <v>269</v>
      </c>
      <c r="U2771" t="s">
        <v>577</v>
      </c>
      <c r="V2771" t="s">
        <v>735</v>
      </c>
    </row>
    <row r="2772" spans="1:22" x14ac:dyDescent="0.25">
      <c r="A2772" s="17" t="s">
        <v>269</v>
      </c>
      <c r="B2772" s="17" t="s">
        <v>93</v>
      </c>
      <c r="C2772" s="17" t="s">
        <v>209</v>
      </c>
      <c r="D2772" s="17" t="s">
        <v>107</v>
      </c>
      <c r="E2772" s="24">
        <f>IF(U2772="SC",SUMIFS(SC!F:F,SC!A:A,MAIN!D2772,SC!B:B,MAIN!A2772),SUMIFS(Allocations!$H:$H,Allocations!$A:$A,MAIN!$A2772,Allocations!$B:$B,MAIN!$D2772))</f>
        <v>0</v>
      </c>
      <c r="F2772" s="24">
        <f>IF(U2772="SC",SUMIFS(SC!J:J,SC!A:A,MAIN!D2772,SC!B:B,MAIN!A2772),SUMIFS(Allocations!M:M,Allocations!A:A,MAIN!A2772,Allocations!B:B,MAIN!D2772))</f>
        <v>0</v>
      </c>
      <c r="G2772" s="24">
        <f t="shared" si="799"/>
        <v>0</v>
      </c>
      <c r="H2772" s="24">
        <f>IFERROR(VLOOKUP(S2772,Swaps_wk!$A$2:$AP$151,HLOOKUP(MAIN!D2772,Swaps_wk!$B$2:$AP$151,150,FALSE),FALSE),0)</f>
        <v>0</v>
      </c>
      <c r="I2772" s="24">
        <f>SUMIFS(PASTE_DQS_TRACKER!$D:$D,PASTE_DQS_TRACKER!$C:$C,MAIN!$A2772,PASTE_DQS_TRACKER!$B:$B,MAIN!$D2772)-SUMIFS(PASTE_DQS_TRACKER!$D:$D,PASTE_DQS_TRACKER!$C:$C,MAIN!$A2772,PASTE_DQS_TRACKER!$E:$E,MAIN!$D2772)</f>
        <v>0</v>
      </c>
      <c r="J2772" s="25">
        <f t="shared" si="800"/>
        <v>0</v>
      </c>
      <c r="K2772" s="24">
        <f>IFERROR(IF(V2772="Flex",0,IF(D2772=$D$30,VLOOKUP(A2772,MMO_o10M_lease!$A$1:$F$51,5,FALSE),IF(D2772=$D$26,VLOOKUP(D2772,LANDINGS!$A$3:$BR$40,HLOOKUP(A2772,LANDINGS!$B$1:$CF$42,42,FALSE),FALSE)-IFERROR(VLOOKUP(A2772,MMO_o10M_lease!$A$1:$F$38,5,FALSE),0),VLOOKUP(D2772,LANDINGS!$A$3:$CF$40,HLOOKUP(A2772,LANDINGS!$B$1:$CF$42,42,FALSE),FALSE)))),0)</f>
        <v>0</v>
      </c>
      <c r="L2772" s="24">
        <f>SUMIFS(PASTE_FLEX_TRACKER!$D:$D,PASTE_FLEX_TRACKER!$E:$E,MAIN!$A2772,PASTE_FLEX_TRACKER!$B:$B,MAIN!$D2772)</f>
        <v>0</v>
      </c>
      <c r="M2772" s="35" t="s">
        <v>133</v>
      </c>
      <c r="N2772" s="46" t="s">
        <v>563</v>
      </c>
      <c r="O2772" s="46">
        <f>SUMIFS(MAN_ADJ!$L:$L,MAN_ADJ!$K:$K,MAIN!$D2772,MAN_ADJ!$J:$J,MAIN!$S2772)</f>
        <v>0</v>
      </c>
      <c r="P2772" s="25">
        <f t="shared" si="801"/>
        <v>0</v>
      </c>
      <c r="Q2772" s="28" t="str">
        <f t="shared" si="792"/>
        <v>n/a</v>
      </c>
      <c r="R2772" s="38">
        <f t="shared" si="802"/>
        <v>0</v>
      </c>
      <c r="S2772" s="17" t="s">
        <v>269</v>
      </c>
      <c r="U2772" t="s">
        <v>577</v>
      </c>
      <c r="V2772" t="s">
        <v>735</v>
      </c>
    </row>
    <row r="2773" spans="1:22" x14ac:dyDescent="0.25">
      <c r="A2773" s="17" t="s">
        <v>269</v>
      </c>
      <c r="B2773" s="17" t="s">
        <v>93</v>
      </c>
      <c r="C2773" s="17" t="s">
        <v>209</v>
      </c>
      <c r="D2773" s="17" t="s">
        <v>108</v>
      </c>
      <c r="E2773" s="24">
        <f>IF(U2773="SC",SUMIFS(SC!F:F,SC!A:A,MAIN!D2773,SC!B:B,MAIN!A2773),SUMIFS(Allocations!$H:$H,Allocations!$A:$A,MAIN!$A2773,Allocations!$B:$B,MAIN!$D2773))</f>
        <v>1.3279000000000001</v>
      </c>
      <c r="F2773" s="24">
        <f>IF(U2773="SC",SUMIFS(SC!J:J,SC!A:A,MAIN!D2773,SC!B:B,MAIN!A2773),SUMIFS(Allocations!M:M,Allocations!A:A,MAIN!A2773,Allocations!B:B,MAIN!D2773))</f>
        <v>0</v>
      </c>
      <c r="G2773" s="24">
        <f t="shared" si="799"/>
        <v>1.3279000000000001</v>
      </c>
      <c r="H2773" s="24">
        <f>IFERROR(VLOOKUP(S2773,Swaps_wk!$A$2:$AP$151,HLOOKUP(MAIN!D2773,Swaps_wk!$B$2:$AP$151,150,FALSE),FALSE),0)</f>
        <v>0</v>
      </c>
      <c r="I2773" s="24">
        <f>SUMIFS(PASTE_DQS_TRACKER!$D:$D,PASTE_DQS_TRACKER!$C:$C,MAIN!$A2773,PASTE_DQS_TRACKER!$B:$B,MAIN!$D2773)-SUMIFS(PASTE_DQS_TRACKER!$D:$D,PASTE_DQS_TRACKER!$C:$C,MAIN!$A2773,PASTE_DQS_TRACKER!$E:$E,MAIN!$D2773)</f>
        <v>0</v>
      </c>
      <c r="J2773" s="25">
        <f t="shared" si="800"/>
        <v>1.3279000000000001</v>
      </c>
      <c r="K2773" s="24">
        <f>IFERROR(IF(V2773="Flex",0,IF(D2773=$D$30,VLOOKUP(A2773,MMO_o10M_lease!$A$1:$F$51,5,FALSE),IF(D2773=$D$26,VLOOKUP(D2773,LANDINGS!$A$3:$BR$40,HLOOKUP(A2773,LANDINGS!$B$1:$CF$42,42,FALSE),FALSE)-IFERROR(VLOOKUP(A2773,MMO_o10M_lease!$A$1:$F$38,5,FALSE),0),VLOOKUP(D2773,LANDINGS!$A$3:$CF$40,HLOOKUP(A2773,LANDINGS!$B$1:$CF$42,42,FALSE),FALSE)))),0)</f>
        <v>0</v>
      </c>
      <c r="L2773" s="24">
        <f>SUMIFS(PASTE_FLEX_TRACKER!$D:$D,PASTE_FLEX_TRACKER!$E:$E,MAIN!$A2773,PASTE_FLEX_TRACKER!$B:$B,MAIN!$D2773)</f>
        <v>0</v>
      </c>
      <c r="M2773" s="35" t="s">
        <v>133</v>
      </c>
      <c r="N2773" s="46" t="s">
        <v>563</v>
      </c>
      <c r="O2773" s="46">
        <f>SUMIFS(MAN_ADJ!$L:$L,MAN_ADJ!$K:$K,MAIN!$D2773,MAN_ADJ!$J:$J,MAIN!$S2773)</f>
        <v>0</v>
      </c>
      <c r="P2773" s="25">
        <f t="shared" si="801"/>
        <v>0</v>
      </c>
      <c r="Q2773" s="28">
        <f t="shared" si="792"/>
        <v>0</v>
      </c>
      <c r="R2773" s="38">
        <f t="shared" si="802"/>
        <v>1.3279000000000001</v>
      </c>
      <c r="S2773" s="17" t="s">
        <v>269</v>
      </c>
      <c r="U2773" t="s">
        <v>577</v>
      </c>
      <c r="V2773" t="s">
        <v>735</v>
      </c>
    </row>
    <row r="2774" spans="1:22" x14ac:dyDescent="0.25">
      <c r="A2774" s="17" t="s">
        <v>269</v>
      </c>
      <c r="B2774" s="17" t="s">
        <v>93</v>
      </c>
      <c r="C2774" s="17" t="s">
        <v>209</v>
      </c>
      <c r="D2774" s="17" t="s">
        <v>109</v>
      </c>
      <c r="E2774" s="24">
        <f>IF(U2774="SC",SUMIFS(SC!F:F,SC!A:A,MAIN!D2774,SC!B:B,MAIN!A2774),SUMIFS(Allocations!$H:$H,Allocations!$A:$A,MAIN!$A2774,Allocations!$B:$B,MAIN!$D2774))</f>
        <v>0</v>
      </c>
      <c r="F2774" s="24">
        <f>IF(U2774="SC",SUMIFS(SC!J:J,SC!A:A,MAIN!D2774,SC!B:B,MAIN!A2774),SUMIFS(Allocations!M:M,Allocations!A:A,MAIN!A2774,Allocations!B:B,MAIN!D2774))</f>
        <v>0</v>
      </c>
      <c r="G2774" s="24">
        <f t="shared" si="799"/>
        <v>0</v>
      </c>
      <c r="H2774" s="24">
        <f>IFERROR(VLOOKUP(S2774,Swaps_wk!$A$2:$AP$151,HLOOKUP(MAIN!D2774,Swaps_wk!$B$2:$AP$151,150,FALSE),FALSE),0)</f>
        <v>0</v>
      </c>
      <c r="I2774" s="24">
        <f>SUMIFS(PASTE_DQS_TRACKER!$D:$D,PASTE_DQS_TRACKER!$C:$C,MAIN!$A2774,PASTE_DQS_TRACKER!$B:$B,MAIN!$D2774)-SUMIFS(PASTE_DQS_TRACKER!$D:$D,PASTE_DQS_TRACKER!$C:$C,MAIN!$A2774,PASTE_DQS_TRACKER!$E:$E,MAIN!$D2774)</f>
        <v>0</v>
      </c>
      <c r="J2774" s="25">
        <f t="shared" si="800"/>
        <v>0</v>
      </c>
      <c r="K2774" s="24">
        <f>IFERROR(IF(V2774="Flex",0,IF(D2774=$D$30,VLOOKUP(A2774,MMO_o10M_lease!$A$1:$F$51,5,FALSE),IF(D2774=$D$26,VLOOKUP(D2774,LANDINGS!$A$3:$BR$40,HLOOKUP(A2774,LANDINGS!$B$1:$CF$42,42,FALSE),FALSE)-IFERROR(VLOOKUP(A2774,MMO_o10M_lease!$A$1:$F$38,5,FALSE),0),VLOOKUP(D2774,LANDINGS!$A$3:$CF$40,HLOOKUP(A2774,LANDINGS!$B$1:$CF$42,42,FALSE),FALSE)))),0)</f>
        <v>0</v>
      </c>
      <c r="L2774" s="24">
        <f>SUMIFS(PASTE_FLEX_TRACKER!$D:$D,PASTE_FLEX_TRACKER!$E:$E,MAIN!$A2774,PASTE_FLEX_TRACKER!$B:$B,MAIN!$D2774)</f>
        <v>0</v>
      </c>
      <c r="M2774" s="35" t="s">
        <v>133</v>
      </c>
      <c r="N2774" s="46" t="s">
        <v>563</v>
      </c>
      <c r="O2774" s="46">
        <f>SUMIFS(MAN_ADJ!$L:$L,MAN_ADJ!$K:$K,MAIN!$D2774,MAN_ADJ!$J:$J,MAIN!$S2774)</f>
        <v>0</v>
      </c>
      <c r="P2774" s="25">
        <f t="shared" si="801"/>
        <v>0</v>
      </c>
      <c r="Q2774" s="28" t="str">
        <f t="shared" si="792"/>
        <v>n/a</v>
      </c>
      <c r="R2774" s="38">
        <f t="shared" si="802"/>
        <v>0</v>
      </c>
      <c r="S2774" s="17" t="s">
        <v>269</v>
      </c>
      <c r="U2774" t="s">
        <v>577</v>
      </c>
      <c r="V2774" t="s">
        <v>735</v>
      </c>
    </row>
    <row r="2775" spans="1:22" x14ac:dyDescent="0.25">
      <c r="A2775" s="17" t="s">
        <v>269</v>
      </c>
      <c r="B2775" s="17" t="s">
        <v>93</v>
      </c>
      <c r="C2775" s="17" t="s">
        <v>209</v>
      </c>
      <c r="D2775" s="17" t="s">
        <v>110</v>
      </c>
      <c r="E2775" s="24">
        <f>IF(U2775="SC",SUMIFS(SC!F:F,SC!A:A,MAIN!D2775,SC!B:B,MAIN!A2775),SUMIFS(Allocations!$H:$H,Allocations!$A:$A,MAIN!$A2775,Allocations!$B:$B,MAIN!$D2775))</f>
        <v>0</v>
      </c>
      <c r="F2775" s="24">
        <f>IF(U2775="SC",SUMIFS(SC!J:J,SC!A:A,MAIN!D2775,SC!B:B,MAIN!A2775),SUMIFS(Allocations!M:M,Allocations!A:A,MAIN!A2775,Allocations!B:B,MAIN!D2775))</f>
        <v>0</v>
      </c>
      <c r="G2775" s="24">
        <f t="shared" si="799"/>
        <v>0</v>
      </c>
      <c r="H2775" s="24">
        <f>IFERROR(VLOOKUP(S2775,Swaps_wk!$A$2:$AP$151,HLOOKUP(MAIN!D2775,Swaps_wk!$B$2:$AP$151,150,FALSE),FALSE),0)</f>
        <v>0</v>
      </c>
      <c r="I2775" s="24">
        <f>SUMIFS(PASTE_DQS_TRACKER!$D:$D,PASTE_DQS_TRACKER!$C:$C,MAIN!$A2775,PASTE_DQS_TRACKER!$B:$B,MAIN!$D2775)-SUMIFS(PASTE_DQS_TRACKER!$D:$D,PASTE_DQS_TRACKER!$C:$C,MAIN!$A2775,PASTE_DQS_TRACKER!$E:$E,MAIN!$D2775)</f>
        <v>0</v>
      </c>
      <c r="J2775" s="25">
        <f t="shared" si="800"/>
        <v>0</v>
      </c>
      <c r="K2775" s="24">
        <f>IFERROR(IF(V2775="Flex",0,IF(D2775=$D$30,VLOOKUP(A2775,MMO_o10M_lease!$A$1:$F$51,5,FALSE),IF(D2775=$D$26,VLOOKUP(D2775,LANDINGS!$A$3:$BR$40,HLOOKUP(A2775,LANDINGS!$B$1:$CF$42,42,FALSE),FALSE)-IFERROR(VLOOKUP(A2775,MMO_o10M_lease!$A$1:$F$38,5,FALSE),0),VLOOKUP(D2775,LANDINGS!$A$3:$CF$40,HLOOKUP(A2775,LANDINGS!$B$1:$CF$42,42,FALSE),FALSE)))),0)</f>
        <v>0</v>
      </c>
      <c r="L2775" s="24">
        <f>SUMIFS(PASTE_FLEX_TRACKER!$D:$D,PASTE_FLEX_TRACKER!$E:$E,MAIN!$A2775,PASTE_FLEX_TRACKER!$B:$B,MAIN!$D2775)</f>
        <v>0</v>
      </c>
      <c r="M2775" s="35" t="s">
        <v>133</v>
      </c>
      <c r="N2775" s="46" t="s">
        <v>563</v>
      </c>
      <c r="O2775" s="46">
        <f>SUMIFS(MAN_ADJ!$L:$L,MAN_ADJ!$K:$K,MAIN!$D2775,MAN_ADJ!$J:$J,MAIN!$S2775)</f>
        <v>0</v>
      </c>
      <c r="P2775" s="25">
        <f t="shared" si="801"/>
        <v>0</v>
      </c>
      <c r="Q2775" s="28" t="str">
        <f t="shared" si="792"/>
        <v>n/a</v>
      </c>
      <c r="R2775" s="38">
        <f t="shared" si="802"/>
        <v>0</v>
      </c>
      <c r="S2775" s="17" t="s">
        <v>269</v>
      </c>
      <c r="U2775" t="s">
        <v>577</v>
      </c>
      <c r="V2775" t="s">
        <v>735</v>
      </c>
    </row>
    <row r="2776" spans="1:22" x14ac:dyDescent="0.25">
      <c r="A2776" s="17" t="s">
        <v>269</v>
      </c>
      <c r="B2776" s="17" t="s">
        <v>93</v>
      </c>
      <c r="C2776" s="17" t="s">
        <v>209</v>
      </c>
      <c r="D2776" s="17" t="s">
        <v>111</v>
      </c>
      <c r="E2776" s="24">
        <f>IF(U2776="SC",SUMIFS(SC!F:F,SC!A:A,MAIN!D2776,SC!B:B,MAIN!A2776),SUMIFS(Allocations!$H:$H,Allocations!$A:$A,MAIN!$A2776,Allocations!$B:$B,MAIN!$D2776))</f>
        <v>0.36660000000000004</v>
      </c>
      <c r="F2776" s="24">
        <f>IF(U2776="SC",SUMIFS(SC!J:J,SC!A:A,MAIN!D2776,SC!B:B,MAIN!A2776),SUMIFS(Allocations!M:M,Allocations!A:A,MAIN!A2776,Allocations!B:B,MAIN!D2776))</f>
        <v>0</v>
      </c>
      <c r="G2776" s="24">
        <f t="shared" si="799"/>
        <v>0.36660000000000004</v>
      </c>
      <c r="H2776" s="24">
        <f>IFERROR(VLOOKUP(S2776,Swaps_wk!$A$2:$AP$151,HLOOKUP(MAIN!D2776,Swaps_wk!$B$2:$AP$151,150,FALSE),FALSE),0)</f>
        <v>0</v>
      </c>
      <c r="I2776" s="24">
        <f>SUMIFS(PASTE_DQS_TRACKER!$D:$D,PASTE_DQS_TRACKER!$C:$C,MAIN!$A2776,PASTE_DQS_TRACKER!$B:$B,MAIN!$D2776)-SUMIFS(PASTE_DQS_TRACKER!$D:$D,PASTE_DQS_TRACKER!$C:$C,MAIN!$A2776,PASTE_DQS_TRACKER!$E:$E,MAIN!$D2776)</f>
        <v>0</v>
      </c>
      <c r="J2776" s="25">
        <f t="shared" si="800"/>
        <v>0.36660000000000004</v>
      </c>
      <c r="K2776" s="24">
        <f>IFERROR(IF(V2776="Flex",0,IF(D2776=$D$30,VLOOKUP(A2776,MMO_o10M_lease!$A$1:$F$51,5,FALSE),IF(D2776=$D$26,VLOOKUP(D2776,LANDINGS!$A$3:$BR$40,HLOOKUP(A2776,LANDINGS!$B$1:$CF$42,42,FALSE),FALSE)-IFERROR(VLOOKUP(A2776,MMO_o10M_lease!$A$1:$F$38,5,FALSE),0),VLOOKUP(D2776,LANDINGS!$A$3:$CF$40,HLOOKUP(A2776,LANDINGS!$B$1:$CF$42,42,FALSE),FALSE)))),0)</f>
        <v>0</v>
      </c>
      <c r="L2776" s="24">
        <f>SUMIFS(PASTE_FLEX_TRACKER!$D:$D,PASTE_FLEX_TRACKER!$E:$E,MAIN!$A2776,PASTE_FLEX_TRACKER!$B:$B,MAIN!$D2776)</f>
        <v>0</v>
      </c>
      <c r="M2776" s="35" t="s">
        <v>133</v>
      </c>
      <c r="N2776" s="46" t="s">
        <v>563</v>
      </c>
      <c r="O2776" s="46">
        <f>SUMIFS(MAN_ADJ!$L:$L,MAN_ADJ!$K:$K,MAIN!$D2776,MAN_ADJ!$J:$J,MAIN!$S2776)</f>
        <v>0</v>
      </c>
      <c r="P2776" s="25">
        <f t="shared" si="801"/>
        <v>0</v>
      </c>
      <c r="Q2776" s="28">
        <f t="shared" si="792"/>
        <v>0</v>
      </c>
      <c r="R2776" s="38">
        <f t="shared" si="802"/>
        <v>0.36660000000000004</v>
      </c>
      <c r="S2776" s="17" t="s">
        <v>269</v>
      </c>
      <c r="U2776" t="s">
        <v>577</v>
      </c>
      <c r="V2776" t="s">
        <v>735</v>
      </c>
    </row>
    <row r="2777" spans="1:22" x14ac:dyDescent="0.25">
      <c r="A2777" s="17" t="s">
        <v>269</v>
      </c>
      <c r="B2777" s="17" t="s">
        <v>93</v>
      </c>
      <c r="C2777" s="17" t="s">
        <v>209</v>
      </c>
      <c r="D2777" s="17" t="s">
        <v>112</v>
      </c>
      <c r="E2777" s="24">
        <f>IF(U2777="SC",SUMIFS(SC!F:F,SC!A:A,MAIN!D2777,SC!B:B,MAIN!A2777),SUMIFS(Allocations!$H:$H,Allocations!$A:$A,MAIN!$A2777,Allocations!$B:$B,MAIN!$D2777))</f>
        <v>8.0164999999999988</v>
      </c>
      <c r="F2777" s="24">
        <f>IF(U2777="SC",SUMIFS(SC!J:J,SC!A:A,MAIN!D2777,SC!B:B,MAIN!A2777),SUMIFS(Allocations!M:M,Allocations!A:A,MAIN!A2777,Allocations!B:B,MAIN!D2777))</f>
        <v>0</v>
      </c>
      <c r="G2777" s="24">
        <f t="shared" si="799"/>
        <v>8.0164999999999988</v>
      </c>
      <c r="H2777" s="24">
        <f>IFERROR(VLOOKUP(S2777,Swaps_wk!$A$2:$AP$151,HLOOKUP(MAIN!D2777,Swaps_wk!$B$2:$AP$151,150,FALSE),FALSE),0)</f>
        <v>0</v>
      </c>
      <c r="I2777" s="24">
        <f>SUMIFS(PASTE_DQS_TRACKER!$D:$D,PASTE_DQS_TRACKER!$C:$C,MAIN!$A2777,PASTE_DQS_TRACKER!$B:$B,MAIN!$D2777)-SUMIFS(PASTE_DQS_TRACKER!$D:$D,PASTE_DQS_TRACKER!$C:$C,MAIN!$A2777,PASTE_DQS_TRACKER!$E:$E,MAIN!$D2777)</f>
        <v>0</v>
      </c>
      <c r="J2777" s="25">
        <f t="shared" si="800"/>
        <v>8.0164999999999988</v>
      </c>
      <c r="K2777" s="24">
        <f>IFERROR(IF(V2777="Flex",0,IF(D2777=$D$30,VLOOKUP(A2777,MMO_o10M_lease!$A$1:$F$51,5,FALSE),IF(D2777=$D$26,VLOOKUP(D2777,LANDINGS!$A$3:$BR$40,HLOOKUP(A2777,LANDINGS!$B$1:$CF$42,42,FALSE),FALSE)-IFERROR(VLOOKUP(A2777,MMO_o10M_lease!$A$1:$F$38,5,FALSE),0),VLOOKUP(D2777,LANDINGS!$A$3:$CF$40,HLOOKUP(A2777,LANDINGS!$B$1:$CF$42,42,FALSE),FALSE)))),0)</f>
        <v>0</v>
      </c>
      <c r="L2777" s="24">
        <f>SUMIFS(PASTE_FLEX_TRACKER!$D:$D,PASTE_FLEX_TRACKER!$E:$E,MAIN!$A2777,PASTE_FLEX_TRACKER!$B:$B,MAIN!$D2777)</f>
        <v>0</v>
      </c>
      <c r="M2777" s="35" t="s">
        <v>133</v>
      </c>
      <c r="N2777" s="46" t="s">
        <v>563</v>
      </c>
      <c r="O2777" s="46">
        <f>SUMIFS(MAN_ADJ!$L:$L,MAN_ADJ!$K:$K,MAIN!$D2777,MAN_ADJ!$J:$J,MAIN!$S2777)</f>
        <v>0</v>
      </c>
      <c r="P2777" s="25">
        <f t="shared" si="801"/>
        <v>0</v>
      </c>
      <c r="Q2777" s="28">
        <f t="shared" si="792"/>
        <v>0</v>
      </c>
      <c r="R2777" s="38">
        <f t="shared" si="802"/>
        <v>8.0164999999999988</v>
      </c>
      <c r="S2777" s="17" t="s">
        <v>269</v>
      </c>
      <c r="U2777" t="s">
        <v>577</v>
      </c>
      <c r="V2777" t="s">
        <v>735</v>
      </c>
    </row>
    <row r="2778" spans="1:22" x14ac:dyDescent="0.25">
      <c r="A2778" s="17" t="s">
        <v>269</v>
      </c>
      <c r="B2778" s="17" t="s">
        <v>93</v>
      </c>
      <c r="C2778" s="17" t="s">
        <v>209</v>
      </c>
      <c r="D2778" s="17" t="s">
        <v>113</v>
      </c>
      <c r="E2778" s="24">
        <f>IF(U2778="SC",SUMIFS(SC!F:F,SC!A:A,MAIN!D2778,SC!B:B,MAIN!A2778),SUMIFS(Allocations!$H:$H,Allocations!$A:$A,MAIN!$A2778,Allocations!$B:$B,MAIN!$D2778))</f>
        <v>1.107</v>
      </c>
      <c r="F2778" s="24">
        <f>IF(U2778="SC",SUMIFS(SC!J:J,SC!A:A,MAIN!D2778,SC!B:B,MAIN!A2778),SUMIFS(Allocations!M:M,Allocations!A:A,MAIN!A2778,Allocations!B:B,MAIN!D2778))</f>
        <v>0</v>
      </c>
      <c r="G2778" s="24">
        <f t="shared" si="799"/>
        <v>1.107</v>
      </c>
      <c r="H2778" s="24">
        <f>IFERROR(VLOOKUP(S2778,Swaps_wk!$A$2:$AP$151,HLOOKUP(MAIN!D2778,Swaps_wk!$B$2:$AP$151,150,FALSE),FALSE),0)</f>
        <v>0</v>
      </c>
      <c r="I2778" s="24">
        <f>SUMIFS(PASTE_DQS_TRACKER!$D:$D,PASTE_DQS_TRACKER!$C:$C,MAIN!$A2778,PASTE_DQS_TRACKER!$B:$B,MAIN!$D2778)-SUMIFS(PASTE_DQS_TRACKER!$D:$D,PASTE_DQS_TRACKER!$C:$C,MAIN!$A2778,PASTE_DQS_TRACKER!$E:$E,MAIN!$D2778)</f>
        <v>0</v>
      </c>
      <c r="J2778" s="25">
        <f t="shared" si="800"/>
        <v>1.107</v>
      </c>
      <c r="K2778" s="24">
        <f>IFERROR(IF(V2778="Flex",0,IF(D2778=$D$30,VLOOKUP(A2778,MMO_o10M_lease!$A$1:$F$51,5,FALSE),IF(D2778=$D$26,VLOOKUP(D2778,LANDINGS!$A$3:$BR$40,HLOOKUP(A2778,LANDINGS!$B$1:$CF$42,42,FALSE),FALSE)-IFERROR(VLOOKUP(A2778,MMO_o10M_lease!$A$1:$F$38,5,FALSE),0),VLOOKUP(D2778,LANDINGS!$A$3:$CF$40,HLOOKUP(A2778,LANDINGS!$B$1:$CF$42,42,FALSE),FALSE)))),0)</f>
        <v>0</v>
      </c>
      <c r="L2778" s="24">
        <f>SUMIFS(PASTE_FLEX_TRACKER!$D:$D,PASTE_FLEX_TRACKER!$E:$E,MAIN!$A2778,PASTE_FLEX_TRACKER!$B:$B,MAIN!$D2778)</f>
        <v>0</v>
      </c>
      <c r="M2778" s="35" t="s">
        <v>133</v>
      </c>
      <c r="N2778" s="46" t="s">
        <v>563</v>
      </c>
      <c r="O2778" s="46">
        <f>SUMIFS(MAN_ADJ!$L:$L,MAN_ADJ!$K:$K,MAIN!$D2778,MAN_ADJ!$J:$J,MAIN!$S2778)</f>
        <v>0</v>
      </c>
      <c r="P2778" s="25">
        <f t="shared" si="801"/>
        <v>0</v>
      </c>
      <c r="Q2778" s="28">
        <f t="shared" si="792"/>
        <v>0</v>
      </c>
      <c r="R2778" s="38">
        <f t="shared" si="802"/>
        <v>1.107</v>
      </c>
      <c r="S2778" s="17" t="s">
        <v>269</v>
      </c>
      <c r="U2778" t="s">
        <v>577</v>
      </c>
      <c r="V2778" t="s">
        <v>735</v>
      </c>
    </row>
    <row r="2779" spans="1:22" x14ac:dyDescent="0.25">
      <c r="A2779" s="17" t="s">
        <v>269</v>
      </c>
      <c r="B2779" s="17" t="s">
        <v>93</v>
      </c>
      <c r="C2779" s="17" t="s">
        <v>209</v>
      </c>
      <c r="D2779" s="17" t="s">
        <v>114</v>
      </c>
      <c r="E2779" s="24">
        <f>IF(U2779="SC",SUMIFS(SC!F:F,SC!A:A,MAIN!D2779,SC!B:B,MAIN!A2779),SUMIFS(Allocations!$H:$H,Allocations!$A:$A,MAIN!$A2779,Allocations!$B:$B,MAIN!$D2779))</f>
        <v>0</v>
      </c>
      <c r="F2779" s="24">
        <f>IF(U2779="SC",SUMIFS(SC!J:J,SC!A:A,MAIN!D2779,SC!B:B,MAIN!A2779),SUMIFS(Allocations!M:M,Allocations!A:A,MAIN!A2779,Allocations!B:B,MAIN!D2779))</f>
        <v>0</v>
      </c>
      <c r="G2779" s="24">
        <f t="shared" si="799"/>
        <v>0</v>
      </c>
      <c r="H2779" s="24">
        <f>IFERROR(VLOOKUP(S2779,Swaps_wk!$A$2:$AP$151,HLOOKUP(MAIN!D2779,Swaps_wk!$B$2:$AP$151,150,FALSE),FALSE),0)</f>
        <v>0</v>
      </c>
      <c r="I2779" s="24">
        <f>SUMIFS(PASTE_DQS_TRACKER!$D:$D,PASTE_DQS_TRACKER!$C:$C,MAIN!$A2779,PASTE_DQS_TRACKER!$B:$B,MAIN!$D2779)-SUMIFS(PASTE_DQS_TRACKER!$D:$D,PASTE_DQS_TRACKER!$C:$C,MAIN!$A2779,PASTE_DQS_TRACKER!$E:$E,MAIN!$D2779)</f>
        <v>0</v>
      </c>
      <c r="J2779" s="25">
        <f t="shared" si="800"/>
        <v>0</v>
      </c>
      <c r="K2779" s="24">
        <f>IFERROR(IF(V2779="Flex",0,IF(D2779=$D$30,VLOOKUP(A2779,MMO_o10M_lease!$A$1:$F$51,5,FALSE),IF(D2779=$D$26,VLOOKUP(D2779,LANDINGS!$A$3:$BR$40,HLOOKUP(A2779,LANDINGS!$B$1:$CF$42,42,FALSE),FALSE)-IFERROR(VLOOKUP(A2779,MMO_o10M_lease!$A$1:$F$38,5,FALSE),0),VLOOKUP(D2779,LANDINGS!$A$3:$CF$40,HLOOKUP(A2779,LANDINGS!$B$1:$CF$42,42,FALSE),FALSE)))),0)</f>
        <v>0</v>
      </c>
      <c r="L2779" s="24">
        <f>SUMIFS(PASTE_FLEX_TRACKER!$D:$D,PASTE_FLEX_TRACKER!$E:$E,MAIN!$A2779,PASTE_FLEX_TRACKER!$B:$B,MAIN!$D2779)</f>
        <v>0</v>
      </c>
      <c r="M2779" s="35" t="s">
        <v>133</v>
      </c>
      <c r="N2779" s="46" t="s">
        <v>563</v>
      </c>
      <c r="O2779" s="46">
        <f>SUMIFS(MAN_ADJ!$L:$L,MAN_ADJ!$K:$K,MAIN!$D2779,MAN_ADJ!$J:$J,MAIN!$S2779)</f>
        <v>0</v>
      </c>
      <c r="P2779" s="25">
        <f t="shared" si="801"/>
        <v>0</v>
      </c>
      <c r="Q2779" s="28" t="str">
        <f t="shared" si="792"/>
        <v>n/a</v>
      </c>
      <c r="R2779" s="38">
        <f t="shared" si="802"/>
        <v>0</v>
      </c>
      <c r="S2779" s="17" t="s">
        <v>269</v>
      </c>
      <c r="U2779" t="s">
        <v>577</v>
      </c>
      <c r="V2779" t="s">
        <v>735</v>
      </c>
    </row>
    <row r="2780" spans="1:22" x14ac:dyDescent="0.25">
      <c r="A2780" s="17" t="s">
        <v>269</v>
      </c>
      <c r="B2780" s="17" t="s">
        <v>93</v>
      </c>
      <c r="C2780" s="17" t="s">
        <v>209</v>
      </c>
      <c r="D2780" s="17" t="s">
        <v>115</v>
      </c>
      <c r="E2780" s="24">
        <f>IF(U2780="SC",SUMIFS(SC!F:F,SC!A:A,MAIN!D2780,SC!B:B,MAIN!A2780),SUMIFS(Allocations!$H:$H,Allocations!$A:$A,MAIN!$A2780,Allocations!$B:$B,MAIN!$D2780))</f>
        <v>0</v>
      </c>
      <c r="F2780" s="24">
        <f>IF(U2780="SC",SUMIFS(SC!J:J,SC!A:A,MAIN!D2780,SC!B:B,MAIN!A2780),SUMIFS(Allocations!M:M,Allocations!A:A,MAIN!A2780,Allocations!B:B,MAIN!D2780))</f>
        <v>0</v>
      </c>
      <c r="G2780" s="24">
        <f t="shared" si="799"/>
        <v>0</v>
      </c>
      <c r="H2780" s="24">
        <f>IFERROR(VLOOKUP(S2780,Swaps_wk!$A$2:$AP$151,HLOOKUP(MAIN!D2780,Swaps_wk!$B$2:$AP$151,150,FALSE),FALSE),0)</f>
        <v>0</v>
      </c>
      <c r="I2780" s="24">
        <f>SUMIFS(PASTE_DQS_TRACKER!$D:$D,PASTE_DQS_TRACKER!$C:$C,MAIN!$A2780,PASTE_DQS_TRACKER!$B:$B,MAIN!$D2780)-SUMIFS(PASTE_DQS_TRACKER!$D:$D,PASTE_DQS_TRACKER!$C:$C,MAIN!$A2780,PASTE_DQS_TRACKER!$E:$E,MAIN!$D2780)</f>
        <v>0</v>
      </c>
      <c r="J2780" s="25">
        <f t="shared" si="800"/>
        <v>0</v>
      </c>
      <c r="K2780" s="24">
        <f>IFERROR(IF(V2780="Flex",0,IF(D2780=$D$30,VLOOKUP(A2780,MMO_o10M_lease!$A$1:$F$51,5,FALSE),IF(D2780=$D$26,VLOOKUP(D2780,LANDINGS!$A$3:$BR$40,HLOOKUP(A2780,LANDINGS!$B$1:$CF$42,42,FALSE),FALSE)-IFERROR(VLOOKUP(A2780,MMO_o10M_lease!$A$1:$F$38,5,FALSE),0),VLOOKUP(D2780,LANDINGS!$A$3:$CF$40,HLOOKUP(A2780,LANDINGS!$B$1:$CF$42,42,FALSE),FALSE)))),0)</f>
        <v>0</v>
      </c>
      <c r="L2780" s="24">
        <f>SUMIFS(PASTE_FLEX_TRACKER!$D:$D,PASTE_FLEX_TRACKER!$E:$E,MAIN!$A2780,PASTE_FLEX_TRACKER!$B:$B,MAIN!$D2780)</f>
        <v>0</v>
      </c>
      <c r="M2780" s="35" t="s">
        <v>133</v>
      </c>
      <c r="N2780" s="46" t="s">
        <v>563</v>
      </c>
      <c r="O2780" s="46">
        <f>SUMIFS(MAN_ADJ!$L:$L,MAN_ADJ!$K:$K,MAIN!$D2780,MAN_ADJ!$J:$J,MAIN!$S2780)</f>
        <v>0</v>
      </c>
      <c r="P2780" s="25">
        <f t="shared" si="801"/>
        <v>0</v>
      </c>
      <c r="Q2780" s="28" t="str">
        <f t="shared" si="792"/>
        <v>n/a</v>
      </c>
      <c r="R2780" s="38">
        <f t="shared" si="802"/>
        <v>0</v>
      </c>
      <c r="S2780" s="17" t="s">
        <v>269</v>
      </c>
      <c r="U2780" t="s">
        <v>577</v>
      </c>
      <c r="V2780" t="s">
        <v>735</v>
      </c>
    </row>
    <row r="2781" spans="1:22" x14ac:dyDescent="0.25">
      <c r="A2781" s="17" t="s">
        <v>269</v>
      </c>
      <c r="B2781" s="17" t="s">
        <v>93</v>
      </c>
      <c r="C2781" s="17" t="s">
        <v>209</v>
      </c>
      <c r="D2781" s="17" t="s">
        <v>116</v>
      </c>
      <c r="E2781" s="24">
        <f>IF(U2781="SC",SUMIFS(SC!F:F,SC!A:A,MAIN!D2781,SC!B:B,MAIN!A2781),SUMIFS(Allocations!$H:$H,Allocations!$A:$A,MAIN!$A2781,Allocations!$B:$B,MAIN!$D2781))</f>
        <v>0</v>
      </c>
      <c r="F2781" s="24">
        <f>IF(U2781="SC",SUMIFS(SC!J:J,SC!A:A,MAIN!D2781,SC!B:B,MAIN!A2781),SUMIFS(Allocations!M:M,Allocations!A:A,MAIN!A2781,Allocations!B:B,MAIN!D2781))</f>
        <v>0</v>
      </c>
      <c r="G2781" s="24">
        <f t="shared" si="799"/>
        <v>0</v>
      </c>
      <c r="H2781" s="24">
        <f>IFERROR(VLOOKUP(S2781,Swaps_wk!$A$2:$AP$151,HLOOKUP(MAIN!D2781,Swaps_wk!$B$2:$AP$151,150,FALSE),FALSE),0)</f>
        <v>0</v>
      </c>
      <c r="I2781" s="24">
        <f>SUMIFS(PASTE_DQS_TRACKER!$D:$D,PASTE_DQS_TRACKER!$C:$C,MAIN!$A2781,PASTE_DQS_TRACKER!$B:$B,MAIN!$D2781)-SUMIFS(PASTE_DQS_TRACKER!$D:$D,PASTE_DQS_TRACKER!$C:$C,MAIN!$A2781,PASTE_DQS_TRACKER!$E:$E,MAIN!$D2781)</f>
        <v>0</v>
      </c>
      <c r="J2781" s="25">
        <f t="shared" si="800"/>
        <v>0</v>
      </c>
      <c r="K2781" s="24">
        <f>IFERROR(IF(V2781="Flex",0,IF(D2781=$D$30,VLOOKUP(A2781,MMO_o10M_lease!$A$1:$F$51,5,FALSE),IF(D2781=$D$26,VLOOKUP(D2781,LANDINGS!$A$3:$BR$40,HLOOKUP(A2781,LANDINGS!$B$1:$CF$42,42,FALSE),FALSE)-IFERROR(VLOOKUP(A2781,MMO_o10M_lease!$A$1:$F$38,5,FALSE),0),VLOOKUP(D2781,LANDINGS!$A$3:$CF$40,HLOOKUP(A2781,LANDINGS!$B$1:$CF$42,42,FALSE),FALSE)))),0)</f>
        <v>0</v>
      </c>
      <c r="L2781" s="24">
        <f>SUMIFS(PASTE_FLEX_TRACKER!$D:$D,PASTE_FLEX_TRACKER!$E:$E,MAIN!$A2781,PASTE_FLEX_TRACKER!$B:$B,MAIN!$D2781)</f>
        <v>0</v>
      </c>
      <c r="M2781" s="35" t="s">
        <v>133</v>
      </c>
      <c r="N2781" s="46" t="s">
        <v>563</v>
      </c>
      <c r="O2781" s="46">
        <f>SUMIFS(MAN_ADJ!$L:$L,MAN_ADJ!$K:$K,MAIN!$D2781,MAN_ADJ!$J:$J,MAIN!$S2781)</f>
        <v>0</v>
      </c>
      <c r="P2781" s="25">
        <f t="shared" si="801"/>
        <v>0</v>
      </c>
      <c r="Q2781" s="28" t="str">
        <f t="shared" si="792"/>
        <v>n/a</v>
      </c>
      <c r="R2781" s="38">
        <f t="shared" si="802"/>
        <v>0</v>
      </c>
      <c r="S2781" s="17" t="s">
        <v>269</v>
      </c>
      <c r="U2781" t="s">
        <v>577</v>
      </c>
      <c r="V2781" t="s">
        <v>735</v>
      </c>
    </row>
    <row r="2782" spans="1:22" x14ac:dyDescent="0.25">
      <c r="A2782" s="17" t="s">
        <v>269</v>
      </c>
      <c r="B2782" s="17" t="s">
        <v>93</v>
      </c>
      <c r="C2782" s="17" t="s">
        <v>209</v>
      </c>
      <c r="D2782" s="17" t="s">
        <v>117</v>
      </c>
      <c r="E2782" s="24">
        <f>IF(U2782="SC",SUMIFS(SC!F:F,SC!A:A,MAIN!D2782,SC!B:B,MAIN!A2782),SUMIFS(Allocations!$H:$H,Allocations!$A:$A,MAIN!$A2782,Allocations!$B:$B,MAIN!$D2782))</f>
        <v>0</v>
      </c>
      <c r="F2782" s="24">
        <f>IF(U2782="SC",SUMIFS(SC!J:J,SC!A:A,MAIN!D2782,SC!B:B,MAIN!A2782),SUMIFS(Allocations!M:M,Allocations!A:A,MAIN!A2782,Allocations!B:B,MAIN!D2782))</f>
        <v>0</v>
      </c>
      <c r="G2782" s="24">
        <f t="shared" si="799"/>
        <v>0</v>
      </c>
      <c r="H2782" s="24">
        <f>IFERROR(VLOOKUP(S2782,Swaps_wk!$A$2:$AP$151,HLOOKUP(MAIN!D2782,Swaps_wk!$B$2:$AP$151,150,FALSE),FALSE),0)</f>
        <v>0</v>
      </c>
      <c r="I2782" s="24">
        <f>SUMIFS(PASTE_DQS_TRACKER!$D:$D,PASTE_DQS_TRACKER!$C:$C,MAIN!$A2782,PASTE_DQS_TRACKER!$B:$B,MAIN!$D2782)-SUMIFS(PASTE_DQS_TRACKER!$D:$D,PASTE_DQS_TRACKER!$C:$C,MAIN!$A2782,PASTE_DQS_TRACKER!$E:$E,MAIN!$D2782)</f>
        <v>0</v>
      </c>
      <c r="J2782" s="25">
        <f t="shared" si="800"/>
        <v>0</v>
      </c>
      <c r="K2782" s="24">
        <f>IFERROR(IF(V2782="Flex",0,IF(D2782=$D$30,VLOOKUP(A2782,MMO_o10M_lease!$A$1:$F$51,5,FALSE),IF(D2782=$D$26,VLOOKUP(D2782,LANDINGS!$A$3:$BR$40,HLOOKUP(A2782,LANDINGS!$B$1:$CF$42,42,FALSE),FALSE)-IFERROR(VLOOKUP(A2782,MMO_o10M_lease!$A$1:$F$38,5,FALSE),0),VLOOKUP(D2782,LANDINGS!$A$3:$CF$40,HLOOKUP(A2782,LANDINGS!$B$1:$CF$42,42,FALSE),FALSE)))),0)</f>
        <v>0</v>
      </c>
      <c r="L2782" s="24">
        <f>SUMIFS(PASTE_FLEX_TRACKER!$D:$D,PASTE_FLEX_TRACKER!$E:$E,MAIN!$A2782,PASTE_FLEX_TRACKER!$B:$B,MAIN!$D2782)</f>
        <v>0</v>
      </c>
      <c r="M2782" s="35" t="s">
        <v>133</v>
      </c>
      <c r="N2782" s="46" t="s">
        <v>563</v>
      </c>
      <c r="O2782" s="46">
        <f>SUMIFS(MAN_ADJ!$L:$L,MAN_ADJ!$K:$K,MAIN!$D2782,MAN_ADJ!$J:$J,MAIN!$S2782)</f>
        <v>0</v>
      </c>
      <c r="P2782" s="25">
        <f t="shared" si="801"/>
        <v>0</v>
      </c>
      <c r="Q2782" s="28" t="str">
        <f t="shared" si="792"/>
        <v>n/a</v>
      </c>
      <c r="R2782" s="38">
        <f t="shared" si="802"/>
        <v>0</v>
      </c>
      <c r="S2782" s="17" t="s">
        <v>269</v>
      </c>
      <c r="U2782" t="s">
        <v>577</v>
      </c>
      <c r="V2782" t="s">
        <v>735</v>
      </c>
    </row>
    <row r="2783" spans="1:22" x14ac:dyDescent="0.25">
      <c r="A2783" s="17" t="s">
        <v>269</v>
      </c>
      <c r="B2783" s="17" t="s">
        <v>93</v>
      </c>
      <c r="C2783" s="17" t="s">
        <v>209</v>
      </c>
      <c r="D2783" s="17" t="s">
        <v>118</v>
      </c>
      <c r="E2783" s="24">
        <f>IF(U2783="SC",SUMIFS(SC!F:F,SC!A:A,MAIN!D2783,SC!B:B,MAIN!A2783),SUMIFS(Allocations!$H:$H,Allocations!$A:$A,MAIN!$A2783,Allocations!$B:$B,MAIN!$D2783))</f>
        <v>3.4508000000000005</v>
      </c>
      <c r="F2783" s="24">
        <f>IF(U2783="SC",SUMIFS(SC!J:J,SC!A:A,MAIN!D2783,SC!B:B,MAIN!A2783),SUMIFS(Allocations!M:M,Allocations!A:A,MAIN!A2783,Allocations!B:B,MAIN!D2783))</f>
        <v>0</v>
      </c>
      <c r="G2783" s="24">
        <f t="shared" si="799"/>
        <v>3.4508000000000005</v>
      </c>
      <c r="H2783" s="24">
        <f>IFERROR(VLOOKUP(S2783,Swaps_wk!$A$2:$AP$151,HLOOKUP(MAIN!D2783,Swaps_wk!$B$2:$AP$151,150,FALSE),FALSE),0)</f>
        <v>0</v>
      </c>
      <c r="I2783" s="24">
        <f>SUMIFS(PASTE_DQS_TRACKER!$D:$D,PASTE_DQS_TRACKER!$C:$C,MAIN!$A2783,PASTE_DQS_TRACKER!$B:$B,MAIN!$D2783)-SUMIFS(PASTE_DQS_TRACKER!$D:$D,PASTE_DQS_TRACKER!$C:$C,MAIN!$A2783,PASTE_DQS_TRACKER!$E:$E,MAIN!$D2783)</f>
        <v>0</v>
      </c>
      <c r="J2783" s="25">
        <f t="shared" si="800"/>
        <v>3.4508000000000005</v>
      </c>
      <c r="K2783" s="24">
        <f>IFERROR(IF(V2783="Flex",0,IF(D2783=$D$30,VLOOKUP(A2783,MMO_o10M_lease!$A$1:$F$51,5,FALSE),IF(D2783=$D$26,VLOOKUP(D2783,LANDINGS!$A$3:$BR$40,HLOOKUP(A2783,LANDINGS!$B$1:$CF$42,42,FALSE),FALSE)-IFERROR(VLOOKUP(A2783,MMO_o10M_lease!$A$1:$F$38,5,FALSE),0),VLOOKUP(D2783,LANDINGS!$A$3:$CF$40,HLOOKUP(A2783,LANDINGS!$B$1:$CF$42,42,FALSE),FALSE)))),0)</f>
        <v>0</v>
      </c>
      <c r="L2783" s="24">
        <f>SUMIFS(PASTE_FLEX_TRACKER!$D:$D,PASTE_FLEX_TRACKER!$E:$E,MAIN!$A2783,PASTE_FLEX_TRACKER!$B:$B,MAIN!$D2783)</f>
        <v>0</v>
      </c>
      <c r="M2783" s="35" t="s">
        <v>133</v>
      </c>
      <c r="N2783" s="46" t="s">
        <v>563</v>
      </c>
      <c r="O2783" s="46">
        <f>SUMIFS(MAN_ADJ!$L:$L,MAN_ADJ!$K:$K,MAIN!$D2783,MAN_ADJ!$J:$J,MAIN!$S2783)</f>
        <v>0</v>
      </c>
      <c r="P2783" s="25">
        <f t="shared" si="801"/>
        <v>0</v>
      </c>
      <c r="Q2783" s="28">
        <f t="shared" si="792"/>
        <v>0</v>
      </c>
      <c r="R2783" s="38">
        <f t="shared" si="802"/>
        <v>3.4508000000000005</v>
      </c>
      <c r="S2783" s="17" t="s">
        <v>269</v>
      </c>
      <c r="U2783" t="s">
        <v>577</v>
      </c>
      <c r="V2783" t="s">
        <v>735</v>
      </c>
    </row>
    <row r="2784" spans="1:22" x14ac:dyDescent="0.25">
      <c r="A2784" s="17" t="s">
        <v>269</v>
      </c>
      <c r="B2784" s="17" t="s">
        <v>93</v>
      </c>
      <c r="C2784" s="17" t="s">
        <v>209</v>
      </c>
      <c r="D2784" s="17" t="s">
        <v>119</v>
      </c>
      <c r="E2784" s="24">
        <f>IF(U2784="SC",SUMIFS(SC!F:F,SC!A:A,MAIN!D2784,SC!B:B,MAIN!A2784),SUMIFS(Allocations!$H:$H,Allocations!$A:$A,MAIN!$A2784,Allocations!$B:$B,MAIN!$D2784))</f>
        <v>0</v>
      </c>
      <c r="F2784" s="24">
        <f>IF(U2784="SC",SUMIFS(SC!J:J,SC!A:A,MAIN!D2784,SC!B:B,MAIN!A2784),SUMIFS(Allocations!M:M,Allocations!A:A,MAIN!A2784,Allocations!B:B,MAIN!D2784))</f>
        <v>0</v>
      </c>
      <c r="G2784" s="24">
        <f t="shared" si="799"/>
        <v>0</v>
      </c>
      <c r="H2784" s="24">
        <f>IFERROR(VLOOKUP(S2784,Swaps_wk!$A$2:$AP$151,HLOOKUP(MAIN!D2784,Swaps_wk!$B$2:$AP$151,150,FALSE),FALSE),0)</f>
        <v>0</v>
      </c>
      <c r="I2784" s="24">
        <f>SUMIFS(PASTE_DQS_TRACKER!$D:$D,PASTE_DQS_TRACKER!$C:$C,MAIN!$A2784,PASTE_DQS_TRACKER!$B:$B,MAIN!$D2784)-SUMIFS(PASTE_DQS_TRACKER!$D:$D,PASTE_DQS_TRACKER!$C:$C,MAIN!$A2784,PASTE_DQS_TRACKER!$E:$E,MAIN!$D2784)</f>
        <v>0</v>
      </c>
      <c r="J2784" s="25">
        <f t="shared" si="800"/>
        <v>0</v>
      </c>
      <c r="K2784" s="24">
        <f>IFERROR(IF(V2784="Flex",0,IF(D2784=$D$30,VLOOKUP(A2784,MMO_o10M_lease!$A$1:$F$51,5,FALSE),IF(D2784=$D$26,VLOOKUP(D2784,LANDINGS!$A$3:$BR$40,HLOOKUP(A2784,LANDINGS!$B$1:$CF$42,42,FALSE),FALSE)-IFERROR(VLOOKUP(A2784,MMO_o10M_lease!$A$1:$F$38,5,FALSE),0),VLOOKUP(D2784,LANDINGS!$A$3:$CF$40,HLOOKUP(A2784,LANDINGS!$B$1:$CF$42,42,FALSE),FALSE)))),0)</f>
        <v>0</v>
      </c>
      <c r="L2784" s="24">
        <f>SUMIFS(PASTE_FLEX_TRACKER!$D:$D,PASTE_FLEX_TRACKER!$E:$E,MAIN!$A2784,PASTE_FLEX_TRACKER!$B:$B,MAIN!$D2784)</f>
        <v>0</v>
      </c>
      <c r="M2784" s="35" t="s">
        <v>133</v>
      </c>
      <c r="N2784" s="46" t="s">
        <v>563</v>
      </c>
      <c r="O2784" s="46">
        <f>SUMIFS(MAN_ADJ!$L:$L,MAN_ADJ!$K:$K,MAIN!$D2784,MAN_ADJ!$J:$J,MAIN!$S2784)</f>
        <v>0</v>
      </c>
      <c r="P2784" s="25">
        <f t="shared" si="801"/>
        <v>0</v>
      </c>
      <c r="Q2784" s="28" t="str">
        <f t="shared" si="792"/>
        <v>n/a</v>
      </c>
      <c r="R2784" s="38">
        <f t="shared" si="802"/>
        <v>0</v>
      </c>
      <c r="S2784" s="17" t="s">
        <v>269</v>
      </c>
      <c r="U2784" t="s">
        <v>577</v>
      </c>
      <c r="V2784" t="s">
        <v>735</v>
      </c>
    </row>
    <row r="2785" spans="1:22" x14ac:dyDescent="0.25">
      <c r="A2785" s="17" t="s">
        <v>269</v>
      </c>
      <c r="B2785" s="17" t="s">
        <v>93</v>
      </c>
      <c r="C2785" s="17" t="s">
        <v>209</v>
      </c>
      <c r="D2785" s="17" t="s">
        <v>120</v>
      </c>
      <c r="E2785" s="24">
        <f>IF(U2785="SC",SUMIFS(SC!F:F,SC!A:A,MAIN!D2785,SC!B:B,MAIN!A2785),SUMIFS(Allocations!$H:$H,Allocations!$A:$A,MAIN!$A2785,Allocations!$B:$B,MAIN!$D2785))</f>
        <v>4.0000000000000008E-2</v>
      </c>
      <c r="F2785" s="24">
        <f>IF(U2785="SC",SUMIFS(SC!J:J,SC!A:A,MAIN!D2785,SC!B:B,MAIN!A2785),SUMIFS(Allocations!M:M,Allocations!A:A,MAIN!A2785,Allocations!B:B,MAIN!D2785))</f>
        <v>0</v>
      </c>
      <c r="G2785" s="24">
        <f t="shared" si="799"/>
        <v>4.0000000000000008E-2</v>
      </c>
      <c r="H2785" s="24">
        <f>IFERROR(VLOOKUP(S2785,Swaps_wk!$A$2:$AP$151,HLOOKUP(MAIN!D2785,Swaps_wk!$B$2:$AP$151,150,FALSE),FALSE),0)</f>
        <v>0</v>
      </c>
      <c r="I2785" s="24">
        <f>SUMIFS(PASTE_DQS_TRACKER!$D:$D,PASTE_DQS_TRACKER!$C:$C,MAIN!$A2785,PASTE_DQS_TRACKER!$B:$B,MAIN!$D2785)-SUMIFS(PASTE_DQS_TRACKER!$D:$D,PASTE_DQS_TRACKER!$C:$C,MAIN!$A2785,PASTE_DQS_TRACKER!$E:$E,MAIN!$D2785)</f>
        <v>0</v>
      </c>
      <c r="J2785" s="25">
        <f t="shared" si="800"/>
        <v>4.0000000000000008E-2</v>
      </c>
      <c r="K2785" s="24">
        <f>IFERROR(IF(V2785="Flex",0,IF(D2785=$D$30,VLOOKUP(A2785,MMO_o10M_lease!$A$1:$F$51,5,FALSE),IF(D2785=$D$26,VLOOKUP(D2785,LANDINGS!$A$3:$BR$40,HLOOKUP(A2785,LANDINGS!$B$1:$CF$42,42,FALSE),FALSE)-IFERROR(VLOOKUP(A2785,MMO_o10M_lease!$A$1:$F$38,5,FALSE),0),VLOOKUP(D2785,LANDINGS!$A$3:$CF$40,HLOOKUP(A2785,LANDINGS!$B$1:$CF$42,42,FALSE),FALSE)))),0)</f>
        <v>0</v>
      </c>
      <c r="L2785" s="24">
        <f>SUMIFS(PASTE_FLEX_TRACKER!$D:$D,PASTE_FLEX_TRACKER!$E:$E,MAIN!$A2785,PASTE_FLEX_TRACKER!$B:$B,MAIN!$D2785)</f>
        <v>0</v>
      </c>
      <c r="M2785" s="35" t="s">
        <v>133</v>
      </c>
      <c r="N2785" s="46" t="s">
        <v>563</v>
      </c>
      <c r="O2785" s="46">
        <f>SUMIFS(MAN_ADJ!$L:$L,MAN_ADJ!$K:$K,MAIN!$D2785,MAN_ADJ!$J:$J,MAIN!$S2785)</f>
        <v>0</v>
      </c>
      <c r="P2785" s="25">
        <f t="shared" si="801"/>
        <v>0</v>
      </c>
      <c r="Q2785" s="28">
        <f t="shared" si="792"/>
        <v>0</v>
      </c>
      <c r="R2785" s="38">
        <f t="shared" si="802"/>
        <v>4.0000000000000008E-2</v>
      </c>
      <c r="S2785" s="17" t="s">
        <v>269</v>
      </c>
      <c r="U2785" t="s">
        <v>577</v>
      </c>
      <c r="V2785" t="s">
        <v>735</v>
      </c>
    </row>
    <row r="2786" spans="1:22" x14ac:dyDescent="0.25">
      <c r="A2786" s="17" t="s">
        <v>269</v>
      </c>
      <c r="B2786" s="17" t="s">
        <v>93</v>
      </c>
      <c r="C2786" s="17" t="s">
        <v>209</v>
      </c>
      <c r="D2786" s="17" t="s">
        <v>121</v>
      </c>
      <c r="E2786" s="24">
        <f>IF(U2786="SC",SUMIFS(SC!F:F,SC!A:A,MAIN!D2786,SC!B:B,MAIN!A2786),SUMIFS(Allocations!$H:$H,Allocations!$A:$A,MAIN!$A2786,Allocations!$B:$B,MAIN!$D2786))</f>
        <v>0</v>
      </c>
      <c r="F2786" s="24">
        <f>IF(U2786="SC",SUMIFS(SC!J:J,SC!A:A,MAIN!D2786,SC!B:B,MAIN!A2786),SUMIFS(Allocations!M:M,Allocations!A:A,MAIN!A2786,Allocations!B:B,MAIN!D2786))</f>
        <v>0</v>
      </c>
      <c r="G2786" s="24">
        <f t="shared" si="799"/>
        <v>0</v>
      </c>
      <c r="H2786" s="24">
        <f>IFERROR(VLOOKUP(S2786,Swaps_wk!$A$2:$AP$151,HLOOKUP(MAIN!D2786,Swaps_wk!$B$2:$AP$151,150,FALSE),FALSE),0)</f>
        <v>0</v>
      </c>
      <c r="I2786" s="24">
        <f>SUMIFS(PASTE_DQS_TRACKER!$D:$D,PASTE_DQS_TRACKER!$C:$C,MAIN!$A2786,PASTE_DQS_TRACKER!$B:$B,MAIN!$D2786)-SUMIFS(PASTE_DQS_TRACKER!$D:$D,PASTE_DQS_TRACKER!$C:$C,MAIN!$A2786,PASTE_DQS_TRACKER!$E:$E,MAIN!$D2786)</f>
        <v>0</v>
      </c>
      <c r="J2786" s="25">
        <f t="shared" si="800"/>
        <v>0</v>
      </c>
      <c r="K2786" s="24">
        <f>IFERROR(IF(V2786="Flex",0,IF(D2786=$D$30,VLOOKUP(A2786,MMO_o10M_lease!$A$1:$F$51,5,FALSE),IF(D2786=$D$26,VLOOKUP(D2786,LANDINGS!$A$3:$BR$40,HLOOKUP(A2786,LANDINGS!$B$1:$CF$42,42,FALSE),FALSE)-IFERROR(VLOOKUP(A2786,MMO_o10M_lease!$A$1:$F$38,5,FALSE),0),VLOOKUP(D2786,LANDINGS!$A$3:$CF$40,HLOOKUP(A2786,LANDINGS!$B$1:$CF$42,42,FALSE),FALSE)))),0)</f>
        <v>0</v>
      </c>
      <c r="L2786" s="24">
        <f>SUMIFS(PASTE_FLEX_TRACKER!$D:$D,PASTE_FLEX_TRACKER!$E:$E,MAIN!$A2786,PASTE_FLEX_TRACKER!$B:$B,MAIN!$D2786)</f>
        <v>0</v>
      </c>
      <c r="M2786" s="35" t="s">
        <v>133</v>
      </c>
      <c r="N2786" s="46" t="s">
        <v>563</v>
      </c>
      <c r="O2786" s="46">
        <f>SUMIFS(MAN_ADJ!$L:$L,MAN_ADJ!$K:$K,MAIN!$D2786,MAN_ADJ!$J:$J,MAIN!$S2786)</f>
        <v>0</v>
      </c>
      <c r="P2786" s="25">
        <f t="shared" si="801"/>
        <v>0</v>
      </c>
      <c r="Q2786" s="28" t="str">
        <f t="shared" si="792"/>
        <v>n/a</v>
      </c>
      <c r="R2786" s="38">
        <f t="shared" si="802"/>
        <v>0</v>
      </c>
      <c r="S2786" s="17" t="s">
        <v>269</v>
      </c>
      <c r="U2786" t="s">
        <v>577</v>
      </c>
      <c r="V2786" t="s">
        <v>735</v>
      </c>
    </row>
    <row r="2787" spans="1:22" x14ac:dyDescent="0.25">
      <c r="A2787" s="17" t="s">
        <v>269</v>
      </c>
      <c r="B2787" s="17" t="s">
        <v>93</v>
      </c>
      <c r="C2787" s="17" t="s">
        <v>209</v>
      </c>
      <c r="D2787" s="17" t="s">
        <v>122</v>
      </c>
      <c r="E2787" s="24">
        <f>IF(U2787="SC",SUMIFS(SC!F:F,SC!A:A,MAIN!D2787,SC!B:B,MAIN!A2787),SUMIFS(Allocations!$H:$H,Allocations!$A:$A,MAIN!$A2787,Allocations!$B:$B,MAIN!$D2787))</f>
        <v>0</v>
      </c>
      <c r="F2787" s="24">
        <f>IF(U2787="SC",SUMIFS(SC!J:J,SC!A:A,MAIN!D2787,SC!B:B,MAIN!A2787),SUMIFS(Allocations!M:M,Allocations!A:A,MAIN!A2787,Allocations!B:B,MAIN!D2787))</f>
        <v>0</v>
      </c>
      <c r="G2787" s="24">
        <f t="shared" si="799"/>
        <v>0</v>
      </c>
      <c r="H2787" s="24">
        <f>IFERROR(VLOOKUP(S2787,Swaps_wk!$A$2:$AP$151,HLOOKUP(MAIN!D2787,Swaps_wk!$B$2:$AP$151,150,FALSE),FALSE),0)</f>
        <v>0</v>
      </c>
      <c r="I2787" s="24">
        <f>SUMIFS(PASTE_DQS_TRACKER!$D:$D,PASTE_DQS_TRACKER!$C:$C,MAIN!$A2787,PASTE_DQS_TRACKER!$B:$B,MAIN!$D2787)-SUMIFS(PASTE_DQS_TRACKER!$D:$D,PASTE_DQS_TRACKER!$C:$C,MAIN!$A2787,PASTE_DQS_TRACKER!$E:$E,MAIN!$D2787)</f>
        <v>0</v>
      </c>
      <c r="J2787" s="25">
        <f t="shared" si="800"/>
        <v>0</v>
      </c>
      <c r="K2787" s="24">
        <f>IFERROR(IF(V2787="Flex",0,IF(D2787=$D$30,VLOOKUP(A2787,MMO_o10M_lease!$A$1:$F$51,5,FALSE),IF(D2787=$D$26,VLOOKUP(D2787,LANDINGS!$A$3:$BR$40,HLOOKUP(A2787,LANDINGS!$B$1:$CF$42,42,FALSE),FALSE)-IFERROR(VLOOKUP(A2787,MMO_o10M_lease!$A$1:$F$38,5,FALSE),0),VLOOKUP(D2787,LANDINGS!$A$3:$CF$40,HLOOKUP(A2787,LANDINGS!$B$1:$CF$42,42,FALSE),FALSE)))),0)</f>
        <v>0</v>
      </c>
      <c r="L2787" s="24">
        <f>SUMIFS(PASTE_FLEX_TRACKER!$D:$D,PASTE_FLEX_TRACKER!$E:$E,MAIN!$A2787,PASTE_FLEX_TRACKER!$B:$B,MAIN!$D2787)</f>
        <v>0</v>
      </c>
      <c r="M2787" s="35" t="s">
        <v>133</v>
      </c>
      <c r="N2787" s="46" t="s">
        <v>563</v>
      </c>
      <c r="O2787" s="46">
        <f>SUMIFS(MAN_ADJ!$L:$L,MAN_ADJ!$K:$K,MAIN!$D2787,MAN_ADJ!$J:$J,MAIN!$S2787)</f>
        <v>0</v>
      </c>
      <c r="P2787" s="25">
        <f t="shared" si="801"/>
        <v>0</v>
      </c>
      <c r="Q2787" s="28" t="str">
        <f t="shared" si="792"/>
        <v>n/a</v>
      </c>
      <c r="R2787" s="38">
        <f t="shared" si="802"/>
        <v>0</v>
      </c>
      <c r="S2787" s="17" t="s">
        <v>269</v>
      </c>
      <c r="U2787" t="s">
        <v>577</v>
      </c>
      <c r="V2787" t="s">
        <v>735</v>
      </c>
    </row>
    <row r="2788" spans="1:22" x14ac:dyDescent="0.25">
      <c r="A2788" s="17" t="s">
        <v>269</v>
      </c>
      <c r="B2788" s="17" t="s">
        <v>93</v>
      </c>
      <c r="C2788" s="17" t="s">
        <v>209</v>
      </c>
      <c r="D2788" s="17" t="s">
        <v>123</v>
      </c>
      <c r="E2788" s="24">
        <f>IF(U2788="SC",SUMIFS(SC!F:F,SC!A:A,MAIN!D2788,SC!B:B,MAIN!A2788),SUMIFS(Allocations!$H:$H,Allocations!$A:$A,MAIN!$A2788,Allocations!$B:$B,MAIN!$D2788))</f>
        <v>26.740600000000001</v>
      </c>
      <c r="F2788" s="24">
        <f>IF(U2788="SC",SUMIFS(SC!J:J,SC!A:A,MAIN!D2788,SC!B:B,MAIN!A2788),SUMIFS(Allocations!M:M,Allocations!A:A,MAIN!A2788,Allocations!B:B,MAIN!D2788))</f>
        <v>0</v>
      </c>
      <c r="G2788" s="24">
        <f t="shared" si="799"/>
        <v>26.740600000000001</v>
      </c>
      <c r="H2788" s="24">
        <f>IFERROR(VLOOKUP(S2788,Swaps_wk!$A$2:$AP$151,HLOOKUP(MAIN!D2788,Swaps_wk!$B$2:$AP$151,150,FALSE),FALSE),0)</f>
        <v>0</v>
      </c>
      <c r="I2788" s="24">
        <f>SUMIFS(PASTE_DQS_TRACKER!$D:$D,PASTE_DQS_TRACKER!$C:$C,MAIN!$A2788,PASTE_DQS_TRACKER!$B:$B,MAIN!$D2788)-SUMIFS(PASTE_DQS_TRACKER!$D:$D,PASTE_DQS_TRACKER!$C:$C,MAIN!$A2788,PASTE_DQS_TRACKER!$E:$E,MAIN!$D2788)</f>
        <v>0</v>
      </c>
      <c r="J2788" s="25">
        <f t="shared" si="800"/>
        <v>26.740600000000001</v>
      </c>
      <c r="K2788" s="24">
        <f>IFERROR(IF(V2788="Flex",0,IF(D2788=$D$30,VLOOKUP(A2788,MMO_o10M_lease!$A$1:$F$51,5,FALSE),IF(D2788=$D$26,VLOOKUP(D2788,LANDINGS!$A$3:$BR$40,HLOOKUP(A2788,LANDINGS!$B$1:$CF$42,42,FALSE),FALSE)-IFERROR(VLOOKUP(A2788,MMO_o10M_lease!$A$1:$F$38,5,FALSE),0),VLOOKUP(D2788,LANDINGS!$A$3:$CF$40,HLOOKUP(A2788,LANDINGS!$B$1:$CF$42,42,FALSE),FALSE)))),0)</f>
        <v>0</v>
      </c>
      <c r="L2788" s="24">
        <f>SUMIFS(PASTE_FLEX_TRACKER!$D:$D,PASTE_FLEX_TRACKER!$E:$E,MAIN!$A2788,PASTE_FLEX_TRACKER!$B:$B,MAIN!$D2788)</f>
        <v>0</v>
      </c>
      <c r="M2788" s="35" t="s">
        <v>133</v>
      </c>
      <c r="N2788" s="46" t="s">
        <v>563</v>
      </c>
      <c r="O2788" s="46">
        <f>SUMIFS(MAN_ADJ!$L:$L,MAN_ADJ!$K:$K,MAIN!$D2788,MAN_ADJ!$J:$J,MAIN!$S2788)</f>
        <v>0</v>
      </c>
      <c r="P2788" s="25">
        <f t="shared" si="801"/>
        <v>0</v>
      </c>
      <c r="Q2788" s="28">
        <f t="shared" si="792"/>
        <v>0</v>
      </c>
      <c r="R2788" s="38">
        <f t="shared" si="802"/>
        <v>26.740600000000001</v>
      </c>
      <c r="S2788" s="17" t="s">
        <v>269</v>
      </c>
      <c r="U2788" t="s">
        <v>577</v>
      </c>
      <c r="V2788" t="s">
        <v>735</v>
      </c>
    </row>
    <row r="2789" spans="1:22" x14ac:dyDescent="0.25">
      <c r="A2789" s="17" t="s">
        <v>269</v>
      </c>
      <c r="B2789" s="17" t="s">
        <v>93</v>
      </c>
      <c r="C2789" s="17" t="s">
        <v>209</v>
      </c>
      <c r="D2789" s="17" t="s">
        <v>124</v>
      </c>
      <c r="E2789" s="24">
        <f>IF(U2789="SC",SUMIFS(SC!F:F,SC!A:A,MAIN!D2789,SC!B:B,MAIN!A2789),SUMIFS(Allocations!$H:$H,Allocations!$A:$A,MAIN!$A2789,Allocations!$B:$B,MAIN!$D2789))</f>
        <v>0.40990000000000004</v>
      </c>
      <c r="F2789" s="24">
        <f>IF(U2789="SC",SUMIFS(SC!J:J,SC!A:A,MAIN!D2789,SC!B:B,MAIN!A2789),SUMIFS(Allocations!M:M,Allocations!A:A,MAIN!A2789,Allocations!B:B,MAIN!D2789))</f>
        <v>0</v>
      </c>
      <c r="G2789" s="24">
        <f t="shared" si="799"/>
        <v>0.40990000000000004</v>
      </c>
      <c r="H2789" s="24">
        <f>IFERROR(VLOOKUP(S2789,Swaps_wk!$A$2:$AP$151,HLOOKUP(MAIN!D2789,Swaps_wk!$B$2:$AP$151,150,FALSE),FALSE),0)</f>
        <v>0</v>
      </c>
      <c r="I2789" s="24">
        <f>SUMIFS(PASTE_DQS_TRACKER!$D:$D,PASTE_DQS_TRACKER!$C:$C,MAIN!$A2789,PASTE_DQS_TRACKER!$B:$B,MAIN!$D2789)-SUMIFS(PASTE_DQS_TRACKER!$D:$D,PASTE_DQS_TRACKER!$C:$C,MAIN!$A2789,PASTE_DQS_TRACKER!$E:$E,MAIN!$D2789)</f>
        <v>0</v>
      </c>
      <c r="J2789" s="25">
        <f t="shared" si="800"/>
        <v>0.40990000000000004</v>
      </c>
      <c r="K2789" s="24">
        <f>IFERROR(IF(V2789="Flex",0,IF(D2789=$D$30,VLOOKUP(A2789,MMO_o10M_lease!$A$1:$F$51,5,FALSE),IF(D2789=$D$26,VLOOKUP(D2789,LANDINGS!$A$3:$BR$40,HLOOKUP(A2789,LANDINGS!$B$1:$CF$42,42,FALSE),FALSE)-IFERROR(VLOOKUP(A2789,MMO_o10M_lease!$A$1:$F$38,5,FALSE),0),VLOOKUP(D2789,LANDINGS!$A$3:$CF$40,HLOOKUP(A2789,LANDINGS!$B$1:$CF$42,42,FALSE),FALSE)))),0)</f>
        <v>0</v>
      </c>
      <c r="L2789" s="24">
        <f>SUMIFS(PASTE_FLEX_TRACKER!$D:$D,PASTE_FLEX_TRACKER!$E:$E,MAIN!$A2789,PASTE_FLEX_TRACKER!$B:$B,MAIN!$D2789)</f>
        <v>0</v>
      </c>
      <c r="M2789" s="35" t="s">
        <v>133</v>
      </c>
      <c r="N2789" s="46" t="s">
        <v>563</v>
      </c>
      <c r="O2789" s="46">
        <f>SUMIFS(MAN_ADJ!$L:$L,MAN_ADJ!$K:$K,MAIN!$D2789,MAN_ADJ!$J:$J,MAIN!$S2789)</f>
        <v>0</v>
      </c>
      <c r="P2789" s="25">
        <f t="shared" si="801"/>
        <v>0</v>
      </c>
      <c r="Q2789" s="28">
        <f t="shared" si="792"/>
        <v>0</v>
      </c>
      <c r="R2789" s="38">
        <f t="shared" si="802"/>
        <v>0.40990000000000004</v>
      </c>
      <c r="S2789" s="17" t="s">
        <v>269</v>
      </c>
      <c r="U2789" t="s">
        <v>577</v>
      </c>
      <c r="V2789" t="s">
        <v>735</v>
      </c>
    </row>
    <row r="2790" spans="1:22" x14ac:dyDescent="0.25">
      <c r="A2790" s="17" t="s">
        <v>269</v>
      </c>
      <c r="B2790" s="17" t="s">
        <v>93</v>
      </c>
      <c r="C2790" s="17" t="s">
        <v>209</v>
      </c>
      <c r="D2790" s="17" t="s">
        <v>125</v>
      </c>
      <c r="E2790" s="24">
        <f>IF(U2790="SC",SUMIFS(SC!F:F,SC!A:A,MAIN!D2790,SC!B:B,MAIN!A2790),SUMIFS(Allocations!$H:$H,Allocations!$A:$A,MAIN!$A2790,Allocations!$B:$B,MAIN!$D2790))</f>
        <v>0.15000000000000002</v>
      </c>
      <c r="F2790" s="24">
        <f>IF(U2790="SC",SUMIFS(SC!J:J,SC!A:A,MAIN!D2790,SC!B:B,MAIN!A2790),SUMIFS(Allocations!M:M,Allocations!A:A,MAIN!A2790,Allocations!B:B,MAIN!D2790))</f>
        <v>0</v>
      </c>
      <c r="G2790" s="24">
        <f t="shared" si="799"/>
        <v>0.15000000000000002</v>
      </c>
      <c r="H2790" s="24">
        <f>IFERROR(VLOOKUP(S2790,Swaps_wk!$A$2:$AP$151,HLOOKUP(MAIN!D2790,Swaps_wk!$B$2:$AP$151,150,FALSE),FALSE),0)</f>
        <v>0</v>
      </c>
      <c r="I2790" s="24">
        <f>SUMIFS(PASTE_DQS_TRACKER!$D:$D,PASTE_DQS_TRACKER!$C:$C,MAIN!$A2790,PASTE_DQS_TRACKER!$B:$B,MAIN!$D2790)-SUMIFS(PASTE_DQS_TRACKER!$D:$D,PASTE_DQS_TRACKER!$C:$C,MAIN!$A2790,PASTE_DQS_TRACKER!$E:$E,MAIN!$D2790)</f>
        <v>0</v>
      </c>
      <c r="J2790" s="25">
        <f t="shared" si="800"/>
        <v>0.15000000000000002</v>
      </c>
      <c r="K2790" s="24">
        <f>IFERROR(IF(V2790="Flex",0,IF(D2790=$D$30,VLOOKUP(A2790,MMO_o10M_lease!$A$1:$F$51,5,FALSE),IF(D2790=$D$26,VLOOKUP(D2790,LANDINGS!$A$3:$BR$40,HLOOKUP(A2790,LANDINGS!$B$1:$CF$42,42,FALSE),FALSE)-IFERROR(VLOOKUP(A2790,MMO_o10M_lease!$A$1:$F$38,5,FALSE),0),VLOOKUP(D2790,LANDINGS!$A$3:$CF$40,HLOOKUP(A2790,LANDINGS!$B$1:$CF$42,42,FALSE),FALSE)))),0)</f>
        <v>0</v>
      </c>
      <c r="L2790" s="24">
        <f>SUMIFS(PASTE_FLEX_TRACKER!$D:$D,PASTE_FLEX_TRACKER!$E:$E,MAIN!$A2790,PASTE_FLEX_TRACKER!$B:$B,MAIN!$D2790)</f>
        <v>0</v>
      </c>
      <c r="M2790" s="35" t="s">
        <v>133</v>
      </c>
      <c r="N2790" s="46" t="s">
        <v>563</v>
      </c>
      <c r="O2790" s="46">
        <f>SUMIFS(MAN_ADJ!$L:$L,MAN_ADJ!$K:$K,MAIN!$D2790,MAN_ADJ!$J:$J,MAIN!$S2790)</f>
        <v>0</v>
      </c>
      <c r="P2790" s="25">
        <f t="shared" si="801"/>
        <v>0</v>
      </c>
      <c r="Q2790" s="28">
        <f t="shared" si="792"/>
        <v>0</v>
      </c>
      <c r="R2790" s="38">
        <f t="shared" si="802"/>
        <v>0.15000000000000002</v>
      </c>
      <c r="S2790" s="17" t="s">
        <v>269</v>
      </c>
      <c r="U2790" t="s">
        <v>577</v>
      </c>
      <c r="V2790" t="s">
        <v>735</v>
      </c>
    </row>
    <row r="2791" spans="1:22" x14ac:dyDescent="0.25">
      <c r="A2791" s="17" t="s">
        <v>269</v>
      </c>
      <c r="B2791" s="17" t="s">
        <v>93</v>
      </c>
      <c r="C2791" s="17" t="s">
        <v>209</v>
      </c>
      <c r="D2791" s="17" t="s">
        <v>126</v>
      </c>
      <c r="E2791" s="24">
        <f>IF(U2791="SC",SUMIFS(SC!F:F,SC!A:A,MAIN!D2791,SC!B:B,MAIN!A2791),SUMIFS(Allocations!$H:$H,Allocations!$A:$A,MAIN!$A2791,Allocations!$B:$B,MAIN!$D2791))</f>
        <v>0</v>
      </c>
      <c r="F2791" s="24">
        <f>IF(U2791="SC",SUMIFS(SC!J:J,SC!A:A,MAIN!D2791,SC!B:B,MAIN!A2791),SUMIFS(Allocations!M:M,Allocations!A:A,MAIN!A2791,Allocations!B:B,MAIN!D2791))</f>
        <v>0</v>
      </c>
      <c r="G2791" s="24">
        <f t="shared" si="799"/>
        <v>0</v>
      </c>
      <c r="H2791" s="24">
        <f>IFERROR(VLOOKUP(S2791,Swaps_wk!$A$2:$AP$151,HLOOKUP(MAIN!D2791,Swaps_wk!$B$2:$AP$151,150,FALSE),FALSE),0)</f>
        <v>0</v>
      </c>
      <c r="I2791" s="24">
        <f>SUMIFS(PASTE_DQS_TRACKER!$D:$D,PASTE_DQS_TRACKER!$C:$C,MAIN!$A2791,PASTE_DQS_TRACKER!$B:$B,MAIN!$D2791)-SUMIFS(PASTE_DQS_TRACKER!$D:$D,PASTE_DQS_TRACKER!$C:$C,MAIN!$A2791,PASTE_DQS_TRACKER!$E:$E,MAIN!$D2791)</f>
        <v>0</v>
      </c>
      <c r="J2791" s="25">
        <f t="shared" si="800"/>
        <v>0</v>
      </c>
      <c r="K2791" s="24">
        <f>IFERROR(IF(V2791="Flex",0,IF(D2791=$D$30,VLOOKUP(A2791,MMO_o10M_lease!$A$1:$F$51,5,FALSE),IF(D2791=$D$26,VLOOKUP(D2791,LANDINGS!$A$3:$BR$40,HLOOKUP(A2791,LANDINGS!$B$1:$CF$42,42,FALSE),FALSE)-IFERROR(VLOOKUP(A2791,MMO_o10M_lease!$A$1:$F$38,5,FALSE),0),VLOOKUP(D2791,LANDINGS!$A$3:$CF$40,HLOOKUP(A2791,LANDINGS!$B$1:$CF$42,42,FALSE),FALSE)))),0)</f>
        <v>0</v>
      </c>
      <c r="L2791" s="24">
        <f>SUMIFS(PASTE_FLEX_TRACKER!$D:$D,PASTE_FLEX_TRACKER!$E:$E,MAIN!$A2791,PASTE_FLEX_TRACKER!$B:$B,MAIN!$D2791)</f>
        <v>0</v>
      </c>
      <c r="M2791" s="35" t="s">
        <v>133</v>
      </c>
      <c r="N2791" s="46" t="s">
        <v>563</v>
      </c>
      <c r="O2791" s="46">
        <f>SUMIFS(MAN_ADJ!$L:$L,MAN_ADJ!$K:$K,MAIN!$D2791,MAN_ADJ!$J:$J,MAIN!$S2791)</f>
        <v>0</v>
      </c>
      <c r="P2791" s="25">
        <f t="shared" si="801"/>
        <v>0</v>
      </c>
      <c r="Q2791" s="28" t="str">
        <f t="shared" si="792"/>
        <v>n/a</v>
      </c>
      <c r="R2791" s="38">
        <f t="shared" si="802"/>
        <v>0</v>
      </c>
      <c r="S2791" s="17" t="s">
        <v>269</v>
      </c>
      <c r="U2791" t="s">
        <v>577</v>
      </c>
      <c r="V2791" t="s">
        <v>735</v>
      </c>
    </row>
    <row r="2792" spans="1:22" x14ac:dyDescent="0.25">
      <c r="A2792" s="17" t="s">
        <v>269</v>
      </c>
      <c r="B2792" s="17" t="s">
        <v>93</v>
      </c>
      <c r="C2792" s="17" t="s">
        <v>209</v>
      </c>
      <c r="D2792" s="17" t="s">
        <v>127</v>
      </c>
      <c r="E2792" s="24">
        <f>IF(U2792="SC",SUMIFS(SC!F:F,SC!A:A,MAIN!D2792,SC!B:B,MAIN!A2792),SUMIFS(Allocations!$H:$H,Allocations!$A:$A,MAIN!$A2792,Allocations!$B:$B,MAIN!$D2792))</f>
        <v>0</v>
      </c>
      <c r="F2792" s="24">
        <f>IF(U2792="SC",SUMIFS(SC!J:J,SC!A:A,MAIN!D2792,SC!B:B,MAIN!A2792),SUMIFS(Allocations!M:M,Allocations!A:A,MAIN!A2792,Allocations!B:B,MAIN!D2792))</f>
        <v>0</v>
      </c>
      <c r="G2792" s="24">
        <f t="shared" si="799"/>
        <v>0</v>
      </c>
      <c r="H2792" s="24">
        <f>IFERROR(VLOOKUP(S2792,Swaps_wk!$A$2:$AP$151,HLOOKUP(MAIN!D2792,Swaps_wk!$B$2:$AP$151,150,FALSE),FALSE),0)</f>
        <v>0</v>
      </c>
      <c r="I2792" s="24">
        <f>SUMIFS(PASTE_DQS_TRACKER!$D:$D,PASTE_DQS_TRACKER!$C:$C,MAIN!$A2792,PASTE_DQS_TRACKER!$B:$B,MAIN!$D2792)-SUMIFS(PASTE_DQS_TRACKER!$D:$D,PASTE_DQS_TRACKER!$C:$C,MAIN!$A2792,PASTE_DQS_TRACKER!$E:$E,MAIN!$D2792)</f>
        <v>0</v>
      </c>
      <c r="J2792" s="25">
        <f t="shared" si="800"/>
        <v>0</v>
      </c>
      <c r="K2792" s="24">
        <f>IFERROR(IF(V2792="Flex",0,IF(D2792=$D$30,VLOOKUP(A2792,MMO_o10M_lease!$A$1:$F$51,5,FALSE),IF(D2792=$D$26,VLOOKUP(D2792,LANDINGS!$A$3:$BR$40,HLOOKUP(A2792,LANDINGS!$B$1:$CF$42,42,FALSE),FALSE)-IFERROR(VLOOKUP(A2792,MMO_o10M_lease!$A$1:$F$38,5,FALSE),0),VLOOKUP(D2792,LANDINGS!$A$3:$CF$40,HLOOKUP(A2792,LANDINGS!$B$1:$CF$42,42,FALSE),FALSE)))),0)</f>
        <v>0</v>
      </c>
      <c r="L2792" s="24">
        <f>SUMIFS(PASTE_FLEX_TRACKER!$D:$D,PASTE_FLEX_TRACKER!$E:$E,MAIN!$A2792,PASTE_FLEX_TRACKER!$B:$B,MAIN!$D2792)</f>
        <v>0</v>
      </c>
      <c r="M2792" s="35" t="s">
        <v>133</v>
      </c>
      <c r="N2792" s="46" t="s">
        <v>563</v>
      </c>
      <c r="O2792" s="46">
        <f>SUMIFS(MAN_ADJ!$L:$L,MAN_ADJ!$K:$K,MAIN!$D2792,MAN_ADJ!$J:$J,MAIN!$S2792)</f>
        <v>0</v>
      </c>
      <c r="P2792" s="25">
        <f t="shared" si="801"/>
        <v>0</v>
      </c>
      <c r="Q2792" s="28" t="str">
        <f t="shared" si="792"/>
        <v>n/a</v>
      </c>
      <c r="R2792" s="38">
        <f t="shared" si="802"/>
        <v>0</v>
      </c>
      <c r="S2792" s="17" t="s">
        <v>269</v>
      </c>
      <c r="U2792" t="s">
        <v>577</v>
      </c>
      <c r="V2792" t="s">
        <v>735</v>
      </c>
    </row>
    <row r="2793" spans="1:22" x14ac:dyDescent="0.25">
      <c r="A2793" s="17" t="s">
        <v>269</v>
      </c>
      <c r="B2793" s="17" t="s">
        <v>93</v>
      </c>
      <c r="C2793" s="17" t="s">
        <v>209</v>
      </c>
      <c r="D2793" s="17" t="s">
        <v>184</v>
      </c>
      <c r="E2793" s="24">
        <f>IF(U2793="SC",SUMIFS(SC!F:F,SC!A:A,MAIN!D2793,SC!B:B,MAIN!A2793),SUMIFS(Allocations!$H:$H,Allocations!$A:$A,MAIN!$A2793,Allocations!$B:$B,MAIN!$D2793))</f>
        <v>0</v>
      </c>
      <c r="F2793" s="24">
        <f>IF(U2793="SC",SUMIFS(SC!J:J,SC!A:A,MAIN!D2793,SC!B:B,MAIN!A2793),SUMIFS(Allocations!M:M,Allocations!A:A,MAIN!A2793,Allocations!B:B,MAIN!D2793))</f>
        <v>0</v>
      </c>
      <c r="G2793" s="24">
        <f t="shared" ref="G2793:G2796" si="803">E2793+F2793</f>
        <v>0</v>
      </c>
      <c r="H2793" s="24">
        <f>IFERROR(VLOOKUP(S2793,Swaps_wk!$A$2:$AP$151,HLOOKUP(MAIN!D2793,Swaps_wk!$B$2:$AP$151,150,FALSE),FALSE),0)</f>
        <v>0</v>
      </c>
      <c r="I2793" s="24">
        <f>SUMIFS(PASTE_DQS_TRACKER!$D:$D,PASTE_DQS_TRACKER!$C:$C,MAIN!$A2793,PASTE_DQS_TRACKER!$B:$B,MAIN!$D2793)-SUMIFS(PASTE_DQS_TRACKER!$D:$D,PASTE_DQS_TRACKER!$C:$C,MAIN!$A2793,PASTE_DQS_TRACKER!$E:$E,MAIN!$D2793)</f>
        <v>0</v>
      </c>
      <c r="J2793" s="25">
        <f t="shared" ref="J2793:J2796" si="804">G2793+I2793</f>
        <v>0</v>
      </c>
      <c r="K2793" s="24">
        <f>IFERROR(IF(V2793="Flex",0,IF(D2793=$D$30,VLOOKUP(A2793,MMO_o10M_lease!$A$1:$F$51,5,FALSE),IF(D2793=$D$26,VLOOKUP(D2793,LANDINGS!$A$3:$BR$40,HLOOKUP(A2793,LANDINGS!$B$1:$CF$42,42,FALSE),FALSE)-IFERROR(VLOOKUP(A2793,MMO_o10M_lease!$A$1:$F$38,5,FALSE),0),VLOOKUP(D2793,LANDINGS!$A$3:$CF$40,HLOOKUP(A2793,LANDINGS!$B$1:$CF$42,42,FALSE),FALSE)))),0)</f>
        <v>0</v>
      </c>
      <c r="L2793" s="24">
        <f>SUMIFS(PASTE_FLEX_TRACKER!$D:$D,PASTE_FLEX_TRACKER!$E:$E,MAIN!$A2793,PASTE_FLEX_TRACKER!$B:$B,MAIN!$D2793)</f>
        <v>0</v>
      </c>
      <c r="M2793" s="35" t="s">
        <v>133</v>
      </c>
      <c r="N2793" s="46" t="s">
        <v>563</v>
      </c>
      <c r="O2793" s="46">
        <f>SUMIFS(MAN_ADJ!$L:$L,MAN_ADJ!$K:$K,MAIN!$D2793,MAN_ADJ!$J:$J,MAIN!$S2793)</f>
        <v>0</v>
      </c>
      <c r="P2793" s="25">
        <f t="shared" si="801"/>
        <v>0</v>
      </c>
      <c r="Q2793" s="28" t="str">
        <f t="shared" ref="Q2793:Q2796" si="805">IFERROR(P2793/J2793,"n/a")</f>
        <v>n/a</v>
      </c>
      <c r="R2793" s="38">
        <f t="shared" ref="R2793:R2796" si="806">J2793-P2793</f>
        <v>0</v>
      </c>
      <c r="S2793" s="17" t="s">
        <v>269</v>
      </c>
      <c r="U2793" t="s">
        <v>577</v>
      </c>
      <c r="V2793" t="s">
        <v>735</v>
      </c>
    </row>
    <row r="2794" spans="1:22" x14ac:dyDescent="0.25">
      <c r="A2794" s="17" t="s">
        <v>269</v>
      </c>
      <c r="B2794" s="17" t="s">
        <v>93</v>
      </c>
      <c r="C2794" s="17" t="s">
        <v>209</v>
      </c>
      <c r="D2794" s="17" t="s">
        <v>128</v>
      </c>
      <c r="E2794" s="24">
        <f>IF(U2794="SC",SUMIFS(SC!F:F,SC!A:A,MAIN!D2794,SC!B:B,MAIN!A2794),SUMIFS(Allocations!$H:$H,Allocations!$A:$A,MAIN!$A2794,Allocations!$B:$B,MAIN!$D2794))</f>
        <v>0</v>
      </c>
      <c r="F2794" s="24">
        <f>IF(U2794="SC",SUMIFS(SC!J:J,SC!A:A,MAIN!D2794,SC!B:B,MAIN!A2794),SUMIFS(Allocations!M:M,Allocations!A:A,MAIN!A2794,Allocations!B:B,MAIN!D2794))</f>
        <v>0</v>
      </c>
      <c r="G2794" s="24">
        <f t="shared" si="803"/>
        <v>0</v>
      </c>
      <c r="H2794" s="24">
        <f>IFERROR(VLOOKUP(S2794,Swaps_wk!$A$2:$AP$151,HLOOKUP(MAIN!D2794,Swaps_wk!$B$2:$AP$151,150,FALSE),FALSE),0)</f>
        <v>0</v>
      </c>
      <c r="I2794" s="24">
        <f>SUMIFS(PASTE_DQS_TRACKER!$D:$D,PASTE_DQS_TRACKER!$C:$C,MAIN!$A2794,PASTE_DQS_TRACKER!$B:$B,MAIN!$D2794)-SUMIFS(PASTE_DQS_TRACKER!$D:$D,PASTE_DQS_TRACKER!$C:$C,MAIN!$A2794,PASTE_DQS_TRACKER!$E:$E,MAIN!$D2794)</f>
        <v>0</v>
      </c>
      <c r="J2794" s="25">
        <f t="shared" si="804"/>
        <v>0</v>
      </c>
      <c r="K2794" s="24">
        <f>IFERROR(IF(V2794="Flex",0,IF(D2794=$D$30,VLOOKUP(A2794,MMO_o10M_lease!$A$1:$F$51,5,FALSE),IF(D2794=$D$26,VLOOKUP(D2794,LANDINGS!$A$3:$BR$40,HLOOKUP(A2794,LANDINGS!$B$1:$CF$42,42,FALSE),FALSE)-IFERROR(VLOOKUP(A2794,MMO_o10M_lease!$A$1:$F$38,5,FALSE),0),VLOOKUP(D2794,LANDINGS!$A$3:$CF$40,HLOOKUP(A2794,LANDINGS!$B$1:$CF$42,42,FALSE),FALSE)))),0)</f>
        <v>0</v>
      </c>
      <c r="L2794" s="24">
        <f>SUMIFS(PASTE_FLEX_TRACKER!$D:$D,PASTE_FLEX_TRACKER!$E:$E,MAIN!$A2794,PASTE_FLEX_TRACKER!$B:$B,MAIN!$D2794)</f>
        <v>0</v>
      </c>
      <c r="M2794" s="35" t="s">
        <v>133</v>
      </c>
      <c r="N2794" s="46" t="s">
        <v>563</v>
      </c>
      <c r="O2794" s="46">
        <f>SUMIFS(MAN_ADJ!$L:$L,MAN_ADJ!$K:$K,MAIN!$D2794,MAN_ADJ!$J:$J,MAIN!$S2794)</f>
        <v>0</v>
      </c>
      <c r="P2794" s="25">
        <f t="shared" si="801"/>
        <v>0</v>
      </c>
      <c r="Q2794" s="28" t="str">
        <f t="shared" si="805"/>
        <v>n/a</v>
      </c>
      <c r="R2794" s="38">
        <f t="shared" si="806"/>
        <v>0</v>
      </c>
      <c r="S2794" s="17" t="s">
        <v>269</v>
      </c>
      <c r="U2794" t="s">
        <v>577</v>
      </c>
      <c r="V2794" t="s">
        <v>735</v>
      </c>
    </row>
    <row r="2795" spans="1:22" x14ac:dyDescent="0.25">
      <c r="A2795" s="17" t="s">
        <v>269</v>
      </c>
      <c r="B2795" s="17" t="s">
        <v>93</v>
      </c>
      <c r="C2795" s="17" t="s">
        <v>209</v>
      </c>
      <c r="D2795" s="17" t="s">
        <v>129</v>
      </c>
      <c r="E2795" s="24">
        <f>IF(U2795="SC",SUMIFS(SC!F:F,SC!A:A,MAIN!D2795,SC!B:B,MAIN!A2795),SUMIFS(Allocations!$H:$H,Allocations!$A:$A,MAIN!$A2795,Allocations!$B:$B,MAIN!$D2795))</f>
        <v>0</v>
      </c>
      <c r="F2795" s="24">
        <f>IF(U2795="SC",SUMIFS(SC!J:J,SC!A:A,MAIN!D2795,SC!B:B,MAIN!A2795),SUMIFS(Allocations!M:M,Allocations!A:A,MAIN!A2795,Allocations!B:B,MAIN!D2795))</f>
        <v>0</v>
      </c>
      <c r="G2795" s="24">
        <f t="shared" si="803"/>
        <v>0</v>
      </c>
      <c r="H2795" s="24">
        <f>IFERROR(VLOOKUP(S2795,Swaps_wk!$A$2:$AP$151,HLOOKUP(MAIN!D2795,Swaps_wk!$B$2:$AP$151,150,FALSE),FALSE),0)</f>
        <v>0</v>
      </c>
      <c r="I2795" s="24">
        <f>SUMIFS(PASTE_DQS_TRACKER!$D:$D,PASTE_DQS_TRACKER!$C:$C,MAIN!$A2795,PASTE_DQS_TRACKER!$B:$B,MAIN!$D2795)-SUMIFS(PASTE_DQS_TRACKER!$D:$D,PASTE_DQS_TRACKER!$C:$C,MAIN!$A2795,PASTE_DQS_TRACKER!$E:$E,MAIN!$D2795)</f>
        <v>0</v>
      </c>
      <c r="J2795" s="25">
        <f t="shared" si="804"/>
        <v>0</v>
      </c>
      <c r="K2795" s="24">
        <f>IFERROR(IF(V2795="Flex",0,IF(D2795=$D$30,VLOOKUP(A2795,MMO_o10M_lease!$A$1:$F$51,5,FALSE),IF(D2795=$D$26,VLOOKUP(D2795,LANDINGS!$A$3:$BR$40,HLOOKUP(A2795,LANDINGS!$B$1:$CF$42,42,FALSE),FALSE)-IFERROR(VLOOKUP(A2795,MMO_o10M_lease!$A$1:$F$38,5,FALSE),0),VLOOKUP(D2795,LANDINGS!$A$3:$CF$40,HLOOKUP(A2795,LANDINGS!$B$1:$CF$42,42,FALSE),FALSE)))),0)</f>
        <v>0</v>
      </c>
      <c r="L2795" s="24">
        <f>SUMIFS(PASTE_FLEX_TRACKER!$D:$D,PASTE_FLEX_TRACKER!$E:$E,MAIN!$A2795,PASTE_FLEX_TRACKER!$B:$B,MAIN!$D2795)</f>
        <v>0</v>
      </c>
      <c r="M2795" s="35" t="s">
        <v>133</v>
      </c>
      <c r="N2795" s="46" t="s">
        <v>563</v>
      </c>
      <c r="O2795" s="46">
        <f>SUMIFS(MAN_ADJ!$L:$L,MAN_ADJ!$K:$K,MAIN!$D2795,MAN_ADJ!$J:$J,MAIN!$S2795)</f>
        <v>0</v>
      </c>
      <c r="P2795" s="25">
        <f t="shared" si="801"/>
        <v>0</v>
      </c>
      <c r="Q2795" s="28" t="str">
        <f t="shared" si="805"/>
        <v>n/a</v>
      </c>
      <c r="R2795" s="38">
        <f t="shared" si="806"/>
        <v>0</v>
      </c>
      <c r="S2795" s="17" t="s">
        <v>269</v>
      </c>
      <c r="U2795" t="s">
        <v>577</v>
      </c>
      <c r="V2795" t="s">
        <v>735</v>
      </c>
    </row>
    <row r="2796" spans="1:22" x14ac:dyDescent="0.25">
      <c r="A2796" s="17" t="s">
        <v>269</v>
      </c>
      <c r="B2796" s="17" t="s">
        <v>93</v>
      </c>
      <c r="C2796" s="17" t="s">
        <v>209</v>
      </c>
      <c r="D2796" s="17" t="s">
        <v>155</v>
      </c>
      <c r="E2796" s="24">
        <f>IF(U2796="SC",SUMIFS(SC!F:F,SC!A:A,MAIN!D2796,SC!B:B,MAIN!A2796),SUMIFS(Allocations!$H:$H,Allocations!$A:$A,MAIN!$A2796,Allocations!$B:$B,MAIN!$D2796))</f>
        <v>2.0000000000000004E-2</v>
      </c>
      <c r="F2796" s="24">
        <f>IF(U2796="SC",SUMIFS(SC!J:J,SC!A:A,MAIN!D2796,SC!B:B,MAIN!A2796),SUMIFS(Allocations!M:M,Allocations!A:A,MAIN!A2796,Allocations!B:B,MAIN!D2796))</f>
        <v>0</v>
      </c>
      <c r="G2796" s="24">
        <f t="shared" si="803"/>
        <v>2.0000000000000004E-2</v>
      </c>
      <c r="H2796" s="24">
        <f>IFERROR(VLOOKUP(S2796,Swaps_wk!$A$2:$AP$151,HLOOKUP(MAIN!D2796,Swaps_wk!$B$2:$AP$151,150,FALSE),FALSE),0)</f>
        <v>0</v>
      </c>
      <c r="I2796" s="24">
        <f>SUMIFS(PASTE_DQS_TRACKER!$D:$D,PASTE_DQS_TRACKER!$C:$C,MAIN!$A2796,PASTE_DQS_TRACKER!$B:$B,MAIN!$D2796)-SUMIFS(PASTE_DQS_TRACKER!$D:$D,PASTE_DQS_TRACKER!$C:$C,MAIN!$A2796,PASTE_DQS_TRACKER!$E:$E,MAIN!$D2796)</f>
        <v>0</v>
      </c>
      <c r="J2796" s="25">
        <f t="shared" si="804"/>
        <v>2.0000000000000004E-2</v>
      </c>
      <c r="K2796" s="24">
        <f>IFERROR(IF(V2796="Flex",0,IF(D2796=$D$30,VLOOKUP(A2796,MMO_o10M_lease!$A$1:$F$51,5,FALSE),IF(D2796=$D$26,VLOOKUP(D2796,LANDINGS!$A$3:$BR$40,HLOOKUP(A2796,LANDINGS!$B$1:$CF$42,42,FALSE),FALSE)-IFERROR(VLOOKUP(A2796,MMO_o10M_lease!$A$1:$F$38,5,FALSE),0),VLOOKUP(D2796,LANDINGS!$A$3:$CF$40,HLOOKUP(A2796,LANDINGS!$B$1:$CF$42,42,FALSE),FALSE)))),0)</f>
        <v>0</v>
      </c>
      <c r="L2796" s="24">
        <f>SUMIFS(PASTE_FLEX_TRACKER!$D:$D,PASTE_FLEX_TRACKER!$E:$E,MAIN!$A2796,PASTE_FLEX_TRACKER!$B:$B,MAIN!$D2796)</f>
        <v>0</v>
      </c>
      <c r="M2796" s="35" t="s">
        <v>133</v>
      </c>
      <c r="N2796" s="46" t="s">
        <v>563</v>
      </c>
      <c r="O2796" s="46">
        <f>SUMIFS(MAN_ADJ!$L:$L,MAN_ADJ!$K:$K,MAIN!$D2796,MAN_ADJ!$J:$J,MAIN!$S2796)</f>
        <v>0</v>
      </c>
      <c r="P2796" s="25">
        <f t="shared" si="801"/>
        <v>0</v>
      </c>
      <c r="Q2796" s="28">
        <f t="shared" si="805"/>
        <v>0</v>
      </c>
      <c r="R2796" s="38">
        <f t="shared" si="806"/>
        <v>2.0000000000000004E-2</v>
      </c>
      <c r="S2796" s="17" t="s">
        <v>269</v>
      </c>
      <c r="U2796" t="s">
        <v>577</v>
      </c>
      <c r="V2796" t="s">
        <v>735</v>
      </c>
    </row>
    <row r="2797" spans="1:22" x14ac:dyDescent="0.25">
      <c r="A2797" s="17" t="s">
        <v>269</v>
      </c>
      <c r="B2797" s="17" t="s">
        <v>93</v>
      </c>
      <c r="C2797" s="17" t="s">
        <v>209</v>
      </c>
      <c r="D2797" s="17" t="s">
        <v>130</v>
      </c>
      <c r="E2797" s="24">
        <f>IF(U2797="SC",SUMIFS(SC!F:F,SC!A:A,MAIN!D2797,SC!B:B,MAIN!A2797),SUMIFS(Allocations!$H:$H,Allocations!$A:$A,MAIN!$A2797,Allocations!$B:$B,MAIN!$D2797))</f>
        <v>0</v>
      </c>
      <c r="F2797" s="24">
        <f>IF(U2797="SC",SUMIFS(SC!J:J,SC!A:A,MAIN!D2797,SC!B:B,MAIN!A2797),SUMIFS(Allocations!M:M,Allocations!A:A,MAIN!A2797,Allocations!B:B,MAIN!D2797))</f>
        <v>0</v>
      </c>
      <c r="G2797" s="24">
        <f t="shared" si="799"/>
        <v>0</v>
      </c>
      <c r="H2797" s="24">
        <f>IFERROR(VLOOKUP(S2797,Swaps_wk!$A$2:$AP$151,HLOOKUP(MAIN!D2797,Swaps_wk!$B$2:$AP$151,150,FALSE),FALSE),0)</f>
        <v>0</v>
      </c>
      <c r="I2797" s="24">
        <f>SUMIFS(PASTE_DQS_TRACKER!$D:$D,PASTE_DQS_TRACKER!$C:$C,MAIN!$A2797,PASTE_DQS_TRACKER!$B:$B,MAIN!$D2797)-SUMIFS(PASTE_DQS_TRACKER!$D:$D,PASTE_DQS_TRACKER!$C:$C,MAIN!$A2797,PASTE_DQS_TRACKER!$E:$E,MAIN!$D2797)</f>
        <v>0</v>
      </c>
      <c r="J2797" s="25">
        <f t="shared" si="800"/>
        <v>0</v>
      </c>
      <c r="K2797" s="24">
        <f>IFERROR(IF(V2797="Flex",0,IF(D2797=$D$30,VLOOKUP(A2797,MMO_o10M_lease!$A$1:$F$51,5,FALSE),IF(D2797=$D$26,VLOOKUP(D2797,LANDINGS!$A$3:$BR$40,HLOOKUP(A2797,LANDINGS!$B$1:$CF$42,42,FALSE),FALSE)-IFERROR(VLOOKUP(A2797,MMO_o10M_lease!$A$1:$F$38,5,FALSE),0),VLOOKUP(D2797,LANDINGS!$A$3:$CF$40,HLOOKUP(A2797,LANDINGS!$B$1:$CF$42,42,FALSE),FALSE)))),0)</f>
        <v>0</v>
      </c>
      <c r="L2797" s="24">
        <f>SUMIFS(PASTE_FLEX_TRACKER!$D:$D,PASTE_FLEX_TRACKER!$E:$E,MAIN!$A2797,PASTE_FLEX_TRACKER!$B:$B,MAIN!$D2797)</f>
        <v>0</v>
      </c>
      <c r="M2797" s="35" t="s">
        <v>133</v>
      </c>
      <c r="N2797" s="46" t="s">
        <v>563</v>
      </c>
      <c r="O2797" s="46">
        <f>SUMIFS(MAN_ADJ!$L:$L,MAN_ADJ!$K:$K,MAIN!$D2797,MAN_ADJ!$J:$J,MAIN!$S2797)</f>
        <v>0</v>
      </c>
      <c r="P2797" s="25">
        <f t="shared" si="801"/>
        <v>0</v>
      </c>
      <c r="Q2797" s="28" t="str">
        <f t="shared" si="792"/>
        <v>n/a</v>
      </c>
      <c r="R2797" s="38">
        <f t="shared" si="802"/>
        <v>0</v>
      </c>
      <c r="S2797" s="17" t="s">
        <v>269</v>
      </c>
      <c r="U2797" t="s">
        <v>577</v>
      </c>
      <c r="V2797" t="s">
        <v>735</v>
      </c>
    </row>
    <row r="2798" spans="1:22" x14ac:dyDescent="0.25">
      <c r="A2798" s="26" t="s">
        <v>269</v>
      </c>
      <c r="B2798" s="26" t="s">
        <v>93</v>
      </c>
      <c r="C2798" s="26" t="s">
        <v>209</v>
      </c>
      <c r="D2798" s="26" t="s">
        <v>131</v>
      </c>
      <c r="E2798" s="27">
        <f t="shared" ref="E2798:L2798" si="807">SUM(E2760:E2797)</f>
        <v>42.401400000000002</v>
      </c>
      <c r="F2798" s="27">
        <f t="shared" si="807"/>
        <v>0</v>
      </c>
      <c r="G2798" s="27">
        <f t="shared" si="807"/>
        <v>42.401400000000002</v>
      </c>
      <c r="H2798" s="27">
        <f>IFERROR(VLOOKUP(S2798,Swaps_wk!$A$2:$AP$151,HLOOKUP(MAIN!D2798,Swaps_wk!$B$2:$AP$151,150,FALSE),FALSE),0)</f>
        <v>0</v>
      </c>
      <c r="I2798" s="27">
        <f t="shared" si="807"/>
        <v>0</v>
      </c>
      <c r="J2798" s="25">
        <f t="shared" si="807"/>
        <v>42.401400000000002</v>
      </c>
      <c r="K2798" s="27">
        <f t="shared" si="807"/>
        <v>0</v>
      </c>
      <c r="L2798" s="27">
        <f t="shared" si="807"/>
        <v>0</v>
      </c>
      <c r="M2798" s="41" t="s">
        <v>133</v>
      </c>
      <c r="N2798" s="46" t="s">
        <v>563</v>
      </c>
      <c r="O2798" s="27">
        <f>SUM(O2760:O2797)</f>
        <v>0</v>
      </c>
      <c r="P2798" s="25">
        <f t="shared" ref="P2798" si="808">SUM(P2760:P2797)</f>
        <v>0</v>
      </c>
      <c r="Q2798" s="28">
        <f t="shared" si="792"/>
        <v>0</v>
      </c>
      <c r="R2798" s="38">
        <f>SUM(R2760:R2797)</f>
        <v>42.401400000000002</v>
      </c>
      <c r="S2798" s="17" t="s">
        <v>269</v>
      </c>
    </row>
    <row r="2799" spans="1:22" x14ac:dyDescent="0.25">
      <c r="A2799" s="17" t="s">
        <v>270</v>
      </c>
      <c r="B2799" s="17" t="s">
        <v>93</v>
      </c>
      <c r="C2799" s="17" t="s">
        <v>271</v>
      </c>
      <c r="D2799" s="17" t="s">
        <v>95</v>
      </c>
      <c r="E2799" s="24">
        <f>IF(U2799="SC",SUMIFS(SC!F:F,SC!A:A,MAIN!D2799,SC!B:B,MAIN!A2799),SUMIFS(Allocations!$H:$H,Allocations!$A:$A,MAIN!$A2799,Allocations!$B:$B,MAIN!$D2799))</f>
        <v>53.103000000000002</v>
      </c>
      <c r="F2799" s="24">
        <f>IF(U2799="SC",SUMIFS(SC!J:J,SC!A:A,MAIN!D2799,SC!B:B,MAIN!A2799),SUMIFS(Allocations!M:M,Allocations!A:A,MAIN!A2799,Allocations!B:B,MAIN!D2799))</f>
        <v>2.1829999999999998</v>
      </c>
      <c r="G2799" s="24">
        <f t="shared" ref="G2799:G2836" si="809">E2799+F2799</f>
        <v>55.286000000000001</v>
      </c>
      <c r="H2799" s="24">
        <f>IFERROR(VLOOKUP(S2799,Swaps_wk!$A$2:$AP$151,HLOOKUP(MAIN!D2799,Swaps_wk!$B$2:$AP$151,150,FALSE),FALSE),0)</f>
        <v>0</v>
      </c>
      <c r="I2799" s="44">
        <f>SUMIFS(PASTE_DQS_TRACKER!$D:$D,PASTE_DQS_TRACKER!$C:$C,"TUR/*2AC4-C",PASTE_DQS_TRACKER!$B:$B,MAIN!$D2799)-SUMIFS(PASTE_DQS_TRACKER!$D:$D,PASTE_DQS_TRACKER!$C:$C,"TUR/*2AC4-C",PASTE_DQS_TRACKER!$E:$E,MAIN!$D2799)+SUMIFS(PASTE_DQS_TRACKER!$D:$D,PASTE_DQS_TRACKER!$C:$C,"BLL/*2AC4-C",PASTE_DQS_TRACKER!$B:$B,MAIN!$D2799)-SUMIFS(PASTE_DQS_TRACKER!$D:$D,PASTE_DQS_TRACKER!$C:$C,"BLL/*2AC4-C",PASTE_DQS_TRACKER!$E:$E,MAIN!$D2799)</f>
        <v>-1.1000000000000023</v>
      </c>
      <c r="J2799" s="25">
        <f t="shared" ref="J2799:J2836" si="810">G2799+I2799</f>
        <v>54.186</v>
      </c>
      <c r="K2799" s="24">
        <f>IFERROR(IF(V2799="Flex",0,IF(D2799=$D$30,VLOOKUP(A2799,MMO_o10M_lease!$A$1:$F$51,5,FALSE),IF(D2799=$D$26,VLOOKUP(D2799,LANDINGS!$A$3:$BR$40,HLOOKUP(A2799,LANDINGS!$B$1:$CF$42,42,FALSE),FALSE)-IFERROR(VLOOKUP(A2799,MMO_o10M_lease!$A$1:$F$38,5,FALSE),0),VLOOKUP(D2799,LANDINGS!$A$3:$CF$40,HLOOKUP(A2799,LANDINGS!$B$1:$CF$42,42,FALSE),FALSE)))),0)</f>
        <v>13.934000000000001</v>
      </c>
      <c r="L2799" s="24">
        <f>SUMIFS(PASTE_FLEX_TRACKER!$D:$D,PASTE_FLEX_TRACKER!$F:$F,MAIN!$A2799,PASTE_FLEX_TRACKER!$B:$B,MAIN!$D2799)-SUMIFS(PASTE_FLEX_TRACKER!$D:$D,PASTE_FLEX_TRACKER!$C:$C,MAIN!$A2799,PASTE_FLEX_TRACKER!$B:$B,MAIN!$D2799)</f>
        <v>0</v>
      </c>
      <c r="M2799" s="24">
        <f>IFERROR(-VLOOKUP(D2799,SQ!$A$19:$CC$52,HLOOKUP(MAIN!A2799,SQ!$B$18:$CC$56,39,FALSE),FALSE),"n/a")</f>
        <v>0</v>
      </c>
      <c r="N2799" s="46" t="s">
        <v>563</v>
      </c>
      <c r="O2799" s="46">
        <f>SUMIFS(MAN_ADJ!$L:$L,MAN_ADJ!$K:$K,MAIN!$D2799,MAN_ADJ!$J:$J,MAIN!$S2799)</f>
        <v>0</v>
      </c>
      <c r="P2799" s="25">
        <f t="shared" ref="P2799:P2836" si="811">SUM(K2799:O2799)</f>
        <v>13.934000000000001</v>
      </c>
      <c r="Q2799" s="28">
        <f t="shared" si="792"/>
        <v>0.2571512936920976</v>
      </c>
      <c r="R2799" s="38">
        <f t="shared" ref="R2799:R2866" si="812">J2799-P2799</f>
        <v>40.251999999999995</v>
      </c>
      <c r="S2799" s="17" t="s">
        <v>270</v>
      </c>
    </row>
    <row r="2800" spans="1:22" x14ac:dyDescent="0.25">
      <c r="A2800" s="17" t="s">
        <v>270</v>
      </c>
      <c r="B2800" s="17" t="s">
        <v>93</v>
      </c>
      <c r="C2800" s="17" t="s">
        <v>271</v>
      </c>
      <c r="D2800" s="17" t="s">
        <v>96</v>
      </c>
      <c r="E2800" s="24">
        <f>IF(U2800="SC",SUMIFS(SC!F:F,SC!A:A,MAIN!D2800,SC!B:B,MAIN!A2800),SUMIFS(Allocations!$H:$H,Allocations!$A:$A,MAIN!$A2800,Allocations!$B:$B,MAIN!$D2800))</f>
        <v>10.600000000000001</v>
      </c>
      <c r="F2800" s="24">
        <f>IF(U2800="SC",SUMIFS(SC!J:J,SC!A:A,MAIN!D2800,SC!B:B,MAIN!A2800),SUMIFS(Allocations!M:M,Allocations!A:A,MAIN!A2800,Allocations!B:B,MAIN!D2800))</f>
        <v>0.55400000000000005</v>
      </c>
      <c r="G2800" s="24">
        <f t="shared" si="809"/>
        <v>11.154000000000002</v>
      </c>
      <c r="H2800" s="24">
        <f>IFERROR(VLOOKUP(S2800,Swaps_wk!$A$2:$AP$151,HLOOKUP(MAIN!D2800,Swaps_wk!$B$2:$AP$151,150,FALSE),FALSE),0)</f>
        <v>0</v>
      </c>
      <c r="I2800" s="44">
        <f>SUMIFS(PASTE_DQS_TRACKER!$D:$D,PASTE_DQS_TRACKER!$C:$C,"TUR/*2AC4-C",PASTE_DQS_TRACKER!$B:$B,MAIN!$D2800)-SUMIFS(PASTE_DQS_TRACKER!$D:$D,PASTE_DQS_TRACKER!$C:$C,"TUR/*2AC4-C",PASTE_DQS_TRACKER!$E:$E,MAIN!$D2800)+SUMIFS(PASTE_DQS_TRACKER!$D:$D,PASTE_DQS_TRACKER!$C:$C,"BLL/*2AC4-C",PASTE_DQS_TRACKER!$B:$B,MAIN!$D2800)-SUMIFS(PASTE_DQS_TRACKER!$D:$D,PASTE_DQS_TRACKER!$C:$C,"BLL/*2AC4-C",PASTE_DQS_TRACKER!$E:$E,MAIN!$D2800)</f>
        <v>8.6</v>
      </c>
      <c r="J2800" s="25">
        <f t="shared" si="810"/>
        <v>19.754000000000001</v>
      </c>
      <c r="K2800" s="24">
        <f>IFERROR(IF(V2800="Flex",0,IF(D2800=$D$30,VLOOKUP(A2800,MMO_o10M_lease!$A$1:$F$51,5,FALSE),IF(D2800=$D$26,VLOOKUP(D2800,LANDINGS!$A$3:$BR$40,HLOOKUP(A2800,LANDINGS!$B$1:$CF$42,42,FALSE),FALSE)-IFERROR(VLOOKUP(A2800,MMO_o10M_lease!$A$1:$F$38,5,FALSE),0),VLOOKUP(D2800,LANDINGS!$A$3:$CF$40,HLOOKUP(A2800,LANDINGS!$B$1:$CF$42,42,FALSE),FALSE)))),0)</f>
        <v>5.6009999999999991</v>
      </c>
      <c r="L2800" s="24">
        <f>SUMIFS(PASTE_FLEX_TRACKER!$D:$D,PASTE_FLEX_TRACKER!$F:$F,MAIN!$A2800,PASTE_FLEX_TRACKER!$B:$B,MAIN!$D2800)-SUMIFS(PASTE_FLEX_TRACKER!$D:$D,PASTE_FLEX_TRACKER!$C:$C,MAIN!$A2800,PASTE_FLEX_TRACKER!$B:$B,MAIN!$D2800)</f>
        <v>0</v>
      </c>
      <c r="M2800" s="24">
        <f>IFERROR(-VLOOKUP(D2800,SQ!$A$19:$CC$52,HLOOKUP(MAIN!A2800,SQ!$B$18:$CC$56,39,FALSE),FALSE),"n/a")</f>
        <v>0</v>
      </c>
      <c r="N2800" s="46" t="s">
        <v>563</v>
      </c>
      <c r="O2800" s="46">
        <f>SUMIFS(MAN_ADJ!$L:$L,MAN_ADJ!$K:$K,MAIN!$D2800,MAN_ADJ!$J:$J,MAIN!$S2800)</f>
        <v>0</v>
      </c>
      <c r="P2800" s="25">
        <f t="shared" si="811"/>
        <v>5.6009999999999991</v>
      </c>
      <c r="Q2800" s="28">
        <f t="shared" si="792"/>
        <v>0.28353751139009814</v>
      </c>
      <c r="R2800" s="38">
        <f t="shared" si="812"/>
        <v>14.153000000000002</v>
      </c>
      <c r="S2800" s="17" t="s">
        <v>270</v>
      </c>
    </row>
    <row r="2801" spans="1:19" x14ac:dyDescent="0.25">
      <c r="A2801" s="17" t="s">
        <v>270</v>
      </c>
      <c r="B2801" s="17" t="s">
        <v>93</v>
      </c>
      <c r="C2801" s="17" t="s">
        <v>271</v>
      </c>
      <c r="D2801" s="17" t="s">
        <v>97</v>
      </c>
      <c r="E2801" s="24">
        <f>IF(U2801="SC",SUMIFS(SC!F:F,SC!A:A,MAIN!D2801,SC!B:B,MAIN!A2801),SUMIFS(Allocations!$H:$H,Allocations!$A:$A,MAIN!$A2801,Allocations!$B:$B,MAIN!$D2801))</f>
        <v>14.100000000000001</v>
      </c>
      <c r="F2801" s="24">
        <f>IF(U2801="SC",SUMIFS(SC!J:J,SC!A:A,MAIN!D2801,SC!B:B,MAIN!A2801),SUMIFS(Allocations!M:M,Allocations!A:A,MAIN!A2801,Allocations!B:B,MAIN!D2801))</f>
        <v>0.26600000000000001</v>
      </c>
      <c r="G2801" s="24">
        <f t="shared" si="809"/>
        <v>14.366000000000001</v>
      </c>
      <c r="H2801" s="24">
        <f>IFERROR(VLOOKUP(S2801,Swaps_wk!$A$2:$AP$151,HLOOKUP(MAIN!D2801,Swaps_wk!$B$2:$AP$151,150,FALSE),FALSE),0)</f>
        <v>0</v>
      </c>
      <c r="I2801" s="44">
        <f>SUMIFS(PASTE_DQS_TRACKER!$D:$D,PASTE_DQS_TRACKER!$C:$C,"TUR/*2AC4-C",PASTE_DQS_TRACKER!$B:$B,MAIN!$D2801)-SUMIFS(PASTE_DQS_TRACKER!$D:$D,PASTE_DQS_TRACKER!$C:$C,"TUR/*2AC4-C",PASTE_DQS_TRACKER!$E:$E,MAIN!$D2801)+SUMIFS(PASTE_DQS_TRACKER!$D:$D,PASTE_DQS_TRACKER!$C:$C,"BLL/*2AC4-C",PASTE_DQS_TRACKER!$B:$B,MAIN!$D2801)-SUMIFS(PASTE_DQS_TRACKER!$D:$D,PASTE_DQS_TRACKER!$C:$C,"BLL/*2AC4-C",PASTE_DQS_TRACKER!$E:$E,MAIN!$D2801)</f>
        <v>-0.2</v>
      </c>
      <c r="J2801" s="25">
        <f t="shared" si="810"/>
        <v>14.166000000000002</v>
      </c>
      <c r="K2801" s="24">
        <f>IFERROR(IF(V2801="Flex",0,IF(D2801=$D$30,VLOOKUP(A2801,MMO_o10M_lease!$A$1:$F$51,5,FALSE),IF(D2801=$D$26,VLOOKUP(D2801,LANDINGS!$A$3:$BR$40,HLOOKUP(A2801,LANDINGS!$B$1:$CF$42,42,FALSE),FALSE)-IFERROR(VLOOKUP(A2801,MMO_o10M_lease!$A$1:$F$38,5,FALSE),0),VLOOKUP(D2801,LANDINGS!$A$3:$CF$40,HLOOKUP(A2801,LANDINGS!$B$1:$CF$42,42,FALSE),FALSE)))),0)</f>
        <v>3.84</v>
      </c>
      <c r="L2801" s="24">
        <f>SUMIFS(PASTE_FLEX_TRACKER!$D:$D,PASTE_FLEX_TRACKER!$F:$F,MAIN!$A2801,PASTE_FLEX_TRACKER!$B:$B,MAIN!$D2801)-SUMIFS(PASTE_FLEX_TRACKER!$D:$D,PASTE_FLEX_TRACKER!$C:$C,MAIN!$A2801,PASTE_FLEX_TRACKER!$B:$B,MAIN!$D2801)</f>
        <v>0</v>
      </c>
      <c r="M2801" s="24">
        <f>IFERROR(-VLOOKUP(D2801,SQ!$A$19:$CC$52,HLOOKUP(MAIN!A2801,SQ!$B$18:$CC$56,39,FALSE),FALSE),"n/a")</f>
        <v>0</v>
      </c>
      <c r="N2801" s="46" t="s">
        <v>563</v>
      </c>
      <c r="O2801" s="46">
        <f>SUMIFS(MAN_ADJ!$L:$L,MAN_ADJ!$K:$K,MAIN!$D2801,MAN_ADJ!$J:$J,MAIN!$S2801)</f>
        <v>0</v>
      </c>
      <c r="P2801" s="25">
        <f t="shared" si="811"/>
        <v>3.84</v>
      </c>
      <c r="Q2801" s="28">
        <f t="shared" si="792"/>
        <v>0.27107157983905122</v>
      </c>
      <c r="R2801" s="38">
        <f t="shared" si="812"/>
        <v>10.326000000000002</v>
      </c>
      <c r="S2801" s="17" t="s">
        <v>270</v>
      </c>
    </row>
    <row r="2802" spans="1:19" x14ac:dyDescent="0.25">
      <c r="A2802" s="17" t="s">
        <v>270</v>
      </c>
      <c r="B2802" s="17" t="s">
        <v>93</v>
      </c>
      <c r="C2802" s="17" t="s">
        <v>271</v>
      </c>
      <c r="D2802" s="17" t="s">
        <v>98</v>
      </c>
      <c r="E2802" s="24">
        <f>IF(U2802="SC",SUMIFS(SC!F:F,SC!A:A,MAIN!D2802,SC!B:B,MAIN!A2802),SUMIFS(Allocations!$H:$H,Allocations!$A:$A,MAIN!$A2802,Allocations!$B:$B,MAIN!$D2802))</f>
        <v>23.181000000000001</v>
      </c>
      <c r="F2802" s="24">
        <f>IF(U2802="SC",SUMIFS(SC!J:J,SC!A:A,MAIN!D2802,SC!B:B,MAIN!A2802),SUMIFS(Allocations!M:M,Allocations!A:A,MAIN!A2802,Allocations!B:B,MAIN!D2802))</f>
        <v>2.4530000000000003</v>
      </c>
      <c r="G2802" s="24">
        <f t="shared" si="809"/>
        <v>25.634</v>
      </c>
      <c r="H2802" s="24">
        <f>IFERROR(VLOOKUP(S2802,Swaps_wk!$A$2:$AP$151,HLOOKUP(MAIN!D2802,Swaps_wk!$B$2:$AP$151,150,FALSE),FALSE),0)</f>
        <v>0</v>
      </c>
      <c r="I2802" s="44">
        <f>SUMIFS(PASTE_DQS_TRACKER!$D:$D,PASTE_DQS_TRACKER!$C:$C,"TUR/*2AC4-C",PASTE_DQS_TRACKER!$B:$B,MAIN!$D2802)-SUMIFS(PASTE_DQS_TRACKER!$D:$D,PASTE_DQS_TRACKER!$C:$C,"TUR/*2AC4-C",PASTE_DQS_TRACKER!$E:$E,MAIN!$D2802)+SUMIFS(PASTE_DQS_TRACKER!$D:$D,PASTE_DQS_TRACKER!$C:$C,"BLL/*2AC4-C",PASTE_DQS_TRACKER!$B:$B,MAIN!$D2802)-SUMIFS(PASTE_DQS_TRACKER!$D:$D,PASTE_DQS_TRACKER!$C:$C,"BLL/*2AC4-C",PASTE_DQS_TRACKER!$E:$E,MAIN!$D2802)</f>
        <v>1.7999999999999998</v>
      </c>
      <c r="J2802" s="25">
        <f t="shared" si="810"/>
        <v>27.434000000000001</v>
      </c>
      <c r="K2802" s="24">
        <f>IFERROR(IF(V2802="Flex",0,IF(D2802=$D$30,VLOOKUP(A2802,MMO_o10M_lease!$A$1:$F$51,5,FALSE),IF(D2802=$D$26,VLOOKUP(D2802,LANDINGS!$A$3:$BR$40,HLOOKUP(A2802,LANDINGS!$B$1:$CF$42,42,FALSE),FALSE)-IFERROR(VLOOKUP(A2802,MMO_o10M_lease!$A$1:$F$38,5,FALSE),0),VLOOKUP(D2802,LANDINGS!$A$3:$CF$40,HLOOKUP(A2802,LANDINGS!$B$1:$CF$42,42,FALSE),FALSE)))),0)</f>
        <v>12.762</v>
      </c>
      <c r="L2802" s="24">
        <f>SUMIFS(PASTE_FLEX_TRACKER!$D:$D,PASTE_FLEX_TRACKER!$F:$F,MAIN!$A2802,PASTE_FLEX_TRACKER!$B:$B,MAIN!$D2802)-SUMIFS(PASTE_FLEX_TRACKER!$D:$D,PASTE_FLEX_TRACKER!$C:$C,MAIN!$A2802,PASTE_FLEX_TRACKER!$B:$B,MAIN!$D2802)</f>
        <v>0</v>
      </c>
      <c r="M2802" s="24">
        <f>IFERROR(-VLOOKUP(D2802,SQ!$A$19:$CC$52,HLOOKUP(MAIN!A2802,SQ!$B$18:$CC$56,39,FALSE),FALSE),"n/a")</f>
        <v>0</v>
      </c>
      <c r="N2802" s="46" t="s">
        <v>563</v>
      </c>
      <c r="O2802" s="46">
        <f>SUMIFS(MAN_ADJ!$L:$L,MAN_ADJ!$K:$K,MAIN!$D2802,MAN_ADJ!$J:$J,MAIN!$S2802)</f>
        <v>0</v>
      </c>
      <c r="P2802" s="25">
        <f t="shared" si="811"/>
        <v>12.762</v>
      </c>
      <c r="Q2802" s="28">
        <f t="shared" si="792"/>
        <v>0.46518918130786613</v>
      </c>
      <c r="R2802" s="38">
        <f t="shared" si="812"/>
        <v>14.672000000000001</v>
      </c>
      <c r="S2802" s="17" t="s">
        <v>270</v>
      </c>
    </row>
    <row r="2803" spans="1:19" x14ac:dyDescent="0.25">
      <c r="A2803" s="17" t="s">
        <v>270</v>
      </c>
      <c r="B2803" s="17" t="s">
        <v>93</v>
      </c>
      <c r="C2803" s="17" t="s">
        <v>271</v>
      </c>
      <c r="D2803" s="17" t="s">
        <v>99</v>
      </c>
      <c r="E2803" s="24">
        <f>IF(U2803="SC",SUMIFS(SC!F:F,SC!A:A,MAIN!D2803,SC!B:B,MAIN!A2803),SUMIFS(Allocations!$H:$H,Allocations!$A:$A,MAIN!$A2803,Allocations!$B:$B,MAIN!$D2803))</f>
        <v>109.87400000000001</v>
      </c>
      <c r="F2803" s="24">
        <f>IF(U2803="SC",SUMIFS(SC!J:J,SC!A:A,MAIN!D2803,SC!B:B,MAIN!A2803),SUMIFS(Allocations!M:M,Allocations!A:A,MAIN!A2803,Allocations!B:B,MAIN!D2803))</f>
        <v>25.04</v>
      </c>
      <c r="G2803" s="24">
        <f t="shared" si="809"/>
        <v>134.91400000000002</v>
      </c>
      <c r="H2803" s="24">
        <f>IFERROR(VLOOKUP(S2803,Swaps_wk!$A$2:$AP$151,HLOOKUP(MAIN!D2803,Swaps_wk!$B$2:$AP$151,150,FALSE),FALSE),0)</f>
        <v>0</v>
      </c>
      <c r="I2803" s="44">
        <f>SUMIFS(PASTE_DQS_TRACKER!$D:$D,PASTE_DQS_TRACKER!$C:$C,"TUR/*2AC4-C",PASTE_DQS_TRACKER!$B:$B,MAIN!$D2803)-SUMIFS(PASTE_DQS_TRACKER!$D:$D,PASTE_DQS_TRACKER!$C:$C,"TUR/*2AC4-C",PASTE_DQS_TRACKER!$E:$E,MAIN!$D2803)+SUMIFS(PASTE_DQS_TRACKER!$D:$D,PASTE_DQS_TRACKER!$C:$C,"BLL/*2AC4-C",PASTE_DQS_TRACKER!$B:$B,MAIN!$D2803)-SUMIFS(PASTE_DQS_TRACKER!$D:$D,PASTE_DQS_TRACKER!$C:$C,"BLL/*2AC4-C",PASTE_DQS_TRACKER!$E:$E,MAIN!$D2803)</f>
        <v>-1.1000000000000001</v>
      </c>
      <c r="J2803" s="25">
        <f t="shared" si="810"/>
        <v>133.81400000000002</v>
      </c>
      <c r="K2803" s="24">
        <f>IFERROR(IF(V2803="Flex",0,IF(D2803=$D$30,VLOOKUP(A2803,MMO_o10M_lease!$A$1:$F$51,5,FALSE),IF(D2803=$D$26,VLOOKUP(D2803,LANDINGS!$A$3:$BR$40,HLOOKUP(A2803,LANDINGS!$B$1:$CF$42,42,FALSE),FALSE)-IFERROR(VLOOKUP(A2803,MMO_o10M_lease!$A$1:$F$38,5,FALSE),0),VLOOKUP(D2803,LANDINGS!$A$3:$CF$40,HLOOKUP(A2803,LANDINGS!$B$1:$CF$42,42,FALSE),FALSE)))),0)</f>
        <v>71.408000000000001</v>
      </c>
      <c r="L2803" s="24">
        <f>SUMIFS(PASTE_FLEX_TRACKER!$D:$D,PASTE_FLEX_TRACKER!$F:$F,MAIN!$A2803,PASTE_FLEX_TRACKER!$B:$B,MAIN!$D2803)-SUMIFS(PASTE_FLEX_TRACKER!$D:$D,PASTE_FLEX_TRACKER!$C:$C,MAIN!$A2803,PASTE_FLEX_TRACKER!$B:$B,MAIN!$D2803)</f>
        <v>0</v>
      </c>
      <c r="M2803" s="24">
        <f>IFERROR(-VLOOKUP(D2803,SQ!$A$19:$CC$52,HLOOKUP(MAIN!A2803,SQ!$B$18:$CC$56,39,FALSE),FALSE),"n/a")</f>
        <v>0</v>
      </c>
      <c r="N2803" s="46" t="s">
        <v>563</v>
      </c>
      <c r="O2803" s="46">
        <f>SUMIFS(MAN_ADJ!$L:$L,MAN_ADJ!$K:$K,MAIN!$D2803,MAN_ADJ!$J:$J,MAIN!$S2803)</f>
        <v>0</v>
      </c>
      <c r="P2803" s="25">
        <f t="shared" si="811"/>
        <v>71.408000000000001</v>
      </c>
      <c r="Q2803" s="28">
        <f t="shared" si="792"/>
        <v>0.53363624134993337</v>
      </c>
      <c r="R2803" s="38">
        <f t="shared" si="812"/>
        <v>62.40600000000002</v>
      </c>
      <c r="S2803" s="17" t="s">
        <v>270</v>
      </c>
    </row>
    <row r="2804" spans="1:19" x14ac:dyDescent="0.25">
      <c r="A2804" s="17" t="s">
        <v>270</v>
      </c>
      <c r="B2804" s="17" t="s">
        <v>93</v>
      </c>
      <c r="C2804" s="17" t="s">
        <v>271</v>
      </c>
      <c r="D2804" s="17" t="s">
        <v>100</v>
      </c>
      <c r="E2804" s="24">
        <f>IF(U2804="SC",SUMIFS(SC!F:F,SC!A:A,MAIN!D2804,SC!B:B,MAIN!A2804),SUMIFS(Allocations!$H:$H,Allocations!$A:$A,MAIN!$A2804,Allocations!$B:$B,MAIN!$D2804))</f>
        <v>5.9</v>
      </c>
      <c r="F2804" s="24">
        <f>IF(U2804="SC",SUMIFS(SC!J:J,SC!A:A,MAIN!D2804,SC!B:B,MAIN!A2804),SUMIFS(Allocations!M:M,Allocations!A:A,MAIN!A2804,Allocations!B:B,MAIN!D2804))</f>
        <v>0</v>
      </c>
      <c r="G2804" s="24">
        <f t="shared" si="809"/>
        <v>5.9</v>
      </c>
      <c r="H2804" s="24">
        <f>IFERROR(VLOOKUP(S2804,Swaps_wk!$A$2:$AP$151,HLOOKUP(MAIN!D2804,Swaps_wk!$B$2:$AP$151,150,FALSE),FALSE),0)</f>
        <v>0</v>
      </c>
      <c r="I2804" s="44">
        <f>SUMIFS(PASTE_DQS_TRACKER!$D:$D,PASTE_DQS_TRACKER!$C:$C,"TUR/*2AC4-C",PASTE_DQS_TRACKER!$B:$B,MAIN!$D2804)-SUMIFS(PASTE_DQS_TRACKER!$D:$D,PASTE_DQS_TRACKER!$C:$C,"TUR/*2AC4-C",PASTE_DQS_TRACKER!$E:$E,MAIN!$D2804)+SUMIFS(PASTE_DQS_TRACKER!$D:$D,PASTE_DQS_TRACKER!$C:$C,"BLL/*2AC4-C",PASTE_DQS_TRACKER!$B:$B,MAIN!$D2804)-SUMIFS(PASTE_DQS_TRACKER!$D:$D,PASTE_DQS_TRACKER!$C:$C,"BLL/*2AC4-C",PASTE_DQS_TRACKER!$E:$E,MAIN!$D2804)</f>
        <v>-0.6</v>
      </c>
      <c r="J2804" s="25">
        <f t="shared" si="810"/>
        <v>5.3000000000000007</v>
      </c>
      <c r="K2804" s="24">
        <f>IFERROR(IF(V2804="Flex",0,IF(D2804=$D$30,VLOOKUP(A2804,MMO_o10M_lease!$A$1:$F$51,5,FALSE),IF(D2804=$D$26,VLOOKUP(D2804,LANDINGS!$A$3:$BR$40,HLOOKUP(A2804,LANDINGS!$B$1:$CF$42,42,FALSE),FALSE)-IFERROR(VLOOKUP(A2804,MMO_o10M_lease!$A$1:$F$38,5,FALSE),0),VLOOKUP(D2804,LANDINGS!$A$3:$CF$40,HLOOKUP(A2804,LANDINGS!$B$1:$CF$42,42,FALSE),FALSE)))),0)</f>
        <v>3.9E-2</v>
      </c>
      <c r="L2804" s="24">
        <f>SUMIFS(PASTE_FLEX_TRACKER!$D:$D,PASTE_FLEX_TRACKER!$F:$F,MAIN!$A2804,PASTE_FLEX_TRACKER!$B:$B,MAIN!$D2804)-SUMIFS(PASTE_FLEX_TRACKER!$D:$D,PASTE_FLEX_TRACKER!$C:$C,MAIN!$A2804,PASTE_FLEX_TRACKER!$B:$B,MAIN!$D2804)</f>
        <v>0</v>
      </c>
      <c r="M2804" s="24">
        <f>IFERROR(-VLOOKUP(D2804,SQ!$A$19:$CC$52,HLOOKUP(MAIN!A2804,SQ!$B$18:$CC$56,39,FALSE),FALSE),"n/a")</f>
        <v>0</v>
      </c>
      <c r="N2804" s="46" t="s">
        <v>563</v>
      </c>
      <c r="O2804" s="46">
        <f>SUMIFS(MAN_ADJ!$L:$L,MAN_ADJ!$K:$K,MAIN!$D2804,MAN_ADJ!$J:$J,MAIN!$S2804)</f>
        <v>0</v>
      </c>
      <c r="P2804" s="25">
        <f t="shared" si="811"/>
        <v>3.9E-2</v>
      </c>
      <c r="Q2804" s="28">
        <f t="shared" si="792"/>
        <v>7.3584905660377346E-3</v>
      </c>
      <c r="R2804" s="38">
        <f t="shared" si="812"/>
        <v>5.261000000000001</v>
      </c>
      <c r="S2804" s="17" t="s">
        <v>270</v>
      </c>
    </row>
    <row r="2805" spans="1:19" x14ac:dyDescent="0.25">
      <c r="A2805" s="17" t="s">
        <v>270</v>
      </c>
      <c r="B2805" s="17" t="s">
        <v>93</v>
      </c>
      <c r="C2805" s="17" t="s">
        <v>271</v>
      </c>
      <c r="D2805" s="17" t="s">
        <v>101</v>
      </c>
      <c r="E2805" s="24">
        <f>IF(U2805="SC",SUMIFS(SC!F:F,SC!A:A,MAIN!D2805,SC!B:B,MAIN!A2805),SUMIFS(Allocations!$H:$H,Allocations!$A:$A,MAIN!$A2805,Allocations!$B:$B,MAIN!$D2805))</f>
        <v>0.2</v>
      </c>
      <c r="F2805" s="24">
        <f>IF(U2805="SC",SUMIFS(SC!J:J,SC!A:A,MAIN!D2805,SC!B:B,MAIN!A2805),SUMIFS(Allocations!M:M,Allocations!A:A,MAIN!A2805,Allocations!B:B,MAIN!D2805))</f>
        <v>0</v>
      </c>
      <c r="G2805" s="24">
        <f t="shared" si="809"/>
        <v>0.2</v>
      </c>
      <c r="H2805" s="24">
        <f>IFERROR(VLOOKUP(S2805,Swaps_wk!$A$2:$AP$151,HLOOKUP(MAIN!D2805,Swaps_wk!$B$2:$AP$151,150,FALSE),FALSE),0)</f>
        <v>0</v>
      </c>
      <c r="I2805" s="44">
        <f>SUMIFS(PASTE_DQS_TRACKER!$D:$D,PASTE_DQS_TRACKER!$C:$C,"TUR/*2AC4-C",PASTE_DQS_TRACKER!$B:$B,MAIN!$D2805)-SUMIFS(PASTE_DQS_TRACKER!$D:$D,PASTE_DQS_TRACKER!$C:$C,"TUR/*2AC4-C",PASTE_DQS_TRACKER!$E:$E,MAIN!$D2805)+SUMIFS(PASTE_DQS_TRACKER!$D:$D,PASTE_DQS_TRACKER!$C:$C,"BLL/*2AC4-C",PASTE_DQS_TRACKER!$B:$B,MAIN!$D2805)-SUMIFS(PASTE_DQS_TRACKER!$D:$D,PASTE_DQS_TRACKER!$C:$C,"BLL/*2AC4-C",PASTE_DQS_TRACKER!$E:$E,MAIN!$D2805)</f>
        <v>-0.1</v>
      </c>
      <c r="J2805" s="25">
        <f t="shared" si="810"/>
        <v>0.1</v>
      </c>
      <c r="K2805" s="24">
        <f>IFERROR(IF(V2805="Flex",0,IF(D2805=$D$30,VLOOKUP(A2805,MMO_o10M_lease!$A$1:$F$51,5,FALSE),IF(D2805=$D$26,VLOOKUP(D2805,LANDINGS!$A$3:$BR$40,HLOOKUP(A2805,LANDINGS!$B$1:$CF$42,42,FALSE),FALSE)-IFERROR(VLOOKUP(A2805,MMO_o10M_lease!$A$1:$F$38,5,FALSE),0),VLOOKUP(D2805,LANDINGS!$A$3:$CF$40,HLOOKUP(A2805,LANDINGS!$B$1:$CF$42,42,FALSE),FALSE)))),0)</f>
        <v>0</v>
      </c>
      <c r="L2805" s="24">
        <f>SUMIFS(PASTE_FLEX_TRACKER!$D:$D,PASTE_FLEX_TRACKER!$F:$F,MAIN!$A2805,PASTE_FLEX_TRACKER!$B:$B,MAIN!$D2805)-SUMIFS(PASTE_FLEX_TRACKER!$D:$D,PASTE_FLEX_TRACKER!$C:$C,MAIN!$A2805,PASTE_FLEX_TRACKER!$B:$B,MAIN!$D2805)</f>
        <v>0</v>
      </c>
      <c r="M2805" s="24">
        <f>IFERROR(-VLOOKUP(D2805,SQ!$A$19:$CC$52,HLOOKUP(MAIN!A2805,SQ!$B$18:$CC$56,39,FALSE),FALSE),"n/a")</f>
        <v>0</v>
      </c>
      <c r="N2805" s="46" t="s">
        <v>563</v>
      </c>
      <c r="O2805" s="46">
        <f>SUMIFS(MAN_ADJ!$L:$L,MAN_ADJ!$K:$K,MAIN!$D2805,MAN_ADJ!$J:$J,MAIN!$S2805)</f>
        <v>0</v>
      </c>
      <c r="P2805" s="25">
        <f t="shared" si="811"/>
        <v>0</v>
      </c>
      <c r="Q2805" s="28">
        <f t="shared" si="792"/>
        <v>0</v>
      </c>
      <c r="R2805" s="38">
        <f t="shared" si="812"/>
        <v>0.1</v>
      </c>
      <c r="S2805" s="17" t="s">
        <v>270</v>
      </c>
    </row>
    <row r="2806" spans="1:19" x14ac:dyDescent="0.25">
      <c r="A2806" s="17" t="s">
        <v>270</v>
      </c>
      <c r="B2806" s="17" t="s">
        <v>93</v>
      </c>
      <c r="C2806" s="17" t="s">
        <v>271</v>
      </c>
      <c r="D2806" s="17" t="s">
        <v>102</v>
      </c>
      <c r="E2806" s="24">
        <f>IF(U2806="SC",SUMIFS(SC!F:F,SC!A:A,MAIN!D2806,SC!B:B,MAIN!A2806),SUMIFS(Allocations!$H:$H,Allocations!$A:$A,MAIN!$A2806,Allocations!$B:$B,MAIN!$D2806))</f>
        <v>0.30000000000000004</v>
      </c>
      <c r="F2806" s="24">
        <f>IF(U2806="SC",SUMIFS(SC!J:J,SC!A:A,MAIN!D2806,SC!B:B,MAIN!A2806),SUMIFS(Allocations!M:M,Allocations!A:A,MAIN!A2806,Allocations!B:B,MAIN!D2806))</f>
        <v>0.13700000000000001</v>
      </c>
      <c r="G2806" s="24">
        <f t="shared" si="809"/>
        <v>0.43700000000000006</v>
      </c>
      <c r="H2806" s="24">
        <f>IFERROR(VLOOKUP(S2806,Swaps_wk!$A$2:$AP$151,HLOOKUP(MAIN!D2806,Swaps_wk!$B$2:$AP$151,150,FALSE),FALSE),0)</f>
        <v>0</v>
      </c>
      <c r="I2806" s="44">
        <f>SUMIFS(PASTE_DQS_TRACKER!$D:$D,PASTE_DQS_TRACKER!$C:$C,"TUR/*2AC4-C",PASTE_DQS_TRACKER!$B:$B,MAIN!$D2806)-SUMIFS(PASTE_DQS_TRACKER!$D:$D,PASTE_DQS_TRACKER!$C:$C,"TUR/*2AC4-C",PASTE_DQS_TRACKER!$E:$E,MAIN!$D2806)+SUMIFS(PASTE_DQS_TRACKER!$D:$D,PASTE_DQS_TRACKER!$C:$C,"BLL/*2AC4-C",PASTE_DQS_TRACKER!$B:$B,MAIN!$D2806)-SUMIFS(PASTE_DQS_TRACKER!$D:$D,PASTE_DQS_TRACKER!$C:$C,"BLL/*2AC4-C",PASTE_DQS_TRACKER!$E:$E,MAIN!$D2806)</f>
        <v>1.0999999999999999</v>
      </c>
      <c r="J2806" s="25">
        <f t="shared" si="810"/>
        <v>1.5369999999999999</v>
      </c>
      <c r="K2806" s="24">
        <f>IFERROR(IF(V2806="Flex",0,IF(D2806=$D$30,VLOOKUP(A2806,MMO_o10M_lease!$A$1:$F$51,5,FALSE),IF(D2806=$D$26,VLOOKUP(D2806,LANDINGS!$A$3:$BR$40,HLOOKUP(A2806,LANDINGS!$B$1:$CF$42,42,FALSE),FALSE)-IFERROR(VLOOKUP(A2806,MMO_o10M_lease!$A$1:$F$38,5,FALSE),0),VLOOKUP(D2806,LANDINGS!$A$3:$CF$40,HLOOKUP(A2806,LANDINGS!$B$1:$CF$42,42,FALSE),FALSE)))),0)</f>
        <v>1.4339999999999999</v>
      </c>
      <c r="L2806" s="24">
        <f>SUMIFS(PASTE_FLEX_TRACKER!$D:$D,PASTE_FLEX_TRACKER!$F:$F,MAIN!$A2806,PASTE_FLEX_TRACKER!$B:$B,MAIN!$D2806)-SUMIFS(PASTE_FLEX_TRACKER!$D:$D,PASTE_FLEX_TRACKER!$C:$C,MAIN!$A2806,PASTE_FLEX_TRACKER!$B:$B,MAIN!$D2806)</f>
        <v>0</v>
      </c>
      <c r="M2806" s="24">
        <f>IFERROR(-VLOOKUP(D2806,SQ!$A$19:$CC$52,HLOOKUP(MAIN!A2806,SQ!$B$18:$CC$56,39,FALSE),FALSE),"n/a")</f>
        <v>0</v>
      </c>
      <c r="N2806" s="46" t="s">
        <v>563</v>
      </c>
      <c r="O2806" s="46">
        <f>SUMIFS(MAN_ADJ!$L:$L,MAN_ADJ!$K:$K,MAIN!$D2806,MAN_ADJ!$J:$J,MAIN!$S2806)</f>
        <v>0</v>
      </c>
      <c r="P2806" s="25">
        <f t="shared" si="811"/>
        <v>1.4339999999999999</v>
      </c>
      <c r="Q2806" s="28">
        <f t="shared" si="792"/>
        <v>0.9329863370201692</v>
      </c>
      <c r="R2806" s="38">
        <f t="shared" si="812"/>
        <v>0.10299999999999998</v>
      </c>
      <c r="S2806" s="17" t="s">
        <v>270</v>
      </c>
    </row>
    <row r="2807" spans="1:19" x14ac:dyDescent="0.25">
      <c r="A2807" s="17" t="s">
        <v>270</v>
      </c>
      <c r="B2807" s="17" t="s">
        <v>93</v>
      </c>
      <c r="C2807" s="17" t="s">
        <v>271</v>
      </c>
      <c r="D2807" s="17" t="s">
        <v>103</v>
      </c>
      <c r="E2807" s="24">
        <f>IF(U2807="SC",SUMIFS(SC!F:F,SC!A:A,MAIN!D2807,SC!B:B,MAIN!A2807),SUMIFS(Allocations!$H:$H,Allocations!$A:$A,MAIN!$A2807,Allocations!$B:$B,MAIN!$D2807))</f>
        <v>0</v>
      </c>
      <c r="F2807" s="24">
        <f>IF(U2807="SC",SUMIFS(SC!J:J,SC!A:A,MAIN!D2807,SC!B:B,MAIN!A2807),SUMIFS(Allocations!M:M,Allocations!A:A,MAIN!A2807,Allocations!B:B,MAIN!D2807))</f>
        <v>0</v>
      </c>
      <c r="G2807" s="24">
        <f t="shared" si="809"/>
        <v>0</v>
      </c>
      <c r="H2807" s="24">
        <f>IFERROR(VLOOKUP(S2807,Swaps_wk!$A$2:$AP$151,HLOOKUP(MAIN!D2807,Swaps_wk!$B$2:$AP$151,150,FALSE),FALSE),0)</f>
        <v>0</v>
      </c>
      <c r="I2807" s="44">
        <f>SUMIFS(PASTE_DQS_TRACKER!$D:$D,PASTE_DQS_TRACKER!$C:$C,"TUR/*2AC4-C",PASTE_DQS_TRACKER!$B:$B,MAIN!$D2807)-SUMIFS(PASTE_DQS_TRACKER!$D:$D,PASTE_DQS_TRACKER!$C:$C,"TUR/*2AC4-C",PASTE_DQS_TRACKER!$E:$E,MAIN!$D2807)+SUMIFS(PASTE_DQS_TRACKER!$D:$D,PASTE_DQS_TRACKER!$C:$C,"BLL/*2AC4-C",PASTE_DQS_TRACKER!$B:$B,MAIN!$D2807)-SUMIFS(PASTE_DQS_TRACKER!$D:$D,PASTE_DQS_TRACKER!$C:$C,"BLL/*2AC4-C",PASTE_DQS_TRACKER!$E:$E,MAIN!$D2807)</f>
        <v>0</v>
      </c>
      <c r="J2807" s="25">
        <f t="shared" si="810"/>
        <v>0</v>
      </c>
      <c r="K2807" s="24">
        <f>IFERROR(IF(V2807="Flex",0,IF(D2807=$D$30,VLOOKUP(A2807,MMO_o10M_lease!$A$1:$F$51,5,FALSE),IF(D2807=$D$26,VLOOKUP(D2807,LANDINGS!$A$3:$BR$40,HLOOKUP(A2807,LANDINGS!$B$1:$CF$42,42,FALSE),FALSE)-IFERROR(VLOOKUP(A2807,MMO_o10M_lease!$A$1:$F$38,5,FALSE),0),VLOOKUP(D2807,LANDINGS!$A$3:$CF$40,HLOOKUP(A2807,LANDINGS!$B$1:$CF$42,42,FALSE),FALSE)))),0)</f>
        <v>0</v>
      </c>
      <c r="L2807" s="24">
        <f>SUMIFS(PASTE_FLEX_TRACKER!$D:$D,PASTE_FLEX_TRACKER!$F:$F,MAIN!$A2807,PASTE_FLEX_TRACKER!$B:$B,MAIN!$D2807)-SUMIFS(PASTE_FLEX_TRACKER!$D:$D,PASTE_FLEX_TRACKER!$C:$C,MAIN!$A2807,PASTE_FLEX_TRACKER!$B:$B,MAIN!$D2807)</f>
        <v>0</v>
      </c>
      <c r="M2807" s="24">
        <f>IFERROR(-VLOOKUP(D2807,SQ!$A$19:$CC$52,HLOOKUP(MAIN!A2807,SQ!$B$18:$CC$56,39,FALSE),FALSE),"n/a")</f>
        <v>0</v>
      </c>
      <c r="N2807" s="46" t="s">
        <v>563</v>
      </c>
      <c r="O2807" s="46">
        <f>SUMIFS(MAN_ADJ!$L:$L,MAN_ADJ!$K:$K,MAIN!$D2807,MAN_ADJ!$J:$J,MAIN!$S2807)</f>
        <v>0</v>
      </c>
      <c r="P2807" s="25">
        <f t="shared" si="811"/>
        <v>0</v>
      </c>
      <c r="Q2807" s="28" t="str">
        <f t="shared" si="792"/>
        <v>n/a</v>
      </c>
      <c r="R2807" s="38">
        <f t="shared" si="812"/>
        <v>0</v>
      </c>
      <c r="S2807" s="17" t="s">
        <v>270</v>
      </c>
    </row>
    <row r="2808" spans="1:19" x14ac:dyDescent="0.25">
      <c r="A2808" s="17" t="s">
        <v>270</v>
      </c>
      <c r="B2808" s="17" t="s">
        <v>93</v>
      </c>
      <c r="C2808" s="17" t="s">
        <v>271</v>
      </c>
      <c r="D2808" s="17" t="s">
        <v>104</v>
      </c>
      <c r="E2808" s="24">
        <f>IF(U2808="SC",SUMIFS(SC!F:F,SC!A:A,MAIN!D2808,SC!B:B,MAIN!A2808),SUMIFS(Allocations!$H:$H,Allocations!$A:$A,MAIN!$A2808,Allocations!$B:$B,MAIN!$D2808))</f>
        <v>6</v>
      </c>
      <c r="F2808" s="24">
        <f>IF(U2808="SC",SUMIFS(SC!J:J,SC!A:A,MAIN!D2808,SC!B:B,MAIN!A2808),SUMIFS(Allocations!M:M,Allocations!A:A,MAIN!A2808,Allocations!B:B,MAIN!D2808))</f>
        <v>0.184</v>
      </c>
      <c r="G2808" s="24">
        <f t="shared" si="809"/>
        <v>6.1840000000000002</v>
      </c>
      <c r="H2808" s="24">
        <f>IFERROR(VLOOKUP(S2808,Swaps_wk!$A$2:$AP$151,HLOOKUP(MAIN!D2808,Swaps_wk!$B$2:$AP$151,150,FALSE),FALSE),0)</f>
        <v>0</v>
      </c>
      <c r="I2808" s="44">
        <f>SUMIFS(PASTE_DQS_TRACKER!$D:$D,PASTE_DQS_TRACKER!$C:$C,"TUR/*2AC4-C",PASTE_DQS_TRACKER!$B:$B,MAIN!$D2808)-SUMIFS(PASTE_DQS_TRACKER!$D:$D,PASTE_DQS_TRACKER!$C:$C,"TUR/*2AC4-C",PASTE_DQS_TRACKER!$E:$E,MAIN!$D2808)+SUMIFS(PASTE_DQS_TRACKER!$D:$D,PASTE_DQS_TRACKER!$C:$C,"BLL/*2AC4-C",PASTE_DQS_TRACKER!$B:$B,MAIN!$D2808)-SUMIFS(PASTE_DQS_TRACKER!$D:$D,PASTE_DQS_TRACKER!$C:$C,"BLL/*2AC4-C",PASTE_DQS_TRACKER!$E:$E,MAIN!$D2808)</f>
        <v>0</v>
      </c>
      <c r="J2808" s="25">
        <f t="shared" si="810"/>
        <v>6.1840000000000002</v>
      </c>
      <c r="K2808" s="24">
        <f>IFERROR(IF(V2808="Flex",0,IF(D2808=$D$30,VLOOKUP(A2808,MMO_o10M_lease!$A$1:$F$51,5,FALSE),IF(D2808=$D$26,VLOOKUP(D2808,LANDINGS!$A$3:$BR$40,HLOOKUP(A2808,LANDINGS!$B$1:$CF$42,42,FALSE),FALSE)-IFERROR(VLOOKUP(A2808,MMO_o10M_lease!$A$1:$F$38,5,FALSE),0),VLOOKUP(D2808,LANDINGS!$A$3:$CF$40,HLOOKUP(A2808,LANDINGS!$B$1:$CF$42,42,FALSE),FALSE)))),0)</f>
        <v>1.49</v>
      </c>
      <c r="L2808" s="24">
        <f>SUMIFS(PASTE_FLEX_TRACKER!$D:$D,PASTE_FLEX_TRACKER!$F:$F,MAIN!$A2808,PASTE_FLEX_TRACKER!$B:$B,MAIN!$D2808)-SUMIFS(PASTE_FLEX_TRACKER!$D:$D,PASTE_FLEX_TRACKER!$C:$C,MAIN!$A2808,PASTE_FLEX_TRACKER!$B:$B,MAIN!$D2808)</f>
        <v>0</v>
      </c>
      <c r="M2808" s="24">
        <f>IFERROR(-VLOOKUP(D2808,SQ!$A$19:$CC$52,HLOOKUP(MAIN!A2808,SQ!$B$18:$CC$56,39,FALSE),FALSE),"n/a")</f>
        <v>0</v>
      </c>
      <c r="N2808" s="46" t="s">
        <v>563</v>
      </c>
      <c r="O2808" s="46">
        <f>SUMIFS(MAN_ADJ!$L:$L,MAN_ADJ!$K:$K,MAIN!$D2808,MAN_ADJ!$J:$J,MAIN!$S2808)</f>
        <v>0</v>
      </c>
      <c r="P2808" s="25">
        <f t="shared" si="811"/>
        <v>1.49</v>
      </c>
      <c r="Q2808" s="28">
        <f t="shared" si="792"/>
        <v>0.2409443725743855</v>
      </c>
      <c r="R2808" s="38">
        <f t="shared" si="812"/>
        <v>4.694</v>
      </c>
      <c r="S2808" s="17" t="s">
        <v>270</v>
      </c>
    </row>
    <row r="2809" spans="1:19" x14ac:dyDescent="0.25">
      <c r="A2809" s="17" t="s">
        <v>270</v>
      </c>
      <c r="B2809" s="17" t="s">
        <v>93</v>
      </c>
      <c r="C2809" s="17" t="s">
        <v>271</v>
      </c>
      <c r="D2809" s="17" t="s">
        <v>105</v>
      </c>
      <c r="E2809" s="24">
        <f>IF(U2809="SC",SUMIFS(SC!F:F,SC!A:A,MAIN!D2809,SC!B:B,MAIN!A2809),SUMIFS(Allocations!$H:$H,Allocations!$A:$A,MAIN!$A2809,Allocations!$B:$B,MAIN!$D2809))</f>
        <v>25.366</v>
      </c>
      <c r="F2809" s="24">
        <f>IF(U2809="SC",SUMIFS(SC!J:J,SC!A:A,MAIN!D2809,SC!B:B,MAIN!A2809),SUMIFS(Allocations!M:M,Allocations!A:A,MAIN!A2809,Allocations!B:B,MAIN!D2809))</f>
        <v>0.32500000000000001</v>
      </c>
      <c r="G2809" s="24">
        <f t="shared" si="809"/>
        <v>25.690999999999999</v>
      </c>
      <c r="H2809" s="24">
        <f>IFERROR(VLOOKUP(S2809,Swaps_wk!$A$2:$AP$151,HLOOKUP(MAIN!D2809,Swaps_wk!$B$2:$AP$151,150,FALSE),FALSE),0)</f>
        <v>0</v>
      </c>
      <c r="I2809" s="44">
        <f>SUMIFS(PASTE_DQS_TRACKER!$D:$D,PASTE_DQS_TRACKER!$C:$C,"TUR/*2AC4-C",PASTE_DQS_TRACKER!$B:$B,MAIN!$D2809)-SUMIFS(PASTE_DQS_TRACKER!$D:$D,PASTE_DQS_TRACKER!$C:$C,"TUR/*2AC4-C",PASTE_DQS_TRACKER!$E:$E,MAIN!$D2809)+SUMIFS(PASTE_DQS_TRACKER!$D:$D,PASTE_DQS_TRACKER!$C:$C,"BLL/*2AC4-C",PASTE_DQS_TRACKER!$B:$B,MAIN!$D2809)-SUMIFS(PASTE_DQS_TRACKER!$D:$D,PASTE_DQS_TRACKER!$C:$C,"BLL/*2AC4-C",PASTE_DQS_TRACKER!$E:$E,MAIN!$D2809)</f>
        <v>-3.9000000000000004</v>
      </c>
      <c r="J2809" s="25">
        <f t="shared" si="810"/>
        <v>21.790999999999997</v>
      </c>
      <c r="K2809" s="24">
        <f>IFERROR(IF(V2809="Flex",0,IF(D2809=$D$30,VLOOKUP(A2809,MMO_o10M_lease!$A$1:$F$51,5,FALSE),IF(D2809=$D$26,VLOOKUP(D2809,LANDINGS!$A$3:$BR$40,HLOOKUP(A2809,LANDINGS!$B$1:$CF$42,42,FALSE),FALSE)-IFERROR(VLOOKUP(A2809,MMO_o10M_lease!$A$1:$F$38,5,FALSE),0),VLOOKUP(D2809,LANDINGS!$A$3:$CF$40,HLOOKUP(A2809,LANDINGS!$B$1:$CF$42,42,FALSE),FALSE)))),0)</f>
        <v>4.5750000000000002</v>
      </c>
      <c r="L2809" s="24">
        <f>SUMIFS(PASTE_FLEX_TRACKER!$D:$D,PASTE_FLEX_TRACKER!$F:$F,MAIN!$A2809,PASTE_FLEX_TRACKER!$B:$B,MAIN!$D2809)-SUMIFS(PASTE_FLEX_TRACKER!$D:$D,PASTE_FLEX_TRACKER!$C:$C,MAIN!$A2809,PASTE_FLEX_TRACKER!$B:$B,MAIN!$D2809)</f>
        <v>0</v>
      </c>
      <c r="M2809" s="24">
        <f>IFERROR(-VLOOKUP(D2809,SQ!$A$19:$CC$52,HLOOKUP(MAIN!A2809,SQ!$B$18:$CC$56,39,FALSE),FALSE),"n/a")</f>
        <v>0</v>
      </c>
      <c r="N2809" s="46" t="s">
        <v>563</v>
      </c>
      <c r="O2809" s="46">
        <f>SUMIFS(MAN_ADJ!$L:$L,MAN_ADJ!$K:$K,MAIN!$D2809,MAN_ADJ!$J:$J,MAIN!$S2809)</f>
        <v>0</v>
      </c>
      <c r="P2809" s="25">
        <f t="shared" si="811"/>
        <v>4.5750000000000002</v>
      </c>
      <c r="Q2809" s="28">
        <f t="shared" si="792"/>
        <v>0.20994906153916759</v>
      </c>
      <c r="R2809" s="38">
        <f t="shared" si="812"/>
        <v>17.215999999999998</v>
      </c>
      <c r="S2809" s="17" t="s">
        <v>270</v>
      </c>
    </row>
    <row r="2810" spans="1:19" x14ac:dyDescent="0.25">
      <c r="A2810" s="17" t="s">
        <v>270</v>
      </c>
      <c r="B2810" s="17" t="s">
        <v>93</v>
      </c>
      <c r="C2810" s="17" t="s">
        <v>271</v>
      </c>
      <c r="D2810" s="17" t="s">
        <v>106</v>
      </c>
      <c r="E2810" s="24">
        <f>IF(U2810="SC",SUMIFS(SC!F:F,SC!A:A,MAIN!D2810,SC!B:B,MAIN!A2810),SUMIFS(Allocations!$H:$H,Allocations!$A:$A,MAIN!$A2810,Allocations!$B:$B,MAIN!$D2810))</f>
        <v>48.03</v>
      </c>
      <c r="F2810" s="24">
        <f>IF(U2810="SC",SUMIFS(SC!J:J,SC!A:A,MAIN!D2810,SC!B:B,MAIN!A2810),SUMIFS(Allocations!M:M,Allocations!A:A,MAIN!A2810,Allocations!B:B,MAIN!D2810))</f>
        <v>2.8000000000000001E-2</v>
      </c>
      <c r="G2810" s="24">
        <f t="shared" si="809"/>
        <v>48.058</v>
      </c>
      <c r="H2810" s="24">
        <f>IFERROR(VLOOKUP(S2810,Swaps_wk!$A$2:$AP$151,HLOOKUP(MAIN!D2810,Swaps_wk!$B$2:$AP$151,150,FALSE),FALSE),0)</f>
        <v>0</v>
      </c>
      <c r="I2810" s="44">
        <f>SUMIFS(PASTE_DQS_TRACKER!$D:$D,PASTE_DQS_TRACKER!$C:$C,"TUR/*2AC4-C",PASTE_DQS_TRACKER!$B:$B,MAIN!$D2810)-SUMIFS(PASTE_DQS_TRACKER!$D:$D,PASTE_DQS_TRACKER!$C:$C,"TUR/*2AC4-C",PASTE_DQS_TRACKER!$E:$E,MAIN!$D2810)+SUMIFS(PASTE_DQS_TRACKER!$D:$D,PASTE_DQS_TRACKER!$C:$C,"BLL/*2AC4-C",PASTE_DQS_TRACKER!$B:$B,MAIN!$D2810)-SUMIFS(PASTE_DQS_TRACKER!$D:$D,PASTE_DQS_TRACKER!$C:$C,"BLL/*2AC4-C",PASTE_DQS_TRACKER!$E:$E,MAIN!$D2810)</f>
        <v>-11.299999999999999</v>
      </c>
      <c r="J2810" s="25">
        <f t="shared" si="810"/>
        <v>36.758000000000003</v>
      </c>
      <c r="K2810" s="24">
        <f>IFERROR(IF(V2810="Flex",0,IF(D2810=$D$30,VLOOKUP(A2810,MMO_o10M_lease!$A$1:$F$51,5,FALSE),IF(D2810=$D$26,VLOOKUP(D2810,LANDINGS!$A$3:$BR$40,HLOOKUP(A2810,LANDINGS!$B$1:$CF$42,42,FALSE),FALSE)-IFERROR(VLOOKUP(A2810,MMO_o10M_lease!$A$1:$F$38,5,FALSE),0),VLOOKUP(D2810,LANDINGS!$A$3:$CF$40,HLOOKUP(A2810,LANDINGS!$B$1:$CF$42,42,FALSE),FALSE)))),0)</f>
        <v>2.8569999999999998</v>
      </c>
      <c r="L2810" s="24">
        <f>SUMIFS(PASTE_FLEX_TRACKER!$D:$D,PASTE_FLEX_TRACKER!$F:$F,MAIN!$A2810,PASTE_FLEX_TRACKER!$B:$B,MAIN!$D2810)-SUMIFS(PASTE_FLEX_TRACKER!$D:$D,PASTE_FLEX_TRACKER!$C:$C,MAIN!$A2810,PASTE_FLEX_TRACKER!$B:$B,MAIN!$D2810)</f>
        <v>0</v>
      </c>
      <c r="M2810" s="24">
        <f>IFERROR(-VLOOKUP(D2810,SQ!$A$19:$CC$52,HLOOKUP(MAIN!A2810,SQ!$B$18:$CC$56,39,FALSE),FALSE),"n/a")</f>
        <v>0</v>
      </c>
      <c r="N2810" s="46" t="s">
        <v>563</v>
      </c>
      <c r="O2810" s="46">
        <f>SUMIFS(MAN_ADJ!$L:$L,MAN_ADJ!$K:$K,MAIN!$D2810,MAN_ADJ!$J:$J,MAIN!$S2810)</f>
        <v>0</v>
      </c>
      <c r="P2810" s="25">
        <f t="shared" si="811"/>
        <v>2.8569999999999998</v>
      </c>
      <c r="Q2810" s="28">
        <f t="shared" si="792"/>
        <v>7.7724576962838007E-2</v>
      </c>
      <c r="R2810" s="38">
        <f t="shared" si="812"/>
        <v>33.901000000000003</v>
      </c>
      <c r="S2810" s="17" t="s">
        <v>270</v>
      </c>
    </row>
    <row r="2811" spans="1:19" x14ac:dyDescent="0.25">
      <c r="A2811" s="17" t="s">
        <v>270</v>
      </c>
      <c r="B2811" s="17" t="s">
        <v>93</v>
      </c>
      <c r="C2811" s="17" t="s">
        <v>271</v>
      </c>
      <c r="D2811" s="17" t="s">
        <v>107</v>
      </c>
      <c r="E2811" s="24">
        <f>IF(U2811="SC",SUMIFS(SC!F:F,SC!A:A,MAIN!D2811,SC!B:B,MAIN!A2811),SUMIFS(Allocations!$H:$H,Allocations!$A:$A,MAIN!$A2811,Allocations!$B:$B,MAIN!$D2811))</f>
        <v>15.356999999999999</v>
      </c>
      <c r="F2811" s="24">
        <f>IF(U2811="SC",SUMIFS(SC!J:J,SC!A:A,MAIN!D2811,SC!B:B,MAIN!A2811),SUMIFS(Allocations!M:M,Allocations!A:A,MAIN!A2811,Allocations!B:B,MAIN!D2811))</f>
        <v>0.04</v>
      </c>
      <c r="G2811" s="24">
        <f t="shared" si="809"/>
        <v>15.396999999999998</v>
      </c>
      <c r="H2811" s="24">
        <f>IFERROR(VLOOKUP(S2811,Swaps_wk!$A$2:$AP$151,HLOOKUP(MAIN!D2811,Swaps_wk!$B$2:$AP$151,150,FALSE),FALSE),0)</f>
        <v>0</v>
      </c>
      <c r="I2811" s="44">
        <f>SUMIFS(PASTE_DQS_TRACKER!$D:$D,PASTE_DQS_TRACKER!$C:$C,"TUR/*2AC4-C",PASTE_DQS_TRACKER!$B:$B,MAIN!$D2811)-SUMIFS(PASTE_DQS_TRACKER!$D:$D,PASTE_DQS_TRACKER!$C:$C,"TUR/*2AC4-C",PASTE_DQS_TRACKER!$E:$E,MAIN!$D2811)+SUMIFS(PASTE_DQS_TRACKER!$D:$D,PASTE_DQS_TRACKER!$C:$C,"BLL/*2AC4-C",PASTE_DQS_TRACKER!$B:$B,MAIN!$D2811)-SUMIFS(PASTE_DQS_TRACKER!$D:$D,PASTE_DQS_TRACKER!$C:$C,"BLL/*2AC4-C",PASTE_DQS_TRACKER!$E:$E,MAIN!$D2811)</f>
        <v>0</v>
      </c>
      <c r="J2811" s="25">
        <f t="shared" si="810"/>
        <v>15.396999999999998</v>
      </c>
      <c r="K2811" s="24">
        <f>IFERROR(IF(V2811="Flex",0,IF(D2811=$D$30,VLOOKUP(A2811,MMO_o10M_lease!$A$1:$F$51,5,FALSE),IF(D2811=$D$26,VLOOKUP(D2811,LANDINGS!$A$3:$BR$40,HLOOKUP(A2811,LANDINGS!$B$1:$CF$42,42,FALSE),FALSE)-IFERROR(VLOOKUP(A2811,MMO_o10M_lease!$A$1:$F$38,5,FALSE),0),VLOOKUP(D2811,LANDINGS!$A$3:$CF$40,HLOOKUP(A2811,LANDINGS!$B$1:$CF$42,42,FALSE),FALSE)))),0)</f>
        <v>0.246</v>
      </c>
      <c r="L2811" s="24">
        <f>SUMIFS(PASTE_FLEX_TRACKER!$D:$D,PASTE_FLEX_TRACKER!$F:$F,MAIN!$A2811,PASTE_FLEX_TRACKER!$B:$B,MAIN!$D2811)-SUMIFS(PASTE_FLEX_TRACKER!$D:$D,PASTE_FLEX_TRACKER!$C:$C,MAIN!$A2811,PASTE_FLEX_TRACKER!$B:$B,MAIN!$D2811)</f>
        <v>0</v>
      </c>
      <c r="M2811" s="24">
        <f>IFERROR(-VLOOKUP(D2811,SQ!$A$19:$CC$52,HLOOKUP(MAIN!A2811,SQ!$B$18:$CC$56,39,FALSE),FALSE),"n/a")</f>
        <v>0</v>
      </c>
      <c r="N2811" s="46" t="s">
        <v>563</v>
      </c>
      <c r="O2811" s="46">
        <f>SUMIFS(MAN_ADJ!$L:$L,MAN_ADJ!$K:$K,MAIN!$D2811,MAN_ADJ!$J:$J,MAIN!$S2811)</f>
        <v>0</v>
      </c>
      <c r="P2811" s="25">
        <f t="shared" si="811"/>
        <v>0.246</v>
      </c>
      <c r="Q2811" s="28">
        <f t="shared" si="792"/>
        <v>1.5977138403585115E-2</v>
      </c>
      <c r="R2811" s="38">
        <f t="shared" si="812"/>
        <v>15.150999999999998</v>
      </c>
      <c r="S2811" s="17" t="s">
        <v>270</v>
      </c>
    </row>
    <row r="2812" spans="1:19" x14ac:dyDescent="0.25">
      <c r="A2812" s="17" t="s">
        <v>270</v>
      </c>
      <c r="B2812" s="17" t="s">
        <v>93</v>
      </c>
      <c r="C2812" s="17" t="s">
        <v>271</v>
      </c>
      <c r="D2812" s="17" t="s">
        <v>108</v>
      </c>
      <c r="E2812" s="24">
        <f>IF(U2812="SC",SUMIFS(SC!F:F,SC!A:A,MAIN!D2812,SC!B:B,MAIN!A2812),SUMIFS(Allocations!$H:$H,Allocations!$A:$A,MAIN!$A2812,Allocations!$B:$B,MAIN!$D2812))</f>
        <v>1.762</v>
      </c>
      <c r="F2812" s="24">
        <f>IF(U2812="SC",SUMIFS(SC!J:J,SC!A:A,MAIN!D2812,SC!B:B,MAIN!A2812),SUMIFS(Allocations!M:M,Allocations!A:A,MAIN!A2812,Allocations!B:B,MAIN!D2812))</f>
        <v>4.0000000000000001E-3</v>
      </c>
      <c r="G2812" s="24">
        <f t="shared" si="809"/>
        <v>1.766</v>
      </c>
      <c r="H2812" s="24">
        <f>IFERROR(VLOOKUP(S2812,Swaps_wk!$A$2:$AP$151,HLOOKUP(MAIN!D2812,Swaps_wk!$B$2:$AP$151,150,FALSE),FALSE),0)</f>
        <v>0</v>
      </c>
      <c r="I2812" s="44">
        <f>SUMIFS(PASTE_DQS_TRACKER!$D:$D,PASTE_DQS_TRACKER!$C:$C,"TUR/*2AC4-C",PASTE_DQS_TRACKER!$B:$B,MAIN!$D2812)-SUMIFS(PASTE_DQS_TRACKER!$D:$D,PASTE_DQS_TRACKER!$C:$C,"TUR/*2AC4-C",PASTE_DQS_TRACKER!$E:$E,MAIN!$D2812)+SUMIFS(PASTE_DQS_TRACKER!$D:$D,PASTE_DQS_TRACKER!$C:$C,"BLL/*2AC4-C",PASTE_DQS_TRACKER!$B:$B,MAIN!$D2812)-SUMIFS(PASTE_DQS_TRACKER!$D:$D,PASTE_DQS_TRACKER!$C:$C,"BLL/*2AC4-C",PASTE_DQS_TRACKER!$E:$E,MAIN!$D2812)</f>
        <v>0</v>
      </c>
      <c r="J2812" s="25">
        <f t="shared" si="810"/>
        <v>1.766</v>
      </c>
      <c r="K2812" s="24">
        <f>IFERROR(IF(V2812="Flex",0,IF(D2812=$D$30,VLOOKUP(A2812,MMO_o10M_lease!$A$1:$F$51,5,FALSE),IF(D2812=$D$26,VLOOKUP(D2812,LANDINGS!$A$3:$BR$40,HLOOKUP(A2812,LANDINGS!$B$1:$CF$42,42,FALSE),FALSE)-IFERROR(VLOOKUP(A2812,MMO_o10M_lease!$A$1:$F$38,5,FALSE),0),VLOOKUP(D2812,LANDINGS!$A$3:$CF$40,HLOOKUP(A2812,LANDINGS!$B$1:$CF$42,42,FALSE),FALSE)))),0)</f>
        <v>4.7E-2</v>
      </c>
      <c r="L2812" s="24">
        <f>SUMIFS(PASTE_FLEX_TRACKER!$D:$D,PASTE_FLEX_TRACKER!$F:$F,MAIN!$A2812,PASTE_FLEX_TRACKER!$B:$B,MAIN!$D2812)-SUMIFS(PASTE_FLEX_TRACKER!$D:$D,PASTE_FLEX_TRACKER!$C:$C,MAIN!$A2812,PASTE_FLEX_TRACKER!$B:$B,MAIN!$D2812)</f>
        <v>0</v>
      </c>
      <c r="M2812" s="24">
        <f>IFERROR(-VLOOKUP(D2812,SQ!$A$19:$CC$52,HLOOKUP(MAIN!A2812,SQ!$B$18:$CC$56,39,FALSE),FALSE),"n/a")</f>
        <v>0</v>
      </c>
      <c r="N2812" s="46" t="s">
        <v>563</v>
      </c>
      <c r="O2812" s="46">
        <f>SUMIFS(MAN_ADJ!$L:$L,MAN_ADJ!$K:$K,MAIN!$D2812,MAN_ADJ!$J:$J,MAIN!$S2812)</f>
        <v>0</v>
      </c>
      <c r="P2812" s="25">
        <f t="shared" si="811"/>
        <v>4.7E-2</v>
      </c>
      <c r="Q2812" s="28">
        <f t="shared" si="792"/>
        <v>2.6613816534541337E-2</v>
      </c>
      <c r="R2812" s="38">
        <f t="shared" si="812"/>
        <v>1.7190000000000001</v>
      </c>
      <c r="S2812" s="17" t="s">
        <v>270</v>
      </c>
    </row>
    <row r="2813" spans="1:19" x14ac:dyDescent="0.25">
      <c r="A2813" s="17" t="s">
        <v>270</v>
      </c>
      <c r="B2813" s="17" t="s">
        <v>93</v>
      </c>
      <c r="C2813" s="17" t="s">
        <v>271</v>
      </c>
      <c r="D2813" s="17" t="s">
        <v>109</v>
      </c>
      <c r="E2813" s="24">
        <f>IF(U2813="SC",SUMIFS(SC!F:F,SC!A:A,MAIN!D2813,SC!B:B,MAIN!A2813),SUMIFS(Allocations!$H:$H,Allocations!$A:$A,MAIN!$A2813,Allocations!$B:$B,MAIN!$D2813))</f>
        <v>6.927999999999999</v>
      </c>
      <c r="F2813" s="24">
        <f>IF(U2813="SC",SUMIFS(SC!J:J,SC!A:A,MAIN!D2813,SC!B:B,MAIN!A2813),SUMIFS(Allocations!M:M,Allocations!A:A,MAIN!A2813,Allocations!B:B,MAIN!D2813))</f>
        <v>2.7E-2</v>
      </c>
      <c r="G2813" s="24">
        <f t="shared" si="809"/>
        <v>6.9549999999999992</v>
      </c>
      <c r="H2813" s="24">
        <f>IFERROR(VLOOKUP(S2813,Swaps_wk!$A$2:$AP$151,HLOOKUP(MAIN!D2813,Swaps_wk!$B$2:$AP$151,150,FALSE),FALSE),0)</f>
        <v>0</v>
      </c>
      <c r="I2813" s="44">
        <f>SUMIFS(PASTE_DQS_TRACKER!$D:$D,PASTE_DQS_TRACKER!$C:$C,"TUR/*2AC4-C",PASTE_DQS_TRACKER!$B:$B,MAIN!$D2813)-SUMIFS(PASTE_DQS_TRACKER!$D:$D,PASTE_DQS_TRACKER!$C:$C,"TUR/*2AC4-C",PASTE_DQS_TRACKER!$E:$E,MAIN!$D2813)+SUMIFS(PASTE_DQS_TRACKER!$D:$D,PASTE_DQS_TRACKER!$C:$C,"BLL/*2AC4-C",PASTE_DQS_TRACKER!$B:$B,MAIN!$D2813)-SUMIFS(PASTE_DQS_TRACKER!$D:$D,PASTE_DQS_TRACKER!$C:$C,"BLL/*2AC4-C",PASTE_DQS_TRACKER!$E:$E,MAIN!$D2813)</f>
        <v>-4.1000000000000005</v>
      </c>
      <c r="J2813" s="25">
        <f t="shared" si="810"/>
        <v>2.8549999999999986</v>
      </c>
      <c r="K2813" s="24">
        <f>IFERROR(IF(V2813="Flex",0,IF(D2813=$D$30,VLOOKUP(A2813,MMO_o10M_lease!$A$1:$F$51,5,FALSE),IF(D2813=$D$26,VLOOKUP(D2813,LANDINGS!$A$3:$BR$40,HLOOKUP(A2813,LANDINGS!$B$1:$CF$42,42,FALSE),FALSE)-IFERROR(VLOOKUP(A2813,MMO_o10M_lease!$A$1:$F$38,5,FALSE),0),VLOOKUP(D2813,LANDINGS!$A$3:$CF$40,HLOOKUP(A2813,LANDINGS!$B$1:$CF$42,42,FALSE),FALSE)))),0)</f>
        <v>1.2710000000000001</v>
      </c>
      <c r="L2813" s="24">
        <f>SUMIFS(PASTE_FLEX_TRACKER!$D:$D,PASTE_FLEX_TRACKER!$F:$F,MAIN!$A2813,PASTE_FLEX_TRACKER!$B:$B,MAIN!$D2813)-SUMIFS(PASTE_FLEX_TRACKER!$D:$D,PASTE_FLEX_TRACKER!$C:$C,MAIN!$A2813,PASTE_FLEX_TRACKER!$B:$B,MAIN!$D2813)</f>
        <v>0</v>
      </c>
      <c r="M2813" s="24">
        <f>IFERROR(-VLOOKUP(D2813,SQ!$A$19:$CC$52,HLOOKUP(MAIN!A2813,SQ!$B$18:$CC$56,39,FALSE),FALSE),"n/a")</f>
        <v>0</v>
      </c>
      <c r="N2813" s="46" t="s">
        <v>563</v>
      </c>
      <c r="O2813" s="46">
        <f>SUMIFS(MAN_ADJ!$L:$L,MAN_ADJ!$K:$K,MAIN!$D2813,MAN_ADJ!$J:$J,MAIN!$S2813)</f>
        <v>0</v>
      </c>
      <c r="P2813" s="25">
        <f t="shared" si="811"/>
        <v>1.2710000000000001</v>
      </c>
      <c r="Q2813" s="28">
        <f t="shared" si="792"/>
        <v>0.44518388791593722</v>
      </c>
      <c r="R2813" s="38">
        <f t="shared" si="812"/>
        <v>1.5839999999999985</v>
      </c>
      <c r="S2813" s="17" t="s">
        <v>270</v>
      </c>
    </row>
    <row r="2814" spans="1:19" x14ac:dyDescent="0.25">
      <c r="A2814" s="17" t="s">
        <v>270</v>
      </c>
      <c r="B2814" s="17" t="s">
        <v>93</v>
      </c>
      <c r="C2814" s="17" t="s">
        <v>271</v>
      </c>
      <c r="D2814" s="17" t="s">
        <v>110</v>
      </c>
      <c r="E2814" s="24">
        <f>IF(U2814="SC",SUMIFS(SC!F:F,SC!A:A,MAIN!D2814,SC!B:B,MAIN!A2814),SUMIFS(Allocations!$H:$H,Allocations!$A:$A,MAIN!$A2814,Allocations!$B:$B,MAIN!$D2814))</f>
        <v>1.97</v>
      </c>
      <c r="F2814" s="24">
        <f>IF(U2814="SC",SUMIFS(SC!J:J,SC!A:A,MAIN!D2814,SC!B:B,MAIN!A2814),SUMIFS(Allocations!M:M,Allocations!A:A,MAIN!A2814,Allocations!B:B,MAIN!D2814))</f>
        <v>0.04</v>
      </c>
      <c r="G2814" s="24">
        <f t="shared" si="809"/>
        <v>2.0099999999999998</v>
      </c>
      <c r="H2814" s="24">
        <f>IFERROR(VLOOKUP(S2814,Swaps_wk!$A$2:$AP$151,HLOOKUP(MAIN!D2814,Swaps_wk!$B$2:$AP$151,150,FALSE),FALSE),0)</f>
        <v>0</v>
      </c>
      <c r="I2814" s="44">
        <f>SUMIFS(PASTE_DQS_TRACKER!$D:$D,PASTE_DQS_TRACKER!$C:$C,"TUR/*2AC4-C",PASTE_DQS_TRACKER!$B:$B,MAIN!$D2814)-SUMIFS(PASTE_DQS_TRACKER!$D:$D,PASTE_DQS_TRACKER!$C:$C,"TUR/*2AC4-C",PASTE_DQS_TRACKER!$E:$E,MAIN!$D2814)+SUMIFS(PASTE_DQS_TRACKER!$D:$D,PASTE_DQS_TRACKER!$C:$C,"BLL/*2AC4-C",PASTE_DQS_TRACKER!$B:$B,MAIN!$D2814)-SUMIFS(PASTE_DQS_TRACKER!$D:$D,PASTE_DQS_TRACKER!$C:$C,"BLL/*2AC4-C",PASTE_DQS_TRACKER!$E:$E,MAIN!$D2814)</f>
        <v>-0.30000000000000004</v>
      </c>
      <c r="J2814" s="25">
        <f t="shared" si="810"/>
        <v>1.7099999999999997</v>
      </c>
      <c r="K2814" s="24">
        <f>IFERROR(IF(V2814="Flex",0,IF(D2814=$D$30,VLOOKUP(A2814,MMO_o10M_lease!$A$1:$F$51,5,FALSE),IF(D2814=$D$26,VLOOKUP(D2814,LANDINGS!$A$3:$BR$40,HLOOKUP(A2814,LANDINGS!$B$1:$CF$42,42,FALSE),FALSE)-IFERROR(VLOOKUP(A2814,MMO_o10M_lease!$A$1:$F$38,5,FALSE),0),VLOOKUP(D2814,LANDINGS!$A$3:$CF$40,HLOOKUP(A2814,LANDINGS!$B$1:$CF$42,42,FALSE),FALSE)))),0)</f>
        <v>0.252</v>
      </c>
      <c r="L2814" s="24">
        <f>SUMIFS(PASTE_FLEX_TRACKER!$D:$D,PASTE_FLEX_TRACKER!$F:$F,MAIN!$A2814,PASTE_FLEX_TRACKER!$B:$B,MAIN!$D2814)-SUMIFS(PASTE_FLEX_TRACKER!$D:$D,PASTE_FLEX_TRACKER!$C:$C,MAIN!$A2814,PASTE_FLEX_TRACKER!$B:$B,MAIN!$D2814)</f>
        <v>0</v>
      </c>
      <c r="M2814" s="24">
        <f>IFERROR(-VLOOKUP(D2814,SQ!$A$19:$CC$52,HLOOKUP(MAIN!A2814,SQ!$B$18:$CC$56,39,FALSE),FALSE),"n/a")</f>
        <v>0</v>
      </c>
      <c r="N2814" s="46" t="s">
        <v>563</v>
      </c>
      <c r="O2814" s="46">
        <f>SUMIFS(MAN_ADJ!$L:$L,MAN_ADJ!$K:$K,MAIN!$D2814,MAN_ADJ!$J:$J,MAIN!$S2814)</f>
        <v>0</v>
      </c>
      <c r="P2814" s="25">
        <f t="shared" si="811"/>
        <v>0.252</v>
      </c>
      <c r="Q2814" s="28">
        <f t="shared" si="792"/>
        <v>0.14736842105263159</v>
      </c>
      <c r="R2814" s="38">
        <f t="shared" si="812"/>
        <v>1.4579999999999997</v>
      </c>
      <c r="S2814" s="17" t="s">
        <v>270</v>
      </c>
    </row>
    <row r="2815" spans="1:19" x14ac:dyDescent="0.25">
      <c r="A2815" s="17" t="s">
        <v>270</v>
      </c>
      <c r="B2815" s="17" t="s">
        <v>93</v>
      </c>
      <c r="C2815" s="17" t="s">
        <v>271</v>
      </c>
      <c r="D2815" s="17" t="s">
        <v>111</v>
      </c>
      <c r="E2815" s="24">
        <f>IF(U2815="SC",SUMIFS(SC!F:F,SC!A:A,MAIN!D2815,SC!B:B,MAIN!A2815),SUMIFS(Allocations!$H:$H,Allocations!$A:$A,MAIN!$A2815,Allocations!$B:$B,MAIN!$D2815))</f>
        <v>77.030999999999992</v>
      </c>
      <c r="F2815" s="24">
        <f>IF(U2815="SC",SUMIFS(SC!J:J,SC!A:A,MAIN!D2815,SC!B:B,MAIN!A2815),SUMIFS(Allocations!M:M,Allocations!A:A,MAIN!A2815,Allocations!B:B,MAIN!D2815))</f>
        <v>0</v>
      </c>
      <c r="G2815" s="24">
        <f t="shared" si="809"/>
        <v>77.030999999999992</v>
      </c>
      <c r="H2815" s="24">
        <f>IFERROR(VLOOKUP(S2815,Swaps_wk!$A$2:$AP$151,HLOOKUP(MAIN!D2815,Swaps_wk!$B$2:$AP$151,150,FALSE),FALSE),0)</f>
        <v>0</v>
      </c>
      <c r="I2815" s="44">
        <f>SUMIFS(PASTE_DQS_TRACKER!$D:$D,PASTE_DQS_TRACKER!$C:$C,"TUR/*2AC4-C",PASTE_DQS_TRACKER!$B:$B,MAIN!$D2815)-SUMIFS(PASTE_DQS_TRACKER!$D:$D,PASTE_DQS_TRACKER!$C:$C,"TUR/*2AC4-C",PASTE_DQS_TRACKER!$E:$E,MAIN!$D2815)+SUMIFS(PASTE_DQS_TRACKER!$D:$D,PASTE_DQS_TRACKER!$C:$C,"BLL/*2AC4-C",PASTE_DQS_TRACKER!$B:$B,MAIN!$D2815)-SUMIFS(PASTE_DQS_TRACKER!$D:$D,PASTE_DQS_TRACKER!$C:$C,"BLL/*2AC4-C",PASTE_DQS_TRACKER!$E:$E,MAIN!$D2815)</f>
        <v>0</v>
      </c>
      <c r="J2815" s="25">
        <f t="shared" si="810"/>
        <v>77.030999999999992</v>
      </c>
      <c r="K2815" s="24">
        <f>IFERROR(IF(V2815="Flex",0,IF(D2815=$D$30,VLOOKUP(A2815,MMO_o10M_lease!$A$1:$F$51,5,FALSE),IF(D2815=$D$26,VLOOKUP(D2815,LANDINGS!$A$3:$BR$40,HLOOKUP(A2815,LANDINGS!$B$1:$CF$42,42,FALSE),FALSE)-IFERROR(VLOOKUP(A2815,MMO_o10M_lease!$A$1:$F$38,5,FALSE),0),VLOOKUP(D2815,LANDINGS!$A$3:$CF$40,HLOOKUP(A2815,LANDINGS!$B$1:$CF$42,42,FALSE),FALSE)))),0)</f>
        <v>9.1999999999999998E-2</v>
      </c>
      <c r="L2815" s="24">
        <f>SUMIFS(PASTE_FLEX_TRACKER!$D:$D,PASTE_FLEX_TRACKER!$F:$F,MAIN!$A2815,PASTE_FLEX_TRACKER!$B:$B,MAIN!$D2815)-SUMIFS(PASTE_FLEX_TRACKER!$D:$D,PASTE_FLEX_TRACKER!$C:$C,MAIN!$A2815,PASTE_FLEX_TRACKER!$B:$B,MAIN!$D2815)</f>
        <v>0</v>
      </c>
      <c r="M2815" s="24">
        <f>IFERROR(-VLOOKUP(D2815,SQ!$A$19:$CC$52,HLOOKUP(MAIN!A2815,SQ!$B$18:$CC$56,39,FALSE),FALSE),"n/a")</f>
        <v>0</v>
      </c>
      <c r="N2815" s="46" t="s">
        <v>563</v>
      </c>
      <c r="O2815" s="46">
        <f>SUMIFS(MAN_ADJ!$L:$L,MAN_ADJ!$K:$K,MAIN!$D2815,MAN_ADJ!$J:$J,MAIN!$S2815)</f>
        <v>0</v>
      </c>
      <c r="P2815" s="25">
        <f t="shared" si="811"/>
        <v>9.1999999999999998E-2</v>
      </c>
      <c r="Q2815" s="28">
        <f t="shared" ref="Q2815:Q2884" si="813">IFERROR(P2815/J2815,"n/a")</f>
        <v>1.1943243629188251E-3</v>
      </c>
      <c r="R2815" s="38">
        <f t="shared" si="812"/>
        <v>76.938999999999993</v>
      </c>
      <c r="S2815" s="17" t="s">
        <v>270</v>
      </c>
    </row>
    <row r="2816" spans="1:19" x14ac:dyDescent="0.25">
      <c r="A2816" s="17" t="s">
        <v>270</v>
      </c>
      <c r="B2816" s="17" t="s">
        <v>93</v>
      </c>
      <c r="C2816" s="17" t="s">
        <v>271</v>
      </c>
      <c r="D2816" s="17" t="s">
        <v>112</v>
      </c>
      <c r="E2816" s="24">
        <f>IF(U2816="SC",SUMIFS(SC!F:F,SC!A:A,MAIN!D2816,SC!B:B,MAIN!A2816),SUMIFS(Allocations!$H:$H,Allocations!$A:$A,MAIN!$A2816,Allocations!$B:$B,MAIN!$D2816))</f>
        <v>9.9050000000000011</v>
      </c>
      <c r="F2816" s="24">
        <f>IF(U2816="SC",SUMIFS(SC!J:J,SC!A:A,MAIN!D2816,SC!B:B,MAIN!A2816),SUMIFS(Allocations!M:M,Allocations!A:A,MAIN!A2816,Allocations!B:B,MAIN!D2816))</f>
        <v>0</v>
      </c>
      <c r="G2816" s="24">
        <f t="shared" si="809"/>
        <v>9.9050000000000011</v>
      </c>
      <c r="H2816" s="24">
        <f>IFERROR(VLOOKUP(S2816,Swaps_wk!$A$2:$AP$151,HLOOKUP(MAIN!D2816,Swaps_wk!$B$2:$AP$151,150,FALSE),FALSE),0)</f>
        <v>0</v>
      </c>
      <c r="I2816" s="44">
        <f>SUMIFS(PASTE_DQS_TRACKER!$D:$D,PASTE_DQS_TRACKER!$C:$C,"TUR/*2AC4-C",PASTE_DQS_TRACKER!$B:$B,MAIN!$D2816)-SUMIFS(PASTE_DQS_TRACKER!$D:$D,PASTE_DQS_TRACKER!$C:$C,"TUR/*2AC4-C",PASTE_DQS_TRACKER!$E:$E,MAIN!$D2816)+SUMIFS(PASTE_DQS_TRACKER!$D:$D,PASTE_DQS_TRACKER!$C:$C,"BLL/*2AC4-C",PASTE_DQS_TRACKER!$B:$B,MAIN!$D2816)-SUMIFS(PASTE_DQS_TRACKER!$D:$D,PASTE_DQS_TRACKER!$C:$C,"BLL/*2AC4-C",PASTE_DQS_TRACKER!$E:$E,MAIN!$D2816)</f>
        <v>-7.5</v>
      </c>
      <c r="J2816" s="25">
        <f t="shared" si="810"/>
        <v>2.4050000000000011</v>
      </c>
      <c r="K2816" s="24">
        <f>IFERROR(IF(V2816="Flex",0,IF(D2816=$D$30,VLOOKUP(A2816,MMO_o10M_lease!$A$1:$F$51,5,FALSE),IF(D2816=$D$26,VLOOKUP(D2816,LANDINGS!$A$3:$BR$40,HLOOKUP(A2816,LANDINGS!$B$1:$CF$42,42,FALSE),FALSE)-IFERROR(VLOOKUP(A2816,MMO_o10M_lease!$A$1:$F$38,5,FALSE),0),VLOOKUP(D2816,LANDINGS!$A$3:$CF$40,HLOOKUP(A2816,LANDINGS!$B$1:$CF$42,42,FALSE),FALSE)))),0)</f>
        <v>0.185</v>
      </c>
      <c r="L2816" s="24">
        <f>SUMIFS(PASTE_FLEX_TRACKER!$D:$D,PASTE_FLEX_TRACKER!$F:$F,MAIN!$A2816,PASTE_FLEX_TRACKER!$B:$B,MAIN!$D2816)-SUMIFS(PASTE_FLEX_TRACKER!$D:$D,PASTE_FLEX_TRACKER!$C:$C,MAIN!$A2816,PASTE_FLEX_TRACKER!$B:$B,MAIN!$D2816)</f>
        <v>0</v>
      </c>
      <c r="M2816" s="24">
        <f>IFERROR(-VLOOKUP(D2816,SQ!$A$19:$CC$52,HLOOKUP(MAIN!A2816,SQ!$B$18:$CC$56,39,FALSE),FALSE),"n/a")</f>
        <v>0</v>
      </c>
      <c r="N2816" s="46" t="s">
        <v>563</v>
      </c>
      <c r="O2816" s="46">
        <f>SUMIFS(MAN_ADJ!$L:$L,MAN_ADJ!$K:$K,MAIN!$D2816,MAN_ADJ!$J:$J,MAIN!$S2816)</f>
        <v>0</v>
      </c>
      <c r="P2816" s="25">
        <f t="shared" si="811"/>
        <v>0.185</v>
      </c>
      <c r="Q2816" s="28">
        <f t="shared" si="813"/>
        <v>7.6923076923076886E-2</v>
      </c>
      <c r="R2816" s="38">
        <f t="shared" si="812"/>
        <v>2.2200000000000011</v>
      </c>
      <c r="S2816" s="17" t="s">
        <v>270</v>
      </c>
    </row>
    <row r="2817" spans="1:19" x14ac:dyDescent="0.25">
      <c r="A2817" s="17" t="s">
        <v>270</v>
      </c>
      <c r="B2817" s="17" t="s">
        <v>93</v>
      </c>
      <c r="C2817" s="17" t="s">
        <v>271</v>
      </c>
      <c r="D2817" s="17" t="s">
        <v>113</v>
      </c>
      <c r="E2817" s="24">
        <f>IF(U2817="SC",SUMIFS(SC!F:F,SC!A:A,MAIN!D2817,SC!B:B,MAIN!A2817),SUMIFS(Allocations!$H:$H,Allocations!$A:$A,MAIN!$A2817,Allocations!$B:$B,MAIN!$D2817))</f>
        <v>220.804</v>
      </c>
      <c r="F2817" s="24">
        <f>IF(U2817="SC",SUMIFS(SC!J:J,SC!A:A,MAIN!D2817,SC!B:B,MAIN!A2817),SUMIFS(Allocations!M:M,Allocations!A:A,MAIN!A2817,Allocations!B:B,MAIN!D2817))</f>
        <v>39.084000000000003</v>
      </c>
      <c r="G2817" s="24">
        <f t="shared" si="809"/>
        <v>259.88800000000003</v>
      </c>
      <c r="H2817" s="24">
        <f>IFERROR(VLOOKUP(S2817,Swaps_wk!$A$2:$AP$151,HLOOKUP(MAIN!D2817,Swaps_wk!$B$2:$AP$151,150,FALSE),FALSE),0)</f>
        <v>0</v>
      </c>
      <c r="I2817" s="44">
        <f>SUMIFS(PASTE_DQS_TRACKER!$D:$D,PASTE_DQS_TRACKER!$C:$C,"TUR/*2AC4-C",PASTE_DQS_TRACKER!$B:$B,MAIN!$D2817)-SUMIFS(PASTE_DQS_TRACKER!$D:$D,PASTE_DQS_TRACKER!$C:$C,"TUR/*2AC4-C",PASTE_DQS_TRACKER!$E:$E,MAIN!$D2817)+SUMIFS(PASTE_DQS_TRACKER!$D:$D,PASTE_DQS_TRACKER!$C:$C,"BLL/*2AC4-C",PASTE_DQS_TRACKER!$B:$B,MAIN!$D2817)-SUMIFS(PASTE_DQS_TRACKER!$D:$D,PASTE_DQS_TRACKER!$C:$C,"BLL/*2AC4-C",PASTE_DQS_TRACKER!$E:$E,MAIN!$D2817)</f>
        <v>0</v>
      </c>
      <c r="J2817" s="25">
        <f t="shared" si="810"/>
        <v>259.88800000000003</v>
      </c>
      <c r="K2817" s="24">
        <f>IFERROR(IF(V2817="Flex",0,IF(D2817=$D$30,VLOOKUP(A2817,MMO_o10M_lease!$A$1:$F$51,5,FALSE),IF(D2817=$D$26,VLOOKUP(D2817,LANDINGS!$A$3:$BR$40,HLOOKUP(A2817,LANDINGS!$B$1:$CF$42,42,FALSE),FALSE)-IFERROR(VLOOKUP(A2817,MMO_o10M_lease!$A$1:$F$38,5,FALSE),0),VLOOKUP(D2817,LANDINGS!$A$3:$CF$40,HLOOKUP(A2817,LANDINGS!$B$1:$CF$42,42,FALSE),FALSE)))),0)</f>
        <v>128.63600000000002</v>
      </c>
      <c r="L2817" s="24">
        <f>SUMIFS(PASTE_FLEX_TRACKER!$D:$D,PASTE_FLEX_TRACKER!$F:$F,MAIN!$A2817,PASTE_FLEX_TRACKER!$B:$B,MAIN!$D2817)-SUMIFS(PASTE_FLEX_TRACKER!$D:$D,PASTE_FLEX_TRACKER!$C:$C,MAIN!$A2817,PASTE_FLEX_TRACKER!$B:$B,MAIN!$D2817)</f>
        <v>0</v>
      </c>
      <c r="M2817" s="24">
        <f>IFERROR(-VLOOKUP(D2817,SQ!$A$19:$CC$52,HLOOKUP(MAIN!A2817,SQ!$B$18:$CC$56,39,FALSE),FALSE),"n/a")</f>
        <v>0</v>
      </c>
      <c r="N2817" s="46" t="s">
        <v>563</v>
      </c>
      <c r="O2817" s="46">
        <f>SUMIFS(MAN_ADJ!$L:$L,MAN_ADJ!$K:$K,MAIN!$D2817,MAN_ADJ!$J:$J,MAIN!$S2817)</f>
        <v>0</v>
      </c>
      <c r="P2817" s="25">
        <f t="shared" si="811"/>
        <v>128.63600000000002</v>
      </c>
      <c r="Q2817" s="28">
        <f t="shared" si="813"/>
        <v>0.49496706273471652</v>
      </c>
      <c r="R2817" s="38">
        <f t="shared" si="812"/>
        <v>131.25200000000001</v>
      </c>
      <c r="S2817" s="17" t="s">
        <v>270</v>
      </c>
    </row>
    <row r="2818" spans="1:19" x14ac:dyDescent="0.25">
      <c r="A2818" s="17" t="s">
        <v>270</v>
      </c>
      <c r="B2818" s="17" t="s">
        <v>93</v>
      </c>
      <c r="C2818" s="17" t="s">
        <v>271</v>
      </c>
      <c r="D2818" s="17" t="s">
        <v>114</v>
      </c>
      <c r="E2818" s="24">
        <f>IF(U2818="SC",SUMIFS(SC!F:F,SC!A:A,MAIN!D2818,SC!B:B,MAIN!A2818),SUMIFS(Allocations!$H:$H,Allocations!$A:$A,MAIN!$A2818,Allocations!$B:$B,MAIN!$D2818))</f>
        <v>0</v>
      </c>
      <c r="F2818" s="24">
        <f>IF(U2818="SC",SUMIFS(SC!J:J,SC!A:A,MAIN!D2818,SC!B:B,MAIN!A2818),SUMIFS(Allocations!M:M,Allocations!A:A,MAIN!A2818,Allocations!B:B,MAIN!D2818))</f>
        <v>0</v>
      </c>
      <c r="G2818" s="24">
        <f t="shared" si="809"/>
        <v>0</v>
      </c>
      <c r="H2818" s="24">
        <f>IFERROR(VLOOKUP(S2818,Swaps_wk!$A$2:$AP$151,HLOOKUP(MAIN!D2818,Swaps_wk!$B$2:$AP$151,150,FALSE),FALSE),0)</f>
        <v>0</v>
      </c>
      <c r="I2818" s="44">
        <f>SUMIFS(PASTE_DQS_TRACKER!$D:$D,PASTE_DQS_TRACKER!$C:$C,"TUR/*2AC4-C",PASTE_DQS_TRACKER!$B:$B,MAIN!$D2818)-SUMIFS(PASTE_DQS_TRACKER!$D:$D,PASTE_DQS_TRACKER!$C:$C,"TUR/*2AC4-C",PASTE_DQS_TRACKER!$E:$E,MAIN!$D2818)+SUMIFS(PASTE_DQS_TRACKER!$D:$D,PASTE_DQS_TRACKER!$C:$C,"BLL/*2AC4-C",PASTE_DQS_TRACKER!$B:$B,MAIN!$D2818)-SUMIFS(PASTE_DQS_TRACKER!$D:$D,PASTE_DQS_TRACKER!$C:$C,"BLL/*2AC4-C",PASTE_DQS_TRACKER!$E:$E,MAIN!$D2818)</f>
        <v>0</v>
      </c>
      <c r="J2818" s="25">
        <f t="shared" si="810"/>
        <v>0</v>
      </c>
      <c r="K2818" s="24">
        <f>IFERROR(IF(V2818="Flex",0,IF(D2818=$D$30,VLOOKUP(A2818,MMO_o10M_lease!$A$1:$F$51,5,FALSE),IF(D2818=$D$26,VLOOKUP(D2818,LANDINGS!$A$3:$BR$40,HLOOKUP(A2818,LANDINGS!$B$1:$CF$42,42,FALSE),FALSE)-IFERROR(VLOOKUP(A2818,MMO_o10M_lease!$A$1:$F$38,5,FALSE),0),VLOOKUP(D2818,LANDINGS!$A$3:$CF$40,HLOOKUP(A2818,LANDINGS!$B$1:$CF$42,42,FALSE),FALSE)))),0)</f>
        <v>0</v>
      </c>
      <c r="L2818" s="24">
        <f>SUMIFS(PASTE_FLEX_TRACKER!$D:$D,PASTE_FLEX_TRACKER!$F:$F,MAIN!$A2818,PASTE_FLEX_TRACKER!$B:$B,MAIN!$D2818)-SUMIFS(PASTE_FLEX_TRACKER!$D:$D,PASTE_FLEX_TRACKER!$C:$C,MAIN!$A2818,PASTE_FLEX_TRACKER!$B:$B,MAIN!$D2818)</f>
        <v>0</v>
      </c>
      <c r="M2818" s="24">
        <f>IFERROR(-VLOOKUP(D2818,SQ!$A$19:$CC$52,HLOOKUP(MAIN!A2818,SQ!$B$18:$CC$56,39,FALSE),FALSE),"n/a")</f>
        <v>0</v>
      </c>
      <c r="N2818" s="46" t="s">
        <v>563</v>
      </c>
      <c r="O2818" s="46">
        <f>SUMIFS(MAN_ADJ!$L:$L,MAN_ADJ!$K:$K,MAIN!$D2818,MAN_ADJ!$J:$J,MAIN!$S2818)</f>
        <v>0</v>
      </c>
      <c r="P2818" s="25">
        <f t="shared" si="811"/>
        <v>0</v>
      </c>
      <c r="Q2818" s="28" t="str">
        <f t="shared" si="813"/>
        <v>n/a</v>
      </c>
      <c r="R2818" s="38">
        <f t="shared" si="812"/>
        <v>0</v>
      </c>
      <c r="S2818" s="17" t="s">
        <v>270</v>
      </c>
    </row>
    <row r="2819" spans="1:19" x14ac:dyDescent="0.25">
      <c r="A2819" s="17" t="s">
        <v>270</v>
      </c>
      <c r="B2819" s="17" t="s">
        <v>93</v>
      </c>
      <c r="C2819" s="17" t="s">
        <v>271</v>
      </c>
      <c r="D2819" s="17" t="s">
        <v>115</v>
      </c>
      <c r="E2819" s="24">
        <f>IF(U2819="SC",SUMIFS(SC!F:F,SC!A:A,MAIN!D2819,SC!B:B,MAIN!A2819),SUMIFS(Allocations!$H:$H,Allocations!$A:$A,MAIN!$A2819,Allocations!$B:$B,MAIN!$D2819))</f>
        <v>41.505000000000003</v>
      </c>
      <c r="F2819" s="24">
        <f>IF(U2819="SC",SUMIFS(SC!J:J,SC!A:A,MAIN!D2819,SC!B:B,MAIN!A2819),SUMIFS(Allocations!M:M,Allocations!A:A,MAIN!A2819,Allocations!B:B,MAIN!D2819))</f>
        <v>0.371</v>
      </c>
      <c r="G2819" s="24">
        <f t="shared" si="809"/>
        <v>41.876000000000005</v>
      </c>
      <c r="H2819" s="24">
        <f>IFERROR(VLOOKUP(S2819,Swaps_wk!$A$2:$AP$151,HLOOKUP(MAIN!D2819,Swaps_wk!$B$2:$AP$151,150,FALSE),FALSE),0)</f>
        <v>0</v>
      </c>
      <c r="I2819" s="44">
        <f>SUMIFS(PASTE_DQS_TRACKER!$D:$D,PASTE_DQS_TRACKER!$C:$C,"TUR/*2AC4-C",PASTE_DQS_TRACKER!$B:$B,MAIN!$D2819)-SUMIFS(PASTE_DQS_TRACKER!$D:$D,PASTE_DQS_TRACKER!$C:$C,"TUR/*2AC4-C",PASTE_DQS_TRACKER!$E:$E,MAIN!$D2819)+SUMIFS(PASTE_DQS_TRACKER!$D:$D,PASTE_DQS_TRACKER!$C:$C,"BLL/*2AC4-C",PASTE_DQS_TRACKER!$B:$B,MAIN!$D2819)-SUMIFS(PASTE_DQS_TRACKER!$D:$D,PASTE_DQS_TRACKER!$C:$C,"BLL/*2AC4-C",PASTE_DQS_TRACKER!$E:$E,MAIN!$D2819)</f>
        <v>0</v>
      </c>
      <c r="J2819" s="25">
        <f t="shared" si="810"/>
        <v>41.876000000000005</v>
      </c>
      <c r="K2819" s="24">
        <f>IFERROR(IF(V2819="Flex",0,IF(D2819=$D$30,VLOOKUP(A2819,MMO_o10M_lease!$A$1:$F$51,5,FALSE),IF(D2819=$D$26,VLOOKUP(D2819,LANDINGS!$A$3:$BR$40,HLOOKUP(A2819,LANDINGS!$B$1:$CF$42,42,FALSE),FALSE)-IFERROR(VLOOKUP(A2819,MMO_o10M_lease!$A$1:$F$38,5,FALSE),0),VLOOKUP(D2819,LANDINGS!$A$3:$CF$40,HLOOKUP(A2819,LANDINGS!$B$1:$CF$42,42,FALSE),FALSE)))),0)</f>
        <v>0.78699999999999992</v>
      </c>
      <c r="L2819" s="24">
        <f>SUMIFS(PASTE_FLEX_TRACKER!$D:$D,PASTE_FLEX_TRACKER!$F:$F,MAIN!$A2819,PASTE_FLEX_TRACKER!$B:$B,MAIN!$D2819)-SUMIFS(PASTE_FLEX_TRACKER!$D:$D,PASTE_FLEX_TRACKER!$C:$C,MAIN!$A2819,PASTE_FLEX_TRACKER!$B:$B,MAIN!$D2819)</f>
        <v>0</v>
      </c>
      <c r="M2819" s="24">
        <f>IFERROR(-VLOOKUP(D2819,SQ!$A$19:$CC$52,HLOOKUP(MAIN!A2819,SQ!$B$18:$CC$56,39,FALSE),FALSE),"n/a")</f>
        <v>0</v>
      </c>
      <c r="N2819" s="46" t="s">
        <v>563</v>
      </c>
      <c r="O2819" s="46">
        <f>SUMIFS(MAN_ADJ!$L:$L,MAN_ADJ!$K:$K,MAIN!$D2819,MAN_ADJ!$J:$J,MAIN!$S2819)</f>
        <v>0</v>
      </c>
      <c r="P2819" s="25">
        <f t="shared" si="811"/>
        <v>0.78699999999999992</v>
      </c>
      <c r="Q2819" s="28">
        <f t="shared" si="813"/>
        <v>1.8793581048810772E-2</v>
      </c>
      <c r="R2819" s="38">
        <f t="shared" si="812"/>
        <v>41.089000000000006</v>
      </c>
      <c r="S2819" s="17" t="s">
        <v>270</v>
      </c>
    </row>
    <row r="2820" spans="1:19" x14ac:dyDescent="0.25">
      <c r="A2820" s="17" t="s">
        <v>270</v>
      </c>
      <c r="B2820" s="17" t="s">
        <v>93</v>
      </c>
      <c r="C2820" s="17" t="s">
        <v>271</v>
      </c>
      <c r="D2820" s="17" t="s">
        <v>116</v>
      </c>
      <c r="E2820" s="24">
        <f>IF(U2820="SC",SUMIFS(SC!F:F,SC!A:A,MAIN!D2820,SC!B:B,MAIN!A2820),SUMIFS(Allocations!$H:$H,Allocations!$A:$A,MAIN!$A2820,Allocations!$B:$B,MAIN!$D2820))</f>
        <v>91.03</v>
      </c>
      <c r="F2820" s="24">
        <f>IF(U2820="SC",SUMIFS(SC!J:J,SC!A:A,MAIN!D2820,SC!B:B,MAIN!A2820),SUMIFS(Allocations!M:M,Allocations!A:A,MAIN!A2820,Allocations!B:B,MAIN!D2820))</f>
        <v>3.4410000000000003</v>
      </c>
      <c r="G2820" s="24">
        <f t="shared" si="809"/>
        <v>94.471000000000004</v>
      </c>
      <c r="H2820" s="24">
        <f>IFERROR(VLOOKUP(S2820,Swaps_wk!$A$2:$AP$151,HLOOKUP(MAIN!D2820,Swaps_wk!$B$2:$AP$151,150,FALSE),FALSE),0)</f>
        <v>0</v>
      </c>
      <c r="I2820" s="44">
        <f>SUMIFS(PASTE_DQS_TRACKER!$D:$D,PASTE_DQS_TRACKER!$C:$C,"TUR/*2AC4-C",PASTE_DQS_TRACKER!$B:$B,MAIN!$D2820)-SUMIFS(PASTE_DQS_TRACKER!$D:$D,PASTE_DQS_TRACKER!$C:$C,"TUR/*2AC4-C",PASTE_DQS_TRACKER!$E:$E,MAIN!$D2820)+SUMIFS(PASTE_DQS_TRACKER!$D:$D,PASTE_DQS_TRACKER!$C:$C,"BLL/*2AC4-C",PASTE_DQS_TRACKER!$B:$B,MAIN!$D2820)-SUMIFS(PASTE_DQS_TRACKER!$D:$D,PASTE_DQS_TRACKER!$C:$C,"BLL/*2AC4-C",PASTE_DQS_TRACKER!$E:$E,MAIN!$D2820)</f>
        <v>-4.5</v>
      </c>
      <c r="J2820" s="25">
        <f t="shared" si="810"/>
        <v>89.971000000000004</v>
      </c>
      <c r="K2820" s="24">
        <f>IFERROR(IF(V2820="Flex",0,IF(D2820=$D$30,VLOOKUP(A2820,MMO_o10M_lease!$A$1:$F$51,5,FALSE),IF(D2820=$D$26,VLOOKUP(D2820,LANDINGS!$A$3:$BR$40,HLOOKUP(A2820,LANDINGS!$B$1:$CF$42,42,FALSE),FALSE)-IFERROR(VLOOKUP(A2820,MMO_o10M_lease!$A$1:$F$38,5,FALSE),0),VLOOKUP(D2820,LANDINGS!$A$3:$CF$40,HLOOKUP(A2820,LANDINGS!$B$1:$CF$42,42,FALSE),FALSE)))),0)</f>
        <v>4.5520000000000005</v>
      </c>
      <c r="L2820" s="24">
        <f>SUMIFS(PASTE_FLEX_TRACKER!$D:$D,PASTE_FLEX_TRACKER!$F:$F,MAIN!$A2820,PASTE_FLEX_TRACKER!$B:$B,MAIN!$D2820)-SUMIFS(PASTE_FLEX_TRACKER!$D:$D,PASTE_FLEX_TRACKER!$C:$C,MAIN!$A2820,PASTE_FLEX_TRACKER!$B:$B,MAIN!$D2820)</f>
        <v>0</v>
      </c>
      <c r="M2820" s="24">
        <f>IFERROR(-VLOOKUP(D2820,SQ!$A$19:$CC$52,HLOOKUP(MAIN!A2820,SQ!$B$18:$CC$56,39,FALSE),FALSE),"n/a")</f>
        <v>0</v>
      </c>
      <c r="N2820" s="46" t="s">
        <v>563</v>
      </c>
      <c r="O2820" s="46">
        <f>SUMIFS(MAN_ADJ!$L:$L,MAN_ADJ!$K:$K,MAIN!$D2820,MAN_ADJ!$J:$J,MAIN!$S2820)</f>
        <v>0</v>
      </c>
      <c r="P2820" s="25">
        <f t="shared" si="811"/>
        <v>4.5520000000000005</v>
      </c>
      <c r="Q2820" s="28">
        <f t="shared" si="813"/>
        <v>5.0594080314768093E-2</v>
      </c>
      <c r="R2820" s="38">
        <f t="shared" si="812"/>
        <v>85.418999999999997</v>
      </c>
      <c r="S2820" s="17" t="s">
        <v>270</v>
      </c>
    </row>
    <row r="2821" spans="1:19" x14ac:dyDescent="0.25">
      <c r="A2821" s="17" t="s">
        <v>270</v>
      </c>
      <c r="B2821" s="17" t="s">
        <v>93</v>
      </c>
      <c r="C2821" s="17" t="s">
        <v>271</v>
      </c>
      <c r="D2821" s="17" t="s">
        <v>117</v>
      </c>
      <c r="E2821" s="24">
        <f>IF(U2821="SC",SUMIFS(SC!F:F,SC!A:A,MAIN!D2821,SC!B:B,MAIN!A2821),SUMIFS(Allocations!$H:$H,Allocations!$A:$A,MAIN!$A2821,Allocations!$B:$B,MAIN!$D2821))</f>
        <v>0</v>
      </c>
      <c r="F2821" s="24">
        <f>IF(U2821="SC",SUMIFS(SC!J:J,SC!A:A,MAIN!D2821,SC!B:B,MAIN!A2821),SUMIFS(Allocations!M:M,Allocations!A:A,MAIN!A2821,Allocations!B:B,MAIN!D2821))</f>
        <v>0</v>
      </c>
      <c r="G2821" s="24">
        <f t="shared" si="809"/>
        <v>0</v>
      </c>
      <c r="H2821" s="24">
        <f>IFERROR(VLOOKUP(S2821,Swaps_wk!$A$2:$AP$151,HLOOKUP(MAIN!D2821,Swaps_wk!$B$2:$AP$151,150,FALSE),FALSE),0)</f>
        <v>0</v>
      </c>
      <c r="I2821" s="44">
        <f>SUMIFS(PASTE_DQS_TRACKER!$D:$D,PASTE_DQS_TRACKER!$C:$C,"TUR/*2AC4-C",PASTE_DQS_TRACKER!$B:$B,MAIN!$D2821)-SUMIFS(PASTE_DQS_TRACKER!$D:$D,PASTE_DQS_TRACKER!$C:$C,"TUR/*2AC4-C",PASTE_DQS_TRACKER!$E:$E,MAIN!$D2821)+SUMIFS(PASTE_DQS_TRACKER!$D:$D,PASTE_DQS_TRACKER!$C:$C,"BLL/*2AC4-C",PASTE_DQS_TRACKER!$B:$B,MAIN!$D2821)-SUMIFS(PASTE_DQS_TRACKER!$D:$D,PASTE_DQS_TRACKER!$C:$C,"BLL/*2AC4-C",PASTE_DQS_TRACKER!$E:$E,MAIN!$D2821)</f>
        <v>0</v>
      </c>
      <c r="J2821" s="25">
        <f t="shared" si="810"/>
        <v>0</v>
      </c>
      <c r="K2821" s="24">
        <f>IFERROR(IF(V2821="Flex",0,IF(D2821=$D$30,VLOOKUP(A2821,MMO_o10M_lease!$A$1:$F$51,5,FALSE),IF(D2821=$D$26,VLOOKUP(D2821,LANDINGS!$A$3:$BR$40,HLOOKUP(A2821,LANDINGS!$B$1:$CF$42,42,FALSE),FALSE)-IFERROR(VLOOKUP(A2821,MMO_o10M_lease!$A$1:$F$38,5,FALSE),0),VLOOKUP(D2821,LANDINGS!$A$3:$CF$40,HLOOKUP(A2821,LANDINGS!$B$1:$CF$42,42,FALSE),FALSE)))),0)</f>
        <v>0</v>
      </c>
      <c r="L2821" s="24">
        <f>SUMIFS(PASTE_FLEX_TRACKER!$D:$D,PASTE_FLEX_TRACKER!$F:$F,MAIN!$A2821,PASTE_FLEX_TRACKER!$B:$B,MAIN!$D2821)-SUMIFS(PASTE_FLEX_TRACKER!$D:$D,PASTE_FLEX_TRACKER!$C:$C,MAIN!$A2821,PASTE_FLEX_TRACKER!$B:$B,MAIN!$D2821)</f>
        <v>0</v>
      </c>
      <c r="M2821" s="24">
        <f>IFERROR(-VLOOKUP(D2821,SQ!$A$19:$CC$52,HLOOKUP(MAIN!A2821,SQ!$B$18:$CC$56,39,FALSE),FALSE),"n/a")</f>
        <v>0</v>
      </c>
      <c r="N2821" s="46" t="s">
        <v>563</v>
      </c>
      <c r="O2821" s="46">
        <f>SUMIFS(MAN_ADJ!$L:$L,MAN_ADJ!$K:$K,MAIN!$D2821,MAN_ADJ!$J:$J,MAIN!$S2821)</f>
        <v>0</v>
      </c>
      <c r="P2821" s="25">
        <f t="shared" si="811"/>
        <v>0</v>
      </c>
      <c r="Q2821" s="28" t="str">
        <f t="shared" si="813"/>
        <v>n/a</v>
      </c>
      <c r="R2821" s="38">
        <f t="shared" si="812"/>
        <v>0</v>
      </c>
      <c r="S2821" s="17" t="s">
        <v>270</v>
      </c>
    </row>
    <row r="2822" spans="1:19" x14ac:dyDescent="0.25">
      <c r="A2822" s="17" t="s">
        <v>270</v>
      </c>
      <c r="B2822" s="17" t="s">
        <v>93</v>
      </c>
      <c r="C2822" s="17" t="s">
        <v>271</v>
      </c>
      <c r="D2822" s="17" t="s">
        <v>118</v>
      </c>
      <c r="E2822" s="24">
        <f>IF(U2822="SC",SUMIFS(SC!F:F,SC!A:A,MAIN!D2822,SC!B:B,MAIN!A2822),SUMIFS(Allocations!$H:$H,Allocations!$A:$A,MAIN!$A2822,Allocations!$B:$B,MAIN!$D2822))</f>
        <v>22.545000000000002</v>
      </c>
      <c r="F2822" s="24">
        <f>IF(U2822="SC",SUMIFS(SC!J:J,SC!A:A,MAIN!D2822,SC!B:B,MAIN!A2822),SUMIFS(Allocations!M:M,Allocations!A:A,MAIN!A2822,Allocations!B:B,MAIN!D2822))</f>
        <v>7.2000000000000008E-2</v>
      </c>
      <c r="G2822" s="24">
        <f t="shared" si="809"/>
        <v>22.617000000000001</v>
      </c>
      <c r="H2822" s="24">
        <f>IFERROR(VLOOKUP(S2822,Swaps_wk!$A$2:$AP$151,HLOOKUP(MAIN!D2822,Swaps_wk!$B$2:$AP$151,150,FALSE),FALSE),0)</f>
        <v>0</v>
      </c>
      <c r="I2822" s="44">
        <f>SUMIFS(PASTE_DQS_TRACKER!$D:$D,PASTE_DQS_TRACKER!$C:$C,"TUR/*2AC4-C",PASTE_DQS_TRACKER!$B:$B,MAIN!$D2822)-SUMIFS(PASTE_DQS_TRACKER!$D:$D,PASTE_DQS_TRACKER!$C:$C,"TUR/*2AC4-C",PASTE_DQS_TRACKER!$E:$E,MAIN!$D2822)+SUMIFS(PASTE_DQS_TRACKER!$D:$D,PASTE_DQS_TRACKER!$C:$C,"BLL/*2AC4-C",PASTE_DQS_TRACKER!$B:$B,MAIN!$D2822)-SUMIFS(PASTE_DQS_TRACKER!$D:$D,PASTE_DQS_TRACKER!$C:$C,"BLL/*2AC4-C",PASTE_DQS_TRACKER!$E:$E,MAIN!$D2822)</f>
        <v>-6</v>
      </c>
      <c r="J2822" s="25">
        <f t="shared" si="810"/>
        <v>16.617000000000001</v>
      </c>
      <c r="K2822" s="24">
        <f>IFERROR(IF(V2822="Flex",0,IF(D2822=$D$30,VLOOKUP(A2822,MMO_o10M_lease!$A$1:$F$51,5,FALSE),IF(D2822=$D$26,VLOOKUP(D2822,LANDINGS!$A$3:$BR$40,HLOOKUP(A2822,LANDINGS!$B$1:$CF$42,42,FALSE),FALSE)-IFERROR(VLOOKUP(A2822,MMO_o10M_lease!$A$1:$F$38,5,FALSE),0),VLOOKUP(D2822,LANDINGS!$A$3:$CF$40,HLOOKUP(A2822,LANDINGS!$B$1:$CF$42,42,FALSE),FALSE)))),0)</f>
        <v>2.2519999999999998</v>
      </c>
      <c r="L2822" s="24">
        <f>SUMIFS(PASTE_FLEX_TRACKER!$D:$D,PASTE_FLEX_TRACKER!$F:$F,MAIN!$A2822,PASTE_FLEX_TRACKER!$B:$B,MAIN!$D2822)-SUMIFS(PASTE_FLEX_TRACKER!$D:$D,PASTE_FLEX_TRACKER!$C:$C,MAIN!$A2822,PASTE_FLEX_TRACKER!$B:$B,MAIN!$D2822)</f>
        <v>0</v>
      </c>
      <c r="M2822" s="24">
        <f>IFERROR(-VLOOKUP(D2822,SQ!$A$19:$CC$52,HLOOKUP(MAIN!A2822,SQ!$B$18:$CC$56,39,FALSE),FALSE),"n/a")</f>
        <v>0</v>
      </c>
      <c r="N2822" s="46" t="s">
        <v>563</v>
      </c>
      <c r="O2822" s="46">
        <f>SUMIFS(MAN_ADJ!$L:$L,MAN_ADJ!$K:$K,MAIN!$D2822,MAN_ADJ!$J:$J,MAIN!$S2822)</f>
        <v>0</v>
      </c>
      <c r="P2822" s="25">
        <f t="shared" si="811"/>
        <v>2.2519999999999998</v>
      </c>
      <c r="Q2822" s="28">
        <f t="shared" si="813"/>
        <v>0.13552386110609616</v>
      </c>
      <c r="R2822" s="38">
        <f t="shared" si="812"/>
        <v>14.365000000000002</v>
      </c>
      <c r="S2822" s="17" t="s">
        <v>270</v>
      </c>
    </row>
    <row r="2823" spans="1:19" x14ac:dyDescent="0.25">
      <c r="A2823" s="17" t="s">
        <v>270</v>
      </c>
      <c r="B2823" s="17" t="s">
        <v>93</v>
      </c>
      <c r="C2823" s="17" t="s">
        <v>271</v>
      </c>
      <c r="D2823" s="17" t="s">
        <v>119</v>
      </c>
      <c r="E2823" s="24">
        <f>IF(U2823="SC",SUMIFS(SC!F:F,SC!A:A,MAIN!D2823,SC!B:B,MAIN!A2823),SUMIFS(Allocations!$H:$H,Allocations!$A:$A,MAIN!$A2823,Allocations!$B:$B,MAIN!$D2823))</f>
        <v>0</v>
      </c>
      <c r="F2823" s="24">
        <f>IF(U2823="SC",SUMIFS(SC!J:J,SC!A:A,MAIN!D2823,SC!B:B,MAIN!A2823),SUMIFS(Allocations!M:M,Allocations!A:A,MAIN!A2823,Allocations!B:B,MAIN!D2823))</f>
        <v>0</v>
      </c>
      <c r="G2823" s="24">
        <f t="shared" si="809"/>
        <v>0</v>
      </c>
      <c r="H2823" s="24">
        <f>IFERROR(VLOOKUP(S2823,Swaps_wk!$A$2:$AP$151,HLOOKUP(MAIN!D2823,Swaps_wk!$B$2:$AP$151,150,FALSE),FALSE),0)</f>
        <v>0</v>
      </c>
      <c r="I2823" s="44">
        <f>SUMIFS(PASTE_DQS_TRACKER!$D:$D,PASTE_DQS_TRACKER!$C:$C,"TUR/*2AC4-C",PASTE_DQS_TRACKER!$B:$B,MAIN!$D2823)-SUMIFS(PASTE_DQS_TRACKER!$D:$D,PASTE_DQS_TRACKER!$C:$C,"TUR/*2AC4-C",PASTE_DQS_TRACKER!$E:$E,MAIN!$D2823)+SUMIFS(PASTE_DQS_TRACKER!$D:$D,PASTE_DQS_TRACKER!$C:$C,"BLL/*2AC4-C",PASTE_DQS_TRACKER!$B:$B,MAIN!$D2823)-SUMIFS(PASTE_DQS_TRACKER!$D:$D,PASTE_DQS_TRACKER!$C:$C,"BLL/*2AC4-C",PASTE_DQS_TRACKER!$E:$E,MAIN!$D2823)</f>
        <v>0</v>
      </c>
      <c r="J2823" s="25">
        <f t="shared" si="810"/>
        <v>0</v>
      </c>
      <c r="K2823" s="24">
        <f>IFERROR(IF(V2823="Flex",0,IF(D2823=$D$30,VLOOKUP(A2823,MMO_o10M_lease!$A$1:$F$51,5,FALSE),IF(D2823=$D$26,VLOOKUP(D2823,LANDINGS!$A$3:$BR$40,HLOOKUP(A2823,LANDINGS!$B$1:$CF$42,42,FALSE),FALSE)-IFERROR(VLOOKUP(A2823,MMO_o10M_lease!$A$1:$F$38,5,FALSE),0),VLOOKUP(D2823,LANDINGS!$A$3:$CF$40,HLOOKUP(A2823,LANDINGS!$B$1:$CF$42,42,FALSE),FALSE)))),0)</f>
        <v>0</v>
      </c>
      <c r="L2823" s="24">
        <f>SUMIFS(PASTE_FLEX_TRACKER!$D:$D,PASTE_FLEX_TRACKER!$F:$F,MAIN!$A2823,PASTE_FLEX_TRACKER!$B:$B,MAIN!$D2823)-SUMIFS(PASTE_FLEX_TRACKER!$D:$D,PASTE_FLEX_TRACKER!$C:$C,MAIN!$A2823,PASTE_FLEX_TRACKER!$B:$B,MAIN!$D2823)</f>
        <v>0</v>
      </c>
      <c r="M2823" s="24">
        <f>IFERROR(-VLOOKUP(D2823,SQ!$A$19:$CC$52,HLOOKUP(MAIN!A2823,SQ!$B$18:$CC$56,39,FALSE),FALSE),"n/a")</f>
        <v>0</v>
      </c>
      <c r="N2823" s="46" t="s">
        <v>563</v>
      </c>
      <c r="O2823" s="46">
        <f>SUMIFS(MAN_ADJ!$L:$L,MAN_ADJ!$K:$K,MAIN!$D2823,MAN_ADJ!$J:$J,MAIN!$S2823)</f>
        <v>0</v>
      </c>
      <c r="P2823" s="25">
        <f t="shared" si="811"/>
        <v>0</v>
      </c>
      <c r="Q2823" s="28" t="str">
        <f t="shared" si="813"/>
        <v>n/a</v>
      </c>
      <c r="R2823" s="38">
        <f t="shared" si="812"/>
        <v>0</v>
      </c>
      <c r="S2823" s="17" t="s">
        <v>270</v>
      </c>
    </row>
    <row r="2824" spans="1:19" x14ac:dyDescent="0.25">
      <c r="A2824" s="17" t="s">
        <v>270</v>
      </c>
      <c r="B2824" s="17" t="s">
        <v>93</v>
      </c>
      <c r="C2824" s="17" t="s">
        <v>271</v>
      </c>
      <c r="D2824" s="17" t="s">
        <v>120</v>
      </c>
      <c r="E2824" s="24">
        <f>IF(U2824="SC",SUMIFS(SC!F:F,SC!A:A,MAIN!D2824,SC!B:B,MAIN!A2824),SUMIFS(Allocations!$H:$H,Allocations!$A:$A,MAIN!$A2824,Allocations!$B:$B,MAIN!$D2824))</f>
        <v>0.1</v>
      </c>
      <c r="F2824" s="24">
        <f>IF(U2824="SC",SUMIFS(SC!J:J,SC!A:A,MAIN!D2824,SC!B:B,MAIN!A2824),SUMIFS(Allocations!M:M,Allocations!A:A,MAIN!A2824,Allocations!B:B,MAIN!D2824))</f>
        <v>0</v>
      </c>
      <c r="G2824" s="24">
        <f t="shared" si="809"/>
        <v>0.1</v>
      </c>
      <c r="H2824" s="24">
        <f>IFERROR(VLOOKUP(S2824,Swaps_wk!$A$2:$AP$151,HLOOKUP(MAIN!D2824,Swaps_wk!$B$2:$AP$151,150,FALSE),FALSE),0)</f>
        <v>0</v>
      </c>
      <c r="I2824" s="44">
        <f>SUMIFS(PASTE_DQS_TRACKER!$D:$D,PASTE_DQS_TRACKER!$C:$C,"TUR/*2AC4-C",PASTE_DQS_TRACKER!$B:$B,MAIN!$D2824)-SUMIFS(PASTE_DQS_TRACKER!$D:$D,PASTE_DQS_TRACKER!$C:$C,"TUR/*2AC4-C",PASTE_DQS_TRACKER!$E:$E,MAIN!$D2824)+SUMIFS(PASTE_DQS_TRACKER!$D:$D,PASTE_DQS_TRACKER!$C:$C,"BLL/*2AC4-C",PASTE_DQS_TRACKER!$B:$B,MAIN!$D2824)-SUMIFS(PASTE_DQS_TRACKER!$D:$D,PASTE_DQS_TRACKER!$C:$C,"BLL/*2AC4-C",PASTE_DQS_TRACKER!$E:$E,MAIN!$D2824)</f>
        <v>0.60000000000000009</v>
      </c>
      <c r="J2824" s="25">
        <f t="shared" si="810"/>
        <v>0.70000000000000007</v>
      </c>
      <c r="K2824" s="24">
        <f>IFERROR(IF(V2824="Flex",0,IF(D2824=$D$30,VLOOKUP(A2824,MMO_o10M_lease!$A$1:$F$51,5,FALSE),IF(D2824=$D$26,VLOOKUP(D2824,LANDINGS!$A$3:$BR$40,HLOOKUP(A2824,LANDINGS!$B$1:$CF$42,42,FALSE),FALSE)-IFERROR(VLOOKUP(A2824,MMO_o10M_lease!$A$1:$F$38,5,FALSE),0),VLOOKUP(D2824,LANDINGS!$A$3:$CF$40,HLOOKUP(A2824,LANDINGS!$B$1:$CF$42,42,FALSE),FALSE)))),0)</f>
        <v>7.2999999999999995E-2</v>
      </c>
      <c r="L2824" s="24">
        <f>SUMIFS(PASTE_FLEX_TRACKER!$D:$D,PASTE_FLEX_TRACKER!$F:$F,MAIN!$A2824,PASTE_FLEX_TRACKER!$B:$B,MAIN!$D2824)-SUMIFS(PASTE_FLEX_TRACKER!$D:$D,PASTE_FLEX_TRACKER!$C:$C,MAIN!$A2824,PASTE_FLEX_TRACKER!$B:$B,MAIN!$D2824)</f>
        <v>0</v>
      </c>
      <c r="M2824" s="24">
        <f>IFERROR(-VLOOKUP(D2824,SQ!$A$19:$CC$52,HLOOKUP(MAIN!A2824,SQ!$B$18:$CC$56,39,FALSE),FALSE),"n/a")</f>
        <v>0</v>
      </c>
      <c r="N2824" s="46" t="s">
        <v>563</v>
      </c>
      <c r="O2824" s="46">
        <f>SUMIFS(MAN_ADJ!$L:$L,MAN_ADJ!$K:$K,MAIN!$D2824,MAN_ADJ!$J:$J,MAIN!$S2824)</f>
        <v>0</v>
      </c>
      <c r="P2824" s="25">
        <f t="shared" si="811"/>
        <v>7.2999999999999995E-2</v>
      </c>
      <c r="Q2824" s="28">
        <f t="shared" si="813"/>
        <v>0.10428571428571427</v>
      </c>
      <c r="R2824" s="38">
        <f t="shared" si="812"/>
        <v>0.62700000000000011</v>
      </c>
      <c r="S2824" s="17" t="s">
        <v>270</v>
      </c>
    </row>
    <row r="2825" spans="1:19" x14ac:dyDescent="0.25">
      <c r="A2825" s="17" t="s">
        <v>270</v>
      </c>
      <c r="B2825" s="17" t="s">
        <v>93</v>
      </c>
      <c r="C2825" s="17" t="s">
        <v>271</v>
      </c>
      <c r="D2825" s="17" t="s">
        <v>121</v>
      </c>
      <c r="E2825" s="24">
        <f>IF(U2825="SC",SUMIFS(SC!F:F,SC!A:A,MAIN!D2825,SC!B:B,MAIN!A2825),SUMIFS(Allocations!$H:$H,Allocations!$A:$A,MAIN!$A2825,Allocations!$B:$B,MAIN!$D2825))</f>
        <v>0</v>
      </c>
      <c r="F2825" s="24">
        <f>IF(U2825="SC",SUMIFS(SC!J:J,SC!A:A,MAIN!D2825,SC!B:B,MAIN!A2825),SUMIFS(Allocations!M:M,Allocations!A:A,MAIN!A2825,Allocations!B:B,MAIN!D2825))</f>
        <v>0</v>
      </c>
      <c r="G2825" s="24">
        <f t="shared" si="809"/>
        <v>0</v>
      </c>
      <c r="H2825" s="24">
        <f>IFERROR(VLOOKUP(S2825,Swaps_wk!$A$2:$AP$151,HLOOKUP(MAIN!D2825,Swaps_wk!$B$2:$AP$151,150,FALSE),FALSE),0)</f>
        <v>0</v>
      </c>
      <c r="I2825" s="44">
        <f>SUMIFS(PASTE_DQS_TRACKER!$D:$D,PASTE_DQS_TRACKER!$C:$C,"TUR/*2AC4-C",PASTE_DQS_TRACKER!$B:$B,MAIN!$D2825)-SUMIFS(PASTE_DQS_TRACKER!$D:$D,PASTE_DQS_TRACKER!$C:$C,"TUR/*2AC4-C",PASTE_DQS_TRACKER!$E:$E,MAIN!$D2825)+SUMIFS(PASTE_DQS_TRACKER!$D:$D,PASTE_DQS_TRACKER!$C:$C,"BLL/*2AC4-C",PASTE_DQS_TRACKER!$B:$B,MAIN!$D2825)-SUMIFS(PASTE_DQS_TRACKER!$D:$D,PASTE_DQS_TRACKER!$C:$C,"BLL/*2AC4-C",PASTE_DQS_TRACKER!$E:$E,MAIN!$D2825)</f>
        <v>0</v>
      </c>
      <c r="J2825" s="25">
        <f t="shared" si="810"/>
        <v>0</v>
      </c>
      <c r="K2825" s="24">
        <f>IFERROR(IF(V2825="Flex",0,IF(D2825=$D$30,VLOOKUP(A2825,MMO_o10M_lease!$A$1:$F$51,5,FALSE),IF(D2825=$D$26,VLOOKUP(D2825,LANDINGS!$A$3:$BR$40,HLOOKUP(A2825,LANDINGS!$B$1:$CF$42,42,FALSE),FALSE)-IFERROR(VLOOKUP(A2825,MMO_o10M_lease!$A$1:$F$38,5,FALSE),0),VLOOKUP(D2825,LANDINGS!$A$3:$CF$40,HLOOKUP(A2825,LANDINGS!$B$1:$CF$42,42,FALSE),FALSE)))),0)</f>
        <v>0</v>
      </c>
      <c r="L2825" s="24">
        <f>SUMIFS(PASTE_FLEX_TRACKER!$D:$D,PASTE_FLEX_TRACKER!$F:$F,MAIN!$A2825,PASTE_FLEX_TRACKER!$B:$B,MAIN!$D2825)-SUMIFS(PASTE_FLEX_TRACKER!$D:$D,PASTE_FLEX_TRACKER!$C:$C,MAIN!$A2825,PASTE_FLEX_TRACKER!$B:$B,MAIN!$D2825)</f>
        <v>0</v>
      </c>
      <c r="M2825" s="24">
        <f>IFERROR(-VLOOKUP(D2825,SQ!$A$19:$CC$52,HLOOKUP(MAIN!A2825,SQ!$B$18:$CC$56,39,FALSE),FALSE),"n/a")</f>
        <v>0</v>
      </c>
      <c r="N2825" s="46" t="s">
        <v>563</v>
      </c>
      <c r="O2825" s="46">
        <f>SUMIFS(MAN_ADJ!$L:$L,MAN_ADJ!$K:$K,MAIN!$D2825,MAN_ADJ!$J:$J,MAIN!$S2825)</f>
        <v>0</v>
      </c>
      <c r="P2825" s="25">
        <f t="shared" si="811"/>
        <v>0</v>
      </c>
      <c r="Q2825" s="28" t="str">
        <f t="shared" si="813"/>
        <v>n/a</v>
      </c>
      <c r="R2825" s="38">
        <f t="shared" si="812"/>
        <v>0</v>
      </c>
      <c r="S2825" s="17" t="s">
        <v>270</v>
      </c>
    </row>
    <row r="2826" spans="1:19" x14ac:dyDescent="0.25">
      <c r="A2826" s="17" t="s">
        <v>270</v>
      </c>
      <c r="B2826" s="17" t="s">
        <v>93</v>
      </c>
      <c r="C2826" s="17" t="s">
        <v>271</v>
      </c>
      <c r="D2826" s="17" t="s">
        <v>122</v>
      </c>
      <c r="E2826" s="24">
        <f>IF(U2826="SC",SUMIFS(SC!F:F,SC!A:A,MAIN!D2826,SC!B:B,MAIN!A2826),SUMIFS(Allocations!$H:$H,Allocations!$A:$A,MAIN!$A2826,Allocations!$B:$B,MAIN!$D2826))</f>
        <v>0</v>
      </c>
      <c r="F2826" s="24">
        <f>IF(U2826="SC",SUMIFS(SC!J:J,SC!A:A,MAIN!D2826,SC!B:B,MAIN!A2826),SUMIFS(Allocations!M:M,Allocations!A:A,MAIN!A2826,Allocations!B:B,MAIN!D2826))</f>
        <v>0</v>
      </c>
      <c r="G2826" s="24">
        <f t="shared" si="809"/>
        <v>0</v>
      </c>
      <c r="H2826" s="24">
        <f>IFERROR(VLOOKUP(S2826,Swaps_wk!$A$2:$AP$151,HLOOKUP(MAIN!D2826,Swaps_wk!$B$2:$AP$151,150,FALSE),FALSE),0)</f>
        <v>0</v>
      </c>
      <c r="I2826" s="44">
        <f>SUMIFS(PASTE_DQS_TRACKER!$D:$D,PASTE_DQS_TRACKER!$C:$C,"TUR/*2AC4-C",PASTE_DQS_TRACKER!$B:$B,MAIN!$D2826)-SUMIFS(PASTE_DQS_TRACKER!$D:$D,PASTE_DQS_TRACKER!$C:$C,"TUR/*2AC4-C",PASTE_DQS_TRACKER!$E:$E,MAIN!$D2826)+SUMIFS(PASTE_DQS_TRACKER!$D:$D,PASTE_DQS_TRACKER!$C:$C,"BLL/*2AC4-C",PASTE_DQS_TRACKER!$B:$B,MAIN!$D2826)-SUMIFS(PASTE_DQS_TRACKER!$D:$D,PASTE_DQS_TRACKER!$C:$C,"BLL/*2AC4-C",PASTE_DQS_TRACKER!$E:$E,MAIN!$D2826)</f>
        <v>6</v>
      </c>
      <c r="J2826" s="25">
        <f t="shared" si="810"/>
        <v>6</v>
      </c>
      <c r="K2826" s="24">
        <f>IFERROR(IF(V2826="Flex",0,IF(D2826=$D$30,VLOOKUP(A2826,MMO_o10M_lease!$A$1:$F$51,5,FALSE),IF(D2826=$D$26,VLOOKUP(D2826,LANDINGS!$A$3:$BR$40,HLOOKUP(A2826,LANDINGS!$B$1:$CF$42,42,FALSE),FALSE)-IFERROR(VLOOKUP(A2826,MMO_o10M_lease!$A$1:$F$38,5,FALSE),0),VLOOKUP(D2826,LANDINGS!$A$3:$CF$40,HLOOKUP(A2826,LANDINGS!$B$1:$CF$42,42,FALSE),FALSE)))),0)</f>
        <v>0.64800000000000002</v>
      </c>
      <c r="L2826" s="24">
        <f>SUMIFS(PASTE_FLEX_TRACKER!$D:$D,PASTE_FLEX_TRACKER!$F:$F,MAIN!$A2826,PASTE_FLEX_TRACKER!$B:$B,MAIN!$D2826)-SUMIFS(PASTE_FLEX_TRACKER!$D:$D,PASTE_FLEX_TRACKER!$C:$C,MAIN!$A2826,PASTE_FLEX_TRACKER!$B:$B,MAIN!$D2826)</f>
        <v>0</v>
      </c>
      <c r="M2826" s="24">
        <f>IFERROR(-VLOOKUP(D2826,SQ!$A$19:$CC$52,HLOOKUP(MAIN!A2826,SQ!$B$18:$CC$56,39,FALSE),FALSE),"n/a")</f>
        <v>0</v>
      </c>
      <c r="N2826" s="46" t="s">
        <v>563</v>
      </c>
      <c r="O2826" s="46">
        <f>SUMIFS(MAN_ADJ!$L:$L,MAN_ADJ!$K:$K,MAIN!$D2826,MAN_ADJ!$J:$J,MAIN!$S2826)</f>
        <v>0</v>
      </c>
      <c r="P2826" s="25">
        <f t="shared" si="811"/>
        <v>0.64800000000000002</v>
      </c>
      <c r="Q2826" s="28">
        <f t="shared" si="813"/>
        <v>0.108</v>
      </c>
      <c r="R2826" s="38">
        <f t="shared" si="812"/>
        <v>5.3520000000000003</v>
      </c>
      <c r="S2826" s="17" t="s">
        <v>270</v>
      </c>
    </row>
    <row r="2827" spans="1:19" x14ac:dyDescent="0.25">
      <c r="A2827" s="17" t="s">
        <v>270</v>
      </c>
      <c r="B2827" s="17" t="s">
        <v>93</v>
      </c>
      <c r="C2827" s="17" t="s">
        <v>271</v>
      </c>
      <c r="D2827" s="17" t="s">
        <v>123</v>
      </c>
      <c r="E2827" s="24">
        <f>IF(U2827="SC",SUMIFS(SC!F:F,SC!A:A,MAIN!D2827,SC!B:B,MAIN!A2827),SUMIFS(Allocations!$H:$H,Allocations!$A:$A,MAIN!$A2827,Allocations!$B:$B,MAIN!$D2827))</f>
        <v>75.066000000000003</v>
      </c>
      <c r="F2827" s="24">
        <f>IF(U2827="SC",SUMIFS(SC!J:J,SC!A:A,MAIN!D2827,SC!B:B,MAIN!A2827),SUMIFS(Allocations!M:M,Allocations!A:A,MAIN!A2827,Allocations!B:B,MAIN!D2827))</f>
        <v>1.542</v>
      </c>
      <c r="G2827" s="24">
        <f t="shared" si="809"/>
        <v>76.608000000000004</v>
      </c>
      <c r="H2827" s="24">
        <f>IFERROR(VLOOKUP(S2827,Swaps_wk!$A$2:$AP$151,HLOOKUP(MAIN!D2827,Swaps_wk!$B$2:$AP$151,150,FALSE),FALSE),0)</f>
        <v>0</v>
      </c>
      <c r="I2827" s="44">
        <f>SUMIFS(PASTE_DQS_TRACKER!$D:$D,PASTE_DQS_TRACKER!$C:$C,"TUR/*2AC4-C",PASTE_DQS_TRACKER!$B:$B,MAIN!$D2827)-SUMIFS(PASTE_DQS_TRACKER!$D:$D,PASTE_DQS_TRACKER!$C:$C,"TUR/*2AC4-C",PASTE_DQS_TRACKER!$E:$E,MAIN!$D2827)+SUMIFS(PASTE_DQS_TRACKER!$D:$D,PASTE_DQS_TRACKER!$C:$C,"BLL/*2AC4-C",PASTE_DQS_TRACKER!$B:$B,MAIN!$D2827)-SUMIFS(PASTE_DQS_TRACKER!$D:$D,PASTE_DQS_TRACKER!$C:$C,"BLL/*2AC4-C",PASTE_DQS_TRACKER!$E:$E,MAIN!$D2827)</f>
        <v>0</v>
      </c>
      <c r="J2827" s="25">
        <f t="shared" si="810"/>
        <v>76.608000000000004</v>
      </c>
      <c r="K2827" s="24">
        <f>IFERROR(IF(V2827="Flex",0,IF(D2827=$D$30,VLOOKUP(A2827,MMO_o10M_lease!$A$1:$F$51,5,FALSE),IF(D2827=$D$26,VLOOKUP(D2827,LANDINGS!$A$3:$BR$40,HLOOKUP(A2827,LANDINGS!$B$1:$CF$42,42,FALSE),FALSE)-IFERROR(VLOOKUP(A2827,MMO_o10M_lease!$A$1:$F$38,5,FALSE),0),VLOOKUP(D2827,LANDINGS!$A$3:$CF$40,HLOOKUP(A2827,LANDINGS!$B$1:$CF$42,42,FALSE),FALSE)))),0)</f>
        <v>4.758</v>
      </c>
      <c r="L2827" s="24">
        <f>SUMIFS(PASTE_FLEX_TRACKER!$D:$D,PASTE_FLEX_TRACKER!$F:$F,MAIN!$A2827,PASTE_FLEX_TRACKER!$B:$B,MAIN!$D2827)-SUMIFS(PASTE_FLEX_TRACKER!$D:$D,PASTE_FLEX_TRACKER!$C:$C,MAIN!$A2827,PASTE_FLEX_TRACKER!$B:$B,MAIN!$D2827)</f>
        <v>0</v>
      </c>
      <c r="M2827" s="24">
        <f>IFERROR(-VLOOKUP(D2827,SQ!$A$19:$CC$52,HLOOKUP(MAIN!A2827,SQ!$B$18:$CC$56,39,FALSE),FALSE),"n/a")</f>
        <v>0</v>
      </c>
      <c r="N2827" s="46" t="s">
        <v>563</v>
      </c>
      <c r="O2827" s="46">
        <f>SUMIFS(MAN_ADJ!$L:$L,MAN_ADJ!$K:$K,MAIN!$D2827,MAN_ADJ!$J:$J,MAIN!$S2827)</f>
        <v>0</v>
      </c>
      <c r="P2827" s="25">
        <f t="shared" si="811"/>
        <v>4.758</v>
      </c>
      <c r="Q2827" s="28">
        <f t="shared" si="813"/>
        <v>6.2108395989974932E-2</v>
      </c>
      <c r="R2827" s="38">
        <f t="shared" si="812"/>
        <v>71.850000000000009</v>
      </c>
      <c r="S2827" s="17" t="s">
        <v>270</v>
      </c>
    </row>
    <row r="2828" spans="1:19" x14ac:dyDescent="0.25">
      <c r="A2828" s="17" t="s">
        <v>270</v>
      </c>
      <c r="B2828" s="17" t="s">
        <v>93</v>
      </c>
      <c r="C2828" s="17" t="s">
        <v>271</v>
      </c>
      <c r="D2828" s="17" t="s">
        <v>124</v>
      </c>
      <c r="E2828" s="24">
        <f>IF(U2828="SC",SUMIFS(SC!F:F,SC!A:A,MAIN!D2828,SC!B:B,MAIN!A2828),SUMIFS(Allocations!$H:$H,Allocations!$A:$A,MAIN!$A2828,Allocations!$B:$B,MAIN!$D2828))</f>
        <v>2.1000000000000001E-2</v>
      </c>
      <c r="F2828" s="24">
        <f>IF(U2828="SC",SUMIFS(SC!J:J,SC!A:A,MAIN!D2828,SC!B:B,MAIN!A2828),SUMIFS(Allocations!M:M,Allocations!A:A,MAIN!A2828,Allocations!B:B,MAIN!D2828))</f>
        <v>0</v>
      </c>
      <c r="G2828" s="24">
        <f t="shared" si="809"/>
        <v>2.1000000000000001E-2</v>
      </c>
      <c r="H2828" s="24">
        <f>IFERROR(VLOOKUP(S2828,Swaps_wk!$A$2:$AP$151,HLOOKUP(MAIN!D2828,Swaps_wk!$B$2:$AP$151,150,FALSE),FALSE),0)</f>
        <v>0</v>
      </c>
      <c r="I2828" s="44">
        <f>SUMIFS(PASTE_DQS_TRACKER!$D:$D,PASTE_DQS_TRACKER!$C:$C,"TUR/*2AC4-C",PASTE_DQS_TRACKER!$B:$B,MAIN!$D2828)-SUMIFS(PASTE_DQS_TRACKER!$D:$D,PASTE_DQS_TRACKER!$C:$C,"TUR/*2AC4-C",PASTE_DQS_TRACKER!$E:$E,MAIN!$D2828)+SUMIFS(PASTE_DQS_TRACKER!$D:$D,PASTE_DQS_TRACKER!$C:$C,"BLL/*2AC4-C",PASTE_DQS_TRACKER!$B:$B,MAIN!$D2828)-SUMIFS(PASTE_DQS_TRACKER!$D:$D,PASTE_DQS_TRACKER!$C:$C,"BLL/*2AC4-C",PASTE_DQS_TRACKER!$E:$E,MAIN!$D2828)</f>
        <v>0</v>
      </c>
      <c r="J2828" s="25">
        <f t="shared" si="810"/>
        <v>2.1000000000000001E-2</v>
      </c>
      <c r="K2828" s="24">
        <f>IFERROR(IF(V2828="Flex",0,IF(D2828=$D$30,VLOOKUP(A2828,MMO_o10M_lease!$A$1:$F$51,5,FALSE),IF(D2828=$D$26,VLOOKUP(D2828,LANDINGS!$A$3:$BR$40,HLOOKUP(A2828,LANDINGS!$B$1:$CF$42,42,FALSE),FALSE)-IFERROR(VLOOKUP(A2828,MMO_o10M_lease!$A$1:$F$38,5,FALSE),0),VLOOKUP(D2828,LANDINGS!$A$3:$CF$40,HLOOKUP(A2828,LANDINGS!$B$1:$CF$42,42,FALSE),FALSE)))),0)</f>
        <v>0</v>
      </c>
      <c r="L2828" s="24">
        <f>SUMIFS(PASTE_FLEX_TRACKER!$D:$D,PASTE_FLEX_TRACKER!$F:$F,MAIN!$A2828,PASTE_FLEX_TRACKER!$B:$B,MAIN!$D2828)-SUMIFS(PASTE_FLEX_TRACKER!$D:$D,PASTE_FLEX_TRACKER!$C:$C,MAIN!$A2828,PASTE_FLEX_TRACKER!$B:$B,MAIN!$D2828)</f>
        <v>0</v>
      </c>
      <c r="M2828" s="24">
        <f>IFERROR(-VLOOKUP(D2828,SQ!$A$19:$CC$52,HLOOKUP(MAIN!A2828,SQ!$B$18:$CC$56,39,FALSE),FALSE),"n/a")</f>
        <v>0</v>
      </c>
      <c r="N2828" s="46" t="s">
        <v>563</v>
      </c>
      <c r="O2828" s="46">
        <f>SUMIFS(MAN_ADJ!$L:$L,MAN_ADJ!$K:$K,MAIN!$D2828,MAN_ADJ!$J:$J,MAIN!$S2828)</f>
        <v>0</v>
      </c>
      <c r="P2828" s="25">
        <f t="shared" si="811"/>
        <v>0</v>
      </c>
      <c r="Q2828" s="28">
        <f t="shared" si="813"/>
        <v>0</v>
      </c>
      <c r="R2828" s="38">
        <f t="shared" si="812"/>
        <v>2.1000000000000001E-2</v>
      </c>
      <c r="S2828" s="17" t="s">
        <v>270</v>
      </c>
    </row>
    <row r="2829" spans="1:19" x14ac:dyDescent="0.25">
      <c r="A2829" s="17" t="s">
        <v>270</v>
      </c>
      <c r="B2829" s="17" t="s">
        <v>93</v>
      </c>
      <c r="C2829" s="17" t="s">
        <v>271</v>
      </c>
      <c r="D2829" s="17" t="s">
        <v>125</v>
      </c>
      <c r="E2829" s="24">
        <f>IF(U2829="SC",SUMIFS(SC!F:F,SC!A:A,MAIN!D2829,SC!B:B,MAIN!A2829),SUMIFS(Allocations!$H:$H,Allocations!$A:$A,MAIN!$A2829,Allocations!$B:$B,MAIN!$D2829))</f>
        <v>0.1</v>
      </c>
      <c r="F2829" s="24">
        <f>IF(U2829="SC",SUMIFS(SC!J:J,SC!A:A,MAIN!D2829,SC!B:B,MAIN!A2829),SUMIFS(Allocations!M:M,Allocations!A:A,MAIN!A2829,Allocations!B:B,MAIN!D2829))</f>
        <v>6.0000000000000001E-3</v>
      </c>
      <c r="G2829" s="24">
        <f t="shared" si="809"/>
        <v>0.10600000000000001</v>
      </c>
      <c r="H2829" s="24">
        <f>IFERROR(VLOOKUP(S2829,Swaps_wk!$A$2:$AP$151,HLOOKUP(MAIN!D2829,Swaps_wk!$B$2:$AP$151,150,FALSE),FALSE),0)</f>
        <v>0</v>
      </c>
      <c r="I2829" s="44">
        <f>SUMIFS(PASTE_DQS_TRACKER!$D:$D,PASTE_DQS_TRACKER!$C:$C,"TUR/*2AC4-C",PASTE_DQS_TRACKER!$B:$B,MAIN!$D2829)-SUMIFS(PASTE_DQS_TRACKER!$D:$D,PASTE_DQS_TRACKER!$C:$C,"TUR/*2AC4-C",PASTE_DQS_TRACKER!$E:$E,MAIN!$D2829)+SUMIFS(PASTE_DQS_TRACKER!$D:$D,PASTE_DQS_TRACKER!$C:$C,"BLL/*2AC4-C",PASTE_DQS_TRACKER!$B:$B,MAIN!$D2829)-SUMIFS(PASTE_DQS_TRACKER!$D:$D,PASTE_DQS_TRACKER!$C:$C,"BLL/*2AC4-C",PASTE_DQS_TRACKER!$E:$E,MAIN!$D2829)</f>
        <v>0.2</v>
      </c>
      <c r="J2829" s="25">
        <f t="shared" si="810"/>
        <v>0.30600000000000005</v>
      </c>
      <c r="K2829" s="24">
        <f>IFERROR(IF(V2829="Flex",0,IF(D2829=$D$30,VLOOKUP(A2829,MMO_o10M_lease!$A$1:$F$51,5,FALSE),IF(D2829=$D$26,VLOOKUP(D2829,LANDINGS!$A$3:$BR$40,HLOOKUP(A2829,LANDINGS!$B$1:$CF$42,42,FALSE),FALSE)-IFERROR(VLOOKUP(A2829,MMO_o10M_lease!$A$1:$F$38,5,FALSE),0),VLOOKUP(D2829,LANDINGS!$A$3:$CF$40,HLOOKUP(A2829,LANDINGS!$B$1:$CF$42,42,FALSE),FALSE)))),0)</f>
        <v>0.34500000000000003</v>
      </c>
      <c r="L2829" s="24">
        <f>SUMIFS(PASTE_FLEX_TRACKER!$D:$D,PASTE_FLEX_TRACKER!$F:$F,MAIN!$A2829,PASTE_FLEX_TRACKER!$B:$B,MAIN!$D2829)-SUMIFS(PASTE_FLEX_TRACKER!$D:$D,PASTE_FLEX_TRACKER!$C:$C,MAIN!$A2829,PASTE_FLEX_TRACKER!$B:$B,MAIN!$D2829)</f>
        <v>0</v>
      </c>
      <c r="M2829" s="24">
        <f>IFERROR(-VLOOKUP(D2829,SQ!$A$19:$CC$52,HLOOKUP(MAIN!A2829,SQ!$B$18:$CC$56,39,FALSE),FALSE),"n/a")</f>
        <v>0</v>
      </c>
      <c r="N2829" s="46" t="s">
        <v>563</v>
      </c>
      <c r="O2829" s="46">
        <f>SUMIFS(MAN_ADJ!$L:$L,MAN_ADJ!$K:$K,MAIN!$D2829,MAN_ADJ!$J:$J,MAIN!$S2829)</f>
        <v>0</v>
      </c>
      <c r="P2829" s="25">
        <f t="shared" si="811"/>
        <v>0.34500000000000003</v>
      </c>
      <c r="Q2829" s="28">
        <f t="shared" si="813"/>
        <v>1.1274509803921569</v>
      </c>
      <c r="R2829" s="38">
        <f t="shared" si="812"/>
        <v>-3.8999999999999979E-2</v>
      </c>
      <c r="S2829" s="17" t="s">
        <v>270</v>
      </c>
    </row>
    <row r="2830" spans="1:19" x14ac:dyDescent="0.25">
      <c r="A2830" s="17" t="s">
        <v>270</v>
      </c>
      <c r="B2830" s="17" t="s">
        <v>93</v>
      </c>
      <c r="C2830" s="17" t="s">
        <v>271</v>
      </c>
      <c r="D2830" s="17" t="s">
        <v>126</v>
      </c>
      <c r="E2830" s="24">
        <f>IF(U2830="SC",SUMIFS(SC!F:F,SC!A:A,MAIN!D2830,SC!B:B,MAIN!A2830),SUMIFS(Allocations!$H:$H,Allocations!$A:$A,MAIN!$A2830,Allocations!$B:$B,MAIN!$D2830))</f>
        <v>0</v>
      </c>
      <c r="F2830" s="24">
        <f>IF(U2830="SC",SUMIFS(SC!J:J,SC!A:A,MAIN!D2830,SC!B:B,MAIN!A2830),SUMIFS(Allocations!M:M,Allocations!A:A,MAIN!A2830,Allocations!B:B,MAIN!D2830))</f>
        <v>0</v>
      </c>
      <c r="G2830" s="24">
        <f t="shared" si="809"/>
        <v>0</v>
      </c>
      <c r="H2830" s="24">
        <f>IFERROR(VLOOKUP(S2830,Swaps_wk!$A$2:$AP$151,HLOOKUP(MAIN!D2830,Swaps_wk!$B$2:$AP$151,150,FALSE),FALSE),0)</f>
        <v>0</v>
      </c>
      <c r="I2830" s="44">
        <f>SUMIFS(PASTE_DQS_TRACKER!$D:$D,PASTE_DQS_TRACKER!$C:$C,"TUR/*2AC4-C",PASTE_DQS_TRACKER!$B:$B,MAIN!$D2830)-SUMIFS(PASTE_DQS_TRACKER!$D:$D,PASTE_DQS_TRACKER!$C:$C,"TUR/*2AC4-C",PASTE_DQS_TRACKER!$E:$E,MAIN!$D2830)+SUMIFS(PASTE_DQS_TRACKER!$D:$D,PASTE_DQS_TRACKER!$C:$C,"BLL/*2AC4-C",PASTE_DQS_TRACKER!$B:$B,MAIN!$D2830)-SUMIFS(PASTE_DQS_TRACKER!$D:$D,PASTE_DQS_TRACKER!$C:$C,"BLL/*2AC4-C",PASTE_DQS_TRACKER!$E:$E,MAIN!$D2830)</f>
        <v>0</v>
      </c>
      <c r="J2830" s="25">
        <f t="shared" si="810"/>
        <v>0</v>
      </c>
      <c r="K2830" s="24">
        <f>IFERROR(IF(V2830="Flex",0,IF(D2830=$D$30,VLOOKUP(A2830,MMO_o10M_lease!$A$1:$F$51,5,FALSE),IF(D2830=$D$26,VLOOKUP(D2830,LANDINGS!$A$3:$BR$40,HLOOKUP(A2830,LANDINGS!$B$1:$CF$42,42,FALSE),FALSE)-IFERROR(VLOOKUP(A2830,MMO_o10M_lease!$A$1:$F$38,5,FALSE),0),VLOOKUP(D2830,LANDINGS!$A$3:$CF$40,HLOOKUP(A2830,LANDINGS!$B$1:$CF$42,42,FALSE),FALSE)))),0)</f>
        <v>0</v>
      </c>
      <c r="L2830" s="24">
        <f>SUMIFS(PASTE_FLEX_TRACKER!$D:$D,PASTE_FLEX_TRACKER!$F:$F,MAIN!$A2830,PASTE_FLEX_TRACKER!$B:$B,MAIN!$D2830)-SUMIFS(PASTE_FLEX_TRACKER!$D:$D,PASTE_FLEX_TRACKER!$C:$C,MAIN!$A2830,PASTE_FLEX_TRACKER!$B:$B,MAIN!$D2830)</f>
        <v>0</v>
      </c>
      <c r="M2830" s="24">
        <f>IFERROR(-VLOOKUP(D2830,SQ!$A$19:$CC$52,HLOOKUP(MAIN!A2830,SQ!$B$18:$CC$56,39,FALSE),FALSE),"n/a")</f>
        <v>0</v>
      </c>
      <c r="N2830" s="46" t="s">
        <v>563</v>
      </c>
      <c r="O2830" s="46">
        <f>SUMIFS(MAN_ADJ!$L:$L,MAN_ADJ!$K:$K,MAIN!$D2830,MAN_ADJ!$J:$J,MAIN!$S2830)</f>
        <v>0</v>
      </c>
      <c r="P2830" s="25">
        <f t="shared" si="811"/>
        <v>0</v>
      </c>
      <c r="Q2830" s="28" t="str">
        <f t="shared" si="813"/>
        <v>n/a</v>
      </c>
      <c r="R2830" s="38">
        <f t="shared" si="812"/>
        <v>0</v>
      </c>
      <c r="S2830" s="17" t="s">
        <v>270</v>
      </c>
    </row>
    <row r="2831" spans="1:19" x14ac:dyDescent="0.25">
      <c r="A2831" s="17" t="s">
        <v>270</v>
      </c>
      <c r="B2831" s="17" t="s">
        <v>93</v>
      </c>
      <c r="C2831" s="17" t="s">
        <v>271</v>
      </c>
      <c r="D2831" s="17" t="s">
        <v>127</v>
      </c>
      <c r="E2831" s="24">
        <f>IF(U2831="SC",SUMIFS(SC!F:F,SC!A:A,MAIN!D2831,SC!B:B,MAIN!A2831),SUMIFS(Allocations!$H:$H,Allocations!$A:$A,MAIN!$A2831,Allocations!$B:$B,MAIN!$D2831))</f>
        <v>0</v>
      </c>
      <c r="F2831" s="24">
        <f>IF(U2831="SC",SUMIFS(SC!J:J,SC!A:A,MAIN!D2831,SC!B:B,MAIN!A2831),SUMIFS(Allocations!M:M,Allocations!A:A,MAIN!A2831,Allocations!B:B,MAIN!D2831))</f>
        <v>0</v>
      </c>
      <c r="G2831" s="24">
        <f t="shared" si="809"/>
        <v>0</v>
      </c>
      <c r="H2831" s="24">
        <f>IFERROR(VLOOKUP(S2831,Swaps_wk!$A$2:$AP$151,HLOOKUP(MAIN!D2831,Swaps_wk!$B$2:$AP$151,150,FALSE),FALSE),0)</f>
        <v>0</v>
      </c>
      <c r="I2831" s="44">
        <f>SUMIFS(PASTE_DQS_TRACKER!$D:$D,PASTE_DQS_TRACKER!$C:$C,"TUR/*2AC4-C",PASTE_DQS_TRACKER!$B:$B,MAIN!$D2831)-SUMIFS(PASTE_DQS_TRACKER!$D:$D,PASTE_DQS_TRACKER!$C:$C,"TUR/*2AC4-C",PASTE_DQS_TRACKER!$E:$E,MAIN!$D2831)+SUMIFS(PASTE_DQS_TRACKER!$D:$D,PASTE_DQS_TRACKER!$C:$C,"BLL/*2AC4-C",PASTE_DQS_TRACKER!$B:$B,MAIN!$D2831)-SUMIFS(PASTE_DQS_TRACKER!$D:$D,PASTE_DQS_TRACKER!$C:$C,"BLL/*2AC4-C",PASTE_DQS_TRACKER!$E:$E,MAIN!$D2831)</f>
        <v>0</v>
      </c>
      <c r="J2831" s="25">
        <f t="shared" si="810"/>
        <v>0</v>
      </c>
      <c r="K2831" s="24">
        <f>IFERROR(IF(V2831="Flex",0,IF(D2831=$D$30,VLOOKUP(A2831,MMO_o10M_lease!$A$1:$F$51,5,FALSE),IF(D2831=$D$26,VLOOKUP(D2831,LANDINGS!$A$3:$BR$40,HLOOKUP(A2831,LANDINGS!$B$1:$CF$42,42,FALSE),FALSE)-IFERROR(VLOOKUP(A2831,MMO_o10M_lease!$A$1:$F$38,5,FALSE),0),VLOOKUP(D2831,LANDINGS!$A$3:$CF$40,HLOOKUP(A2831,LANDINGS!$B$1:$CF$42,42,FALSE),FALSE)))),0)</f>
        <v>0</v>
      </c>
      <c r="L2831" s="24">
        <f>SUMIFS(PASTE_FLEX_TRACKER!$D:$D,PASTE_FLEX_TRACKER!$F:$F,MAIN!$A2831,PASTE_FLEX_TRACKER!$B:$B,MAIN!$D2831)-SUMIFS(PASTE_FLEX_TRACKER!$D:$D,PASTE_FLEX_TRACKER!$C:$C,MAIN!$A2831,PASTE_FLEX_TRACKER!$B:$B,MAIN!$D2831)</f>
        <v>0</v>
      </c>
      <c r="M2831" s="24">
        <f>IFERROR(-VLOOKUP(D2831,SQ!$A$19:$CC$52,HLOOKUP(MAIN!A2831,SQ!$B$18:$CC$56,39,FALSE),FALSE),"n/a")</f>
        <v>0</v>
      </c>
      <c r="N2831" s="46" t="s">
        <v>563</v>
      </c>
      <c r="O2831" s="46">
        <f>SUMIFS(MAN_ADJ!$L:$L,MAN_ADJ!$K:$K,MAIN!$D2831,MAN_ADJ!$J:$J,MAIN!$S2831)</f>
        <v>0</v>
      </c>
      <c r="P2831" s="25">
        <f t="shared" si="811"/>
        <v>0</v>
      </c>
      <c r="Q2831" s="28" t="str">
        <f t="shared" si="813"/>
        <v>n/a</v>
      </c>
      <c r="R2831" s="38">
        <f t="shared" si="812"/>
        <v>0</v>
      </c>
      <c r="S2831" s="17" t="s">
        <v>270</v>
      </c>
    </row>
    <row r="2832" spans="1:19" x14ac:dyDescent="0.25">
      <c r="A2832" s="17" t="s">
        <v>270</v>
      </c>
      <c r="B2832" s="17" t="s">
        <v>93</v>
      </c>
      <c r="C2832" s="17" t="s">
        <v>271</v>
      </c>
      <c r="D2832" s="17" t="s">
        <v>184</v>
      </c>
      <c r="E2832" s="24">
        <f>IF(U2832="SC",SUMIFS(SC!F:F,SC!A:A,MAIN!D2832,SC!B:B,MAIN!A2832),SUMIFS(Allocations!$H:$H,Allocations!$A:$A,MAIN!$A2832,Allocations!$B:$B,MAIN!$D2832))</f>
        <v>0</v>
      </c>
      <c r="F2832" s="24">
        <f>IF(U2832="SC",SUMIFS(SC!J:J,SC!A:A,MAIN!D2832,SC!B:B,MAIN!A2832),SUMIFS(Allocations!M:M,Allocations!A:A,MAIN!A2832,Allocations!B:B,MAIN!D2832))</f>
        <v>0</v>
      </c>
      <c r="G2832" s="24">
        <f t="shared" ref="G2832:G2835" si="814">E2832+F2832</f>
        <v>0</v>
      </c>
      <c r="H2832" s="24">
        <f>IFERROR(VLOOKUP(S2832,Swaps_wk!$A$2:$AP$151,HLOOKUP(MAIN!D2832,Swaps_wk!$B$2:$AP$151,150,FALSE),FALSE),0)</f>
        <v>0</v>
      </c>
      <c r="I2832" s="44">
        <f>SUMIFS(PASTE_DQS_TRACKER!$D:$D,PASTE_DQS_TRACKER!$C:$C,"TUR/*2AC4-C",PASTE_DQS_TRACKER!$B:$B,MAIN!$D2832)-SUMIFS(PASTE_DQS_TRACKER!$D:$D,PASTE_DQS_TRACKER!$C:$C,"TUR/*2AC4-C",PASTE_DQS_TRACKER!$E:$E,MAIN!$D2832)+SUMIFS(PASTE_DQS_TRACKER!$D:$D,PASTE_DQS_TRACKER!$C:$C,"BLL/*2AC4-C",PASTE_DQS_TRACKER!$B:$B,MAIN!$D2832)-SUMIFS(PASTE_DQS_TRACKER!$D:$D,PASTE_DQS_TRACKER!$C:$C,"BLL/*2AC4-C",PASTE_DQS_TRACKER!$E:$E,MAIN!$D2832)</f>
        <v>0</v>
      </c>
      <c r="J2832" s="25">
        <f t="shared" ref="J2832:J2835" si="815">G2832+I2832</f>
        <v>0</v>
      </c>
      <c r="K2832" s="24">
        <f>IFERROR(IF(V2832="Flex",0,IF(D2832=$D$30,VLOOKUP(A2832,MMO_o10M_lease!$A$1:$F$51,5,FALSE),IF(D2832=$D$26,VLOOKUP(D2832,LANDINGS!$A$3:$BR$40,HLOOKUP(A2832,LANDINGS!$B$1:$CF$42,42,FALSE),FALSE)-IFERROR(VLOOKUP(A2832,MMO_o10M_lease!$A$1:$F$38,5,FALSE),0),VLOOKUP(D2832,LANDINGS!$A$3:$CF$40,HLOOKUP(A2832,LANDINGS!$B$1:$CF$42,42,FALSE),FALSE)))),0)</f>
        <v>0</v>
      </c>
      <c r="L2832" s="24">
        <f>SUMIFS(PASTE_FLEX_TRACKER!$D:$D,PASTE_FLEX_TRACKER!$F:$F,MAIN!$A2832,PASTE_FLEX_TRACKER!$B:$B,MAIN!$D2832)-SUMIFS(PASTE_FLEX_TRACKER!$D:$D,PASTE_FLEX_TRACKER!$C:$C,MAIN!$A2832,PASTE_FLEX_TRACKER!$B:$B,MAIN!$D2832)</f>
        <v>0</v>
      </c>
      <c r="M2832" s="24" t="str">
        <f>IFERROR(-VLOOKUP(D2832,SQ!$A$19:$CC$52,HLOOKUP(MAIN!A2832,SQ!$B$18:$CC$56,39,FALSE),FALSE),"n/a")</f>
        <v>n/a</v>
      </c>
      <c r="N2832" s="46" t="s">
        <v>563</v>
      </c>
      <c r="O2832" s="46">
        <f>SUMIFS(MAN_ADJ!$L:$L,MAN_ADJ!$K:$K,MAIN!$D2832,MAN_ADJ!$J:$J,MAIN!$S2832)</f>
        <v>0</v>
      </c>
      <c r="P2832" s="25">
        <f t="shared" si="811"/>
        <v>0</v>
      </c>
      <c r="Q2832" s="28" t="str">
        <f t="shared" ref="Q2832:Q2835" si="816">IFERROR(P2832/J2832,"n/a")</f>
        <v>n/a</v>
      </c>
      <c r="R2832" s="38">
        <f t="shared" ref="R2832:R2835" si="817">J2832-P2832</f>
        <v>0</v>
      </c>
      <c r="S2832" s="17" t="s">
        <v>270</v>
      </c>
    </row>
    <row r="2833" spans="1:21" x14ac:dyDescent="0.25">
      <c r="A2833" s="17" t="s">
        <v>270</v>
      </c>
      <c r="B2833" s="17" t="s">
        <v>93</v>
      </c>
      <c r="C2833" s="17" t="s">
        <v>271</v>
      </c>
      <c r="D2833" s="17" t="s">
        <v>128</v>
      </c>
      <c r="E2833" s="24">
        <f>IF(U2833="SC",SUMIFS(SC!F:F,SC!A:A,MAIN!D2833,SC!B:B,MAIN!A2833),SUMIFS(Allocations!$H:$H,Allocations!$A:$A,MAIN!$A2833,Allocations!$B:$B,MAIN!$D2833))</f>
        <v>0</v>
      </c>
      <c r="F2833" s="24">
        <f>IF(U2833="SC",SUMIFS(SC!J:J,SC!A:A,MAIN!D2833,SC!B:B,MAIN!A2833),SUMIFS(Allocations!M:M,Allocations!A:A,MAIN!A2833,Allocations!B:B,MAIN!D2833))</f>
        <v>0</v>
      </c>
      <c r="G2833" s="24">
        <f t="shared" si="814"/>
        <v>0</v>
      </c>
      <c r="H2833" s="24">
        <f>IFERROR(VLOOKUP(S2833,Swaps_wk!$A$2:$AP$151,HLOOKUP(MAIN!D2833,Swaps_wk!$B$2:$AP$151,150,FALSE),FALSE),0)</f>
        <v>0</v>
      </c>
      <c r="I2833" s="44">
        <f>SUMIFS(PASTE_DQS_TRACKER!$D:$D,PASTE_DQS_TRACKER!$C:$C,"TUR/*2AC4-C",PASTE_DQS_TRACKER!$B:$B,MAIN!$D2833)-SUMIFS(PASTE_DQS_TRACKER!$D:$D,PASTE_DQS_TRACKER!$C:$C,"TUR/*2AC4-C",PASTE_DQS_TRACKER!$E:$E,MAIN!$D2833)+SUMIFS(PASTE_DQS_TRACKER!$D:$D,PASTE_DQS_TRACKER!$C:$C,"BLL/*2AC4-C",PASTE_DQS_TRACKER!$B:$B,MAIN!$D2833)-SUMIFS(PASTE_DQS_TRACKER!$D:$D,PASTE_DQS_TRACKER!$C:$C,"BLL/*2AC4-C",PASTE_DQS_TRACKER!$E:$E,MAIN!$D2833)</f>
        <v>0</v>
      </c>
      <c r="J2833" s="25">
        <f t="shared" si="815"/>
        <v>0</v>
      </c>
      <c r="K2833" s="24">
        <f>IFERROR(IF(V2833="Flex",0,IF(D2833=$D$30,VLOOKUP(A2833,MMO_o10M_lease!$A$1:$F$51,5,FALSE),IF(D2833=$D$26,VLOOKUP(D2833,LANDINGS!$A$3:$BR$40,HLOOKUP(A2833,LANDINGS!$B$1:$CF$42,42,FALSE),FALSE)-IFERROR(VLOOKUP(A2833,MMO_o10M_lease!$A$1:$F$38,5,FALSE),0),VLOOKUP(D2833,LANDINGS!$A$3:$CF$40,HLOOKUP(A2833,LANDINGS!$B$1:$CF$42,42,FALSE),FALSE)))),0)</f>
        <v>0</v>
      </c>
      <c r="L2833" s="24">
        <f>SUMIFS(PASTE_FLEX_TRACKER!$D:$D,PASTE_FLEX_TRACKER!$F:$F,MAIN!$A2833,PASTE_FLEX_TRACKER!$B:$B,MAIN!$D2833)-SUMIFS(PASTE_FLEX_TRACKER!$D:$D,PASTE_FLEX_TRACKER!$C:$C,MAIN!$A2833,PASTE_FLEX_TRACKER!$B:$B,MAIN!$D2833)</f>
        <v>0</v>
      </c>
      <c r="M2833" s="24" t="str">
        <f>IFERROR(-VLOOKUP(D2833,SQ!$A$19:$CC$52,HLOOKUP(MAIN!A2833,SQ!$B$18:$CC$56,39,FALSE),FALSE),"n/a")</f>
        <v>n/a</v>
      </c>
      <c r="N2833" s="46" t="s">
        <v>563</v>
      </c>
      <c r="O2833" s="46">
        <f>SUMIFS(MAN_ADJ!$L:$L,MAN_ADJ!$K:$K,MAIN!$D2833,MAN_ADJ!$J:$J,MAIN!$S2833)</f>
        <v>0</v>
      </c>
      <c r="P2833" s="25">
        <f t="shared" si="811"/>
        <v>0</v>
      </c>
      <c r="Q2833" s="28" t="str">
        <f t="shared" si="816"/>
        <v>n/a</v>
      </c>
      <c r="R2833" s="38">
        <f t="shared" si="817"/>
        <v>0</v>
      </c>
      <c r="S2833" s="17" t="s">
        <v>270</v>
      </c>
    </row>
    <row r="2834" spans="1:21" x14ac:dyDescent="0.25">
      <c r="A2834" s="17" t="s">
        <v>270</v>
      </c>
      <c r="B2834" s="17" t="s">
        <v>93</v>
      </c>
      <c r="C2834" s="17" t="s">
        <v>271</v>
      </c>
      <c r="D2834" s="17" t="s">
        <v>129</v>
      </c>
      <c r="E2834" s="24">
        <f>IF(U2834="SC",SUMIFS(SC!F:F,SC!A:A,MAIN!D2834,SC!B:B,MAIN!A2834),SUMIFS(Allocations!$H:$H,Allocations!$A:$A,MAIN!$A2834,Allocations!$B:$B,MAIN!$D2834))</f>
        <v>0.1</v>
      </c>
      <c r="F2834" s="24">
        <f>IF(U2834="SC",SUMIFS(SC!J:J,SC!A:A,MAIN!D2834,SC!B:B,MAIN!A2834),SUMIFS(Allocations!M:M,Allocations!A:A,MAIN!A2834,Allocations!B:B,MAIN!D2834))</f>
        <v>0</v>
      </c>
      <c r="G2834" s="24">
        <f t="shared" si="814"/>
        <v>0.1</v>
      </c>
      <c r="H2834" s="24">
        <f>IFERROR(VLOOKUP(S2834,Swaps_wk!$A$2:$AP$151,HLOOKUP(MAIN!D2834,Swaps_wk!$B$2:$AP$151,150,FALSE),FALSE),0)</f>
        <v>0</v>
      </c>
      <c r="I2834" s="44">
        <f>SUMIFS(PASTE_DQS_TRACKER!$D:$D,PASTE_DQS_TRACKER!$C:$C,"TUR/*2AC4-C",PASTE_DQS_TRACKER!$B:$B,MAIN!$D2834)-SUMIFS(PASTE_DQS_TRACKER!$D:$D,PASTE_DQS_TRACKER!$C:$C,"TUR/*2AC4-C",PASTE_DQS_TRACKER!$E:$E,MAIN!$D2834)+SUMIFS(PASTE_DQS_TRACKER!$D:$D,PASTE_DQS_TRACKER!$C:$C,"BLL/*2AC4-C",PASTE_DQS_TRACKER!$B:$B,MAIN!$D2834)-SUMIFS(PASTE_DQS_TRACKER!$D:$D,PASTE_DQS_TRACKER!$C:$C,"BLL/*2AC4-C",PASTE_DQS_TRACKER!$E:$E,MAIN!$D2834)</f>
        <v>-0.1</v>
      </c>
      <c r="J2834" s="25">
        <f t="shared" si="815"/>
        <v>0</v>
      </c>
      <c r="K2834" s="24">
        <f>IFERROR(IF(V2834="Flex",0,IF(D2834=$D$30,VLOOKUP(A2834,MMO_o10M_lease!$A$1:$F$51,5,FALSE),IF(D2834=$D$26,VLOOKUP(D2834,LANDINGS!$A$3:$BR$40,HLOOKUP(A2834,LANDINGS!$B$1:$CF$42,42,FALSE),FALSE)-IFERROR(VLOOKUP(A2834,MMO_o10M_lease!$A$1:$F$38,5,FALSE),0),VLOOKUP(D2834,LANDINGS!$A$3:$CF$40,HLOOKUP(A2834,LANDINGS!$B$1:$CF$42,42,FALSE),FALSE)))),0)</f>
        <v>0</v>
      </c>
      <c r="L2834" s="24">
        <f>SUMIFS(PASTE_FLEX_TRACKER!$D:$D,PASTE_FLEX_TRACKER!$F:$F,MAIN!$A2834,PASTE_FLEX_TRACKER!$B:$B,MAIN!$D2834)-SUMIFS(PASTE_FLEX_TRACKER!$D:$D,PASTE_FLEX_TRACKER!$C:$C,MAIN!$A2834,PASTE_FLEX_TRACKER!$B:$B,MAIN!$D2834)</f>
        <v>0</v>
      </c>
      <c r="M2834" s="24" t="str">
        <f>IFERROR(-VLOOKUP(D2834,SQ!$A$19:$CC$52,HLOOKUP(MAIN!A2834,SQ!$B$18:$CC$56,39,FALSE),FALSE),"n/a")</f>
        <v>n/a</v>
      </c>
      <c r="N2834" s="46" t="s">
        <v>563</v>
      </c>
      <c r="O2834" s="46">
        <f>SUMIFS(MAN_ADJ!$L:$L,MAN_ADJ!$K:$K,MAIN!$D2834,MAN_ADJ!$J:$J,MAIN!$S2834)</f>
        <v>0</v>
      </c>
      <c r="P2834" s="25">
        <f t="shared" si="811"/>
        <v>0</v>
      </c>
      <c r="Q2834" s="28" t="str">
        <f t="shared" si="816"/>
        <v>n/a</v>
      </c>
      <c r="R2834" s="38">
        <f t="shared" si="817"/>
        <v>0</v>
      </c>
      <c r="S2834" s="17" t="s">
        <v>270</v>
      </c>
    </row>
    <row r="2835" spans="1:21" x14ac:dyDescent="0.25">
      <c r="A2835" s="17" t="s">
        <v>270</v>
      </c>
      <c r="B2835" s="17" t="s">
        <v>93</v>
      </c>
      <c r="C2835" s="17" t="s">
        <v>271</v>
      </c>
      <c r="D2835" s="17" t="s">
        <v>155</v>
      </c>
      <c r="E2835" s="24">
        <f>IF(U2835="SC",SUMIFS(SC!F:F,SC!A:A,MAIN!D2835,SC!B:B,MAIN!A2835),SUMIFS(Allocations!$H:$H,Allocations!$A:$A,MAIN!$A2835,Allocations!$B:$B,MAIN!$D2835))</f>
        <v>0</v>
      </c>
      <c r="F2835" s="24">
        <f>IF(U2835="SC",SUMIFS(SC!J:J,SC!A:A,MAIN!D2835,SC!B:B,MAIN!A2835),SUMIFS(Allocations!M:M,Allocations!A:A,MAIN!A2835,Allocations!B:B,MAIN!D2835))</f>
        <v>0</v>
      </c>
      <c r="G2835" s="24">
        <f t="shared" si="814"/>
        <v>0</v>
      </c>
      <c r="H2835" s="24">
        <f>IFERROR(VLOOKUP(S2835,Swaps_wk!$A$2:$AP$151,HLOOKUP(MAIN!D2835,Swaps_wk!$B$2:$AP$151,150,FALSE),FALSE),0)</f>
        <v>0</v>
      </c>
      <c r="I2835" s="44">
        <f>SUMIFS(PASTE_DQS_TRACKER!$D:$D,PASTE_DQS_TRACKER!$C:$C,"TUR/*2AC4-C",PASTE_DQS_TRACKER!$B:$B,MAIN!$D2835)-SUMIFS(PASTE_DQS_TRACKER!$D:$D,PASTE_DQS_TRACKER!$C:$C,"TUR/*2AC4-C",PASTE_DQS_TRACKER!$E:$E,MAIN!$D2835)+SUMIFS(PASTE_DQS_TRACKER!$D:$D,PASTE_DQS_TRACKER!$C:$C,"BLL/*2AC4-C",PASTE_DQS_TRACKER!$B:$B,MAIN!$D2835)-SUMIFS(PASTE_DQS_TRACKER!$D:$D,PASTE_DQS_TRACKER!$C:$C,"BLL/*2AC4-C",PASTE_DQS_TRACKER!$E:$E,MAIN!$D2835)</f>
        <v>0</v>
      </c>
      <c r="J2835" s="25">
        <f t="shared" si="815"/>
        <v>0</v>
      </c>
      <c r="K2835" s="24">
        <f>IFERROR(IF(V2835="Flex",0,IF(D2835=$D$30,VLOOKUP(A2835,MMO_o10M_lease!$A$1:$F$51,5,FALSE),IF(D2835=$D$26,VLOOKUP(D2835,LANDINGS!$A$3:$BR$40,HLOOKUP(A2835,LANDINGS!$B$1:$CF$42,42,FALSE),FALSE)-IFERROR(VLOOKUP(A2835,MMO_o10M_lease!$A$1:$F$38,5,FALSE),0),VLOOKUP(D2835,LANDINGS!$A$3:$CF$40,HLOOKUP(A2835,LANDINGS!$B$1:$CF$42,42,FALSE),FALSE)))),0)</f>
        <v>0</v>
      </c>
      <c r="L2835" s="24">
        <f>SUMIFS(PASTE_FLEX_TRACKER!$D:$D,PASTE_FLEX_TRACKER!$F:$F,MAIN!$A2835,PASTE_FLEX_TRACKER!$B:$B,MAIN!$D2835)-SUMIFS(PASTE_FLEX_TRACKER!$D:$D,PASTE_FLEX_TRACKER!$C:$C,MAIN!$A2835,PASTE_FLEX_TRACKER!$B:$B,MAIN!$D2835)</f>
        <v>0</v>
      </c>
      <c r="M2835" s="24" t="str">
        <f>IFERROR(-VLOOKUP(D2835,SQ!$A$19:$CC$52,HLOOKUP(MAIN!A2835,SQ!$B$18:$CC$56,39,FALSE),FALSE),"n/a")</f>
        <v>n/a</v>
      </c>
      <c r="N2835" s="46" t="s">
        <v>563</v>
      </c>
      <c r="O2835" s="46">
        <f>SUMIFS(MAN_ADJ!$L:$L,MAN_ADJ!$K:$K,MAIN!$D2835,MAN_ADJ!$J:$J,MAIN!$S2835)</f>
        <v>0</v>
      </c>
      <c r="P2835" s="25">
        <f t="shared" si="811"/>
        <v>0</v>
      </c>
      <c r="Q2835" s="28" t="str">
        <f t="shared" si="816"/>
        <v>n/a</v>
      </c>
      <c r="R2835" s="38">
        <f t="shared" si="817"/>
        <v>0</v>
      </c>
      <c r="S2835" s="17" t="s">
        <v>270</v>
      </c>
    </row>
    <row r="2836" spans="1:21" x14ac:dyDescent="0.25">
      <c r="A2836" s="17" t="s">
        <v>270</v>
      </c>
      <c r="B2836" s="17" t="s">
        <v>93</v>
      </c>
      <c r="C2836" s="17" t="s">
        <v>271</v>
      </c>
      <c r="D2836" s="17" t="s">
        <v>130</v>
      </c>
      <c r="E2836" s="24">
        <f>IF(U2836="SC",SUMIFS(SC!F:F,SC!A:A,MAIN!D2836,SC!B:B,MAIN!A2836),SUMIFS(Allocations!$H:$H,Allocations!$A:$A,MAIN!$A2836,Allocations!$B:$B,MAIN!$D2836))</f>
        <v>0</v>
      </c>
      <c r="F2836" s="24">
        <f>IF(U2836="SC",SUMIFS(SC!J:J,SC!A:A,MAIN!D2836,SC!B:B,MAIN!A2836),SUMIFS(Allocations!M:M,Allocations!A:A,MAIN!A2836,Allocations!B:B,MAIN!D2836))</f>
        <v>0</v>
      </c>
      <c r="G2836" s="24">
        <f t="shared" si="809"/>
        <v>0</v>
      </c>
      <c r="H2836" s="24">
        <f>IFERROR(VLOOKUP(S2836,Swaps_wk!$A$2:$AP$151,HLOOKUP(MAIN!D2836,Swaps_wk!$B$2:$AP$151,150,FALSE),FALSE),0)</f>
        <v>0</v>
      </c>
      <c r="I2836" s="44">
        <f>SUMIFS(PASTE_DQS_TRACKER!$D:$D,PASTE_DQS_TRACKER!$C:$C,"TUR/*2AC4-C",PASTE_DQS_TRACKER!$B:$B,MAIN!$D2836)-SUMIFS(PASTE_DQS_TRACKER!$D:$D,PASTE_DQS_TRACKER!$C:$C,"TUR/*2AC4-C",PASTE_DQS_TRACKER!$E:$E,MAIN!$D2836)+SUMIFS(PASTE_DQS_TRACKER!$D:$D,PASTE_DQS_TRACKER!$C:$C,"BLL/*2AC4-C",PASTE_DQS_TRACKER!$B:$B,MAIN!$D2836)-SUMIFS(PASTE_DQS_TRACKER!$D:$D,PASTE_DQS_TRACKER!$C:$C,"BLL/*2AC4-C",PASTE_DQS_TRACKER!$E:$E,MAIN!$D2836)</f>
        <v>0</v>
      </c>
      <c r="J2836" s="25">
        <f t="shared" si="810"/>
        <v>0</v>
      </c>
      <c r="K2836" s="24">
        <f>IFERROR(IF(V2836="Flex",0,IF(D2836=$D$30,VLOOKUP(A2836,MMO_o10M_lease!$A$1:$F$51,5,FALSE),IF(D2836=$D$26,VLOOKUP(D2836,LANDINGS!$A$3:$BR$40,HLOOKUP(A2836,LANDINGS!$B$1:$CF$42,42,FALSE),FALSE)-IFERROR(VLOOKUP(A2836,MMO_o10M_lease!$A$1:$F$38,5,FALSE),0),VLOOKUP(D2836,LANDINGS!$A$3:$CF$40,HLOOKUP(A2836,LANDINGS!$B$1:$CF$42,42,FALSE),FALSE)))),0)</f>
        <v>0</v>
      </c>
      <c r="L2836" s="24">
        <f>SUMIFS(PASTE_FLEX_TRACKER!$D:$D,PASTE_FLEX_TRACKER!$F:$F,MAIN!$A2836,PASTE_FLEX_TRACKER!$B:$B,MAIN!$D2836)-SUMIFS(PASTE_FLEX_TRACKER!$D:$D,PASTE_FLEX_TRACKER!$C:$C,MAIN!$A2836,PASTE_FLEX_TRACKER!$B:$B,MAIN!$D2836)</f>
        <v>0</v>
      </c>
      <c r="M2836" s="24" t="str">
        <f>IFERROR(-VLOOKUP(D2836,SQ!$A$19:$CC$52,HLOOKUP(MAIN!A2836,SQ!$B$18:$CC$56,39,FALSE),FALSE),"n/a")</f>
        <v>n/a</v>
      </c>
      <c r="N2836" s="46" t="s">
        <v>563</v>
      </c>
      <c r="O2836" s="46">
        <f>SUMIFS(MAN_ADJ!$L:$L,MAN_ADJ!$K:$K,MAIN!$D2836,MAN_ADJ!$J:$J,MAIN!$S2836)</f>
        <v>0</v>
      </c>
      <c r="P2836" s="25">
        <f t="shared" si="811"/>
        <v>0</v>
      </c>
      <c r="Q2836" s="28" t="str">
        <f t="shared" si="813"/>
        <v>n/a</v>
      </c>
      <c r="R2836" s="38">
        <f t="shared" si="812"/>
        <v>0</v>
      </c>
      <c r="S2836" s="17" t="s">
        <v>270</v>
      </c>
    </row>
    <row r="2837" spans="1:21" x14ac:dyDescent="0.25">
      <c r="A2837" s="26" t="s">
        <v>270</v>
      </c>
      <c r="B2837" s="26" t="s">
        <v>93</v>
      </c>
      <c r="C2837" s="26" t="s">
        <v>271</v>
      </c>
      <c r="D2837" s="26" t="s">
        <v>131</v>
      </c>
      <c r="E2837" s="27">
        <f t="shared" ref="E2837:M2837" si="818">SUM(E2799:E2836)</f>
        <v>860.87799999999993</v>
      </c>
      <c r="F2837" s="27">
        <f t="shared" si="818"/>
        <v>75.797000000000011</v>
      </c>
      <c r="G2837" s="27">
        <f t="shared" si="818"/>
        <v>936.67500000000007</v>
      </c>
      <c r="H2837" s="27">
        <f>IFERROR(VLOOKUP(S2837,Swaps_wk!$A$2:$AP$151,HLOOKUP(MAIN!D2837,Swaps_wk!$B$2:$AP$151,150,FALSE),FALSE),0)</f>
        <v>0</v>
      </c>
      <c r="I2837" s="27">
        <f t="shared" si="818"/>
        <v>-22.500000000000004</v>
      </c>
      <c r="J2837" s="25">
        <f t="shared" si="818"/>
        <v>914.17499999999995</v>
      </c>
      <c r="K2837" s="27">
        <f t="shared" si="818"/>
        <v>262.084</v>
      </c>
      <c r="L2837" s="27">
        <f t="shared" si="818"/>
        <v>0</v>
      </c>
      <c r="M2837" s="27">
        <f t="shared" si="818"/>
        <v>0</v>
      </c>
      <c r="N2837" s="46" t="s">
        <v>563</v>
      </c>
      <c r="O2837" s="27">
        <f>SUM(O2799:O2836)</f>
        <v>0</v>
      </c>
      <c r="P2837" s="25">
        <f t="shared" ref="P2837" si="819">SUM(P2799:P2836)</f>
        <v>262.084</v>
      </c>
      <c r="Q2837" s="28">
        <f t="shared" si="813"/>
        <v>0.28668909125714442</v>
      </c>
      <c r="R2837" s="38">
        <f t="shared" si="812"/>
        <v>652.09099999999989</v>
      </c>
      <c r="S2837" s="17" t="s">
        <v>270</v>
      </c>
    </row>
    <row r="2838" spans="1:21" x14ac:dyDescent="0.25">
      <c r="A2838" s="17" t="s">
        <v>272</v>
      </c>
      <c r="B2838" s="17" t="s">
        <v>93</v>
      </c>
      <c r="C2838" s="17" t="s">
        <v>273</v>
      </c>
      <c r="D2838" s="17" t="s">
        <v>95</v>
      </c>
      <c r="E2838" s="24">
        <f>IF(U2838="SC",SUMIFS(SC!F:F,SC!A:A,MAIN!D2838,SC!B:B,MAIN!A2838),SUMIFS(Allocations!$H:$H,Allocations!$A:$A,MAIN!$A2838,Allocations!$B:$B,MAIN!$D2838))</f>
        <v>29.727811846689892</v>
      </c>
      <c r="F2838" s="24">
        <f>IF(U2838="SC",SUMIFS(SC!J:J,SC!A:A,MAIN!D2838,SC!B:B,MAIN!A2838),SUMIFS(Allocations!M:M,Allocations!A:A,MAIN!A2838,Allocations!B:B,MAIN!D2838))</f>
        <v>1.8140000000000001</v>
      </c>
      <c r="G2838" s="24">
        <f t="shared" ref="G2838:G2875" si="820">E2838+F2838</f>
        <v>31.541811846689892</v>
      </c>
      <c r="H2838" s="24">
        <f>IFERROR(VLOOKUP(S2838,Swaps_wk!$A$2:$AP$151,HLOOKUP(MAIN!D2838,Swaps_wk!$B$2:$AP$151,150,FALSE),FALSE),0)</f>
        <v>0</v>
      </c>
      <c r="I2838" s="24">
        <f>SUMIFS(PASTE_DQS_TRACKER!$D:$D,PASTE_DQS_TRACKER!$C:$C,MAIN!$A2838,PASTE_DQS_TRACKER!$B:$B,MAIN!$D2838)-SUMIFS(PASTE_DQS_TRACKER!$D:$D,PASTE_DQS_TRACKER!$C:$C,MAIN!A2838,PASTE_DQS_TRACKER!$E:$E,MAIN!$D2838)</f>
        <v>-5.3500000000000014</v>
      </c>
      <c r="J2838" s="25">
        <f t="shared" ref="J2838:J2875" si="821">G2838+I2838</f>
        <v>26.191811846689891</v>
      </c>
      <c r="K2838" s="24">
        <f>IFERROR(IF(V2838="Flex",0,IF(D2838=$D$30,VLOOKUP(A2838,MMO_o10M_lease!$A$1:$F$51,5,FALSE),IF(D2838=$D$26,VLOOKUP(D2838,LANDINGS!$A$3:$BR$40,HLOOKUP(A2838,LANDINGS!$B$1:$CF$42,42,FALSE),FALSE)-IFERROR(VLOOKUP(A2838,MMO_o10M_lease!$A$1:$F$38,5,FALSE),0),VLOOKUP(D2838,LANDINGS!$A$3:$CF$40,HLOOKUP(A2838,LANDINGS!$B$1:$CF$42,42,FALSE),FALSE)))),0)</f>
        <v>12.298000000000002</v>
      </c>
      <c r="L2838" s="24">
        <f>SUMIFS(PASTE_FLEX_TRACKER!$D:$D,PASTE_FLEX_TRACKER!$F:$F,MAIN!$A2838,PASTE_FLEX_TRACKER!$B:$B,MAIN!$D2838)-SUMIFS(PASTE_FLEX_TRACKER!$D:$D,PASTE_FLEX_TRACKER!$C:$C,MAIN!$A2838,PASTE_FLEX_TRACKER!$B:$B,MAIN!$D2838)</f>
        <v>0</v>
      </c>
      <c r="M2838" s="24">
        <f>IFERROR(-VLOOKUP(D2838,SQ!$A$19:$CC$52,HLOOKUP(MAIN!A2838,SQ!$B$18:$CC$56,39,FALSE),FALSE),"n/a")</f>
        <v>0</v>
      </c>
      <c r="N2838" s="46" t="s">
        <v>563</v>
      </c>
      <c r="O2838" s="46">
        <f>SUMIFS(MAN_ADJ!$L:$L,MAN_ADJ!$K:$K,MAIN!$D2838,MAN_ADJ!$J:$J,MAIN!$S2838)</f>
        <v>0</v>
      </c>
      <c r="P2838" s="25">
        <f t="shared" ref="P2838:P2875" si="822">SUM(K2838:O2838)</f>
        <v>12.298000000000002</v>
      </c>
      <c r="Q2838" s="28">
        <f t="shared" si="813"/>
        <v>0.46953605470231025</v>
      </c>
      <c r="R2838" s="38">
        <f t="shared" si="812"/>
        <v>13.893811846689889</v>
      </c>
      <c r="S2838" s="17" t="s">
        <v>272</v>
      </c>
      <c r="U2838" t="s">
        <v>577</v>
      </c>
    </row>
    <row r="2839" spans="1:21" x14ac:dyDescent="0.25">
      <c r="A2839" s="17" t="s">
        <v>272</v>
      </c>
      <c r="B2839" s="17" t="s">
        <v>93</v>
      </c>
      <c r="C2839" s="17" t="s">
        <v>273</v>
      </c>
      <c r="D2839" s="17" t="s">
        <v>96</v>
      </c>
      <c r="E2839" s="24">
        <f>IF(U2839="SC",SUMIFS(SC!F:F,SC!A:A,MAIN!D2839,SC!B:B,MAIN!A2839),SUMIFS(Allocations!$H:$H,Allocations!$A:$A,MAIN!$A2839,Allocations!$B:$B,MAIN!$D2839))</f>
        <v>5.934030197444832</v>
      </c>
      <c r="F2839" s="24">
        <f>IF(U2839="SC",SUMIFS(SC!J:J,SC!A:A,MAIN!D2839,SC!B:B,MAIN!A2839),SUMIFS(Allocations!M:M,Allocations!A:A,MAIN!A2839,Allocations!B:B,MAIN!D2839))</f>
        <v>0.53900000000000003</v>
      </c>
      <c r="G2839" s="24">
        <f t="shared" si="820"/>
        <v>6.4730301974448317</v>
      </c>
      <c r="H2839" s="24">
        <f>IFERROR(VLOOKUP(S2839,Swaps_wk!$A$2:$AP$151,HLOOKUP(MAIN!D2839,Swaps_wk!$B$2:$AP$151,150,FALSE),FALSE),0)</f>
        <v>0</v>
      </c>
      <c r="I2839" s="24">
        <f>SUMIFS(PASTE_DQS_TRACKER!$D:$D,PASTE_DQS_TRACKER!$C:$C,MAIN!$A2839,PASTE_DQS_TRACKER!$B:$B,MAIN!$D2839)-SUMIFS(PASTE_DQS_TRACKER!$D:$D,PASTE_DQS_TRACKER!$C:$C,MAIN!A2839,PASTE_DQS_TRACKER!$E:$E,MAIN!$D2839)</f>
        <v>4.8</v>
      </c>
      <c r="J2839" s="25">
        <f t="shared" si="821"/>
        <v>11.273030197444832</v>
      </c>
      <c r="K2839" s="24">
        <f>IFERROR(IF(V2839="Flex",0,IF(D2839=$D$30,VLOOKUP(A2839,MMO_o10M_lease!$A$1:$F$51,5,FALSE),IF(D2839=$D$26,VLOOKUP(D2839,LANDINGS!$A$3:$BR$40,HLOOKUP(A2839,LANDINGS!$B$1:$CF$42,42,FALSE),FALSE)-IFERROR(VLOOKUP(A2839,MMO_o10M_lease!$A$1:$F$38,5,FALSE),0),VLOOKUP(D2839,LANDINGS!$A$3:$CF$40,HLOOKUP(A2839,LANDINGS!$B$1:$CF$42,42,FALSE),FALSE)))),0)</f>
        <v>5.1869999999999994</v>
      </c>
      <c r="L2839" s="24">
        <f>SUMIFS(PASTE_FLEX_TRACKER!$D:$D,PASTE_FLEX_TRACKER!$F:$F,MAIN!$A2839,PASTE_FLEX_TRACKER!$B:$B,MAIN!$D2839)-SUMIFS(PASTE_FLEX_TRACKER!$D:$D,PASTE_FLEX_TRACKER!$C:$C,MAIN!$A2839,PASTE_FLEX_TRACKER!$B:$B,MAIN!$D2839)</f>
        <v>0</v>
      </c>
      <c r="M2839" s="24">
        <f>IFERROR(-VLOOKUP(D2839,SQ!$A$19:$CC$52,HLOOKUP(MAIN!A2839,SQ!$B$18:$CC$56,39,FALSE),FALSE),"n/a")</f>
        <v>0</v>
      </c>
      <c r="N2839" s="46" t="s">
        <v>563</v>
      </c>
      <c r="O2839" s="46">
        <f>SUMIFS(MAN_ADJ!$L:$L,MAN_ADJ!$K:$K,MAIN!$D2839,MAN_ADJ!$J:$J,MAIN!$S2839)</f>
        <v>0</v>
      </c>
      <c r="P2839" s="25">
        <f t="shared" si="822"/>
        <v>5.1869999999999994</v>
      </c>
      <c r="Q2839" s="28">
        <f t="shared" si="813"/>
        <v>0.46012473213951782</v>
      </c>
      <c r="R2839" s="38">
        <f t="shared" si="812"/>
        <v>6.086030197444833</v>
      </c>
      <c r="S2839" s="17" t="s">
        <v>272</v>
      </c>
      <c r="U2839" t="s">
        <v>577</v>
      </c>
    </row>
    <row r="2840" spans="1:21" x14ac:dyDescent="0.25">
      <c r="A2840" s="17" t="s">
        <v>272</v>
      </c>
      <c r="B2840" s="17" t="s">
        <v>93</v>
      </c>
      <c r="C2840" s="17" t="s">
        <v>273</v>
      </c>
      <c r="D2840" s="17" t="s">
        <v>97</v>
      </c>
      <c r="E2840" s="24">
        <f>IF(U2840="SC",SUMIFS(SC!F:F,SC!A:A,MAIN!D2840,SC!B:B,MAIN!A2840),SUMIFS(Allocations!$H:$H,Allocations!$A:$A,MAIN!$A2840,Allocations!$B:$B,MAIN!$D2840))</f>
        <v>7.8933797909407666</v>
      </c>
      <c r="F2840" s="24">
        <f>IF(U2840="SC",SUMIFS(SC!J:J,SC!A:A,MAIN!D2840,SC!B:B,MAIN!A2840),SUMIFS(Allocations!M:M,Allocations!A:A,MAIN!A2840,Allocations!B:B,MAIN!D2840))</f>
        <v>0.251</v>
      </c>
      <c r="G2840" s="24">
        <f t="shared" si="820"/>
        <v>8.144379790940766</v>
      </c>
      <c r="H2840" s="24">
        <f>IFERROR(VLOOKUP(S2840,Swaps_wk!$A$2:$AP$151,HLOOKUP(MAIN!D2840,Swaps_wk!$B$2:$AP$151,150,FALSE),FALSE),0)</f>
        <v>0</v>
      </c>
      <c r="I2840" s="24">
        <f>SUMIFS(PASTE_DQS_TRACKER!$D:$D,PASTE_DQS_TRACKER!$C:$C,MAIN!$A2840,PASTE_DQS_TRACKER!$B:$B,MAIN!$D2840)-SUMIFS(PASTE_DQS_TRACKER!$D:$D,PASTE_DQS_TRACKER!$C:$C,MAIN!A2840,PASTE_DQS_TRACKER!$E:$E,MAIN!$D2840)</f>
        <v>-0.1</v>
      </c>
      <c r="J2840" s="25">
        <f t="shared" si="821"/>
        <v>8.0443797909407664</v>
      </c>
      <c r="K2840" s="24">
        <f>IFERROR(IF(V2840="Flex",0,IF(D2840=$D$30,VLOOKUP(A2840,MMO_o10M_lease!$A$1:$F$51,5,FALSE),IF(D2840=$D$26,VLOOKUP(D2840,LANDINGS!$A$3:$BR$40,HLOOKUP(A2840,LANDINGS!$B$1:$CF$42,42,FALSE),FALSE)-IFERROR(VLOOKUP(A2840,MMO_o10M_lease!$A$1:$F$38,5,FALSE),0),VLOOKUP(D2840,LANDINGS!$A$3:$CF$40,HLOOKUP(A2840,LANDINGS!$B$1:$CF$42,42,FALSE),FALSE)))),0)</f>
        <v>3.734</v>
      </c>
      <c r="L2840" s="24">
        <f>SUMIFS(PASTE_FLEX_TRACKER!$D:$D,PASTE_FLEX_TRACKER!$F:$F,MAIN!$A2840,PASTE_FLEX_TRACKER!$B:$B,MAIN!$D2840)-SUMIFS(PASTE_FLEX_TRACKER!$D:$D,PASTE_FLEX_TRACKER!$C:$C,MAIN!$A2840,PASTE_FLEX_TRACKER!$B:$B,MAIN!$D2840)</f>
        <v>0</v>
      </c>
      <c r="M2840" s="24">
        <f>IFERROR(-VLOOKUP(D2840,SQ!$A$19:$CC$52,HLOOKUP(MAIN!A2840,SQ!$B$18:$CC$56,39,FALSE),FALSE),"n/a")</f>
        <v>0</v>
      </c>
      <c r="N2840" s="46" t="s">
        <v>563</v>
      </c>
      <c r="O2840" s="46">
        <f>SUMIFS(MAN_ADJ!$L:$L,MAN_ADJ!$K:$K,MAIN!$D2840,MAN_ADJ!$J:$J,MAIN!$S2840)</f>
        <v>0</v>
      </c>
      <c r="P2840" s="25">
        <f t="shared" si="822"/>
        <v>3.734</v>
      </c>
      <c r="Q2840" s="28">
        <f t="shared" si="813"/>
        <v>0.4641750013102402</v>
      </c>
      <c r="R2840" s="38">
        <f t="shared" si="812"/>
        <v>4.3103797909407664</v>
      </c>
      <c r="S2840" s="17" t="s">
        <v>272</v>
      </c>
      <c r="U2840" t="s">
        <v>577</v>
      </c>
    </row>
    <row r="2841" spans="1:21" x14ac:dyDescent="0.25">
      <c r="A2841" s="17" t="s">
        <v>272</v>
      </c>
      <c r="B2841" s="17" t="s">
        <v>93</v>
      </c>
      <c r="C2841" s="17" t="s">
        <v>273</v>
      </c>
      <c r="D2841" s="17" t="s">
        <v>98</v>
      </c>
      <c r="E2841" s="24">
        <f>IF(U2841="SC",SUMIFS(SC!F:F,SC!A:A,MAIN!D2841,SC!B:B,MAIN!A2841),SUMIFS(Allocations!$H:$H,Allocations!$A:$A,MAIN!$A2841,Allocations!$B:$B,MAIN!$D2841))</f>
        <v>12.977052264808362</v>
      </c>
      <c r="F2841" s="24">
        <f>IF(U2841="SC",SUMIFS(SC!J:J,SC!A:A,MAIN!D2841,SC!B:B,MAIN!A2841),SUMIFS(Allocations!M:M,Allocations!A:A,MAIN!A2841,Allocations!B:B,MAIN!D2841))</f>
        <v>2.3170000000000002</v>
      </c>
      <c r="G2841" s="24">
        <f t="shared" si="820"/>
        <v>15.294052264808363</v>
      </c>
      <c r="H2841" s="24">
        <f>IFERROR(VLOOKUP(S2841,Swaps_wk!$A$2:$AP$151,HLOOKUP(MAIN!D2841,Swaps_wk!$B$2:$AP$151,150,FALSE),FALSE),0)</f>
        <v>0</v>
      </c>
      <c r="I2841" s="24">
        <f>SUMIFS(PASTE_DQS_TRACKER!$D:$D,PASTE_DQS_TRACKER!$C:$C,MAIN!$A2841,PASTE_DQS_TRACKER!$B:$B,MAIN!$D2841)-SUMIFS(PASTE_DQS_TRACKER!$D:$D,PASTE_DQS_TRACKER!$C:$C,MAIN!A2841,PASTE_DQS_TRACKER!$E:$E,MAIN!$D2841)</f>
        <v>1</v>
      </c>
      <c r="J2841" s="25">
        <f t="shared" si="821"/>
        <v>16.294052264808364</v>
      </c>
      <c r="K2841" s="24">
        <f>IFERROR(IF(V2841="Flex",0,IF(D2841=$D$30,VLOOKUP(A2841,MMO_o10M_lease!$A$1:$F$51,5,FALSE),IF(D2841=$D$26,VLOOKUP(D2841,LANDINGS!$A$3:$BR$40,HLOOKUP(A2841,LANDINGS!$B$1:$CF$42,42,FALSE),FALSE)-IFERROR(VLOOKUP(A2841,MMO_o10M_lease!$A$1:$F$38,5,FALSE),0),VLOOKUP(D2841,LANDINGS!$A$3:$CF$40,HLOOKUP(A2841,LANDINGS!$B$1:$CF$42,42,FALSE),FALSE)))),0)</f>
        <v>11.192</v>
      </c>
      <c r="L2841" s="24">
        <f>SUMIFS(PASTE_FLEX_TRACKER!$D:$D,PASTE_FLEX_TRACKER!$F:$F,MAIN!$A2841,PASTE_FLEX_TRACKER!$B:$B,MAIN!$D2841)-SUMIFS(PASTE_FLEX_TRACKER!$D:$D,PASTE_FLEX_TRACKER!$C:$C,MAIN!$A2841,PASTE_FLEX_TRACKER!$B:$B,MAIN!$D2841)</f>
        <v>0</v>
      </c>
      <c r="M2841" s="24">
        <f>IFERROR(-VLOOKUP(D2841,SQ!$A$19:$CC$52,HLOOKUP(MAIN!A2841,SQ!$B$18:$CC$56,39,FALSE),FALSE),"n/a")</f>
        <v>0</v>
      </c>
      <c r="N2841" s="46" t="s">
        <v>563</v>
      </c>
      <c r="O2841" s="46">
        <f>SUMIFS(MAN_ADJ!$L:$L,MAN_ADJ!$K:$K,MAIN!$D2841,MAN_ADJ!$J:$J,MAIN!$S2841)</f>
        <v>0</v>
      </c>
      <c r="P2841" s="25">
        <f t="shared" si="822"/>
        <v>11.192</v>
      </c>
      <c r="Q2841" s="28">
        <f t="shared" si="813"/>
        <v>0.68687640238961944</v>
      </c>
      <c r="R2841" s="38">
        <f t="shared" si="812"/>
        <v>5.1020522648083642</v>
      </c>
      <c r="S2841" s="17" t="s">
        <v>272</v>
      </c>
      <c r="U2841" t="s">
        <v>577</v>
      </c>
    </row>
    <row r="2842" spans="1:21" x14ac:dyDescent="0.25">
      <c r="A2842" s="17" t="s">
        <v>272</v>
      </c>
      <c r="B2842" s="17" t="s">
        <v>93</v>
      </c>
      <c r="C2842" s="17" t="s">
        <v>273</v>
      </c>
      <c r="D2842" s="17" t="s">
        <v>99</v>
      </c>
      <c r="E2842" s="24">
        <f>IF(U2842="SC",SUMIFS(SC!F:F,SC!A:A,MAIN!D2842,SC!B:B,MAIN!A2842),SUMIFS(Allocations!$H:$H,Allocations!$A:$A,MAIN!$A2842,Allocations!$B:$B,MAIN!$D2842))</f>
        <v>61.509022067363532</v>
      </c>
      <c r="F2842" s="24">
        <f>IF(U2842="SC",SUMIFS(SC!J:J,SC!A:A,MAIN!D2842,SC!B:B,MAIN!A2842),SUMIFS(Allocations!M:M,Allocations!A:A,MAIN!A2842,Allocations!B:B,MAIN!D2842))</f>
        <v>14.762</v>
      </c>
      <c r="G2842" s="24">
        <f t="shared" si="820"/>
        <v>76.271022067363532</v>
      </c>
      <c r="H2842" s="24">
        <f>IFERROR(VLOOKUP(S2842,Swaps_wk!$A$2:$AP$151,HLOOKUP(MAIN!D2842,Swaps_wk!$B$2:$AP$151,150,FALSE),FALSE),0)</f>
        <v>0</v>
      </c>
      <c r="I2842" s="24">
        <f>SUMIFS(PASTE_DQS_TRACKER!$D:$D,PASTE_DQS_TRACKER!$C:$C,MAIN!$A2842,PASTE_DQS_TRACKER!$B:$B,MAIN!$D2842)-SUMIFS(PASTE_DQS_TRACKER!$D:$D,PASTE_DQS_TRACKER!$C:$C,MAIN!A2842,PASTE_DQS_TRACKER!$E:$E,MAIN!$D2842)</f>
        <v>-0.6</v>
      </c>
      <c r="J2842" s="25">
        <f t="shared" si="821"/>
        <v>75.671022067363538</v>
      </c>
      <c r="K2842" s="24">
        <f>IFERROR(IF(V2842="Flex",0,IF(D2842=$D$30,VLOOKUP(A2842,MMO_o10M_lease!$A$1:$F$51,5,FALSE),IF(D2842=$D$26,VLOOKUP(D2842,LANDINGS!$A$3:$BR$40,HLOOKUP(A2842,LANDINGS!$B$1:$CF$42,42,FALSE),FALSE)-IFERROR(VLOOKUP(A2842,MMO_o10M_lease!$A$1:$F$38,5,FALSE),0),VLOOKUP(D2842,LANDINGS!$A$3:$CF$40,HLOOKUP(A2842,LANDINGS!$B$1:$CF$42,42,FALSE),FALSE)))),0)</f>
        <v>55.072000000000003</v>
      </c>
      <c r="L2842" s="24">
        <f>SUMIFS(PASTE_FLEX_TRACKER!$D:$D,PASTE_FLEX_TRACKER!$F:$F,MAIN!$A2842,PASTE_FLEX_TRACKER!$B:$B,MAIN!$D2842)-SUMIFS(PASTE_FLEX_TRACKER!$D:$D,PASTE_FLEX_TRACKER!$C:$C,MAIN!$A2842,PASTE_FLEX_TRACKER!$B:$B,MAIN!$D2842)</f>
        <v>0</v>
      </c>
      <c r="M2842" s="24">
        <f>IFERROR(-VLOOKUP(D2842,SQ!$A$19:$CC$52,HLOOKUP(MAIN!A2842,SQ!$B$18:$CC$56,39,FALSE),FALSE),"n/a")</f>
        <v>0</v>
      </c>
      <c r="N2842" s="46" t="s">
        <v>563</v>
      </c>
      <c r="O2842" s="46">
        <f>SUMIFS(MAN_ADJ!$L:$L,MAN_ADJ!$K:$K,MAIN!$D2842,MAN_ADJ!$J:$J,MAIN!$S2842)</f>
        <v>0</v>
      </c>
      <c r="P2842" s="25">
        <f t="shared" si="822"/>
        <v>55.072000000000003</v>
      </c>
      <c r="Q2842" s="28">
        <f t="shared" si="813"/>
        <v>0.72778189715706543</v>
      </c>
      <c r="R2842" s="38">
        <f t="shared" si="812"/>
        <v>20.599022067363535</v>
      </c>
      <c r="S2842" s="17" t="s">
        <v>272</v>
      </c>
      <c r="U2842" t="s">
        <v>577</v>
      </c>
    </row>
    <row r="2843" spans="1:21" x14ac:dyDescent="0.25">
      <c r="A2843" s="17" t="s">
        <v>272</v>
      </c>
      <c r="B2843" s="17" t="s">
        <v>93</v>
      </c>
      <c r="C2843" s="17" t="s">
        <v>273</v>
      </c>
      <c r="D2843" s="17" t="s">
        <v>100</v>
      </c>
      <c r="E2843" s="24">
        <f>IF(U2843="SC",SUMIFS(SC!F:F,SC!A:A,MAIN!D2843,SC!B:B,MAIN!A2843),SUMIFS(Allocations!$H:$H,Allocations!$A:$A,MAIN!$A2843,Allocations!$B:$B,MAIN!$D2843))</f>
        <v>3.302903600464576</v>
      </c>
      <c r="F2843" s="24">
        <f>IF(U2843="SC",SUMIFS(SC!J:J,SC!A:A,MAIN!D2843,SC!B:B,MAIN!A2843),SUMIFS(Allocations!M:M,Allocations!A:A,MAIN!A2843,Allocations!B:B,MAIN!D2843))</f>
        <v>0</v>
      </c>
      <c r="G2843" s="24">
        <f t="shared" si="820"/>
        <v>3.302903600464576</v>
      </c>
      <c r="H2843" s="24">
        <f>IFERROR(VLOOKUP(S2843,Swaps_wk!$A$2:$AP$151,HLOOKUP(MAIN!D2843,Swaps_wk!$B$2:$AP$151,150,FALSE),FALSE),0)</f>
        <v>0</v>
      </c>
      <c r="I2843" s="24">
        <f>SUMIFS(PASTE_DQS_TRACKER!$D:$D,PASTE_DQS_TRACKER!$C:$C,MAIN!$A2843,PASTE_DQS_TRACKER!$B:$B,MAIN!$D2843)-SUMIFS(PASTE_DQS_TRACKER!$D:$D,PASTE_DQS_TRACKER!$C:$C,MAIN!A2843,PASTE_DQS_TRACKER!$E:$E,MAIN!$D2843)</f>
        <v>-0.3</v>
      </c>
      <c r="J2843" s="25">
        <f t="shared" si="821"/>
        <v>3.0029036004645762</v>
      </c>
      <c r="K2843" s="24">
        <f>IFERROR(IF(V2843="Flex",0,IF(D2843=$D$30,VLOOKUP(A2843,MMO_o10M_lease!$A$1:$F$51,5,FALSE),IF(D2843=$D$26,VLOOKUP(D2843,LANDINGS!$A$3:$BR$40,HLOOKUP(A2843,LANDINGS!$B$1:$CF$42,42,FALSE),FALSE)-IFERROR(VLOOKUP(A2843,MMO_o10M_lease!$A$1:$F$38,5,FALSE),0),VLOOKUP(D2843,LANDINGS!$A$3:$CF$40,HLOOKUP(A2843,LANDINGS!$B$1:$CF$42,42,FALSE),FALSE)))),0)</f>
        <v>3.6999999999999998E-2</v>
      </c>
      <c r="L2843" s="24">
        <f>SUMIFS(PASTE_FLEX_TRACKER!$D:$D,PASTE_FLEX_TRACKER!$F:$F,MAIN!$A2843,PASTE_FLEX_TRACKER!$B:$B,MAIN!$D2843)-SUMIFS(PASTE_FLEX_TRACKER!$D:$D,PASTE_FLEX_TRACKER!$C:$C,MAIN!$A2843,PASTE_FLEX_TRACKER!$B:$B,MAIN!$D2843)</f>
        <v>0</v>
      </c>
      <c r="M2843" s="24">
        <f>IFERROR(-VLOOKUP(D2843,SQ!$A$19:$CC$52,HLOOKUP(MAIN!A2843,SQ!$B$18:$CC$56,39,FALSE),FALSE),"n/a")</f>
        <v>0</v>
      </c>
      <c r="N2843" s="46" t="s">
        <v>563</v>
      </c>
      <c r="O2843" s="46">
        <f>SUMIFS(MAN_ADJ!$L:$L,MAN_ADJ!$K:$K,MAIN!$D2843,MAN_ADJ!$J:$J,MAIN!$S2843)</f>
        <v>0</v>
      </c>
      <c r="P2843" s="25">
        <f t="shared" si="822"/>
        <v>3.6999999999999998E-2</v>
      </c>
      <c r="Q2843" s="28">
        <f t="shared" si="813"/>
        <v>1.2321407851479404E-2</v>
      </c>
      <c r="R2843" s="38">
        <f t="shared" si="812"/>
        <v>2.9659036004645762</v>
      </c>
      <c r="S2843" s="17" t="s">
        <v>272</v>
      </c>
      <c r="U2843" t="s">
        <v>577</v>
      </c>
    </row>
    <row r="2844" spans="1:21" x14ac:dyDescent="0.25">
      <c r="A2844" s="17" t="s">
        <v>272</v>
      </c>
      <c r="B2844" s="17" t="s">
        <v>93</v>
      </c>
      <c r="C2844" s="17" t="s">
        <v>273</v>
      </c>
      <c r="D2844" s="17" t="s">
        <v>101</v>
      </c>
      <c r="E2844" s="24">
        <f>IF(U2844="SC",SUMIFS(SC!F:F,SC!A:A,MAIN!D2844,SC!B:B,MAIN!A2844),SUMIFS(Allocations!$H:$H,Allocations!$A:$A,MAIN!$A2844,Allocations!$B:$B,MAIN!$D2844))</f>
        <v>0.11196283391405343</v>
      </c>
      <c r="F2844" s="24">
        <f>IF(U2844="SC",SUMIFS(SC!J:J,SC!A:A,MAIN!D2844,SC!B:B,MAIN!A2844),SUMIFS(Allocations!M:M,Allocations!A:A,MAIN!A2844,Allocations!B:B,MAIN!D2844))</f>
        <v>0</v>
      </c>
      <c r="G2844" s="24">
        <f t="shared" si="820"/>
        <v>0.11196283391405343</v>
      </c>
      <c r="H2844" s="24">
        <f>IFERROR(VLOOKUP(S2844,Swaps_wk!$A$2:$AP$151,HLOOKUP(MAIN!D2844,Swaps_wk!$B$2:$AP$151,150,FALSE),FALSE),0)</f>
        <v>0</v>
      </c>
      <c r="I2844" s="24">
        <f>SUMIFS(PASTE_DQS_TRACKER!$D:$D,PASTE_DQS_TRACKER!$C:$C,MAIN!$A2844,PASTE_DQS_TRACKER!$B:$B,MAIN!$D2844)-SUMIFS(PASTE_DQS_TRACKER!$D:$D,PASTE_DQS_TRACKER!$C:$C,MAIN!A2844,PASTE_DQS_TRACKER!$E:$E,MAIN!$D2844)</f>
        <v>-0.1</v>
      </c>
      <c r="J2844" s="25">
        <f t="shared" si="821"/>
        <v>1.1962833914053422E-2</v>
      </c>
      <c r="K2844" s="24">
        <f>IFERROR(IF(V2844="Flex",0,IF(D2844=$D$30,VLOOKUP(A2844,MMO_o10M_lease!$A$1:$F$51,5,FALSE),IF(D2844=$D$26,VLOOKUP(D2844,LANDINGS!$A$3:$BR$40,HLOOKUP(A2844,LANDINGS!$B$1:$CF$42,42,FALSE),FALSE)-IFERROR(VLOOKUP(A2844,MMO_o10M_lease!$A$1:$F$38,5,FALSE),0),VLOOKUP(D2844,LANDINGS!$A$3:$CF$40,HLOOKUP(A2844,LANDINGS!$B$1:$CF$42,42,FALSE),FALSE)))),0)</f>
        <v>0</v>
      </c>
      <c r="L2844" s="24">
        <f>SUMIFS(PASTE_FLEX_TRACKER!$D:$D,PASTE_FLEX_TRACKER!$F:$F,MAIN!$A2844,PASTE_FLEX_TRACKER!$B:$B,MAIN!$D2844)-SUMIFS(PASTE_FLEX_TRACKER!$D:$D,PASTE_FLEX_TRACKER!$C:$C,MAIN!$A2844,PASTE_FLEX_TRACKER!$B:$B,MAIN!$D2844)</f>
        <v>0</v>
      </c>
      <c r="M2844" s="24">
        <f>IFERROR(-VLOOKUP(D2844,SQ!$A$19:$CC$52,HLOOKUP(MAIN!A2844,SQ!$B$18:$CC$56,39,FALSE),FALSE),"n/a")</f>
        <v>0</v>
      </c>
      <c r="N2844" s="46" t="s">
        <v>563</v>
      </c>
      <c r="O2844" s="46">
        <f>SUMIFS(MAN_ADJ!$L:$L,MAN_ADJ!$K:$K,MAIN!$D2844,MAN_ADJ!$J:$J,MAIN!$S2844)</f>
        <v>0</v>
      </c>
      <c r="P2844" s="25">
        <f t="shared" si="822"/>
        <v>0</v>
      </c>
      <c r="Q2844" s="28">
        <f t="shared" si="813"/>
        <v>0</v>
      </c>
      <c r="R2844" s="38">
        <f t="shared" si="812"/>
        <v>1.1962833914053422E-2</v>
      </c>
      <c r="S2844" s="17" t="s">
        <v>272</v>
      </c>
      <c r="U2844" t="s">
        <v>577</v>
      </c>
    </row>
    <row r="2845" spans="1:21" x14ac:dyDescent="0.25">
      <c r="A2845" s="17" t="s">
        <v>272</v>
      </c>
      <c r="B2845" s="17" t="s">
        <v>93</v>
      </c>
      <c r="C2845" s="17" t="s">
        <v>273</v>
      </c>
      <c r="D2845" s="17" t="s">
        <v>102</v>
      </c>
      <c r="E2845" s="24">
        <f>IF(U2845="SC",SUMIFS(SC!F:F,SC!A:A,MAIN!D2845,SC!B:B,MAIN!A2845),SUMIFS(Allocations!$H:$H,Allocations!$A:$A,MAIN!$A2845,Allocations!$B:$B,MAIN!$D2845))</f>
        <v>0.16794425087108014</v>
      </c>
      <c r="F2845" s="24">
        <f>IF(U2845="SC",SUMIFS(SC!J:J,SC!A:A,MAIN!D2845,SC!B:B,MAIN!A2845),SUMIFS(Allocations!M:M,Allocations!A:A,MAIN!A2845,Allocations!B:B,MAIN!D2845))</f>
        <v>0.13700000000000001</v>
      </c>
      <c r="G2845" s="24">
        <f t="shared" si="820"/>
        <v>0.30494425087108012</v>
      </c>
      <c r="H2845" s="24">
        <f>IFERROR(VLOOKUP(S2845,Swaps_wk!$A$2:$AP$151,HLOOKUP(MAIN!D2845,Swaps_wk!$B$2:$AP$151,150,FALSE),FALSE),0)</f>
        <v>0</v>
      </c>
      <c r="I2845" s="24">
        <f>SUMIFS(PASTE_DQS_TRACKER!$D:$D,PASTE_DQS_TRACKER!$C:$C,MAIN!$A2845,PASTE_DQS_TRACKER!$B:$B,MAIN!$D2845)-SUMIFS(PASTE_DQS_TRACKER!$D:$D,PASTE_DQS_TRACKER!$C:$C,MAIN!A2845,PASTE_DQS_TRACKER!$E:$E,MAIN!$D2845)</f>
        <v>1.2</v>
      </c>
      <c r="J2845" s="25">
        <f t="shared" si="821"/>
        <v>1.50494425087108</v>
      </c>
      <c r="K2845" s="24">
        <f>IFERROR(IF(V2845="Flex",0,IF(D2845=$D$30,VLOOKUP(A2845,MMO_o10M_lease!$A$1:$F$51,5,FALSE),IF(D2845=$D$26,VLOOKUP(D2845,LANDINGS!$A$3:$BR$40,HLOOKUP(A2845,LANDINGS!$B$1:$CF$42,42,FALSE),FALSE)-IFERROR(VLOOKUP(A2845,MMO_o10M_lease!$A$1:$F$38,5,FALSE),0),VLOOKUP(D2845,LANDINGS!$A$3:$CF$40,HLOOKUP(A2845,LANDINGS!$B$1:$CF$42,42,FALSE),FALSE)))),0)</f>
        <v>1.4339999999999999</v>
      </c>
      <c r="L2845" s="24">
        <f>SUMIFS(PASTE_FLEX_TRACKER!$D:$D,PASTE_FLEX_TRACKER!$F:$F,MAIN!$A2845,PASTE_FLEX_TRACKER!$B:$B,MAIN!$D2845)-SUMIFS(PASTE_FLEX_TRACKER!$D:$D,PASTE_FLEX_TRACKER!$C:$C,MAIN!$A2845,PASTE_FLEX_TRACKER!$B:$B,MAIN!$D2845)</f>
        <v>0</v>
      </c>
      <c r="M2845" s="24">
        <f>IFERROR(-VLOOKUP(D2845,SQ!$A$19:$CC$52,HLOOKUP(MAIN!A2845,SQ!$B$18:$CC$56,39,FALSE),FALSE),"n/a")</f>
        <v>0</v>
      </c>
      <c r="N2845" s="46" t="s">
        <v>563</v>
      </c>
      <c r="O2845" s="46">
        <f>SUMIFS(MAN_ADJ!$L:$L,MAN_ADJ!$K:$K,MAIN!$D2845,MAN_ADJ!$J:$J,MAIN!$S2845)</f>
        <v>0</v>
      </c>
      <c r="P2845" s="25">
        <f t="shared" si="822"/>
        <v>1.4339999999999999</v>
      </c>
      <c r="Q2845" s="28">
        <f t="shared" si="813"/>
        <v>0.95285921665867912</v>
      </c>
      <c r="R2845" s="38">
        <f t="shared" si="812"/>
        <v>7.0944250871080028E-2</v>
      </c>
      <c r="S2845" s="17" t="s">
        <v>272</v>
      </c>
      <c r="U2845" t="s">
        <v>577</v>
      </c>
    </row>
    <row r="2846" spans="1:21" x14ac:dyDescent="0.25">
      <c r="A2846" s="17" t="s">
        <v>272</v>
      </c>
      <c r="B2846" s="17" t="s">
        <v>93</v>
      </c>
      <c r="C2846" s="17" t="s">
        <v>273</v>
      </c>
      <c r="D2846" s="17" t="s">
        <v>103</v>
      </c>
      <c r="E2846" s="24">
        <f>IF(U2846="SC",SUMIFS(SC!F:F,SC!A:A,MAIN!D2846,SC!B:B,MAIN!A2846),SUMIFS(Allocations!$H:$H,Allocations!$A:$A,MAIN!$A2846,Allocations!$B:$B,MAIN!$D2846))</f>
        <v>0</v>
      </c>
      <c r="F2846" s="24">
        <f>IF(U2846="SC",SUMIFS(SC!J:J,SC!A:A,MAIN!D2846,SC!B:B,MAIN!A2846),SUMIFS(Allocations!M:M,Allocations!A:A,MAIN!A2846,Allocations!B:B,MAIN!D2846))</f>
        <v>0</v>
      </c>
      <c r="G2846" s="24">
        <f t="shared" si="820"/>
        <v>0</v>
      </c>
      <c r="H2846" s="24">
        <f>IFERROR(VLOOKUP(S2846,Swaps_wk!$A$2:$AP$151,HLOOKUP(MAIN!D2846,Swaps_wk!$B$2:$AP$151,150,FALSE),FALSE),0)</f>
        <v>0</v>
      </c>
      <c r="I2846" s="24">
        <f>SUMIFS(PASTE_DQS_TRACKER!$D:$D,PASTE_DQS_TRACKER!$C:$C,MAIN!$A2846,PASTE_DQS_TRACKER!$B:$B,MAIN!$D2846)-SUMIFS(PASTE_DQS_TRACKER!$D:$D,PASTE_DQS_TRACKER!$C:$C,MAIN!A2846,PASTE_DQS_TRACKER!$E:$E,MAIN!$D2846)</f>
        <v>0</v>
      </c>
      <c r="J2846" s="25">
        <f t="shared" si="821"/>
        <v>0</v>
      </c>
      <c r="K2846" s="24">
        <f>IFERROR(IF(V2846="Flex",0,IF(D2846=$D$30,VLOOKUP(A2846,MMO_o10M_lease!$A$1:$F$51,5,FALSE),IF(D2846=$D$26,VLOOKUP(D2846,LANDINGS!$A$3:$BR$40,HLOOKUP(A2846,LANDINGS!$B$1:$CF$42,42,FALSE),FALSE)-IFERROR(VLOOKUP(A2846,MMO_o10M_lease!$A$1:$F$38,5,FALSE),0),VLOOKUP(D2846,LANDINGS!$A$3:$CF$40,HLOOKUP(A2846,LANDINGS!$B$1:$CF$42,42,FALSE),FALSE)))),0)</f>
        <v>0</v>
      </c>
      <c r="L2846" s="24">
        <f>SUMIFS(PASTE_FLEX_TRACKER!$D:$D,PASTE_FLEX_TRACKER!$F:$F,MAIN!$A2846,PASTE_FLEX_TRACKER!$B:$B,MAIN!$D2846)-SUMIFS(PASTE_FLEX_TRACKER!$D:$D,PASTE_FLEX_TRACKER!$C:$C,MAIN!$A2846,PASTE_FLEX_TRACKER!$B:$B,MAIN!$D2846)</f>
        <v>0</v>
      </c>
      <c r="M2846" s="24">
        <f>IFERROR(-VLOOKUP(D2846,SQ!$A$19:$CC$52,HLOOKUP(MAIN!A2846,SQ!$B$18:$CC$56,39,FALSE),FALSE),"n/a")</f>
        <v>0</v>
      </c>
      <c r="N2846" s="46" t="s">
        <v>563</v>
      </c>
      <c r="O2846" s="46">
        <f>SUMIFS(MAN_ADJ!$L:$L,MAN_ADJ!$K:$K,MAIN!$D2846,MAN_ADJ!$J:$J,MAIN!$S2846)</f>
        <v>0</v>
      </c>
      <c r="P2846" s="25">
        <f t="shared" si="822"/>
        <v>0</v>
      </c>
      <c r="Q2846" s="28" t="str">
        <f t="shared" si="813"/>
        <v>n/a</v>
      </c>
      <c r="R2846" s="38">
        <f t="shared" si="812"/>
        <v>0</v>
      </c>
      <c r="S2846" s="17" t="s">
        <v>272</v>
      </c>
      <c r="U2846" t="s">
        <v>577</v>
      </c>
    </row>
    <row r="2847" spans="1:21" x14ac:dyDescent="0.25">
      <c r="A2847" s="17" t="s">
        <v>272</v>
      </c>
      <c r="B2847" s="17" t="s">
        <v>93</v>
      </c>
      <c r="C2847" s="17" t="s">
        <v>273</v>
      </c>
      <c r="D2847" s="17" t="s">
        <v>104</v>
      </c>
      <c r="E2847" s="24">
        <f>IF(U2847="SC",SUMIFS(SC!F:F,SC!A:A,MAIN!D2847,SC!B:B,MAIN!A2847),SUMIFS(Allocations!$H:$H,Allocations!$A:$A,MAIN!$A2847,Allocations!$B:$B,MAIN!$D2847))</f>
        <v>3.3588850174216027</v>
      </c>
      <c r="F2847" s="24">
        <f>IF(U2847="SC",SUMIFS(SC!J:J,SC!A:A,MAIN!D2847,SC!B:B,MAIN!A2847),SUMIFS(Allocations!M:M,Allocations!A:A,MAIN!A2847,Allocations!B:B,MAIN!D2847))</f>
        <v>0.113</v>
      </c>
      <c r="G2847" s="24">
        <f t="shared" si="820"/>
        <v>3.4718850174216027</v>
      </c>
      <c r="H2847" s="24">
        <f>IFERROR(VLOOKUP(S2847,Swaps_wk!$A$2:$AP$151,HLOOKUP(MAIN!D2847,Swaps_wk!$B$2:$AP$151,150,FALSE),FALSE),0)</f>
        <v>0</v>
      </c>
      <c r="I2847" s="24">
        <f>SUMIFS(PASTE_DQS_TRACKER!$D:$D,PASTE_DQS_TRACKER!$C:$C,MAIN!$A2847,PASTE_DQS_TRACKER!$B:$B,MAIN!$D2847)-SUMIFS(PASTE_DQS_TRACKER!$D:$D,PASTE_DQS_TRACKER!$C:$C,MAIN!A2847,PASTE_DQS_TRACKER!$E:$E,MAIN!$D2847)</f>
        <v>0</v>
      </c>
      <c r="J2847" s="25">
        <f t="shared" si="821"/>
        <v>3.4718850174216027</v>
      </c>
      <c r="K2847" s="24">
        <f>IFERROR(IF(V2847="Flex",0,IF(D2847=$D$30,VLOOKUP(A2847,MMO_o10M_lease!$A$1:$F$51,5,FALSE),IF(D2847=$D$26,VLOOKUP(D2847,LANDINGS!$A$3:$BR$40,HLOOKUP(A2847,LANDINGS!$B$1:$CF$42,42,FALSE),FALSE)-IFERROR(VLOOKUP(A2847,MMO_o10M_lease!$A$1:$F$38,5,FALSE),0),VLOOKUP(D2847,LANDINGS!$A$3:$CF$40,HLOOKUP(A2847,LANDINGS!$B$1:$CF$42,42,FALSE),FALSE)))),0)</f>
        <v>1.2769999999999999</v>
      </c>
      <c r="L2847" s="24">
        <f>SUMIFS(PASTE_FLEX_TRACKER!$D:$D,PASTE_FLEX_TRACKER!$F:$F,MAIN!$A2847,PASTE_FLEX_TRACKER!$B:$B,MAIN!$D2847)-SUMIFS(PASTE_FLEX_TRACKER!$D:$D,PASTE_FLEX_TRACKER!$C:$C,MAIN!$A2847,PASTE_FLEX_TRACKER!$B:$B,MAIN!$D2847)</f>
        <v>0</v>
      </c>
      <c r="M2847" s="24">
        <f>IFERROR(-VLOOKUP(D2847,SQ!$A$19:$CC$52,HLOOKUP(MAIN!A2847,SQ!$B$18:$CC$56,39,FALSE),FALSE),"n/a")</f>
        <v>0</v>
      </c>
      <c r="N2847" s="46" t="s">
        <v>563</v>
      </c>
      <c r="O2847" s="46">
        <f>SUMIFS(MAN_ADJ!$L:$L,MAN_ADJ!$K:$K,MAIN!$D2847,MAN_ADJ!$J:$J,MAIN!$S2847)</f>
        <v>0</v>
      </c>
      <c r="P2847" s="25">
        <f t="shared" si="822"/>
        <v>1.2769999999999999</v>
      </c>
      <c r="Q2847" s="28">
        <f t="shared" si="813"/>
        <v>0.36781172002878271</v>
      </c>
      <c r="R2847" s="38">
        <f t="shared" si="812"/>
        <v>2.194885017421603</v>
      </c>
      <c r="S2847" s="17" t="s">
        <v>272</v>
      </c>
      <c r="U2847" t="s">
        <v>577</v>
      </c>
    </row>
    <row r="2848" spans="1:21" x14ac:dyDescent="0.25">
      <c r="A2848" s="17" t="s">
        <v>272</v>
      </c>
      <c r="B2848" s="17" t="s">
        <v>93</v>
      </c>
      <c r="C2848" s="17" t="s">
        <v>273</v>
      </c>
      <c r="D2848" s="17" t="s">
        <v>105</v>
      </c>
      <c r="E2848" s="24">
        <f>IF(U2848="SC",SUMIFS(SC!F:F,SC!A:A,MAIN!D2848,SC!B:B,MAIN!A2848),SUMIFS(Allocations!$H:$H,Allocations!$A:$A,MAIN!$A2848,Allocations!$B:$B,MAIN!$D2848))</f>
        <v>14.200246225319395</v>
      </c>
      <c r="F2848" s="24">
        <f>IF(U2848="SC",SUMIFS(SC!J:J,SC!A:A,MAIN!D2848,SC!B:B,MAIN!A2848),SUMIFS(Allocations!M:M,Allocations!A:A,MAIN!A2848,Allocations!B:B,MAIN!D2848))</f>
        <v>0.309</v>
      </c>
      <c r="G2848" s="24">
        <f t="shared" si="820"/>
        <v>14.509246225319394</v>
      </c>
      <c r="H2848" s="24">
        <f>IFERROR(VLOOKUP(S2848,Swaps_wk!$A$2:$AP$151,HLOOKUP(MAIN!D2848,Swaps_wk!$B$2:$AP$151,150,FALSE),FALSE),0)</f>
        <v>0</v>
      </c>
      <c r="I2848" s="24">
        <f>SUMIFS(PASTE_DQS_TRACKER!$D:$D,PASTE_DQS_TRACKER!$C:$C,MAIN!$A2848,PASTE_DQS_TRACKER!$B:$B,MAIN!$D2848)-SUMIFS(PASTE_DQS_TRACKER!$D:$D,PASTE_DQS_TRACKER!$C:$C,MAIN!A2848,PASTE_DQS_TRACKER!$E:$E,MAIN!$D2848)</f>
        <v>-2.2000000000000002</v>
      </c>
      <c r="J2848" s="25">
        <f t="shared" si="821"/>
        <v>12.309246225319395</v>
      </c>
      <c r="K2848" s="24">
        <f>IFERROR(IF(V2848="Flex",0,IF(D2848=$D$30,VLOOKUP(A2848,MMO_o10M_lease!$A$1:$F$51,5,FALSE),IF(D2848=$D$26,VLOOKUP(D2848,LANDINGS!$A$3:$BR$40,HLOOKUP(A2848,LANDINGS!$B$1:$CF$42,42,FALSE),FALSE)-IFERROR(VLOOKUP(A2848,MMO_o10M_lease!$A$1:$F$38,5,FALSE),0),VLOOKUP(D2848,LANDINGS!$A$3:$CF$40,HLOOKUP(A2848,LANDINGS!$B$1:$CF$42,42,FALSE),FALSE)))),0)</f>
        <v>3.8250000000000002</v>
      </c>
      <c r="L2848" s="24">
        <f>SUMIFS(PASTE_FLEX_TRACKER!$D:$D,PASTE_FLEX_TRACKER!$F:$F,MAIN!$A2848,PASTE_FLEX_TRACKER!$B:$B,MAIN!$D2848)-SUMIFS(PASTE_FLEX_TRACKER!$D:$D,PASTE_FLEX_TRACKER!$C:$C,MAIN!$A2848,PASTE_FLEX_TRACKER!$B:$B,MAIN!$D2848)</f>
        <v>0</v>
      </c>
      <c r="M2848" s="24">
        <f>IFERROR(-VLOOKUP(D2848,SQ!$A$19:$CC$52,HLOOKUP(MAIN!A2848,SQ!$B$18:$CC$56,39,FALSE),FALSE),"n/a")</f>
        <v>0</v>
      </c>
      <c r="N2848" s="46" t="s">
        <v>563</v>
      </c>
      <c r="O2848" s="46">
        <f>SUMIFS(MAN_ADJ!$L:$L,MAN_ADJ!$K:$K,MAIN!$D2848,MAN_ADJ!$J:$J,MAIN!$S2848)</f>
        <v>0</v>
      </c>
      <c r="P2848" s="25">
        <f t="shared" si="822"/>
        <v>3.8250000000000002</v>
      </c>
      <c r="Q2848" s="28">
        <f t="shared" si="813"/>
        <v>0.31074201701581045</v>
      </c>
      <c r="R2848" s="38">
        <f t="shared" si="812"/>
        <v>8.4842462253193958</v>
      </c>
      <c r="S2848" s="17" t="s">
        <v>272</v>
      </c>
      <c r="U2848" t="s">
        <v>577</v>
      </c>
    </row>
    <row r="2849" spans="1:21" x14ac:dyDescent="0.25">
      <c r="A2849" s="17" t="s">
        <v>272</v>
      </c>
      <c r="B2849" s="17" t="s">
        <v>93</v>
      </c>
      <c r="C2849" s="17" t="s">
        <v>273</v>
      </c>
      <c r="D2849" s="17" t="s">
        <v>106</v>
      </c>
      <c r="E2849" s="24">
        <f>IF(U2849="SC",SUMIFS(SC!F:F,SC!A:A,MAIN!D2849,SC!B:B,MAIN!A2849),SUMIFS(Allocations!$H:$H,Allocations!$A:$A,MAIN!$A2849,Allocations!$B:$B,MAIN!$D2849))</f>
        <v>26.887874564459928</v>
      </c>
      <c r="F2849" s="24">
        <f>IF(U2849="SC",SUMIFS(SC!J:J,SC!A:A,MAIN!D2849,SC!B:B,MAIN!A2849),SUMIFS(Allocations!M:M,Allocations!A:A,MAIN!A2849,Allocations!B:B,MAIN!D2849))</f>
        <v>2.5000000000000001E-2</v>
      </c>
      <c r="G2849" s="24">
        <f t="shared" si="820"/>
        <v>26.912874564459926</v>
      </c>
      <c r="H2849" s="24">
        <f>IFERROR(VLOOKUP(S2849,Swaps_wk!$A$2:$AP$151,HLOOKUP(MAIN!D2849,Swaps_wk!$B$2:$AP$151,150,FALSE),FALSE),0)</f>
        <v>0</v>
      </c>
      <c r="I2849" s="24">
        <f>SUMIFS(PASTE_DQS_TRACKER!$D:$D,PASTE_DQS_TRACKER!$C:$C,MAIN!$A2849,PASTE_DQS_TRACKER!$B:$B,MAIN!$D2849)-SUMIFS(PASTE_DQS_TRACKER!$D:$D,PASTE_DQS_TRACKER!$C:$C,MAIN!A2849,PASTE_DQS_TRACKER!$E:$E,MAIN!$D2849)</f>
        <v>-10.7</v>
      </c>
      <c r="J2849" s="25">
        <f t="shared" si="821"/>
        <v>16.212874564459927</v>
      </c>
      <c r="K2849" s="24">
        <f>IFERROR(IF(V2849="Flex",0,IF(D2849=$D$30,VLOOKUP(A2849,MMO_o10M_lease!$A$1:$F$51,5,FALSE),IF(D2849=$D$26,VLOOKUP(D2849,LANDINGS!$A$3:$BR$40,HLOOKUP(A2849,LANDINGS!$B$1:$CF$42,42,FALSE),FALSE)-IFERROR(VLOOKUP(A2849,MMO_o10M_lease!$A$1:$F$38,5,FALSE),0),VLOOKUP(D2849,LANDINGS!$A$3:$CF$40,HLOOKUP(A2849,LANDINGS!$B$1:$CF$42,42,FALSE),FALSE)))),0)</f>
        <v>2.7829999999999999</v>
      </c>
      <c r="L2849" s="24">
        <f>SUMIFS(PASTE_FLEX_TRACKER!$D:$D,PASTE_FLEX_TRACKER!$F:$F,MAIN!$A2849,PASTE_FLEX_TRACKER!$B:$B,MAIN!$D2849)-SUMIFS(PASTE_FLEX_TRACKER!$D:$D,PASTE_FLEX_TRACKER!$C:$C,MAIN!$A2849,PASTE_FLEX_TRACKER!$B:$B,MAIN!$D2849)</f>
        <v>0</v>
      </c>
      <c r="M2849" s="24">
        <f>IFERROR(-VLOOKUP(D2849,SQ!$A$19:$CC$52,HLOOKUP(MAIN!A2849,SQ!$B$18:$CC$56,39,FALSE),FALSE),"n/a")</f>
        <v>0</v>
      </c>
      <c r="N2849" s="46" t="s">
        <v>563</v>
      </c>
      <c r="O2849" s="46">
        <f>SUMIFS(MAN_ADJ!$L:$L,MAN_ADJ!$K:$K,MAIN!$D2849,MAN_ADJ!$J:$J,MAIN!$S2849)</f>
        <v>0</v>
      </c>
      <c r="P2849" s="25">
        <f t="shared" si="822"/>
        <v>2.7829999999999999</v>
      </c>
      <c r="Q2849" s="28">
        <f t="shared" si="813"/>
        <v>0.17165370575928499</v>
      </c>
      <c r="R2849" s="38">
        <f t="shared" si="812"/>
        <v>13.429874564459928</v>
      </c>
      <c r="S2849" s="17" t="s">
        <v>272</v>
      </c>
      <c r="U2849" t="s">
        <v>577</v>
      </c>
    </row>
    <row r="2850" spans="1:21" x14ac:dyDescent="0.25">
      <c r="A2850" s="17" t="s">
        <v>272</v>
      </c>
      <c r="B2850" s="17" t="s">
        <v>93</v>
      </c>
      <c r="C2850" s="17" t="s">
        <v>273</v>
      </c>
      <c r="D2850" s="17" t="s">
        <v>107</v>
      </c>
      <c r="E2850" s="24">
        <f>IF(U2850="SC",SUMIFS(SC!F:F,SC!A:A,MAIN!D2850,SC!B:B,MAIN!A2850),SUMIFS(Allocations!$H:$H,Allocations!$A:$A,MAIN!$A2850,Allocations!$B:$B,MAIN!$D2850))</f>
        <v>8.5970662020905912</v>
      </c>
      <c r="F2850" s="24">
        <f>IF(U2850="SC",SUMIFS(SC!J:J,SC!A:A,MAIN!D2850,SC!B:B,MAIN!A2850),SUMIFS(Allocations!M:M,Allocations!A:A,MAIN!A2850,Allocations!B:B,MAIN!D2850))</f>
        <v>1.2999999999999999E-2</v>
      </c>
      <c r="G2850" s="24">
        <f t="shared" si="820"/>
        <v>8.6100662020905911</v>
      </c>
      <c r="H2850" s="24">
        <f>IFERROR(VLOOKUP(S2850,Swaps_wk!$A$2:$AP$151,HLOOKUP(MAIN!D2850,Swaps_wk!$B$2:$AP$151,150,FALSE),FALSE),0)</f>
        <v>0</v>
      </c>
      <c r="I2850" s="24">
        <f>SUMIFS(PASTE_DQS_TRACKER!$D:$D,PASTE_DQS_TRACKER!$C:$C,MAIN!$A2850,PASTE_DQS_TRACKER!$B:$B,MAIN!$D2850)-SUMIFS(PASTE_DQS_TRACKER!$D:$D,PASTE_DQS_TRACKER!$C:$C,MAIN!A2850,PASTE_DQS_TRACKER!$E:$E,MAIN!$D2850)</f>
        <v>0</v>
      </c>
      <c r="J2850" s="25">
        <f t="shared" si="821"/>
        <v>8.6100662020905911</v>
      </c>
      <c r="K2850" s="24">
        <f>IFERROR(IF(V2850="Flex",0,IF(D2850=$D$30,VLOOKUP(A2850,MMO_o10M_lease!$A$1:$F$51,5,FALSE),IF(D2850=$D$26,VLOOKUP(D2850,LANDINGS!$A$3:$BR$40,HLOOKUP(A2850,LANDINGS!$B$1:$CF$42,42,FALSE),FALSE)-IFERROR(VLOOKUP(A2850,MMO_o10M_lease!$A$1:$F$38,5,FALSE),0),VLOOKUP(D2850,LANDINGS!$A$3:$CF$40,HLOOKUP(A2850,LANDINGS!$B$1:$CF$42,42,FALSE),FALSE)))),0)</f>
        <v>0.191</v>
      </c>
      <c r="L2850" s="24">
        <f>SUMIFS(PASTE_FLEX_TRACKER!$D:$D,PASTE_FLEX_TRACKER!$F:$F,MAIN!$A2850,PASTE_FLEX_TRACKER!$B:$B,MAIN!$D2850)-SUMIFS(PASTE_FLEX_TRACKER!$D:$D,PASTE_FLEX_TRACKER!$C:$C,MAIN!$A2850,PASTE_FLEX_TRACKER!$B:$B,MAIN!$D2850)</f>
        <v>0</v>
      </c>
      <c r="M2850" s="24">
        <f>IFERROR(-VLOOKUP(D2850,SQ!$A$19:$CC$52,HLOOKUP(MAIN!A2850,SQ!$B$18:$CC$56,39,FALSE),FALSE),"n/a")</f>
        <v>0</v>
      </c>
      <c r="N2850" s="46" t="s">
        <v>563</v>
      </c>
      <c r="O2850" s="46">
        <f>SUMIFS(MAN_ADJ!$L:$L,MAN_ADJ!$K:$K,MAIN!$D2850,MAN_ADJ!$J:$J,MAIN!$S2850)</f>
        <v>0</v>
      </c>
      <c r="P2850" s="25">
        <f t="shared" si="822"/>
        <v>0.191</v>
      </c>
      <c r="Q2850" s="28">
        <f t="shared" si="813"/>
        <v>2.2183336982196922E-2</v>
      </c>
      <c r="R2850" s="38">
        <f t="shared" si="812"/>
        <v>8.4190662020905904</v>
      </c>
      <c r="S2850" s="17" t="s">
        <v>272</v>
      </c>
      <c r="U2850" t="s">
        <v>577</v>
      </c>
    </row>
    <row r="2851" spans="1:21" x14ac:dyDescent="0.25">
      <c r="A2851" s="17" t="s">
        <v>272</v>
      </c>
      <c r="B2851" s="17" t="s">
        <v>93</v>
      </c>
      <c r="C2851" s="17" t="s">
        <v>273</v>
      </c>
      <c r="D2851" s="17" t="s">
        <v>108</v>
      </c>
      <c r="E2851" s="24">
        <f>IF(U2851="SC",SUMIFS(SC!F:F,SC!A:A,MAIN!D2851,SC!B:B,MAIN!A2851),SUMIFS(Allocations!$H:$H,Allocations!$A:$A,MAIN!$A2851,Allocations!$B:$B,MAIN!$D2851))</f>
        <v>0.98639256678281062</v>
      </c>
      <c r="F2851" s="24">
        <f>IF(U2851="SC",SUMIFS(SC!J:J,SC!A:A,MAIN!D2851,SC!B:B,MAIN!A2851),SUMIFS(Allocations!M:M,Allocations!A:A,MAIN!A2851,Allocations!B:B,MAIN!D2851))</f>
        <v>4.0000000000000001E-3</v>
      </c>
      <c r="G2851" s="24">
        <f t="shared" si="820"/>
        <v>0.99039256678281062</v>
      </c>
      <c r="H2851" s="24">
        <f>IFERROR(VLOOKUP(S2851,Swaps_wk!$A$2:$AP$151,HLOOKUP(MAIN!D2851,Swaps_wk!$B$2:$AP$151,150,FALSE),FALSE),0)</f>
        <v>0</v>
      </c>
      <c r="I2851" s="24">
        <f>SUMIFS(PASTE_DQS_TRACKER!$D:$D,PASTE_DQS_TRACKER!$C:$C,MAIN!$A2851,PASTE_DQS_TRACKER!$B:$B,MAIN!$D2851)-SUMIFS(PASTE_DQS_TRACKER!$D:$D,PASTE_DQS_TRACKER!$C:$C,MAIN!A2851,PASTE_DQS_TRACKER!$E:$E,MAIN!$D2851)</f>
        <v>0</v>
      </c>
      <c r="J2851" s="25">
        <f t="shared" si="821"/>
        <v>0.99039256678281062</v>
      </c>
      <c r="K2851" s="24">
        <f>IFERROR(IF(V2851="Flex",0,IF(D2851=$D$30,VLOOKUP(A2851,MMO_o10M_lease!$A$1:$F$51,5,FALSE),IF(D2851=$D$26,VLOOKUP(D2851,LANDINGS!$A$3:$BR$40,HLOOKUP(A2851,LANDINGS!$B$1:$CF$42,42,FALSE),FALSE)-IFERROR(VLOOKUP(A2851,MMO_o10M_lease!$A$1:$F$38,5,FALSE),0),VLOOKUP(D2851,LANDINGS!$A$3:$CF$40,HLOOKUP(A2851,LANDINGS!$B$1:$CF$42,42,FALSE),FALSE)))),0)</f>
        <v>4.7E-2</v>
      </c>
      <c r="L2851" s="24">
        <f>SUMIFS(PASTE_FLEX_TRACKER!$D:$D,PASTE_FLEX_TRACKER!$F:$F,MAIN!$A2851,PASTE_FLEX_TRACKER!$B:$B,MAIN!$D2851)-SUMIFS(PASTE_FLEX_TRACKER!$D:$D,PASTE_FLEX_TRACKER!$C:$C,MAIN!$A2851,PASTE_FLEX_TRACKER!$B:$B,MAIN!$D2851)</f>
        <v>0</v>
      </c>
      <c r="M2851" s="24">
        <f>IFERROR(-VLOOKUP(D2851,SQ!$A$19:$CC$52,HLOOKUP(MAIN!A2851,SQ!$B$18:$CC$56,39,FALSE),FALSE),"n/a")</f>
        <v>0</v>
      </c>
      <c r="N2851" s="46" t="s">
        <v>563</v>
      </c>
      <c r="O2851" s="46">
        <f>SUMIFS(MAN_ADJ!$L:$L,MAN_ADJ!$K:$K,MAIN!$D2851,MAN_ADJ!$J:$J,MAIN!$S2851)</f>
        <v>0</v>
      </c>
      <c r="P2851" s="25">
        <f t="shared" si="822"/>
        <v>4.7E-2</v>
      </c>
      <c r="Q2851" s="28">
        <f t="shared" si="813"/>
        <v>4.7455929675113286E-2</v>
      </c>
      <c r="R2851" s="38">
        <f t="shared" si="812"/>
        <v>0.94339256678281058</v>
      </c>
      <c r="S2851" s="17" t="s">
        <v>272</v>
      </c>
      <c r="U2851" t="s">
        <v>577</v>
      </c>
    </row>
    <row r="2852" spans="1:21" x14ac:dyDescent="0.25">
      <c r="A2852" s="17" t="s">
        <v>272</v>
      </c>
      <c r="B2852" s="17" t="s">
        <v>93</v>
      </c>
      <c r="C2852" s="17" t="s">
        <v>273</v>
      </c>
      <c r="D2852" s="17" t="s">
        <v>109</v>
      </c>
      <c r="E2852" s="24">
        <f>IF(U2852="SC",SUMIFS(SC!F:F,SC!A:A,MAIN!D2852,SC!B:B,MAIN!A2852),SUMIFS(Allocations!$H:$H,Allocations!$A:$A,MAIN!$A2852,Allocations!$B:$B,MAIN!$D2852))</f>
        <v>3.8783925667828099</v>
      </c>
      <c r="F2852" s="24">
        <f>IF(U2852="SC",SUMIFS(SC!J:J,SC!A:A,MAIN!D2852,SC!B:B,MAIN!A2852),SUMIFS(Allocations!M:M,Allocations!A:A,MAIN!A2852,Allocations!B:B,MAIN!D2852))</f>
        <v>2.3E-2</v>
      </c>
      <c r="G2852" s="24">
        <f t="shared" si="820"/>
        <v>3.90139256678281</v>
      </c>
      <c r="H2852" s="24">
        <f>IFERROR(VLOOKUP(S2852,Swaps_wk!$A$2:$AP$151,HLOOKUP(MAIN!D2852,Swaps_wk!$B$2:$AP$151,150,FALSE),FALSE),0)</f>
        <v>0</v>
      </c>
      <c r="I2852" s="24">
        <f>SUMIFS(PASTE_DQS_TRACKER!$D:$D,PASTE_DQS_TRACKER!$C:$C,MAIN!$A2852,PASTE_DQS_TRACKER!$B:$B,MAIN!$D2852)-SUMIFS(PASTE_DQS_TRACKER!$D:$D,PASTE_DQS_TRACKER!$C:$C,MAIN!A2852,PASTE_DQS_TRACKER!$E:$E,MAIN!$D2852)</f>
        <v>-1.7</v>
      </c>
      <c r="J2852" s="25">
        <f t="shared" si="821"/>
        <v>2.2013925667828103</v>
      </c>
      <c r="K2852" s="24">
        <f>IFERROR(IF(V2852="Flex",0,IF(D2852=$D$30,VLOOKUP(A2852,MMO_o10M_lease!$A$1:$F$51,5,FALSE),IF(D2852=$D$26,VLOOKUP(D2852,LANDINGS!$A$3:$BR$40,HLOOKUP(A2852,LANDINGS!$B$1:$CF$42,42,FALSE),FALSE)-IFERROR(VLOOKUP(A2852,MMO_o10M_lease!$A$1:$F$38,5,FALSE),0),VLOOKUP(D2852,LANDINGS!$A$3:$CF$40,HLOOKUP(A2852,LANDINGS!$B$1:$CF$42,42,FALSE),FALSE)))),0)</f>
        <v>1.2210000000000001</v>
      </c>
      <c r="L2852" s="24">
        <f>SUMIFS(PASTE_FLEX_TRACKER!$D:$D,PASTE_FLEX_TRACKER!$F:$F,MAIN!$A2852,PASTE_FLEX_TRACKER!$B:$B,MAIN!$D2852)-SUMIFS(PASTE_FLEX_TRACKER!$D:$D,PASTE_FLEX_TRACKER!$C:$C,MAIN!$A2852,PASTE_FLEX_TRACKER!$B:$B,MAIN!$D2852)</f>
        <v>0</v>
      </c>
      <c r="M2852" s="24">
        <f>IFERROR(-VLOOKUP(D2852,SQ!$A$19:$CC$52,HLOOKUP(MAIN!A2852,SQ!$B$18:$CC$56,39,FALSE),FALSE),"n/a")</f>
        <v>0</v>
      </c>
      <c r="N2852" s="46" t="s">
        <v>563</v>
      </c>
      <c r="O2852" s="46">
        <f>SUMIFS(MAN_ADJ!$L:$L,MAN_ADJ!$K:$K,MAIN!$D2852,MAN_ADJ!$J:$J,MAIN!$S2852)</f>
        <v>0</v>
      </c>
      <c r="P2852" s="25">
        <f t="shared" si="822"/>
        <v>1.2210000000000001</v>
      </c>
      <c r="Q2852" s="28">
        <f t="shared" si="813"/>
        <v>0.55464891561090846</v>
      </c>
      <c r="R2852" s="38">
        <f t="shared" si="812"/>
        <v>0.98039256678281017</v>
      </c>
      <c r="S2852" s="17" t="s">
        <v>272</v>
      </c>
      <c r="U2852" t="s">
        <v>577</v>
      </c>
    </row>
    <row r="2853" spans="1:21" x14ac:dyDescent="0.25">
      <c r="A2853" s="17" t="s">
        <v>272</v>
      </c>
      <c r="B2853" s="17" t="s">
        <v>93</v>
      </c>
      <c r="C2853" s="17" t="s">
        <v>273</v>
      </c>
      <c r="D2853" s="17" t="s">
        <v>110</v>
      </c>
      <c r="E2853" s="24">
        <f>IF(U2853="SC",SUMIFS(SC!F:F,SC!A:A,MAIN!D2853,SC!B:B,MAIN!A2853),SUMIFS(Allocations!$H:$H,Allocations!$A:$A,MAIN!$A2853,Allocations!$B:$B,MAIN!$D2853))</f>
        <v>1.1028339140534262</v>
      </c>
      <c r="F2853" s="24">
        <f>IF(U2853="SC",SUMIFS(SC!J:J,SC!A:A,MAIN!D2853,SC!B:B,MAIN!A2853),SUMIFS(Allocations!M:M,Allocations!A:A,MAIN!A2853,Allocations!B:B,MAIN!D2853))</f>
        <v>0.02</v>
      </c>
      <c r="G2853" s="24">
        <f t="shared" si="820"/>
        <v>1.1228339140534263</v>
      </c>
      <c r="H2853" s="24">
        <f>IFERROR(VLOOKUP(S2853,Swaps_wk!$A$2:$AP$151,HLOOKUP(MAIN!D2853,Swaps_wk!$B$2:$AP$151,150,FALSE),FALSE),0)</f>
        <v>0</v>
      </c>
      <c r="I2853" s="24">
        <f>SUMIFS(PASTE_DQS_TRACKER!$D:$D,PASTE_DQS_TRACKER!$C:$C,MAIN!$A2853,PASTE_DQS_TRACKER!$B:$B,MAIN!$D2853)-SUMIFS(PASTE_DQS_TRACKER!$D:$D,PASTE_DQS_TRACKER!$C:$C,MAIN!A2853,PASTE_DQS_TRACKER!$E:$E,MAIN!$D2853)</f>
        <v>-0.2</v>
      </c>
      <c r="J2853" s="25">
        <f t="shared" si="821"/>
        <v>0.9228339140534263</v>
      </c>
      <c r="K2853" s="24">
        <f>IFERROR(IF(V2853="Flex",0,IF(D2853=$D$30,VLOOKUP(A2853,MMO_o10M_lease!$A$1:$F$51,5,FALSE),IF(D2853=$D$26,VLOOKUP(D2853,LANDINGS!$A$3:$BR$40,HLOOKUP(A2853,LANDINGS!$B$1:$CF$42,42,FALSE),FALSE)-IFERROR(VLOOKUP(A2853,MMO_o10M_lease!$A$1:$F$38,5,FALSE),0),VLOOKUP(D2853,LANDINGS!$A$3:$CF$40,HLOOKUP(A2853,LANDINGS!$B$1:$CF$42,42,FALSE),FALSE)))),0)</f>
        <v>0.19</v>
      </c>
      <c r="L2853" s="24">
        <f>SUMIFS(PASTE_FLEX_TRACKER!$D:$D,PASTE_FLEX_TRACKER!$F:$F,MAIN!$A2853,PASTE_FLEX_TRACKER!$B:$B,MAIN!$D2853)-SUMIFS(PASTE_FLEX_TRACKER!$D:$D,PASTE_FLEX_TRACKER!$C:$C,MAIN!$A2853,PASTE_FLEX_TRACKER!$B:$B,MAIN!$D2853)</f>
        <v>0</v>
      </c>
      <c r="M2853" s="24">
        <f>IFERROR(-VLOOKUP(D2853,SQ!$A$19:$CC$52,HLOOKUP(MAIN!A2853,SQ!$B$18:$CC$56,39,FALSE),FALSE),"n/a")</f>
        <v>0</v>
      </c>
      <c r="N2853" s="46" t="s">
        <v>563</v>
      </c>
      <c r="O2853" s="46">
        <f>SUMIFS(MAN_ADJ!$L:$L,MAN_ADJ!$K:$K,MAIN!$D2853,MAN_ADJ!$J:$J,MAIN!$S2853)</f>
        <v>0</v>
      </c>
      <c r="P2853" s="25">
        <f t="shared" si="822"/>
        <v>0.19</v>
      </c>
      <c r="Q2853" s="28">
        <f t="shared" si="813"/>
        <v>0.20588753523962947</v>
      </c>
      <c r="R2853" s="38">
        <f t="shared" si="812"/>
        <v>0.73283391405342635</v>
      </c>
      <c r="S2853" s="17" t="s">
        <v>272</v>
      </c>
      <c r="U2853" t="s">
        <v>577</v>
      </c>
    </row>
    <row r="2854" spans="1:21" x14ac:dyDescent="0.25">
      <c r="A2854" s="17" t="s">
        <v>272</v>
      </c>
      <c r="B2854" s="17" t="s">
        <v>93</v>
      </c>
      <c r="C2854" s="17" t="s">
        <v>273</v>
      </c>
      <c r="D2854" s="17" t="s">
        <v>111</v>
      </c>
      <c r="E2854" s="24">
        <f>IF(U2854="SC",SUMIFS(SC!F:F,SC!A:A,MAIN!D2854,SC!B:B,MAIN!A2854),SUMIFS(Allocations!$H:$H,Allocations!$A:$A,MAIN!$A2854,Allocations!$B:$B,MAIN!$D2854))</f>
        <v>43.123045296167241</v>
      </c>
      <c r="F2854" s="24">
        <f>IF(U2854="SC",SUMIFS(SC!J:J,SC!A:A,MAIN!D2854,SC!B:B,MAIN!A2854),SUMIFS(Allocations!M:M,Allocations!A:A,MAIN!A2854,Allocations!B:B,MAIN!D2854))</f>
        <v>0</v>
      </c>
      <c r="G2854" s="24">
        <f t="shared" si="820"/>
        <v>43.123045296167241</v>
      </c>
      <c r="H2854" s="24">
        <f>IFERROR(VLOOKUP(S2854,Swaps_wk!$A$2:$AP$151,HLOOKUP(MAIN!D2854,Swaps_wk!$B$2:$AP$151,150,FALSE),FALSE),0)</f>
        <v>0</v>
      </c>
      <c r="I2854" s="24">
        <f>SUMIFS(PASTE_DQS_TRACKER!$D:$D,PASTE_DQS_TRACKER!$C:$C,MAIN!$A2854,PASTE_DQS_TRACKER!$B:$B,MAIN!$D2854)-SUMIFS(PASTE_DQS_TRACKER!$D:$D,PASTE_DQS_TRACKER!$C:$C,MAIN!A2854,PASTE_DQS_TRACKER!$E:$E,MAIN!$D2854)</f>
        <v>0</v>
      </c>
      <c r="J2854" s="25">
        <f t="shared" si="821"/>
        <v>43.123045296167241</v>
      </c>
      <c r="K2854" s="24">
        <f>IFERROR(IF(V2854="Flex",0,IF(D2854=$D$30,VLOOKUP(A2854,MMO_o10M_lease!$A$1:$F$51,5,FALSE),IF(D2854=$D$26,VLOOKUP(D2854,LANDINGS!$A$3:$BR$40,HLOOKUP(A2854,LANDINGS!$B$1:$CF$42,42,FALSE),FALSE)-IFERROR(VLOOKUP(A2854,MMO_o10M_lease!$A$1:$F$38,5,FALSE),0),VLOOKUP(D2854,LANDINGS!$A$3:$CF$40,HLOOKUP(A2854,LANDINGS!$B$1:$CF$42,42,FALSE),FALSE)))),0)</f>
        <v>8.1000000000000003E-2</v>
      </c>
      <c r="L2854" s="24">
        <f>SUMIFS(PASTE_FLEX_TRACKER!$D:$D,PASTE_FLEX_TRACKER!$F:$F,MAIN!$A2854,PASTE_FLEX_TRACKER!$B:$B,MAIN!$D2854)-SUMIFS(PASTE_FLEX_TRACKER!$D:$D,PASTE_FLEX_TRACKER!$C:$C,MAIN!$A2854,PASTE_FLEX_TRACKER!$B:$B,MAIN!$D2854)</f>
        <v>0</v>
      </c>
      <c r="M2854" s="24">
        <f>IFERROR(-VLOOKUP(D2854,SQ!$A$19:$CC$52,HLOOKUP(MAIN!A2854,SQ!$B$18:$CC$56,39,FALSE),FALSE),"n/a")</f>
        <v>0</v>
      </c>
      <c r="N2854" s="46" t="s">
        <v>563</v>
      </c>
      <c r="O2854" s="46">
        <f>SUMIFS(MAN_ADJ!$L:$L,MAN_ADJ!$K:$K,MAIN!$D2854,MAN_ADJ!$J:$J,MAIN!$S2854)</f>
        <v>0</v>
      </c>
      <c r="P2854" s="25">
        <f t="shared" si="822"/>
        <v>8.1000000000000003E-2</v>
      </c>
      <c r="Q2854" s="28">
        <f t="shared" si="813"/>
        <v>1.8783460083511136E-3</v>
      </c>
      <c r="R2854" s="38">
        <f t="shared" si="812"/>
        <v>43.042045296167238</v>
      </c>
      <c r="S2854" s="17" t="s">
        <v>272</v>
      </c>
      <c r="U2854" t="s">
        <v>577</v>
      </c>
    </row>
    <row r="2855" spans="1:21" x14ac:dyDescent="0.25">
      <c r="A2855" s="17" t="s">
        <v>272</v>
      </c>
      <c r="B2855" s="17" t="s">
        <v>93</v>
      </c>
      <c r="C2855" s="17" t="s">
        <v>273</v>
      </c>
      <c r="D2855" s="17" t="s">
        <v>112</v>
      </c>
      <c r="E2855" s="24">
        <f>IF(U2855="SC",SUMIFS(SC!F:F,SC!A:A,MAIN!D2855,SC!B:B,MAIN!A2855),SUMIFS(Allocations!$H:$H,Allocations!$A:$A,MAIN!$A2855,Allocations!$B:$B,MAIN!$D2855))</f>
        <v>5.5449593495934959</v>
      </c>
      <c r="F2855" s="24">
        <f>IF(U2855="SC",SUMIFS(SC!J:J,SC!A:A,MAIN!D2855,SC!B:B,MAIN!A2855),SUMIFS(Allocations!M:M,Allocations!A:A,MAIN!A2855,Allocations!B:B,MAIN!D2855))</f>
        <v>0</v>
      </c>
      <c r="G2855" s="24">
        <f t="shared" si="820"/>
        <v>5.5449593495934959</v>
      </c>
      <c r="H2855" s="24">
        <f>IFERROR(VLOOKUP(S2855,Swaps_wk!$A$2:$AP$151,HLOOKUP(MAIN!D2855,Swaps_wk!$B$2:$AP$151,150,FALSE),FALSE),0)</f>
        <v>0</v>
      </c>
      <c r="I2855" s="24">
        <f>SUMIFS(PASTE_DQS_TRACKER!$D:$D,PASTE_DQS_TRACKER!$C:$C,MAIN!$A2855,PASTE_DQS_TRACKER!$B:$B,MAIN!$D2855)-SUMIFS(PASTE_DQS_TRACKER!$D:$D,PASTE_DQS_TRACKER!$C:$C,MAIN!A2855,PASTE_DQS_TRACKER!$E:$E,MAIN!$D2855)</f>
        <v>-4.2</v>
      </c>
      <c r="J2855" s="25">
        <f t="shared" si="821"/>
        <v>1.3449593495934957</v>
      </c>
      <c r="K2855" s="24">
        <f>IFERROR(IF(V2855="Flex",0,IF(D2855=$D$30,VLOOKUP(A2855,MMO_o10M_lease!$A$1:$F$51,5,FALSE),IF(D2855=$D$26,VLOOKUP(D2855,LANDINGS!$A$3:$BR$40,HLOOKUP(A2855,LANDINGS!$B$1:$CF$42,42,FALSE),FALSE)-IFERROR(VLOOKUP(A2855,MMO_o10M_lease!$A$1:$F$38,5,FALSE),0),VLOOKUP(D2855,LANDINGS!$A$3:$CF$40,HLOOKUP(A2855,LANDINGS!$B$1:$CF$42,42,FALSE),FALSE)))),0)</f>
        <v>6.9000000000000006E-2</v>
      </c>
      <c r="L2855" s="24">
        <f>SUMIFS(PASTE_FLEX_TRACKER!$D:$D,PASTE_FLEX_TRACKER!$F:$F,MAIN!$A2855,PASTE_FLEX_TRACKER!$B:$B,MAIN!$D2855)-SUMIFS(PASTE_FLEX_TRACKER!$D:$D,PASTE_FLEX_TRACKER!$C:$C,MAIN!$A2855,PASTE_FLEX_TRACKER!$B:$B,MAIN!$D2855)</f>
        <v>0</v>
      </c>
      <c r="M2855" s="24">
        <f>IFERROR(-VLOOKUP(D2855,SQ!$A$19:$CC$52,HLOOKUP(MAIN!A2855,SQ!$B$18:$CC$56,39,FALSE),FALSE),"n/a")</f>
        <v>0</v>
      </c>
      <c r="N2855" s="46" t="s">
        <v>563</v>
      </c>
      <c r="O2855" s="46">
        <f>SUMIFS(MAN_ADJ!$L:$L,MAN_ADJ!$K:$K,MAIN!$D2855,MAN_ADJ!$J:$J,MAIN!$S2855)</f>
        <v>0</v>
      </c>
      <c r="P2855" s="25">
        <f t="shared" si="822"/>
        <v>6.9000000000000006E-2</v>
      </c>
      <c r="Q2855" s="28">
        <f t="shared" si="813"/>
        <v>5.1302665780088269E-2</v>
      </c>
      <c r="R2855" s="38">
        <f t="shared" si="812"/>
        <v>1.2759593495934958</v>
      </c>
      <c r="S2855" s="17" t="s">
        <v>272</v>
      </c>
      <c r="U2855" t="s">
        <v>577</v>
      </c>
    </row>
    <row r="2856" spans="1:21" x14ac:dyDescent="0.25">
      <c r="A2856" s="17" t="s">
        <v>272</v>
      </c>
      <c r="B2856" s="17" t="s">
        <v>93</v>
      </c>
      <c r="C2856" s="17" t="s">
        <v>273</v>
      </c>
      <c r="D2856" s="17" t="s">
        <v>113</v>
      </c>
      <c r="E2856" s="24">
        <f>IF(U2856="SC",SUMIFS(SC!F:F,SC!A:A,MAIN!D2856,SC!B:B,MAIN!A2856),SUMIFS(Allocations!$H:$H,Allocations!$A:$A,MAIN!$A2856,Allocations!$B:$B,MAIN!$D2856))</f>
        <v>123.60920789779325</v>
      </c>
      <c r="F2856" s="24">
        <f>IF(U2856="SC",SUMIFS(SC!J:J,SC!A:A,MAIN!D2856,SC!B:B,MAIN!A2856),SUMIFS(Allocations!M:M,Allocations!A:A,MAIN!A2856,Allocations!B:B,MAIN!D2856))</f>
        <v>18.606999999999999</v>
      </c>
      <c r="G2856" s="24">
        <f t="shared" si="820"/>
        <v>142.21620789779325</v>
      </c>
      <c r="H2856" s="24">
        <f>IFERROR(VLOOKUP(S2856,Swaps_wk!$A$2:$AP$151,HLOOKUP(MAIN!D2856,Swaps_wk!$B$2:$AP$151,150,FALSE),FALSE),0)</f>
        <v>0</v>
      </c>
      <c r="I2856" s="24">
        <f>SUMIFS(PASTE_DQS_TRACKER!$D:$D,PASTE_DQS_TRACKER!$C:$C,MAIN!$A2856,PASTE_DQS_TRACKER!$B:$B,MAIN!$D2856)-SUMIFS(PASTE_DQS_TRACKER!$D:$D,PASTE_DQS_TRACKER!$C:$C,MAIN!A2856,PASTE_DQS_TRACKER!$E:$E,MAIN!$D2856)</f>
        <v>0</v>
      </c>
      <c r="J2856" s="25">
        <f t="shared" si="821"/>
        <v>142.21620789779325</v>
      </c>
      <c r="K2856" s="24">
        <f>IFERROR(IF(V2856="Flex",0,IF(D2856=$D$30,VLOOKUP(A2856,MMO_o10M_lease!$A$1:$F$51,5,FALSE),IF(D2856=$D$26,VLOOKUP(D2856,LANDINGS!$A$3:$BR$40,HLOOKUP(A2856,LANDINGS!$B$1:$CF$42,42,FALSE),FALSE)-IFERROR(VLOOKUP(A2856,MMO_o10M_lease!$A$1:$F$38,5,FALSE),0),VLOOKUP(D2856,LANDINGS!$A$3:$CF$40,HLOOKUP(A2856,LANDINGS!$B$1:$CF$42,42,FALSE),FALSE)))),0)</f>
        <v>97.913000000000011</v>
      </c>
      <c r="L2856" s="24">
        <f>SUMIFS(PASTE_FLEX_TRACKER!$D:$D,PASTE_FLEX_TRACKER!$F:$F,MAIN!$A2856,PASTE_FLEX_TRACKER!$B:$B,MAIN!$D2856)-SUMIFS(PASTE_FLEX_TRACKER!$D:$D,PASTE_FLEX_TRACKER!$C:$C,MAIN!$A2856,PASTE_FLEX_TRACKER!$B:$B,MAIN!$D2856)</f>
        <v>0</v>
      </c>
      <c r="M2856" s="24">
        <f>IFERROR(-VLOOKUP(D2856,SQ!$A$19:$CC$52,HLOOKUP(MAIN!A2856,SQ!$B$18:$CC$56,39,FALSE),FALSE),"n/a")</f>
        <v>0</v>
      </c>
      <c r="N2856" s="46" t="s">
        <v>563</v>
      </c>
      <c r="O2856" s="46">
        <f>SUMIFS(MAN_ADJ!$L:$L,MAN_ADJ!$K:$K,MAIN!$D2856,MAN_ADJ!$J:$J,MAIN!$S2856)</f>
        <v>0</v>
      </c>
      <c r="P2856" s="25">
        <f t="shared" si="822"/>
        <v>97.913000000000011</v>
      </c>
      <c r="Q2856" s="28">
        <f t="shared" si="813"/>
        <v>0.68847989583836533</v>
      </c>
      <c r="R2856" s="38">
        <f t="shared" si="812"/>
        <v>44.303207897793243</v>
      </c>
      <c r="S2856" s="17" t="s">
        <v>272</v>
      </c>
      <c r="U2856" t="s">
        <v>577</v>
      </c>
    </row>
    <row r="2857" spans="1:21" x14ac:dyDescent="0.25">
      <c r="A2857" s="17" t="s">
        <v>272</v>
      </c>
      <c r="B2857" s="17" t="s">
        <v>93</v>
      </c>
      <c r="C2857" s="17" t="s">
        <v>273</v>
      </c>
      <c r="D2857" s="17" t="s">
        <v>114</v>
      </c>
      <c r="E2857" s="24">
        <f>IF(U2857="SC",SUMIFS(SC!F:F,SC!A:A,MAIN!D2857,SC!B:B,MAIN!A2857),SUMIFS(Allocations!$H:$H,Allocations!$A:$A,MAIN!$A2857,Allocations!$B:$B,MAIN!$D2857))</f>
        <v>0</v>
      </c>
      <c r="F2857" s="24">
        <f>IF(U2857="SC",SUMIFS(SC!J:J,SC!A:A,MAIN!D2857,SC!B:B,MAIN!A2857),SUMIFS(Allocations!M:M,Allocations!A:A,MAIN!A2857,Allocations!B:B,MAIN!D2857))</f>
        <v>0</v>
      </c>
      <c r="G2857" s="24">
        <f t="shared" si="820"/>
        <v>0</v>
      </c>
      <c r="H2857" s="24">
        <f>IFERROR(VLOOKUP(S2857,Swaps_wk!$A$2:$AP$151,HLOOKUP(MAIN!D2857,Swaps_wk!$B$2:$AP$151,150,FALSE),FALSE),0)</f>
        <v>0</v>
      </c>
      <c r="I2857" s="24">
        <f>SUMIFS(PASTE_DQS_TRACKER!$D:$D,PASTE_DQS_TRACKER!$C:$C,MAIN!$A2857,PASTE_DQS_TRACKER!$B:$B,MAIN!$D2857)-SUMIFS(PASTE_DQS_TRACKER!$D:$D,PASTE_DQS_TRACKER!$C:$C,MAIN!A2857,PASTE_DQS_TRACKER!$E:$E,MAIN!$D2857)</f>
        <v>0</v>
      </c>
      <c r="J2857" s="25">
        <f t="shared" si="821"/>
        <v>0</v>
      </c>
      <c r="K2857" s="24">
        <f>IFERROR(IF(V2857="Flex",0,IF(D2857=$D$30,VLOOKUP(A2857,MMO_o10M_lease!$A$1:$F$51,5,FALSE),IF(D2857=$D$26,VLOOKUP(D2857,LANDINGS!$A$3:$BR$40,HLOOKUP(A2857,LANDINGS!$B$1:$CF$42,42,FALSE),FALSE)-IFERROR(VLOOKUP(A2857,MMO_o10M_lease!$A$1:$F$38,5,FALSE),0),VLOOKUP(D2857,LANDINGS!$A$3:$CF$40,HLOOKUP(A2857,LANDINGS!$B$1:$CF$42,42,FALSE),FALSE)))),0)</f>
        <v>0</v>
      </c>
      <c r="L2857" s="24">
        <f>SUMIFS(PASTE_FLEX_TRACKER!$D:$D,PASTE_FLEX_TRACKER!$F:$F,MAIN!$A2857,PASTE_FLEX_TRACKER!$B:$B,MAIN!$D2857)-SUMIFS(PASTE_FLEX_TRACKER!$D:$D,PASTE_FLEX_TRACKER!$C:$C,MAIN!$A2857,PASTE_FLEX_TRACKER!$B:$B,MAIN!$D2857)</f>
        <v>0</v>
      </c>
      <c r="M2857" s="24">
        <f>IFERROR(-VLOOKUP(D2857,SQ!$A$19:$CC$52,HLOOKUP(MAIN!A2857,SQ!$B$18:$CC$56,39,FALSE),FALSE),"n/a")</f>
        <v>0</v>
      </c>
      <c r="N2857" s="46" t="s">
        <v>563</v>
      </c>
      <c r="O2857" s="46">
        <f>SUMIFS(MAN_ADJ!$L:$L,MAN_ADJ!$K:$K,MAIN!$D2857,MAN_ADJ!$J:$J,MAIN!$S2857)</f>
        <v>0</v>
      </c>
      <c r="P2857" s="25">
        <f t="shared" si="822"/>
        <v>0</v>
      </c>
      <c r="Q2857" s="28" t="str">
        <f t="shared" si="813"/>
        <v>n/a</v>
      </c>
      <c r="R2857" s="38">
        <f t="shared" si="812"/>
        <v>0</v>
      </c>
      <c r="S2857" s="17" t="s">
        <v>272</v>
      </c>
      <c r="U2857" t="s">
        <v>577</v>
      </c>
    </row>
    <row r="2858" spans="1:21" x14ac:dyDescent="0.25">
      <c r="A2858" s="17" t="s">
        <v>272</v>
      </c>
      <c r="B2858" s="17" t="s">
        <v>93</v>
      </c>
      <c r="C2858" s="17" t="s">
        <v>273</v>
      </c>
      <c r="D2858" s="17" t="s">
        <v>115</v>
      </c>
      <c r="E2858" s="24">
        <f>IF(U2858="SC",SUMIFS(SC!F:F,SC!A:A,MAIN!D2858,SC!B:B,MAIN!A2858),SUMIFS(Allocations!$H:$H,Allocations!$A:$A,MAIN!$A2858,Allocations!$B:$B,MAIN!$D2858))</f>
        <v>23.235087108013936</v>
      </c>
      <c r="F2858" s="24">
        <f>IF(U2858="SC",SUMIFS(SC!J:J,SC!A:A,MAIN!D2858,SC!B:B,MAIN!A2858),SUMIFS(Allocations!M:M,Allocations!A:A,MAIN!A2858,Allocations!B:B,MAIN!D2858))</f>
        <v>0.215</v>
      </c>
      <c r="G2858" s="24">
        <f t="shared" si="820"/>
        <v>23.450087108013935</v>
      </c>
      <c r="H2858" s="24">
        <f>IFERROR(VLOOKUP(S2858,Swaps_wk!$A$2:$AP$151,HLOOKUP(MAIN!D2858,Swaps_wk!$B$2:$AP$151,150,FALSE),FALSE),0)</f>
        <v>0</v>
      </c>
      <c r="I2858" s="24">
        <f>SUMIFS(PASTE_DQS_TRACKER!$D:$D,PASTE_DQS_TRACKER!$C:$C,MAIN!$A2858,PASTE_DQS_TRACKER!$B:$B,MAIN!$D2858)-SUMIFS(PASTE_DQS_TRACKER!$D:$D,PASTE_DQS_TRACKER!$C:$C,MAIN!A2858,PASTE_DQS_TRACKER!$E:$E,MAIN!$D2858)</f>
        <v>0</v>
      </c>
      <c r="J2858" s="25">
        <f t="shared" si="821"/>
        <v>23.450087108013935</v>
      </c>
      <c r="K2858" s="24">
        <f>IFERROR(IF(V2858="Flex",0,IF(D2858=$D$30,VLOOKUP(A2858,MMO_o10M_lease!$A$1:$F$51,5,FALSE),IF(D2858=$D$26,VLOOKUP(D2858,LANDINGS!$A$3:$BR$40,HLOOKUP(A2858,LANDINGS!$B$1:$CF$42,42,FALSE),FALSE)-IFERROR(VLOOKUP(A2858,MMO_o10M_lease!$A$1:$F$38,5,FALSE),0),VLOOKUP(D2858,LANDINGS!$A$3:$CF$40,HLOOKUP(A2858,LANDINGS!$B$1:$CF$42,42,FALSE),FALSE)))),0)</f>
        <v>0.49399999999999999</v>
      </c>
      <c r="L2858" s="24">
        <f>SUMIFS(PASTE_FLEX_TRACKER!$D:$D,PASTE_FLEX_TRACKER!$F:$F,MAIN!$A2858,PASTE_FLEX_TRACKER!$B:$B,MAIN!$D2858)-SUMIFS(PASTE_FLEX_TRACKER!$D:$D,PASTE_FLEX_TRACKER!$C:$C,MAIN!$A2858,PASTE_FLEX_TRACKER!$B:$B,MAIN!$D2858)</f>
        <v>0</v>
      </c>
      <c r="M2858" s="24">
        <f>IFERROR(-VLOOKUP(D2858,SQ!$A$19:$CC$52,HLOOKUP(MAIN!A2858,SQ!$B$18:$CC$56,39,FALSE),FALSE),"n/a")</f>
        <v>0</v>
      </c>
      <c r="N2858" s="46" t="s">
        <v>563</v>
      </c>
      <c r="O2858" s="46">
        <f>SUMIFS(MAN_ADJ!$L:$L,MAN_ADJ!$K:$K,MAIN!$D2858,MAN_ADJ!$J:$J,MAIN!$S2858)</f>
        <v>0</v>
      </c>
      <c r="P2858" s="25">
        <f t="shared" si="822"/>
        <v>0.49399999999999999</v>
      </c>
      <c r="Q2858" s="28">
        <f t="shared" si="813"/>
        <v>2.1066019828607726E-2</v>
      </c>
      <c r="R2858" s="38">
        <f t="shared" si="812"/>
        <v>22.956087108013936</v>
      </c>
      <c r="S2858" s="17" t="s">
        <v>272</v>
      </c>
      <c r="U2858" t="s">
        <v>577</v>
      </c>
    </row>
    <row r="2859" spans="1:21" x14ac:dyDescent="0.25">
      <c r="A2859" s="17" t="s">
        <v>272</v>
      </c>
      <c r="B2859" s="17" t="s">
        <v>93</v>
      </c>
      <c r="C2859" s="17" t="s">
        <v>273</v>
      </c>
      <c r="D2859" s="17" t="s">
        <v>116</v>
      </c>
      <c r="E2859" s="24">
        <f>IF(U2859="SC",SUMIFS(SC!F:F,SC!A:A,MAIN!D2859,SC!B:B,MAIN!A2859),SUMIFS(Allocations!$H:$H,Allocations!$A:$A,MAIN!$A2859,Allocations!$B:$B,MAIN!$D2859))</f>
        <v>50.95988385598141</v>
      </c>
      <c r="F2859" s="24">
        <f>IF(U2859="SC",SUMIFS(SC!J:J,SC!A:A,MAIN!D2859,SC!B:B,MAIN!A2859),SUMIFS(Allocations!M:M,Allocations!A:A,MAIN!A2859,Allocations!B:B,MAIN!D2859))</f>
        <v>2.6230000000000002</v>
      </c>
      <c r="G2859" s="24">
        <f t="shared" si="820"/>
        <v>53.582883855981407</v>
      </c>
      <c r="H2859" s="24">
        <f>IFERROR(VLOOKUP(S2859,Swaps_wk!$A$2:$AP$151,HLOOKUP(MAIN!D2859,Swaps_wk!$B$2:$AP$151,150,FALSE),FALSE),0)</f>
        <v>0</v>
      </c>
      <c r="I2859" s="24">
        <f>SUMIFS(PASTE_DQS_TRACKER!$D:$D,PASTE_DQS_TRACKER!$C:$C,MAIN!$A2859,PASTE_DQS_TRACKER!$B:$B,MAIN!$D2859)-SUMIFS(PASTE_DQS_TRACKER!$D:$D,PASTE_DQS_TRACKER!$C:$C,MAIN!A2859,PASTE_DQS_TRACKER!$E:$E,MAIN!$D2859)</f>
        <v>-4.5</v>
      </c>
      <c r="J2859" s="25">
        <f t="shared" si="821"/>
        <v>49.082883855981407</v>
      </c>
      <c r="K2859" s="24">
        <f>IFERROR(IF(V2859="Flex",0,IF(D2859=$D$30,VLOOKUP(A2859,MMO_o10M_lease!$A$1:$F$51,5,FALSE),IF(D2859=$D$26,VLOOKUP(D2859,LANDINGS!$A$3:$BR$40,HLOOKUP(A2859,LANDINGS!$B$1:$CF$42,42,FALSE),FALSE)-IFERROR(VLOOKUP(A2859,MMO_o10M_lease!$A$1:$F$38,5,FALSE),0),VLOOKUP(D2859,LANDINGS!$A$3:$CF$40,HLOOKUP(A2859,LANDINGS!$B$1:$CF$42,42,FALSE),FALSE)))),0)</f>
        <v>3.0670000000000002</v>
      </c>
      <c r="L2859" s="24">
        <f>SUMIFS(PASTE_FLEX_TRACKER!$D:$D,PASTE_FLEX_TRACKER!$F:$F,MAIN!$A2859,PASTE_FLEX_TRACKER!$B:$B,MAIN!$D2859)-SUMIFS(PASTE_FLEX_TRACKER!$D:$D,PASTE_FLEX_TRACKER!$C:$C,MAIN!$A2859,PASTE_FLEX_TRACKER!$B:$B,MAIN!$D2859)</f>
        <v>0</v>
      </c>
      <c r="M2859" s="24">
        <f>IFERROR(-VLOOKUP(D2859,SQ!$A$19:$CC$52,HLOOKUP(MAIN!A2859,SQ!$B$18:$CC$56,39,FALSE),FALSE),"n/a")</f>
        <v>0</v>
      </c>
      <c r="N2859" s="46" t="s">
        <v>563</v>
      </c>
      <c r="O2859" s="46">
        <f>SUMIFS(MAN_ADJ!$L:$L,MAN_ADJ!$K:$K,MAIN!$D2859,MAN_ADJ!$J:$J,MAIN!$S2859)</f>
        <v>0</v>
      </c>
      <c r="P2859" s="25">
        <f t="shared" si="822"/>
        <v>3.0670000000000002</v>
      </c>
      <c r="Q2859" s="28">
        <f t="shared" si="813"/>
        <v>6.2486140973280348E-2</v>
      </c>
      <c r="R2859" s="38">
        <f t="shared" si="812"/>
        <v>46.015883855981407</v>
      </c>
      <c r="S2859" s="17" t="s">
        <v>272</v>
      </c>
      <c r="U2859" t="s">
        <v>577</v>
      </c>
    </row>
    <row r="2860" spans="1:21" x14ac:dyDescent="0.25">
      <c r="A2860" s="17" t="s">
        <v>272</v>
      </c>
      <c r="B2860" s="17" t="s">
        <v>93</v>
      </c>
      <c r="C2860" s="17" t="s">
        <v>273</v>
      </c>
      <c r="D2860" s="17" t="s">
        <v>117</v>
      </c>
      <c r="E2860" s="24">
        <f>IF(U2860="SC",SUMIFS(SC!F:F,SC!A:A,MAIN!D2860,SC!B:B,MAIN!A2860),SUMIFS(Allocations!$H:$H,Allocations!$A:$A,MAIN!$A2860,Allocations!$B:$B,MAIN!$D2860))</f>
        <v>0</v>
      </c>
      <c r="F2860" s="24">
        <f>IF(U2860="SC",SUMIFS(SC!J:J,SC!A:A,MAIN!D2860,SC!B:B,MAIN!A2860),SUMIFS(Allocations!M:M,Allocations!A:A,MAIN!A2860,Allocations!B:B,MAIN!D2860))</f>
        <v>0</v>
      </c>
      <c r="G2860" s="24">
        <f t="shared" si="820"/>
        <v>0</v>
      </c>
      <c r="H2860" s="24">
        <f>IFERROR(VLOOKUP(S2860,Swaps_wk!$A$2:$AP$151,HLOOKUP(MAIN!D2860,Swaps_wk!$B$2:$AP$151,150,FALSE),FALSE),0)</f>
        <v>0</v>
      </c>
      <c r="I2860" s="24">
        <f>SUMIFS(PASTE_DQS_TRACKER!$D:$D,PASTE_DQS_TRACKER!$C:$C,MAIN!$A2860,PASTE_DQS_TRACKER!$B:$B,MAIN!$D2860)-SUMIFS(PASTE_DQS_TRACKER!$D:$D,PASTE_DQS_TRACKER!$C:$C,MAIN!A2860,PASTE_DQS_TRACKER!$E:$E,MAIN!$D2860)</f>
        <v>0</v>
      </c>
      <c r="J2860" s="25">
        <f t="shared" si="821"/>
        <v>0</v>
      </c>
      <c r="K2860" s="24">
        <f>IFERROR(IF(V2860="Flex",0,IF(D2860=$D$30,VLOOKUP(A2860,MMO_o10M_lease!$A$1:$F$51,5,FALSE),IF(D2860=$D$26,VLOOKUP(D2860,LANDINGS!$A$3:$BR$40,HLOOKUP(A2860,LANDINGS!$B$1:$CF$42,42,FALSE),FALSE)-IFERROR(VLOOKUP(A2860,MMO_o10M_lease!$A$1:$F$38,5,FALSE),0),VLOOKUP(D2860,LANDINGS!$A$3:$CF$40,HLOOKUP(A2860,LANDINGS!$B$1:$CF$42,42,FALSE),FALSE)))),0)</f>
        <v>0</v>
      </c>
      <c r="L2860" s="24">
        <f>SUMIFS(PASTE_FLEX_TRACKER!$D:$D,PASTE_FLEX_TRACKER!$F:$F,MAIN!$A2860,PASTE_FLEX_TRACKER!$B:$B,MAIN!$D2860)-SUMIFS(PASTE_FLEX_TRACKER!$D:$D,PASTE_FLEX_TRACKER!$C:$C,MAIN!$A2860,PASTE_FLEX_TRACKER!$B:$B,MAIN!$D2860)</f>
        <v>0</v>
      </c>
      <c r="M2860" s="24">
        <f>IFERROR(-VLOOKUP(D2860,SQ!$A$19:$CC$52,HLOOKUP(MAIN!A2860,SQ!$B$18:$CC$56,39,FALSE),FALSE),"n/a")</f>
        <v>0</v>
      </c>
      <c r="N2860" s="46" t="s">
        <v>563</v>
      </c>
      <c r="O2860" s="46">
        <f>SUMIFS(MAN_ADJ!$L:$L,MAN_ADJ!$K:$K,MAIN!$D2860,MAN_ADJ!$J:$J,MAIN!$S2860)</f>
        <v>0</v>
      </c>
      <c r="P2860" s="25">
        <f t="shared" si="822"/>
        <v>0</v>
      </c>
      <c r="Q2860" s="28" t="str">
        <f t="shared" si="813"/>
        <v>n/a</v>
      </c>
      <c r="R2860" s="38">
        <f t="shared" si="812"/>
        <v>0</v>
      </c>
      <c r="S2860" s="17" t="s">
        <v>272</v>
      </c>
      <c r="U2860" t="s">
        <v>577</v>
      </c>
    </row>
    <row r="2861" spans="1:21" x14ac:dyDescent="0.25">
      <c r="A2861" s="17" t="s">
        <v>272</v>
      </c>
      <c r="B2861" s="17" t="s">
        <v>93</v>
      </c>
      <c r="C2861" s="17" t="s">
        <v>273</v>
      </c>
      <c r="D2861" s="17" t="s">
        <v>118</v>
      </c>
      <c r="E2861" s="24">
        <f>IF(U2861="SC",SUMIFS(SC!F:F,SC!A:A,MAIN!D2861,SC!B:B,MAIN!A2861),SUMIFS(Allocations!$H:$H,Allocations!$A:$A,MAIN!$A2861,Allocations!$B:$B,MAIN!$D2861))</f>
        <v>12.621010452961672</v>
      </c>
      <c r="F2861" s="24">
        <f>IF(U2861="SC",SUMIFS(SC!J:J,SC!A:A,MAIN!D2861,SC!B:B,MAIN!A2861),SUMIFS(Allocations!M:M,Allocations!A:A,MAIN!A2861,Allocations!B:B,MAIN!D2861))</f>
        <v>3.3000000000000002E-2</v>
      </c>
      <c r="G2861" s="24">
        <f t="shared" si="820"/>
        <v>12.654010452961671</v>
      </c>
      <c r="H2861" s="24">
        <f>IFERROR(VLOOKUP(S2861,Swaps_wk!$A$2:$AP$151,HLOOKUP(MAIN!D2861,Swaps_wk!$B$2:$AP$151,150,FALSE),FALSE),0)</f>
        <v>0</v>
      </c>
      <c r="I2861" s="24">
        <f>SUMIFS(PASTE_DQS_TRACKER!$D:$D,PASTE_DQS_TRACKER!$C:$C,MAIN!$A2861,PASTE_DQS_TRACKER!$B:$B,MAIN!$D2861)-SUMIFS(PASTE_DQS_TRACKER!$D:$D,PASTE_DQS_TRACKER!$C:$C,MAIN!A2861,PASTE_DQS_TRACKER!$E:$E,MAIN!$D2861)</f>
        <v>-4</v>
      </c>
      <c r="J2861" s="25">
        <f t="shared" si="821"/>
        <v>8.6540104529616713</v>
      </c>
      <c r="K2861" s="24">
        <f>IFERROR(IF(V2861="Flex",0,IF(D2861=$D$30,VLOOKUP(A2861,MMO_o10M_lease!$A$1:$F$51,5,FALSE),IF(D2861=$D$26,VLOOKUP(D2861,LANDINGS!$A$3:$BR$40,HLOOKUP(A2861,LANDINGS!$B$1:$CF$42,42,FALSE),FALSE)-IFERROR(VLOOKUP(A2861,MMO_o10M_lease!$A$1:$F$38,5,FALSE),0),VLOOKUP(D2861,LANDINGS!$A$3:$CF$40,HLOOKUP(A2861,LANDINGS!$B$1:$CF$42,42,FALSE),FALSE)))),0)</f>
        <v>1.0249999999999999</v>
      </c>
      <c r="L2861" s="24">
        <f>SUMIFS(PASTE_FLEX_TRACKER!$D:$D,PASTE_FLEX_TRACKER!$F:$F,MAIN!$A2861,PASTE_FLEX_TRACKER!$B:$B,MAIN!$D2861)-SUMIFS(PASTE_FLEX_TRACKER!$D:$D,PASTE_FLEX_TRACKER!$C:$C,MAIN!$A2861,PASTE_FLEX_TRACKER!$B:$B,MAIN!$D2861)</f>
        <v>0</v>
      </c>
      <c r="M2861" s="24">
        <f>IFERROR(-VLOOKUP(D2861,SQ!$A$19:$CC$52,HLOOKUP(MAIN!A2861,SQ!$B$18:$CC$56,39,FALSE),FALSE),"n/a")</f>
        <v>0</v>
      </c>
      <c r="N2861" s="46" t="s">
        <v>563</v>
      </c>
      <c r="O2861" s="46">
        <f>SUMIFS(MAN_ADJ!$L:$L,MAN_ADJ!$K:$K,MAIN!$D2861,MAN_ADJ!$J:$J,MAIN!$S2861)</f>
        <v>0</v>
      </c>
      <c r="P2861" s="25">
        <f t="shared" si="822"/>
        <v>1.0249999999999999</v>
      </c>
      <c r="Q2861" s="28">
        <f t="shared" si="813"/>
        <v>0.11844219573934223</v>
      </c>
      <c r="R2861" s="38">
        <f t="shared" si="812"/>
        <v>7.6290104529616709</v>
      </c>
      <c r="S2861" s="17" t="s">
        <v>272</v>
      </c>
      <c r="U2861" t="s">
        <v>577</v>
      </c>
    </row>
    <row r="2862" spans="1:21" x14ac:dyDescent="0.25">
      <c r="A2862" s="17" t="s">
        <v>272</v>
      </c>
      <c r="B2862" s="17" t="s">
        <v>93</v>
      </c>
      <c r="C2862" s="17" t="s">
        <v>273</v>
      </c>
      <c r="D2862" s="17" t="s">
        <v>119</v>
      </c>
      <c r="E2862" s="24">
        <f>IF(U2862="SC",SUMIFS(SC!F:F,SC!A:A,MAIN!D2862,SC!B:B,MAIN!A2862),SUMIFS(Allocations!$H:$H,Allocations!$A:$A,MAIN!$A2862,Allocations!$B:$B,MAIN!$D2862))</f>
        <v>0</v>
      </c>
      <c r="F2862" s="24">
        <f>IF(U2862="SC",SUMIFS(SC!J:J,SC!A:A,MAIN!D2862,SC!B:B,MAIN!A2862),SUMIFS(Allocations!M:M,Allocations!A:A,MAIN!A2862,Allocations!B:B,MAIN!D2862))</f>
        <v>0</v>
      </c>
      <c r="G2862" s="24">
        <f t="shared" si="820"/>
        <v>0</v>
      </c>
      <c r="H2862" s="24">
        <f>IFERROR(VLOOKUP(S2862,Swaps_wk!$A$2:$AP$151,HLOOKUP(MAIN!D2862,Swaps_wk!$B$2:$AP$151,150,FALSE),FALSE),0)</f>
        <v>0</v>
      </c>
      <c r="I2862" s="24">
        <f>SUMIFS(PASTE_DQS_TRACKER!$D:$D,PASTE_DQS_TRACKER!$C:$C,MAIN!$A2862,PASTE_DQS_TRACKER!$B:$B,MAIN!$D2862)-SUMIFS(PASTE_DQS_TRACKER!$D:$D,PASTE_DQS_TRACKER!$C:$C,MAIN!A2862,PASTE_DQS_TRACKER!$E:$E,MAIN!$D2862)</f>
        <v>0</v>
      </c>
      <c r="J2862" s="25">
        <f t="shared" si="821"/>
        <v>0</v>
      </c>
      <c r="K2862" s="24">
        <f>IFERROR(IF(V2862="Flex",0,IF(D2862=$D$30,VLOOKUP(A2862,MMO_o10M_lease!$A$1:$F$51,5,FALSE),IF(D2862=$D$26,VLOOKUP(D2862,LANDINGS!$A$3:$BR$40,HLOOKUP(A2862,LANDINGS!$B$1:$CF$42,42,FALSE),FALSE)-IFERROR(VLOOKUP(A2862,MMO_o10M_lease!$A$1:$F$38,5,FALSE),0),VLOOKUP(D2862,LANDINGS!$A$3:$CF$40,HLOOKUP(A2862,LANDINGS!$B$1:$CF$42,42,FALSE),FALSE)))),0)</f>
        <v>0</v>
      </c>
      <c r="L2862" s="24">
        <f>SUMIFS(PASTE_FLEX_TRACKER!$D:$D,PASTE_FLEX_TRACKER!$F:$F,MAIN!$A2862,PASTE_FLEX_TRACKER!$B:$B,MAIN!$D2862)-SUMIFS(PASTE_FLEX_TRACKER!$D:$D,PASTE_FLEX_TRACKER!$C:$C,MAIN!$A2862,PASTE_FLEX_TRACKER!$B:$B,MAIN!$D2862)</f>
        <v>0</v>
      </c>
      <c r="M2862" s="24">
        <f>IFERROR(-VLOOKUP(D2862,SQ!$A$19:$CC$52,HLOOKUP(MAIN!A2862,SQ!$B$18:$CC$56,39,FALSE),FALSE),"n/a")</f>
        <v>0</v>
      </c>
      <c r="N2862" s="46" t="s">
        <v>563</v>
      </c>
      <c r="O2862" s="46">
        <f>SUMIFS(MAN_ADJ!$L:$L,MAN_ADJ!$K:$K,MAIN!$D2862,MAN_ADJ!$J:$J,MAIN!$S2862)</f>
        <v>0</v>
      </c>
      <c r="P2862" s="25">
        <f t="shared" si="822"/>
        <v>0</v>
      </c>
      <c r="Q2862" s="28" t="str">
        <f t="shared" si="813"/>
        <v>n/a</v>
      </c>
      <c r="R2862" s="38">
        <f t="shared" si="812"/>
        <v>0</v>
      </c>
      <c r="S2862" s="17" t="s">
        <v>272</v>
      </c>
      <c r="U2862" t="s">
        <v>577</v>
      </c>
    </row>
    <row r="2863" spans="1:21" x14ac:dyDescent="0.25">
      <c r="A2863" s="17" t="s">
        <v>272</v>
      </c>
      <c r="B2863" s="17" t="s">
        <v>93</v>
      </c>
      <c r="C2863" s="17" t="s">
        <v>273</v>
      </c>
      <c r="D2863" s="17" t="s">
        <v>120</v>
      </c>
      <c r="E2863" s="24">
        <f>IF(U2863="SC",SUMIFS(SC!F:F,SC!A:A,MAIN!D2863,SC!B:B,MAIN!A2863),SUMIFS(Allocations!$H:$H,Allocations!$A:$A,MAIN!$A2863,Allocations!$B:$B,MAIN!$D2863))</f>
        <v>5.5981416957026714E-2</v>
      </c>
      <c r="F2863" s="24">
        <f>IF(U2863="SC",SUMIFS(SC!J:J,SC!A:A,MAIN!D2863,SC!B:B,MAIN!A2863),SUMIFS(Allocations!M:M,Allocations!A:A,MAIN!A2863,Allocations!B:B,MAIN!D2863))</f>
        <v>0</v>
      </c>
      <c r="G2863" s="24">
        <f t="shared" si="820"/>
        <v>5.5981416957026714E-2</v>
      </c>
      <c r="H2863" s="24">
        <f>IFERROR(VLOOKUP(S2863,Swaps_wk!$A$2:$AP$151,HLOOKUP(MAIN!D2863,Swaps_wk!$B$2:$AP$151,150,FALSE),FALSE),0)</f>
        <v>0</v>
      </c>
      <c r="I2863" s="24">
        <f>SUMIFS(PASTE_DQS_TRACKER!$D:$D,PASTE_DQS_TRACKER!$C:$C,MAIN!$A2863,PASTE_DQS_TRACKER!$B:$B,MAIN!$D2863)-SUMIFS(PASTE_DQS_TRACKER!$D:$D,PASTE_DQS_TRACKER!$C:$C,MAIN!A2863,PASTE_DQS_TRACKER!$E:$E,MAIN!$D2863)</f>
        <v>0.30000000000000016</v>
      </c>
      <c r="J2863" s="25">
        <f t="shared" si="821"/>
        <v>0.3559814169570269</v>
      </c>
      <c r="K2863" s="24">
        <f>IFERROR(IF(V2863="Flex",0,IF(D2863=$D$30,VLOOKUP(A2863,MMO_o10M_lease!$A$1:$F$51,5,FALSE),IF(D2863=$D$26,VLOOKUP(D2863,LANDINGS!$A$3:$BR$40,HLOOKUP(A2863,LANDINGS!$B$1:$CF$42,42,FALSE),FALSE)-IFERROR(VLOOKUP(A2863,MMO_o10M_lease!$A$1:$F$38,5,FALSE),0),VLOOKUP(D2863,LANDINGS!$A$3:$CF$40,HLOOKUP(A2863,LANDINGS!$B$1:$CF$42,42,FALSE),FALSE)))),0)</f>
        <v>7.2999999999999995E-2</v>
      </c>
      <c r="L2863" s="24">
        <f>SUMIFS(PASTE_FLEX_TRACKER!$D:$D,PASTE_FLEX_TRACKER!$F:$F,MAIN!$A2863,PASTE_FLEX_TRACKER!$B:$B,MAIN!$D2863)-SUMIFS(PASTE_FLEX_TRACKER!$D:$D,PASTE_FLEX_TRACKER!$C:$C,MAIN!$A2863,PASTE_FLEX_TRACKER!$B:$B,MAIN!$D2863)</f>
        <v>0</v>
      </c>
      <c r="M2863" s="24">
        <f>IFERROR(-VLOOKUP(D2863,SQ!$A$19:$CC$52,HLOOKUP(MAIN!A2863,SQ!$B$18:$CC$56,39,FALSE),FALSE),"n/a")</f>
        <v>0</v>
      </c>
      <c r="N2863" s="46" t="s">
        <v>563</v>
      </c>
      <c r="O2863" s="46">
        <f>SUMIFS(MAN_ADJ!$L:$L,MAN_ADJ!$K:$K,MAIN!$D2863,MAN_ADJ!$J:$J,MAIN!$S2863)</f>
        <v>0</v>
      </c>
      <c r="P2863" s="25">
        <f t="shared" si="822"/>
        <v>7.2999999999999995E-2</v>
      </c>
      <c r="Q2863" s="28">
        <f t="shared" si="813"/>
        <v>0.2050668841761826</v>
      </c>
      <c r="R2863" s="38">
        <f t="shared" si="812"/>
        <v>0.28298141695702689</v>
      </c>
      <c r="S2863" s="17" t="s">
        <v>272</v>
      </c>
      <c r="U2863" t="s">
        <v>577</v>
      </c>
    </row>
    <row r="2864" spans="1:21" x14ac:dyDescent="0.25">
      <c r="A2864" s="17" t="s">
        <v>272</v>
      </c>
      <c r="B2864" s="17" t="s">
        <v>93</v>
      </c>
      <c r="C2864" s="17" t="s">
        <v>273</v>
      </c>
      <c r="D2864" s="17" t="s">
        <v>121</v>
      </c>
      <c r="E2864" s="24">
        <f>IF(U2864="SC",SUMIFS(SC!F:F,SC!A:A,MAIN!D2864,SC!B:B,MAIN!A2864),SUMIFS(Allocations!$H:$H,Allocations!$A:$A,MAIN!$A2864,Allocations!$B:$B,MAIN!$D2864))</f>
        <v>0</v>
      </c>
      <c r="F2864" s="24">
        <f>IF(U2864="SC",SUMIFS(SC!J:J,SC!A:A,MAIN!D2864,SC!B:B,MAIN!A2864),SUMIFS(Allocations!M:M,Allocations!A:A,MAIN!A2864,Allocations!B:B,MAIN!D2864))</f>
        <v>0</v>
      </c>
      <c r="G2864" s="24">
        <f t="shared" si="820"/>
        <v>0</v>
      </c>
      <c r="H2864" s="24">
        <f>IFERROR(VLOOKUP(S2864,Swaps_wk!$A$2:$AP$151,HLOOKUP(MAIN!D2864,Swaps_wk!$B$2:$AP$151,150,FALSE),FALSE),0)</f>
        <v>0</v>
      </c>
      <c r="I2864" s="24">
        <f>SUMIFS(PASTE_DQS_TRACKER!$D:$D,PASTE_DQS_TRACKER!$C:$C,MAIN!$A2864,PASTE_DQS_TRACKER!$B:$B,MAIN!$D2864)-SUMIFS(PASTE_DQS_TRACKER!$D:$D,PASTE_DQS_TRACKER!$C:$C,MAIN!A2864,PASTE_DQS_TRACKER!$E:$E,MAIN!$D2864)</f>
        <v>0</v>
      </c>
      <c r="J2864" s="25">
        <f t="shared" si="821"/>
        <v>0</v>
      </c>
      <c r="K2864" s="24">
        <f>IFERROR(IF(V2864="Flex",0,IF(D2864=$D$30,VLOOKUP(A2864,MMO_o10M_lease!$A$1:$F$51,5,FALSE),IF(D2864=$D$26,VLOOKUP(D2864,LANDINGS!$A$3:$BR$40,HLOOKUP(A2864,LANDINGS!$B$1:$CF$42,42,FALSE),FALSE)-IFERROR(VLOOKUP(A2864,MMO_o10M_lease!$A$1:$F$38,5,FALSE),0),VLOOKUP(D2864,LANDINGS!$A$3:$CF$40,HLOOKUP(A2864,LANDINGS!$B$1:$CF$42,42,FALSE),FALSE)))),0)</f>
        <v>0</v>
      </c>
      <c r="L2864" s="24">
        <f>SUMIFS(PASTE_FLEX_TRACKER!$D:$D,PASTE_FLEX_TRACKER!$F:$F,MAIN!$A2864,PASTE_FLEX_TRACKER!$B:$B,MAIN!$D2864)-SUMIFS(PASTE_FLEX_TRACKER!$D:$D,PASTE_FLEX_TRACKER!$C:$C,MAIN!$A2864,PASTE_FLEX_TRACKER!$B:$B,MAIN!$D2864)</f>
        <v>0</v>
      </c>
      <c r="M2864" s="24">
        <f>IFERROR(-VLOOKUP(D2864,SQ!$A$19:$CC$52,HLOOKUP(MAIN!A2864,SQ!$B$18:$CC$56,39,FALSE),FALSE),"n/a")</f>
        <v>0</v>
      </c>
      <c r="N2864" s="46" t="s">
        <v>563</v>
      </c>
      <c r="O2864" s="46">
        <f>SUMIFS(MAN_ADJ!$L:$L,MAN_ADJ!$K:$K,MAIN!$D2864,MAN_ADJ!$J:$J,MAIN!$S2864)</f>
        <v>0</v>
      </c>
      <c r="P2864" s="25">
        <f t="shared" si="822"/>
        <v>0</v>
      </c>
      <c r="Q2864" s="28" t="str">
        <f t="shared" si="813"/>
        <v>n/a</v>
      </c>
      <c r="R2864" s="38">
        <f t="shared" si="812"/>
        <v>0</v>
      </c>
      <c r="S2864" s="17" t="s">
        <v>272</v>
      </c>
      <c r="U2864" t="s">
        <v>577</v>
      </c>
    </row>
    <row r="2865" spans="1:21" x14ac:dyDescent="0.25">
      <c r="A2865" s="17" t="s">
        <v>272</v>
      </c>
      <c r="B2865" s="17" t="s">
        <v>93</v>
      </c>
      <c r="C2865" s="17" t="s">
        <v>273</v>
      </c>
      <c r="D2865" s="17" t="s">
        <v>122</v>
      </c>
      <c r="E2865" s="24">
        <f>IF(U2865="SC",SUMIFS(SC!F:F,SC!A:A,MAIN!D2865,SC!B:B,MAIN!A2865),SUMIFS(Allocations!$H:$H,Allocations!$A:$A,MAIN!$A2865,Allocations!$B:$B,MAIN!$D2865))</f>
        <v>0</v>
      </c>
      <c r="F2865" s="24">
        <f>IF(U2865="SC",SUMIFS(SC!J:J,SC!A:A,MAIN!D2865,SC!B:B,MAIN!A2865),SUMIFS(Allocations!M:M,Allocations!A:A,MAIN!A2865,Allocations!B:B,MAIN!D2865))</f>
        <v>0</v>
      </c>
      <c r="G2865" s="24">
        <f t="shared" si="820"/>
        <v>0</v>
      </c>
      <c r="H2865" s="24">
        <f>IFERROR(VLOOKUP(S2865,Swaps_wk!$A$2:$AP$151,HLOOKUP(MAIN!D2865,Swaps_wk!$B$2:$AP$151,150,FALSE),FALSE),0)</f>
        <v>0</v>
      </c>
      <c r="I2865" s="24">
        <f>SUMIFS(PASTE_DQS_TRACKER!$D:$D,PASTE_DQS_TRACKER!$C:$C,MAIN!$A2865,PASTE_DQS_TRACKER!$B:$B,MAIN!$D2865)-SUMIFS(PASTE_DQS_TRACKER!$D:$D,PASTE_DQS_TRACKER!$C:$C,MAIN!A2865,PASTE_DQS_TRACKER!$E:$E,MAIN!$D2865)</f>
        <v>4</v>
      </c>
      <c r="J2865" s="25">
        <f t="shared" si="821"/>
        <v>4</v>
      </c>
      <c r="K2865" s="24">
        <f>IFERROR(IF(V2865="Flex",0,IF(D2865=$D$30,VLOOKUP(A2865,MMO_o10M_lease!$A$1:$F$51,5,FALSE),IF(D2865=$D$26,VLOOKUP(D2865,LANDINGS!$A$3:$BR$40,HLOOKUP(A2865,LANDINGS!$B$1:$CF$42,42,FALSE),FALSE)-IFERROR(VLOOKUP(A2865,MMO_o10M_lease!$A$1:$F$38,5,FALSE),0),VLOOKUP(D2865,LANDINGS!$A$3:$CF$40,HLOOKUP(A2865,LANDINGS!$B$1:$CF$42,42,FALSE),FALSE)))),0)</f>
        <v>0.64800000000000002</v>
      </c>
      <c r="L2865" s="24">
        <f>SUMIFS(PASTE_FLEX_TRACKER!$D:$D,PASTE_FLEX_TRACKER!$F:$F,MAIN!$A2865,PASTE_FLEX_TRACKER!$B:$B,MAIN!$D2865)-SUMIFS(PASTE_FLEX_TRACKER!$D:$D,PASTE_FLEX_TRACKER!$C:$C,MAIN!$A2865,PASTE_FLEX_TRACKER!$B:$B,MAIN!$D2865)</f>
        <v>0</v>
      </c>
      <c r="M2865" s="24">
        <f>IFERROR(-VLOOKUP(D2865,SQ!$A$19:$CC$52,HLOOKUP(MAIN!A2865,SQ!$B$18:$CC$56,39,FALSE),FALSE),"n/a")</f>
        <v>0</v>
      </c>
      <c r="N2865" s="46" t="s">
        <v>563</v>
      </c>
      <c r="O2865" s="46">
        <f>SUMIFS(MAN_ADJ!$L:$L,MAN_ADJ!$K:$K,MAIN!$D2865,MAN_ADJ!$J:$J,MAIN!$S2865)</f>
        <v>0</v>
      </c>
      <c r="P2865" s="25">
        <f t="shared" si="822"/>
        <v>0.64800000000000002</v>
      </c>
      <c r="Q2865" s="28">
        <f t="shared" si="813"/>
        <v>0.16200000000000001</v>
      </c>
      <c r="R2865" s="38">
        <f t="shared" si="812"/>
        <v>3.3519999999999999</v>
      </c>
      <c r="S2865" s="17" t="s">
        <v>272</v>
      </c>
      <c r="U2865" t="s">
        <v>577</v>
      </c>
    </row>
    <row r="2866" spans="1:21" x14ac:dyDescent="0.25">
      <c r="A2866" s="17" t="s">
        <v>272</v>
      </c>
      <c r="B2866" s="17" t="s">
        <v>93</v>
      </c>
      <c r="C2866" s="17" t="s">
        <v>273</v>
      </c>
      <c r="D2866" s="17" t="s">
        <v>123</v>
      </c>
      <c r="E2866" s="24">
        <f>IF(U2866="SC",SUMIFS(SC!F:F,SC!A:A,MAIN!D2866,SC!B:B,MAIN!A2866),SUMIFS(Allocations!$H:$H,Allocations!$A:$A,MAIN!$A2866,Allocations!$B:$B,MAIN!$D2866))</f>
        <v>42.023010452961671</v>
      </c>
      <c r="F2866" s="24">
        <f>IF(U2866="SC",SUMIFS(SC!J:J,SC!A:A,MAIN!D2866,SC!B:B,MAIN!A2866),SUMIFS(Allocations!M:M,Allocations!A:A,MAIN!A2866,Allocations!B:B,MAIN!D2866))</f>
        <v>0.38700000000000001</v>
      </c>
      <c r="G2866" s="24">
        <f t="shared" si="820"/>
        <v>42.410010452961671</v>
      </c>
      <c r="H2866" s="24">
        <f>IFERROR(VLOOKUP(S2866,Swaps_wk!$A$2:$AP$151,HLOOKUP(MAIN!D2866,Swaps_wk!$B$2:$AP$151,150,FALSE),FALSE),0)</f>
        <v>0</v>
      </c>
      <c r="I2866" s="24">
        <f>SUMIFS(PASTE_DQS_TRACKER!$D:$D,PASTE_DQS_TRACKER!$C:$C,MAIN!$A2866,PASTE_DQS_TRACKER!$B:$B,MAIN!$D2866)-SUMIFS(PASTE_DQS_TRACKER!$D:$D,PASTE_DQS_TRACKER!$C:$C,MAIN!A2866,PASTE_DQS_TRACKER!$E:$E,MAIN!$D2866)</f>
        <v>0</v>
      </c>
      <c r="J2866" s="25">
        <f t="shared" si="821"/>
        <v>42.410010452961671</v>
      </c>
      <c r="K2866" s="24">
        <f>IFERROR(IF(V2866="Flex",0,IF(D2866=$D$30,VLOOKUP(A2866,MMO_o10M_lease!$A$1:$F$51,5,FALSE),IF(D2866=$D$26,VLOOKUP(D2866,LANDINGS!$A$3:$BR$40,HLOOKUP(A2866,LANDINGS!$B$1:$CF$42,42,FALSE),FALSE)-IFERROR(VLOOKUP(A2866,MMO_o10M_lease!$A$1:$F$38,5,FALSE),0),VLOOKUP(D2866,LANDINGS!$A$3:$CF$40,HLOOKUP(A2866,LANDINGS!$B$1:$CF$42,42,FALSE),FALSE)))),0)</f>
        <v>3.1230000000000002</v>
      </c>
      <c r="L2866" s="24">
        <f>SUMIFS(PASTE_FLEX_TRACKER!$D:$D,PASTE_FLEX_TRACKER!$F:$F,MAIN!$A2866,PASTE_FLEX_TRACKER!$B:$B,MAIN!$D2866)-SUMIFS(PASTE_FLEX_TRACKER!$D:$D,PASTE_FLEX_TRACKER!$C:$C,MAIN!$A2866,PASTE_FLEX_TRACKER!$B:$B,MAIN!$D2866)</f>
        <v>0</v>
      </c>
      <c r="M2866" s="24">
        <f>IFERROR(-VLOOKUP(D2866,SQ!$A$19:$CC$52,HLOOKUP(MAIN!A2866,SQ!$B$18:$CC$56,39,FALSE),FALSE),"n/a")</f>
        <v>0</v>
      </c>
      <c r="N2866" s="46" t="s">
        <v>563</v>
      </c>
      <c r="O2866" s="46">
        <f>SUMIFS(MAN_ADJ!$L:$L,MAN_ADJ!$K:$K,MAIN!$D2866,MAN_ADJ!$J:$J,MAIN!$S2866)</f>
        <v>0</v>
      </c>
      <c r="P2866" s="25">
        <f t="shared" si="822"/>
        <v>3.1230000000000002</v>
      </c>
      <c r="Q2866" s="28">
        <f t="shared" si="813"/>
        <v>7.3638274705539658E-2</v>
      </c>
      <c r="R2866" s="38">
        <f t="shared" si="812"/>
        <v>39.287010452961674</v>
      </c>
      <c r="S2866" s="17" t="s">
        <v>272</v>
      </c>
      <c r="U2866" t="s">
        <v>577</v>
      </c>
    </row>
    <row r="2867" spans="1:21" x14ac:dyDescent="0.25">
      <c r="A2867" s="17" t="s">
        <v>272</v>
      </c>
      <c r="B2867" s="17" t="s">
        <v>93</v>
      </c>
      <c r="C2867" s="17" t="s">
        <v>273</v>
      </c>
      <c r="D2867" s="17" t="s">
        <v>124</v>
      </c>
      <c r="E2867" s="24">
        <f>IF(U2867="SC",SUMIFS(SC!F:F,SC!A:A,MAIN!D2867,SC!B:B,MAIN!A2867),SUMIFS(Allocations!$H:$H,Allocations!$A:$A,MAIN!$A2867,Allocations!$B:$B,MAIN!$D2867))</f>
        <v>1.175609756097561E-2</v>
      </c>
      <c r="F2867" s="24">
        <f>IF(U2867="SC",SUMIFS(SC!J:J,SC!A:A,MAIN!D2867,SC!B:B,MAIN!A2867),SUMIFS(Allocations!M:M,Allocations!A:A,MAIN!A2867,Allocations!B:B,MAIN!D2867))</f>
        <v>0</v>
      </c>
      <c r="G2867" s="24">
        <f t="shared" si="820"/>
        <v>1.175609756097561E-2</v>
      </c>
      <c r="H2867" s="24">
        <f>IFERROR(VLOOKUP(S2867,Swaps_wk!$A$2:$AP$151,HLOOKUP(MAIN!D2867,Swaps_wk!$B$2:$AP$151,150,FALSE),FALSE),0)</f>
        <v>0</v>
      </c>
      <c r="I2867" s="24">
        <f>SUMIFS(PASTE_DQS_TRACKER!$D:$D,PASTE_DQS_TRACKER!$C:$C,MAIN!$A2867,PASTE_DQS_TRACKER!$B:$B,MAIN!$D2867)-SUMIFS(PASTE_DQS_TRACKER!$D:$D,PASTE_DQS_TRACKER!$C:$C,MAIN!A2867,PASTE_DQS_TRACKER!$E:$E,MAIN!$D2867)</f>
        <v>0</v>
      </c>
      <c r="J2867" s="25">
        <f t="shared" si="821"/>
        <v>1.175609756097561E-2</v>
      </c>
      <c r="K2867" s="24">
        <f>IFERROR(IF(V2867="Flex",0,IF(D2867=$D$30,VLOOKUP(A2867,MMO_o10M_lease!$A$1:$F$51,5,FALSE),IF(D2867=$D$26,VLOOKUP(D2867,LANDINGS!$A$3:$BR$40,HLOOKUP(A2867,LANDINGS!$B$1:$CF$42,42,FALSE),FALSE)-IFERROR(VLOOKUP(A2867,MMO_o10M_lease!$A$1:$F$38,5,FALSE),0),VLOOKUP(D2867,LANDINGS!$A$3:$CF$40,HLOOKUP(A2867,LANDINGS!$B$1:$CF$42,42,FALSE),FALSE)))),0)</f>
        <v>0</v>
      </c>
      <c r="L2867" s="24">
        <f>SUMIFS(PASTE_FLEX_TRACKER!$D:$D,PASTE_FLEX_TRACKER!$F:$F,MAIN!$A2867,PASTE_FLEX_TRACKER!$B:$B,MAIN!$D2867)-SUMIFS(PASTE_FLEX_TRACKER!$D:$D,PASTE_FLEX_TRACKER!$C:$C,MAIN!$A2867,PASTE_FLEX_TRACKER!$B:$B,MAIN!$D2867)</f>
        <v>0</v>
      </c>
      <c r="M2867" s="24">
        <f>IFERROR(-VLOOKUP(D2867,SQ!$A$19:$CC$52,HLOOKUP(MAIN!A2867,SQ!$B$18:$CC$56,39,FALSE),FALSE),"n/a")</f>
        <v>0</v>
      </c>
      <c r="N2867" s="46" t="s">
        <v>563</v>
      </c>
      <c r="O2867" s="46">
        <f>SUMIFS(MAN_ADJ!$L:$L,MAN_ADJ!$K:$K,MAIN!$D2867,MAN_ADJ!$J:$J,MAIN!$S2867)</f>
        <v>0</v>
      </c>
      <c r="P2867" s="25">
        <f t="shared" si="822"/>
        <v>0</v>
      </c>
      <c r="Q2867" s="28">
        <f t="shared" si="813"/>
        <v>0</v>
      </c>
      <c r="R2867" s="38">
        <f t="shared" ref="R2867:R2934" si="823">J2867-P2867</f>
        <v>1.175609756097561E-2</v>
      </c>
      <c r="S2867" s="17" t="s">
        <v>272</v>
      </c>
      <c r="U2867" t="s">
        <v>577</v>
      </c>
    </row>
    <row r="2868" spans="1:21" x14ac:dyDescent="0.25">
      <c r="A2868" s="17" t="s">
        <v>272</v>
      </c>
      <c r="B2868" s="17" t="s">
        <v>93</v>
      </c>
      <c r="C2868" s="17" t="s">
        <v>273</v>
      </c>
      <c r="D2868" s="17" t="s">
        <v>125</v>
      </c>
      <c r="E2868" s="24">
        <f>IF(U2868="SC",SUMIFS(SC!F:F,SC!A:A,MAIN!D2868,SC!B:B,MAIN!A2868),SUMIFS(Allocations!$H:$H,Allocations!$A:$A,MAIN!$A2868,Allocations!$B:$B,MAIN!$D2868))</f>
        <v>5.5981416957026714E-2</v>
      </c>
      <c r="F2868" s="24">
        <f>IF(U2868="SC",SUMIFS(SC!J:J,SC!A:A,MAIN!D2868,SC!B:B,MAIN!A2868),SUMIFS(Allocations!M:M,Allocations!A:A,MAIN!A2868,Allocations!B:B,MAIN!D2868))</f>
        <v>6.0000000000000001E-3</v>
      </c>
      <c r="G2868" s="24">
        <f t="shared" si="820"/>
        <v>6.1981416957026712E-2</v>
      </c>
      <c r="H2868" s="24">
        <f>IFERROR(VLOOKUP(S2868,Swaps_wk!$A$2:$AP$151,HLOOKUP(MAIN!D2868,Swaps_wk!$B$2:$AP$151,150,FALSE),FALSE),0)</f>
        <v>0</v>
      </c>
      <c r="I2868" s="24">
        <f>SUMIFS(PASTE_DQS_TRACKER!$D:$D,PASTE_DQS_TRACKER!$C:$C,MAIN!$A2868,PASTE_DQS_TRACKER!$B:$B,MAIN!$D2868)-SUMIFS(PASTE_DQS_TRACKER!$D:$D,PASTE_DQS_TRACKER!$C:$C,MAIN!A2868,PASTE_DQS_TRACKER!$E:$E,MAIN!$D2868)</f>
        <v>0.2</v>
      </c>
      <c r="J2868" s="25">
        <f t="shared" si="821"/>
        <v>0.2619814169570267</v>
      </c>
      <c r="K2868" s="24">
        <f>IFERROR(IF(V2868="Flex",0,IF(D2868=$D$30,VLOOKUP(A2868,MMO_o10M_lease!$A$1:$F$51,5,FALSE),IF(D2868=$D$26,VLOOKUP(D2868,LANDINGS!$A$3:$BR$40,HLOOKUP(A2868,LANDINGS!$B$1:$CF$42,42,FALSE),FALSE)-IFERROR(VLOOKUP(A2868,MMO_o10M_lease!$A$1:$F$38,5,FALSE),0),VLOOKUP(D2868,LANDINGS!$A$3:$CF$40,HLOOKUP(A2868,LANDINGS!$B$1:$CF$42,42,FALSE),FALSE)))),0)</f>
        <v>0.33600000000000002</v>
      </c>
      <c r="L2868" s="24">
        <f>SUMIFS(PASTE_FLEX_TRACKER!$D:$D,PASTE_FLEX_TRACKER!$F:$F,MAIN!$A2868,PASTE_FLEX_TRACKER!$B:$B,MAIN!$D2868)-SUMIFS(PASTE_FLEX_TRACKER!$D:$D,PASTE_FLEX_TRACKER!$C:$C,MAIN!$A2868,PASTE_FLEX_TRACKER!$B:$B,MAIN!$D2868)</f>
        <v>0</v>
      </c>
      <c r="M2868" s="24">
        <f>IFERROR(-VLOOKUP(D2868,SQ!$A$19:$CC$52,HLOOKUP(MAIN!A2868,SQ!$B$18:$CC$56,39,FALSE),FALSE),"n/a")</f>
        <v>0</v>
      </c>
      <c r="N2868" s="46" t="s">
        <v>563</v>
      </c>
      <c r="O2868" s="46">
        <f>SUMIFS(MAN_ADJ!$L:$L,MAN_ADJ!$K:$K,MAIN!$D2868,MAN_ADJ!$J:$J,MAIN!$S2868)</f>
        <v>0</v>
      </c>
      <c r="P2868" s="25">
        <f t="shared" si="822"/>
        <v>0.33600000000000002</v>
      </c>
      <c r="Q2868" s="28">
        <f t="shared" si="813"/>
        <v>1.2825337151875726</v>
      </c>
      <c r="R2868" s="38">
        <f t="shared" si="823"/>
        <v>-7.4018583042973318E-2</v>
      </c>
      <c r="S2868" s="17" t="s">
        <v>272</v>
      </c>
      <c r="U2868" t="s">
        <v>577</v>
      </c>
    </row>
    <row r="2869" spans="1:21" x14ac:dyDescent="0.25">
      <c r="A2869" s="17" t="s">
        <v>272</v>
      </c>
      <c r="B2869" s="17" t="s">
        <v>93</v>
      </c>
      <c r="C2869" s="17" t="s">
        <v>273</v>
      </c>
      <c r="D2869" s="17" t="s">
        <v>126</v>
      </c>
      <c r="E2869" s="24">
        <f>IF(U2869="SC",SUMIFS(SC!F:F,SC!A:A,MAIN!D2869,SC!B:B,MAIN!A2869),SUMIFS(Allocations!$H:$H,Allocations!$A:$A,MAIN!$A2869,Allocations!$B:$B,MAIN!$D2869))</f>
        <v>0</v>
      </c>
      <c r="F2869" s="24">
        <f>IF(U2869="SC",SUMIFS(SC!J:J,SC!A:A,MAIN!D2869,SC!B:B,MAIN!A2869),SUMIFS(Allocations!M:M,Allocations!A:A,MAIN!A2869,Allocations!B:B,MAIN!D2869))</f>
        <v>0</v>
      </c>
      <c r="G2869" s="24">
        <f t="shared" si="820"/>
        <v>0</v>
      </c>
      <c r="H2869" s="24">
        <f>IFERROR(VLOOKUP(S2869,Swaps_wk!$A$2:$AP$151,HLOOKUP(MAIN!D2869,Swaps_wk!$B$2:$AP$151,150,FALSE),FALSE),0)</f>
        <v>0</v>
      </c>
      <c r="I2869" s="24">
        <f>SUMIFS(PASTE_DQS_TRACKER!$D:$D,PASTE_DQS_TRACKER!$C:$C,MAIN!$A2869,PASTE_DQS_TRACKER!$B:$B,MAIN!$D2869)-SUMIFS(PASTE_DQS_TRACKER!$D:$D,PASTE_DQS_TRACKER!$C:$C,MAIN!A2869,PASTE_DQS_TRACKER!$E:$E,MAIN!$D2869)</f>
        <v>0</v>
      </c>
      <c r="J2869" s="25">
        <f t="shared" si="821"/>
        <v>0</v>
      </c>
      <c r="K2869" s="24">
        <f>IFERROR(IF(V2869="Flex",0,IF(D2869=$D$30,VLOOKUP(A2869,MMO_o10M_lease!$A$1:$F$51,5,FALSE),IF(D2869=$D$26,VLOOKUP(D2869,LANDINGS!$A$3:$BR$40,HLOOKUP(A2869,LANDINGS!$B$1:$CF$42,42,FALSE),FALSE)-IFERROR(VLOOKUP(A2869,MMO_o10M_lease!$A$1:$F$38,5,FALSE),0),VLOOKUP(D2869,LANDINGS!$A$3:$CF$40,HLOOKUP(A2869,LANDINGS!$B$1:$CF$42,42,FALSE),FALSE)))),0)</f>
        <v>0</v>
      </c>
      <c r="L2869" s="24">
        <f>SUMIFS(PASTE_FLEX_TRACKER!$D:$D,PASTE_FLEX_TRACKER!$F:$F,MAIN!$A2869,PASTE_FLEX_TRACKER!$B:$B,MAIN!$D2869)-SUMIFS(PASTE_FLEX_TRACKER!$D:$D,PASTE_FLEX_TRACKER!$C:$C,MAIN!$A2869,PASTE_FLEX_TRACKER!$B:$B,MAIN!$D2869)</f>
        <v>0</v>
      </c>
      <c r="M2869" s="24">
        <f>IFERROR(-VLOOKUP(D2869,SQ!$A$19:$CC$52,HLOOKUP(MAIN!A2869,SQ!$B$18:$CC$56,39,FALSE),FALSE),"n/a")</f>
        <v>0</v>
      </c>
      <c r="N2869" s="46" t="s">
        <v>563</v>
      </c>
      <c r="O2869" s="46">
        <f>SUMIFS(MAN_ADJ!$L:$L,MAN_ADJ!$K:$K,MAIN!$D2869,MAN_ADJ!$J:$J,MAIN!$S2869)</f>
        <v>0</v>
      </c>
      <c r="P2869" s="25">
        <f t="shared" si="822"/>
        <v>0</v>
      </c>
      <c r="Q2869" s="28" t="str">
        <f t="shared" si="813"/>
        <v>n/a</v>
      </c>
      <c r="R2869" s="38">
        <f t="shared" si="823"/>
        <v>0</v>
      </c>
      <c r="S2869" s="17" t="s">
        <v>272</v>
      </c>
      <c r="U2869" t="s">
        <v>577</v>
      </c>
    </row>
    <row r="2870" spans="1:21" x14ac:dyDescent="0.25">
      <c r="A2870" s="17" t="s">
        <v>272</v>
      </c>
      <c r="B2870" s="17" t="s">
        <v>93</v>
      </c>
      <c r="C2870" s="17" t="s">
        <v>273</v>
      </c>
      <c r="D2870" s="17" t="s">
        <v>127</v>
      </c>
      <c r="E2870" s="24">
        <f>IF(U2870="SC",SUMIFS(SC!F:F,SC!A:A,MAIN!D2870,SC!B:B,MAIN!A2870),SUMIFS(Allocations!$H:$H,Allocations!$A:$A,MAIN!$A2870,Allocations!$B:$B,MAIN!$D2870))</f>
        <v>0</v>
      </c>
      <c r="F2870" s="24">
        <f>IF(U2870="SC",SUMIFS(SC!J:J,SC!A:A,MAIN!D2870,SC!B:B,MAIN!A2870),SUMIFS(Allocations!M:M,Allocations!A:A,MAIN!A2870,Allocations!B:B,MAIN!D2870))</f>
        <v>0</v>
      </c>
      <c r="G2870" s="24">
        <f t="shared" si="820"/>
        <v>0</v>
      </c>
      <c r="H2870" s="24">
        <f>IFERROR(VLOOKUP(S2870,Swaps_wk!$A$2:$AP$151,HLOOKUP(MAIN!D2870,Swaps_wk!$B$2:$AP$151,150,FALSE),FALSE),0)</f>
        <v>0</v>
      </c>
      <c r="I2870" s="24">
        <f>SUMIFS(PASTE_DQS_TRACKER!$D:$D,PASTE_DQS_TRACKER!$C:$C,MAIN!$A2870,PASTE_DQS_TRACKER!$B:$B,MAIN!$D2870)-SUMIFS(PASTE_DQS_TRACKER!$D:$D,PASTE_DQS_TRACKER!$C:$C,MAIN!A2870,PASTE_DQS_TRACKER!$E:$E,MAIN!$D2870)</f>
        <v>0</v>
      </c>
      <c r="J2870" s="25">
        <f t="shared" si="821"/>
        <v>0</v>
      </c>
      <c r="K2870" s="24">
        <f>IFERROR(IF(V2870="Flex",0,IF(D2870=$D$30,VLOOKUP(A2870,MMO_o10M_lease!$A$1:$F$51,5,FALSE),IF(D2870=$D$26,VLOOKUP(D2870,LANDINGS!$A$3:$BR$40,HLOOKUP(A2870,LANDINGS!$B$1:$CF$42,42,FALSE),FALSE)-IFERROR(VLOOKUP(A2870,MMO_o10M_lease!$A$1:$F$38,5,FALSE),0),VLOOKUP(D2870,LANDINGS!$A$3:$CF$40,HLOOKUP(A2870,LANDINGS!$B$1:$CF$42,42,FALSE),FALSE)))),0)</f>
        <v>0</v>
      </c>
      <c r="L2870" s="24">
        <f>SUMIFS(PASTE_FLEX_TRACKER!$D:$D,PASTE_FLEX_TRACKER!$F:$F,MAIN!$A2870,PASTE_FLEX_TRACKER!$B:$B,MAIN!$D2870)-SUMIFS(PASTE_FLEX_TRACKER!$D:$D,PASTE_FLEX_TRACKER!$C:$C,MAIN!$A2870,PASTE_FLEX_TRACKER!$B:$B,MAIN!$D2870)</f>
        <v>0</v>
      </c>
      <c r="M2870" s="24">
        <f>IFERROR(-VLOOKUP(D2870,SQ!$A$19:$CC$52,HLOOKUP(MAIN!A2870,SQ!$B$18:$CC$56,39,FALSE),FALSE),"n/a")</f>
        <v>0</v>
      </c>
      <c r="N2870" s="46" t="s">
        <v>563</v>
      </c>
      <c r="O2870" s="46">
        <f>SUMIFS(MAN_ADJ!$L:$L,MAN_ADJ!$K:$K,MAIN!$D2870,MAN_ADJ!$J:$J,MAIN!$S2870)</f>
        <v>0</v>
      </c>
      <c r="P2870" s="25">
        <f t="shared" si="822"/>
        <v>0</v>
      </c>
      <c r="Q2870" s="28" t="str">
        <f t="shared" si="813"/>
        <v>n/a</v>
      </c>
      <c r="R2870" s="38">
        <f t="shared" si="823"/>
        <v>0</v>
      </c>
      <c r="S2870" s="17" t="s">
        <v>272</v>
      </c>
      <c r="U2870" t="s">
        <v>577</v>
      </c>
    </row>
    <row r="2871" spans="1:21" x14ac:dyDescent="0.25">
      <c r="A2871" s="17" t="s">
        <v>272</v>
      </c>
      <c r="B2871" s="17" t="s">
        <v>93</v>
      </c>
      <c r="C2871" s="17" t="s">
        <v>273</v>
      </c>
      <c r="D2871" s="17" t="s">
        <v>184</v>
      </c>
      <c r="E2871" s="24">
        <f>IF(U2871="SC",SUMIFS(SC!F:F,SC!A:A,MAIN!D2871,SC!B:B,MAIN!A2871),SUMIFS(Allocations!$H:$H,Allocations!$A:$A,MAIN!$A2871,Allocations!$B:$B,MAIN!$D2871))</f>
        <v>0</v>
      </c>
      <c r="F2871" s="24">
        <f>IF(U2871="SC",SUMIFS(SC!J:J,SC!A:A,MAIN!D2871,SC!B:B,MAIN!A2871),SUMIFS(Allocations!M:M,Allocations!A:A,MAIN!A2871,Allocations!B:B,MAIN!D2871))</f>
        <v>0</v>
      </c>
      <c r="G2871" s="24">
        <f t="shared" ref="G2871:G2874" si="824">E2871+F2871</f>
        <v>0</v>
      </c>
      <c r="H2871" s="24">
        <f>IFERROR(VLOOKUP(S2871,Swaps_wk!$A$2:$AP$151,HLOOKUP(MAIN!D2871,Swaps_wk!$B$2:$AP$151,150,FALSE),FALSE),0)</f>
        <v>0</v>
      </c>
      <c r="I2871" s="24">
        <f>SUMIFS(PASTE_DQS_TRACKER!$D:$D,PASTE_DQS_TRACKER!$C:$C,MAIN!$A2871,PASTE_DQS_TRACKER!$B:$B,MAIN!$D2871)-SUMIFS(PASTE_DQS_TRACKER!$D:$D,PASTE_DQS_TRACKER!$C:$C,MAIN!A2871,PASTE_DQS_TRACKER!$E:$E,MAIN!$D2871)</f>
        <v>0</v>
      </c>
      <c r="J2871" s="25">
        <f t="shared" ref="J2871:J2874" si="825">G2871+I2871</f>
        <v>0</v>
      </c>
      <c r="K2871" s="24">
        <f>IFERROR(IF(V2871="Flex",0,IF(D2871=$D$30,VLOOKUP(A2871,MMO_o10M_lease!$A$1:$F$51,5,FALSE),IF(D2871=$D$26,VLOOKUP(D2871,LANDINGS!$A$3:$BR$40,HLOOKUP(A2871,LANDINGS!$B$1:$CF$42,42,FALSE),FALSE)-IFERROR(VLOOKUP(A2871,MMO_o10M_lease!$A$1:$F$38,5,FALSE),0),VLOOKUP(D2871,LANDINGS!$A$3:$CF$40,HLOOKUP(A2871,LANDINGS!$B$1:$CF$42,42,FALSE),FALSE)))),0)</f>
        <v>0</v>
      </c>
      <c r="L2871" s="24">
        <f>SUMIFS(PASTE_FLEX_TRACKER!$D:$D,PASTE_FLEX_TRACKER!$F:$F,MAIN!$A2871,PASTE_FLEX_TRACKER!$B:$B,MAIN!$D2871)-SUMIFS(PASTE_FLEX_TRACKER!$D:$D,PASTE_FLEX_TRACKER!$C:$C,MAIN!$A2871,PASTE_FLEX_TRACKER!$B:$B,MAIN!$D2871)</f>
        <v>0</v>
      </c>
      <c r="M2871" s="24" t="str">
        <f>IFERROR(-VLOOKUP(D2871,SQ!$A$19:$CC$52,HLOOKUP(MAIN!A2871,SQ!$B$18:$CC$56,39,FALSE),FALSE),"n/a")</f>
        <v>n/a</v>
      </c>
      <c r="N2871" s="46" t="s">
        <v>563</v>
      </c>
      <c r="O2871" s="46">
        <f>SUMIFS(MAN_ADJ!$L:$L,MAN_ADJ!$K:$K,MAIN!$D2871,MAN_ADJ!$J:$J,MAIN!$S2871)</f>
        <v>0</v>
      </c>
      <c r="P2871" s="25">
        <f t="shared" si="822"/>
        <v>0</v>
      </c>
      <c r="Q2871" s="28" t="str">
        <f t="shared" ref="Q2871:Q2874" si="826">IFERROR(P2871/J2871,"n/a")</f>
        <v>n/a</v>
      </c>
      <c r="R2871" s="38">
        <f t="shared" ref="R2871:R2874" si="827">J2871-P2871</f>
        <v>0</v>
      </c>
      <c r="S2871" s="17" t="s">
        <v>272</v>
      </c>
      <c r="U2871" t="s">
        <v>577</v>
      </c>
    </row>
    <row r="2872" spans="1:21" x14ac:dyDescent="0.25">
      <c r="A2872" s="17" t="s">
        <v>272</v>
      </c>
      <c r="B2872" s="17" t="s">
        <v>93</v>
      </c>
      <c r="C2872" s="17" t="s">
        <v>273</v>
      </c>
      <c r="D2872" s="17" t="s">
        <v>128</v>
      </c>
      <c r="E2872" s="24">
        <f>IF(U2872="SC",SUMIFS(SC!F:F,SC!A:A,MAIN!D2872,SC!B:B,MAIN!A2872),SUMIFS(Allocations!$H:$H,Allocations!$A:$A,MAIN!$A2872,Allocations!$B:$B,MAIN!$D2872))</f>
        <v>0</v>
      </c>
      <c r="F2872" s="24">
        <f>IF(U2872="SC",SUMIFS(SC!J:J,SC!A:A,MAIN!D2872,SC!B:B,MAIN!A2872),SUMIFS(Allocations!M:M,Allocations!A:A,MAIN!A2872,Allocations!B:B,MAIN!D2872))</f>
        <v>0</v>
      </c>
      <c r="G2872" s="24">
        <f t="shared" si="824"/>
        <v>0</v>
      </c>
      <c r="H2872" s="24">
        <f>IFERROR(VLOOKUP(S2872,Swaps_wk!$A$2:$AP$151,HLOOKUP(MAIN!D2872,Swaps_wk!$B$2:$AP$151,150,FALSE),FALSE),0)</f>
        <v>0</v>
      </c>
      <c r="I2872" s="24">
        <f>SUMIFS(PASTE_DQS_TRACKER!$D:$D,PASTE_DQS_TRACKER!$C:$C,MAIN!$A2872,PASTE_DQS_TRACKER!$B:$B,MAIN!$D2872)-SUMIFS(PASTE_DQS_TRACKER!$D:$D,PASTE_DQS_TRACKER!$C:$C,MAIN!A2872,PASTE_DQS_TRACKER!$E:$E,MAIN!$D2872)</f>
        <v>0</v>
      </c>
      <c r="J2872" s="25">
        <f t="shared" si="825"/>
        <v>0</v>
      </c>
      <c r="K2872" s="24">
        <f>IFERROR(IF(V2872="Flex",0,IF(D2872=$D$30,VLOOKUP(A2872,MMO_o10M_lease!$A$1:$F$51,5,FALSE),IF(D2872=$D$26,VLOOKUP(D2872,LANDINGS!$A$3:$BR$40,HLOOKUP(A2872,LANDINGS!$B$1:$CF$42,42,FALSE),FALSE)-IFERROR(VLOOKUP(A2872,MMO_o10M_lease!$A$1:$F$38,5,FALSE),0),VLOOKUP(D2872,LANDINGS!$A$3:$CF$40,HLOOKUP(A2872,LANDINGS!$B$1:$CF$42,42,FALSE),FALSE)))),0)</f>
        <v>0</v>
      </c>
      <c r="L2872" s="24">
        <f>SUMIFS(PASTE_FLEX_TRACKER!$D:$D,PASTE_FLEX_TRACKER!$F:$F,MAIN!$A2872,PASTE_FLEX_TRACKER!$B:$B,MAIN!$D2872)-SUMIFS(PASTE_FLEX_TRACKER!$D:$D,PASTE_FLEX_TRACKER!$C:$C,MAIN!$A2872,PASTE_FLEX_TRACKER!$B:$B,MAIN!$D2872)</f>
        <v>0</v>
      </c>
      <c r="M2872" s="24" t="str">
        <f>IFERROR(-VLOOKUP(D2872,SQ!$A$19:$CC$52,HLOOKUP(MAIN!A2872,SQ!$B$18:$CC$56,39,FALSE),FALSE),"n/a")</f>
        <v>n/a</v>
      </c>
      <c r="N2872" s="46" t="s">
        <v>563</v>
      </c>
      <c r="O2872" s="46">
        <f>SUMIFS(MAN_ADJ!$L:$L,MAN_ADJ!$K:$K,MAIN!$D2872,MAN_ADJ!$J:$J,MAIN!$S2872)</f>
        <v>0</v>
      </c>
      <c r="P2872" s="25">
        <f t="shared" si="822"/>
        <v>0</v>
      </c>
      <c r="Q2872" s="28" t="str">
        <f t="shared" si="826"/>
        <v>n/a</v>
      </c>
      <c r="R2872" s="38">
        <f t="shared" si="827"/>
        <v>0</v>
      </c>
      <c r="S2872" s="17" t="s">
        <v>272</v>
      </c>
      <c r="U2872" t="s">
        <v>577</v>
      </c>
    </row>
    <row r="2873" spans="1:21" x14ac:dyDescent="0.25">
      <c r="A2873" s="17" t="s">
        <v>272</v>
      </c>
      <c r="B2873" s="17" t="s">
        <v>93</v>
      </c>
      <c r="C2873" s="17" t="s">
        <v>273</v>
      </c>
      <c r="D2873" s="17" t="s">
        <v>129</v>
      </c>
      <c r="E2873" s="24">
        <f>IF(U2873="SC",SUMIFS(SC!F:F,SC!A:A,MAIN!D2873,SC!B:B,MAIN!A2873),SUMIFS(Allocations!$H:$H,Allocations!$A:$A,MAIN!$A2873,Allocations!$B:$B,MAIN!$D2873))</f>
        <v>5.5981416957026714E-2</v>
      </c>
      <c r="F2873" s="24">
        <f>IF(U2873="SC",SUMIFS(SC!J:J,SC!A:A,MAIN!D2873,SC!B:B,MAIN!A2873),SUMIFS(Allocations!M:M,Allocations!A:A,MAIN!A2873,Allocations!B:B,MAIN!D2873))</f>
        <v>0</v>
      </c>
      <c r="G2873" s="24">
        <f t="shared" si="824"/>
        <v>5.5981416957026714E-2</v>
      </c>
      <c r="H2873" s="24">
        <f>IFERROR(VLOOKUP(S2873,Swaps_wk!$A$2:$AP$151,HLOOKUP(MAIN!D2873,Swaps_wk!$B$2:$AP$151,150,FALSE),FALSE),0)</f>
        <v>0</v>
      </c>
      <c r="I2873" s="24">
        <f>SUMIFS(PASTE_DQS_TRACKER!$D:$D,PASTE_DQS_TRACKER!$C:$C,MAIN!$A2873,PASTE_DQS_TRACKER!$B:$B,MAIN!$D2873)-SUMIFS(PASTE_DQS_TRACKER!$D:$D,PASTE_DQS_TRACKER!$C:$C,MAIN!A2873,PASTE_DQS_TRACKER!$E:$E,MAIN!$D2873)</f>
        <v>-0.05</v>
      </c>
      <c r="J2873" s="25">
        <f t="shared" si="825"/>
        <v>5.9814169570267112E-3</v>
      </c>
      <c r="K2873" s="24">
        <f>IFERROR(IF(V2873="Flex",0,IF(D2873=$D$30,VLOOKUP(A2873,MMO_o10M_lease!$A$1:$F$51,5,FALSE),IF(D2873=$D$26,VLOOKUP(D2873,LANDINGS!$A$3:$BR$40,HLOOKUP(A2873,LANDINGS!$B$1:$CF$42,42,FALSE),FALSE)-IFERROR(VLOOKUP(A2873,MMO_o10M_lease!$A$1:$F$38,5,FALSE),0),VLOOKUP(D2873,LANDINGS!$A$3:$CF$40,HLOOKUP(A2873,LANDINGS!$B$1:$CF$42,42,FALSE),FALSE)))),0)</f>
        <v>0</v>
      </c>
      <c r="L2873" s="24">
        <f>SUMIFS(PASTE_FLEX_TRACKER!$D:$D,PASTE_FLEX_TRACKER!$F:$F,MAIN!$A2873,PASTE_FLEX_TRACKER!$B:$B,MAIN!$D2873)-SUMIFS(PASTE_FLEX_TRACKER!$D:$D,PASTE_FLEX_TRACKER!$C:$C,MAIN!$A2873,PASTE_FLEX_TRACKER!$B:$B,MAIN!$D2873)</f>
        <v>0</v>
      </c>
      <c r="M2873" s="24" t="str">
        <f>IFERROR(-VLOOKUP(D2873,SQ!$A$19:$CC$52,HLOOKUP(MAIN!A2873,SQ!$B$18:$CC$56,39,FALSE),FALSE),"n/a")</f>
        <v>n/a</v>
      </c>
      <c r="N2873" s="46" t="s">
        <v>563</v>
      </c>
      <c r="O2873" s="46">
        <f>SUMIFS(MAN_ADJ!$L:$L,MAN_ADJ!$K:$K,MAIN!$D2873,MAN_ADJ!$J:$J,MAIN!$S2873)</f>
        <v>0</v>
      </c>
      <c r="P2873" s="25">
        <f t="shared" si="822"/>
        <v>0</v>
      </c>
      <c r="Q2873" s="28">
        <f t="shared" si="826"/>
        <v>0</v>
      </c>
      <c r="R2873" s="38">
        <f t="shared" si="827"/>
        <v>5.9814169570267112E-3</v>
      </c>
      <c r="S2873" s="17" t="s">
        <v>272</v>
      </c>
      <c r="U2873" t="s">
        <v>577</v>
      </c>
    </row>
    <row r="2874" spans="1:21" x14ac:dyDescent="0.25">
      <c r="A2874" s="17" t="s">
        <v>272</v>
      </c>
      <c r="B2874" s="17" t="s">
        <v>93</v>
      </c>
      <c r="C2874" s="17" t="s">
        <v>273</v>
      </c>
      <c r="D2874" s="17" t="s">
        <v>155</v>
      </c>
      <c r="E2874" s="24">
        <f>IF(U2874="SC",SUMIFS(SC!F:F,SC!A:A,MAIN!D2874,SC!B:B,MAIN!A2874),SUMIFS(Allocations!$H:$H,Allocations!$A:$A,MAIN!$A2874,Allocations!$B:$B,MAIN!$D2874))</f>
        <v>0</v>
      </c>
      <c r="F2874" s="24">
        <f>IF(U2874="SC",SUMIFS(SC!J:J,SC!A:A,MAIN!D2874,SC!B:B,MAIN!A2874),SUMIFS(Allocations!M:M,Allocations!A:A,MAIN!A2874,Allocations!B:B,MAIN!D2874))</f>
        <v>0</v>
      </c>
      <c r="G2874" s="24">
        <f t="shared" si="824"/>
        <v>0</v>
      </c>
      <c r="H2874" s="24">
        <f>IFERROR(VLOOKUP(S2874,Swaps_wk!$A$2:$AP$151,HLOOKUP(MAIN!D2874,Swaps_wk!$B$2:$AP$151,150,FALSE),FALSE),0)</f>
        <v>0</v>
      </c>
      <c r="I2874" s="24">
        <f>SUMIFS(PASTE_DQS_TRACKER!$D:$D,PASTE_DQS_TRACKER!$C:$C,MAIN!$A2874,PASTE_DQS_TRACKER!$B:$B,MAIN!$D2874)-SUMIFS(PASTE_DQS_TRACKER!$D:$D,PASTE_DQS_TRACKER!$C:$C,MAIN!A2874,PASTE_DQS_TRACKER!$E:$E,MAIN!$D2874)</f>
        <v>0</v>
      </c>
      <c r="J2874" s="25">
        <f t="shared" si="825"/>
        <v>0</v>
      </c>
      <c r="K2874" s="24">
        <f>IFERROR(IF(V2874="Flex",0,IF(D2874=$D$30,VLOOKUP(A2874,MMO_o10M_lease!$A$1:$F$51,5,FALSE),IF(D2874=$D$26,VLOOKUP(D2874,LANDINGS!$A$3:$BR$40,HLOOKUP(A2874,LANDINGS!$B$1:$CF$42,42,FALSE),FALSE)-IFERROR(VLOOKUP(A2874,MMO_o10M_lease!$A$1:$F$38,5,FALSE),0),VLOOKUP(D2874,LANDINGS!$A$3:$CF$40,HLOOKUP(A2874,LANDINGS!$B$1:$CF$42,42,FALSE),FALSE)))),0)</f>
        <v>0</v>
      </c>
      <c r="L2874" s="24">
        <f>SUMIFS(PASTE_FLEX_TRACKER!$D:$D,PASTE_FLEX_TRACKER!$F:$F,MAIN!$A2874,PASTE_FLEX_TRACKER!$B:$B,MAIN!$D2874)-SUMIFS(PASTE_FLEX_TRACKER!$D:$D,PASTE_FLEX_TRACKER!$C:$C,MAIN!$A2874,PASTE_FLEX_TRACKER!$B:$B,MAIN!$D2874)</f>
        <v>0</v>
      </c>
      <c r="M2874" s="24" t="str">
        <f>IFERROR(-VLOOKUP(D2874,SQ!$A$19:$CC$52,HLOOKUP(MAIN!A2874,SQ!$B$18:$CC$56,39,FALSE),FALSE),"n/a")</f>
        <v>n/a</v>
      </c>
      <c r="N2874" s="46" t="s">
        <v>563</v>
      </c>
      <c r="O2874" s="46">
        <f>SUMIFS(MAN_ADJ!$L:$L,MAN_ADJ!$K:$K,MAIN!$D2874,MAN_ADJ!$J:$J,MAIN!$S2874)</f>
        <v>0</v>
      </c>
      <c r="P2874" s="25">
        <f t="shared" si="822"/>
        <v>0</v>
      </c>
      <c r="Q2874" s="28" t="str">
        <f t="shared" si="826"/>
        <v>n/a</v>
      </c>
      <c r="R2874" s="38">
        <f t="shared" si="827"/>
        <v>0</v>
      </c>
      <c r="S2874" s="17" t="s">
        <v>272</v>
      </c>
      <c r="U2874" t="s">
        <v>577</v>
      </c>
    </row>
    <row r="2875" spans="1:21" x14ac:dyDescent="0.25">
      <c r="A2875" s="17" t="s">
        <v>272</v>
      </c>
      <c r="B2875" s="17" t="s">
        <v>93</v>
      </c>
      <c r="C2875" s="17" t="s">
        <v>273</v>
      </c>
      <c r="D2875" s="17" t="s">
        <v>130</v>
      </c>
      <c r="E2875" s="24">
        <f>IF(U2875="SC",SUMIFS(SC!F:F,SC!A:A,MAIN!D2875,SC!B:B,MAIN!A2875),SUMIFS(Allocations!$H:$H,Allocations!$A:$A,MAIN!$A2875,Allocations!$B:$B,MAIN!$D2875))</f>
        <v>0</v>
      </c>
      <c r="F2875" s="24">
        <f>IF(U2875="SC",SUMIFS(SC!J:J,SC!A:A,MAIN!D2875,SC!B:B,MAIN!A2875),SUMIFS(Allocations!M:M,Allocations!A:A,MAIN!A2875,Allocations!B:B,MAIN!D2875))</f>
        <v>0</v>
      </c>
      <c r="G2875" s="24">
        <f t="shared" si="820"/>
        <v>0</v>
      </c>
      <c r="H2875" s="24">
        <f>IFERROR(VLOOKUP(S2875,Swaps_wk!$A$2:$AP$151,HLOOKUP(MAIN!D2875,Swaps_wk!$B$2:$AP$151,150,FALSE),FALSE),0)</f>
        <v>0</v>
      </c>
      <c r="I2875" s="24">
        <f>SUMIFS(PASTE_DQS_TRACKER!$D:$D,PASTE_DQS_TRACKER!$C:$C,MAIN!$A2875,PASTE_DQS_TRACKER!$B:$B,MAIN!$D2875)-SUMIFS(PASTE_DQS_TRACKER!$D:$D,PASTE_DQS_TRACKER!$C:$C,MAIN!A2875,PASTE_DQS_TRACKER!$E:$E,MAIN!$D2875)</f>
        <v>0</v>
      </c>
      <c r="J2875" s="25">
        <f t="shared" si="821"/>
        <v>0</v>
      </c>
      <c r="K2875" s="24">
        <f>IFERROR(IF(V2875="Flex",0,IF(D2875=$D$30,VLOOKUP(A2875,MMO_o10M_lease!$A$1:$F$51,5,FALSE),IF(D2875=$D$26,VLOOKUP(D2875,LANDINGS!$A$3:$BR$40,HLOOKUP(A2875,LANDINGS!$B$1:$CF$42,42,FALSE),FALSE)-IFERROR(VLOOKUP(A2875,MMO_o10M_lease!$A$1:$F$38,5,FALSE),0),VLOOKUP(D2875,LANDINGS!$A$3:$CF$40,HLOOKUP(A2875,LANDINGS!$B$1:$CF$42,42,FALSE),FALSE)))),0)</f>
        <v>0</v>
      </c>
      <c r="L2875" s="24">
        <f>SUMIFS(PASTE_FLEX_TRACKER!$D:$D,PASTE_FLEX_TRACKER!$F:$F,MAIN!$A2875,PASTE_FLEX_TRACKER!$B:$B,MAIN!$D2875)-SUMIFS(PASTE_FLEX_TRACKER!$D:$D,PASTE_FLEX_TRACKER!$C:$C,MAIN!$A2875,PASTE_FLEX_TRACKER!$B:$B,MAIN!$D2875)</f>
        <v>0</v>
      </c>
      <c r="M2875" s="24" t="str">
        <f>IFERROR(-VLOOKUP(D2875,SQ!$A$19:$CC$52,HLOOKUP(MAIN!A2875,SQ!$B$18:$CC$56,39,FALSE),FALSE),"n/a")</f>
        <v>n/a</v>
      </c>
      <c r="N2875" s="46" t="s">
        <v>563</v>
      </c>
      <c r="O2875" s="46">
        <f>SUMIFS(MAN_ADJ!$L:$L,MAN_ADJ!$K:$K,MAIN!$D2875,MAN_ADJ!$J:$J,MAIN!$S2875)</f>
        <v>0</v>
      </c>
      <c r="P2875" s="25">
        <f t="shared" si="822"/>
        <v>0</v>
      </c>
      <c r="Q2875" s="28" t="str">
        <f t="shared" si="813"/>
        <v>n/a</v>
      </c>
      <c r="R2875" s="38">
        <f t="shared" si="823"/>
        <v>0</v>
      </c>
      <c r="S2875" s="17" t="s">
        <v>272</v>
      </c>
      <c r="U2875" t="s">
        <v>577</v>
      </c>
    </row>
    <row r="2876" spans="1:21" x14ac:dyDescent="0.25">
      <c r="A2876" s="26" t="s">
        <v>272</v>
      </c>
      <c r="B2876" s="26" t="s">
        <v>93</v>
      </c>
      <c r="C2876" s="26" t="s">
        <v>273</v>
      </c>
      <c r="D2876" s="26" t="s">
        <v>131</v>
      </c>
      <c r="E2876" s="27">
        <f t="shared" ref="E2876:M2876" si="828">SUM(E2838:E2875)</f>
        <v>481.93170267131239</v>
      </c>
      <c r="F2876" s="27">
        <f t="shared" si="828"/>
        <v>42.198</v>
      </c>
      <c r="G2876" s="27">
        <f t="shared" si="828"/>
        <v>524.1297026713122</v>
      </c>
      <c r="H2876" s="27">
        <f>IFERROR(VLOOKUP(S2876,Swaps_wk!$A$2:$AP$151,HLOOKUP(MAIN!D2876,Swaps_wk!$B$2:$AP$151,150,FALSE),FALSE),0)</f>
        <v>0</v>
      </c>
      <c r="I2876" s="27">
        <f t="shared" si="828"/>
        <v>-22.5</v>
      </c>
      <c r="J2876" s="25">
        <f t="shared" si="828"/>
        <v>501.62970267131243</v>
      </c>
      <c r="K2876" s="27">
        <f t="shared" si="828"/>
        <v>205.31700000000006</v>
      </c>
      <c r="L2876" s="27">
        <f t="shared" si="828"/>
        <v>0</v>
      </c>
      <c r="M2876" s="27">
        <f t="shared" si="828"/>
        <v>0</v>
      </c>
      <c r="N2876" s="46" t="s">
        <v>563</v>
      </c>
      <c r="O2876" s="27">
        <f>SUM(O2838:O2875)</f>
        <v>0</v>
      </c>
      <c r="P2876" s="25">
        <f t="shared" ref="P2876" si="829">SUM(P2838:P2875)</f>
        <v>205.31700000000006</v>
      </c>
      <c r="Q2876" s="28">
        <f t="shared" si="813"/>
        <v>0.40929992563564732</v>
      </c>
      <c r="R2876" s="38">
        <f t="shared" si="823"/>
        <v>296.31270267131237</v>
      </c>
      <c r="S2876" s="17" t="s">
        <v>272</v>
      </c>
      <c r="U2876" t="s">
        <v>577</v>
      </c>
    </row>
    <row r="2877" spans="1:21" x14ac:dyDescent="0.25">
      <c r="A2877" s="17" t="s">
        <v>37</v>
      </c>
      <c r="B2877" s="17" t="s">
        <v>93</v>
      </c>
      <c r="C2877" s="17" t="s">
        <v>274</v>
      </c>
      <c r="D2877" s="17" t="s">
        <v>95</v>
      </c>
      <c r="E2877" s="24">
        <f>IF(U2877="SC",SUMIFS(SC!F:F,SC!A:A,MAIN!D2877,SC!B:B,MAIN!A2877),SUMIFS(Allocations!$H:$H,Allocations!$A:$A,MAIN!$A2877,Allocations!$B:$B,MAIN!$D2877))</f>
        <v>23.375188153310106</v>
      </c>
      <c r="F2877" s="24">
        <f>IF(U2877="SC",SUMIFS(SC!J:J,SC!A:A,MAIN!D2877,SC!B:B,MAIN!A2877),SUMIFS(Allocations!M:M,Allocations!A:A,MAIN!A2877,Allocations!B:B,MAIN!D2877))</f>
        <v>0.36899999999999999</v>
      </c>
      <c r="G2877" s="24">
        <f t="shared" ref="G2877:G2914" si="830">E2877+F2877</f>
        <v>23.744188153310105</v>
      </c>
      <c r="H2877" s="24">
        <f>IFERROR(VLOOKUP(S2877,Swaps_wk!$A$2:$AP$151,HLOOKUP(MAIN!D2877,Swaps_wk!$B$2:$AP$151,150,FALSE),FALSE),0)</f>
        <v>0</v>
      </c>
      <c r="I2877" s="24">
        <f>SUMIFS(PASTE_DQS_TRACKER!$D:$D,PASTE_DQS_TRACKER!$C:$C,MAIN!$A2877,PASTE_DQS_TRACKER!$B:$B,MAIN!$D2877)-SUMIFS(PASTE_DQS_TRACKER!$D:$D,PASTE_DQS_TRACKER!$C:$C,MAIN!A2877,PASTE_DQS_TRACKER!$E:$E,MAIN!$D2877)</f>
        <v>4.2499999999999991</v>
      </c>
      <c r="J2877" s="25">
        <f t="shared" ref="J2877:J2914" si="831">G2877+I2877</f>
        <v>27.994188153310105</v>
      </c>
      <c r="K2877" s="24">
        <f>IFERROR(IF(V2877="Flex",0,IF(D2877=$D$30,VLOOKUP(A2877,MMO_o10M_lease!$A$1:$F$51,5,FALSE),IF(D2877=$D$26,VLOOKUP(D2877,LANDINGS!$A$3:$BR$40,HLOOKUP(A2877,LANDINGS!$B$1:$CF$42,42,FALSE),FALSE)-IFERROR(VLOOKUP(A2877,MMO_o10M_lease!$A$1:$F$38,5,FALSE),0),VLOOKUP(D2877,LANDINGS!$A$3:$CF$40,HLOOKUP(A2877,LANDINGS!$B$1:$CF$42,42,FALSE),FALSE)))),0)</f>
        <v>1.6360000000000001</v>
      </c>
      <c r="L2877" s="24">
        <f>SUMIFS(PASTE_FLEX_TRACKER!$D:$D,PASTE_FLEX_TRACKER!$F:$F,MAIN!$A2877,PASTE_FLEX_TRACKER!$B:$B,MAIN!$D2877)-SUMIFS(PASTE_FLEX_TRACKER!$D:$D,PASTE_FLEX_TRACKER!$C:$C,MAIN!$A2877,PASTE_FLEX_TRACKER!$B:$B,MAIN!$D2877)</f>
        <v>0</v>
      </c>
      <c r="M2877" s="24">
        <f>IFERROR(-VLOOKUP(D2877,SQ!$A$19:$CC$52,HLOOKUP(MAIN!A2877,SQ!$B$18:$CC$56,39,FALSE),FALSE),"n/a")</f>
        <v>0</v>
      </c>
      <c r="N2877" s="46" t="s">
        <v>563</v>
      </c>
      <c r="O2877" s="46">
        <f>SUMIFS(MAN_ADJ!$L:$L,MAN_ADJ!$K:$K,MAIN!$D2877,MAN_ADJ!$J:$J,MAIN!$S2877)</f>
        <v>0</v>
      </c>
      <c r="P2877" s="25">
        <f t="shared" ref="P2877:P2914" si="832">SUM(K2877:O2877)</f>
        <v>1.6360000000000001</v>
      </c>
      <c r="Q2877" s="28">
        <f t="shared" si="813"/>
        <v>5.844070172853201E-2</v>
      </c>
      <c r="R2877" s="38">
        <f t="shared" si="823"/>
        <v>26.358188153310106</v>
      </c>
      <c r="S2877" s="17" t="s">
        <v>37</v>
      </c>
      <c r="U2877" t="s">
        <v>577</v>
      </c>
    </row>
    <row r="2878" spans="1:21" x14ac:dyDescent="0.25">
      <c r="A2878" s="17" t="s">
        <v>37</v>
      </c>
      <c r="B2878" s="17" t="s">
        <v>93</v>
      </c>
      <c r="C2878" s="17" t="s">
        <v>274</v>
      </c>
      <c r="D2878" s="17" t="s">
        <v>96</v>
      </c>
      <c r="E2878" s="24">
        <f>IF(U2878="SC",SUMIFS(SC!F:F,SC!A:A,MAIN!D2878,SC!B:B,MAIN!A2878),SUMIFS(Allocations!$H:$H,Allocations!$A:$A,MAIN!$A2878,Allocations!$B:$B,MAIN!$D2878))</f>
        <v>4.6659698025551686</v>
      </c>
      <c r="F2878" s="24">
        <f>IF(U2878="SC",SUMIFS(SC!J:J,SC!A:A,MAIN!D2878,SC!B:B,MAIN!A2878),SUMIFS(Allocations!M:M,Allocations!A:A,MAIN!A2878,Allocations!B:B,MAIN!D2878))</f>
        <v>1.4999999999999999E-2</v>
      </c>
      <c r="G2878" s="24">
        <f t="shared" si="830"/>
        <v>4.6809698025551683</v>
      </c>
      <c r="H2878" s="24">
        <f>IFERROR(VLOOKUP(S2878,Swaps_wk!$A$2:$AP$151,HLOOKUP(MAIN!D2878,Swaps_wk!$B$2:$AP$151,150,FALSE),FALSE),0)</f>
        <v>0</v>
      </c>
      <c r="I2878" s="24">
        <f>SUMIFS(PASTE_DQS_TRACKER!$D:$D,PASTE_DQS_TRACKER!$C:$C,MAIN!$A2878,PASTE_DQS_TRACKER!$B:$B,MAIN!$D2878)-SUMIFS(PASTE_DQS_TRACKER!$D:$D,PASTE_DQS_TRACKER!$C:$C,MAIN!A2878,PASTE_DQS_TRACKER!$E:$E,MAIN!$D2878)</f>
        <v>3.8</v>
      </c>
      <c r="J2878" s="25">
        <f t="shared" si="831"/>
        <v>8.480969802555169</v>
      </c>
      <c r="K2878" s="24">
        <f>IFERROR(IF(V2878="Flex",0,IF(D2878=$D$30,VLOOKUP(A2878,MMO_o10M_lease!$A$1:$F$51,5,FALSE),IF(D2878=$D$26,VLOOKUP(D2878,LANDINGS!$A$3:$BR$40,HLOOKUP(A2878,LANDINGS!$B$1:$CF$42,42,FALSE),FALSE)-IFERROR(VLOOKUP(A2878,MMO_o10M_lease!$A$1:$F$38,5,FALSE),0),VLOOKUP(D2878,LANDINGS!$A$3:$CF$40,HLOOKUP(A2878,LANDINGS!$B$1:$CF$42,42,FALSE),FALSE)))),0)</f>
        <v>0.41399999999999998</v>
      </c>
      <c r="L2878" s="24">
        <f>SUMIFS(PASTE_FLEX_TRACKER!$D:$D,PASTE_FLEX_TRACKER!$F:$F,MAIN!$A2878,PASTE_FLEX_TRACKER!$B:$B,MAIN!$D2878)-SUMIFS(PASTE_FLEX_TRACKER!$D:$D,PASTE_FLEX_TRACKER!$C:$C,MAIN!$A2878,PASTE_FLEX_TRACKER!$B:$B,MAIN!$D2878)</f>
        <v>0</v>
      </c>
      <c r="M2878" s="24">
        <f>IFERROR(-VLOOKUP(D2878,SQ!$A$19:$CC$52,HLOOKUP(MAIN!A2878,SQ!$B$18:$CC$56,39,FALSE),FALSE),"n/a")</f>
        <v>0</v>
      </c>
      <c r="N2878" s="46" t="s">
        <v>563</v>
      </c>
      <c r="O2878" s="46">
        <f>SUMIFS(MAN_ADJ!$L:$L,MAN_ADJ!$K:$K,MAIN!$D2878,MAN_ADJ!$J:$J,MAIN!$S2878)</f>
        <v>0</v>
      </c>
      <c r="P2878" s="25">
        <f t="shared" si="832"/>
        <v>0.41399999999999998</v>
      </c>
      <c r="Q2878" s="28">
        <f t="shared" si="813"/>
        <v>4.8815172042620522E-2</v>
      </c>
      <c r="R2878" s="38">
        <f t="shared" si="823"/>
        <v>8.0669698025551693</v>
      </c>
      <c r="S2878" s="17" t="s">
        <v>37</v>
      </c>
      <c r="U2878" t="s">
        <v>577</v>
      </c>
    </row>
    <row r="2879" spans="1:21" x14ac:dyDescent="0.25">
      <c r="A2879" s="17" t="s">
        <v>37</v>
      </c>
      <c r="B2879" s="17" t="s">
        <v>93</v>
      </c>
      <c r="C2879" s="17" t="s">
        <v>274</v>
      </c>
      <c r="D2879" s="17" t="s">
        <v>97</v>
      </c>
      <c r="E2879" s="24">
        <f>IF(U2879="SC",SUMIFS(SC!F:F,SC!A:A,MAIN!D2879,SC!B:B,MAIN!A2879),SUMIFS(Allocations!$H:$H,Allocations!$A:$A,MAIN!$A2879,Allocations!$B:$B,MAIN!$D2879))</f>
        <v>6.206620209059234</v>
      </c>
      <c r="F2879" s="24">
        <f>IF(U2879="SC",SUMIFS(SC!J:J,SC!A:A,MAIN!D2879,SC!B:B,MAIN!A2879),SUMIFS(Allocations!M:M,Allocations!A:A,MAIN!A2879,Allocations!B:B,MAIN!D2879))</f>
        <v>1.4999999999999999E-2</v>
      </c>
      <c r="G2879" s="24">
        <f t="shared" si="830"/>
        <v>6.2216202090592336</v>
      </c>
      <c r="H2879" s="24">
        <f>IFERROR(VLOOKUP(S2879,Swaps_wk!$A$2:$AP$151,HLOOKUP(MAIN!D2879,Swaps_wk!$B$2:$AP$151,150,FALSE),FALSE),0)</f>
        <v>0</v>
      </c>
      <c r="I2879" s="24">
        <f>SUMIFS(PASTE_DQS_TRACKER!$D:$D,PASTE_DQS_TRACKER!$C:$C,MAIN!$A2879,PASTE_DQS_TRACKER!$B:$B,MAIN!$D2879)-SUMIFS(PASTE_DQS_TRACKER!$D:$D,PASTE_DQS_TRACKER!$C:$C,MAIN!A2879,PASTE_DQS_TRACKER!$E:$E,MAIN!$D2879)</f>
        <v>-0.1</v>
      </c>
      <c r="J2879" s="25">
        <f t="shared" si="831"/>
        <v>6.121620209059234</v>
      </c>
      <c r="K2879" s="24">
        <f>IFERROR(IF(V2879="Flex",0,IF(D2879=$D$30,VLOOKUP(A2879,MMO_o10M_lease!$A$1:$F$51,5,FALSE),IF(D2879=$D$26,VLOOKUP(D2879,LANDINGS!$A$3:$BR$40,HLOOKUP(A2879,LANDINGS!$B$1:$CF$42,42,FALSE),FALSE)-IFERROR(VLOOKUP(A2879,MMO_o10M_lease!$A$1:$F$38,5,FALSE),0),VLOOKUP(D2879,LANDINGS!$A$3:$CF$40,HLOOKUP(A2879,LANDINGS!$B$1:$CF$42,42,FALSE),FALSE)))),0)</f>
        <v>0.106</v>
      </c>
      <c r="L2879" s="24">
        <f>SUMIFS(PASTE_FLEX_TRACKER!$D:$D,PASTE_FLEX_TRACKER!$F:$F,MAIN!$A2879,PASTE_FLEX_TRACKER!$B:$B,MAIN!$D2879)-SUMIFS(PASTE_FLEX_TRACKER!$D:$D,PASTE_FLEX_TRACKER!$C:$C,MAIN!$A2879,PASTE_FLEX_TRACKER!$B:$B,MAIN!$D2879)</f>
        <v>0</v>
      </c>
      <c r="M2879" s="24">
        <f>IFERROR(-VLOOKUP(D2879,SQ!$A$19:$CC$52,HLOOKUP(MAIN!A2879,SQ!$B$18:$CC$56,39,FALSE),FALSE),"n/a")</f>
        <v>0</v>
      </c>
      <c r="N2879" s="46" t="s">
        <v>563</v>
      </c>
      <c r="O2879" s="46">
        <f>SUMIFS(MAN_ADJ!$L:$L,MAN_ADJ!$K:$K,MAIN!$D2879,MAN_ADJ!$J:$J,MAIN!$S2879)</f>
        <v>0</v>
      </c>
      <c r="P2879" s="25">
        <f t="shared" si="832"/>
        <v>0.106</v>
      </c>
      <c r="Q2879" s="28">
        <f t="shared" si="813"/>
        <v>1.731567728477066E-2</v>
      </c>
      <c r="R2879" s="38">
        <f t="shared" si="823"/>
        <v>6.0156202090592341</v>
      </c>
      <c r="S2879" s="17" t="s">
        <v>37</v>
      </c>
      <c r="U2879" t="s">
        <v>577</v>
      </c>
    </row>
    <row r="2880" spans="1:21" x14ac:dyDescent="0.25">
      <c r="A2880" s="17" t="s">
        <v>37</v>
      </c>
      <c r="B2880" s="17" t="s">
        <v>93</v>
      </c>
      <c r="C2880" s="17" t="s">
        <v>274</v>
      </c>
      <c r="D2880" s="17" t="s">
        <v>98</v>
      </c>
      <c r="E2880" s="24">
        <f>IF(U2880="SC",SUMIFS(SC!F:F,SC!A:A,MAIN!D2880,SC!B:B,MAIN!A2880),SUMIFS(Allocations!$H:$H,Allocations!$A:$A,MAIN!$A2880,Allocations!$B:$B,MAIN!$D2880))</f>
        <v>10.203947735191639</v>
      </c>
      <c r="F2880" s="24">
        <f>IF(U2880="SC",SUMIFS(SC!J:J,SC!A:A,MAIN!D2880,SC!B:B,MAIN!A2880),SUMIFS(Allocations!M:M,Allocations!A:A,MAIN!A2880,Allocations!B:B,MAIN!D2880))</f>
        <v>0.13600000000000001</v>
      </c>
      <c r="G2880" s="24">
        <f t="shared" si="830"/>
        <v>10.339947735191638</v>
      </c>
      <c r="H2880" s="24">
        <f>IFERROR(VLOOKUP(S2880,Swaps_wk!$A$2:$AP$151,HLOOKUP(MAIN!D2880,Swaps_wk!$B$2:$AP$151,150,FALSE),FALSE),0)</f>
        <v>0</v>
      </c>
      <c r="I2880" s="24">
        <f>SUMIFS(PASTE_DQS_TRACKER!$D:$D,PASTE_DQS_TRACKER!$C:$C,MAIN!$A2880,PASTE_DQS_TRACKER!$B:$B,MAIN!$D2880)-SUMIFS(PASTE_DQS_TRACKER!$D:$D,PASTE_DQS_TRACKER!$C:$C,MAIN!A2880,PASTE_DQS_TRACKER!$E:$E,MAIN!$D2880)</f>
        <v>0.79999999999999993</v>
      </c>
      <c r="J2880" s="25">
        <f t="shared" si="831"/>
        <v>11.139947735191639</v>
      </c>
      <c r="K2880" s="24">
        <f>IFERROR(IF(V2880="Flex",0,IF(D2880=$D$30,VLOOKUP(A2880,MMO_o10M_lease!$A$1:$F$51,5,FALSE),IF(D2880=$D$26,VLOOKUP(D2880,LANDINGS!$A$3:$BR$40,HLOOKUP(A2880,LANDINGS!$B$1:$CF$42,42,FALSE),FALSE)-IFERROR(VLOOKUP(A2880,MMO_o10M_lease!$A$1:$F$38,5,FALSE),0),VLOOKUP(D2880,LANDINGS!$A$3:$CF$40,HLOOKUP(A2880,LANDINGS!$B$1:$CF$42,42,FALSE),FALSE)))),0)</f>
        <v>1.57</v>
      </c>
      <c r="L2880" s="24">
        <f>SUMIFS(PASTE_FLEX_TRACKER!$D:$D,PASTE_FLEX_TRACKER!$F:$F,MAIN!$A2880,PASTE_FLEX_TRACKER!$B:$B,MAIN!$D2880)-SUMIFS(PASTE_FLEX_TRACKER!$D:$D,PASTE_FLEX_TRACKER!$C:$C,MAIN!$A2880,PASTE_FLEX_TRACKER!$B:$B,MAIN!$D2880)</f>
        <v>0</v>
      </c>
      <c r="M2880" s="24">
        <f>IFERROR(-VLOOKUP(D2880,SQ!$A$19:$CC$52,HLOOKUP(MAIN!A2880,SQ!$B$18:$CC$56,39,FALSE),FALSE),"n/a")</f>
        <v>0</v>
      </c>
      <c r="N2880" s="46" t="s">
        <v>563</v>
      </c>
      <c r="O2880" s="46">
        <f>SUMIFS(MAN_ADJ!$L:$L,MAN_ADJ!$K:$K,MAIN!$D2880,MAN_ADJ!$J:$J,MAIN!$S2880)</f>
        <v>0</v>
      </c>
      <c r="P2880" s="25">
        <f t="shared" si="832"/>
        <v>1.57</v>
      </c>
      <c r="Q2880" s="28">
        <f t="shared" si="813"/>
        <v>0.14093423392286603</v>
      </c>
      <c r="R2880" s="38">
        <f t="shared" si="823"/>
        <v>9.5699477351916382</v>
      </c>
      <c r="S2880" s="17" t="s">
        <v>37</v>
      </c>
      <c r="U2880" t="s">
        <v>577</v>
      </c>
    </row>
    <row r="2881" spans="1:21" x14ac:dyDescent="0.25">
      <c r="A2881" s="17" t="s">
        <v>37</v>
      </c>
      <c r="B2881" s="17" t="s">
        <v>93</v>
      </c>
      <c r="C2881" s="17" t="s">
        <v>274</v>
      </c>
      <c r="D2881" s="17" t="s">
        <v>99</v>
      </c>
      <c r="E2881" s="24">
        <f>IF(U2881="SC",SUMIFS(SC!F:F,SC!A:A,MAIN!D2881,SC!B:B,MAIN!A2881),SUMIFS(Allocations!$H:$H,Allocations!$A:$A,MAIN!$A2881,Allocations!$B:$B,MAIN!$D2881))</f>
        <v>48.364977932636471</v>
      </c>
      <c r="F2881" s="24">
        <f>IF(U2881="SC",SUMIFS(SC!J:J,SC!A:A,MAIN!D2881,SC!B:B,MAIN!A2881),SUMIFS(Allocations!M:M,Allocations!A:A,MAIN!A2881,Allocations!B:B,MAIN!D2881))</f>
        <v>10.278</v>
      </c>
      <c r="G2881" s="24">
        <f t="shared" si="830"/>
        <v>58.64297793263647</v>
      </c>
      <c r="H2881" s="24">
        <f>IFERROR(VLOOKUP(S2881,Swaps_wk!$A$2:$AP$151,HLOOKUP(MAIN!D2881,Swaps_wk!$B$2:$AP$151,150,FALSE),FALSE),0)</f>
        <v>0</v>
      </c>
      <c r="I2881" s="24">
        <f>SUMIFS(PASTE_DQS_TRACKER!$D:$D,PASTE_DQS_TRACKER!$C:$C,MAIN!$A2881,PASTE_DQS_TRACKER!$B:$B,MAIN!$D2881)-SUMIFS(PASTE_DQS_TRACKER!$D:$D,PASTE_DQS_TRACKER!$C:$C,MAIN!A2881,PASTE_DQS_TRACKER!$E:$E,MAIN!$D2881)</f>
        <v>-0.5</v>
      </c>
      <c r="J2881" s="25">
        <f t="shared" si="831"/>
        <v>58.14297793263647</v>
      </c>
      <c r="K2881" s="24">
        <f>IFERROR(IF(V2881="Flex",0,IF(D2881=$D$30,VLOOKUP(A2881,MMO_o10M_lease!$A$1:$F$51,5,FALSE),IF(D2881=$D$26,VLOOKUP(D2881,LANDINGS!$A$3:$BR$40,HLOOKUP(A2881,LANDINGS!$B$1:$CF$42,42,FALSE),FALSE)-IFERROR(VLOOKUP(A2881,MMO_o10M_lease!$A$1:$F$38,5,FALSE),0),VLOOKUP(D2881,LANDINGS!$A$3:$CF$40,HLOOKUP(A2881,LANDINGS!$B$1:$CF$42,42,FALSE),FALSE)))),0)</f>
        <v>16.335999999999999</v>
      </c>
      <c r="L2881" s="24">
        <f>SUMIFS(PASTE_FLEX_TRACKER!$D:$D,PASTE_FLEX_TRACKER!$F:$F,MAIN!$A2881,PASTE_FLEX_TRACKER!$B:$B,MAIN!$D2881)-SUMIFS(PASTE_FLEX_TRACKER!$D:$D,PASTE_FLEX_TRACKER!$C:$C,MAIN!$A2881,PASTE_FLEX_TRACKER!$B:$B,MAIN!$D2881)</f>
        <v>0</v>
      </c>
      <c r="M2881" s="24">
        <f>IFERROR(-VLOOKUP(D2881,SQ!$A$19:$CC$52,HLOOKUP(MAIN!A2881,SQ!$B$18:$CC$56,39,FALSE),FALSE),"n/a")</f>
        <v>0</v>
      </c>
      <c r="N2881" s="46" t="s">
        <v>563</v>
      </c>
      <c r="O2881" s="46">
        <f>SUMIFS(MAN_ADJ!$L:$L,MAN_ADJ!$K:$K,MAIN!$D2881,MAN_ADJ!$J:$J,MAIN!$S2881)</f>
        <v>0</v>
      </c>
      <c r="P2881" s="25">
        <f t="shared" si="832"/>
        <v>16.335999999999999</v>
      </c>
      <c r="Q2881" s="28">
        <f t="shared" si="813"/>
        <v>0.2809625612731193</v>
      </c>
      <c r="R2881" s="38">
        <f t="shared" si="823"/>
        <v>41.806977932636471</v>
      </c>
      <c r="S2881" s="17" t="s">
        <v>37</v>
      </c>
      <c r="U2881" t="s">
        <v>577</v>
      </c>
    </row>
    <row r="2882" spans="1:21" x14ac:dyDescent="0.25">
      <c r="A2882" s="17" t="s">
        <v>37</v>
      </c>
      <c r="B2882" s="17" t="s">
        <v>93</v>
      </c>
      <c r="C2882" s="17" t="s">
        <v>274</v>
      </c>
      <c r="D2882" s="17" t="s">
        <v>100</v>
      </c>
      <c r="E2882" s="24">
        <f>IF(U2882="SC",SUMIFS(SC!F:F,SC!A:A,MAIN!D2882,SC!B:B,MAIN!A2882),SUMIFS(Allocations!$H:$H,Allocations!$A:$A,MAIN!$A2882,Allocations!$B:$B,MAIN!$D2882))</f>
        <v>2.5970963995354239</v>
      </c>
      <c r="F2882" s="24">
        <f>IF(U2882="SC",SUMIFS(SC!J:J,SC!A:A,MAIN!D2882,SC!B:B,MAIN!A2882),SUMIFS(Allocations!M:M,Allocations!A:A,MAIN!A2882,Allocations!B:B,MAIN!D2882))</f>
        <v>0</v>
      </c>
      <c r="G2882" s="24">
        <f t="shared" si="830"/>
        <v>2.5970963995354239</v>
      </c>
      <c r="H2882" s="24">
        <f>IFERROR(VLOOKUP(S2882,Swaps_wk!$A$2:$AP$151,HLOOKUP(MAIN!D2882,Swaps_wk!$B$2:$AP$151,150,FALSE),FALSE),0)</f>
        <v>0</v>
      </c>
      <c r="I2882" s="24">
        <f>SUMIFS(PASTE_DQS_TRACKER!$D:$D,PASTE_DQS_TRACKER!$C:$C,MAIN!$A2882,PASTE_DQS_TRACKER!$B:$B,MAIN!$D2882)-SUMIFS(PASTE_DQS_TRACKER!$D:$D,PASTE_DQS_TRACKER!$C:$C,MAIN!A2882,PASTE_DQS_TRACKER!$E:$E,MAIN!$D2882)</f>
        <v>-0.3</v>
      </c>
      <c r="J2882" s="25">
        <f t="shared" si="831"/>
        <v>2.2970963995354241</v>
      </c>
      <c r="K2882" s="24">
        <f>IFERROR(IF(V2882="Flex",0,IF(D2882=$D$30,VLOOKUP(A2882,MMO_o10M_lease!$A$1:$F$51,5,FALSE),IF(D2882=$D$26,VLOOKUP(D2882,LANDINGS!$A$3:$BR$40,HLOOKUP(A2882,LANDINGS!$B$1:$CF$42,42,FALSE),FALSE)-IFERROR(VLOOKUP(A2882,MMO_o10M_lease!$A$1:$F$38,5,FALSE),0),VLOOKUP(D2882,LANDINGS!$A$3:$CF$40,HLOOKUP(A2882,LANDINGS!$B$1:$CF$42,42,FALSE),FALSE)))),0)</f>
        <v>2E-3</v>
      </c>
      <c r="L2882" s="24">
        <f>SUMIFS(PASTE_FLEX_TRACKER!$D:$D,PASTE_FLEX_TRACKER!$F:$F,MAIN!$A2882,PASTE_FLEX_TRACKER!$B:$B,MAIN!$D2882)-SUMIFS(PASTE_FLEX_TRACKER!$D:$D,PASTE_FLEX_TRACKER!$C:$C,MAIN!$A2882,PASTE_FLEX_TRACKER!$B:$B,MAIN!$D2882)</f>
        <v>0</v>
      </c>
      <c r="M2882" s="24">
        <f>IFERROR(-VLOOKUP(D2882,SQ!$A$19:$CC$52,HLOOKUP(MAIN!A2882,SQ!$B$18:$CC$56,39,FALSE),FALSE),"n/a")</f>
        <v>0</v>
      </c>
      <c r="N2882" s="46" t="s">
        <v>563</v>
      </c>
      <c r="O2882" s="46">
        <f>SUMIFS(MAN_ADJ!$L:$L,MAN_ADJ!$K:$K,MAIN!$D2882,MAN_ADJ!$J:$J,MAIN!$S2882)</f>
        <v>0</v>
      </c>
      <c r="P2882" s="25">
        <f t="shared" si="832"/>
        <v>2E-3</v>
      </c>
      <c r="Q2882" s="28">
        <f t="shared" si="813"/>
        <v>8.7066437455758921E-4</v>
      </c>
      <c r="R2882" s="38">
        <f t="shared" si="823"/>
        <v>2.2950963995354243</v>
      </c>
      <c r="S2882" s="17" t="s">
        <v>37</v>
      </c>
      <c r="U2882" t="s">
        <v>577</v>
      </c>
    </row>
    <row r="2883" spans="1:21" x14ac:dyDescent="0.25">
      <c r="A2883" s="17" t="s">
        <v>37</v>
      </c>
      <c r="B2883" s="17" t="s">
        <v>93</v>
      </c>
      <c r="C2883" s="17" t="s">
        <v>274</v>
      </c>
      <c r="D2883" s="17" t="s">
        <v>101</v>
      </c>
      <c r="E2883" s="24">
        <f>IF(U2883="SC",SUMIFS(SC!F:F,SC!A:A,MAIN!D2883,SC!B:B,MAIN!A2883),SUMIFS(Allocations!$H:$H,Allocations!$A:$A,MAIN!$A2883,Allocations!$B:$B,MAIN!$D2883))</f>
        <v>8.8037166085946583E-2</v>
      </c>
      <c r="F2883" s="24">
        <f>IF(U2883="SC",SUMIFS(SC!J:J,SC!A:A,MAIN!D2883,SC!B:B,MAIN!A2883),SUMIFS(Allocations!M:M,Allocations!A:A,MAIN!A2883,Allocations!B:B,MAIN!D2883))</f>
        <v>0</v>
      </c>
      <c r="G2883" s="24">
        <f t="shared" si="830"/>
        <v>8.8037166085946583E-2</v>
      </c>
      <c r="H2883" s="24">
        <f>IFERROR(VLOOKUP(S2883,Swaps_wk!$A$2:$AP$151,HLOOKUP(MAIN!D2883,Swaps_wk!$B$2:$AP$151,150,FALSE),FALSE),0)</f>
        <v>0</v>
      </c>
      <c r="I2883" s="24">
        <f>SUMIFS(PASTE_DQS_TRACKER!$D:$D,PASTE_DQS_TRACKER!$C:$C,MAIN!$A2883,PASTE_DQS_TRACKER!$B:$B,MAIN!$D2883)-SUMIFS(PASTE_DQS_TRACKER!$D:$D,PASTE_DQS_TRACKER!$C:$C,MAIN!A2883,PASTE_DQS_TRACKER!$E:$E,MAIN!$D2883)</f>
        <v>0</v>
      </c>
      <c r="J2883" s="25">
        <f t="shared" si="831"/>
        <v>8.8037166085946583E-2</v>
      </c>
      <c r="K2883" s="24">
        <f>IFERROR(IF(V2883="Flex",0,IF(D2883=$D$30,VLOOKUP(A2883,MMO_o10M_lease!$A$1:$F$51,5,FALSE),IF(D2883=$D$26,VLOOKUP(D2883,LANDINGS!$A$3:$BR$40,HLOOKUP(A2883,LANDINGS!$B$1:$CF$42,42,FALSE),FALSE)-IFERROR(VLOOKUP(A2883,MMO_o10M_lease!$A$1:$F$38,5,FALSE),0),VLOOKUP(D2883,LANDINGS!$A$3:$CF$40,HLOOKUP(A2883,LANDINGS!$B$1:$CF$42,42,FALSE),FALSE)))),0)</f>
        <v>0</v>
      </c>
      <c r="L2883" s="24">
        <f>SUMIFS(PASTE_FLEX_TRACKER!$D:$D,PASTE_FLEX_TRACKER!$F:$F,MAIN!$A2883,PASTE_FLEX_TRACKER!$B:$B,MAIN!$D2883)-SUMIFS(PASTE_FLEX_TRACKER!$D:$D,PASTE_FLEX_TRACKER!$C:$C,MAIN!$A2883,PASTE_FLEX_TRACKER!$B:$B,MAIN!$D2883)</f>
        <v>0</v>
      </c>
      <c r="M2883" s="24">
        <f>IFERROR(-VLOOKUP(D2883,SQ!$A$19:$CC$52,HLOOKUP(MAIN!A2883,SQ!$B$18:$CC$56,39,FALSE),FALSE),"n/a")</f>
        <v>0</v>
      </c>
      <c r="N2883" s="46" t="s">
        <v>563</v>
      </c>
      <c r="O2883" s="46">
        <f>SUMIFS(MAN_ADJ!$L:$L,MAN_ADJ!$K:$K,MAIN!$D2883,MAN_ADJ!$J:$J,MAIN!$S2883)</f>
        <v>0</v>
      </c>
      <c r="P2883" s="25">
        <f t="shared" si="832"/>
        <v>0</v>
      </c>
      <c r="Q2883" s="28">
        <f t="shared" si="813"/>
        <v>0</v>
      </c>
      <c r="R2883" s="38">
        <f t="shared" si="823"/>
        <v>8.8037166085946583E-2</v>
      </c>
      <c r="S2883" s="17" t="s">
        <v>37</v>
      </c>
      <c r="U2883" t="s">
        <v>577</v>
      </c>
    </row>
    <row r="2884" spans="1:21" x14ac:dyDescent="0.25">
      <c r="A2884" s="17" t="s">
        <v>37</v>
      </c>
      <c r="B2884" s="17" t="s">
        <v>93</v>
      </c>
      <c r="C2884" s="17" t="s">
        <v>274</v>
      </c>
      <c r="D2884" s="17" t="s">
        <v>102</v>
      </c>
      <c r="E2884" s="24">
        <f>IF(U2884="SC",SUMIFS(SC!F:F,SC!A:A,MAIN!D2884,SC!B:B,MAIN!A2884),SUMIFS(Allocations!$H:$H,Allocations!$A:$A,MAIN!$A2884,Allocations!$B:$B,MAIN!$D2884))</f>
        <v>0.13205574912891987</v>
      </c>
      <c r="F2884" s="24">
        <f>IF(U2884="SC",SUMIFS(SC!J:J,SC!A:A,MAIN!D2884,SC!B:B,MAIN!A2884),SUMIFS(Allocations!M:M,Allocations!A:A,MAIN!A2884,Allocations!B:B,MAIN!D2884))</f>
        <v>0</v>
      </c>
      <c r="G2884" s="24">
        <f t="shared" si="830"/>
        <v>0.13205574912891987</v>
      </c>
      <c r="H2884" s="24">
        <f>IFERROR(VLOOKUP(S2884,Swaps_wk!$A$2:$AP$151,HLOOKUP(MAIN!D2884,Swaps_wk!$B$2:$AP$151,150,FALSE),FALSE),0)</f>
        <v>0</v>
      </c>
      <c r="I2884" s="24">
        <f>SUMIFS(PASTE_DQS_TRACKER!$D:$D,PASTE_DQS_TRACKER!$C:$C,MAIN!$A2884,PASTE_DQS_TRACKER!$B:$B,MAIN!$D2884)-SUMIFS(PASTE_DQS_TRACKER!$D:$D,PASTE_DQS_TRACKER!$C:$C,MAIN!A2884,PASTE_DQS_TRACKER!$E:$E,MAIN!$D2884)</f>
        <v>-0.1</v>
      </c>
      <c r="J2884" s="25">
        <f t="shared" si="831"/>
        <v>3.2055749128919869E-2</v>
      </c>
      <c r="K2884" s="24">
        <f>IFERROR(IF(V2884="Flex",0,IF(D2884=$D$30,VLOOKUP(A2884,MMO_o10M_lease!$A$1:$F$51,5,FALSE),IF(D2884=$D$26,VLOOKUP(D2884,LANDINGS!$A$3:$BR$40,HLOOKUP(A2884,LANDINGS!$B$1:$CF$42,42,FALSE),FALSE)-IFERROR(VLOOKUP(A2884,MMO_o10M_lease!$A$1:$F$38,5,FALSE),0),VLOOKUP(D2884,LANDINGS!$A$3:$CF$40,HLOOKUP(A2884,LANDINGS!$B$1:$CF$42,42,FALSE),FALSE)))),0)</f>
        <v>0</v>
      </c>
      <c r="L2884" s="24">
        <f>SUMIFS(PASTE_FLEX_TRACKER!$D:$D,PASTE_FLEX_TRACKER!$F:$F,MAIN!$A2884,PASTE_FLEX_TRACKER!$B:$B,MAIN!$D2884)-SUMIFS(PASTE_FLEX_TRACKER!$D:$D,PASTE_FLEX_TRACKER!$C:$C,MAIN!$A2884,PASTE_FLEX_TRACKER!$B:$B,MAIN!$D2884)</f>
        <v>0</v>
      </c>
      <c r="M2884" s="24">
        <f>IFERROR(-VLOOKUP(D2884,SQ!$A$19:$CC$52,HLOOKUP(MAIN!A2884,SQ!$B$18:$CC$56,39,FALSE),FALSE),"n/a")</f>
        <v>0</v>
      </c>
      <c r="N2884" s="46" t="s">
        <v>563</v>
      </c>
      <c r="O2884" s="46">
        <f>SUMIFS(MAN_ADJ!$L:$L,MAN_ADJ!$K:$K,MAIN!$D2884,MAN_ADJ!$J:$J,MAIN!$S2884)</f>
        <v>0</v>
      </c>
      <c r="P2884" s="25">
        <f t="shared" si="832"/>
        <v>0</v>
      </c>
      <c r="Q2884" s="28">
        <f t="shared" si="813"/>
        <v>0</v>
      </c>
      <c r="R2884" s="38">
        <f t="shared" si="823"/>
        <v>3.2055749128919869E-2</v>
      </c>
      <c r="S2884" s="17" t="s">
        <v>37</v>
      </c>
      <c r="U2884" t="s">
        <v>577</v>
      </c>
    </row>
    <row r="2885" spans="1:21" x14ac:dyDescent="0.25">
      <c r="A2885" s="17" t="s">
        <v>37</v>
      </c>
      <c r="B2885" s="17" t="s">
        <v>93</v>
      </c>
      <c r="C2885" s="17" t="s">
        <v>274</v>
      </c>
      <c r="D2885" s="17" t="s">
        <v>103</v>
      </c>
      <c r="E2885" s="24">
        <f>IF(U2885="SC",SUMIFS(SC!F:F,SC!A:A,MAIN!D2885,SC!B:B,MAIN!A2885),SUMIFS(Allocations!$H:$H,Allocations!$A:$A,MAIN!$A2885,Allocations!$B:$B,MAIN!$D2885))</f>
        <v>0</v>
      </c>
      <c r="F2885" s="24">
        <f>IF(U2885="SC",SUMIFS(SC!J:J,SC!A:A,MAIN!D2885,SC!B:B,MAIN!A2885),SUMIFS(Allocations!M:M,Allocations!A:A,MAIN!A2885,Allocations!B:B,MAIN!D2885))</f>
        <v>0</v>
      </c>
      <c r="G2885" s="24">
        <f t="shared" si="830"/>
        <v>0</v>
      </c>
      <c r="H2885" s="24">
        <f>IFERROR(VLOOKUP(S2885,Swaps_wk!$A$2:$AP$151,HLOOKUP(MAIN!D2885,Swaps_wk!$B$2:$AP$151,150,FALSE),FALSE),0)</f>
        <v>0</v>
      </c>
      <c r="I2885" s="24">
        <f>SUMIFS(PASTE_DQS_TRACKER!$D:$D,PASTE_DQS_TRACKER!$C:$C,MAIN!$A2885,PASTE_DQS_TRACKER!$B:$B,MAIN!$D2885)-SUMIFS(PASTE_DQS_TRACKER!$D:$D,PASTE_DQS_TRACKER!$C:$C,MAIN!A2885,PASTE_DQS_TRACKER!$E:$E,MAIN!$D2885)</f>
        <v>0</v>
      </c>
      <c r="J2885" s="25">
        <f t="shared" si="831"/>
        <v>0</v>
      </c>
      <c r="K2885" s="24">
        <f>IFERROR(IF(V2885="Flex",0,IF(D2885=$D$30,VLOOKUP(A2885,MMO_o10M_lease!$A$1:$F$51,5,FALSE),IF(D2885=$D$26,VLOOKUP(D2885,LANDINGS!$A$3:$BR$40,HLOOKUP(A2885,LANDINGS!$B$1:$CF$42,42,FALSE),FALSE)-IFERROR(VLOOKUP(A2885,MMO_o10M_lease!$A$1:$F$38,5,FALSE),0),VLOOKUP(D2885,LANDINGS!$A$3:$CF$40,HLOOKUP(A2885,LANDINGS!$B$1:$CF$42,42,FALSE),FALSE)))),0)</f>
        <v>0</v>
      </c>
      <c r="L2885" s="24">
        <f>SUMIFS(PASTE_FLEX_TRACKER!$D:$D,PASTE_FLEX_TRACKER!$F:$F,MAIN!$A2885,PASTE_FLEX_TRACKER!$B:$B,MAIN!$D2885)-SUMIFS(PASTE_FLEX_TRACKER!$D:$D,PASTE_FLEX_TRACKER!$C:$C,MAIN!$A2885,PASTE_FLEX_TRACKER!$B:$B,MAIN!$D2885)</f>
        <v>0</v>
      </c>
      <c r="M2885" s="24">
        <f>IFERROR(-VLOOKUP(D2885,SQ!$A$19:$CC$52,HLOOKUP(MAIN!A2885,SQ!$B$18:$CC$56,39,FALSE),FALSE),"n/a")</f>
        <v>0</v>
      </c>
      <c r="N2885" s="46" t="s">
        <v>563</v>
      </c>
      <c r="O2885" s="46">
        <f>SUMIFS(MAN_ADJ!$L:$L,MAN_ADJ!$K:$K,MAIN!$D2885,MAN_ADJ!$J:$J,MAIN!$S2885)</f>
        <v>0</v>
      </c>
      <c r="P2885" s="25">
        <f t="shared" si="832"/>
        <v>0</v>
      </c>
      <c r="Q2885" s="28" t="str">
        <f t="shared" ref="Q2885:Q2954" si="833">IFERROR(P2885/J2885,"n/a")</f>
        <v>n/a</v>
      </c>
      <c r="R2885" s="38">
        <f t="shared" si="823"/>
        <v>0</v>
      </c>
      <c r="S2885" s="17" t="s">
        <v>37</v>
      </c>
      <c r="U2885" t="s">
        <v>577</v>
      </c>
    </row>
    <row r="2886" spans="1:21" x14ac:dyDescent="0.25">
      <c r="A2886" s="17" t="s">
        <v>37</v>
      </c>
      <c r="B2886" s="17" t="s">
        <v>93</v>
      </c>
      <c r="C2886" s="17" t="s">
        <v>274</v>
      </c>
      <c r="D2886" s="17" t="s">
        <v>104</v>
      </c>
      <c r="E2886" s="24">
        <f>IF(U2886="SC",SUMIFS(SC!F:F,SC!A:A,MAIN!D2886,SC!B:B,MAIN!A2886),SUMIFS(Allocations!$H:$H,Allocations!$A:$A,MAIN!$A2886,Allocations!$B:$B,MAIN!$D2886))</f>
        <v>2.6411149825783973</v>
      </c>
      <c r="F2886" s="24">
        <f>IF(U2886="SC",SUMIFS(SC!J:J,SC!A:A,MAIN!D2886,SC!B:B,MAIN!A2886),SUMIFS(Allocations!M:M,Allocations!A:A,MAIN!A2886,Allocations!B:B,MAIN!D2886))</f>
        <v>7.0999999999999994E-2</v>
      </c>
      <c r="G2886" s="24">
        <f t="shared" si="830"/>
        <v>2.7121149825783974</v>
      </c>
      <c r="H2886" s="24">
        <f>IFERROR(VLOOKUP(S2886,Swaps_wk!$A$2:$AP$151,HLOOKUP(MAIN!D2886,Swaps_wk!$B$2:$AP$151,150,FALSE),FALSE),0)</f>
        <v>0</v>
      </c>
      <c r="I2886" s="24">
        <f>SUMIFS(PASTE_DQS_TRACKER!$D:$D,PASTE_DQS_TRACKER!$C:$C,MAIN!$A2886,PASTE_DQS_TRACKER!$B:$B,MAIN!$D2886)-SUMIFS(PASTE_DQS_TRACKER!$D:$D,PASTE_DQS_TRACKER!$C:$C,MAIN!A2886,PASTE_DQS_TRACKER!$E:$E,MAIN!$D2886)</f>
        <v>0</v>
      </c>
      <c r="J2886" s="25">
        <f t="shared" si="831"/>
        <v>2.7121149825783974</v>
      </c>
      <c r="K2886" s="24">
        <f>IFERROR(IF(V2886="Flex",0,IF(D2886=$D$30,VLOOKUP(A2886,MMO_o10M_lease!$A$1:$F$51,5,FALSE),IF(D2886=$D$26,VLOOKUP(D2886,LANDINGS!$A$3:$BR$40,HLOOKUP(A2886,LANDINGS!$B$1:$CF$42,42,FALSE),FALSE)-IFERROR(VLOOKUP(A2886,MMO_o10M_lease!$A$1:$F$38,5,FALSE),0),VLOOKUP(D2886,LANDINGS!$A$3:$CF$40,HLOOKUP(A2886,LANDINGS!$B$1:$CF$42,42,FALSE),FALSE)))),0)</f>
        <v>0.21299999999999999</v>
      </c>
      <c r="L2886" s="24">
        <f>SUMIFS(PASTE_FLEX_TRACKER!$D:$D,PASTE_FLEX_TRACKER!$F:$F,MAIN!$A2886,PASTE_FLEX_TRACKER!$B:$B,MAIN!$D2886)-SUMIFS(PASTE_FLEX_TRACKER!$D:$D,PASTE_FLEX_TRACKER!$C:$C,MAIN!$A2886,PASTE_FLEX_TRACKER!$B:$B,MAIN!$D2886)</f>
        <v>0</v>
      </c>
      <c r="M2886" s="24">
        <f>IFERROR(-VLOOKUP(D2886,SQ!$A$19:$CC$52,HLOOKUP(MAIN!A2886,SQ!$B$18:$CC$56,39,FALSE),FALSE),"n/a")</f>
        <v>0</v>
      </c>
      <c r="N2886" s="46" t="s">
        <v>563</v>
      </c>
      <c r="O2886" s="46">
        <f>SUMIFS(MAN_ADJ!$L:$L,MAN_ADJ!$K:$K,MAIN!$D2886,MAN_ADJ!$J:$J,MAIN!$S2886)</f>
        <v>0</v>
      </c>
      <c r="P2886" s="25">
        <f t="shared" si="832"/>
        <v>0.21299999999999999</v>
      </c>
      <c r="Q2886" s="28">
        <f t="shared" si="833"/>
        <v>7.8536493241706778E-2</v>
      </c>
      <c r="R2886" s="38">
        <f t="shared" si="823"/>
        <v>2.4991149825783974</v>
      </c>
      <c r="S2886" s="17" t="s">
        <v>37</v>
      </c>
      <c r="U2886" t="s">
        <v>577</v>
      </c>
    </row>
    <row r="2887" spans="1:21" x14ac:dyDescent="0.25">
      <c r="A2887" s="17" t="s">
        <v>37</v>
      </c>
      <c r="B2887" s="17" t="s">
        <v>93</v>
      </c>
      <c r="C2887" s="17" t="s">
        <v>274</v>
      </c>
      <c r="D2887" s="17" t="s">
        <v>105</v>
      </c>
      <c r="E2887" s="24">
        <f>IF(U2887="SC",SUMIFS(SC!F:F,SC!A:A,MAIN!D2887,SC!B:B,MAIN!A2887),SUMIFS(Allocations!$H:$H,Allocations!$A:$A,MAIN!$A2887,Allocations!$B:$B,MAIN!$D2887))</f>
        <v>11.165753774680603</v>
      </c>
      <c r="F2887" s="24">
        <f>IF(U2887="SC",SUMIFS(SC!J:J,SC!A:A,MAIN!D2887,SC!B:B,MAIN!A2887),SUMIFS(Allocations!M:M,Allocations!A:A,MAIN!A2887,Allocations!B:B,MAIN!D2887))</f>
        <v>1.6E-2</v>
      </c>
      <c r="G2887" s="24">
        <f t="shared" si="830"/>
        <v>11.181753774680603</v>
      </c>
      <c r="H2887" s="24">
        <f>IFERROR(VLOOKUP(S2887,Swaps_wk!$A$2:$AP$151,HLOOKUP(MAIN!D2887,Swaps_wk!$B$2:$AP$151,150,FALSE),FALSE),0)</f>
        <v>0</v>
      </c>
      <c r="I2887" s="24">
        <f>SUMIFS(PASTE_DQS_TRACKER!$D:$D,PASTE_DQS_TRACKER!$C:$C,MAIN!$A2887,PASTE_DQS_TRACKER!$B:$B,MAIN!$D2887)-SUMIFS(PASTE_DQS_TRACKER!$D:$D,PASTE_DQS_TRACKER!$C:$C,MAIN!A2887,PASTE_DQS_TRACKER!$E:$E,MAIN!$D2887)</f>
        <v>-1.7000000000000002</v>
      </c>
      <c r="J2887" s="25">
        <f t="shared" si="831"/>
        <v>9.4817537746806018</v>
      </c>
      <c r="K2887" s="24">
        <f>IFERROR(IF(V2887="Flex",0,IF(D2887=$D$30,VLOOKUP(A2887,MMO_o10M_lease!$A$1:$F$51,5,FALSE),IF(D2887=$D$26,VLOOKUP(D2887,LANDINGS!$A$3:$BR$40,HLOOKUP(A2887,LANDINGS!$B$1:$CF$42,42,FALSE),FALSE)-IFERROR(VLOOKUP(A2887,MMO_o10M_lease!$A$1:$F$38,5,FALSE),0),VLOOKUP(D2887,LANDINGS!$A$3:$CF$40,HLOOKUP(A2887,LANDINGS!$B$1:$CF$42,42,FALSE),FALSE)))),0)</f>
        <v>0.75</v>
      </c>
      <c r="L2887" s="24">
        <f>SUMIFS(PASTE_FLEX_TRACKER!$D:$D,PASTE_FLEX_TRACKER!$F:$F,MAIN!$A2887,PASTE_FLEX_TRACKER!$B:$B,MAIN!$D2887)-SUMIFS(PASTE_FLEX_TRACKER!$D:$D,PASTE_FLEX_TRACKER!$C:$C,MAIN!$A2887,PASTE_FLEX_TRACKER!$B:$B,MAIN!$D2887)</f>
        <v>0</v>
      </c>
      <c r="M2887" s="24">
        <f>IFERROR(-VLOOKUP(D2887,SQ!$A$19:$CC$52,HLOOKUP(MAIN!A2887,SQ!$B$18:$CC$56,39,FALSE),FALSE),"n/a")</f>
        <v>0</v>
      </c>
      <c r="N2887" s="46" t="s">
        <v>563</v>
      </c>
      <c r="O2887" s="46">
        <f>SUMIFS(MAN_ADJ!$L:$L,MAN_ADJ!$K:$K,MAIN!$D2887,MAN_ADJ!$J:$J,MAIN!$S2887)</f>
        <v>0</v>
      </c>
      <c r="P2887" s="25">
        <f t="shared" si="832"/>
        <v>0.75</v>
      </c>
      <c r="Q2887" s="28">
        <f t="shared" si="833"/>
        <v>7.9099290893077864E-2</v>
      </c>
      <c r="R2887" s="38">
        <f t="shared" si="823"/>
        <v>8.7317537746806018</v>
      </c>
      <c r="S2887" s="17" t="s">
        <v>37</v>
      </c>
      <c r="U2887" t="s">
        <v>577</v>
      </c>
    </row>
    <row r="2888" spans="1:21" x14ac:dyDescent="0.25">
      <c r="A2888" s="17" t="s">
        <v>37</v>
      </c>
      <c r="B2888" s="17" t="s">
        <v>93</v>
      </c>
      <c r="C2888" s="17" t="s">
        <v>274</v>
      </c>
      <c r="D2888" s="17" t="s">
        <v>106</v>
      </c>
      <c r="E2888" s="24">
        <f>IF(U2888="SC",SUMIFS(SC!F:F,SC!A:A,MAIN!D2888,SC!B:B,MAIN!A2888),SUMIFS(Allocations!$H:$H,Allocations!$A:$A,MAIN!$A2888,Allocations!$B:$B,MAIN!$D2888))</f>
        <v>21.14212543554007</v>
      </c>
      <c r="F2888" s="24">
        <f>IF(U2888="SC",SUMIFS(SC!J:J,SC!A:A,MAIN!D2888,SC!B:B,MAIN!A2888),SUMIFS(Allocations!M:M,Allocations!A:A,MAIN!A2888,Allocations!B:B,MAIN!D2888))</f>
        <v>3.0000000000000001E-3</v>
      </c>
      <c r="G2888" s="24">
        <f t="shared" si="830"/>
        <v>21.14512543554007</v>
      </c>
      <c r="H2888" s="24">
        <f>IFERROR(VLOOKUP(S2888,Swaps_wk!$A$2:$AP$151,HLOOKUP(MAIN!D2888,Swaps_wk!$B$2:$AP$151,150,FALSE),FALSE),0)</f>
        <v>0</v>
      </c>
      <c r="I2888" s="24">
        <f>SUMIFS(PASTE_DQS_TRACKER!$D:$D,PASTE_DQS_TRACKER!$C:$C,MAIN!$A2888,PASTE_DQS_TRACKER!$B:$B,MAIN!$D2888)-SUMIFS(PASTE_DQS_TRACKER!$D:$D,PASTE_DQS_TRACKER!$C:$C,MAIN!A2888,PASTE_DQS_TRACKER!$E:$E,MAIN!$D2888)</f>
        <v>-0.6</v>
      </c>
      <c r="J2888" s="25">
        <f t="shared" si="831"/>
        <v>20.545125435540069</v>
      </c>
      <c r="K2888" s="24">
        <f>IFERROR(IF(V2888="Flex",0,IF(D2888=$D$30,VLOOKUP(A2888,MMO_o10M_lease!$A$1:$F$51,5,FALSE),IF(D2888=$D$26,VLOOKUP(D2888,LANDINGS!$A$3:$BR$40,HLOOKUP(A2888,LANDINGS!$B$1:$CF$42,42,FALSE),FALSE)-IFERROR(VLOOKUP(A2888,MMO_o10M_lease!$A$1:$F$38,5,FALSE),0),VLOOKUP(D2888,LANDINGS!$A$3:$CF$40,HLOOKUP(A2888,LANDINGS!$B$1:$CF$42,42,FALSE),FALSE)))),0)</f>
        <v>7.3999999999999996E-2</v>
      </c>
      <c r="L2888" s="24">
        <f>SUMIFS(PASTE_FLEX_TRACKER!$D:$D,PASTE_FLEX_TRACKER!$F:$F,MAIN!$A2888,PASTE_FLEX_TRACKER!$B:$B,MAIN!$D2888)-SUMIFS(PASTE_FLEX_TRACKER!$D:$D,PASTE_FLEX_TRACKER!$C:$C,MAIN!$A2888,PASTE_FLEX_TRACKER!$B:$B,MAIN!$D2888)</f>
        <v>0</v>
      </c>
      <c r="M2888" s="24">
        <f>IFERROR(-VLOOKUP(D2888,SQ!$A$19:$CC$52,HLOOKUP(MAIN!A2888,SQ!$B$18:$CC$56,39,FALSE),FALSE),"n/a")</f>
        <v>0</v>
      </c>
      <c r="N2888" s="46" t="s">
        <v>563</v>
      </c>
      <c r="O2888" s="46">
        <f>SUMIFS(MAN_ADJ!$L:$L,MAN_ADJ!$K:$K,MAIN!$D2888,MAN_ADJ!$J:$J,MAIN!$S2888)</f>
        <v>0</v>
      </c>
      <c r="P2888" s="25">
        <f t="shared" si="832"/>
        <v>7.3999999999999996E-2</v>
      </c>
      <c r="Q2888" s="28">
        <f t="shared" si="833"/>
        <v>3.601827607827149E-3</v>
      </c>
      <c r="R2888" s="38">
        <f t="shared" si="823"/>
        <v>20.471125435540067</v>
      </c>
      <c r="S2888" s="17" t="s">
        <v>37</v>
      </c>
      <c r="U2888" t="s">
        <v>577</v>
      </c>
    </row>
    <row r="2889" spans="1:21" x14ac:dyDescent="0.25">
      <c r="A2889" s="17" t="s">
        <v>37</v>
      </c>
      <c r="B2889" s="17" t="s">
        <v>93</v>
      </c>
      <c r="C2889" s="17" t="s">
        <v>274</v>
      </c>
      <c r="D2889" s="17" t="s">
        <v>107</v>
      </c>
      <c r="E2889" s="24">
        <f>IF(U2889="SC",SUMIFS(SC!F:F,SC!A:A,MAIN!D2889,SC!B:B,MAIN!A2889),SUMIFS(Allocations!$H:$H,Allocations!$A:$A,MAIN!$A2889,Allocations!$B:$B,MAIN!$D2889))</f>
        <v>6.7599337979094072</v>
      </c>
      <c r="F2889" s="24">
        <f>IF(U2889="SC",SUMIFS(SC!J:J,SC!A:A,MAIN!D2889,SC!B:B,MAIN!A2889),SUMIFS(Allocations!M:M,Allocations!A:A,MAIN!A2889,Allocations!B:B,MAIN!D2889))</f>
        <v>2.7E-2</v>
      </c>
      <c r="G2889" s="24">
        <f t="shared" si="830"/>
        <v>6.7869337979094073</v>
      </c>
      <c r="H2889" s="24">
        <f>IFERROR(VLOOKUP(S2889,Swaps_wk!$A$2:$AP$151,HLOOKUP(MAIN!D2889,Swaps_wk!$B$2:$AP$151,150,FALSE),FALSE),0)</f>
        <v>0</v>
      </c>
      <c r="I2889" s="24">
        <f>SUMIFS(PASTE_DQS_TRACKER!$D:$D,PASTE_DQS_TRACKER!$C:$C,MAIN!$A2889,PASTE_DQS_TRACKER!$B:$B,MAIN!$D2889)-SUMIFS(PASTE_DQS_TRACKER!$D:$D,PASTE_DQS_TRACKER!$C:$C,MAIN!A2889,PASTE_DQS_TRACKER!$E:$E,MAIN!$D2889)</f>
        <v>0</v>
      </c>
      <c r="J2889" s="25">
        <f t="shared" si="831"/>
        <v>6.7869337979094073</v>
      </c>
      <c r="K2889" s="24">
        <f>IFERROR(IF(V2889="Flex",0,IF(D2889=$D$30,VLOOKUP(A2889,MMO_o10M_lease!$A$1:$F$51,5,FALSE),IF(D2889=$D$26,VLOOKUP(D2889,LANDINGS!$A$3:$BR$40,HLOOKUP(A2889,LANDINGS!$B$1:$CF$42,42,FALSE),FALSE)-IFERROR(VLOOKUP(A2889,MMO_o10M_lease!$A$1:$F$38,5,FALSE),0),VLOOKUP(D2889,LANDINGS!$A$3:$CF$40,HLOOKUP(A2889,LANDINGS!$B$1:$CF$42,42,FALSE),FALSE)))),0)</f>
        <v>5.5E-2</v>
      </c>
      <c r="L2889" s="24">
        <f>SUMIFS(PASTE_FLEX_TRACKER!$D:$D,PASTE_FLEX_TRACKER!$F:$F,MAIN!$A2889,PASTE_FLEX_TRACKER!$B:$B,MAIN!$D2889)-SUMIFS(PASTE_FLEX_TRACKER!$D:$D,PASTE_FLEX_TRACKER!$C:$C,MAIN!$A2889,PASTE_FLEX_TRACKER!$B:$B,MAIN!$D2889)</f>
        <v>0</v>
      </c>
      <c r="M2889" s="24">
        <f>IFERROR(-VLOOKUP(D2889,SQ!$A$19:$CC$52,HLOOKUP(MAIN!A2889,SQ!$B$18:$CC$56,39,FALSE),FALSE),"n/a")</f>
        <v>0</v>
      </c>
      <c r="N2889" s="46" t="s">
        <v>563</v>
      </c>
      <c r="O2889" s="46">
        <f>SUMIFS(MAN_ADJ!$L:$L,MAN_ADJ!$K:$K,MAIN!$D2889,MAN_ADJ!$J:$J,MAIN!$S2889)</f>
        <v>0</v>
      </c>
      <c r="P2889" s="25">
        <f t="shared" si="832"/>
        <v>5.5E-2</v>
      </c>
      <c r="Q2889" s="28">
        <f t="shared" si="833"/>
        <v>8.1038067613009215E-3</v>
      </c>
      <c r="R2889" s="38">
        <f t="shared" si="823"/>
        <v>6.7319337979094076</v>
      </c>
      <c r="S2889" s="17" t="s">
        <v>37</v>
      </c>
      <c r="U2889" t="s">
        <v>577</v>
      </c>
    </row>
    <row r="2890" spans="1:21" x14ac:dyDescent="0.25">
      <c r="A2890" s="17" t="s">
        <v>37</v>
      </c>
      <c r="B2890" s="17" t="s">
        <v>93</v>
      </c>
      <c r="C2890" s="17" t="s">
        <v>274</v>
      </c>
      <c r="D2890" s="17" t="s">
        <v>108</v>
      </c>
      <c r="E2890" s="24">
        <f>IF(U2890="SC",SUMIFS(SC!F:F,SC!A:A,MAIN!D2890,SC!B:B,MAIN!A2890),SUMIFS(Allocations!$H:$H,Allocations!$A:$A,MAIN!$A2890,Allocations!$B:$B,MAIN!$D2890))</f>
        <v>0.77560743321718928</v>
      </c>
      <c r="F2890" s="24">
        <f>IF(U2890="SC",SUMIFS(SC!J:J,SC!A:A,MAIN!D2890,SC!B:B,MAIN!A2890),SUMIFS(Allocations!M:M,Allocations!A:A,MAIN!A2890,Allocations!B:B,MAIN!D2890))</f>
        <v>0</v>
      </c>
      <c r="G2890" s="24">
        <f t="shared" si="830"/>
        <v>0.77560743321718928</v>
      </c>
      <c r="H2890" s="24">
        <f>IFERROR(VLOOKUP(S2890,Swaps_wk!$A$2:$AP$151,HLOOKUP(MAIN!D2890,Swaps_wk!$B$2:$AP$151,150,FALSE),FALSE),0)</f>
        <v>0</v>
      </c>
      <c r="I2890" s="24">
        <f>SUMIFS(PASTE_DQS_TRACKER!$D:$D,PASTE_DQS_TRACKER!$C:$C,MAIN!$A2890,PASTE_DQS_TRACKER!$B:$B,MAIN!$D2890)-SUMIFS(PASTE_DQS_TRACKER!$D:$D,PASTE_DQS_TRACKER!$C:$C,MAIN!A2890,PASTE_DQS_TRACKER!$E:$E,MAIN!$D2890)</f>
        <v>0</v>
      </c>
      <c r="J2890" s="25">
        <f t="shared" si="831"/>
        <v>0.77560743321718928</v>
      </c>
      <c r="K2890" s="24">
        <f>IFERROR(IF(V2890="Flex",0,IF(D2890=$D$30,VLOOKUP(A2890,MMO_o10M_lease!$A$1:$F$51,5,FALSE),IF(D2890=$D$26,VLOOKUP(D2890,LANDINGS!$A$3:$BR$40,HLOOKUP(A2890,LANDINGS!$B$1:$CF$42,42,FALSE),FALSE)-IFERROR(VLOOKUP(A2890,MMO_o10M_lease!$A$1:$F$38,5,FALSE),0),VLOOKUP(D2890,LANDINGS!$A$3:$CF$40,HLOOKUP(A2890,LANDINGS!$B$1:$CF$42,42,FALSE),FALSE)))),0)</f>
        <v>0</v>
      </c>
      <c r="L2890" s="24">
        <f>SUMIFS(PASTE_FLEX_TRACKER!$D:$D,PASTE_FLEX_TRACKER!$F:$F,MAIN!$A2890,PASTE_FLEX_TRACKER!$B:$B,MAIN!$D2890)-SUMIFS(PASTE_FLEX_TRACKER!$D:$D,PASTE_FLEX_TRACKER!$C:$C,MAIN!$A2890,PASTE_FLEX_TRACKER!$B:$B,MAIN!$D2890)</f>
        <v>0</v>
      </c>
      <c r="M2890" s="24">
        <f>IFERROR(-VLOOKUP(D2890,SQ!$A$19:$CC$52,HLOOKUP(MAIN!A2890,SQ!$B$18:$CC$56,39,FALSE),FALSE),"n/a")</f>
        <v>0</v>
      </c>
      <c r="N2890" s="46" t="s">
        <v>563</v>
      </c>
      <c r="O2890" s="46">
        <f>SUMIFS(MAN_ADJ!$L:$L,MAN_ADJ!$K:$K,MAIN!$D2890,MAN_ADJ!$J:$J,MAIN!$S2890)</f>
        <v>0</v>
      </c>
      <c r="P2890" s="25">
        <f t="shared" si="832"/>
        <v>0</v>
      </c>
      <c r="Q2890" s="28">
        <f t="shared" si="833"/>
        <v>0</v>
      </c>
      <c r="R2890" s="38">
        <f t="shared" si="823"/>
        <v>0.77560743321718928</v>
      </c>
      <c r="S2890" s="17" t="s">
        <v>37</v>
      </c>
      <c r="U2890" t="s">
        <v>577</v>
      </c>
    </row>
    <row r="2891" spans="1:21" x14ac:dyDescent="0.25">
      <c r="A2891" s="17" t="s">
        <v>37</v>
      </c>
      <c r="B2891" s="17" t="s">
        <v>93</v>
      </c>
      <c r="C2891" s="17" t="s">
        <v>274</v>
      </c>
      <c r="D2891" s="17" t="s">
        <v>109</v>
      </c>
      <c r="E2891" s="24">
        <f>IF(U2891="SC",SUMIFS(SC!F:F,SC!A:A,MAIN!D2891,SC!B:B,MAIN!A2891),SUMIFS(Allocations!$H:$H,Allocations!$A:$A,MAIN!$A2891,Allocations!$B:$B,MAIN!$D2891))</f>
        <v>3.0496074332171887</v>
      </c>
      <c r="F2891" s="24">
        <f>IF(U2891="SC",SUMIFS(SC!J:J,SC!A:A,MAIN!D2891,SC!B:B,MAIN!A2891),SUMIFS(Allocations!M:M,Allocations!A:A,MAIN!A2891,Allocations!B:B,MAIN!D2891))</f>
        <v>4.0000000000000001E-3</v>
      </c>
      <c r="G2891" s="24">
        <f t="shared" si="830"/>
        <v>3.0536074332171887</v>
      </c>
      <c r="H2891" s="24">
        <f>IFERROR(VLOOKUP(S2891,Swaps_wk!$A$2:$AP$151,HLOOKUP(MAIN!D2891,Swaps_wk!$B$2:$AP$151,150,FALSE),FALSE),0)</f>
        <v>0</v>
      </c>
      <c r="I2891" s="24">
        <f>SUMIFS(PASTE_DQS_TRACKER!$D:$D,PASTE_DQS_TRACKER!$C:$C,MAIN!$A2891,PASTE_DQS_TRACKER!$B:$B,MAIN!$D2891)-SUMIFS(PASTE_DQS_TRACKER!$D:$D,PASTE_DQS_TRACKER!$C:$C,MAIN!A2891,PASTE_DQS_TRACKER!$E:$E,MAIN!$D2891)</f>
        <v>-2.4</v>
      </c>
      <c r="J2891" s="25">
        <f t="shared" si="831"/>
        <v>0.65360743321718884</v>
      </c>
      <c r="K2891" s="24">
        <f>IFERROR(IF(V2891="Flex",0,IF(D2891=$D$30,VLOOKUP(A2891,MMO_o10M_lease!$A$1:$F$51,5,FALSE),IF(D2891=$D$26,VLOOKUP(D2891,LANDINGS!$A$3:$BR$40,HLOOKUP(A2891,LANDINGS!$B$1:$CF$42,42,FALSE),FALSE)-IFERROR(VLOOKUP(A2891,MMO_o10M_lease!$A$1:$F$38,5,FALSE),0),VLOOKUP(D2891,LANDINGS!$A$3:$CF$40,HLOOKUP(A2891,LANDINGS!$B$1:$CF$42,42,FALSE),FALSE)))),0)</f>
        <v>4.9999999999999996E-2</v>
      </c>
      <c r="L2891" s="24">
        <f>SUMIFS(PASTE_FLEX_TRACKER!$D:$D,PASTE_FLEX_TRACKER!$F:$F,MAIN!$A2891,PASTE_FLEX_TRACKER!$B:$B,MAIN!$D2891)-SUMIFS(PASTE_FLEX_TRACKER!$D:$D,PASTE_FLEX_TRACKER!$C:$C,MAIN!$A2891,PASTE_FLEX_TRACKER!$B:$B,MAIN!$D2891)</f>
        <v>0</v>
      </c>
      <c r="M2891" s="24">
        <f>IFERROR(-VLOOKUP(D2891,SQ!$A$19:$CC$52,HLOOKUP(MAIN!A2891,SQ!$B$18:$CC$56,39,FALSE),FALSE),"n/a")</f>
        <v>0</v>
      </c>
      <c r="N2891" s="46" t="s">
        <v>563</v>
      </c>
      <c r="O2891" s="46">
        <f>SUMIFS(MAN_ADJ!$L:$L,MAN_ADJ!$K:$K,MAIN!$D2891,MAN_ADJ!$J:$J,MAIN!$S2891)</f>
        <v>0</v>
      </c>
      <c r="P2891" s="25">
        <f t="shared" si="832"/>
        <v>4.9999999999999996E-2</v>
      </c>
      <c r="Q2891" s="28">
        <f t="shared" si="833"/>
        <v>7.6498518007804495E-2</v>
      </c>
      <c r="R2891" s="38">
        <f t="shared" si="823"/>
        <v>0.60360743321718879</v>
      </c>
      <c r="S2891" s="17" t="s">
        <v>37</v>
      </c>
      <c r="U2891" t="s">
        <v>577</v>
      </c>
    </row>
    <row r="2892" spans="1:21" x14ac:dyDescent="0.25">
      <c r="A2892" s="17" t="s">
        <v>37</v>
      </c>
      <c r="B2892" s="17" t="s">
        <v>93</v>
      </c>
      <c r="C2892" s="17" t="s">
        <v>274</v>
      </c>
      <c r="D2892" s="17" t="s">
        <v>110</v>
      </c>
      <c r="E2892" s="24">
        <f>IF(U2892="SC",SUMIFS(SC!F:F,SC!A:A,MAIN!D2892,SC!B:B,MAIN!A2892),SUMIFS(Allocations!$H:$H,Allocations!$A:$A,MAIN!$A2892,Allocations!$B:$B,MAIN!$D2892))</f>
        <v>0.86716608594657374</v>
      </c>
      <c r="F2892" s="24">
        <f>IF(U2892="SC",SUMIFS(SC!J:J,SC!A:A,MAIN!D2892,SC!B:B,MAIN!A2892),SUMIFS(Allocations!M:M,Allocations!A:A,MAIN!A2892,Allocations!B:B,MAIN!D2892))</f>
        <v>0.02</v>
      </c>
      <c r="G2892" s="24">
        <f t="shared" si="830"/>
        <v>0.88716608594657376</v>
      </c>
      <c r="H2892" s="24">
        <f>IFERROR(VLOOKUP(S2892,Swaps_wk!$A$2:$AP$151,HLOOKUP(MAIN!D2892,Swaps_wk!$B$2:$AP$151,150,FALSE),FALSE),0)</f>
        <v>0</v>
      </c>
      <c r="I2892" s="24">
        <f>SUMIFS(PASTE_DQS_TRACKER!$D:$D,PASTE_DQS_TRACKER!$C:$C,MAIN!$A2892,PASTE_DQS_TRACKER!$B:$B,MAIN!$D2892)-SUMIFS(PASTE_DQS_TRACKER!$D:$D,PASTE_DQS_TRACKER!$C:$C,MAIN!A2892,PASTE_DQS_TRACKER!$E:$E,MAIN!$D2892)</f>
        <v>-0.1</v>
      </c>
      <c r="J2892" s="25">
        <f t="shared" si="831"/>
        <v>0.78716608594657378</v>
      </c>
      <c r="K2892" s="24">
        <f>IFERROR(IF(V2892="Flex",0,IF(D2892=$D$30,VLOOKUP(A2892,MMO_o10M_lease!$A$1:$F$51,5,FALSE),IF(D2892=$D$26,VLOOKUP(D2892,LANDINGS!$A$3:$BR$40,HLOOKUP(A2892,LANDINGS!$B$1:$CF$42,42,FALSE),FALSE)-IFERROR(VLOOKUP(A2892,MMO_o10M_lease!$A$1:$F$38,5,FALSE),0),VLOOKUP(D2892,LANDINGS!$A$3:$CF$40,HLOOKUP(A2892,LANDINGS!$B$1:$CF$42,42,FALSE),FALSE)))),0)</f>
        <v>6.2E-2</v>
      </c>
      <c r="L2892" s="24">
        <f>SUMIFS(PASTE_FLEX_TRACKER!$D:$D,PASTE_FLEX_TRACKER!$F:$F,MAIN!$A2892,PASTE_FLEX_TRACKER!$B:$B,MAIN!$D2892)-SUMIFS(PASTE_FLEX_TRACKER!$D:$D,PASTE_FLEX_TRACKER!$C:$C,MAIN!$A2892,PASTE_FLEX_TRACKER!$B:$B,MAIN!$D2892)</f>
        <v>0</v>
      </c>
      <c r="M2892" s="24">
        <f>IFERROR(-VLOOKUP(D2892,SQ!$A$19:$CC$52,HLOOKUP(MAIN!A2892,SQ!$B$18:$CC$56,39,FALSE),FALSE),"n/a")</f>
        <v>0</v>
      </c>
      <c r="N2892" s="46" t="s">
        <v>563</v>
      </c>
      <c r="O2892" s="46">
        <f>SUMIFS(MAN_ADJ!$L:$L,MAN_ADJ!$K:$K,MAIN!$D2892,MAN_ADJ!$J:$J,MAIN!$S2892)</f>
        <v>0</v>
      </c>
      <c r="P2892" s="25">
        <f t="shared" si="832"/>
        <v>6.2E-2</v>
      </c>
      <c r="Q2892" s="28">
        <f t="shared" si="833"/>
        <v>7.8763555883437836E-2</v>
      </c>
      <c r="R2892" s="38">
        <f t="shared" si="823"/>
        <v>0.72516608594657384</v>
      </c>
      <c r="S2892" s="17" t="s">
        <v>37</v>
      </c>
      <c r="U2892" t="s">
        <v>577</v>
      </c>
    </row>
    <row r="2893" spans="1:21" x14ac:dyDescent="0.25">
      <c r="A2893" s="17" t="s">
        <v>37</v>
      </c>
      <c r="B2893" s="17" t="s">
        <v>93</v>
      </c>
      <c r="C2893" s="17" t="s">
        <v>274</v>
      </c>
      <c r="D2893" s="17" t="s">
        <v>111</v>
      </c>
      <c r="E2893" s="24">
        <f>IF(U2893="SC",SUMIFS(SC!F:F,SC!A:A,MAIN!D2893,SC!B:B,MAIN!A2893),SUMIFS(Allocations!$H:$H,Allocations!$A:$A,MAIN!$A2893,Allocations!$B:$B,MAIN!$D2893))</f>
        <v>33.90795470383275</v>
      </c>
      <c r="F2893" s="24">
        <f>IF(U2893="SC",SUMIFS(SC!J:J,SC!A:A,MAIN!D2893,SC!B:B,MAIN!A2893),SUMIFS(Allocations!M:M,Allocations!A:A,MAIN!A2893,Allocations!B:B,MAIN!D2893))</f>
        <v>0</v>
      </c>
      <c r="G2893" s="24">
        <f t="shared" si="830"/>
        <v>33.90795470383275</v>
      </c>
      <c r="H2893" s="24">
        <f>IFERROR(VLOOKUP(S2893,Swaps_wk!$A$2:$AP$151,HLOOKUP(MAIN!D2893,Swaps_wk!$B$2:$AP$151,150,FALSE),FALSE),0)</f>
        <v>0</v>
      </c>
      <c r="I2893" s="24">
        <f>SUMIFS(PASTE_DQS_TRACKER!$D:$D,PASTE_DQS_TRACKER!$C:$C,MAIN!$A2893,PASTE_DQS_TRACKER!$B:$B,MAIN!$D2893)-SUMIFS(PASTE_DQS_TRACKER!$D:$D,PASTE_DQS_TRACKER!$C:$C,MAIN!A2893,PASTE_DQS_TRACKER!$E:$E,MAIN!$D2893)</f>
        <v>0</v>
      </c>
      <c r="J2893" s="25">
        <f t="shared" si="831"/>
        <v>33.90795470383275</v>
      </c>
      <c r="K2893" s="24">
        <f>IFERROR(IF(V2893="Flex",0,IF(D2893=$D$30,VLOOKUP(A2893,MMO_o10M_lease!$A$1:$F$51,5,FALSE),IF(D2893=$D$26,VLOOKUP(D2893,LANDINGS!$A$3:$BR$40,HLOOKUP(A2893,LANDINGS!$B$1:$CF$42,42,FALSE),FALSE)-IFERROR(VLOOKUP(A2893,MMO_o10M_lease!$A$1:$F$38,5,FALSE),0),VLOOKUP(D2893,LANDINGS!$A$3:$CF$40,HLOOKUP(A2893,LANDINGS!$B$1:$CF$42,42,FALSE),FALSE)))),0)</f>
        <v>1.0999999999999999E-2</v>
      </c>
      <c r="L2893" s="24">
        <f>SUMIFS(PASTE_FLEX_TRACKER!$D:$D,PASTE_FLEX_TRACKER!$F:$F,MAIN!$A2893,PASTE_FLEX_TRACKER!$B:$B,MAIN!$D2893)-SUMIFS(PASTE_FLEX_TRACKER!$D:$D,PASTE_FLEX_TRACKER!$C:$C,MAIN!$A2893,PASTE_FLEX_TRACKER!$B:$B,MAIN!$D2893)</f>
        <v>0</v>
      </c>
      <c r="M2893" s="24">
        <f>IFERROR(-VLOOKUP(D2893,SQ!$A$19:$CC$52,HLOOKUP(MAIN!A2893,SQ!$B$18:$CC$56,39,FALSE),FALSE),"n/a")</f>
        <v>0</v>
      </c>
      <c r="N2893" s="46" t="s">
        <v>563</v>
      </c>
      <c r="O2893" s="46">
        <f>SUMIFS(MAN_ADJ!$L:$L,MAN_ADJ!$K:$K,MAIN!$D2893,MAN_ADJ!$J:$J,MAIN!$S2893)</f>
        <v>0</v>
      </c>
      <c r="P2893" s="25">
        <f t="shared" si="832"/>
        <v>1.0999999999999999E-2</v>
      </c>
      <c r="Q2893" s="28">
        <f t="shared" si="833"/>
        <v>3.2440765289675893E-4</v>
      </c>
      <c r="R2893" s="38">
        <f t="shared" si="823"/>
        <v>33.896954703832748</v>
      </c>
      <c r="S2893" s="17" t="s">
        <v>37</v>
      </c>
      <c r="U2893" t="s">
        <v>577</v>
      </c>
    </row>
    <row r="2894" spans="1:21" x14ac:dyDescent="0.25">
      <c r="A2894" s="17" t="s">
        <v>37</v>
      </c>
      <c r="B2894" s="17" t="s">
        <v>93</v>
      </c>
      <c r="C2894" s="17" t="s">
        <v>274</v>
      </c>
      <c r="D2894" s="17" t="s">
        <v>112</v>
      </c>
      <c r="E2894" s="24">
        <f>IF(U2894="SC",SUMIFS(SC!F:F,SC!A:A,MAIN!D2894,SC!B:B,MAIN!A2894),SUMIFS(Allocations!$H:$H,Allocations!$A:$A,MAIN!$A2894,Allocations!$B:$B,MAIN!$D2894))</f>
        <v>4.3600406504065043</v>
      </c>
      <c r="F2894" s="24">
        <f>IF(U2894="SC",SUMIFS(SC!J:J,SC!A:A,MAIN!D2894,SC!B:B,MAIN!A2894),SUMIFS(Allocations!M:M,Allocations!A:A,MAIN!A2894,Allocations!B:B,MAIN!D2894))</f>
        <v>0</v>
      </c>
      <c r="G2894" s="24">
        <f t="shared" si="830"/>
        <v>4.3600406504065043</v>
      </c>
      <c r="H2894" s="24">
        <f>IFERROR(VLOOKUP(S2894,Swaps_wk!$A$2:$AP$151,HLOOKUP(MAIN!D2894,Swaps_wk!$B$2:$AP$151,150,FALSE),FALSE),0)</f>
        <v>0</v>
      </c>
      <c r="I2894" s="24">
        <f>SUMIFS(PASTE_DQS_TRACKER!$D:$D,PASTE_DQS_TRACKER!$C:$C,MAIN!$A2894,PASTE_DQS_TRACKER!$B:$B,MAIN!$D2894)-SUMIFS(PASTE_DQS_TRACKER!$D:$D,PASTE_DQS_TRACKER!$C:$C,MAIN!A2894,PASTE_DQS_TRACKER!$E:$E,MAIN!$D2894)</f>
        <v>-3.3</v>
      </c>
      <c r="J2894" s="25">
        <f t="shared" si="831"/>
        <v>1.0600406504065045</v>
      </c>
      <c r="K2894" s="24">
        <f>IFERROR(IF(V2894="Flex",0,IF(D2894=$D$30,VLOOKUP(A2894,MMO_o10M_lease!$A$1:$F$51,5,FALSE),IF(D2894=$D$26,VLOOKUP(D2894,LANDINGS!$A$3:$BR$40,HLOOKUP(A2894,LANDINGS!$B$1:$CF$42,42,FALSE),FALSE)-IFERROR(VLOOKUP(A2894,MMO_o10M_lease!$A$1:$F$38,5,FALSE),0),VLOOKUP(D2894,LANDINGS!$A$3:$CF$40,HLOOKUP(A2894,LANDINGS!$B$1:$CF$42,42,FALSE),FALSE)))),0)</f>
        <v>0.11600000000000001</v>
      </c>
      <c r="L2894" s="24">
        <f>SUMIFS(PASTE_FLEX_TRACKER!$D:$D,PASTE_FLEX_TRACKER!$F:$F,MAIN!$A2894,PASTE_FLEX_TRACKER!$B:$B,MAIN!$D2894)-SUMIFS(PASTE_FLEX_TRACKER!$D:$D,PASTE_FLEX_TRACKER!$C:$C,MAIN!$A2894,PASTE_FLEX_TRACKER!$B:$B,MAIN!$D2894)</f>
        <v>0</v>
      </c>
      <c r="M2894" s="24">
        <f>IFERROR(-VLOOKUP(D2894,SQ!$A$19:$CC$52,HLOOKUP(MAIN!A2894,SQ!$B$18:$CC$56,39,FALSE),FALSE),"n/a")</f>
        <v>0</v>
      </c>
      <c r="N2894" s="46" t="s">
        <v>563</v>
      </c>
      <c r="O2894" s="46">
        <f>SUMIFS(MAN_ADJ!$L:$L,MAN_ADJ!$K:$K,MAIN!$D2894,MAN_ADJ!$J:$J,MAIN!$S2894)</f>
        <v>0</v>
      </c>
      <c r="P2894" s="25">
        <f t="shared" si="832"/>
        <v>0.11600000000000001</v>
      </c>
      <c r="Q2894" s="28">
        <f t="shared" si="833"/>
        <v>0.10942976569390647</v>
      </c>
      <c r="R2894" s="38">
        <f t="shared" si="823"/>
        <v>0.94404065040650453</v>
      </c>
      <c r="S2894" s="17" t="s">
        <v>37</v>
      </c>
      <c r="U2894" t="s">
        <v>577</v>
      </c>
    </row>
    <row r="2895" spans="1:21" x14ac:dyDescent="0.25">
      <c r="A2895" s="17" t="s">
        <v>37</v>
      </c>
      <c r="B2895" s="17" t="s">
        <v>93</v>
      </c>
      <c r="C2895" s="17" t="s">
        <v>274</v>
      </c>
      <c r="D2895" s="17" t="s">
        <v>113</v>
      </c>
      <c r="E2895" s="24">
        <f>IF(U2895="SC",SUMIFS(SC!F:F,SC!A:A,MAIN!D2895,SC!B:B,MAIN!A2895),SUMIFS(Allocations!$H:$H,Allocations!$A:$A,MAIN!$A2895,Allocations!$B:$B,MAIN!$D2895))</f>
        <v>97.194792102206733</v>
      </c>
      <c r="F2895" s="24">
        <f>IF(U2895="SC",SUMIFS(SC!J:J,SC!A:A,MAIN!D2895,SC!B:B,MAIN!A2895),SUMIFS(Allocations!M:M,Allocations!A:A,MAIN!A2895,Allocations!B:B,MAIN!D2895))</f>
        <v>20.477</v>
      </c>
      <c r="G2895" s="24">
        <f t="shared" si="830"/>
        <v>117.67179210220674</v>
      </c>
      <c r="H2895" s="24">
        <f>IFERROR(VLOOKUP(S2895,Swaps_wk!$A$2:$AP$151,HLOOKUP(MAIN!D2895,Swaps_wk!$B$2:$AP$151,150,FALSE),FALSE),0)</f>
        <v>0</v>
      </c>
      <c r="I2895" s="24">
        <f>SUMIFS(PASTE_DQS_TRACKER!$D:$D,PASTE_DQS_TRACKER!$C:$C,MAIN!$A2895,PASTE_DQS_TRACKER!$B:$B,MAIN!$D2895)-SUMIFS(PASTE_DQS_TRACKER!$D:$D,PASTE_DQS_TRACKER!$C:$C,MAIN!A2895,PASTE_DQS_TRACKER!$E:$E,MAIN!$D2895)</f>
        <v>0</v>
      </c>
      <c r="J2895" s="25">
        <f t="shared" si="831"/>
        <v>117.67179210220674</v>
      </c>
      <c r="K2895" s="24">
        <f>IFERROR(IF(V2895="Flex",0,IF(D2895=$D$30,VLOOKUP(A2895,MMO_o10M_lease!$A$1:$F$51,5,FALSE),IF(D2895=$D$26,VLOOKUP(D2895,LANDINGS!$A$3:$BR$40,HLOOKUP(A2895,LANDINGS!$B$1:$CF$42,42,FALSE),FALSE)-IFERROR(VLOOKUP(A2895,MMO_o10M_lease!$A$1:$F$38,5,FALSE),0),VLOOKUP(D2895,LANDINGS!$A$3:$CF$40,HLOOKUP(A2895,LANDINGS!$B$1:$CF$42,42,FALSE),FALSE)))),0)</f>
        <v>30.722999999999999</v>
      </c>
      <c r="L2895" s="24">
        <f>SUMIFS(PASTE_FLEX_TRACKER!$D:$D,PASTE_FLEX_TRACKER!$F:$F,MAIN!$A2895,PASTE_FLEX_TRACKER!$B:$B,MAIN!$D2895)-SUMIFS(PASTE_FLEX_TRACKER!$D:$D,PASTE_FLEX_TRACKER!$C:$C,MAIN!$A2895,PASTE_FLEX_TRACKER!$B:$B,MAIN!$D2895)</f>
        <v>0</v>
      </c>
      <c r="M2895" s="24">
        <f>IFERROR(-VLOOKUP(D2895,SQ!$A$19:$CC$52,HLOOKUP(MAIN!A2895,SQ!$B$18:$CC$56,39,FALSE),FALSE),"n/a")</f>
        <v>0</v>
      </c>
      <c r="N2895" s="46" t="s">
        <v>563</v>
      </c>
      <c r="O2895" s="46">
        <f>SUMIFS(MAN_ADJ!$L:$L,MAN_ADJ!$K:$K,MAIN!$D2895,MAN_ADJ!$J:$J,MAIN!$S2895)</f>
        <v>0</v>
      </c>
      <c r="P2895" s="25">
        <f t="shared" si="832"/>
        <v>30.722999999999999</v>
      </c>
      <c r="Q2895" s="28">
        <f t="shared" si="833"/>
        <v>0.26109061017201796</v>
      </c>
      <c r="R2895" s="38">
        <f t="shared" si="823"/>
        <v>86.948792102206738</v>
      </c>
      <c r="S2895" s="17" t="s">
        <v>37</v>
      </c>
      <c r="U2895" t="s">
        <v>577</v>
      </c>
    </row>
    <row r="2896" spans="1:21" x14ac:dyDescent="0.25">
      <c r="A2896" s="17" t="s">
        <v>37</v>
      </c>
      <c r="B2896" s="17" t="s">
        <v>93</v>
      </c>
      <c r="C2896" s="17" t="s">
        <v>274</v>
      </c>
      <c r="D2896" s="17" t="s">
        <v>114</v>
      </c>
      <c r="E2896" s="24">
        <f>IF(U2896="SC",SUMIFS(SC!F:F,SC!A:A,MAIN!D2896,SC!B:B,MAIN!A2896),SUMIFS(Allocations!$H:$H,Allocations!$A:$A,MAIN!$A2896,Allocations!$B:$B,MAIN!$D2896))</f>
        <v>0</v>
      </c>
      <c r="F2896" s="24">
        <f>IF(U2896="SC",SUMIFS(SC!J:J,SC!A:A,MAIN!D2896,SC!B:B,MAIN!A2896),SUMIFS(Allocations!M:M,Allocations!A:A,MAIN!A2896,Allocations!B:B,MAIN!D2896))</f>
        <v>0</v>
      </c>
      <c r="G2896" s="24">
        <f t="shared" si="830"/>
        <v>0</v>
      </c>
      <c r="H2896" s="24">
        <f>IFERROR(VLOOKUP(S2896,Swaps_wk!$A$2:$AP$151,HLOOKUP(MAIN!D2896,Swaps_wk!$B$2:$AP$151,150,FALSE),FALSE),0)</f>
        <v>0</v>
      </c>
      <c r="I2896" s="24">
        <f>SUMIFS(PASTE_DQS_TRACKER!$D:$D,PASTE_DQS_TRACKER!$C:$C,MAIN!$A2896,PASTE_DQS_TRACKER!$B:$B,MAIN!$D2896)-SUMIFS(PASTE_DQS_TRACKER!$D:$D,PASTE_DQS_TRACKER!$C:$C,MAIN!A2896,PASTE_DQS_TRACKER!$E:$E,MAIN!$D2896)</f>
        <v>0</v>
      </c>
      <c r="J2896" s="25">
        <f t="shared" si="831"/>
        <v>0</v>
      </c>
      <c r="K2896" s="24">
        <f>IFERROR(IF(V2896="Flex",0,IF(D2896=$D$30,VLOOKUP(A2896,MMO_o10M_lease!$A$1:$F$51,5,FALSE),IF(D2896=$D$26,VLOOKUP(D2896,LANDINGS!$A$3:$BR$40,HLOOKUP(A2896,LANDINGS!$B$1:$CF$42,42,FALSE),FALSE)-IFERROR(VLOOKUP(A2896,MMO_o10M_lease!$A$1:$F$38,5,FALSE),0),VLOOKUP(D2896,LANDINGS!$A$3:$CF$40,HLOOKUP(A2896,LANDINGS!$B$1:$CF$42,42,FALSE),FALSE)))),0)</f>
        <v>0</v>
      </c>
      <c r="L2896" s="24">
        <f>SUMIFS(PASTE_FLEX_TRACKER!$D:$D,PASTE_FLEX_TRACKER!$F:$F,MAIN!$A2896,PASTE_FLEX_TRACKER!$B:$B,MAIN!$D2896)-SUMIFS(PASTE_FLEX_TRACKER!$D:$D,PASTE_FLEX_TRACKER!$C:$C,MAIN!$A2896,PASTE_FLEX_TRACKER!$B:$B,MAIN!$D2896)</f>
        <v>0</v>
      </c>
      <c r="M2896" s="24">
        <f>IFERROR(-VLOOKUP(D2896,SQ!$A$19:$CC$52,HLOOKUP(MAIN!A2896,SQ!$B$18:$CC$56,39,FALSE),FALSE),"n/a")</f>
        <v>0</v>
      </c>
      <c r="N2896" s="46" t="s">
        <v>563</v>
      </c>
      <c r="O2896" s="46">
        <f>SUMIFS(MAN_ADJ!$L:$L,MAN_ADJ!$K:$K,MAIN!$D2896,MAN_ADJ!$J:$J,MAIN!$S2896)</f>
        <v>0</v>
      </c>
      <c r="P2896" s="25">
        <f t="shared" si="832"/>
        <v>0</v>
      </c>
      <c r="Q2896" s="28" t="str">
        <f t="shared" si="833"/>
        <v>n/a</v>
      </c>
      <c r="R2896" s="38">
        <f t="shared" si="823"/>
        <v>0</v>
      </c>
      <c r="S2896" s="17" t="s">
        <v>37</v>
      </c>
      <c r="U2896" t="s">
        <v>577</v>
      </c>
    </row>
    <row r="2897" spans="1:21" x14ac:dyDescent="0.25">
      <c r="A2897" s="17" t="s">
        <v>37</v>
      </c>
      <c r="B2897" s="17" t="s">
        <v>93</v>
      </c>
      <c r="C2897" s="17" t="s">
        <v>274</v>
      </c>
      <c r="D2897" s="17" t="s">
        <v>115</v>
      </c>
      <c r="E2897" s="24">
        <f>IF(U2897="SC",SUMIFS(SC!F:F,SC!A:A,MAIN!D2897,SC!B:B,MAIN!A2897),SUMIFS(Allocations!$H:$H,Allocations!$A:$A,MAIN!$A2897,Allocations!$B:$B,MAIN!$D2897))</f>
        <v>18.269912891986063</v>
      </c>
      <c r="F2897" s="24">
        <f>IF(U2897="SC",SUMIFS(SC!J:J,SC!A:A,MAIN!D2897,SC!B:B,MAIN!A2897),SUMIFS(Allocations!M:M,Allocations!A:A,MAIN!A2897,Allocations!B:B,MAIN!D2897))</f>
        <v>0.156</v>
      </c>
      <c r="G2897" s="24">
        <f t="shared" si="830"/>
        <v>18.425912891986062</v>
      </c>
      <c r="H2897" s="24">
        <f>IFERROR(VLOOKUP(S2897,Swaps_wk!$A$2:$AP$151,HLOOKUP(MAIN!D2897,Swaps_wk!$B$2:$AP$151,150,FALSE),FALSE),0)</f>
        <v>0</v>
      </c>
      <c r="I2897" s="24">
        <f>SUMIFS(PASTE_DQS_TRACKER!$D:$D,PASTE_DQS_TRACKER!$C:$C,MAIN!$A2897,PASTE_DQS_TRACKER!$B:$B,MAIN!$D2897)-SUMIFS(PASTE_DQS_TRACKER!$D:$D,PASTE_DQS_TRACKER!$C:$C,MAIN!A2897,PASTE_DQS_TRACKER!$E:$E,MAIN!$D2897)</f>
        <v>0</v>
      </c>
      <c r="J2897" s="25">
        <f t="shared" si="831"/>
        <v>18.425912891986062</v>
      </c>
      <c r="K2897" s="24">
        <f>IFERROR(IF(V2897="Flex",0,IF(D2897=$D$30,VLOOKUP(A2897,MMO_o10M_lease!$A$1:$F$51,5,FALSE),IF(D2897=$D$26,VLOOKUP(D2897,LANDINGS!$A$3:$BR$40,HLOOKUP(A2897,LANDINGS!$B$1:$CF$42,42,FALSE),FALSE)-IFERROR(VLOOKUP(A2897,MMO_o10M_lease!$A$1:$F$38,5,FALSE),0),VLOOKUP(D2897,LANDINGS!$A$3:$CF$40,HLOOKUP(A2897,LANDINGS!$B$1:$CF$42,42,FALSE),FALSE)))),0)</f>
        <v>0.29299999999999998</v>
      </c>
      <c r="L2897" s="24">
        <f>SUMIFS(PASTE_FLEX_TRACKER!$D:$D,PASTE_FLEX_TRACKER!$F:$F,MAIN!$A2897,PASTE_FLEX_TRACKER!$B:$B,MAIN!$D2897)-SUMIFS(PASTE_FLEX_TRACKER!$D:$D,PASTE_FLEX_TRACKER!$C:$C,MAIN!$A2897,PASTE_FLEX_TRACKER!$B:$B,MAIN!$D2897)</f>
        <v>0</v>
      </c>
      <c r="M2897" s="24">
        <f>IFERROR(-VLOOKUP(D2897,SQ!$A$19:$CC$52,HLOOKUP(MAIN!A2897,SQ!$B$18:$CC$56,39,FALSE),FALSE),"n/a")</f>
        <v>0</v>
      </c>
      <c r="N2897" s="46" t="s">
        <v>563</v>
      </c>
      <c r="O2897" s="46">
        <f>SUMIFS(MAN_ADJ!$L:$L,MAN_ADJ!$K:$K,MAIN!$D2897,MAN_ADJ!$J:$J,MAIN!$S2897)</f>
        <v>0</v>
      </c>
      <c r="P2897" s="25">
        <f t="shared" si="832"/>
        <v>0.29299999999999998</v>
      </c>
      <c r="Q2897" s="28">
        <f t="shared" si="833"/>
        <v>1.5901518785939435E-2</v>
      </c>
      <c r="R2897" s="38">
        <f t="shared" si="823"/>
        <v>18.132912891986063</v>
      </c>
      <c r="S2897" s="17" t="s">
        <v>37</v>
      </c>
      <c r="U2897" t="s">
        <v>577</v>
      </c>
    </row>
    <row r="2898" spans="1:21" x14ac:dyDescent="0.25">
      <c r="A2898" s="17" t="s">
        <v>37</v>
      </c>
      <c r="B2898" s="17" t="s">
        <v>93</v>
      </c>
      <c r="C2898" s="17" t="s">
        <v>274</v>
      </c>
      <c r="D2898" s="17" t="s">
        <v>116</v>
      </c>
      <c r="E2898" s="24">
        <f>IF(U2898="SC",SUMIFS(SC!F:F,SC!A:A,MAIN!D2898,SC!B:B,MAIN!A2898),SUMIFS(Allocations!$H:$H,Allocations!$A:$A,MAIN!$A2898,Allocations!$B:$B,MAIN!$D2898))</f>
        <v>40.070116144018584</v>
      </c>
      <c r="F2898" s="24">
        <f>IF(U2898="SC",SUMIFS(SC!J:J,SC!A:A,MAIN!D2898,SC!B:B,MAIN!A2898),SUMIFS(Allocations!M:M,Allocations!A:A,MAIN!A2898,Allocations!B:B,MAIN!D2898))</f>
        <v>0.81799999999999995</v>
      </c>
      <c r="G2898" s="24">
        <f t="shared" si="830"/>
        <v>40.888116144018582</v>
      </c>
      <c r="H2898" s="24">
        <f>IFERROR(VLOOKUP(S2898,Swaps_wk!$A$2:$AP$151,HLOOKUP(MAIN!D2898,Swaps_wk!$B$2:$AP$151,150,FALSE),FALSE),0)</f>
        <v>0</v>
      </c>
      <c r="I2898" s="24">
        <f>SUMIFS(PASTE_DQS_TRACKER!$D:$D,PASTE_DQS_TRACKER!$C:$C,MAIN!$A2898,PASTE_DQS_TRACKER!$B:$B,MAIN!$D2898)-SUMIFS(PASTE_DQS_TRACKER!$D:$D,PASTE_DQS_TRACKER!$C:$C,MAIN!A2898,PASTE_DQS_TRACKER!$E:$E,MAIN!$D2898)</f>
        <v>0</v>
      </c>
      <c r="J2898" s="25">
        <f t="shared" si="831"/>
        <v>40.888116144018582</v>
      </c>
      <c r="K2898" s="24">
        <f>IFERROR(IF(V2898="Flex",0,IF(D2898=$D$30,VLOOKUP(A2898,MMO_o10M_lease!$A$1:$F$51,5,FALSE),IF(D2898=$D$26,VLOOKUP(D2898,LANDINGS!$A$3:$BR$40,HLOOKUP(A2898,LANDINGS!$B$1:$CF$42,42,FALSE),FALSE)-IFERROR(VLOOKUP(A2898,MMO_o10M_lease!$A$1:$F$38,5,FALSE),0),VLOOKUP(D2898,LANDINGS!$A$3:$CF$40,HLOOKUP(A2898,LANDINGS!$B$1:$CF$42,42,FALSE),FALSE)))),0)</f>
        <v>1.4850000000000001</v>
      </c>
      <c r="L2898" s="24">
        <f>SUMIFS(PASTE_FLEX_TRACKER!$D:$D,PASTE_FLEX_TRACKER!$F:$F,MAIN!$A2898,PASTE_FLEX_TRACKER!$B:$B,MAIN!$D2898)-SUMIFS(PASTE_FLEX_TRACKER!$D:$D,PASTE_FLEX_TRACKER!$C:$C,MAIN!$A2898,PASTE_FLEX_TRACKER!$B:$B,MAIN!$D2898)</f>
        <v>0</v>
      </c>
      <c r="M2898" s="24">
        <f>IFERROR(-VLOOKUP(D2898,SQ!$A$19:$CC$52,HLOOKUP(MAIN!A2898,SQ!$B$18:$CC$56,39,FALSE),FALSE),"n/a")</f>
        <v>0</v>
      </c>
      <c r="N2898" s="46" t="s">
        <v>563</v>
      </c>
      <c r="O2898" s="46">
        <f>SUMIFS(MAN_ADJ!$L:$L,MAN_ADJ!$K:$K,MAIN!$D2898,MAN_ADJ!$J:$J,MAIN!$S2898)</f>
        <v>0</v>
      </c>
      <c r="P2898" s="25">
        <f t="shared" si="832"/>
        <v>1.4850000000000001</v>
      </c>
      <c r="Q2898" s="28">
        <f t="shared" si="833"/>
        <v>3.6318621155580849E-2</v>
      </c>
      <c r="R2898" s="38">
        <f t="shared" si="823"/>
        <v>39.403116144018583</v>
      </c>
      <c r="S2898" s="17" t="s">
        <v>37</v>
      </c>
      <c r="U2898" t="s">
        <v>577</v>
      </c>
    </row>
    <row r="2899" spans="1:21" x14ac:dyDescent="0.25">
      <c r="A2899" s="17" t="s">
        <v>37</v>
      </c>
      <c r="B2899" s="17" t="s">
        <v>93</v>
      </c>
      <c r="C2899" s="17" t="s">
        <v>274</v>
      </c>
      <c r="D2899" s="17" t="s">
        <v>117</v>
      </c>
      <c r="E2899" s="24">
        <f>IF(U2899="SC",SUMIFS(SC!F:F,SC!A:A,MAIN!D2899,SC!B:B,MAIN!A2899),SUMIFS(Allocations!$H:$H,Allocations!$A:$A,MAIN!$A2899,Allocations!$B:$B,MAIN!$D2899))</f>
        <v>0</v>
      </c>
      <c r="F2899" s="24">
        <f>IF(U2899="SC",SUMIFS(SC!J:J,SC!A:A,MAIN!D2899,SC!B:B,MAIN!A2899),SUMIFS(Allocations!M:M,Allocations!A:A,MAIN!A2899,Allocations!B:B,MAIN!D2899))</f>
        <v>0</v>
      </c>
      <c r="G2899" s="24">
        <f t="shared" si="830"/>
        <v>0</v>
      </c>
      <c r="H2899" s="24">
        <f>IFERROR(VLOOKUP(S2899,Swaps_wk!$A$2:$AP$151,HLOOKUP(MAIN!D2899,Swaps_wk!$B$2:$AP$151,150,FALSE),FALSE),0)</f>
        <v>0</v>
      </c>
      <c r="I2899" s="24">
        <f>SUMIFS(PASTE_DQS_TRACKER!$D:$D,PASTE_DQS_TRACKER!$C:$C,MAIN!$A2899,PASTE_DQS_TRACKER!$B:$B,MAIN!$D2899)-SUMIFS(PASTE_DQS_TRACKER!$D:$D,PASTE_DQS_TRACKER!$C:$C,MAIN!A2899,PASTE_DQS_TRACKER!$E:$E,MAIN!$D2899)</f>
        <v>0</v>
      </c>
      <c r="J2899" s="25">
        <f t="shared" si="831"/>
        <v>0</v>
      </c>
      <c r="K2899" s="24">
        <f>IFERROR(IF(V2899="Flex",0,IF(D2899=$D$30,VLOOKUP(A2899,MMO_o10M_lease!$A$1:$F$51,5,FALSE),IF(D2899=$D$26,VLOOKUP(D2899,LANDINGS!$A$3:$BR$40,HLOOKUP(A2899,LANDINGS!$B$1:$CF$42,42,FALSE),FALSE)-IFERROR(VLOOKUP(A2899,MMO_o10M_lease!$A$1:$F$38,5,FALSE),0),VLOOKUP(D2899,LANDINGS!$A$3:$CF$40,HLOOKUP(A2899,LANDINGS!$B$1:$CF$42,42,FALSE),FALSE)))),0)</f>
        <v>0</v>
      </c>
      <c r="L2899" s="24">
        <f>SUMIFS(PASTE_FLEX_TRACKER!$D:$D,PASTE_FLEX_TRACKER!$F:$F,MAIN!$A2899,PASTE_FLEX_TRACKER!$B:$B,MAIN!$D2899)-SUMIFS(PASTE_FLEX_TRACKER!$D:$D,PASTE_FLEX_TRACKER!$C:$C,MAIN!$A2899,PASTE_FLEX_TRACKER!$B:$B,MAIN!$D2899)</f>
        <v>0</v>
      </c>
      <c r="M2899" s="24">
        <f>IFERROR(-VLOOKUP(D2899,SQ!$A$19:$CC$52,HLOOKUP(MAIN!A2899,SQ!$B$18:$CC$56,39,FALSE),FALSE),"n/a")</f>
        <v>0</v>
      </c>
      <c r="N2899" s="46" t="s">
        <v>563</v>
      </c>
      <c r="O2899" s="46">
        <f>SUMIFS(MAN_ADJ!$L:$L,MAN_ADJ!$K:$K,MAIN!$D2899,MAN_ADJ!$J:$J,MAIN!$S2899)</f>
        <v>0</v>
      </c>
      <c r="P2899" s="25">
        <f t="shared" si="832"/>
        <v>0</v>
      </c>
      <c r="Q2899" s="28" t="str">
        <f t="shared" si="833"/>
        <v>n/a</v>
      </c>
      <c r="R2899" s="38">
        <f t="shared" si="823"/>
        <v>0</v>
      </c>
      <c r="S2899" s="17" t="s">
        <v>37</v>
      </c>
      <c r="U2899" t="s">
        <v>577</v>
      </c>
    </row>
    <row r="2900" spans="1:21" x14ac:dyDescent="0.25">
      <c r="A2900" s="17" t="s">
        <v>37</v>
      </c>
      <c r="B2900" s="17" t="s">
        <v>93</v>
      </c>
      <c r="C2900" s="17" t="s">
        <v>274</v>
      </c>
      <c r="D2900" s="17" t="s">
        <v>118</v>
      </c>
      <c r="E2900" s="24">
        <f>IF(U2900="SC",SUMIFS(SC!F:F,SC!A:A,MAIN!D2900,SC!B:B,MAIN!A2900),SUMIFS(Allocations!$H:$H,Allocations!$A:$A,MAIN!$A2900,Allocations!$B:$B,MAIN!$D2900))</f>
        <v>9.9239895470383281</v>
      </c>
      <c r="F2900" s="24">
        <f>IF(U2900="SC",SUMIFS(SC!J:J,SC!A:A,MAIN!D2900,SC!B:B,MAIN!A2900),SUMIFS(Allocations!M:M,Allocations!A:A,MAIN!A2900,Allocations!B:B,MAIN!D2900))</f>
        <v>3.9E-2</v>
      </c>
      <c r="G2900" s="24">
        <f t="shared" si="830"/>
        <v>9.9629895470383278</v>
      </c>
      <c r="H2900" s="24">
        <f>IFERROR(VLOOKUP(S2900,Swaps_wk!$A$2:$AP$151,HLOOKUP(MAIN!D2900,Swaps_wk!$B$2:$AP$151,150,FALSE),FALSE),0)</f>
        <v>0</v>
      </c>
      <c r="I2900" s="24">
        <f>SUMIFS(PASTE_DQS_TRACKER!$D:$D,PASTE_DQS_TRACKER!$C:$C,MAIN!$A2900,PASTE_DQS_TRACKER!$B:$B,MAIN!$D2900)-SUMIFS(PASTE_DQS_TRACKER!$D:$D,PASTE_DQS_TRACKER!$C:$C,MAIN!A2900,PASTE_DQS_TRACKER!$E:$E,MAIN!$D2900)</f>
        <v>-2</v>
      </c>
      <c r="J2900" s="25">
        <f t="shared" si="831"/>
        <v>7.9629895470383278</v>
      </c>
      <c r="K2900" s="24">
        <f>IFERROR(IF(V2900="Flex",0,IF(D2900=$D$30,VLOOKUP(A2900,MMO_o10M_lease!$A$1:$F$51,5,FALSE),IF(D2900=$D$26,VLOOKUP(D2900,LANDINGS!$A$3:$BR$40,HLOOKUP(A2900,LANDINGS!$B$1:$CF$42,42,FALSE),FALSE)-IFERROR(VLOOKUP(A2900,MMO_o10M_lease!$A$1:$F$38,5,FALSE),0),VLOOKUP(D2900,LANDINGS!$A$3:$CF$40,HLOOKUP(A2900,LANDINGS!$B$1:$CF$42,42,FALSE),FALSE)))),0)</f>
        <v>0.57899999999999996</v>
      </c>
      <c r="L2900" s="24">
        <f>SUMIFS(PASTE_FLEX_TRACKER!$D:$D,PASTE_FLEX_TRACKER!$F:$F,MAIN!$A2900,PASTE_FLEX_TRACKER!$B:$B,MAIN!$D2900)-SUMIFS(PASTE_FLEX_TRACKER!$D:$D,PASTE_FLEX_TRACKER!$C:$C,MAIN!$A2900,PASTE_FLEX_TRACKER!$B:$B,MAIN!$D2900)</f>
        <v>0</v>
      </c>
      <c r="M2900" s="24">
        <f>IFERROR(-VLOOKUP(D2900,SQ!$A$19:$CC$52,HLOOKUP(MAIN!A2900,SQ!$B$18:$CC$56,39,FALSE),FALSE),"n/a")</f>
        <v>0</v>
      </c>
      <c r="N2900" s="46" t="s">
        <v>563</v>
      </c>
      <c r="O2900" s="46">
        <f>SUMIFS(MAN_ADJ!$L:$L,MAN_ADJ!$K:$K,MAIN!$D2900,MAN_ADJ!$J:$J,MAIN!$S2900)</f>
        <v>0</v>
      </c>
      <c r="P2900" s="25">
        <f t="shared" si="832"/>
        <v>0.57899999999999996</v>
      </c>
      <c r="Q2900" s="28">
        <f t="shared" si="833"/>
        <v>7.2711385162542025E-2</v>
      </c>
      <c r="R2900" s="38">
        <f t="shared" si="823"/>
        <v>7.3839895470383281</v>
      </c>
      <c r="S2900" s="17" t="s">
        <v>37</v>
      </c>
      <c r="U2900" t="s">
        <v>577</v>
      </c>
    </row>
    <row r="2901" spans="1:21" x14ac:dyDescent="0.25">
      <c r="A2901" s="17" t="s">
        <v>37</v>
      </c>
      <c r="B2901" s="17" t="s">
        <v>93</v>
      </c>
      <c r="C2901" s="17" t="s">
        <v>274</v>
      </c>
      <c r="D2901" s="17" t="s">
        <v>119</v>
      </c>
      <c r="E2901" s="24">
        <f>IF(U2901="SC",SUMIFS(SC!F:F,SC!A:A,MAIN!D2901,SC!B:B,MAIN!A2901),SUMIFS(Allocations!$H:$H,Allocations!$A:$A,MAIN!$A2901,Allocations!$B:$B,MAIN!$D2901))</f>
        <v>0</v>
      </c>
      <c r="F2901" s="24">
        <f>IF(U2901="SC",SUMIFS(SC!J:J,SC!A:A,MAIN!D2901,SC!B:B,MAIN!A2901),SUMIFS(Allocations!M:M,Allocations!A:A,MAIN!A2901,Allocations!B:B,MAIN!D2901))</f>
        <v>0</v>
      </c>
      <c r="G2901" s="24">
        <f t="shared" si="830"/>
        <v>0</v>
      </c>
      <c r="H2901" s="24">
        <f>IFERROR(VLOOKUP(S2901,Swaps_wk!$A$2:$AP$151,HLOOKUP(MAIN!D2901,Swaps_wk!$B$2:$AP$151,150,FALSE),FALSE),0)</f>
        <v>0</v>
      </c>
      <c r="I2901" s="24">
        <f>SUMIFS(PASTE_DQS_TRACKER!$D:$D,PASTE_DQS_TRACKER!$C:$C,MAIN!$A2901,PASTE_DQS_TRACKER!$B:$B,MAIN!$D2901)-SUMIFS(PASTE_DQS_TRACKER!$D:$D,PASTE_DQS_TRACKER!$C:$C,MAIN!A2901,PASTE_DQS_TRACKER!$E:$E,MAIN!$D2901)</f>
        <v>0</v>
      </c>
      <c r="J2901" s="25">
        <f t="shared" si="831"/>
        <v>0</v>
      </c>
      <c r="K2901" s="24">
        <f>IFERROR(IF(V2901="Flex",0,IF(D2901=$D$30,VLOOKUP(A2901,MMO_o10M_lease!$A$1:$F$51,5,FALSE),IF(D2901=$D$26,VLOOKUP(D2901,LANDINGS!$A$3:$BR$40,HLOOKUP(A2901,LANDINGS!$B$1:$CF$42,42,FALSE),FALSE)-IFERROR(VLOOKUP(A2901,MMO_o10M_lease!$A$1:$F$38,5,FALSE),0),VLOOKUP(D2901,LANDINGS!$A$3:$CF$40,HLOOKUP(A2901,LANDINGS!$B$1:$CF$42,42,FALSE),FALSE)))),0)</f>
        <v>0</v>
      </c>
      <c r="L2901" s="24">
        <f>SUMIFS(PASTE_FLEX_TRACKER!$D:$D,PASTE_FLEX_TRACKER!$F:$F,MAIN!$A2901,PASTE_FLEX_TRACKER!$B:$B,MAIN!$D2901)-SUMIFS(PASTE_FLEX_TRACKER!$D:$D,PASTE_FLEX_TRACKER!$C:$C,MAIN!$A2901,PASTE_FLEX_TRACKER!$B:$B,MAIN!$D2901)</f>
        <v>0</v>
      </c>
      <c r="M2901" s="24">
        <f>IFERROR(-VLOOKUP(D2901,SQ!$A$19:$CC$52,HLOOKUP(MAIN!A2901,SQ!$B$18:$CC$56,39,FALSE),FALSE),"n/a")</f>
        <v>0</v>
      </c>
      <c r="N2901" s="46" t="s">
        <v>563</v>
      </c>
      <c r="O2901" s="46">
        <f>SUMIFS(MAN_ADJ!$L:$L,MAN_ADJ!$K:$K,MAIN!$D2901,MAN_ADJ!$J:$J,MAIN!$S2901)</f>
        <v>0</v>
      </c>
      <c r="P2901" s="25">
        <f t="shared" si="832"/>
        <v>0</v>
      </c>
      <c r="Q2901" s="28" t="str">
        <f t="shared" si="833"/>
        <v>n/a</v>
      </c>
      <c r="R2901" s="38">
        <f t="shared" si="823"/>
        <v>0</v>
      </c>
      <c r="S2901" s="17" t="s">
        <v>37</v>
      </c>
      <c r="U2901" t="s">
        <v>577</v>
      </c>
    </row>
    <row r="2902" spans="1:21" x14ac:dyDescent="0.25">
      <c r="A2902" s="17" t="s">
        <v>37</v>
      </c>
      <c r="B2902" s="17" t="s">
        <v>93</v>
      </c>
      <c r="C2902" s="17" t="s">
        <v>274</v>
      </c>
      <c r="D2902" s="17" t="s">
        <v>120</v>
      </c>
      <c r="E2902" s="24">
        <f>IF(U2902="SC",SUMIFS(SC!F:F,SC!A:A,MAIN!D2902,SC!B:B,MAIN!A2902),SUMIFS(Allocations!$H:$H,Allocations!$A:$A,MAIN!$A2902,Allocations!$B:$B,MAIN!$D2902))</f>
        <v>4.4018583042973292E-2</v>
      </c>
      <c r="F2902" s="24">
        <f>IF(U2902="SC",SUMIFS(SC!J:J,SC!A:A,MAIN!D2902,SC!B:B,MAIN!A2902),SUMIFS(Allocations!M:M,Allocations!A:A,MAIN!A2902,Allocations!B:B,MAIN!D2902))</f>
        <v>0</v>
      </c>
      <c r="G2902" s="24">
        <f t="shared" si="830"/>
        <v>4.4018583042973292E-2</v>
      </c>
      <c r="H2902" s="24">
        <f>IFERROR(VLOOKUP(S2902,Swaps_wk!$A$2:$AP$151,HLOOKUP(MAIN!D2902,Swaps_wk!$B$2:$AP$151,150,FALSE),FALSE),0)</f>
        <v>0</v>
      </c>
      <c r="I2902" s="24">
        <f>SUMIFS(PASTE_DQS_TRACKER!$D:$D,PASTE_DQS_TRACKER!$C:$C,MAIN!$A2902,PASTE_DQS_TRACKER!$B:$B,MAIN!$D2902)-SUMIFS(PASTE_DQS_TRACKER!$D:$D,PASTE_DQS_TRACKER!$C:$C,MAIN!A2902,PASTE_DQS_TRACKER!$E:$E,MAIN!$D2902)</f>
        <v>0.29999999999999993</v>
      </c>
      <c r="J2902" s="25">
        <f t="shared" si="831"/>
        <v>0.34401858304297322</v>
      </c>
      <c r="K2902" s="24">
        <f>IFERROR(IF(V2902="Flex",0,IF(D2902=$D$30,VLOOKUP(A2902,MMO_o10M_lease!$A$1:$F$51,5,FALSE),IF(D2902=$D$26,VLOOKUP(D2902,LANDINGS!$A$3:$BR$40,HLOOKUP(A2902,LANDINGS!$B$1:$CF$42,42,FALSE),FALSE)-IFERROR(VLOOKUP(A2902,MMO_o10M_lease!$A$1:$F$38,5,FALSE),0),VLOOKUP(D2902,LANDINGS!$A$3:$CF$40,HLOOKUP(A2902,LANDINGS!$B$1:$CF$42,42,FALSE),FALSE)))),0)</f>
        <v>0</v>
      </c>
      <c r="L2902" s="24">
        <f>SUMIFS(PASTE_FLEX_TRACKER!$D:$D,PASTE_FLEX_TRACKER!$F:$F,MAIN!$A2902,PASTE_FLEX_TRACKER!$B:$B,MAIN!$D2902)-SUMIFS(PASTE_FLEX_TRACKER!$D:$D,PASTE_FLEX_TRACKER!$C:$C,MAIN!$A2902,PASTE_FLEX_TRACKER!$B:$B,MAIN!$D2902)</f>
        <v>0</v>
      </c>
      <c r="M2902" s="24">
        <f>IFERROR(-VLOOKUP(D2902,SQ!$A$19:$CC$52,HLOOKUP(MAIN!A2902,SQ!$B$18:$CC$56,39,FALSE),FALSE),"n/a")</f>
        <v>0</v>
      </c>
      <c r="N2902" s="46" t="s">
        <v>563</v>
      </c>
      <c r="O2902" s="46">
        <f>SUMIFS(MAN_ADJ!$L:$L,MAN_ADJ!$K:$K,MAIN!$D2902,MAN_ADJ!$J:$J,MAIN!$S2902)</f>
        <v>0</v>
      </c>
      <c r="P2902" s="25">
        <f t="shared" si="832"/>
        <v>0</v>
      </c>
      <c r="Q2902" s="28">
        <f t="shared" si="833"/>
        <v>0</v>
      </c>
      <c r="R2902" s="38">
        <f t="shared" si="823"/>
        <v>0.34401858304297322</v>
      </c>
      <c r="S2902" s="17" t="s">
        <v>37</v>
      </c>
      <c r="U2902" t="s">
        <v>577</v>
      </c>
    </row>
    <row r="2903" spans="1:21" x14ac:dyDescent="0.25">
      <c r="A2903" s="17" t="s">
        <v>37</v>
      </c>
      <c r="B2903" s="17" t="s">
        <v>93</v>
      </c>
      <c r="C2903" s="17" t="s">
        <v>274</v>
      </c>
      <c r="D2903" s="17" t="s">
        <v>121</v>
      </c>
      <c r="E2903" s="24">
        <f>IF(U2903="SC",SUMIFS(SC!F:F,SC!A:A,MAIN!D2903,SC!B:B,MAIN!A2903),SUMIFS(Allocations!$H:$H,Allocations!$A:$A,MAIN!$A2903,Allocations!$B:$B,MAIN!$D2903))</f>
        <v>0</v>
      </c>
      <c r="F2903" s="24">
        <f>IF(U2903="SC",SUMIFS(SC!J:J,SC!A:A,MAIN!D2903,SC!B:B,MAIN!A2903),SUMIFS(Allocations!M:M,Allocations!A:A,MAIN!A2903,Allocations!B:B,MAIN!D2903))</f>
        <v>0</v>
      </c>
      <c r="G2903" s="24">
        <f t="shared" si="830"/>
        <v>0</v>
      </c>
      <c r="H2903" s="24">
        <f>IFERROR(VLOOKUP(S2903,Swaps_wk!$A$2:$AP$151,HLOOKUP(MAIN!D2903,Swaps_wk!$B$2:$AP$151,150,FALSE),FALSE),0)</f>
        <v>0</v>
      </c>
      <c r="I2903" s="24">
        <f>SUMIFS(PASTE_DQS_TRACKER!$D:$D,PASTE_DQS_TRACKER!$C:$C,MAIN!$A2903,PASTE_DQS_TRACKER!$B:$B,MAIN!$D2903)-SUMIFS(PASTE_DQS_TRACKER!$D:$D,PASTE_DQS_TRACKER!$C:$C,MAIN!A2903,PASTE_DQS_TRACKER!$E:$E,MAIN!$D2903)</f>
        <v>0</v>
      </c>
      <c r="J2903" s="25">
        <f t="shared" si="831"/>
        <v>0</v>
      </c>
      <c r="K2903" s="24">
        <f>IFERROR(IF(V2903="Flex",0,IF(D2903=$D$30,VLOOKUP(A2903,MMO_o10M_lease!$A$1:$F$51,5,FALSE),IF(D2903=$D$26,VLOOKUP(D2903,LANDINGS!$A$3:$BR$40,HLOOKUP(A2903,LANDINGS!$B$1:$CF$42,42,FALSE),FALSE)-IFERROR(VLOOKUP(A2903,MMO_o10M_lease!$A$1:$F$38,5,FALSE),0),VLOOKUP(D2903,LANDINGS!$A$3:$CF$40,HLOOKUP(A2903,LANDINGS!$B$1:$CF$42,42,FALSE),FALSE)))),0)</f>
        <v>0</v>
      </c>
      <c r="L2903" s="24">
        <f>SUMIFS(PASTE_FLEX_TRACKER!$D:$D,PASTE_FLEX_TRACKER!$F:$F,MAIN!$A2903,PASTE_FLEX_TRACKER!$B:$B,MAIN!$D2903)-SUMIFS(PASTE_FLEX_TRACKER!$D:$D,PASTE_FLEX_TRACKER!$C:$C,MAIN!$A2903,PASTE_FLEX_TRACKER!$B:$B,MAIN!$D2903)</f>
        <v>0</v>
      </c>
      <c r="M2903" s="24">
        <f>IFERROR(-VLOOKUP(D2903,SQ!$A$19:$CC$52,HLOOKUP(MAIN!A2903,SQ!$B$18:$CC$56,39,FALSE),FALSE),"n/a")</f>
        <v>0</v>
      </c>
      <c r="N2903" s="46" t="s">
        <v>563</v>
      </c>
      <c r="O2903" s="46">
        <f>SUMIFS(MAN_ADJ!$L:$L,MAN_ADJ!$K:$K,MAIN!$D2903,MAN_ADJ!$J:$J,MAIN!$S2903)</f>
        <v>0</v>
      </c>
      <c r="P2903" s="25">
        <f t="shared" si="832"/>
        <v>0</v>
      </c>
      <c r="Q2903" s="28" t="str">
        <f t="shared" si="833"/>
        <v>n/a</v>
      </c>
      <c r="R2903" s="38">
        <f t="shared" si="823"/>
        <v>0</v>
      </c>
      <c r="S2903" s="17" t="s">
        <v>37</v>
      </c>
      <c r="U2903" t="s">
        <v>577</v>
      </c>
    </row>
    <row r="2904" spans="1:21" x14ac:dyDescent="0.25">
      <c r="A2904" s="17" t="s">
        <v>37</v>
      </c>
      <c r="B2904" s="17" t="s">
        <v>93</v>
      </c>
      <c r="C2904" s="17" t="s">
        <v>274</v>
      </c>
      <c r="D2904" s="17" t="s">
        <v>122</v>
      </c>
      <c r="E2904" s="24">
        <f>IF(U2904="SC",SUMIFS(SC!F:F,SC!A:A,MAIN!D2904,SC!B:B,MAIN!A2904),SUMIFS(Allocations!$H:$H,Allocations!$A:$A,MAIN!$A2904,Allocations!$B:$B,MAIN!$D2904))</f>
        <v>0</v>
      </c>
      <c r="F2904" s="24">
        <f>IF(U2904="SC",SUMIFS(SC!J:J,SC!A:A,MAIN!D2904,SC!B:B,MAIN!A2904),SUMIFS(Allocations!M:M,Allocations!A:A,MAIN!A2904,Allocations!B:B,MAIN!D2904))</f>
        <v>0</v>
      </c>
      <c r="G2904" s="24">
        <f t="shared" si="830"/>
        <v>0</v>
      </c>
      <c r="H2904" s="24">
        <f>IFERROR(VLOOKUP(S2904,Swaps_wk!$A$2:$AP$151,HLOOKUP(MAIN!D2904,Swaps_wk!$B$2:$AP$151,150,FALSE),FALSE),0)</f>
        <v>0</v>
      </c>
      <c r="I2904" s="24">
        <f>SUMIFS(PASTE_DQS_TRACKER!$D:$D,PASTE_DQS_TRACKER!$C:$C,MAIN!$A2904,PASTE_DQS_TRACKER!$B:$B,MAIN!$D2904)-SUMIFS(PASTE_DQS_TRACKER!$D:$D,PASTE_DQS_TRACKER!$C:$C,MAIN!A2904,PASTE_DQS_TRACKER!$E:$E,MAIN!$D2904)</f>
        <v>2</v>
      </c>
      <c r="J2904" s="25">
        <f t="shared" si="831"/>
        <v>2</v>
      </c>
      <c r="K2904" s="24">
        <f>IFERROR(IF(V2904="Flex",0,IF(D2904=$D$30,VLOOKUP(A2904,MMO_o10M_lease!$A$1:$F$51,5,FALSE),IF(D2904=$D$26,VLOOKUP(D2904,LANDINGS!$A$3:$BR$40,HLOOKUP(A2904,LANDINGS!$B$1:$CF$42,42,FALSE),FALSE)-IFERROR(VLOOKUP(A2904,MMO_o10M_lease!$A$1:$F$38,5,FALSE),0),VLOOKUP(D2904,LANDINGS!$A$3:$CF$40,HLOOKUP(A2904,LANDINGS!$B$1:$CF$42,42,FALSE),FALSE)))),0)</f>
        <v>0</v>
      </c>
      <c r="L2904" s="24">
        <f>SUMIFS(PASTE_FLEX_TRACKER!$D:$D,PASTE_FLEX_TRACKER!$F:$F,MAIN!$A2904,PASTE_FLEX_TRACKER!$B:$B,MAIN!$D2904)-SUMIFS(PASTE_FLEX_TRACKER!$D:$D,PASTE_FLEX_TRACKER!$C:$C,MAIN!$A2904,PASTE_FLEX_TRACKER!$B:$B,MAIN!$D2904)</f>
        <v>0</v>
      </c>
      <c r="M2904" s="24">
        <f>IFERROR(-VLOOKUP(D2904,SQ!$A$19:$CC$52,HLOOKUP(MAIN!A2904,SQ!$B$18:$CC$56,39,FALSE),FALSE),"n/a")</f>
        <v>0</v>
      </c>
      <c r="N2904" s="46" t="s">
        <v>563</v>
      </c>
      <c r="O2904" s="46">
        <f>SUMIFS(MAN_ADJ!$L:$L,MAN_ADJ!$K:$K,MAIN!$D2904,MAN_ADJ!$J:$J,MAIN!$S2904)</f>
        <v>0</v>
      </c>
      <c r="P2904" s="25">
        <f t="shared" si="832"/>
        <v>0</v>
      </c>
      <c r="Q2904" s="28">
        <f t="shared" si="833"/>
        <v>0</v>
      </c>
      <c r="R2904" s="38">
        <f t="shared" si="823"/>
        <v>2</v>
      </c>
      <c r="S2904" s="17" t="s">
        <v>37</v>
      </c>
      <c r="U2904" t="s">
        <v>577</v>
      </c>
    </row>
    <row r="2905" spans="1:21" x14ac:dyDescent="0.25">
      <c r="A2905" s="17" t="s">
        <v>37</v>
      </c>
      <c r="B2905" s="17" t="s">
        <v>93</v>
      </c>
      <c r="C2905" s="17" t="s">
        <v>274</v>
      </c>
      <c r="D2905" s="17" t="s">
        <v>123</v>
      </c>
      <c r="E2905" s="24">
        <f>IF(U2905="SC",SUMIFS(SC!F:F,SC!A:A,MAIN!D2905,SC!B:B,MAIN!A2905),SUMIFS(Allocations!$H:$H,Allocations!$A:$A,MAIN!$A2905,Allocations!$B:$B,MAIN!$D2905))</f>
        <v>33.042989547038331</v>
      </c>
      <c r="F2905" s="24">
        <f>IF(U2905="SC",SUMIFS(SC!J:J,SC!A:A,MAIN!D2905,SC!B:B,MAIN!A2905),SUMIFS(Allocations!M:M,Allocations!A:A,MAIN!A2905,Allocations!B:B,MAIN!D2905))</f>
        <v>1.155</v>
      </c>
      <c r="G2905" s="24">
        <f t="shared" si="830"/>
        <v>34.197989547038333</v>
      </c>
      <c r="H2905" s="24">
        <f>IFERROR(VLOOKUP(S2905,Swaps_wk!$A$2:$AP$151,HLOOKUP(MAIN!D2905,Swaps_wk!$B$2:$AP$151,150,FALSE),FALSE),0)</f>
        <v>0</v>
      </c>
      <c r="I2905" s="24">
        <f>SUMIFS(PASTE_DQS_TRACKER!$D:$D,PASTE_DQS_TRACKER!$C:$C,MAIN!$A2905,PASTE_DQS_TRACKER!$B:$B,MAIN!$D2905)-SUMIFS(PASTE_DQS_TRACKER!$D:$D,PASTE_DQS_TRACKER!$C:$C,MAIN!A2905,PASTE_DQS_TRACKER!$E:$E,MAIN!$D2905)</f>
        <v>0</v>
      </c>
      <c r="J2905" s="25">
        <f t="shared" si="831"/>
        <v>34.197989547038333</v>
      </c>
      <c r="K2905" s="24">
        <f>IFERROR(IF(V2905="Flex",0,IF(D2905=$D$30,VLOOKUP(A2905,MMO_o10M_lease!$A$1:$F$51,5,FALSE),IF(D2905=$D$26,VLOOKUP(D2905,LANDINGS!$A$3:$BR$40,HLOOKUP(A2905,LANDINGS!$B$1:$CF$42,42,FALSE),FALSE)-IFERROR(VLOOKUP(A2905,MMO_o10M_lease!$A$1:$F$38,5,FALSE),0),VLOOKUP(D2905,LANDINGS!$A$3:$CF$40,HLOOKUP(A2905,LANDINGS!$B$1:$CF$42,42,FALSE),FALSE)))),0)</f>
        <v>1.635</v>
      </c>
      <c r="L2905" s="24">
        <f>SUMIFS(PASTE_FLEX_TRACKER!$D:$D,PASTE_FLEX_TRACKER!$F:$F,MAIN!$A2905,PASTE_FLEX_TRACKER!$B:$B,MAIN!$D2905)-SUMIFS(PASTE_FLEX_TRACKER!$D:$D,PASTE_FLEX_TRACKER!$C:$C,MAIN!$A2905,PASTE_FLEX_TRACKER!$B:$B,MAIN!$D2905)</f>
        <v>0</v>
      </c>
      <c r="M2905" s="24">
        <f>IFERROR(-VLOOKUP(D2905,SQ!$A$19:$CC$52,HLOOKUP(MAIN!A2905,SQ!$B$18:$CC$56,39,FALSE),FALSE),"n/a")</f>
        <v>0</v>
      </c>
      <c r="N2905" s="46" t="s">
        <v>563</v>
      </c>
      <c r="O2905" s="46">
        <f>SUMIFS(MAN_ADJ!$L:$L,MAN_ADJ!$K:$K,MAIN!$D2905,MAN_ADJ!$J:$J,MAIN!$S2905)</f>
        <v>0</v>
      </c>
      <c r="P2905" s="25">
        <f t="shared" si="832"/>
        <v>1.635</v>
      </c>
      <c r="Q2905" s="28">
        <f t="shared" si="833"/>
        <v>4.7809828052935842E-2</v>
      </c>
      <c r="R2905" s="38">
        <f t="shared" si="823"/>
        <v>32.562989547038335</v>
      </c>
      <c r="S2905" s="17" t="s">
        <v>37</v>
      </c>
      <c r="U2905" t="s">
        <v>577</v>
      </c>
    </row>
    <row r="2906" spans="1:21" x14ac:dyDescent="0.25">
      <c r="A2906" s="17" t="s">
        <v>37</v>
      </c>
      <c r="B2906" s="17" t="s">
        <v>93</v>
      </c>
      <c r="C2906" s="17" t="s">
        <v>274</v>
      </c>
      <c r="D2906" s="17" t="s">
        <v>124</v>
      </c>
      <c r="E2906" s="24">
        <f>IF(U2906="SC",SUMIFS(SC!F:F,SC!A:A,MAIN!D2906,SC!B:B,MAIN!A2906),SUMIFS(Allocations!$H:$H,Allocations!$A:$A,MAIN!$A2906,Allocations!$B:$B,MAIN!$D2906))</f>
        <v>9.2439024390243898E-3</v>
      </c>
      <c r="F2906" s="24">
        <f>IF(U2906="SC",SUMIFS(SC!J:J,SC!A:A,MAIN!D2906,SC!B:B,MAIN!A2906),SUMIFS(Allocations!M:M,Allocations!A:A,MAIN!A2906,Allocations!B:B,MAIN!D2906))</f>
        <v>0</v>
      </c>
      <c r="G2906" s="24">
        <f t="shared" si="830"/>
        <v>9.2439024390243898E-3</v>
      </c>
      <c r="H2906" s="24">
        <f>IFERROR(VLOOKUP(S2906,Swaps_wk!$A$2:$AP$151,HLOOKUP(MAIN!D2906,Swaps_wk!$B$2:$AP$151,150,FALSE),FALSE),0)</f>
        <v>0</v>
      </c>
      <c r="I2906" s="24">
        <f>SUMIFS(PASTE_DQS_TRACKER!$D:$D,PASTE_DQS_TRACKER!$C:$C,MAIN!$A2906,PASTE_DQS_TRACKER!$B:$B,MAIN!$D2906)-SUMIFS(PASTE_DQS_TRACKER!$D:$D,PASTE_DQS_TRACKER!$C:$C,MAIN!A2906,PASTE_DQS_TRACKER!$E:$E,MAIN!$D2906)</f>
        <v>0</v>
      </c>
      <c r="J2906" s="25">
        <f t="shared" si="831"/>
        <v>9.2439024390243898E-3</v>
      </c>
      <c r="K2906" s="24">
        <f>IFERROR(IF(V2906="Flex",0,IF(D2906=$D$30,VLOOKUP(A2906,MMO_o10M_lease!$A$1:$F$51,5,FALSE),IF(D2906=$D$26,VLOOKUP(D2906,LANDINGS!$A$3:$BR$40,HLOOKUP(A2906,LANDINGS!$B$1:$CF$42,42,FALSE),FALSE)-IFERROR(VLOOKUP(A2906,MMO_o10M_lease!$A$1:$F$38,5,FALSE),0),VLOOKUP(D2906,LANDINGS!$A$3:$CF$40,HLOOKUP(A2906,LANDINGS!$B$1:$CF$42,42,FALSE),FALSE)))),0)</f>
        <v>0</v>
      </c>
      <c r="L2906" s="24">
        <f>SUMIFS(PASTE_FLEX_TRACKER!$D:$D,PASTE_FLEX_TRACKER!$F:$F,MAIN!$A2906,PASTE_FLEX_TRACKER!$B:$B,MAIN!$D2906)-SUMIFS(PASTE_FLEX_TRACKER!$D:$D,PASTE_FLEX_TRACKER!$C:$C,MAIN!$A2906,PASTE_FLEX_TRACKER!$B:$B,MAIN!$D2906)</f>
        <v>0</v>
      </c>
      <c r="M2906" s="24">
        <f>IFERROR(-VLOOKUP(D2906,SQ!$A$19:$CC$52,HLOOKUP(MAIN!A2906,SQ!$B$18:$CC$56,39,FALSE),FALSE),"n/a")</f>
        <v>0</v>
      </c>
      <c r="N2906" s="46" t="s">
        <v>563</v>
      </c>
      <c r="O2906" s="46">
        <f>SUMIFS(MAN_ADJ!$L:$L,MAN_ADJ!$K:$K,MAIN!$D2906,MAN_ADJ!$J:$J,MAIN!$S2906)</f>
        <v>0</v>
      </c>
      <c r="P2906" s="25">
        <f t="shared" si="832"/>
        <v>0</v>
      </c>
      <c r="Q2906" s="28">
        <f t="shared" si="833"/>
        <v>0</v>
      </c>
      <c r="R2906" s="38">
        <f t="shared" si="823"/>
        <v>9.2439024390243898E-3</v>
      </c>
      <c r="S2906" s="17" t="s">
        <v>37</v>
      </c>
      <c r="U2906" t="s">
        <v>577</v>
      </c>
    </row>
    <row r="2907" spans="1:21" x14ac:dyDescent="0.25">
      <c r="A2907" s="17" t="s">
        <v>37</v>
      </c>
      <c r="B2907" s="17" t="s">
        <v>93</v>
      </c>
      <c r="C2907" s="17" t="s">
        <v>274</v>
      </c>
      <c r="D2907" s="17" t="s">
        <v>125</v>
      </c>
      <c r="E2907" s="24">
        <f>IF(U2907="SC",SUMIFS(SC!F:F,SC!A:A,MAIN!D2907,SC!B:B,MAIN!A2907),SUMIFS(Allocations!$H:$H,Allocations!$A:$A,MAIN!$A2907,Allocations!$B:$B,MAIN!$D2907))</f>
        <v>4.4018583042973292E-2</v>
      </c>
      <c r="F2907" s="24">
        <f>IF(U2907="SC",SUMIFS(SC!J:J,SC!A:A,MAIN!D2907,SC!B:B,MAIN!A2907),SUMIFS(Allocations!M:M,Allocations!A:A,MAIN!A2907,Allocations!B:B,MAIN!D2907))</f>
        <v>0</v>
      </c>
      <c r="G2907" s="24">
        <f t="shared" si="830"/>
        <v>4.4018583042973292E-2</v>
      </c>
      <c r="H2907" s="24">
        <f>IFERROR(VLOOKUP(S2907,Swaps_wk!$A$2:$AP$151,HLOOKUP(MAIN!D2907,Swaps_wk!$B$2:$AP$151,150,FALSE),FALSE),0)</f>
        <v>0</v>
      </c>
      <c r="I2907" s="24">
        <f>SUMIFS(PASTE_DQS_TRACKER!$D:$D,PASTE_DQS_TRACKER!$C:$C,MAIN!$A2907,PASTE_DQS_TRACKER!$B:$B,MAIN!$D2907)-SUMIFS(PASTE_DQS_TRACKER!$D:$D,PASTE_DQS_TRACKER!$C:$C,MAIN!A2907,PASTE_DQS_TRACKER!$E:$E,MAIN!$D2907)</f>
        <v>0</v>
      </c>
      <c r="J2907" s="25">
        <f t="shared" si="831"/>
        <v>4.4018583042973292E-2</v>
      </c>
      <c r="K2907" s="24">
        <f>IFERROR(IF(V2907="Flex",0,IF(D2907=$D$30,VLOOKUP(A2907,MMO_o10M_lease!$A$1:$F$51,5,FALSE),IF(D2907=$D$26,VLOOKUP(D2907,LANDINGS!$A$3:$BR$40,HLOOKUP(A2907,LANDINGS!$B$1:$CF$42,42,FALSE),FALSE)-IFERROR(VLOOKUP(A2907,MMO_o10M_lease!$A$1:$F$38,5,FALSE),0),VLOOKUP(D2907,LANDINGS!$A$3:$CF$40,HLOOKUP(A2907,LANDINGS!$B$1:$CF$42,42,FALSE),FALSE)))),0)</f>
        <v>8.9999999999999993E-3</v>
      </c>
      <c r="L2907" s="24">
        <f>SUMIFS(PASTE_FLEX_TRACKER!$D:$D,PASTE_FLEX_TRACKER!$F:$F,MAIN!$A2907,PASTE_FLEX_TRACKER!$B:$B,MAIN!$D2907)-SUMIFS(PASTE_FLEX_TRACKER!$D:$D,PASTE_FLEX_TRACKER!$C:$C,MAIN!$A2907,PASTE_FLEX_TRACKER!$B:$B,MAIN!$D2907)</f>
        <v>0</v>
      </c>
      <c r="M2907" s="24">
        <f>IFERROR(-VLOOKUP(D2907,SQ!$A$19:$CC$52,HLOOKUP(MAIN!A2907,SQ!$B$18:$CC$56,39,FALSE),FALSE),"n/a")</f>
        <v>0</v>
      </c>
      <c r="N2907" s="46" t="s">
        <v>563</v>
      </c>
      <c r="O2907" s="46">
        <f>SUMIFS(MAN_ADJ!$L:$L,MAN_ADJ!$K:$K,MAIN!$D2907,MAN_ADJ!$J:$J,MAIN!$S2907)</f>
        <v>0</v>
      </c>
      <c r="P2907" s="25">
        <f t="shared" si="832"/>
        <v>8.9999999999999993E-3</v>
      </c>
      <c r="Q2907" s="28">
        <f t="shared" si="833"/>
        <v>0.20445910290237462</v>
      </c>
      <c r="R2907" s="38">
        <f t="shared" si="823"/>
        <v>3.5018583042973291E-2</v>
      </c>
      <c r="S2907" s="17" t="s">
        <v>37</v>
      </c>
      <c r="U2907" t="s">
        <v>577</v>
      </c>
    </row>
    <row r="2908" spans="1:21" x14ac:dyDescent="0.25">
      <c r="A2908" s="17" t="s">
        <v>37</v>
      </c>
      <c r="B2908" s="17" t="s">
        <v>93</v>
      </c>
      <c r="C2908" s="17" t="s">
        <v>274</v>
      </c>
      <c r="D2908" s="17" t="s">
        <v>126</v>
      </c>
      <c r="E2908" s="24">
        <f>IF(U2908="SC",SUMIFS(SC!F:F,SC!A:A,MAIN!D2908,SC!B:B,MAIN!A2908),SUMIFS(Allocations!$H:$H,Allocations!$A:$A,MAIN!$A2908,Allocations!$B:$B,MAIN!$D2908))</f>
        <v>0</v>
      </c>
      <c r="F2908" s="24">
        <f>IF(U2908="SC",SUMIFS(SC!J:J,SC!A:A,MAIN!D2908,SC!B:B,MAIN!A2908),SUMIFS(Allocations!M:M,Allocations!A:A,MAIN!A2908,Allocations!B:B,MAIN!D2908))</f>
        <v>0</v>
      </c>
      <c r="G2908" s="24">
        <f t="shared" si="830"/>
        <v>0</v>
      </c>
      <c r="H2908" s="24">
        <f>IFERROR(VLOOKUP(S2908,Swaps_wk!$A$2:$AP$151,HLOOKUP(MAIN!D2908,Swaps_wk!$B$2:$AP$151,150,FALSE),FALSE),0)</f>
        <v>0</v>
      </c>
      <c r="I2908" s="24">
        <f>SUMIFS(PASTE_DQS_TRACKER!$D:$D,PASTE_DQS_TRACKER!$C:$C,MAIN!$A2908,PASTE_DQS_TRACKER!$B:$B,MAIN!$D2908)-SUMIFS(PASTE_DQS_TRACKER!$D:$D,PASTE_DQS_TRACKER!$C:$C,MAIN!A2908,PASTE_DQS_TRACKER!$E:$E,MAIN!$D2908)</f>
        <v>0</v>
      </c>
      <c r="J2908" s="25">
        <f t="shared" si="831"/>
        <v>0</v>
      </c>
      <c r="K2908" s="24">
        <f>IFERROR(IF(V2908="Flex",0,IF(D2908=$D$30,VLOOKUP(A2908,MMO_o10M_lease!$A$1:$F$51,5,FALSE),IF(D2908=$D$26,VLOOKUP(D2908,LANDINGS!$A$3:$BR$40,HLOOKUP(A2908,LANDINGS!$B$1:$CF$42,42,FALSE),FALSE)-IFERROR(VLOOKUP(A2908,MMO_o10M_lease!$A$1:$F$38,5,FALSE),0),VLOOKUP(D2908,LANDINGS!$A$3:$CF$40,HLOOKUP(A2908,LANDINGS!$B$1:$CF$42,42,FALSE),FALSE)))),0)</f>
        <v>0</v>
      </c>
      <c r="L2908" s="24">
        <f>SUMIFS(PASTE_FLEX_TRACKER!$D:$D,PASTE_FLEX_TRACKER!$F:$F,MAIN!$A2908,PASTE_FLEX_TRACKER!$B:$B,MAIN!$D2908)-SUMIFS(PASTE_FLEX_TRACKER!$D:$D,PASTE_FLEX_TRACKER!$C:$C,MAIN!$A2908,PASTE_FLEX_TRACKER!$B:$B,MAIN!$D2908)</f>
        <v>0</v>
      </c>
      <c r="M2908" s="24">
        <f>IFERROR(-VLOOKUP(D2908,SQ!$A$19:$CC$52,HLOOKUP(MAIN!A2908,SQ!$B$18:$CC$56,39,FALSE),FALSE),"n/a")</f>
        <v>0</v>
      </c>
      <c r="N2908" s="46" t="s">
        <v>563</v>
      </c>
      <c r="O2908" s="46">
        <f>SUMIFS(MAN_ADJ!$L:$L,MAN_ADJ!$K:$K,MAIN!$D2908,MAN_ADJ!$J:$J,MAIN!$S2908)</f>
        <v>0</v>
      </c>
      <c r="P2908" s="25">
        <f t="shared" si="832"/>
        <v>0</v>
      </c>
      <c r="Q2908" s="28" t="str">
        <f t="shared" si="833"/>
        <v>n/a</v>
      </c>
      <c r="R2908" s="38">
        <f t="shared" si="823"/>
        <v>0</v>
      </c>
      <c r="S2908" s="17" t="s">
        <v>37</v>
      </c>
      <c r="U2908" t="s">
        <v>577</v>
      </c>
    </row>
    <row r="2909" spans="1:21" x14ac:dyDescent="0.25">
      <c r="A2909" s="17" t="s">
        <v>37</v>
      </c>
      <c r="B2909" s="17" t="s">
        <v>93</v>
      </c>
      <c r="C2909" s="17" t="s">
        <v>274</v>
      </c>
      <c r="D2909" s="17" t="s">
        <v>127</v>
      </c>
      <c r="E2909" s="24">
        <f>IF(U2909="SC",SUMIFS(SC!F:F,SC!A:A,MAIN!D2909,SC!B:B,MAIN!A2909),SUMIFS(Allocations!$H:$H,Allocations!$A:$A,MAIN!$A2909,Allocations!$B:$B,MAIN!$D2909))</f>
        <v>0</v>
      </c>
      <c r="F2909" s="24">
        <f>IF(U2909="SC",SUMIFS(SC!J:J,SC!A:A,MAIN!D2909,SC!B:B,MAIN!A2909),SUMIFS(Allocations!M:M,Allocations!A:A,MAIN!A2909,Allocations!B:B,MAIN!D2909))</f>
        <v>0</v>
      </c>
      <c r="G2909" s="24">
        <f t="shared" si="830"/>
        <v>0</v>
      </c>
      <c r="H2909" s="24">
        <f>IFERROR(VLOOKUP(S2909,Swaps_wk!$A$2:$AP$151,HLOOKUP(MAIN!D2909,Swaps_wk!$B$2:$AP$151,150,FALSE),FALSE),0)</f>
        <v>0</v>
      </c>
      <c r="I2909" s="24">
        <f>SUMIFS(PASTE_DQS_TRACKER!$D:$D,PASTE_DQS_TRACKER!$C:$C,MAIN!$A2909,PASTE_DQS_TRACKER!$B:$B,MAIN!$D2909)-SUMIFS(PASTE_DQS_TRACKER!$D:$D,PASTE_DQS_TRACKER!$C:$C,MAIN!A2909,PASTE_DQS_TRACKER!$E:$E,MAIN!$D2909)</f>
        <v>0</v>
      </c>
      <c r="J2909" s="25">
        <f t="shared" si="831"/>
        <v>0</v>
      </c>
      <c r="K2909" s="24">
        <f>IFERROR(IF(V2909="Flex",0,IF(D2909=$D$30,VLOOKUP(A2909,MMO_o10M_lease!$A$1:$F$51,5,FALSE),IF(D2909=$D$26,VLOOKUP(D2909,LANDINGS!$A$3:$BR$40,HLOOKUP(A2909,LANDINGS!$B$1:$CF$42,42,FALSE),FALSE)-IFERROR(VLOOKUP(A2909,MMO_o10M_lease!$A$1:$F$38,5,FALSE),0),VLOOKUP(D2909,LANDINGS!$A$3:$CF$40,HLOOKUP(A2909,LANDINGS!$B$1:$CF$42,42,FALSE),FALSE)))),0)</f>
        <v>0</v>
      </c>
      <c r="L2909" s="24">
        <f>SUMIFS(PASTE_FLEX_TRACKER!$D:$D,PASTE_FLEX_TRACKER!$F:$F,MAIN!$A2909,PASTE_FLEX_TRACKER!$B:$B,MAIN!$D2909)-SUMIFS(PASTE_FLEX_TRACKER!$D:$D,PASTE_FLEX_TRACKER!$C:$C,MAIN!$A2909,PASTE_FLEX_TRACKER!$B:$B,MAIN!$D2909)</f>
        <v>0</v>
      </c>
      <c r="M2909" s="24">
        <f>IFERROR(-VLOOKUP(D2909,SQ!$A$19:$CC$52,HLOOKUP(MAIN!A2909,SQ!$B$18:$CC$56,39,FALSE),FALSE),"n/a")</f>
        <v>0</v>
      </c>
      <c r="N2909" s="46" t="s">
        <v>563</v>
      </c>
      <c r="O2909" s="46">
        <f>SUMIFS(MAN_ADJ!$L:$L,MAN_ADJ!$K:$K,MAIN!$D2909,MAN_ADJ!$J:$J,MAIN!$S2909)</f>
        <v>0</v>
      </c>
      <c r="P2909" s="25">
        <f t="shared" si="832"/>
        <v>0</v>
      </c>
      <c r="Q2909" s="28" t="str">
        <f t="shared" si="833"/>
        <v>n/a</v>
      </c>
      <c r="R2909" s="38">
        <f t="shared" si="823"/>
        <v>0</v>
      </c>
      <c r="S2909" s="17" t="s">
        <v>37</v>
      </c>
      <c r="U2909" t="s">
        <v>577</v>
      </c>
    </row>
    <row r="2910" spans="1:21" x14ac:dyDescent="0.25">
      <c r="A2910" s="17" t="s">
        <v>37</v>
      </c>
      <c r="B2910" s="17" t="s">
        <v>93</v>
      </c>
      <c r="C2910" s="17" t="s">
        <v>274</v>
      </c>
      <c r="D2910" s="17" t="s">
        <v>184</v>
      </c>
      <c r="E2910" s="24">
        <f>IF(U2910="SC",SUMIFS(SC!F:F,SC!A:A,MAIN!D2910,SC!B:B,MAIN!A2910),SUMIFS(Allocations!$H:$H,Allocations!$A:$A,MAIN!$A2910,Allocations!$B:$B,MAIN!$D2910))</f>
        <v>0</v>
      </c>
      <c r="F2910" s="24">
        <f>IF(U2910="SC",SUMIFS(SC!J:J,SC!A:A,MAIN!D2910,SC!B:B,MAIN!A2910),SUMIFS(Allocations!M:M,Allocations!A:A,MAIN!A2910,Allocations!B:B,MAIN!D2910))</f>
        <v>0</v>
      </c>
      <c r="G2910" s="24">
        <f t="shared" ref="G2910:G2913" si="834">E2910+F2910</f>
        <v>0</v>
      </c>
      <c r="H2910" s="24">
        <f>IFERROR(VLOOKUP(S2910,Swaps_wk!$A$2:$AP$151,HLOOKUP(MAIN!D2910,Swaps_wk!$B$2:$AP$151,150,FALSE),FALSE),0)</f>
        <v>0</v>
      </c>
      <c r="I2910" s="24">
        <f>SUMIFS(PASTE_DQS_TRACKER!$D:$D,PASTE_DQS_TRACKER!$C:$C,MAIN!$A2910,PASTE_DQS_TRACKER!$B:$B,MAIN!$D2910)-SUMIFS(PASTE_DQS_TRACKER!$D:$D,PASTE_DQS_TRACKER!$C:$C,MAIN!A2910,PASTE_DQS_TRACKER!$E:$E,MAIN!$D2910)</f>
        <v>0</v>
      </c>
      <c r="J2910" s="25">
        <f t="shared" ref="J2910:J2913" si="835">G2910+I2910</f>
        <v>0</v>
      </c>
      <c r="K2910" s="24">
        <f>IFERROR(IF(V2910="Flex",0,IF(D2910=$D$30,VLOOKUP(A2910,MMO_o10M_lease!$A$1:$F$51,5,FALSE),IF(D2910=$D$26,VLOOKUP(D2910,LANDINGS!$A$3:$BR$40,HLOOKUP(A2910,LANDINGS!$B$1:$CF$42,42,FALSE),FALSE)-IFERROR(VLOOKUP(A2910,MMO_o10M_lease!$A$1:$F$38,5,FALSE),0),VLOOKUP(D2910,LANDINGS!$A$3:$CF$40,HLOOKUP(A2910,LANDINGS!$B$1:$CF$42,42,FALSE),FALSE)))),0)</f>
        <v>0</v>
      </c>
      <c r="L2910" s="24">
        <f>SUMIFS(PASTE_FLEX_TRACKER!$D:$D,PASTE_FLEX_TRACKER!$F:$F,MAIN!$A2910,PASTE_FLEX_TRACKER!$B:$B,MAIN!$D2910)-SUMIFS(PASTE_FLEX_TRACKER!$D:$D,PASTE_FLEX_TRACKER!$C:$C,MAIN!$A2910,PASTE_FLEX_TRACKER!$B:$B,MAIN!$D2910)</f>
        <v>0</v>
      </c>
      <c r="M2910" s="24" t="str">
        <f>IFERROR(-VLOOKUP(D2910,SQ!$A$19:$CC$52,HLOOKUP(MAIN!A2910,SQ!$B$18:$CC$56,39,FALSE),FALSE),"n/a")</f>
        <v>n/a</v>
      </c>
      <c r="N2910" s="46" t="s">
        <v>563</v>
      </c>
      <c r="O2910" s="46">
        <f>SUMIFS(MAN_ADJ!$L:$L,MAN_ADJ!$K:$K,MAIN!$D2910,MAN_ADJ!$J:$J,MAIN!$S2910)</f>
        <v>0</v>
      </c>
      <c r="P2910" s="25">
        <f t="shared" si="832"/>
        <v>0</v>
      </c>
      <c r="Q2910" s="28" t="str">
        <f t="shared" ref="Q2910:Q2913" si="836">IFERROR(P2910/J2910,"n/a")</f>
        <v>n/a</v>
      </c>
      <c r="R2910" s="38">
        <f t="shared" ref="R2910:R2913" si="837">J2910-P2910</f>
        <v>0</v>
      </c>
      <c r="S2910" s="17" t="s">
        <v>37</v>
      </c>
      <c r="U2910" t="s">
        <v>577</v>
      </c>
    </row>
    <row r="2911" spans="1:21" x14ac:dyDescent="0.25">
      <c r="A2911" s="17" t="s">
        <v>37</v>
      </c>
      <c r="B2911" s="17" t="s">
        <v>93</v>
      </c>
      <c r="C2911" s="17" t="s">
        <v>274</v>
      </c>
      <c r="D2911" s="17" t="s">
        <v>128</v>
      </c>
      <c r="E2911" s="24">
        <f>IF(U2911="SC",SUMIFS(SC!F:F,SC!A:A,MAIN!D2911,SC!B:B,MAIN!A2911),SUMIFS(Allocations!$H:$H,Allocations!$A:$A,MAIN!$A2911,Allocations!$B:$B,MAIN!$D2911))</f>
        <v>0</v>
      </c>
      <c r="F2911" s="24">
        <f>IF(U2911="SC",SUMIFS(SC!J:J,SC!A:A,MAIN!D2911,SC!B:B,MAIN!A2911),SUMIFS(Allocations!M:M,Allocations!A:A,MAIN!A2911,Allocations!B:B,MAIN!D2911))</f>
        <v>0</v>
      </c>
      <c r="G2911" s="24">
        <f t="shared" si="834"/>
        <v>0</v>
      </c>
      <c r="H2911" s="24">
        <f>IFERROR(VLOOKUP(S2911,Swaps_wk!$A$2:$AP$151,HLOOKUP(MAIN!D2911,Swaps_wk!$B$2:$AP$151,150,FALSE),FALSE),0)</f>
        <v>0</v>
      </c>
      <c r="I2911" s="24">
        <f>SUMIFS(PASTE_DQS_TRACKER!$D:$D,PASTE_DQS_TRACKER!$C:$C,MAIN!$A2911,PASTE_DQS_TRACKER!$B:$B,MAIN!$D2911)-SUMIFS(PASTE_DQS_TRACKER!$D:$D,PASTE_DQS_TRACKER!$C:$C,MAIN!A2911,PASTE_DQS_TRACKER!$E:$E,MAIN!$D2911)</f>
        <v>0</v>
      </c>
      <c r="J2911" s="25">
        <f t="shared" si="835"/>
        <v>0</v>
      </c>
      <c r="K2911" s="24">
        <f>IFERROR(IF(V2911="Flex",0,IF(D2911=$D$30,VLOOKUP(A2911,MMO_o10M_lease!$A$1:$F$51,5,FALSE),IF(D2911=$D$26,VLOOKUP(D2911,LANDINGS!$A$3:$BR$40,HLOOKUP(A2911,LANDINGS!$B$1:$CF$42,42,FALSE),FALSE)-IFERROR(VLOOKUP(A2911,MMO_o10M_lease!$A$1:$F$38,5,FALSE),0),VLOOKUP(D2911,LANDINGS!$A$3:$CF$40,HLOOKUP(A2911,LANDINGS!$B$1:$CF$42,42,FALSE),FALSE)))),0)</f>
        <v>0</v>
      </c>
      <c r="L2911" s="24">
        <f>SUMIFS(PASTE_FLEX_TRACKER!$D:$D,PASTE_FLEX_TRACKER!$F:$F,MAIN!$A2911,PASTE_FLEX_TRACKER!$B:$B,MAIN!$D2911)-SUMIFS(PASTE_FLEX_TRACKER!$D:$D,PASTE_FLEX_TRACKER!$C:$C,MAIN!$A2911,PASTE_FLEX_TRACKER!$B:$B,MAIN!$D2911)</f>
        <v>0</v>
      </c>
      <c r="M2911" s="24" t="str">
        <f>IFERROR(-VLOOKUP(D2911,SQ!$A$19:$CC$52,HLOOKUP(MAIN!A2911,SQ!$B$18:$CC$56,39,FALSE),FALSE),"n/a")</f>
        <v>n/a</v>
      </c>
      <c r="N2911" s="46" t="s">
        <v>563</v>
      </c>
      <c r="O2911" s="46">
        <f>SUMIFS(MAN_ADJ!$L:$L,MAN_ADJ!$K:$K,MAIN!$D2911,MAN_ADJ!$J:$J,MAIN!$S2911)</f>
        <v>0</v>
      </c>
      <c r="P2911" s="25">
        <f t="shared" si="832"/>
        <v>0</v>
      </c>
      <c r="Q2911" s="28" t="str">
        <f t="shared" si="836"/>
        <v>n/a</v>
      </c>
      <c r="R2911" s="38">
        <f t="shared" si="837"/>
        <v>0</v>
      </c>
      <c r="S2911" s="17" t="s">
        <v>37</v>
      </c>
      <c r="U2911" t="s">
        <v>577</v>
      </c>
    </row>
    <row r="2912" spans="1:21" x14ac:dyDescent="0.25">
      <c r="A2912" s="17" t="s">
        <v>37</v>
      </c>
      <c r="B2912" s="17" t="s">
        <v>93</v>
      </c>
      <c r="C2912" s="17" t="s">
        <v>274</v>
      </c>
      <c r="D2912" s="17" t="s">
        <v>129</v>
      </c>
      <c r="E2912" s="24">
        <f>IF(U2912="SC",SUMIFS(SC!F:F,SC!A:A,MAIN!D2912,SC!B:B,MAIN!A2912),SUMIFS(Allocations!$H:$H,Allocations!$A:$A,MAIN!$A2912,Allocations!$B:$B,MAIN!$D2912))</f>
        <v>4.4018583042973292E-2</v>
      </c>
      <c r="F2912" s="24">
        <f>IF(U2912="SC",SUMIFS(SC!J:J,SC!A:A,MAIN!D2912,SC!B:B,MAIN!A2912),SUMIFS(Allocations!M:M,Allocations!A:A,MAIN!A2912,Allocations!B:B,MAIN!D2912))</f>
        <v>0</v>
      </c>
      <c r="G2912" s="24">
        <f t="shared" si="834"/>
        <v>4.4018583042973292E-2</v>
      </c>
      <c r="H2912" s="24">
        <f>IFERROR(VLOOKUP(S2912,Swaps_wk!$A$2:$AP$151,HLOOKUP(MAIN!D2912,Swaps_wk!$B$2:$AP$151,150,FALSE),FALSE),0)</f>
        <v>0</v>
      </c>
      <c r="I2912" s="24">
        <f>SUMIFS(PASTE_DQS_TRACKER!$D:$D,PASTE_DQS_TRACKER!$C:$C,MAIN!$A2912,PASTE_DQS_TRACKER!$B:$B,MAIN!$D2912)-SUMIFS(PASTE_DQS_TRACKER!$D:$D,PASTE_DQS_TRACKER!$C:$C,MAIN!A2912,PASTE_DQS_TRACKER!$E:$E,MAIN!$D2912)</f>
        <v>-0.05</v>
      </c>
      <c r="J2912" s="25">
        <f t="shared" si="835"/>
        <v>-5.9814169570267112E-3</v>
      </c>
      <c r="K2912" s="24">
        <f>IFERROR(IF(V2912="Flex",0,IF(D2912=$D$30,VLOOKUP(A2912,MMO_o10M_lease!$A$1:$F$51,5,FALSE),IF(D2912=$D$26,VLOOKUP(D2912,LANDINGS!$A$3:$BR$40,HLOOKUP(A2912,LANDINGS!$B$1:$CF$42,42,FALSE),FALSE)-IFERROR(VLOOKUP(A2912,MMO_o10M_lease!$A$1:$F$38,5,FALSE),0),VLOOKUP(D2912,LANDINGS!$A$3:$CF$40,HLOOKUP(A2912,LANDINGS!$B$1:$CF$42,42,FALSE),FALSE)))),0)</f>
        <v>0</v>
      </c>
      <c r="L2912" s="24">
        <f>SUMIFS(PASTE_FLEX_TRACKER!$D:$D,PASTE_FLEX_TRACKER!$F:$F,MAIN!$A2912,PASTE_FLEX_TRACKER!$B:$B,MAIN!$D2912)-SUMIFS(PASTE_FLEX_TRACKER!$D:$D,PASTE_FLEX_TRACKER!$C:$C,MAIN!$A2912,PASTE_FLEX_TRACKER!$B:$B,MAIN!$D2912)</f>
        <v>0</v>
      </c>
      <c r="M2912" s="24" t="str">
        <f>IFERROR(-VLOOKUP(D2912,SQ!$A$19:$CC$52,HLOOKUP(MAIN!A2912,SQ!$B$18:$CC$56,39,FALSE),FALSE),"n/a")</f>
        <v>n/a</v>
      </c>
      <c r="N2912" s="46" t="s">
        <v>563</v>
      </c>
      <c r="O2912" s="46">
        <f>SUMIFS(MAN_ADJ!$L:$L,MAN_ADJ!$K:$K,MAIN!$D2912,MAN_ADJ!$J:$J,MAIN!$S2912)</f>
        <v>0</v>
      </c>
      <c r="P2912" s="25">
        <f t="shared" si="832"/>
        <v>0</v>
      </c>
      <c r="Q2912" s="28">
        <f t="shared" si="836"/>
        <v>0</v>
      </c>
      <c r="R2912" s="38">
        <f t="shared" si="837"/>
        <v>-5.9814169570267112E-3</v>
      </c>
      <c r="S2912" s="17" t="s">
        <v>37</v>
      </c>
      <c r="U2912" t="s">
        <v>577</v>
      </c>
    </row>
    <row r="2913" spans="1:22" x14ac:dyDescent="0.25">
      <c r="A2913" s="17" t="s">
        <v>37</v>
      </c>
      <c r="B2913" s="17" t="s">
        <v>93</v>
      </c>
      <c r="C2913" s="17" t="s">
        <v>274</v>
      </c>
      <c r="D2913" s="17" t="s">
        <v>155</v>
      </c>
      <c r="E2913" s="24">
        <f>IF(U2913="SC",SUMIFS(SC!F:F,SC!A:A,MAIN!D2913,SC!B:B,MAIN!A2913),SUMIFS(Allocations!$H:$H,Allocations!$A:$A,MAIN!$A2913,Allocations!$B:$B,MAIN!$D2913))</f>
        <v>0</v>
      </c>
      <c r="F2913" s="24">
        <f>IF(U2913="SC",SUMIFS(SC!J:J,SC!A:A,MAIN!D2913,SC!B:B,MAIN!A2913),SUMIFS(Allocations!M:M,Allocations!A:A,MAIN!A2913,Allocations!B:B,MAIN!D2913))</f>
        <v>0</v>
      </c>
      <c r="G2913" s="24">
        <f t="shared" si="834"/>
        <v>0</v>
      </c>
      <c r="H2913" s="24">
        <f>IFERROR(VLOOKUP(S2913,Swaps_wk!$A$2:$AP$151,HLOOKUP(MAIN!D2913,Swaps_wk!$B$2:$AP$151,150,FALSE),FALSE),0)</f>
        <v>0</v>
      </c>
      <c r="I2913" s="24">
        <f>SUMIFS(PASTE_DQS_TRACKER!$D:$D,PASTE_DQS_TRACKER!$C:$C,MAIN!$A2913,PASTE_DQS_TRACKER!$B:$B,MAIN!$D2913)-SUMIFS(PASTE_DQS_TRACKER!$D:$D,PASTE_DQS_TRACKER!$C:$C,MAIN!A2913,PASTE_DQS_TRACKER!$E:$E,MAIN!$D2913)</f>
        <v>0</v>
      </c>
      <c r="J2913" s="25">
        <f t="shared" si="835"/>
        <v>0</v>
      </c>
      <c r="K2913" s="24">
        <f>IFERROR(IF(V2913="Flex",0,IF(D2913=$D$30,VLOOKUP(A2913,MMO_o10M_lease!$A$1:$F$51,5,FALSE),IF(D2913=$D$26,VLOOKUP(D2913,LANDINGS!$A$3:$BR$40,HLOOKUP(A2913,LANDINGS!$B$1:$CF$42,42,FALSE),FALSE)-IFERROR(VLOOKUP(A2913,MMO_o10M_lease!$A$1:$F$38,5,FALSE),0),VLOOKUP(D2913,LANDINGS!$A$3:$CF$40,HLOOKUP(A2913,LANDINGS!$B$1:$CF$42,42,FALSE),FALSE)))),0)</f>
        <v>0</v>
      </c>
      <c r="L2913" s="24">
        <f>SUMIFS(PASTE_FLEX_TRACKER!$D:$D,PASTE_FLEX_TRACKER!$F:$F,MAIN!$A2913,PASTE_FLEX_TRACKER!$B:$B,MAIN!$D2913)-SUMIFS(PASTE_FLEX_TRACKER!$D:$D,PASTE_FLEX_TRACKER!$C:$C,MAIN!$A2913,PASTE_FLEX_TRACKER!$B:$B,MAIN!$D2913)</f>
        <v>0</v>
      </c>
      <c r="M2913" s="24" t="str">
        <f>IFERROR(-VLOOKUP(D2913,SQ!$A$19:$CC$52,HLOOKUP(MAIN!A2913,SQ!$B$18:$CC$56,39,FALSE),FALSE),"n/a")</f>
        <v>n/a</v>
      </c>
      <c r="N2913" s="46" t="s">
        <v>563</v>
      </c>
      <c r="O2913" s="46">
        <f>SUMIFS(MAN_ADJ!$L:$L,MAN_ADJ!$K:$K,MAIN!$D2913,MAN_ADJ!$J:$J,MAIN!$S2913)</f>
        <v>0</v>
      </c>
      <c r="P2913" s="25">
        <f t="shared" si="832"/>
        <v>0</v>
      </c>
      <c r="Q2913" s="28" t="str">
        <f t="shared" si="836"/>
        <v>n/a</v>
      </c>
      <c r="R2913" s="38">
        <f t="shared" si="837"/>
        <v>0</v>
      </c>
      <c r="S2913" s="17" t="s">
        <v>37</v>
      </c>
      <c r="U2913" t="s">
        <v>577</v>
      </c>
    </row>
    <row r="2914" spans="1:22" x14ac:dyDescent="0.25">
      <c r="A2914" s="17" t="s">
        <v>37</v>
      </c>
      <c r="B2914" s="17" t="s">
        <v>93</v>
      </c>
      <c r="C2914" s="17" t="s">
        <v>274</v>
      </c>
      <c r="D2914" s="17" t="s">
        <v>130</v>
      </c>
      <c r="E2914" s="24">
        <f>IF(U2914="SC",SUMIFS(SC!F:F,SC!A:A,MAIN!D2914,SC!B:B,MAIN!A2914),SUMIFS(Allocations!$H:$H,Allocations!$A:$A,MAIN!$A2914,Allocations!$B:$B,MAIN!$D2914))</f>
        <v>0</v>
      </c>
      <c r="F2914" s="24">
        <f>IF(U2914="SC",SUMIFS(SC!J:J,SC!A:A,MAIN!D2914,SC!B:B,MAIN!A2914),SUMIFS(Allocations!M:M,Allocations!A:A,MAIN!A2914,Allocations!B:B,MAIN!D2914))</f>
        <v>0</v>
      </c>
      <c r="G2914" s="24">
        <f t="shared" si="830"/>
        <v>0</v>
      </c>
      <c r="H2914" s="24">
        <f>IFERROR(VLOOKUP(S2914,Swaps_wk!$A$2:$AP$151,HLOOKUP(MAIN!D2914,Swaps_wk!$B$2:$AP$151,150,FALSE),FALSE),0)</f>
        <v>0</v>
      </c>
      <c r="I2914" s="24">
        <f>SUMIFS(PASTE_DQS_TRACKER!$D:$D,PASTE_DQS_TRACKER!$C:$C,MAIN!$A2914,PASTE_DQS_TRACKER!$B:$B,MAIN!$D2914)-SUMIFS(PASTE_DQS_TRACKER!$D:$D,PASTE_DQS_TRACKER!$C:$C,MAIN!A2914,PASTE_DQS_TRACKER!$E:$E,MAIN!$D2914)</f>
        <v>0</v>
      </c>
      <c r="J2914" s="25">
        <f t="shared" si="831"/>
        <v>0</v>
      </c>
      <c r="K2914" s="24">
        <f>IFERROR(IF(V2914="Flex",0,IF(D2914=$D$30,VLOOKUP(A2914,MMO_o10M_lease!$A$1:$F$51,5,FALSE),IF(D2914=$D$26,VLOOKUP(D2914,LANDINGS!$A$3:$BR$40,HLOOKUP(A2914,LANDINGS!$B$1:$CF$42,42,FALSE),FALSE)-IFERROR(VLOOKUP(A2914,MMO_o10M_lease!$A$1:$F$38,5,FALSE),0),VLOOKUP(D2914,LANDINGS!$A$3:$CF$40,HLOOKUP(A2914,LANDINGS!$B$1:$CF$42,42,FALSE),FALSE)))),0)</f>
        <v>0</v>
      </c>
      <c r="L2914" s="24">
        <f>SUMIFS(PASTE_FLEX_TRACKER!$D:$D,PASTE_FLEX_TRACKER!$F:$F,MAIN!$A2914,PASTE_FLEX_TRACKER!$B:$B,MAIN!$D2914)-SUMIFS(PASTE_FLEX_TRACKER!$D:$D,PASTE_FLEX_TRACKER!$C:$C,MAIN!$A2914,PASTE_FLEX_TRACKER!$B:$B,MAIN!$D2914)</f>
        <v>0</v>
      </c>
      <c r="M2914" s="24" t="str">
        <f>IFERROR(-VLOOKUP(D2914,SQ!$A$19:$CC$52,HLOOKUP(MAIN!A2914,SQ!$B$18:$CC$56,39,FALSE),FALSE),"n/a")</f>
        <v>n/a</v>
      </c>
      <c r="N2914" s="46" t="s">
        <v>563</v>
      </c>
      <c r="O2914" s="46">
        <f>SUMIFS(MAN_ADJ!$L:$L,MAN_ADJ!$K:$K,MAIN!$D2914,MAN_ADJ!$J:$J,MAIN!$S2914)</f>
        <v>0</v>
      </c>
      <c r="P2914" s="25">
        <f t="shared" si="832"/>
        <v>0</v>
      </c>
      <c r="Q2914" s="28" t="str">
        <f t="shared" si="833"/>
        <v>n/a</v>
      </c>
      <c r="R2914" s="38">
        <f t="shared" si="823"/>
        <v>0</v>
      </c>
      <c r="S2914" s="17" t="s">
        <v>37</v>
      </c>
      <c r="U2914" t="s">
        <v>577</v>
      </c>
    </row>
    <row r="2915" spans="1:22" x14ac:dyDescent="0.25">
      <c r="A2915" s="26" t="s">
        <v>37</v>
      </c>
      <c r="B2915" s="26" t="s">
        <v>93</v>
      </c>
      <c r="C2915" s="26" t="s">
        <v>274</v>
      </c>
      <c r="D2915" s="26" t="s">
        <v>131</v>
      </c>
      <c r="E2915" s="27">
        <f t="shared" ref="E2915:M2915" si="838">SUM(E2877:E2914)</f>
        <v>378.94629732868771</v>
      </c>
      <c r="F2915" s="27">
        <f t="shared" si="838"/>
        <v>33.598999999999997</v>
      </c>
      <c r="G2915" s="27">
        <f t="shared" si="838"/>
        <v>412.5452973286877</v>
      </c>
      <c r="H2915" s="27">
        <f>IFERROR(VLOOKUP(S2915,Swaps_wk!$A$2:$AP$151,HLOOKUP(MAIN!D2915,Swaps_wk!$B$2:$AP$151,150,FALSE),FALSE),0)</f>
        <v>0</v>
      </c>
      <c r="I2915" s="27">
        <f t="shared" si="838"/>
        <v>7.0776717819853729E-16</v>
      </c>
      <c r="J2915" s="25">
        <f t="shared" si="838"/>
        <v>412.54529732868758</v>
      </c>
      <c r="K2915" s="27">
        <f t="shared" si="838"/>
        <v>56.118999999999993</v>
      </c>
      <c r="L2915" s="27">
        <f t="shared" si="838"/>
        <v>0</v>
      </c>
      <c r="M2915" s="27">
        <f t="shared" si="838"/>
        <v>0</v>
      </c>
      <c r="N2915" s="46" t="s">
        <v>563</v>
      </c>
      <c r="O2915" s="27">
        <f>SUM(O2877:O2914)</f>
        <v>0</v>
      </c>
      <c r="P2915" s="25">
        <f t="shared" ref="P2915" si="839">SUM(P2877:P2914)</f>
        <v>56.118999999999993</v>
      </c>
      <c r="Q2915" s="28">
        <f t="shared" si="833"/>
        <v>0.13603112279640955</v>
      </c>
      <c r="R2915" s="38">
        <f t="shared" si="823"/>
        <v>356.42629732868761</v>
      </c>
      <c r="S2915" s="17" t="s">
        <v>37</v>
      </c>
      <c r="U2915" t="s">
        <v>577</v>
      </c>
    </row>
    <row r="2916" spans="1:22" x14ac:dyDescent="0.25">
      <c r="A2916" s="17" t="s">
        <v>275</v>
      </c>
      <c r="B2916" s="17" t="s">
        <v>93</v>
      </c>
      <c r="C2916" s="17" t="s">
        <v>209</v>
      </c>
      <c r="D2916" s="17" t="s">
        <v>95</v>
      </c>
      <c r="E2916" s="24">
        <f>IF(U2916="SC",SUMIFS(SC!F:F,SC!A:A,MAIN!D2916,SC!B:B,MAIN!A2916),SUMIFS(Allocations!$H:$H,Allocations!$A:$A,MAIN!$A2916,Allocations!$B:$B,MAIN!$D2916))</f>
        <v>1.9790000000000001</v>
      </c>
      <c r="F2916" s="24">
        <f>IF(U2916="SC",SUMIFS(SC!J:J,SC!A:A,MAIN!D2916,SC!B:B,MAIN!A2916),SUMIFS(Allocations!M:M,Allocations!A:A,MAIN!A2916,Allocations!B:B,MAIN!D2916))</f>
        <v>0</v>
      </c>
      <c r="G2916" s="24">
        <f t="shared" ref="G2916:G2953" si="840">E2916+F2916</f>
        <v>1.9790000000000001</v>
      </c>
      <c r="H2916" s="24">
        <f>IFERROR(VLOOKUP(S2916,Swaps_wk!$A$2:$AP$151,HLOOKUP(MAIN!D2916,Swaps_wk!$B$2:$AP$151,150,FALSE),FALSE),0)</f>
        <v>0</v>
      </c>
      <c r="I2916" s="24">
        <f>SUMIFS(PASTE_DQS_TRACKER!$D:$D,PASTE_DQS_TRACKER!$C:$C,MAIN!$A2916,PASTE_DQS_TRACKER!$B:$B,MAIN!$D2916)-SUMIFS(PASTE_DQS_TRACKER!$D:$D,PASTE_DQS_TRACKER!$C:$C,MAIN!$A2916,PASTE_DQS_TRACKER!$E:$E,MAIN!$D2916)</f>
        <v>0</v>
      </c>
      <c r="J2916" s="25">
        <f t="shared" ref="J2916:J2953" si="841">G2916+I2916</f>
        <v>1.9790000000000001</v>
      </c>
      <c r="K2916" s="24">
        <f>IFERROR(IF(V2916="Flex",0,IF(D2916=$D$30,VLOOKUP(A2916,MMO_o10M_lease!$A$1:$F$51,5,FALSE),IF(D2916=$D$26,VLOOKUP(D2916,LANDINGS!$A$3:$BR$40,HLOOKUP(A2916,LANDINGS!$B$1:$CF$42,42,FALSE),FALSE)-IFERROR(VLOOKUP(A2916,MMO_o10M_lease!$A$1:$F$38,5,FALSE),0),VLOOKUP(D2916,LANDINGS!$A$3:$CF$40,HLOOKUP(A2916,LANDINGS!$B$1:$CF$42,42,FALSE),FALSE)))),0)</f>
        <v>0</v>
      </c>
      <c r="L2916" s="24">
        <f>SUMIFS(PASTE_FLEX_TRACKER!$D:$D,PASTE_FLEX_TRACKER!$E:$E,MAIN!$A2916,PASTE_FLEX_TRACKER!$B:$B,MAIN!$D2916)</f>
        <v>0</v>
      </c>
      <c r="M2916" s="35" t="s">
        <v>133</v>
      </c>
      <c r="N2916" s="46" t="s">
        <v>563</v>
      </c>
      <c r="O2916" s="46">
        <f>SUMIFS(MAN_ADJ!$L:$L,MAN_ADJ!$K:$K,MAIN!$D2916,MAN_ADJ!$J:$J,MAIN!$S2916)</f>
        <v>0</v>
      </c>
      <c r="P2916" s="25">
        <f t="shared" ref="P2916:P2953" si="842">SUM(K2916:O2916)</f>
        <v>0</v>
      </c>
      <c r="Q2916" s="28">
        <f t="shared" si="833"/>
        <v>0</v>
      </c>
      <c r="R2916" s="38">
        <f t="shared" si="823"/>
        <v>1.9790000000000001</v>
      </c>
      <c r="S2916" s="17" t="s">
        <v>275</v>
      </c>
      <c r="U2916" t="s">
        <v>577</v>
      </c>
      <c r="V2916" t="s">
        <v>735</v>
      </c>
    </row>
    <row r="2917" spans="1:22" x14ac:dyDescent="0.25">
      <c r="A2917" s="17" t="s">
        <v>275</v>
      </c>
      <c r="B2917" s="17" t="s">
        <v>93</v>
      </c>
      <c r="C2917" s="17" t="s">
        <v>209</v>
      </c>
      <c r="D2917" s="17" t="s">
        <v>96</v>
      </c>
      <c r="E2917" s="24">
        <f>IF(U2917="SC",SUMIFS(SC!F:F,SC!A:A,MAIN!D2917,SC!B:B,MAIN!A2917),SUMIFS(Allocations!$H:$H,Allocations!$A:$A,MAIN!$A2917,Allocations!$B:$B,MAIN!$D2917))</f>
        <v>0</v>
      </c>
      <c r="F2917" s="24">
        <f>IF(U2917="SC",SUMIFS(SC!J:J,SC!A:A,MAIN!D2917,SC!B:B,MAIN!A2917),SUMIFS(Allocations!M:M,Allocations!A:A,MAIN!A2917,Allocations!B:B,MAIN!D2917))</f>
        <v>0</v>
      </c>
      <c r="G2917" s="24">
        <f t="shared" si="840"/>
        <v>0</v>
      </c>
      <c r="H2917" s="24">
        <f>IFERROR(VLOOKUP(S2917,Swaps_wk!$A$2:$AP$151,HLOOKUP(MAIN!D2917,Swaps_wk!$B$2:$AP$151,150,FALSE),FALSE),0)</f>
        <v>0</v>
      </c>
      <c r="I2917" s="24">
        <f>SUMIFS(PASTE_DQS_TRACKER!$D:$D,PASTE_DQS_TRACKER!$C:$C,MAIN!$A2917,PASTE_DQS_TRACKER!$B:$B,MAIN!$D2917)-SUMIFS(PASTE_DQS_TRACKER!$D:$D,PASTE_DQS_TRACKER!$C:$C,MAIN!$A2917,PASTE_DQS_TRACKER!$E:$E,MAIN!$D2917)</f>
        <v>0</v>
      </c>
      <c r="J2917" s="25">
        <f t="shared" si="841"/>
        <v>0</v>
      </c>
      <c r="K2917" s="24">
        <f>IFERROR(IF(V2917="Flex",0,IF(D2917=$D$30,VLOOKUP(A2917,MMO_o10M_lease!$A$1:$F$51,5,FALSE),IF(D2917=$D$26,VLOOKUP(D2917,LANDINGS!$A$3:$BR$40,HLOOKUP(A2917,LANDINGS!$B$1:$CF$42,42,FALSE),FALSE)-IFERROR(VLOOKUP(A2917,MMO_o10M_lease!$A$1:$F$38,5,FALSE),0),VLOOKUP(D2917,LANDINGS!$A$3:$CF$40,HLOOKUP(A2917,LANDINGS!$B$1:$CF$42,42,FALSE),FALSE)))),0)</f>
        <v>0</v>
      </c>
      <c r="L2917" s="24">
        <f>SUMIFS(PASTE_FLEX_TRACKER!$D:$D,PASTE_FLEX_TRACKER!$E:$E,MAIN!$A2917,PASTE_FLEX_TRACKER!$B:$B,MAIN!$D2917)</f>
        <v>0</v>
      </c>
      <c r="M2917" s="35" t="s">
        <v>133</v>
      </c>
      <c r="N2917" s="46" t="s">
        <v>563</v>
      </c>
      <c r="O2917" s="46">
        <f>SUMIFS(MAN_ADJ!$L:$L,MAN_ADJ!$K:$K,MAIN!$D2917,MAN_ADJ!$J:$J,MAIN!$S2917)</f>
        <v>0</v>
      </c>
      <c r="P2917" s="25">
        <f t="shared" si="842"/>
        <v>0</v>
      </c>
      <c r="Q2917" s="28" t="str">
        <f t="shared" si="833"/>
        <v>n/a</v>
      </c>
      <c r="R2917" s="38">
        <f t="shared" si="823"/>
        <v>0</v>
      </c>
      <c r="S2917" s="17" t="s">
        <v>275</v>
      </c>
      <c r="U2917" t="s">
        <v>577</v>
      </c>
      <c r="V2917" t="s">
        <v>735</v>
      </c>
    </row>
    <row r="2918" spans="1:22" x14ac:dyDescent="0.25">
      <c r="A2918" s="17" t="s">
        <v>275</v>
      </c>
      <c r="B2918" s="17" t="s">
        <v>93</v>
      </c>
      <c r="C2918" s="17" t="s">
        <v>209</v>
      </c>
      <c r="D2918" s="17" t="s">
        <v>97</v>
      </c>
      <c r="E2918" s="24">
        <f>IF(U2918="SC",SUMIFS(SC!F:F,SC!A:A,MAIN!D2918,SC!B:B,MAIN!A2918),SUMIFS(Allocations!$H:$H,Allocations!$A:$A,MAIN!$A2918,Allocations!$B:$B,MAIN!$D2918))</f>
        <v>0</v>
      </c>
      <c r="F2918" s="24">
        <f>IF(U2918="SC",SUMIFS(SC!J:J,SC!A:A,MAIN!D2918,SC!B:B,MAIN!A2918),SUMIFS(Allocations!M:M,Allocations!A:A,MAIN!A2918,Allocations!B:B,MAIN!D2918))</f>
        <v>0</v>
      </c>
      <c r="G2918" s="24">
        <f t="shared" si="840"/>
        <v>0</v>
      </c>
      <c r="H2918" s="24">
        <f>IFERROR(VLOOKUP(S2918,Swaps_wk!$A$2:$AP$151,HLOOKUP(MAIN!D2918,Swaps_wk!$B$2:$AP$151,150,FALSE),FALSE),0)</f>
        <v>0</v>
      </c>
      <c r="I2918" s="24">
        <f>SUMIFS(PASTE_DQS_TRACKER!$D:$D,PASTE_DQS_TRACKER!$C:$C,MAIN!$A2918,PASTE_DQS_TRACKER!$B:$B,MAIN!$D2918)-SUMIFS(PASTE_DQS_TRACKER!$D:$D,PASTE_DQS_TRACKER!$C:$C,MAIN!$A2918,PASTE_DQS_TRACKER!$E:$E,MAIN!$D2918)</f>
        <v>0</v>
      </c>
      <c r="J2918" s="25">
        <f t="shared" si="841"/>
        <v>0</v>
      </c>
      <c r="K2918" s="24">
        <f>IFERROR(IF(V2918="Flex",0,IF(D2918=$D$30,VLOOKUP(A2918,MMO_o10M_lease!$A$1:$F$51,5,FALSE),IF(D2918=$D$26,VLOOKUP(D2918,LANDINGS!$A$3:$BR$40,HLOOKUP(A2918,LANDINGS!$B$1:$CF$42,42,FALSE),FALSE)-IFERROR(VLOOKUP(A2918,MMO_o10M_lease!$A$1:$F$38,5,FALSE),0),VLOOKUP(D2918,LANDINGS!$A$3:$CF$40,HLOOKUP(A2918,LANDINGS!$B$1:$CF$42,42,FALSE),FALSE)))),0)</f>
        <v>0</v>
      </c>
      <c r="L2918" s="24">
        <f>SUMIFS(PASTE_FLEX_TRACKER!$D:$D,PASTE_FLEX_TRACKER!$E:$E,MAIN!$A2918,PASTE_FLEX_TRACKER!$B:$B,MAIN!$D2918)</f>
        <v>0</v>
      </c>
      <c r="M2918" s="35" t="s">
        <v>133</v>
      </c>
      <c r="N2918" s="46" t="s">
        <v>563</v>
      </c>
      <c r="O2918" s="46">
        <f>SUMIFS(MAN_ADJ!$L:$L,MAN_ADJ!$K:$K,MAIN!$D2918,MAN_ADJ!$J:$J,MAIN!$S2918)</f>
        <v>0</v>
      </c>
      <c r="P2918" s="25">
        <f t="shared" si="842"/>
        <v>0</v>
      </c>
      <c r="Q2918" s="28" t="str">
        <f t="shared" si="833"/>
        <v>n/a</v>
      </c>
      <c r="R2918" s="38">
        <f t="shared" si="823"/>
        <v>0</v>
      </c>
      <c r="S2918" s="17" t="s">
        <v>275</v>
      </c>
      <c r="U2918" t="s">
        <v>577</v>
      </c>
      <c r="V2918" t="s">
        <v>735</v>
      </c>
    </row>
    <row r="2919" spans="1:22" x14ac:dyDescent="0.25">
      <c r="A2919" s="17" t="s">
        <v>275</v>
      </c>
      <c r="B2919" s="17" t="s">
        <v>93</v>
      </c>
      <c r="C2919" s="17" t="s">
        <v>209</v>
      </c>
      <c r="D2919" s="17" t="s">
        <v>98</v>
      </c>
      <c r="E2919" s="24">
        <f>IF(U2919="SC",SUMIFS(SC!F:F,SC!A:A,MAIN!D2919,SC!B:B,MAIN!A2919),SUMIFS(Allocations!$H:$H,Allocations!$A:$A,MAIN!$A2919,Allocations!$B:$B,MAIN!$D2919))</f>
        <v>0.34399999999999997</v>
      </c>
      <c r="F2919" s="24">
        <f>IF(U2919="SC",SUMIFS(SC!J:J,SC!A:A,MAIN!D2919,SC!B:B,MAIN!A2919),SUMIFS(Allocations!M:M,Allocations!A:A,MAIN!A2919,Allocations!B:B,MAIN!D2919))</f>
        <v>0</v>
      </c>
      <c r="G2919" s="24">
        <f t="shared" si="840"/>
        <v>0.34399999999999997</v>
      </c>
      <c r="H2919" s="24">
        <f>IFERROR(VLOOKUP(S2919,Swaps_wk!$A$2:$AP$151,HLOOKUP(MAIN!D2919,Swaps_wk!$B$2:$AP$151,150,FALSE),FALSE),0)</f>
        <v>0</v>
      </c>
      <c r="I2919" s="24">
        <f>SUMIFS(PASTE_DQS_TRACKER!$D:$D,PASTE_DQS_TRACKER!$C:$C,MAIN!$A2919,PASTE_DQS_TRACKER!$B:$B,MAIN!$D2919)-SUMIFS(PASTE_DQS_TRACKER!$D:$D,PASTE_DQS_TRACKER!$C:$C,MAIN!$A2919,PASTE_DQS_TRACKER!$E:$E,MAIN!$D2919)</f>
        <v>0</v>
      </c>
      <c r="J2919" s="25">
        <f t="shared" si="841"/>
        <v>0.34399999999999997</v>
      </c>
      <c r="K2919" s="24">
        <f>IFERROR(IF(V2919="Flex",0,IF(D2919=$D$30,VLOOKUP(A2919,MMO_o10M_lease!$A$1:$F$51,5,FALSE),IF(D2919=$D$26,VLOOKUP(D2919,LANDINGS!$A$3:$BR$40,HLOOKUP(A2919,LANDINGS!$B$1:$CF$42,42,FALSE),FALSE)-IFERROR(VLOOKUP(A2919,MMO_o10M_lease!$A$1:$F$38,5,FALSE),0),VLOOKUP(D2919,LANDINGS!$A$3:$CF$40,HLOOKUP(A2919,LANDINGS!$B$1:$CF$42,42,FALSE),FALSE)))),0)</f>
        <v>0</v>
      </c>
      <c r="L2919" s="24">
        <f>SUMIFS(PASTE_FLEX_TRACKER!$D:$D,PASTE_FLEX_TRACKER!$E:$E,MAIN!$A2919,PASTE_FLEX_TRACKER!$B:$B,MAIN!$D2919)</f>
        <v>0</v>
      </c>
      <c r="M2919" s="35" t="s">
        <v>133</v>
      </c>
      <c r="N2919" s="46" t="s">
        <v>563</v>
      </c>
      <c r="O2919" s="46">
        <f>SUMIFS(MAN_ADJ!$L:$L,MAN_ADJ!$K:$K,MAIN!$D2919,MAN_ADJ!$J:$J,MAIN!$S2919)</f>
        <v>0</v>
      </c>
      <c r="P2919" s="25">
        <f t="shared" si="842"/>
        <v>0</v>
      </c>
      <c r="Q2919" s="28">
        <f t="shared" si="833"/>
        <v>0</v>
      </c>
      <c r="R2919" s="38">
        <f t="shared" si="823"/>
        <v>0.34399999999999997</v>
      </c>
      <c r="S2919" s="17" t="s">
        <v>275</v>
      </c>
      <c r="U2919" t="s">
        <v>577</v>
      </c>
      <c r="V2919" t="s">
        <v>735</v>
      </c>
    </row>
    <row r="2920" spans="1:22" x14ac:dyDescent="0.25">
      <c r="A2920" s="17" t="s">
        <v>275</v>
      </c>
      <c r="B2920" s="17" t="s">
        <v>93</v>
      </c>
      <c r="C2920" s="17" t="s">
        <v>209</v>
      </c>
      <c r="D2920" s="17" t="s">
        <v>99</v>
      </c>
      <c r="E2920" s="24">
        <f>IF(U2920="SC",SUMIFS(SC!F:F,SC!A:A,MAIN!D2920,SC!B:B,MAIN!A2920),SUMIFS(Allocations!$H:$H,Allocations!$A:$A,MAIN!$A2920,Allocations!$B:$B,MAIN!$D2920))</f>
        <v>1.3380000000000001</v>
      </c>
      <c r="F2920" s="24">
        <f>IF(U2920="SC",SUMIFS(SC!J:J,SC!A:A,MAIN!D2920,SC!B:B,MAIN!A2920),SUMIFS(Allocations!M:M,Allocations!A:A,MAIN!A2920,Allocations!B:B,MAIN!D2920))</f>
        <v>0</v>
      </c>
      <c r="G2920" s="24">
        <f t="shared" si="840"/>
        <v>1.3380000000000001</v>
      </c>
      <c r="H2920" s="24">
        <f>IFERROR(VLOOKUP(S2920,Swaps_wk!$A$2:$AP$151,HLOOKUP(MAIN!D2920,Swaps_wk!$B$2:$AP$151,150,FALSE),FALSE),0)</f>
        <v>0</v>
      </c>
      <c r="I2920" s="24">
        <f>SUMIFS(PASTE_DQS_TRACKER!$D:$D,PASTE_DQS_TRACKER!$C:$C,MAIN!$A2920,PASTE_DQS_TRACKER!$B:$B,MAIN!$D2920)-SUMIFS(PASTE_DQS_TRACKER!$D:$D,PASTE_DQS_TRACKER!$C:$C,MAIN!$A2920,PASTE_DQS_TRACKER!$E:$E,MAIN!$D2920)</f>
        <v>0</v>
      </c>
      <c r="J2920" s="25">
        <f t="shared" si="841"/>
        <v>1.3380000000000001</v>
      </c>
      <c r="K2920" s="24">
        <f>IFERROR(IF(V2920="Flex",0,IF(D2920=$D$30,VLOOKUP(A2920,MMO_o10M_lease!$A$1:$F$51,5,FALSE),IF(D2920=$D$26,VLOOKUP(D2920,LANDINGS!$A$3:$BR$40,HLOOKUP(A2920,LANDINGS!$B$1:$CF$42,42,FALSE),FALSE)-IFERROR(VLOOKUP(A2920,MMO_o10M_lease!$A$1:$F$38,5,FALSE),0),VLOOKUP(D2920,LANDINGS!$A$3:$CF$40,HLOOKUP(A2920,LANDINGS!$B$1:$CF$42,42,FALSE),FALSE)))),0)</f>
        <v>0</v>
      </c>
      <c r="L2920" s="24">
        <f>SUMIFS(PASTE_FLEX_TRACKER!$D:$D,PASTE_FLEX_TRACKER!$E:$E,MAIN!$A2920,PASTE_FLEX_TRACKER!$B:$B,MAIN!$D2920)</f>
        <v>0</v>
      </c>
      <c r="M2920" s="35" t="s">
        <v>133</v>
      </c>
      <c r="N2920" s="46" t="s">
        <v>563</v>
      </c>
      <c r="O2920" s="46">
        <f>SUMIFS(MAN_ADJ!$L:$L,MAN_ADJ!$K:$K,MAIN!$D2920,MAN_ADJ!$J:$J,MAIN!$S2920)</f>
        <v>0</v>
      </c>
      <c r="P2920" s="25">
        <f t="shared" si="842"/>
        <v>0</v>
      </c>
      <c r="Q2920" s="28">
        <f t="shared" si="833"/>
        <v>0</v>
      </c>
      <c r="R2920" s="38">
        <f t="shared" si="823"/>
        <v>1.3380000000000001</v>
      </c>
      <c r="S2920" s="17" t="s">
        <v>275</v>
      </c>
      <c r="U2920" t="s">
        <v>577</v>
      </c>
      <c r="V2920" t="s">
        <v>735</v>
      </c>
    </row>
    <row r="2921" spans="1:22" x14ac:dyDescent="0.25">
      <c r="A2921" s="17" t="s">
        <v>275</v>
      </c>
      <c r="B2921" s="17" t="s">
        <v>93</v>
      </c>
      <c r="C2921" s="17" t="s">
        <v>209</v>
      </c>
      <c r="D2921" s="17" t="s">
        <v>100</v>
      </c>
      <c r="E2921" s="24">
        <f>IF(U2921="SC",SUMIFS(SC!F:F,SC!A:A,MAIN!D2921,SC!B:B,MAIN!A2921),SUMIFS(Allocations!$H:$H,Allocations!$A:$A,MAIN!$A2921,Allocations!$B:$B,MAIN!$D2921))</f>
        <v>0.84600000000000009</v>
      </c>
      <c r="F2921" s="24">
        <f>IF(U2921="SC",SUMIFS(SC!J:J,SC!A:A,MAIN!D2921,SC!B:B,MAIN!A2921),SUMIFS(Allocations!M:M,Allocations!A:A,MAIN!A2921,Allocations!B:B,MAIN!D2921))</f>
        <v>0</v>
      </c>
      <c r="G2921" s="24">
        <f t="shared" si="840"/>
        <v>0.84600000000000009</v>
      </c>
      <c r="H2921" s="24">
        <f>IFERROR(VLOOKUP(S2921,Swaps_wk!$A$2:$AP$151,HLOOKUP(MAIN!D2921,Swaps_wk!$B$2:$AP$151,150,FALSE),FALSE),0)</f>
        <v>0</v>
      </c>
      <c r="I2921" s="24">
        <f>SUMIFS(PASTE_DQS_TRACKER!$D:$D,PASTE_DQS_TRACKER!$C:$C,MAIN!$A2921,PASTE_DQS_TRACKER!$B:$B,MAIN!$D2921)-SUMIFS(PASTE_DQS_TRACKER!$D:$D,PASTE_DQS_TRACKER!$C:$C,MAIN!$A2921,PASTE_DQS_TRACKER!$E:$E,MAIN!$D2921)</f>
        <v>0</v>
      </c>
      <c r="J2921" s="25">
        <f t="shared" si="841"/>
        <v>0.84600000000000009</v>
      </c>
      <c r="K2921" s="24">
        <f>IFERROR(IF(V2921="Flex",0,IF(D2921=$D$30,VLOOKUP(A2921,MMO_o10M_lease!$A$1:$F$51,5,FALSE),IF(D2921=$D$26,VLOOKUP(D2921,LANDINGS!$A$3:$BR$40,HLOOKUP(A2921,LANDINGS!$B$1:$CF$42,42,FALSE),FALSE)-IFERROR(VLOOKUP(A2921,MMO_o10M_lease!$A$1:$F$38,5,FALSE),0),VLOOKUP(D2921,LANDINGS!$A$3:$CF$40,HLOOKUP(A2921,LANDINGS!$B$1:$CF$42,42,FALSE),FALSE)))),0)</f>
        <v>0</v>
      </c>
      <c r="L2921" s="24">
        <f>SUMIFS(PASTE_FLEX_TRACKER!$D:$D,PASTE_FLEX_TRACKER!$E:$E,MAIN!$A2921,PASTE_FLEX_TRACKER!$B:$B,MAIN!$D2921)</f>
        <v>0</v>
      </c>
      <c r="M2921" s="35" t="s">
        <v>133</v>
      </c>
      <c r="N2921" s="46" t="s">
        <v>563</v>
      </c>
      <c r="O2921" s="46">
        <f>SUMIFS(MAN_ADJ!$L:$L,MAN_ADJ!$K:$K,MAIN!$D2921,MAN_ADJ!$J:$J,MAIN!$S2921)</f>
        <v>0</v>
      </c>
      <c r="P2921" s="25">
        <f t="shared" si="842"/>
        <v>0</v>
      </c>
      <c r="Q2921" s="28">
        <f t="shared" si="833"/>
        <v>0</v>
      </c>
      <c r="R2921" s="38">
        <f t="shared" si="823"/>
        <v>0.84600000000000009</v>
      </c>
      <c r="S2921" s="17" t="s">
        <v>275</v>
      </c>
      <c r="U2921" t="s">
        <v>577</v>
      </c>
      <c r="V2921" t="s">
        <v>735</v>
      </c>
    </row>
    <row r="2922" spans="1:22" x14ac:dyDescent="0.25">
      <c r="A2922" s="17" t="s">
        <v>275</v>
      </c>
      <c r="B2922" s="17" t="s">
        <v>93</v>
      </c>
      <c r="C2922" s="17" t="s">
        <v>209</v>
      </c>
      <c r="D2922" s="17" t="s">
        <v>101</v>
      </c>
      <c r="E2922" s="24">
        <f>IF(U2922="SC",SUMIFS(SC!F:F,SC!A:A,MAIN!D2922,SC!B:B,MAIN!A2922),SUMIFS(Allocations!$H:$H,Allocations!$A:$A,MAIN!$A2922,Allocations!$B:$B,MAIN!$D2922))</f>
        <v>0</v>
      </c>
      <c r="F2922" s="24">
        <f>IF(U2922="SC",SUMIFS(SC!J:J,SC!A:A,MAIN!D2922,SC!B:B,MAIN!A2922),SUMIFS(Allocations!M:M,Allocations!A:A,MAIN!A2922,Allocations!B:B,MAIN!D2922))</f>
        <v>0</v>
      </c>
      <c r="G2922" s="24">
        <f t="shared" si="840"/>
        <v>0</v>
      </c>
      <c r="H2922" s="24">
        <f>IFERROR(VLOOKUP(S2922,Swaps_wk!$A$2:$AP$151,HLOOKUP(MAIN!D2922,Swaps_wk!$B$2:$AP$151,150,FALSE),FALSE),0)</f>
        <v>0</v>
      </c>
      <c r="I2922" s="24">
        <f>SUMIFS(PASTE_DQS_TRACKER!$D:$D,PASTE_DQS_TRACKER!$C:$C,MAIN!$A2922,PASTE_DQS_TRACKER!$B:$B,MAIN!$D2922)-SUMIFS(PASTE_DQS_TRACKER!$D:$D,PASTE_DQS_TRACKER!$C:$C,MAIN!$A2922,PASTE_DQS_TRACKER!$E:$E,MAIN!$D2922)</f>
        <v>0</v>
      </c>
      <c r="J2922" s="25">
        <f t="shared" si="841"/>
        <v>0</v>
      </c>
      <c r="K2922" s="24">
        <f>IFERROR(IF(V2922="Flex",0,IF(D2922=$D$30,VLOOKUP(A2922,MMO_o10M_lease!$A$1:$F$51,5,FALSE),IF(D2922=$D$26,VLOOKUP(D2922,LANDINGS!$A$3:$BR$40,HLOOKUP(A2922,LANDINGS!$B$1:$CF$42,42,FALSE),FALSE)-IFERROR(VLOOKUP(A2922,MMO_o10M_lease!$A$1:$F$38,5,FALSE),0),VLOOKUP(D2922,LANDINGS!$A$3:$CF$40,HLOOKUP(A2922,LANDINGS!$B$1:$CF$42,42,FALSE),FALSE)))),0)</f>
        <v>0</v>
      </c>
      <c r="L2922" s="24">
        <f>SUMIFS(PASTE_FLEX_TRACKER!$D:$D,PASTE_FLEX_TRACKER!$E:$E,MAIN!$A2922,PASTE_FLEX_TRACKER!$B:$B,MAIN!$D2922)</f>
        <v>0</v>
      </c>
      <c r="M2922" s="35" t="s">
        <v>133</v>
      </c>
      <c r="N2922" s="46" t="s">
        <v>563</v>
      </c>
      <c r="O2922" s="46">
        <f>SUMIFS(MAN_ADJ!$L:$L,MAN_ADJ!$K:$K,MAIN!$D2922,MAN_ADJ!$J:$J,MAIN!$S2922)</f>
        <v>0</v>
      </c>
      <c r="P2922" s="25">
        <f t="shared" si="842"/>
        <v>0</v>
      </c>
      <c r="Q2922" s="28" t="str">
        <f t="shared" si="833"/>
        <v>n/a</v>
      </c>
      <c r="R2922" s="38">
        <f t="shared" si="823"/>
        <v>0</v>
      </c>
      <c r="S2922" s="17" t="s">
        <v>275</v>
      </c>
      <c r="U2922" t="s">
        <v>577</v>
      </c>
      <c r="V2922" t="s">
        <v>735</v>
      </c>
    </row>
    <row r="2923" spans="1:22" x14ac:dyDescent="0.25">
      <c r="A2923" s="17" t="s">
        <v>275</v>
      </c>
      <c r="B2923" s="17" t="s">
        <v>93</v>
      </c>
      <c r="C2923" s="17" t="s">
        <v>209</v>
      </c>
      <c r="D2923" s="17" t="s">
        <v>102</v>
      </c>
      <c r="E2923" s="24">
        <f>IF(U2923="SC",SUMIFS(SC!F:F,SC!A:A,MAIN!D2923,SC!B:B,MAIN!A2923),SUMIFS(Allocations!$H:$H,Allocations!$A:$A,MAIN!$A2923,Allocations!$B:$B,MAIN!$D2923))</f>
        <v>0</v>
      </c>
      <c r="F2923" s="24">
        <f>IF(U2923="SC",SUMIFS(SC!J:J,SC!A:A,MAIN!D2923,SC!B:B,MAIN!A2923),SUMIFS(Allocations!M:M,Allocations!A:A,MAIN!A2923,Allocations!B:B,MAIN!D2923))</f>
        <v>0</v>
      </c>
      <c r="G2923" s="24">
        <f t="shared" si="840"/>
        <v>0</v>
      </c>
      <c r="H2923" s="24">
        <f>IFERROR(VLOOKUP(S2923,Swaps_wk!$A$2:$AP$151,HLOOKUP(MAIN!D2923,Swaps_wk!$B$2:$AP$151,150,FALSE),FALSE),0)</f>
        <v>0</v>
      </c>
      <c r="I2923" s="24">
        <f>SUMIFS(PASTE_DQS_TRACKER!$D:$D,PASTE_DQS_TRACKER!$C:$C,MAIN!$A2923,PASTE_DQS_TRACKER!$B:$B,MAIN!$D2923)-SUMIFS(PASTE_DQS_TRACKER!$D:$D,PASTE_DQS_TRACKER!$C:$C,MAIN!$A2923,PASTE_DQS_TRACKER!$E:$E,MAIN!$D2923)</f>
        <v>0</v>
      </c>
      <c r="J2923" s="25">
        <f t="shared" si="841"/>
        <v>0</v>
      </c>
      <c r="K2923" s="24">
        <f>IFERROR(IF(V2923="Flex",0,IF(D2923=$D$30,VLOOKUP(A2923,MMO_o10M_lease!$A$1:$F$51,5,FALSE),IF(D2923=$D$26,VLOOKUP(D2923,LANDINGS!$A$3:$BR$40,HLOOKUP(A2923,LANDINGS!$B$1:$CF$42,42,FALSE),FALSE)-IFERROR(VLOOKUP(A2923,MMO_o10M_lease!$A$1:$F$38,5,FALSE),0),VLOOKUP(D2923,LANDINGS!$A$3:$CF$40,HLOOKUP(A2923,LANDINGS!$B$1:$CF$42,42,FALSE),FALSE)))),0)</f>
        <v>0</v>
      </c>
      <c r="L2923" s="24">
        <f>SUMIFS(PASTE_FLEX_TRACKER!$D:$D,PASTE_FLEX_TRACKER!$E:$E,MAIN!$A2923,PASTE_FLEX_TRACKER!$B:$B,MAIN!$D2923)</f>
        <v>0</v>
      </c>
      <c r="M2923" s="35" t="s">
        <v>133</v>
      </c>
      <c r="N2923" s="46" t="s">
        <v>563</v>
      </c>
      <c r="O2923" s="46">
        <f>SUMIFS(MAN_ADJ!$L:$L,MAN_ADJ!$K:$K,MAIN!$D2923,MAN_ADJ!$J:$J,MAIN!$S2923)</f>
        <v>0</v>
      </c>
      <c r="P2923" s="25">
        <f t="shared" si="842"/>
        <v>0</v>
      </c>
      <c r="Q2923" s="28" t="str">
        <f t="shared" si="833"/>
        <v>n/a</v>
      </c>
      <c r="R2923" s="38">
        <f t="shared" si="823"/>
        <v>0</v>
      </c>
      <c r="S2923" s="17" t="s">
        <v>275</v>
      </c>
      <c r="U2923" t="s">
        <v>577</v>
      </c>
      <c r="V2923" t="s">
        <v>735</v>
      </c>
    </row>
    <row r="2924" spans="1:22" x14ac:dyDescent="0.25">
      <c r="A2924" s="17" t="s">
        <v>275</v>
      </c>
      <c r="B2924" s="17" t="s">
        <v>93</v>
      </c>
      <c r="C2924" s="17" t="s">
        <v>209</v>
      </c>
      <c r="D2924" s="17" t="s">
        <v>103</v>
      </c>
      <c r="E2924" s="24">
        <f>IF(U2924="SC",SUMIFS(SC!F:F,SC!A:A,MAIN!D2924,SC!B:B,MAIN!A2924),SUMIFS(Allocations!$H:$H,Allocations!$A:$A,MAIN!$A2924,Allocations!$B:$B,MAIN!$D2924))</f>
        <v>0</v>
      </c>
      <c r="F2924" s="24">
        <f>IF(U2924="SC",SUMIFS(SC!J:J,SC!A:A,MAIN!D2924,SC!B:B,MAIN!A2924),SUMIFS(Allocations!M:M,Allocations!A:A,MAIN!A2924,Allocations!B:B,MAIN!D2924))</f>
        <v>0</v>
      </c>
      <c r="G2924" s="24">
        <f t="shared" si="840"/>
        <v>0</v>
      </c>
      <c r="H2924" s="24">
        <f>IFERROR(VLOOKUP(S2924,Swaps_wk!$A$2:$AP$151,HLOOKUP(MAIN!D2924,Swaps_wk!$B$2:$AP$151,150,FALSE),FALSE),0)</f>
        <v>0</v>
      </c>
      <c r="I2924" s="24">
        <f>SUMIFS(PASTE_DQS_TRACKER!$D:$D,PASTE_DQS_TRACKER!$C:$C,MAIN!$A2924,PASTE_DQS_TRACKER!$B:$B,MAIN!$D2924)-SUMIFS(PASTE_DQS_TRACKER!$D:$D,PASTE_DQS_TRACKER!$C:$C,MAIN!$A2924,PASTE_DQS_TRACKER!$E:$E,MAIN!$D2924)</f>
        <v>0</v>
      </c>
      <c r="J2924" s="25">
        <f t="shared" si="841"/>
        <v>0</v>
      </c>
      <c r="K2924" s="24">
        <f>IFERROR(IF(V2924="Flex",0,IF(D2924=$D$30,VLOOKUP(A2924,MMO_o10M_lease!$A$1:$F$51,5,FALSE),IF(D2924=$D$26,VLOOKUP(D2924,LANDINGS!$A$3:$BR$40,HLOOKUP(A2924,LANDINGS!$B$1:$CF$42,42,FALSE),FALSE)-IFERROR(VLOOKUP(A2924,MMO_o10M_lease!$A$1:$F$38,5,FALSE),0),VLOOKUP(D2924,LANDINGS!$A$3:$CF$40,HLOOKUP(A2924,LANDINGS!$B$1:$CF$42,42,FALSE),FALSE)))),0)</f>
        <v>0</v>
      </c>
      <c r="L2924" s="24">
        <f>SUMIFS(PASTE_FLEX_TRACKER!$D:$D,PASTE_FLEX_TRACKER!$E:$E,MAIN!$A2924,PASTE_FLEX_TRACKER!$B:$B,MAIN!$D2924)</f>
        <v>0</v>
      </c>
      <c r="M2924" s="35" t="s">
        <v>133</v>
      </c>
      <c r="N2924" s="46" t="s">
        <v>563</v>
      </c>
      <c r="O2924" s="46">
        <f>SUMIFS(MAN_ADJ!$L:$L,MAN_ADJ!$K:$K,MAIN!$D2924,MAN_ADJ!$J:$J,MAIN!$S2924)</f>
        <v>0</v>
      </c>
      <c r="P2924" s="25">
        <f t="shared" si="842"/>
        <v>0</v>
      </c>
      <c r="Q2924" s="28" t="str">
        <f t="shared" si="833"/>
        <v>n/a</v>
      </c>
      <c r="R2924" s="38">
        <f t="shared" si="823"/>
        <v>0</v>
      </c>
      <c r="S2924" s="17" t="s">
        <v>275</v>
      </c>
      <c r="U2924" t="s">
        <v>577</v>
      </c>
      <c r="V2924" t="s">
        <v>735</v>
      </c>
    </row>
    <row r="2925" spans="1:22" x14ac:dyDescent="0.25">
      <c r="A2925" s="17" t="s">
        <v>275</v>
      </c>
      <c r="B2925" s="17" t="s">
        <v>93</v>
      </c>
      <c r="C2925" s="17" t="s">
        <v>209</v>
      </c>
      <c r="D2925" s="17" t="s">
        <v>104</v>
      </c>
      <c r="E2925" s="24">
        <f>IF(U2925="SC",SUMIFS(SC!F:F,SC!A:A,MAIN!D2925,SC!B:B,MAIN!A2925),SUMIFS(Allocations!$H:$H,Allocations!$A:$A,MAIN!$A2925,Allocations!$B:$B,MAIN!$D2925))</f>
        <v>0</v>
      </c>
      <c r="F2925" s="24">
        <f>IF(U2925="SC",SUMIFS(SC!J:J,SC!A:A,MAIN!D2925,SC!B:B,MAIN!A2925),SUMIFS(Allocations!M:M,Allocations!A:A,MAIN!A2925,Allocations!B:B,MAIN!D2925))</f>
        <v>0</v>
      </c>
      <c r="G2925" s="24">
        <f t="shared" si="840"/>
        <v>0</v>
      </c>
      <c r="H2925" s="24">
        <f>IFERROR(VLOOKUP(S2925,Swaps_wk!$A$2:$AP$151,HLOOKUP(MAIN!D2925,Swaps_wk!$B$2:$AP$151,150,FALSE),FALSE),0)</f>
        <v>0</v>
      </c>
      <c r="I2925" s="24">
        <f>SUMIFS(PASTE_DQS_TRACKER!$D:$D,PASTE_DQS_TRACKER!$C:$C,MAIN!$A2925,PASTE_DQS_TRACKER!$B:$B,MAIN!$D2925)-SUMIFS(PASTE_DQS_TRACKER!$D:$D,PASTE_DQS_TRACKER!$C:$C,MAIN!$A2925,PASTE_DQS_TRACKER!$E:$E,MAIN!$D2925)</f>
        <v>0</v>
      </c>
      <c r="J2925" s="25">
        <f t="shared" si="841"/>
        <v>0</v>
      </c>
      <c r="K2925" s="24">
        <f>IFERROR(IF(V2925="Flex",0,IF(D2925=$D$30,VLOOKUP(A2925,MMO_o10M_lease!$A$1:$F$51,5,FALSE),IF(D2925=$D$26,VLOOKUP(D2925,LANDINGS!$A$3:$BR$40,HLOOKUP(A2925,LANDINGS!$B$1:$CF$42,42,FALSE),FALSE)-IFERROR(VLOOKUP(A2925,MMO_o10M_lease!$A$1:$F$38,5,FALSE),0),VLOOKUP(D2925,LANDINGS!$A$3:$CF$40,HLOOKUP(A2925,LANDINGS!$B$1:$CF$42,42,FALSE),FALSE)))),0)</f>
        <v>0</v>
      </c>
      <c r="L2925" s="24">
        <f>SUMIFS(PASTE_FLEX_TRACKER!$D:$D,PASTE_FLEX_TRACKER!$E:$E,MAIN!$A2925,PASTE_FLEX_TRACKER!$B:$B,MAIN!$D2925)</f>
        <v>0</v>
      </c>
      <c r="M2925" s="35" t="s">
        <v>133</v>
      </c>
      <c r="N2925" s="46" t="s">
        <v>563</v>
      </c>
      <c r="O2925" s="46">
        <f>SUMIFS(MAN_ADJ!$L:$L,MAN_ADJ!$K:$K,MAIN!$D2925,MAN_ADJ!$J:$J,MAIN!$S2925)</f>
        <v>0</v>
      </c>
      <c r="P2925" s="25">
        <f t="shared" si="842"/>
        <v>0</v>
      </c>
      <c r="Q2925" s="28" t="str">
        <f t="shared" si="833"/>
        <v>n/a</v>
      </c>
      <c r="R2925" s="38">
        <f t="shared" si="823"/>
        <v>0</v>
      </c>
      <c r="S2925" s="17" t="s">
        <v>275</v>
      </c>
      <c r="U2925" t="s">
        <v>577</v>
      </c>
      <c r="V2925" t="s">
        <v>735</v>
      </c>
    </row>
    <row r="2926" spans="1:22" x14ac:dyDescent="0.25">
      <c r="A2926" s="17" t="s">
        <v>275</v>
      </c>
      <c r="B2926" s="17" t="s">
        <v>93</v>
      </c>
      <c r="C2926" s="17" t="s">
        <v>209</v>
      </c>
      <c r="D2926" s="17" t="s">
        <v>105</v>
      </c>
      <c r="E2926" s="24">
        <f>IF(U2926="SC",SUMIFS(SC!F:F,SC!A:A,MAIN!D2926,SC!B:B,MAIN!A2926),SUMIFS(Allocations!$H:$H,Allocations!$A:$A,MAIN!$A2926,Allocations!$B:$B,MAIN!$D2926))</f>
        <v>3.0000000000000001E-3</v>
      </c>
      <c r="F2926" s="24">
        <f>IF(U2926="SC",SUMIFS(SC!J:J,SC!A:A,MAIN!D2926,SC!B:B,MAIN!A2926),SUMIFS(Allocations!M:M,Allocations!A:A,MAIN!A2926,Allocations!B:B,MAIN!D2926))</f>
        <v>0</v>
      </c>
      <c r="G2926" s="24">
        <f t="shared" si="840"/>
        <v>3.0000000000000001E-3</v>
      </c>
      <c r="H2926" s="24">
        <f>IFERROR(VLOOKUP(S2926,Swaps_wk!$A$2:$AP$151,HLOOKUP(MAIN!D2926,Swaps_wk!$B$2:$AP$151,150,FALSE),FALSE),0)</f>
        <v>0</v>
      </c>
      <c r="I2926" s="24">
        <f>SUMIFS(PASTE_DQS_TRACKER!$D:$D,PASTE_DQS_TRACKER!$C:$C,MAIN!$A2926,PASTE_DQS_TRACKER!$B:$B,MAIN!$D2926)-SUMIFS(PASTE_DQS_TRACKER!$D:$D,PASTE_DQS_TRACKER!$C:$C,MAIN!$A2926,PASTE_DQS_TRACKER!$E:$E,MAIN!$D2926)</f>
        <v>0</v>
      </c>
      <c r="J2926" s="25">
        <f t="shared" si="841"/>
        <v>3.0000000000000001E-3</v>
      </c>
      <c r="K2926" s="24">
        <f>IFERROR(IF(V2926="Flex",0,IF(D2926=$D$30,VLOOKUP(A2926,MMO_o10M_lease!$A$1:$F$51,5,FALSE),IF(D2926=$D$26,VLOOKUP(D2926,LANDINGS!$A$3:$BR$40,HLOOKUP(A2926,LANDINGS!$B$1:$CF$42,42,FALSE),FALSE)-IFERROR(VLOOKUP(A2926,MMO_o10M_lease!$A$1:$F$38,5,FALSE),0),VLOOKUP(D2926,LANDINGS!$A$3:$CF$40,HLOOKUP(A2926,LANDINGS!$B$1:$CF$42,42,FALSE),FALSE)))),0)</f>
        <v>0</v>
      </c>
      <c r="L2926" s="24">
        <f>SUMIFS(PASTE_FLEX_TRACKER!$D:$D,PASTE_FLEX_TRACKER!$E:$E,MAIN!$A2926,PASTE_FLEX_TRACKER!$B:$B,MAIN!$D2926)</f>
        <v>0</v>
      </c>
      <c r="M2926" s="35" t="s">
        <v>133</v>
      </c>
      <c r="N2926" s="46" t="s">
        <v>563</v>
      </c>
      <c r="O2926" s="46">
        <f>SUMIFS(MAN_ADJ!$L:$L,MAN_ADJ!$K:$K,MAIN!$D2926,MAN_ADJ!$J:$J,MAIN!$S2926)</f>
        <v>0</v>
      </c>
      <c r="P2926" s="25">
        <f t="shared" si="842"/>
        <v>0</v>
      </c>
      <c r="Q2926" s="28">
        <f t="shared" si="833"/>
        <v>0</v>
      </c>
      <c r="R2926" s="38">
        <f t="shared" si="823"/>
        <v>3.0000000000000001E-3</v>
      </c>
      <c r="S2926" s="17" t="s">
        <v>275</v>
      </c>
      <c r="U2926" t="s">
        <v>577</v>
      </c>
      <c r="V2926" t="s">
        <v>735</v>
      </c>
    </row>
    <row r="2927" spans="1:22" x14ac:dyDescent="0.25">
      <c r="A2927" s="17" t="s">
        <v>275</v>
      </c>
      <c r="B2927" s="17" t="s">
        <v>93</v>
      </c>
      <c r="C2927" s="17" t="s">
        <v>209</v>
      </c>
      <c r="D2927" s="17" t="s">
        <v>106</v>
      </c>
      <c r="E2927" s="24">
        <f>IF(U2927="SC",SUMIFS(SC!F:F,SC!A:A,MAIN!D2927,SC!B:B,MAIN!A2927),SUMIFS(Allocations!$H:$H,Allocations!$A:$A,MAIN!$A2927,Allocations!$B:$B,MAIN!$D2927))</f>
        <v>3.0000000000000001E-3</v>
      </c>
      <c r="F2927" s="24">
        <f>IF(U2927="SC",SUMIFS(SC!J:J,SC!A:A,MAIN!D2927,SC!B:B,MAIN!A2927),SUMIFS(Allocations!M:M,Allocations!A:A,MAIN!A2927,Allocations!B:B,MAIN!D2927))</f>
        <v>0</v>
      </c>
      <c r="G2927" s="24">
        <f t="shared" si="840"/>
        <v>3.0000000000000001E-3</v>
      </c>
      <c r="H2927" s="24">
        <f>IFERROR(VLOOKUP(S2927,Swaps_wk!$A$2:$AP$151,HLOOKUP(MAIN!D2927,Swaps_wk!$B$2:$AP$151,150,FALSE),FALSE),0)</f>
        <v>0</v>
      </c>
      <c r="I2927" s="24">
        <f>SUMIFS(PASTE_DQS_TRACKER!$D:$D,PASTE_DQS_TRACKER!$C:$C,MAIN!$A2927,PASTE_DQS_TRACKER!$B:$B,MAIN!$D2927)-SUMIFS(PASTE_DQS_TRACKER!$D:$D,PASTE_DQS_TRACKER!$C:$C,MAIN!$A2927,PASTE_DQS_TRACKER!$E:$E,MAIN!$D2927)</f>
        <v>0</v>
      </c>
      <c r="J2927" s="25">
        <f t="shared" si="841"/>
        <v>3.0000000000000001E-3</v>
      </c>
      <c r="K2927" s="24">
        <f>IFERROR(IF(V2927="Flex",0,IF(D2927=$D$30,VLOOKUP(A2927,MMO_o10M_lease!$A$1:$F$51,5,FALSE),IF(D2927=$D$26,VLOOKUP(D2927,LANDINGS!$A$3:$BR$40,HLOOKUP(A2927,LANDINGS!$B$1:$CF$42,42,FALSE),FALSE)-IFERROR(VLOOKUP(A2927,MMO_o10M_lease!$A$1:$F$38,5,FALSE),0),VLOOKUP(D2927,LANDINGS!$A$3:$CF$40,HLOOKUP(A2927,LANDINGS!$B$1:$CF$42,42,FALSE),FALSE)))),0)</f>
        <v>0</v>
      </c>
      <c r="L2927" s="24">
        <f>SUMIFS(PASTE_FLEX_TRACKER!$D:$D,PASTE_FLEX_TRACKER!$E:$E,MAIN!$A2927,PASTE_FLEX_TRACKER!$B:$B,MAIN!$D2927)</f>
        <v>0</v>
      </c>
      <c r="M2927" s="35" t="s">
        <v>133</v>
      </c>
      <c r="N2927" s="46" t="s">
        <v>563</v>
      </c>
      <c r="O2927" s="46">
        <f>SUMIFS(MAN_ADJ!$L:$L,MAN_ADJ!$K:$K,MAIN!$D2927,MAN_ADJ!$J:$J,MAIN!$S2927)</f>
        <v>0</v>
      </c>
      <c r="P2927" s="25">
        <f t="shared" si="842"/>
        <v>0</v>
      </c>
      <c r="Q2927" s="28">
        <f t="shared" si="833"/>
        <v>0</v>
      </c>
      <c r="R2927" s="38">
        <f t="shared" si="823"/>
        <v>3.0000000000000001E-3</v>
      </c>
      <c r="S2927" s="17" t="s">
        <v>275</v>
      </c>
      <c r="U2927" t="s">
        <v>577</v>
      </c>
      <c r="V2927" t="s">
        <v>735</v>
      </c>
    </row>
    <row r="2928" spans="1:22" x14ac:dyDescent="0.25">
      <c r="A2928" s="17" t="s">
        <v>275</v>
      </c>
      <c r="B2928" s="17" t="s">
        <v>93</v>
      </c>
      <c r="C2928" s="17" t="s">
        <v>209</v>
      </c>
      <c r="D2928" s="17" t="s">
        <v>107</v>
      </c>
      <c r="E2928" s="24">
        <f>IF(U2928="SC",SUMIFS(SC!F:F,SC!A:A,MAIN!D2928,SC!B:B,MAIN!A2928),SUMIFS(Allocations!$H:$H,Allocations!$A:$A,MAIN!$A2928,Allocations!$B:$B,MAIN!$D2928))</f>
        <v>170.65100000000001</v>
      </c>
      <c r="F2928" s="24">
        <f>IF(U2928="SC",SUMIFS(SC!J:J,SC!A:A,MAIN!D2928,SC!B:B,MAIN!A2928),SUMIFS(Allocations!M:M,Allocations!A:A,MAIN!A2928,Allocations!B:B,MAIN!D2928))</f>
        <v>0</v>
      </c>
      <c r="G2928" s="24">
        <f t="shared" si="840"/>
        <v>170.65100000000001</v>
      </c>
      <c r="H2928" s="24">
        <f>IFERROR(VLOOKUP(S2928,Swaps_wk!$A$2:$AP$151,HLOOKUP(MAIN!D2928,Swaps_wk!$B$2:$AP$151,150,FALSE),FALSE),0)</f>
        <v>0</v>
      </c>
      <c r="I2928" s="24">
        <f>SUMIFS(PASTE_DQS_TRACKER!$D:$D,PASTE_DQS_TRACKER!$C:$C,MAIN!$A2928,PASTE_DQS_TRACKER!$B:$B,MAIN!$D2928)-SUMIFS(PASTE_DQS_TRACKER!$D:$D,PASTE_DQS_TRACKER!$C:$C,MAIN!$A2928,PASTE_DQS_TRACKER!$E:$E,MAIN!$D2928)</f>
        <v>0</v>
      </c>
      <c r="J2928" s="25">
        <f t="shared" si="841"/>
        <v>170.65100000000001</v>
      </c>
      <c r="K2928" s="24">
        <f>IFERROR(IF(V2928="Flex",0,IF(D2928=$D$30,VLOOKUP(A2928,MMO_o10M_lease!$A$1:$F$51,5,FALSE),IF(D2928=$D$26,VLOOKUP(D2928,LANDINGS!$A$3:$BR$40,HLOOKUP(A2928,LANDINGS!$B$1:$CF$42,42,FALSE),FALSE)-IFERROR(VLOOKUP(A2928,MMO_o10M_lease!$A$1:$F$38,5,FALSE),0),VLOOKUP(D2928,LANDINGS!$A$3:$CF$40,HLOOKUP(A2928,LANDINGS!$B$1:$CF$42,42,FALSE),FALSE)))),0)</f>
        <v>0</v>
      </c>
      <c r="L2928" s="24">
        <f>SUMIFS(PASTE_FLEX_TRACKER!$D:$D,PASTE_FLEX_TRACKER!$E:$E,MAIN!$A2928,PASTE_FLEX_TRACKER!$B:$B,MAIN!$D2928)</f>
        <v>0</v>
      </c>
      <c r="M2928" s="35" t="s">
        <v>133</v>
      </c>
      <c r="N2928" s="46" t="s">
        <v>563</v>
      </c>
      <c r="O2928" s="46">
        <f>SUMIFS(MAN_ADJ!$L:$L,MAN_ADJ!$K:$K,MAIN!$D2928,MAN_ADJ!$J:$J,MAIN!$S2928)</f>
        <v>0</v>
      </c>
      <c r="P2928" s="25">
        <f t="shared" si="842"/>
        <v>0</v>
      </c>
      <c r="Q2928" s="28">
        <f t="shared" si="833"/>
        <v>0</v>
      </c>
      <c r="R2928" s="38">
        <f t="shared" si="823"/>
        <v>170.65100000000001</v>
      </c>
      <c r="S2928" s="17" t="s">
        <v>275</v>
      </c>
      <c r="U2928" t="s">
        <v>577</v>
      </c>
      <c r="V2928" t="s">
        <v>735</v>
      </c>
    </row>
    <row r="2929" spans="1:22" x14ac:dyDescent="0.25">
      <c r="A2929" s="17" t="s">
        <v>275</v>
      </c>
      <c r="B2929" s="17" t="s">
        <v>93</v>
      </c>
      <c r="C2929" s="17" t="s">
        <v>209</v>
      </c>
      <c r="D2929" s="17" t="s">
        <v>108</v>
      </c>
      <c r="E2929" s="24">
        <f>IF(U2929="SC",SUMIFS(SC!F:F,SC!A:A,MAIN!D2929,SC!B:B,MAIN!A2929),SUMIFS(Allocations!$H:$H,Allocations!$A:$A,MAIN!$A2929,Allocations!$B:$B,MAIN!$D2929))</f>
        <v>0.11799999999999999</v>
      </c>
      <c r="F2929" s="24">
        <f>IF(U2929="SC",SUMIFS(SC!J:J,SC!A:A,MAIN!D2929,SC!B:B,MAIN!A2929),SUMIFS(Allocations!M:M,Allocations!A:A,MAIN!A2929,Allocations!B:B,MAIN!D2929))</f>
        <v>0</v>
      </c>
      <c r="G2929" s="24">
        <f t="shared" si="840"/>
        <v>0.11799999999999999</v>
      </c>
      <c r="H2929" s="24">
        <f>IFERROR(VLOOKUP(S2929,Swaps_wk!$A$2:$AP$151,HLOOKUP(MAIN!D2929,Swaps_wk!$B$2:$AP$151,150,FALSE),FALSE),0)</f>
        <v>0</v>
      </c>
      <c r="I2929" s="24">
        <f>SUMIFS(PASTE_DQS_TRACKER!$D:$D,PASTE_DQS_TRACKER!$C:$C,MAIN!$A2929,PASTE_DQS_TRACKER!$B:$B,MAIN!$D2929)-SUMIFS(PASTE_DQS_TRACKER!$D:$D,PASTE_DQS_TRACKER!$C:$C,MAIN!$A2929,PASTE_DQS_TRACKER!$E:$E,MAIN!$D2929)</f>
        <v>0</v>
      </c>
      <c r="J2929" s="25">
        <f t="shared" si="841"/>
        <v>0.11799999999999999</v>
      </c>
      <c r="K2929" s="24">
        <f>IFERROR(IF(V2929="Flex",0,IF(D2929=$D$30,VLOOKUP(A2929,MMO_o10M_lease!$A$1:$F$51,5,FALSE),IF(D2929=$D$26,VLOOKUP(D2929,LANDINGS!$A$3:$BR$40,HLOOKUP(A2929,LANDINGS!$B$1:$CF$42,42,FALSE),FALSE)-IFERROR(VLOOKUP(A2929,MMO_o10M_lease!$A$1:$F$38,5,FALSE),0),VLOOKUP(D2929,LANDINGS!$A$3:$CF$40,HLOOKUP(A2929,LANDINGS!$B$1:$CF$42,42,FALSE),FALSE)))),0)</f>
        <v>0</v>
      </c>
      <c r="L2929" s="24">
        <f>SUMIFS(PASTE_FLEX_TRACKER!$D:$D,PASTE_FLEX_TRACKER!$E:$E,MAIN!$A2929,PASTE_FLEX_TRACKER!$B:$B,MAIN!$D2929)</f>
        <v>0</v>
      </c>
      <c r="M2929" s="35" t="s">
        <v>133</v>
      </c>
      <c r="N2929" s="46" t="s">
        <v>563</v>
      </c>
      <c r="O2929" s="46">
        <f>SUMIFS(MAN_ADJ!$L:$L,MAN_ADJ!$K:$K,MAIN!$D2929,MAN_ADJ!$J:$J,MAIN!$S2929)</f>
        <v>0</v>
      </c>
      <c r="P2929" s="25">
        <f t="shared" si="842"/>
        <v>0</v>
      </c>
      <c r="Q2929" s="28">
        <f t="shared" si="833"/>
        <v>0</v>
      </c>
      <c r="R2929" s="38">
        <f t="shared" si="823"/>
        <v>0.11799999999999999</v>
      </c>
      <c r="S2929" s="17" t="s">
        <v>275</v>
      </c>
      <c r="U2929" t="s">
        <v>577</v>
      </c>
      <c r="V2929" t="s">
        <v>735</v>
      </c>
    </row>
    <row r="2930" spans="1:22" x14ac:dyDescent="0.25">
      <c r="A2930" s="17" t="s">
        <v>275</v>
      </c>
      <c r="B2930" s="17" t="s">
        <v>93</v>
      </c>
      <c r="C2930" s="17" t="s">
        <v>209</v>
      </c>
      <c r="D2930" s="17" t="s">
        <v>109</v>
      </c>
      <c r="E2930" s="24">
        <f>IF(U2930="SC",SUMIFS(SC!F:F,SC!A:A,MAIN!D2930,SC!B:B,MAIN!A2930),SUMIFS(Allocations!$H:$H,Allocations!$A:$A,MAIN!$A2930,Allocations!$B:$B,MAIN!$D2930))</f>
        <v>3.5720000000000001</v>
      </c>
      <c r="F2930" s="24">
        <f>IF(U2930="SC",SUMIFS(SC!J:J,SC!A:A,MAIN!D2930,SC!B:B,MAIN!A2930),SUMIFS(Allocations!M:M,Allocations!A:A,MAIN!A2930,Allocations!B:B,MAIN!D2930))</f>
        <v>0</v>
      </c>
      <c r="G2930" s="24">
        <f t="shared" si="840"/>
        <v>3.5720000000000001</v>
      </c>
      <c r="H2930" s="24">
        <f>IFERROR(VLOOKUP(S2930,Swaps_wk!$A$2:$AP$151,HLOOKUP(MAIN!D2930,Swaps_wk!$B$2:$AP$151,150,FALSE),FALSE),0)</f>
        <v>0</v>
      </c>
      <c r="I2930" s="24">
        <f>SUMIFS(PASTE_DQS_TRACKER!$D:$D,PASTE_DQS_TRACKER!$C:$C,MAIN!$A2930,PASTE_DQS_TRACKER!$B:$B,MAIN!$D2930)-SUMIFS(PASTE_DQS_TRACKER!$D:$D,PASTE_DQS_TRACKER!$C:$C,MAIN!$A2930,PASTE_DQS_TRACKER!$E:$E,MAIN!$D2930)</f>
        <v>0</v>
      </c>
      <c r="J2930" s="25">
        <f t="shared" si="841"/>
        <v>3.5720000000000001</v>
      </c>
      <c r="K2930" s="24">
        <f>IFERROR(IF(V2930="Flex",0,IF(D2930=$D$30,VLOOKUP(A2930,MMO_o10M_lease!$A$1:$F$51,5,FALSE),IF(D2930=$D$26,VLOOKUP(D2930,LANDINGS!$A$3:$BR$40,HLOOKUP(A2930,LANDINGS!$B$1:$CF$42,42,FALSE),FALSE)-IFERROR(VLOOKUP(A2930,MMO_o10M_lease!$A$1:$F$38,5,FALSE),0),VLOOKUP(D2930,LANDINGS!$A$3:$CF$40,HLOOKUP(A2930,LANDINGS!$B$1:$CF$42,42,FALSE),FALSE)))),0)</f>
        <v>0</v>
      </c>
      <c r="L2930" s="24">
        <f>SUMIFS(PASTE_FLEX_TRACKER!$D:$D,PASTE_FLEX_TRACKER!$E:$E,MAIN!$A2930,PASTE_FLEX_TRACKER!$B:$B,MAIN!$D2930)</f>
        <v>0</v>
      </c>
      <c r="M2930" s="35" t="s">
        <v>133</v>
      </c>
      <c r="N2930" s="46" t="s">
        <v>563</v>
      </c>
      <c r="O2930" s="46">
        <f>SUMIFS(MAN_ADJ!$L:$L,MAN_ADJ!$K:$K,MAIN!$D2930,MAN_ADJ!$J:$J,MAIN!$S2930)</f>
        <v>0</v>
      </c>
      <c r="P2930" s="25">
        <f t="shared" si="842"/>
        <v>0</v>
      </c>
      <c r="Q2930" s="28">
        <f t="shared" si="833"/>
        <v>0</v>
      </c>
      <c r="R2930" s="38">
        <f t="shared" si="823"/>
        <v>3.5720000000000001</v>
      </c>
      <c r="S2930" s="17" t="s">
        <v>275</v>
      </c>
      <c r="U2930" t="s">
        <v>577</v>
      </c>
      <c r="V2930" t="s">
        <v>735</v>
      </c>
    </row>
    <row r="2931" spans="1:22" x14ac:dyDescent="0.25">
      <c r="A2931" s="17" t="s">
        <v>275</v>
      </c>
      <c r="B2931" s="17" t="s">
        <v>93</v>
      </c>
      <c r="C2931" s="17" t="s">
        <v>209</v>
      </c>
      <c r="D2931" s="17" t="s">
        <v>110</v>
      </c>
      <c r="E2931" s="24">
        <f>IF(U2931="SC",SUMIFS(SC!F:F,SC!A:A,MAIN!D2931,SC!B:B,MAIN!A2931),SUMIFS(Allocations!$H:$H,Allocations!$A:$A,MAIN!$A2931,Allocations!$B:$B,MAIN!$D2931))</f>
        <v>0.26200000000000001</v>
      </c>
      <c r="F2931" s="24">
        <f>IF(U2931="SC",SUMIFS(SC!J:J,SC!A:A,MAIN!D2931,SC!B:B,MAIN!A2931),SUMIFS(Allocations!M:M,Allocations!A:A,MAIN!A2931,Allocations!B:B,MAIN!D2931))</f>
        <v>0</v>
      </c>
      <c r="G2931" s="24">
        <f t="shared" si="840"/>
        <v>0.26200000000000001</v>
      </c>
      <c r="H2931" s="24">
        <f>IFERROR(VLOOKUP(S2931,Swaps_wk!$A$2:$AP$151,HLOOKUP(MAIN!D2931,Swaps_wk!$B$2:$AP$151,150,FALSE),FALSE),0)</f>
        <v>0</v>
      </c>
      <c r="I2931" s="24">
        <f>SUMIFS(PASTE_DQS_TRACKER!$D:$D,PASTE_DQS_TRACKER!$C:$C,MAIN!$A2931,PASTE_DQS_TRACKER!$B:$B,MAIN!$D2931)-SUMIFS(PASTE_DQS_TRACKER!$D:$D,PASTE_DQS_TRACKER!$C:$C,MAIN!$A2931,PASTE_DQS_TRACKER!$E:$E,MAIN!$D2931)</f>
        <v>0</v>
      </c>
      <c r="J2931" s="25">
        <f t="shared" si="841"/>
        <v>0.26200000000000001</v>
      </c>
      <c r="K2931" s="24">
        <f>IFERROR(IF(V2931="Flex",0,IF(D2931=$D$30,VLOOKUP(A2931,MMO_o10M_lease!$A$1:$F$51,5,FALSE),IF(D2931=$D$26,VLOOKUP(D2931,LANDINGS!$A$3:$BR$40,HLOOKUP(A2931,LANDINGS!$B$1:$CF$42,42,FALSE),FALSE)-IFERROR(VLOOKUP(A2931,MMO_o10M_lease!$A$1:$F$38,5,FALSE),0),VLOOKUP(D2931,LANDINGS!$A$3:$CF$40,HLOOKUP(A2931,LANDINGS!$B$1:$CF$42,42,FALSE),FALSE)))),0)</f>
        <v>0</v>
      </c>
      <c r="L2931" s="24">
        <f>SUMIFS(PASTE_FLEX_TRACKER!$D:$D,PASTE_FLEX_TRACKER!$E:$E,MAIN!$A2931,PASTE_FLEX_TRACKER!$B:$B,MAIN!$D2931)</f>
        <v>0</v>
      </c>
      <c r="M2931" s="35" t="s">
        <v>133</v>
      </c>
      <c r="N2931" s="46" t="s">
        <v>563</v>
      </c>
      <c r="O2931" s="46">
        <f>SUMIFS(MAN_ADJ!$L:$L,MAN_ADJ!$K:$K,MAIN!$D2931,MAN_ADJ!$J:$J,MAIN!$S2931)</f>
        <v>0</v>
      </c>
      <c r="P2931" s="25">
        <f t="shared" si="842"/>
        <v>0</v>
      </c>
      <c r="Q2931" s="28">
        <f t="shared" si="833"/>
        <v>0</v>
      </c>
      <c r="R2931" s="38">
        <f t="shared" si="823"/>
        <v>0.26200000000000001</v>
      </c>
      <c r="S2931" s="17" t="s">
        <v>275</v>
      </c>
      <c r="U2931" t="s">
        <v>577</v>
      </c>
      <c r="V2931" t="s">
        <v>735</v>
      </c>
    </row>
    <row r="2932" spans="1:22" x14ac:dyDescent="0.25">
      <c r="A2932" s="17" t="s">
        <v>275</v>
      </c>
      <c r="B2932" s="17" t="s">
        <v>93</v>
      </c>
      <c r="C2932" s="17" t="s">
        <v>209</v>
      </c>
      <c r="D2932" s="17" t="s">
        <v>111</v>
      </c>
      <c r="E2932" s="24">
        <f>IF(U2932="SC",SUMIFS(SC!F:F,SC!A:A,MAIN!D2932,SC!B:B,MAIN!A2932),SUMIFS(Allocations!$H:$H,Allocations!$A:$A,MAIN!$A2932,Allocations!$B:$B,MAIN!$D2932))</f>
        <v>42.680999999999997</v>
      </c>
      <c r="F2932" s="24">
        <f>IF(U2932="SC",SUMIFS(SC!J:J,SC!A:A,MAIN!D2932,SC!B:B,MAIN!A2932),SUMIFS(Allocations!M:M,Allocations!A:A,MAIN!A2932,Allocations!B:B,MAIN!D2932))</f>
        <v>0</v>
      </c>
      <c r="G2932" s="24">
        <f t="shared" si="840"/>
        <v>42.680999999999997</v>
      </c>
      <c r="H2932" s="24">
        <f>IFERROR(VLOOKUP(S2932,Swaps_wk!$A$2:$AP$151,HLOOKUP(MAIN!D2932,Swaps_wk!$B$2:$AP$151,150,FALSE),FALSE),0)</f>
        <v>0</v>
      </c>
      <c r="I2932" s="24">
        <f>SUMIFS(PASTE_DQS_TRACKER!$D:$D,PASTE_DQS_TRACKER!$C:$C,MAIN!$A2932,PASTE_DQS_TRACKER!$B:$B,MAIN!$D2932)-SUMIFS(PASTE_DQS_TRACKER!$D:$D,PASTE_DQS_TRACKER!$C:$C,MAIN!$A2932,PASTE_DQS_TRACKER!$E:$E,MAIN!$D2932)</f>
        <v>0</v>
      </c>
      <c r="J2932" s="25">
        <f t="shared" si="841"/>
        <v>42.680999999999997</v>
      </c>
      <c r="K2932" s="24">
        <f>IFERROR(IF(V2932="Flex",0,IF(D2932=$D$30,VLOOKUP(A2932,MMO_o10M_lease!$A$1:$F$51,5,FALSE),IF(D2932=$D$26,VLOOKUP(D2932,LANDINGS!$A$3:$BR$40,HLOOKUP(A2932,LANDINGS!$B$1:$CF$42,42,FALSE),FALSE)-IFERROR(VLOOKUP(A2932,MMO_o10M_lease!$A$1:$F$38,5,FALSE),0),VLOOKUP(D2932,LANDINGS!$A$3:$CF$40,HLOOKUP(A2932,LANDINGS!$B$1:$CF$42,42,FALSE),FALSE)))),0)</f>
        <v>0</v>
      </c>
      <c r="L2932" s="24">
        <f>SUMIFS(PASTE_FLEX_TRACKER!$D:$D,PASTE_FLEX_TRACKER!$E:$E,MAIN!$A2932,PASTE_FLEX_TRACKER!$B:$B,MAIN!$D2932)</f>
        <v>0</v>
      </c>
      <c r="M2932" s="35" t="s">
        <v>133</v>
      </c>
      <c r="N2932" s="46" t="s">
        <v>563</v>
      </c>
      <c r="O2932" s="46">
        <f>SUMIFS(MAN_ADJ!$L:$L,MAN_ADJ!$K:$K,MAIN!$D2932,MAN_ADJ!$J:$J,MAIN!$S2932)</f>
        <v>0</v>
      </c>
      <c r="P2932" s="25">
        <f t="shared" si="842"/>
        <v>0</v>
      </c>
      <c r="Q2932" s="28">
        <f t="shared" si="833"/>
        <v>0</v>
      </c>
      <c r="R2932" s="38">
        <f t="shared" si="823"/>
        <v>42.680999999999997</v>
      </c>
      <c r="S2932" s="17" t="s">
        <v>275</v>
      </c>
      <c r="U2932" t="s">
        <v>577</v>
      </c>
      <c r="V2932" t="s">
        <v>735</v>
      </c>
    </row>
    <row r="2933" spans="1:22" x14ac:dyDescent="0.25">
      <c r="A2933" s="17" t="s">
        <v>275</v>
      </c>
      <c r="B2933" s="17" t="s">
        <v>93</v>
      </c>
      <c r="C2933" s="17" t="s">
        <v>209</v>
      </c>
      <c r="D2933" s="17" t="s">
        <v>112</v>
      </c>
      <c r="E2933" s="24">
        <f>IF(U2933="SC",SUMIFS(SC!F:F,SC!A:A,MAIN!D2933,SC!B:B,MAIN!A2933),SUMIFS(Allocations!$H:$H,Allocations!$A:$A,MAIN!$A2933,Allocations!$B:$B,MAIN!$D2933))</f>
        <v>60.314</v>
      </c>
      <c r="F2933" s="24">
        <f>IF(U2933="SC",SUMIFS(SC!J:J,SC!A:A,MAIN!D2933,SC!B:B,MAIN!A2933),SUMIFS(Allocations!M:M,Allocations!A:A,MAIN!A2933,Allocations!B:B,MAIN!D2933))</f>
        <v>0</v>
      </c>
      <c r="G2933" s="24">
        <f t="shared" si="840"/>
        <v>60.314</v>
      </c>
      <c r="H2933" s="24">
        <f>IFERROR(VLOOKUP(S2933,Swaps_wk!$A$2:$AP$151,HLOOKUP(MAIN!D2933,Swaps_wk!$B$2:$AP$151,150,FALSE),FALSE),0)</f>
        <v>0</v>
      </c>
      <c r="I2933" s="24">
        <f>SUMIFS(PASTE_DQS_TRACKER!$D:$D,PASTE_DQS_TRACKER!$C:$C,MAIN!$A2933,PASTE_DQS_TRACKER!$B:$B,MAIN!$D2933)-SUMIFS(PASTE_DQS_TRACKER!$D:$D,PASTE_DQS_TRACKER!$C:$C,MAIN!$A2933,PASTE_DQS_TRACKER!$E:$E,MAIN!$D2933)</f>
        <v>0</v>
      </c>
      <c r="J2933" s="25">
        <f t="shared" si="841"/>
        <v>60.314</v>
      </c>
      <c r="K2933" s="24">
        <f>IFERROR(IF(V2933="Flex",0,IF(D2933=$D$30,VLOOKUP(A2933,MMO_o10M_lease!$A$1:$F$51,5,FALSE),IF(D2933=$D$26,VLOOKUP(D2933,LANDINGS!$A$3:$BR$40,HLOOKUP(A2933,LANDINGS!$B$1:$CF$42,42,FALSE),FALSE)-IFERROR(VLOOKUP(A2933,MMO_o10M_lease!$A$1:$F$38,5,FALSE),0),VLOOKUP(D2933,LANDINGS!$A$3:$CF$40,HLOOKUP(A2933,LANDINGS!$B$1:$CF$42,42,FALSE),FALSE)))),0)</f>
        <v>0</v>
      </c>
      <c r="L2933" s="24">
        <f>SUMIFS(PASTE_FLEX_TRACKER!$D:$D,PASTE_FLEX_TRACKER!$E:$E,MAIN!$A2933,PASTE_FLEX_TRACKER!$B:$B,MAIN!$D2933)</f>
        <v>0</v>
      </c>
      <c r="M2933" s="35" t="s">
        <v>133</v>
      </c>
      <c r="N2933" s="46" t="s">
        <v>563</v>
      </c>
      <c r="O2933" s="46">
        <f>SUMIFS(MAN_ADJ!$L:$L,MAN_ADJ!$K:$K,MAIN!$D2933,MAN_ADJ!$J:$J,MAIN!$S2933)</f>
        <v>0</v>
      </c>
      <c r="P2933" s="25">
        <f t="shared" si="842"/>
        <v>0</v>
      </c>
      <c r="Q2933" s="28">
        <f t="shared" si="833"/>
        <v>0</v>
      </c>
      <c r="R2933" s="38">
        <f t="shared" si="823"/>
        <v>60.314</v>
      </c>
      <c r="S2933" s="17" t="s">
        <v>275</v>
      </c>
      <c r="U2933" t="s">
        <v>577</v>
      </c>
      <c r="V2933" t="s">
        <v>735</v>
      </c>
    </row>
    <row r="2934" spans="1:22" x14ac:dyDescent="0.25">
      <c r="A2934" s="17" t="s">
        <v>275</v>
      </c>
      <c r="B2934" s="17" t="s">
        <v>93</v>
      </c>
      <c r="C2934" s="17" t="s">
        <v>209</v>
      </c>
      <c r="D2934" s="17" t="s">
        <v>113</v>
      </c>
      <c r="E2934" s="24">
        <f>IF(U2934="SC",SUMIFS(SC!F:F,SC!A:A,MAIN!D2934,SC!B:B,MAIN!A2934),SUMIFS(Allocations!$H:$H,Allocations!$A:$A,MAIN!$A2934,Allocations!$B:$B,MAIN!$D2934))</f>
        <v>1.718</v>
      </c>
      <c r="F2934" s="24">
        <f>IF(U2934="SC",SUMIFS(SC!J:J,SC!A:A,MAIN!D2934,SC!B:B,MAIN!A2934),SUMIFS(Allocations!M:M,Allocations!A:A,MAIN!A2934,Allocations!B:B,MAIN!D2934))</f>
        <v>0</v>
      </c>
      <c r="G2934" s="24">
        <f t="shared" si="840"/>
        <v>1.718</v>
      </c>
      <c r="H2934" s="24">
        <f>IFERROR(VLOOKUP(S2934,Swaps_wk!$A$2:$AP$151,HLOOKUP(MAIN!D2934,Swaps_wk!$B$2:$AP$151,150,FALSE),FALSE),0)</f>
        <v>0</v>
      </c>
      <c r="I2934" s="24">
        <f>SUMIFS(PASTE_DQS_TRACKER!$D:$D,PASTE_DQS_TRACKER!$C:$C,MAIN!$A2934,PASTE_DQS_TRACKER!$B:$B,MAIN!$D2934)-SUMIFS(PASTE_DQS_TRACKER!$D:$D,PASTE_DQS_TRACKER!$C:$C,MAIN!$A2934,PASTE_DQS_TRACKER!$E:$E,MAIN!$D2934)</f>
        <v>0</v>
      </c>
      <c r="J2934" s="25">
        <f t="shared" si="841"/>
        <v>1.718</v>
      </c>
      <c r="K2934" s="24">
        <f>IFERROR(IF(V2934="Flex",0,IF(D2934=$D$30,VLOOKUP(A2934,MMO_o10M_lease!$A$1:$F$51,5,FALSE),IF(D2934=$D$26,VLOOKUP(D2934,LANDINGS!$A$3:$BR$40,HLOOKUP(A2934,LANDINGS!$B$1:$CF$42,42,FALSE),FALSE)-IFERROR(VLOOKUP(A2934,MMO_o10M_lease!$A$1:$F$38,5,FALSE),0),VLOOKUP(D2934,LANDINGS!$A$3:$CF$40,HLOOKUP(A2934,LANDINGS!$B$1:$CF$42,42,FALSE),FALSE)))),0)</f>
        <v>0</v>
      </c>
      <c r="L2934" s="24">
        <f>SUMIFS(PASTE_FLEX_TRACKER!$D:$D,PASTE_FLEX_TRACKER!$E:$E,MAIN!$A2934,PASTE_FLEX_TRACKER!$B:$B,MAIN!$D2934)</f>
        <v>0</v>
      </c>
      <c r="M2934" s="35" t="s">
        <v>133</v>
      </c>
      <c r="N2934" s="46" t="s">
        <v>563</v>
      </c>
      <c r="O2934" s="46">
        <f>SUMIFS(MAN_ADJ!$L:$L,MAN_ADJ!$K:$K,MAIN!$D2934,MAN_ADJ!$J:$J,MAIN!$S2934)</f>
        <v>0</v>
      </c>
      <c r="P2934" s="25">
        <f t="shared" si="842"/>
        <v>0</v>
      </c>
      <c r="Q2934" s="28">
        <f t="shared" si="833"/>
        <v>0</v>
      </c>
      <c r="R2934" s="38">
        <f t="shared" si="823"/>
        <v>1.718</v>
      </c>
      <c r="S2934" s="17" t="s">
        <v>275</v>
      </c>
      <c r="U2934" t="s">
        <v>577</v>
      </c>
      <c r="V2934" t="s">
        <v>735</v>
      </c>
    </row>
    <row r="2935" spans="1:22" x14ac:dyDescent="0.25">
      <c r="A2935" s="17" t="s">
        <v>275</v>
      </c>
      <c r="B2935" s="17" t="s">
        <v>93</v>
      </c>
      <c r="C2935" s="17" t="s">
        <v>209</v>
      </c>
      <c r="D2935" s="17" t="s">
        <v>114</v>
      </c>
      <c r="E2935" s="24">
        <f>IF(U2935="SC",SUMIFS(SC!F:F,SC!A:A,MAIN!D2935,SC!B:B,MAIN!A2935),SUMIFS(Allocations!$H:$H,Allocations!$A:$A,MAIN!$A2935,Allocations!$B:$B,MAIN!$D2935))</f>
        <v>0</v>
      </c>
      <c r="F2935" s="24">
        <f>IF(U2935="SC",SUMIFS(SC!J:J,SC!A:A,MAIN!D2935,SC!B:B,MAIN!A2935),SUMIFS(Allocations!M:M,Allocations!A:A,MAIN!A2935,Allocations!B:B,MAIN!D2935))</f>
        <v>0</v>
      </c>
      <c r="G2935" s="24">
        <f t="shared" si="840"/>
        <v>0</v>
      </c>
      <c r="H2935" s="24">
        <f>IFERROR(VLOOKUP(S2935,Swaps_wk!$A$2:$AP$151,HLOOKUP(MAIN!D2935,Swaps_wk!$B$2:$AP$151,150,FALSE),FALSE),0)</f>
        <v>0</v>
      </c>
      <c r="I2935" s="24">
        <f>SUMIFS(PASTE_DQS_TRACKER!$D:$D,PASTE_DQS_TRACKER!$C:$C,MAIN!$A2935,PASTE_DQS_TRACKER!$B:$B,MAIN!$D2935)-SUMIFS(PASTE_DQS_TRACKER!$D:$D,PASTE_DQS_TRACKER!$C:$C,MAIN!$A2935,PASTE_DQS_TRACKER!$E:$E,MAIN!$D2935)</f>
        <v>0</v>
      </c>
      <c r="J2935" s="25">
        <f t="shared" si="841"/>
        <v>0</v>
      </c>
      <c r="K2935" s="24">
        <f>IFERROR(IF(V2935="Flex",0,IF(D2935=$D$30,VLOOKUP(A2935,MMO_o10M_lease!$A$1:$F$51,5,FALSE),IF(D2935=$D$26,VLOOKUP(D2935,LANDINGS!$A$3:$BR$40,HLOOKUP(A2935,LANDINGS!$B$1:$CF$42,42,FALSE),FALSE)-IFERROR(VLOOKUP(A2935,MMO_o10M_lease!$A$1:$F$38,5,FALSE),0),VLOOKUP(D2935,LANDINGS!$A$3:$CF$40,HLOOKUP(A2935,LANDINGS!$B$1:$CF$42,42,FALSE),FALSE)))),0)</f>
        <v>0</v>
      </c>
      <c r="L2935" s="24">
        <f>SUMIFS(PASTE_FLEX_TRACKER!$D:$D,PASTE_FLEX_TRACKER!$E:$E,MAIN!$A2935,PASTE_FLEX_TRACKER!$B:$B,MAIN!$D2935)</f>
        <v>0</v>
      </c>
      <c r="M2935" s="35" t="s">
        <v>133</v>
      </c>
      <c r="N2935" s="46" t="s">
        <v>563</v>
      </c>
      <c r="O2935" s="46">
        <f>SUMIFS(MAN_ADJ!$L:$L,MAN_ADJ!$K:$K,MAIN!$D2935,MAN_ADJ!$J:$J,MAIN!$S2935)</f>
        <v>0</v>
      </c>
      <c r="P2935" s="25">
        <f t="shared" si="842"/>
        <v>0</v>
      </c>
      <c r="Q2935" s="28" t="str">
        <f t="shared" si="833"/>
        <v>n/a</v>
      </c>
      <c r="R2935" s="38">
        <f t="shared" ref="R2935:R3004" si="843">J2935-P2935</f>
        <v>0</v>
      </c>
      <c r="S2935" s="17" t="s">
        <v>275</v>
      </c>
      <c r="U2935" t="s">
        <v>577</v>
      </c>
      <c r="V2935" t="s">
        <v>735</v>
      </c>
    </row>
    <row r="2936" spans="1:22" x14ac:dyDescent="0.25">
      <c r="A2936" s="17" t="s">
        <v>275</v>
      </c>
      <c r="B2936" s="17" t="s">
        <v>93</v>
      </c>
      <c r="C2936" s="17" t="s">
        <v>209</v>
      </c>
      <c r="D2936" s="17" t="s">
        <v>115</v>
      </c>
      <c r="E2936" s="24">
        <f>IF(U2936="SC",SUMIFS(SC!F:F,SC!A:A,MAIN!D2936,SC!B:B,MAIN!A2936),SUMIFS(Allocations!$H:$H,Allocations!$A:$A,MAIN!$A2936,Allocations!$B:$B,MAIN!$D2936))</f>
        <v>6.3220000000000001</v>
      </c>
      <c r="F2936" s="24">
        <f>IF(U2936="SC",SUMIFS(SC!J:J,SC!A:A,MAIN!D2936,SC!B:B,MAIN!A2936),SUMIFS(Allocations!M:M,Allocations!A:A,MAIN!A2936,Allocations!B:B,MAIN!D2936))</f>
        <v>0</v>
      </c>
      <c r="G2936" s="24">
        <f t="shared" si="840"/>
        <v>6.3220000000000001</v>
      </c>
      <c r="H2936" s="24">
        <f>IFERROR(VLOOKUP(S2936,Swaps_wk!$A$2:$AP$151,HLOOKUP(MAIN!D2936,Swaps_wk!$B$2:$AP$151,150,FALSE),FALSE),0)</f>
        <v>0</v>
      </c>
      <c r="I2936" s="24">
        <f>SUMIFS(PASTE_DQS_TRACKER!$D:$D,PASTE_DQS_TRACKER!$C:$C,MAIN!$A2936,PASTE_DQS_TRACKER!$B:$B,MAIN!$D2936)-SUMIFS(PASTE_DQS_TRACKER!$D:$D,PASTE_DQS_TRACKER!$C:$C,MAIN!$A2936,PASTE_DQS_TRACKER!$E:$E,MAIN!$D2936)</f>
        <v>0</v>
      </c>
      <c r="J2936" s="25">
        <f t="shared" si="841"/>
        <v>6.3220000000000001</v>
      </c>
      <c r="K2936" s="24">
        <f>IFERROR(IF(V2936="Flex",0,IF(D2936=$D$30,VLOOKUP(A2936,MMO_o10M_lease!$A$1:$F$51,5,FALSE),IF(D2936=$D$26,VLOOKUP(D2936,LANDINGS!$A$3:$BR$40,HLOOKUP(A2936,LANDINGS!$B$1:$CF$42,42,FALSE),FALSE)-IFERROR(VLOOKUP(A2936,MMO_o10M_lease!$A$1:$F$38,5,FALSE),0),VLOOKUP(D2936,LANDINGS!$A$3:$CF$40,HLOOKUP(A2936,LANDINGS!$B$1:$CF$42,42,FALSE),FALSE)))),0)</f>
        <v>0</v>
      </c>
      <c r="L2936" s="24">
        <f>SUMIFS(PASTE_FLEX_TRACKER!$D:$D,PASTE_FLEX_TRACKER!$E:$E,MAIN!$A2936,PASTE_FLEX_TRACKER!$B:$B,MAIN!$D2936)</f>
        <v>0</v>
      </c>
      <c r="M2936" s="35" t="s">
        <v>133</v>
      </c>
      <c r="N2936" s="46" t="s">
        <v>563</v>
      </c>
      <c r="O2936" s="46">
        <f>SUMIFS(MAN_ADJ!$L:$L,MAN_ADJ!$K:$K,MAIN!$D2936,MAN_ADJ!$J:$J,MAIN!$S2936)</f>
        <v>0</v>
      </c>
      <c r="P2936" s="25">
        <f t="shared" si="842"/>
        <v>0</v>
      </c>
      <c r="Q2936" s="28">
        <f t="shared" si="833"/>
        <v>0</v>
      </c>
      <c r="R2936" s="38">
        <f t="shared" si="843"/>
        <v>6.3220000000000001</v>
      </c>
      <c r="S2936" s="17" t="s">
        <v>275</v>
      </c>
      <c r="U2936" t="s">
        <v>577</v>
      </c>
      <c r="V2936" t="s">
        <v>735</v>
      </c>
    </row>
    <row r="2937" spans="1:22" x14ac:dyDescent="0.25">
      <c r="A2937" s="17" t="s">
        <v>275</v>
      </c>
      <c r="B2937" s="17" t="s">
        <v>93</v>
      </c>
      <c r="C2937" s="17" t="s">
        <v>209</v>
      </c>
      <c r="D2937" s="17" t="s">
        <v>116</v>
      </c>
      <c r="E2937" s="24">
        <f>IF(U2937="SC",SUMIFS(SC!F:F,SC!A:A,MAIN!D2937,SC!B:B,MAIN!A2937),SUMIFS(Allocations!$H:$H,Allocations!$A:$A,MAIN!$A2937,Allocations!$B:$B,MAIN!$D2937))</f>
        <v>0.22500000000000001</v>
      </c>
      <c r="F2937" s="24">
        <f>IF(U2937="SC",SUMIFS(SC!J:J,SC!A:A,MAIN!D2937,SC!B:B,MAIN!A2937),SUMIFS(Allocations!M:M,Allocations!A:A,MAIN!A2937,Allocations!B:B,MAIN!D2937))</f>
        <v>0</v>
      </c>
      <c r="G2937" s="24">
        <f t="shared" si="840"/>
        <v>0.22500000000000001</v>
      </c>
      <c r="H2937" s="24">
        <f>IFERROR(VLOOKUP(S2937,Swaps_wk!$A$2:$AP$151,HLOOKUP(MAIN!D2937,Swaps_wk!$B$2:$AP$151,150,FALSE),FALSE),0)</f>
        <v>0</v>
      </c>
      <c r="I2937" s="24">
        <f>SUMIFS(PASTE_DQS_TRACKER!$D:$D,PASTE_DQS_TRACKER!$C:$C,MAIN!$A2937,PASTE_DQS_TRACKER!$B:$B,MAIN!$D2937)-SUMIFS(PASTE_DQS_TRACKER!$D:$D,PASTE_DQS_TRACKER!$C:$C,MAIN!$A2937,PASTE_DQS_TRACKER!$E:$E,MAIN!$D2937)</f>
        <v>0</v>
      </c>
      <c r="J2937" s="25">
        <f t="shared" si="841"/>
        <v>0.22500000000000001</v>
      </c>
      <c r="K2937" s="24">
        <f>IFERROR(IF(V2937="Flex",0,IF(D2937=$D$30,VLOOKUP(A2937,MMO_o10M_lease!$A$1:$F$51,5,FALSE),IF(D2937=$D$26,VLOOKUP(D2937,LANDINGS!$A$3:$BR$40,HLOOKUP(A2937,LANDINGS!$B$1:$CF$42,42,FALSE),FALSE)-IFERROR(VLOOKUP(A2937,MMO_o10M_lease!$A$1:$F$38,5,FALSE),0),VLOOKUP(D2937,LANDINGS!$A$3:$CF$40,HLOOKUP(A2937,LANDINGS!$B$1:$CF$42,42,FALSE),FALSE)))),0)</f>
        <v>0</v>
      </c>
      <c r="L2937" s="24">
        <f>SUMIFS(PASTE_FLEX_TRACKER!$D:$D,PASTE_FLEX_TRACKER!$E:$E,MAIN!$A2937,PASTE_FLEX_TRACKER!$B:$B,MAIN!$D2937)</f>
        <v>0</v>
      </c>
      <c r="M2937" s="35" t="s">
        <v>133</v>
      </c>
      <c r="N2937" s="46" t="s">
        <v>563</v>
      </c>
      <c r="O2937" s="46">
        <f>SUMIFS(MAN_ADJ!$L:$L,MAN_ADJ!$K:$K,MAIN!$D2937,MAN_ADJ!$J:$J,MAIN!$S2937)</f>
        <v>0</v>
      </c>
      <c r="P2937" s="25">
        <f t="shared" si="842"/>
        <v>0</v>
      </c>
      <c r="Q2937" s="28">
        <f t="shared" si="833"/>
        <v>0</v>
      </c>
      <c r="R2937" s="38">
        <f t="shared" si="843"/>
        <v>0.22500000000000001</v>
      </c>
      <c r="S2937" s="17" t="s">
        <v>275</v>
      </c>
      <c r="U2937" t="s">
        <v>577</v>
      </c>
      <c r="V2937" t="s">
        <v>735</v>
      </c>
    </row>
    <row r="2938" spans="1:22" x14ac:dyDescent="0.25">
      <c r="A2938" s="17" t="s">
        <v>275</v>
      </c>
      <c r="B2938" s="17" t="s">
        <v>93</v>
      </c>
      <c r="C2938" s="17" t="s">
        <v>209</v>
      </c>
      <c r="D2938" s="17" t="s">
        <v>117</v>
      </c>
      <c r="E2938" s="24">
        <f>IF(U2938="SC",SUMIFS(SC!F:F,SC!A:A,MAIN!D2938,SC!B:B,MAIN!A2938),SUMIFS(Allocations!$H:$H,Allocations!$A:$A,MAIN!$A2938,Allocations!$B:$B,MAIN!$D2938))</f>
        <v>0</v>
      </c>
      <c r="F2938" s="24">
        <f>IF(U2938="SC",SUMIFS(SC!J:J,SC!A:A,MAIN!D2938,SC!B:B,MAIN!A2938),SUMIFS(Allocations!M:M,Allocations!A:A,MAIN!A2938,Allocations!B:B,MAIN!D2938))</f>
        <v>0</v>
      </c>
      <c r="G2938" s="24">
        <f t="shared" si="840"/>
        <v>0</v>
      </c>
      <c r="H2938" s="24">
        <f>IFERROR(VLOOKUP(S2938,Swaps_wk!$A$2:$AP$151,HLOOKUP(MAIN!D2938,Swaps_wk!$B$2:$AP$151,150,FALSE),FALSE),0)</f>
        <v>0</v>
      </c>
      <c r="I2938" s="24">
        <f>SUMIFS(PASTE_DQS_TRACKER!$D:$D,PASTE_DQS_TRACKER!$C:$C,MAIN!$A2938,PASTE_DQS_TRACKER!$B:$B,MAIN!$D2938)-SUMIFS(PASTE_DQS_TRACKER!$D:$D,PASTE_DQS_TRACKER!$C:$C,MAIN!$A2938,PASTE_DQS_TRACKER!$E:$E,MAIN!$D2938)</f>
        <v>0</v>
      </c>
      <c r="J2938" s="25">
        <f t="shared" si="841"/>
        <v>0</v>
      </c>
      <c r="K2938" s="24">
        <f>IFERROR(IF(V2938="Flex",0,IF(D2938=$D$30,VLOOKUP(A2938,MMO_o10M_lease!$A$1:$F$51,5,FALSE),IF(D2938=$D$26,VLOOKUP(D2938,LANDINGS!$A$3:$BR$40,HLOOKUP(A2938,LANDINGS!$B$1:$CF$42,42,FALSE),FALSE)-IFERROR(VLOOKUP(A2938,MMO_o10M_lease!$A$1:$F$38,5,FALSE),0),VLOOKUP(D2938,LANDINGS!$A$3:$CF$40,HLOOKUP(A2938,LANDINGS!$B$1:$CF$42,42,FALSE),FALSE)))),0)</f>
        <v>0</v>
      </c>
      <c r="L2938" s="24">
        <f>SUMIFS(PASTE_FLEX_TRACKER!$D:$D,PASTE_FLEX_TRACKER!$E:$E,MAIN!$A2938,PASTE_FLEX_TRACKER!$B:$B,MAIN!$D2938)</f>
        <v>0</v>
      </c>
      <c r="M2938" s="35" t="s">
        <v>133</v>
      </c>
      <c r="N2938" s="46" t="s">
        <v>563</v>
      </c>
      <c r="O2938" s="46">
        <f>SUMIFS(MAN_ADJ!$L:$L,MAN_ADJ!$K:$K,MAIN!$D2938,MAN_ADJ!$J:$J,MAIN!$S2938)</f>
        <v>0</v>
      </c>
      <c r="P2938" s="25">
        <f t="shared" si="842"/>
        <v>0</v>
      </c>
      <c r="Q2938" s="28" t="str">
        <f t="shared" si="833"/>
        <v>n/a</v>
      </c>
      <c r="R2938" s="38">
        <f t="shared" si="843"/>
        <v>0</v>
      </c>
      <c r="S2938" s="17" t="s">
        <v>275</v>
      </c>
      <c r="U2938" t="s">
        <v>577</v>
      </c>
      <c r="V2938" t="s">
        <v>735</v>
      </c>
    </row>
    <row r="2939" spans="1:22" x14ac:dyDescent="0.25">
      <c r="A2939" s="17" t="s">
        <v>275</v>
      </c>
      <c r="B2939" s="17" t="s">
        <v>93</v>
      </c>
      <c r="C2939" s="17" t="s">
        <v>209</v>
      </c>
      <c r="D2939" s="17" t="s">
        <v>118</v>
      </c>
      <c r="E2939" s="24">
        <f>IF(U2939="SC",SUMIFS(SC!F:F,SC!A:A,MAIN!D2939,SC!B:B,MAIN!A2939),SUMIFS(Allocations!$H:$H,Allocations!$A:$A,MAIN!$A2939,Allocations!$B:$B,MAIN!$D2939))</f>
        <v>17.292999999999999</v>
      </c>
      <c r="F2939" s="24">
        <f>IF(U2939="SC",SUMIFS(SC!J:J,SC!A:A,MAIN!D2939,SC!B:B,MAIN!A2939),SUMIFS(Allocations!M:M,Allocations!A:A,MAIN!A2939,Allocations!B:B,MAIN!D2939))</f>
        <v>0</v>
      </c>
      <c r="G2939" s="24">
        <f t="shared" si="840"/>
        <v>17.292999999999999</v>
      </c>
      <c r="H2939" s="24">
        <f>IFERROR(VLOOKUP(S2939,Swaps_wk!$A$2:$AP$151,HLOOKUP(MAIN!D2939,Swaps_wk!$B$2:$AP$151,150,FALSE),FALSE),0)</f>
        <v>0</v>
      </c>
      <c r="I2939" s="24">
        <f>SUMIFS(PASTE_DQS_TRACKER!$D:$D,PASTE_DQS_TRACKER!$C:$C,MAIN!$A2939,PASTE_DQS_TRACKER!$B:$B,MAIN!$D2939)-SUMIFS(PASTE_DQS_TRACKER!$D:$D,PASTE_DQS_TRACKER!$C:$C,MAIN!$A2939,PASTE_DQS_TRACKER!$E:$E,MAIN!$D2939)</f>
        <v>0</v>
      </c>
      <c r="J2939" s="25">
        <f t="shared" si="841"/>
        <v>17.292999999999999</v>
      </c>
      <c r="K2939" s="24">
        <f>IFERROR(IF(V2939="Flex",0,IF(D2939=$D$30,VLOOKUP(A2939,MMO_o10M_lease!$A$1:$F$51,5,FALSE),IF(D2939=$D$26,VLOOKUP(D2939,LANDINGS!$A$3:$BR$40,HLOOKUP(A2939,LANDINGS!$B$1:$CF$42,42,FALSE),FALSE)-IFERROR(VLOOKUP(A2939,MMO_o10M_lease!$A$1:$F$38,5,FALSE),0),VLOOKUP(D2939,LANDINGS!$A$3:$CF$40,HLOOKUP(A2939,LANDINGS!$B$1:$CF$42,42,FALSE),FALSE)))),0)</f>
        <v>0</v>
      </c>
      <c r="L2939" s="24">
        <f>SUMIFS(PASTE_FLEX_TRACKER!$D:$D,PASTE_FLEX_TRACKER!$E:$E,MAIN!$A2939,PASTE_FLEX_TRACKER!$B:$B,MAIN!$D2939)</f>
        <v>0</v>
      </c>
      <c r="M2939" s="35" t="s">
        <v>133</v>
      </c>
      <c r="N2939" s="46" t="s">
        <v>563</v>
      </c>
      <c r="O2939" s="46">
        <f>SUMIFS(MAN_ADJ!$L:$L,MAN_ADJ!$K:$K,MAIN!$D2939,MAN_ADJ!$J:$J,MAIN!$S2939)</f>
        <v>0</v>
      </c>
      <c r="P2939" s="25">
        <f t="shared" si="842"/>
        <v>0</v>
      </c>
      <c r="Q2939" s="28">
        <f t="shared" si="833"/>
        <v>0</v>
      </c>
      <c r="R2939" s="38">
        <f t="shared" si="843"/>
        <v>17.292999999999999</v>
      </c>
      <c r="S2939" s="17" t="s">
        <v>275</v>
      </c>
      <c r="U2939" t="s">
        <v>577</v>
      </c>
      <c r="V2939" t="s">
        <v>735</v>
      </c>
    </row>
    <row r="2940" spans="1:22" x14ac:dyDescent="0.25">
      <c r="A2940" s="17" t="s">
        <v>275</v>
      </c>
      <c r="B2940" s="17" t="s">
        <v>93</v>
      </c>
      <c r="C2940" s="17" t="s">
        <v>209</v>
      </c>
      <c r="D2940" s="17" t="s">
        <v>119</v>
      </c>
      <c r="E2940" s="24">
        <f>IF(U2940="SC",SUMIFS(SC!F:F,SC!A:A,MAIN!D2940,SC!B:B,MAIN!A2940),SUMIFS(Allocations!$H:$H,Allocations!$A:$A,MAIN!$A2940,Allocations!$B:$B,MAIN!$D2940))</f>
        <v>3.0000000000000001E-3</v>
      </c>
      <c r="F2940" s="24">
        <f>IF(U2940="SC",SUMIFS(SC!J:J,SC!A:A,MAIN!D2940,SC!B:B,MAIN!A2940),SUMIFS(Allocations!M:M,Allocations!A:A,MAIN!A2940,Allocations!B:B,MAIN!D2940))</f>
        <v>0</v>
      </c>
      <c r="G2940" s="24">
        <f t="shared" si="840"/>
        <v>3.0000000000000001E-3</v>
      </c>
      <c r="H2940" s="24">
        <f>IFERROR(VLOOKUP(S2940,Swaps_wk!$A$2:$AP$151,HLOOKUP(MAIN!D2940,Swaps_wk!$B$2:$AP$151,150,FALSE),FALSE),0)</f>
        <v>0</v>
      </c>
      <c r="I2940" s="24">
        <f>SUMIFS(PASTE_DQS_TRACKER!$D:$D,PASTE_DQS_TRACKER!$C:$C,MAIN!$A2940,PASTE_DQS_TRACKER!$B:$B,MAIN!$D2940)-SUMIFS(PASTE_DQS_TRACKER!$D:$D,PASTE_DQS_TRACKER!$C:$C,MAIN!$A2940,PASTE_DQS_TRACKER!$E:$E,MAIN!$D2940)</f>
        <v>0</v>
      </c>
      <c r="J2940" s="25">
        <f t="shared" si="841"/>
        <v>3.0000000000000001E-3</v>
      </c>
      <c r="K2940" s="24">
        <f>IFERROR(IF(V2940="Flex",0,IF(D2940=$D$30,VLOOKUP(A2940,MMO_o10M_lease!$A$1:$F$51,5,FALSE),IF(D2940=$D$26,VLOOKUP(D2940,LANDINGS!$A$3:$BR$40,HLOOKUP(A2940,LANDINGS!$B$1:$CF$42,42,FALSE),FALSE)-IFERROR(VLOOKUP(A2940,MMO_o10M_lease!$A$1:$F$38,5,FALSE),0),VLOOKUP(D2940,LANDINGS!$A$3:$CF$40,HLOOKUP(A2940,LANDINGS!$B$1:$CF$42,42,FALSE),FALSE)))),0)</f>
        <v>0</v>
      </c>
      <c r="L2940" s="24">
        <f>SUMIFS(PASTE_FLEX_TRACKER!$D:$D,PASTE_FLEX_TRACKER!$E:$E,MAIN!$A2940,PASTE_FLEX_TRACKER!$B:$B,MAIN!$D2940)</f>
        <v>0</v>
      </c>
      <c r="M2940" s="35" t="s">
        <v>133</v>
      </c>
      <c r="N2940" s="46" t="s">
        <v>563</v>
      </c>
      <c r="O2940" s="46">
        <f>SUMIFS(MAN_ADJ!$L:$L,MAN_ADJ!$K:$K,MAIN!$D2940,MAN_ADJ!$J:$J,MAIN!$S2940)</f>
        <v>0</v>
      </c>
      <c r="P2940" s="25">
        <f t="shared" si="842"/>
        <v>0</v>
      </c>
      <c r="Q2940" s="28">
        <f t="shared" si="833"/>
        <v>0</v>
      </c>
      <c r="R2940" s="38">
        <f t="shared" si="843"/>
        <v>3.0000000000000001E-3</v>
      </c>
      <c r="S2940" s="17" t="s">
        <v>275</v>
      </c>
      <c r="U2940" t="s">
        <v>577</v>
      </c>
      <c r="V2940" t="s">
        <v>735</v>
      </c>
    </row>
    <row r="2941" spans="1:22" x14ac:dyDescent="0.25">
      <c r="A2941" s="17" t="s">
        <v>275</v>
      </c>
      <c r="B2941" s="17" t="s">
        <v>93</v>
      </c>
      <c r="C2941" s="17" t="s">
        <v>209</v>
      </c>
      <c r="D2941" s="17" t="s">
        <v>120</v>
      </c>
      <c r="E2941" s="24">
        <f>IF(U2941="SC",SUMIFS(SC!F:F,SC!A:A,MAIN!D2941,SC!B:B,MAIN!A2941),SUMIFS(Allocations!$H:$H,Allocations!$A:$A,MAIN!$A2941,Allocations!$B:$B,MAIN!$D2941))</f>
        <v>0</v>
      </c>
      <c r="F2941" s="24">
        <f>IF(U2941="SC",SUMIFS(SC!J:J,SC!A:A,MAIN!D2941,SC!B:B,MAIN!A2941),SUMIFS(Allocations!M:M,Allocations!A:A,MAIN!A2941,Allocations!B:B,MAIN!D2941))</f>
        <v>0</v>
      </c>
      <c r="G2941" s="24">
        <f t="shared" si="840"/>
        <v>0</v>
      </c>
      <c r="H2941" s="24">
        <f>IFERROR(VLOOKUP(S2941,Swaps_wk!$A$2:$AP$151,HLOOKUP(MAIN!D2941,Swaps_wk!$B$2:$AP$151,150,FALSE),FALSE),0)</f>
        <v>0</v>
      </c>
      <c r="I2941" s="24">
        <f>SUMIFS(PASTE_DQS_TRACKER!$D:$D,PASTE_DQS_TRACKER!$C:$C,MAIN!$A2941,PASTE_DQS_TRACKER!$B:$B,MAIN!$D2941)-SUMIFS(PASTE_DQS_TRACKER!$D:$D,PASTE_DQS_TRACKER!$C:$C,MAIN!$A2941,PASTE_DQS_TRACKER!$E:$E,MAIN!$D2941)</f>
        <v>0</v>
      </c>
      <c r="J2941" s="25">
        <f t="shared" si="841"/>
        <v>0</v>
      </c>
      <c r="K2941" s="24">
        <f>IFERROR(IF(V2941="Flex",0,IF(D2941=$D$30,VLOOKUP(A2941,MMO_o10M_lease!$A$1:$F$51,5,FALSE),IF(D2941=$D$26,VLOOKUP(D2941,LANDINGS!$A$3:$BR$40,HLOOKUP(A2941,LANDINGS!$B$1:$CF$42,42,FALSE),FALSE)-IFERROR(VLOOKUP(A2941,MMO_o10M_lease!$A$1:$F$38,5,FALSE),0),VLOOKUP(D2941,LANDINGS!$A$3:$CF$40,HLOOKUP(A2941,LANDINGS!$B$1:$CF$42,42,FALSE),FALSE)))),0)</f>
        <v>0</v>
      </c>
      <c r="L2941" s="24">
        <f>SUMIFS(PASTE_FLEX_TRACKER!$D:$D,PASTE_FLEX_TRACKER!$E:$E,MAIN!$A2941,PASTE_FLEX_TRACKER!$B:$B,MAIN!$D2941)</f>
        <v>0</v>
      </c>
      <c r="M2941" s="35" t="s">
        <v>133</v>
      </c>
      <c r="N2941" s="46" t="s">
        <v>563</v>
      </c>
      <c r="O2941" s="46">
        <f>SUMIFS(MAN_ADJ!$L:$L,MAN_ADJ!$K:$K,MAIN!$D2941,MAN_ADJ!$J:$J,MAIN!$S2941)</f>
        <v>0</v>
      </c>
      <c r="P2941" s="25">
        <f t="shared" si="842"/>
        <v>0</v>
      </c>
      <c r="Q2941" s="28" t="str">
        <f t="shared" si="833"/>
        <v>n/a</v>
      </c>
      <c r="R2941" s="38">
        <f t="shared" si="843"/>
        <v>0</v>
      </c>
      <c r="S2941" s="17" t="s">
        <v>275</v>
      </c>
      <c r="U2941" t="s">
        <v>577</v>
      </c>
      <c r="V2941" t="s">
        <v>735</v>
      </c>
    </row>
    <row r="2942" spans="1:22" x14ac:dyDescent="0.25">
      <c r="A2942" s="17" t="s">
        <v>275</v>
      </c>
      <c r="B2942" s="17" t="s">
        <v>93</v>
      </c>
      <c r="C2942" s="17" t="s">
        <v>209</v>
      </c>
      <c r="D2942" s="17" t="s">
        <v>121</v>
      </c>
      <c r="E2942" s="24">
        <f>IF(U2942="SC",SUMIFS(SC!F:F,SC!A:A,MAIN!D2942,SC!B:B,MAIN!A2942),SUMIFS(Allocations!$H:$H,Allocations!$A:$A,MAIN!$A2942,Allocations!$B:$B,MAIN!$D2942))</f>
        <v>0</v>
      </c>
      <c r="F2942" s="24">
        <f>IF(U2942="SC",SUMIFS(SC!J:J,SC!A:A,MAIN!D2942,SC!B:B,MAIN!A2942),SUMIFS(Allocations!M:M,Allocations!A:A,MAIN!A2942,Allocations!B:B,MAIN!D2942))</f>
        <v>0</v>
      </c>
      <c r="G2942" s="24">
        <f t="shared" si="840"/>
        <v>0</v>
      </c>
      <c r="H2942" s="24">
        <f>IFERROR(VLOOKUP(S2942,Swaps_wk!$A$2:$AP$151,HLOOKUP(MAIN!D2942,Swaps_wk!$B$2:$AP$151,150,FALSE),FALSE),0)</f>
        <v>0</v>
      </c>
      <c r="I2942" s="24">
        <f>SUMIFS(PASTE_DQS_TRACKER!$D:$D,PASTE_DQS_TRACKER!$C:$C,MAIN!$A2942,PASTE_DQS_TRACKER!$B:$B,MAIN!$D2942)-SUMIFS(PASTE_DQS_TRACKER!$D:$D,PASTE_DQS_TRACKER!$C:$C,MAIN!$A2942,PASTE_DQS_TRACKER!$E:$E,MAIN!$D2942)</f>
        <v>0</v>
      </c>
      <c r="J2942" s="25">
        <f t="shared" si="841"/>
        <v>0</v>
      </c>
      <c r="K2942" s="24">
        <f>IFERROR(IF(V2942="Flex",0,IF(D2942=$D$30,VLOOKUP(A2942,MMO_o10M_lease!$A$1:$F$51,5,FALSE),IF(D2942=$D$26,VLOOKUP(D2942,LANDINGS!$A$3:$BR$40,HLOOKUP(A2942,LANDINGS!$B$1:$CF$42,42,FALSE),FALSE)-IFERROR(VLOOKUP(A2942,MMO_o10M_lease!$A$1:$F$38,5,FALSE),0),VLOOKUP(D2942,LANDINGS!$A$3:$CF$40,HLOOKUP(A2942,LANDINGS!$B$1:$CF$42,42,FALSE),FALSE)))),0)</f>
        <v>0</v>
      </c>
      <c r="L2942" s="24">
        <f>SUMIFS(PASTE_FLEX_TRACKER!$D:$D,PASTE_FLEX_TRACKER!$E:$E,MAIN!$A2942,PASTE_FLEX_TRACKER!$B:$B,MAIN!$D2942)</f>
        <v>0</v>
      </c>
      <c r="M2942" s="35" t="s">
        <v>133</v>
      </c>
      <c r="N2942" s="46" t="s">
        <v>563</v>
      </c>
      <c r="O2942" s="46">
        <f>SUMIFS(MAN_ADJ!$L:$L,MAN_ADJ!$K:$K,MAIN!$D2942,MAN_ADJ!$J:$J,MAIN!$S2942)</f>
        <v>0</v>
      </c>
      <c r="P2942" s="25">
        <f t="shared" si="842"/>
        <v>0</v>
      </c>
      <c r="Q2942" s="28" t="str">
        <f t="shared" si="833"/>
        <v>n/a</v>
      </c>
      <c r="R2942" s="38">
        <f t="shared" si="843"/>
        <v>0</v>
      </c>
      <c r="S2942" s="17" t="s">
        <v>275</v>
      </c>
      <c r="U2942" t="s">
        <v>577</v>
      </c>
      <c r="V2942" t="s">
        <v>735</v>
      </c>
    </row>
    <row r="2943" spans="1:22" x14ac:dyDescent="0.25">
      <c r="A2943" s="17" t="s">
        <v>275</v>
      </c>
      <c r="B2943" s="17" t="s">
        <v>93</v>
      </c>
      <c r="C2943" s="17" t="s">
        <v>209</v>
      </c>
      <c r="D2943" s="17" t="s">
        <v>122</v>
      </c>
      <c r="E2943" s="24">
        <f>IF(U2943="SC",SUMIFS(SC!F:F,SC!A:A,MAIN!D2943,SC!B:B,MAIN!A2943),SUMIFS(Allocations!$H:$H,Allocations!$A:$A,MAIN!$A2943,Allocations!$B:$B,MAIN!$D2943))</f>
        <v>0</v>
      </c>
      <c r="F2943" s="24">
        <f>IF(U2943="SC",SUMIFS(SC!J:J,SC!A:A,MAIN!D2943,SC!B:B,MAIN!A2943),SUMIFS(Allocations!M:M,Allocations!A:A,MAIN!A2943,Allocations!B:B,MAIN!D2943))</f>
        <v>0</v>
      </c>
      <c r="G2943" s="24">
        <f t="shared" si="840"/>
        <v>0</v>
      </c>
      <c r="H2943" s="24">
        <f>IFERROR(VLOOKUP(S2943,Swaps_wk!$A$2:$AP$151,HLOOKUP(MAIN!D2943,Swaps_wk!$B$2:$AP$151,150,FALSE),FALSE),0)</f>
        <v>0</v>
      </c>
      <c r="I2943" s="24">
        <f>SUMIFS(PASTE_DQS_TRACKER!$D:$D,PASTE_DQS_TRACKER!$C:$C,MAIN!$A2943,PASTE_DQS_TRACKER!$B:$B,MAIN!$D2943)-SUMIFS(PASTE_DQS_TRACKER!$D:$D,PASTE_DQS_TRACKER!$C:$C,MAIN!$A2943,PASTE_DQS_TRACKER!$E:$E,MAIN!$D2943)</f>
        <v>0</v>
      </c>
      <c r="J2943" s="25">
        <f t="shared" si="841"/>
        <v>0</v>
      </c>
      <c r="K2943" s="24">
        <f>IFERROR(IF(V2943="Flex",0,IF(D2943=$D$30,VLOOKUP(A2943,MMO_o10M_lease!$A$1:$F$51,5,FALSE),IF(D2943=$D$26,VLOOKUP(D2943,LANDINGS!$A$3:$BR$40,HLOOKUP(A2943,LANDINGS!$B$1:$CF$42,42,FALSE),FALSE)-IFERROR(VLOOKUP(A2943,MMO_o10M_lease!$A$1:$F$38,5,FALSE),0),VLOOKUP(D2943,LANDINGS!$A$3:$CF$40,HLOOKUP(A2943,LANDINGS!$B$1:$CF$42,42,FALSE),FALSE)))),0)</f>
        <v>0</v>
      </c>
      <c r="L2943" s="24">
        <f>SUMIFS(PASTE_FLEX_TRACKER!$D:$D,PASTE_FLEX_TRACKER!$E:$E,MAIN!$A2943,PASTE_FLEX_TRACKER!$B:$B,MAIN!$D2943)</f>
        <v>0</v>
      </c>
      <c r="M2943" s="35" t="s">
        <v>133</v>
      </c>
      <c r="N2943" s="46" t="s">
        <v>563</v>
      </c>
      <c r="O2943" s="46">
        <f>SUMIFS(MAN_ADJ!$L:$L,MAN_ADJ!$K:$K,MAIN!$D2943,MAN_ADJ!$J:$J,MAIN!$S2943)</f>
        <v>0</v>
      </c>
      <c r="P2943" s="25">
        <f t="shared" si="842"/>
        <v>0</v>
      </c>
      <c r="Q2943" s="28" t="str">
        <f t="shared" si="833"/>
        <v>n/a</v>
      </c>
      <c r="R2943" s="38">
        <f t="shared" si="843"/>
        <v>0</v>
      </c>
      <c r="S2943" s="17" t="s">
        <v>275</v>
      </c>
      <c r="U2943" t="s">
        <v>577</v>
      </c>
      <c r="V2943" t="s">
        <v>735</v>
      </c>
    </row>
    <row r="2944" spans="1:22" x14ac:dyDescent="0.25">
      <c r="A2944" s="17" t="s">
        <v>275</v>
      </c>
      <c r="B2944" s="17" t="s">
        <v>93</v>
      </c>
      <c r="C2944" s="17" t="s">
        <v>209</v>
      </c>
      <c r="D2944" s="17" t="s">
        <v>123</v>
      </c>
      <c r="E2944" s="24">
        <f>IF(U2944="SC",SUMIFS(SC!F:F,SC!A:A,MAIN!D2944,SC!B:B,MAIN!A2944),SUMIFS(Allocations!$H:$H,Allocations!$A:$A,MAIN!$A2944,Allocations!$B:$B,MAIN!$D2944))</f>
        <v>32.381</v>
      </c>
      <c r="F2944" s="24">
        <f>IF(U2944="SC",SUMIFS(SC!J:J,SC!A:A,MAIN!D2944,SC!B:B,MAIN!A2944),SUMIFS(Allocations!M:M,Allocations!A:A,MAIN!A2944,Allocations!B:B,MAIN!D2944))</f>
        <v>0</v>
      </c>
      <c r="G2944" s="24">
        <f t="shared" si="840"/>
        <v>32.381</v>
      </c>
      <c r="H2944" s="24">
        <f>IFERROR(VLOOKUP(S2944,Swaps_wk!$A$2:$AP$151,HLOOKUP(MAIN!D2944,Swaps_wk!$B$2:$AP$151,150,FALSE),FALSE),0)</f>
        <v>0</v>
      </c>
      <c r="I2944" s="24">
        <f>SUMIFS(PASTE_DQS_TRACKER!$D:$D,PASTE_DQS_TRACKER!$C:$C,MAIN!$A2944,PASTE_DQS_TRACKER!$B:$B,MAIN!$D2944)-SUMIFS(PASTE_DQS_TRACKER!$D:$D,PASTE_DQS_TRACKER!$C:$C,MAIN!$A2944,PASTE_DQS_TRACKER!$E:$E,MAIN!$D2944)</f>
        <v>0</v>
      </c>
      <c r="J2944" s="25">
        <f t="shared" si="841"/>
        <v>32.381</v>
      </c>
      <c r="K2944" s="24">
        <f>IFERROR(IF(V2944="Flex",0,IF(D2944=$D$30,VLOOKUP(A2944,MMO_o10M_lease!$A$1:$F$51,5,FALSE),IF(D2944=$D$26,VLOOKUP(D2944,LANDINGS!$A$3:$BR$40,HLOOKUP(A2944,LANDINGS!$B$1:$CF$42,42,FALSE),FALSE)-IFERROR(VLOOKUP(A2944,MMO_o10M_lease!$A$1:$F$38,5,FALSE),0),VLOOKUP(D2944,LANDINGS!$A$3:$CF$40,HLOOKUP(A2944,LANDINGS!$B$1:$CF$42,42,FALSE),FALSE)))),0)</f>
        <v>0</v>
      </c>
      <c r="L2944" s="24">
        <f>SUMIFS(PASTE_FLEX_TRACKER!$D:$D,PASTE_FLEX_TRACKER!$E:$E,MAIN!$A2944,PASTE_FLEX_TRACKER!$B:$B,MAIN!$D2944)</f>
        <v>0</v>
      </c>
      <c r="M2944" s="35" t="s">
        <v>133</v>
      </c>
      <c r="N2944" s="46" t="s">
        <v>563</v>
      </c>
      <c r="O2944" s="46">
        <f>SUMIFS(MAN_ADJ!$L:$L,MAN_ADJ!$K:$K,MAIN!$D2944,MAN_ADJ!$J:$J,MAIN!$S2944)</f>
        <v>0</v>
      </c>
      <c r="P2944" s="25">
        <f t="shared" si="842"/>
        <v>0</v>
      </c>
      <c r="Q2944" s="28">
        <f t="shared" si="833"/>
        <v>0</v>
      </c>
      <c r="R2944" s="38">
        <f t="shared" si="843"/>
        <v>32.381</v>
      </c>
      <c r="S2944" s="17" t="s">
        <v>275</v>
      </c>
      <c r="U2944" t="s">
        <v>577</v>
      </c>
      <c r="V2944" t="s">
        <v>735</v>
      </c>
    </row>
    <row r="2945" spans="1:22" x14ac:dyDescent="0.25">
      <c r="A2945" s="17" t="s">
        <v>275</v>
      </c>
      <c r="B2945" s="17" t="s">
        <v>93</v>
      </c>
      <c r="C2945" s="17" t="s">
        <v>209</v>
      </c>
      <c r="D2945" s="17" t="s">
        <v>124</v>
      </c>
      <c r="E2945" s="24">
        <f>IF(U2945="SC",SUMIFS(SC!F:F,SC!A:A,MAIN!D2945,SC!B:B,MAIN!A2945),SUMIFS(Allocations!$H:$H,Allocations!$A:$A,MAIN!$A2945,Allocations!$B:$B,MAIN!$D2945))</f>
        <v>1E-3</v>
      </c>
      <c r="F2945" s="24">
        <f>IF(U2945="SC",SUMIFS(SC!J:J,SC!A:A,MAIN!D2945,SC!B:B,MAIN!A2945),SUMIFS(Allocations!M:M,Allocations!A:A,MAIN!A2945,Allocations!B:B,MAIN!D2945))</f>
        <v>0</v>
      </c>
      <c r="G2945" s="24">
        <f t="shared" si="840"/>
        <v>1E-3</v>
      </c>
      <c r="H2945" s="24">
        <f>IFERROR(VLOOKUP(S2945,Swaps_wk!$A$2:$AP$151,HLOOKUP(MAIN!D2945,Swaps_wk!$B$2:$AP$151,150,FALSE),FALSE),0)</f>
        <v>0</v>
      </c>
      <c r="I2945" s="24">
        <f>SUMIFS(PASTE_DQS_TRACKER!$D:$D,PASTE_DQS_TRACKER!$C:$C,MAIN!$A2945,PASTE_DQS_TRACKER!$B:$B,MAIN!$D2945)-SUMIFS(PASTE_DQS_TRACKER!$D:$D,PASTE_DQS_TRACKER!$C:$C,MAIN!$A2945,PASTE_DQS_TRACKER!$E:$E,MAIN!$D2945)</f>
        <v>0</v>
      </c>
      <c r="J2945" s="25">
        <f t="shared" si="841"/>
        <v>1E-3</v>
      </c>
      <c r="K2945" s="24">
        <f>IFERROR(IF(V2945="Flex",0,IF(D2945=$D$30,VLOOKUP(A2945,MMO_o10M_lease!$A$1:$F$51,5,FALSE),IF(D2945=$D$26,VLOOKUP(D2945,LANDINGS!$A$3:$BR$40,HLOOKUP(A2945,LANDINGS!$B$1:$CF$42,42,FALSE),FALSE)-IFERROR(VLOOKUP(A2945,MMO_o10M_lease!$A$1:$F$38,5,FALSE),0),VLOOKUP(D2945,LANDINGS!$A$3:$CF$40,HLOOKUP(A2945,LANDINGS!$B$1:$CF$42,42,FALSE),FALSE)))),0)</f>
        <v>0</v>
      </c>
      <c r="L2945" s="24">
        <f>SUMIFS(PASTE_FLEX_TRACKER!$D:$D,PASTE_FLEX_TRACKER!$E:$E,MAIN!$A2945,PASTE_FLEX_TRACKER!$B:$B,MAIN!$D2945)</f>
        <v>0</v>
      </c>
      <c r="M2945" s="35" t="s">
        <v>133</v>
      </c>
      <c r="N2945" s="46" t="s">
        <v>563</v>
      </c>
      <c r="O2945" s="46">
        <f>SUMIFS(MAN_ADJ!$L:$L,MAN_ADJ!$K:$K,MAIN!$D2945,MAN_ADJ!$J:$J,MAIN!$S2945)</f>
        <v>0</v>
      </c>
      <c r="P2945" s="25">
        <f t="shared" si="842"/>
        <v>0</v>
      </c>
      <c r="Q2945" s="28">
        <f t="shared" si="833"/>
        <v>0</v>
      </c>
      <c r="R2945" s="38">
        <f t="shared" si="843"/>
        <v>1E-3</v>
      </c>
      <c r="S2945" s="17" t="s">
        <v>275</v>
      </c>
      <c r="U2945" t="s">
        <v>577</v>
      </c>
      <c r="V2945" t="s">
        <v>735</v>
      </c>
    </row>
    <row r="2946" spans="1:22" x14ac:dyDescent="0.25">
      <c r="A2946" s="17" t="s">
        <v>275</v>
      </c>
      <c r="B2946" s="17" t="s">
        <v>93</v>
      </c>
      <c r="C2946" s="17" t="s">
        <v>209</v>
      </c>
      <c r="D2946" s="17" t="s">
        <v>125</v>
      </c>
      <c r="E2946" s="24">
        <f>IF(U2946="SC",SUMIFS(SC!F:F,SC!A:A,MAIN!D2946,SC!B:B,MAIN!A2946),SUMIFS(Allocations!$H:$H,Allocations!$A:$A,MAIN!$A2946,Allocations!$B:$B,MAIN!$D2946))</f>
        <v>0</v>
      </c>
      <c r="F2946" s="24">
        <f>IF(U2946="SC",SUMIFS(SC!J:J,SC!A:A,MAIN!D2946,SC!B:B,MAIN!A2946),SUMIFS(Allocations!M:M,Allocations!A:A,MAIN!A2946,Allocations!B:B,MAIN!D2946))</f>
        <v>0</v>
      </c>
      <c r="G2946" s="24">
        <f t="shared" si="840"/>
        <v>0</v>
      </c>
      <c r="H2946" s="24">
        <f>IFERROR(VLOOKUP(S2946,Swaps_wk!$A$2:$AP$151,HLOOKUP(MAIN!D2946,Swaps_wk!$B$2:$AP$151,150,FALSE),FALSE),0)</f>
        <v>0</v>
      </c>
      <c r="I2946" s="24">
        <f>SUMIFS(PASTE_DQS_TRACKER!$D:$D,PASTE_DQS_TRACKER!$C:$C,MAIN!$A2946,PASTE_DQS_TRACKER!$B:$B,MAIN!$D2946)-SUMIFS(PASTE_DQS_TRACKER!$D:$D,PASTE_DQS_TRACKER!$C:$C,MAIN!$A2946,PASTE_DQS_TRACKER!$E:$E,MAIN!$D2946)</f>
        <v>0</v>
      </c>
      <c r="J2946" s="25">
        <f t="shared" si="841"/>
        <v>0</v>
      </c>
      <c r="K2946" s="24">
        <f>IFERROR(IF(V2946="Flex",0,IF(D2946=$D$30,VLOOKUP(A2946,MMO_o10M_lease!$A$1:$F$51,5,FALSE),IF(D2946=$D$26,VLOOKUP(D2946,LANDINGS!$A$3:$BR$40,HLOOKUP(A2946,LANDINGS!$B$1:$CF$42,42,FALSE),FALSE)-IFERROR(VLOOKUP(A2946,MMO_o10M_lease!$A$1:$F$38,5,FALSE),0),VLOOKUP(D2946,LANDINGS!$A$3:$CF$40,HLOOKUP(A2946,LANDINGS!$B$1:$CF$42,42,FALSE),FALSE)))),0)</f>
        <v>0</v>
      </c>
      <c r="L2946" s="24">
        <f>SUMIFS(PASTE_FLEX_TRACKER!$D:$D,PASTE_FLEX_TRACKER!$E:$E,MAIN!$A2946,PASTE_FLEX_TRACKER!$B:$B,MAIN!$D2946)</f>
        <v>0</v>
      </c>
      <c r="M2946" s="35" t="s">
        <v>133</v>
      </c>
      <c r="N2946" s="46" t="s">
        <v>563</v>
      </c>
      <c r="O2946" s="46">
        <f>SUMIFS(MAN_ADJ!$L:$L,MAN_ADJ!$K:$K,MAIN!$D2946,MAN_ADJ!$J:$J,MAIN!$S2946)</f>
        <v>0</v>
      </c>
      <c r="P2946" s="25">
        <f t="shared" si="842"/>
        <v>0</v>
      </c>
      <c r="Q2946" s="28" t="str">
        <f t="shared" si="833"/>
        <v>n/a</v>
      </c>
      <c r="R2946" s="38">
        <f t="shared" si="843"/>
        <v>0</v>
      </c>
      <c r="S2946" s="17" t="s">
        <v>275</v>
      </c>
      <c r="U2946" t="s">
        <v>577</v>
      </c>
      <c r="V2946" t="s">
        <v>735</v>
      </c>
    </row>
    <row r="2947" spans="1:22" x14ac:dyDescent="0.25">
      <c r="A2947" s="17" t="s">
        <v>275</v>
      </c>
      <c r="B2947" s="17" t="s">
        <v>93</v>
      </c>
      <c r="C2947" s="17" t="s">
        <v>209</v>
      </c>
      <c r="D2947" s="17" t="s">
        <v>126</v>
      </c>
      <c r="E2947" s="24">
        <f>IF(U2947="SC",SUMIFS(SC!F:F,SC!A:A,MAIN!D2947,SC!B:B,MAIN!A2947),SUMIFS(Allocations!$H:$H,Allocations!$A:$A,MAIN!$A2947,Allocations!$B:$B,MAIN!$D2947))</f>
        <v>0</v>
      </c>
      <c r="F2947" s="24">
        <f>IF(U2947="SC",SUMIFS(SC!J:J,SC!A:A,MAIN!D2947,SC!B:B,MAIN!A2947),SUMIFS(Allocations!M:M,Allocations!A:A,MAIN!A2947,Allocations!B:B,MAIN!D2947))</f>
        <v>0</v>
      </c>
      <c r="G2947" s="24">
        <f t="shared" si="840"/>
        <v>0</v>
      </c>
      <c r="H2947" s="24">
        <f>IFERROR(VLOOKUP(S2947,Swaps_wk!$A$2:$AP$151,HLOOKUP(MAIN!D2947,Swaps_wk!$B$2:$AP$151,150,FALSE),FALSE),0)</f>
        <v>0</v>
      </c>
      <c r="I2947" s="24">
        <f>SUMIFS(PASTE_DQS_TRACKER!$D:$D,PASTE_DQS_TRACKER!$C:$C,MAIN!$A2947,PASTE_DQS_TRACKER!$B:$B,MAIN!$D2947)-SUMIFS(PASTE_DQS_TRACKER!$D:$D,PASTE_DQS_TRACKER!$C:$C,MAIN!$A2947,PASTE_DQS_TRACKER!$E:$E,MAIN!$D2947)</f>
        <v>0</v>
      </c>
      <c r="J2947" s="25">
        <f t="shared" si="841"/>
        <v>0</v>
      </c>
      <c r="K2947" s="24">
        <f>IFERROR(IF(V2947="Flex",0,IF(D2947=$D$30,VLOOKUP(A2947,MMO_o10M_lease!$A$1:$F$51,5,FALSE),IF(D2947=$D$26,VLOOKUP(D2947,LANDINGS!$A$3:$BR$40,HLOOKUP(A2947,LANDINGS!$B$1:$CF$42,42,FALSE),FALSE)-IFERROR(VLOOKUP(A2947,MMO_o10M_lease!$A$1:$F$38,5,FALSE),0),VLOOKUP(D2947,LANDINGS!$A$3:$CF$40,HLOOKUP(A2947,LANDINGS!$B$1:$CF$42,42,FALSE),FALSE)))),0)</f>
        <v>0</v>
      </c>
      <c r="L2947" s="24">
        <f>SUMIFS(PASTE_FLEX_TRACKER!$D:$D,PASTE_FLEX_TRACKER!$E:$E,MAIN!$A2947,PASTE_FLEX_TRACKER!$B:$B,MAIN!$D2947)</f>
        <v>0</v>
      </c>
      <c r="M2947" s="35" t="s">
        <v>133</v>
      </c>
      <c r="N2947" s="46" t="s">
        <v>563</v>
      </c>
      <c r="O2947" s="46">
        <f>SUMIFS(MAN_ADJ!$L:$L,MAN_ADJ!$K:$K,MAIN!$D2947,MAN_ADJ!$J:$J,MAIN!$S2947)</f>
        <v>0</v>
      </c>
      <c r="P2947" s="25">
        <f t="shared" si="842"/>
        <v>0</v>
      </c>
      <c r="Q2947" s="28" t="str">
        <f t="shared" si="833"/>
        <v>n/a</v>
      </c>
      <c r="R2947" s="38">
        <f t="shared" si="843"/>
        <v>0</v>
      </c>
      <c r="S2947" s="17" t="s">
        <v>275</v>
      </c>
      <c r="U2947" t="s">
        <v>577</v>
      </c>
      <c r="V2947" t="s">
        <v>735</v>
      </c>
    </row>
    <row r="2948" spans="1:22" x14ac:dyDescent="0.25">
      <c r="A2948" s="17" t="s">
        <v>275</v>
      </c>
      <c r="B2948" s="17" t="s">
        <v>93</v>
      </c>
      <c r="C2948" s="17" t="s">
        <v>209</v>
      </c>
      <c r="D2948" s="17" t="s">
        <v>127</v>
      </c>
      <c r="E2948" s="24">
        <f>IF(U2948="SC",SUMIFS(SC!F:F,SC!A:A,MAIN!D2948,SC!B:B,MAIN!A2948),SUMIFS(Allocations!$H:$H,Allocations!$A:$A,MAIN!$A2948,Allocations!$B:$B,MAIN!$D2948))</f>
        <v>0</v>
      </c>
      <c r="F2948" s="24">
        <f>IF(U2948="SC",SUMIFS(SC!J:J,SC!A:A,MAIN!D2948,SC!B:B,MAIN!A2948),SUMIFS(Allocations!M:M,Allocations!A:A,MAIN!A2948,Allocations!B:B,MAIN!D2948))</f>
        <v>0</v>
      </c>
      <c r="G2948" s="24">
        <f t="shared" si="840"/>
        <v>0</v>
      </c>
      <c r="H2948" s="24">
        <f>IFERROR(VLOOKUP(S2948,Swaps_wk!$A$2:$AP$151,HLOOKUP(MAIN!D2948,Swaps_wk!$B$2:$AP$151,150,FALSE),FALSE),0)</f>
        <v>0</v>
      </c>
      <c r="I2948" s="24">
        <f>SUMIFS(PASTE_DQS_TRACKER!$D:$D,PASTE_DQS_TRACKER!$C:$C,MAIN!$A2948,PASTE_DQS_TRACKER!$B:$B,MAIN!$D2948)-SUMIFS(PASTE_DQS_TRACKER!$D:$D,PASTE_DQS_TRACKER!$C:$C,MAIN!$A2948,PASTE_DQS_TRACKER!$E:$E,MAIN!$D2948)</f>
        <v>0</v>
      </c>
      <c r="J2948" s="25">
        <f t="shared" si="841"/>
        <v>0</v>
      </c>
      <c r="K2948" s="24">
        <f>IFERROR(IF(V2948="Flex",0,IF(D2948=$D$30,VLOOKUP(A2948,MMO_o10M_lease!$A$1:$F$51,5,FALSE),IF(D2948=$D$26,VLOOKUP(D2948,LANDINGS!$A$3:$BR$40,HLOOKUP(A2948,LANDINGS!$B$1:$CF$42,42,FALSE),FALSE)-IFERROR(VLOOKUP(A2948,MMO_o10M_lease!$A$1:$F$38,5,FALSE),0),VLOOKUP(D2948,LANDINGS!$A$3:$CF$40,HLOOKUP(A2948,LANDINGS!$B$1:$CF$42,42,FALSE),FALSE)))),0)</f>
        <v>0</v>
      </c>
      <c r="L2948" s="24">
        <f>SUMIFS(PASTE_FLEX_TRACKER!$D:$D,PASTE_FLEX_TRACKER!$E:$E,MAIN!$A2948,PASTE_FLEX_TRACKER!$B:$B,MAIN!$D2948)</f>
        <v>0</v>
      </c>
      <c r="M2948" s="35" t="s">
        <v>133</v>
      </c>
      <c r="N2948" s="46" t="s">
        <v>563</v>
      </c>
      <c r="O2948" s="46">
        <f>SUMIFS(MAN_ADJ!$L:$L,MAN_ADJ!$K:$K,MAIN!$D2948,MAN_ADJ!$J:$J,MAIN!$S2948)</f>
        <v>0</v>
      </c>
      <c r="P2948" s="25">
        <f t="shared" si="842"/>
        <v>0</v>
      </c>
      <c r="Q2948" s="28" t="str">
        <f t="shared" si="833"/>
        <v>n/a</v>
      </c>
      <c r="R2948" s="38">
        <f t="shared" si="843"/>
        <v>0</v>
      </c>
      <c r="S2948" s="17" t="s">
        <v>275</v>
      </c>
      <c r="U2948" t="s">
        <v>577</v>
      </c>
      <c r="V2948" t="s">
        <v>735</v>
      </c>
    </row>
    <row r="2949" spans="1:22" x14ac:dyDescent="0.25">
      <c r="A2949" s="17" t="s">
        <v>275</v>
      </c>
      <c r="B2949" s="17" t="s">
        <v>93</v>
      </c>
      <c r="C2949" s="17" t="s">
        <v>209</v>
      </c>
      <c r="D2949" s="17" t="s">
        <v>184</v>
      </c>
      <c r="E2949" s="24">
        <f>IF(U2949="SC",SUMIFS(SC!F:F,SC!A:A,MAIN!D2949,SC!B:B,MAIN!A2949),SUMIFS(Allocations!$H:$H,Allocations!$A:$A,MAIN!$A2949,Allocations!$B:$B,MAIN!$D2949))</f>
        <v>0</v>
      </c>
      <c r="F2949" s="24">
        <f>IF(U2949="SC",SUMIFS(SC!J:J,SC!A:A,MAIN!D2949,SC!B:B,MAIN!A2949),SUMIFS(Allocations!M:M,Allocations!A:A,MAIN!A2949,Allocations!B:B,MAIN!D2949))</f>
        <v>0</v>
      </c>
      <c r="G2949" s="24">
        <f t="shared" ref="G2949:G2952" si="844">E2949+F2949</f>
        <v>0</v>
      </c>
      <c r="H2949" s="24">
        <f>IFERROR(VLOOKUP(S2949,Swaps_wk!$A$2:$AP$151,HLOOKUP(MAIN!D2949,Swaps_wk!$B$2:$AP$151,150,FALSE),FALSE),0)</f>
        <v>0</v>
      </c>
      <c r="I2949" s="24">
        <f>SUMIFS(PASTE_DQS_TRACKER!$D:$D,PASTE_DQS_TRACKER!$C:$C,MAIN!$A2949,PASTE_DQS_TRACKER!$B:$B,MAIN!$D2949)-SUMIFS(PASTE_DQS_TRACKER!$D:$D,PASTE_DQS_TRACKER!$C:$C,MAIN!$A2949,PASTE_DQS_TRACKER!$E:$E,MAIN!$D2949)</f>
        <v>0</v>
      </c>
      <c r="J2949" s="25">
        <f t="shared" ref="J2949:J2952" si="845">G2949+I2949</f>
        <v>0</v>
      </c>
      <c r="K2949" s="24">
        <f>IFERROR(IF(V2949="Flex",0,IF(D2949=$D$30,VLOOKUP(A2949,MMO_o10M_lease!$A$1:$F$51,5,FALSE),IF(D2949=$D$26,VLOOKUP(D2949,LANDINGS!$A$3:$BR$40,HLOOKUP(A2949,LANDINGS!$B$1:$CF$42,42,FALSE),FALSE)-IFERROR(VLOOKUP(A2949,MMO_o10M_lease!$A$1:$F$38,5,FALSE),0),VLOOKUP(D2949,LANDINGS!$A$3:$CF$40,HLOOKUP(A2949,LANDINGS!$B$1:$CF$42,42,FALSE),FALSE)))),0)</f>
        <v>0</v>
      </c>
      <c r="L2949" s="24">
        <f>SUMIFS(PASTE_FLEX_TRACKER!$D:$D,PASTE_FLEX_TRACKER!$E:$E,MAIN!$A2949,PASTE_FLEX_TRACKER!$B:$B,MAIN!$D2949)</f>
        <v>0</v>
      </c>
      <c r="M2949" s="35" t="s">
        <v>133</v>
      </c>
      <c r="N2949" s="46" t="s">
        <v>563</v>
      </c>
      <c r="O2949" s="46">
        <f>SUMIFS(MAN_ADJ!$L:$L,MAN_ADJ!$K:$K,MAIN!$D2949,MAN_ADJ!$J:$J,MAIN!$S2949)</f>
        <v>0</v>
      </c>
      <c r="P2949" s="25">
        <f t="shared" si="842"/>
        <v>0</v>
      </c>
      <c r="Q2949" s="28" t="str">
        <f t="shared" ref="Q2949:Q2952" si="846">IFERROR(P2949/J2949,"n/a")</f>
        <v>n/a</v>
      </c>
      <c r="R2949" s="38">
        <f t="shared" ref="R2949:R2952" si="847">J2949-P2949</f>
        <v>0</v>
      </c>
      <c r="S2949" s="17" t="s">
        <v>275</v>
      </c>
      <c r="U2949" t="s">
        <v>577</v>
      </c>
      <c r="V2949" t="s">
        <v>735</v>
      </c>
    </row>
    <row r="2950" spans="1:22" x14ac:dyDescent="0.25">
      <c r="A2950" s="17" t="s">
        <v>275</v>
      </c>
      <c r="B2950" s="17" t="s">
        <v>93</v>
      </c>
      <c r="C2950" s="17" t="s">
        <v>209</v>
      </c>
      <c r="D2950" s="17" t="s">
        <v>128</v>
      </c>
      <c r="E2950" s="24">
        <f>IF(U2950="SC",SUMIFS(SC!F:F,SC!A:A,MAIN!D2950,SC!B:B,MAIN!A2950),SUMIFS(Allocations!$H:$H,Allocations!$A:$A,MAIN!$A2950,Allocations!$B:$B,MAIN!$D2950))</f>
        <v>0</v>
      </c>
      <c r="F2950" s="24">
        <f>IF(U2950="SC",SUMIFS(SC!J:J,SC!A:A,MAIN!D2950,SC!B:B,MAIN!A2950),SUMIFS(Allocations!M:M,Allocations!A:A,MAIN!A2950,Allocations!B:B,MAIN!D2950))</f>
        <v>0</v>
      </c>
      <c r="G2950" s="24">
        <f t="shared" si="844"/>
        <v>0</v>
      </c>
      <c r="H2950" s="24">
        <f>IFERROR(VLOOKUP(S2950,Swaps_wk!$A$2:$AP$151,HLOOKUP(MAIN!D2950,Swaps_wk!$B$2:$AP$151,150,FALSE),FALSE),0)</f>
        <v>0</v>
      </c>
      <c r="I2950" s="24">
        <f>SUMIFS(PASTE_DQS_TRACKER!$D:$D,PASTE_DQS_TRACKER!$C:$C,MAIN!$A2950,PASTE_DQS_TRACKER!$B:$B,MAIN!$D2950)-SUMIFS(PASTE_DQS_TRACKER!$D:$D,PASTE_DQS_TRACKER!$C:$C,MAIN!$A2950,PASTE_DQS_TRACKER!$E:$E,MAIN!$D2950)</f>
        <v>0</v>
      </c>
      <c r="J2950" s="25">
        <f t="shared" si="845"/>
        <v>0</v>
      </c>
      <c r="K2950" s="24">
        <f>IFERROR(IF(V2950="Flex",0,IF(D2950=$D$30,VLOOKUP(A2950,MMO_o10M_lease!$A$1:$F$51,5,FALSE),IF(D2950=$D$26,VLOOKUP(D2950,LANDINGS!$A$3:$BR$40,HLOOKUP(A2950,LANDINGS!$B$1:$CF$42,42,FALSE),FALSE)-IFERROR(VLOOKUP(A2950,MMO_o10M_lease!$A$1:$F$38,5,FALSE),0),VLOOKUP(D2950,LANDINGS!$A$3:$CF$40,HLOOKUP(A2950,LANDINGS!$B$1:$CF$42,42,FALSE),FALSE)))),0)</f>
        <v>0</v>
      </c>
      <c r="L2950" s="24">
        <f>SUMIFS(PASTE_FLEX_TRACKER!$D:$D,PASTE_FLEX_TRACKER!$E:$E,MAIN!$A2950,PASTE_FLEX_TRACKER!$B:$B,MAIN!$D2950)</f>
        <v>0</v>
      </c>
      <c r="M2950" s="35" t="s">
        <v>133</v>
      </c>
      <c r="N2950" s="46" t="s">
        <v>563</v>
      </c>
      <c r="O2950" s="46">
        <f>SUMIFS(MAN_ADJ!$L:$L,MAN_ADJ!$K:$K,MAIN!$D2950,MAN_ADJ!$J:$J,MAIN!$S2950)</f>
        <v>0</v>
      </c>
      <c r="P2950" s="25">
        <f t="shared" si="842"/>
        <v>0</v>
      </c>
      <c r="Q2950" s="28" t="str">
        <f t="shared" si="846"/>
        <v>n/a</v>
      </c>
      <c r="R2950" s="38">
        <f t="shared" si="847"/>
        <v>0</v>
      </c>
      <c r="S2950" s="17" t="s">
        <v>275</v>
      </c>
      <c r="U2950" t="s">
        <v>577</v>
      </c>
      <c r="V2950" t="s">
        <v>735</v>
      </c>
    </row>
    <row r="2951" spans="1:22" x14ac:dyDescent="0.25">
      <c r="A2951" s="17" t="s">
        <v>275</v>
      </c>
      <c r="B2951" s="17" t="s">
        <v>93</v>
      </c>
      <c r="C2951" s="17" t="s">
        <v>209</v>
      </c>
      <c r="D2951" s="17" t="s">
        <v>129</v>
      </c>
      <c r="E2951" s="24">
        <f>IF(U2951="SC",SUMIFS(SC!F:F,SC!A:A,MAIN!D2951,SC!B:B,MAIN!A2951),SUMIFS(Allocations!$H:$H,Allocations!$A:$A,MAIN!$A2951,Allocations!$B:$B,MAIN!$D2951))</f>
        <v>0</v>
      </c>
      <c r="F2951" s="24">
        <f>IF(U2951="SC",SUMIFS(SC!J:J,SC!A:A,MAIN!D2951,SC!B:B,MAIN!A2951),SUMIFS(Allocations!M:M,Allocations!A:A,MAIN!A2951,Allocations!B:B,MAIN!D2951))</f>
        <v>0</v>
      </c>
      <c r="G2951" s="24">
        <f t="shared" si="844"/>
        <v>0</v>
      </c>
      <c r="H2951" s="24">
        <f>IFERROR(VLOOKUP(S2951,Swaps_wk!$A$2:$AP$151,HLOOKUP(MAIN!D2951,Swaps_wk!$B$2:$AP$151,150,FALSE),FALSE),0)</f>
        <v>0</v>
      </c>
      <c r="I2951" s="24">
        <f>SUMIFS(PASTE_DQS_TRACKER!$D:$D,PASTE_DQS_TRACKER!$C:$C,MAIN!$A2951,PASTE_DQS_TRACKER!$B:$B,MAIN!$D2951)-SUMIFS(PASTE_DQS_TRACKER!$D:$D,PASTE_DQS_TRACKER!$C:$C,MAIN!$A2951,PASTE_DQS_TRACKER!$E:$E,MAIN!$D2951)</f>
        <v>0</v>
      </c>
      <c r="J2951" s="25">
        <f t="shared" si="845"/>
        <v>0</v>
      </c>
      <c r="K2951" s="24">
        <f>IFERROR(IF(V2951="Flex",0,IF(D2951=$D$30,VLOOKUP(A2951,MMO_o10M_lease!$A$1:$F$51,5,FALSE),IF(D2951=$D$26,VLOOKUP(D2951,LANDINGS!$A$3:$BR$40,HLOOKUP(A2951,LANDINGS!$B$1:$CF$42,42,FALSE),FALSE)-IFERROR(VLOOKUP(A2951,MMO_o10M_lease!$A$1:$F$38,5,FALSE),0),VLOOKUP(D2951,LANDINGS!$A$3:$CF$40,HLOOKUP(A2951,LANDINGS!$B$1:$CF$42,42,FALSE),FALSE)))),0)</f>
        <v>0</v>
      </c>
      <c r="L2951" s="24">
        <f>SUMIFS(PASTE_FLEX_TRACKER!$D:$D,PASTE_FLEX_TRACKER!$E:$E,MAIN!$A2951,PASTE_FLEX_TRACKER!$B:$B,MAIN!$D2951)</f>
        <v>0</v>
      </c>
      <c r="M2951" s="35" t="s">
        <v>133</v>
      </c>
      <c r="N2951" s="46" t="s">
        <v>563</v>
      </c>
      <c r="O2951" s="46">
        <f>SUMIFS(MAN_ADJ!$L:$L,MAN_ADJ!$K:$K,MAIN!$D2951,MAN_ADJ!$J:$J,MAIN!$S2951)</f>
        <v>0</v>
      </c>
      <c r="P2951" s="25">
        <f t="shared" si="842"/>
        <v>0</v>
      </c>
      <c r="Q2951" s="28" t="str">
        <f t="shared" si="846"/>
        <v>n/a</v>
      </c>
      <c r="R2951" s="38">
        <f t="shared" si="847"/>
        <v>0</v>
      </c>
      <c r="S2951" s="17" t="s">
        <v>275</v>
      </c>
      <c r="U2951" t="s">
        <v>577</v>
      </c>
      <c r="V2951" t="s">
        <v>735</v>
      </c>
    </row>
    <row r="2952" spans="1:22" x14ac:dyDescent="0.25">
      <c r="A2952" s="17" t="s">
        <v>275</v>
      </c>
      <c r="B2952" s="17" t="s">
        <v>93</v>
      </c>
      <c r="C2952" s="17" t="s">
        <v>209</v>
      </c>
      <c r="D2952" s="17" t="s">
        <v>155</v>
      </c>
      <c r="E2952" s="24">
        <f>IF(U2952="SC",SUMIFS(SC!F:F,SC!A:A,MAIN!D2952,SC!B:B,MAIN!A2952),SUMIFS(Allocations!$H:$H,Allocations!$A:$A,MAIN!$A2952,Allocations!$B:$B,MAIN!$D2952))</f>
        <v>0</v>
      </c>
      <c r="F2952" s="24">
        <f>IF(U2952="SC",SUMIFS(SC!J:J,SC!A:A,MAIN!D2952,SC!B:B,MAIN!A2952),SUMIFS(Allocations!M:M,Allocations!A:A,MAIN!A2952,Allocations!B:B,MAIN!D2952))</f>
        <v>0</v>
      </c>
      <c r="G2952" s="24">
        <f t="shared" si="844"/>
        <v>0</v>
      </c>
      <c r="H2952" s="24">
        <f>IFERROR(VLOOKUP(S2952,Swaps_wk!$A$2:$AP$151,HLOOKUP(MAIN!D2952,Swaps_wk!$B$2:$AP$151,150,FALSE),FALSE),0)</f>
        <v>0</v>
      </c>
      <c r="I2952" s="24">
        <f>SUMIFS(PASTE_DQS_TRACKER!$D:$D,PASTE_DQS_TRACKER!$C:$C,MAIN!$A2952,PASTE_DQS_TRACKER!$B:$B,MAIN!$D2952)-SUMIFS(PASTE_DQS_TRACKER!$D:$D,PASTE_DQS_TRACKER!$C:$C,MAIN!$A2952,PASTE_DQS_TRACKER!$E:$E,MAIN!$D2952)</f>
        <v>0</v>
      </c>
      <c r="J2952" s="25">
        <f t="shared" si="845"/>
        <v>0</v>
      </c>
      <c r="K2952" s="24">
        <f>IFERROR(IF(V2952="Flex",0,IF(D2952=$D$30,VLOOKUP(A2952,MMO_o10M_lease!$A$1:$F$51,5,FALSE),IF(D2952=$D$26,VLOOKUP(D2952,LANDINGS!$A$3:$BR$40,HLOOKUP(A2952,LANDINGS!$B$1:$CF$42,42,FALSE),FALSE)-IFERROR(VLOOKUP(A2952,MMO_o10M_lease!$A$1:$F$38,5,FALSE),0),VLOOKUP(D2952,LANDINGS!$A$3:$CF$40,HLOOKUP(A2952,LANDINGS!$B$1:$CF$42,42,FALSE),FALSE)))),0)</f>
        <v>0</v>
      </c>
      <c r="L2952" s="24">
        <f>SUMIFS(PASTE_FLEX_TRACKER!$D:$D,PASTE_FLEX_TRACKER!$E:$E,MAIN!$A2952,PASTE_FLEX_TRACKER!$B:$B,MAIN!$D2952)</f>
        <v>0</v>
      </c>
      <c r="M2952" s="35" t="s">
        <v>133</v>
      </c>
      <c r="N2952" s="46" t="s">
        <v>563</v>
      </c>
      <c r="O2952" s="46">
        <f>SUMIFS(MAN_ADJ!$L:$L,MAN_ADJ!$K:$K,MAIN!$D2952,MAN_ADJ!$J:$J,MAIN!$S2952)</f>
        <v>0</v>
      </c>
      <c r="P2952" s="25">
        <f t="shared" si="842"/>
        <v>0</v>
      </c>
      <c r="Q2952" s="28" t="str">
        <f t="shared" si="846"/>
        <v>n/a</v>
      </c>
      <c r="R2952" s="38">
        <f t="shared" si="847"/>
        <v>0</v>
      </c>
      <c r="S2952" s="17" t="s">
        <v>275</v>
      </c>
      <c r="U2952" t="s">
        <v>577</v>
      </c>
      <c r="V2952" t="s">
        <v>735</v>
      </c>
    </row>
    <row r="2953" spans="1:22" x14ac:dyDescent="0.25">
      <c r="A2953" s="17" t="s">
        <v>275</v>
      </c>
      <c r="B2953" s="17" t="s">
        <v>93</v>
      </c>
      <c r="C2953" s="17" t="s">
        <v>209</v>
      </c>
      <c r="D2953" s="17" t="s">
        <v>130</v>
      </c>
      <c r="E2953" s="24">
        <f>IF(U2953="SC",SUMIFS(SC!F:F,SC!A:A,MAIN!D2953,SC!B:B,MAIN!A2953),SUMIFS(Allocations!$H:$H,Allocations!$A:$A,MAIN!$A2953,Allocations!$B:$B,MAIN!$D2953))</f>
        <v>0</v>
      </c>
      <c r="F2953" s="24">
        <f>IF(U2953="SC",SUMIFS(SC!J:J,SC!A:A,MAIN!D2953,SC!B:B,MAIN!A2953),SUMIFS(Allocations!M:M,Allocations!A:A,MAIN!A2953,Allocations!B:B,MAIN!D2953))</f>
        <v>0</v>
      </c>
      <c r="G2953" s="24">
        <f t="shared" si="840"/>
        <v>0</v>
      </c>
      <c r="H2953" s="24">
        <f>IFERROR(VLOOKUP(S2953,Swaps_wk!$A$2:$AP$151,HLOOKUP(MAIN!D2953,Swaps_wk!$B$2:$AP$151,150,FALSE),FALSE),0)</f>
        <v>0</v>
      </c>
      <c r="I2953" s="24">
        <f>SUMIFS(PASTE_DQS_TRACKER!$D:$D,PASTE_DQS_TRACKER!$C:$C,MAIN!$A2953,PASTE_DQS_TRACKER!$B:$B,MAIN!$D2953)-SUMIFS(PASTE_DQS_TRACKER!$D:$D,PASTE_DQS_TRACKER!$C:$C,MAIN!$A2953,PASTE_DQS_TRACKER!$E:$E,MAIN!$D2953)</f>
        <v>0</v>
      </c>
      <c r="J2953" s="25">
        <f t="shared" si="841"/>
        <v>0</v>
      </c>
      <c r="K2953" s="24">
        <f>IFERROR(IF(V2953="Flex",0,IF(D2953=$D$30,VLOOKUP(A2953,MMO_o10M_lease!$A$1:$F$51,5,FALSE),IF(D2953=$D$26,VLOOKUP(D2953,LANDINGS!$A$3:$BR$40,HLOOKUP(A2953,LANDINGS!$B$1:$CF$42,42,FALSE),FALSE)-IFERROR(VLOOKUP(A2953,MMO_o10M_lease!$A$1:$F$38,5,FALSE),0),VLOOKUP(D2953,LANDINGS!$A$3:$CF$40,HLOOKUP(A2953,LANDINGS!$B$1:$CF$42,42,FALSE),FALSE)))),0)</f>
        <v>0</v>
      </c>
      <c r="L2953" s="24">
        <f>SUMIFS(PASTE_FLEX_TRACKER!$D:$D,PASTE_FLEX_TRACKER!$E:$E,MAIN!$A2953,PASTE_FLEX_TRACKER!$B:$B,MAIN!$D2953)</f>
        <v>0</v>
      </c>
      <c r="M2953" s="35" t="s">
        <v>133</v>
      </c>
      <c r="N2953" s="46" t="s">
        <v>563</v>
      </c>
      <c r="O2953" s="46">
        <f>SUMIFS(MAN_ADJ!$L:$L,MAN_ADJ!$K:$K,MAIN!$D2953,MAN_ADJ!$J:$J,MAIN!$S2953)</f>
        <v>0</v>
      </c>
      <c r="P2953" s="25">
        <f t="shared" si="842"/>
        <v>0</v>
      </c>
      <c r="Q2953" s="28" t="str">
        <f t="shared" si="833"/>
        <v>n/a</v>
      </c>
      <c r="R2953" s="38">
        <f t="shared" si="843"/>
        <v>0</v>
      </c>
      <c r="S2953" s="17" t="s">
        <v>275</v>
      </c>
      <c r="U2953" t="s">
        <v>577</v>
      </c>
      <c r="V2953" t="s">
        <v>735</v>
      </c>
    </row>
    <row r="2954" spans="1:22" x14ac:dyDescent="0.25">
      <c r="A2954" s="26" t="s">
        <v>275</v>
      </c>
      <c r="B2954" s="26" t="s">
        <v>93</v>
      </c>
      <c r="C2954" s="26" t="s">
        <v>209</v>
      </c>
      <c r="D2954" s="26" t="s">
        <v>131</v>
      </c>
      <c r="E2954" s="27">
        <f t="shared" ref="E2954:L2954" si="848">SUM(E2916:E2953)</f>
        <v>340.05400000000009</v>
      </c>
      <c r="F2954" s="27">
        <f t="shared" si="848"/>
        <v>0</v>
      </c>
      <c r="G2954" s="27">
        <f t="shared" si="848"/>
        <v>340.05400000000009</v>
      </c>
      <c r="H2954" s="27">
        <f>IFERROR(VLOOKUP(S2954,Swaps_wk!$A$2:$AP$151,HLOOKUP(MAIN!D2954,Swaps_wk!$B$2:$AP$151,150,FALSE),FALSE),0)</f>
        <v>0</v>
      </c>
      <c r="I2954" s="27">
        <f t="shared" si="848"/>
        <v>0</v>
      </c>
      <c r="J2954" s="25">
        <f t="shared" si="848"/>
        <v>340.05400000000009</v>
      </c>
      <c r="K2954" s="27">
        <f t="shared" si="848"/>
        <v>0</v>
      </c>
      <c r="L2954" s="27">
        <f t="shared" si="848"/>
        <v>0</v>
      </c>
      <c r="M2954" s="41" t="s">
        <v>133</v>
      </c>
      <c r="N2954" s="46" t="s">
        <v>563</v>
      </c>
      <c r="O2954" s="27">
        <f>SUM(O2916:O2953)</f>
        <v>0</v>
      </c>
      <c r="P2954" s="25">
        <f t="shared" ref="P2954" si="849">SUM(P2916:P2953)</f>
        <v>0</v>
      </c>
      <c r="Q2954" s="28">
        <f t="shared" si="833"/>
        <v>0</v>
      </c>
      <c r="R2954" s="38">
        <f t="shared" si="843"/>
        <v>340.05400000000009</v>
      </c>
      <c r="S2954" s="17" t="s">
        <v>275</v>
      </c>
      <c r="U2954" t="s">
        <v>577</v>
      </c>
      <c r="V2954" t="s">
        <v>735</v>
      </c>
    </row>
    <row r="2955" spans="1:22" x14ac:dyDescent="0.25">
      <c r="A2955" s="17" t="s">
        <v>276</v>
      </c>
      <c r="B2955" s="17" t="s">
        <v>93</v>
      </c>
      <c r="C2955" s="17" t="s">
        <v>277</v>
      </c>
      <c r="D2955" s="17" t="s">
        <v>95</v>
      </c>
      <c r="E2955" s="24">
        <f>IF(U2955="SC",SUMIFS(SC!F:F,SC!A:A,MAIN!D2955,SC!B:B,MAIN!A2955),SUMIFS(Allocations!$H:$H,Allocations!$A:$A,MAIN!$A2955,Allocations!$B:$B,MAIN!$D2955))</f>
        <v>23.375188153310106</v>
      </c>
      <c r="F2955" s="24">
        <f>IF(U2955="SC",SUMIFS(SC!J:J,SC!A:A,MAIN!D2955,SC!B:B,MAIN!A2955),SUMIFS(Allocations!M:M,Allocations!A:A,MAIN!A2955,Allocations!B:B,MAIN!D2955))</f>
        <v>0</v>
      </c>
      <c r="G2955" s="24">
        <f t="shared" ref="G2955:G2992" si="850">E2955+F2955</f>
        <v>23.375188153310106</v>
      </c>
      <c r="H2955" s="24">
        <f>IFERROR(VLOOKUP(S2955,Swaps_wk!$A$2:$AP$151,HLOOKUP(MAIN!D2955,Swaps_wk!$B$2:$AP$151,150,FALSE),FALSE),0)</f>
        <v>0</v>
      </c>
      <c r="I2955" s="24">
        <f>SUMIFS(PASTE_DQS_TRACKER!$D:$D,PASTE_DQS_TRACKER!$C:$C,MAIN!$S2955,PASTE_DQS_TRACKER!$B:$B,MAIN!$D2955)-SUMIFS(PASTE_DQS_TRACKER!$D:$D,PASTE_DQS_TRACKER!$C:$C,MAIN!$S2955,PASTE_DQS_TRACKER!$E:$E,MAIN!$D2955)</f>
        <v>0</v>
      </c>
      <c r="J2955" s="25">
        <f t="shared" ref="J2955:J2992" si="851">G2955+I2955</f>
        <v>23.375188153310106</v>
      </c>
      <c r="K2955" s="24">
        <f>IFERROR(IF(V2955="Flex",0,IF(D2955=$D$30,VLOOKUP(A2955,MMO_o10M_lease!$A$1:$F$51,5,FALSE),IF(D2955=$D$26,VLOOKUP(D2955,LANDINGS!$A$3:$BR$40,HLOOKUP(A2955,LANDINGS!$B$1:$CF$42,42,FALSE),FALSE)-IFERROR(VLOOKUP(A2955,MMO_o10M_lease!$A$1:$F$38,5,FALSE),0),VLOOKUP(D2955,LANDINGS!$A$3:$CF$40,HLOOKUP(A2955,LANDINGS!$B$1:$CF$42,42,FALSE),FALSE)))),0)</f>
        <v>0</v>
      </c>
      <c r="L2955" s="24">
        <f>SUMIFS(PASTE_FLEX_TRACKER!$D:$D,PASTE_FLEX_TRACKER!$E:$E,MAIN!$A2955,PASTE_FLEX_TRACKER!$B:$B,MAIN!$D2955)</f>
        <v>0</v>
      </c>
      <c r="M2955" s="35" t="s">
        <v>133</v>
      </c>
      <c r="N2955" s="46" t="s">
        <v>563</v>
      </c>
      <c r="O2955" s="46">
        <f>SUMIFS(MAN_ADJ!$L:$L,MAN_ADJ!$K:$K,MAIN!$D2955,MAN_ADJ!$J:$J,MAIN!$S2955)</f>
        <v>0</v>
      </c>
      <c r="P2955" s="25">
        <f t="shared" ref="P2955:P2992" si="852">SUM(K2955:O2955)</f>
        <v>0</v>
      </c>
      <c r="Q2955" s="28">
        <f>IFERROR(L2955/J2955,"n/a")</f>
        <v>0</v>
      </c>
      <c r="R2955" s="38">
        <f t="shared" si="843"/>
        <v>23.375188153310106</v>
      </c>
      <c r="S2955" t="s">
        <v>278</v>
      </c>
      <c r="U2955" t="s">
        <v>577</v>
      </c>
      <c r="V2955" t="s">
        <v>735</v>
      </c>
    </row>
    <row r="2956" spans="1:22" x14ac:dyDescent="0.25">
      <c r="A2956" s="17" t="s">
        <v>276</v>
      </c>
      <c r="B2956" s="17" t="s">
        <v>93</v>
      </c>
      <c r="C2956" s="17" t="s">
        <v>277</v>
      </c>
      <c r="D2956" s="17" t="s">
        <v>96</v>
      </c>
      <c r="E2956" s="24">
        <f>IF(U2956="SC",SUMIFS(SC!F:F,SC!A:A,MAIN!D2956,SC!B:B,MAIN!A2956),SUMIFS(Allocations!$H:$H,Allocations!$A:$A,MAIN!$A2956,Allocations!$B:$B,MAIN!$D2956))</f>
        <v>4.6659698025551686</v>
      </c>
      <c r="F2956" s="24">
        <f>IF(U2956="SC",SUMIFS(SC!J:J,SC!A:A,MAIN!D2956,SC!B:B,MAIN!A2956),SUMIFS(Allocations!M:M,Allocations!A:A,MAIN!A2956,Allocations!B:B,MAIN!D2956))</f>
        <v>0</v>
      </c>
      <c r="G2956" s="24">
        <f t="shared" si="850"/>
        <v>4.6659698025551686</v>
      </c>
      <c r="H2956" s="24">
        <f>IFERROR(VLOOKUP(S2956,Swaps_wk!$A$2:$AP$151,HLOOKUP(MAIN!D2956,Swaps_wk!$B$2:$AP$151,150,FALSE),FALSE),0)</f>
        <v>0</v>
      </c>
      <c r="I2956" s="24">
        <f>SUMIFS(PASTE_DQS_TRACKER!$D:$D,PASTE_DQS_TRACKER!$C:$C,MAIN!$S2956,PASTE_DQS_TRACKER!$B:$B,MAIN!$D2956)-SUMIFS(PASTE_DQS_TRACKER!$D:$D,PASTE_DQS_TRACKER!$C:$C,MAIN!$S2956,PASTE_DQS_TRACKER!$E:$E,MAIN!$D2956)</f>
        <v>0</v>
      </c>
      <c r="J2956" s="25">
        <f t="shared" si="851"/>
        <v>4.6659698025551686</v>
      </c>
      <c r="K2956" s="24">
        <f>IFERROR(IF(V2956="Flex",0,IF(D2956=$D$30,VLOOKUP(A2956,MMO_o10M_lease!$A$1:$F$51,5,FALSE),IF(D2956=$D$26,VLOOKUP(D2956,LANDINGS!$A$3:$BR$40,HLOOKUP(A2956,LANDINGS!$B$1:$CF$42,42,FALSE),FALSE)-IFERROR(VLOOKUP(A2956,MMO_o10M_lease!$A$1:$F$38,5,FALSE),0),VLOOKUP(D2956,LANDINGS!$A$3:$CF$40,HLOOKUP(A2956,LANDINGS!$B$1:$CF$42,42,FALSE),FALSE)))),0)</f>
        <v>0</v>
      </c>
      <c r="L2956" s="24">
        <f>SUMIFS(PASTE_FLEX_TRACKER!$D:$D,PASTE_FLEX_TRACKER!$E:$E,MAIN!$A2956,PASTE_FLEX_TRACKER!$B:$B,MAIN!$D2956)</f>
        <v>0</v>
      </c>
      <c r="M2956" s="35" t="s">
        <v>133</v>
      </c>
      <c r="N2956" s="46" t="s">
        <v>563</v>
      </c>
      <c r="O2956" s="46">
        <f>SUMIFS(MAN_ADJ!$L:$L,MAN_ADJ!$K:$K,MAIN!$D2956,MAN_ADJ!$J:$J,MAIN!$S2956)</f>
        <v>0</v>
      </c>
      <c r="P2956" s="25">
        <f t="shared" si="852"/>
        <v>0</v>
      </c>
      <c r="Q2956" s="28">
        <f t="shared" ref="Q2956:Q3021" si="853">IFERROR(P2956/J2956,"n/a")</f>
        <v>0</v>
      </c>
      <c r="R2956" s="38">
        <f t="shared" si="843"/>
        <v>4.6659698025551686</v>
      </c>
      <c r="S2956" t="s">
        <v>278</v>
      </c>
      <c r="U2956" t="s">
        <v>577</v>
      </c>
      <c r="V2956" t="s">
        <v>735</v>
      </c>
    </row>
    <row r="2957" spans="1:22" x14ac:dyDescent="0.25">
      <c r="A2957" s="17" t="s">
        <v>276</v>
      </c>
      <c r="B2957" s="17" t="s">
        <v>93</v>
      </c>
      <c r="C2957" s="17" t="s">
        <v>277</v>
      </c>
      <c r="D2957" s="17" t="s">
        <v>97</v>
      </c>
      <c r="E2957" s="24">
        <f>IF(U2957="SC",SUMIFS(SC!F:F,SC!A:A,MAIN!D2957,SC!B:B,MAIN!A2957),SUMIFS(Allocations!$H:$H,Allocations!$A:$A,MAIN!$A2957,Allocations!$B:$B,MAIN!$D2957))</f>
        <v>6.206620209059234</v>
      </c>
      <c r="F2957" s="24">
        <f>IF(U2957="SC",SUMIFS(SC!J:J,SC!A:A,MAIN!D2957,SC!B:B,MAIN!A2957),SUMIFS(Allocations!M:M,Allocations!A:A,MAIN!A2957,Allocations!B:B,MAIN!D2957))</f>
        <v>0</v>
      </c>
      <c r="G2957" s="24">
        <f t="shared" si="850"/>
        <v>6.206620209059234</v>
      </c>
      <c r="H2957" s="24">
        <f>IFERROR(VLOOKUP(S2957,Swaps_wk!$A$2:$AP$151,HLOOKUP(MAIN!D2957,Swaps_wk!$B$2:$AP$151,150,FALSE),FALSE),0)</f>
        <v>0</v>
      </c>
      <c r="I2957" s="24">
        <f>SUMIFS(PASTE_DQS_TRACKER!$D:$D,PASTE_DQS_TRACKER!$C:$C,MAIN!$S2957,PASTE_DQS_TRACKER!$B:$B,MAIN!$D2957)-SUMIFS(PASTE_DQS_TRACKER!$D:$D,PASTE_DQS_TRACKER!$C:$C,MAIN!$S2957,PASTE_DQS_TRACKER!$E:$E,MAIN!$D2957)</f>
        <v>0</v>
      </c>
      <c r="J2957" s="25">
        <f t="shared" si="851"/>
        <v>6.206620209059234</v>
      </c>
      <c r="K2957" s="24">
        <f>IFERROR(IF(V2957="Flex",0,IF(D2957=$D$30,VLOOKUP(A2957,MMO_o10M_lease!$A$1:$F$51,5,FALSE),IF(D2957=$D$26,VLOOKUP(D2957,LANDINGS!$A$3:$BR$40,HLOOKUP(A2957,LANDINGS!$B$1:$CF$42,42,FALSE),FALSE)-IFERROR(VLOOKUP(A2957,MMO_o10M_lease!$A$1:$F$38,5,FALSE),0),VLOOKUP(D2957,LANDINGS!$A$3:$CF$40,HLOOKUP(A2957,LANDINGS!$B$1:$CF$42,42,FALSE),FALSE)))),0)</f>
        <v>0</v>
      </c>
      <c r="L2957" s="24">
        <f>SUMIFS(PASTE_FLEX_TRACKER!$D:$D,PASTE_FLEX_TRACKER!$E:$E,MAIN!$A2957,PASTE_FLEX_TRACKER!$B:$B,MAIN!$D2957)</f>
        <v>0</v>
      </c>
      <c r="M2957" s="35" t="s">
        <v>133</v>
      </c>
      <c r="N2957" s="46" t="s">
        <v>563</v>
      </c>
      <c r="O2957" s="46">
        <f>SUMIFS(MAN_ADJ!$L:$L,MAN_ADJ!$K:$K,MAIN!$D2957,MAN_ADJ!$J:$J,MAIN!$S2957)</f>
        <v>0</v>
      </c>
      <c r="P2957" s="25">
        <f t="shared" si="852"/>
        <v>0</v>
      </c>
      <c r="Q2957" s="28">
        <f t="shared" si="853"/>
        <v>0</v>
      </c>
      <c r="R2957" s="38">
        <f t="shared" si="843"/>
        <v>6.206620209059234</v>
      </c>
      <c r="S2957" t="s">
        <v>278</v>
      </c>
      <c r="U2957" t="s">
        <v>577</v>
      </c>
      <c r="V2957" t="s">
        <v>735</v>
      </c>
    </row>
    <row r="2958" spans="1:22" x14ac:dyDescent="0.25">
      <c r="A2958" s="17" t="s">
        <v>276</v>
      </c>
      <c r="B2958" s="17" t="s">
        <v>93</v>
      </c>
      <c r="C2958" s="17" t="s">
        <v>277</v>
      </c>
      <c r="D2958" s="17" t="s">
        <v>98</v>
      </c>
      <c r="E2958" s="24">
        <f>IF(U2958="SC",SUMIFS(SC!F:F,SC!A:A,MAIN!D2958,SC!B:B,MAIN!A2958),SUMIFS(Allocations!$H:$H,Allocations!$A:$A,MAIN!$A2958,Allocations!$B:$B,MAIN!$D2958))</f>
        <v>10.203947735191639</v>
      </c>
      <c r="F2958" s="24">
        <f>IF(U2958="SC",SUMIFS(SC!J:J,SC!A:A,MAIN!D2958,SC!B:B,MAIN!A2958),SUMIFS(Allocations!M:M,Allocations!A:A,MAIN!A2958,Allocations!B:B,MAIN!D2958))</f>
        <v>0</v>
      </c>
      <c r="G2958" s="24">
        <f t="shared" si="850"/>
        <v>10.203947735191639</v>
      </c>
      <c r="H2958" s="24">
        <f>IFERROR(VLOOKUP(S2958,Swaps_wk!$A$2:$AP$151,HLOOKUP(MAIN!D2958,Swaps_wk!$B$2:$AP$151,150,FALSE),FALSE),0)</f>
        <v>0</v>
      </c>
      <c r="I2958" s="24">
        <f>SUMIFS(PASTE_DQS_TRACKER!$D:$D,PASTE_DQS_TRACKER!$C:$C,MAIN!$S2958,PASTE_DQS_TRACKER!$B:$B,MAIN!$D2958)-SUMIFS(PASTE_DQS_TRACKER!$D:$D,PASTE_DQS_TRACKER!$C:$C,MAIN!$S2958,PASTE_DQS_TRACKER!$E:$E,MAIN!$D2958)</f>
        <v>0</v>
      </c>
      <c r="J2958" s="25">
        <f t="shared" si="851"/>
        <v>10.203947735191639</v>
      </c>
      <c r="K2958" s="24">
        <f>IFERROR(IF(V2958="Flex",0,IF(D2958=$D$30,VLOOKUP(A2958,MMO_o10M_lease!$A$1:$F$51,5,FALSE),IF(D2958=$D$26,VLOOKUP(D2958,LANDINGS!$A$3:$BR$40,HLOOKUP(A2958,LANDINGS!$B$1:$CF$42,42,FALSE),FALSE)-IFERROR(VLOOKUP(A2958,MMO_o10M_lease!$A$1:$F$38,5,FALSE),0),VLOOKUP(D2958,LANDINGS!$A$3:$CF$40,HLOOKUP(A2958,LANDINGS!$B$1:$CF$42,42,FALSE),FALSE)))),0)</f>
        <v>0</v>
      </c>
      <c r="L2958" s="24">
        <f>SUMIFS(PASTE_FLEX_TRACKER!$D:$D,PASTE_FLEX_TRACKER!$E:$E,MAIN!$A2958,PASTE_FLEX_TRACKER!$B:$B,MAIN!$D2958)</f>
        <v>0</v>
      </c>
      <c r="M2958" s="35" t="s">
        <v>133</v>
      </c>
      <c r="N2958" s="46" t="s">
        <v>563</v>
      </c>
      <c r="O2958" s="46">
        <f>SUMIFS(MAN_ADJ!$L:$L,MAN_ADJ!$K:$K,MAIN!$D2958,MAN_ADJ!$J:$J,MAIN!$S2958)</f>
        <v>0</v>
      </c>
      <c r="P2958" s="25">
        <f t="shared" si="852"/>
        <v>0</v>
      </c>
      <c r="Q2958" s="28">
        <f t="shared" si="853"/>
        <v>0</v>
      </c>
      <c r="R2958" s="38">
        <f t="shared" si="843"/>
        <v>10.203947735191639</v>
      </c>
      <c r="S2958" t="s">
        <v>278</v>
      </c>
      <c r="U2958" t="s">
        <v>577</v>
      </c>
      <c r="V2958" t="s">
        <v>735</v>
      </c>
    </row>
    <row r="2959" spans="1:22" x14ac:dyDescent="0.25">
      <c r="A2959" s="17" t="s">
        <v>276</v>
      </c>
      <c r="B2959" s="17" t="s">
        <v>93</v>
      </c>
      <c r="C2959" s="17" t="s">
        <v>277</v>
      </c>
      <c r="D2959" s="17" t="s">
        <v>99</v>
      </c>
      <c r="E2959" s="24">
        <f>IF(U2959="SC",SUMIFS(SC!F:F,SC!A:A,MAIN!D2959,SC!B:B,MAIN!A2959),SUMIFS(Allocations!$H:$H,Allocations!$A:$A,MAIN!$A2959,Allocations!$B:$B,MAIN!$D2959))</f>
        <v>48.364977932636471</v>
      </c>
      <c r="F2959" s="24">
        <f>IF(U2959="SC",SUMIFS(SC!J:J,SC!A:A,MAIN!D2959,SC!B:B,MAIN!A2959),SUMIFS(Allocations!M:M,Allocations!A:A,MAIN!A2959,Allocations!B:B,MAIN!D2959))</f>
        <v>0</v>
      </c>
      <c r="G2959" s="24">
        <f t="shared" si="850"/>
        <v>48.364977932636471</v>
      </c>
      <c r="H2959" s="24">
        <f>IFERROR(VLOOKUP(S2959,Swaps_wk!$A$2:$AP$151,HLOOKUP(MAIN!D2959,Swaps_wk!$B$2:$AP$151,150,FALSE),FALSE),0)</f>
        <v>0</v>
      </c>
      <c r="I2959" s="24">
        <f>SUMIFS(PASTE_DQS_TRACKER!$D:$D,PASTE_DQS_TRACKER!$C:$C,MAIN!$S2959,PASTE_DQS_TRACKER!$B:$B,MAIN!$D2959)-SUMIFS(PASTE_DQS_TRACKER!$D:$D,PASTE_DQS_TRACKER!$C:$C,MAIN!$S2959,PASTE_DQS_TRACKER!$E:$E,MAIN!$D2959)</f>
        <v>0</v>
      </c>
      <c r="J2959" s="25">
        <f t="shared" si="851"/>
        <v>48.364977932636471</v>
      </c>
      <c r="K2959" s="24">
        <f>IFERROR(IF(V2959="Flex",0,IF(D2959=$D$30,VLOOKUP(A2959,MMO_o10M_lease!$A$1:$F$51,5,FALSE),IF(D2959=$D$26,VLOOKUP(D2959,LANDINGS!$A$3:$BR$40,HLOOKUP(A2959,LANDINGS!$B$1:$CF$42,42,FALSE),FALSE)-IFERROR(VLOOKUP(A2959,MMO_o10M_lease!$A$1:$F$38,5,FALSE),0),VLOOKUP(D2959,LANDINGS!$A$3:$CF$40,HLOOKUP(A2959,LANDINGS!$B$1:$CF$42,42,FALSE),FALSE)))),0)</f>
        <v>0</v>
      </c>
      <c r="L2959" s="24">
        <f>SUMIFS(PASTE_FLEX_TRACKER!$D:$D,PASTE_FLEX_TRACKER!$E:$E,MAIN!$A2959,PASTE_FLEX_TRACKER!$B:$B,MAIN!$D2959)</f>
        <v>0</v>
      </c>
      <c r="M2959" s="35" t="s">
        <v>133</v>
      </c>
      <c r="N2959" s="46" t="s">
        <v>563</v>
      </c>
      <c r="O2959" s="46">
        <f>SUMIFS(MAN_ADJ!$L:$L,MAN_ADJ!$K:$K,MAIN!$D2959,MAN_ADJ!$J:$J,MAIN!$S2959)</f>
        <v>0</v>
      </c>
      <c r="P2959" s="25">
        <f t="shared" si="852"/>
        <v>0</v>
      </c>
      <c r="Q2959" s="28">
        <f t="shared" si="853"/>
        <v>0</v>
      </c>
      <c r="R2959" s="38">
        <f t="shared" si="843"/>
        <v>48.364977932636471</v>
      </c>
      <c r="S2959" t="s">
        <v>278</v>
      </c>
      <c r="U2959" t="s">
        <v>577</v>
      </c>
      <c r="V2959" t="s">
        <v>735</v>
      </c>
    </row>
    <row r="2960" spans="1:22" x14ac:dyDescent="0.25">
      <c r="A2960" s="17" t="s">
        <v>276</v>
      </c>
      <c r="B2960" s="17" t="s">
        <v>93</v>
      </c>
      <c r="C2960" s="17" t="s">
        <v>277</v>
      </c>
      <c r="D2960" s="17" t="s">
        <v>100</v>
      </c>
      <c r="E2960" s="24">
        <f>IF(U2960="SC",SUMIFS(SC!F:F,SC!A:A,MAIN!D2960,SC!B:B,MAIN!A2960),SUMIFS(Allocations!$H:$H,Allocations!$A:$A,MAIN!$A2960,Allocations!$B:$B,MAIN!$D2960))</f>
        <v>2.5970963995354239</v>
      </c>
      <c r="F2960" s="24">
        <f>IF(U2960="SC",SUMIFS(SC!J:J,SC!A:A,MAIN!D2960,SC!B:B,MAIN!A2960),SUMIFS(Allocations!M:M,Allocations!A:A,MAIN!A2960,Allocations!B:B,MAIN!D2960))</f>
        <v>0</v>
      </c>
      <c r="G2960" s="24">
        <f t="shared" si="850"/>
        <v>2.5970963995354239</v>
      </c>
      <c r="H2960" s="24">
        <f>IFERROR(VLOOKUP(S2960,Swaps_wk!$A$2:$AP$151,HLOOKUP(MAIN!D2960,Swaps_wk!$B$2:$AP$151,150,FALSE),FALSE),0)</f>
        <v>0</v>
      </c>
      <c r="I2960" s="24">
        <f>SUMIFS(PASTE_DQS_TRACKER!$D:$D,PASTE_DQS_TRACKER!$C:$C,MAIN!$S2960,PASTE_DQS_TRACKER!$B:$B,MAIN!$D2960)-SUMIFS(PASTE_DQS_TRACKER!$D:$D,PASTE_DQS_TRACKER!$C:$C,MAIN!$S2960,PASTE_DQS_TRACKER!$E:$E,MAIN!$D2960)</f>
        <v>0</v>
      </c>
      <c r="J2960" s="25">
        <f t="shared" si="851"/>
        <v>2.5970963995354239</v>
      </c>
      <c r="K2960" s="24">
        <f>IFERROR(IF(V2960="Flex",0,IF(D2960=$D$30,VLOOKUP(A2960,MMO_o10M_lease!$A$1:$F$51,5,FALSE),IF(D2960=$D$26,VLOOKUP(D2960,LANDINGS!$A$3:$BR$40,HLOOKUP(A2960,LANDINGS!$B$1:$CF$42,42,FALSE),FALSE)-IFERROR(VLOOKUP(A2960,MMO_o10M_lease!$A$1:$F$38,5,FALSE),0),VLOOKUP(D2960,LANDINGS!$A$3:$CF$40,HLOOKUP(A2960,LANDINGS!$B$1:$CF$42,42,FALSE),FALSE)))),0)</f>
        <v>0</v>
      </c>
      <c r="L2960" s="24">
        <f>SUMIFS(PASTE_FLEX_TRACKER!$D:$D,PASTE_FLEX_TRACKER!$E:$E,MAIN!$A2960,PASTE_FLEX_TRACKER!$B:$B,MAIN!$D2960)</f>
        <v>0</v>
      </c>
      <c r="M2960" s="35" t="s">
        <v>133</v>
      </c>
      <c r="N2960" s="46" t="s">
        <v>563</v>
      </c>
      <c r="O2960" s="46">
        <f>SUMIFS(MAN_ADJ!$L:$L,MAN_ADJ!$K:$K,MAIN!$D2960,MAN_ADJ!$J:$J,MAIN!$S2960)</f>
        <v>0</v>
      </c>
      <c r="P2960" s="25">
        <f t="shared" si="852"/>
        <v>0</v>
      </c>
      <c r="Q2960" s="28">
        <f t="shared" si="853"/>
        <v>0</v>
      </c>
      <c r="R2960" s="38">
        <f t="shared" si="843"/>
        <v>2.5970963995354239</v>
      </c>
      <c r="S2960" t="s">
        <v>278</v>
      </c>
      <c r="U2960" t="s">
        <v>577</v>
      </c>
      <c r="V2960" t="s">
        <v>735</v>
      </c>
    </row>
    <row r="2961" spans="1:22" x14ac:dyDescent="0.25">
      <c r="A2961" s="17" t="s">
        <v>276</v>
      </c>
      <c r="B2961" s="17" t="s">
        <v>93</v>
      </c>
      <c r="C2961" s="17" t="s">
        <v>277</v>
      </c>
      <c r="D2961" s="17" t="s">
        <v>101</v>
      </c>
      <c r="E2961" s="24">
        <f>IF(U2961="SC",SUMIFS(SC!F:F,SC!A:A,MAIN!D2961,SC!B:B,MAIN!A2961),SUMIFS(Allocations!$H:$H,Allocations!$A:$A,MAIN!$A2961,Allocations!$B:$B,MAIN!$D2961))</f>
        <v>8.8037166085946583E-2</v>
      </c>
      <c r="F2961" s="24">
        <f>IF(U2961="SC",SUMIFS(SC!J:J,SC!A:A,MAIN!D2961,SC!B:B,MAIN!A2961),SUMIFS(Allocations!M:M,Allocations!A:A,MAIN!A2961,Allocations!B:B,MAIN!D2961))</f>
        <v>0</v>
      </c>
      <c r="G2961" s="24">
        <f t="shared" si="850"/>
        <v>8.8037166085946583E-2</v>
      </c>
      <c r="H2961" s="24">
        <f>IFERROR(VLOOKUP(S2961,Swaps_wk!$A$2:$AP$151,HLOOKUP(MAIN!D2961,Swaps_wk!$B$2:$AP$151,150,FALSE),FALSE),0)</f>
        <v>0</v>
      </c>
      <c r="I2961" s="24">
        <f>SUMIFS(PASTE_DQS_TRACKER!$D:$D,PASTE_DQS_TRACKER!$C:$C,MAIN!$S2961,PASTE_DQS_TRACKER!$B:$B,MAIN!$D2961)-SUMIFS(PASTE_DQS_TRACKER!$D:$D,PASTE_DQS_TRACKER!$C:$C,MAIN!$S2961,PASTE_DQS_TRACKER!$E:$E,MAIN!$D2961)</f>
        <v>0</v>
      </c>
      <c r="J2961" s="25">
        <f t="shared" si="851"/>
        <v>8.8037166085946583E-2</v>
      </c>
      <c r="K2961" s="24">
        <f>IFERROR(IF(V2961="Flex",0,IF(D2961=$D$30,VLOOKUP(A2961,MMO_o10M_lease!$A$1:$F$51,5,FALSE),IF(D2961=$D$26,VLOOKUP(D2961,LANDINGS!$A$3:$BR$40,HLOOKUP(A2961,LANDINGS!$B$1:$CF$42,42,FALSE),FALSE)-IFERROR(VLOOKUP(A2961,MMO_o10M_lease!$A$1:$F$38,5,FALSE),0),VLOOKUP(D2961,LANDINGS!$A$3:$CF$40,HLOOKUP(A2961,LANDINGS!$B$1:$CF$42,42,FALSE),FALSE)))),0)</f>
        <v>0</v>
      </c>
      <c r="L2961" s="24">
        <f>SUMIFS(PASTE_FLEX_TRACKER!$D:$D,PASTE_FLEX_TRACKER!$E:$E,MAIN!$A2961,PASTE_FLEX_TRACKER!$B:$B,MAIN!$D2961)</f>
        <v>0</v>
      </c>
      <c r="M2961" s="35" t="s">
        <v>133</v>
      </c>
      <c r="N2961" s="46" t="s">
        <v>563</v>
      </c>
      <c r="O2961" s="46">
        <f>SUMIFS(MAN_ADJ!$L:$L,MAN_ADJ!$K:$K,MAIN!$D2961,MAN_ADJ!$J:$J,MAIN!$S2961)</f>
        <v>0</v>
      </c>
      <c r="P2961" s="25">
        <f t="shared" si="852"/>
        <v>0</v>
      </c>
      <c r="Q2961" s="28">
        <f t="shared" si="853"/>
        <v>0</v>
      </c>
      <c r="R2961" s="38">
        <f t="shared" si="843"/>
        <v>8.8037166085946583E-2</v>
      </c>
      <c r="S2961" t="s">
        <v>278</v>
      </c>
      <c r="U2961" t="s">
        <v>577</v>
      </c>
      <c r="V2961" t="s">
        <v>735</v>
      </c>
    </row>
    <row r="2962" spans="1:22" x14ac:dyDescent="0.25">
      <c r="A2962" s="17" t="s">
        <v>276</v>
      </c>
      <c r="B2962" s="17" t="s">
        <v>93</v>
      </c>
      <c r="C2962" s="17" t="s">
        <v>277</v>
      </c>
      <c r="D2962" s="17" t="s">
        <v>102</v>
      </c>
      <c r="E2962" s="24">
        <f>IF(U2962="SC",SUMIFS(SC!F:F,SC!A:A,MAIN!D2962,SC!B:B,MAIN!A2962),SUMIFS(Allocations!$H:$H,Allocations!$A:$A,MAIN!$A2962,Allocations!$B:$B,MAIN!$D2962))</f>
        <v>0.13205574912891987</v>
      </c>
      <c r="F2962" s="24">
        <f>IF(U2962="SC",SUMIFS(SC!J:J,SC!A:A,MAIN!D2962,SC!B:B,MAIN!A2962),SUMIFS(Allocations!M:M,Allocations!A:A,MAIN!A2962,Allocations!B:B,MAIN!D2962))</f>
        <v>0</v>
      </c>
      <c r="G2962" s="24">
        <f t="shared" si="850"/>
        <v>0.13205574912891987</v>
      </c>
      <c r="H2962" s="24">
        <f>IFERROR(VLOOKUP(S2962,Swaps_wk!$A$2:$AP$151,HLOOKUP(MAIN!D2962,Swaps_wk!$B$2:$AP$151,150,FALSE),FALSE),0)</f>
        <v>0</v>
      </c>
      <c r="I2962" s="24">
        <f>SUMIFS(PASTE_DQS_TRACKER!$D:$D,PASTE_DQS_TRACKER!$C:$C,MAIN!$S2962,PASTE_DQS_TRACKER!$B:$B,MAIN!$D2962)-SUMIFS(PASTE_DQS_TRACKER!$D:$D,PASTE_DQS_TRACKER!$C:$C,MAIN!$S2962,PASTE_DQS_TRACKER!$E:$E,MAIN!$D2962)</f>
        <v>0</v>
      </c>
      <c r="J2962" s="25">
        <f t="shared" si="851"/>
        <v>0.13205574912891987</v>
      </c>
      <c r="K2962" s="24">
        <f>IFERROR(IF(V2962="Flex",0,IF(D2962=$D$30,VLOOKUP(A2962,MMO_o10M_lease!$A$1:$F$51,5,FALSE),IF(D2962=$D$26,VLOOKUP(D2962,LANDINGS!$A$3:$BR$40,HLOOKUP(A2962,LANDINGS!$B$1:$CF$42,42,FALSE),FALSE)-IFERROR(VLOOKUP(A2962,MMO_o10M_lease!$A$1:$F$38,5,FALSE),0),VLOOKUP(D2962,LANDINGS!$A$3:$CF$40,HLOOKUP(A2962,LANDINGS!$B$1:$CF$42,42,FALSE),FALSE)))),0)</f>
        <v>0</v>
      </c>
      <c r="L2962" s="24">
        <f>SUMIFS(PASTE_FLEX_TRACKER!$D:$D,PASTE_FLEX_TRACKER!$E:$E,MAIN!$A2962,PASTE_FLEX_TRACKER!$B:$B,MAIN!$D2962)</f>
        <v>0</v>
      </c>
      <c r="M2962" s="35" t="s">
        <v>133</v>
      </c>
      <c r="N2962" s="46" t="s">
        <v>563</v>
      </c>
      <c r="O2962" s="46">
        <f>SUMIFS(MAN_ADJ!$L:$L,MAN_ADJ!$K:$K,MAIN!$D2962,MAN_ADJ!$J:$J,MAIN!$S2962)</f>
        <v>0</v>
      </c>
      <c r="P2962" s="25">
        <f t="shared" si="852"/>
        <v>0</v>
      </c>
      <c r="Q2962" s="28">
        <f t="shared" si="853"/>
        <v>0</v>
      </c>
      <c r="R2962" s="38">
        <f t="shared" si="843"/>
        <v>0.13205574912891987</v>
      </c>
      <c r="S2962" t="s">
        <v>278</v>
      </c>
      <c r="U2962" t="s">
        <v>577</v>
      </c>
      <c r="V2962" t="s">
        <v>735</v>
      </c>
    </row>
    <row r="2963" spans="1:22" x14ac:dyDescent="0.25">
      <c r="A2963" s="17" t="s">
        <v>276</v>
      </c>
      <c r="B2963" s="17" t="s">
        <v>93</v>
      </c>
      <c r="C2963" s="17" t="s">
        <v>277</v>
      </c>
      <c r="D2963" s="17" t="s">
        <v>103</v>
      </c>
      <c r="E2963" s="24">
        <f>IF(U2963="SC",SUMIFS(SC!F:F,SC!A:A,MAIN!D2963,SC!B:B,MAIN!A2963),SUMIFS(Allocations!$H:$H,Allocations!$A:$A,MAIN!$A2963,Allocations!$B:$B,MAIN!$D2963))</f>
        <v>0</v>
      </c>
      <c r="F2963" s="24">
        <f>IF(U2963="SC",SUMIFS(SC!J:J,SC!A:A,MAIN!D2963,SC!B:B,MAIN!A2963),SUMIFS(Allocations!M:M,Allocations!A:A,MAIN!A2963,Allocations!B:B,MAIN!D2963))</f>
        <v>0</v>
      </c>
      <c r="G2963" s="24">
        <f t="shared" si="850"/>
        <v>0</v>
      </c>
      <c r="H2963" s="24">
        <f>IFERROR(VLOOKUP(S2963,Swaps_wk!$A$2:$AP$151,HLOOKUP(MAIN!D2963,Swaps_wk!$B$2:$AP$151,150,FALSE),FALSE),0)</f>
        <v>0</v>
      </c>
      <c r="I2963" s="24">
        <f>SUMIFS(PASTE_DQS_TRACKER!$D:$D,PASTE_DQS_TRACKER!$C:$C,MAIN!$S2963,PASTE_DQS_TRACKER!$B:$B,MAIN!$D2963)-SUMIFS(PASTE_DQS_TRACKER!$D:$D,PASTE_DQS_TRACKER!$C:$C,MAIN!$S2963,PASTE_DQS_TRACKER!$E:$E,MAIN!$D2963)</f>
        <v>0</v>
      </c>
      <c r="J2963" s="25">
        <f t="shared" si="851"/>
        <v>0</v>
      </c>
      <c r="K2963" s="24">
        <f>IFERROR(IF(V2963="Flex",0,IF(D2963=$D$30,VLOOKUP(A2963,MMO_o10M_lease!$A$1:$F$51,5,FALSE),IF(D2963=$D$26,VLOOKUP(D2963,LANDINGS!$A$3:$BR$40,HLOOKUP(A2963,LANDINGS!$B$1:$CF$42,42,FALSE),FALSE)-IFERROR(VLOOKUP(A2963,MMO_o10M_lease!$A$1:$F$38,5,FALSE),0),VLOOKUP(D2963,LANDINGS!$A$3:$CF$40,HLOOKUP(A2963,LANDINGS!$B$1:$CF$42,42,FALSE),FALSE)))),0)</f>
        <v>0</v>
      </c>
      <c r="L2963" s="24">
        <f>SUMIFS(PASTE_FLEX_TRACKER!$D:$D,PASTE_FLEX_TRACKER!$E:$E,MAIN!$A2963,PASTE_FLEX_TRACKER!$B:$B,MAIN!$D2963)</f>
        <v>0</v>
      </c>
      <c r="M2963" s="35" t="s">
        <v>133</v>
      </c>
      <c r="N2963" s="46" t="s">
        <v>563</v>
      </c>
      <c r="O2963" s="46">
        <f>SUMIFS(MAN_ADJ!$L:$L,MAN_ADJ!$K:$K,MAIN!$D2963,MAN_ADJ!$J:$J,MAIN!$S2963)</f>
        <v>0</v>
      </c>
      <c r="P2963" s="25">
        <f t="shared" si="852"/>
        <v>0</v>
      </c>
      <c r="Q2963" s="28" t="str">
        <f t="shared" si="853"/>
        <v>n/a</v>
      </c>
      <c r="R2963" s="38">
        <f t="shared" si="843"/>
        <v>0</v>
      </c>
      <c r="S2963" t="s">
        <v>278</v>
      </c>
      <c r="U2963" t="s">
        <v>577</v>
      </c>
      <c r="V2963" t="s">
        <v>735</v>
      </c>
    </row>
    <row r="2964" spans="1:22" x14ac:dyDescent="0.25">
      <c r="A2964" s="17" t="s">
        <v>276</v>
      </c>
      <c r="B2964" s="17" t="s">
        <v>93</v>
      </c>
      <c r="C2964" s="17" t="s">
        <v>277</v>
      </c>
      <c r="D2964" s="17" t="s">
        <v>104</v>
      </c>
      <c r="E2964" s="24">
        <f>IF(U2964="SC",SUMIFS(SC!F:F,SC!A:A,MAIN!D2964,SC!B:B,MAIN!A2964),SUMIFS(Allocations!$H:$H,Allocations!$A:$A,MAIN!$A2964,Allocations!$B:$B,MAIN!$D2964))</f>
        <v>2.6411149825783973</v>
      </c>
      <c r="F2964" s="24">
        <f>IF(U2964="SC",SUMIFS(SC!J:J,SC!A:A,MAIN!D2964,SC!B:B,MAIN!A2964),SUMIFS(Allocations!M:M,Allocations!A:A,MAIN!A2964,Allocations!B:B,MAIN!D2964))</f>
        <v>0</v>
      </c>
      <c r="G2964" s="24">
        <f t="shared" si="850"/>
        <v>2.6411149825783973</v>
      </c>
      <c r="H2964" s="24">
        <f>IFERROR(VLOOKUP(S2964,Swaps_wk!$A$2:$AP$151,HLOOKUP(MAIN!D2964,Swaps_wk!$B$2:$AP$151,150,FALSE),FALSE),0)</f>
        <v>0</v>
      </c>
      <c r="I2964" s="24">
        <f>SUMIFS(PASTE_DQS_TRACKER!$D:$D,PASTE_DQS_TRACKER!$C:$C,MAIN!$S2964,PASTE_DQS_TRACKER!$B:$B,MAIN!$D2964)-SUMIFS(PASTE_DQS_TRACKER!$D:$D,PASTE_DQS_TRACKER!$C:$C,MAIN!$S2964,PASTE_DQS_TRACKER!$E:$E,MAIN!$D2964)</f>
        <v>0</v>
      </c>
      <c r="J2964" s="25">
        <f t="shared" si="851"/>
        <v>2.6411149825783973</v>
      </c>
      <c r="K2964" s="24">
        <f>IFERROR(IF(V2964="Flex",0,IF(D2964=$D$30,VLOOKUP(A2964,MMO_o10M_lease!$A$1:$F$51,5,FALSE),IF(D2964=$D$26,VLOOKUP(D2964,LANDINGS!$A$3:$BR$40,HLOOKUP(A2964,LANDINGS!$B$1:$CF$42,42,FALSE),FALSE)-IFERROR(VLOOKUP(A2964,MMO_o10M_lease!$A$1:$F$38,5,FALSE),0),VLOOKUP(D2964,LANDINGS!$A$3:$CF$40,HLOOKUP(A2964,LANDINGS!$B$1:$CF$42,42,FALSE),FALSE)))),0)</f>
        <v>0</v>
      </c>
      <c r="L2964" s="24">
        <f>SUMIFS(PASTE_FLEX_TRACKER!$D:$D,PASTE_FLEX_TRACKER!$E:$E,MAIN!$A2964,PASTE_FLEX_TRACKER!$B:$B,MAIN!$D2964)</f>
        <v>0</v>
      </c>
      <c r="M2964" s="35" t="s">
        <v>133</v>
      </c>
      <c r="N2964" s="46" t="s">
        <v>563</v>
      </c>
      <c r="O2964" s="46">
        <f>SUMIFS(MAN_ADJ!$L:$L,MAN_ADJ!$K:$K,MAIN!$D2964,MAN_ADJ!$J:$J,MAIN!$S2964)</f>
        <v>0</v>
      </c>
      <c r="P2964" s="25">
        <f t="shared" si="852"/>
        <v>0</v>
      </c>
      <c r="Q2964" s="28">
        <f t="shared" si="853"/>
        <v>0</v>
      </c>
      <c r="R2964" s="38">
        <f t="shared" si="843"/>
        <v>2.6411149825783973</v>
      </c>
      <c r="S2964" t="s">
        <v>278</v>
      </c>
      <c r="U2964" t="s">
        <v>577</v>
      </c>
      <c r="V2964" t="s">
        <v>735</v>
      </c>
    </row>
    <row r="2965" spans="1:22" x14ac:dyDescent="0.25">
      <c r="A2965" s="17" t="s">
        <v>276</v>
      </c>
      <c r="B2965" s="17" t="s">
        <v>93</v>
      </c>
      <c r="C2965" s="17" t="s">
        <v>277</v>
      </c>
      <c r="D2965" s="17" t="s">
        <v>105</v>
      </c>
      <c r="E2965" s="24">
        <f>IF(U2965="SC",SUMIFS(SC!F:F,SC!A:A,MAIN!D2965,SC!B:B,MAIN!A2965),SUMIFS(Allocations!$H:$H,Allocations!$A:$A,MAIN!$A2965,Allocations!$B:$B,MAIN!$D2965))</f>
        <v>11.165753774680603</v>
      </c>
      <c r="F2965" s="24">
        <f>IF(U2965="SC",SUMIFS(SC!J:J,SC!A:A,MAIN!D2965,SC!B:B,MAIN!A2965),SUMIFS(Allocations!M:M,Allocations!A:A,MAIN!A2965,Allocations!B:B,MAIN!D2965))</f>
        <v>0</v>
      </c>
      <c r="G2965" s="24">
        <f t="shared" si="850"/>
        <v>11.165753774680603</v>
      </c>
      <c r="H2965" s="24">
        <f>IFERROR(VLOOKUP(S2965,Swaps_wk!$A$2:$AP$151,HLOOKUP(MAIN!D2965,Swaps_wk!$B$2:$AP$151,150,FALSE),FALSE),0)</f>
        <v>0</v>
      </c>
      <c r="I2965" s="24">
        <f>SUMIFS(PASTE_DQS_TRACKER!$D:$D,PASTE_DQS_TRACKER!$C:$C,MAIN!$S2965,PASTE_DQS_TRACKER!$B:$B,MAIN!$D2965)-SUMIFS(PASTE_DQS_TRACKER!$D:$D,PASTE_DQS_TRACKER!$C:$C,MAIN!$S2965,PASTE_DQS_TRACKER!$E:$E,MAIN!$D2965)</f>
        <v>0</v>
      </c>
      <c r="J2965" s="25">
        <f t="shared" si="851"/>
        <v>11.165753774680603</v>
      </c>
      <c r="K2965" s="24">
        <f>IFERROR(IF(V2965="Flex",0,IF(D2965=$D$30,VLOOKUP(A2965,MMO_o10M_lease!$A$1:$F$51,5,FALSE),IF(D2965=$D$26,VLOOKUP(D2965,LANDINGS!$A$3:$BR$40,HLOOKUP(A2965,LANDINGS!$B$1:$CF$42,42,FALSE),FALSE)-IFERROR(VLOOKUP(A2965,MMO_o10M_lease!$A$1:$F$38,5,FALSE),0),VLOOKUP(D2965,LANDINGS!$A$3:$CF$40,HLOOKUP(A2965,LANDINGS!$B$1:$CF$42,42,FALSE),FALSE)))),0)</f>
        <v>0</v>
      </c>
      <c r="L2965" s="24">
        <f>SUMIFS(PASTE_FLEX_TRACKER!$D:$D,PASTE_FLEX_TRACKER!$E:$E,MAIN!$A2965,PASTE_FLEX_TRACKER!$B:$B,MAIN!$D2965)</f>
        <v>0</v>
      </c>
      <c r="M2965" s="35" t="s">
        <v>133</v>
      </c>
      <c r="N2965" s="46" t="s">
        <v>563</v>
      </c>
      <c r="O2965" s="46">
        <f>SUMIFS(MAN_ADJ!$L:$L,MAN_ADJ!$K:$K,MAIN!$D2965,MAN_ADJ!$J:$J,MAIN!$S2965)</f>
        <v>0</v>
      </c>
      <c r="P2965" s="25">
        <f t="shared" si="852"/>
        <v>0</v>
      </c>
      <c r="Q2965" s="28">
        <f t="shared" si="853"/>
        <v>0</v>
      </c>
      <c r="R2965" s="38">
        <f t="shared" si="843"/>
        <v>11.165753774680603</v>
      </c>
      <c r="S2965" t="s">
        <v>278</v>
      </c>
      <c r="U2965" t="s">
        <v>577</v>
      </c>
      <c r="V2965" t="s">
        <v>735</v>
      </c>
    </row>
    <row r="2966" spans="1:22" x14ac:dyDescent="0.25">
      <c r="A2966" s="17" t="s">
        <v>276</v>
      </c>
      <c r="B2966" s="17" t="s">
        <v>93</v>
      </c>
      <c r="C2966" s="17" t="s">
        <v>277</v>
      </c>
      <c r="D2966" s="17" t="s">
        <v>106</v>
      </c>
      <c r="E2966" s="24">
        <f>IF(U2966="SC",SUMIFS(SC!F:F,SC!A:A,MAIN!D2966,SC!B:B,MAIN!A2966),SUMIFS(Allocations!$H:$H,Allocations!$A:$A,MAIN!$A2966,Allocations!$B:$B,MAIN!$D2966))</f>
        <v>21.14212543554007</v>
      </c>
      <c r="F2966" s="24">
        <f>IF(U2966="SC",SUMIFS(SC!J:J,SC!A:A,MAIN!D2966,SC!B:B,MAIN!A2966),SUMIFS(Allocations!M:M,Allocations!A:A,MAIN!A2966,Allocations!B:B,MAIN!D2966))</f>
        <v>0</v>
      </c>
      <c r="G2966" s="24">
        <f t="shared" si="850"/>
        <v>21.14212543554007</v>
      </c>
      <c r="H2966" s="24">
        <f>IFERROR(VLOOKUP(S2966,Swaps_wk!$A$2:$AP$151,HLOOKUP(MAIN!D2966,Swaps_wk!$B$2:$AP$151,150,FALSE),FALSE),0)</f>
        <v>0</v>
      </c>
      <c r="I2966" s="24">
        <f>SUMIFS(PASTE_DQS_TRACKER!$D:$D,PASTE_DQS_TRACKER!$C:$C,MAIN!$S2966,PASTE_DQS_TRACKER!$B:$B,MAIN!$D2966)-SUMIFS(PASTE_DQS_TRACKER!$D:$D,PASTE_DQS_TRACKER!$C:$C,MAIN!$S2966,PASTE_DQS_TRACKER!$E:$E,MAIN!$D2966)</f>
        <v>0</v>
      </c>
      <c r="J2966" s="25">
        <f t="shared" si="851"/>
        <v>21.14212543554007</v>
      </c>
      <c r="K2966" s="24">
        <f>IFERROR(IF(V2966="Flex",0,IF(D2966=$D$30,VLOOKUP(A2966,MMO_o10M_lease!$A$1:$F$51,5,FALSE),IF(D2966=$D$26,VLOOKUP(D2966,LANDINGS!$A$3:$BR$40,HLOOKUP(A2966,LANDINGS!$B$1:$CF$42,42,FALSE),FALSE)-IFERROR(VLOOKUP(A2966,MMO_o10M_lease!$A$1:$F$38,5,FALSE),0),VLOOKUP(D2966,LANDINGS!$A$3:$CF$40,HLOOKUP(A2966,LANDINGS!$B$1:$CF$42,42,FALSE),FALSE)))),0)</f>
        <v>0</v>
      </c>
      <c r="L2966" s="24">
        <f>SUMIFS(PASTE_FLEX_TRACKER!$D:$D,PASTE_FLEX_TRACKER!$E:$E,MAIN!$A2966,PASTE_FLEX_TRACKER!$B:$B,MAIN!$D2966)</f>
        <v>0</v>
      </c>
      <c r="M2966" s="35" t="s">
        <v>133</v>
      </c>
      <c r="N2966" s="46" t="s">
        <v>563</v>
      </c>
      <c r="O2966" s="46">
        <f>SUMIFS(MAN_ADJ!$L:$L,MAN_ADJ!$K:$K,MAIN!$D2966,MAN_ADJ!$J:$J,MAIN!$S2966)</f>
        <v>0</v>
      </c>
      <c r="P2966" s="25">
        <f t="shared" si="852"/>
        <v>0</v>
      </c>
      <c r="Q2966" s="28">
        <f t="shared" si="853"/>
        <v>0</v>
      </c>
      <c r="R2966" s="38">
        <f t="shared" si="843"/>
        <v>21.14212543554007</v>
      </c>
      <c r="S2966" t="s">
        <v>278</v>
      </c>
      <c r="U2966" t="s">
        <v>577</v>
      </c>
      <c r="V2966" t="s">
        <v>735</v>
      </c>
    </row>
    <row r="2967" spans="1:22" x14ac:dyDescent="0.25">
      <c r="A2967" s="17" t="s">
        <v>276</v>
      </c>
      <c r="B2967" s="17" t="s">
        <v>93</v>
      </c>
      <c r="C2967" s="17" t="s">
        <v>277</v>
      </c>
      <c r="D2967" s="17" t="s">
        <v>107</v>
      </c>
      <c r="E2967" s="24">
        <f>IF(U2967="SC",SUMIFS(SC!F:F,SC!A:A,MAIN!D2967,SC!B:B,MAIN!A2967),SUMIFS(Allocations!$H:$H,Allocations!$A:$A,MAIN!$A2967,Allocations!$B:$B,MAIN!$D2967))</f>
        <v>6.7599337979094072</v>
      </c>
      <c r="F2967" s="24">
        <f>IF(U2967="SC",SUMIFS(SC!J:J,SC!A:A,MAIN!D2967,SC!B:B,MAIN!A2967),SUMIFS(Allocations!M:M,Allocations!A:A,MAIN!A2967,Allocations!B:B,MAIN!D2967))</f>
        <v>0</v>
      </c>
      <c r="G2967" s="24">
        <f t="shared" si="850"/>
        <v>6.7599337979094072</v>
      </c>
      <c r="H2967" s="24">
        <f>IFERROR(VLOOKUP(S2967,Swaps_wk!$A$2:$AP$151,HLOOKUP(MAIN!D2967,Swaps_wk!$B$2:$AP$151,150,FALSE),FALSE),0)</f>
        <v>0</v>
      </c>
      <c r="I2967" s="24">
        <f>SUMIFS(PASTE_DQS_TRACKER!$D:$D,PASTE_DQS_TRACKER!$C:$C,MAIN!$S2967,PASTE_DQS_TRACKER!$B:$B,MAIN!$D2967)-SUMIFS(PASTE_DQS_TRACKER!$D:$D,PASTE_DQS_TRACKER!$C:$C,MAIN!$S2967,PASTE_DQS_TRACKER!$E:$E,MAIN!$D2967)</f>
        <v>0</v>
      </c>
      <c r="J2967" s="25">
        <f t="shared" si="851"/>
        <v>6.7599337979094072</v>
      </c>
      <c r="K2967" s="24">
        <f>IFERROR(IF(V2967="Flex",0,IF(D2967=$D$30,VLOOKUP(A2967,MMO_o10M_lease!$A$1:$F$51,5,FALSE),IF(D2967=$D$26,VLOOKUP(D2967,LANDINGS!$A$3:$BR$40,HLOOKUP(A2967,LANDINGS!$B$1:$CF$42,42,FALSE),FALSE)-IFERROR(VLOOKUP(A2967,MMO_o10M_lease!$A$1:$F$38,5,FALSE),0),VLOOKUP(D2967,LANDINGS!$A$3:$CF$40,HLOOKUP(A2967,LANDINGS!$B$1:$CF$42,42,FALSE),FALSE)))),0)</f>
        <v>0</v>
      </c>
      <c r="L2967" s="24">
        <f>SUMIFS(PASTE_FLEX_TRACKER!$D:$D,PASTE_FLEX_TRACKER!$E:$E,MAIN!$A2967,PASTE_FLEX_TRACKER!$B:$B,MAIN!$D2967)</f>
        <v>0</v>
      </c>
      <c r="M2967" s="35" t="s">
        <v>133</v>
      </c>
      <c r="N2967" s="46" t="s">
        <v>563</v>
      </c>
      <c r="O2967" s="46">
        <f>SUMIFS(MAN_ADJ!$L:$L,MAN_ADJ!$K:$K,MAIN!$D2967,MAN_ADJ!$J:$J,MAIN!$S2967)</f>
        <v>0</v>
      </c>
      <c r="P2967" s="25">
        <f t="shared" si="852"/>
        <v>0</v>
      </c>
      <c r="Q2967" s="28">
        <f t="shared" si="853"/>
        <v>0</v>
      </c>
      <c r="R2967" s="38">
        <f t="shared" si="843"/>
        <v>6.7599337979094072</v>
      </c>
      <c r="S2967" t="s">
        <v>278</v>
      </c>
      <c r="U2967" t="s">
        <v>577</v>
      </c>
      <c r="V2967" t="s">
        <v>735</v>
      </c>
    </row>
    <row r="2968" spans="1:22" x14ac:dyDescent="0.25">
      <c r="A2968" s="17" t="s">
        <v>276</v>
      </c>
      <c r="B2968" s="17" t="s">
        <v>93</v>
      </c>
      <c r="C2968" s="17" t="s">
        <v>277</v>
      </c>
      <c r="D2968" s="17" t="s">
        <v>108</v>
      </c>
      <c r="E2968" s="24">
        <f>IF(U2968="SC",SUMIFS(SC!F:F,SC!A:A,MAIN!D2968,SC!B:B,MAIN!A2968),SUMIFS(Allocations!$H:$H,Allocations!$A:$A,MAIN!$A2968,Allocations!$B:$B,MAIN!$D2968))</f>
        <v>0.77560743321718928</v>
      </c>
      <c r="F2968" s="24">
        <f>IF(U2968="SC",SUMIFS(SC!J:J,SC!A:A,MAIN!D2968,SC!B:B,MAIN!A2968),SUMIFS(Allocations!M:M,Allocations!A:A,MAIN!A2968,Allocations!B:B,MAIN!D2968))</f>
        <v>0</v>
      </c>
      <c r="G2968" s="24">
        <f t="shared" si="850"/>
        <v>0.77560743321718928</v>
      </c>
      <c r="H2968" s="24">
        <f>IFERROR(VLOOKUP(S2968,Swaps_wk!$A$2:$AP$151,HLOOKUP(MAIN!D2968,Swaps_wk!$B$2:$AP$151,150,FALSE),FALSE),0)</f>
        <v>0</v>
      </c>
      <c r="I2968" s="24">
        <f>SUMIFS(PASTE_DQS_TRACKER!$D:$D,PASTE_DQS_TRACKER!$C:$C,MAIN!$S2968,PASTE_DQS_TRACKER!$B:$B,MAIN!$D2968)-SUMIFS(PASTE_DQS_TRACKER!$D:$D,PASTE_DQS_TRACKER!$C:$C,MAIN!$S2968,PASTE_DQS_TRACKER!$E:$E,MAIN!$D2968)</f>
        <v>0</v>
      </c>
      <c r="J2968" s="25">
        <f t="shared" si="851"/>
        <v>0.77560743321718928</v>
      </c>
      <c r="K2968" s="24">
        <f>IFERROR(IF(V2968="Flex",0,IF(D2968=$D$30,VLOOKUP(A2968,MMO_o10M_lease!$A$1:$F$51,5,FALSE),IF(D2968=$D$26,VLOOKUP(D2968,LANDINGS!$A$3:$BR$40,HLOOKUP(A2968,LANDINGS!$B$1:$CF$42,42,FALSE),FALSE)-IFERROR(VLOOKUP(A2968,MMO_o10M_lease!$A$1:$F$38,5,FALSE),0),VLOOKUP(D2968,LANDINGS!$A$3:$CF$40,HLOOKUP(A2968,LANDINGS!$B$1:$CF$42,42,FALSE),FALSE)))),0)</f>
        <v>0</v>
      </c>
      <c r="L2968" s="24">
        <f>SUMIFS(PASTE_FLEX_TRACKER!$D:$D,PASTE_FLEX_TRACKER!$E:$E,MAIN!$A2968,PASTE_FLEX_TRACKER!$B:$B,MAIN!$D2968)</f>
        <v>0</v>
      </c>
      <c r="M2968" s="35" t="s">
        <v>133</v>
      </c>
      <c r="N2968" s="46" t="s">
        <v>563</v>
      </c>
      <c r="O2968" s="46">
        <f>SUMIFS(MAN_ADJ!$L:$L,MAN_ADJ!$K:$K,MAIN!$D2968,MAN_ADJ!$J:$J,MAIN!$S2968)</f>
        <v>0</v>
      </c>
      <c r="P2968" s="25">
        <f t="shared" si="852"/>
        <v>0</v>
      </c>
      <c r="Q2968" s="28">
        <f t="shared" si="853"/>
        <v>0</v>
      </c>
      <c r="R2968" s="38">
        <f t="shared" si="843"/>
        <v>0.77560743321718928</v>
      </c>
      <c r="S2968" t="s">
        <v>278</v>
      </c>
      <c r="U2968" t="s">
        <v>577</v>
      </c>
      <c r="V2968" t="s">
        <v>735</v>
      </c>
    </row>
    <row r="2969" spans="1:22" x14ac:dyDescent="0.25">
      <c r="A2969" s="17" t="s">
        <v>276</v>
      </c>
      <c r="B2969" s="17" t="s">
        <v>93</v>
      </c>
      <c r="C2969" s="17" t="s">
        <v>277</v>
      </c>
      <c r="D2969" s="17" t="s">
        <v>109</v>
      </c>
      <c r="E2969" s="24">
        <f>IF(U2969="SC",SUMIFS(SC!F:F,SC!A:A,MAIN!D2969,SC!B:B,MAIN!A2969),SUMIFS(Allocations!$H:$H,Allocations!$A:$A,MAIN!$A2969,Allocations!$B:$B,MAIN!$D2969))</f>
        <v>3.0496074332171887</v>
      </c>
      <c r="F2969" s="24">
        <f>IF(U2969="SC",SUMIFS(SC!J:J,SC!A:A,MAIN!D2969,SC!B:B,MAIN!A2969),SUMIFS(Allocations!M:M,Allocations!A:A,MAIN!A2969,Allocations!B:B,MAIN!D2969))</f>
        <v>0</v>
      </c>
      <c r="G2969" s="24">
        <f t="shared" si="850"/>
        <v>3.0496074332171887</v>
      </c>
      <c r="H2969" s="24">
        <f>IFERROR(VLOOKUP(S2969,Swaps_wk!$A$2:$AP$151,HLOOKUP(MAIN!D2969,Swaps_wk!$B$2:$AP$151,150,FALSE),FALSE),0)</f>
        <v>0</v>
      </c>
      <c r="I2969" s="24">
        <f>SUMIFS(PASTE_DQS_TRACKER!$D:$D,PASTE_DQS_TRACKER!$C:$C,MAIN!$S2969,PASTE_DQS_TRACKER!$B:$B,MAIN!$D2969)-SUMIFS(PASTE_DQS_TRACKER!$D:$D,PASTE_DQS_TRACKER!$C:$C,MAIN!$S2969,PASTE_DQS_TRACKER!$E:$E,MAIN!$D2969)</f>
        <v>0</v>
      </c>
      <c r="J2969" s="25">
        <f t="shared" si="851"/>
        <v>3.0496074332171887</v>
      </c>
      <c r="K2969" s="24">
        <f>IFERROR(IF(V2969="Flex",0,IF(D2969=$D$30,VLOOKUP(A2969,MMO_o10M_lease!$A$1:$F$51,5,FALSE),IF(D2969=$D$26,VLOOKUP(D2969,LANDINGS!$A$3:$BR$40,HLOOKUP(A2969,LANDINGS!$B$1:$CF$42,42,FALSE),FALSE)-IFERROR(VLOOKUP(A2969,MMO_o10M_lease!$A$1:$F$38,5,FALSE),0),VLOOKUP(D2969,LANDINGS!$A$3:$CF$40,HLOOKUP(A2969,LANDINGS!$B$1:$CF$42,42,FALSE),FALSE)))),0)</f>
        <v>0</v>
      </c>
      <c r="L2969" s="24">
        <f>SUMIFS(PASTE_FLEX_TRACKER!$D:$D,PASTE_FLEX_TRACKER!$E:$E,MAIN!$A2969,PASTE_FLEX_TRACKER!$B:$B,MAIN!$D2969)</f>
        <v>0</v>
      </c>
      <c r="M2969" s="35" t="s">
        <v>133</v>
      </c>
      <c r="N2969" s="46" t="s">
        <v>563</v>
      </c>
      <c r="O2969" s="46">
        <f>SUMIFS(MAN_ADJ!$L:$L,MAN_ADJ!$K:$K,MAIN!$D2969,MAN_ADJ!$J:$J,MAIN!$S2969)</f>
        <v>0</v>
      </c>
      <c r="P2969" s="25">
        <f t="shared" si="852"/>
        <v>0</v>
      </c>
      <c r="Q2969" s="28">
        <f t="shared" si="853"/>
        <v>0</v>
      </c>
      <c r="R2969" s="38">
        <f t="shared" si="843"/>
        <v>3.0496074332171887</v>
      </c>
      <c r="S2969" t="s">
        <v>278</v>
      </c>
      <c r="U2969" t="s">
        <v>577</v>
      </c>
      <c r="V2969" t="s">
        <v>735</v>
      </c>
    </row>
    <row r="2970" spans="1:22" x14ac:dyDescent="0.25">
      <c r="A2970" s="17" t="s">
        <v>276</v>
      </c>
      <c r="B2970" s="17" t="s">
        <v>93</v>
      </c>
      <c r="C2970" s="17" t="s">
        <v>277</v>
      </c>
      <c r="D2970" s="17" t="s">
        <v>110</v>
      </c>
      <c r="E2970" s="24">
        <f>IF(U2970="SC",SUMIFS(SC!F:F,SC!A:A,MAIN!D2970,SC!B:B,MAIN!A2970),SUMIFS(Allocations!$H:$H,Allocations!$A:$A,MAIN!$A2970,Allocations!$B:$B,MAIN!$D2970))</f>
        <v>0.86716608594657374</v>
      </c>
      <c r="F2970" s="24">
        <f>IF(U2970="SC",SUMIFS(SC!J:J,SC!A:A,MAIN!D2970,SC!B:B,MAIN!A2970),SUMIFS(Allocations!M:M,Allocations!A:A,MAIN!A2970,Allocations!B:B,MAIN!D2970))</f>
        <v>0</v>
      </c>
      <c r="G2970" s="24">
        <f t="shared" si="850"/>
        <v>0.86716608594657374</v>
      </c>
      <c r="H2970" s="24">
        <f>IFERROR(VLOOKUP(S2970,Swaps_wk!$A$2:$AP$151,HLOOKUP(MAIN!D2970,Swaps_wk!$B$2:$AP$151,150,FALSE),FALSE),0)</f>
        <v>0</v>
      </c>
      <c r="I2970" s="24">
        <f>SUMIFS(PASTE_DQS_TRACKER!$D:$D,PASTE_DQS_TRACKER!$C:$C,MAIN!$S2970,PASTE_DQS_TRACKER!$B:$B,MAIN!$D2970)-SUMIFS(PASTE_DQS_TRACKER!$D:$D,PASTE_DQS_TRACKER!$C:$C,MAIN!$S2970,PASTE_DQS_TRACKER!$E:$E,MAIN!$D2970)</f>
        <v>0</v>
      </c>
      <c r="J2970" s="25">
        <f t="shared" si="851"/>
        <v>0.86716608594657374</v>
      </c>
      <c r="K2970" s="24">
        <f>IFERROR(IF(V2970="Flex",0,IF(D2970=$D$30,VLOOKUP(A2970,MMO_o10M_lease!$A$1:$F$51,5,FALSE),IF(D2970=$D$26,VLOOKUP(D2970,LANDINGS!$A$3:$BR$40,HLOOKUP(A2970,LANDINGS!$B$1:$CF$42,42,FALSE),FALSE)-IFERROR(VLOOKUP(A2970,MMO_o10M_lease!$A$1:$F$38,5,FALSE),0),VLOOKUP(D2970,LANDINGS!$A$3:$CF$40,HLOOKUP(A2970,LANDINGS!$B$1:$CF$42,42,FALSE),FALSE)))),0)</f>
        <v>0</v>
      </c>
      <c r="L2970" s="24">
        <f>SUMIFS(PASTE_FLEX_TRACKER!$D:$D,PASTE_FLEX_TRACKER!$E:$E,MAIN!$A2970,PASTE_FLEX_TRACKER!$B:$B,MAIN!$D2970)</f>
        <v>0</v>
      </c>
      <c r="M2970" s="35" t="s">
        <v>133</v>
      </c>
      <c r="N2970" s="46" t="s">
        <v>563</v>
      </c>
      <c r="O2970" s="46">
        <f>SUMIFS(MAN_ADJ!$L:$L,MAN_ADJ!$K:$K,MAIN!$D2970,MAN_ADJ!$J:$J,MAIN!$S2970)</f>
        <v>0</v>
      </c>
      <c r="P2970" s="25">
        <f t="shared" si="852"/>
        <v>0</v>
      </c>
      <c r="Q2970" s="28">
        <f t="shared" si="853"/>
        <v>0</v>
      </c>
      <c r="R2970" s="38">
        <f t="shared" si="843"/>
        <v>0.86716608594657374</v>
      </c>
      <c r="S2970" t="s">
        <v>278</v>
      </c>
      <c r="U2970" t="s">
        <v>577</v>
      </c>
      <c r="V2970" t="s">
        <v>735</v>
      </c>
    </row>
    <row r="2971" spans="1:22" x14ac:dyDescent="0.25">
      <c r="A2971" s="17" t="s">
        <v>276</v>
      </c>
      <c r="B2971" s="17" t="s">
        <v>93</v>
      </c>
      <c r="C2971" s="17" t="s">
        <v>277</v>
      </c>
      <c r="D2971" s="17" t="s">
        <v>111</v>
      </c>
      <c r="E2971" s="24">
        <f>IF(U2971="SC",SUMIFS(SC!F:F,SC!A:A,MAIN!D2971,SC!B:B,MAIN!A2971),SUMIFS(Allocations!$H:$H,Allocations!$A:$A,MAIN!$A2971,Allocations!$B:$B,MAIN!$D2971))</f>
        <v>33.90795470383275</v>
      </c>
      <c r="F2971" s="24">
        <f>IF(U2971="SC",SUMIFS(SC!J:J,SC!A:A,MAIN!D2971,SC!B:B,MAIN!A2971),SUMIFS(Allocations!M:M,Allocations!A:A,MAIN!A2971,Allocations!B:B,MAIN!D2971))</f>
        <v>0</v>
      </c>
      <c r="G2971" s="24">
        <f t="shared" si="850"/>
        <v>33.90795470383275</v>
      </c>
      <c r="H2971" s="24">
        <f>IFERROR(VLOOKUP(S2971,Swaps_wk!$A$2:$AP$151,HLOOKUP(MAIN!D2971,Swaps_wk!$B$2:$AP$151,150,FALSE),FALSE),0)</f>
        <v>0</v>
      </c>
      <c r="I2971" s="24">
        <f>SUMIFS(PASTE_DQS_TRACKER!$D:$D,PASTE_DQS_TRACKER!$C:$C,MAIN!$S2971,PASTE_DQS_TRACKER!$B:$B,MAIN!$D2971)-SUMIFS(PASTE_DQS_TRACKER!$D:$D,PASTE_DQS_TRACKER!$C:$C,MAIN!$S2971,PASTE_DQS_TRACKER!$E:$E,MAIN!$D2971)</f>
        <v>0</v>
      </c>
      <c r="J2971" s="25">
        <f t="shared" si="851"/>
        <v>33.90795470383275</v>
      </c>
      <c r="K2971" s="24">
        <f>IFERROR(IF(V2971="Flex",0,IF(D2971=$D$30,VLOOKUP(A2971,MMO_o10M_lease!$A$1:$F$51,5,FALSE),IF(D2971=$D$26,VLOOKUP(D2971,LANDINGS!$A$3:$BR$40,HLOOKUP(A2971,LANDINGS!$B$1:$CF$42,42,FALSE),FALSE)-IFERROR(VLOOKUP(A2971,MMO_o10M_lease!$A$1:$F$38,5,FALSE),0),VLOOKUP(D2971,LANDINGS!$A$3:$CF$40,HLOOKUP(A2971,LANDINGS!$B$1:$CF$42,42,FALSE),FALSE)))),0)</f>
        <v>0</v>
      </c>
      <c r="L2971" s="24">
        <f>SUMIFS(PASTE_FLEX_TRACKER!$D:$D,PASTE_FLEX_TRACKER!$E:$E,MAIN!$A2971,PASTE_FLEX_TRACKER!$B:$B,MAIN!$D2971)</f>
        <v>0</v>
      </c>
      <c r="M2971" s="35" t="s">
        <v>133</v>
      </c>
      <c r="N2971" s="46" t="s">
        <v>563</v>
      </c>
      <c r="O2971" s="46">
        <f>SUMIFS(MAN_ADJ!$L:$L,MAN_ADJ!$K:$K,MAIN!$D2971,MAN_ADJ!$J:$J,MAIN!$S2971)</f>
        <v>0</v>
      </c>
      <c r="P2971" s="25">
        <f t="shared" si="852"/>
        <v>0</v>
      </c>
      <c r="Q2971" s="28">
        <f t="shared" si="853"/>
        <v>0</v>
      </c>
      <c r="R2971" s="38">
        <f t="shared" si="843"/>
        <v>33.90795470383275</v>
      </c>
      <c r="S2971" t="s">
        <v>278</v>
      </c>
      <c r="U2971" t="s">
        <v>577</v>
      </c>
      <c r="V2971" t="s">
        <v>735</v>
      </c>
    </row>
    <row r="2972" spans="1:22" x14ac:dyDescent="0.25">
      <c r="A2972" s="17" t="s">
        <v>276</v>
      </c>
      <c r="B2972" s="17" t="s">
        <v>93</v>
      </c>
      <c r="C2972" s="17" t="s">
        <v>277</v>
      </c>
      <c r="D2972" s="17" t="s">
        <v>112</v>
      </c>
      <c r="E2972" s="24">
        <f>IF(U2972="SC",SUMIFS(SC!F:F,SC!A:A,MAIN!D2972,SC!B:B,MAIN!A2972),SUMIFS(Allocations!$H:$H,Allocations!$A:$A,MAIN!$A2972,Allocations!$B:$B,MAIN!$D2972))</f>
        <v>4.3600406504065043</v>
      </c>
      <c r="F2972" s="24">
        <f>IF(U2972="SC",SUMIFS(SC!J:J,SC!A:A,MAIN!D2972,SC!B:B,MAIN!A2972),SUMIFS(Allocations!M:M,Allocations!A:A,MAIN!A2972,Allocations!B:B,MAIN!D2972))</f>
        <v>0</v>
      </c>
      <c r="G2972" s="24">
        <f t="shared" si="850"/>
        <v>4.3600406504065043</v>
      </c>
      <c r="H2972" s="24">
        <f>IFERROR(VLOOKUP(S2972,Swaps_wk!$A$2:$AP$151,HLOOKUP(MAIN!D2972,Swaps_wk!$B$2:$AP$151,150,FALSE),FALSE),0)</f>
        <v>0</v>
      </c>
      <c r="I2972" s="24">
        <f>SUMIFS(PASTE_DQS_TRACKER!$D:$D,PASTE_DQS_TRACKER!$C:$C,MAIN!$S2972,PASTE_DQS_TRACKER!$B:$B,MAIN!$D2972)-SUMIFS(PASTE_DQS_TRACKER!$D:$D,PASTE_DQS_TRACKER!$C:$C,MAIN!$S2972,PASTE_DQS_TRACKER!$E:$E,MAIN!$D2972)</f>
        <v>0</v>
      </c>
      <c r="J2972" s="25">
        <f t="shared" si="851"/>
        <v>4.3600406504065043</v>
      </c>
      <c r="K2972" s="24">
        <f>IFERROR(IF(V2972="Flex",0,IF(D2972=$D$30,VLOOKUP(A2972,MMO_o10M_lease!$A$1:$F$51,5,FALSE),IF(D2972=$D$26,VLOOKUP(D2972,LANDINGS!$A$3:$BR$40,HLOOKUP(A2972,LANDINGS!$B$1:$CF$42,42,FALSE),FALSE)-IFERROR(VLOOKUP(A2972,MMO_o10M_lease!$A$1:$F$38,5,FALSE),0),VLOOKUP(D2972,LANDINGS!$A$3:$CF$40,HLOOKUP(A2972,LANDINGS!$B$1:$CF$42,42,FALSE),FALSE)))),0)</f>
        <v>0</v>
      </c>
      <c r="L2972" s="24">
        <f>SUMIFS(PASTE_FLEX_TRACKER!$D:$D,PASTE_FLEX_TRACKER!$E:$E,MAIN!$A2972,PASTE_FLEX_TRACKER!$B:$B,MAIN!$D2972)</f>
        <v>0</v>
      </c>
      <c r="M2972" s="35" t="s">
        <v>133</v>
      </c>
      <c r="N2972" s="46" t="s">
        <v>563</v>
      </c>
      <c r="O2972" s="46">
        <f>SUMIFS(MAN_ADJ!$L:$L,MAN_ADJ!$K:$K,MAIN!$D2972,MAN_ADJ!$J:$J,MAIN!$S2972)</f>
        <v>0</v>
      </c>
      <c r="P2972" s="25">
        <f t="shared" si="852"/>
        <v>0</v>
      </c>
      <c r="Q2972" s="28">
        <f t="shared" si="853"/>
        <v>0</v>
      </c>
      <c r="R2972" s="38">
        <f t="shared" si="843"/>
        <v>4.3600406504065043</v>
      </c>
      <c r="S2972" t="s">
        <v>278</v>
      </c>
      <c r="U2972" t="s">
        <v>577</v>
      </c>
      <c r="V2972" t="s">
        <v>735</v>
      </c>
    </row>
    <row r="2973" spans="1:22" x14ac:dyDescent="0.25">
      <c r="A2973" s="17" t="s">
        <v>276</v>
      </c>
      <c r="B2973" s="17" t="s">
        <v>93</v>
      </c>
      <c r="C2973" s="17" t="s">
        <v>277</v>
      </c>
      <c r="D2973" s="17" t="s">
        <v>113</v>
      </c>
      <c r="E2973" s="24">
        <f>IF(U2973="SC",SUMIFS(SC!F:F,SC!A:A,MAIN!D2973,SC!B:B,MAIN!A2973),SUMIFS(Allocations!$H:$H,Allocations!$A:$A,MAIN!$A2973,Allocations!$B:$B,MAIN!$D2973))</f>
        <v>97.194792102206733</v>
      </c>
      <c r="F2973" s="24">
        <f>IF(U2973="SC",SUMIFS(SC!J:J,SC!A:A,MAIN!D2973,SC!B:B,MAIN!A2973),SUMIFS(Allocations!M:M,Allocations!A:A,MAIN!A2973,Allocations!B:B,MAIN!D2973))</f>
        <v>0</v>
      </c>
      <c r="G2973" s="24">
        <f t="shared" si="850"/>
        <v>97.194792102206733</v>
      </c>
      <c r="H2973" s="24">
        <f>IFERROR(VLOOKUP(S2973,Swaps_wk!$A$2:$AP$151,HLOOKUP(MAIN!D2973,Swaps_wk!$B$2:$AP$151,150,FALSE),FALSE),0)</f>
        <v>0</v>
      </c>
      <c r="I2973" s="24">
        <f>SUMIFS(PASTE_DQS_TRACKER!$D:$D,PASTE_DQS_TRACKER!$C:$C,MAIN!$S2973,PASTE_DQS_TRACKER!$B:$B,MAIN!$D2973)-SUMIFS(PASTE_DQS_TRACKER!$D:$D,PASTE_DQS_TRACKER!$C:$C,MAIN!$S2973,PASTE_DQS_TRACKER!$E:$E,MAIN!$D2973)</f>
        <v>0</v>
      </c>
      <c r="J2973" s="25">
        <f t="shared" si="851"/>
        <v>97.194792102206733</v>
      </c>
      <c r="K2973" s="24">
        <f>IFERROR(IF(V2973="Flex",0,IF(D2973=$D$30,VLOOKUP(A2973,MMO_o10M_lease!$A$1:$F$51,5,FALSE),IF(D2973=$D$26,VLOOKUP(D2973,LANDINGS!$A$3:$BR$40,HLOOKUP(A2973,LANDINGS!$B$1:$CF$42,42,FALSE),FALSE)-IFERROR(VLOOKUP(A2973,MMO_o10M_lease!$A$1:$F$38,5,FALSE),0),VLOOKUP(D2973,LANDINGS!$A$3:$CF$40,HLOOKUP(A2973,LANDINGS!$B$1:$CF$42,42,FALSE),FALSE)))),0)</f>
        <v>0</v>
      </c>
      <c r="L2973" s="24">
        <f>SUMIFS(PASTE_FLEX_TRACKER!$D:$D,PASTE_FLEX_TRACKER!$E:$E,MAIN!$A2973,PASTE_FLEX_TRACKER!$B:$B,MAIN!$D2973)</f>
        <v>0</v>
      </c>
      <c r="M2973" s="35" t="s">
        <v>133</v>
      </c>
      <c r="N2973" s="46" t="s">
        <v>563</v>
      </c>
      <c r="O2973" s="46">
        <f>SUMIFS(MAN_ADJ!$L:$L,MAN_ADJ!$K:$K,MAIN!$D2973,MAN_ADJ!$J:$J,MAIN!$S2973)</f>
        <v>0</v>
      </c>
      <c r="P2973" s="25">
        <f t="shared" si="852"/>
        <v>0</v>
      </c>
      <c r="Q2973" s="28">
        <f t="shared" si="853"/>
        <v>0</v>
      </c>
      <c r="R2973" s="38">
        <f t="shared" si="843"/>
        <v>97.194792102206733</v>
      </c>
      <c r="S2973" t="s">
        <v>278</v>
      </c>
      <c r="U2973" t="s">
        <v>577</v>
      </c>
      <c r="V2973" t="s">
        <v>735</v>
      </c>
    </row>
    <row r="2974" spans="1:22" x14ac:dyDescent="0.25">
      <c r="A2974" s="17" t="s">
        <v>276</v>
      </c>
      <c r="B2974" s="17" t="s">
        <v>93</v>
      </c>
      <c r="C2974" s="17" t="s">
        <v>277</v>
      </c>
      <c r="D2974" s="17" t="s">
        <v>114</v>
      </c>
      <c r="E2974" s="24">
        <f>IF(U2974="SC",SUMIFS(SC!F:F,SC!A:A,MAIN!D2974,SC!B:B,MAIN!A2974),SUMIFS(Allocations!$H:$H,Allocations!$A:$A,MAIN!$A2974,Allocations!$B:$B,MAIN!$D2974))</f>
        <v>0</v>
      </c>
      <c r="F2974" s="24">
        <f>IF(U2974="SC",SUMIFS(SC!J:J,SC!A:A,MAIN!D2974,SC!B:B,MAIN!A2974),SUMIFS(Allocations!M:M,Allocations!A:A,MAIN!A2974,Allocations!B:B,MAIN!D2974))</f>
        <v>0</v>
      </c>
      <c r="G2974" s="24">
        <f t="shared" si="850"/>
        <v>0</v>
      </c>
      <c r="H2974" s="24">
        <f>IFERROR(VLOOKUP(S2974,Swaps_wk!$A$2:$AP$151,HLOOKUP(MAIN!D2974,Swaps_wk!$B$2:$AP$151,150,FALSE),FALSE),0)</f>
        <v>0</v>
      </c>
      <c r="I2974" s="24">
        <f>SUMIFS(PASTE_DQS_TRACKER!$D:$D,PASTE_DQS_TRACKER!$C:$C,MAIN!$S2974,PASTE_DQS_TRACKER!$B:$B,MAIN!$D2974)-SUMIFS(PASTE_DQS_TRACKER!$D:$D,PASTE_DQS_TRACKER!$C:$C,MAIN!$S2974,PASTE_DQS_TRACKER!$E:$E,MAIN!$D2974)</f>
        <v>0</v>
      </c>
      <c r="J2974" s="25">
        <f t="shared" si="851"/>
        <v>0</v>
      </c>
      <c r="K2974" s="24">
        <f>IFERROR(IF(V2974="Flex",0,IF(D2974=$D$30,VLOOKUP(A2974,MMO_o10M_lease!$A$1:$F$51,5,FALSE),IF(D2974=$D$26,VLOOKUP(D2974,LANDINGS!$A$3:$BR$40,HLOOKUP(A2974,LANDINGS!$B$1:$CF$42,42,FALSE),FALSE)-IFERROR(VLOOKUP(A2974,MMO_o10M_lease!$A$1:$F$38,5,FALSE),0),VLOOKUP(D2974,LANDINGS!$A$3:$CF$40,HLOOKUP(A2974,LANDINGS!$B$1:$CF$42,42,FALSE),FALSE)))),0)</f>
        <v>0</v>
      </c>
      <c r="L2974" s="24">
        <f>SUMIFS(PASTE_FLEX_TRACKER!$D:$D,PASTE_FLEX_TRACKER!$E:$E,MAIN!$A2974,PASTE_FLEX_TRACKER!$B:$B,MAIN!$D2974)</f>
        <v>0</v>
      </c>
      <c r="M2974" s="35" t="s">
        <v>133</v>
      </c>
      <c r="N2974" s="46" t="s">
        <v>563</v>
      </c>
      <c r="O2974" s="46">
        <f>SUMIFS(MAN_ADJ!$L:$L,MAN_ADJ!$K:$K,MAIN!$D2974,MAN_ADJ!$J:$J,MAIN!$S2974)</f>
        <v>0</v>
      </c>
      <c r="P2974" s="25">
        <f t="shared" si="852"/>
        <v>0</v>
      </c>
      <c r="Q2974" s="28" t="str">
        <f t="shared" si="853"/>
        <v>n/a</v>
      </c>
      <c r="R2974" s="38">
        <f t="shared" si="843"/>
        <v>0</v>
      </c>
      <c r="S2974" t="s">
        <v>278</v>
      </c>
      <c r="U2974" t="s">
        <v>577</v>
      </c>
      <c r="V2974" t="s">
        <v>735</v>
      </c>
    </row>
    <row r="2975" spans="1:22" x14ac:dyDescent="0.25">
      <c r="A2975" s="17" t="s">
        <v>276</v>
      </c>
      <c r="B2975" s="17" t="s">
        <v>93</v>
      </c>
      <c r="C2975" s="17" t="s">
        <v>277</v>
      </c>
      <c r="D2975" s="17" t="s">
        <v>115</v>
      </c>
      <c r="E2975" s="24">
        <f>IF(U2975="SC",SUMIFS(SC!F:F,SC!A:A,MAIN!D2975,SC!B:B,MAIN!A2975),SUMIFS(Allocations!$H:$H,Allocations!$A:$A,MAIN!$A2975,Allocations!$B:$B,MAIN!$D2975))</f>
        <v>18.269912891986063</v>
      </c>
      <c r="F2975" s="24">
        <f>IF(U2975="SC",SUMIFS(SC!J:J,SC!A:A,MAIN!D2975,SC!B:B,MAIN!A2975),SUMIFS(Allocations!M:M,Allocations!A:A,MAIN!A2975,Allocations!B:B,MAIN!D2975))</f>
        <v>0</v>
      </c>
      <c r="G2975" s="24">
        <f t="shared" si="850"/>
        <v>18.269912891986063</v>
      </c>
      <c r="H2975" s="24">
        <f>IFERROR(VLOOKUP(S2975,Swaps_wk!$A$2:$AP$151,HLOOKUP(MAIN!D2975,Swaps_wk!$B$2:$AP$151,150,FALSE),FALSE),0)</f>
        <v>0</v>
      </c>
      <c r="I2975" s="24">
        <f>SUMIFS(PASTE_DQS_TRACKER!$D:$D,PASTE_DQS_TRACKER!$C:$C,MAIN!$S2975,PASTE_DQS_TRACKER!$B:$B,MAIN!$D2975)-SUMIFS(PASTE_DQS_TRACKER!$D:$D,PASTE_DQS_TRACKER!$C:$C,MAIN!$S2975,PASTE_DQS_TRACKER!$E:$E,MAIN!$D2975)</f>
        <v>0</v>
      </c>
      <c r="J2975" s="25">
        <f t="shared" si="851"/>
        <v>18.269912891986063</v>
      </c>
      <c r="K2975" s="24">
        <f>IFERROR(IF(V2975="Flex",0,IF(D2975=$D$30,VLOOKUP(A2975,MMO_o10M_lease!$A$1:$F$51,5,FALSE),IF(D2975=$D$26,VLOOKUP(D2975,LANDINGS!$A$3:$BR$40,HLOOKUP(A2975,LANDINGS!$B$1:$CF$42,42,FALSE),FALSE)-IFERROR(VLOOKUP(A2975,MMO_o10M_lease!$A$1:$F$38,5,FALSE),0),VLOOKUP(D2975,LANDINGS!$A$3:$CF$40,HLOOKUP(A2975,LANDINGS!$B$1:$CF$42,42,FALSE),FALSE)))),0)</f>
        <v>0</v>
      </c>
      <c r="L2975" s="24">
        <f>SUMIFS(PASTE_FLEX_TRACKER!$D:$D,PASTE_FLEX_TRACKER!$E:$E,MAIN!$A2975,PASTE_FLEX_TRACKER!$B:$B,MAIN!$D2975)</f>
        <v>0</v>
      </c>
      <c r="M2975" s="35" t="s">
        <v>133</v>
      </c>
      <c r="N2975" s="46" t="s">
        <v>563</v>
      </c>
      <c r="O2975" s="46">
        <f>SUMIFS(MAN_ADJ!$L:$L,MAN_ADJ!$K:$K,MAIN!$D2975,MAN_ADJ!$J:$J,MAIN!$S2975)</f>
        <v>0</v>
      </c>
      <c r="P2975" s="25">
        <f t="shared" si="852"/>
        <v>0</v>
      </c>
      <c r="Q2975" s="28">
        <f t="shared" si="853"/>
        <v>0</v>
      </c>
      <c r="R2975" s="38">
        <f t="shared" si="843"/>
        <v>18.269912891986063</v>
      </c>
      <c r="S2975" t="s">
        <v>278</v>
      </c>
      <c r="U2975" t="s">
        <v>577</v>
      </c>
      <c r="V2975" t="s">
        <v>735</v>
      </c>
    </row>
    <row r="2976" spans="1:22" x14ac:dyDescent="0.25">
      <c r="A2976" s="17" t="s">
        <v>276</v>
      </c>
      <c r="B2976" s="17" t="s">
        <v>93</v>
      </c>
      <c r="C2976" s="17" t="s">
        <v>277</v>
      </c>
      <c r="D2976" s="17" t="s">
        <v>116</v>
      </c>
      <c r="E2976" s="24">
        <f>IF(U2976="SC",SUMIFS(SC!F:F,SC!A:A,MAIN!D2976,SC!B:B,MAIN!A2976),SUMIFS(Allocations!$H:$H,Allocations!$A:$A,MAIN!$A2976,Allocations!$B:$B,MAIN!$D2976))</f>
        <v>40.070116144018584</v>
      </c>
      <c r="F2976" s="24">
        <f>IF(U2976="SC",SUMIFS(SC!J:J,SC!A:A,MAIN!D2976,SC!B:B,MAIN!A2976),SUMIFS(Allocations!M:M,Allocations!A:A,MAIN!A2976,Allocations!B:B,MAIN!D2976))</f>
        <v>0</v>
      </c>
      <c r="G2976" s="24">
        <f t="shared" si="850"/>
        <v>40.070116144018584</v>
      </c>
      <c r="H2976" s="24">
        <f>IFERROR(VLOOKUP(S2976,Swaps_wk!$A$2:$AP$151,HLOOKUP(MAIN!D2976,Swaps_wk!$B$2:$AP$151,150,FALSE),FALSE),0)</f>
        <v>0</v>
      </c>
      <c r="I2976" s="24">
        <f>SUMIFS(PASTE_DQS_TRACKER!$D:$D,PASTE_DQS_TRACKER!$C:$C,MAIN!$S2976,PASTE_DQS_TRACKER!$B:$B,MAIN!$D2976)-SUMIFS(PASTE_DQS_TRACKER!$D:$D,PASTE_DQS_TRACKER!$C:$C,MAIN!$S2976,PASTE_DQS_TRACKER!$E:$E,MAIN!$D2976)</f>
        <v>0</v>
      </c>
      <c r="J2976" s="25">
        <f t="shared" si="851"/>
        <v>40.070116144018584</v>
      </c>
      <c r="K2976" s="24">
        <f>IFERROR(IF(V2976="Flex",0,IF(D2976=$D$30,VLOOKUP(A2976,MMO_o10M_lease!$A$1:$F$51,5,FALSE),IF(D2976=$D$26,VLOOKUP(D2976,LANDINGS!$A$3:$BR$40,HLOOKUP(A2976,LANDINGS!$B$1:$CF$42,42,FALSE),FALSE)-IFERROR(VLOOKUP(A2976,MMO_o10M_lease!$A$1:$F$38,5,FALSE),0),VLOOKUP(D2976,LANDINGS!$A$3:$CF$40,HLOOKUP(A2976,LANDINGS!$B$1:$CF$42,42,FALSE),FALSE)))),0)</f>
        <v>0</v>
      </c>
      <c r="L2976" s="24">
        <f>SUMIFS(PASTE_FLEX_TRACKER!$D:$D,PASTE_FLEX_TRACKER!$E:$E,MAIN!$A2976,PASTE_FLEX_TRACKER!$B:$B,MAIN!$D2976)</f>
        <v>0</v>
      </c>
      <c r="M2976" s="35" t="s">
        <v>133</v>
      </c>
      <c r="N2976" s="46" t="s">
        <v>563</v>
      </c>
      <c r="O2976" s="46">
        <f>SUMIFS(MAN_ADJ!$L:$L,MAN_ADJ!$K:$K,MAIN!$D2976,MAN_ADJ!$J:$J,MAIN!$S2976)</f>
        <v>0</v>
      </c>
      <c r="P2976" s="25">
        <f t="shared" si="852"/>
        <v>0</v>
      </c>
      <c r="Q2976" s="28">
        <f t="shared" si="853"/>
        <v>0</v>
      </c>
      <c r="R2976" s="38">
        <f t="shared" si="843"/>
        <v>40.070116144018584</v>
      </c>
      <c r="S2976" t="s">
        <v>278</v>
      </c>
      <c r="U2976" t="s">
        <v>577</v>
      </c>
      <c r="V2976" t="s">
        <v>735</v>
      </c>
    </row>
    <row r="2977" spans="1:22" x14ac:dyDescent="0.25">
      <c r="A2977" s="17" t="s">
        <v>276</v>
      </c>
      <c r="B2977" s="17" t="s">
        <v>93</v>
      </c>
      <c r="C2977" s="17" t="s">
        <v>277</v>
      </c>
      <c r="D2977" s="17" t="s">
        <v>117</v>
      </c>
      <c r="E2977" s="24">
        <f>IF(U2977="SC",SUMIFS(SC!F:F,SC!A:A,MAIN!D2977,SC!B:B,MAIN!A2977),SUMIFS(Allocations!$H:$H,Allocations!$A:$A,MAIN!$A2977,Allocations!$B:$B,MAIN!$D2977))</f>
        <v>0</v>
      </c>
      <c r="F2977" s="24">
        <f>IF(U2977="SC",SUMIFS(SC!J:J,SC!A:A,MAIN!D2977,SC!B:B,MAIN!A2977),SUMIFS(Allocations!M:M,Allocations!A:A,MAIN!A2977,Allocations!B:B,MAIN!D2977))</f>
        <v>0</v>
      </c>
      <c r="G2977" s="24">
        <f t="shared" si="850"/>
        <v>0</v>
      </c>
      <c r="H2977" s="24">
        <f>IFERROR(VLOOKUP(S2977,Swaps_wk!$A$2:$AP$151,HLOOKUP(MAIN!D2977,Swaps_wk!$B$2:$AP$151,150,FALSE),FALSE),0)</f>
        <v>0</v>
      </c>
      <c r="I2977" s="24">
        <f>SUMIFS(PASTE_DQS_TRACKER!$D:$D,PASTE_DQS_TRACKER!$C:$C,MAIN!$S2977,PASTE_DQS_TRACKER!$B:$B,MAIN!$D2977)-SUMIFS(PASTE_DQS_TRACKER!$D:$D,PASTE_DQS_TRACKER!$C:$C,MAIN!$S2977,PASTE_DQS_TRACKER!$E:$E,MAIN!$D2977)</f>
        <v>0</v>
      </c>
      <c r="J2977" s="25">
        <f t="shared" si="851"/>
        <v>0</v>
      </c>
      <c r="K2977" s="24">
        <f>IFERROR(IF(V2977="Flex",0,IF(D2977=$D$30,VLOOKUP(A2977,MMO_o10M_lease!$A$1:$F$51,5,FALSE),IF(D2977=$D$26,VLOOKUP(D2977,LANDINGS!$A$3:$BR$40,HLOOKUP(A2977,LANDINGS!$B$1:$CF$42,42,FALSE),FALSE)-IFERROR(VLOOKUP(A2977,MMO_o10M_lease!$A$1:$F$38,5,FALSE),0),VLOOKUP(D2977,LANDINGS!$A$3:$CF$40,HLOOKUP(A2977,LANDINGS!$B$1:$CF$42,42,FALSE),FALSE)))),0)</f>
        <v>0</v>
      </c>
      <c r="L2977" s="24">
        <f>SUMIFS(PASTE_FLEX_TRACKER!$D:$D,PASTE_FLEX_TRACKER!$E:$E,MAIN!$A2977,PASTE_FLEX_TRACKER!$B:$B,MAIN!$D2977)</f>
        <v>0</v>
      </c>
      <c r="M2977" s="35" t="s">
        <v>133</v>
      </c>
      <c r="N2977" s="46" t="s">
        <v>563</v>
      </c>
      <c r="O2977" s="46">
        <f>SUMIFS(MAN_ADJ!$L:$L,MAN_ADJ!$K:$K,MAIN!$D2977,MAN_ADJ!$J:$J,MAIN!$S2977)</f>
        <v>0</v>
      </c>
      <c r="P2977" s="25">
        <f t="shared" si="852"/>
        <v>0</v>
      </c>
      <c r="Q2977" s="28" t="str">
        <f t="shared" si="853"/>
        <v>n/a</v>
      </c>
      <c r="R2977" s="38">
        <f t="shared" si="843"/>
        <v>0</v>
      </c>
      <c r="S2977" t="s">
        <v>278</v>
      </c>
      <c r="U2977" t="s">
        <v>577</v>
      </c>
      <c r="V2977" t="s">
        <v>735</v>
      </c>
    </row>
    <row r="2978" spans="1:22" x14ac:dyDescent="0.25">
      <c r="A2978" s="17" t="s">
        <v>276</v>
      </c>
      <c r="B2978" s="17" t="s">
        <v>93</v>
      </c>
      <c r="C2978" s="17" t="s">
        <v>277</v>
      </c>
      <c r="D2978" s="17" t="s">
        <v>118</v>
      </c>
      <c r="E2978" s="24">
        <f>IF(U2978="SC",SUMIFS(SC!F:F,SC!A:A,MAIN!D2978,SC!B:B,MAIN!A2978),SUMIFS(Allocations!$H:$H,Allocations!$A:$A,MAIN!$A2978,Allocations!$B:$B,MAIN!$D2978))</f>
        <v>9.9239895470383281</v>
      </c>
      <c r="F2978" s="24">
        <f>IF(U2978="SC",SUMIFS(SC!J:J,SC!A:A,MAIN!D2978,SC!B:B,MAIN!A2978),SUMIFS(Allocations!M:M,Allocations!A:A,MAIN!A2978,Allocations!B:B,MAIN!D2978))</f>
        <v>0</v>
      </c>
      <c r="G2978" s="24">
        <f t="shared" si="850"/>
        <v>9.9239895470383281</v>
      </c>
      <c r="H2978" s="24">
        <f>IFERROR(VLOOKUP(S2978,Swaps_wk!$A$2:$AP$151,HLOOKUP(MAIN!D2978,Swaps_wk!$B$2:$AP$151,150,FALSE),FALSE),0)</f>
        <v>0</v>
      </c>
      <c r="I2978" s="24">
        <f>SUMIFS(PASTE_DQS_TRACKER!$D:$D,PASTE_DQS_TRACKER!$C:$C,MAIN!$S2978,PASTE_DQS_TRACKER!$B:$B,MAIN!$D2978)-SUMIFS(PASTE_DQS_TRACKER!$D:$D,PASTE_DQS_TRACKER!$C:$C,MAIN!$S2978,PASTE_DQS_TRACKER!$E:$E,MAIN!$D2978)</f>
        <v>9</v>
      </c>
      <c r="J2978" s="25">
        <f t="shared" si="851"/>
        <v>18.923989547038328</v>
      </c>
      <c r="K2978" s="24">
        <f>IFERROR(IF(V2978="Flex",0,IF(D2978=$D$30,VLOOKUP(A2978,MMO_o10M_lease!$A$1:$F$51,5,FALSE),IF(D2978=$D$26,VLOOKUP(D2978,LANDINGS!$A$3:$BR$40,HLOOKUP(A2978,LANDINGS!$B$1:$CF$42,42,FALSE),FALSE)-IFERROR(VLOOKUP(A2978,MMO_o10M_lease!$A$1:$F$38,5,FALSE),0),VLOOKUP(D2978,LANDINGS!$A$3:$CF$40,HLOOKUP(A2978,LANDINGS!$B$1:$CF$42,42,FALSE),FALSE)))),0)</f>
        <v>0</v>
      </c>
      <c r="L2978" s="24">
        <f>SUMIFS(PASTE_FLEX_TRACKER!$D:$D,PASTE_FLEX_TRACKER!$E:$E,MAIN!$A2978,PASTE_FLEX_TRACKER!$B:$B,MAIN!$D2978)</f>
        <v>0</v>
      </c>
      <c r="M2978" s="35" t="s">
        <v>133</v>
      </c>
      <c r="N2978" s="46" t="s">
        <v>563</v>
      </c>
      <c r="O2978" s="46">
        <f>SUMIFS(MAN_ADJ!$L:$L,MAN_ADJ!$K:$K,MAIN!$D2978,MAN_ADJ!$J:$J,MAIN!$S2978)</f>
        <v>0</v>
      </c>
      <c r="P2978" s="25">
        <f t="shared" si="852"/>
        <v>0</v>
      </c>
      <c r="Q2978" s="28">
        <f t="shared" si="853"/>
        <v>0</v>
      </c>
      <c r="R2978" s="38">
        <f t="shared" si="843"/>
        <v>18.923989547038328</v>
      </c>
      <c r="S2978" t="s">
        <v>278</v>
      </c>
      <c r="U2978" t="s">
        <v>577</v>
      </c>
      <c r="V2978" t="s">
        <v>735</v>
      </c>
    </row>
    <row r="2979" spans="1:22" x14ac:dyDescent="0.25">
      <c r="A2979" s="17" t="s">
        <v>276</v>
      </c>
      <c r="B2979" s="17" t="s">
        <v>93</v>
      </c>
      <c r="C2979" s="17" t="s">
        <v>277</v>
      </c>
      <c r="D2979" s="17" t="s">
        <v>119</v>
      </c>
      <c r="E2979" s="24">
        <f>IF(U2979="SC",SUMIFS(SC!F:F,SC!A:A,MAIN!D2979,SC!B:B,MAIN!A2979),SUMIFS(Allocations!$H:$H,Allocations!$A:$A,MAIN!$A2979,Allocations!$B:$B,MAIN!$D2979))</f>
        <v>0</v>
      </c>
      <c r="F2979" s="24">
        <f>IF(U2979="SC",SUMIFS(SC!J:J,SC!A:A,MAIN!D2979,SC!B:B,MAIN!A2979),SUMIFS(Allocations!M:M,Allocations!A:A,MAIN!A2979,Allocations!B:B,MAIN!D2979))</f>
        <v>0</v>
      </c>
      <c r="G2979" s="24">
        <f t="shared" si="850"/>
        <v>0</v>
      </c>
      <c r="H2979" s="24">
        <f>IFERROR(VLOOKUP(S2979,Swaps_wk!$A$2:$AP$151,HLOOKUP(MAIN!D2979,Swaps_wk!$B$2:$AP$151,150,FALSE),FALSE),0)</f>
        <v>0</v>
      </c>
      <c r="I2979" s="24">
        <f>SUMIFS(PASTE_DQS_TRACKER!$D:$D,PASTE_DQS_TRACKER!$C:$C,MAIN!$S2979,PASTE_DQS_TRACKER!$B:$B,MAIN!$D2979)-SUMIFS(PASTE_DQS_TRACKER!$D:$D,PASTE_DQS_TRACKER!$C:$C,MAIN!$S2979,PASTE_DQS_TRACKER!$E:$E,MAIN!$D2979)</f>
        <v>0</v>
      </c>
      <c r="J2979" s="25">
        <f t="shared" si="851"/>
        <v>0</v>
      </c>
      <c r="K2979" s="24">
        <f>IFERROR(IF(V2979="Flex",0,IF(D2979=$D$30,VLOOKUP(A2979,MMO_o10M_lease!$A$1:$F$51,5,FALSE),IF(D2979=$D$26,VLOOKUP(D2979,LANDINGS!$A$3:$BR$40,HLOOKUP(A2979,LANDINGS!$B$1:$CF$42,42,FALSE),FALSE)-IFERROR(VLOOKUP(A2979,MMO_o10M_lease!$A$1:$F$38,5,FALSE),0),VLOOKUP(D2979,LANDINGS!$A$3:$CF$40,HLOOKUP(A2979,LANDINGS!$B$1:$CF$42,42,FALSE),FALSE)))),0)</f>
        <v>0</v>
      </c>
      <c r="L2979" s="24">
        <f>SUMIFS(PASTE_FLEX_TRACKER!$D:$D,PASTE_FLEX_TRACKER!$E:$E,MAIN!$A2979,PASTE_FLEX_TRACKER!$B:$B,MAIN!$D2979)</f>
        <v>0</v>
      </c>
      <c r="M2979" s="35" t="s">
        <v>133</v>
      </c>
      <c r="N2979" s="46" t="s">
        <v>563</v>
      </c>
      <c r="O2979" s="46">
        <f>SUMIFS(MAN_ADJ!$L:$L,MAN_ADJ!$K:$K,MAIN!$D2979,MAN_ADJ!$J:$J,MAIN!$S2979)</f>
        <v>0</v>
      </c>
      <c r="P2979" s="25">
        <f t="shared" si="852"/>
        <v>0</v>
      </c>
      <c r="Q2979" s="28" t="str">
        <f t="shared" si="853"/>
        <v>n/a</v>
      </c>
      <c r="R2979" s="38">
        <f t="shared" si="843"/>
        <v>0</v>
      </c>
      <c r="S2979" t="s">
        <v>278</v>
      </c>
      <c r="U2979" t="s">
        <v>577</v>
      </c>
      <c r="V2979" t="s">
        <v>735</v>
      </c>
    </row>
    <row r="2980" spans="1:22" x14ac:dyDescent="0.25">
      <c r="A2980" s="17" t="s">
        <v>276</v>
      </c>
      <c r="B2980" s="17" t="s">
        <v>93</v>
      </c>
      <c r="C2980" s="17" t="s">
        <v>277</v>
      </c>
      <c r="D2980" s="17" t="s">
        <v>120</v>
      </c>
      <c r="E2980" s="24">
        <f>IF(U2980="SC",SUMIFS(SC!F:F,SC!A:A,MAIN!D2980,SC!B:B,MAIN!A2980),SUMIFS(Allocations!$H:$H,Allocations!$A:$A,MAIN!$A2980,Allocations!$B:$B,MAIN!$D2980))</f>
        <v>4.4018583042973292E-2</v>
      </c>
      <c r="F2980" s="24">
        <f>IF(U2980="SC",SUMIFS(SC!J:J,SC!A:A,MAIN!D2980,SC!B:B,MAIN!A2980),SUMIFS(Allocations!M:M,Allocations!A:A,MAIN!A2980,Allocations!B:B,MAIN!D2980))</f>
        <v>0</v>
      </c>
      <c r="G2980" s="24">
        <f t="shared" si="850"/>
        <v>4.4018583042973292E-2</v>
      </c>
      <c r="H2980" s="24">
        <f>IFERROR(VLOOKUP(S2980,Swaps_wk!$A$2:$AP$151,HLOOKUP(MAIN!D2980,Swaps_wk!$B$2:$AP$151,150,FALSE),FALSE),0)</f>
        <v>0</v>
      </c>
      <c r="I2980" s="24">
        <f>SUMIFS(PASTE_DQS_TRACKER!$D:$D,PASTE_DQS_TRACKER!$C:$C,MAIN!$S2980,PASTE_DQS_TRACKER!$B:$B,MAIN!$D2980)-SUMIFS(PASTE_DQS_TRACKER!$D:$D,PASTE_DQS_TRACKER!$C:$C,MAIN!$S2980,PASTE_DQS_TRACKER!$E:$E,MAIN!$D2980)</f>
        <v>0</v>
      </c>
      <c r="J2980" s="25">
        <f t="shared" si="851"/>
        <v>4.4018583042973292E-2</v>
      </c>
      <c r="K2980" s="24">
        <f>IFERROR(IF(V2980="Flex",0,IF(D2980=$D$30,VLOOKUP(A2980,MMO_o10M_lease!$A$1:$F$51,5,FALSE),IF(D2980=$D$26,VLOOKUP(D2980,LANDINGS!$A$3:$BR$40,HLOOKUP(A2980,LANDINGS!$B$1:$CF$42,42,FALSE),FALSE)-IFERROR(VLOOKUP(A2980,MMO_o10M_lease!$A$1:$F$38,5,FALSE),0),VLOOKUP(D2980,LANDINGS!$A$3:$CF$40,HLOOKUP(A2980,LANDINGS!$B$1:$CF$42,42,FALSE),FALSE)))),0)</f>
        <v>0</v>
      </c>
      <c r="L2980" s="24">
        <f>SUMIFS(PASTE_FLEX_TRACKER!$D:$D,PASTE_FLEX_TRACKER!$E:$E,MAIN!$A2980,PASTE_FLEX_TRACKER!$B:$B,MAIN!$D2980)</f>
        <v>0</v>
      </c>
      <c r="M2980" s="35" t="s">
        <v>133</v>
      </c>
      <c r="N2980" s="46" t="s">
        <v>563</v>
      </c>
      <c r="O2980" s="46">
        <f>SUMIFS(MAN_ADJ!$L:$L,MAN_ADJ!$K:$K,MAIN!$D2980,MAN_ADJ!$J:$J,MAIN!$S2980)</f>
        <v>0</v>
      </c>
      <c r="P2980" s="25">
        <f t="shared" si="852"/>
        <v>0</v>
      </c>
      <c r="Q2980" s="28">
        <f t="shared" si="853"/>
        <v>0</v>
      </c>
      <c r="R2980" s="38">
        <f t="shared" si="843"/>
        <v>4.4018583042973292E-2</v>
      </c>
      <c r="S2980" t="s">
        <v>278</v>
      </c>
      <c r="U2980" t="s">
        <v>577</v>
      </c>
      <c r="V2980" t="s">
        <v>735</v>
      </c>
    </row>
    <row r="2981" spans="1:22" x14ac:dyDescent="0.25">
      <c r="A2981" s="17" t="s">
        <v>276</v>
      </c>
      <c r="B2981" s="17" t="s">
        <v>93</v>
      </c>
      <c r="C2981" s="17" t="s">
        <v>277</v>
      </c>
      <c r="D2981" s="17" t="s">
        <v>121</v>
      </c>
      <c r="E2981" s="24">
        <f>IF(U2981="SC",SUMIFS(SC!F:F,SC!A:A,MAIN!D2981,SC!B:B,MAIN!A2981),SUMIFS(Allocations!$H:$H,Allocations!$A:$A,MAIN!$A2981,Allocations!$B:$B,MAIN!$D2981))</f>
        <v>0</v>
      </c>
      <c r="F2981" s="24">
        <f>IF(U2981="SC",SUMIFS(SC!J:J,SC!A:A,MAIN!D2981,SC!B:B,MAIN!A2981),SUMIFS(Allocations!M:M,Allocations!A:A,MAIN!A2981,Allocations!B:B,MAIN!D2981))</f>
        <v>0</v>
      </c>
      <c r="G2981" s="24">
        <f t="shared" si="850"/>
        <v>0</v>
      </c>
      <c r="H2981" s="24">
        <f>IFERROR(VLOOKUP(S2981,Swaps_wk!$A$2:$AP$151,HLOOKUP(MAIN!D2981,Swaps_wk!$B$2:$AP$151,150,FALSE),FALSE),0)</f>
        <v>0</v>
      </c>
      <c r="I2981" s="24">
        <f>SUMIFS(PASTE_DQS_TRACKER!$D:$D,PASTE_DQS_TRACKER!$C:$C,MAIN!$S2981,PASTE_DQS_TRACKER!$B:$B,MAIN!$D2981)-SUMIFS(PASTE_DQS_TRACKER!$D:$D,PASTE_DQS_TRACKER!$C:$C,MAIN!$S2981,PASTE_DQS_TRACKER!$E:$E,MAIN!$D2981)</f>
        <v>0</v>
      </c>
      <c r="J2981" s="25">
        <f t="shared" si="851"/>
        <v>0</v>
      </c>
      <c r="K2981" s="24">
        <f>IFERROR(IF(V2981="Flex",0,IF(D2981=$D$30,VLOOKUP(A2981,MMO_o10M_lease!$A$1:$F$51,5,FALSE),IF(D2981=$D$26,VLOOKUP(D2981,LANDINGS!$A$3:$BR$40,HLOOKUP(A2981,LANDINGS!$B$1:$CF$42,42,FALSE),FALSE)-IFERROR(VLOOKUP(A2981,MMO_o10M_lease!$A$1:$F$38,5,FALSE),0),VLOOKUP(D2981,LANDINGS!$A$3:$CF$40,HLOOKUP(A2981,LANDINGS!$B$1:$CF$42,42,FALSE),FALSE)))),0)</f>
        <v>0</v>
      </c>
      <c r="L2981" s="24">
        <f>SUMIFS(PASTE_FLEX_TRACKER!$D:$D,PASTE_FLEX_TRACKER!$E:$E,MAIN!$A2981,PASTE_FLEX_TRACKER!$B:$B,MAIN!$D2981)</f>
        <v>0</v>
      </c>
      <c r="M2981" s="35" t="s">
        <v>133</v>
      </c>
      <c r="N2981" s="46" t="s">
        <v>563</v>
      </c>
      <c r="O2981" s="46">
        <f>SUMIFS(MAN_ADJ!$L:$L,MAN_ADJ!$K:$K,MAIN!$D2981,MAN_ADJ!$J:$J,MAIN!$S2981)</f>
        <v>0</v>
      </c>
      <c r="P2981" s="25">
        <f t="shared" si="852"/>
        <v>0</v>
      </c>
      <c r="Q2981" s="28" t="str">
        <f t="shared" si="853"/>
        <v>n/a</v>
      </c>
      <c r="R2981" s="38">
        <f t="shared" si="843"/>
        <v>0</v>
      </c>
      <c r="S2981" t="s">
        <v>278</v>
      </c>
      <c r="U2981" t="s">
        <v>577</v>
      </c>
      <c r="V2981" t="s">
        <v>735</v>
      </c>
    </row>
    <row r="2982" spans="1:22" x14ac:dyDescent="0.25">
      <c r="A2982" s="17" t="s">
        <v>276</v>
      </c>
      <c r="B2982" s="17" t="s">
        <v>93</v>
      </c>
      <c r="C2982" s="17" t="s">
        <v>277</v>
      </c>
      <c r="D2982" s="17" t="s">
        <v>122</v>
      </c>
      <c r="E2982" s="24">
        <f>IF(U2982="SC",SUMIFS(SC!F:F,SC!A:A,MAIN!D2982,SC!B:B,MAIN!A2982),SUMIFS(Allocations!$H:$H,Allocations!$A:$A,MAIN!$A2982,Allocations!$B:$B,MAIN!$D2982))</f>
        <v>0</v>
      </c>
      <c r="F2982" s="24">
        <f>IF(U2982="SC",SUMIFS(SC!J:J,SC!A:A,MAIN!D2982,SC!B:B,MAIN!A2982),SUMIFS(Allocations!M:M,Allocations!A:A,MAIN!A2982,Allocations!B:B,MAIN!D2982))</f>
        <v>0</v>
      </c>
      <c r="G2982" s="24">
        <f t="shared" si="850"/>
        <v>0</v>
      </c>
      <c r="H2982" s="24">
        <f>IFERROR(VLOOKUP(S2982,Swaps_wk!$A$2:$AP$151,HLOOKUP(MAIN!D2982,Swaps_wk!$B$2:$AP$151,150,FALSE),FALSE),0)</f>
        <v>0</v>
      </c>
      <c r="I2982" s="24">
        <f>SUMIFS(PASTE_DQS_TRACKER!$D:$D,PASTE_DQS_TRACKER!$C:$C,MAIN!$S2982,PASTE_DQS_TRACKER!$B:$B,MAIN!$D2982)-SUMIFS(PASTE_DQS_TRACKER!$D:$D,PASTE_DQS_TRACKER!$C:$C,MAIN!$S2982,PASTE_DQS_TRACKER!$E:$E,MAIN!$D2982)</f>
        <v>1</v>
      </c>
      <c r="J2982" s="25">
        <f t="shared" si="851"/>
        <v>1</v>
      </c>
      <c r="K2982" s="24">
        <f>IFERROR(IF(V2982="Flex",0,IF(D2982=$D$30,VLOOKUP(A2982,MMO_o10M_lease!$A$1:$F$51,5,FALSE),IF(D2982=$D$26,VLOOKUP(D2982,LANDINGS!$A$3:$BR$40,HLOOKUP(A2982,LANDINGS!$B$1:$CF$42,42,FALSE),FALSE)-IFERROR(VLOOKUP(A2982,MMO_o10M_lease!$A$1:$F$38,5,FALSE),0),VLOOKUP(D2982,LANDINGS!$A$3:$CF$40,HLOOKUP(A2982,LANDINGS!$B$1:$CF$42,42,FALSE),FALSE)))),0)</f>
        <v>0</v>
      </c>
      <c r="L2982" s="24">
        <f>SUMIFS(PASTE_FLEX_TRACKER!$D:$D,PASTE_FLEX_TRACKER!$E:$E,MAIN!$A2982,PASTE_FLEX_TRACKER!$B:$B,MAIN!$D2982)</f>
        <v>0</v>
      </c>
      <c r="M2982" s="35" t="s">
        <v>133</v>
      </c>
      <c r="N2982" s="46" t="s">
        <v>563</v>
      </c>
      <c r="O2982" s="46">
        <f>SUMIFS(MAN_ADJ!$L:$L,MAN_ADJ!$K:$K,MAIN!$D2982,MAN_ADJ!$J:$J,MAIN!$S2982)</f>
        <v>0</v>
      </c>
      <c r="P2982" s="25">
        <f t="shared" si="852"/>
        <v>0</v>
      </c>
      <c r="Q2982" s="28">
        <f t="shared" si="853"/>
        <v>0</v>
      </c>
      <c r="R2982" s="38">
        <f t="shared" si="843"/>
        <v>1</v>
      </c>
      <c r="S2982" t="s">
        <v>278</v>
      </c>
      <c r="U2982" t="s">
        <v>577</v>
      </c>
      <c r="V2982" t="s">
        <v>735</v>
      </c>
    </row>
    <row r="2983" spans="1:22" x14ac:dyDescent="0.25">
      <c r="A2983" s="17" t="s">
        <v>276</v>
      </c>
      <c r="B2983" s="17" t="s">
        <v>93</v>
      </c>
      <c r="C2983" s="17" t="s">
        <v>277</v>
      </c>
      <c r="D2983" s="17" t="s">
        <v>123</v>
      </c>
      <c r="E2983" s="24">
        <f>IF(U2983="SC",SUMIFS(SC!F:F,SC!A:A,MAIN!D2983,SC!B:B,MAIN!A2983),SUMIFS(Allocations!$H:$H,Allocations!$A:$A,MAIN!$A2983,Allocations!$B:$B,MAIN!$D2983))</f>
        <v>33.042989547038331</v>
      </c>
      <c r="F2983" s="24">
        <f>IF(U2983="SC",SUMIFS(SC!J:J,SC!A:A,MAIN!D2983,SC!B:B,MAIN!A2983),SUMIFS(Allocations!M:M,Allocations!A:A,MAIN!A2983,Allocations!B:B,MAIN!D2983))</f>
        <v>0</v>
      </c>
      <c r="G2983" s="24">
        <f t="shared" si="850"/>
        <v>33.042989547038331</v>
      </c>
      <c r="H2983" s="24">
        <f>IFERROR(VLOOKUP(S2983,Swaps_wk!$A$2:$AP$151,HLOOKUP(MAIN!D2983,Swaps_wk!$B$2:$AP$151,150,FALSE),FALSE),0)</f>
        <v>0</v>
      </c>
      <c r="I2983" s="24">
        <f>SUMIFS(PASTE_DQS_TRACKER!$D:$D,PASTE_DQS_TRACKER!$C:$C,MAIN!$S2983,PASTE_DQS_TRACKER!$B:$B,MAIN!$D2983)-SUMIFS(PASTE_DQS_TRACKER!$D:$D,PASTE_DQS_TRACKER!$C:$C,MAIN!$S2983,PASTE_DQS_TRACKER!$E:$E,MAIN!$D2983)</f>
        <v>-10</v>
      </c>
      <c r="J2983" s="25">
        <f t="shared" si="851"/>
        <v>23.042989547038331</v>
      </c>
      <c r="K2983" s="24">
        <f>IFERROR(IF(V2983="Flex",0,IF(D2983=$D$30,VLOOKUP(A2983,MMO_o10M_lease!$A$1:$F$51,5,FALSE),IF(D2983=$D$26,VLOOKUP(D2983,LANDINGS!$A$3:$BR$40,HLOOKUP(A2983,LANDINGS!$B$1:$CF$42,42,FALSE),FALSE)-IFERROR(VLOOKUP(A2983,MMO_o10M_lease!$A$1:$F$38,5,FALSE),0),VLOOKUP(D2983,LANDINGS!$A$3:$CF$40,HLOOKUP(A2983,LANDINGS!$B$1:$CF$42,42,FALSE),FALSE)))),0)</f>
        <v>0</v>
      </c>
      <c r="L2983" s="24">
        <f>SUMIFS(PASTE_FLEX_TRACKER!$D:$D,PASTE_FLEX_TRACKER!$E:$E,MAIN!$A2983,PASTE_FLEX_TRACKER!$B:$B,MAIN!$D2983)</f>
        <v>0</v>
      </c>
      <c r="M2983" s="35" t="s">
        <v>133</v>
      </c>
      <c r="N2983" s="46" t="s">
        <v>563</v>
      </c>
      <c r="O2983" s="46">
        <f>SUMIFS(MAN_ADJ!$L:$L,MAN_ADJ!$K:$K,MAIN!$D2983,MAN_ADJ!$J:$J,MAIN!$S2983)</f>
        <v>0</v>
      </c>
      <c r="P2983" s="25">
        <f t="shared" si="852"/>
        <v>0</v>
      </c>
      <c r="Q2983" s="28">
        <f t="shared" si="853"/>
        <v>0</v>
      </c>
      <c r="R2983" s="38">
        <f t="shared" si="843"/>
        <v>23.042989547038331</v>
      </c>
      <c r="S2983" t="s">
        <v>278</v>
      </c>
      <c r="U2983" t="s">
        <v>577</v>
      </c>
      <c r="V2983" t="s">
        <v>735</v>
      </c>
    </row>
    <row r="2984" spans="1:22" x14ac:dyDescent="0.25">
      <c r="A2984" s="17" t="s">
        <v>276</v>
      </c>
      <c r="B2984" s="17" t="s">
        <v>93</v>
      </c>
      <c r="C2984" s="17" t="s">
        <v>277</v>
      </c>
      <c r="D2984" s="17" t="s">
        <v>124</v>
      </c>
      <c r="E2984" s="24">
        <f>IF(U2984="SC",SUMIFS(SC!F:F,SC!A:A,MAIN!D2984,SC!B:B,MAIN!A2984),SUMIFS(Allocations!$H:$H,Allocations!$A:$A,MAIN!$A2984,Allocations!$B:$B,MAIN!$D2984))</f>
        <v>9.2439024390243898E-3</v>
      </c>
      <c r="F2984" s="24">
        <f>IF(U2984="SC",SUMIFS(SC!J:J,SC!A:A,MAIN!D2984,SC!B:B,MAIN!A2984),SUMIFS(Allocations!M:M,Allocations!A:A,MAIN!A2984,Allocations!B:B,MAIN!D2984))</f>
        <v>0</v>
      </c>
      <c r="G2984" s="24">
        <f t="shared" si="850"/>
        <v>9.2439024390243898E-3</v>
      </c>
      <c r="H2984" s="24">
        <f>IFERROR(VLOOKUP(S2984,Swaps_wk!$A$2:$AP$151,HLOOKUP(MAIN!D2984,Swaps_wk!$B$2:$AP$151,150,FALSE),FALSE),0)</f>
        <v>0</v>
      </c>
      <c r="I2984" s="24">
        <f>SUMIFS(PASTE_DQS_TRACKER!$D:$D,PASTE_DQS_TRACKER!$C:$C,MAIN!$S2984,PASTE_DQS_TRACKER!$B:$B,MAIN!$D2984)-SUMIFS(PASTE_DQS_TRACKER!$D:$D,PASTE_DQS_TRACKER!$C:$C,MAIN!$S2984,PASTE_DQS_TRACKER!$E:$E,MAIN!$D2984)</f>
        <v>0</v>
      </c>
      <c r="J2984" s="25">
        <f t="shared" si="851"/>
        <v>9.2439024390243898E-3</v>
      </c>
      <c r="K2984" s="24">
        <f>IFERROR(IF(V2984="Flex",0,IF(D2984=$D$30,VLOOKUP(A2984,MMO_o10M_lease!$A$1:$F$51,5,FALSE),IF(D2984=$D$26,VLOOKUP(D2984,LANDINGS!$A$3:$BR$40,HLOOKUP(A2984,LANDINGS!$B$1:$CF$42,42,FALSE),FALSE)-IFERROR(VLOOKUP(A2984,MMO_o10M_lease!$A$1:$F$38,5,FALSE),0),VLOOKUP(D2984,LANDINGS!$A$3:$CF$40,HLOOKUP(A2984,LANDINGS!$B$1:$CF$42,42,FALSE),FALSE)))),0)</f>
        <v>0</v>
      </c>
      <c r="L2984" s="24">
        <f>SUMIFS(PASTE_FLEX_TRACKER!$D:$D,PASTE_FLEX_TRACKER!$E:$E,MAIN!$A2984,PASTE_FLEX_TRACKER!$B:$B,MAIN!$D2984)</f>
        <v>0</v>
      </c>
      <c r="M2984" s="35" t="s">
        <v>133</v>
      </c>
      <c r="N2984" s="46" t="s">
        <v>563</v>
      </c>
      <c r="O2984" s="46">
        <f>SUMIFS(MAN_ADJ!$L:$L,MAN_ADJ!$K:$K,MAIN!$D2984,MAN_ADJ!$J:$J,MAIN!$S2984)</f>
        <v>0</v>
      </c>
      <c r="P2984" s="25">
        <f t="shared" si="852"/>
        <v>0</v>
      </c>
      <c r="Q2984" s="28">
        <f t="shared" si="853"/>
        <v>0</v>
      </c>
      <c r="R2984" s="38">
        <f t="shared" si="843"/>
        <v>9.2439024390243898E-3</v>
      </c>
      <c r="S2984" t="s">
        <v>278</v>
      </c>
      <c r="U2984" t="s">
        <v>577</v>
      </c>
      <c r="V2984" t="s">
        <v>735</v>
      </c>
    </row>
    <row r="2985" spans="1:22" x14ac:dyDescent="0.25">
      <c r="A2985" s="17" t="s">
        <v>276</v>
      </c>
      <c r="B2985" s="17" t="s">
        <v>93</v>
      </c>
      <c r="C2985" s="17" t="s">
        <v>277</v>
      </c>
      <c r="D2985" s="17" t="s">
        <v>125</v>
      </c>
      <c r="E2985" s="24">
        <f>IF(U2985="SC",SUMIFS(SC!F:F,SC!A:A,MAIN!D2985,SC!B:B,MAIN!A2985),SUMIFS(Allocations!$H:$H,Allocations!$A:$A,MAIN!$A2985,Allocations!$B:$B,MAIN!$D2985))</f>
        <v>4.4018583042973292E-2</v>
      </c>
      <c r="F2985" s="24">
        <f>IF(U2985="SC",SUMIFS(SC!J:J,SC!A:A,MAIN!D2985,SC!B:B,MAIN!A2985),SUMIFS(Allocations!M:M,Allocations!A:A,MAIN!A2985,Allocations!B:B,MAIN!D2985))</f>
        <v>0</v>
      </c>
      <c r="G2985" s="24">
        <f t="shared" si="850"/>
        <v>4.4018583042973292E-2</v>
      </c>
      <c r="H2985" s="24">
        <f>IFERROR(VLOOKUP(S2985,Swaps_wk!$A$2:$AP$151,HLOOKUP(MAIN!D2985,Swaps_wk!$B$2:$AP$151,150,FALSE),FALSE),0)</f>
        <v>0</v>
      </c>
      <c r="I2985" s="24">
        <f>SUMIFS(PASTE_DQS_TRACKER!$D:$D,PASTE_DQS_TRACKER!$C:$C,MAIN!$S2985,PASTE_DQS_TRACKER!$B:$B,MAIN!$D2985)-SUMIFS(PASTE_DQS_TRACKER!$D:$D,PASTE_DQS_TRACKER!$C:$C,MAIN!$S2985,PASTE_DQS_TRACKER!$E:$E,MAIN!$D2985)</f>
        <v>0</v>
      </c>
      <c r="J2985" s="25">
        <f t="shared" si="851"/>
        <v>4.4018583042973292E-2</v>
      </c>
      <c r="K2985" s="24">
        <f>IFERROR(IF(V2985="Flex",0,IF(D2985=$D$30,VLOOKUP(A2985,MMO_o10M_lease!$A$1:$F$51,5,FALSE),IF(D2985=$D$26,VLOOKUP(D2985,LANDINGS!$A$3:$BR$40,HLOOKUP(A2985,LANDINGS!$B$1:$CF$42,42,FALSE),FALSE)-IFERROR(VLOOKUP(A2985,MMO_o10M_lease!$A$1:$F$38,5,FALSE),0),VLOOKUP(D2985,LANDINGS!$A$3:$CF$40,HLOOKUP(A2985,LANDINGS!$B$1:$CF$42,42,FALSE),FALSE)))),0)</f>
        <v>0</v>
      </c>
      <c r="L2985" s="24">
        <f>SUMIFS(PASTE_FLEX_TRACKER!$D:$D,PASTE_FLEX_TRACKER!$E:$E,MAIN!$A2985,PASTE_FLEX_TRACKER!$B:$B,MAIN!$D2985)</f>
        <v>0</v>
      </c>
      <c r="M2985" s="35" t="s">
        <v>133</v>
      </c>
      <c r="N2985" s="46" t="s">
        <v>563</v>
      </c>
      <c r="O2985" s="46">
        <f>SUMIFS(MAN_ADJ!$L:$L,MAN_ADJ!$K:$K,MAIN!$D2985,MAN_ADJ!$J:$J,MAIN!$S2985)</f>
        <v>0</v>
      </c>
      <c r="P2985" s="25">
        <f t="shared" si="852"/>
        <v>0</v>
      </c>
      <c r="Q2985" s="28">
        <f t="shared" si="853"/>
        <v>0</v>
      </c>
      <c r="R2985" s="38">
        <f t="shared" si="843"/>
        <v>4.4018583042973292E-2</v>
      </c>
      <c r="S2985" t="s">
        <v>278</v>
      </c>
      <c r="U2985" t="s">
        <v>577</v>
      </c>
      <c r="V2985" t="s">
        <v>735</v>
      </c>
    </row>
    <row r="2986" spans="1:22" x14ac:dyDescent="0.25">
      <c r="A2986" s="17" t="s">
        <v>276</v>
      </c>
      <c r="B2986" s="17" t="s">
        <v>93</v>
      </c>
      <c r="C2986" s="17" t="s">
        <v>277</v>
      </c>
      <c r="D2986" s="17" t="s">
        <v>126</v>
      </c>
      <c r="E2986" s="24">
        <f>IF(U2986="SC",SUMIFS(SC!F:F,SC!A:A,MAIN!D2986,SC!B:B,MAIN!A2986),SUMIFS(Allocations!$H:$H,Allocations!$A:$A,MAIN!$A2986,Allocations!$B:$B,MAIN!$D2986))</f>
        <v>0</v>
      </c>
      <c r="F2986" s="24">
        <f>IF(U2986="SC",SUMIFS(SC!J:J,SC!A:A,MAIN!D2986,SC!B:B,MAIN!A2986),SUMIFS(Allocations!M:M,Allocations!A:A,MAIN!A2986,Allocations!B:B,MAIN!D2986))</f>
        <v>0</v>
      </c>
      <c r="G2986" s="24">
        <f t="shared" si="850"/>
        <v>0</v>
      </c>
      <c r="H2986" s="24">
        <f>IFERROR(VLOOKUP(S2986,Swaps_wk!$A$2:$AP$151,HLOOKUP(MAIN!D2986,Swaps_wk!$B$2:$AP$151,150,FALSE),FALSE),0)</f>
        <v>0</v>
      </c>
      <c r="I2986" s="24">
        <f>SUMIFS(PASTE_DQS_TRACKER!$D:$D,PASTE_DQS_TRACKER!$C:$C,MAIN!$S2986,PASTE_DQS_TRACKER!$B:$B,MAIN!$D2986)-SUMIFS(PASTE_DQS_TRACKER!$D:$D,PASTE_DQS_TRACKER!$C:$C,MAIN!$S2986,PASTE_DQS_TRACKER!$E:$E,MAIN!$D2986)</f>
        <v>0</v>
      </c>
      <c r="J2986" s="25">
        <f t="shared" si="851"/>
        <v>0</v>
      </c>
      <c r="K2986" s="24">
        <f>IFERROR(IF(V2986="Flex",0,IF(D2986=$D$30,VLOOKUP(A2986,MMO_o10M_lease!$A$1:$F$51,5,FALSE),IF(D2986=$D$26,VLOOKUP(D2986,LANDINGS!$A$3:$BR$40,HLOOKUP(A2986,LANDINGS!$B$1:$CF$42,42,FALSE),FALSE)-IFERROR(VLOOKUP(A2986,MMO_o10M_lease!$A$1:$F$38,5,FALSE),0),VLOOKUP(D2986,LANDINGS!$A$3:$CF$40,HLOOKUP(A2986,LANDINGS!$B$1:$CF$42,42,FALSE),FALSE)))),0)</f>
        <v>0</v>
      </c>
      <c r="L2986" s="24">
        <f>SUMIFS(PASTE_FLEX_TRACKER!$D:$D,PASTE_FLEX_TRACKER!$E:$E,MAIN!$A2986,PASTE_FLEX_TRACKER!$B:$B,MAIN!$D2986)</f>
        <v>0</v>
      </c>
      <c r="M2986" s="35" t="s">
        <v>133</v>
      </c>
      <c r="N2986" s="46" t="s">
        <v>563</v>
      </c>
      <c r="O2986" s="46">
        <f>SUMIFS(MAN_ADJ!$L:$L,MAN_ADJ!$K:$K,MAIN!$D2986,MAN_ADJ!$J:$J,MAIN!$S2986)</f>
        <v>0</v>
      </c>
      <c r="P2986" s="25">
        <f t="shared" si="852"/>
        <v>0</v>
      </c>
      <c r="Q2986" s="28" t="str">
        <f t="shared" si="853"/>
        <v>n/a</v>
      </c>
      <c r="R2986" s="38">
        <f t="shared" si="843"/>
        <v>0</v>
      </c>
      <c r="S2986" t="s">
        <v>278</v>
      </c>
      <c r="U2986" t="s">
        <v>577</v>
      </c>
      <c r="V2986" t="s">
        <v>735</v>
      </c>
    </row>
    <row r="2987" spans="1:22" x14ac:dyDescent="0.25">
      <c r="A2987" s="17" t="s">
        <v>276</v>
      </c>
      <c r="B2987" s="17" t="s">
        <v>93</v>
      </c>
      <c r="C2987" s="17" t="s">
        <v>277</v>
      </c>
      <c r="D2987" s="17" t="s">
        <v>127</v>
      </c>
      <c r="E2987" s="24">
        <f>IF(U2987="SC",SUMIFS(SC!F:F,SC!A:A,MAIN!D2987,SC!B:B,MAIN!A2987),SUMIFS(Allocations!$H:$H,Allocations!$A:$A,MAIN!$A2987,Allocations!$B:$B,MAIN!$D2987))</f>
        <v>0</v>
      </c>
      <c r="F2987" s="24">
        <f>IF(U2987="SC",SUMIFS(SC!J:J,SC!A:A,MAIN!D2987,SC!B:B,MAIN!A2987),SUMIFS(Allocations!M:M,Allocations!A:A,MAIN!A2987,Allocations!B:B,MAIN!D2987))</f>
        <v>0</v>
      </c>
      <c r="G2987" s="24">
        <f t="shared" si="850"/>
        <v>0</v>
      </c>
      <c r="H2987" s="24">
        <f>IFERROR(VLOOKUP(S2987,Swaps_wk!$A$2:$AP$151,HLOOKUP(MAIN!D2987,Swaps_wk!$B$2:$AP$151,150,FALSE),FALSE),0)</f>
        <v>0</v>
      </c>
      <c r="I2987" s="24">
        <f>SUMIFS(PASTE_DQS_TRACKER!$D:$D,PASTE_DQS_TRACKER!$C:$C,MAIN!$S2987,PASTE_DQS_TRACKER!$B:$B,MAIN!$D2987)-SUMIFS(PASTE_DQS_TRACKER!$D:$D,PASTE_DQS_TRACKER!$C:$C,MAIN!$S2987,PASTE_DQS_TRACKER!$E:$E,MAIN!$D2987)</f>
        <v>0</v>
      </c>
      <c r="J2987" s="25">
        <f t="shared" si="851"/>
        <v>0</v>
      </c>
      <c r="K2987" s="24">
        <f>IFERROR(IF(V2987="Flex",0,IF(D2987=$D$30,VLOOKUP(A2987,MMO_o10M_lease!$A$1:$F$51,5,FALSE),IF(D2987=$D$26,VLOOKUP(D2987,LANDINGS!$A$3:$BR$40,HLOOKUP(A2987,LANDINGS!$B$1:$CF$42,42,FALSE),FALSE)-IFERROR(VLOOKUP(A2987,MMO_o10M_lease!$A$1:$F$38,5,FALSE),0),VLOOKUP(D2987,LANDINGS!$A$3:$CF$40,HLOOKUP(A2987,LANDINGS!$B$1:$CF$42,42,FALSE),FALSE)))),0)</f>
        <v>0</v>
      </c>
      <c r="L2987" s="24">
        <f>SUMIFS(PASTE_FLEX_TRACKER!$D:$D,PASTE_FLEX_TRACKER!$E:$E,MAIN!$A2987,PASTE_FLEX_TRACKER!$B:$B,MAIN!$D2987)</f>
        <v>0</v>
      </c>
      <c r="M2987" s="35" t="s">
        <v>133</v>
      </c>
      <c r="N2987" s="46" t="s">
        <v>563</v>
      </c>
      <c r="O2987" s="46">
        <f>SUMIFS(MAN_ADJ!$L:$L,MAN_ADJ!$K:$K,MAIN!$D2987,MAN_ADJ!$J:$J,MAIN!$S2987)</f>
        <v>0</v>
      </c>
      <c r="P2987" s="25">
        <f t="shared" si="852"/>
        <v>0</v>
      </c>
      <c r="Q2987" s="28" t="str">
        <f t="shared" si="853"/>
        <v>n/a</v>
      </c>
      <c r="R2987" s="38">
        <f t="shared" si="843"/>
        <v>0</v>
      </c>
      <c r="S2987" t="s">
        <v>278</v>
      </c>
      <c r="U2987" t="s">
        <v>577</v>
      </c>
      <c r="V2987" t="s">
        <v>735</v>
      </c>
    </row>
    <row r="2988" spans="1:22" x14ac:dyDescent="0.25">
      <c r="A2988" s="17" t="s">
        <v>276</v>
      </c>
      <c r="B2988" s="17" t="s">
        <v>93</v>
      </c>
      <c r="C2988" s="17" t="s">
        <v>277</v>
      </c>
      <c r="D2988" s="17" t="s">
        <v>184</v>
      </c>
      <c r="E2988" s="24">
        <f>IF(U2988="SC",SUMIFS(SC!F:F,SC!A:A,MAIN!D2988,SC!B:B,MAIN!A2988),SUMIFS(Allocations!$H:$H,Allocations!$A:$A,MAIN!$A2988,Allocations!$B:$B,MAIN!$D2988))</f>
        <v>0</v>
      </c>
      <c r="F2988" s="24">
        <f>IF(U2988="SC",SUMIFS(SC!J:J,SC!A:A,MAIN!D2988,SC!B:B,MAIN!A2988),SUMIFS(Allocations!M:M,Allocations!A:A,MAIN!A2988,Allocations!B:B,MAIN!D2988))</f>
        <v>0</v>
      </c>
      <c r="G2988" s="24">
        <f t="shared" ref="G2988:G2991" si="854">E2988+F2988</f>
        <v>0</v>
      </c>
      <c r="H2988" s="24">
        <f>IFERROR(VLOOKUP(S2988,Swaps_wk!$A$2:$AP$151,HLOOKUP(MAIN!D2988,Swaps_wk!$B$2:$AP$151,150,FALSE),FALSE),0)</f>
        <v>0</v>
      </c>
      <c r="I2988" s="24">
        <f>SUMIFS(PASTE_DQS_TRACKER!$D:$D,PASTE_DQS_TRACKER!$C:$C,MAIN!$S2988,PASTE_DQS_TRACKER!$B:$B,MAIN!$D2988)-SUMIFS(PASTE_DQS_TRACKER!$D:$D,PASTE_DQS_TRACKER!$C:$C,MAIN!$S2988,PASTE_DQS_TRACKER!$E:$E,MAIN!$D2988)</f>
        <v>0</v>
      </c>
      <c r="J2988" s="25">
        <f t="shared" ref="J2988:J2991" si="855">G2988+I2988</f>
        <v>0</v>
      </c>
      <c r="K2988" s="24">
        <f>IFERROR(IF(V2988="Flex",0,IF(D2988=$D$30,VLOOKUP(A2988,MMO_o10M_lease!$A$1:$F$51,5,FALSE),IF(D2988=$D$26,VLOOKUP(D2988,LANDINGS!$A$3:$BR$40,HLOOKUP(A2988,LANDINGS!$B$1:$CF$42,42,FALSE),FALSE)-IFERROR(VLOOKUP(A2988,MMO_o10M_lease!$A$1:$F$38,5,FALSE),0),VLOOKUP(D2988,LANDINGS!$A$3:$CF$40,HLOOKUP(A2988,LANDINGS!$B$1:$CF$42,42,FALSE),FALSE)))),0)</f>
        <v>0</v>
      </c>
      <c r="L2988" s="24">
        <f>SUMIFS(PASTE_FLEX_TRACKER!$D:$D,PASTE_FLEX_TRACKER!$E:$E,MAIN!$A2988,PASTE_FLEX_TRACKER!$B:$B,MAIN!$D2988)</f>
        <v>0</v>
      </c>
      <c r="M2988" s="35" t="s">
        <v>133</v>
      </c>
      <c r="N2988" s="46" t="s">
        <v>563</v>
      </c>
      <c r="O2988" s="46">
        <f>SUMIFS(MAN_ADJ!$L:$L,MAN_ADJ!$K:$K,MAIN!$D2988,MAN_ADJ!$J:$J,MAIN!$S2988)</f>
        <v>0</v>
      </c>
      <c r="P2988" s="25">
        <f t="shared" si="852"/>
        <v>0</v>
      </c>
      <c r="Q2988" s="28" t="str">
        <f t="shared" ref="Q2988:Q2991" si="856">IFERROR(P2988/J2988,"n/a")</f>
        <v>n/a</v>
      </c>
      <c r="R2988" s="38">
        <f t="shared" ref="R2988:R2991" si="857">J2988-P2988</f>
        <v>0</v>
      </c>
      <c r="S2988" t="s">
        <v>278</v>
      </c>
      <c r="U2988" t="s">
        <v>577</v>
      </c>
      <c r="V2988" t="s">
        <v>735</v>
      </c>
    </row>
    <row r="2989" spans="1:22" x14ac:dyDescent="0.25">
      <c r="A2989" s="17" t="s">
        <v>276</v>
      </c>
      <c r="B2989" s="17" t="s">
        <v>93</v>
      </c>
      <c r="C2989" s="17" t="s">
        <v>277</v>
      </c>
      <c r="D2989" s="17" t="s">
        <v>128</v>
      </c>
      <c r="E2989" s="24">
        <f>IF(U2989="SC",SUMIFS(SC!F:F,SC!A:A,MAIN!D2989,SC!B:B,MAIN!A2989),SUMIFS(Allocations!$H:$H,Allocations!$A:$A,MAIN!$A2989,Allocations!$B:$B,MAIN!$D2989))</f>
        <v>0</v>
      </c>
      <c r="F2989" s="24">
        <f>IF(U2989="SC",SUMIFS(SC!J:J,SC!A:A,MAIN!D2989,SC!B:B,MAIN!A2989),SUMIFS(Allocations!M:M,Allocations!A:A,MAIN!A2989,Allocations!B:B,MAIN!D2989))</f>
        <v>0</v>
      </c>
      <c r="G2989" s="24">
        <f t="shared" si="854"/>
        <v>0</v>
      </c>
      <c r="H2989" s="24">
        <f>IFERROR(VLOOKUP(S2989,Swaps_wk!$A$2:$AP$151,HLOOKUP(MAIN!D2989,Swaps_wk!$B$2:$AP$151,150,FALSE),FALSE),0)</f>
        <v>0</v>
      </c>
      <c r="I2989" s="24">
        <f>SUMIFS(PASTE_DQS_TRACKER!$D:$D,PASTE_DQS_TRACKER!$C:$C,MAIN!$S2989,PASTE_DQS_TRACKER!$B:$B,MAIN!$D2989)-SUMIFS(PASTE_DQS_TRACKER!$D:$D,PASTE_DQS_TRACKER!$C:$C,MAIN!$S2989,PASTE_DQS_TRACKER!$E:$E,MAIN!$D2989)</f>
        <v>0</v>
      </c>
      <c r="J2989" s="25">
        <f t="shared" si="855"/>
        <v>0</v>
      </c>
      <c r="K2989" s="24">
        <f>IFERROR(IF(V2989="Flex",0,IF(D2989=$D$30,VLOOKUP(A2989,MMO_o10M_lease!$A$1:$F$51,5,FALSE),IF(D2989=$D$26,VLOOKUP(D2989,LANDINGS!$A$3:$BR$40,HLOOKUP(A2989,LANDINGS!$B$1:$CF$42,42,FALSE),FALSE)-IFERROR(VLOOKUP(A2989,MMO_o10M_lease!$A$1:$F$38,5,FALSE),0),VLOOKUP(D2989,LANDINGS!$A$3:$CF$40,HLOOKUP(A2989,LANDINGS!$B$1:$CF$42,42,FALSE),FALSE)))),0)</f>
        <v>0</v>
      </c>
      <c r="L2989" s="24">
        <f>SUMIFS(PASTE_FLEX_TRACKER!$D:$D,PASTE_FLEX_TRACKER!$E:$E,MAIN!$A2989,PASTE_FLEX_TRACKER!$B:$B,MAIN!$D2989)</f>
        <v>0</v>
      </c>
      <c r="M2989" s="35" t="s">
        <v>133</v>
      </c>
      <c r="N2989" s="46" t="s">
        <v>563</v>
      </c>
      <c r="O2989" s="46">
        <f>SUMIFS(MAN_ADJ!$L:$L,MAN_ADJ!$K:$K,MAIN!$D2989,MAN_ADJ!$J:$J,MAIN!$S2989)</f>
        <v>0</v>
      </c>
      <c r="P2989" s="25">
        <f t="shared" si="852"/>
        <v>0</v>
      </c>
      <c r="Q2989" s="28" t="str">
        <f t="shared" si="856"/>
        <v>n/a</v>
      </c>
      <c r="R2989" s="38">
        <f t="shared" si="857"/>
        <v>0</v>
      </c>
      <c r="S2989" t="s">
        <v>278</v>
      </c>
      <c r="U2989" t="s">
        <v>577</v>
      </c>
      <c r="V2989" t="s">
        <v>735</v>
      </c>
    </row>
    <row r="2990" spans="1:22" x14ac:dyDescent="0.25">
      <c r="A2990" s="17" t="s">
        <v>276</v>
      </c>
      <c r="B2990" s="17" t="s">
        <v>93</v>
      </c>
      <c r="C2990" s="17" t="s">
        <v>277</v>
      </c>
      <c r="D2990" s="17" t="s">
        <v>129</v>
      </c>
      <c r="E2990" s="24">
        <f>IF(U2990="SC",SUMIFS(SC!F:F,SC!A:A,MAIN!D2990,SC!B:B,MAIN!A2990),SUMIFS(Allocations!$H:$H,Allocations!$A:$A,MAIN!$A2990,Allocations!$B:$B,MAIN!$D2990))</f>
        <v>4.4018583042973292E-2</v>
      </c>
      <c r="F2990" s="24">
        <f>IF(U2990="SC",SUMIFS(SC!J:J,SC!A:A,MAIN!D2990,SC!B:B,MAIN!A2990),SUMIFS(Allocations!M:M,Allocations!A:A,MAIN!A2990,Allocations!B:B,MAIN!D2990))</f>
        <v>0</v>
      </c>
      <c r="G2990" s="24">
        <f t="shared" si="854"/>
        <v>4.4018583042973292E-2</v>
      </c>
      <c r="H2990" s="24">
        <f>IFERROR(VLOOKUP(S2990,Swaps_wk!$A$2:$AP$151,HLOOKUP(MAIN!D2990,Swaps_wk!$B$2:$AP$151,150,FALSE),FALSE),0)</f>
        <v>0</v>
      </c>
      <c r="I2990" s="24">
        <f>SUMIFS(PASTE_DQS_TRACKER!$D:$D,PASTE_DQS_TRACKER!$C:$C,MAIN!$S2990,PASTE_DQS_TRACKER!$B:$B,MAIN!$D2990)-SUMIFS(PASTE_DQS_TRACKER!$D:$D,PASTE_DQS_TRACKER!$C:$C,MAIN!$S2990,PASTE_DQS_TRACKER!$E:$E,MAIN!$D2990)</f>
        <v>0</v>
      </c>
      <c r="J2990" s="25">
        <f t="shared" si="855"/>
        <v>4.4018583042973292E-2</v>
      </c>
      <c r="K2990" s="24">
        <f>IFERROR(IF(V2990="Flex",0,IF(D2990=$D$30,VLOOKUP(A2990,MMO_o10M_lease!$A$1:$F$51,5,FALSE),IF(D2990=$D$26,VLOOKUP(D2990,LANDINGS!$A$3:$BR$40,HLOOKUP(A2990,LANDINGS!$B$1:$CF$42,42,FALSE),FALSE)-IFERROR(VLOOKUP(A2990,MMO_o10M_lease!$A$1:$F$38,5,FALSE),0),VLOOKUP(D2990,LANDINGS!$A$3:$CF$40,HLOOKUP(A2990,LANDINGS!$B$1:$CF$42,42,FALSE),FALSE)))),0)</f>
        <v>0</v>
      </c>
      <c r="L2990" s="24">
        <f>SUMIFS(PASTE_FLEX_TRACKER!$D:$D,PASTE_FLEX_TRACKER!$E:$E,MAIN!$A2990,PASTE_FLEX_TRACKER!$B:$B,MAIN!$D2990)</f>
        <v>0</v>
      </c>
      <c r="M2990" s="35" t="s">
        <v>133</v>
      </c>
      <c r="N2990" s="46" t="s">
        <v>563</v>
      </c>
      <c r="O2990" s="46">
        <f>SUMIFS(MAN_ADJ!$L:$L,MAN_ADJ!$K:$K,MAIN!$D2990,MAN_ADJ!$J:$J,MAIN!$S2990)</f>
        <v>0</v>
      </c>
      <c r="P2990" s="25">
        <f t="shared" si="852"/>
        <v>0</v>
      </c>
      <c r="Q2990" s="28">
        <f t="shared" si="856"/>
        <v>0</v>
      </c>
      <c r="R2990" s="38">
        <f t="shared" si="857"/>
        <v>4.4018583042973292E-2</v>
      </c>
      <c r="S2990" t="s">
        <v>278</v>
      </c>
      <c r="U2990" t="s">
        <v>577</v>
      </c>
      <c r="V2990" t="s">
        <v>735</v>
      </c>
    </row>
    <row r="2991" spans="1:22" x14ac:dyDescent="0.25">
      <c r="A2991" s="17" t="s">
        <v>276</v>
      </c>
      <c r="B2991" s="17" t="s">
        <v>93</v>
      </c>
      <c r="C2991" s="17" t="s">
        <v>277</v>
      </c>
      <c r="D2991" s="17" t="s">
        <v>155</v>
      </c>
      <c r="E2991" s="24">
        <f>IF(U2991="SC",SUMIFS(SC!F:F,SC!A:A,MAIN!D2991,SC!B:B,MAIN!A2991),SUMIFS(Allocations!$H:$H,Allocations!$A:$A,MAIN!$A2991,Allocations!$B:$B,MAIN!$D2991))</f>
        <v>0</v>
      </c>
      <c r="F2991" s="24">
        <f>IF(U2991="SC",SUMIFS(SC!J:J,SC!A:A,MAIN!D2991,SC!B:B,MAIN!A2991),SUMIFS(Allocations!M:M,Allocations!A:A,MAIN!A2991,Allocations!B:B,MAIN!D2991))</f>
        <v>0</v>
      </c>
      <c r="G2991" s="24">
        <f t="shared" si="854"/>
        <v>0</v>
      </c>
      <c r="H2991" s="24">
        <f>IFERROR(VLOOKUP(S2991,Swaps_wk!$A$2:$AP$151,HLOOKUP(MAIN!D2991,Swaps_wk!$B$2:$AP$151,150,FALSE),FALSE),0)</f>
        <v>0</v>
      </c>
      <c r="I2991" s="24">
        <f>SUMIFS(PASTE_DQS_TRACKER!$D:$D,PASTE_DQS_TRACKER!$C:$C,MAIN!$S2991,PASTE_DQS_TRACKER!$B:$B,MAIN!$D2991)-SUMIFS(PASTE_DQS_TRACKER!$D:$D,PASTE_DQS_TRACKER!$C:$C,MAIN!$S2991,PASTE_DQS_TRACKER!$E:$E,MAIN!$D2991)</f>
        <v>0</v>
      </c>
      <c r="J2991" s="25">
        <f t="shared" si="855"/>
        <v>0</v>
      </c>
      <c r="K2991" s="24">
        <f>IFERROR(IF(V2991="Flex",0,IF(D2991=$D$30,VLOOKUP(A2991,MMO_o10M_lease!$A$1:$F$51,5,FALSE),IF(D2991=$D$26,VLOOKUP(D2991,LANDINGS!$A$3:$BR$40,HLOOKUP(A2991,LANDINGS!$B$1:$CF$42,42,FALSE),FALSE)-IFERROR(VLOOKUP(A2991,MMO_o10M_lease!$A$1:$F$38,5,FALSE),0),VLOOKUP(D2991,LANDINGS!$A$3:$CF$40,HLOOKUP(A2991,LANDINGS!$B$1:$CF$42,42,FALSE),FALSE)))),0)</f>
        <v>0</v>
      </c>
      <c r="L2991" s="24">
        <f>SUMIFS(PASTE_FLEX_TRACKER!$D:$D,PASTE_FLEX_TRACKER!$E:$E,MAIN!$A2991,PASTE_FLEX_TRACKER!$B:$B,MAIN!$D2991)</f>
        <v>0</v>
      </c>
      <c r="M2991" s="35" t="s">
        <v>133</v>
      </c>
      <c r="N2991" s="46" t="s">
        <v>563</v>
      </c>
      <c r="O2991" s="46">
        <f>SUMIFS(MAN_ADJ!$L:$L,MAN_ADJ!$K:$K,MAIN!$D2991,MAN_ADJ!$J:$J,MAIN!$S2991)</f>
        <v>0</v>
      </c>
      <c r="P2991" s="25">
        <f t="shared" si="852"/>
        <v>0</v>
      </c>
      <c r="Q2991" s="28" t="str">
        <f t="shared" si="856"/>
        <v>n/a</v>
      </c>
      <c r="R2991" s="38">
        <f t="shared" si="857"/>
        <v>0</v>
      </c>
      <c r="S2991" t="s">
        <v>278</v>
      </c>
      <c r="U2991" t="s">
        <v>577</v>
      </c>
      <c r="V2991" t="s">
        <v>735</v>
      </c>
    </row>
    <row r="2992" spans="1:22" x14ac:dyDescent="0.25">
      <c r="A2992" s="17" t="s">
        <v>276</v>
      </c>
      <c r="B2992" s="17" t="s">
        <v>93</v>
      </c>
      <c r="C2992" s="17" t="s">
        <v>277</v>
      </c>
      <c r="D2992" s="17" t="s">
        <v>130</v>
      </c>
      <c r="E2992" s="24">
        <f>IF(U2992="SC",SUMIFS(SC!F:F,SC!A:A,MAIN!D2992,SC!B:B,MAIN!A2992),SUMIFS(Allocations!$H:$H,Allocations!$A:$A,MAIN!$A2992,Allocations!$B:$B,MAIN!$D2992))</f>
        <v>0</v>
      </c>
      <c r="F2992" s="24">
        <f>IF(U2992="SC",SUMIFS(SC!J:J,SC!A:A,MAIN!D2992,SC!B:B,MAIN!A2992),SUMIFS(Allocations!M:M,Allocations!A:A,MAIN!A2992,Allocations!B:B,MAIN!D2992))</f>
        <v>0</v>
      </c>
      <c r="G2992" s="24">
        <f t="shared" si="850"/>
        <v>0</v>
      </c>
      <c r="H2992" s="24">
        <f>IFERROR(VLOOKUP(S2992,Swaps_wk!$A$2:$AP$151,HLOOKUP(MAIN!D2992,Swaps_wk!$B$2:$AP$151,150,FALSE),FALSE),0)</f>
        <v>0</v>
      </c>
      <c r="I2992" s="24">
        <f>SUMIFS(PASTE_DQS_TRACKER!$D:$D,PASTE_DQS_TRACKER!$C:$C,MAIN!$S2992,PASTE_DQS_TRACKER!$B:$B,MAIN!$D2992)-SUMIFS(PASTE_DQS_TRACKER!$D:$D,PASTE_DQS_TRACKER!$C:$C,MAIN!$S2992,PASTE_DQS_TRACKER!$E:$E,MAIN!$D2992)</f>
        <v>0</v>
      </c>
      <c r="J2992" s="25">
        <f t="shared" si="851"/>
        <v>0</v>
      </c>
      <c r="K2992" s="24">
        <f>IFERROR(IF(V2992="Flex",0,IF(D2992=$D$30,VLOOKUP(A2992,MMO_o10M_lease!$A$1:$F$51,5,FALSE),IF(D2992=$D$26,VLOOKUP(D2992,LANDINGS!$A$3:$BR$40,HLOOKUP(A2992,LANDINGS!$B$1:$CF$42,42,FALSE),FALSE)-IFERROR(VLOOKUP(A2992,MMO_o10M_lease!$A$1:$F$38,5,FALSE),0),VLOOKUP(D2992,LANDINGS!$A$3:$CF$40,HLOOKUP(A2992,LANDINGS!$B$1:$CF$42,42,FALSE),FALSE)))),0)</f>
        <v>0</v>
      </c>
      <c r="L2992" s="24">
        <f>SUMIFS(PASTE_FLEX_TRACKER!$D:$D,PASTE_FLEX_TRACKER!$E:$E,MAIN!$A2992,PASTE_FLEX_TRACKER!$B:$B,MAIN!$D2992)</f>
        <v>0</v>
      </c>
      <c r="M2992" s="35" t="s">
        <v>133</v>
      </c>
      <c r="N2992" s="46" t="s">
        <v>563</v>
      </c>
      <c r="O2992" s="46">
        <f>SUMIFS(MAN_ADJ!$L:$L,MAN_ADJ!$K:$K,MAIN!$D2992,MAN_ADJ!$J:$J,MAIN!$S2992)</f>
        <v>0</v>
      </c>
      <c r="P2992" s="25">
        <f t="shared" si="852"/>
        <v>0</v>
      </c>
      <c r="Q2992" s="28" t="str">
        <f t="shared" si="853"/>
        <v>n/a</v>
      </c>
      <c r="R2992" s="38">
        <f t="shared" si="843"/>
        <v>0</v>
      </c>
      <c r="S2992" t="s">
        <v>278</v>
      </c>
      <c r="U2992" t="s">
        <v>577</v>
      </c>
      <c r="V2992" t="s">
        <v>735</v>
      </c>
    </row>
    <row r="2993" spans="1:22" x14ac:dyDescent="0.25">
      <c r="A2993" s="26" t="s">
        <v>276</v>
      </c>
      <c r="B2993" s="26" t="s">
        <v>93</v>
      </c>
      <c r="C2993" s="26" t="s">
        <v>277</v>
      </c>
      <c r="D2993" s="26" t="s">
        <v>131</v>
      </c>
      <c r="E2993" s="27">
        <f t="shared" ref="E2993:L2993" si="858">SUM(E2955:E2992)</f>
        <v>378.94629732868771</v>
      </c>
      <c r="F2993" s="27">
        <f t="shared" si="858"/>
        <v>0</v>
      </c>
      <c r="G2993" s="27">
        <f t="shared" si="858"/>
        <v>378.94629732868771</v>
      </c>
      <c r="H2993" s="27">
        <f>IFERROR(VLOOKUP(S2993,Swaps_wk!$A$2:$AP$151,HLOOKUP(MAIN!D2993,Swaps_wk!$B$2:$AP$151,150,FALSE),FALSE),0)</f>
        <v>0</v>
      </c>
      <c r="I2993" s="27">
        <f t="shared" si="858"/>
        <v>0</v>
      </c>
      <c r="J2993" s="25">
        <f t="shared" si="858"/>
        <v>378.94629732868771</v>
      </c>
      <c r="K2993" s="27">
        <f t="shared" si="858"/>
        <v>0</v>
      </c>
      <c r="L2993" s="27">
        <f t="shared" si="858"/>
        <v>0</v>
      </c>
      <c r="M2993" s="41" t="s">
        <v>133</v>
      </c>
      <c r="N2993" s="46" t="s">
        <v>563</v>
      </c>
      <c r="O2993" s="27">
        <f>SUM(O2955:O2992)</f>
        <v>0</v>
      </c>
      <c r="P2993" s="25">
        <f t="shared" ref="P2993" si="859">SUM(P2955:P2992)</f>
        <v>0</v>
      </c>
      <c r="Q2993" s="28">
        <f t="shared" si="853"/>
        <v>0</v>
      </c>
      <c r="R2993" s="38">
        <f t="shared" si="843"/>
        <v>378.94629732868771</v>
      </c>
      <c r="S2993" t="s">
        <v>278</v>
      </c>
      <c r="U2993" t="s">
        <v>577</v>
      </c>
      <c r="V2993" t="s">
        <v>735</v>
      </c>
    </row>
    <row r="2994" spans="1:22" x14ac:dyDescent="0.25">
      <c r="A2994" s="17" t="s">
        <v>68</v>
      </c>
      <c r="B2994" s="17" t="s">
        <v>93</v>
      </c>
      <c r="C2994" s="17" t="s">
        <v>279</v>
      </c>
      <c r="D2994" s="17" t="s">
        <v>95</v>
      </c>
      <c r="E2994" s="24">
        <f>IF(U2994="SC",SUMIFS(SC!F:F,SC!A:A,MAIN!D2994,SC!B:B,MAIN!A2994),SUMIFS(Allocations!$H:$H,Allocations!$A:$A,MAIN!$A2994,Allocations!$B:$B,MAIN!$D2994))</f>
        <v>30.599999999999998</v>
      </c>
      <c r="F2994" s="24">
        <f>IF(U2994="SC",SUMIFS(SC!J:J,SC!A:A,MAIN!D2994,SC!B:B,MAIN!A2994),SUMIFS(Allocations!M:M,Allocations!A:A,MAIN!A2994,Allocations!B:B,MAIN!D2994))</f>
        <v>1.8</v>
      </c>
      <c r="G2994" s="24">
        <f t="shared" ref="G2994:G3031" si="860">E2994+F2994</f>
        <v>32.4</v>
      </c>
      <c r="H2994" s="24">
        <f>IFERROR(VLOOKUP(S2994,Swaps_wk!$A$2:$AP$151,HLOOKUP(MAIN!D2994,Swaps_wk!$B$2:$AP$151,150,FALSE),FALSE),0)</f>
        <v>0</v>
      </c>
      <c r="I2994" s="24">
        <f>SUMIFS(PASTE_DQS_TRACKER!$D:$D,PASTE_DQS_TRACKER!$C:$C,MAIN!$A2994,PASTE_DQS_TRACKER!$B:$B,MAIN!$D2994)-SUMIFS(PASTE_DQS_TRACKER!$D:$D,PASTE_DQS_TRACKER!$C:$C,MAIN!A2994,PASTE_DQS_TRACKER!$E:$E,MAIN!$D2994)</f>
        <v>-19.7</v>
      </c>
      <c r="J2994" s="25">
        <f t="shared" ref="J2994:J3031" si="861">G2994+I2994</f>
        <v>12.7</v>
      </c>
      <c r="K2994" s="24">
        <f>IFERROR(IF(V2994="Flex",0,IF(D2994=$D$30,VLOOKUP(A2994,MMO_o10M_lease!$A$1:$F$51,5,FALSE),IF(D2994=$D$26,VLOOKUP(D2994,LANDINGS!$A$3:$BR$40,HLOOKUP(A2994,LANDINGS!$B$1:$CF$42,42,FALSE),FALSE)-IFERROR(VLOOKUP(A2994,MMO_o10M_lease!$A$1:$F$38,5,FALSE),0),VLOOKUP(D2994,LANDINGS!$A$3:$CF$40,HLOOKUP(A2994,LANDINGS!$B$1:$CF$42,42,FALSE),FALSE)))),0)</f>
        <v>27.385000000000002</v>
      </c>
      <c r="L2994" s="24">
        <f>SUMIFS(PASTE_FLEX_TRACKER!$D:$D,PASTE_FLEX_TRACKER!$F:$F,MAIN!$A2994,PASTE_FLEX_TRACKER!$B:$B,MAIN!$D2994)-SUMIFS(PASTE_FLEX_TRACKER!$D:$D,PASTE_FLEX_TRACKER!$C:$C,MAIN!$A2994,PASTE_FLEX_TRACKER!$B:$B,MAIN!$D2994)</f>
        <v>-15</v>
      </c>
      <c r="M2994" s="24">
        <f>IFERROR(-VLOOKUP(D2994,SQ!$A$19:$CC$52,HLOOKUP(MAIN!A2994,SQ!$B$18:$CC$56,39,FALSE),FALSE),"n/a")</f>
        <v>0</v>
      </c>
      <c r="N2994" s="46" t="s">
        <v>563</v>
      </c>
      <c r="O2994" s="46">
        <f>SUMIFS(MAN_ADJ!$L:$L,MAN_ADJ!$K:$K,MAIN!$D2994,MAN_ADJ!$J:$J,MAIN!$S2994)</f>
        <v>0</v>
      </c>
      <c r="P2994" s="25">
        <f t="shared" ref="P2994:P3031" si="862">SUM(K2994:O2994)</f>
        <v>12.385000000000002</v>
      </c>
      <c r="Q2994" s="28">
        <f t="shared" si="853"/>
        <v>0.97519685039370096</v>
      </c>
      <c r="R2994" s="38">
        <f t="shared" si="843"/>
        <v>0.31499999999999773</v>
      </c>
      <c r="S2994" s="17" t="s">
        <v>68</v>
      </c>
    </row>
    <row r="2995" spans="1:22" x14ac:dyDescent="0.25">
      <c r="A2995" s="17" t="s">
        <v>68</v>
      </c>
      <c r="B2995" s="17" t="s">
        <v>93</v>
      </c>
      <c r="C2995" s="17" t="s">
        <v>279</v>
      </c>
      <c r="D2995" s="17" t="s">
        <v>96</v>
      </c>
      <c r="E2995" s="24">
        <f>IF(U2995="SC",SUMIFS(SC!F:F,SC!A:A,MAIN!D2995,SC!B:B,MAIN!A2995),SUMIFS(Allocations!$H:$H,Allocations!$A:$A,MAIN!$A2995,Allocations!$B:$B,MAIN!$D2995))</f>
        <v>4.0190000000000001</v>
      </c>
      <c r="F2995" s="24">
        <f>IF(U2995="SC",SUMIFS(SC!J:J,SC!A:A,MAIN!D2995,SC!B:B,MAIN!A2995),SUMIFS(Allocations!M:M,Allocations!A:A,MAIN!A2995,Allocations!B:B,MAIN!D2995))</f>
        <v>0.98899999999999999</v>
      </c>
      <c r="G2995" s="24">
        <f t="shared" si="860"/>
        <v>5.008</v>
      </c>
      <c r="H2995" s="24">
        <f>IFERROR(VLOOKUP(S2995,Swaps_wk!$A$2:$AP$151,HLOOKUP(MAIN!D2995,Swaps_wk!$B$2:$AP$151,150,FALSE),FALSE),0)</f>
        <v>0</v>
      </c>
      <c r="I2995" s="24">
        <f>SUMIFS(PASTE_DQS_TRACKER!$D:$D,PASTE_DQS_TRACKER!$C:$C,MAIN!$A2995,PASTE_DQS_TRACKER!$B:$B,MAIN!$D2995)-SUMIFS(PASTE_DQS_TRACKER!$D:$D,PASTE_DQS_TRACKER!$C:$C,MAIN!A2995,PASTE_DQS_TRACKER!$E:$E,MAIN!$D2995)</f>
        <v>0</v>
      </c>
      <c r="J2995" s="25">
        <f t="shared" si="861"/>
        <v>5.008</v>
      </c>
      <c r="K2995" s="24">
        <f>IFERROR(IF(V2995="Flex",0,IF(D2995=$D$30,VLOOKUP(A2995,MMO_o10M_lease!$A$1:$F$51,5,FALSE),IF(D2995=$D$26,VLOOKUP(D2995,LANDINGS!$A$3:$BR$40,HLOOKUP(A2995,LANDINGS!$B$1:$CF$42,42,FALSE),FALSE)-IFERROR(VLOOKUP(A2995,MMO_o10M_lease!$A$1:$F$38,5,FALSE),0),VLOOKUP(D2995,LANDINGS!$A$3:$CF$40,HLOOKUP(A2995,LANDINGS!$B$1:$CF$42,42,FALSE),FALSE)))),0)</f>
        <v>27.881</v>
      </c>
      <c r="L2995" s="24">
        <f>SUMIFS(PASTE_FLEX_TRACKER!$D:$D,PASTE_FLEX_TRACKER!$F:$F,MAIN!$A2995,PASTE_FLEX_TRACKER!$B:$B,MAIN!$D2995)-SUMIFS(PASTE_FLEX_TRACKER!$D:$D,PASTE_FLEX_TRACKER!$C:$C,MAIN!$A2995,PASTE_FLEX_TRACKER!$B:$B,MAIN!$D2995)</f>
        <v>-3.3</v>
      </c>
      <c r="M2995" s="24">
        <f>IFERROR(-VLOOKUP(D2995,SQ!$A$19:$CC$52,HLOOKUP(MAIN!A2995,SQ!$B$18:$CC$56,39,FALSE),FALSE),"n/a")</f>
        <v>0</v>
      </c>
      <c r="N2995" s="46" t="s">
        <v>563</v>
      </c>
      <c r="O2995" s="46">
        <f>SUMIFS(MAN_ADJ!$L:$L,MAN_ADJ!$K:$K,MAIN!$D2995,MAN_ADJ!$J:$J,MAIN!$S2995)</f>
        <v>0</v>
      </c>
      <c r="P2995" s="25">
        <f t="shared" si="862"/>
        <v>24.581</v>
      </c>
      <c r="Q2995" s="28">
        <f t="shared" si="853"/>
        <v>4.9083466453674118</v>
      </c>
      <c r="R2995" s="38">
        <f t="shared" si="843"/>
        <v>-19.573</v>
      </c>
      <c r="S2995" s="17" t="s">
        <v>68</v>
      </c>
    </row>
    <row r="2996" spans="1:22" x14ac:dyDescent="0.25">
      <c r="A2996" s="17" t="s">
        <v>68</v>
      </c>
      <c r="B2996" s="17" t="s">
        <v>93</v>
      </c>
      <c r="C2996" s="17" t="s">
        <v>279</v>
      </c>
      <c r="D2996" s="17" t="s">
        <v>97</v>
      </c>
      <c r="E2996" s="24">
        <f>IF(U2996="SC",SUMIFS(SC!F:F,SC!A:A,MAIN!D2996,SC!B:B,MAIN!A2996),SUMIFS(Allocations!$H:$H,Allocations!$A:$A,MAIN!$A2996,Allocations!$B:$B,MAIN!$D2996))</f>
        <v>7.2</v>
      </c>
      <c r="F2996" s="24">
        <f>IF(U2996="SC",SUMIFS(SC!J:J,SC!A:A,MAIN!D2996,SC!B:B,MAIN!A2996),SUMIFS(Allocations!M:M,Allocations!A:A,MAIN!A2996,Allocations!B:B,MAIN!D2996))</f>
        <v>1.0589999999999999</v>
      </c>
      <c r="G2996" s="24">
        <f t="shared" si="860"/>
        <v>8.2590000000000003</v>
      </c>
      <c r="H2996" s="24">
        <f>IFERROR(VLOOKUP(S2996,Swaps_wk!$A$2:$AP$151,HLOOKUP(MAIN!D2996,Swaps_wk!$B$2:$AP$151,150,FALSE),FALSE),0)</f>
        <v>0</v>
      </c>
      <c r="I2996" s="24">
        <f>SUMIFS(PASTE_DQS_TRACKER!$D:$D,PASTE_DQS_TRACKER!$C:$C,MAIN!$A2996,PASTE_DQS_TRACKER!$B:$B,MAIN!$D2996)-SUMIFS(PASTE_DQS_TRACKER!$D:$D,PASTE_DQS_TRACKER!$C:$C,MAIN!A2996,PASTE_DQS_TRACKER!$E:$E,MAIN!$D2996)</f>
        <v>6.3</v>
      </c>
      <c r="J2996" s="25">
        <f t="shared" si="861"/>
        <v>14.559000000000001</v>
      </c>
      <c r="K2996" s="24">
        <f>IFERROR(IF(V2996="Flex",0,IF(D2996=$D$30,VLOOKUP(A2996,MMO_o10M_lease!$A$1:$F$51,5,FALSE),IF(D2996=$D$26,VLOOKUP(D2996,LANDINGS!$A$3:$BR$40,HLOOKUP(A2996,LANDINGS!$B$1:$CF$42,42,FALSE),FALSE)-IFERROR(VLOOKUP(A2996,MMO_o10M_lease!$A$1:$F$38,5,FALSE),0),VLOOKUP(D2996,LANDINGS!$A$3:$CF$40,HLOOKUP(A2996,LANDINGS!$B$1:$CF$42,42,FALSE),FALSE)))),0)</f>
        <v>9.0429999999999993</v>
      </c>
      <c r="L2996" s="24">
        <f>SUMIFS(PASTE_FLEX_TRACKER!$D:$D,PASTE_FLEX_TRACKER!$F:$F,MAIN!$A2996,PASTE_FLEX_TRACKER!$B:$B,MAIN!$D2996)-SUMIFS(PASTE_FLEX_TRACKER!$D:$D,PASTE_FLEX_TRACKER!$C:$C,MAIN!$A2996,PASTE_FLEX_TRACKER!$B:$B,MAIN!$D2996)</f>
        <v>0</v>
      </c>
      <c r="M2996" s="24">
        <f>IFERROR(-VLOOKUP(D2996,SQ!$A$19:$CC$52,HLOOKUP(MAIN!A2996,SQ!$B$18:$CC$56,39,FALSE),FALSE),"n/a")</f>
        <v>0</v>
      </c>
      <c r="N2996" s="46" t="s">
        <v>563</v>
      </c>
      <c r="O2996" s="46">
        <f>SUMIFS(MAN_ADJ!$L:$L,MAN_ADJ!$K:$K,MAIN!$D2996,MAN_ADJ!$J:$J,MAIN!$S2996)</f>
        <v>0</v>
      </c>
      <c r="P2996" s="25">
        <f t="shared" si="862"/>
        <v>9.0429999999999993</v>
      </c>
      <c r="Q2996" s="28">
        <f t="shared" si="853"/>
        <v>0.62112782471323569</v>
      </c>
      <c r="R2996" s="38">
        <f t="shared" si="843"/>
        <v>5.5160000000000018</v>
      </c>
      <c r="S2996" s="17" t="s">
        <v>68</v>
      </c>
    </row>
    <row r="2997" spans="1:22" x14ac:dyDescent="0.25">
      <c r="A2997" s="17" t="s">
        <v>68</v>
      </c>
      <c r="B2997" s="17" t="s">
        <v>93</v>
      </c>
      <c r="C2997" s="17" t="s">
        <v>279</v>
      </c>
      <c r="D2997" s="17" t="s">
        <v>98</v>
      </c>
      <c r="E2997" s="24">
        <f>IF(U2997="SC",SUMIFS(SC!F:F,SC!A:A,MAIN!D2997,SC!B:B,MAIN!A2997),SUMIFS(Allocations!$H:$H,Allocations!$A:$A,MAIN!$A2997,Allocations!$B:$B,MAIN!$D2997))</f>
        <v>16.099999999999998</v>
      </c>
      <c r="F2997" s="24">
        <f>IF(U2997="SC",SUMIFS(SC!J:J,SC!A:A,MAIN!D2997,SC!B:B,MAIN!A2997),SUMIFS(Allocations!M:M,Allocations!A:A,MAIN!A2997,Allocations!B:B,MAIN!D2997))</f>
        <v>2.9049999999999998</v>
      </c>
      <c r="G2997" s="24">
        <f t="shared" si="860"/>
        <v>19.004999999999999</v>
      </c>
      <c r="H2997" s="24">
        <f>IFERROR(VLOOKUP(S2997,Swaps_wk!$A$2:$AP$151,HLOOKUP(MAIN!D2997,Swaps_wk!$B$2:$AP$151,150,FALSE),FALSE),0)</f>
        <v>0</v>
      </c>
      <c r="I2997" s="24">
        <f>SUMIFS(PASTE_DQS_TRACKER!$D:$D,PASTE_DQS_TRACKER!$C:$C,MAIN!$A2997,PASTE_DQS_TRACKER!$B:$B,MAIN!$D2997)-SUMIFS(PASTE_DQS_TRACKER!$D:$D,PASTE_DQS_TRACKER!$C:$C,MAIN!A2997,PASTE_DQS_TRACKER!$E:$E,MAIN!$D2997)</f>
        <v>0</v>
      </c>
      <c r="J2997" s="25">
        <f t="shared" si="861"/>
        <v>19.004999999999999</v>
      </c>
      <c r="K2997" s="24">
        <f>IFERROR(IF(V2997="Flex",0,IF(D2997=$D$30,VLOOKUP(A2997,MMO_o10M_lease!$A$1:$F$51,5,FALSE),IF(D2997=$D$26,VLOOKUP(D2997,LANDINGS!$A$3:$BR$40,HLOOKUP(A2997,LANDINGS!$B$1:$CF$42,42,FALSE),FALSE)-IFERROR(VLOOKUP(A2997,MMO_o10M_lease!$A$1:$F$38,5,FALSE),0),VLOOKUP(D2997,LANDINGS!$A$3:$CF$40,HLOOKUP(A2997,LANDINGS!$B$1:$CF$42,42,FALSE),FALSE)))),0)</f>
        <v>16.010000000000002</v>
      </c>
      <c r="L2997" s="24">
        <f>SUMIFS(PASTE_FLEX_TRACKER!$D:$D,PASTE_FLEX_TRACKER!$F:$F,MAIN!$A2997,PASTE_FLEX_TRACKER!$B:$B,MAIN!$D2997)-SUMIFS(PASTE_FLEX_TRACKER!$D:$D,PASTE_FLEX_TRACKER!$C:$C,MAIN!$A2997,PASTE_FLEX_TRACKER!$B:$B,MAIN!$D2997)</f>
        <v>-6</v>
      </c>
      <c r="M2997" s="24">
        <f>IFERROR(-VLOOKUP(D2997,SQ!$A$19:$CC$52,HLOOKUP(MAIN!A2997,SQ!$B$18:$CC$56,39,FALSE),FALSE),"n/a")</f>
        <v>0</v>
      </c>
      <c r="N2997" s="46" t="s">
        <v>563</v>
      </c>
      <c r="O2997" s="46">
        <f>SUMIFS(MAN_ADJ!$L:$L,MAN_ADJ!$K:$K,MAIN!$D2997,MAN_ADJ!$J:$J,MAIN!$S2997)</f>
        <v>0</v>
      </c>
      <c r="P2997" s="25">
        <f t="shared" si="862"/>
        <v>10.010000000000002</v>
      </c>
      <c r="Q2997" s="28">
        <f t="shared" si="853"/>
        <v>0.52670349907918979</v>
      </c>
      <c r="R2997" s="38">
        <f t="shared" si="843"/>
        <v>8.9949999999999974</v>
      </c>
      <c r="S2997" s="17" t="s">
        <v>68</v>
      </c>
    </row>
    <row r="2998" spans="1:22" x14ac:dyDescent="0.25">
      <c r="A2998" s="17" t="s">
        <v>68</v>
      </c>
      <c r="B2998" s="17" t="s">
        <v>93</v>
      </c>
      <c r="C2998" s="17" t="s">
        <v>279</v>
      </c>
      <c r="D2998" s="17" t="s">
        <v>99</v>
      </c>
      <c r="E2998" s="24">
        <f>IF(U2998="SC",SUMIFS(SC!F:F,SC!A:A,MAIN!D2998,SC!B:B,MAIN!A2998),SUMIFS(Allocations!$H:$H,Allocations!$A:$A,MAIN!$A2998,Allocations!$B:$B,MAIN!$D2998))</f>
        <v>0.1</v>
      </c>
      <c r="F2998" s="24">
        <f>IF(U2998="SC",SUMIFS(SC!J:J,SC!A:A,MAIN!D2998,SC!B:B,MAIN!A2998),SUMIFS(Allocations!M:M,Allocations!A:A,MAIN!A2998,Allocations!B:B,MAIN!D2998))</f>
        <v>0</v>
      </c>
      <c r="G2998" s="24">
        <f t="shared" si="860"/>
        <v>0.1</v>
      </c>
      <c r="H2998" s="24">
        <f>IFERROR(VLOOKUP(S2998,Swaps_wk!$A$2:$AP$151,HLOOKUP(MAIN!D2998,Swaps_wk!$B$2:$AP$151,150,FALSE),FALSE),0)</f>
        <v>0</v>
      </c>
      <c r="I2998" s="24">
        <f>SUMIFS(PASTE_DQS_TRACKER!$D:$D,PASTE_DQS_TRACKER!$C:$C,MAIN!$A2998,PASTE_DQS_TRACKER!$B:$B,MAIN!$D2998)-SUMIFS(PASTE_DQS_TRACKER!$D:$D,PASTE_DQS_TRACKER!$C:$C,MAIN!A2998,PASTE_DQS_TRACKER!$E:$E,MAIN!$D2998)</f>
        <v>0</v>
      </c>
      <c r="J2998" s="25">
        <f t="shared" si="861"/>
        <v>0.1</v>
      </c>
      <c r="K2998" s="24">
        <f>IFERROR(IF(V2998="Flex",0,IF(D2998=$D$30,VLOOKUP(A2998,MMO_o10M_lease!$A$1:$F$51,5,FALSE),IF(D2998=$D$26,VLOOKUP(D2998,LANDINGS!$A$3:$BR$40,HLOOKUP(A2998,LANDINGS!$B$1:$CF$42,42,FALSE),FALSE)-IFERROR(VLOOKUP(A2998,MMO_o10M_lease!$A$1:$F$38,5,FALSE),0),VLOOKUP(D2998,LANDINGS!$A$3:$CF$40,HLOOKUP(A2998,LANDINGS!$B$1:$CF$42,42,FALSE),FALSE)))),0)</f>
        <v>0</v>
      </c>
      <c r="L2998" s="24">
        <f>SUMIFS(PASTE_FLEX_TRACKER!$D:$D,PASTE_FLEX_TRACKER!$F:$F,MAIN!$A2998,PASTE_FLEX_TRACKER!$B:$B,MAIN!$D2998)-SUMIFS(PASTE_FLEX_TRACKER!$D:$D,PASTE_FLEX_TRACKER!$C:$C,MAIN!$A2998,PASTE_FLEX_TRACKER!$B:$B,MAIN!$D2998)</f>
        <v>0</v>
      </c>
      <c r="M2998" s="24">
        <f>IFERROR(-VLOOKUP(D2998,SQ!$A$19:$CC$52,HLOOKUP(MAIN!A2998,SQ!$B$18:$CC$56,39,FALSE),FALSE),"n/a")</f>
        <v>0</v>
      </c>
      <c r="N2998" s="46" t="s">
        <v>563</v>
      </c>
      <c r="O2998" s="46">
        <f>SUMIFS(MAN_ADJ!$L:$L,MAN_ADJ!$K:$K,MAIN!$D2998,MAN_ADJ!$J:$J,MAIN!$S2998)</f>
        <v>0</v>
      </c>
      <c r="P2998" s="25">
        <f t="shared" si="862"/>
        <v>0</v>
      </c>
      <c r="Q2998" s="28">
        <f t="shared" si="853"/>
        <v>0</v>
      </c>
      <c r="R2998" s="38">
        <f t="shared" si="843"/>
        <v>0.1</v>
      </c>
      <c r="S2998" s="17" t="s">
        <v>68</v>
      </c>
    </row>
    <row r="2999" spans="1:22" x14ac:dyDescent="0.25">
      <c r="A2999" s="17" t="s">
        <v>68</v>
      </c>
      <c r="B2999" s="17" t="s">
        <v>93</v>
      </c>
      <c r="C2999" s="17" t="s">
        <v>279</v>
      </c>
      <c r="D2999" s="17" t="s">
        <v>100</v>
      </c>
      <c r="E2999" s="24">
        <f>IF(U2999="SC",SUMIFS(SC!F:F,SC!A:A,MAIN!D2999,SC!B:B,MAIN!A2999),SUMIFS(Allocations!$H:$H,Allocations!$A:$A,MAIN!$A2999,Allocations!$B:$B,MAIN!$D2999))</f>
        <v>0.1</v>
      </c>
      <c r="F2999" s="24">
        <f>IF(U2999="SC",SUMIFS(SC!J:J,SC!A:A,MAIN!D2999,SC!B:B,MAIN!A2999),SUMIFS(Allocations!M:M,Allocations!A:A,MAIN!A2999,Allocations!B:B,MAIN!D2999))</f>
        <v>0</v>
      </c>
      <c r="G2999" s="24">
        <f t="shared" si="860"/>
        <v>0.1</v>
      </c>
      <c r="H2999" s="24">
        <f>IFERROR(VLOOKUP(S2999,Swaps_wk!$A$2:$AP$151,HLOOKUP(MAIN!D2999,Swaps_wk!$B$2:$AP$151,150,FALSE),FALSE),0)</f>
        <v>0</v>
      </c>
      <c r="I2999" s="24">
        <f>SUMIFS(PASTE_DQS_TRACKER!$D:$D,PASTE_DQS_TRACKER!$C:$C,MAIN!$A2999,PASTE_DQS_TRACKER!$B:$B,MAIN!$D2999)-SUMIFS(PASTE_DQS_TRACKER!$D:$D,PASTE_DQS_TRACKER!$C:$C,MAIN!A2999,PASTE_DQS_TRACKER!$E:$E,MAIN!$D2999)</f>
        <v>0</v>
      </c>
      <c r="J2999" s="25">
        <f t="shared" si="861"/>
        <v>0.1</v>
      </c>
      <c r="K2999" s="24">
        <f>IFERROR(IF(V2999="Flex",0,IF(D2999=$D$30,VLOOKUP(A2999,MMO_o10M_lease!$A$1:$F$51,5,FALSE),IF(D2999=$D$26,VLOOKUP(D2999,LANDINGS!$A$3:$BR$40,HLOOKUP(A2999,LANDINGS!$B$1:$CF$42,42,FALSE),FALSE)-IFERROR(VLOOKUP(A2999,MMO_o10M_lease!$A$1:$F$38,5,FALSE),0),VLOOKUP(D2999,LANDINGS!$A$3:$CF$40,HLOOKUP(A2999,LANDINGS!$B$1:$CF$42,42,FALSE),FALSE)))),0)</f>
        <v>0</v>
      </c>
      <c r="L2999" s="24">
        <f>SUMIFS(PASTE_FLEX_TRACKER!$D:$D,PASTE_FLEX_TRACKER!$F:$F,MAIN!$A2999,PASTE_FLEX_TRACKER!$B:$B,MAIN!$D2999)-SUMIFS(PASTE_FLEX_TRACKER!$D:$D,PASTE_FLEX_TRACKER!$C:$C,MAIN!$A2999,PASTE_FLEX_TRACKER!$B:$B,MAIN!$D2999)</f>
        <v>0</v>
      </c>
      <c r="M2999" s="24">
        <f>IFERROR(-VLOOKUP(D2999,SQ!$A$19:$CC$52,HLOOKUP(MAIN!A2999,SQ!$B$18:$CC$56,39,FALSE),FALSE),"n/a")</f>
        <v>0</v>
      </c>
      <c r="N2999" s="46" t="s">
        <v>563</v>
      </c>
      <c r="O2999" s="46">
        <f>SUMIFS(MAN_ADJ!$L:$L,MAN_ADJ!$K:$K,MAIN!$D2999,MAN_ADJ!$J:$J,MAIN!$S2999)</f>
        <v>0</v>
      </c>
      <c r="P2999" s="25">
        <f t="shared" si="862"/>
        <v>0</v>
      </c>
      <c r="Q2999" s="28">
        <f t="shared" si="853"/>
        <v>0</v>
      </c>
      <c r="R2999" s="38">
        <f t="shared" si="843"/>
        <v>0.1</v>
      </c>
      <c r="S2999" s="17" t="s">
        <v>68</v>
      </c>
    </row>
    <row r="3000" spans="1:22" x14ac:dyDescent="0.25">
      <c r="A3000" s="17" t="s">
        <v>68</v>
      </c>
      <c r="B3000" s="17" t="s">
        <v>93</v>
      </c>
      <c r="C3000" s="17" t="s">
        <v>279</v>
      </c>
      <c r="D3000" s="17" t="s">
        <v>101</v>
      </c>
      <c r="E3000" s="24">
        <f>IF(U3000="SC",SUMIFS(SC!F:F,SC!A:A,MAIN!D3000,SC!B:B,MAIN!A3000),SUMIFS(Allocations!$H:$H,Allocations!$A:$A,MAIN!$A3000,Allocations!$B:$B,MAIN!$D3000))</f>
        <v>0.1</v>
      </c>
      <c r="F3000" s="24">
        <f>IF(U3000="SC",SUMIFS(SC!J:J,SC!A:A,MAIN!D3000,SC!B:B,MAIN!A3000),SUMIFS(Allocations!M:M,Allocations!A:A,MAIN!A3000,Allocations!B:B,MAIN!D3000))</f>
        <v>0</v>
      </c>
      <c r="G3000" s="24">
        <f t="shared" si="860"/>
        <v>0.1</v>
      </c>
      <c r="H3000" s="24">
        <f>IFERROR(VLOOKUP(S3000,Swaps_wk!$A$2:$AP$151,HLOOKUP(MAIN!D3000,Swaps_wk!$B$2:$AP$151,150,FALSE),FALSE),0)</f>
        <v>0</v>
      </c>
      <c r="I3000" s="24">
        <f>SUMIFS(PASTE_DQS_TRACKER!$D:$D,PASTE_DQS_TRACKER!$C:$C,MAIN!$A3000,PASTE_DQS_TRACKER!$B:$B,MAIN!$D3000)-SUMIFS(PASTE_DQS_TRACKER!$D:$D,PASTE_DQS_TRACKER!$C:$C,MAIN!A3000,PASTE_DQS_TRACKER!$E:$E,MAIN!$D3000)</f>
        <v>0</v>
      </c>
      <c r="J3000" s="25">
        <f t="shared" si="861"/>
        <v>0.1</v>
      </c>
      <c r="K3000" s="24">
        <f>IFERROR(IF(V3000="Flex",0,IF(D3000=$D$30,VLOOKUP(A3000,MMO_o10M_lease!$A$1:$F$51,5,FALSE),IF(D3000=$D$26,VLOOKUP(D3000,LANDINGS!$A$3:$BR$40,HLOOKUP(A3000,LANDINGS!$B$1:$CF$42,42,FALSE),FALSE)-IFERROR(VLOOKUP(A3000,MMO_o10M_lease!$A$1:$F$38,5,FALSE),0),VLOOKUP(D3000,LANDINGS!$A$3:$CF$40,HLOOKUP(A3000,LANDINGS!$B$1:$CF$42,42,FALSE),FALSE)))),0)</f>
        <v>0</v>
      </c>
      <c r="L3000" s="24">
        <f>SUMIFS(PASTE_FLEX_TRACKER!$D:$D,PASTE_FLEX_TRACKER!$F:$F,MAIN!$A3000,PASTE_FLEX_TRACKER!$B:$B,MAIN!$D3000)-SUMIFS(PASTE_FLEX_TRACKER!$D:$D,PASTE_FLEX_TRACKER!$C:$C,MAIN!$A3000,PASTE_FLEX_TRACKER!$B:$B,MAIN!$D3000)</f>
        <v>0</v>
      </c>
      <c r="M3000" s="24">
        <f>IFERROR(-VLOOKUP(D3000,SQ!$A$19:$CC$52,HLOOKUP(MAIN!A3000,SQ!$B$18:$CC$56,39,FALSE),FALSE),"n/a")</f>
        <v>0</v>
      </c>
      <c r="N3000" s="46" t="s">
        <v>563</v>
      </c>
      <c r="O3000" s="46">
        <f>SUMIFS(MAN_ADJ!$L:$L,MAN_ADJ!$K:$K,MAIN!$D3000,MAN_ADJ!$J:$J,MAIN!$S3000)</f>
        <v>0</v>
      </c>
      <c r="P3000" s="25">
        <f t="shared" si="862"/>
        <v>0</v>
      </c>
      <c r="Q3000" s="28">
        <f t="shared" si="853"/>
        <v>0</v>
      </c>
      <c r="R3000" s="38">
        <f t="shared" si="843"/>
        <v>0.1</v>
      </c>
      <c r="S3000" s="17" t="s">
        <v>68</v>
      </c>
    </row>
    <row r="3001" spans="1:22" x14ac:dyDescent="0.25">
      <c r="A3001" s="17" t="s">
        <v>68</v>
      </c>
      <c r="B3001" s="17" t="s">
        <v>93</v>
      </c>
      <c r="C3001" s="17" t="s">
        <v>279</v>
      </c>
      <c r="D3001" s="17" t="s">
        <v>102</v>
      </c>
      <c r="E3001" s="24">
        <f>IF(U3001="SC",SUMIFS(SC!F:F,SC!A:A,MAIN!D3001,SC!B:B,MAIN!A3001),SUMIFS(Allocations!$H:$H,Allocations!$A:$A,MAIN!$A3001,Allocations!$B:$B,MAIN!$D3001))</f>
        <v>0</v>
      </c>
      <c r="F3001" s="24">
        <f>IF(U3001="SC",SUMIFS(SC!J:J,SC!A:A,MAIN!D3001,SC!B:B,MAIN!A3001),SUMIFS(Allocations!M:M,Allocations!A:A,MAIN!A3001,Allocations!B:B,MAIN!D3001))</f>
        <v>0.152</v>
      </c>
      <c r="G3001" s="24">
        <f t="shared" si="860"/>
        <v>0.152</v>
      </c>
      <c r="H3001" s="24">
        <f>IFERROR(VLOOKUP(S3001,Swaps_wk!$A$2:$AP$151,HLOOKUP(MAIN!D3001,Swaps_wk!$B$2:$AP$151,150,FALSE),FALSE),0)</f>
        <v>0</v>
      </c>
      <c r="I3001" s="24">
        <f>SUMIFS(PASTE_DQS_TRACKER!$D:$D,PASTE_DQS_TRACKER!$C:$C,MAIN!$A3001,PASTE_DQS_TRACKER!$B:$B,MAIN!$D3001)-SUMIFS(PASTE_DQS_TRACKER!$D:$D,PASTE_DQS_TRACKER!$C:$C,MAIN!A3001,PASTE_DQS_TRACKER!$E:$E,MAIN!$D3001)</f>
        <v>0</v>
      </c>
      <c r="J3001" s="25">
        <f t="shared" si="861"/>
        <v>0.152</v>
      </c>
      <c r="K3001" s="24">
        <f>IFERROR(IF(V3001="Flex",0,IF(D3001=$D$30,VLOOKUP(A3001,MMO_o10M_lease!$A$1:$F$51,5,FALSE),IF(D3001=$D$26,VLOOKUP(D3001,LANDINGS!$A$3:$BR$40,HLOOKUP(A3001,LANDINGS!$B$1:$CF$42,42,FALSE),FALSE)-IFERROR(VLOOKUP(A3001,MMO_o10M_lease!$A$1:$F$38,5,FALSE),0),VLOOKUP(D3001,LANDINGS!$A$3:$CF$40,HLOOKUP(A3001,LANDINGS!$B$1:$CF$42,42,FALSE),FALSE)))),0)</f>
        <v>0</v>
      </c>
      <c r="L3001" s="24">
        <f>SUMIFS(PASTE_FLEX_TRACKER!$D:$D,PASTE_FLEX_TRACKER!$F:$F,MAIN!$A3001,PASTE_FLEX_TRACKER!$B:$B,MAIN!$D3001)-SUMIFS(PASTE_FLEX_TRACKER!$D:$D,PASTE_FLEX_TRACKER!$C:$C,MAIN!$A3001,PASTE_FLEX_TRACKER!$B:$B,MAIN!$D3001)</f>
        <v>0</v>
      </c>
      <c r="M3001" s="24">
        <f>IFERROR(-VLOOKUP(D3001,SQ!$A$19:$CC$52,HLOOKUP(MAIN!A3001,SQ!$B$18:$CC$56,39,FALSE),FALSE),"n/a")</f>
        <v>0</v>
      </c>
      <c r="N3001" s="46" t="s">
        <v>563</v>
      </c>
      <c r="O3001" s="46">
        <f>SUMIFS(MAN_ADJ!$L:$L,MAN_ADJ!$K:$K,MAIN!$D3001,MAN_ADJ!$J:$J,MAIN!$S3001)</f>
        <v>0</v>
      </c>
      <c r="P3001" s="25">
        <f t="shared" si="862"/>
        <v>0</v>
      </c>
      <c r="Q3001" s="28">
        <f t="shared" si="853"/>
        <v>0</v>
      </c>
      <c r="R3001" s="38">
        <f t="shared" si="843"/>
        <v>0.152</v>
      </c>
      <c r="S3001" s="17" t="s">
        <v>68</v>
      </c>
    </row>
    <row r="3002" spans="1:22" x14ac:dyDescent="0.25">
      <c r="A3002" s="17" t="s">
        <v>68</v>
      </c>
      <c r="B3002" s="17" t="s">
        <v>93</v>
      </c>
      <c r="C3002" s="17" t="s">
        <v>279</v>
      </c>
      <c r="D3002" s="17" t="s">
        <v>103</v>
      </c>
      <c r="E3002" s="24">
        <f>IF(U3002="SC",SUMIFS(SC!F:F,SC!A:A,MAIN!D3002,SC!B:B,MAIN!A3002),SUMIFS(Allocations!$H:$H,Allocations!$A:$A,MAIN!$A3002,Allocations!$B:$B,MAIN!$D3002))</f>
        <v>0</v>
      </c>
      <c r="F3002" s="24">
        <f>IF(U3002="SC",SUMIFS(SC!J:J,SC!A:A,MAIN!D3002,SC!B:B,MAIN!A3002),SUMIFS(Allocations!M:M,Allocations!A:A,MAIN!A3002,Allocations!B:B,MAIN!D3002))</f>
        <v>0</v>
      </c>
      <c r="G3002" s="24">
        <f t="shared" si="860"/>
        <v>0</v>
      </c>
      <c r="H3002" s="24">
        <f>IFERROR(VLOOKUP(S3002,Swaps_wk!$A$2:$AP$151,HLOOKUP(MAIN!D3002,Swaps_wk!$B$2:$AP$151,150,FALSE),FALSE),0)</f>
        <v>0</v>
      </c>
      <c r="I3002" s="24">
        <f>SUMIFS(PASTE_DQS_TRACKER!$D:$D,PASTE_DQS_TRACKER!$C:$C,MAIN!$A3002,PASTE_DQS_TRACKER!$B:$B,MAIN!$D3002)-SUMIFS(PASTE_DQS_TRACKER!$D:$D,PASTE_DQS_TRACKER!$C:$C,MAIN!A3002,PASTE_DQS_TRACKER!$E:$E,MAIN!$D3002)</f>
        <v>0</v>
      </c>
      <c r="J3002" s="25">
        <f t="shared" si="861"/>
        <v>0</v>
      </c>
      <c r="K3002" s="24">
        <f>IFERROR(IF(V3002="Flex",0,IF(D3002=$D$30,VLOOKUP(A3002,MMO_o10M_lease!$A$1:$F$51,5,FALSE),IF(D3002=$D$26,VLOOKUP(D3002,LANDINGS!$A$3:$BR$40,HLOOKUP(A3002,LANDINGS!$B$1:$CF$42,42,FALSE),FALSE)-IFERROR(VLOOKUP(A3002,MMO_o10M_lease!$A$1:$F$38,5,FALSE),0),VLOOKUP(D3002,LANDINGS!$A$3:$CF$40,HLOOKUP(A3002,LANDINGS!$B$1:$CF$42,42,FALSE),FALSE)))),0)</f>
        <v>0</v>
      </c>
      <c r="L3002" s="24">
        <f>SUMIFS(PASTE_FLEX_TRACKER!$D:$D,PASTE_FLEX_TRACKER!$F:$F,MAIN!$A3002,PASTE_FLEX_TRACKER!$B:$B,MAIN!$D3002)-SUMIFS(PASTE_FLEX_TRACKER!$D:$D,PASTE_FLEX_TRACKER!$C:$C,MAIN!$A3002,PASTE_FLEX_TRACKER!$B:$B,MAIN!$D3002)</f>
        <v>0</v>
      </c>
      <c r="M3002" s="24">
        <f>IFERROR(-VLOOKUP(D3002,SQ!$A$19:$CC$52,HLOOKUP(MAIN!A3002,SQ!$B$18:$CC$56,39,FALSE),FALSE),"n/a")</f>
        <v>0</v>
      </c>
      <c r="N3002" s="46" t="s">
        <v>563</v>
      </c>
      <c r="O3002" s="46">
        <f>SUMIFS(MAN_ADJ!$L:$L,MAN_ADJ!$K:$K,MAIN!$D3002,MAN_ADJ!$J:$J,MAIN!$S3002)</f>
        <v>0</v>
      </c>
      <c r="P3002" s="25">
        <f t="shared" si="862"/>
        <v>0</v>
      </c>
      <c r="Q3002" s="28" t="str">
        <f t="shared" si="853"/>
        <v>n/a</v>
      </c>
      <c r="R3002" s="38">
        <f t="shared" si="843"/>
        <v>0</v>
      </c>
      <c r="S3002" s="17" t="s">
        <v>68</v>
      </c>
    </row>
    <row r="3003" spans="1:22" x14ac:dyDescent="0.25">
      <c r="A3003" s="17" t="s">
        <v>68</v>
      </c>
      <c r="B3003" s="17" t="s">
        <v>93</v>
      </c>
      <c r="C3003" s="17" t="s">
        <v>279</v>
      </c>
      <c r="D3003" s="17" t="s">
        <v>104</v>
      </c>
      <c r="E3003" s="24">
        <f>IF(U3003="SC",SUMIFS(SC!F:F,SC!A:A,MAIN!D3003,SC!B:B,MAIN!A3003),SUMIFS(Allocations!$H:$H,Allocations!$A:$A,MAIN!$A3003,Allocations!$B:$B,MAIN!$D3003))</f>
        <v>1.4</v>
      </c>
      <c r="F3003" s="24">
        <f>IF(U3003="SC",SUMIFS(SC!J:J,SC!A:A,MAIN!D3003,SC!B:B,MAIN!A3003),SUMIFS(Allocations!M:M,Allocations!A:A,MAIN!A3003,Allocations!B:B,MAIN!D3003))</f>
        <v>5.0000000000000001E-3</v>
      </c>
      <c r="G3003" s="24">
        <f t="shared" si="860"/>
        <v>1.4049999999999998</v>
      </c>
      <c r="H3003" s="24">
        <f>IFERROR(VLOOKUP(S3003,Swaps_wk!$A$2:$AP$151,HLOOKUP(MAIN!D3003,Swaps_wk!$B$2:$AP$151,150,FALSE),FALSE),0)</f>
        <v>0</v>
      </c>
      <c r="I3003" s="24">
        <f>SUMIFS(PASTE_DQS_TRACKER!$D:$D,PASTE_DQS_TRACKER!$C:$C,MAIN!$A3003,PASTE_DQS_TRACKER!$B:$B,MAIN!$D3003)-SUMIFS(PASTE_DQS_TRACKER!$D:$D,PASTE_DQS_TRACKER!$C:$C,MAIN!A3003,PASTE_DQS_TRACKER!$E:$E,MAIN!$D3003)</f>
        <v>0</v>
      </c>
      <c r="J3003" s="25">
        <f t="shared" si="861"/>
        <v>1.4049999999999998</v>
      </c>
      <c r="K3003" s="24">
        <f>IFERROR(IF(V3003="Flex",0,IF(D3003=$D$30,VLOOKUP(A3003,MMO_o10M_lease!$A$1:$F$51,5,FALSE),IF(D3003=$D$26,VLOOKUP(D3003,LANDINGS!$A$3:$BR$40,HLOOKUP(A3003,LANDINGS!$B$1:$CF$42,42,FALSE),FALSE)-IFERROR(VLOOKUP(A3003,MMO_o10M_lease!$A$1:$F$38,5,FALSE),0),VLOOKUP(D3003,LANDINGS!$A$3:$CF$40,HLOOKUP(A3003,LANDINGS!$B$1:$CF$42,42,FALSE),FALSE)))),0)</f>
        <v>0.13800000000000001</v>
      </c>
      <c r="L3003" s="24">
        <f>SUMIFS(PASTE_FLEX_TRACKER!$D:$D,PASTE_FLEX_TRACKER!$F:$F,MAIN!$A3003,PASTE_FLEX_TRACKER!$B:$B,MAIN!$D3003)-SUMIFS(PASTE_FLEX_TRACKER!$D:$D,PASTE_FLEX_TRACKER!$C:$C,MAIN!$A3003,PASTE_FLEX_TRACKER!$B:$B,MAIN!$D3003)</f>
        <v>0</v>
      </c>
      <c r="M3003" s="24">
        <f>IFERROR(-VLOOKUP(D3003,SQ!$A$19:$CC$52,HLOOKUP(MAIN!A3003,SQ!$B$18:$CC$56,39,FALSE),FALSE),"n/a")</f>
        <v>0</v>
      </c>
      <c r="N3003" s="46" t="s">
        <v>563</v>
      </c>
      <c r="O3003" s="46">
        <f>SUMIFS(MAN_ADJ!$L:$L,MAN_ADJ!$K:$K,MAIN!$D3003,MAN_ADJ!$J:$J,MAIN!$S3003)</f>
        <v>0</v>
      </c>
      <c r="P3003" s="25">
        <f t="shared" si="862"/>
        <v>0.13800000000000001</v>
      </c>
      <c r="Q3003" s="28">
        <f t="shared" si="853"/>
        <v>9.8220640569395043E-2</v>
      </c>
      <c r="R3003" s="38">
        <f t="shared" si="843"/>
        <v>1.2669999999999999</v>
      </c>
      <c r="S3003" s="17" t="s">
        <v>68</v>
      </c>
    </row>
    <row r="3004" spans="1:22" x14ac:dyDescent="0.25">
      <c r="A3004" s="17" t="s">
        <v>68</v>
      </c>
      <c r="B3004" s="17" t="s">
        <v>93</v>
      </c>
      <c r="C3004" s="17" t="s">
        <v>279</v>
      </c>
      <c r="D3004" s="17" t="s">
        <v>105</v>
      </c>
      <c r="E3004" s="24">
        <f>IF(U3004="SC",SUMIFS(SC!F:F,SC!A:A,MAIN!D3004,SC!B:B,MAIN!A3004),SUMIFS(Allocations!$H:$H,Allocations!$A:$A,MAIN!$A3004,Allocations!$B:$B,MAIN!$D3004))</f>
        <v>0.47799999999999998</v>
      </c>
      <c r="F3004" s="24">
        <f>IF(U3004="SC",SUMIFS(SC!J:J,SC!A:A,MAIN!D3004,SC!B:B,MAIN!A3004),SUMIFS(Allocations!M:M,Allocations!A:A,MAIN!A3004,Allocations!B:B,MAIN!D3004))</f>
        <v>0.13200000000000001</v>
      </c>
      <c r="G3004" s="24">
        <f t="shared" si="860"/>
        <v>0.61</v>
      </c>
      <c r="H3004" s="24">
        <f>IFERROR(VLOOKUP(S3004,Swaps_wk!$A$2:$AP$151,HLOOKUP(MAIN!D3004,Swaps_wk!$B$2:$AP$151,150,FALSE),FALSE),0)</f>
        <v>0</v>
      </c>
      <c r="I3004" s="24">
        <f>SUMIFS(PASTE_DQS_TRACKER!$D:$D,PASTE_DQS_TRACKER!$C:$C,MAIN!$A3004,PASTE_DQS_TRACKER!$B:$B,MAIN!$D3004)-SUMIFS(PASTE_DQS_TRACKER!$D:$D,PASTE_DQS_TRACKER!$C:$C,MAIN!A3004,PASTE_DQS_TRACKER!$E:$E,MAIN!$D3004)</f>
        <v>-0.1</v>
      </c>
      <c r="J3004" s="25">
        <f t="shared" si="861"/>
        <v>0.51</v>
      </c>
      <c r="K3004" s="24">
        <f>IFERROR(IF(V3004="Flex",0,IF(D3004=$D$30,VLOOKUP(A3004,MMO_o10M_lease!$A$1:$F$51,5,FALSE),IF(D3004=$D$26,VLOOKUP(D3004,LANDINGS!$A$3:$BR$40,HLOOKUP(A3004,LANDINGS!$B$1:$CF$42,42,FALSE),FALSE)-IFERROR(VLOOKUP(A3004,MMO_o10M_lease!$A$1:$F$38,5,FALSE),0),VLOOKUP(D3004,LANDINGS!$A$3:$CF$40,HLOOKUP(A3004,LANDINGS!$B$1:$CF$42,42,FALSE),FALSE)))),0)</f>
        <v>0</v>
      </c>
      <c r="L3004" s="24">
        <f>SUMIFS(PASTE_FLEX_TRACKER!$D:$D,PASTE_FLEX_TRACKER!$F:$F,MAIN!$A3004,PASTE_FLEX_TRACKER!$B:$B,MAIN!$D3004)-SUMIFS(PASTE_FLEX_TRACKER!$D:$D,PASTE_FLEX_TRACKER!$C:$C,MAIN!$A3004,PASTE_FLEX_TRACKER!$B:$B,MAIN!$D3004)</f>
        <v>0</v>
      </c>
      <c r="M3004" s="24">
        <f>IFERROR(-VLOOKUP(D3004,SQ!$A$19:$CC$52,HLOOKUP(MAIN!A3004,SQ!$B$18:$CC$56,39,FALSE),FALSE),"n/a")</f>
        <v>0</v>
      </c>
      <c r="N3004" s="46" t="s">
        <v>563</v>
      </c>
      <c r="O3004" s="46">
        <f>SUMIFS(MAN_ADJ!$L:$L,MAN_ADJ!$K:$K,MAIN!$D3004,MAN_ADJ!$J:$J,MAIN!$S3004)</f>
        <v>0</v>
      </c>
      <c r="P3004" s="25">
        <f t="shared" si="862"/>
        <v>0</v>
      </c>
      <c r="Q3004" s="28">
        <f t="shared" si="853"/>
        <v>0</v>
      </c>
      <c r="R3004" s="38">
        <f t="shared" si="843"/>
        <v>0.51</v>
      </c>
      <c r="S3004" s="17" t="s">
        <v>68</v>
      </c>
    </row>
    <row r="3005" spans="1:22" x14ac:dyDescent="0.25">
      <c r="A3005" s="17" t="s">
        <v>68</v>
      </c>
      <c r="B3005" s="17" t="s">
        <v>93</v>
      </c>
      <c r="C3005" s="17" t="s">
        <v>279</v>
      </c>
      <c r="D3005" s="17" t="s">
        <v>106</v>
      </c>
      <c r="E3005" s="24">
        <f>IF(U3005="SC",SUMIFS(SC!F:F,SC!A:A,MAIN!D3005,SC!B:B,MAIN!A3005),SUMIFS(Allocations!$H:$H,Allocations!$A:$A,MAIN!$A3005,Allocations!$B:$B,MAIN!$D3005))</f>
        <v>15.066000000000001</v>
      </c>
      <c r="F3005" s="24">
        <f>IF(U3005="SC",SUMIFS(SC!J:J,SC!A:A,MAIN!D3005,SC!B:B,MAIN!A3005),SUMIFS(Allocations!M:M,Allocations!A:A,MAIN!A3005,Allocations!B:B,MAIN!D3005))</f>
        <v>0</v>
      </c>
      <c r="G3005" s="24">
        <f t="shared" si="860"/>
        <v>15.066000000000001</v>
      </c>
      <c r="H3005" s="24">
        <f>IFERROR(VLOOKUP(S3005,Swaps_wk!$A$2:$AP$151,HLOOKUP(MAIN!D3005,Swaps_wk!$B$2:$AP$151,150,FALSE),FALSE),0)</f>
        <v>0</v>
      </c>
      <c r="I3005" s="24">
        <f>SUMIFS(PASTE_DQS_TRACKER!$D:$D,PASTE_DQS_TRACKER!$C:$C,MAIN!$A3005,PASTE_DQS_TRACKER!$B:$B,MAIN!$D3005)-SUMIFS(PASTE_DQS_TRACKER!$D:$D,PASTE_DQS_TRACKER!$C:$C,MAIN!A3005,PASTE_DQS_TRACKER!$E:$E,MAIN!$D3005)</f>
        <v>-6.5</v>
      </c>
      <c r="J3005" s="25">
        <f t="shared" si="861"/>
        <v>8.5660000000000007</v>
      </c>
      <c r="K3005" s="24">
        <f>IFERROR(IF(V3005="Flex",0,IF(D3005=$D$30,VLOOKUP(A3005,MMO_o10M_lease!$A$1:$F$51,5,FALSE),IF(D3005=$D$26,VLOOKUP(D3005,LANDINGS!$A$3:$BR$40,HLOOKUP(A3005,LANDINGS!$B$1:$CF$42,42,FALSE),FALSE)-IFERROR(VLOOKUP(A3005,MMO_o10M_lease!$A$1:$F$38,5,FALSE),0),VLOOKUP(D3005,LANDINGS!$A$3:$CF$40,HLOOKUP(A3005,LANDINGS!$B$1:$CF$42,42,FALSE),FALSE)))),0)</f>
        <v>0.96599999999999997</v>
      </c>
      <c r="L3005" s="24">
        <f>SUMIFS(PASTE_FLEX_TRACKER!$D:$D,PASTE_FLEX_TRACKER!$F:$F,MAIN!$A3005,PASTE_FLEX_TRACKER!$B:$B,MAIN!$D3005)-SUMIFS(PASTE_FLEX_TRACKER!$D:$D,PASTE_FLEX_TRACKER!$C:$C,MAIN!$A3005,PASTE_FLEX_TRACKER!$B:$B,MAIN!$D3005)</f>
        <v>0</v>
      </c>
      <c r="M3005" s="24">
        <f>IFERROR(-VLOOKUP(D3005,SQ!$A$19:$CC$52,HLOOKUP(MAIN!A3005,SQ!$B$18:$CC$56,39,FALSE),FALSE),"n/a")</f>
        <v>0</v>
      </c>
      <c r="N3005" s="46" t="s">
        <v>563</v>
      </c>
      <c r="O3005" s="46">
        <f>SUMIFS(MAN_ADJ!$L:$L,MAN_ADJ!$K:$K,MAIN!$D3005,MAN_ADJ!$J:$J,MAIN!$S3005)</f>
        <v>0</v>
      </c>
      <c r="P3005" s="25">
        <f t="shared" si="862"/>
        <v>0.96599999999999997</v>
      </c>
      <c r="Q3005" s="28">
        <f t="shared" si="853"/>
        <v>0.11277142190053699</v>
      </c>
      <c r="R3005" s="38">
        <f t="shared" ref="R3005:R3076" si="863">J3005-P3005</f>
        <v>7.6000000000000005</v>
      </c>
      <c r="S3005" s="17" t="s">
        <v>68</v>
      </c>
    </row>
    <row r="3006" spans="1:22" x14ac:dyDescent="0.25">
      <c r="A3006" s="17" t="s">
        <v>68</v>
      </c>
      <c r="B3006" s="17" t="s">
        <v>93</v>
      </c>
      <c r="C3006" s="17" t="s">
        <v>279</v>
      </c>
      <c r="D3006" s="17" t="s">
        <v>107</v>
      </c>
      <c r="E3006" s="24">
        <f>IF(U3006="SC",SUMIFS(SC!F:F,SC!A:A,MAIN!D3006,SC!B:B,MAIN!A3006),SUMIFS(Allocations!$H:$H,Allocations!$A:$A,MAIN!$A3006,Allocations!$B:$B,MAIN!$D3006))</f>
        <v>0.03</v>
      </c>
      <c r="F3006" s="24">
        <f>IF(U3006="SC",SUMIFS(SC!J:J,SC!A:A,MAIN!D3006,SC!B:B,MAIN!A3006),SUMIFS(Allocations!M:M,Allocations!A:A,MAIN!A3006,Allocations!B:B,MAIN!D3006))</f>
        <v>0</v>
      </c>
      <c r="G3006" s="24">
        <f t="shared" si="860"/>
        <v>0.03</v>
      </c>
      <c r="H3006" s="24">
        <f>IFERROR(VLOOKUP(S3006,Swaps_wk!$A$2:$AP$151,HLOOKUP(MAIN!D3006,Swaps_wk!$B$2:$AP$151,150,FALSE),FALSE),0)</f>
        <v>0</v>
      </c>
      <c r="I3006" s="24">
        <f>SUMIFS(PASTE_DQS_TRACKER!$D:$D,PASTE_DQS_TRACKER!$C:$C,MAIN!$A3006,PASTE_DQS_TRACKER!$B:$B,MAIN!$D3006)-SUMIFS(PASTE_DQS_TRACKER!$D:$D,PASTE_DQS_TRACKER!$C:$C,MAIN!A3006,PASTE_DQS_TRACKER!$E:$E,MAIN!$D3006)</f>
        <v>0</v>
      </c>
      <c r="J3006" s="25">
        <f t="shared" si="861"/>
        <v>0.03</v>
      </c>
      <c r="K3006" s="24">
        <f>IFERROR(IF(V3006="Flex",0,IF(D3006=$D$30,VLOOKUP(A3006,MMO_o10M_lease!$A$1:$F$51,5,FALSE),IF(D3006=$D$26,VLOOKUP(D3006,LANDINGS!$A$3:$BR$40,HLOOKUP(A3006,LANDINGS!$B$1:$CF$42,42,FALSE),FALSE)-IFERROR(VLOOKUP(A3006,MMO_o10M_lease!$A$1:$F$38,5,FALSE),0),VLOOKUP(D3006,LANDINGS!$A$3:$CF$40,HLOOKUP(A3006,LANDINGS!$B$1:$CF$42,42,FALSE),FALSE)))),0)</f>
        <v>0</v>
      </c>
      <c r="L3006" s="24">
        <f>SUMIFS(PASTE_FLEX_TRACKER!$D:$D,PASTE_FLEX_TRACKER!$F:$F,MAIN!$A3006,PASTE_FLEX_TRACKER!$B:$B,MAIN!$D3006)-SUMIFS(PASTE_FLEX_TRACKER!$D:$D,PASTE_FLEX_TRACKER!$C:$C,MAIN!$A3006,PASTE_FLEX_TRACKER!$B:$B,MAIN!$D3006)</f>
        <v>0</v>
      </c>
      <c r="M3006" s="24">
        <f>IFERROR(-VLOOKUP(D3006,SQ!$A$19:$CC$52,HLOOKUP(MAIN!A3006,SQ!$B$18:$CC$56,39,FALSE),FALSE),"n/a")</f>
        <v>0</v>
      </c>
      <c r="N3006" s="46" t="s">
        <v>563</v>
      </c>
      <c r="O3006" s="46">
        <f>SUMIFS(MAN_ADJ!$L:$L,MAN_ADJ!$K:$K,MAIN!$D3006,MAN_ADJ!$J:$J,MAIN!$S3006)</f>
        <v>0</v>
      </c>
      <c r="P3006" s="25">
        <f t="shared" si="862"/>
        <v>0</v>
      </c>
      <c r="Q3006" s="28">
        <f t="shared" si="853"/>
        <v>0</v>
      </c>
      <c r="R3006" s="38">
        <f t="shared" si="863"/>
        <v>0.03</v>
      </c>
      <c r="S3006" s="17" t="s">
        <v>68</v>
      </c>
    </row>
    <row r="3007" spans="1:22" x14ac:dyDescent="0.25">
      <c r="A3007" s="17" t="s">
        <v>68</v>
      </c>
      <c r="B3007" s="17" t="s">
        <v>93</v>
      </c>
      <c r="C3007" s="17" t="s">
        <v>279</v>
      </c>
      <c r="D3007" s="17" t="s">
        <v>108</v>
      </c>
      <c r="E3007" s="24">
        <f>IF(U3007="SC",SUMIFS(SC!F:F,SC!A:A,MAIN!D3007,SC!B:B,MAIN!A3007),SUMIFS(Allocations!$H:$H,Allocations!$A:$A,MAIN!$A3007,Allocations!$B:$B,MAIN!$D3007))</f>
        <v>4.0620000000000003</v>
      </c>
      <c r="F3007" s="24">
        <f>IF(U3007="SC",SUMIFS(SC!J:J,SC!A:A,MAIN!D3007,SC!B:B,MAIN!A3007),SUMIFS(Allocations!M:M,Allocations!A:A,MAIN!A3007,Allocations!B:B,MAIN!D3007))</f>
        <v>0</v>
      </c>
      <c r="G3007" s="24">
        <f t="shared" si="860"/>
        <v>4.0620000000000003</v>
      </c>
      <c r="H3007" s="24">
        <f>IFERROR(VLOOKUP(S3007,Swaps_wk!$A$2:$AP$151,HLOOKUP(MAIN!D3007,Swaps_wk!$B$2:$AP$151,150,FALSE),FALSE),0)</f>
        <v>0</v>
      </c>
      <c r="I3007" s="24">
        <f>SUMIFS(PASTE_DQS_TRACKER!$D:$D,PASTE_DQS_TRACKER!$C:$C,MAIN!$A3007,PASTE_DQS_TRACKER!$B:$B,MAIN!$D3007)-SUMIFS(PASTE_DQS_TRACKER!$D:$D,PASTE_DQS_TRACKER!$C:$C,MAIN!A3007,PASTE_DQS_TRACKER!$E:$E,MAIN!$D3007)</f>
        <v>0</v>
      </c>
      <c r="J3007" s="25">
        <f t="shared" si="861"/>
        <v>4.0620000000000003</v>
      </c>
      <c r="K3007" s="24">
        <f>IFERROR(IF(V3007="Flex",0,IF(D3007=$D$30,VLOOKUP(A3007,MMO_o10M_lease!$A$1:$F$51,5,FALSE),IF(D3007=$D$26,VLOOKUP(D3007,LANDINGS!$A$3:$BR$40,HLOOKUP(A3007,LANDINGS!$B$1:$CF$42,42,FALSE),FALSE)-IFERROR(VLOOKUP(A3007,MMO_o10M_lease!$A$1:$F$38,5,FALSE),0),VLOOKUP(D3007,LANDINGS!$A$3:$CF$40,HLOOKUP(A3007,LANDINGS!$B$1:$CF$42,42,FALSE),FALSE)))),0)</f>
        <v>2.4E-2</v>
      </c>
      <c r="L3007" s="24">
        <f>SUMIFS(PASTE_FLEX_TRACKER!$D:$D,PASTE_FLEX_TRACKER!$F:$F,MAIN!$A3007,PASTE_FLEX_TRACKER!$B:$B,MAIN!$D3007)-SUMIFS(PASTE_FLEX_TRACKER!$D:$D,PASTE_FLEX_TRACKER!$C:$C,MAIN!$A3007,PASTE_FLEX_TRACKER!$B:$B,MAIN!$D3007)</f>
        <v>0</v>
      </c>
      <c r="M3007" s="24">
        <f>IFERROR(-VLOOKUP(D3007,SQ!$A$19:$CC$52,HLOOKUP(MAIN!A3007,SQ!$B$18:$CC$56,39,FALSE),FALSE),"n/a")</f>
        <v>0</v>
      </c>
      <c r="N3007" s="46" t="s">
        <v>563</v>
      </c>
      <c r="O3007" s="46">
        <f>SUMIFS(MAN_ADJ!$L:$L,MAN_ADJ!$K:$K,MAIN!$D3007,MAN_ADJ!$J:$J,MAIN!$S3007)</f>
        <v>0</v>
      </c>
      <c r="P3007" s="25">
        <f t="shared" si="862"/>
        <v>2.4E-2</v>
      </c>
      <c r="Q3007" s="28">
        <f t="shared" si="853"/>
        <v>5.9084194977843422E-3</v>
      </c>
      <c r="R3007" s="38">
        <f t="shared" si="863"/>
        <v>4.0380000000000003</v>
      </c>
      <c r="S3007" s="17" t="s">
        <v>68</v>
      </c>
    </row>
    <row r="3008" spans="1:22" x14ac:dyDescent="0.25">
      <c r="A3008" s="17" t="s">
        <v>68</v>
      </c>
      <c r="B3008" s="17" t="s">
        <v>93</v>
      </c>
      <c r="C3008" s="17" t="s">
        <v>279</v>
      </c>
      <c r="D3008" s="17" t="s">
        <v>109</v>
      </c>
      <c r="E3008" s="24">
        <f>IF(U3008="SC",SUMIFS(SC!F:F,SC!A:A,MAIN!D3008,SC!B:B,MAIN!A3008),SUMIFS(Allocations!$H:$H,Allocations!$A:$A,MAIN!$A3008,Allocations!$B:$B,MAIN!$D3008))</f>
        <v>1.5190000000000001</v>
      </c>
      <c r="F3008" s="24">
        <f>IF(U3008="SC",SUMIFS(SC!J:J,SC!A:A,MAIN!D3008,SC!B:B,MAIN!A3008),SUMIFS(Allocations!M:M,Allocations!A:A,MAIN!A3008,Allocations!B:B,MAIN!D3008))</f>
        <v>0</v>
      </c>
      <c r="G3008" s="24">
        <f t="shared" si="860"/>
        <v>1.5190000000000001</v>
      </c>
      <c r="H3008" s="24">
        <f>IFERROR(VLOOKUP(S3008,Swaps_wk!$A$2:$AP$151,HLOOKUP(MAIN!D3008,Swaps_wk!$B$2:$AP$151,150,FALSE),FALSE),0)</f>
        <v>0</v>
      </c>
      <c r="I3008" s="24">
        <f>SUMIFS(PASTE_DQS_TRACKER!$D:$D,PASTE_DQS_TRACKER!$C:$C,MAIN!$A3008,PASTE_DQS_TRACKER!$B:$B,MAIN!$D3008)-SUMIFS(PASTE_DQS_TRACKER!$D:$D,PASTE_DQS_TRACKER!$C:$C,MAIN!A3008,PASTE_DQS_TRACKER!$E:$E,MAIN!$D3008)</f>
        <v>1.8</v>
      </c>
      <c r="J3008" s="25">
        <f t="shared" si="861"/>
        <v>3.319</v>
      </c>
      <c r="K3008" s="24">
        <f>IFERROR(IF(V3008="Flex",0,IF(D3008=$D$30,VLOOKUP(A3008,MMO_o10M_lease!$A$1:$F$51,5,FALSE),IF(D3008=$D$26,VLOOKUP(D3008,LANDINGS!$A$3:$BR$40,HLOOKUP(A3008,LANDINGS!$B$1:$CF$42,42,FALSE),FALSE)-IFERROR(VLOOKUP(A3008,MMO_o10M_lease!$A$1:$F$38,5,FALSE),0),VLOOKUP(D3008,LANDINGS!$A$3:$CF$40,HLOOKUP(A3008,LANDINGS!$B$1:$CF$42,42,FALSE),FALSE)))),0)</f>
        <v>3.14</v>
      </c>
      <c r="L3008" s="24">
        <f>SUMIFS(PASTE_FLEX_TRACKER!$D:$D,PASTE_FLEX_TRACKER!$F:$F,MAIN!$A3008,PASTE_FLEX_TRACKER!$B:$B,MAIN!$D3008)-SUMIFS(PASTE_FLEX_TRACKER!$D:$D,PASTE_FLEX_TRACKER!$C:$C,MAIN!$A3008,PASTE_FLEX_TRACKER!$B:$B,MAIN!$D3008)</f>
        <v>0</v>
      </c>
      <c r="M3008" s="24">
        <f>IFERROR(-VLOOKUP(D3008,SQ!$A$19:$CC$52,HLOOKUP(MAIN!A3008,SQ!$B$18:$CC$56,39,FALSE),FALSE),"n/a")</f>
        <v>0</v>
      </c>
      <c r="N3008" s="46" t="s">
        <v>563</v>
      </c>
      <c r="O3008" s="46">
        <f>SUMIFS(MAN_ADJ!$L:$L,MAN_ADJ!$K:$K,MAIN!$D3008,MAN_ADJ!$J:$J,MAIN!$S3008)</f>
        <v>0</v>
      </c>
      <c r="P3008" s="25">
        <f t="shared" si="862"/>
        <v>3.14</v>
      </c>
      <c r="Q3008" s="28">
        <f t="shared" si="853"/>
        <v>0.94606809279903592</v>
      </c>
      <c r="R3008" s="38">
        <f t="shared" si="863"/>
        <v>0.17899999999999983</v>
      </c>
      <c r="S3008" s="17" t="s">
        <v>68</v>
      </c>
    </row>
    <row r="3009" spans="1:19" x14ac:dyDescent="0.25">
      <c r="A3009" s="17" t="s">
        <v>68</v>
      </c>
      <c r="B3009" s="17" t="s">
        <v>93</v>
      </c>
      <c r="C3009" s="17" t="s">
        <v>279</v>
      </c>
      <c r="D3009" s="17" t="s">
        <v>110</v>
      </c>
      <c r="E3009" s="24">
        <f>IF(U3009="SC",SUMIFS(SC!F:F,SC!A:A,MAIN!D3009,SC!B:B,MAIN!A3009),SUMIFS(Allocations!$H:$H,Allocations!$A:$A,MAIN!$A3009,Allocations!$B:$B,MAIN!$D3009))</f>
        <v>0.2</v>
      </c>
      <c r="F3009" s="24">
        <f>IF(U3009="SC",SUMIFS(SC!J:J,SC!A:A,MAIN!D3009,SC!B:B,MAIN!A3009),SUMIFS(Allocations!M:M,Allocations!A:A,MAIN!A3009,Allocations!B:B,MAIN!D3009))</f>
        <v>0</v>
      </c>
      <c r="G3009" s="24">
        <f t="shared" si="860"/>
        <v>0.2</v>
      </c>
      <c r="H3009" s="24">
        <f>IFERROR(VLOOKUP(S3009,Swaps_wk!$A$2:$AP$151,HLOOKUP(MAIN!D3009,Swaps_wk!$B$2:$AP$151,150,FALSE),FALSE),0)</f>
        <v>0</v>
      </c>
      <c r="I3009" s="24">
        <f>SUMIFS(PASTE_DQS_TRACKER!$D:$D,PASTE_DQS_TRACKER!$C:$C,MAIN!$A3009,PASTE_DQS_TRACKER!$B:$B,MAIN!$D3009)-SUMIFS(PASTE_DQS_TRACKER!$D:$D,PASTE_DQS_TRACKER!$C:$C,MAIN!A3009,PASTE_DQS_TRACKER!$E:$E,MAIN!$D3009)</f>
        <v>0</v>
      </c>
      <c r="J3009" s="25">
        <f t="shared" si="861"/>
        <v>0.2</v>
      </c>
      <c r="K3009" s="24">
        <f>IFERROR(IF(V3009="Flex",0,IF(D3009=$D$30,VLOOKUP(A3009,MMO_o10M_lease!$A$1:$F$51,5,FALSE),IF(D3009=$D$26,VLOOKUP(D3009,LANDINGS!$A$3:$BR$40,HLOOKUP(A3009,LANDINGS!$B$1:$CF$42,42,FALSE),FALSE)-IFERROR(VLOOKUP(A3009,MMO_o10M_lease!$A$1:$F$38,5,FALSE),0),VLOOKUP(D3009,LANDINGS!$A$3:$CF$40,HLOOKUP(A3009,LANDINGS!$B$1:$CF$42,42,FALSE),FALSE)))),0)</f>
        <v>0</v>
      </c>
      <c r="L3009" s="24">
        <f>SUMIFS(PASTE_FLEX_TRACKER!$D:$D,PASTE_FLEX_TRACKER!$F:$F,MAIN!$A3009,PASTE_FLEX_TRACKER!$B:$B,MAIN!$D3009)-SUMIFS(PASTE_FLEX_TRACKER!$D:$D,PASTE_FLEX_TRACKER!$C:$C,MAIN!$A3009,PASTE_FLEX_TRACKER!$B:$B,MAIN!$D3009)</f>
        <v>0</v>
      </c>
      <c r="M3009" s="24">
        <f>IFERROR(-VLOOKUP(D3009,SQ!$A$19:$CC$52,HLOOKUP(MAIN!A3009,SQ!$B$18:$CC$56,39,FALSE),FALSE),"n/a")</f>
        <v>0</v>
      </c>
      <c r="N3009" s="46" t="s">
        <v>563</v>
      </c>
      <c r="O3009" s="46">
        <f>SUMIFS(MAN_ADJ!$L:$L,MAN_ADJ!$K:$K,MAIN!$D3009,MAN_ADJ!$J:$J,MAIN!$S3009)</f>
        <v>0</v>
      </c>
      <c r="P3009" s="25">
        <f t="shared" si="862"/>
        <v>0</v>
      </c>
      <c r="Q3009" s="28">
        <f t="shared" si="853"/>
        <v>0</v>
      </c>
      <c r="R3009" s="38">
        <f t="shared" si="863"/>
        <v>0.2</v>
      </c>
      <c r="S3009" s="17" t="s">
        <v>68</v>
      </c>
    </row>
    <row r="3010" spans="1:19" x14ac:dyDescent="0.25">
      <c r="A3010" s="17" t="s">
        <v>68</v>
      </c>
      <c r="B3010" s="17" t="s">
        <v>93</v>
      </c>
      <c r="C3010" s="17" t="s">
        <v>279</v>
      </c>
      <c r="D3010" s="17" t="s">
        <v>111</v>
      </c>
      <c r="E3010" s="24">
        <f>IF(U3010="SC",SUMIFS(SC!F:F,SC!A:A,MAIN!D3010,SC!B:B,MAIN!A3010),SUMIFS(Allocations!$H:$H,Allocations!$A:$A,MAIN!$A3010,Allocations!$B:$B,MAIN!$D3010))</f>
        <v>1.8380000000000001</v>
      </c>
      <c r="F3010" s="24">
        <f>IF(U3010="SC",SUMIFS(SC!J:J,SC!A:A,MAIN!D3010,SC!B:B,MAIN!A3010),SUMIFS(Allocations!M:M,Allocations!A:A,MAIN!A3010,Allocations!B:B,MAIN!D3010))</f>
        <v>0</v>
      </c>
      <c r="G3010" s="24">
        <f t="shared" si="860"/>
        <v>1.8380000000000001</v>
      </c>
      <c r="H3010" s="24">
        <f>IFERROR(VLOOKUP(S3010,Swaps_wk!$A$2:$AP$151,HLOOKUP(MAIN!D3010,Swaps_wk!$B$2:$AP$151,150,FALSE),FALSE),0)</f>
        <v>0</v>
      </c>
      <c r="I3010" s="24">
        <f>SUMIFS(PASTE_DQS_TRACKER!$D:$D,PASTE_DQS_TRACKER!$C:$C,MAIN!$A3010,PASTE_DQS_TRACKER!$B:$B,MAIN!$D3010)-SUMIFS(PASTE_DQS_TRACKER!$D:$D,PASTE_DQS_TRACKER!$C:$C,MAIN!A3010,PASTE_DQS_TRACKER!$E:$E,MAIN!$D3010)</f>
        <v>-1.8</v>
      </c>
      <c r="J3010" s="25">
        <f t="shared" si="861"/>
        <v>3.8000000000000034E-2</v>
      </c>
      <c r="K3010" s="24">
        <f>IFERROR(IF(V3010="Flex",0,IF(D3010=$D$30,VLOOKUP(A3010,MMO_o10M_lease!$A$1:$F$51,5,FALSE),IF(D3010=$D$26,VLOOKUP(D3010,LANDINGS!$A$3:$BR$40,HLOOKUP(A3010,LANDINGS!$B$1:$CF$42,42,FALSE),FALSE)-IFERROR(VLOOKUP(A3010,MMO_o10M_lease!$A$1:$F$38,5,FALSE),0),VLOOKUP(D3010,LANDINGS!$A$3:$CF$40,HLOOKUP(A3010,LANDINGS!$B$1:$CF$42,42,FALSE),FALSE)))),0)</f>
        <v>0</v>
      </c>
      <c r="L3010" s="24">
        <f>SUMIFS(PASTE_FLEX_TRACKER!$D:$D,PASTE_FLEX_TRACKER!$F:$F,MAIN!$A3010,PASTE_FLEX_TRACKER!$B:$B,MAIN!$D3010)-SUMIFS(PASTE_FLEX_TRACKER!$D:$D,PASTE_FLEX_TRACKER!$C:$C,MAIN!$A3010,PASTE_FLEX_TRACKER!$B:$B,MAIN!$D3010)</f>
        <v>0</v>
      </c>
      <c r="M3010" s="24">
        <f>IFERROR(-VLOOKUP(D3010,SQ!$A$19:$CC$52,HLOOKUP(MAIN!A3010,SQ!$B$18:$CC$56,39,FALSE),FALSE),"n/a")</f>
        <v>0</v>
      </c>
      <c r="N3010" s="46" t="s">
        <v>563</v>
      </c>
      <c r="O3010" s="46">
        <f>SUMIFS(MAN_ADJ!$L:$L,MAN_ADJ!$K:$K,MAIN!$D3010,MAN_ADJ!$J:$J,MAIN!$S3010)</f>
        <v>0</v>
      </c>
      <c r="P3010" s="25">
        <f t="shared" si="862"/>
        <v>0</v>
      </c>
      <c r="Q3010" s="28">
        <f t="shared" si="853"/>
        <v>0</v>
      </c>
      <c r="R3010" s="38">
        <f t="shared" si="863"/>
        <v>3.8000000000000034E-2</v>
      </c>
      <c r="S3010" s="17" t="s">
        <v>68</v>
      </c>
    </row>
    <row r="3011" spans="1:19" x14ac:dyDescent="0.25">
      <c r="A3011" s="17" t="s">
        <v>68</v>
      </c>
      <c r="B3011" s="17" t="s">
        <v>93</v>
      </c>
      <c r="C3011" s="17" t="s">
        <v>279</v>
      </c>
      <c r="D3011" s="17" t="s">
        <v>112</v>
      </c>
      <c r="E3011" s="24">
        <f>IF(U3011="SC",SUMIFS(SC!F:F,SC!A:A,MAIN!D3011,SC!B:B,MAIN!A3011),SUMIFS(Allocations!$H:$H,Allocations!$A:$A,MAIN!$A3011,Allocations!$B:$B,MAIN!$D3011))</f>
        <v>0</v>
      </c>
      <c r="F3011" s="24">
        <f>IF(U3011="SC",SUMIFS(SC!J:J,SC!A:A,MAIN!D3011,SC!B:B,MAIN!A3011),SUMIFS(Allocations!M:M,Allocations!A:A,MAIN!A3011,Allocations!B:B,MAIN!D3011))</f>
        <v>0</v>
      </c>
      <c r="G3011" s="24">
        <f t="shared" si="860"/>
        <v>0</v>
      </c>
      <c r="H3011" s="24">
        <f>IFERROR(VLOOKUP(S3011,Swaps_wk!$A$2:$AP$151,HLOOKUP(MAIN!D3011,Swaps_wk!$B$2:$AP$151,150,FALSE),FALSE),0)</f>
        <v>0</v>
      </c>
      <c r="I3011" s="24">
        <f>SUMIFS(PASTE_DQS_TRACKER!$D:$D,PASTE_DQS_TRACKER!$C:$C,MAIN!$A3011,PASTE_DQS_TRACKER!$B:$B,MAIN!$D3011)-SUMIFS(PASTE_DQS_TRACKER!$D:$D,PASTE_DQS_TRACKER!$C:$C,MAIN!A3011,PASTE_DQS_TRACKER!$E:$E,MAIN!$D3011)</f>
        <v>0</v>
      </c>
      <c r="J3011" s="25">
        <f t="shared" si="861"/>
        <v>0</v>
      </c>
      <c r="K3011" s="24">
        <f>IFERROR(IF(V3011="Flex",0,IF(D3011=$D$30,VLOOKUP(A3011,MMO_o10M_lease!$A$1:$F$51,5,FALSE),IF(D3011=$D$26,VLOOKUP(D3011,LANDINGS!$A$3:$BR$40,HLOOKUP(A3011,LANDINGS!$B$1:$CF$42,42,FALSE),FALSE)-IFERROR(VLOOKUP(A3011,MMO_o10M_lease!$A$1:$F$38,5,FALSE),0),VLOOKUP(D3011,LANDINGS!$A$3:$CF$40,HLOOKUP(A3011,LANDINGS!$B$1:$CF$42,42,FALSE),FALSE)))),0)</f>
        <v>0</v>
      </c>
      <c r="L3011" s="24">
        <f>SUMIFS(PASTE_FLEX_TRACKER!$D:$D,PASTE_FLEX_TRACKER!$F:$F,MAIN!$A3011,PASTE_FLEX_TRACKER!$B:$B,MAIN!$D3011)-SUMIFS(PASTE_FLEX_TRACKER!$D:$D,PASTE_FLEX_TRACKER!$C:$C,MAIN!$A3011,PASTE_FLEX_TRACKER!$B:$B,MAIN!$D3011)</f>
        <v>0</v>
      </c>
      <c r="M3011" s="24">
        <f>IFERROR(-VLOOKUP(D3011,SQ!$A$19:$CC$52,HLOOKUP(MAIN!A3011,SQ!$B$18:$CC$56,39,FALSE),FALSE),"n/a")</f>
        <v>0</v>
      </c>
      <c r="N3011" s="46" t="s">
        <v>563</v>
      </c>
      <c r="O3011" s="46">
        <f>SUMIFS(MAN_ADJ!$L:$L,MAN_ADJ!$K:$K,MAIN!$D3011,MAN_ADJ!$J:$J,MAIN!$S3011)</f>
        <v>0</v>
      </c>
      <c r="P3011" s="25">
        <f t="shared" si="862"/>
        <v>0</v>
      </c>
      <c r="Q3011" s="28" t="str">
        <f t="shared" si="853"/>
        <v>n/a</v>
      </c>
      <c r="R3011" s="38">
        <f t="shared" si="863"/>
        <v>0</v>
      </c>
      <c r="S3011" s="17" t="s">
        <v>68</v>
      </c>
    </row>
    <row r="3012" spans="1:19" x14ac:dyDescent="0.25">
      <c r="A3012" s="17" t="s">
        <v>68</v>
      </c>
      <c r="B3012" s="17" t="s">
        <v>93</v>
      </c>
      <c r="C3012" s="17" t="s">
        <v>279</v>
      </c>
      <c r="D3012" s="17" t="s">
        <v>113</v>
      </c>
      <c r="E3012" s="24">
        <f>IF(U3012="SC",SUMIFS(SC!F:F,SC!A:A,MAIN!D3012,SC!B:B,MAIN!A3012),SUMIFS(Allocations!$H:$H,Allocations!$A:$A,MAIN!$A3012,Allocations!$B:$B,MAIN!$D3012))</f>
        <v>0.03</v>
      </c>
      <c r="F3012" s="24">
        <f>IF(U3012="SC",SUMIFS(SC!J:J,SC!A:A,MAIN!D3012,SC!B:B,MAIN!A3012),SUMIFS(Allocations!M:M,Allocations!A:A,MAIN!A3012,Allocations!B:B,MAIN!D3012))</f>
        <v>0</v>
      </c>
      <c r="G3012" s="24">
        <f t="shared" si="860"/>
        <v>0.03</v>
      </c>
      <c r="H3012" s="24">
        <f>IFERROR(VLOOKUP(S3012,Swaps_wk!$A$2:$AP$151,HLOOKUP(MAIN!D3012,Swaps_wk!$B$2:$AP$151,150,FALSE),FALSE),0)</f>
        <v>0</v>
      </c>
      <c r="I3012" s="24">
        <f>SUMIFS(PASTE_DQS_TRACKER!$D:$D,PASTE_DQS_TRACKER!$C:$C,MAIN!$A3012,PASTE_DQS_TRACKER!$B:$B,MAIN!$D3012)-SUMIFS(PASTE_DQS_TRACKER!$D:$D,PASTE_DQS_TRACKER!$C:$C,MAIN!A3012,PASTE_DQS_TRACKER!$E:$E,MAIN!$D3012)</f>
        <v>0</v>
      </c>
      <c r="J3012" s="25">
        <f t="shared" si="861"/>
        <v>0.03</v>
      </c>
      <c r="K3012" s="24">
        <f>IFERROR(IF(V3012="Flex",0,IF(D3012=$D$30,VLOOKUP(A3012,MMO_o10M_lease!$A$1:$F$51,5,FALSE),IF(D3012=$D$26,VLOOKUP(D3012,LANDINGS!$A$3:$BR$40,HLOOKUP(A3012,LANDINGS!$B$1:$CF$42,42,FALSE),FALSE)-IFERROR(VLOOKUP(A3012,MMO_o10M_lease!$A$1:$F$38,5,FALSE),0),VLOOKUP(D3012,LANDINGS!$A$3:$CF$40,HLOOKUP(A3012,LANDINGS!$B$1:$CF$42,42,FALSE),FALSE)))),0)</f>
        <v>4.4999999999999998E-2</v>
      </c>
      <c r="L3012" s="24">
        <f>SUMIFS(PASTE_FLEX_TRACKER!$D:$D,PASTE_FLEX_TRACKER!$F:$F,MAIN!$A3012,PASTE_FLEX_TRACKER!$B:$B,MAIN!$D3012)-SUMIFS(PASTE_FLEX_TRACKER!$D:$D,PASTE_FLEX_TRACKER!$C:$C,MAIN!$A3012,PASTE_FLEX_TRACKER!$B:$B,MAIN!$D3012)</f>
        <v>0</v>
      </c>
      <c r="M3012" s="24">
        <f>IFERROR(-VLOOKUP(D3012,SQ!$A$19:$CC$52,HLOOKUP(MAIN!A3012,SQ!$B$18:$CC$56,39,FALSE),FALSE),"n/a")</f>
        <v>0</v>
      </c>
      <c r="N3012" s="46" t="s">
        <v>563</v>
      </c>
      <c r="O3012" s="46">
        <f>SUMIFS(MAN_ADJ!$L:$L,MAN_ADJ!$K:$K,MAIN!$D3012,MAN_ADJ!$J:$J,MAIN!$S3012)</f>
        <v>0</v>
      </c>
      <c r="P3012" s="25">
        <f t="shared" si="862"/>
        <v>4.4999999999999998E-2</v>
      </c>
      <c r="Q3012" s="28">
        <f t="shared" si="853"/>
        <v>1.5</v>
      </c>
      <c r="R3012" s="38">
        <f t="shared" si="863"/>
        <v>-1.4999999999999999E-2</v>
      </c>
      <c r="S3012" s="17" t="s">
        <v>68</v>
      </c>
    </row>
    <row r="3013" spans="1:19" x14ac:dyDescent="0.25">
      <c r="A3013" s="17" t="s">
        <v>68</v>
      </c>
      <c r="B3013" s="17" t="s">
        <v>93</v>
      </c>
      <c r="C3013" s="17" t="s">
        <v>279</v>
      </c>
      <c r="D3013" s="17" t="s">
        <v>114</v>
      </c>
      <c r="E3013" s="24">
        <f>IF(U3013="SC",SUMIFS(SC!F:F,SC!A:A,MAIN!D3013,SC!B:B,MAIN!A3013),SUMIFS(Allocations!$H:$H,Allocations!$A:$A,MAIN!$A3013,Allocations!$B:$B,MAIN!$D3013))</f>
        <v>0.8</v>
      </c>
      <c r="F3013" s="24">
        <f>IF(U3013="SC",SUMIFS(SC!J:J,SC!A:A,MAIN!D3013,SC!B:B,MAIN!A3013),SUMIFS(Allocations!M:M,Allocations!A:A,MAIN!A3013,Allocations!B:B,MAIN!D3013))</f>
        <v>0.158</v>
      </c>
      <c r="G3013" s="24">
        <f t="shared" si="860"/>
        <v>0.95800000000000007</v>
      </c>
      <c r="H3013" s="24">
        <f>IFERROR(VLOOKUP(S3013,Swaps_wk!$A$2:$AP$151,HLOOKUP(MAIN!D3013,Swaps_wk!$B$2:$AP$151,150,FALSE),FALSE),0)</f>
        <v>0</v>
      </c>
      <c r="I3013" s="24">
        <f>SUMIFS(PASTE_DQS_TRACKER!$D:$D,PASTE_DQS_TRACKER!$C:$C,MAIN!$A3013,PASTE_DQS_TRACKER!$B:$B,MAIN!$D3013)-SUMIFS(PASTE_DQS_TRACKER!$D:$D,PASTE_DQS_TRACKER!$C:$C,MAIN!A3013,PASTE_DQS_TRACKER!$E:$E,MAIN!$D3013)</f>
        <v>0</v>
      </c>
      <c r="J3013" s="25">
        <f t="shared" si="861"/>
        <v>0.95800000000000007</v>
      </c>
      <c r="K3013" s="24">
        <f>IFERROR(IF(V3013="Flex",0,IF(D3013=$D$30,VLOOKUP(A3013,MMO_o10M_lease!$A$1:$F$51,5,FALSE),IF(D3013=$D$26,VLOOKUP(D3013,LANDINGS!$A$3:$BR$40,HLOOKUP(A3013,LANDINGS!$B$1:$CF$42,42,FALSE),FALSE)-IFERROR(VLOOKUP(A3013,MMO_o10M_lease!$A$1:$F$38,5,FALSE),0),VLOOKUP(D3013,LANDINGS!$A$3:$CF$40,HLOOKUP(A3013,LANDINGS!$B$1:$CF$42,42,FALSE),FALSE)))),0)</f>
        <v>6.3979999999999997</v>
      </c>
      <c r="L3013" s="24">
        <f>SUMIFS(PASTE_FLEX_TRACKER!$D:$D,PASTE_FLEX_TRACKER!$F:$F,MAIN!$A3013,PASTE_FLEX_TRACKER!$B:$B,MAIN!$D3013)-SUMIFS(PASTE_FLEX_TRACKER!$D:$D,PASTE_FLEX_TRACKER!$C:$C,MAIN!$A3013,PASTE_FLEX_TRACKER!$B:$B,MAIN!$D3013)</f>
        <v>0</v>
      </c>
      <c r="M3013" s="24">
        <f>IFERROR(-VLOOKUP(D3013,SQ!$A$19:$CC$52,HLOOKUP(MAIN!A3013,SQ!$B$18:$CC$56,39,FALSE),FALSE),"n/a")</f>
        <v>0</v>
      </c>
      <c r="N3013" s="46" t="s">
        <v>563</v>
      </c>
      <c r="O3013" s="46">
        <f>SUMIFS(MAN_ADJ!$L:$L,MAN_ADJ!$K:$K,MAIN!$D3013,MAN_ADJ!$J:$J,MAIN!$S3013)</f>
        <v>0</v>
      </c>
      <c r="P3013" s="25">
        <f t="shared" si="862"/>
        <v>6.3979999999999997</v>
      </c>
      <c r="Q3013" s="28">
        <f t="shared" si="853"/>
        <v>6.6784968684759907</v>
      </c>
      <c r="R3013" s="38">
        <f t="shared" si="863"/>
        <v>-5.4399999999999995</v>
      </c>
      <c r="S3013" s="17" t="s">
        <v>68</v>
      </c>
    </row>
    <row r="3014" spans="1:19" x14ac:dyDescent="0.25">
      <c r="A3014" s="17" t="s">
        <v>68</v>
      </c>
      <c r="B3014" s="17" t="s">
        <v>93</v>
      </c>
      <c r="C3014" s="17" t="s">
        <v>279</v>
      </c>
      <c r="D3014" s="17" t="s">
        <v>115</v>
      </c>
      <c r="E3014" s="24">
        <f>IF(U3014="SC",SUMIFS(SC!F:F,SC!A:A,MAIN!D3014,SC!B:B,MAIN!A3014),SUMIFS(Allocations!$H:$H,Allocations!$A:$A,MAIN!$A3014,Allocations!$B:$B,MAIN!$D3014))</f>
        <v>0</v>
      </c>
      <c r="F3014" s="24">
        <f>IF(U3014="SC",SUMIFS(SC!J:J,SC!A:A,MAIN!D3014,SC!B:B,MAIN!A3014),SUMIFS(Allocations!M:M,Allocations!A:A,MAIN!A3014,Allocations!B:B,MAIN!D3014))</f>
        <v>0</v>
      </c>
      <c r="G3014" s="24">
        <f t="shared" si="860"/>
        <v>0</v>
      </c>
      <c r="H3014" s="24">
        <f>IFERROR(VLOOKUP(S3014,Swaps_wk!$A$2:$AP$151,HLOOKUP(MAIN!D3014,Swaps_wk!$B$2:$AP$151,150,FALSE),FALSE),0)</f>
        <v>0</v>
      </c>
      <c r="I3014" s="24">
        <f>SUMIFS(PASTE_DQS_TRACKER!$D:$D,PASTE_DQS_TRACKER!$C:$C,MAIN!$A3014,PASTE_DQS_TRACKER!$B:$B,MAIN!$D3014)-SUMIFS(PASTE_DQS_TRACKER!$D:$D,PASTE_DQS_TRACKER!$C:$C,MAIN!A3014,PASTE_DQS_TRACKER!$E:$E,MAIN!$D3014)</f>
        <v>0</v>
      </c>
      <c r="J3014" s="25">
        <f t="shared" si="861"/>
        <v>0</v>
      </c>
      <c r="K3014" s="24">
        <f>IFERROR(IF(V3014="Flex",0,IF(D3014=$D$30,VLOOKUP(A3014,MMO_o10M_lease!$A$1:$F$51,5,FALSE),IF(D3014=$D$26,VLOOKUP(D3014,LANDINGS!$A$3:$BR$40,HLOOKUP(A3014,LANDINGS!$B$1:$CF$42,42,FALSE),FALSE)-IFERROR(VLOOKUP(A3014,MMO_o10M_lease!$A$1:$F$38,5,FALSE),0),VLOOKUP(D3014,LANDINGS!$A$3:$CF$40,HLOOKUP(A3014,LANDINGS!$B$1:$CF$42,42,FALSE),FALSE)))),0)</f>
        <v>0</v>
      </c>
      <c r="L3014" s="24">
        <f>SUMIFS(PASTE_FLEX_TRACKER!$D:$D,PASTE_FLEX_TRACKER!$F:$F,MAIN!$A3014,PASTE_FLEX_TRACKER!$B:$B,MAIN!$D3014)-SUMIFS(PASTE_FLEX_TRACKER!$D:$D,PASTE_FLEX_TRACKER!$C:$C,MAIN!$A3014,PASTE_FLEX_TRACKER!$B:$B,MAIN!$D3014)</f>
        <v>0</v>
      </c>
      <c r="M3014" s="24">
        <f>IFERROR(-VLOOKUP(D3014,SQ!$A$19:$CC$52,HLOOKUP(MAIN!A3014,SQ!$B$18:$CC$56,39,FALSE),FALSE),"n/a")</f>
        <v>0</v>
      </c>
      <c r="N3014" s="46" t="s">
        <v>563</v>
      </c>
      <c r="O3014" s="46">
        <f>SUMIFS(MAN_ADJ!$L:$L,MAN_ADJ!$K:$K,MAIN!$D3014,MAN_ADJ!$J:$J,MAIN!$S3014)</f>
        <v>0</v>
      </c>
      <c r="P3014" s="25">
        <f t="shared" si="862"/>
        <v>0</v>
      </c>
      <c r="Q3014" s="28" t="str">
        <f t="shared" si="853"/>
        <v>n/a</v>
      </c>
      <c r="R3014" s="38">
        <f t="shared" si="863"/>
        <v>0</v>
      </c>
      <c r="S3014" s="17" t="s">
        <v>68</v>
      </c>
    </row>
    <row r="3015" spans="1:19" x14ac:dyDescent="0.25">
      <c r="A3015" s="17" t="s">
        <v>68</v>
      </c>
      <c r="B3015" s="17" t="s">
        <v>93</v>
      </c>
      <c r="C3015" s="17" t="s">
        <v>279</v>
      </c>
      <c r="D3015" s="17" t="s">
        <v>116</v>
      </c>
      <c r="E3015" s="24">
        <f>IF(U3015="SC",SUMIFS(SC!F:F,SC!A:A,MAIN!D3015,SC!B:B,MAIN!A3015),SUMIFS(Allocations!$H:$H,Allocations!$A:$A,MAIN!$A3015,Allocations!$B:$B,MAIN!$D3015))</f>
        <v>5.8999999999999997E-2</v>
      </c>
      <c r="F3015" s="24">
        <f>IF(U3015="SC",SUMIFS(SC!J:J,SC!A:A,MAIN!D3015,SC!B:B,MAIN!A3015),SUMIFS(Allocations!M:M,Allocations!A:A,MAIN!A3015,Allocations!B:B,MAIN!D3015))</f>
        <v>0</v>
      </c>
      <c r="G3015" s="24">
        <f t="shared" si="860"/>
        <v>5.8999999999999997E-2</v>
      </c>
      <c r="H3015" s="24">
        <f>IFERROR(VLOOKUP(S3015,Swaps_wk!$A$2:$AP$151,HLOOKUP(MAIN!D3015,Swaps_wk!$B$2:$AP$151,150,FALSE),FALSE),0)</f>
        <v>0</v>
      </c>
      <c r="I3015" s="24">
        <f>SUMIFS(PASTE_DQS_TRACKER!$D:$D,PASTE_DQS_TRACKER!$C:$C,MAIN!$A3015,PASTE_DQS_TRACKER!$B:$B,MAIN!$D3015)-SUMIFS(PASTE_DQS_TRACKER!$D:$D,PASTE_DQS_TRACKER!$C:$C,MAIN!A3015,PASTE_DQS_TRACKER!$E:$E,MAIN!$D3015)</f>
        <v>0</v>
      </c>
      <c r="J3015" s="25">
        <f t="shared" si="861"/>
        <v>5.8999999999999997E-2</v>
      </c>
      <c r="K3015" s="24">
        <f>IFERROR(IF(V3015="Flex",0,IF(D3015=$D$30,VLOOKUP(A3015,MMO_o10M_lease!$A$1:$F$51,5,FALSE),IF(D3015=$D$26,VLOOKUP(D3015,LANDINGS!$A$3:$BR$40,HLOOKUP(A3015,LANDINGS!$B$1:$CF$42,42,FALSE),FALSE)-IFERROR(VLOOKUP(A3015,MMO_o10M_lease!$A$1:$F$38,5,FALSE),0),VLOOKUP(D3015,LANDINGS!$A$3:$CF$40,HLOOKUP(A3015,LANDINGS!$B$1:$CF$42,42,FALSE),FALSE)))),0)</f>
        <v>0</v>
      </c>
      <c r="L3015" s="24">
        <f>SUMIFS(PASTE_FLEX_TRACKER!$D:$D,PASTE_FLEX_TRACKER!$F:$F,MAIN!$A3015,PASTE_FLEX_TRACKER!$B:$B,MAIN!$D3015)-SUMIFS(PASTE_FLEX_TRACKER!$D:$D,PASTE_FLEX_TRACKER!$C:$C,MAIN!$A3015,PASTE_FLEX_TRACKER!$B:$B,MAIN!$D3015)</f>
        <v>0</v>
      </c>
      <c r="M3015" s="24">
        <f>IFERROR(-VLOOKUP(D3015,SQ!$A$19:$CC$52,HLOOKUP(MAIN!A3015,SQ!$B$18:$CC$56,39,FALSE),FALSE),"n/a")</f>
        <v>0</v>
      </c>
      <c r="N3015" s="46" t="s">
        <v>563</v>
      </c>
      <c r="O3015" s="46">
        <f>SUMIFS(MAN_ADJ!$L:$L,MAN_ADJ!$K:$K,MAIN!$D3015,MAN_ADJ!$J:$J,MAIN!$S3015)</f>
        <v>0</v>
      </c>
      <c r="P3015" s="25">
        <f t="shared" si="862"/>
        <v>0</v>
      </c>
      <c r="Q3015" s="28">
        <f t="shared" si="853"/>
        <v>0</v>
      </c>
      <c r="R3015" s="38">
        <f t="shared" si="863"/>
        <v>5.8999999999999997E-2</v>
      </c>
      <c r="S3015" s="17" t="s">
        <v>68</v>
      </c>
    </row>
    <row r="3016" spans="1:19" x14ac:dyDescent="0.25">
      <c r="A3016" s="17" t="s">
        <v>68</v>
      </c>
      <c r="B3016" s="17" t="s">
        <v>93</v>
      </c>
      <c r="C3016" s="17" t="s">
        <v>279</v>
      </c>
      <c r="D3016" s="17" t="s">
        <v>117</v>
      </c>
      <c r="E3016" s="24">
        <f>IF(U3016="SC",SUMIFS(SC!F:F,SC!A:A,MAIN!D3016,SC!B:B,MAIN!A3016),SUMIFS(Allocations!$H:$H,Allocations!$A:$A,MAIN!$A3016,Allocations!$B:$B,MAIN!$D3016))</f>
        <v>0</v>
      </c>
      <c r="F3016" s="24">
        <f>IF(U3016="SC",SUMIFS(SC!J:J,SC!A:A,MAIN!D3016,SC!B:B,MAIN!A3016),SUMIFS(Allocations!M:M,Allocations!A:A,MAIN!A3016,Allocations!B:B,MAIN!D3016))</f>
        <v>0</v>
      </c>
      <c r="G3016" s="24">
        <f t="shared" si="860"/>
        <v>0</v>
      </c>
      <c r="H3016" s="24">
        <f>IFERROR(VLOOKUP(S3016,Swaps_wk!$A$2:$AP$151,HLOOKUP(MAIN!D3016,Swaps_wk!$B$2:$AP$151,150,FALSE),FALSE),0)</f>
        <v>0</v>
      </c>
      <c r="I3016" s="24">
        <f>SUMIFS(PASTE_DQS_TRACKER!$D:$D,PASTE_DQS_TRACKER!$C:$C,MAIN!$A3016,PASTE_DQS_TRACKER!$B:$B,MAIN!$D3016)-SUMIFS(PASTE_DQS_TRACKER!$D:$D,PASTE_DQS_TRACKER!$C:$C,MAIN!A3016,PASTE_DQS_TRACKER!$E:$E,MAIN!$D3016)</f>
        <v>0</v>
      </c>
      <c r="J3016" s="25">
        <f t="shared" si="861"/>
        <v>0</v>
      </c>
      <c r="K3016" s="24">
        <f>IFERROR(IF(V3016="Flex",0,IF(D3016=$D$30,VLOOKUP(A3016,MMO_o10M_lease!$A$1:$F$51,5,FALSE),IF(D3016=$D$26,VLOOKUP(D3016,LANDINGS!$A$3:$BR$40,HLOOKUP(A3016,LANDINGS!$B$1:$CF$42,42,FALSE),FALSE)-IFERROR(VLOOKUP(A3016,MMO_o10M_lease!$A$1:$F$38,5,FALSE),0),VLOOKUP(D3016,LANDINGS!$A$3:$CF$40,HLOOKUP(A3016,LANDINGS!$B$1:$CF$42,42,FALSE),FALSE)))),0)</f>
        <v>0</v>
      </c>
      <c r="L3016" s="24">
        <f>SUMIFS(PASTE_FLEX_TRACKER!$D:$D,PASTE_FLEX_TRACKER!$F:$F,MAIN!$A3016,PASTE_FLEX_TRACKER!$B:$B,MAIN!$D3016)-SUMIFS(PASTE_FLEX_TRACKER!$D:$D,PASTE_FLEX_TRACKER!$C:$C,MAIN!$A3016,PASTE_FLEX_TRACKER!$B:$B,MAIN!$D3016)</f>
        <v>0</v>
      </c>
      <c r="M3016" s="24">
        <f>IFERROR(-VLOOKUP(D3016,SQ!$A$19:$CC$52,HLOOKUP(MAIN!A3016,SQ!$B$18:$CC$56,39,FALSE),FALSE),"n/a")</f>
        <v>0</v>
      </c>
      <c r="N3016" s="46" t="s">
        <v>563</v>
      </c>
      <c r="O3016" s="46">
        <f>SUMIFS(MAN_ADJ!$L:$L,MAN_ADJ!$K:$K,MAIN!$D3016,MAN_ADJ!$J:$J,MAIN!$S3016)</f>
        <v>0</v>
      </c>
      <c r="P3016" s="25">
        <f t="shared" si="862"/>
        <v>0</v>
      </c>
      <c r="Q3016" s="28" t="str">
        <f t="shared" si="853"/>
        <v>n/a</v>
      </c>
      <c r="R3016" s="38">
        <f t="shared" si="863"/>
        <v>0</v>
      </c>
      <c r="S3016" s="17" t="s">
        <v>68</v>
      </c>
    </row>
    <row r="3017" spans="1:19" x14ac:dyDescent="0.25">
      <c r="A3017" s="17" t="s">
        <v>68</v>
      </c>
      <c r="B3017" s="17" t="s">
        <v>93</v>
      </c>
      <c r="C3017" s="17" t="s">
        <v>279</v>
      </c>
      <c r="D3017" s="17" t="s">
        <v>118</v>
      </c>
      <c r="E3017" s="24">
        <f>IF(U3017="SC",SUMIFS(SC!F:F,SC!A:A,MAIN!D3017,SC!B:B,MAIN!A3017),SUMIFS(Allocations!$H:$H,Allocations!$A:$A,MAIN!$A3017,Allocations!$B:$B,MAIN!$D3017))</f>
        <v>0.03</v>
      </c>
      <c r="F3017" s="24">
        <f>IF(U3017="SC",SUMIFS(SC!J:J,SC!A:A,MAIN!D3017,SC!B:B,MAIN!A3017),SUMIFS(Allocations!M:M,Allocations!A:A,MAIN!A3017,Allocations!B:B,MAIN!D3017))</f>
        <v>0</v>
      </c>
      <c r="G3017" s="24">
        <f t="shared" si="860"/>
        <v>0.03</v>
      </c>
      <c r="H3017" s="24">
        <f>IFERROR(VLOOKUP(S3017,Swaps_wk!$A$2:$AP$151,HLOOKUP(MAIN!D3017,Swaps_wk!$B$2:$AP$151,150,FALSE),FALSE),0)</f>
        <v>0</v>
      </c>
      <c r="I3017" s="24">
        <f>SUMIFS(PASTE_DQS_TRACKER!$D:$D,PASTE_DQS_TRACKER!$C:$C,MAIN!$A3017,PASTE_DQS_TRACKER!$B:$B,MAIN!$D3017)-SUMIFS(PASTE_DQS_TRACKER!$D:$D,PASTE_DQS_TRACKER!$C:$C,MAIN!A3017,PASTE_DQS_TRACKER!$E:$E,MAIN!$D3017)</f>
        <v>0</v>
      </c>
      <c r="J3017" s="25">
        <f t="shared" si="861"/>
        <v>0.03</v>
      </c>
      <c r="K3017" s="24">
        <f>IFERROR(IF(V3017="Flex",0,IF(D3017=$D$30,VLOOKUP(A3017,MMO_o10M_lease!$A$1:$F$51,5,FALSE),IF(D3017=$D$26,VLOOKUP(D3017,LANDINGS!$A$3:$BR$40,HLOOKUP(A3017,LANDINGS!$B$1:$CF$42,42,FALSE),FALSE)-IFERROR(VLOOKUP(A3017,MMO_o10M_lease!$A$1:$F$38,5,FALSE),0),VLOOKUP(D3017,LANDINGS!$A$3:$CF$40,HLOOKUP(A3017,LANDINGS!$B$1:$CF$42,42,FALSE),FALSE)))),0)</f>
        <v>0</v>
      </c>
      <c r="L3017" s="24">
        <f>SUMIFS(PASTE_FLEX_TRACKER!$D:$D,PASTE_FLEX_TRACKER!$F:$F,MAIN!$A3017,PASTE_FLEX_TRACKER!$B:$B,MAIN!$D3017)-SUMIFS(PASTE_FLEX_TRACKER!$D:$D,PASTE_FLEX_TRACKER!$C:$C,MAIN!$A3017,PASTE_FLEX_TRACKER!$B:$B,MAIN!$D3017)</f>
        <v>0</v>
      </c>
      <c r="M3017" s="24">
        <f>IFERROR(-VLOOKUP(D3017,SQ!$A$19:$CC$52,HLOOKUP(MAIN!A3017,SQ!$B$18:$CC$56,39,FALSE),FALSE),"n/a")</f>
        <v>0</v>
      </c>
      <c r="N3017" s="46" t="s">
        <v>563</v>
      </c>
      <c r="O3017" s="46">
        <f>SUMIFS(MAN_ADJ!$L:$L,MAN_ADJ!$K:$K,MAIN!$D3017,MAN_ADJ!$J:$J,MAIN!$S3017)</f>
        <v>0</v>
      </c>
      <c r="P3017" s="25">
        <f t="shared" si="862"/>
        <v>0</v>
      </c>
      <c r="Q3017" s="28">
        <f t="shared" si="853"/>
        <v>0</v>
      </c>
      <c r="R3017" s="38">
        <f t="shared" si="863"/>
        <v>0.03</v>
      </c>
      <c r="S3017" s="17" t="s">
        <v>68</v>
      </c>
    </row>
    <row r="3018" spans="1:19" x14ac:dyDescent="0.25">
      <c r="A3018" s="17" t="s">
        <v>68</v>
      </c>
      <c r="B3018" s="17" t="s">
        <v>93</v>
      </c>
      <c r="C3018" s="17" t="s">
        <v>279</v>
      </c>
      <c r="D3018" s="17" t="s">
        <v>119</v>
      </c>
      <c r="E3018" s="24">
        <f>IF(U3018="SC",SUMIFS(SC!F:F,SC!A:A,MAIN!D3018,SC!B:B,MAIN!A3018),SUMIFS(Allocations!$H:$H,Allocations!$A:$A,MAIN!$A3018,Allocations!$B:$B,MAIN!$D3018))</f>
        <v>0</v>
      </c>
      <c r="F3018" s="24">
        <f>IF(U3018="SC",SUMIFS(SC!J:J,SC!A:A,MAIN!D3018,SC!B:B,MAIN!A3018),SUMIFS(Allocations!M:M,Allocations!A:A,MAIN!A3018,Allocations!B:B,MAIN!D3018))</f>
        <v>0</v>
      </c>
      <c r="G3018" s="24">
        <f t="shared" si="860"/>
        <v>0</v>
      </c>
      <c r="H3018" s="24">
        <f>IFERROR(VLOOKUP(S3018,Swaps_wk!$A$2:$AP$151,HLOOKUP(MAIN!D3018,Swaps_wk!$B$2:$AP$151,150,FALSE),FALSE),0)</f>
        <v>0</v>
      </c>
      <c r="I3018" s="24">
        <f>SUMIFS(PASTE_DQS_TRACKER!$D:$D,PASTE_DQS_TRACKER!$C:$C,MAIN!$A3018,PASTE_DQS_TRACKER!$B:$B,MAIN!$D3018)-SUMIFS(PASTE_DQS_TRACKER!$D:$D,PASTE_DQS_TRACKER!$C:$C,MAIN!A3018,PASTE_DQS_TRACKER!$E:$E,MAIN!$D3018)</f>
        <v>0</v>
      </c>
      <c r="J3018" s="25">
        <f t="shared" si="861"/>
        <v>0</v>
      </c>
      <c r="K3018" s="24">
        <f>IFERROR(IF(V3018="Flex",0,IF(D3018=$D$30,VLOOKUP(A3018,MMO_o10M_lease!$A$1:$F$51,5,FALSE),IF(D3018=$D$26,VLOOKUP(D3018,LANDINGS!$A$3:$BR$40,HLOOKUP(A3018,LANDINGS!$B$1:$CF$42,42,FALSE),FALSE)-IFERROR(VLOOKUP(A3018,MMO_o10M_lease!$A$1:$F$38,5,FALSE),0),VLOOKUP(D3018,LANDINGS!$A$3:$CF$40,HLOOKUP(A3018,LANDINGS!$B$1:$CF$42,42,FALSE),FALSE)))),0)</f>
        <v>0</v>
      </c>
      <c r="L3018" s="24">
        <f>SUMIFS(PASTE_FLEX_TRACKER!$D:$D,PASTE_FLEX_TRACKER!$F:$F,MAIN!$A3018,PASTE_FLEX_TRACKER!$B:$B,MAIN!$D3018)-SUMIFS(PASTE_FLEX_TRACKER!$D:$D,PASTE_FLEX_TRACKER!$C:$C,MAIN!$A3018,PASTE_FLEX_TRACKER!$B:$B,MAIN!$D3018)</f>
        <v>0</v>
      </c>
      <c r="M3018" s="24">
        <f>IFERROR(-VLOOKUP(D3018,SQ!$A$19:$CC$52,HLOOKUP(MAIN!A3018,SQ!$B$18:$CC$56,39,FALSE),FALSE),"n/a")</f>
        <v>0</v>
      </c>
      <c r="N3018" s="46" t="s">
        <v>563</v>
      </c>
      <c r="O3018" s="46">
        <f>SUMIFS(MAN_ADJ!$L:$L,MAN_ADJ!$K:$K,MAIN!$D3018,MAN_ADJ!$J:$J,MAIN!$S3018)</f>
        <v>0</v>
      </c>
      <c r="P3018" s="25">
        <f t="shared" si="862"/>
        <v>0</v>
      </c>
      <c r="Q3018" s="28" t="str">
        <f t="shared" si="853"/>
        <v>n/a</v>
      </c>
      <c r="R3018" s="38">
        <f t="shared" si="863"/>
        <v>0</v>
      </c>
      <c r="S3018" s="17" t="s">
        <v>68</v>
      </c>
    </row>
    <row r="3019" spans="1:19" x14ac:dyDescent="0.25">
      <c r="A3019" s="17" t="s">
        <v>68</v>
      </c>
      <c r="B3019" s="17" t="s">
        <v>93</v>
      </c>
      <c r="C3019" s="17" t="s">
        <v>279</v>
      </c>
      <c r="D3019" s="17" t="s">
        <v>120</v>
      </c>
      <c r="E3019" s="24">
        <f>IF(U3019="SC",SUMIFS(SC!F:F,SC!A:A,MAIN!D3019,SC!B:B,MAIN!A3019),SUMIFS(Allocations!$H:$H,Allocations!$A:$A,MAIN!$A3019,Allocations!$B:$B,MAIN!$D3019))</f>
        <v>0</v>
      </c>
      <c r="F3019" s="24">
        <f>IF(U3019="SC",SUMIFS(SC!J:J,SC!A:A,MAIN!D3019,SC!B:B,MAIN!A3019),SUMIFS(Allocations!M:M,Allocations!A:A,MAIN!A3019,Allocations!B:B,MAIN!D3019))</f>
        <v>0</v>
      </c>
      <c r="G3019" s="24">
        <f t="shared" si="860"/>
        <v>0</v>
      </c>
      <c r="H3019" s="24">
        <f>IFERROR(VLOOKUP(S3019,Swaps_wk!$A$2:$AP$151,HLOOKUP(MAIN!D3019,Swaps_wk!$B$2:$AP$151,150,FALSE),FALSE),0)</f>
        <v>0</v>
      </c>
      <c r="I3019" s="24">
        <f>SUMIFS(PASTE_DQS_TRACKER!$D:$D,PASTE_DQS_TRACKER!$C:$C,MAIN!$A3019,PASTE_DQS_TRACKER!$B:$B,MAIN!$D3019)-SUMIFS(PASTE_DQS_TRACKER!$D:$D,PASTE_DQS_TRACKER!$C:$C,MAIN!A3019,PASTE_DQS_TRACKER!$E:$E,MAIN!$D3019)</f>
        <v>0</v>
      </c>
      <c r="J3019" s="25">
        <f t="shared" si="861"/>
        <v>0</v>
      </c>
      <c r="K3019" s="24">
        <f>IFERROR(IF(V3019="Flex",0,IF(D3019=$D$30,VLOOKUP(A3019,MMO_o10M_lease!$A$1:$F$51,5,FALSE),IF(D3019=$D$26,VLOOKUP(D3019,LANDINGS!$A$3:$BR$40,HLOOKUP(A3019,LANDINGS!$B$1:$CF$42,42,FALSE),FALSE)-IFERROR(VLOOKUP(A3019,MMO_o10M_lease!$A$1:$F$38,5,FALSE),0),VLOOKUP(D3019,LANDINGS!$A$3:$CF$40,HLOOKUP(A3019,LANDINGS!$B$1:$CF$42,42,FALSE),FALSE)))),0)</f>
        <v>0</v>
      </c>
      <c r="L3019" s="24">
        <f>SUMIFS(PASTE_FLEX_TRACKER!$D:$D,PASTE_FLEX_TRACKER!$F:$F,MAIN!$A3019,PASTE_FLEX_TRACKER!$B:$B,MAIN!$D3019)-SUMIFS(PASTE_FLEX_TRACKER!$D:$D,PASTE_FLEX_TRACKER!$C:$C,MAIN!$A3019,PASTE_FLEX_TRACKER!$B:$B,MAIN!$D3019)</f>
        <v>0</v>
      </c>
      <c r="M3019" s="24">
        <f>IFERROR(-VLOOKUP(D3019,SQ!$A$19:$CC$52,HLOOKUP(MAIN!A3019,SQ!$B$18:$CC$56,39,FALSE),FALSE),"n/a")</f>
        <v>0</v>
      </c>
      <c r="N3019" s="46" t="s">
        <v>563</v>
      </c>
      <c r="O3019" s="46">
        <f>SUMIFS(MAN_ADJ!$L:$L,MAN_ADJ!$K:$K,MAIN!$D3019,MAN_ADJ!$J:$J,MAIN!$S3019)</f>
        <v>0</v>
      </c>
      <c r="P3019" s="25">
        <f t="shared" si="862"/>
        <v>0</v>
      </c>
      <c r="Q3019" s="28" t="str">
        <f t="shared" si="853"/>
        <v>n/a</v>
      </c>
      <c r="R3019" s="38">
        <f t="shared" si="863"/>
        <v>0</v>
      </c>
      <c r="S3019" s="17" t="s">
        <v>68</v>
      </c>
    </row>
    <row r="3020" spans="1:19" x14ac:dyDescent="0.25">
      <c r="A3020" s="17" t="s">
        <v>68</v>
      </c>
      <c r="B3020" s="17" t="s">
        <v>93</v>
      </c>
      <c r="C3020" s="17" t="s">
        <v>279</v>
      </c>
      <c r="D3020" s="17" t="s">
        <v>121</v>
      </c>
      <c r="E3020" s="24">
        <f>IF(U3020="SC",SUMIFS(SC!F:F,SC!A:A,MAIN!D3020,SC!B:B,MAIN!A3020),SUMIFS(Allocations!$H:$H,Allocations!$A:$A,MAIN!$A3020,Allocations!$B:$B,MAIN!$D3020))</f>
        <v>0</v>
      </c>
      <c r="F3020" s="24">
        <f>IF(U3020="SC",SUMIFS(SC!J:J,SC!A:A,MAIN!D3020,SC!B:B,MAIN!A3020),SUMIFS(Allocations!M:M,Allocations!A:A,MAIN!A3020,Allocations!B:B,MAIN!D3020))</f>
        <v>0</v>
      </c>
      <c r="G3020" s="24">
        <f t="shared" si="860"/>
        <v>0</v>
      </c>
      <c r="H3020" s="24">
        <f>IFERROR(VLOOKUP(S3020,Swaps_wk!$A$2:$AP$151,HLOOKUP(MAIN!D3020,Swaps_wk!$B$2:$AP$151,150,FALSE),FALSE),0)</f>
        <v>0</v>
      </c>
      <c r="I3020" s="24">
        <f>SUMIFS(PASTE_DQS_TRACKER!$D:$D,PASTE_DQS_TRACKER!$C:$C,MAIN!$A3020,PASTE_DQS_TRACKER!$B:$B,MAIN!$D3020)-SUMIFS(PASTE_DQS_TRACKER!$D:$D,PASTE_DQS_TRACKER!$C:$C,MAIN!A3020,PASTE_DQS_TRACKER!$E:$E,MAIN!$D3020)</f>
        <v>0</v>
      </c>
      <c r="J3020" s="25">
        <f t="shared" si="861"/>
        <v>0</v>
      </c>
      <c r="K3020" s="24">
        <f>IFERROR(IF(V3020="Flex",0,IF(D3020=$D$30,VLOOKUP(A3020,MMO_o10M_lease!$A$1:$F$51,5,FALSE),IF(D3020=$D$26,VLOOKUP(D3020,LANDINGS!$A$3:$BR$40,HLOOKUP(A3020,LANDINGS!$B$1:$CF$42,42,FALSE),FALSE)-IFERROR(VLOOKUP(A3020,MMO_o10M_lease!$A$1:$F$38,5,FALSE),0),VLOOKUP(D3020,LANDINGS!$A$3:$CF$40,HLOOKUP(A3020,LANDINGS!$B$1:$CF$42,42,FALSE),FALSE)))),0)</f>
        <v>0</v>
      </c>
      <c r="L3020" s="24">
        <f>SUMIFS(PASTE_FLEX_TRACKER!$D:$D,PASTE_FLEX_TRACKER!$F:$F,MAIN!$A3020,PASTE_FLEX_TRACKER!$B:$B,MAIN!$D3020)-SUMIFS(PASTE_FLEX_TRACKER!$D:$D,PASTE_FLEX_TRACKER!$C:$C,MAIN!$A3020,PASTE_FLEX_TRACKER!$B:$B,MAIN!$D3020)</f>
        <v>0</v>
      </c>
      <c r="M3020" s="24">
        <f>IFERROR(-VLOOKUP(D3020,SQ!$A$19:$CC$52,HLOOKUP(MAIN!A3020,SQ!$B$18:$CC$56,39,FALSE),FALSE),"n/a")</f>
        <v>0</v>
      </c>
      <c r="N3020" s="46" t="s">
        <v>563</v>
      </c>
      <c r="O3020" s="46">
        <f>SUMIFS(MAN_ADJ!$L:$L,MAN_ADJ!$K:$K,MAIN!$D3020,MAN_ADJ!$J:$J,MAIN!$S3020)</f>
        <v>0</v>
      </c>
      <c r="P3020" s="25">
        <f t="shared" si="862"/>
        <v>0</v>
      </c>
      <c r="Q3020" s="28" t="str">
        <f t="shared" si="853"/>
        <v>n/a</v>
      </c>
      <c r="R3020" s="38">
        <f t="shared" si="863"/>
        <v>0</v>
      </c>
      <c r="S3020" s="17" t="s">
        <v>68</v>
      </c>
    </row>
    <row r="3021" spans="1:19" x14ac:dyDescent="0.25">
      <c r="A3021" s="17" t="s">
        <v>68</v>
      </c>
      <c r="B3021" s="17" t="s">
        <v>93</v>
      </c>
      <c r="C3021" s="17" t="s">
        <v>279</v>
      </c>
      <c r="D3021" s="17" t="s">
        <v>122</v>
      </c>
      <c r="E3021" s="24">
        <f>IF(U3021="SC",SUMIFS(SC!F:F,SC!A:A,MAIN!D3021,SC!B:B,MAIN!A3021),SUMIFS(Allocations!$H:$H,Allocations!$A:$A,MAIN!$A3021,Allocations!$B:$B,MAIN!$D3021))</f>
        <v>0</v>
      </c>
      <c r="F3021" s="24">
        <f>IF(U3021="SC",SUMIFS(SC!J:J,SC!A:A,MAIN!D3021,SC!B:B,MAIN!A3021),SUMIFS(Allocations!M:M,Allocations!A:A,MAIN!A3021,Allocations!B:B,MAIN!D3021))</f>
        <v>0</v>
      </c>
      <c r="G3021" s="24">
        <f t="shared" si="860"/>
        <v>0</v>
      </c>
      <c r="H3021" s="24">
        <f>IFERROR(VLOOKUP(S3021,Swaps_wk!$A$2:$AP$151,HLOOKUP(MAIN!D3021,Swaps_wk!$B$2:$AP$151,150,FALSE),FALSE),0)</f>
        <v>0</v>
      </c>
      <c r="I3021" s="24">
        <f>SUMIFS(PASTE_DQS_TRACKER!$D:$D,PASTE_DQS_TRACKER!$C:$C,MAIN!$A3021,PASTE_DQS_TRACKER!$B:$B,MAIN!$D3021)-SUMIFS(PASTE_DQS_TRACKER!$D:$D,PASTE_DQS_TRACKER!$C:$C,MAIN!A3021,PASTE_DQS_TRACKER!$E:$E,MAIN!$D3021)</f>
        <v>0</v>
      </c>
      <c r="J3021" s="25">
        <f t="shared" si="861"/>
        <v>0</v>
      </c>
      <c r="K3021" s="24">
        <f>IFERROR(IF(V3021="Flex",0,IF(D3021=$D$30,VLOOKUP(A3021,MMO_o10M_lease!$A$1:$F$51,5,FALSE),IF(D3021=$D$26,VLOOKUP(D3021,LANDINGS!$A$3:$BR$40,HLOOKUP(A3021,LANDINGS!$B$1:$CF$42,42,FALSE),FALSE)-IFERROR(VLOOKUP(A3021,MMO_o10M_lease!$A$1:$F$38,5,FALSE),0),VLOOKUP(D3021,LANDINGS!$A$3:$CF$40,HLOOKUP(A3021,LANDINGS!$B$1:$CF$42,42,FALSE),FALSE)))),0)</f>
        <v>0</v>
      </c>
      <c r="L3021" s="24">
        <f>SUMIFS(PASTE_FLEX_TRACKER!$D:$D,PASTE_FLEX_TRACKER!$F:$F,MAIN!$A3021,PASTE_FLEX_TRACKER!$B:$B,MAIN!$D3021)-SUMIFS(PASTE_FLEX_TRACKER!$D:$D,PASTE_FLEX_TRACKER!$C:$C,MAIN!$A3021,PASTE_FLEX_TRACKER!$B:$B,MAIN!$D3021)</f>
        <v>0</v>
      </c>
      <c r="M3021" s="24">
        <f>IFERROR(-VLOOKUP(D3021,SQ!$A$19:$CC$52,HLOOKUP(MAIN!A3021,SQ!$B$18:$CC$56,39,FALSE),FALSE),"n/a")</f>
        <v>0</v>
      </c>
      <c r="N3021" s="46" t="s">
        <v>563</v>
      </c>
      <c r="O3021" s="46">
        <f>SUMIFS(MAN_ADJ!$L:$L,MAN_ADJ!$K:$K,MAIN!$D3021,MAN_ADJ!$J:$J,MAIN!$S3021)</f>
        <v>0</v>
      </c>
      <c r="P3021" s="25">
        <f t="shared" si="862"/>
        <v>0</v>
      </c>
      <c r="Q3021" s="28" t="str">
        <f t="shared" si="853"/>
        <v>n/a</v>
      </c>
      <c r="R3021" s="38">
        <f t="shared" si="863"/>
        <v>0</v>
      </c>
      <c r="S3021" s="17" t="s">
        <v>68</v>
      </c>
    </row>
    <row r="3022" spans="1:19" x14ac:dyDescent="0.25">
      <c r="A3022" s="17" t="s">
        <v>68</v>
      </c>
      <c r="B3022" s="17" t="s">
        <v>93</v>
      </c>
      <c r="C3022" s="17" t="s">
        <v>279</v>
      </c>
      <c r="D3022" s="17" t="s">
        <v>123</v>
      </c>
      <c r="E3022" s="24">
        <f>IF(U3022="SC",SUMIFS(SC!F:F,SC!A:A,MAIN!D3022,SC!B:B,MAIN!A3022),SUMIFS(Allocations!$H:$H,Allocations!$A:$A,MAIN!$A3022,Allocations!$B:$B,MAIN!$D3022))</f>
        <v>6.7000000000000004E-2</v>
      </c>
      <c r="F3022" s="24">
        <f>IF(U3022="SC",SUMIFS(SC!J:J,SC!A:A,MAIN!D3022,SC!B:B,MAIN!A3022),SUMIFS(Allocations!M:M,Allocations!A:A,MAIN!A3022,Allocations!B:B,MAIN!D3022))</f>
        <v>0</v>
      </c>
      <c r="G3022" s="24">
        <f t="shared" si="860"/>
        <v>6.7000000000000004E-2</v>
      </c>
      <c r="H3022" s="24">
        <f>IFERROR(VLOOKUP(S3022,Swaps_wk!$A$2:$AP$151,HLOOKUP(MAIN!D3022,Swaps_wk!$B$2:$AP$151,150,FALSE),FALSE),0)</f>
        <v>0</v>
      </c>
      <c r="I3022" s="24">
        <f>SUMIFS(PASTE_DQS_TRACKER!$D:$D,PASTE_DQS_TRACKER!$C:$C,MAIN!$A3022,PASTE_DQS_TRACKER!$B:$B,MAIN!$D3022)-SUMIFS(PASTE_DQS_TRACKER!$D:$D,PASTE_DQS_TRACKER!$C:$C,MAIN!A3022,PASTE_DQS_TRACKER!$E:$E,MAIN!$D3022)</f>
        <v>0</v>
      </c>
      <c r="J3022" s="25">
        <f t="shared" si="861"/>
        <v>6.7000000000000004E-2</v>
      </c>
      <c r="K3022" s="24">
        <f>IFERROR(IF(V3022="Flex",0,IF(D3022=$D$30,VLOOKUP(A3022,MMO_o10M_lease!$A$1:$F$51,5,FALSE),IF(D3022=$D$26,VLOOKUP(D3022,LANDINGS!$A$3:$BR$40,HLOOKUP(A3022,LANDINGS!$B$1:$CF$42,42,FALSE),FALSE)-IFERROR(VLOOKUP(A3022,MMO_o10M_lease!$A$1:$F$38,5,FALSE),0),VLOOKUP(D3022,LANDINGS!$A$3:$CF$40,HLOOKUP(A3022,LANDINGS!$B$1:$CF$42,42,FALSE),FALSE)))),0)</f>
        <v>0</v>
      </c>
      <c r="L3022" s="24">
        <f>SUMIFS(PASTE_FLEX_TRACKER!$D:$D,PASTE_FLEX_TRACKER!$F:$F,MAIN!$A3022,PASTE_FLEX_TRACKER!$B:$B,MAIN!$D3022)-SUMIFS(PASTE_FLEX_TRACKER!$D:$D,PASTE_FLEX_TRACKER!$C:$C,MAIN!$A3022,PASTE_FLEX_TRACKER!$B:$B,MAIN!$D3022)</f>
        <v>0</v>
      </c>
      <c r="M3022" s="24">
        <f>IFERROR(-VLOOKUP(D3022,SQ!$A$19:$CC$52,HLOOKUP(MAIN!A3022,SQ!$B$18:$CC$56,39,FALSE),FALSE),"n/a")</f>
        <v>0</v>
      </c>
      <c r="N3022" s="46" t="s">
        <v>563</v>
      </c>
      <c r="O3022" s="46">
        <f>SUMIFS(MAN_ADJ!$L:$L,MAN_ADJ!$K:$K,MAIN!$D3022,MAN_ADJ!$J:$J,MAIN!$S3022)</f>
        <v>0</v>
      </c>
      <c r="P3022" s="25">
        <f t="shared" si="862"/>
        <v>0</v>
      </c>
      <c r="Q3022" s="28">
        <f t="shared" ref="Q3022:Q3093" si="864">IFERROR(P3022/J3022,"n/a")</f>
        <v>0</v>
      </c>
      <c r="R3022" s="38">
        <f t="shared" si="863"/>
        <v>6.7000000000000004E-2</v>
      </c>
      <c r="S3022" s="17" t="s">
        <v>68</v>
      </c>
    </row>
    <row r="3023" spans="1:19" x14ac:dyDescent="0.25">
      <c r="A3023" s="17" t="s">
        <v>68</v>
      </c>
      <c r="B3023" s="17" t="s">
        <v>93</v>
      </c>
      <c r="C3023" s="17" t="s">
        <v>279</v>
      </c>
      <c r="D3023" s="17" t="s">
        <v>124</v>
      </c>
      <c r="E3023" s="24">
        <f>IF(U3023="SC",SUMIFS(SC!F:F,SC!A:A,MAIN!D3023,SC!B:B,MAIN!A3023),SUMIFS(Allocations!$H:$H,Allocations!$A:$A,MAIN!$A3023,Allocations!$B:$B,MAIN!$D3023))</f>
        <v>6.7000000000000004E-2</v>
      </c>
      <c r="F3023" s="24">
        <f>IF(U3023="SC",SUMIFS(SC!J:J,SC!A:A,MAIN!D3023,SC!B:B,MAIN!A3023),SUMIFS(Allocations!M:M,Allocations!A:A,MAIN!A3023,Allocations!B:B,MAIN!D3023))</f>
        <v>0</v>
      </c>
      <c r="G3023" s="24">
        <f t="shared" si="860"/>
        <v>6.7000000000000004E-2</v>
      </c>
      <c r="H3023" s="24">
        <f>IFERROR(VLOOKUP(S3023,Swaps_wk!$A$2:$AP$151,HLOOKUP(MAIN!D3023,Swaps_wk!$B$2:$AP$151,150,FALSE),FALSE),0)</f>
        <v>0</v>
      </c>
      <c r="I3023" s="24">
        <f>SUMIFS(PASTE_DQS_TRACKER!$D:$D,PASTE_DQS_TRACKER!$C:$C,MAIN!$A3023,PASTE_DQS_TRACKER!$B:$B,MAIN!$D3023)-SUMIFS(PASTE_DQS_TRACKER!$D:$D,PASTE_DQS_TRACKER!$C:$C,MAIN!A3023,PASTE_DQS_TRACKER!$E:$E,MAIN!$D3023)</f>
        <v>0</v>
      </c>
      <c r="J3023" s="25">
        <f t="shared" si="861"/>
        <v>6.7000000000000004E-2</v>
      </c>
      <c r="K3023" s="24">
        <f>IFERROR(IF(V3023="Flex",0,IF(D3023=$D$30,VLOOKUP(A3023,MMO_o10M_lease!$A$1:$F$51,5,FALSE),IF(D3023=$D$26,VLOOKUP(D3023,LANDINGS!$A$3:$BR$40,HLOOKUP(A3023,LANDINGS!$B$1:$CF$42,42,FALSE),FALSE)-IFERROR(VLOOKUP(A3023,MMO_o10M_lease!$A$1:$F$38,5,FALSE),0),VLOOKUP(D3023,LANDINGS!$A$3:$CF$40,HLOOKUP(A3023,LANDINGS!$B$1:$CF$42,42,FALSE),FALSE)))),0)</f>
        <v>0</v>
      </c>
      <c r="L3023" s="24">
        <f>SUMIFS(PASTE_FLEX_TRACKER!$D:$D,PASTE_FLEX_TRACKER!$F:$F,MAIN!$A3023,PASTE_FLEX_TRACKER!$B:$B,MAIN!$D3023)-SUMIFS(PASTE_FLEX_TRACKER!$D:$D,PASTE_FLEX_TRACKER!$C:$C,MAIN!$A3023,PASTE_FLEX_TRACKER!$B:$B,MAIN!$D3023)</f>
        <v>0</v>
      </c>
      <c r="M3023" s="24">
        <f>IFERROR(-VLOOKUP(D3023,SQ!$A$19:$CC$52,HLOOKUP(MAIN!A3023,SQ!$B$18:$CC$56,39,FALSE),FALSE),"n/a")</f>
        <v>0</v>
      </c>
      <c r="N3023" s="46" t="s">
        <v>563</v>
      </c>
      <c r="O3023" s="46">
        <f>SUMIFS(MAN_ADJ!$L:$L,MAN_ADJ!$K:$K,MAIN!$D3023,MAN_ADJ!$J:$J,MAIN!$S3023)</f>
        <v>0</v>
      </c>
      <c r="P3023" s="25">
        <f t="shared" si="862"/>
        <v>0</v>
      </c>
      <c r="Q3023" s="28">
        <f t="shared" si="864"/>
        <v>0</v>
      </c>
      <c r="R3023" s="38">
        <f t="shared" si="863"/>
        <v>6.7000000000000004E-2</v>
      </c>
      <c r="S3023" s="17" t="s">
        <v>68</v>
      </c>
    </row>
    <row r="3024" spans="1:19" x14ac:dyDescent="0.25">
      <c r="A3024" s="17" t="s">
        <v>68</v>
      </c>
      <c r="B3024" s="17" t="s">
        <v>93</v>
      </c>
      <c r="C3024" s="17" t="s">
        <v>279</v>
      </c>
      <c r="D3024" s="17" t="s">
        <v>125</v>
      </c>
      <c r="E3024" s="24">
        <f>IF(U3024="SC",SUMIFS(SC!F:F,SC!A:A,MAIN!D3024,SC!B:B,MAIN!A3024),SUMIFS(Allocations!$H:$H,Allocations!$A:$A,MAIN!$A3024,Allocations!$B:$B,MAIN!$D3024))</f>
        <v>0.1</v>
      </c>
      <c r="F3024" s="24">
        <f>IF(U3024="SC",SUMIFS(SC!J:J,SC!A:A,MAIN!D3024,SC!B:B,MAIN!A3024),SUMIFS(Allocations!M:M,Allocations!A:A,MAIN!A3024,Allocations!B:B,MAIN!D3024))</f>
        <v>0</v>
      </c>
      <c r="G3024" s="24">
        <f t="shared" si="860"/>
        <v>0.1</v>
      </c>
      <c r="H3024" s="24">
        <f>IFERROR(VLOOKUP(S3024,Swaps_wk!$A$2:$AP$151,HLOOKUP(MAIN!D3024,Swaps_wk!$B$2:$AP$151,150,FALSE),FALSE),0)</f>
        <v>0</v>
      </c>
      <c r="I3024" s="24">
        <f>SUMIFS(PASTE_DQS_TRACKER!$D:$D,PASTE_DQS_TRACKER!$C:$C,MAIN!$A3024,PASTE_DQS_TRACKER!$B:$B,MAIN!$D3024)-SUMIFS(PASTE_DQS_TRACKER!$D:$D,PASTE_DQS_TRACKER!$C:$C,MAIN!A3024,PASTE_DQS_TRACKER!$E:$E,MAIN!$D3024)</f>
        <v>0</v>
      </c>
      <c r="J3024" s="25">
        <f t="shared" si="861"/>
        <v>0.1</v>
      </c>
      <c r="K3024" s="24">
        <f>IFERROR(IF(V3024="Flex",0,IF(D3024=$D$30,VLOOKUP(A3024,MMO_o10M_lease!$A$1:$F$51,5,FALSE),IF(D3024=$D$26,VLOOKUP(D3024,LANDINGS!$A$3:$BR$40,HLOOKUP(A3024,LANDINGS!$B$1:$CF$42,42,FALSE),FALSE)-IFERROR(VLOOKUP(A3024,MMO_o10M_lease!$A$1:$F$38,5,FALSE),0),VLOOKUP(D3024,LANDINGS!$A$3:$CF$40,HLOOKUP(A3024,LANDINGS!$B$1:$CF$42,42,FALSE),FALSE)))),0)</f>
        <v>0</v>
      </c>
      <c r="L3024" s="24">
        <f>SUMIFS(PASTE_FLEX_TRACKER!$D:$D,PASTE_FLEX_TRACKER!$F:$F,MAIN!$A3024,PASTE_FLEX_TRACKER!$B:$B,MAIN!$D3024)-SUMIFS(PASTE_FLEX_TRACKER!$D:$D,PASTE_FLEX_TRACKER!$C:$C,MAIN!$A3024,PASTE_FLEX_TRACKER!$B:$B,MAIN!$D3024)</f>
        <v>0</v>
      </c>
      <c r="M3024" s="24">
        <f>IFERROR(-VLOOKUP(D3024,SQ!$A$19:$CC$52,HLOOKUP(MAIN!A3024,SQ!$B$18:$CC$56,39,FALSE),FALSE),"n/a")</f>
        <v>0</v>
      </c>
      <c r="N3024" s="46" t="s">
        <v>563</v>
      </c>
      <c r="O3024" s="46">
        <f>SUMIFS(MAN_ADJ!$L:$L,MAN_ADJ!$K:$K,MAIN!$D3024,MAN_ADJ!$J:$J,MAIN!$S3024)</f>
        <v>0</v>
      </c>
      <c r="P3024" s="25">
        <f t="shared" si="862"/>
        <v>0</v>
      </c>
      <c r="Q3024" s="28">
        <f t="shared" si="864"/>
        <v>0</v>
      </c>
      <c r="R3024" s="38">
        <f t="shared" si="863"/>
        <v>0.1</v>
      </c>
      <c r="S3024" s="17" t="s">
        <v>68</v>
      </c>
    </row>
    <row r="3025" spans="1:22" x14ac:dyDescent="0.25">
      <c r="A3025" s="17" t="s">
        <v>68</v>
      </c>
      <c r="B3025" s="17" t="s">
        <v>93</v>
      </c>
      <c r="C3025" s="17" t="s">
        <v>279</v>
      </c>
      <c r="D3025" s="17" t="s">
        <v>126</v>
      </c>
      <c r="E3025" s="24">
        <f>IF(U3025="SC",SUMIFS(SC!F:F,SC!A:A,MAIN!D3025,SC!B:B,MAIN!A3025),SUMIFS(Allocations!$H:$H,Allocations!$A:$A,MAIN!$A3025,Allocations!$B:$B,MAIN!$D3025))</f>
        <v>0.1</v>
      </c>
      <c r="F3025" s="24">
        <f>IF(U3025="SC",SUMIFS(SC!J:J,SC!A:A,MAIN!D3025,SC!B:B,MAIN!A3025),SUMIFS(Allocations!M:M,Allocations!A:A,MAIN!A3025,Allocations!B:B,MAIN!D3025))</f>
        <v>0</v>
      </c>
      <c r="G3025" s="24">
        <f t="shared" si="860"/>
        <v>0.1</v>
      </c>
      <c r="H3025" s="24">
        <f>IFERROR(VLOOKUP(S3025,Swaps_wk!$A$2:$AP$151,HLOOKUP(MAIN!D3025,Swaps_wk!$B$2:$AP$151,150,FALSE),FALSE),0)</f>
        <v>0</v>
      </c>
      <c r="I3025" s="24">
        <f>SUMIFS(PASTE_DQS_TRACKER!$D:$D,PASTE_DQS_TRACKER!$C:$C,MAIN!$A3025,PASTE_DQS_TRACKER!$B:$B,MAIN!$D3025)-SUMIFS(PASTE_DQS_TRACKER!$D:$D,PASTE_DQS_TRACKER!$C:$C,MAIN!A3025,PASTE_DQS_TRACKER!$E:$E,MAIN!$D3025)</f>
        <v>0</v>
      </c>
      <c r="J3025" s="25">
        <f t="shared" si="861"/>
        <v>0.1</v>
      </c>
      <c r="K3025" s="24">
        <f>IFERROR(IF(V3025="Flex",0,IF(D3025=$D$30,VLOOKUP(A3025,MMO_o10M_lease!$A$1:$F$51,5,FALSE),IF(D3025=$D$26,VLOOKUP(D3025,LANDINGS!$A$3:$BR$40,HLOOKUP(A3025,LANDINGS!$B$1:$CF$42,42,FALSE),FALSE)-IFERROR(VLOOKUP(A3025,MMO_o10M_lease!$A$1:$F$38,5,FALSE),0),VLOOKUP(D3025,LANDINGS!$A$3:$CF$40,HLOOKUP(A3025,LANDINGS!$B$1:$CF$42,42,FALSE),FALSE)))),0)</f>
        <v>0</v>
      </c>
      <c r="L3025" s="24">
        <f>SUMIFS(PASTE_FLEX_TRACKER!$D:$D,PASTE_FLEX_TRACKER!$F:$F,MAIN!$A3025,PASTE_FLEX_TRACKER!$B:$B,MAIN!$D3025)-SUMIFS(PASTE_FLEX_TRACKER!$D:$D,PASTE_FLEX_TRACKER!$C:$C,MAIN!$A3025,PASTE_FLEX_TRACKER!$B:$B,MAIN!$D3025)</f>
        <v>0</v>
      </c>
      <c r="M3025" s="24">
        <f>IFERROR(-VLOOKUP(D3025,SQ!$A$19:$CC$52,HLOOKUP(MAIN!A3025,SQ!$B$18:$CC$56,39,FALSE),FALSE),"n/a")</f>
        <v>0</v>
      </c>
      <c r="N3025" s="46" t="s">
        <v>563</v>
      </c>
      <c r="O3025" s="46">
        <f>SUMIFS(MAN_ADJ!$L:$L,MAN_ADJ!$K:$K,MAIN!$D3025,MAN_ADJ!$J:$J,MAIN!$S3025)</f>
        <v>0</v>
      </c>
      <c r="P3025" s="25">
        <f t="shared" si="862"/>
        <v>0</v>
      </c>
      <c r="Q3025" s="28">
        <f t="shared" si="864"/>
        <v>0</v>
      </c>
      <c r="R3025" s="38">
        <f t="shared" si="863"/>
        <v>0.1</v>
      </c>
      <c r="S3025" s="17" t="s">
        <v>68</v>
      </c>
    </row>
    <row r="3026" spans="1:22" x14ac:dyDescent="0.25">
      <c r="A3026" s="17" t="s">
        <v>68</v>
      </c>
      <c r="B3026" s="17" t="s">
        <v>93</v>
      </c>
      <c r="C3026" s="17" t="s">
        <v>279</v>
      </c>
      <c r="D3026" s="17" t="s">
        <v>127</v>
      </c>
      <c r="E3026" s="24">
        <f>IF(U3026="SC",SUMIFS(SC!F:F,SC!A:A,MAIN!D3026,SC!B:B,MAIN!A3026),SUMIFS(Allocations!$H:$H,Allocations!$A:$A,MAIN!$A3026,Allocations!$B:$B,MAIN!$D3026))</f>
        <v>0</v>
      </c>
      <c r="F3026" s="24">
        <f>IF(U3026="SC",SUMIFS(SC!J:J,SC!A:A,MAIN!D3026,SC!B:B,MAIN!A3026),SUMIFS(Allocations!M:M,Allocations!A:A,MAIN!A3026,Allocations!B:B,MAIN!D3026))</f>
        <v>0</v>
      </c>
      <c r="G3026" s="24">
        <f t="shared" si="860"/>
        <v>0</v>
      </c>
      <c r="H3026" s="24">
        <f>IFERROR(VLOOKUP(S3026,Swaps_wk!$A$2:$AP$151,HLOOKUP(MAIN!D3026,Swaps_wk!$B$2:$AP$151,150,FALSE),FALSE),0)</f>
        <v>0</v>
      </c>
      <c r="I3026" s="24">
        <f>SUMIFS(PASTE_DQS_TRACKER!$D:$D,PASTE_DQS_TRACKER!$C:$C,MAIN!$A3026,PASTE_DQS_TRACKER!$B:$B,MAIN!$D3026)-SUMIFS(PASTE_DQS_TRACKER!$D:$D,PASTE_DQS_TRACKER!$C:$C,MAIN!A3026,PASTE_DQS_TRACKER!$E:$E,MAIN!$D3026)</f>
        <v>0</v>
      </c>
      <c r="J3026" s="25">
        <f t="shared" si="861"/>
        <v>0</v>
      </c>
      <c r="K3026" s="24">
        <f>IFERROR(IF(V3026="Flex",0,IF(D3026=$D$30,VLOOKUP(A3026,MMO_o10M_lease!$A$1:$F$51,5,FALSE),IF(D3026=$D$26,VLOOKUP(D3026,LANDINGS!$A$3:$BR$40,HLOOKUP(A3026,LANDINGS!$B$1:$CF$42,42,FALSE),FALSE)-IFERROR(VLOOKUP(A3026,MMO_o10M_lease!$A$1:$F$38,5,FALSE),0),VLOOKUP(D3026,LANDINGS!$A$3:$CF$40,HLOOKUP(A3026,LANDINGS!$B$1:$CF$42,42,FALSE),FALSE)))),0)</f>
        <v>0</v>
      </c>
      <c r="L3026" s="24">
        <f>SUMIFS(PASTE_FLEX_TRACKER!$D:$D,PASTE_FLEX_TRACKER!$F:$F,MAIN!$A3026,PASTE_FLEX_TRACKER!$B:$B,MAIN!$D3026)-SUMIFS(PASTE_FLEX_TRACKER!$D:$D,PASTE_FLEX_TRACKER!$C:$C,MAIN!$A3026,PASTE_FLEX_TRACKER!$B:$B,MAIN!$D3026)</f>
        <v>0</v>
      </c>
      <c r="M3026" s="24">
        <f>IFERROR(-VLOOKUP(D3026,SQ!$A$19:$CC$52,HLOOKUP(MAIN!A3026,SQ!$B$18:$CC$56,39,FALSE),FALSE),"n/a")</f>
        <v>0</v>
      </c>
      <c r="N3026" s="46" t="s">
        <v>563</v>
      </c>
      <c r="O3026" s="46">
        <f>SUMIFS(MAN_ADJ!$L:$L,MAN_ADJ!$K:$K,MAIN!$D3026,MAN_ADJ!$J:$J,MAIN!$S3026)</f>
        <v>0</v>
      </c>
      <c r="P3026" s="25">
        <f t="shared" si="862"/>
        <v>0</v>
      </c>
      <c r="Q3026" s="28" t="str">
        <f t="shared" si="864"/>
        <v>n/a</v>
      </c>
      <c r="R3026" s="38">
        <f t="shared" si="863"/>
        <v>0</v>
      </c>
      <c r="S3026" s="17" t="s">
        <v>68</v>
      </c>
    </row>
    <row r="3027" spans="1:22" x14ac:dyDescent="0.25">
      <c r="A3027" s="17" t="s">
        <v>68</v>
      </c>
      <c r="B3027" s="17" t="s">
        <v>93</v>
      </c>
      <c r="C3027" s="17" t="s">
        <v>279</v>
      </c>
      <c r="D3027" s="17" t="s">
        <v>184</v>
      </c>
      <c r="E3027" s="24">
        <f>IF(U3027="SC",SUMIFS(SC!F:F,SC!A:A,MAIN!D3027,SC!B:B,MAIN!A3027),SUMIFS(Allocations!$H:$H,Allocations!$A:$A,MAIN!$A3027,Allocations!$B:$B,MAIN!$D3027))</f>
        <v>0</v>
      </c>
      <c r="F3027" s="24">
        <f>IF(U3027="SC",SUMIFS(SC!J:J,SC!A:A,MAIN!D3027,SC!B:B,MAIN!A3027),SUMIFS(Allocations!M:M,Allocations!A:A,MAIN!A3027,Allocations!B:B,MAIN!D3027))</f>
        <v>0</v>
      </c>
      <c r="G3027" s="24">
        <f t="shared" ref="G3027:G3030" si="865">E3027+F3027</f>
        <v>0</v>
      </c>
      <c r="H3027" s="24">
        <f>IFERROR(VLOOKUP(S3027,Swaps_wk!$A$2:$AP$151,HLOOKUP(MAIN!D3027,Swaps_wk!$B$2:$AP$151,150,FALSE),FALSE),0)</f>
        <v>0</v>
      </c>
      <c r="I3027" s="24">
        <f>SUMIFS(PASTE_DQS_TRACKER!$D:$D,PASTE_DQS_TRACKER!$C:$C,MAIN!$A3027,PASTE_DQS_TRACKER!$B:$B,MAIN!$D3027)-SUMIFS(PASTE_DQS_TRACKER!$D:$D,PASTE_DQS_TRACKER!$C:$C,MAIN!A3027,PASTE_DQS_TRACKER!$E:$E,MAIN!$D3027)</f>
        <v>0</v>
      </c>
      <c r="J3027" s="25">
        <f t="shared" ref="J3027:J3030" si="866">G3027+I3027</f>
        <v>0</v>
      </c>
      <c r="K3027" s="24">
        <f>IFERROR(IF(V3027="Flex",0,IF(D3027=$D$30,VLOOKUP(A3027,MMO_o10M_lease!$A$1:$F$51,5,FALSE),IF(D3027=$D$26,VLOOKUP(D3027,LANDINGS!$A$3:$BR$40,HLOOKUP(A3027,LANDINGS!$B$1:$CF$42,42,FALSE),FALSE)-IFERROR(VLOOKUP(A3027,MMO_o10M_lease!$A$1:$F$38,5,FALSE),0),VLOOKUP(D3027,LANDINGS!$A$3:$CF$40,HLOOKUP(A3027,LANDINGS!$B$1:$CF$42,42,FALSE),FALSE)))),0)</f>
        <v>0</v>
      </c>
      <c r="L3027" s="24">
        <f>SUMIFS(PASTE_FLEX_TRACKER!$D:$D,PASTE_FLEX_TRACKER!$F:$F,MAIN!$A3027,PASTE_FLEX_TRACKER!$B:$B,MAIN!$D3027)-SUMIFS(PASTE_FLEX_TRACKER!$D:$D,PASTE_FLEX_TRACKER!$C:$C,MAIN!$A3027,PASTE_FLEX_TRACKER!$B:$B,MAIN!$D3027)</f>
        <v>0</v>
      </c>
      <c r="M3027" s="24" t="str">
        <f>IFERROR(-VLOOKUP(D3027,SQ!$A$19:$CC$52,HLOOKUP(MAIN!A3027,SQ!$B$18:$CC$56,39,FALSE),FALSE),"n/a")</f>
        <v>n/a</v>
      </c>
      <c r="N3027" s="46" t="s">
        <v>563</v>
      </c>
      <c r="O3027" s="46">
        <f>SUMIFS(MAN_ADJ!$L:$L,MAN_ADJ!$K:$K,MAIN!$D3027,MAN_ADJ!$J:$J,MAIN!$S3027)</f>
        <v>0</v>
      </c>
      <c r="P3027" s="25">
        <f t="shared" si="862"/>
        <v>0</v>
      </c>
      <c r="Q3027" s="28" t="str">
        <f t="shared" ref="Q3027:Q3030" si="867">IFERROR(P3027/J3027,"n/a")</f>
        <v>n/a</v>
      </c>
      <c r="R3027" s="38">
        <f t="shared" ref="R3027:R3030" si="868">J3027-P3027</f>
        <v>0</v>
      </c>
      <c r="S3027" s="17" t="s">
        <v>68</v>
      </c>
    </row>
    <row r="3028" spans="1:22" x14ac:dyDescent="0.25">
      <c r="A3028" s="17" t="s">
        <v>68</v>
      </c>
      <c r="B3028" s="17" t="s">
        <v>93</v>
      </c>
      <c r="C3028" s="17" t="s">
        <v>279</v>
      </c>
      <c r="D3028" s="17" t="s">
        <v>128</v>
      </c>
      <c r="E3028" s="24">
        <f>IF(U3028="SC",SUMIFS(SC!F:F,SC!A:A,MAIN!D3028,SC!B:B,MAIN!A3028),SUMIFS(Allocations!$H:$H,Allocations!$A:$A,MAIN!$A3028,Allocations!$B:$B,MAIN!$D3028))</f>
        <v>0</v>
      </c>
      <c r="F3028" s="24">
        <f>IF(U3028="SC",SUMIFS(SC!J:J,SC!A:A,MAIN!D3028,SC!B:B,MAIN!A3028),SUMIFS(Allocations!M:M,Allocations!A:A,MAIN!A3028,Allocations!B:B,MAIN!D3028))</f>
        <v>0</v>
      </c>
      <c r="G3028" s="24">
        <f t="shared" si="865"/>
        <v>0</v>
      </c>
      <c r="H3028" s="24">
        <f>IFERROR(VLOOKUP(S3028,Swaps_wk!$A$2:$AP$151,HLOOKUP(MAIN!D3028,Swaps_wk!$B$2:$AP$151,150,FALSE),FALSE),0)</f>
        <v>0</v>
      </c>
      <c r="I3028" s="24">
        <f>SUMIFS(PASTE_DQS_TRACKER!$D:$D,PASTE_DQS_TRACKER!$C:$C,MAIN!$A3028,PASTE_DQS_TRACKER!$B:$B,MAIN!$D3028)-SUMIFS(PASTE_DQS_TRACKER!$D:$D,PASTE_DQS_TRACKER!$C:$C,MAIN!A3028,PASTE_DQS_TRACKER!$E:$E,MAIN!$D3028)</f>
        <v>0</v>
      </c>
      <c r="J3028" s="25">
        <f t="shared" si="866"/>
        <v>0</v>
      </c>
      <c r="K3028" s="24">
        <f>IFERROR(IF(V3028="Flex",0,IF(D3028=$D$30,VLOOKUP(A3028,MMO_o10M_lease!$A$1:$F$51,5,FALSE),IF(D3028=$D$26,VLOOKUP(D3028,LANDINGS!$A$3:$BR$40,HLOOKUP(A3028,LANDINGS!$B$1:$CF$42,42,FALSE),FALSE)-IFERROR(VLOOKUP(A3028,MMO_o10M_lease!$A$1:$F$38,5,FALSE),0),VLOOKUP(D3028,LANDINGS!$A$3:$CF$40,HLOOKUP(A3028,LANDINGS!$B$1:$CF$42,42,FALSE),FALSE)))),0)</f>
        <v>0</v>
      </c>
      <c r="L3028" s="24">
        <f>SUMIFS(PASTE_FLEX_TRACKER!$D:$D,PASTE_FLEX_TRACKER!$F:$F,MAIN!$A3028,PASTE_FLEX_TRACKER!$B:$B,MAIN!$D3028)-SUMIFS(PASTE_FLEX_TRACKER!$D:$D,PASTE_FLEX_TRACKER!$C:$C,MAIN!$A3028,PASTE_FLEX_TRACKER!$B:$B,MAIN!$D3028)</f>
        <v>0</v>
      </c>
      <c r="M3028" s="24" t="str">
        <f>IFERROR(-VLOOKUP(D3028,SQ!$A$19:$CC$52,HLOOKUP(MAIN!A3028,SQ!$B$18:$CC$56,39,FALSE),FALSE),"n/a")</f>
        <v>n/a</v>
      </c>
      <c r="N3028" s="46" t="s">
        <v>563</v>
      </c>
      <c r="O3028" s="46">
        <f>SUMIFS(MAN_ADJ!$L:$L,MAN_ADJ!$K:$K,MAIN!$D3028,MAN_ADJ!$J:$J,MAIN!$S3028)</f>
        <v>0</v>
      </c>
      <c r="P3028" s="25">
        <f t="shared" si="862"/>
        <v>0</v>
      </c>
      <c r="Q3028" s="28" t="str">
        <f t="shared" si="867"/>
        <v>n/a</v>
      </c>
      <c r="R3028" s="38">
        <f t="shared" si="868"/>
        <v>0</v>
      </c>
      <c r="S3028" s="17" t="s">
        <v>68</v>
      </c>
    </row>
    <row r="3029" spans="1:22" x14ac:dyDescent="0.25">
      <c r="A3029" s="17" t="s">
        <v>68</v>
      </c>
      <c r="B3029" s="17" t="s">
        <v>93</v>
      </c>
      <c r="C3029" s="17" t="s">
        <v>279</v>
      </c>
      <c r="D3029" s="17" t="s">
        <v>129</v>
      </c>
      <c r="E3029" s="24">
        <f>IF(U3029="SC",SUMIFS(SC!F:F,SC!A:A,MAIN!D3029,SC!B:B,MAIN!A3029),SUMIFS(Allocations!$H:$H,Allocations!$A:$A,MAIN!$A3029,Allocations!$B:$B,MAIN!$D3029))</f>
        <v>0</v>
      </c>
      <c r="F3029" s="24">
        <f>IF(U3029="SC",SUMIFS(SC!J:J,SC!A:A,MAIN!D3029,SC!B:B,MAIN!A3029),SUMIFS(Allocations!M:M,Allocations!A:A,MAIN!A3029,Allocations!B:B,MAIN!D3029))</f>
        <v>0</v>
      </c>
      <c r="G3029" s="24">
        <f t="shared" si="865"/>
        <v>0</v>
      </c>
      <c r="H3029" s="24">
        <f>IFERROR(VLOOKUP(S3029,Swaps_wk!$A$2:$AP$151,HLOOKUP(MAIN!D3029,Swaps_wk!$B$2:$AP$151,150,FALSE),FALSE),0)</f>
        <v>0</v>
      </c>
      <c r="I3029" s="24">
        <f>SUMIFS(PASTE_DQS_TRACKER!$D:$D,PASTE_DQS_TRACKER!$C:$C,MAIN!$A3029,PASTE_DQS_TRACKER!$B:$B,MAIN!$D3029)-SUMIFS(PASTE_DQS_TRACKER!$D:$D,PASTE_DQS_TRACKER!$C:$C,MAIN!A3029,PASTE_DQS_TRACKER!$E:$E,MAIN!$D3029)</f>
        <v>0</v>
      </c>
      <c r="J3029" s="25">
        <f t="shared" si="866"/>
        <v>0</v>
      </c>
      <c r="K3029" s="24">
        <f>IFERROR(IF(V3029="Flex",0,IF(D3029=$D$30,VLOOKUP(A3029,MMO_o10M_lease!$A$1:$F$51,5,FALSE),IF(D3029=$D$26,VLOOKUP(D3029,LANDINGS!$A$3:$BR$40,HLOOKUP(A3029,LANDINGS!$B$1:$CF$42,42,FALSE),FALSE)-IFERROR(VLOOKUP(A3029,MMO_o10M_lease!$A$1:$F$38,5,FALSE),0),VLOOKUP(D3029,LANDINGS!$A$3:$CF$40,HLOOKUP(A3029,LANDINGS!$B$1:$CF$42,42,FALSE),FALSE)))),0)</f>
        <v>0</v>
      </c>
      <c r="L3029" s="24">
        <f>SUMIFS(PASTE_FLEX_TRACKER!$D:$D,PASTE_FLEX_TRACKER!$F:$F,MAIN!$A3029,PASTE_FLEX_TRACKER!$B:$B,MAIN!$D3029)-SUMIFS(PASTE_FLEX_TRACKER!$D:$D,PASTE_FLEX_TRACKER!$C:$C,MAIN!$A3029,PASTE_FLEX_TRACKER!$B:$B,MAIN!$D3029)</f>
        <v>0</v>
      </c>
      <c r="M3029" s="24" t="str">
        <f>IFERROR(-VLOOKUP(D3029,SQ!$A$19:$CC$52,HLOOKUP(MAIN!A3029,SQ!$B$18:$CC$56,39,FALSE),FALSE),"n/a")</f>
        <v>n/a</v>
      </c>
      <c r="N3029" s="46" t="s">
        <v>563</v>
      </c>
      <c r="O3029" s="46">
        <f>SUMIFS(MAN_ADJ!$L:$L,MAN_ADJ!$K:$K,MAIN!$D3029,MAN_ADJ!$J:$J,MAIN!$S3029)</f>
        <v>0</v>
      </c>
      <c r="P3029" s="25">
        <f t="shared" si="862"/>
        <v>0</v>
      </c>
      <c r="Q3029" s="28" t="str">
        <f t="shared" si="867"/>
        <v>n/a</v>
      </c>
      <c r="R3029" s="38">
        <f t="shared" si="868"/>
        <v>0</v>
      </c>
      <c r="S3029" s="17" t="s">
        <v>68</v>
      </c>
    </row>
    <row r="3030" spans="1:22" x14ac:dyDescent="0.25">
      <c r="A3030" s="17" t="s">
        <v>68</v>
      </c>
      <c r="B3030" s="17" t="s">
        <v>93</v>
      </c>
      <c r="C3030" s="17" t="s">
        <v>279</v>
      </c>
      <c r="D3030" s="17" t="s">
        <v>155</v>
      </c>
      <c r="E3030" s="24">
        <f>IF(U3030="SC",SUMIFS(SC!F:F,SC!A:A,MAIN!D3030,SC!B:B,MAIN!A3030),SUMIFS(Allocations!$H:$H,Allocations!$A:$A,MAIN!$A3030,Allocations!$B:$B,MAIN!$D3030))</f>
        <v>0</v>
      </c>
      <c r="F3030" s="24">
        <f>IF(U3030="SC",SUMIFS(SC!J:J,SC!A:A,MAIN!D3030,SC!B:B,MAIN!A3030),SUMIFS(Allocations!M:M,Allocations!A:A,MAIN!A3030,Allocations!B:B,MAIN!D3030))</f>
        <v>0</v>
      </c>
      <c r="G3030" s="24">
        <f t="shared" si="865"/>
        <v>0</v>
      </c>
      <c r="H3030" s="24">
        <f>IFERROR(VLOOKUP(S3030,Swaps_wk!$A$2:$AP$151,HLOOKUP(MAIN!D3030,Swaps_wk!$B$2:$AP$151,150,FALSE),FALSE),0)</f>
        <v>0</v>
      </c>
      <c r="I3030" s="24">
        <f>SUMIFS(PASTE_DQS_TRACKER!$D:$D,PASTE_DQS_TRACKER!$C:$C,MAIN!$A3030,PASTE_DQS_TRACKER!$B:$B,MAIN!$D3030)-SUMIFS(PASTE_DQS_TRACKER!$D:$D,PASTE_DQS_TRACKER!$C:$C,MAIN!A3030,PASTE_DQS_TRACKER!$E:$E,MAIN!$D3030)</f>
        <v>0</v>
      </c>
      <c r="J3030" s="25">
        <f t="shared" si="866"/>
        <v>0</v>
      </c>
      <c r="K3030" s="24">
        <f>IFERROR(IF(V3030="Flex",0,IF(D3030=$D$30,VLOOKUP(A3030,MMO_o10M_lease!$A$1:$F$51,5,FALSE),IF(D3030=$D$26,VLOOKUP(D3030,LANDINGS!$A$3:$BR$40,HLOOKUP(A3030,LANDINGS!$B$1:$CF$42,42,FALSE),FALSE)-IFERROR(VLOOKUP(A3030,MMO_o10M_lease!$A$1:$F$38,5,FALSE),0),VLOOKUP(D3030,LANDINGS!$A$3:$CF$40,HLOOKUP(A3030,LANDINGS!$B$1:$CF$42,42,FALSE),FALSE)))),0)</f>
        <v>0</v>
      </c>
      <c r="L3030" s="24">
        <f>SUMIFS(PASTE_FLEX_TRACKER!$D:$D,PASTE_FLEX_TRACKER!$F:$F,MAIN!$A3030,PASTE_FLEX_TRACKER!$B:$B,MAIN!$D3030)-SUMIFS(PASTE_FLEX_TRACKER!$D:$D,PASTE_FLEX_TRACKER!$C:$C,MAIN!$A3030,PASTE_FLEX_TRACKER!$B:$B,MAIN!$D3030)</f>
        <v>0</v>
      </c>
      <c r="M3030" s="24" t="str">
        <f>IFERROR(-VLOOKUP(D3030,SQ!$A$19:$CC$52,HLOOKUP(MAIN!A3030,SQ!$B$18:$CC$56,39,FALSE),FALSE),"n/a")</f>
        <v>n/a</v>
      </c>
      <c r="N3030" s="46" t="s">
        <v>563</v>
      </c>
      <c r="O3030" s="46">
        <f>SUMIFS(MAN_ADJ!$L:$L,MAN_ADJ!$K:$K,MAIN!$D3030,MAN_ADJ!$J:$J,MAIN!$S3030)</f>
        <v>0</v>
      </c>
      <c r="P3030" s="25">
        <f t="shared" si="862"/>
        <v>0</v>
      </c>
      <c r="Q3030" s="28" t="str">
        <f t="shared" si="867"/>
        <v>n/a</v>
      </c>
      <c r="R3030" s="38">
        <f t="shared" si="868"/>
        <v>0</v>
      </c>
      <c r="S3030" s="17" t="s">
        <v>68</v>
      </c>
    </row>
    <row r="3031" spans="1:22" x14ac:dyDescent="0.25">
      <c r="A3031" s="17" t="s">
        <v>68</v>
      </c>
      <c r="B3031" s="17" t="s">
        <v>93</v>
      </c>
      <c r="C3031" s="17" t="s">
        <v>279</v>
      </c>
      <c r="D3031" s="17" t="s">
        <v>130</v>
      </c>
      <c r="E3031" s="24">
        <f>IF(U3031="SC",SUMIFS(SC!F:F,SC!A:A,MAIN!D3031,SC!B:B,MAIN!A3031),SUMIFS(Allocations!$H:$H,Allocations!$A:$A,MAIN!$A3031,Allocations!$B:$B,MAIN!$D3031))</f>
        <v>0</v>
      </c>
      <c r="F3031" s="24">
        <f>IF(U3031="SC",SUMIFS(SC!J:J,SC!A:A,MAIN!D3031,SC!B:B,MAIN!A3031),SUMIFS(Allocations!M:M,Allocations!A:A,MAIN!A3031,Allocations!B:B,MAIN!D3031))</f>
        <v>0</v>
      </c>
      <c r="G3031" s="24">
        <f t="shared" si="860"/>
        <v>0</v>
      </c>
      <c r="H3031" s="24">
        <f>IFERROR(VLOOKUP(S3031,Swaps_wk!$A$2:$AP$151,HLOOKUP(MAIN!D3031,Swaps_wk!$B$2:$AP$151,150,FALSE),FALSE),0)</f>
        <v>0</v>
      </c>
      <c r="I3031" s="24">
        <f>SUMIFS(PASTE_DQS_TRACKER!$D:$D,PASTE_DQS_TRACKER!$C:$C,MAIN!$A3031,PASTE_DQS_TRACKER!$B:$B,MAIN!$D3031)-SUMIFS(PASTE_DQS_TRACKER!$D:$D,PASTE_DQS_TRACKER!$C:$C,MAIN!A3031,PASTE_DQS_TRACKER!$E:$E,MAIN!$D3031)</f>
        <v>0</v>
      </c>
      <c r="J3031" s="25">
        <f t="shared" si="861"/>
        <v>0</v>
      </c>
      <c r="K3031" s="24">
        <f>IFERROR(IF(V3031="Flex",0,IF(D3031=$D$30,VLOOKUP(A3031,MMO_o10M_lease!$A$1:$F$51,5,FALSE),IF(D3031=$D$26,VLOOKUP(D3031,LANDINGS!$A$3:$BR$40,HLOOKUP(A3031,LANDINGS!$B$1:$CF$42,42,FALSE),FALSE)-IFERROR(VLOOKUP(A3031,MMO_o10M_lease!$A$1:$F$38,5,FALSE),0),VLOOKUP(D3031,LANDINGS!$A$3:$CF$40,HLOOKUP(A3031,LANDINGS!$B$1:$CF$42,42,FALSE),FALSE)))),0)</f>
        <v>0</v>
      </c>
      <c r="L3031" s="24">
        <f>SUMIFS(PASTE_FLEX_TRACKER!$D:$D,PASTE_FLEX_TRACKER!$F:$F,MAIN!$A3031,PASTE_FLEX_TRACKER!$B:$B,MAIN!$D3031)-SUMIFS(PASTE_FLEX_TRACKER!$D:$D,PASTE_FLEX_TRACKER!$C:$C,MAIN!$A3031,PASTE_FLEX_TRACKER!$B:$B,MAIN!$D3031)</f>
        <v>0</v>
      </c>
      <c r="M3031" s="24" t="str">
        <f>IFERROR(-VLOOKUP(D3031,SQ!$A$19:$CC$52,HLOOKUP(MAIN!A3031,SQ!$B$18:$CC$56,39,FALSE),FALSE),"n/a")</f>
        <v>n/a</v>
      </c>
      <c r="N3031" s="46" t="s">
        <v>563</v>
      </c>
      <c r="O3031" s="46">
        <f>SUMIFS(MAN_ADJ!$L:$L,MAN_ADJ!$K:$K,MAIN!$D3031,MAN_ADJ!$J:$J,MAIN!$S3031)</f>
        <v>0</v>
      </c>
      <c r="P3031" s="25">
        <f t="shared" si="862"/>
        <v>0</v>
      </c>
      <c r="Q3031" s="28" t="str">
        <f t="shared" si="864"/>
        <v>n/a</v>
      </c>
      <c r="R3031" s="38">
        <f t="shared" si="863"/>
        <v>0</v>
      </c>
      <c r="S3031" s="17" t="s">
        <v>68</v>
      </c>
    </row>
    <row r="3032" spans="1:22" x14ac:dyDescent="0.25">
      <c r="A3032" s="26" t="s">
        <v>68</v>
      </c>
      <c r="B3032" s="26" t="s">
        <v>93</v>
      </c>
      <c r="C3032" s="26" t="s">
        <v>279</v>
      </c>
      <c r="D3032" s="26" t="s">
        <v>131</v>
      </c>
      <c r="E3032" s="27">
        <f t="shared" ref="E3032:M3032" si="869">SUM(E2994:E3031)</f>
        <v>84.064999999999969</v>
      </c>
      <c r="F3032" s="27">
        <f t="shared" si="869"/>
        <v>7.2</v>
      </c>
      <c r="G3032" s="27">
        <f t="shared" si="869"/>
        <v>91.264999999999958</v>
      </c>
      <c r="H3032" s="27">
        <f>IFERROR(VLOOKUP(S3032,Swaps_wk!$A$2:$AP$151,HLOOKUP(MAIN!D3032,Swaps_wk!$B$2:$AP$151,150,FALSE),FALSE),0)</f>
        <v>0</v>
      </c>
      <c r="I3032" s="27">
        <f t="shared" si="869"/>
        <v>-20</v>
      </c>
      <c r="J3032" s="25">
        <f t="shared" si="869"/>
        <v>71.264999999999972</v>
      </c>
      <c r="K3032" s="27">
        <f t="shared" si="869"/>
        <v>91.03</v>
      </c>
      <c r="L3032" s="27">
        <f t="shared" si="869"/>
        <v>-24.3</v>
      </c>
      <c r="M3032" s="27">
        <f t="shared" si="869"/>
        <v>0</v>
      </c>
      <c r="N3032" s="46" t="s">
        <v>563</v>
      </c>
      <c r="O3032" s="27">
        <f>SUM(O2994:O3031)</f>
        <v>0</v>
      </c>
      <c r="P3032" s="25">
        <f t="shared" ref="P3032" si="870">SUM(P2994:P3031)</f>
        <v>66.73</v>
      </c>
      <c r="Q3032" s="28">
        <f t="shared" si="864"/>
        <v>0.9363642741878907</v>
      </c>
      <c r="R3032" s="38">
        <f t="shared" si="863"/>
        <v>4.5349999999999682</v>
      </c>
      <c r="S3032" s="17" t="s">
        <v>68</v>
      </c>
    </row>
    <row r="3033" spans="1:22" x14ac:dyDescent="0.25">
      <c r="A3033" s="17" t="s">
        <v>71</v>
      </c>
      <c r="B3033" s="17" t="s">
        <v>93</v>
      </c>
      <c r="C3033" s="17" t="s">
        <v>132</v>
      </c>
      <c r="D3033" s="17" t="s">
        <v>95</v>
      </c>
      <c r="E3033" s="24">
        <f>IF(U3033="SC",SUMIFS(SC!F:F,SC!A:A,MAIN!D3033,SC!B:B,MAIN!A3033),SUMIFS(Allocations!$H:$H,Allocations!$A:$A,MAIN!$A3033,Allocations!$B:$B,MAIN!$D3033))</f>
        <v>118.27000000000001</v>
      </c>
      <c r="F3033" s="24">
        <f>IF(U3033="SC",SUMIFS(SC!J:J,SC!A:A,MAIN!D3033,SC!B:B,MAIN!A3033),SUMIFS(Allocations!M:M,Allocations!A:A,MAIN!A3033,Allocations!B:B,MAIN!D3033))</f>
        <v>0</v>
      </c>
      <c r="G3033" s="24">
        <f t="shared" ref="G3033:G3070" si="871">E3033+F3033</f>
        <v>118.27000000000001</v>
      </c>
      <c r="H3033" s="24">
        <f>IFERROR(VLOOKUP(S3033,Swaps_wk!$A$2:$AP$151,HLOOKUP(MAIN!D3033,Swaps_wk!$B$2:$AP$151,150,FALSE),FALSE),0)</f>
        <v>0</v>
      </c>
      <c r="I3033" s="24">
        <f>SUMIFS(PASTE_DQS_TRACKER!$D:$D,PASTE_DQS_TRACKER!$C:$C,MAIN!$S3033,PASTE_DQS_TRACKER!$B:$B,MAIN!$D3033)-SUMIFS(PASTE_DQS_TRACKER!$D:$D,PASTE_DQS_TRACKER!$C:$C,MAIN!$S3033,PASTE_DQS_TRACKER!$E:$E,MAIN!$D3033)</f>
        <v>0</v>
      </c>
      <c r="J3033" s="25">
        <f t="shared" ref="J3033:J3070" si="872">G3033+I3033</f>
        <v>118.27000000000001</v>
      </c>
      <c r="K3033" s="24">
        <f>IFERROR(IF(V3033="Flex",0,IF(D3033=$D$30,VLOOKUP(A3033,MMO_o10M_lease!$A$1:$F$51,5,FALSE),IF(D3033=$D$26,VLOOKUP(D3033,LANDINGS!$A$3:$BR$40,HLOOKUP(A3033,LANDINGS!$B$1:$CF$42,42,FALSE),FALSE)-IFERROR(VLOOKUP(A3033,MMO_o10M_lease!$A$1:$F$38,5,FALSE),0),VLOOKUP(D3033,LANDINGS!$A$3:$CF$40,HLOOKUP(A3033,LANDINGS!$B$1:$CF$42,42,FALSE),FALSE)))),0)</f>
        <v>0</v>
      </c>
      <c r="L3033" s="24">
        <f>SUMIFS(PASTE_FLEX_TRACKER!$D:$D,PASTE_FLEX_TRACKER!$E:$E,MAIN!$A3033,PASTE_FLEX_TRACKER!$B:$B,MAIN!$D3033)</f>
        <v>15</v>
      </c>
      <c r="M3033" s="35" t="s">
        <v>133</v>
      </c>
      <c r="N3033" s="46" t="s">
        <v>563</v>
      </c>
      <c r="O3033" s="46">
        <f>SUMIFS(MAN_ADJ!$L:$L,MAN_ADJ!$K:$K,MAIN!$D3033,MAN_ADJ!$J:$J,MAIN!$S3033)</f>
        <v>0</v>
      </c>
      <c r="P3033" s="25">
        <f t="shared" ref="P3033:P3070" si="873">SUM(K3033:O3033)</f>
        <v>15</v>
      </c>
      <c r="Q3033" s="28">
        <f t="shared" si="864"/>
        <v>0.12682844339223809</v>
      </c>
      <c r="R3033" s="38">
        <f t="shared" si="863"/>
        <v>103.27000000000001</v>
      </c>
      <c r="S3033" t="s">
        <v>280</v>
      </c>
      <c r="U3033" t="s">
        <v>577</v>
      </c>
      <c r="V3033" t="s">
        <v>735</v>
      </c>
    </row>
    <row r="3034" spans="1:22" x14ac:dyDescent="0.25">
      <c r="A3034" s="17" t="s">
        <v>71</v>
      </c>
      <c r="B3034" s="17" t="s">
        <v>93</v>
      </c>
      <c r="C3034" s="17" t="s">
        <v>132</v>
      </c>
      <c r="D3034" s="17" t="s">
        <v>96</v>
      </c>
      <c r="E3034" s="24">
        <f>IF(U3034="SC",SUMIFS(SC!F:F,SC!A:A,MAIN!D3034,SC!B:B,MAIN!A3034),SUMIFS(Allocations!$H:$H,Allocations!$A:$A,MAIN!$A3034,Allocations!$B:$B,MAIN!$D3034))</f>
        <v>3.33</v>
      </c>
      <c r="F3034" s="24">
        <f>IF(U3034="SC",SUMIFS(SC!J:J,SC!A:A,MAIN!D3034,SC!B:B,MAIN!A3034),SUMIFS(Allocations!M:M,Allocations!A:A,MAIN!A3034,Allocations!B:B,MAIN!D3034))</f>
        <v>0</v>
      </c>
      <c r="G3034" s="24">
        <f t="shared" si="871"/>
        <v>3.33</v>
      </c>
      <c r="H3034" s="24">
        <f>IFERROR(VLOOKUP(S3034,Swaps_wk!$A$2:$AP$151,HLOOKUP(MAIN!D3034,Swaps_wk!$B$2:$AP$151,150,FALSE),FALSE),0)</f>
        <v>0</v>
      </c>
      <c r="I3034" s="24">
        <f>SUMIFS(PASTE_DQS_TRACKER!$D:$D,PASTE_DQS_TRACKER!$C:$C,MAIN!$S3034,PASTE_DQS_TRACKER!$B:$B,MAIN!$D3034)-SUMIFS(PASTE_DQS_TRACKER!$D:$D,PASTE_DQS_TRACKER!$C:$C,MAIN!$S3034,PASTE_DQS_TRACKER!$E:$E,MAIN!$D3034)</f>
        <v>8</v>
      </c>
      <c r="J3034" s="25">
        <f t="shared" si="872"/>
        <v>11.33</v>
      </c>
      <c r="K3034" s="24">
        <f>IFERROR(IF(V3034="Flex",0,IF(D3034=$D$30,VLOOKUP(A3034,MMO_o10M_lease!$A$1:$F$51,5,FALSE),IF(D3034=$D$26,VLOOKUP(D3034,LANDINGS!$A$3:$BR$40,HLOOKUP(A3034,LANDINGS!$B$1:$CF$42,42,FALSE),FALSE)-IFERROR(VLOOKUP(A3034,MMO_o10M_lease!$A$1:$F$38,5,FALSE),0),VLOOKUP(D3034,LANDINGS!$A$3:$CF$40,HLOOKUP(A3034,LANDINGS!$B$1:$CF$42,42,FALSE),FALSE)))),0)</f>
        <v>0</v>
      </c>
      <c r="L3034" s="24">
        <f>SUMIFS(PASTE_FLEX_TRACKER!$D:$D,PASTE_FLEX_TRACKER!$E:$E,MAIN!$A3034,PASTE_FLEX_TRACKER!$B:$B,MAIN!$D3034)</f>
        <v>3.3</v>
      </c>
      <c r="M3034" s="35" t="s">
        <v>133</v>
      </c>
      <c r="N3034" s="46" t="s">
        <v>563</v>
      </c>
      <c r="O3034" s="46">
        <f>SUMIFS(MAN_ADJ!$L:$L,MAN_ADJ!$K:$K,MAIN!$D3034,MAN_ADJ!$J:$J,MAIN!$S3034)</f>
        <v>0</v>
      </c>
      <c r="P3034" s="25">
        <f t="shared" si="873"/>
        <v>3.3</v>
      </c>
      <c r="Q3034" s="28">
        <f t="shared" si="864"/>
        <v>0.29126213592233008</v>
      </c>
      <c r="R3034" s="38">
        <f t="shared" si="863"/>
        <v>8.0300000000000011</v>
      </c>
      <c r="S3034" t="s">
        <v>280</v>
      </c>
      <c r="U3034" t="s">
        <v>577</v>
      </c>
      <c r="V3034" t="s">
        <v>735</v>
      </c>
    </row>
    <row r="3035" spans="1:22" x14ac:dyDescent="0.25">
      <c r="A3035" s="17" t="s">
        <v>71</v>
      </c>
      <c r="B3035" s="17" t="s">
        <v>93</v>
      </c>
      <c r="C3035" s="17" t="s">
        <v>132</v>
      </c>
      <c r="D3035" s="17" t="s">
        <v>97</v>
      </c>
      <c r="E3035" s="24">
        <f>IF(U3035="SC",SUMIFS(SC!F:F,SC!A:A,MAIN!D3035,SC!B:B,MAIN!A3035),SUMIFS(Allocations!$H:$H,Allocations!$A:$A,MAIN!$A3035,Allocations!$B:$B,MAIN!$D3035))</f>
        <v>0.37000000000000005</v>
      </c>
      <c r="F3035" s="24">
        <f>IF(U3035="SC",SUMIFS(SC!J:J,SC!A:A,MAIN!D3035,SC!B:B,MAIN!A3035),SUMIFS(Allocations!M:M,Allocations!A:A,MAIN!A3035,Allocations!B:B,MAIN!D3035))</f>
        <v>0</v>
      </c>
      <c r="G3035" s="24">
        <f t="shared" si="871"/>
        <v>0.37000000000000005</v>
      </c>
      <c r="H3035" s="24">
        <f>IFERROR(VLOOKUP(S3035,Swaps_wk!$A$2:$AP$151,HLOOKUP(MAIN!D3035,Swaps_wk!$B$2:$AP$151,150,FALSE),FALSE),0)</f>
        <v>0</v>
      </c>
      <c r="I3035" s="24">
        <f>SUMIFS(PASTE_DQS_TRACKER!$D:$D,PASTE_DQS_TRACKER!$C:$C,MAIN!$S3035,PASTE_DQS_TRACKER!$B:$B,MAIN!$D3035)-SUMIFS(PASTE_DQS_TRACKER!$D:$D,PASTE_DQS_TRACKER!$C:$C,MAIN!$S3035,PASTE_DQS_TRACKER!$E:$E,MAIN!$D3035)</f>
        <v>0</v>
      </c>
      <c r="J3035" s="25">
        <f t="shared" si="872"/>
        <v>0.37000000000000005</v>
      </c>
      <c r="K3035" s="24">
        <f>IFERROR(IF(V3035="Flex",0,IF(D3035=$D$30,VLOOKUP(A3035,MMO_o10M_lease!$A$1:$F$51,5,FALSE),IF(D3035=$D$26,VLOOKUP(D3035,LANDINGS!$A$3:$BR$40,HLOOKUP(A3035,LANDINGS!$B$1:$CF$42,42,FALSE),FALSE)-IFERROR(VLOOKUP(A3035,MMO_o10M_lease!$A$1:$F$38,5,FALSE),0),VLOOKUP(D3035,LANDINGS!$A$3:$CF$40,HLOOKUP(A3035,LANDINGS!$B$1:$CF$42,42,FALSE),FALSE)))),0)</f>
        <v>0</v>
      </c>
      <c r="L3035" s="24">
        <f>SUMIFS(PASTE_FLEX_TRACKER!$D:$D,PASTE_FLEX_TRACKER!$E:$E,MAIN!$A3035,PASTE_FLEX_TRACKER!$B:$B,MAIN!$D3035)</f>
        <v>0</v>
      </c>
      <c r="M3035" s="35" t="s">
        <v>133</v>
      </c>
      <c r="N3035" s="46" t="s">
        <v>563</v>
      </c>
      <c r="O3035" s="46">
        <f>SUMIFS(MAN_ADJ!$L:$L,MAN_ADJ!$K:$K,MAIN!$D3035,MAN_ADJ!$J:$J,MAIN!$S3035)</f>
        <v>0</v>
      </c>
      <c r="P3035" s="25">
        <f t="shared" si="873"/>
        <v>0</v>
      </c>
      <c r="Q3035" s="28">
        <f t="shared" si="864"/>
        <v>0</v>
      </c>
      <c r="R3035" s="38">
        <f t="shared" si="863"/>
        <v>0.37000000000000005</v>
      </c>
      <c r="S3035" t="s">
        <v>280</v>
      </c>
      <c r="U3035" t="s">
        <v>577</v>
      </c>
      <c r="V3035" t="s">
        <v>735</v>
      </c>
    </row>
    <row r="3036" spans="1:22" x14ac:dyDescent="0.25">
      <c r="A3036" s="17" t="s">
        <v>71</v>
      </c>
      <c r="B3036" s="17" t="s">
        <v>93</v>
      </c>
      <c r="C3036" s="17" t="s">
        <v>132</v>
      </c>
      <c r="D3036" s="17" t="s">
        <v>98</v>
      </c>
      <c r="E3036" s="24">
        <f>IF(U3036="SC",SUMIFS(SC!F:F,SC!A:A,MAIN!D3036,SC!B:B,MAIN!A3036),SUMIFS(Allocations!$H:$H,Allocations!$A:$A,MAIN!$A3036,Allocations!$B:$B,MAIN!$D3036))</f>
        <v>6.3900000000000006</v>
      </c>
      <c r="F3036" s="24">
        <f>IF(U3036="SC",SUMIFS(SC!J:J,SC!A:A,MAIN!D3036,SC!B:B,MAIN!A3036),SUMIFS(Allocations!M:M,Allocations!A:A,MAIN!A3036,Allocations!B:B,MAIN!D3036))</f>
        <v>0</v>
      </c>
      <c r="G3036" s="24">
        <f t="shared" si="871"/>
        <v>6.3900000000000006</v>
      </c>
      <c r="H3036" s="24">
        <f>IFERROR(VLOOKUP(S3036,Swaps_wk!$A$2:$AP$151,HLOOKUP(MAIN!D3036,Swaps_wk!$B$2:$AP$151,150,FALSE),FALSE),0)</f>
        <v>0</v>
      </c>
      <c r="I3036" s="24">
        <f>SUMIFS(PASTE_DQS_TRACKER!$D:$D,PASTE_DQS_TRACKER!$C:$C,MAIN!$S3036,PASTE_DQS_TRACKER!$B:$B,MAIN!$D3036)-SUMIFS(PASTE_DQS_TRACKER!$D:$D,PASTE_DQS_TRACKER!$C:$C,MAIN!$S3036,PASTE_DQS_TRACKER!$E:$E,MAIN!$D3036)</f>
        <v>0</v>
      </c>
      <c r="J3036" s="25">
        <f t="shared" si="872"/>
        <v>6.3900000000000006</v>
      </c>
      <c r="K3036" s="24">
        <f>IFERROR(IF(V3036="Flex",0,IF(D3036=$D$30,VLOOKUP(A3036,MMO_o10M_lease!$A$1:$F$51,5,FALSE),IF(D3036=$D$26,VLOOKUP(D3036,LANDINGS!$A$3:$BR$40,HLOOKUP(A3036,LANDINGS!$B$1:$CF$42,42,FALSE),FALSE)-IFERROR(VLOOKUP(A3036,MMO_o10M_lease!$A$1:$F$38,5,FALSE),0),VLOOKUP(D3036,LANDINGS!$A$3:$CF$40,HLOOKUP(A3036,LANDINGS!$B$1:$CF$42,42,FALSE),FALSE)))),0)</f>
        <v>0</v>
      </c>
      <c r="L3036" s="24">
        <f>SUMIFS(PASTE_FLEX_TRACKER!$D:$D,PASTE_FLEX_TRACKER!$E:$E,MAIN!$A3036,PASTE_FLEX_TRACKER!$B:$B,MAIN!$D3036)</f>
        <v>6</v>
      </c>
      <c r="M3036" s="35" t="s">
        <v>133</v>
      </c>
      <c r="N3036" s="46" t="s">
        <v>563</v>
      </c>
      <c r="O3036" s="46">
        <f>SUMIFS(MAN_ADJ!$L:$L,MAN_ADJ!$K:$K,MAIN!$D3036,MAN_ADJ!$J:$J,MAIN!$S3036)</f>
        <v>0</v>
      </c>
      <c r="P3036" s="25">
        <f t="shared" si="873"/>
        <v>6</v>
      </c>
      <c r="Q3036" s="28">
        <f t="shared" si="864"/>
        <v>0.93896713615023464</v>
      </c>
      <c r="R3036" s="38">
        <f t="shared" si="863"/>
        <v>0.39000000000000057</v>
      </c>
      <c r="S3036" t="s">
        <v>280</v>
      </c>
      <c r="U3036" t="s">
        <v>577</v>
      </c>
      <c r="V3036" t="s">
        <v>735</v>
      </c>
    </row>
    <row r="3037" spans="1:22" x14ac:dyDescent="0.25">
      <c r="A3037" s="17" t="s">
        <v>71</v>
      </c>
      <c r="B3037" s="17" t="s">
        <v>93</v>
      </c>
      <c r="C3037" s="17" t="s">
        <v>132</v>
      </c>
      <c r="D3037" s="17" t="s">
        <v>99</v>
      </c>
      <c r="E3037" s="24">
        <f>IF(U3037="SC",SUMIFS(SC!F:F,SC!A:A,MAIN!D3037,SC!B:B,MAIN!A3037),SUMIFS(Allocations!$H:$H,Allocations!$A:$A,MAIN!$A3037,Allocations!$B:$B,MAIN!$D3037))</f>
        <v>0</v>
      </c>
      <c r="F3037" s="24">
        <f>IF(U3037="SC",SUMIFS(SC!J:J,SC!A:A,MAIN!D3037,SC!B:B,MAIN!A3037),SUMIFS(Allocations!M:M,Allocations!A:A,MAIN!A3037,Allocations!B:B,MAIN!D3037))</f>
        <v>0</v>
      </c>
      <c r="G3037" s="24">
        <f t="shared" si="871"/>
        <v>0</v>
      </c>
      <c r="H3037" s="24">
        <f>IFERROR(VLOOKUP(S3037,Swaps_wk!$A$2:$AP$151,HLOOKUP(MAIN!D3037,Swaps_wk!$B$2:$AP$151,150,FALSE),FALSE),0)</f>
        <v>0</v>
      </c>
      <c r="I3037" s="24">
        <f>SUMIFS(PASTE_DQS_TRACKER!$D:$D,PASTE_DQS_TRACKER!$C:$C,MAIN!$S3037,PASTE_DQS_TRACKER!$B:$B,MAIN!$D3037)-SUMIFS(PASTE_DQS_TRACKER!$D:$D,PASTE_DQS_TRACKER!$C:$C,MAIN!$S3037,PASTE_DQS_TRACKER!$E:$E,MAIN!$D3037)</f>
        <v>0</v>
      </c>
      <c r="J3037" s="25">
        <f t="shared" si="872"/>
        <v>0</v>
      </c>
      <c r="K3037" s="24">
        <f>IFERROR(IF(V3037="Flex",0,IF(D3037=$D$30,VLOOKUP(A3037,MMO_o10M_lease!$A$1:$F$51,5,FALSE),IF(D3037=$D$26,VLOOKUP(D3037,LANDINGS!$A$3:$BR$40,HLOOKUP(A3037,LANDINGS!$B$1:$CF$42,42,FALSE),FALSE)-IFERROR(VLOOKUP(A3037,MMO_o10M_lease!$A$1:$F$38,5,FALSE),0),VLOOKUP(D3037,LANDINGS!$A$3:$CF$40,HLOOKUP(A3037,LANDINGS!$B$1:$CF$42,42,FALSE),FALSE)))),0)</f>
        <v>0</v>
      </c>
      <c r="L3037" s="24">
        <f>SUMIFS(PASTE_FLEX_TRACKER!$D:$D,PASTE_FLEX_TRACKER!$E:$E,MAIN!$A3037,PASTE_FLEX_TRACKER!$B:$B,MAIN!$D3037)</f>
        <v>0</v>
      </c>
      <c r="M3037" s="35" t="s">
        <v>133</v>
      </c>
      <c r="N3037" s="46" t="s">
        <v>563</v>
      </c>
      <c r="O3037" s="46">
        <f>SUMIFS(MAN_ADJ!$L:$L,MAN_ADJ!$K:$K,MAIN!$D3037,MAN_ADJ!$J:$J,MAIN!$S3037)</f>
        <v>0</v>
      </c>
      <c r="P3037" s="25">
        <f t="shared" si="873"/>
        <v>0</v>
      </c>
      <c r="Q3037" s="28" t="str">
        <f t="shared" si="864"/>
        <v>n/a</v>
      </c>
      <c r="R3037" s="38">
        <f t="shared" si="863"/>
        <v>0</v>
      </c>
      <c r="S3037" t="s">
        <v>280</v>
      </c>
      <c r="U3037" t="s">
        <v>577</v>
      </c>
      <c r="V3037" t="s">
        <v>735</v>
      </c>
    </row>
    <row r="3038" spans="1:22" x14ac:dyDescent="0.25">
      <c r="A3038" s="17" t="s">
        <v>71</v>
      </c>
      <c r="B3038" s="17" t="s">
        <v>93</v>
      </c>
      <c r="C3038" s="17" t="s">
        <v>132</v>
      </c>
      <c r="D3038" s="17" t="s">
        <v>100</v>
      </c>
      <c r="E3038" s="24">
        <f>IF(U3038="SC",SUMIFS(SC!F:F,SC!A:A,MAIN!D3038,SC!B:B,MAIN!A3038),SUMIFS(Allocations!$H:$H,Allocations!$A:$A,MAIN!$A3038,Allocations!$B:$B,MAIN!$D3038))</f>
        <v>0</v>
      </c>
      <c r="F3038" s="24">
        <f>IF(U3038="SC",SUMIFS(SC!J:J,SC!A:A,MAIN!D3038,SC!B:B,MAIN!A3038),SUMIFS(Allocations!M:M,Allocations!A:A,MAIN!A3038,Allocations!B:B,MAIN!D3038))</f>
        <v>0</v>
      </c>
      <c r="G3038" s="24">
        <f t="shared" si="871"/>
        <v>0</v>
      </c>
      <c r="H3038" s="24">
        <f>IFERROR(VLOOKUP(S3038,Swaps_wk!$A$2:$AP$151,HLOOKUP(MAIN!D3038,Swaps_wk!$B$2:$AP$151,150,FALSE),FALSE),0)</f>
        <v>0</v>
      </c>
      <c r="I3038" s="24">
        <f>SUMIFS(PASTE_DQS_TRACKER!$D:$D,PASTE_DQS_TRACKER!$C:$C,MAIN!$S3038,PASTE_DQS_TRACKER!$B:$B,MAIN!$D3038)-SUMIFS(PASTE_DQS_TRACKER!$D:$D,PASTE_DQS_TRACKER!$C:$C,MAIN!$S3038,PASTE_DQS_TRACKER!$E:$E,MAIN!$D3038)</f>
        <v>0</v>
      </c>
      <c r="J3038" s="25">
        <f t="shared" si="872"/>
        <v>0</v>
      </c>
      <c r="K3038" s="24">
        <f>IFERROR(IF(V3038="Flex",0,IF(D3038=$D$30,VLOOKUP(A3038,MMO_o10M_lease!$A$1:$F$51,5,FALSE),IF(D3038=$D$26,VLOOKUP(D3038,LANDINGS!$A$3:$BR$40,HLOOKUP(A3038,LANDINGS!$B$1:$CF$42,42,FALSE),FALSE)-IFERROR(VLOOKUP(A3038,MMO_o10M_lease!$A$1:$F$38,5,FALSE),0),VLOOKUP(D3038,LANDINGS!$A$3:$CF$40,HLOOKUP(A3038,LANDINGS!$B$1:$CF$42,42,FALSE),FALSE)))),0)</f>
        <v>0</v>
      </c>
      <c r="L3038" s="24">
        <f>SUMIFS(PASTE_FLEX_TRACKER!$D:$D,PASTE_FLEX_TRACKER!$E:$E,MAIN!$A3038,PASTE_FLEX_TRACKER!$B:$B,MAIN!$D3038)</f>
        <v>0</v>
      </c>
      <c r="M3038" s="35" t="s">
        <v>133</v>
      </c>
      <c r="N3038" s="46" t="s">
        <v>563</v>
      </c>
      <c r="O3038" s="46">
        <f>SUMIFS(MAN_ADJ!$L:$L,MAN_ADJ!$K:$K,MAIN!$D3038,MAN_ADJ!$J:$J,MAIN!$S3038)</f>
        <v>0</v>
      </c>
      <c r="P3038" s="25">
        <f t="shared" si="873"/>
        <v>0</v>
      </c>
      <c r="Q3038" s="28" t="str">
        <f t="shared" si="864"/>
        <v>n/a</v>
      </c>
      <c r="R3038" s="38">
        <f t="shared" si="863"/>
        <v>0</v>
      </c>
      <c r="S3038" t="s">
        <v>280</v>
      </c>
      <c r="U3038" t="s">
        <v>577</v>
      </c>
      <c r="V3038" t="s">
        <v>735</v>
      </c>
    </row>
    <row r="3039" spans="1:22" x14ac:dyDescent="0.25">
      <c r="A3039" s="17" t="s">
        <v>71</v>
      </c>
      <c r="B3039" s="17" t="s">
        <v>93</v>
      </c>
      <c r="C3039" s="17" t="s">
        <v>132</v>
      </c>
      <c r="D3039" s="17" t="s">
        <v>101</v>
      </c>
      <c r="E3039" s="24">
        <f>IF(U3039="SC",SUMIFS(SC!F:F,SC!A:A,MAIN!D3039,SC!B:B,MAIN!A3039),SUMIFS(Allocations!$H:$H,Allocations!$A:$A,MAIN!$A3039,Allocations!$B:$B,MAIN!$D3039))</f>
        <v>0.17</v>
      </c>
      <c r="F3039" s="24">
        <f>IF(U3039="SC",SUMIFS(SC!J:J,SC!A:A,MAIN!D3039,SC!B:B,MAIN!A3039),SUMIFS(Allocations!M:M,Allocations!A:A,MAIN!A3039,Allocations!B:B,MAIN!D3039))</f>
        <v>0</v>
      </c>
      <c r="G3039" s="24">
        <f t="shared" si="871"/>
        <v>0.17</v>
      </c>
      <c r="H3039" s="24">
        <f>IFERROR(VLOOKUP(S3039,Swaps_wk!$A$2:$AP$151,HLOOKUP(MAIN!D3039,Swaps_wk!$B$2:$AP$151,150,FALSE),FALSE),0)</f>
        <v>0</v>
      </c>
      <c r="I3039" s="24">
        <f>SUMIFS(PASTE_DQS_TRACKER!$D:$D,PASTE_DQS_TRACKER!$C:$C,MAIN!$S3039,PASTE_DQS_TRACKER!$B:$B,MAIN!$D3039)-SUMIFS(PASTE_DQS_TRACKER!$D:$D,PASTE_DQS_TRACKER!$C:$C,MAIN!$S3039,PASTE_DQS_TRACKER!$E:$E,MAIN!$D3039)</f>
        <v>0</v>
      </c>
      <c r="J3039" s="25">
        <f t="shared" si="872"/>
        <v>0.17</v>
      </c>
      <c r="K3039" s="24">
        <f>IFERROR(IF(V3039="Flex",0,IF(D3039=$D$30,VLOOKUP(A3039,MMO_o10M_lease!$A$1:$F$51,5,FALSE),IF(D3039=$D$26,VLOOKUP(D3039,LANDINGS!$A$3:$BR$40,HLOOKUP(A3039,LANDINGS!$B$1:$CF$42,42,FALSE),FALSE)-IFERROR(VLOOKUP(A3039,MMO_o10M_lease!$A$1:$F$38,5,FALSE),0),VLOOKUP(D3039,LANDINGS!$A$3:$CF$40,HLOOKUP(A3039,LANDINGS!$B$1:$CF$42,42,FALSE),FALSE)))),0)</f>
        <v>0</v>
      </c>
      <c r="L3039" s="24">
        <f>SUMIFS(PASTE_FLEX_TRACKER!$D:$D,PASTE_FLEX_TRACKER!$E:$E,MAIN!$A3039,PASTE_FLEX_TRACKER!$B:$B,MAIN!$D3039)</f>
        <v>0</v>
      </c>
      <c r="M3039" s="35" t="s">
        <v>133</v>
      </c>
      <c r="N3039" s="46" t="s">
        <v>563</v>
      </c>
      <c r="O3039" s="46">
        <f>SUMIFS(MAN_ADJ!$L:$L,MAN_ADJ!$K:$K,MAIN!$D3039,MAN_ADJ!$J:$J,MAIN!$S3039)</f>
        <v>0</v>
      </c>
      <c r="P3039" s="25">
        <f t="shared" si="873"/>
        <v>0</v>
      </c>
      <c r="Q3039" s="28">
        <f t="shared" si="864"/>
        <v>0</v>
      </c>
      <c r="R3039" s="38">
        <f t="shared" si="863"/>
        <v>0.17</v>
      </c>
      <c r="S3039" t="s">
        <v>280</v>
      </c>
      <c r="U3039" t="s">
        <v>577</v>
      </c>
      <c r="V3039" t="s">
        <v>735</v>
      </c>
    </row>
    <row r="3040" spans="1:22" x14ac:dyDescent="0.25">
      <c r="A3040" s="17" t="s">
        <v>71</v>
      </c>
      <c r="B3040" s="17" t="s">
        <v>93</v>
      </c>
      <c r="C3040" s="17" t="s">
        <v>132</v>
      </c>
      <c r="D3040" s="17" t="s">
        <v>102</v>
      </c>
      <c r="E3040" s="24">
        <f>IF(U3040="SC",SUMIFS(SC!F:F,SC!A:A,MAIN!D3040,SC!B:B,MAIN!A3040),SUMIFS(Allocations!$H:$H,Allocations!$A:$A,MAIN!$A3040,Allocations!$B:$B,MAIN!$D3040))</f>
        <v>0</v>
      </c>
      <c r="F3040" s="24">
        <f>IF(U3040="SC",SUMIFS(SC!J:J,SC!A:A,MAIN!D3040,SC!B:B,MAIN!A3040),SUMIFS(Allocations!M:M,Allocations!A:A,MAIN!A3040,Allocations!B:B,MAIN!D3040))</f>
        <v>0</v>
      </c>
      <c r="G3040" s="24">
        <f t="shared" si="871"/>
        <v>0</v>
      </c>
      <c r="H3040" s="24">
        <f>IFERROR(VLOOKUP(S3040,Swaps_wk!$A$2:$AP$151,HLOOKUP(MAIN!D3040,Swaps_wk!$B$2:$AP$151,150,FALSE),FALSE),0)</f>
        <v>0</v>
      </c>
      <c r="I3040" s="24">
        <f>SUMIFS(PASTE_DQS_TRACKER!$D:$D,PASTE_DQS_TRACKER!$C:$C,MAIN!$S3040,PASTE_DQS_TRACKER!$B:$B,MAIN!$D3040)-SUMIFS(PASTE_DQS_TRACKER!$D:$D,PASTE_DQS_TRACKER!$C:$C,MAIN!$S3040,PASTE_DQS_TRACKER!$E:$E,MAIN!$D3040)</f>
        <v>0</v>
      </c>
      <c r="J3040" s="25">
        <f t="shared" si="872"/>
        <v>0</v>
      </c>
      <c r="K3040" s="24">
        <f>IFERROR(IF(V3040="Flex",0,IF(D3040=$D$30,VLOOKUP(A3040,MMO_o10M_lease!$A$1:$F$51,5,FALSE),IF(D3040=$D$26,VLOOKUP(D3040,LANDINGS!$A$3:$BR$40,HLOOKUP(A3040,LANDINGS!$B$1:$CF$42,42,FALSE),FALSE)-IFERROR(VLOOKUP(A3040,MMO_o10M_lease!$A$1:$F$38,5,FALSE),0),VLOOKUP(D3040,LANDINGS!$A$3:$CF$40,HLOOKUP(A3040,LANDINGS!$B$1:$CF$42,42,FALSE),FALSE)))),0)</f>
        <v>0</v>
      </c>
      <c r="L3040" s="24">
        <f>SUMIFS(PASTE_FLEX_TRACKER!$D:$D,PASTE_FLEX_TRACKER!$E:$E,MAIN!$A3040,PASTE_FLEX_TRACKER!$B:$B,MAIN!$D3040)</f>
        <v>0</v>
      </c>
      <c r="M3040" s="35" t="s">
        <v>133</v>
      </c>
      <c r="N3040" s="46" t="s">
        <v>563</v>
      </c>
      <c r="O3040" s="46">
        <f>SUMIFS(MAN_ADJ!$L:$L,MAN_ADJ!$K:$K,MAIN!$D3040,MAN_ADJ!$J:$J,MAIN!$S3040)</f>
        <v>0</v>
      </c>
      <c r="P3040" s="25">
        <f t="shared" si="873"/>
        <v>0</v>
      </c>
      <c r="Q3040" s="28" t="str">
        <f t="shared" si="864"/>
        <v>n/a</v>
      </c>
      <c r="R3040" s="38">
        <f t="shared" si="863"/>
        <v>0</v>
      </c>
      <c r="S3040" t="s">
        <v>280</v>
      </c>
      <c r="U3040" t="s">
        <v>577</v>
      </c>
      <c r="V3040" t="s">
        <v>735</v>
      </c>
    </row>
    <row r="3041" spans="1:22" x14ac:dyDescent="0.25">
      <c r="A3041" s="17" t="s">
        <v>71</v>
      </c>
      <c r="B3041" s="17" t="s">
        <v>93</v>
      </c>
      <c r="C3041" s="17" t="s">
        <v>132</v>
      </c>
      <c r="D3041" s="17" t="s">
        <v>103</v>
      </c>
      <c r="E3041" s="24">
        <f>IF(U3041="SC",SUMIFS(SC!F:F,SC!A:A,MAIN!D3041,SC!B:B,MAIN!A3041),SUMIFS(Allocations!$H:$H,Allocations!$A:$A,MAIN!$A3041,Allocations!$B:$B,MAIN!$D3041))</f>
        <v>0</v>
      </c>
      <c r="F3041" s="24">
        <f>IF(U3041="SC",SUMIFS(SC!J:J,SC!A:A,MAIN!D3041,SC!B:B,MAIN!A3041),SUMIFS(Allocations!M:M,Allocations!A:A,MAIN!A3041,Allocations!B:B,MAIN!D3041))</f>
        <v>0</v>
      </c>
      <c r="G3041" s="24">
        <f t="shared" si="871"/>
        <v>0</v>
      </c>
      <c r="H3041" s="24">
        <f>IFERROR(VLOOKUP(S3041,Swaps_wk!$A$2:$AP$151,HLOOKUP(MAIN!D3041,Swaps_wk!$B$2:$AP$151,150,FALSE),FALSE),0)</f>
        <v>0</v>
      </c>
      <c r="I3041" s="24">
        <f>SUMIFS(PASTE_DQS_TRACKER!$D:$D,PASTE_DQS_TRACKER!$C:$C,MAIN!$S3041,PASTE_DQS_TRACKER!$B:$B,MAIN!$D3041)-SUMIFS(PASTE_DQS_TRACKER!$D:$D,PASTE_DQS_TRACKER!$C:$C,MAIN!$S3041,PASTE_DQS_TRACKER!$E:$E,MAIN!$D3041)</f>
        <v>0</v>
      </c>
      <c r="J3041" s="25">
        <f t="shared" si="872"/>
        <v>0</v>
      </c>
      <c r="K3041" s="24">
        <f>IFERROR(IF(V3041="Flex",0,IF(D3041=$D$30,VLOOKUP(A3041,MMO_o10M_lease!$A$1:$F$51,5,FALSE),IF(D3041=$D$26,VLOOKUP(D3041,LANDINGS!$A$3:$BR$40,HLOOKUP(A3041,LANDINGS!$B$1:$CF$42,42,FALSE),FALSE)-IFERROR(VLOOKUP(A3041,MMO_o10M_lease!$A$1:$F$38,5,FALSE),0),VLOOKUP(D3041,LANDINGS!$A$3:$CF$40,HLOOKUP(A3041,LANDINGS!$B$1:$CF$42,42,FALSE),FALSE)))),0)</f>
        <v>0</v>
      </c>
      <c r="L3041" s="24">
        <f>SUMIFS(PASTE_FLEX_TRACKER!$D:$D,PASTE_FLEX_TRACKER!$E:$E,MAIN!$A3041,PASTE_FLEX_TRACKER!$B:$B,MAIN!$D3041)</f>
        <v>0</v>
      </c>
      <c r="M3041" s="35" t="s">
        <v>133</v>
      </c>
      <c r="N3041" s="46" t="s">
        <v>563</v>
      </c>
      <c r="O3041" s="46">
        <f>SUMIFS(MAN_ADJ!$L:$L,MAN_ADJ!$K:$K,MAIN!$D3041,MAN_ADJ!$J:$J,MAIN!$S3041)</f>
        <v>0</v>
      </c>
      <c r="P3041" s="25">
        <f t="shared" si="873"/>
        <v>0</v>
      </c>
      <c r="Q3041" s="28" t="str">
        <f t="shared" si="864"/>
        <v>n/a</v>
      </c>
      <c r="R3041" s="38">
        <f t="shared" si="863"/>
        <v>0</v>
      </c>
      <c r="S3041" t="s">
        <v>280</v>
      </c>
      <c r="U3041" t="s">
        <v>577</v>
      </c>
      <c r="V3041" t="s">
        <v>735</v>
      </c>
    </row>
    <row r="3042" spans="1:22" x14ac:dyDescent="0.25">
      <c r="A3042" s="17" t="s">
        <v>71</v>
      </c>
      <c r="B3042" s="17" t="s">
        <v>93</v>
      </c>
      <c r="C3042" s="17" t="s">
        <v>132</v>
      </c>
      <c r="D3042" s="17" t="s">
        <v>104</v>
      </c>
      <c r="E3042" s="24">
        <f>IF(U3042="SC",SUMIFS(SC!F:F,SC!A:A,MAIN!D3042,SC!B:B,MAIN!A3042),SUMIFS(Allocations!$H:$H,Allocations!$A:$A,MAIN!$A3042,Allocations!$B:$B,MAIN!$D3042))</f>
        <v>3.3000000000000003</v>
      </c>
      <c r="F3042" s="24">
        <f>IF(U3042="SC",SUMIFS(SC!J:J,SC!A:A,MAIN!D3042,SC!B:B,MAIN!A3042),SUMIFS(Allocations!M:M,Allocations!A:A,MAIN!A3042,Allocations!B:B,MAIN!D3042))</f>
        <v>0</v>
      </c>
      <c r="G3042" s="24">
        <f t="shared" si="871"/>
        <v>3.3000000000000003</v>
      </c>
      <c r="H3042" s="24">
        <f>IFERROR(VLOOKUP(S3042,Swaps_wk!$A$2:$AP$151,HLOOKUP(MAIN!D3042,Swaps_wk!$B$2:$AP$151,150,FALSE),FALSE),0)</f>
        <v>0</v>
      </c>
      <c r="I3042" s="24">
        <f>SUMIFS(PASTE_DQS_TRACKER!$D:$D,PASTE_DQS_TRACKER!$C:$C,MAIN!$S3042,PASTE_DQS_TRACKER!$B:$B,MAIN!$D3042)-SUMIFS(PASTE_DQS_TRACKER!$D:$D,PASTE_DQS_TRACKER!$C:$C,MAIN!$S3042,PASTE_DQS_TRACKER!$E:$E,MAIN!$D3042)</f>
        <v>-3</v>
      </c>
      <c r="J3042" s="25">
        <f t="shared" si="872"/>
        <v>0.30000000000000027</v>
      </c>
      <c r="K3042" s="24">
        <f>IFERROR(IF(V3042="Flex",0,IF(D3042=$D$30,VLOOKUP(A3042,MMO_o10M_lease!$A$1:$F$51,5,FALSE),IF(D3042=$D$26,VLOOKUP(D3042,LANDINGS!$A$3:$BR$40,HLOOKUP(A3042,LANDINGS!$B$1:$CF$42,42,FALSE),FALSE)-IFERROR(VLOOKUP(A3042,MMO_o10M_lease!$A$1:$F$38,5,FALSE),0),VLOOKUP(D3042,LANDINGS!$A$3:$CF$40,HLOOKUP(A3042,LANDINGS!$B$1:$CF$42,42,FALSE),FALSE)))),0)</f>
        <v>0</v>
      </c>
      <c r="L3042" s="24">
        <f>SUMIFS(PASTE_FLEX_TRACKER!$D:$D,PASTE_FLEX_TRACKER!$E:$E,MAIN!$A3042,PASTE_FLEX_TRACKER!$B:$B,MAIN!$D3042)</f>
        <v>0</v>
      </c>
      <c r="M3042" s="35" t="s">
        <v>133</v>
      </c>
      <c r="N3042" s="46" t="s">
        <v>563</v>
      </c>
      <c r="O3042" s="46">
        <f>SUMIFS(MAN_ADJ!$L:$L,MAN_ADJ!$K:$K,MAIN!$D3042,MAN_ADJ!$J:$J,MAIN!$S3042)</f>
        <v>0</v>
      </c>
      <c r="P3042" s="25">
        <f t="shared" si="873"/>
        <v>0</v>
      </c>
      <c r="Q3042" s="28">
        <f t="shared" si="864"/>
        <v>0</v>
      </c>
      <c r="R3042" s="38">
        <f t="shared" si="863"/>
        <v>0.30000000000000027</v>
      </c>
      <c r="S3042" t="s">
        <v>280</v>
      </c>
      <c r="U3042" t="s">
        <v>577</v>
      </c>
      <c r="V3042" t="s">
        <v>735</v>
      </c>
    </row>
    <row r="3043" spans="1:22" x14ac:dyDescent="0.25">
      <c r="A3043" s="17" t="s">
        <v>71</v>
      </c>
      <c r="B3043" s="17" t="s">
        <v>93</v>
      </c>
      <c r="C3043" s="17" t="s">
        <v>132</v>
      </c>
      <c r="D3043" s="17" t="s">
        <v>105</v>
      </c>
      <c r="E3043" s="24">
        <f>IF(U3043="SC",SUMIFS(SC!F:F,SC!A:A,MAIN!D3043,SC!B:B,MAIN!A3043),SUMIFS(Allocations!$H:$H,Allocations!$A:$A,MAIN!$A3043,Allocations!$B:$B,MAIN!$D3043))</f>
        <v>0.1673</v>
      </c>
      <c r="F3043" s="24">
        <f>IF(U3043="SC",SUMIFS(SC!J:J,SC!A:A,MAIN!D3043,SC!B:B,MAIN!A3043),SUMIFS(Allocations!M:M,Allocations!A:A,MAIN!A3043,Allocations!B:B,MAIN!D3043))</f>
        <v>0</v>
      </c>
      <c r="G3043" s="24">
        <f t="shared" si="871"/>
        <v>0.1673</v>
      </c>
      <c r="H3043" s="24">
        <f>IFERROR(VLOOKUP(S3043,Swaps_wk!$A$2:$AP$151,HLOOKUP(MAIN!D3043,Swaps_wk!$B$2:$AP$151,150,FALSE),FALSE),0)</f>
        <v>0</v>
      </c>
      <c r="I3043" s="24">
        <f>SUMIFS(PASTE_DQS_TRACKER!$D:$D,PASTE_DQS_TRACKER!$C:$C,MAIN!$S3043,PASTE_DQS_TRACKER!$B:$B,MAIN!$D3043)-SUMIFS(PASTE_DQS_TRACKER!$D:$D,PASTE_DQS_TRACKER!$C:$C,MAIN!$S3043,PASTE_DQS_TRACKER!$E:$E,MAIN!$D3043)</f>
        <v>0</v>
      </c>
      <c r="J3043" s="25">
        <f t="shared" si="872"/>
        <v>0.1673</v>
      </c>
      <c r="K3043" s="24">
        <f>IFERROR(IF(V3043="Flex",0,IF(D3043=$D$30,VLOOKUP(A3043,MMO_o10M_lease!$A$1:$F$51,5,FALSE),IF(D3043=$D$26,VLOOKUP(D3043,LANDINGS!$A$3:$BR$40,HLOOKUP(A3043,LANDINGS!$B$1:$CF$42,42,FALSE),FALSE)-IFERROR(VLOOKUP(A3043,MMO_o10M_lease!$A$1:$F$38,5,FALSE),0),VLOOKUP(D3043,LANDINGS!$A$3:$CF$40,HLOOKUP(A3043,LANDINGS!$B$1:$CF$42,42,FALSE),FALSE)))),0)</f>
        <v>0</v>
      </c>
      <c r="L3043" s="24">
        <f>SUMIFS(PASTE_FLEX_TRACKER!$D:$D,PASTE_FLEX_TRACKER!$E:$E,MAIN!$A3043,PASTE_FLEX_TRACKER!$B:$B,MAIN!$D3043)</f>
        <v>0</v>
      </c>
      <c r="M3043" s="35" t="s">
        <v>133</v>
      </c>
      <c r="N3043" s="46" t="s">
        <v>563</v>
      </c>
      <c r="O3043" s="46">
        <f>SUMIFS(MAN_ADJ!$L:$L,MAN_ADJ!$K:$K,MAIN!$D3043,MAN_ADJ!$J:$J,MAIN!$S3043)</f>
        <v>0</v>
      </c>
      <c r="P3043" s="25">
        <f t="shared" si="873"/>
        <v>0</v>
      </c>
      <c r="Q3043" s="28">
        <f t="shared" si="864"/>
        <v>0</v>
      </c>
      <c r="R3043" s="38">
        <f t="shared" si="863"/>
        <v>0.1673</v>
      </c>
      <c r="S3043" t="s">
        <v>280</v>
      </c>
      <c r="U3043" t="s">
        <v>577</v>
      </c>
      <c r="V3043" t="s">
        <v>735</v>
      </c>
    </row>
    <row r="3044" spans="1:22" x14ac:dyDescent="0.25">
      <c r="A3044" s="17" t="s">
        <v>71</v>
      </c>
      <c r="B3044" s="17" t="s">
        <v>93</v>
      </c>
      <c r="C3044" s="17" t="s">
        <v>132</v>
      </c>
      <c r="D3044" s="17" t="s">
        <v>106</v>
      </c>
      <c r="E3044" s="24">
        <f>IF(U3044="SC",SUMIFS(SC!F:F,SC!A:A,MAIN!D3044,SC!B:B,MAIN!A3044),SUMIFS(Allocations!$H:$H,Allocations!$A:$A,MAIN!$A3044,Allocations!$B:$B,MAIN!$D3044))</f>
        <v>36.293900000000001</v>
      </c>
      <c r="F3044" s="24">
        <f>IF(U3044="SC",SUMIFS(SC!J:J,SC!A:A,MAIN!D3044,SC!B:B,MAIN!A3044),SUMIFS(Allocations!M:M,Allocations!A:A,MAIN!A3044,Allocations!B:B,MAIN!D3044))</f>
        <v>0</v>
      </c>
      <c r="G3044" s="24">
        <f t="shared" si="871"/>
        <v>36.293900000000001</v>
      </c>
      <c r="H3044" s="24">
        <f>IFERROR(VLOOKUP(S3044,Swaps_wk!$A$2:$AP$151,HLOOKUP(MAIN!D3044,Swaps_wk!$B$2:$AP$151,150,FALSE),FALSE),0)</f>
        <v>0</v>
      </c>
      <c r="I3044" s="24">
        <f>SUMIFS(PASTE_DQS_TRACKER!$D:$D,PASTE_DQS_TRACKER!$C:$C,MAIN!$S3044,PASTE_DQS_TRACKER!$B:$B,MAIN!$D3044)-SUMIFS(PASTE_DQS_TRACKER!$D:$D,PASTE_DQS_TRACKER!$C:$C,MAIN!$S3044,PASTE_DQS_TRACKER!$E:$E,MAIN!$D3044)</f>
        <v>0</v>
      </c>
      <c r="J3044" s="25">
        <f t="shared" si="872"/>
        <v>36.293900000000001</v>
      </c>
      <c r="K3044" s="24">
        <f>IFERROR(IF(V3044="Flex",0,IF(D3044=$D$30,VLOOKUP(A3044,MMO_o10M_lease!$A$1:$F$51,5,FALSE),IF(D3044=$D$26,VLOOKUP(D3044,LANDINGS!$A$3:$BR$40,HLOOKUP(A3044,LANDINGS!$B$1:$CF$42,42,FALSE),FALSE)-IFERROR(VLOOKUP(A3044,MMO_o10M_lease!$A$1:$F$38,5,FALSE),0),VLOOKUP(D3044,LANDINGS!$A$3:$CF$40,HLOOKUP(A3044,LANDINGS!$B$1:$CF$42,42,FALSE),FALSE)))),0)</f>
        <v>0</v>
      </c>
      <c r="L3044" s="24">
        <f>SUMIFS(PASTE_FLEX_TRACKER!$D:$D,PASTE_FLEX_TRACKER!$E:$E,MAIN!$A3044,PASTE_FLEX_TRACKER!$B:$B,MAIN!$D3044)</f>
        <v>0</v>
      </c>
      <c r="M3044" s="35" t="s">
        <v>133</v>
      </c>
      <c r="N3044" s="46" t="s">
        <v>563</v>
      </c>
      <c r="O3044" s="46">
        <f>SUMIFS(MAN_ADJ!$L:$L,MAN_ADJ!$K:$K,MAIN!$D3044,MAN_ADJ!$J:$J,MAIN!$S3044)</f>
        <v>0</v>
      </c>
      <c r="P3044" s="25">
        <f t="shared" si="873"/>
        <v>0</v>
      </c>
      <c r="Q3044" s="28">
        <f t="shared" si="864"/>
        <v>0</v>
      </c>
      <c r="R3044" s="38">
        <f t="shared" si="863"/>
        <v>36.293900000000001</v>
      </c>
      <c r="S3044" t="s">
        <v>280</v>
      </c>
      <c r="U3044" t="s">
        <v>577</v>
      </c>
      <c r="V3044" t="s">
        <v>735</v>
      </c>
    </row>
    <row r="3045" spans="1:22" x14ac:dyDescent="0.25">
      <c r="A3045" s="17" t="s">
        <v>71</v>
      </c>
      <c r="B3045" s="17" t="s">
        <v>93</v>
      </c>
      <c r="C3045" s="17" t="s">
        <v>132</v>
      </c>
      <c r="D3045" s="17" t="s">
        <v>107</v>
      </c>
      <c r="E3045" s="24">
        <f>IF(U3045="SC",SUMIFS(SC!F:F,SC!A:A,MAIN!D3045,SC!B:B,MAIN!A3045),SUMIFS(Allocations!$H:$H,Allocations!$A:$A,MAIN!$A3045,Allocations!$B:$B,MAIN!$D3045))</f>
        <v>0</v>
      </c>
      <c r="F3045" s="24">
        <f>IF(U3045="SC",SUMIFS(SC!J:J,SC!A:A,MAIN!D3045,SC!B:B,MAIN!A3045),SUMIFS(Allocations!M:M,Allocations!A:A,MAIN!A3045,Allocations!B:B,MAIN!D3045))</f>
        <v>0</v>
      </c>
      <c r="G3045" s="24">
        <f t="shared" si="871"/>
        <v>0</v>
      </c>
      <c r="H3045" s="24">
        <f>IFERROR(VLOOKUP(S3045,Swaps_wk!$A$2:$AP$151,HLOOKUP(MAIN!D3045,Swaps_wk!$B$2:$AP$151,150,FALSE),FALSE),0)</f>
        <v>0</v>
      </c>
      <c r="I3045" s="24">
        <f>SUMIFS(PASTE_DQS_TRACKER!$D:$D,PASTE_DQS_TRACKER!$C:$C,MAIN!$S3045,PASTE_DQS_TRACKER!$B:$B,MAIN!$D3045)-SUMIFS(PASTE_DQS_TRACKER!$D:$D,PASTE_DQS_TRACKER!$C:$C,MAIN!$S3045,PASTE_DQS_TRACKER!$E:$E,MAIN!$D3045)</f>
        <v>0</v>
      </c>
      <c r="J3045" s="25">
        <f t="shared" si="872"/>
        <v>0</v>
      </c>
      <c r="K3045" s="24">
        <f>IFERROR(IF(V3045="Flex",0,IF(D3045=$D$30,VLOOKUP(A3045,MMO_o10M_lease!$A$1:$F$51,5,FALSE),IF(D3045=$D$26,VLOOKUP(D3045,LANDINGS!$A$3:$BR$40,HLOOKUP(A3045,LANDINGS!$B$1:$CF$42,42,FALSE),FALSE)-IFERROR(VLOOKUP(A3045,MMO_o10M_lease!$A$1:$F$38,5,FALSE),0),VLOOKUP(D3045,LANDINGS!$A$3:$CF$40,HLOOKUP(A3045,LANDINGS!$B$1:$CF$42,42,FALSE),FALSE)))),0)</f>
        <v>0</v>
      </c>
      <c r="L3045" s="24">
        <f>SUMIFS(PASTE_FLEX_TRACKER!$D:$D,PASTE_FLEX_TRACKER!$E:$E,MAIN!$A3045,PASTE_FLEX_TRACKER!$B:$B,MAIN!$D3045)</f>
        <v>0</v>
      </c>
      <c r="M3045" s="35" t="s">
        <v>133</v>
      </c>
      <c r="N3045" s="46" t="s">
        <v>563</v>
      </c>
      <c r="O3045" s="46">
        <f>SUMIFS(MAN_ADJ!$L:$L,MAN_ADJ!$K:$K,MAIN!$D3045,MAN_ADJ!$J:$J,MAIN!$S3045)</f>
        <v>0</v>
      </c>
      <c r="P3045" s="25">
        <f t="shared" si="873"/>
        <v>0</v>
      </c>
      <c r="Q3045" s="28" t="str">
        <f t="shared" si="864"/>
        <v>n/a</v>
      </c>
      <c r="R3045" s="38">
        <f t="shared" si="863"/>
        <v>0</v>
      </c>
      <c r="S3045" t="s">
        <v>280</v>
      </c>
      <c r="U3045" t="s">
        <v>577</v>
      </c>
      <c r="V3045" t="s">
        <v>735</v>
      </c>
    </row>
    <row r="3046" spans="1:22" x14ac:dyDescent="0.25">
      <c r="A3046" s="17" t="s">
        <v>71</v>
      </c>
      <c r="B3046" s="17" t="s">
        <v>93</v>
      </c>
      <c r="C3046" s="17" t="s">
        <v>132</v>
      </c>
      <c r="D3046" s="17" t="s">
        <v>108</v>
      </c>
      <c r="E3046" s="24">
        <f>IF(U3046="SC",SUMIFS(SC!F:F,SC!A:A,MAIN!D3046,SC!B:B,MAIN!A3046),SUMIFS(Allocations!$H:$H,Allocations!$A:$A,MAIN!$A3046,Allocations!$B:$B,MAIN!$D3046))</f>
        <v>0</v>
      </c>
      <c r="F3046" s="24">
        <f>IF(U3046="SC",SUMIFS(SC!J:J,SC!A:A,MAIN!D3046,SC!B:B,MAIN!A3046),SUMIFS(Allocations!M:M,Allocations!A:A,MAIN!A3046,Allocations!B:B,MAIN!D3046))</f>
        <v>0</v>
      </c>
      <c r="G3046" s="24">
        <f t="shared" si="871"/>
        <v>0</v>
      </c>
      <c r="H3046" s="24">
        <f>IFERROR(VLOOKUP(S3046,Swaps_wk!$A$2:$AP$151,HLOOKUP(MAIN!D3046,Swaps_wk!$B$2:$AP$151,150,FALSE),FALSE),0)</f>
        <v>0</v>
      </c>
      <c r="I3046" s="24">
        <f>SUMIFS(PASTE_DQS_TRACKER!$D:$D,PASTE_DQS_TRACKER!$C:$C,MAIN!$S3046,PASTE_DQS_TRACKER!$B:$B,MAIN!$D3046)-SUMIFS(PASTE_DQS_TRACKER!$D:$D,PASTE_DQS_TRACKER!$C:$C,MAIN!$S3046,PASTE_DQS_TRACKER!$E:$E,MAIN!$D3046)</f>
        <v>0</v>
      </c>
      <c r="J3046" s="25">
        <f t="shared" si="872"/>
        <v>0</v>
      </c>
      <c r="K3046" s="24">
        <f>IFERROR(IF(V3046="Flex",0,IF(D3046=$D$30,VLOOKUP(A3046,MMO_o10M_lease!$A$1:$F$51,5,FALSE),IF(D3046=$D$26,VLOOKUP(D3046,LANDINGS!$A$3:$BR$40,HLOOKUP(A3046,LANDINGS!$B$1:$CF$42,42,FALSE),FALSE)-IFERROR(VLOOKUP(A3046,MMO_o10M_lease!$A$1:$F$38,5,FALSE),0),VLOOKUP(D3046,LANDINGS!$A$3:$CF$40,HLOOKUP(A3046,LANDINGS!$B$1:$CF$42,42,FALSE),FALSE)))),0)</f>
        <v>0</v>
      </c>
      <c r="L3046" s="24">
        <f>SUMIFS(PASTE_FLEX_TRACKER!$D:$D,PASTE_FLEX_TRACKER!$E:$E,MAIN!$A3046,PASTE_FLEX_TRACKER!$B:$B,MAIN!$D3046)</f>
        <v>0</v>
      </c>
      <c r="M3046" s="35" t="s">
        <v>133</v>
      </c>
      <c r="N3046" s="46" t="s">
        <v>563</v>
      </c>
      <c r="O3046" s="46">
        <f>SUMIFS(MAN_ADJ!$L:$L,MAN_ADJ!$K:$K,MAIN!$D3046,MAN_ADJ!$J:$J,MAIN!$S3046)</f>
        <v>0</v>
      </c>
      <c r="P3046" s="25">
        <f t="shared" si="873"/>
        <v>0</v>
      </c>
      <c r="Q3046" s="28" t="str">
        <f t="shared" si="864"/>
        <v>n/a</v>
      </c>
      <c r="R3046" s="38">
        <f t="shared" si="863"/>
        <v>0</v>
      </c>
      <c r="S3046" t="s">
        <v>280</v>
      </c>
      <c r="U3046" t="s">
        <v>577</v>
      </c>
      <c r="V3046" t="s">
        <v>735</v>
      </c>
    </row>
    <row r="3047" spans="1:22" x14ac:dyDescent="0.25">
      <c r="A3047" s="17" t="s">
        <v>71</v>
      </c>
      <c r="B3047" s="17" t="s">
        <v>93</v>
      </c>
      <c r="C3047" s="17" t="s">
        <v>132</v>
      </c>
      <c r="D3047" s="17" t="s">
        <v>109</v>
      </c>
      <c r="E3047" s="24">
        <f>IF(U3047="SC",SUMIFS(SC!F:F,SC!A:A,MAIN!D3047,SC!B:B,MAIN!A3047),SUMIFS(Allocations!$H:$H,Allocations!$A:$A,MAIN!$A3047,Allocations!$B:$B,MAIN!$D3047))</f>
        <v>6.9939999999999998</v>
      </c>
      <c r="F3047" s="24">
        <f>IF(U3047="SC",SUMIFS(SC!J:J,SC!A:A,MAIN!D3047,SC!B:B,MAIN!A3047),SUMIFS(Allocations!M:M,Allocations!A:A,MAIN!A3047,Allocations!B:B,MAIN!D3047))</f>
        <v>0</v>
      </c>
      <c r="G3047" s="24">
        <f t="shared" si="871"/>
        <v>6.9939999999999998</v>
      </c>
      <c r="H3047" s="24">
        <f>IFERROR(VLOOKUP(S3047,Swaps_wk!$A$2:$AP$151,HLOOKUP(MAIN!D3047,Swaps_wk!$B$2:$AP$151,150,FALSE),FALSE),0)</f>
        <v>0</v>
      </c>
      <c r="I3047" s="24">
        <f>SUMIFS(PASTE_DQS_TRACKER!$D:$D,PASTE_DQS_TRACKER!$C:$C,MAIN!$S3047,PASTE_DQS_TRACKER!$B:$B,MAIN!$D3047)-SUMIFS(PASTE_DQS_TRACKER!$D:$D,PASTE_DQS_TRACKER!$C:$C,MAIN!$S3047,PASTE_DQS_TRACKER!$E:$E,MAIN!$D3047)</f>
        <v>0</v>
      </c>
      <c r="J3047" s="25">
        <f t="shared" si="872"/>
        <v>6.9939999999999998</v>
      </c>
      <c r="K3047" s="24">
        <f>IFERROR(IF(V3047="Flex",0,IF(D3047=$D$30,VLOOKUP(A3047,MMO_o10M_lease!$A$1:$F$51,5,FALSE),IF(D3047=$D$26,VLOOKUP(D3047,LANDINGS!$A$3:$BR$40,HLOOKUP(A3047,LANDINGS!$B$1:$CF$42,42,FALSE),FALSE)-IFERROR(VLOOKUP(A3047,MMO_o10M_lease!$A$1:$F$38,5,FALSE),0),VLOOKUP(D3047,LANDINGS!$A$3:$CF$40,HLOOKUP(A3047,LANDINGS!$B$1:$CF$42,42,FALSE),FALSE)))),0)</f>
        <v>0</v>
      </c>
      <c r="L3047" s="24">
        <f>SUMIFS(PASTE_FLEX_TRACKER!$D:$D,PASTE_FLEX_TRACKER!$E:$E,MAIN!$A3047,PASTE_FLEX_TRACKER!$B:$B,MAIN!$D3047)</f>
        <v>0</v>
      </c>
      <c r="M3047" s="35" t="s">
        <v>133</v>
      </c>
      <c r="N3047" s="46" t="s">
        <v>563</v>
      </c>
      <c r="O3047" s="46">
        <f>SUMIFS(MAN_ADJ!$L:$L,MAN_ADJ!$K:$K,MAIN!$D3047,MAN_ADJ!$J:$J,MAIN!$S3047)</f>
        <v>0</v>
      </c>
      <c r="P3047" s="25">
        <f t="shared" si="873"/>
        <v>0</v>
      </c>
      <c r="Q3047" s="28">
        <f t="shared" si="864"/>
        <v>0</v>
      </c>
      <c r="R3047" s="38">
        <f t="shared" si="863"/>
        <v>6.9939999999999998</v>
      </c>
      <c r="S3047" t="s">
        <v>280</v>
      </c>
      <c r="U3047" t="s">
        <v>577</v>
      </c>
      <c r="V3047" t="s">
        <v>735</v>
      </c>
    </row>
    <row r="3048" spans="1:22" x14ac:dyDescent="0.25">
      <c r="A3048" s="17" t="s">
        <v>71</v>
      </c>
      <c r="B3048" s="17" t="s">
        <v>93</v>
      </c>
      <c r="C3048" s="17" t="s">
        <v>132</v>
      </c>
      <c r="D3048" s="17" t="s">
        <v>110</v>
      </c>
      <c r="E3048" s="24">
        <f>IF(U3048="SC",SUMIFS(SC!F:F,SC!A:A,MAIN!D3048,SC!B:B,MAIN!A3048),SUMIFS(Allocations!$H:$H,Allocations!$A:$A,MAIN!$A3048,Allocations!$B:$B,MAIN!$D3048))</f>
        <v>0.30600000000000005</v>
      </c>
      <c r="F3048" s="24">
        <f>IF(U3048="SC",SUMIFS(SC!J:J,SC!A:A,MAIN!D3048,SC!B:B,MAIN!A3048),SUMIFS(Allocations!M:M,Allocations!A:A,MAIN!A3048,Allocations!B:B,MAIN!D3048))</f>
        <v>0</v>
      </c>
      <c r="G3048" s="24">
        <f t="shared" si="871"/>
        <v>0.30600000000000005</v>
      </c>
      <c r="H3048" s="24">
        <f>IFERROR(VLOOKUP(S3048,Swaps_wk!$A$2:$AP$151,HLOOKUP(MAIN!D3048,Swaps_wk!$B$2:$AP$151,150,FALSE),FALSE),0)</f>
        <v>0</v>
      </c>
      <c r="I3048" s="24">
        <f>SUMIFS(PASTE_DQS_TRACKER!$D:$D,PASTE_DQS_TRACKER!$C:$C,MAIN!$S3048,PASTE_DQS_TRACKER!$B:$B,MAIN!$D3048)-SUMIFS(PASTE_DQS_TRACKER!$D:$D,PASTE_DQS_TRACKER!$C:$C,MAIN!$S3048,PASTE_DQS_TRACKER!$E:$E,MAIN!$D3048)</f>
        <v>0</v>
      </c>
      <c r="J3048" s="25">
        <f t="shared" si="872"/>
        <v>0.30600000000000005</v>
      </c>
      <c r="K3048" s="24">
        <f>IFERROR(IF(V3048="Flex",0,IF(D3048=$D$30,VLOOKUP(A3048,MMO_o10M_lease!$A$1:$F$51,5,FALSE),IF(D3048=$D$26,VLOOKUP(D3048,LANDINGS!$A$3:$BR$40,HLOOKUP(A3048,LANDINGS!$B$1:$CF$42,42,FALSE),FALSE)-IFERROR(VLOOKUP(A3048,MMO_o10M_lease!$A$1:$F$38,5,FALSE),0),VLOOKUP(D3048,LANDINGS!$A$3:$CF$40,HLOOKUP(A3048,LANDINGS!$B$1:$CF$42,42,FALSE),FALSE)))),0)</f>
        <v>0</v>
      </c>
      <c r="L3048" s="24">
        <f>SUMIFS(PASTE_FLEX_TRACKER!$D:$D,PASTE_FLEX_TRACKER!$E:$E,MAIN!$A3048,PASTE_FLEX_TRACKER!$B:$B,MAIN!$D3048)</f>
        <v>0</v>
      </c>
      <c r="M3048" s="35" t="s">
        <v>133</v>
      </c>
      <c r="N3048" s="46" t="s">
        <v>563</v>
      </c>
      <c r="O3048" s="46">
        <f>SUMIFS(MAN_ADJ!$L:$L,MAN_ADJ!$K:$K,MAIN!$D3048,MAN_ADJ!$J:$J,MAIN!$S3048)</f>
        <v>0</v>
      </c>
      <c r="P3048" s="25">
        <f t="shared" si="873"/>
        <v>0</v>
      </c>
      <c r="Q3048" s="28">
        <f t="shared" si="864"/>
        <v>0</v>
      </c>
      <c r="R3048" s="38">
        <f t="shared" si="863"/>
        <v>0.30600000000000005</v>
      </c>
      <c r="S3048" t="s">
        <v>280</v>
      </c>
      <c r="U3048" t="s">
        <v>577</v>
      </c>
      <c r="V3048" t="s">
        <v>735</v>
      </c>
    </row>
    <row r="3049" spans="1:22" x14ac:dyDescent="0.25">
      <c r="A3049" s="17" t="s">
        <v>71</v>
      </c>
      <c r="B3049" s="17" t="s">
        <v>93</v>
      </c>
      <c r="C3049" s="17" t="s">
        <v>132</v>
      </c>
      <c r="D3049" s="17" t="s">
        <v>111</v>
      </c>
      <c r="E3049" s="24">
        <f>IF(U3049="SC",SUMIFS(SC!F:F,SC!A:A,MAIN!D3049,SC!B:B,MAIN!A3049),SUMIFS(Allocations!$H:$H,Allocations!$A:$A,MAIN!$A3049,Allocations!$B:$B,MAIN!$D3049))</f>
        <v>1.7155000000000002</v>
      </c>
      <c r="F3049" s="24">
        <f>IF(U3049="SC",SUMIFS(SC!J:J,SC!A:A,MAIN!D3049,SC!B:B,MAIN!A3049),SUMIFS(Allocations!M:M,Allocations!A:A,MAIN!A3049,Allocations!B:B,MAIN!D3049))</f>
        <v>0</v>
      </c>
      <c r="G3049" s="24">
        <f t="shared" si="871"/>
        <v>1.7155000000000002</v>
      </c>
      <c r="H3049" s="24">
        <f>IFERROR(VLOOKUP(S3049,Swaps_wk!$A$2:$AP$151,HLOOKUP(MAIN!D3049,Swaps_wk!$B$2:$AP$151,150,FALSE),FALSE),0)</f>
        <v>0</v>
      </c>
      <c r="I3049" s="24">
        <f>SUMIFS(PASTE_DQS_TRACKER!$D:$D,PASTE_DQS_TRACKER!$C:$C,MAIN!$S3049,PASTE_DQS_TRACKER!$B:$B,MAIN!$D3049)-SUMIFS(PASTE_DQS_TRACKER!$D:$D,PASTE_DQS_TRACKER!$C:$C,MAIN!$S3049,PASTE_DQS_TRACKER!$E:$E,MAIN!$D3049)</f>
        <v>0</v>
      </c>
      <c r="J3049" s="25">
        <f t="shared" si="872"/>
        <v>1.7155000000000002</v>
      </c>
      <c r="K3049" s="24">
        <f>IFERROR(IF(V3049="Flex",0,IF(D3049=$D$30,VLOOKUP(A3049,MMO_o10M_lease!$A$1:$F$51,5,FALSE),IF(D3049=$D$26,VLOOKUP(D3049,LANDINGS!$A$3:$BR$40,HLOOKUP(A3049,LANDINGS!$B$1:$CF$42,42,FALSE),FALSE)-IFERROR(VLOOKUP(A3049,MMO_o10M_lease!$A$1:$F$38,5,FALSE),0),VLOOKUP(D3049,LANDINGS!$A$3:$CF$40,HLOOKUP(A3049,LANDINGS!$B$1:$CF$42,42,FALSE),FALSE)))),0)</f>
        <v>0</v>
      </c>
      <c r="L3049" s="24">
        <f>SUMIFS(PASTE_FLEX_TRACKER!$D:$D,PASTE_FLEX_TRACKER!$E:$E,MAIN!$A3049,PASTE_FLEX_TRACKER!$B:$B,MAIN!$D3049)</f>
        <v>0</v>
      </c>
      <c r="M3049" s="35" t="s">
        <v>133</v>
      </c>
      <c r="N3049" s="46" t="s">
        <v>563</v>
      </c>
      <c r="O3049" s="46">
        <f>SUMIFS(MAN_ADJ!$L:$L,MAN_ADJ!$K:$K,MAIN!$D3049,MAN_ADJ!$J:$J,MAIN!$S3049)</f>
        <v>0</v>
      </c>
      <c r="P3049" s="25">
        <f t="shared" si="873"/>
        <v>0</v>
      </c>
      <c r="Q3049" s="28">
        <f t="shared" si="864"/>
        <v>0</v>
      </c>
      <c r="R3049" s="38">
        <f t="shared" si="863"/>
        <v>1.7155000000000002</v>
      </c>
      <c r="S3049" t="s">
        <v>280</v>
      </c>
      <c r="U3049" t="s">
        <v>577</v>
      </c>
      <c r="V3049" t="s">
        <v>735</v>
      </c>
    </row>
    <row r="3050" spans="1:22" x14ac:dyDescent="0.25">
      <c r="A3050" s="17" t="s">
        <v>71</v>
      </c>
      <c r="B3050" s="17" t="s">
        <v>93</v>
      </c>
      <c r="C3050" s="17" t="s">
        <v>132</v>
      </c>
      <c r="D3050" s="17" t="s">
        <v>112</v>
      </c>
      <c r="E3050" s="24">
        <f>IF(U3050="SC",SUMIFS(SC!F:F,SC!A:A,MAIN!D3050,SC!B:B,MAIN!A3050),SUMIFS(Allocations!$H:$H,Allocations!$A:$A,MAIN!$A3050,Allocations!$B:$B,MAIN!$D3050))</f>
        <v>0</v>
      </c>
      <c r="F3050" s="24">
        <f>IF(U3050="SC",SUMIFS(SC!J:J,SC!A:A,MAIN!D3050,SC!B:B,MAIN!A3050),SUMIFS(Allocations!M:M,Allocations!A:A,MAIN!A3050,Allocations!B:B,MAIN!D3050))</f>
        <v>0</v>
      </c>
      <c r="G3050" s="24">
        <f t="shared" si="871"/>
        <v>0</v>
      </c>
      <c r="H3050" s="24">
        <f>IFERROR(VLOOKUP(S3050,Swaps_wk!$A$2:$AP$151,HLOOKUP(MAIN!D3050,Swaps_wk!$B$2:$AP$151,150,FALSE),FALSE),0)</f>
        <v>0</v>
      </c>
      <c r="I3050" s="24">
        <f>SUMIFS(PASTE_DQS_TRACKER!$D:$D,PASTE_DQS_TRACKER!$C:$C,MAIN!$S3050,PASTE_DQS_TRACKER!$B:$B,MAIN!$D3050)-SUMIFS(PASTE_DQS_TRACKER!$D:$D,PASTE_DQS_TRACKER!$C:$C,MAIN!$S3050,PASTE_DQS_TRACKER!$E:$E,MAIN!$D3050)</f>
        <v>0</v>
      </c>
      <c r="J3050" s="25">
        <f t="shared" si="872"/>
        <v>0</v>
      </c>
      <c r="K3050" s="24">
        <f>IFERROR(IF(V3050="Flex",0,IF(D3050=$D$30,VLOOKUP(A3050,MMO_o10M_lease!$A$1:$F$51,5,FALSE),IF(D3050=$D$26,VLOOKUP(D3050,LANDINGS!$A$3:$BR$40,HLOOKUP(A3050,LANDINGS!$B$1:$CF$42,42,FALSE),FALSE)-IFERROR(VLOOKUP(A3050,MMO_o10M_lease!$A$1:$F$38,5,FALSE),0),VLOOKUP(D3050,LANDINGS!$A$3:$CF$40,HLOOKUP(A3050,LANDINGS!$B$1:$CF$42,42,FALSE),FALSE)))),0)</f>
        <v>0</v>
      </c>
      <c r="L3050" s="24">
        <f>SUMIFS(PASTE_FLEX_TRACKER!$D:$D,PASTE_FLEX_TRACKER!$E:$E,MAIN!$A3050,PASTE_FLEX_TRACKER!$B:$B,MAIN!$D3050)</f>
        <v>0</v>
      </c>
      <c r="M3050" s="35" t="s">
        <v>133</v>
      </c>
      <c r="N3050" s="46" t="s">
        <v>563</v>
      </c>
      <c r="O3050" s="46">
        <f>SUMIFS(MAN_ADJ!$L:$L,MAN_ADJ!$K:$K,MAIN!$D3050,MAN_ADJ!$J:$J,MAIN!$S3050)</f>
        <v>0</v>
      </c>
      <c r="P3050" s="25">
        <f t="shared" si="873"/>
        <v>0</v>
      </c>
      <c r="Q3050" s="28" t="str">
        <f t="shared" si="864"/>
        <v>n/a</v>
      </c>
      <c r="R3050" s="38">
        <f t="shared" si="863"/>
        <v>0</v>
      </c>
      <c r="S3050" t="s">
        <v>280</v>
      </c>
      <c r="U3050" t="s">
        <v>577</v>
      </c>
      <c r="V3050" t="s">
        <v>735</v>
      </c>
    </row>
    <row r="3051" spans="1:22" x14ac:dyDescent="0.25">
      <c r="A3051" s="17" t="s">
        <v>71</v>
      </c>
      <c r="B3051" s="17" t="s">
        <v>93</v>
      </c>
      <c r="C3051" s="17" t="s">
        <v>132</v>
      </c>
      <c r="D3051" s="17" t="s">
        <v>113</v>
      </c>
      <c r="E3051" s="24">
        <f>IF(U3051="SC",SUMIFS(SC!F:F,SC!A:A,MAIN!D3051,SC!B:B,MAIN!A3051),SUMIFS(Allocations!$H:$H,Allocations!$A:$A,MAIN!$A3051,Allocations!$B:$B,MAIN!$D3051))</f>
        <v>0</v>
      </c>
      <c r="F3051" s="24">
        <f>IF(U3051="SC",SUMIFS(SC!J:J,SC!A:A,MAIN!D3051,SC!B:B,MAIN!A3051),SUMIFS(Allocations!M:M,Allocations!A:A,MAIN!A3051,Allocations!B:B,MAIN!D3051))</f>
        <v>0</v>
      </c>
      <c r="G3051" s="24">
        <f t="shared" si="871"/>
        <v>0</v>
      </c>
      <c r="H3051" s="24">
        <f>IFERROR(VLOOKUP(S3051,Swaps_wk!$A$2:$AP$151,HLOOKUP(MAIN!D3051,Swaps_wk!$B$2:$AP$151,150,FALSE),FALSE),0)</f>
        <v>0</v>
      </c>
      <c r="I3051" s="24">
        <f>SUMIFS(PASTE_DQS_TRACKER!$D:$D,PASTE_DQS_TRACKER!$C:$C,MAIN!$S3051,PASTE_DQS_TRACKER!$B:$B,MAIN!$D3051)-SUMIFS(PASTE_DQS_TRACKER!$D:$D,PASTE_DQS_TRACKER!$C:$C,MAIN!$S3051,PASTE_DQS_TRACKER!$E:$E,MAIN!$D3051)</f>
        <v>0</v>
      </c>
      <c r="J3051" s="25">
        <f t="shared" si="872"/>
        <v>0</v>
      </c>
      <c r="K3051" s="24">
        <f>IFERROR(IF(V3051="Flex",0,IF(D3051=$D$30,VLOOKUP(A3051,MMO_o10M_lease!$A$1:$F$51,5,FALSE),IF(D3051=$D$26,VLOOKUP(D3051,LANDINGS!$A$3:$BR$40,HLOOKUP(A3051,LANDINGS!$B$1:$CF$42,42,FALSE),FALSE)-IFERROR(VLOOKUP(A3051,MMO_o10M_lease!$A$1:$F$38,5,FALSE),0),VLOOKUP(D3051,LANDINGS!$A$3:$CF$40,HLOOKUP(A3051,LANDINGS!$B$1:$CF$42,42,FALSE),FALSE)))),0)</f>
        <v>0</v>
      </c>
      <c r="L3051" s="24">
        <f>SUMIFS(PASTE_FLEX_TRACKER!$D:$D,PASTE_FLEX_TRACKER!$E:$E,MAIN!$A3051,PASTE_FLEX_TRACKER!$B:$B,MAIN!$D3051)</f>
        <v>0</v>
      </c>
      <c r="M3051" s="35" t="s">
        <v>133</v>
      </c>
      <c r="N3051" s="46" t="s">
        <v>563</v>
      </c>
      <c r="O3051" s="46">
        <f>SUMIFS(MAN_ADJ!$L:$L,MAN_ADJ!$K:$K,MAIN!$D3051,MAN_ADJ!$J:$J,MAIN!$S3051)</f>
        <v>0</v>
      </c>
      <c r="P3051" s="25">
        <f t="shared" si="873"/>
        <v>0</v>
      </c>
      <c r="Q3051" s="28" t="str">
        <f t="shared" si="864"/>
        <v>n/a</v>
      </c>
      <c r="R3051" s="38">
        <f t="shared" si="863"/>
        <v>0</v>
      </c>
      <c r="S3051" t="s">
        <v>280</v>
      </c>
      <c r="U3051" t="s">
        <v>577</v>
      </c>
      <c r="V3051" t="s">
        <v>735</v>
      </c>
    </row>
    <row r="3052" spans="1:22" x14ac:dyDescent="0.25">
      <c r="A3052" s="17" t="s">
        <v>71</v>
      </c>
      <c r="B3052" s="17" t="s">
        <v>93</v>
      </c>
      <c r="C3052" s="17" t="s">
        <v>132</v>
      </c>
      <c r="D3052" s="17" t="s">
        <v>114</v>
      </c>
      <c r="E3052" s="24">
        <f>IF(U3052="SC",SUMIFS(SC!F:F,SC!A:A,MAIN!D3052,SC!B:B,MAIN!A3052),SUMIFS(Allocations!$H:$H,Allocations!$A:$A,MAIN!$A3052,Allocations!$B:$B,MAIN!$D3052))</f>
        <v>12.209299999999999</v>
      </c>
      <c r="F3052" s="24">
        <f>IF(U3052="SC",SUMIFS(SC!J:J,SC!A:A,MAIN!D3052,SC!B:B,MAIN!A3052),SUMIFS(Allocations!M:M,Allocations!A:A,MAIN!A3052,Allocations!B:B,MAIN!D3052))</f>
        <v>0</v>
      </c>
      <c r="G3052" s="24">
        <f t="shared" si="871"/>
        <v>12.209299999999999</v>
      </c>
      <c r="H3052" s="24">
        <f>IFERROR(VLOOKUP(S3052,Swaps_wk!$A$2:$AP$151,HLOOKUP(MAIN!D3052,Swaps_wk!$B$2:$AP$151,150,FALSE),FALSE),0)</f>
        <v>0</v>
      </c>
      <c r="I3052" s="24">
        <f>SUMIFS(PASTE_DQS_TRACKER!$D:$D,PASTE_DQS_TRACKER!$C:$C,MAIN!$S3052,PASTE_DQS_TRACKER!$B:$B,MAIN!$D3052)-SUMIFS(PASTE_DQS_TRACKER!$D:$D,PASTE_DQS_TRACKER!$C:$C,MAIN!$S3052,PASTE_DQS_TRACKER!$E:$E,MAIN!$D3052)</f>
        <v>-5</v>
      </c>
      <c r="J3052" s="25">
        <f t="shared" si="872"/>
        <v>7.2092999999999989</v>
      </c>
      <c r="K3052" s="24">
        <f>IFERROR(IF(V3052="Flex",0,IF(D3052=$D$30,VLOOKUP(A3052,MMO_o10M_lease!$A$1:$F$51,5,FALSE),IF(D3052=$D$26,VLOOKUP(D3052,LANDINGS!$A$3:$BR$40,HLOOKUP(A3052,LANDINGS!$B$1:$CF$42,42,FALSE),FALSE)-IFERROR(VLOOKUP(A3052,MMO_o10M_lease!$A$1:$F$38,5,FALSE),0),VLOOKUP(D3052,LANDINGS!$A$3:$CF$40,HLOOKUP(A3052,LANDINGS!$B$1:$CF$42,42,FALSE),FALSE)))),0)</f>
        <v>0</v>
      </c>
      <c r="L3052" s="24">
        <f>SUMIFS(PASTE_FLEX_TRACKER!$D:$D,PASTE_FLEX_TRACKER!$E:$E,MAIN!$A3052,PASTE_FLEX_TRACKER!$B:$B,MAIN!$D3052)</f>
        <v>0</v>
      </c>
      <c r="M3052" s="35" t="s">
        <v>133</v>
      </c>
      <c r="N3052" s="46" t="s">
        <v>563</v>
      </c>
      <c r="O3052" s="46">
        <f>SUMIFS(MAN_ADJ!$L:$L,MAN_ADJ!$K:$K,MAIN!$D3052,MAN_ADJ!$J:$J,MAIN!$S3052)</f>
        <v>0</v>
      </c>
      <c r="P3052" s="25">
        <f t="shared" si="873"/>
        <v>0</v>
      </c>
      <c r="Q3052" s="28">
        <f t="shared" si="864"/>
        <v>0</v>
      </c>
      <c r="R3052" s="38">
        <f t="shared" si="863"/>
        <v>7.2092999999999989</v>
      </c>
      <c r="S3052" t="s">
        <v>280</v>
      </c>
      <c r="U3052" t="s">
        <v>577</v>
      </c>
      <c r="V3052" t="s">
        <v>735</v>
      </c>
    </row>
    <row r="3053" spans="1:22" x14ac:dyDescent="0.25">
      <c r="A3053" s="17" t="s">
        <v>71</v>
      </c>
      <c r="B3053" s="17" t="s">
        <v>93</v>
      </c>
      <c r="C3053" s="17" t="s">
        <v>132</v>
      </c>
      <c r="D3053" s="17" t="s">
        <v>115</v>
      </c>
      <c r="E3053" s="24">
        <f>IF(U3053="SC",SUMIFS(SC!F:F,SC!A:A,MAIN!D3053,SC!B:B,MAIN!A3053),SUMIFS(Allocations!$H:$H,Allocations!$A:$A,MAIN!$A3053,Allocations!$B:$B,MAIN!$D3053))</f>
        <v>0</v>
      </c>
      <c r="F3053" s="24">
        <f>IF(U3053="SC",SUMIFS(SC!J:J,SC!A:A,MAIN!D3053,SC!B:B,MAIN!A3053),SUMIFS(Allocations!M:M,Allocations!A:A,MAIN!A3053,Allocations!B:B,MAIN!D3053))</f>
        <v>0</v>
      </c>
      <c r="G3053" s="24">
        <f t="shared" si="871"/>
        <v>0</v>
      </c>
      <c r="H3053" s="24">
        <f>IFERROR(VLOOKUP(S3053,Swaps_wk!$A$2:$AP$151,HLOOKUP(MAIN!D3053,Swaps_wk!$B$2:$AP$151,150,FALSE),FALSE),0)</f>
        <v>0</v>
      </c>
      <c r="I3053" s="24">
        <f>SUMIFS(PASTE_DQS_TRACKER!$D:$D,PASTE_DQS_TRACKER!$C:$C,MAIN!$S3053,PASTE_DQS_TRACKER!$B:$B,MAIN!$D3053)-SUMIFS(PASTE_DQS_TRACKER!$D:$D,PASTE_DQS_TRACKER!$C:$C,MAIN!$S3053,PASTE_DQS_TRACKER!$E:$E,MAIN!$D3053)</f>
        <v>0</v>
      </c>
      <c r="J3053" s="25">
        <f t="shared" si="872"/>
        <v>0</v>
      </c>
      <c r="K3053" s="24">
        <f>IFERROR(IF(V3053="Flex",0,IF(D3053=$D$30,VLOOKUP(A3053,MMO_o10M_lease!$A$1:$F$51,5,FALSE),IF(D3053=$D$26,VLOOKUP(D3053,LANDINGS!$A$3:$BR$40,HLOOKUP(A3053,LANDINGS!$B$1:$CF$42,42,FALSE),FALSE)-IFERROR(VLOOKUP(A3053,MMO_o10M_lease!$A$1:$F$38,5,FALSE),0),VLOOKUP(D3053,LANDINGS!$A$3:$CF$40,HLOOKUP(A3053,LANDINGS!$B$1:$CF$42,42,FALSE),FALSE)))),0)</f>
        <v>0</v>
      </c>
      <c r="L3053" s="24">
        <f>SUMIFS(PASTE_FLEX_TRACKER!$D:$D,PASTE_FLEX_TRACKER!$E:$E,MAIN!$A3053,PASTE_FLEX_TRACKER!$B:$B,MAIN!$D3053)</f>
        <v>0</v>
      </c>
      <c r="M3053" s="35" t="s">
        <v>133</v>
      </c>
      <c r="N3053" s="46" t="s">
        <v>563</v>
      </c>
      <c r="O3053" s="46">
        <f>SUMIFS(MAN_ADJ!$L:$L,MAN_ADJ!$K:$K,MAIN!$D3053,MAN_ADJ!$J:$J,MAIN!$S3053)</f>
        <v>0</v>
      </c>
      <c r="P3053" s="25">
        <f t="shared" si="873"/>
        <v>0</v>
      </c>
      <c r="Q3053" s="28" t="str">
        <f t="shared" si="864"/>
        <v>n/a</v>
      </c>
      <c r="R3053" s="38">
        <f t="shared" si="863"/>
        <v>0</v>
      </c>
      <c r="S3053" t="s">
        <v>280</v>
      </c>
      <c r="U3053" t="s">
        <v>577</v>
      </c>
      <c r="V3053" t="s">
        <v>735</v>
      </c>
    </row>
    <row r="3054" spans="1:22" x14ac:dyDescent="0.25">
      <c r="A3054" s="17" t="s">
        <v>71</v>
      </c>
      <c r="B3054" s="17" t="s">
        <v>93</v>
      </c>
      <c r="C3054" s="17" t="s">
        <v>132</v>
      </c>
      <c r="D3054" s="17" t="s">
        <v>116</v>
      </c>
      <c r="E3054" s="24">
        <f>IF(U3054="SC",SUMIFS(SC!F:F,SC!A:A,MAIN!D3054,SC!B:B,MAIN!A3054),SUMIFS(Allocations!$H:$H,Allocations!$A:$A,MAIN!$A3054,Allocations!$B:$B,MAIN!$D3054))</f>
        <v>0</v>
      </c>
      <c r="F3054" s="24">
        <f>IF(U3054="SC",SUMIFS(SC!J:J,SC!A:A,MAIN!D3054,SC!B:B,MAIN!A3054),SUMIFS(Allocations!M:M,Allocations!A:A,MAIN!A3054,Allocations!B:B,MAIN!D3054))</f>
        <v>0</v>
      </c>
      <c r="G3054" s="24">
        <f t="shared" si="871"/>
        <v>0</v>
      </c>
      <c r="H3054" s="24">
        <f>IFERROR(VLOOKUP(S3054,Swaps_wk!$A$2:$AP$151,HLOOKUP(MAIN!D3054,Swaps_wk!$B$2:$AP$151,150,FALSE),FALSE),0)</f>
        <v>0</v>
      </c>
      <c r="I3054" s="24">
        <f>SUMIFS(PASTE_DQS_TRACKER!$D:$D,PASTE_DQS_TRACKER!$C:$C,MAIN!$S3054,PASTE_DQS_TRACKER!$B:$B,MAIN!$D3054)-SUMIFS(PASTE_DQS_TRACKER!$D:$D,PASTE_DQS_TRACKER!$C:$C,MAIN!$S3054,PASTE_DQS_TRACKER!$E:$E,MAIN!$D3054)</f>
        <v>0</v>
      </c>
      <c r="J3054" s="25">
        <f t="shared" si="872"/>
        <v>0</v>
      </c>
      <c r="K3054" s="24">
        <f>IFERROR(IF(V3054="Flex",0,IF(D3054=$D$30,VLOOKUP(A3054,MMO_o10M_lease!$A$1:$F$51,5,FALSE),IF(D3054=$D$26,VLOOKUP(D3054,LANDINGS!$A$3:$BR$40,HLOOKUP(A3054,LANDINGS!$B$1:$CF$42,42,FALSE),FALSE)-IFERROR(VLOOKUP(A3054,MMO_o10M_lease!$A$1:$F$38,5,FALSE),0),VLOOKUP(D3054,LANDINGS!$A$3:$CF$40,HLOOKUP(A3054,LANDINGS!$B$1:$CF$42,42,FALSE),FALSE)))),0)</f>
        <v>0</v>
      </c>
      <c r="L3054" s="24">
        <f>SUMIFS(PASTE_FLEX_TRACKER!$D:$D,PASTE_FLEX_TRACKER!$E:$E,MAIN!$A3054,PASTE_FLEX_TRACKER!$B:$B,MAIN!$D3054)</f>
        <v>0</v>
      </c>
      <c r="M3054" s="35" t="s">
        <v>133</v>
      </c>
      <c r="N3054" s="46" t="s">
        <v>563</v>
      </c>
      <c r="O3054" s="46">
        <f>SUMIFS(MAN_ADJ!$L:$L,MAN_ADJ!$K:$K,MAIN!$D3054,MAN_ADJ!$J:$J,MAIN!$S3054)</f>
        <v>0</v>
      </c>
      <c r="P3054" s="25">
        <f t="shared" si="873"/>
        <v>0</v>
      </c>
      <c r="Q3054" s="28" t="str">
        <f t="shared" si="864"/>
        <v>n/a</v>
      </c>
      <c r="R3054" s="38">
        <f t="shared" si="863"/>
        <v>0</v>
      </c>
      <c r="S3054" t="s">
        <v>280</v>
      </c>
      <c r="U3054" t="s">
        <v>577</v>
      </c>
      <c r="V3054" t="s">
        <v>735</v>
      </c>
    </row>
    <row r="3055" spans="1:22" x14ac:dyDescent="0.25">
      <c r="A3055" s="17" t="s">
        <v>71</v>
      </c>
      <c r="B3055" s="17" t="s">
        <v>93</v>
      </c>
      <c r="C3055" s="17" t="s">
        <v>132</v>
      </c>
      <c r="D3055" s="17" t="s">
        <v>117</v>
      </c>
      <c r="E3055" s="24">
        <f>IF(U3055="SC",SUMIFS(SC!F:F,SC!A:A,MAIN!D3055,SC!B:B,MAIN!A3055),SUMIFS(Allocations!$H:$H,Allocations!$A:$A,MAIN!$A3055,Allocations!$B:$B,MAIN!$D3055))</f>
        <v>0</v>
      </c>
      <c r="F3055" s="24">
        <f>IF(U3055="SC",SUMIFS(SC!J:J,SC!A:A,MAIN!D3055,SC!B:B,MAIN!A3055),SUMIFS(Allocations!M:M,Allocations!A:A,MAIN!A3055,Allocations!B:B,MAIN!D3055))</f>
        <v>0</v>
      </c>
      <c r="G3055" s="24">
        <f t="shared" si="871"/>
        <v>0</v>
      </c>
      <c r="H3055" s="24">
        <f>IFERROR(VLOOKUP(S3055,Swaps_wk!$A$2:$AP$151,HLOOKUP(MAIN!D3055,Swaps_wk!$B$2:$AP$151,150,FALSE),FALSE),0)</f>
        <v>0</v>
      </c>
      <c r="I3055" s="24">
        <f>SUMIFS(PASTE_DQS_TRACKER!$D:$D,PASTE_DQS_TRACKER!$C:$C,MAIN!$S3055,PASTE_DQS_TRACKER!$B:$B,MAIN!$D3055)-SUMIFS(PASTE_DQS_TRACKER!$D:$D,PASTE_DQS_TRACKER!$C:$C,MAIN!$S3055,PASTE_DQS_TRACKER!$E:$E,MAIN!$D3055)</f>
        <v>0</v>
      </c>
      <c r="J3055" s="25">
        <f t="shared" si="872"/>
        <v>0</v>
      </c>
      <c r="K3055" s="24">
        <f>IFERROR(IF(V3055="Flex",0,IF(D3055=$D$30,VLOOKUP(A3055,MMO_o10M_lease!$A$1:$F$51,5,FALSE),IF(D3055=$D$26,VLOOKUP(D3055,LANDINGS!$A$3:$BR$40,HLOOKUP(A3055,LANDINGS!$B$1:$CF$42,42,FALSE),FALSE)-IFERROR(VLOOKUP(A3055,MMO_o10M_lease!$A$1:$F$38,5,FALSE),0),VLOOKUP(D3055,LANDINGS!$A$3:$CF$40,HLOOKUP(A3055,LANDINGS!$B$1:$CF$42,42,FALSE),FALSE)))),0)</f>
        <v>0</v>
      </c>
      <c r="L3055" s="24">
        <f>SUMIFS(PASTE_FLEX_TRACKER!$D:$D,PASTE_FLEX_TRACKER!$E:$E,MAIN!$A3055,PASTE_FLEX_TRACKER!$B:$B,MAIN!$D3055)</f>
        <v>0</v>
      </c>
      <c r="M3055" s="35" t="s">
        <v>133</v>
      </c>
      <c r="N3055" s="46" t="s">
        <v>563</v>
      </c>
      <c r="O3055" s="46">
        <f>SUMIFS(MAN_ADJ!$L:$L,MAN_ADJ!$K:$K,MAIN!$D3055,MAN_ADJ!$J:$J,MAIN!$S3055)</f>
        <v>0</v>
      </c>
      <c r="P3055" s="25">
        <f t="shared" si="873"/>
        <v>0</v>
      </c>
      <c r="Q3055" s="28" t="str">
        <f t="shared" si="864"/>
        <v>n/a</v>
      </c>
      <c r="R3055" s="38">
        <f t="shared" si="863"/>
        <v>0</v>
      </c>
      <c r="S3055" t="s">
        <v>280</v>
      </c>
      <c r="U3055" t="s">
        <v>577</v>
      </c>
      <c r="V3055" t="s">
        <v>735</v>
      </c>
    </row>
    <row r="3056" spans="1:22" x14ac:dyDescent="0.25">
      <c r="A3056" s="17" t="s">
        <v>71</v>
      </c>
      <c r="B3056" s="17" t="s">
        <v>93</v>
      </c>
      <c r="C3056" s="17" t="s">
        <v>132</v>
      </c>
      <c r="D3056" s="17" t="s">
        <v>118</v>
      </c>
      <c r="E3056" s="24">
        <f>IF(U3056="SC",SUMIFS(SC!F:F,SC!A:A,MAIN!D3056,SC!B:B,MAIN!A3056),SUMIFS(Allocations!$H:$H,Allocations!$A:$A,MAIN!$A3056,Allocations!$B:$B,MAIN!$D3056))</f>
        <v>0</v>
      </c>
      <c r="F3056" s="24">
        <f>IF(U3056="SC",SUMIFS(SC!J:J,SC!A:A,MAIN!D3056,SC!B:B,MAIN!A3056),SUMIFS(Allocations!M:M,Allocations!A:A,MAIN!A3056,Allocations!B:B,MAIN!D3056))</f>
        <v>0</v>
      </c>
      <c r="G3056" s="24">
        <f t="shared" si="871"/>
        <v>0</v>
      </c>
      <c r="H3056" s="24">
        <f>IFERROR(VLOOKUP(S3056,Swaps_wk!$A$2:$AP$151,HLOOKUP(MAIN!D3056,Swaps_wk!$B$2:$AP$151,150,FALSE),FALSE),0)</f>
        <v>0</v>
      </c>
      <c r="I3056" s="24">
        <f>SUMIFS(PASTE_DQS_TRACKER!$D:$D,PASTE_DQS_TRACKER!$C:$C,MAIN!$S3056,PASTE_DQS_TRACKER!$B:$B,MAIN!$D3056)-SUMIFS(PASTE_DQS_TRACKER!$D:$D,PASTE_DQS_TRACKER!$C:$C,MAIN!$S3056,PASTE_DQS_TRACKER!$E:$E,MAIN!$D3056)</f>
        <v>0</v>
      </c>
      <c r="J3056" s="25">
        <f t="shared" si="872"/>
        <v>0</v>
      </c>
      <c r="K3056" s="24">
        <f>IFERROR(IF(V3056="Flex",0,IF(D3056=$D$30,VLOOKUP(A3056,MMO_o10M_lease!$A$1:$F$51,5,FALSE),IF(D3056=$D$26,VLOOKUP(D3056,LANDINGS!$A$3:$BR$40,HLOOKUP(A3056,LANDINGS!$B$1:$CF$42,42,FALSE),FALSE)-IFERROR(VLOOKUP(A3056,MMO_o10M_lease!$A$1:$F$38,5,FALSE),0),VLOOKUP(D3056,LANDINGS!$A$3:$CF$40,HLOOKUP(A3056,LANDINGS!$B$1:$CF$42,42,FALSE),FALSE)))),0)</f>
        <v>0</v>
      </c>
      <c r="L3056" s="24">
        <f>SUMIFS(PASTE_FLEX_TRACKER!$D:$D,PASTE_FLEX_TRACKER!$E:$E,MAIN!$A3056,PASTE_FLEX_TRACKER!$B:$B,MAIN!$D3056)</f>
        <v>0</v>
      </c>
      <c r="M3056" s="35" t="s">
        <v>133</v>
      </c>
      <c r="N3056" s="46" t="s">
        <v>563</v>
      </c>
      <c r="O3056" s="46">
        <f>SUMIFS(MAN_ADJ!$L:$L,MAN_ADJ!$K:$K,MAIN!$D3056,MAN_ADJ!$J:$J,MAIN!$S3056)</f>
        <v>0</v>
      </c>
      <c r="P3056" s="25">
        <f t="shared" si="873"/>
        <v>0</v>
      </c>
      <c r="Q3056" s="28" t="str">
        <f t="shared" si="864"/>
        <v>n/a</v>
      </c>
      <c r="R3056" s="38">
        <f t="shared" si="863"/>
        <v>0</v>
      </c>
      <c r="S3056" t="s">
        <v>280</v>
      </c>
      <c r="U3056" t="s">
        <v>577</v>
      </c>
      <c r="V3056" t="s">
        <v>735</v>
      </c>
    </row>
    <row r="3057" spans="1:22" x14ac:dyDescent="0.25">
      <c r="A3057" s="17" t="s">
        <v>71</v>
      </c>
      <c r="B3057" s="17" t="s">
        <v>93</v>
      </c>
      <c r="C3057" s="17" t="s">
        <v>132</v>
      </c>
      <c r="D3057" s="17" t="s">
        <v>119</v>
      </c>
      <c r="E3057" s="24">
        <f>IF(U3057="SC",SUMIFS(SC!F:F,SC!A:A,MAIN!D3057,SC!B:B,MAIN!A3057),SUMIFS(Allocations!$H:$H,Allocations!$A:$A,MAIN!$A3057,Allocations!$B:$B,MAIN!$D3057))</f>
        <v>0</v>
      </c>
      <c r="F3057" s="24">
        <f>IF(U3057="SC",SUMIFS(SC!J:J,SC!A:A,MAIN!D3057,SC!B:B,MAIN!A3057),SUMIFS(Allocations!M:M,Allocations!A:A,MAIN!A3057,Allocations!B:B,MAIN!D3057))</f>
        <v>0</v>
      </c>
      <c r="G3057" s="24">
        <f t="shared" si="871"/>
        <v>0</v>
      </c>
      <c r="H3057" s="24">
        <f>IFERROR(VLOOKUP(S3057,Swaps_wk!$A$2:$AP$151,HLOOKUP(MAIN!D3057,Swaps_wk!$B$2:$AP$151,150,FALSE),FALSE),0)</f>
        <v>0</v>
      </c>
      <c r="I3057" s="24">
        <f>SUMIFS(PASTE_DQS_TRACKER!$D:$D,PASTE_DQS_TRACKER!$C:$C,MAIN!$S3057,PASTE_DQS_TRACKER!$B:$B,MAIN!$D3057)-SUMIFS(PASTE_DQS_TRACKER!$D:$D,PASTE_DQS_TRACKER!$C:$C,MAIN!$S3057,PASTE_DQS_TRACKER!$E:$E,MAIN!$D3057)</f>
        <v>0</v>
      </c>
      <c r="J3057" s="25">
        <f t="shared" si="872"/>
        <v>0</v>
      </c>
      <c r="K3057" s="24">
        <f>IFERROR(IF(V3057="Flex",0,IF(D3057=$D$30,VLOOKUP(A3057,MMO_o10M_lease!$A$1:$F$51,5,FALSE),IF(D3057=$D$26,VLOOKUP(D3057,LANDINGS!$A$3:$BR$40,HLOOKUP(A3057,LANDINGS!$B$1:$CF$42,42,FALSE),FALSE)-IFERROR(VLOOKUP(A3057,MMO_o10M_lease!$A$1:$F$38,5,FALSE),0),VLOOKUP(D3057,LANDINGS!$A$3:$CF$40,HLOOKUP(A3057,LANDINGS!$B$1:$CF$42,42,FALSE),FALSE)))),0)</f>
        <v>0</v>
      </c>
      <c r="L3057" s="24">
        <f>SUMIFS(PASTE_FLEX_TRACKER!$D:$D,PASTE_FLEX_TRACKER!$E:$E,MAIN!$A3057,PASTE_FLEX_TRACKER!$B:$B,MAIN!$D3057)</f>
        <v>0</v>
      </c>
      <c r="M3057" s="35" t="s">
        <v>133</v>
      </c>
      <c r="N3057" s="46" t="s">
        <v>563</v>
      </c>
      <c r="O3057" s="46">
        <f>SUMIFS(MAN_ADJ!$L:$L,MAN_ADJ!$K:$K,MAIN!$D3057,MAN_ADJ!$J:$J,MAIN!$S3057)</f>
        <v>0</v>
      </c>
      <c r="P3057" s="25">
        <f t="shared" si="873"/>
        <v>0</v>
      </c>
      <c r="Q3057" s="28" t="str">
        <f t="shared" si="864"/>
        <v>n/a</v>
      </c>
      <c r="R3057" s="38">
        <f t="shared" si="863"/>
        <v>0</v>
      </c>
      <c r="S3057" t="s">
        <v>280</v>
      </c>
      <c r="U3057" t="s">
        <v>577</v>
      </c>
      <c r="V3057" t="s">
        <v>735</v>
      </c>
    </row>
    <row r="3058" spans="1:22" x14ac:dyDescent="0.25">
      <c r="A3058" s="17" t="s">
        <v>71</v>
      </c>
      <c r="B3058" s="17" t="s">
        <v>93</v>
      </c>
      <c r="C3058" s="17" t="s">
        <v>132</v>
      </c>
      <c r="D3058" s="17" t="s">
        <v>120</v>
      </c>
      <c r="E3058" s="24">
        <f>IF(U3058="SC",SUMIFS(SC!F:F,SC!A:A,MAIN!D3058,SC!B:B,MAIN!A3058),SUMIFS(Allocations!$H:$H,Allocations!$A:$A,MAIN!$A3058,Allocations!$B:$B,MAIN!$D3058))</f>
        <v>0</v>
      </c>
      <c r="F3058" s="24">
        <f>IF(U3058="SC",SUMIFS(SC!J:J,SC!A:A,MAIN!D3058,SC!B:B,MAIN!A3058),SUMIFS(Allocations!M:M,Allocations!A:A,MAIN!A3058,Allocations!B:B,MAIN!D3058))</f>
        <v>0</v>
      </c>
      <c r="G3058" s="24">
        <f t="shared" si="871"/>
        <v>0</v>
      </c>
      <c r="H3058" s="24">
        <f>IFERROR(VLOOKUP(S3058,Swaps_wk!$A$2:$AP$151,HLOOKUP(MAIN!D3058,Swaps_wk!$B$2:$AP$151,150,FALSE),FALSE),0)</f>
        <v>0</v>
      </c>
      <c r="I3058" s="24">
        <f>SUMIFS(PASTE_DQS_TRACKER!$D:$D,PASTE_DQS_TRACKER!$C:$C,MAIN!$S3058,PASTE_DQS_TRACKER!$B:$B,MAIN!$D3058)-SUMIFS(PASTE_DQS_TRACKER!$D:$D,PASTE_DQS_TRACKER!$C:$C,MAIN!$S3058,PASTE_DQS_TRACKER!$E:$E,MAIN!$D3058)</f>
        <v>0</v>
      </c>
      <c r="J3058" s="25">
        <f t="shared" si="872"/>
        <v>0</v>
      </c>
      <c r="K3058" s="24">
        <f>IFERROR(IF(V3058="Flex",0,IF(D3058=$D$30,VLOOKUP(A3058,MMO_o10M_lease!$A$1:$F$51,5,FALSE),IF(D3058=$D$26,VLOOKUP(D3058,LANDINGS!$A$3:$BR$40,HLOOKUP(A3058,LANDINGS!$B$1:$CF$42,42,FALSE),FALSE)-IFERROR(VLOOKUP(A3058,MMO_o10M_lease!$A$1:$F$38,5,FALSE),0),VLOOKUP(D3058,LANDINGS!$A$3:$CF$40,HLOOKUP(A3058,LANDINGS!$B$1:$CF$42,42,FALSE),FALSE)))),0)</f>
        <v>0</v>
      </c>
      <c r="L3058" s="24">
        <f>SUMIFS(PASTE_FLEX_TRACKER!$D:$D,PASTE_FLEX_TRACKER!$E:$E,MAIN!$A3058,PASTE_FLEX_TRACKER!$B:$B,MAIN!$D3058)</f>
        <v>0</v>
      </c>
      <c r="M3058" s="35" t="s">
        <v>133</v>
      </c>
      <c r="N3058" s="46" t="s">
        <v>563</v>
      </c>
      <c r="O3058" s="46">
        <f>SUMIFS(MAN_ADJ!$L:$L,MAN_ADJ!$K:$K,MAIN!$D3058,MAN_ADJ!$J:$J,MAIN!$S3058)</f>
        <v>0</v>
      </c>
      <c r="P3058" s="25">
        <f t="shared" si="873"/>
        <v>0</v>
      </c>
      <c r="Q3058" s="28" t="str">
        <f t="shared" si="864"/>
        <v>n/a</v>
      </c>
      <c r="R3058" s="38">
        <f t="shared" si="863"/>
        <v>0</v>
      </c>
      <c r="S3058" t="s">
        <v>280</v>
      </c>
      <c r="U3058" t="s">
        <v>577</v>
      </c>
      <c r="V3058" t="s">
        <v>735</v>
      </c>
    </row>
    <row r="3059" spans="1:22" x14ac:dyDescent="0.25">
      <c r="A3059" s="17" t="s">
        <v>71</v>
      </c>
      <c r="B3059" s="17" t="s">
        <v>93</v>
      </c>
      <c r="C3059" s="17" t="s">
        <v>132</v>
      </c>
      <c r="D3059" s="17" t="s">
        <v>121</v>
      </c>
      <c r="E3059" s="24">
        <f>IF(U3059="SC",SUMIFS(SC!F:F,SC!A:A,MAIN!D3059,SC!B:B,MAIN!A3059),SUMIFS(Allocations!$H:$H,Allocations!$A:$A,MAIN!$A3059,Allocations!$B:$B,MAIN!$D3059))</f>
        <v>0</v>
      </c>
      <c r="F3059" s="24">
        <f>IF(U3059="SC",SUMIFS(SC!J:J,SC!A:A,MAIN!D3059,SC!B:B,MAIN!A3059),SUMIFS(Allocations!M:M,Allocations!A:A,MAIN!A3059,Allocations!B:B,MAIN!D3059))</f>
        <v>0</v>
      </c>
      <c r="G3059" s="24">
        <f t="shared" si="871"/>
        <v>0</v>
      </c>
      <c r="H3059" s="24">
        <f>IFERROR(VLOOKUP(S3059,Swaps_wk!$A$2:$AP$151,HLOOKUP(MAIN!D3059,Swaps_wk!$B$2:$AP$151,150,FALSE),FALSE),0)</f>
        <v>0</v>
      </c>
      <c r="I3059" s="24">
        <f>SUMIFS(PASTE_DQS_TRACKER!$D:$D,PASTE_DQS_TRACKER!$C:$C,MAIN!$S3059,PASTE_DQS_TRACKER!$B:$B,MAIN!$D3059)-SUMIFS(PASTE_DQS_TRACKER!$D:$D,PASTE_DQS_TRACKER!$C:$C,MAIN!$S3059,PASTE_DQS_TRACKER!$E:$E,MAIN!$D3059)</f>
        <v>0</v>
      </c>
      <c r="J3059" s="25">
        <f t="shared" si="872"/>
        <v>0</v>
      </c>
      <c r="K3059" s="24">
        <f>IFERROR(IF(V3059="Flex",0,IF(D3059=$D$30,VLOOKUP(A3059,MMO_o10M_lease!$A$1:$F$51,5,FALSE),IF(D3059=$D$26,VLOOKUP(D3059,LANDINGS!$A$3:$BR$40,HLOOKUP(A3059,LANDINGS!$B$1:$CF$42,42,FALSE),FALSE)-IFERROR(VLOOKUP(A3059,MMO_o10M_lease!$A$1:$F$38,5,FALSE),0),VLOOKUP(D3059,LANDINGS!$A$3:$CF$40,HLOOKUP(A3059,LANDINGS!$B$1:$CF$42,42,FALSE),FALSE)))),0)</f>
        <v>0</v>
      </c>
      <c r="L3059" s="24">
        <f>SUMIFS(PASTE_FLEX_TRACKER!$D:$D,PASTE_FLEX_TRACKER!$E:$E,MAIN!$A3059,PASTE_FLEX_TRACKER!$B:$B,MAIN!$D3059)</f>
        <v>0</v>
      </c>
      <c r="M3059" s="35" t="s">
        <v>133</v>
      </c>
      <c r="N3059" s="46" t="s">
        <v>563</v>
      </c>
      <c r="O3059" s="46">
        <f>SUMIFS(MAN_ADJ!$L:$L,MAN_ADJ!$K:$K,MAIN!$D3059,MAN_ADJ!$J:$J,MAIN!$S3059)</f>
        <v>0</v>
      </c>
      <c r="P3059" s="25">
        <f t="shared" si="873"/>
        <v>0</v>
      </c>
      <c r="Q3059" s="28" t="str">
        <f t="shared" si="864"/>
        <v>n/a</v>
      </c>
      <c r="R3059" s="38">
        <f t="shared" si="863"/>
        <v>0</v>
      </c>
      <c r="S3059" t="s">
        <v>280</v>
      </c>
      <c r="U3059" t="s">
        <v>577</v>
      </c>
      <c r="V3059" t="s">
        <v>735</v>
      </c>
    </row>
    <row r="3060" spans="1:22" x14ac:dyDescent="0.25">
      <c r="A3060" s="17" t="s">
        <v>71</v>
      </c>
      <c r="B3060" s="17" t="s">
        <v>93</v>
      </c>
      <c r="C3060" s="17" t="s">
        <v>132</v>
      </c>
      <c r="D3060" s="17" t="s">
        <v>122</v>
      </c>
      <c r="E3060" s="24">
        <f>IF(U3060="SC",SUMIFS(SC!F:F,SC!A:A,MAIN!D3060,SC!B:B,MAIN!A3060),SUMIFS(Allocations!$H:$H,Allocations!$A:$A,MAIN!$A3060,Allocations!$B:$B,MAIN!$D3060))</f>
        <v>0</v>
      </c>
      <c r="F3060" s="24">
        <f>IF(U3060="SC",SUMIFS(SC!J:J,SC!A:A,MAIN!D3060,SC!B:B,MAIN!A3060),SUMIFS(Allocations!M:M,Allocations!A:A,MAIN!A3060,Allocations!B:B,MAIN!D3060))</f>
        <v>0</v>
      </c>
      <c r="G3060" s="24">
        <f t="shared" si="871"/>
        <v>0</v>
      </c>
      <c r="H3060" s="24">
        <f>IFERROR(VLOOKUP(S3060,Swaps_wk!$A$2:$AP$151,HLOOKUP(MAIN!D3060,Swaps_wk!$B$2:$AP$151,150,FALSE),FALSE),0)</f>
        <v>0</v>
      </c>
      <c r="I3060" s="24">
        <f>SUMIFS(PASTE_DQS_TRACKER!$D:$D,PASTE_DQS_TRACKER!$C:$C,MAIN!$S3060,PASTE_DQS_TRACKER!$B:$B,MAIN!$D3060)-SUMIFS(PASTE_DQS_TRACKER!$D:$D,PASTE_DQS_TRACKER!$C:$C,MAIN!$S3060,PASTE_DQS_TRACKER!$E:$E,MAIN!$D3060)</f>
        <v>0</v>
      </c>
      <c r="J3060" s="25">
        <f t="shared" si="872"/>
        <v>0</v>
      </c>
      <c r="K3060" s="24">
        <f>IFERROR(IF(V3060="Flex",0,IF(D3060=$D$30,VLOOKUP(A3060,MMO_o10M_lease!$A$1:$F$51,5,FALSE),IF(D3060=$D$26,VLOOKUP(D3060,LANDINGS!$A$3:$BR$40,HLOOKUP(A3060,LANDINGS!$B$1:$CF$42,42,FALSE),FALSE)-IFERROR(VLOOKUP(A3060,MMO_o10M_lease!$A$1:$F$38,5,FALSE),0),VLOOKUP(D3060,LANDINGS!$A$3:$CF$40,HLOOKUP(A3060,LANDINGS!$B$1:$CF$42,42,FALSE),FALSE)))),0)</f>
        <v>0</v>
      </c>
      <c r="L3060" s="24">
        <f>SUMIFS(PASTE_FLEX_TRACKER!$D:$D,PASTE_FLEX_TRACKER!$E:$E,MAIN!$A3060,PASTE_FLEX_TRACKER!$B:$B,MAIN!$D3060)</f>
        <v>0</v>
      </c>
      <c r="M3060" s="35" t="s">
        <v>133</v>
      </c>
      <c r="N3060" s="46" t="s">
        <v>563</v>
      </c>
      <c r="O3060" s="46">
        <f>SUMIFS(MAN_ADJ!$L:$L,MAN_ADJ!$K:$K,MAIN!$D3060,MAN_ADJ!$J:$J,MAIN!$S3060)</f>
        <v>0</v>
      </c>
      <c r="P3060" s="25">
        <f t="shared" si="873"/>
        <v>0</v>
      </c>
      <c r="Q3060" s="28" t="str">
        <f t="shared" si="864"/>
        <v>n/a</v>
      </c>
      <c r="R3060" s="38">
        <f t="shared" si="863"/>
        <v>0</v>
      </c>
      <c r="S3060" t="s">
        <v>280</v>
      </c>
      <c r="U3060" t="s">
        <v>577</v>
      </c>
      <c r="V3060" t="s">
        <v>735</v>
      </c>
    </row>
    <row r="3061" spans="1:22" x14ac:dyDescent="0.25">
      <c r="A3061" s="17" t="s">
        <v>71</v>
      </c>
      <c r="B3061" s="17" t="s">
        <v>93</v>
      </c>
      <c r="C3061" s="17" t="s">
        <v>132</v>
      </c>
      <c r="D3061" s="17" t="s">
        <v>123</v>
      </c>
      <c r="E3061" s="24">
        <f>IF(U3061="SC",SUMIFS(SC!F:F,SC!A:A,MAIN!D3061,SC!B:B,MAIN!A3061),SUMIFS(Allocations!$H:$H,Allocations!$A:$A,MAIN!$A3061,Allocations!$B:$B,MAIN!$D3061))</f>
        <v>0</v>
      </c>
      <c r="F3061" s="24">
        <f>IF(U3061="SC",SUMIFS(SC!J:J,SC!A:A,MAIN!D3061,SC!B:B,MAIN!A3061),SUMIFS(Allocations!M:M,Allocations!A:A,MAIN!A3061,Allocations!B:B,MAIN!D3061))</f>
        <v>0</v>
      </c>
      <c r="G3061" s="24">
        <f t="shared" si="871"/>
        <v>0</v>
      </c>
      <c r="H3061" s="24">
        <f>IFERROR(VLOOKUP(S3061,Swaps_wk!$A$2:$AP$151,HLOOKUP(MAIN!D3061,Swaps_wk!$B$2:$AP$151,150,FALSE),FALSE),0)</f>
        <v>0</v>
      </c>
      <c r="I3061" s="24">
        <f>SUMIFS(PASTE_DQS_TRACKER!$D:$D,PASTE_DQS_TRACKER!$C:$C,MAIN!$S3061,PASTE_DQS_TRACKER!$B:$B,MAIN!$D3061)-SUMIFS(PASTE_DQS_TRACKER!$D:$D,PASTE_DQS_TRACKER!$C:$C,MAIN!$S3061,PASTE_DQS_TRACKER!$E:$E,MAIN!$D3061)</f>
        <v>0</v>
      </c>
      <c r="J3061" s="25">
        <f t="shared" si="872"/>
        <v>0</v>
      </c>
      <c r="K3061" s="24">
        <f>IFERROR(IF(V3061="Flex",0,IF(D3061=$D$30,VLOOKUP(A3061,MMO_o10M_lease!$A$1:$F$51,5,FALSE),IF(D3061=$D$26,VLOOKUP(D3061,LANDINGS!$A$3:$BR$40,HLOOKUP(A3061,LANDINGS!$B$1:$CF$42,42,FALSE),FALSE)-IFERROR(VLOOKUP(A3061,MMO_o10M_lease!$A$1:$F$38,5,FALSE),0),VLOOKUP(D3061,LANDINGS!$A$3:$CF$40,HLOOKUP(A3061,LANDINGS!$B$1:$CF$42,42,FALSE),FALSE)))),0)</f>
        <v>0</v>
      </c>
      <c r="L3061" s="24">
        <f>SUMIFS(PASTE_FLEX_TRACKER!$D:$D,PASTE_FLEX_TRACKER!$E:$E,MAIN!$A3061,PASTE_FLEX_TRACKER!$B:$B,MAIN!$D3061)</f>
        <v>0</v>
      </c>
      <c r="M3061" s="35" t="s">
        <v>133</v>
      </c>
      <c r="N3061" s="46" t="s">
        <v>563</v>
      </c>
      <c r="O3061" s="46">
        <f>SUMIFS(MAN_ADJ!$L:$L,MAN_ADJ!$K:$K,MAIN!$D3061,MAN_ADJ!$J:$J,MAIN!$S3061)</f>
        <v>0</v>
      </c>
      <c r="P3061" s="25">
        <f t="shared" si="873"/>
        <v>0</v>
      </c>
      <c r="Q3061" s="28" t="str">
        <f t="shared" si="864"/>
        <v>n/a</v>
      </c>
      <c r="R3061" s="38">
        <f t="shared" si="863"/>
        <v>0</v>
      </c>
      <c r="S3061" t="s">
        <v>280</v>
      </c>
      <c r="U3061" t="s">
        <v>577</v>
      </c>
      <c r="V3061" t="s">
        <v>735</v>
      </c>
    </row>
    <row r="3062" spans="1:22" x14ac:dyDescent="0.25">
      <c r="A3062" s="17" t="s">
        <v>71</v>
      </c>
      <c r="B3062" s="17" t="s">
        <v>93</v>
      </c>
      <c r="C3062" s="17" t="s">
        <v>132</v>
      </c>
      <c r="D3062" s="17" t="s">
        <v>124</v>
      </c>
      <c r="E3062" s="24">
        <f>IF(U3062="SC",SUMIFS(SC!F:F,SC!A:A,MAIN!D3062,SC!B:B,MAIN!A3062),SUMIFS(Allocations!$H:$H,Allocations!$A:$A,MAIN!$A3062,Allocations!$B:$B,MAIN!$D3062))</f>
        <v>0</v>
      </c>
      <c r="F3062" s="24">
        <f>IF(U3062="SC",SUMIFS(SC!J:J,SC!A:A,MAIN!D3062,SC!B:B,MAIN!A3062),SUMIFS(Allocations!M:M,Allocations!A:A,MAIN!A3062,Allocations!B:B,MAIN!D3062))</f>
        <v>0</v>
      </c>
      <c r="G3062" s="24">
        <f t="shared" si="871"/>
        <v>0</v>
      </c>
      <c r="H3062" s="24">
        <f>IFERROR(VLOOKUP(S3062,Swaps_wk!$A$2:$AP$151,HLOOKUP(MAIN!D3062,Swaps_wk!$B$2:$AP$151,150,FALSE),FALSE),0)</f>
        <v>0</v>
      </c>
      <c r="I3062" s="24">
        <f>SUMIFS(PASTE_DQS_TRACKER!$D:$D,PASTE_DQS_TRACKER!$C:$C,MAIN!$S3062,PASTE_DQS_TRACKER!$B:$B,MAIN!$D3062)-SUMIFS(PASTE_DQS_TRACKER!$D:$D,PASTE_DQS_TRACKER!$C:$C,MAIN!$S3062,PASTE_DQS_TRACKER!$E:$E,MAIN!$D3062)</f>
        <v>0</v>
      </c>
      <c r="J3062" s="25">
        <f t="shared" si="872"/>
        <v>0</v>
      </c>
      <c r="K3062" s="24">
        <f>IFERROR(IF(V3062="Flex",0,IF(D3062=$D$30,VLOOKUP(A3062,MMO_o10M_lease!$A$1:$F$51,5,FALSE),IF(D3062=$D$26,VLOOKUP(D3062,LANDINGS!$A$3:$BR$40,HLOOKUP(A3062,LANDINGS!$B$1:$CF$42,42,FALSE),FALSE)-IFERROR(VLOOKUP(A3062,MMO_o10M_lease!$A$1:$F$38,5,FALSE),0),VLOOKUP(D3062,LANDINGS!$A$3:$CF$40,HLOOKUP(A3062,LANDINGS!$B$1:$CF$42,42,FALSE),FALSE)))),0)</f>
        <v>0</v>
      </c>
      <c r="L3062" s="24">
        <f>SUMIFS(PASTE_FLEX_TRACKER!$D:$D,PASTE_FLEX_TRACKER!$E:$E,MAIN!$A3062,PASTE_FLEX_TRACKER!$B:$B,MAIN!$D3062)</f>
        <v>0</v>
      </c>
      <c r="M3062" s="35" t="s">
        <v>133</v>
      </c>
      <c r="N3062" s="46" t="s">
        <v>563</v>
      </c>
      <c r="O3062" s="46">
        <f>SUMIFS(MAN_ADJ!$L:$L,MAN_ADJ!$K:$K,MAIN!$D3062,MAN_ADJ!$J:$J,MAIN!$S3062)</f>
        <v>0</v>
      </c>
      <c r="P3062" s="25">
        <f t="shared" si="873"/>
        <v>0</v>
      </c>
      <c r="Q3062" s="28" t="str">
        <f t="shared" si="864"/>
        <v>n/a</v>
      </c>
      <c r="R3062" s="38">
        <f t="shared" si="863"/>
        <v>0</v>
      </c>
      <c r="S3062" t="s">
        <v>280</v>
      </c>
      <c r="U3062" t="s">
        <v>577</v>
      </c>
      <c r="V3062" t="s">
        <v>735</v>
      </c>
    </row>
    <row r="3063" spans="1:22" x14ac:dyDescent="0.25">
      <c r="A3063" s="17" t="s">
        <v>71</v>
      </c>
      <c r="B3063" s="17" t="s">
        <v>93</v>
      </c>
      <c r="C3063" s="17" t="s">
        <v>132</v>
      </c>
      <c r="D3063" s="17" t="s">
        <v>125</v>
      </c>
      <c r="E3063" s="24">
        <f>IF(U3063="SC",SUMIFS(SC!F:F,SC!A:A,MAIN!D3063,SC!B:B,MAIN!A3063),SUMIFS(Allocations!$H:$H,Allocations!$A:$A,MAIN!$A3063,Allocations!$B:$B,MAIN!$D3063))</f>
        <v>0</v>
      </c>
      <c r="F3063" s="24">
        <f>IF(U3063="SC",SUMIFS(SC!J:J,SC!A:A,MAIN!D3063,SC!B:B,MAIN!A3063),SUMIFS(Allocations!M:M,Allocations!A:A,MAIN!A3063,Allocations!B:B,MAIN!D3063))</f>
        <v>0</v>
      </c>
      <c r="G3063" s="24">
        <f t="shared" si="871"/>
        <v>0</v>
      </c>
      <c r="H3063" s="24">
        <f>IFERROR(VLOOKUP(S3063,Swaps_wk!$A$2:$AP$151,HLOOKUP(MAIN!D3063,Swaps_wk!$B$2:$AP$151,150,FALSE),FALSE),0)</f>
        <v>0</v>
      </c>
      <c r="I3063" s="24">
        <f>SUMIFS(PASTE_DQS_TRACKER!$D:$D,PASTE_DQS_TRACKER!$C:$C,MAIN!$S3063,PASTE_DQS_TRACKER!$B:$B,MAIN!$D3063)-SUMIFS(PASTE_DQS_TRACKER!$D:$D,PASTE_DQS_TRACKER!$C:$C,MAIN!$S3063,PASTE_DQS_TRACKER!$E:$E,MAIN!$D3063)</f>
        <v>0</v>
      </c>
      <c r="J3063" s="25">
        <f t="shared" si="872"/>
        <v>0</v>
      </c>
      <c r="K3063" s="24">
        <f>IFERROR(IF(V3063="Flex",0,IF(D3063=$D$30,VLOOKUP(A3063,MMO_o10M_lease!$A$1:$F$51,5,FALSE),IF(D3063=$D$26,VLOOKUP(D3063,LANDINGS!$A$3:$BR$40,HLOOKUP(A3063,LANDINGS!$B$1:$CF$42,42,FALSE),FALSE)-IFERROR(VLOOKUP(A3063,MMO_o10M_lease!$A$1:$F$38,5,FALSE),0),VLOOKUP(D3063,LANDINGS!$A$3:$CF$40,HLOOKUP(A3063,LANDINGS!$B$1:$CF$42,42,FALSE),FALSE)))),0)</f>
        <v>0</v>
      </c>
      <c r="L3063" s="24">
        <f>SUMIFS(PASTE_FLEX_TRACKER!$D:$D,PASTE_FLEX_TRACKER!$E:$E,MAIN!$A3063,PASTE_FLEX_TRACKER!$B:$B,MAIN!$D3063)</f>
        <v>0</v>
      </c>
      <c r="M3063" s="35" t="s">
        <v>133</v>
      </c>
      <c r="N3063" s="46" t="s">
        <v>563</v>
      </c>
      <c r="O3063" s="46">
        <f>SUMIFS(MAN_ADJ!$L:$L,MAN_ADJ!$K:$K,MAIN!$D3063,MAN_ADJ!$J:$J,MAIN!$S3063)</f>
        <v>0</v>
      </c>
      <c r="P3063" s="25">
        <f t="shared" si="873"/>
        <v>0</v>
      </c>
      <c r="Q3063" s="28" t="str">
        <f t="shared" si="864"/>
        <v>n/a</v>
      </c>
      <c r="R3063" s="38">
        <f t="shared" si="863"/>
        <v>0</v>
      </c>
      <c r="S3063" t="s">
        <v>280</v>
      </c>
      <c r="U3063" t="s">
        <v>577</v>
      </c>
      <c r="V3063" t="s">
        <v>735</v>
      </c>
    </row>
    <row r="3064" spans="1:22" x14ac:dyDescent="0.25">
      <c r="A3064" s="17" t="s">
        <v>71</v>
      </c>
      <c r="B3064" s="17" t="s">
        <v>93</v>
      </c>
      <c r="C3064" s="17" t="s">
        <v>132</v>
      </c>
      <c r="D3064" s="17" t="s">
        <v>126</v>
      </c>
      <c r="E3064" s="24">
        <f>IF(U3064="SC",SUMIFS(SC!F:F,SC!A:A,MAIN!D3064,SC!B:B,MAIN!A3064),SUMIFS(Allocations!$H:$H,Allocations!$A:$A,MAIN!$A3064,Allocations!$B:$B,MAIN!$D3064))</f>
        <v>0</v>
      </c>
      <c r="F3064" s="24">
        <f>IF(U3064="SC",SUMIFS(SC!J:J,SC!A:A,MAIN!D3064,SC!B:B,MAIN!A3064),SUMIFS(Allocations!M:M,Allocations!A:A,MAIN!A3064,Allocations!B:B,MAIN!D3064))</f>
        <v>0</v>
      </c>
      <c r="G3064" s="24">
        <f t="shared" si="871"/>
        <v>0</v>
      </c>
      <c r="H3064" s="24">
        <f>IFERROR(VLOOKUP(S3064,Swaps_wk!$A$2:$AP$151,HLOOKUP(MAIN!D3064,Swaps_wk!$B$2:$AP$151,150,FALSE),FALSE),0)</f>
        <v>0</v>
      </c>
      <c r="I3064" s="24">
        <f>SUMIFS(PASTE_DQS_TRACKER!$D:$D,PASTE_DQS_TRACKER!$C:$C,MAIN!$S3064,PASTE_DQS_TRACKER!$B:$B,MAIN!$D3064)-SUMIFS(PASTE_DQS_TRACKER!$D:$D,PASTE_DQS_TRACKER!$C:$C,MAIN!$S3064,PASTE_DQS_TRACKER!$E:$E,MAIN!$D3064)</f>
        <v>0</v>
      </c>
      <c r="J3064" s="25">
        <f t="shared" si="872"/>
        <v>0</v>
      </c>
      <c r="K3064" s="24">
        <f>IFERROR(IF(V3064="Flex",0,IF(D3064=$D$30,VLOOKUP(A3064,MMO_o10M_lease!$A$1:$F$51,5,FALSE),IF(D3064=$D$26,VLOOKUP(D3064,LANDINGS!$A$3:$BR$40,HLOOKUP(A3064,LANDINGS!$B$1:$CF$42,42,FALSE),FALSE)-IFERROR(VLOOKUP(A3064,MMO_o10M_lease!$A$1:$F$38,5,FALSE),0),VLOOKUP(D3064,LANDINGS!$A$3:$CF$40,HLOOKUP(A3064,LANDINGS!$B$1:$CF$42,42,FALSE),FALSE)))),0)</f>
        <v>0</v>
      </c>
      <c r="L3064" s="24">
        <f>SUMIFS(PASTE_FLEX_TRACKER!$D:$D,PASTE_FLEX_TRACKER!$E:$E,MAIN!$A3064,PASTE_FLEX_TRACKER!$B:$B,MAIN!$D3064)</f>
        <v>0</v>
      </c>
      <c r="M3064" s="35" t="s">
        <v>133</v>
      </c>
      <c r="N3064" s="46" t="s">
        <v>563</v>
      </c>
      <c r="O3064" s="46">
        <f>SUMIFS(MAN_ADJ!$L:$L,MAN_ADJ!$K:$K,MAIN!$D3064,MAN_ADJ!$J:$J,MAIN!$S3064)</f>
        <v>0</v>
      </c>
      <c r="P3064" s="25">
        <f t="shared" si="873"/>
        <v>0</v>
      </c>
      <c r="Q3064" s="28" t="str">
        <f t="shared" si="864"/>
        <v>n/a</v>
      </c>
      <c r="R3064" s="38">
        <f t="shared" si="863"/>
        <v>0</v>
      </c>
      <c r="S3064" t="s">
        <v>280</v>
      </c>
      <c r="U3064" t="s">
        <v>577</v>
      </c>
      <c r="V3064" t="s">
        <v>735</v>
      </c>
    </row>
    <row r="3065" spans="1:22" x14ac:dyDescent="0.25">
      <c r="A3065" s="17" t="s">
        <v>71</v>
      </c>
      <c r="B3065" s="17" t="s">
        <v>93</v>
      </c>
      <c r="C3065" s="17" t="s">
        <v>132</v>
      </c>
      <c r="D3065" s="17" t="s">
        <v>127</v>
      </c>
      <c r="E3065" s="24">
        <f>IF(U3065="SC",SUMIFS(SC!F:F,SC!A:A,MAIN!D3065,SC!B:B,MAIN!A3065),SUMIFS(Allocations!$H:$H,Allocations!$A:$A,MAIN!$A3065,Allocations!$B:$B,MAIN!$D3065))</f>
        <v>0</v>
      </c>
      <c r="F3065" s="24">
        <f>IF(U3065="SC",SUMIFS(SC!J:J,SC!A:A,MAIN!D3065,SC!B:B,MAIN!A3065),SUMIFS(Allocations!M:M,Allocations!A:A,MAIN!A3065,Allocations!B:B,MAIN!D3065))</f>
        <v>0</v>
      </c>
      <c r="G3065" s="24">
        <f t="shared" si="871"/>
        <v>0</v>
      </c>
      <c r="H3065" s="24">
        <f>IFERROR(VLOOKUP(S3065,Swaps_wk!$A$2:$AP$151,HLOOKUP(MAIN!D3065,Swaps_wk!$B$2:$AP$151,150,FALSE),FALSE),0)</f>
        <v>0</v>
      </c>
      <c r="I3065" s="24">
        <f>SUMIFS(PASTE_DQS_TRACKER!$D:$D,PASTE_DQS_TRACKER!$C:$C,MAIN!$S3065,PASTE_DQS_TRACKER!$B:$B,MAIN!$D3065)-SUMIFS(PASTE_DQS_TRACKER!$D:$D,PASTE_DQS_TRACKER!$C:$C,MAIN!$S3065,PASTE_DQS_TRACKER!$E:$E,MAIN!$D3065)</f>
        <v>0</v>
      </c>
      <c r="J3065" s="25">
        <f t="shared" si="872"/>
        <v>0</v>
      </c>
      <c r="K3065" s="24">
        <f>IFERROR(IF(V3065="Flex",0,IF(D3065=$D$30,VLOOKUP(A3065,MMO_o10M_lease!$A$1:$F$51,5,FALSE),IF(D3065=$D$26,VLOOKUP(D3065,LANDINGS!$A$3:$BR$40,HLOOKUP(A3065,LANDINGS!$B$1:$CF$42,42,FALSE),FALSE)-IFERROR(VLOOKUP(A3065,MMO_o10M_lease!$A$1:$F$38,5,FALSE),0),VLOOKUP(D3065,LANDINGS!$A$3:$CF$40,HLOOKUP(A3065,LANDINGS!$B$1:$CF$42,42,FALSE),FALSE)))),0)</f>
        <v>0</v>
      </c>
      <c r="L3065" s="24">
        <f>SUMIFS(PASTE_FLEX_TRACKER!$D:$D,PASTE_FLEX_TRACKER!$E:$E,MAIN!$A3065,PASTE_FLEX_TRACKER!$B:$B,MAIN!$D3065)</f>
        <v>0</v>
      </c>
      <c r="M3065" s="35" t="s">
        <v>133</v>
      </c>
      <c r="N3065" s="46" t="s">
        <v>563</v>
      </c>
      <c r="O3065" s="46">
        <f>SUMIFS(MAN_ADJ!$L:$L,MAN_ADJ!$K:$K,MAIN!$D3065,MAN_ADJ!$J:$J,MAIN!$S3065)</f>
        <v>0</v>
      </c>
      <c r="P3065" s="25">
        <f t="shared" si="873"/>
        <v>0</v>
      </c>
      <c r="Q3065" s="28" t="str">
        <f t="shared" si="864"/>
        <v>n/a</v>
      </c>
      <c r="R3065" s="38">
        <f t="shared" si="863"/>
        <v>0</v>
      </c>
      <c r="S3065" t="s">
        <v>280</v>
      </c>
      <c r="U3065" t="s">
        <v>577</v>
      </c>
      <c r="V3065" t="s">
        <v>735</v>
      </c>
    </row>
    <row r="3066" spans="1:22" x14ac:dyDescent="0.25">
      <c r="A3066" s="17" t="s">
        <v>71</v>
      </c>
      <c r="B3066" s="17" t="s">
        <v>93</v>
      </c>
      <c r="C3066" s="17" t="s">
        <v>132</v>
      </c>
      <c r="D3066" s="17" t="s">
        <v>184</v>
      </c>
      <c r="E3066" s="24">
        <f>IF(U3066="SC",SUMIFS(SC!F:F,SC!A:A,MAIN!D3066,SC!B:B,MAIN!A3066),SUMIFS(Allocations!$H:$H,Allocations!$A:$A,MAIN!$A3066,Allocations!$B:$B,MAIN!$D3066))</f>
        <v>0</v>
      </c>
      <c r="F3066" s="24">
        <f>IF(U3066="SC",SUMIFS(SC!J:J,SC!A:A,MAIN!D3066,SC!B:B,MAIN!A3066),SUMIFS(Allocations!M:M,Allocations!A:A,MAIN!A3066,Allocations!B:B,MAIN!D3066))</f>
        <v>0</v>
      </c>
      <c r="G3066" s="24">
        <f t="shared" ref="G3066:G3069" si="874">E3066+F3066</f>
        <v>0</v>
      </c>
      <c r="H3066" s="24">
        <f>IFERROR(VLOOKUP(S3066,Swaps_wk!$A$2:$AP$151,HLOOKUP(MAIN!D3066,Swaps_wk!$B$2:$AP$151,150,FALSE),FALSE),0)</f>
        <v>0</v>
      </c>
      <c r="I3066" s="24">
        <f>SUMIFS(PASTE_DQS_TRACKER!$D:$D,PASTE_DQS_TRACKER!$C:$C,MAIN!$S3066,PASTE_DQS_TRACKER!$B:$B,MAIN!$D3066)-SUMIFS(PASTE_DQS_TRACKER!$D:$D,PASTE_DQS_TRACKER!$C:$C,MAIN!$S3066,PASTE_DQS_TRACKER!$E:$E,MAIN!$D3066)</f>
        <v>0</v>
      </c>
      <c r="J3066" s="25">
        <f t="shared" ref="J3066:J3069" si="875">G3066+I3066</f>
        <v>0</v>
      </c>
      <c r="K3066" s="24">
        <f>IFERROR(IF(V3066="Flex",0,IF(D3066=$D$30,VLOOKUP(A3066,MMO_o10M_lease!$A$1:$F$51,5,FALSE),IF(D3066=$D$26,VLOOKUP(D3066,LANDINGS!$A$3:$BR$40,HLOOKUP(A3066,LANDINGS!$B$1:$CF$42,42,FALSE),FALSE)-IFERROR(VLOOKUP(A3066,MMO_o10M_lease!$A$1:$F$38,5,FALSE),0),VLOOKUP(D3066,LANDINGS!$A$3:$CF$40,HLOOKUP(A3066,LANDINGS!$B$1:$CF$42,42,FALSE),FALSE)))),0)</f>
        <v>0</v>
      </c>
      <c r="L3066" s="24">
        <f>SUMIFS(PASTE_FLEX_TRACKER!$D:$D,PASTE_FLEX_TRACKER!$E:$E,MAIN!$A3066,PASTE_FLEX_TRACKER!$B:$B,MAIN!$D3066)</f>
        <v>0</v>
      </c>
      <c r="M3066" s="35" t="s">
        <v>133</v>
      </c>
      <c r="N3066" s="46" t="s">
        <v>563</v>
      </c>
      <c r="O3066" s="46">
        <f>SUMIFS(MAN_ADJ!$L:$L,MAN_ADJ!$K:$K,MAIN!$D3066,MAN_ADJ!$J:$J,MAIN!$S3066)</f>
        <v>0</v>
      </c>
      <c r="P3066" s="25">
        <f t="shared" si="873"/>
        <v>0</v>
      </c>
      <c r="Q3066" s="28" t="str">
        <f t="shared" ref="Q3066:Q3069" si="876">IFERROR(P3066/J3066,"n/a")</f>
        <v>n/a</v>
      </c>
      <c r="R3066" s="38">
        <f t="shared" ref="R3066:R3069" si="877">J3066-P3066</f>
        <v>0</v>
      </c>
      <c r="S3066" t="s">
        <v>280</v>
      </c>
      <c r="U3066" t="s">
        <v>577</v>
      </c>
      <c r="V3066" t="s">
        <v>735</v>
      </c>
    </row>
    <row r="3067" spans="1:22" x14ac:dyDescent="0.25">
      <c r="A3067" s="17" t="s">
        <v>71</v>
      </c>
      <c r="B3067" s="17" t="s">
        <v>93</v>
      </c>
      <c r="C3067" s="17" t="s">
        <v>132</v>
      </c>
      <c r="D3067" s="17" t="s">
        <v>128</v>
      </c>
      <c r="E3067" s="24">
        <f>IF(U3067="SC",SUMIFS(SC!F:F,SC!A:A,MAIN!D3067,SC!B:B,MAIN!A3067),SUMIFS(Allocations!$H:$H,Allocations!$A:$A,MAIN!$A3067,Allocations!$B:$B,MAIN!$D3067))</f>
        <v>0</v>
      </c>
      <c r="F3067" s="24">
        <f>IF(U3067="SC",SUMIFS(SC!J:J,SC!A:A,MAIN!D3067,SC!B:B,MAIN!A3067),SUMIFS(Allocations!M:M,Allocations!A:A,MAIN!A3067,Allocations!B:B,MAIN!D3067))</f>
        <v>0</v>
      </c>
      <c r="G3067" s="24">
        <f t="shared" si="874"/>
        <v>0</v>
      </c>
      <c r="H3067" s="24">
        <f>IFERROR(VLOOKUP(S3067,Swaps_wk!$A$2:$AP$151,HLOOKUP(MAIN!D3067,Swaps_wk!$B$2:$AP$151,150,FALSE),FALSE),0)</f>
        <v>0</v>
      </c>
      <c r="I3067" s="24">
        <f>SUMIFS(PASTE_DQS_TRACKER!$D:$D,PASTE_DQS_TRACKER!$C:$C,MAIN!$S3067,PASTE_DQS_TRACKER!$B:$B,MAIN!$D3067)-SUMIFS(PASTE_DQS_TRACKER!$D:$D,PASTE_DQS_TRACKER!$C:$C,MAIN!$S3067,PASTE_DQS_TRACKER!$E:$E,MAIN!$D3067)</f>
        <v>0</v>
      </c>
      <c r="J3067" s="25">
        <f t="shared" si="875"/>
        <v>0</v>
      </c>
      <c r="K3067" s="24">
        <f>IFERROR(IF(V3067="Flex",0,IF(D3067=$D$30,VLOOKUP(A3067,MMO_o10M_lease!$A$1:$F$51,5,FALSE),IF(D3067=$D$26,VLOOKUP(D3067,LANDINGS!$A$3:$BR$40,HLOOKUP(A3067,LANDINGS!$B$1:$CF$42,42,FALSE),FALSE)-IFERROR(VLOOKUP(A3067,MMO_o10M_lease!$A$1:$F$38,5,FALSE),0),VLOOKUP(D3067,LANDINGS!$A$3:$CF$40,HLOOKUP(A3067,LANDINGS!$B$1:$CF$42,42,FALSE),FALSE)))),0)</f>
        <v>0</v>
      </c>
      <c r="L3067" s="24">
        <f>SUMIFS(PASTE_FLEX_TRACKER!$D:$D,PASTE_FLEX_TRACKER!$E:$E,MAIN!$A3067,PASTE_FLEX_TRACKER!$B:$B,MAIN!$D3067)</f>
        <v>0</v>
      </c>
      <c r="M3067" s="35" t="s">
        <v>133</v>
      </c>
      <c r="N3067" s="46" t="s">
        <v>563</v>
      </c>
      <c r="O3067" s="46">
        <f>SUMIFS(MAN_ADJ!$L:$L,MAN_ADJ!$K:$K,MAIN!$D3067,MAN_ADJ!$J:$J,MAIN!$S3067)</f>
        <v>0</v>
      </c>
      <c r="P3067" s="25">
        <f t="shared" si="873"/>
        <v>0</v>
      </c>
      <c r="Q3067" s="28" t="str">
        <f t="shared" si="876"/>
        <v>n/a</v>
      </c>
      <c r="R3067" s="38">
        <f t="shared" si="877"/>
        <v>0</v>
      </c>
      <c r="S3067" t="s">
        <v>280</v>
      </c>
      <c r="U3067" t="s">
        <v>577</v>
      </c>
      <c r="V3067" t="s">
        <v>735</v>
      </c>
    </row>
    <row r="3068" spans="1:22" x14ac:dyDescent="0.25">
      <c r="A3068" s="17" t="s">
        <v>71</v>
      </c>
      <c r="B3068" s="17" t="s">
        <v>93</v>
      </c>
      <c r="C3068" s="17" t="s">
        <v>132</v>
      </c>
      <c r="D3068" s="17" t="s">
        <v>129</v>
      </c>
      <c r="E3068" s="24">
        <f>IF(U3068="SC",SUMIFS(SC!F:F,SC!A:A,MAIN!D3068,SC!B:B,MAIN!A3068),SUMIFS(Allocations!$H:$H,Allocations!$A:$A,MAIN!$A3068,Allocations!$B:$B,MAIN!$D3068))</f>
        <v>0</v>
      </c>
      <c r="F3068" s="24">
        <f>IF(U3068="SC",SUMIFS(SC!J:J,SC!A:A,MAIN!D3068,SC!B:B,MAIN!A3068),SUMIFS(Allocations!M:M,Allocations!A:A,MAIN!A3068,Allocations!B:B,MAIN!D3068))</f>
        <v>0</v>
      </c>
      <c r="G3068" s="24">
        <f t="shared" si="874"/>
        <v>0</v>
      </c>
      <c r="H3068" s="24">
        <f>IFERROR(VLOOKUP(S3068,Swaps_wk!$A$2:$AP$151,HLOOKUP(MAIN!D3068,Swaps_wk!$B$2:$AP$151,150,FALSE),FALSE),0)</f>
        <v>0</v>
      </c>
      <c r="I3068" s="24">
        <f>SUMIFS(PASTE_DQS_TRACKER!$D:$D,PASTE_DQS_TRACKER!$C:$C,MAIN!$S3068,PASTE_DQS_TRACKER!$B:$B,MAIN!$D3068)-SUMIFS(PASTE_DQS_TRACKER!$D:$D,PASTE_DQS_TRACKER!$C:$C,MAIN!$S3068,PASTE_DQS_TRACKER!$E:$E,MAIN!$D3068)</f>
        <v>0</v>
      </c>
      <c r="J3068" s="25">
        <f t="shared" si="875"/>
        <v>0</v>
      </c>
      <c r="K3068" s="24">
        <f>IFERROR(IF(V3068="Flex",0,IF(D3068=$D$30,VLOOKUP(A3068,MMO_o10M_lease!$A$1:$F$51,5,FALSE),IF(D3068=$D$26,VLOOKUP(D3068,LANDINGS!$A$3:$BR$40,HLOOKUP(A3068,LANDINGS!$B$1:$CF$42,42,FALSE),FALSE)-IFERROR(VLOOKUP(A3068,MMO_o10M_lease!$A$1:$F$38,5,FALSE),0),VLOOKUP(D3068,LANDINGS!$A$3:$CF$40,HLOOKUP(A3068,LANDINGS!$B$1:$CF$42,42,FALSE),FALSE)))),0)</f>
        <v>0</v>
      </c>
      <c r="L3068" s="24">
        <f>SUMIFS(PASTE_FLEX_TRACKER!$D:$D,PASTE_FLEX_TRACKER!$E:$E,MAIN!$A3068,PASTE_FLEX_TRACKER!$B:$B,MAIN!$D3068)</f>
        <v>0</v>
      </c>
      <c r="M3068" s="35" t="s">
        <v>133</v>
      </c>
      <c r="N3068" s="46" t="s">
        <v>563</v>
      </c>
      <c r="O3068" s="46">
        <f>SUMIFS(MAN_ADJ!$L:$L,MAN_ADJ!$K:$K,MAIN!$D3068,MAN_ADJ!$J:$J,MAIN!$S3068)</f>
        <v>0</v>
      </c>
      <c r="P3068" s="25">
        <f t="shared" si="873"/>
        <v>0</v>
      </c>
      <c r="Q3068" s="28" t="str">
        <f t="shared" si="876"/>
        <v>n/a</v>
      </c>
      <c r="R3068" s="38">
        <f t="shared" si="877"/>
        <v>0</v>
      </c>
      <c r="S3068" t="s">
        <v>280</v>
      </c>
      <c r="U3068" t="s">
        <v>577</v>
      </c>
      <c r="V3068" t="s">
        <v>735</v>
      </c>
    </row>
    <row r="3069" spans="1:22" x14ac:dyDescent="0.25">
      <c r="A3069" s="17" t="s">
        <v>71</v>
      </c>
      <c r="B3069" s="17" t="s">
        <v>93</v>
      </c>
      <c r="C3069" s="17" t="s">
        <v>132</v>
      </c>
      <c r="D3069" s="17" t="s">
        <v>155</v>
      </c>
      <c r="E3069" s="24">
        <f>IF(U3069="SC",SUMIFS(SC!F:F,SC!A:A,MAIN!D3069,SC!B:B,MAIN!A3069),SUMIFS(Allocations!$H:$H,Allocations!$A:$A,MAIN!$A3069,Allocations!$B:$B,MAIN!$D3069))</f>
        <v>0</v>
      </c>
      <c r="F3069" s="24">
        <f>IF(U3069="SC",SUMIFS(SC!J:J,SC!A:A,MAIN!D3069,SC!B:B,MAIN!A3069),SUMIFS(Allocations!M:M,Allocations!A:A,MAIN!A3069,Allocations!B:B,MAIN!D3069))</f>
        <v>0</v>
      </c>
      <c r="G3069" s="24">
        <f t="shared" si="874"/>
        <v>0</v>
      </c>
      <c r="H3069" s="24">
        <f>IFERROR(VLOOKUP(S3069,Swaps_wk!$A$2:$AP$151,HLOOKUP(MAIN!D3069,Swaps_wk!$B$2:$AP$151,150,FALSE),FALSE),0)</f>
        <v>0</v>
      </c>
      <c r="I3069" s="24">
        <f>SUMIFS(PASTE_DQS_TRACKER!$D:$D,PASTE_DQS_TRACKER!$C:$C,MAIN!$S3069,PASTE_DQS_TRACKER!$B:$B,MAIN!$D3069)-SUMIFS(PASTE_DQS_TRACKER!$D:$D,PASTE_DQS_TRACKER!$C:$C,MAIN!$S3069,PASTE_DQS_TRACKER!$E:$E,MAIN!$D3069)</f>
        <v>0</v>
      </c>
      <c r="J3069" s="25">
        <f t="shared" si="875"/>
        <v>0</v>
      </c>
      <c r="K3069" s="24">
        <f>IFERROR(IF(V3069="Flex",0,IF(D3069=$D$30,VLOOKUP(A3069,MMO_o10M_lease!$A$1:$F$51,5,FALSE),IF(D3069=$D$26,VLOOKUP(D3069,LANDINGS!$A$3:$BR$40,HLOOKUP(A3069,LANDINGS!$B$1:$CF$42,42,FALSE),FALSE)-IFERROR(VLOOKUP(A3069,MMO_o10M_lease!$A$1:$F$38,5,FALSE),0),VLOOKUP(D3069,LANDINGS!$A$3:$CF$40,HLOOKUP(A3069,LANDINGS!$B$1:$CF$42,42,FALSE),FALSE)))),0)</f>
        <v>0</v>
      </c>
      <c r="L3069" s="24">
        <f>SUMIFS(PASTE_FLEX_TRACKER!$D:$D,PASTE_FLEX_TRACKER!$E:$E,MAIN!$A3069,PASTE_FLEX_TRACKER!$B:$B,MAIN!$D3069)</f>
        <v>0</v>
      </c>
      <c r="M3069" s="35" t="s">
        <v>133</v>
      </c>
      <c r="N3069" s="46" t="s">
        <v>563</v>
      </c>
      <c r="O3069" s="46">
        <f>SUMIFS(MAN_ADJ!$L:$L,MAN_ADJ!$K:$K,MAIN!$D3069,MAN_ADJ!$J:$J,MAIN!$S3069)</f>
        <v>0</v>
      </c>
      <c r="P3069" s="25">
        <f t="shared" si="873"/>
        <v>0</v>
      </c>
      <c r="Q3069" s="28" t="str">
        <f t="shared" si="876"/>
        <v>n/a</v>
      </c>
      <c r="R3069" s="38">
        <f t="shared" si="877"/>
        <v>0</v>
      </c>
      <c r="S3069" t="s">
        <v>280</v>
      </c>
      <c r="U3069" t="s">
        <v>577</v>
      </c>
      <c r="V3069" t="s">
        <v>735</v>
      </c>
    </row>
    <row r="3070" spans="1:22" x14ac:dyDescent="0.25">
      <c r="A3070" s="17" t="s">
        <v>71</v>
      </c>
      <c r="B3070" s="17" t="s">
        <v>93</v>
      </c>
      <c r="C3070" s="17" t="s">
        <v>132</v>
      </c>
      <c r="D3070" s="17" t="s">
        <v>130</v>
      </c>
      <c r="E3070" s="24">
        <f>IF(U3070="SC",SUMIFS(SC!F:F,SC!A:A,MAIN!D3070,SC!B:B,MAIN!A3070),SUMIFS(Allocations!$H:$H,Allocations!$A:$A,MAIN!$A3070,Allocations!$B:$B,MAIN!$D3070))</f>
        <v>0</v>
      </c>
      <c r="F3070" s="24">
        <f>IF(U3070="SC",SUMIFS(SC!J:J,SC!A:A,MAIN!D3070,SC!B:B,MAIN!A3070),SUMIFS(Allocations!M:M,Allocations!A:A,MAIN!A3070,Allocations!B:B,MAIN!D3070))</f>
        <v>0</v>
      </c>
      <c r="G3070" s="24">
        <f t="shared" si="871"/>
        <v>0</v>
      </c>
      <c r="H3070" s="24">
        <f>IFERROR(VLOOKUP(S3070,Swaps_wk!$A$2:$AP$151,HLOOKUP(MAIN!D3070,Swaps_wk!$B$2:$AP$151,150,FALSE),FALSE),0)</f>
        <v>0</v>
      </c>
      <c r="I3070" s="24">
        <f>SUMIFS(PASTE_DQS_TRACKER!$D:$D,PASTE_DQS_TRACKER!$C:$C,MAIN!$S3070,PASTE_DQS_TRACKER!$B:$B,MAIN!$D3070)-SUMIFS(PASTE_DQS_TRACKER!$D:$D,PASTE_DQS_TRACKER!$C:$C,MAIN!$S3070,PASTE_DQS_TRACKER!$E:$E,MAIN!$D3070)</f>
        <v>0</v>
      </c>
      <c r="J3070" s="25">
        <f t="shared" si="872"/>
        <v>0</v>
      </c>
      <c r="K3070" s="24">
        <f>IFERROR(IF(V3070="Flex",0,IF(D3070=$D$30,VLOOKUP(A3070,MMO_o10M_lease!$A$1:$F$51,5,FALSE),IF(D3070=$D$26,VLOOKUP(D3070,LANDINGS!$A$3:$BR$40,HLOOKUP(A3070,LANDINGS!$B$1:$CF$42,42,FALSE),FALSE)-IFERROR(VLOOKUP(A3070,MMO_o10M_lease!$A$1:$F$38,5,FALSE),0),VLOOKUP(D3070,LANDINGS!$A$3:$CF$40,HLOOKUP(A3070,LANDINGS!$B$1:$CF$42,42,FALSE),FALSE)))),0)</f>
        <v>0</v>
      </c>
      <c r="L3070" s="24">
        <f>SUMIFS(PASTE_FLEX_TRACKER!$D:$D,PASTE_FLEX_TRACKER!$E:$E,MAIN!$A3070,PASTE_FLEX_TRACKER!$B:$B,MAIN!$D3070)</f>
        <v>0</v>
      </c>
      <c r="M3070" s="35" t="s">
        <v>133</v>
      </c>
      <c r="N3070" s="46" t="s">
        <v>563</v>
      </c>
      <c r="O3070" s="46">
        <f>SUMIFS(MAN_ADJ!$L:$L,MAN_ADJ!$K:$K,MAIN!$D3070,MAN_ADJ!$J:$J,MAIN!$S3070)</f>
        <v>0</v>
      </c>
      <c r="P3070" s="25">
        <f t="shared" si="873"/>
        <v>0</v>
      </c>
      <c r="Q3070" s="28" t="str">
        <f t="shared" si="864"/>
        <v>n/a</v>
      </c>
      <c r="R3070" s="38">
        <f t="shared" si="863"/>
        <v>0</v>
      </c>
      <c r="S3070" t="s">
        <v>280</v>
      </c>
      <c r="U3070" t="s">
        <v>577</v>
      </c>
      <c r="V3070" t="s">
        <v>735</v>
      </c>
    </row>
    <row r="3071" spans="1:22" x14ac:dyDescent="0.25">
      <c r="A3071" s="26" t="s">
        <v>71</v>
      </c>
      <c r="B3071" s="26" t="s">
        <v>93</v>
      </c>
      <c r="C3071" s="26" t="s">
        <v>132</v>
      </c>
      <c r="D3071" s="26" t="s">
        <v>131</v>
      </c>
      <c r="E3071" s="27">
        <f t="shared" ref="E3071:L3071" si="878">SUM(E3033:E3070)</f>
        <v>189.51600000000002</v>
      </c>
      <c r="F3071" s="27">
        <f t="shared" si="878"/>
        <v>0</v>
      </c>
      <c r="G3071" s="27">
        <f t="shared" si="878"/>
        <v>189.51600000000002</v>
      </c>
      <c r="H3071" s="27">
        <f>IFERROR(VLOOKUP(S3071,Swaps_wk!$A$2:$AP$151,HLOOKUP(MAIN!D3071,Swaps_wk!$B$2:$AP$151,150,FALSE),FALSE),0)</f>
        <v>0</v>
      </c>
      <c r="I3071" s="27">
        <f t="shared" si="878"/>
        <v>0</v>
      </c>
      <c r="J3071" s="25">
        <f t="shared" si="878"/>
        <v>189.51600000000002</v>
      </c>
      <c r="K3071" s="27">
        <f t="shared" si="878"/>
        <v>0</v>
      </c>
      <c r="L3071" s="27">
        <f t="shared" si="878"/>
        <v>24.3</v>
      </c>
      <c r="M3071" s="41" t="s">
        <v>133</v>
      </c>
      <c r="N3071" s="46" t="s">
        <v>563</v>
      </c>
      <c r="O3071" s="27">
        <f>SUM(O3033:O3070)</f>
        <v>0</v>
      </c>
      <c r="P3071" s="25">
        <f t="shared" ref="P3071" si="879">SUM(P3033:P3070)</f>
        <v>24.3</v>
      </c>
      <c r="Q3071" s="28">
        <f t="shared" si="864"/>
        <v>0.12822136389539668</v>
      </c>
      <c r="R3071" s="38">
        <f t="shared" si="863"/>
        <v>165.21600000000001</v>
      </c>
      <c r="S3071" t="s">
        <v>280</v>
      </c>
      <c r="U3071" t="s">
        <v>577</v>
      </c>
      <c r="V3071" t="s">
        <v>735</v>
      </c>
    </row>
    <row r="3072" spans="1:22" x14ac:dyDescent="0.25">
      <c r="A3072" s="17" t="s">
        <v>69</v>
      </c>
      <c r="B3072" s="17" t="s">
        <v>93</v>
      </c>
      <c r="C3072" s="17" t="s">
        <v>135</v>
      </c>
      <c r="D3072" s="17" t="s">
        <v>95</v>
      </c>
      <c r="E3072" s="24">
        <f>IF(U3072="SC",SUMIFS(SC!F:F,SC!A:A,MAIN!D3072,SC!B:B,MAIN!A3072),SUMIFS(Allocations!$H:$H,Allocations!$A:$A,MAIN!$A3072,Allocations!$B:$B,MAIN!$D3072))</f>
        <v>7.6499999999999995</v>
      </c>
      <c r="F3072" s="24">
        <f>IF(U3072="SC",SUMIFS(SC!J:J,SC!A:A,MAIN!D3072,SC!B:B,MAIN!A3072),SUMIFS(Allocations!M:M,Allocations!A:A,MAIN!A3072,Allocations!B:B,MAIN!D3072))</f>
        <v>0</v>
      </c>
      <c r="G3072" s="24">
        <f t="shared" ref="G3072:G3109" si="880">E3072+F3072</f>
        <v>7.6499999999999995</v>
      </c>
      <c r="H3072" s="24">
        <f>IFERROR(VLOOKUP(S3072,Swaps_wk!$A$2:$AP$151,HLOOKUP(MAIN!D3072,Swaps_wk!$B$2:$AP$151,150,FALSE),FALSE),0)</f>
        <v>0</v>
      </c>
      <c r="I3072" s="24">
        <f>SUMIFS(PASTE_DQS_TRACKER!$D:$D,PASTE_DQS_TRACKER!$C:$C,MAIN!$A3072,PASTE_DQS_TRACKER!$B:$B,MAIN!$D3072)-SUMIFS(PASTE_DQS_TRACKER!$D:$D,PASTE_DQS_TRACKER!$C:$C,MAIN!$A3072,PASTE_DQS_TRACKER!$E:$E,MAIN!$D3072)</f>
        <v>0</v>
      </c>
      <c r="J3072" s="25">
        <f t="shared" ref="J3072:J3109" si="881">G3072+I3072</f>
        <v>7.6499999999999995</v>
      </c>
      <c r="K3072" s="24">
        <f>IFERROR(IF(V3072="Flex",0,IF(D3072=$D$30,VLOOKUP(A3072,MMO_o10M_lease!$A$1:$F$51,5,FALSE),IF(D3072=$D$26,VLOOKUP(D3072,LANDINGS!$A$3:$BR$40,HLOOKUP(A3072,LANDINGS!$B$1:$CF$42,42,FALSE),FALSE)-IFERROR(VLOOKUP(A3072,MMO_o10M_lease!$A$1:$F$38,5,FALSE),0),VLOOKUP(D3072,LANDINGS!$A$3:$CF$40,HLOOKUP(A3072,LANDINGS!$B$1:$CF$42,42,FALSE),FALSE)))),0)</f>
        <v>0</v>
      </c>
      <c r="L3072" s="24">
        <f>SUMIFS(PASTE_FLEX_TRACKER!$D:$D,PASTE_FLEX_TRACKER!$E:$E,MAIN!$A3072,PASTE_FLEX_TRACKER!$B:$B,MAIN!$D3072)</f>
        <v>0</v>
      </c>
      <c r="M3072" s="35" t="s">
        <v>133</v>
      </c>
      <c r="N3072" s="46" t="s">
        <v>563</v>
      </c>
      <c r="O3072" s="46">
        <f>SUMIFS(MAN_ADJ!$L:$L,MAN_ADJ!$K:$K,MAIN!$D3072,MAN_ADJ!$J:$J,MAIN!$S3072)</f>
        <v>0</v>
      </c>
      <c r="P3072" s="25">
        <f t="shared" ref="P3072:P3109" si="882">SUM(K3072:O3072)</f>
        <v>0</v>
      </c>
      <c r="Q3072" s="28">
        <f t="shared" si="864"/>
        <v>0</v>
      </c>
      <c r="R3072" s="38">
        <f t="shared" si="863"/>
        <v>7.6499999999999995</v>
      </c>
      <c r="S3072" s="17" t="s">
        <v>69</v>
      </c>
      <c r="U3072" t="s">
        <v>577</v>
      </c>
      <c r="V3072" t="s">
        <v>735</v>
      </c>
    </row>
    <row r="3073" spans="1:22" x14ac:dyDescent="0.25">
      <c r="A3073" s="17" t="s">
        <v>69</v>
      </c>
      <c r="B3073" s="17" t="s">
        <v>93</v>
      </c>
      <c r="C3073" s="17" t="s">
        <v>135</v>
      </c>
      <c r="D3073" s="17" t="s">
        <v>96</v>
      </c>
      <c r="E3073" s="24">
        <f>IF(U3073="SC",SUMIFS(SC!F:F,SC!A:A,MAIN!D3073,SC!B:B,MAIN!A3073),SUMIFS(Allocations!$H:$H,Allocations!$A:$A,MAIN!$A3073,Allocations!$B:$B,MAIN!$D3073))</f>
        <v>1.00475</v>
      </c>
      <c r="F3073" s="24">
        <f>IF(U3073="SC",SUMIFS(SC!J:J,SC!A:A,MAIN!D3073,SC!B:B,MAIN!A3073),SUMIFS(Allocations!M:M,Allocations!A:A,MAIN!A3073,Allocations!B:B,MAIN!D3073))</f>
        <v>0</v>
      </c>
      <c r="G3073" s="24">
        <f t="shared" si="880"/>
        <v>1.00475</v>
      </c>
      <c r="H3073" s="24">
        <f>IFERROR(VLOOKUP(S3073,Swaps_wk!$A$2:$AP$151,HLOOKUP(MAIN!D3073,Swaps_wk!$B$2:$AP$151,150,FALSE),FALSE),0)</f>
        <v>0</v>
      </c>
      <c r="I3073" s="24">
        <f>SUMIFS(PASTE_DQS_TRACKER!$D:$D,PASTE_DQS_TRACKER!$C:$C,MAIN!$A3073,PASTE_DQS_TRACKER!$B:$B,MAIN!$D3073)-SUMIFS(PASTE_DQS_TRACKER!$D:$D,PASTE_DQS_TRACKER!$C:$C,MAIN!$A3073,PASTE_DQS_TRACKER!$E:$E,MAIN!$D3073)</f>
        <v>0</v>
      </c>
      <c r="J3073" s="25">
        <f t="shared" si="881"/>
        <v>1.00475</v>
      </c>
      <c r="K3073" s="24">
        <f>IFERROR(IF(V3073="Flex",0,IF(D3073=$D$30,VLOOKUP(A3073,MMO_o10M_lease!$A$1:$F$51,5,FALSE),IF(D3073=$D$26,VLOOKUP(D3073,LANDINGS!$A$3:$BR$40,HLOOKUP(A3073,LANDINGS!$B$1:$CF$42,42,FALSE),FALSE)-IFERROR(VLOOKUP(A3073,MMO_o10M_lease!$A$1:$F$38,5,FALSE),0),VLOOKUP(D3073,LANDINGS!$A$3:$CF$40,HLOOKUP(A3073,LANDINGS!$B$1:$CF$42,42,FALSE),FALSE)))),0)</f>
        <v>0</v>
      </c>
      <c r="L3073" s="24">
        <f>SUMIFS(PASTE_FLEX_TRACKER!$D:$D,PASTE_FLEX_TRACKER!$E:$E,MAIN!$A3073,PASTE_FLEX_TRACKER!$B:$B,MAIN!$D3073)</f>
        <v>0</v>
      </c>
      <c r="M3073" s="35" t="s">
        <v>133</v>
      </c>
      <c r="N3073" s="46" t="s">
        <v>563</v>
      </c>
      <c r="O3073" s="46">
        <f>SUMIFS(MAN_ADJ!$L:$L,MAN_ADJ!$K:$K,MAIN!$D3073,MAN_ADJ!$J:$J,MAIN!$S3073)</f>
        <v>0</v>
      </c>
      <c r="P3073" s="25">
        <f t="shared" si="882"/>
        <v>0</v>
      </c>
      <c r="Q3073" s="28">
        <f t="shared" si="864"/>
        <v>0</v>
      </c>
      <c r="R3073" s="38">
        <f t="shared" si="863"/>
        <v>1.00475</v>
      </c>
      <c r="S3073" s="17" t="s">
        <v>69</v>
      </c>
      <c r="U3073" t="s">
        <v>577</v>
      </c>
      <c r="V3073" t="s">
        <v>735</v>
      </c>
    </row>
    <row r="3074" spans="1:22" x14ac:dyDescent="0.25">
      <c r="A3074" s="17" t="s">
        <v>69</v>
      </c>
      <c r="B3074" s="17" t="s">
        <v>93</v>
      </c>
      <c r="C3074" s="17" t="s">
        <v>135</v>
      </c>
      <c r="D3074" s="17" t="s">
        <v>97</v>
      </c>
      <c r="E3074" s="24">
        <f>IF(U3074="SC",SUMIFS(SC!F:F,SC!A:A,MAIN!D3074,SC!B:B,MAIN!A3074),SUMIFS(Allocations!$H:$H,Allocations!$A:$A,MAIN!$A3074,Allocations!$B:$B,MAIN!$D3074))</f>
        <v>1.8</v>
      </c>
      <c r="F3074" s="24">
        <f>IF(U3074="SC",SUMIFS(SC!J:J,SC!A:A,MAIN!D3074,SC!B:B,MAIN!A3074),SUMIFS(Allocations!M:M,Allocations!A:A,MAIN!A3074,Allocations!B:B,MAIN!D3074))</f>
        <v>0</v>
      </c>
      <c r="G3074" s="24">
        <f t="shared" si="880"/>
        <v>1.8</v>
      </c>
      <c r="H3074" s="24">
        <f>IFERROR(VLOOKUP(S3074,Swaps_wk!$A$2:$AP$151,HLOOKUP(MAIN!D3074,Swaps_wk!$B$2:$AP$151,150,FALSE),FALSE),0)</f>
        <v>0</v>
      </c>
      <c r="I3074" s="24">
        <f>SUMIFS(PASTE_DQS_TRACKER!$D:$D,PASTE_DQS_TRACKER!$C:$C,MAIN!$A3074,PASTE_DQS_TRACKER!$B:$B,MAIN!$D3074)-SUMIFS(PASTE_DQS_TRACKER!$D:$D,PASTE_DQS_TRACKER!$C:$C,MAIN!$A3074,PASTE_DQS_TRACKER!$E:$E,MAIN!$D3074)</f>
        <v>0</v>
      </c>
      <c r="J3074" s="25">
        <f t="shared" si="881"/>
        <v>1.8</v>
      </c>
      <c r="K3074" s="24">
        <f>IFERROR(IF(V3074="Flex",0,IF(D3074=$D$30,VLOOKUP(A3074,MMO_o10M_lease!$A$1:$F$51,5,FALSE),IF(D3074=$D$26,VLOOKUP(D3074,LANDINGS!$A$3:$BR$40,HLOOKUP(A3074,LANDINGS!$B$1:$CF$42,42,FALSE),FALSE)-IFERROR(VLOOKUP(A3074,MMO_o10M_lease!$A$1:$F$38,5,FALSE),0),VLOOKUP(D3074,LANDINGS!$A$3:$CF$40,HLOOKUP(A3074,LANDINGS!$B$1:$CF$42,42,FALSE),FALSE)))),0)</f>
        <v>0</v>
      </c>
      <c r="L3074" s="24">
        <f>SUMIFS(PASTE_FLEX_TRACKER!$D:$D,PASTE_FLEX_TRACKER!$E:$E,MAIN!$A3074,PASTE_FLEX_TRACKER!$B:$B,MAIN!$D3074)</f>
        <v>0</v>
      </c>
      <c r="M3074" s="35" t="s">
        <v>133</v>
      </c>
      <c r="N3074" s="46" t="s">
        <v>563</v>
      </c>
      <c r="O3074" s="46">
        <f>SUMIFS(MAN_ADJ!$L:$L,MAN_ADJ!$K:$K,MAIN!$D3074,MAN_ADJ!$J:$J,MAIN!$S3074)</f>
        <v>0</v>
      </c>
      <c r="P3074" s="25">
        <f t="shared" si="882"/>
        <v>0</v>
      </c>
      <c r="Q3074" s="28">
        <f t="shared" si="864"/>
        <v>0</v>
      </c>
      <c r="R3074" s="38">
        <f t="shared" si="863"/>
        <v>1.8</v>
      </c>
      <c r="S3074" s="17" t="s">
        <v>69</v>
      </c>
      <c r="U3074" t="s">
        <v>577</v>
      </c>
      <c r="V3074" t="s">
        <v>735</v>
      </c>
    </row>
    <row r="3075" spans="1:22" x14ac:dyDescent="0.25">
      <c r="A3075" s="17" t="s">
        <v>69</v>
      </c>
      <c r="B3075" s="17" t="s">
        <v>93</v>
      </c>
      <c r="C3075" s="17" t="s">
        <v>135</v>
      </c>
      <c r="D3075" s="17" t="s">
        <v>98</v>
      </c>
      <c r="E3075" s="24">
        <f>IF(U3075="SC",SUMIFS(SC!F:F,SC!A:A,MAIN!D3075,SC!B:B,MAIN!A3075),SUMIFS(Allocations!$H:$H,Allocations!$A:$A,MAIN!$A3075,Allocations!$B:$B,MAIN!$D3075))</f>
        <v>4.0249999999999995</v>
      </c>
      <c r="F3075" s="24">
        <f>IF(U3075="SC",SUMIFS(SC!J:J,SC!A:A,MAIN!D3075,SC!B:B,MAIN!A3075),SUMIFS(Allocations!M:M,Allocations!A:A,MAIN!A3075,Allocations!B:B,MAIN!D3075))</f>
        <v>0</v>
      </c>
      <c r="G3075" s="24">
        <f t="shared" si="880"/>
        <v>4.0249999999999995</v>
      </c>
      <c r="H3075" s="24">
        <f>IFERROR(VLOOKUP(S3075,Swaps_wk!$A$2:$AP$151,HLOOKUP(MAIN!D3075,Swaps_wk!$B$2:$AP$151,150,FALSE),FALSE),0)</f>
        <v>0</v>
      </c>
      <c r="I3075" s="24">
        <f>SUMIFS(PASTE_DQS_TRACKER!$D:$D,PASTE_DQS_TRACKER!$C:$C,MAIN!$A3075,PASTE_DQS_TRACKER!$B:$B,MAIN!$D3075)-SUMIFS(PASTE_DQS_TRACKER!$D:$D,PASTE_DQS_TRACKER!$C:$C,MAIN!$A3075,PASTE_DQS_TRACKER!$E:$E,MAIN!$D3075)</f>
        <v>0</v>
      </c>
      <c r="J3075" s="25">
        <f t="shared" si="881"/>
        <v>4.0249999999999995</v>
      </c>
      <c r="K3075" s="24">
        <f>IFERROR(IF(V3075="Flex",0,IF(D3075=$D$30,VLOOKUP(A3075,MMO_o10M_lease!$A$1:$F$51,5,FALSE),IF(D3075=$D$26,VLOOKUP(D3075,LANDINGS!$A$3:$BR$40,HLOOKUP(A3075,LANDINGS!$B$1:$CF$42,42,FALSE),FALSE)-IFERROR(VLOOKUP(A3075,MMO_o10M_lease!$A$1:$F$38,5,FALSE),0),VLOOKUP(D3075,LANDINGS!$A$3:$CF$40,HLOOKUP(A3075,LANDINGS!$B$1:$CF$42,42,FALSE),FALSE)))),0)</f>
        <v>0</v>
      </c>
      <c r="L3075" s="24">
        <f>SUMIFS(PASTE_FLEX_TRACKER!$D:$D,PASTE_FLEX_TRACKER!$E:$E,MAIN!$A3075,PASTE_FLEX_TRACKER!$B:$B,MAIN!$D3075)</f>
        <v>0</v>
      </c>
      <c r="M3075" s="35" t="s">
        <v>133</v>
      </c>
      <c r="N3075" s="46" t="s">
        <v>563</v>
      </c>
      <c r="O3075" s="46">
        <f>SUMIFS(MAN_ADJ!$L:$L,MAN_ADJ!$K:$K,MAIN!$D3075,MAN_ADJ!$J:$J,MAIN!$S3075)</f>
        <v>0</v>
      </c>
      <c r="P3075" s="25">
        <f t="shared" si="882"/>
        <v>0</v>
      </c>
      <c r="Q3075" s="28">
        <f t="shared" si="864"/>
        <v>0</v>
      </c>
      <c r="R3075" s="38">
        <f t="shared" si="863"/>
        <v>4.0249999999999995</v>
      </c>
      <c r="S3075" s="17" t="s">
        <v>69</v>
      </c>
      <c r="U3075" t="s">
        <v>577</v>
      </c>
      <c r="V3075" t="s">
        <v>735</v>
      </c>
    </row>
    <row r="3076" spans="1:22" x14ac:dyDescent="0.25">
      <c r="A3076" s="17" t="s">
        <v>69</v>
      </c>
      <c r="B3076" s="17" t="s">
        <v>93</v>
      </c>
      <c r="C3076" s="17" t="s">
        <v>135</v>
      </c>
      <c r="D3076" s="17" t="s">
        <v>99</v>
      </c>
      <c r="E3076" s="24">
        <f>IF(U3076="SC",SUMIFS(SC!F:F,SC!A:A,MAIN!D3076,SC!B:B,MAIN!A3076),SUMIFS(Allocations!$H:$H,Allocations!$A:$A,MAIN!$A3076,Allocations!$B:$B,MAIN!$D3076))</f>
        <v>2.5000000000000001E-2</v>
      </c>
      <c r="F3076" s="24">
        <f>IF(U3076="SC",SUMIFS(SC!J:J,SC!A:A,MAIN!D3076,SC!B:B,MAIN!A3076),SUMIFS(Allocations!M:M,Allocations!A:A,MAIN!A3076,Allocations!B:B,MAIN!D3076))</f>
        <v>0</v>
      </c>
      <c r="G3076" s="24">
        <f t="shared" si="880"/>
        <v>2.5000000000000001E-2</v>
      </c>
      <c r="H3076" s="24">
        <f>IFERROR(VLOOKUP(S3076,Swaps_wk!$A$2:$AP$151,HLOOKUP(MAIN!D3076,Swaps_wk!$B$2:$AP$151,150,FALSE),FALSE),0)</f>
        <v>0</v>
      </c>
      <c r="I3076" s="24">
        <f>SUMIFS(PASTE_DQS_TRACKER!$D:$D,PASTE_DQS_TRACKER!$C:$C,MAIN!$A3076,PASTE_DQS_TRACKER!$B:$B,MAIN!$D3076)-SUMIFS(PASTE_DQS_TRACKER!$D:$D,PASTE_DQS_TRACKER!$C:$C,MAIN!$A3076,PASTE_DQS_TRACKER!$E:$E,MAIN!$D3076)</f>
        <v>0</v>
      </c>
      <c r="J3076" s="25">
        <f t="shared" si="881"/>
        <v>2.5000000000000001E-2</v>
      </c>
      <c r="K3076" s="24">
        <f>IFERROR(IF(V3076="Flex",0,IF(D3076=$D$30,VLOOKUP(A3076,MMO_o10M_lease!$A$1:$F$51,5,FALSE),IF(D3076=$D$26,VLOOKUP(D3076,LANDINGS!$A$3:$BR$40,HLOOKUP(A3076,LANDINGS!$B$1:$CF$42,42,FALSE),FALSE)-IFERROR(VLOOKUP(A3076,MMO_o10M_lease!$A$1:$F$38,5,FALSE),0),VLOOKUP(D3076,LANDINGS!$A$3:$CF$40,HLOOKUP(A3076,LANDINGS!$B$1:$CF$42,42,FALSE),FALSE)))),0)</f>
        <v>0</v>
      </c>
      <c r="L3076" s="24">
        <f>SUMIFS(PASTE_FLEX_TRACKER!$D:$D,PASTE_FLEX_TRACKER!$E:$E,MAIN!$A3076,PASTE_FLEX_TRACKER!$B:$B,MAIN!$D3076)</f>
        <v>0</v>
      </c>
      <c r="M3076" s="35" t="s">
        <v>133</v>
      </c>
      <c r="N3076" s="46" t="s">
        <v>563</v>
      </c>
      <c r="O3076" s="46">
        <f>SUMIFS(MAN_ADJ!$L:$L,MAN_ADJ!$K:$K,MAIN!$D3076,MAN_ADJ!$J:$J,MAIN!$S3076)</f>
        <v>0</v>
      </c>
      <c r="P3076" s="25">
        <f t="shared" si="882"/>
        <v>0</v>
      </c>
      <c r="Q3076" s="28">
        <f t="shared" si="864"/>
        <v>0</v>
      </c>
      <c r="R3076" s="38">
        <f t="shared" si="863"/>
        <v>2.5000000000000001E-2</v>
      </c>
      <c r="S3076" s="17" t="s">
        <v>69</v>
      </c>
      <c r="U3076" t="s">
        <v>577</v>
      </c>
      <c r="V3076" t="s">
        <v>735</v>
      </c>
    </row>
    <row r="3077" spans="1:22" x14ac:dyDescent="0.25">
      <c r="A3077" s="17" t="s">
        <v>69</v>
      </c>
      <c r="B3077" s="17" t="s">
        <v>93</v>
      </c>
      <c r="C3077" s="17" t="s">
        <v>135</v>
      </c>
      <c r="D3077" s="17" t="s">
        <v>100</v>
      </c>
      <c r="E3077" s="24">
        <f>IF(U3077="SC",SUMIFS(SC!F:F,SC!A:A,MAIN!D3077,SC!B:B,MAIN!A3077),SUMIFS(Allocations!$H:$H,Allocations!$A:$A,MAIN!$A3077,Allocations!$B:$B,MAIN!$D3077))</f>
        <v>2.5000000000000001E-2</v>
      </c>
      <c r="F3077" s="24">
        <f>IF(U3077="SC",SUMIFS(SC!J:J,SC!A:A,MAIN!D3077,SC!B:B,MAIN!A3077),SUMIFS(Allocations!M:M,Allocations!A:A,MAIN!A3077,Allocations!B:B,MAIN!D3077))</f>
        <v>0</v>
      </c>
      <c r="G3077" s="24">
        <f t="shared" si="880"/>
        <v>2.5000000000000001E-2</v>
      </c>
      <c r="H3077" s="24">
        <f>IFERROR(VLOOKUP(S3077,Swaps_wk!$A$2:$AP$151,HLOOKUP(MAIN!D3077,Swaps_wk!$B$2:$AP$151,150,FALSE),FALSE),0)</f>
        <v>0</v>
      </c>
      <c r="I3077" s="24">
        <f>SUMIFS(PASTE_DQS_TRACKER!$D:$D,PASTE_DQS_TRACKER!$C:$C,MAIN!$A3077,PASTE_DQS_TRACKER!$B:$B,MAIN!$D3077)-SUMIFS(PASTE_DQS_TRACKER!$D:$D,PASTE_DQS_TRACKER!$C:$C,MAIN!$A3077,PASTE_DQS_TRACKER!$E:$E,MAIN!$D3077)</f>
        <v>0</v>
      </c>
      <c r="J3077" s="25">
        <f t="shared" si="881"/>
        <v>2.5000000000000001E-2</v>
      </c>
      <c r="K3077" s="24">
        <f>IFERROR(IF(V3077="Flex",0,IF(D3077=$D$30,VLOOKUP(A3077,MMO_o10M_lease!$A$1:$F$51,5,FALSE),IF(D3077=$D$26,VLOOKUP(D3077,LANDINGS!$A$3:$BR$40,HLOOKUP(A3077,LANDINGS!$B$1:$CF$42,42,FALSE),FALSE)-IFERROR(VLOOKUP(A3077,MMO_o10M_lease!$A$1:$F$38,5,FALSE),0),VLOOKUP(D3077,LANDINGS!$A$3:$CF$40,HLOOKUP(A3077,LANDINGS!$B$1:$CF$42,42,FALSE),FALSE)))),0)</f>
        <v>0</v>
      </c>
      <c r="L3077" s="24">
        <f>SUMIFS(PASTE_FLEX_TRACKER!$D:$D,PASTE_FLEX_TRACKER!$E:$E,MAIN!$A3077,PASTE_FLEX_TRACKER!$B:$B,MAIN!$D3077)</f>
        <v>0</v>
      </c>
      <c r="M3077" s="35" t="s">
        <v>133</v>
      </c>
      <c r="N3077" s="46" t="s">
        <v>563</v>
      </c>
      <c r="O3077" s="46">
        <f>SUMIFS(MAN_ADJ!$L:$L,MAN_ADJ!$K:$K,MAIN!$D3077,MAN_ADJ!$J:$J,MAIN!$S3077)</f>
        <v>0</v>
      </c>
      <c r="P3077" s="25">
        <f t="shared" si="882"/>
        <v>0</v>
      </c>
      <c r="Q3077" s="28">
        <f t="shared" si="864"/>
        <v>0</v>
      </c>
      <c r="R3077" s="38">
        <f t="shared" ref="R3077:R3148" si="883">J3077-P3077</f>
        <v>2.5000000000000001E-2</v>
      </c>
      <c r="S3077" s="17" t="s">
        <v>69</v>
      </c>
      <c r="U3077" t="s">
        <v>577</v>
      </c>
      <c r="V3077" t="s">
        <v>735</v>
      </c>
    </row>
    <row r="3078" spans="1:22" x14ac:dyDescent="0.25">
      <c r="A3078" s="17" t="s">
        <v>69</v>
      </c>
      <c r="B3078" s="17" t="s">
        <v>93</v>
      </c>
      <c r="C3078" s="17" t="s">
        <v>135</v>
      </c>
      <c r="D3078" s="17" t="s">
        <v>101</v>
      </c>
      <c r="E3078" s="24">
        <f>IF(U3078="SC",SUMIFS(SC!F:F,SC!A:A,MAIN!D3078,SC!B:B,MAIN!A3078),SUMIFS(Allocations!$H:$H,Allocations!$A:$A,MAIN!$A3078,Allocations!$B:$B,MAIN!$D3078))</f>
        <v>2.5000000000000001E-2</v>
      </c>
      <c r="F3078" s="24">
        <f>IF(U3078="SC",SUMIFS(SC!J:J,SC!A:A,MAIN!D3078,SC!B:B,MAIN!A3078),SUMIFS(Allocations!M:M,Allocations!A:A,MAIN!A3078,Allocations!B:B,MAIN!D3078))</f>
        <v>0</v>
      </c>
      <c r="G3078" s="24">
        <f t="shared" si="880"/>
        <v>2.5000000000000001E-2</v>
      </c>
      <c r="H3078" s="24">
        <f>IFERROR(VLOOKUP(S3078,Swaps_wk!$A$2:$AP$151,HLOOKUP(MAIN!D3078,Swaps_wk!$B$2:$AP$151,150,FALSE),FALSE),0)</f>
        <v>0</v>
      </c>
      <c r="I3078" s="24">
        <f>SUMIFS(PASTE_DQS_TRACKER!$D:$D,PASTE_DQS_TRACKER!$C:$C,MAIN!$A3078,PASTE_DQS_TRACKER!$B:$B,MAIN!$D3078)-SUMIFS(PASTE_DQS_TRACKER!$D:$D,PASTE_DQS_TRACKER!$C:$C,MAIN!$A3078,PASTE_DQS_TRACKER!$E:$E,MAIN!$D3078)</f>
        <v>0</v>
      </c>
      <c r="J3078" s="25">
        <f t="shared" si="881"/>
        <v>2.5000000000000001E-2</v>
      </c>
      <c r="K3078" s="24">
        <f>IFERROR(IF(V3078="Flex",0,IF(D3078=$D$30,VLOOKUP(A3078,MMO_o10M_lease!$A$1:$F$51,5,FALSE),IF(D3078=$D$26,VLOOKUP(D3078,LANDINGS!$A$3:$BR$40,HLOOKUP(A3078,LANDINGS!$B$1:$CF$42,42,FALSE),FALSE)-IFERROR(VLOOKUP(A3078,MMO_o10M_lease!$A$1:$F$38,5,FALSE),0),VLOOKUP(D3078,LANDINGS!$A$3:$CF$40,HLOOKUP(A3078,LANDINGS!$B$1:$CF$42,42,FALSE),FALSE)))),0)</f>
        <v>0</v>
      </c>
      <c r="L3078" s="24">
        <f>SUMIFS(PASTE_FLEX_TRACKER!$D:$D,PASTE_FLEX_TRACKER!$E:$E,MAIN!$A3078,PASTE_FLEX_TRACKER!$B:$B,MAIN!$D3078)</f>
        <v>0</v>
      </c>
      <c r="M3078" s="35" t="s">
        <v>133</v>
      </c>
      <c r="N3078" s="46" t="s">
        <v>563</v>
      </c>
      <c r="O3078" s="46">
        <f>SUMIFS(MAN_ADJ!$L:$L,MAN_ADJ!$K:$K,MAIN!$D3078,MAN_ADJ!$J:$J,MAIN!$S3078)</f>
        <v>0</v>
      </c>
      <c r="P3078" s="25">
        <f t="shared" si="882"/>
        <v>0</v>
      </c>
      <c r="Q3078" s="28">
        <f t="shared" si="864"/>
        <v>0</v>
      </c>
      <c r="R3078" s="38">
        <f t="shared" si="883"/>
        <v>2.5000000000000001E-2</v>
      </c>
      <c r="S3078" s="17" t="s">
        <v>69</v>
      </c>
      <c r="U3078" t="s">
        <v>577</v>
      </c>
      <c r="V3078" t="s">
        <v>735</v>
      </c>
    </row>
    <row r="3079" spans="1:22" x14ac:dyDescent="0.25">
      <c r="A3079" s="17" t="s">
        <v>69</v>
      </c>
      <c r="B3079" s="17" t="s">
        <v>93</v>
      </c>
      <c r="C3079" s="17" t="s">
        <v>135</v>
      </c>
      <c r="D3079" s="17" t="s">
        <v>102</v>
      </c>
      <c r="E3079" s="24">
        <f>IF(U3079="SC",SUMIFS(SC!F:F,SC!A:A,MAIN!D3079,SC!B:B,MAIN!A3079),SUMIFS(Allocations!$H:$H,Allocations!$A:$A,MAIN!$A3079,Allocations!$B:$B,MAIN!$D3079))</f>
        <v>0</v>
      </c>
      <c r="F3079" s="24">
        <f>IF(U3079="SC",SUMIFS(SC!J:J,SC!A:A,MAIN!D3079,SC!B:B,MAIN!A3079),SUMIFS(Allocations!M:M,Allocations!A:A,MAIN!A3079,Allocations!B:B,MAIN!D3079))</f>
        <v>0</v>
      </c>
      <c r="G3079" s="24">
        <f t="shared" si="880"/>
        <v>0</v>
      </c>
      <c r="H3079" s="24">
        <f>IFERROR(VLOOKUP(S3079,Swaps_wk!$A$2:$AP$151,HLOOKUP(MAIN!D3079,Swaps_wk!$B$2:$AP$151,150,FALSE),FALSE),0)</f>
        <v>0</v>
      </c>
      <c r="I3079" s="24">
        <f>SUMIFS(PASTE_DQS_TRACKER!$D:$D,PASTE_DQS_TRACKER!$C:$C,MAIN!$A3079,PASTE_DQS_TRACKER!$B:$B,MAIN!$D3079)-SUMIFS(PASTE_DQS_TRACKER!$D:$D,PASTE_DQS_TRACKER!$C:$C,MAIN!$A3079,PASTE_DQS_TRACKER!$E:$E,MAIN!$D3079)</f>
        <v>0</v>
      </c>
      <c r="J3079" s="25">
        <f t="shared" si="881"/>
        <v>0</v>
      </c>
      <c r="K3079" s="24">
        <f>IFERROR(IF(V3079="Flex",0,IF(D3079=$D$30,VLOOKUP(A3079,MMO_o10M_lease!$A$1:$F$51,5,FALSE),IF(D3079=$D$26,VLOOKUP(D3079,LANDINGS!$A$3:$BR$40,HLOOKUP(A3079,LANDINGS!$B$1:$CF$42,42,FALSE),FALSE)-IFERROR(VLOOKUP(A3079,MMO_o10M_lease!$A$1:$F$38,5,FALSE),0),VLOOKUP(D3079,LANDINGS!$A$3:$CF$40,HLOOKUP(A3079,LANDINGS!$B$1:$CF$42,42,FALSE),FALSE)))),0)</f>
        <v>0</v>
      </c>
      <c r="L3079" s="24">
        <f>SUMIFS(PASTE_FLEX_TRACKER!$D:$D,PASTE_FLEX_TRACKER!$E:$E,MAIN!$A3079,PASTE_FLEX_TRACKER!$B:$B,MAIN!$D3079)</f>
        <v>0</v>
      </c>
      <c r="M3079" s="35" t="s">
        <v>133</v>
      </c>
      <c r="N3079" s="46" t="s">
        <v>563</v>
      </c>
      <c r="O3079" s="46">
        <f>SUMIFS(MAN_ADJ!$L:$L,MAN_ADJ!$K:$K,MAIN!$D3079,MAN_ADJ!$J:$J,MAIN!$S3079)</f>
        <v>0</v>
      </c>
      <c r="P3079" s="25">
        <f t="shared" si="882"/>
        <v>0</v>
      </c>
      <c r="Q3079" s="28" t="str">
        <f t="shared" si="864"/>
        <v>n/a</v>
      </c>
      <c r="R3079" s="38">
        <f t="shared" si="883"/>
        <v>0</v>
      </c>
      <c r="S3079" s="17" t="s">
        <v>69</v>
      </c>
      <c r="U3079" t="s">
        <v>577</v>
      </c>
      <c r="V3079" t="s">
        <v>735</v>
      </c>
    </row>
    <row r="3080" spans="1:22" x14ac:dyDescent="0.25">
      <c r="A3080" s="17" t="s">
        <v>69</v>
      </c>
      <c r="B3080" s="17" t="s">
        <v>93</v>
      </c>
      <c r="C3080" s="17" t="s">
        <v>135</v>
      </c>
      <c r="D3080" s="17" t="s">
        <v>103</v>
      </c>
      <c r="E3080" s="24">
        <f>IF(U3080="SC",SUMIFS(SC!F:F,SC!A:A,MAIN!D3080,SC!B:B,MAIN!A3080),SUMIFS(Allocations!$H:$H,Allocations!$A:$A,MAIN!$A3080,Allocations!$B:$B,MAIN!$D3080))</f>
        <v>0</v>
      </c>
      <c r="F3080" s="24">
        <f>IF(U3080="SC",SUMIFS(SC!J:J,SC!A:A,MAIN!D3080,SC!B:B,MAIN!A3080),SUMIFS(Allocations!M:M,Allocations!A:A,MAIN!A3080,Allocations!B:B,MAIN!D3080))</f>
        <v>0</v>
      </c>
      <c r="G3080" s="24">
        <f t="shared" si="880"/>
        <v>0</v>
      </c>
      <c r="H3080" s="24">
        <f>IFERROR(VLOOKUP(S3080,Swaps_wk!$A$2:$AP$151,HLOOKUP(MAIN!D3080,Swaps_wk!$B$2:$AP$151,150,FALSE),FALSE),0)</f>
        <v>0</v>
      </c>
      <c r="I3080" s="24">
        <f>SUMIFS(PASTE_DQS_TRACKER!$D:$D,PASTE_DQS_TRACKER!$C:$C,MAIN!$A3080,PASTE_DQS_TRACKER!$B:$B,MAIN!$D3080)-SUMIFS(PASTE_DQS_TRACKER!$D:$D,PASTE_DQS_TRACKER!$C:$C,MAIN!$A3080,PASTE_DQS_TRACKER!$E:$E,MAIN!$D3080)</f>
        <v>0</v>
      </c>
      <c r="J3080" s="25">
        <f t="shared" si="881"/>
        <v>0</v>
      </c>
      <c r="K3080" s="24">
        <f>IFERROR(IF(V3080="Flex",0,IF(D3080=$D$30,VLOOKUP(A3080,MMO_o10M_lease!$A$1:$F$51,5,FALSE),IF(D3080=$D$26,VLOOKUP(D3080,LANDINGS!$A$3:$BR$40,HLOOKUP(A3080,LANDINGS!$B$1:$CF$42,42,FALSE),FALSE)-IFERROR(VLOOKUP(A3080,MMO_o10M_lease!$A$1:$F$38,5,FALSE),0),VLOOKUP(D3080,LANDINGS!$A$3:$CF$40,HLOOKUP(A3080,LANDINGS!$B$1:$CF$42,42,FALSE),FALSE)))),0)</f>
        <v>0</v>
      </c>
      <c r="L3080" s="24">
        <f>SUMIFS(PASTE_FLEX_TRACKER!$D:$D,PASTE_FLEX_TRACKER!$E:$E,MAIN!$A3080,PASTE_FLEX_TRACKER!$B:$B,MAIN!$D3080)</f>
        <v>0</v>
      </c>
      <c r="M3080" s="35" t="s">
        <v>133</v>
      </c>
      <c r="N3080" s="46" t="s">
        <v>563</v>
      </c>
      <c r="O3080" s="46">
        <f>SUMIFS(MAN_ADJ!$L:$L,MAN_ADJ!$K:$K,MAIN!$D3080,MAN_ADJ!$J:$J,MAIN!$S3080)</f>
        <v>0</v>
      </c>
      <c r="P3080" s="25">
        <f t="shared" si="882"/>
        <v>0</v>
      </c>
      <c r="Q3080" s="28" t="str">
        <f t="shared" si="864"/>
        <v>n/a</v>
      </c>
      <c r="R3080" s="38">
        <f t="shared" si="883"/>
        <v>0</v>
      </c>
      <c r="S3080" s="17" t="s">
        <v>69</v>
      </c>
      <c r="U3080" t="s">
        <v>577</v>
      </c>
      <c r="V3080" t="s">
        <v>735</v>
      </c>
    </row>
    <row r="3081" spans="1:22" x14ac:dyDescent="0.25">
      <c r="A3081" s="17" t="s">
        <v>69</v>
      </c>
      <c r="B3081" s="17" t="s">
        <v>93</v>
      </c>
      <c r="C3081" s="17" t="s">
        <v>135</v>
      </c>
      <c r="D3081" s="17" t="s">
        <v>104</v>
      </c>
      <c r="E3081" s="24">
        <f>IF(U3081="SC",SUMIFS(SC!F:F,SC!A:A,MAIN!D3081,SC!B:B,MAIN!A3081),SUMIFS(Allocations!$H:$H,Allocations!$A:$A,MAIN!$A3081,Allocations!$B:$B,MAIN!$D3081))</f>
        <v>0.35</v>
      </c>
      <c r="F3081" s="24">
        <f>IF(U3081="SC",SUMIFS(SC!J:J,SC!A:A,MAIN!D3081,SC!B:B,MAIN!A3081),SUMIFS(Allocations!M:M,Allocations!A:A,MAIN!A3081,Allocations!B:B,MAIN!D3081))</f>
        <v>0</v>
      </c>
      <c r="G3081" s="24">
        <f t="shared" si="880"/>
        <v>0.35</v>
      </c>
      <c r="H3081" s="24">
        <f>IFERROR(VLOOKUP(S3081,Swaps_wk!$A$2:$AP$151,HLOOKUP(MAIN!D3081,Swaps_wk!$B$2:$AP$151,150,FALSE),FALSE),0)</f>
        <v>0</v>
      </c>
      <c r="I3081" s="24">
        <f>SUMIFS(PASTE_DQS_TRACKER!$D:$D,PASTE_DQS_TRACKER!$C:$C,MAIN!$A3081,PASTE_DQS_TRACKER!$B:$B,MAIN!$D3081)-SUMIFS(PASTE_DQS_TRACKER!$D:$D,PASTE_DQS_TRACKER!$C:$C,MAIN!$A3081,PASTE_DQS_TRACKER!$E:$E,MAIN!$D3081)</f>
        <v>0</v>
      </c>
      <c r="J3081" s="25">
        <f t="shared" si="881"/>
        <v>0.35</v>
      </c>
      <c r="K3081" s="24">
        <f>IFERROR(IF(V3081="Flex",0,IF(D3081=$D$30,VLOOKUP(A3081,MMO_o10M_lease!$A$1:$F$51,5,FALSE),IF(D3081=$D$26,VLOOKUP(D3081,LANDINGS!$A$3:$BR$40,HLOOKUP(A3081,LANDINGS!$B$1:$CF$42,42,FALSE),FALSE)-IFERROR(VLOOKUP(A3081,MMO_o10M_lease!$A$1:$F$38,5,FALSE),0),VLOOKUP(D3081,LANDINGS!$A$3:$CF$40,HLOOKUP(A3081,LANDINGS!$B$1:$CF$42,42,FALSE),FALSE)))),0)</f>
        <v>0</v>
      </c>
      <c r="L3081" s="24">
        <f>SUMIFS(PASTE_FLEX_TRACKER!$D:$D,PASTE_FLEX_TRACKER!$E:$E,MAIN!$A3081,PASTE_FLEX_TRACKER!$B:$B,MAIN!$D3081)</f>
        <v>0</v>
      </c>
      <c r="M3081" s="35" t="s">
        <v>133</v>
      </c>
      <c r="N3081" s="46" t="s">
        <v>563</v>
      </c>
      <c r="O3081" s="46">
        <f>SUMIFS(MAN_ADJ!$L:$L,MAN_ADJ!$K:$K,MAIN!$D3081,MAN_ADJ!$J:$J,MAIN!$S3081)</f>
        <v>0</v>
      </c>
      <c r="P3081" s="25">
        <f t="shared" si="882"/>
        <v>0</v>
      </c>
      <c r="Q3081" s="28">
        <f t="shared" si="864"/>
        <v>0</v>
      </c>
      <c r="R3081" s="38">
        <f t="shared" si="883"/>
        <v>0.35</v>
      </c>
      <c r="S3081" s="17" t="s">
        <v>69</v>
      </c>
      <c r="U3081" t="s">
        <v>577</v>
      </c>
      <c r="V3081" t="s">
        <v>735</v>
      </c>
    </row>
    <row r="3082" spans="1:22" x14ac:dyDescent="0.25">
      <c r="A3082" s="17" t="s">
        <v>69</v>
      </c>
      <c r="B3082" s="17" t="s">
        <v>93</v>
      </c>
      <c r="C3082" s="17" t="s">
        <v>135</v>
      </c>
      <c r="D3082" s="17" t="s">
        <v>105</v>
      </c>
      <c r="E3082" s="24">
        <f>IF(U3082="SC",SUMIFS(SC!F:F,SC!A:A,MAIN!D3082,SC!B:B,MAIN!A3082),SUMIFS(Allocations!$H:$H,Allocations!$A:$A,MAIN!$A3082,Allocations!$B:$B,MAIN!$D3082))</f>
        <v>0.1195</v>
      </c>
      <c r="F3082" s="24">
        <f>IF(U3082="SC",SUMIFS(SC!J:J,SC!A:A,MAIN!D3082,SC!B:B,MAIN!A3082),SUMIFS(Allocations!M:M,Allocations!A:A,MAIN!A3082,Allocations!B:B,MAIN!D3082))</f>
        <v>0</v>
      </c>
      <c r="G3082" s="24">
        <f t="shared" si="880"/>
        <v>0.1195</v>
      </c>
      <c r="H3082" s="24">
        <f>IFERROR(VLOOKUP(S3082,Swaps_wk!$A$2:$AP$151,HLOOKUP(MAIN!D3082,Swaps_wk!$B$2:$AP$151,150,FALSE),FALSE),0)</f>
        <v>0</v>
      </c>
      <c r="I3082" s="24">
        <f>SUMIFS(PASTE_DQS_TRACKER!$D:$D,PASTE_DQS_TRACKER!$C:$C,MAIN!$A3082,PASTE_DQS_TRACKER!$B:$B,MAIN!$D3082)-SUMIFS(PASTE_DQS_TRACKER!$D:$D,PASTE_DQS_TRACKER!$C:$C,MAIN!$A3082,PASTE_DQS_TRACKER!$E:$E,MAIN!$D3082)</f>
        <v>0</v>
      </c>
      <c r="J3082" s="25">
        <f t="shared" si="881"/>
        <v>0.1195</v>
      </c>
      <c r="K3082" s="24">
        <f>IFERROR(IF(V3082="Flex",0,IF(D3082=$D$30,VLOOKUP(A3082,MMO_o10M_lease!$A$1:$F$51,5,FALSE),IF(D3082=$D$26,VLOOKUP(D3082,LANDINGS!$A$3:$BR$40,HLOOKUP(A3082,LANDINGS!$B$1:$CF$42,42,FALSE),FALSE)-IFERROR(VLOOKUP(A3082,MMO_o10M_lease!$A$1:$F$38,5,FALSE),0),VLOOKUP(D3082,LANDINGS!$A$3:$CF$40,HLOOKUP(A3082,LANDINGS!$B$1:$CF$42,42,FALSE),FALSE)))),0)</f>
        <v>0</v>
      </c>
      <c r="L3082" s="24">
        <f>SUMIFS(PASTE_FLEX_TRACKER!$D:$D,PASTE_FLEX_TRACKER!$E:$E,MAIN!$A3082,PASTE_FLEX_TRACKER!$B:$B,MAIN!$D3082)</f>
        <v>0</v>
      </c>
      <c r="M3082" s="35" t="s">
        <v>133</v>
      </c>
      <c r="N3082" s="46" t="s">
        <v>563</v>
      </c>
      <c r="O3082" s="46">
        <f>SUMIFS(MAN_ADJ!$L:$L,MAN_ADJ!$K:$K,MAIN!$D3082,MAN_ADJ!$J:$J,MAIN!$S3082)</f>
        <v>0</v>
      </c>
      <c r="P3082" s="25">
        <f t="shared" si="882"/>
        <v>0</v>
      </c>
      <c r="Q3082" s="28">
        <f t="shared" si="864"/>
        <v>0</v>
      </c>
      <c r="R3082" s="38">
        <f t="shared" si="883"/>
        <v>0.1195</v>
      </c>
      <c r="S3082" s="17" t="s">
        <v>69</v>
      </c>
      <c r="U3082" t="s">
        <v>577</v>
      </c>
      <c r="V3082" t="s">
        <v>735</v>
      </c>
    </row>
    <row r="3083" spans="1:22" x14ac:dyDescent="0.25">
      <c r="A3083" s="17" t="s">
        <v>69</v>
      </c>
      <c r="B3083" s="17" t="s">
        <v>93</v>
      </c>
      <c r="C3083" s="17" t="s">
        <v>135</v>
      </c>
      <c r="D3083" s="17" t="s">
        <v>106</v>
      </c>
      <c r="E3083" s="24">
        <f>IF(U3083="SC",SUMIFS(SC!F:F,SC!A:A,MAIN!D3083,SC!B:B,MAIN!A3083),SUMIFS(Allocations!$H:$H,Allocations!$A:$A,MAIN!$A3083,Allocations!$B:$B,MAIN!$D3083))</f>
        <v>3.7665000000000002</v>
      </c>
      <c r="F3083" s="24">
        <f>IF(U3083="SC",SUMIFS(SC!J:J,SC!A:A,MAIN!D3083,SC!B:B,MAIN!A3083),SUMIFS(Allocations!M:M,Allocations!A:A,MAIN!A3083,Allocations!B:B,MAIN!D3083))</f>
        <v>0</v>
      </c>
      <c r="G3083" s="24">
        <f t="shared" si="880"/>
        <v>3.7665000000000002</v>
      </c>
      <c r="H3083" s="24">
        <f>IFERROR(VLOOKUP(S3083,Swaps_wk!$A$2:$AP$151,HLOOKUP(MAIN!D3083,Swaps_wk!$B$2:$AP$151,150,FALSE),FALSE),0)</f>
        <v>0</v>
      </c>
      <c r="I3083" s="24">
        <f>SUMIFS(PASTE_DQS_TRACKER!$D:$D,PASTE_DQS_TRACKER!$C:$C,MAIN!$A3083,PASTE_DQS_TRACKER!$B:$B,MAIN!$D3083)-SUMIFS(PASTE_DQS_TRACKER!$D:$D,PASTE_DQS_TRACKER!$C:$C,MAIN!$A3083,PASTE_DQS_TRACKER!$E:$E,MAIN!$D3083)</f>
        <v>0</v>
      </c>
      <c r="J3083" s="25">
        <f t="shared" si="881"/>
        <v>3.7665000000000002</v>
      </c>
      <c r="K3083" s="24">
        <f>IFERROR(IF(V3083="Flex",0,IF(D3083=$D$30,VLOOKUP(A3083,MMO_o10M_lease!$A$1:$F$51,5,FALSE),IF(D3083=$D$26,VLOOKUP(D3083,LANDINGS!$A$3:$BR$40,HLOOKUP(A3083,LANDINGS!$B$1:$CF$42,42,FALSE),FALSE)-IFERROR(VLOOKUP(A3083,MMO_o10M_lease!$A$1:$F$38,5,FALSE),0),VLOOKUP(D3083,LANDINGS!$A$3:$CF$40,HLOOKUP(A3083,LANDINGS!$B$1:$CF$42,42,FALSE),FALSE)))),0)</f>
        <v>0</v>
      </c>
      <c r="L3083" s="24">
        <f>SUMIFS(PASTE_FLEX_TRACKER!$D:$D,PASTE_FLEX_TRACKER!$E:$E,MAIN!$A3083,PASTE_FLEX_TRACKER!$B:$B,MAIN!$D3083)</f>
        <v>0</v>
      </c>
      <c r="M3083" s="35" t="s">
        <v>133</v>
      </c>
      <c r="N3083" s="46" t="s">
        <v>563</v>
      </c>
      <c r="O3083" s="46">
        <f>SUMIFS(MAN_ADJ!$L:$L,MAN_ADJ!$K:$K,MAIN!$D3083,MAN_ADJ!$J:$J,MAIN!$S3083)</f>
        <v>0</v>
      </c>
      <c r="P3083" s="25">
        <f t="shared" si="882"/>
        <v>0</v>
      </c>
      <c r="Q3083" s="28">
        <f t="shared" si="864"/>
        <v>0</v>
      </c>
      <c r="R3083" s="38">
        <f t="shared" si="883"/>
        <v>3.7665000000000002</v>
      </c>
      <c r="S3083" s="17" t="s">
        <v>69</v>
      </c>
      <c r="U3083" t="s">
        <v>577</v>
      </c>
      <c r="V3083" t="s">
        <v>735</v>
      </c>
    </row>
    <row r="3084" spans="1:22" x14ac:dyDescent="0.25">
      <c r="A3084" s="17" t="s">
        <v>69</v>
      </c>
      <c r="B3084" s="17" t="s">
        <v>93</v>
      </c>
      <c r="C3084" s="17" t="s">
        <v>135</v>
      </c>
      <c r="D3084" s="17" t="s">
        <v>107</v>
      </c>
      <c r="E3084" s="24">
        <f>IF(U3084="SC",SUMIFS(SC!F:F,SC!A:A,MAIN!D3084,SC!B:B,MAIN!A3084),SUMIFS(Allocations!$H:$H,Allocations!$A:$A,MAIN!$A3084,Allocations!$B:$B,MAIN!$D3084))</f>
        <v>7.4999999999999997E-3</v>
      </c>
      <c r="F3084" s="24">
        <f>IF(U3084="SC",SUMIFS(SC!J:J,SC!A:A,MAIN!D3084,SC!B:B,MAIN!A3084),SUMIFS(Allocations!M:M,Allocations!A:A,MAIN!A3084,Allocations!B:B,MAIN!D3084))</f>
        <v>0</v>
      </c>
      <c r="G3084" s="24">
        <f t="shared" si="880"/>
        <v>7.4999999999999997E-3</v>
      </c>
      <c r="H3084" s="24">
        <f>IFERROR(VLOOKUP(S3084,Swaps_wk!$A$2:$AP$151,HLOOKUP(MAIN!D3084,Swaps_wk!$B$2:$AP$151,150,FALSE),FALSE),0)</f>
        <v>0</v>
      </c>
      <c r="I3084" s="24">
        <f>SUMIFS(PASTE_DQS_TRACKER!$D:$D,PASTE_DQS_TRACKER!$C:$C,MAIN!$A3084,PASTE_DQS_TRACKER!$B:$B,MAIN!$D3084)-SUMIFS(PASTE_DQS_TRACKER!$D:$D,PASTE_DQS_TRACKER!$C:$C,MAIN!$A3084,PASTE_DQS_TRACKER!$E:$E,MAIN!$D3084)</f>
        <v>0</v>
      </c>
      <c r="J3084" s="25">
        <f t="shared" si="881"/>
        <v>7.4999999999999997E-3</v>
      </c>
      <c r="K3084" s="24">
        <f>IFERROR(IF(V3084="Flex",0,IF(D3084=$D$30,VLOOKUP(A3084,MMO_o10M_lease!$A$1:$F$51,5,FALSE),IF(D3084=$D$26,VLOOKUP(D3084,LANDINGS!$A$3:$BR$40,HLOOKUP(A3084,LANDINGS!$B$1:$CF$42,42,FALSE),FALSE)-IFERROR(VLOOKUP(A3084,MMO_o10M_lease!$A$1:$F$38,5,FALSE),0),VLOOKUP(D3084,LANDINGS!$A$3:$CF$40,HLOOKUP(A3084,LANDINGS!$B$1:$CF$42,42,FALSE),FALSE)))),0)</f>
        <v>0</v>
      </c>
      <c r="L3084" s="24">
        <f>SUMIFS(PASTE_FLEX_TRACKER!$D:$D,PASTE_FLEX_TRACKER!$E:$E,MAIN!$A3084,PASTE_FLEX_TRACKER!$B:$B,MAIN!$D3084)</f>
        <v>0</v>
      </c>
      <c r="M3084" s="35" t="s">
        <v>133</v>
      </c>
      <c r="N3084" s="46" t="s">
        <v>563</v>
      </c>
      <c r="O3084" s="46">
        <f>SUMIFS(MAN_ADJ!$L:$L,MAN_ADJ!$K:$K,MAIN!$D3084,MAN_ADJ!$J:$J,MAIN!$S3084)</f>
        <v>0</v>
      </c>
      <c r="P3084" s="25">
        <f t="shared" si="882"/>
        <v>0</v>
      </c>
      <c r="Q3084" s="28">
        <f t="shared" si="864"/>
        <v>0</v>
      </c>
      <c r="R3084" s="38">
        <f t="shared" si="883"/>
        <v>7.4999999999999997E-3</v>
      </c>
      <c r="S3084" s="17" t="s">
        <v>69</v>
      </c>
      <c r="U3084" t="s">
        <v>577</v>
      </c>
      <c r="V3084" t="s">
        <v>735</v>
      </c>
    </row>
    <row r="3085" spans="1:22" x14ac:dyDescent="0.25">
      <c r="A3085" s="17" t="s">
        <v>69</v>
      </c>
      <c r="B3085" s="17" t="s">
        <v>93</v>
      </c>
      <c r="C3085" s="17" t="s">
        <v>135</v>
      </c>
      <c r="D3085" s="17" t="s">
        <v>108</v>
      </c>
      <c r="E3085" s="24">
        <f>IF(U3085="SC",SUMIFS(SC!F:F,SC!A:A,MAIN!D3085,SC!B:B,MAIN!A3085),SUMIFS(Allocations!$H:$H,Allocations!$A:$A,MAIN!$A3085,Allocations!$B:$B,MAIN!$D3085))</f>
        <v>1.0155000000000001</v>
      </c>
      <c r="F3085" s="24">
        <f>IF(U3085="SC",SUMIFS(SC!J:J,SC!A:A,MAIN!D3085,SC!B:B,MAIN!A3085),SUMIFS(Allocations!M:M,Allocations!A:A,MAIN!A3085,Allocations!B:B,MAIN!D3085))</f>
        <v>0</v>
      </c>
      <c r="G3085" s="24">
        <f t="shared" si="880"/>
        <v>1.0155000000000001</v>
      </c>
      <c r="H3085" s="24">
        <f>IFERROR(VLOOKUP(S3085,Swaps_wk!$A$2:$AP$151,HLOOKUP(MAIN!D3085,Swaps_wk!$B$2:$AP$151,150,FALSE),FALSE),0)</f>
        <v>0</v>
      </c>
      <c r="I3085" s="24">
        <f>SUMIFS(PASTE_DQS_TRACKER!$D:$D,PASTE_DQS_TRACKER!$C:$C,MAIN!$A3085,PASTE_DQS_TRACKER!$B:$B,MAIN!$D3085)-SUMIFS(PASTE_DQS_TRACKER!$D:$D,PASTE_DQS_TRACKER!$C:$C,MAIN!$A3085,PASTE_DQS_TRACKER!$E:$E,MAIN!$D3085)</f>
        <v>0</v>
      </c>
      <c r="J3085" s="25">
        <f t="shared" si="881"/>
        <v>1.0155000000000001</v>
      </c>
      <c r="K3085" s="24">
        <f>IFERROR(IF(V3085="Flex",0,IF(D3085=$D$30,VLOOKUP(A3085,MMO_o10M_lease!$A$1:$F$51,5,FALSE),IF(D3085=$D$26,VLOOKUP(D3085,LANDINGS!$A$3:$BR$40,HLOOKUP(A3085,LANDINGS!$B$1:$CF$42,42,FALSE),FALSE)-IFERROR(VLOOKUP(A3085,MMO_o10M_lease!$A$1:$F$38,5,FALSE),0),VLOOKUP(D3085,LANDINGS!$A$3:$CF$40,HLOOKUP(A3085,LANDINGS!$B$1:$CF$42,42,FALSE),FALSE)))),0)</f>
        <v>0</v>
      </c>
      <c r="L3085" s="24">
        <f>SUMIFS(PASTE_FLEX_TRACKER!$D:$D,PASTE_FLEX_TRACKER!$E:$E,MAIN!$A3085,PASTE_FLEX_TRACKER!$B:$B,MAIN!$D3085)</f>
        <v>0</v>
      </c>
      <c r="M3085" s="35" t="s">
        <v>133</v>
      </c>
      <c r="N3085" s="46" t="s">
        <v>563</v>
      </c>
      <c r="O3085" s="46">
        <f>SUMIFS(MAN_ADJ!$L:$L,MAN_ADJ!$K:$K,MAIN!$D3085,MAN_ADJ!$J:$J,MAIN!$S3085)</f>
        <v>0</v>
      </c>
      <c r="P3085" s="25">
        <f t="shared" si="882"/>
        <v>0</v>
      </c>
      <c r="Q3085" s="28">
        <f t="shared" si="864"/>
        <v>0</v>
      </c>
      <c r="R3085" s="38">
        <f t="shared" si="883"/>
        <v>1.0155000000000001</v>
      </c>
      <c r="S3085" s="17" t="s">
        <v>69</v>
      </c>
      <c r="U3085" t="s">
        <v>577</v>
      </c>
      <c r="V3085" t="s">
        <v>735</v>
      </c>
    </row>
    <row r="3086" spans="1:22" x14ac:dyDescent="0.25">
      <c r="A3086" s="17" t="s">
        <v>69</v>
      </c>
      <c r="B3086" s="17" t="s">
        <v>93</v>
      </c>
      <c r="C3086" s="17" t="s">
        <v>135</v>
      </c>
      <c r="D3086" s="17" t="s">
        <v>109</v>
      </c>
      <c r="E3086" s="24">
        <f>IF(U3086="SC",SUMIFS(SC!F:F,SC!A:A,MAIN!D3086,SC!B:B,MAIN!A3086),SUMIFS(Allocations!$H:$H,Allocations!$A:$A,MAIN!$A3086,Allocations!$B:$B,MAIN!$D3086))</f>
        <v>0.37975000000000003</v>
      </c>
      <c r="F3086" s="24">
        <f>IF(U3086="SC",SUMIFS(SC!J:J,SC!A:A,MAIN!D3086,SC!B:B,MAIN!A3086),SUMIFS(Allocations!M:M,Allocations!A:A,MAIN!A3086,Allocations!B:B,MAIN!D3086))</f>
        <v>0</v>
      </c>
      <c r="G3086" s="24">
        <f t="shared" si="880"/>
        <v>0.37975000000000003</v>
      </c>
      <c r="H3086" s="24">
        <f>IFERROR(VLOOKUP(S3086,Swaps_wk!$A$2:$AP$151,HLOOKUP(MAIN!D3086,Swaps_wk!$B$2:$AP$151,150,FALSE),FALSE),0)</f>
        <v>0</v>
      </c>
      <c r="I3086" s="24">
        <f>SUMIFS(PASTE_DQS_TRACKER!$D:$D,PASTE_DQS_TRACKER!$C:$C,MAIN!$A3086,PASTE_DQS_TRACKER!$B:$B,MAIN!$D3086)-SUMIFS(PASTE_DQS_TRACKER!$D:$D,PASTE_DQS_TRACKER!$C:$C,MAIN!$A3086,PASTE_DQS_TRACKER!$E:$E,MAIN!$D3086)</f>
        <v>0</v>
      </c>
      <c r="J3086" s="25">
        <f t="shared" si="881"/>
        <v>0.37975000000000003</v>
      </c>
      <c r="K3086" s="24">
        <f>IFERROR(IF(V3086="Flex",0,IF(D3086=$D$30,VLOOKUP(A3086,MMO_o10M_lease!$A$1:$F$51,5,FALSE),IF(D3086=$D$26,VLOOKUP(D3086,LANDINGS!$A$3:$BR$40,HLOOKUP(A3086,LANDINGS!$B$1:$CF$42,42,FALSE),FALSE)-IFERROR(VLOOKUP(A3086,MMO_o10M_lease!$A$1:$F$38,5,FALSE),0),VLOOKUP(D3086,LANDINGS!$A$3:$CF$40,HLOOKUP(A3086,LANDINGS!$B$1:$CF$42,42,FALSE),FALSE)))),0)</f>
        <v>0</v>
      </c>
      <c r="L3086" s="24">
        <f>SUMIFS(PASTE_FLEX_TRACKER!$D:$D,PASTE_FLEX_TRACKER!$E:$E,MAIN!$A3086,PASTE_FLEX_TRACKER!$B:$B,MAIN!$D3086)</f>
        <v>0</v>
      </c>
      <c r="M3086" s="35" t="s">
        <v>133</v>
      </c>
      <c r="N3086" s="46" t="s">
        <v>563</v>
      </c>
      <c r="O3086" s="46">
        <f>SUMIFS(MAN_ADJ!$L:$L,MAN_ADJ!$K:$K,MAIN!$D3086,MAN_ADJ!$J:$J,MAIN!$S3086)</f>
        <v>0</v>
      </c>
      <c r="P3086" s="25">
        <f t="shared" si="882"/>
        <v>0</v>
      </c>
      <c r="Q3086" s="28">
        <f t="shared" si="864"/>
        <v>0</v>
      </c>
      <c r="R3086" s="38">
        <f t="shared" si="883"/>
        <v>0.37975000000000003</v>
      </c>
      <c r="S3086" s="17" t="s">
        <v>69</v>
      </c>
      <c r="U3086" t="s">
        <v>577</v>
      </c>
      <c r="V3086" t="s">
        <v>735</v>
      </c>
    </row>
    <row r="3087" spans="1:22" x14ac:dyDescent="0.25">
      <c r="A3087" s="17" t="s">
        <v>69</v>
      </c>
      <c r="B3087" s="17" t="s">
        <v>93</v>
      </c>
      <c r="C3087" s="17" t="s">
        <v>135</v>
      </c>
      <c r="D3087" s="17" t="s">
        <v>110</v>
      </c>
      <c r="E3087" s="24">
        <f>IF(U3087="SC",SUMIFS(SC!F:F,SC!A:A,MAIN!D3087,SC!B:B,MAIN!A3087),SUMIFS(Allocations!$H:$H,Allocations!$A:$A,MAIN!$A3087,Allocations!$B:$B,MAIN!$D3087))</f>
        <v>0.05</v>
      </c>
      <c r="F3087" s="24">
        <f>IF(U3087="SC",SUMIFS(SC!J:J,SC!A:A,MAIN!D3087,SC!B:B,MAIN!A3087),SUMIFS(Allocations!M:M,Allocations!A:A,MAIN!A3087,Allocations!B:B,MAIN!D3087))</f>
        <v>0</v>
      </c>
      <c r="G3087" s="24">
        <f t="shared" si="880"/>
        <v>0.05</v>
      </c>
      <c r="H3087" s="24">
        <f>IFERROR(VLOOKUP(S3087,Swaps_wk!$A$2:$AP$151,HLOOKUP(MAIN!D3087,Swaps_wk!$B$2:$AP$151,150,FALSE),FALSE),0)</f>
        <v>0</v>
      </c>
      <c r="I3087" s="24">
        <f>SUMIFS(PASTE_DQS_TRACKER!$D:$D,PASTE_DQS_TRACKER!$C:$C,MAIN!$A3087,PASTE_DQS_TRACKER!$B:$B,MAIN!$D3087)-SUMIFS(PASTE_DQS_TRACKER!$D:$D,PASTE_DQS_TRACKER!$C:$C,MAIN!$A3087,PASTE_DQS_TRACKER!$E:$E,MAIN!$D3087)</f>
        <v>0</v>
      </c>
      <c r="J3087" s="25">
        <f t="shared" si="881"/>
        <v>0.05</v>
      </c>
      <c r="K3087" s="24">
        <f>IFERROR(IF(V3087="Flex",0,IF(D3087=$D$30,VLOOKUP(A3087,MMO_o10M_lease!$A$1:$F$51,5,FALSE),IF(D3087=$D$26,VLOOKUP(D3087,LANDINGS!$A$3:$BR$40,HLOOKUP(A3087,LANDINGS!$B$1:$CF$42,42,FALSE),FALSE)-IFERROR(VLOOKUP(A3087,MMO_o10M_lease!$A$1:$F$38,5,FALSE),0),VLOOKUP(D3087,LANDINGS!$A$3:$CF$40,HLOOKUP(A3087,LANDINGS!$B$1:$CF$42,42,FALSE),FALSE)))),0)</f>
        <v>0</v>
      </c>
      <c r="L3087" s="24">
        <f>SUMIFS(PASTE_FLEX_TRACKER!$D:$D,PASTE_FLEX_TRACKER!$E:$E,MAIN!$A3087,PASTE_FLEX_TRACKER!$B:$B,MAIN!$D3087)</f>
        <v>0</v>
      </c>
      <c r="M3087" s="35" t="s">
        <v>133</v>
      </c>
      <c r="N3087" s="46" t="s">
        <v>563</v>
      </c>
      <c r="O3087" s="46">
        <f>SUMIFS(MAN_ADJ!$L:$L,MAN_ADJ!$K:$K,MAIN!$D3087,MAN_ADJ!$J:$J,MAIN!$S3087)</f>
        <v>0</v>
      </c>
      <c r="P3087" s="25">
        <f t="shared" si="882"/>
        <v>0</v>
      </c>
      <c r="Q3087" s="28">
        <f t="shared" si="864"/>
        <v>0</v>
      </c>
      <c r="R3087" s="38">
        <f t="shared" si="883"/>
        <v>0.05</v>
      </c>
      <c r="S3087" s="17" t="s">
        <v>69</v>
      </c>
      <c r="U3087" t="s">
        <v>577</v>
      </c>
      <c r="V3087" t="s">
        <v>735</v>
      </c>
    </row>
    <row r="3088" spans="1:22" x14ac:dyDescent="0.25">
      <c r="A3088" s="17" t="s">
        <v>69</v>
      </c>
      <c r="B3088" s="17" t="s">
        <v>93</v>
      </c>
      <c r="C3088" s="17" t="s">
        <v>135</v>
      </c>
      <c r="D3088" s="17" t="s">
        <v>111</v>
      </c>
      <c r="E3088" s="24">
        <f>IF(U3088="SC",SUMIFS(SC!F:F,SC!A:A,MAIN!D3088,SC!B:B,MAIN!A3088),SUMIFS(Allocations!$H:$H,Allocations!$A:$A,MAIN!$A3088,Allocations!$B:$B,MAIN!$D3088))</f>
        <v>0.45950000000000002</v>
      </c>
      <c r="F3088" s="24">
        <f>IF(U3088="SC",SUMIFS(SC!J:J,SC!A:A,MAIN!D3088,SC!B:B,MAIN!A3088),SUMIFS(Allocations!M:M,Allocations!A:A,MAIN!A3088,Allocations!B:B,MAIN!D3088))</f>
        <v>0</v>
      </c>
      <c r="G3088" s="24">
        <f t="shared" si="880"/>
        <v>0.45950000000000002</v>
      </c>
      <c r="H3088" s="24">
        <f>IFERROR(VLOOKUP(S3088,Swaps_wk!$A$2:$AP$151,HLOOKUP(MAIN!D3088,Swaps_wk!$B$2:$AP$151,150,FALSE),FALSE),0)</f>
        <v>0</v>
      </c>
      <c r="I3088" s="24">
        <f>SUMIFS(PASTE_DQS_TRACKER!$D:$D,PASTE_DQS_TRACKER!$C:$C,MAIN!$A3088,PASTE_DQS_TRACKER!$B:$B,MAIN!$D3088)-SUMIFS(PASTE_DQS_TRACKER!$D:$D,PASTE_DQS_TRACKER!$C:$C,MAIN!$A3088,PASTE_DQS_TRACKER!$E:$E,MAIN!$D3088)</f>
        <v>0</v>
      </c>
      <c r="J3088" s="25">
        <f t="shared" si="881"/>
        <v>0.45950000000000002</v>
      </c>
      <c r="K3088" s="24">
        <f>IFERROR(IF(V3088="Flex",0,IF(D3088=$D$30,VLOOKUP(A3088,MMO_o10M_lease!$A$1:$F$51,5,FALSE),IF(D3088=$D$26,VLOOKUP(D3088,LANDINGS!$A$3:$BR$40,HLOOKUP(A3088,LANDINGS!$B$1:$CF$42,42,FALSE),FALSE)-IFERROR(VLOOKUP(A3088,MMO_o10M_lease!$A$1:$F$38,5,FALSE),0),VLOOKUP(D3088,LANDINGS!$A$3:$CF$40,HLOOKUP(A3088,LANDINGS!$B$1:$CF$42,42,FALSE),FALSE)))),0)</f>
        <v>0</v>
      </c>
      <c r="L3088" s="24">
        <f>SUMIFS(PASTE_FLEX_TRACKER!$D:$D,PASTE_FLEX_TRACKER!$E:$E,MAIN!$A3088,PASTE_FLEX_TRACKER!$B:$B,MAIN!$D3088)</f>
        <v>0</v>
      </c>
      <c r="M3088" s="35" t="s">
        <v>133</v>
      </c>
      <c r="N3088" s="46" t="s">
        <v>563</v>
      </c>
      <c r="O3088" s="46">
        <f>SUMIFS(MAN_ADJ!$L:$L,MAN_ADJ!$K:$K,MAIN!$D3088,MAN_ADJ!$J:$J,MAIN!$S3088)</f>
        <v>0</v>
      </c>
      <c r="P3088" s="25">
        <f t="shared" si="882"/>
        <v>0</v>
      </c>
      <c r="Q3088" s="28">
        <f t="shared" si="864"/>
        <v>0</v>
      </c>
      <c r="R3088" s="38">
        <f t="shared" si="883"/>
        <v>0.45950000000000002</v>
      </c>
      <c r="S3088" s="17" t="s">
        <v>69</v>
      </c>
      <c r="U3088" t="s">
        <v>577</v>
      </c>
      <c r="V3088" t="s">
        <v>735</v>
      </c>
    </row>
    <row r="3089" spans="1:22" x14ac:dyDescent="0.25">
      <c r="A3089" s="17" t="s">
        <v>69</v>
      </c>
      <c r="B3089" s="17" t="s">
        <v>93</v>
      </c>
      <c r="C3089" s="17" t="s">
        <v>135</v>
      </c>
      <c r="D3089" s="17" t="s">
        <v>112</v>
      </c>
      <c r="E3089" s="24">
        <f>IF(U3089="SC",SUMIFS(SC!F:F,SC!A:A,MAIN!D3089,SC!B:B,MAIN!A3089),SUMIFS(Allocations!$H:$H,Allocations!$A:$A,MAIN!$A3089,Allocations!$B:$B,MAIN!$D3089))</f>
        <v>0</v>
      </c>
      <c r="F3089" s="24">
        <f>IF(U3089="SC",SUMIFS(SC!J:J,SC!A:A,MAIN!D3089,SC!B:B,MAIN!A3089),SUMIFS(Allocations!M:M,Allocations!A:A,MAIN!A3089,Allocations!B:B,MAIN!D3089))</f>
        <v>0</v>
      </c>
      <c r="G3089" s="24">
        <f t="shared" si="880"/>
        <v>0</v>
      </c>
      <c r="H3089" s="24">
        <f>IFERROR(VLOOKUP(S3089,Swaps_wk!$A$2:$AP$151,HLOOKUP(MAIN!D3089,Swaps_wk!$B$2:$AP$151,150,FALSE),FALSE),0)</f>
        <v>0</v>
      </c>
      <c r="I3089" s="24">
        <f>SUMIFS(PASTE_DQS_TRACKER!$D:$D,PASTE_DQS_TRACKER!$C:$C,MAIN!$A3089,PASTE_DQS_TRACKER!$B:$B,MAIN!$D3089)-SUMIFS(PASTE_DQS_TRACKER!$D:$D,PASTE_DQS_TRACKER!$C:$C,MAIN!$A3089,PASTE_DQS_TRACKER!$E:$E,MAIN!$D3089)</f>
        <v>0</v>
      </c>
      <c r="J3089" s="25">
        <f t="shared" si="881"/>
        <v>0</v>
      </c>
      <c r="K3089" s="24">
        <f>IFERROR(IF(V3089="Flex",0,IF(D3089=$D$30,VLOOKUP(A3089,MMO_o10M_lease!$A$1:$F$51,5,FALSE),IF(D3089=$D$26,VLOOKUP(D3089,LANDINGS!$A$3:$BR$40,HLOOKUP(A3089,LANDINGS!$B$1:$CF$42,42,FALSE),FALSE)-IFERROR(VLOOKUP(A3089,MMO_o10M_lease!$A$1:$F$38,5,FALSE),0),VLOOKUP(D3089,LANDINGS!$A$3:$CF$40,HLOOKUP(A3089,LANDINGS!$B$1:$CF$42,42,FALSE),FALSE)))),0)</f>
        <v>0</v>
      </c>
      <c r="L3089" s="24">
        <f>SUMIFS(PASTE_FLEX_TRACKER!$D:$D,PASTE_FLEX_TRACKER!$E:$E,MAIN!$A3089,PASTE_FLEX_TRACKER!$B:$B,MAIN!$D3089)</f>
        <v>0</v>
      </c>
      <c r="M3089" s="35" t="s">
        <v>133</v>
      </c>
      <c r="N3089" s="46" t="s">
        <v>563</v>
      </c>
      <c r="O3089" s="46">
        <f>SUMIFS(MAN_ADJ!$L:$L,MAN_ADJ!$K:$K,MAIN!$D3089,MAN_ADJ!$J:$J,MAIN!$S3089)</f>
        <v>0</v>
      </c>
      <c r="P3089" s="25">
        <f t="shared" si="882"/>
        <v>0</v>
      </c>
      <c r="Q3089" s="28" t="str">
        <f t="shared" si="864"/>
        <v>n/a</v>
      </c>
      <c r="R3089" s="38">
        <f t="shared" si="883"/>
        <v>0</v>
      </c>
      <c r="S3089" s="17" t="s">
        <v>69</v>
      </c>
      <c r="U3089" t="s">
        <v>577</v>
      </c>
      <c r="V3089" t="s">
        <v>735</v>
      </c>
    </row>
    <row r="3090" spans="1:22" x14ac:dyDescent="0.25">
      <c r="A3090" s="17" t="s">
        <v>69</v>
      </c>
      <c r="B3090" s="17" t="s">
        <v>93</v>
      </c>
      <c r="C3090" s="17" t="s">
        <v>135</v>
      </c>
      <c r="D3090" s="17" t="s">
        <v>113</v>
      </c>
      <c r="E3090" s="24">
        <f>IF(U3090="SC",SUMIFS(SC!F:F,SC!A:A,MAIN!D3090,SC!B:B,MAIN!A3090),SUMIFS(Allocations!$H:$H,Allocations!$A:$A,MAIN!$A3090,Allocations!$B:$B,MAIN!$D3090))</f>
        <v>7.4999999999999997E-3</v>
      </c>
      <c r="F3090" s="24">
        <f>IF(U3090="SC",SUMIFS(SC!J:J,SC!A:A,MAIN!D3090,SC!B:B,MAIN!A3090),SUMIFS(Allocations!M:M,Allocations!A:A,MAIN!A3090,Allocations!B:B,MAIN!D3090))</f>
        <v>0</v>
      </c>
      <c r="G3090" s="24">
        <f t="shared" si="880"/>
        <v>7.4999999999999997E-3</v>
      </c>
      <c r="H3090" s="24">
        <f>IFERROR(VLOOKUP(S3090,Swaps_wk!$A$2:$AP$151,HLOOKUP(MAIN!D3090,Swaps_wk!$B$2:$AP$151,150,FALSE),FALSE),0)</f>
        <v>0</v>
      </c>
      <c r="I3090" s="24">
        <f>SUMIFS(PASTE_DQS_TRACKER!$D:$D,PASTE_DQS_TRACKER!$C:$C,MAIN!$A3090,PASTE_DQS_TRACKER!$B:$B,MAIN!$D3090)-SUMIFS(PASTE_DQS_TRACKER!$D:$D,PASTE_DQS_TRACKER!$C:$C,MAIN!$A3090,PASTE_DQS_TRACKER!$E:$E,MAIN!$D3090)</f>
        <v>0</v>
      </c>
      <c r="J3090" s="25">
        <f t="shared" si="881"/>
        <v>7.4999999999999997E-3</v>
      </c>
      <c r="K3090" s="24">
        <f>IFERROR(IF(V3090="Flex",0,IF(D3090=$D$30,VLOOKUP(A3090,MMO_o10M_lease!$A$1:$F$51,5,FALSE),IF(D3090=$D$26,VLOOKUP(D3090,LANDINGS!$A$3:$BR$40,HLOOKUP(A3090,LANDINGS!$B$1:$CF$42,42,FALSE),FALSE)-IFERROR(VLOOKUP(A3090,MMO_o10M_lease!$A$1:$F$38,5,FALSE),0),VLOOKUP(D3090,LANDINGS!$A$3:$CF$40,HLOOKUP(A3090,LANDINGS!$B$1:$CF$42,42,FALSE),FALSE)))),0)</f>
        <v>0</v>
      </c>
      <c r="L3090" s="24">
        <f>SUMIFS(PASTE_FLEX_TRACKER!$D:$D,PASTE_FLEX_TRACKER!$E:$E,MAIN!$A3090,PASTE_FLEX_TRACKER!$B:$B,MAIN!$D3090)</f>
        <v>0</v>
      </c>
      <c r="M3090" s="35" t="s">
        <v>133</v>
      </c>
      <c r="N3090" s="46" t="s">
        <v>563</v>
      </c>
      <c r="O3090" s="46">
        <f>SUMIFS(MAN_ADJ!$L:$L,MAN_ADJ!$K:$K,MAIN!$D3090,MAN_ADJ!$J:$J,MAIN!$S3090)</f>
        <v>0</v>
      </c>
      <c r="P3090" s="25">
        <f t="shared" si="882"/>
        <v>0</v>
      </c>
      <c r="Q3090" s="28">
        <f t="shared" si="864"/>
        <v>0</v>
      </c>
      <c r="R3090" s="38">
        <f t="shared" si="883"/>
        <v>7.4999999999999997E-3</v>
      </c>
      <c r="S3090" s="17" t="s">
        <v>69</v>
      </c>
      <c r="U3090" t="s">
        <v>577</v>
      </c>
      <c r="V3090" t="s">
        <v>735</v>
      </c>
    </row>
    <row r="3091" spans="1:22" x14ac:dyDescent="0.25">
      <c r="A3091" s="17" t="s">
        <v>69</v>
      </c>
      <c r="B3091" s="17" t="s">
        <v>93</v>
      </c>
      <c r="C3091" s="17" t="s">
        <v>135</v>
      </c>
      <c r="D3091" s="17" t="s">
        <v>114</v>
      </c>
      <c r="E3091" s="24">
        <f>IF(U3091="SC",SUMIFS(SC!F:F,SC!A:A,MAIN!D3091,SC!B:B,MAIN!A3091),SUMIFS(Allocations!$H:$H,Allocations!$A:$A,MAIN!$A3091,Allocations!$B:$B,MAIN!$D3091))</f>
        <v>0.2</v>
      </c>
      <c r="F3091" s="24">
        <f>IF(U3091="SC",SUMIFS(SC!J:J,SC!A:A,MAIN!D3091,SC!B:B,MAIN!A3091),SUMIFS(Allocations!M:M,Allocations!A:A,MAIN!A3091,Allocations!B:B,MAIN!D3091))</f>
        <v>0</v>
      </c>
      <c r="G3091" s="24">
        <f t="shared" si="880"/>
        <v>0.2</v>
      </c>
      <c r="H3091" s="24">
        <f>IFERROR(VLOOKUP(S3091,Swaps_wk!$A$2:$AP$151,HLOOKUP(MAIN!D3091,Swaps_wk!$B$2:$AP$151,150,FALSE),FALSE),0)</f>
        <v>0</v>
      </c>
      <c r="I3091" s="24">
        <f>SUMIFS(PASTE_DQS_TRACKER!$D:$D,PASTE_DQS_TRACKER!$C:$C,MAIN!$A3091,PASTE_DQS_TRACKER!$B:$B,MAIN!$D3091)-SUMIFS(PASTE_DQS_TRACKER!$D:$D,PASTE_DQS_TRACKER!$C:$C,MAIN!$A3091,PASTE_DQS_TRACKER!$E:$E,MAIN!$D3091)</f>
        <v>0</v>
      </c>
      <c r="J3091" s="25">
        <f t="shared" si="881"/>
        <v>0.2</v>
      </c>
      <c r="K3091" s="24">
        <f>IFERROR(IF(V3091="Flex",0,IF(D3091=$D$30,VLOOKUP(A3091,MMO_o10M_lease!$A$1:$F$51,5,FALSE),IF(D3091=$D$26,VLOOKUP(D3091,LANDINGS!$A$3:$BR$40,HLOOKUP(A3091,LANDINGS!$B$1:$CF$42,42,FALSE),FALSE)-IFERROR(VLOOKUP(A3091,MMO_o10M_lease!$A$1:$F$38,5,FALSE),0),VLOOKUP(D3091,LANDINGS!$A$3:$CF$40,HLOOKUP(A3091,LANDINGS!$B$1:$CF$42,42,FALSE),FALSE)))),0)</f>
        <v>0</v>
      </c>
      <c r="L3091" s="24">
        <f>SUMIFS(PASTE_FLEX_TRACKER!$D:$D,PASTE_FLEX_TRACKER!$E:$E,MAIN!$A3091,PASTE_FLEX_TRACKER!$B:$B,MAIN!$D3091)</f>
        <v>0</v>
      </c>
      <c r="M3091" s="35" t="s">
        <v>133</v>
      </c>
      <c r="N3091" s="46" t="s">
        <v>563</v>
      </c>
      <c r="O3091" s="46">
        <f>SUMIFS(MAN_ADJ!$L:$L,MAN_ADJ!$K:$K,MAIN!$D3091,MAN_ADJ!$J:$J,MAIN!$S3091)</f>
        <v>0</v>
      </c>
      <c r="P3091" s="25">
        <f t="shared" si="882"/>
        <v>0</v>
      </c>
      <c r="Q3091" s="28">
        <f t="shared" si="864"/>
        <v>0</v>
      </c>
      <c r="R3091" s="38">
        <f t="shared" si="883"/>
        <v>0.2</v>
      </c>
      <c r="S3091" s="17" t="s">
        <v>69</v>
      </c>
      <c r="U3091" t="s">
        <v>577</v>
      </c>
      <c r="V3091" t="s">
        <v>735</v>
      </c>
    </row>
    <row r="3092" spans="1:22" x14ac:dyDescent="0.25">
      <c r="A3092" s="17" t="s">
        <v>69</v>
      </c>
      <c r="B3092" s="17" t="s">
        <v>93</v>
      </c>
      <c r="C3092" s="17" t="s">
        <v>135</v>
      </c>
      <c r="D3092" s="17" t="s">
        <v>115</v>
      </c>
      <c r="E3092" s="24">
        <f>IF(U3092="SC",SUMIFS(SC!F:F,SC!A:A,MAIN!D3092,SC!B:B,MAIN!A3092),SUMIFS(Allocations!$H:$H,Allocations!$A:$A,MAIN!$A3092,Allocations!$B:$B,MAIN!$D3092))</f>
        <v>0</v>
      </c>
      <c r="F3092" s="24">
        <f>IF(U3092="SC",SUMIFS(SC!J:J,SC!A:A,MAIN!D3092,SC!B:B,MAIN!A3092),SUMIFS(Allocations!M:M,Allocations!A:A,MAIN!A3092,Allocations!B:B,MAIN!D3092))</f>
        <v>0</v>
      </c>
      <c r="G3092" s="24">
        <f t="shared" si="880"/>
        <v>0</v>
      </c>
      <c r="H3092" s="24">
        <f>IFERROR(VLOOKUP(S3092,Swaps_wk!$A$2:$AP$151,HLOOKUP(MAIN!D3092,Swaps_wk!$B$2:$AP$151,150,FALSE),FALSE),0)</f>
        <v>0</v>
      </c>
      <c r="I3092" s="24">
        <f>SUMIFS(PASTE_DQS_TRACKER!$D:$D,PASTE_DQS_TRACKER!$C:$C,MAIN!$A3092,PASTE_DQS_TRACKER!$B:$B,MAIN!$D3092)-SUMIFS(PASTE_DQS_TRACKER!$D:$D,PASTE_DQS_TRACKER!$C:$C,MAIN!$A3092,PASTE_DQS_TRACKER!$E:$E,MAIN!$D3092)</f>
        <v>0</v>
      </c>
      <c r="J3092" s="25">
        <f t="shared" si="881"/>
        <v>0</v>
      </c>
      <c r="K3092" s="24">
        <f>IFERROR(IF(V3092="Flex",0,IF(D3092=$D$30,VLOOKUP(A3092,MMO_o10M_lease!$A$1:$F$51,5,FALSE),IF(D3092=$D$26,VLOOKUP(D3092,LANDINGS!$A$3:$BR$40,HLOOKUP(A3092,LANDINGS!$B$1:$CF$42,42,FALSE),FALSE)-IFERROR(VLOOKUP(A3092,MMO_o10M_lease!$A$1:$F$38,5,FALSE),0),VLOOKUP(D3092,LANDINGS!$A$3:$CF$40,HLOOKUP(A3092,LANDINGS!$B$1:$CF$42,42,FALSE),FALSE)))),0)</f>
        <v>0</v>
      </c>
      <c r="L3092" s="24">
        <f>SUMIFS(PASTE_FLEX_TRACKER!$D:$D,PASTE_FLEX_TRACKER!$E:$E,MAIN!$A3092,PASTE_FLEX_TRACKER!$B:$B,MAIN!$D3092)</f>
        <v>0</v>
      </c>
      <c r="M3092" s="35" t="s">
        <v>133</v>
      </c>
      <c r="N3092" s="46" t="s">
        <v>563</v>
      </c>
      <c r="O3092" s="46">
        <f>SUMIFS(MAN_ADJ!$L:$L,MAN_ADJ!$K:$K,MAIN!$D3092,MAN_ADJ!$J:$J,MAIN!$S3092)</f>
        <v>0</v>
      </c>
      <c r="P3092" s="25">
        <f t="shared" si="882"/>
        <v>0</v>
      </c>
      <c r="Q3092" s="28" t="str">
        <f t="shared" si="864"/>
        <v>n/a</v>
      </c>
      <c r="R3092" s="38">
        <f t="shared" si="883"/>
        <v>0</v>
      </c>
      <c r="S3092" s="17" t="s">
        <v>69</v>
      </c>
      <c r="U3092" t="s">
        <v>577</v>
      </c>
      <c r="V3092" t="s">
        <v>735</v>
      </c>
    </row>
    <row r="3093" spans="1:22" x14ac:dyDescent="0.25">
      <c r="A3093" s="17" t="s">
        <v>69</v>
      </c>
      <c r="B3093" s="17" t="s">
        <v>93</v>
      </c>
      <c r="C3093" s="17" t="s">
        <v>135</v>
      </c>
      <c r="D3093" s="17" t="s">
        <v>116</v>
      </c>
      <c r="E3093" s="24">
        <f>IF(U3093="SC",SUMIFS(SC!F:F,SC!A:A,MAIN!D3093,SC!B:B,MAIN!A3093),SUMIFS(Allocations!$H:$H,Allocations!$A:$A,MAIN!$A3093,Allocations!$B:$B,MAIN!$D3093))</f>
        <v>1.4749999999999999E-2</v>
      </c>
      <c r="F3093" s="24">
        <f>IF(U3093="SC",SUMIFS(SC!J:J,SC!A:A,MAIN!D3093,SC!B:B,MAIN!A3093),SUMIFS(Allocations!M:M,Allocations!A:A,MAIN!A3093,Allocations!B:B,MAIN!D3093))</f>
        <v>0</v>
      </c>
      <c r="G3093" s="24">
        <f t="shared" si="880"/>
        <v>1.4749999999999999E-2</v>
      </c>
      <c r="H3093" s="24">
        <f>IFERROR(VLOOKUP(S3093,Swaps_wk!$A$2:$AP$151,HLOOKUP(MAIN!D3093,Swaps_wk!$B$2:$AP$151,150,FALSE),FALSE),0)</f>
        <v>0</v>
      </c>
      <c r="I3093" s="24">
        <f>SUMIFS(PASTE_DQS_TRACKER!$D:$D,PASTE_DQS_TRACKER!$C:$C,MAIN!$A3093,PASTE_DQS_TRACKER!$B:$B,MAIN!$D3093)-SUMIFS(PASTE_DQS_TRACKER!$D:$D,PASTE_DQS_TRACKER!$C:$C,MAIN!$A3093,PASTE_DQS_TRACKER!$E:$E,MAIN!$D3093)</f>
        <v>0</v>
      </c>
      <c r="J3093" s="25">
        <f t="shared" si="881"/>
        <v>1.4749999999999999E-2</v>
      </c>
      <c r="K3093" s="24">
        <f>IFERROR(IF(V3093="Flex",0,IF(D3093=$D$30,VLOOKUP(A3093,MMO_o10M_lease!$A$1:$F$51,5,FALSE),IF(D3093=$D$26,VLOOKUP(D3093,LANDINGS!$A$3:$BR$40,HLOOKUP(A3093,LANDINGS!$B$1:$CF$42,42,FALSE),FALSE)-IFERROR(VLOOKUP(A3093,MMO_o10M_lease!$A$1:$F$38,5,FALSE),0),VLOOKUP(D3093,LANDINGS!$A$3:$CF$40,HLOOKUP(A3093,LANDINGS!$B$1:$CF$42,42,FALSE),FALSE)))),0)</f>
        <v>0</v>
      </c>
      <c r="L3093" s="24">
        <f>SUMIFS(PASTE_FLEX_TRACKER!$D:$D,PASTE_FLEX_TRACKER!$E:$E,MAIN!$A3093,PASTE_FLEX_TRACKER!$B:$B,MAIN!$D3093)</f>
        <v>0</v>
      </c>
      <c r="M3093" s="35" t="s">
        <v>133</v>
      </c>
      <c r="N3093" s="46" t="s">
        <v>563</v>
      </c>
      <c r="O3093" s="46">
        <f>SUMIFS(MAN_ADJ!$L:$L,MAN_ADJ!$K:$K,MAIN!$D3093,MAN_ADJ!$J:$J,MAIN!$S3093)</f>
        <v>0</v>
      </c>
      <c r="P3093" s="25">
        <f t="shared" si="882"/>
        <v>0</v>
      </c>
      <c r="Q3093" s="28">
        <f t="shared" si="864"/>
        <v>0</v>
      </c>
      <c r="R3093" s="38">
        <f t="shared" si="883"/>
        <v>1.4749999999999999E-2</v>
      </c>
      <c r="S3093" s="17" t="s">
        <v>69</v>
      </c>
      <c r="U3093" t="s">
        <v>577</v>
      </c>
      <c r="V3093" t="s">
        <v>735</v>
      </c>
    </row>
    <row r="3094" spans="1:22" x14ac:dyDescent="0.25">
      <c r="A3094" s="17" t="s">
        <v>69</v>
      </c>
      <c r="B3094" s="17" t="s">
        <v>93</v>
      </c>
      <c r="C3094" s="17" t="s">
        <v>135</v>
      </c>
      <c r="D3094" s="17" t="s">
        <v>117</v>
      </c>
      <c r="E3094" s="24">
        <f>IF(U3094="SC",SUMIFS(SC!F:F,SC!A:A,MAIN!D3094,SC!B:B,MAIN!A3094),SUMIFS(Allocations!$H:$H,Allocations!$A:$A,MAIN!$A3094,Allocations!$B:$B,MAIN!$D3094))</f>
        <v>0</v>
      </c>
      <c r="F3094" s="24">
        <f>IF(U3094="SC",SUMIFS(SC!J:J,SC!A:A,MAIN!D3094,SC!B:B,MAIN!A3094),SUMIFS(Allocations!M:M,Allocations!A:A,MAIN!A3094,Allocations!B:B,MAIN!D3094))</f>
        <v>0</v>
      </c>
      <c r="G3094" s="24">
        <f t="shared" si="880"/>
        <v>0</v>
      </c>
      <c r="H3094" s="24">
        <f>IFERROR(VLOOKUP(S3094,Swaps_wk!$A$2:$AP$151,HLOOKUP(MAIN!D3094,Swaps_wk!$B$2:$AP$151,150,FALSE),FALSE),0)</f>
        <v>0</v>
      </c>
      <c r="I3094" s="24">
        <f>SUMIFS(PASTE_DQS_TRACKER!$D:$D,PASTE_DQS_TRACKER!$C:$C,MAIN!$A3094,PASTE_DQS_TRACKER!$B:$B,MAIN!$D3094)-SUMIFS(PASTE_DQS_TRACKER!$D:$D,PASTE_DQS_TRACKER!$C:$C,MAIN!$A3094,PASTE_DQS_TRACKER!$E:$E,MAIN!$D3094)</f>
        <v>0</v>
      </c>
      <c r="J3094" s="25">
        <f t="shared" si="881"/>
        <v>0</v>
      </c>
      <c r="K3094" s="24">
        <f>IFERROR(IF(V3094="Flex",0,IF(D3094=$D$30,VLOOKUP(A3094,MMO_o10M_lease!$A$1:$F$51,5,FALSE),IF(D3094=$D$26,VLOOKUP(D3094,LANDINGS!$A$3:$BR$40,HLOOKUP(A3094,LANDINGS!$B$1:$CF$42,42,FALSE),FALSE)-IFERROR(VLOOKUP(A3094,MMO_o10M_lease!$A$1:$F$38,5,FALSE),0),VLOOKUP(D3094,LANDINGS!$A$3:$CF$40,HLOOKUP(A3094,LANDINGS!$B$1:$CF$42,42,FALSE),FALSE)))),0)</f>
        <v>0</v>
      </c>
      <c r="L3094" s="24">
        <f>SUMIFS(PASTE_FLEX_TRACKER!$D:$D,PASTE_FLEX_TRACKER!$E:$E,MAIN!$A3094,PASTE_FLEX_TRACKER!$B:$B,MAIN!$D3094)</f>
        <v>0</v>
      </c>
      <c r="M3094" s="35" t="s">
        <v>133</v>
      </c>
      <c r="N3094" s="46" t="s">
        <v>563</v>
      </c>
      <c r="O3094" s="46">
        <f>SUMIFS(MAN_ADJ!$L:$L,MAN_ADJ!$K:$K,MAIN!$D3094,MAN_ADJ!$J:$J,MAIN!$S3094)</f>
        <v>0</v>
      </c>
      <c r="P3094" s="25">
        <f t="shared" si="882"/>
        <v>0</v>
      </c>
      <c r="Q3094" s="28" t="str">
        <f t="shared" ref="Q3094:Q3165" si="884">IFERROR(P3094/J3094,"n/a")</f>
        <v>n/a</v>
      </c>
      <c r="R3094" s="38">
        <f t="shared" si="883"/>
        <v>0</v>
      </c>
      <c r="S3094" s="17" t="s">
        <v>69</v>
      </c>
      <c r="U3094" t="s">
        <v>577</v>
      </c>
      <c r="V3094" t="s">
        <v>735</v>
      </c>
    </row>
    <row r="3095" spans="1:22" x14ac:dyDescent="0.25">
      <c r="A3095" s="17" t="s">
        <v>69</v>
      </c>
      <c r="B3095" s="17" t="s">
        <v>93</v>
      </c>
      <c r="C3095" s="17" t="s">
        <v>135</v>
      </c>
      <c r="D3095" s="17" t="s">
        <v>118</v>
      </c>
      <c r="E3095" s="24">
        <f>IF(U3095="SC",SUMIFS(SC!F:F,SC!A:A,MAIN!D3095,SC!B:B,MAIN!A3095),SUMIFS(Allocations!$H:$H,Allocations!$A:$A,MAIN!$A3095,Allocations!$B:$B,MAIN!$D3095))</f>
        <v>7.4999999999999997E-3</v>
      </c>
      <c r="F3095" s="24">
        <f>IF(U3095="SC",SUMIFS(SC!J:J,SC!A:A,MAIN!D3095,SC!B:B,MAIN!A3095),SUMIFS(Allocations!M:M,Allocations!A:A,MAIN!A3095,Allocations!B:B,MAIN!D3095))</f>
        <v>0</v>
      </c>
      <c r="G3095" s="24">
        <f t="shared" si="880"/>
        <v>7.4999999999999997E-3</v>
      </c>
      <c r="H3095" s="24">
        <f>IFERROR(VLOOKUP(S3095,Swaps_wk!$A$2:$AP$151,HLOOKUP(MAIN!D3095,Swaps_wk!$B$2:$AP$151,150,FALSE),FALSE),0)</f>
        <v>0</v>
      </c>
      <c r="I3095" s="24">
        <f>SUMIFS(PASTE_DQS_TRACKER!$D:$D,PASTE_DQS_TRACKER!$C:$C,MAIN!$A3095,PASTE_DQS_TRACKER!$B:$B,MAIN!$D3095)-SUMIFS(PASTE_DQS_TRACKER!$D:$D,PASTE_DQS_TRACKER!$C:$C,MAIN!$A3095,PASTE_DQS_TRACKER!$E:$E,MAIN!$D3095)</f>
        <v>0</v>
      </c>
      <c r="J3095" s="25">
        <f t="shared" si="881"/>
        <v>7.4999999999999997E-3</v>
      </c>
      <c r="K3095" s="24">
        <f>IFERROR(IF(V3095="Flex",0,IF(D3095=$D$30,VLOOKUP(A3095,MMO_o10M_lease!$A$1:$F$51,5,FALSE),IF(D3095=$D$26,VLOOKUP(D3095,LANDINGS!$A$3:$BR$40,HLOOKUP(A3095,LANDINGS!$B$1:$CF$42,42,FALSE),FALSE)-IFERROR(VLOOKUP(A3095,MMO_o10M_lease!$A$1:$F$38,5,FALSE),0),VLOOKUP(D3095,LANDINGS!$A$3:$CF$40,HLOOKUP(A3095,LANDINGS!$B$1:$CF$42,42,FALSE),FALSE)))),0)</f>
        <v>0</v>
      </c>
      <c r="L3095" s="24">
        <f>SUMIFS(PASTE_FLEX_TRACKER!$D:$D,PASTE_FLEX_TRACKER!$E:$E,MAIN!$A3095,PASTE_FLEX_TRACKER!$B:$B,MAIN!$D3095)</f>
        <v>0</v>
      </c>
      <c r="M3095" s="35" t="s">
        <v>133</v>
      </c>
      <c r="N3095" s="46" t="s">
        <v>563</v>
      </c>
      <c r="O3095" s="46">
        <f>SUMIFS(MAN_ADJ!$L:$L,MAN_ADJ!$K:$K,MAIN!$D3095,MAN_ADJ!$J:$J,MAIN!$S3095)</f>
        <v>0</v>
      </c>
      <c r="P3095" s="25">
        <f t="shared" si="882"/>
        <v>0</v>
      </c>
      <c r="Q3095" s="28">
        <f t="shared" si="884"/>
        <v>0</v>
      </c>
      <c r="R3095" s="38">
        <f t="shared" si="883"/>
        <v>7.4999999999999997E-3</v>
      </c>
      <c r="S3095" s="17" t="s">
        <v>69</v>
      </c>
      <c r="U3095" t="s">
        <v>577</v>
      </c>
      <c r="V3095" t="s">
        <v>735</v>
      </c>
    </row>
    <row r="3096" spans="1:22" x14ac:dyDescent="0.25">
      <c r="A3096" s="17" t="s">
        <v>69</v>
      </c>
      <c r="B3096" s="17" t="s">
        <v>93</v>
      </c>
      <c r="C3096" s="17" t="s">
        <v>135</v>
      </c>
      <c r="D3096" s="17" t="s">
        <v>119</v>
      </c>
      <c r="E3096" s="24">
        <f>IF(U3096="SC",SUMIFS(SC!F:F,SC!A:A,MAIN!D3096,SC!B:B,MAIN!A3096),SUMIFS(Allocations!$H:$H,Allocations!$A:$A,MAIN!$A3096,Allocations!$B:$B,MAIN!$D3096))</f>
        <v>0</v>
      </c>
      <c r="F3096" s="24">
        <f>IF(U3096="SC",SUMIFS(SC!J:J,SC!A:A,MAIN!D3096,SC!B:B,MAIN!A3096),SUMIFS(Allocations!M:M,Allocations!A:A,MAIN!A3096,Allocations!B:B,MAIN!D3096))</f>
        <v>0</v>
      </c>
      <c r="G3096" s="24">
        <f t="shared" si="880"/>
        <v>0</v>
      </c>
      <c r="H3096" s="24">
        <f>IFERROR(VLOOKUP(S3096,Swaps_wk!$A$2:$AP$151,HLOOKUP(MAIN!D3096,Swaps_wk!$B$2:$AP$151,150,FALSE),FALSE),0)</f>
        <v>0</v>
      </c>
      <c r="I3096" s="24">
        <f>SUMIFS(PASTE_DQS_TRACKER!$D:$D,PASTE_DQS_TRACKER!$C:$C,MAIN!$A3096,PASTE_DQS_TRACKER!$B:$B,MAIN!$D3096)-SUMIFS(PASTE_DQS_TRACKER!$D:$D,PASTE_DQS_TRACKER!$C:$C,MAIN!$A3096,PASTE_DQS_TRACKER!$E:$E,MAIN!$D3096)</f>
        <v>0</v>
      </c>
      <c r="J3096" s="25">
        <f t="shared" si="881"/>
        <v>0</v>
      </c>
      <c r="K3096" s="24">
        <f>IFERROR(IF(V3096="Flex",0,IF(D3096=$D$30,VLOOKUP(A3096,MMO_o10M_lease!$A$1:$F$51,5,FALSE),IF(D3096=$D$26,VLOOKUP(D3096,LANDINGS!$A$3:$BR$40,HLOOKUP(A3096,LANDINGS!$B$1:$CF$42,42,FALSE),FALSE)-IFERROR(VLOOKUP(A3096,MMO_o10M_lease!$A$1:$F$38,5,FALSE),0),VLOOKUP(D3096,LANDINGS!$A$3:$CF$40,HLOOKUP(A3096,LANDINGS!$B$1:$CF$42,42,FALSE),FALSE)))),0)</f>
        <v>0</v>
      </c>
      <c r="L3096" s="24">
        <f>SUMIFS(PASTE_FLEX_TRACKER!$D:$D,PASTE_FLEX_TRACKER!$E:$E,MAIN!$A3096,PASTE_FLEX_TRACKER!$B:$B,MAIN!$D3096)</f>
        <v>0</v>
      </c>
      <c r="M3096" s="35" t="s">
        <v>133</v>
      </c>
      <c r="N3096" s="46" t="s">
        <v>563</v>
      </c>
      <c r="O3096" s="46">
        <f>SUMIFS(MAN_ADJ!$L:$L,MAN_ADJ!$K:$K,MAIN!$D3096,MAN_ADJ!$J:$J,MAIN!$S3096)</f>
        <v>0</v>
      </c>
      <c r="P3096" s="25">
        <f t="shared" si="882"/>
        <v>0</v>
      </c>
      <c r="Q3096" s="28" t="str">
        <f t="shared" si="884"/>
        <v>n/a</v>
      </c>
      <c r="R3096" s="38">
        <f t="shared" si="883"/>
        <v>0</v>
      </c>
      <c r="S3096" s="17" t="s">
        <v>69</v>
      </c>
      <c r="U3096" t="s">
        <v>577</v>
      </c>
      <c r="V3096" t="s">
        <v>735</v>
      </c>
    </row>
    <row r="3097" spans="1:22" x14ac:dyDescent="0.25">
      <c r="A3097" s="17" t="s">
        <v>69</v>
      </c>
      <c r="B3097" s="17" t="s">
        <v>93</v>
      </c>
      <c r="C3097" s="17" t="s">
        <v>135</v>
      </c>
      <c r="D3097" s="17" t="s">
        <v>120</v>
      </c>
      <c r="E3097" s="24">
        <f>IF(U3097="SC",SUMIFS(SC!F:F,SC!A:A,MAIN!D3097,SC!B:B,MAIN!A3097),SUMIFS(Allocations!$H:$H,Allocations!$A:$A,MAIN!$A3097,Allocations!$B:$B,MAIN!$D3097))</f>
        <v>0</v>
      </c>
      <c r="F3097" s="24">
        <f>IF(U3097="SC",SUMIFS(SC!J:J,SC!A:A,MAIN!D3097,SC!B:B,MAIN!A3097),SUMIFS(Allocations!M:M,Allocations!A:A,MAIN!A3097,Allocations!B:B,MAIN!D3097))</f>
        <v>0</v>
      </c>
      <c r="G3097" s="24">
        <f t="shared" si="880"/>
        <v>0</v>
      </c>
      <c r="H3097" s="24">
        <f>IFERROR(VLOOKUP(S3097,Swaps_wk!$A$2:$AP$151,HLOOKUP(MAIN!D3097,Swaps_wk!$B$2:$AP$151,150,FALSE),FALSE),0)</f>
        <v>0</v>
      </c>
      <c r="I3097" s="24">
        <f>SUMIFS(PASTE_DQS_TRACKER!$D:$D,PASTE_DQS_TRACKER!$C:$C,MAIN!$A3097,PASTE_DQS_TRACKER!$B:$B,MAIN!$D3097)-SUMIFS(PASTE_DQS_TRACKER!$D:$D,PASTE_DQS_TRACKER!$C:$C,MAIN!$A3097,PASTE_DQS_TRACKER!$E:$E,MAIN!$D3097)</f>
        <v>0</v>
      </c>
      <c r="J3097" s="25">
        <f t="shared" si="881"/>
        <v>0</v>
      </c>
      <c r="K3097" s="24">
        <f>IFERROR(IF(V3097="Flex",0,IF(D3097=$D$30,VLOOKUP(A3097,MMO_o10M_lease!$A$1:$F$51,5,FALSE),IF(D3097=$D$26,VLOOKUP(D3097,LANDINGS!$A$3:$BR$40,HLOOKUP(A3097,LANDINGS!$B$1:$CF$42,42,FALSE),FALSE)-IFERROR(VLOOKUP(A3097,MMO_o10M_lease!$A$1:$F$38,5,FALSE),0),VLOOKUP(D3097,LANDINGS!$A$3:$CF$40,HLOOKUP(A3097,LANDINGS!$B$1:$CF$42,42,FALSE),FALSE)))),0)</f>
        <v>0</v>
      </c>
      <c r="L3097" s="24">
        <f>SUMIFS(PASTE_FLEX_TRACKER!$D:$D,PASTE_FLEX_TRACKER!$E:$E,MAIN!$A3097,PASTE_FLEX_TRACKER!$B:$B,MAIN!$D3097)</f>
        <v>0</v>
      </c>
      <c r="M3097" s="35" t="s">
        <v>133</v>
      </c>
      <c r="N3097" s="46" t="s">
        <v>563</v>
      </c>
      <c r="O3097" s="46">
        <f>SUMIFS(MAN_ADJ!$L:$L,MAN_ADJ!$K:$K,MAIN!$D3097,MAN_ADJ!$J:$J,MAIN!$S3097)</f>
        <v>0</v>
      </c>
      <c r="P3097" s="25">
        <f t="shared" si="882"/>
        <v>0</v>
      </c>
      <c r="Q3097" s="28" t="str">
        <f t="shared" si="884"/>
        <v>n/a</v>
      </c>
      <c r="R3097" s="38">
        <f t="shared" si="883"/>
        <v>0</v>
      </c>
      <c r="S3097" s="17" t="s">
        <v>69</v>
      </c>
      <c r="U3097" t="s">
        <v>577</v>
      </c>
      <c r="V3097" t="s">
        <v>735</v>
      </c>
    </row>
    <row r="3098" spans="1:22" x14ac:dyDescent="0.25">
      <c r="A3098" s="17" t="s">
        <v>69</v>
      </c>
      <c r="B3098" s="17" t="s">
        <v>93</v>
      </c>
      <c r="C3098" s="17" t="s">
        <v>135</v>
      </c>
      <c r="D3098" s="17" t="s">
        <v>121</v>
      </c>
      <c r="E3098" s="24">
        <f>IF(U3098="SC",SUMIFS(SC!F:F,SC!A:A,MAIN!D3098,SC!B:B,MAIN!A3098),SUMIFS(Allocations!$H:$H,Allocations!$A:$A,MAIN!$A3098,Allocations!$B:$B,MAIN!$D3098))</f>
        <v>0</v>
      </c>
      <c r="F3098" s="24">
        <f>IF(U3098="SC",SUMIFS(SC!J:J,SC!A:A,MAIN!D3098,SC!B:B,MAIN!A3098),SUMIFS(Allocations!M:M,Allocations!A:A,MAIN!A3098,Allocations!B:B,MAIN!D3098))</f>
        <v>0</v>
      </c>
      <c r="G3098" s="24">
        <f t="shared" si="880"/>
        <v>0</v>
      </c>
      <c r="H3098" s="24">
        <f>IFERROR(VLOOKUP(S3098,Swaps_wk!$A$2:$AP$151,HLOOKUP(MAIN!D3098,Swaps_wk!$B$2:$AP$151,150,FALSE),FALSE),0)</f>
        <v>0</v>
      </c>
      <c r="I3098" s="24">
        <f>SUMIFS(PASTE_DQS_TRACKER!$D:$D,PASTE_DQS_TRACKER!$C:$C,MAIN!$A3098,PASTE_DQS_TRACKER!$B:$B,MAIN!$D3098)-SUMIFS(PASTE_DQS_TRACKER!$D:$D,PASTE_DQS_TRACKER!$C:$C,MAIN!$A3098,PASTE_DQS_TRACKER!$E:$E,MAIN!$D3098)</f>
        <v>0</v>
      </c>
      <c r="J3098" s="25">
        <f t="shared" si="881"/>
        <v>0</v>
      </c>
      <c r="K3098" s="24">
        <f>IFERROR(IF(V3098="Flex",0,IF(D3098=$D$30,VLOOKUP(A3098,MMO_o10M_lease!$A$1:$F$51,5,FALSE),IF(D3098=$D$26,VLOOKUP(D3098,LANDINGS!$A$3:$BR$40,HLOOKUP(A3098,LANDINGS!$B$1:$CF$42,42,FALSE),FALSE)-IFERROR(VLOOKUP(A3098,MMO_o10M_lease!$A$1:$F$38,5,FALSE),0),VLOOKUP(D3098,LANDINGS!$A$3:$CF$40,HLOOKUP(A3098,LANDINGS!$B$1:$CF$42,42,FALSE),FALSE)))),0)</f>
        <v>0</v>
      </c>
      <c r="L3098" s="24">
        <f>SUMIFS(PASTE_FLEX_TRACKER!$D:$D,PASTE_FLEX_TRACKER!$E:$E,MAIN!$A3098,PASTE_FLEX_TRACKER!$B:$B,MAIN!$D3098)</f>
        <v>0</v>
      </c>
      <c r="M3098" s="35" t="s">
        <v>133</v>
      </c>
      <c r="N3098" s="46" t="s">
        <v>563</v>
      </c>
      <c r="O3098" s="46">
        <f>SUMIFS(MAN_ADJ!$L:$L,MAN_ADJ!$K:$K,MAIN!$D3098,MAN_ADJ!$J:$J,MAIN!$S3098)</f>
        <v>0</v>
      </c>
      <c r="P3098" s="25">
        <f t="shared" si="882"/>
        <v>0</v>
      </c>
      <c r="Q3098" s="28" t="str">
        <f t="shared" si="884"/>
        <v>n/a</v>
      </c>
      <c r="R3098" s="38">
        <f t="shared" si="883"/>
        <v>0</v>
      </c>
      <c r="S3098" s="17" t="s">
        <v>69</v>
      </c>
      <c r="U3098" t="s">
        <v>577</v>
      </c>
      <c r="V3098" t="s">
        <v>735</v>
      </c>
    </row>
    <row r="3099" spans="1:22" x14ac:dyDescent="0.25">
      <c r="A3099" s="17" t="s">
        <v>69</v>
      </c>
      <c r="B3099" s="17" t="s">
        <v>93</v>
      </c>
      <c r="C3099" s="17" t="s">
        <v>135</v>
      </c>
      <c r="D3099" s="17" t="s">
        <v>122</v>
      </c>
      <c r="E3099" s="24">
        <f>IF(U3099="SC",SUMIFS(SC!F:F,SC!A:A,MAIN!D3099,SC!B:B,MAIN!A3099),SUMIFS(Allocations!$H:$H,Allocations!$A:$A,MAIN!$A3099,Allocations!$B:$B,MAIN!$D3099))</f>
        <v>0</v>
      </c>
      <c r="F3099" s="24">
        <f>IF(U3099="SC",SUMIFS(SC!J:J,SC!A:A,MAIN!D3099,SC!B:B,MAIN!A3099),SUMIFS(Allocations!M:M,Allocations!A:A,MAIN!A3099,Allocations!B:B,MAIN!D3099))</f>
        <v>0</v>
      </c>
      <c r="G3099" s="24">
        <f t="shared" si="880"/>
        <v>0</v>
      </c>
      <c r="H3099" s="24">
        <f>IFERROR(VLOOKUP(S3099,Swaps_wk!$A$2:$AP$151,HLOOKUP(MAIN!D3099,Swaps_wk!$B$2:$AP$151,150,FALSE),FALSE),0)</f>
        <v>0</v>
      </c>
      <c r="I3099" s="24">
        <f>SUMIFS(PASTE_DQS_TRACKER!$D:$D,PASTE_DQS_TRACKER!$C:$C,MAIN!$A3099,PASTE_DQS_TRACKER!$B:$B,MAIN!$D3099)-SUMIFS(PASTE_DQS_TRACKER!$D:$D,PASTE_DQS_TRACKER!$C:$C,MAIN!$A3099,PASTE_DQS_TRACKER!$E:$E,MAIN!$D3099)</f>
        <v>0</v>
      </c>
      <c r="J3099" s="25">
        <f t="shared" si="881"/>
        <v>0</v>
      </c>
      <c r="K3099" s="24">
        <f>IFERROR(IF(V3099="Flex",0,IF(D3099=$D$30,VLOOKUP(A3099,MMO_o10M_lease!$A$1:$F$51,5,FALSE),IF(D3099=$D$26,VLOOKUP(D3099,LANDINGS!$A$3:$BR$40,HLOOKUP(A3099,LANDINGS!$B$1:$CF$42,42,FALSE),FALSE)-IFERROR(VLOOKUP(A3099,MMO_o10M_lease!$A$1:$F$38,5,FALSE),0),VLOOKUP(D3099,LANDINGS!$A$3:$CF$40,HLOOKUP(A3099,LANDINGS!$B$1:$CF$42,42,FALSE),FALSE)))),0)</f>
        <v>0</v>
      </c>
      <c r="L3099" s="24">
        <f>SUMIFS(PASTE_FLEX_TRACKER!$D:$D,PASTE_FLEX_TRACKER!$E:$E,MAIN!$A3099,PASTE_FLEX_TRACKER!$B:$B,MAIN!$D3099)</f>
        <v>0</v>
      </c>
      <c r="M3099" s="35" t="s">
        <v>133</v>
      </c>
      <c r="N3099" s="46" t="s">
        <v>563</v>
      </c>
      <c r="O3099" s="46">
        <f>SUMIFS(MAN_ADJ!$L:$L,MAN_ADJ!$K:$K,MAIN!$D3099,MAN_ADJ!$J:$J,MAIN!$S3099)</f>
        <v>0</v>
      </c>
      <c r="P3099" s="25">
        <f t="shared" si="882"/>
        <v>0</v>
      </c>
      <c r="Q3099" s="28" t="str">
        <f t="shared" si="884"/>
        <v>n/a</v>
      </c>
      <c r="R3099" s="38">
        <f t="shared" si="883"/>
        <v>0</v>
      </c>
      <c r="S3099" s="17" t="s">
        <v>69</v>
      </c>
      <c r="U3099" t="s">
        <v>577</v>
      </c>
      <c r="V3099" t="s">
        <v>735</v>
      </c>
    </row>
    <row r="3100" spans="1:22" x14ac:dyDescent="0.25">
      <c r="A3100" s="17" t="s">
        <v>69</v>
      </c>
      <c r="B3100" s="17" t="s">
        <v>93</v>
      </c>
      <c r="C3100" s="17" t="s">
        <v>135</v>
      </c>
      <c r="D3100" s="17" t="s">
        <v>123</v>
      </c>
      <c r="E3100" s="24">
        <f>IF(U3100="SC",SUMIFS(SC!F:F,SC!A:A,MAIN!D3100,SC!B:B,MAIN!A3100),SUMIFS(Allocations!$H:$H,Allocations!$A:$A,MAIN!$A3100,Allocations!$B:$B,MAIN!$D3100))</f>
        <v>1.6750000000000001E-2</v>
      </c>
      <c r="F3100" s="24">
        <f>IF(U3100="SC",SUMIFS(SC!J:J,SC!A:A,MAIN!D3100,SC!B:B,MAIN!A3100),SUMIFS(Allocations!M:M,Allocations!A:A,MAIN!A3100,Allocations!B:B,MAIN!D3100))</f>
        <v>0</v>
      </c>
      <c r="G3100" s="24">
        <f t="shared" si="880"/>
        <v>1.6750000000000001E-2</v>
      </c>
      <c r="H3100" s="24">
        <f>IFERROR(VLOOKUP(S3100,Swaps_wk!$A$2:$AP$151,HLOOKUP(MAIN!D3100,Swaps_wk!$B$2:$AP$151,150,FALSE),FALSE),0)</f>
        <v>0</v>
      </c>
      <c r="I3100" s="24">
        <f>SUMIFS(PASTE_DQS_TRACKER!$D:$D,PASTE_DQS_TRACKER!$C:$C,MAIN!$A3100,PASTE_DQS_TRACKER!$B:$B,MAIN!$D3100)-SUMIFS(PASTE_DQS_TRACKER!$D:$D,PASTE_DQS_TRACKER!$C:$C,MAIN!$A3100,PASTE_DQS_TRACKER!$E:$E,MAIN!$D3100)</f>
        <v>0</v>
      </c>
      <c r="J3100" s="25">
        <f t="shared" si="881"/>
        <v>1.6750000000000001E-2</v>
      </c>
      <c r="K3100" s="24">
        <f>IFERROR(IF(V3100="Flex",0,IF(D3100=$D$30,VLOOKUP(A3100,MMO_o10M_lease!$A$1:$F$51,5,FALSE),IF(D3100=$D$26,VLOOKUP(D3100,LANDINGS!$A$3:$BR$40,HLOOKUP(A3100,LANDINGS!$B$1:$CF$42,42,FALSE),FALSE)-IFERROR(VLOOKUP(A3100,MMO_o10M_lease!$A$1:$F$38,5,FALSE),0),VLOOKUP(D3100,LANDINGS!$A$3:$CF$40,HLOOKUP(A3100,LANDINGS!$B$1:$CF$42,42,FALSE),FALSE)))),0)</f>
        <v>0</v>
      </c>
      <c r="L3100" s="24">
        <f>SUMIFS(PASTE_FLEX_TRACKER!$D:$D,PASTE_FLEX_TRACKER!$E:$E,MAIN!$A3100,PASTE_FLEX_TRACKER!$B:$B,MAIN!$D3100)</f>
        <v>0</v>
      </c>
      <c r="M3100" s="35" t="s">
        <v>133</v>
      </c>
      <c r="N3100" s="46" t="s">
        <v>563</v>
      </c>
      <c r="O3100" s="46">
        <f>SUMIFS(MAN_ADJ!$L:$L,MAN_ADJ!$K:$K,MAIN!$D3100,MAN_ADJ!$J:$J,MAIN!$S3100)</f>
        <v>0</v>
      </c>
      <c r="P3100" s="25">
        <f t="shared" si="882"/>
        <v>0</v>
      </c>
      <c r="Q3100" s="28">
        <f t="shared" si="884"/>
        <v>0</v>
      </c>
      <c r="R3100" s="38">
        <f t="shared" si="883"/>
        <v>1.6750000000000001E-2</v>
      </c>
      <c r="S3100" s="17" t="s">
        <v>69</v>
      </c>
      <c r="U3100" t="s">
        <v>577</v>
      </c>
      <c r="V3100" t="s">
        <v>735</v>
      </c>
    </row>
    <row r="3101" spans="1:22" x14ac:dyDescent="0.25">
      <c r="A3101" s="17" t="s">
        <v>69</v>
      </c>
      <c r="B3101" s="17" t="s">
        <v>93</v>
      </c>
      <c r="C3101" s="17" t="s">
        <v>135</v>
      </c>
      <c r="D3101" s="17" t="s">
        <v>124</v>
      </c>
      <c r="E3101" s="24">
        <f>IF(U3101="SC",SUMIFS(SC!F:F,SC!A:A,MAIN!D3101,SC!B:B,MAIN!A3101),SUMIFS(Allocations!$H:$H,Allocations!$A:$A,MAIN!$A3101,Allocations!$B:$B,MAIN!$D3101))</f>
        <v>1.6750000000000001E-2</v>
      </c>
      <c r="F3101" s="24">
        <f>IF(U3101="SC",SUMIFS(SC!J:J,SC!A:A,MAIN!D3101,SC!B:B,MAIN!A3101),SUMIFS(Allocations!M:M,Allocations!A:A,MAIN!A3101,Allocations!B:B,MAIN!D3101))</f>
        <v>0</v>
      </c>
      <c r="G3101" s="24">
        <f t="shared" si="880"/>
        <v>1.6750000000000001E-2</v>
      </c>
      <c r="H3101" s="24">
        <f>IFERROR(VLOOKUP(S3101,Swaps_wk!$A$2:$AP$151,HLOOKUP(MAIN!D3101,Swaps_wk!$B$2:$AP$151,150,FALSE),FALSE),0)</f>
        <v>0</v>
      </c>
      <c r="I3101" s="24">
        <f>SUMIFS(PASTE_DQS_TRACKER!$D:$D,PASTE_DQS_TRACKER!$C:$C,MAIN!$A3101,PASTE_DQS_TRACKER!$B:$B,MAIN!$D3101)-SUMIFS(PASTE_DQS_TRACKER!$D:$D,PASTE_DQS_TRACKER!$C:$C,MAIN!$A3101,PASTE_DQS_TRACKER!$E:$E,MAIN!$D3101)</f>
        <v>0</v>
      </c>
      <c r="J3101" s="25">
        <f t="shared" si="881"/>
        <v>1.6750000000000001E-2</v>
      </c>
      <c r="K3101" s="24">
        <f>IFERROR(IF(V3101="Flex",0,IF(D3101=$D$30,VLOOKUP(A3101,MMO_o10M_lease!$A$1:$F$51,5,FALSE),IF(D3101=$D$26,VLOOKUP(D3101,LANDINGS!$A$3:$BR$40,HLOOKUP(A3101,LANDINGS!$B$1:$CF$42,42,FALSE),FALSE)-IFERROR(VLOOKUP(A3101,MMO_o10M_lease!$A$1:$F$38,5,FALSE),0),VLOOKUP(D3101,LANDINGS!$A$3:$CF$40,HLOOKUP(A3101,LANDINGS!$B$1:$CF$42,42,FALSE),FALSE)))),0)</f>
        <v>0</v>
      </c>
      <c r="L3101" s="24">
        <f>SUMIFS(PASTE_FLEX_TRACKER!$D:$D,PASTE_FLEX_TRACKER!$E:$E,MAIN!$A3101,PASTE_FLEX_TRACKER!$B:$B,MAIN!$D3101)</f>
        <v>0</v>
      </c>
      <c r="M3101" s="35" t="s">
        <v>133</v>
      </c>
      <c r="N3101" s="46" t="s">
        <v>563</v>
      </c>
      <c r="O3101" s="46">
        <f>SUMIFS(MAN_ADJ!$L:$L,MAN_ADJ!$K:$K,MAIN!$D3101,MAN_ADJ!$J:$J,MAIN!$S3101)</f>
        <v>0</v>
      </c>
      <c r="P3101" s="25">
        <f t="shared" si="882"/>
        <v>0</v>
      </c>
      <c r="Q3101" s="28">
        <f t="shared" si="884"/>
        <v>0</v>
      </c>
      <c r="R3101" s="38">
        <f t="shared" si="883"/>
        <v>1.6750000000000001E-2</v>
      </c>
      <c r="S3101" s="17" t="s">
        <v>69</v>
      </c>
      <c r="U3101" t="s">
        <v>577</v>
      </c>
      <c r="V3101" t="s">
        <v>735</v>
      </c>
    </row>
    <row r="3102" spans="1:22" x14ac:dyDescent="0.25">
      <c r="A3102" s="17" t="s">
        <v>69</v>
      </c>
      <c r="B3102" s="17" t="s">
        <v>93</v>
      </c>
      <c r="C3102" s="17" t="s">
        <v>135</v>
      </c>
      <c r="D3102" s="17" t="s">
        <v>125</v>
      </c>
      <c r="E3102" s="24">
        <f>IF(U3102="SC",SUMIFS(SC!F:F,SC!A:A,MAIN!D3102,SC!B:B,MAIN!A3102),SUMIFS(Allocations!$H:$H,Allocations!$A:$A,MAIN!$A3102,Allocations!$B:$B,MAIN!$D3102))</f>
        <v>2.5000000000000001E-2</v>
      </c>
      <c r="F3102" s="24">
        <f>IF(U3102="SC",SUMIFS(SC!J:J,SC!A:A,MAIN!D3102,SC!B:B,MAIN!A3102),SUMIFS(Allocations!M:M,Allocations!A:A,MAIN!A3102,Allocations!B:B,MAIN!D3102))</f>
        <v>0</v>
      </c>
      <c r="G3102" s="24">
        <f t="shared" si="880"/>
        <v>2.5000000000000001E-2</v>
      </c>
      <c r="H3102" s="24">
        <f>IFERROR(VLOOKUP(S3102,Swaps_wk!$A$2:$AP$151,HLOOKUP(MAIN!D3102,Swaps_wk!$B$2:$AP$151,150,FALSE),FALSE),0)</f>
        <v>0</v>
      </c>
      <c r="I3102" s="24">
        <f>SUMIFS(PASTE_DQS_TRACKER!$D:$D,PASTE_DQS_TRACKER!$C:$C,MAIN!$A3102,PASTE_DQS_TRACKER!$B:$B,MAIN!$D3102)-SUMIFS(PASTE_DQS_TRACKER!$D:$D,PASTE_DQS_TRACKER!$C:$C,MAIN!$A3102,PASTE_DQS_TRACKER!$E:$E,MAIN!$D3102)</f>
        <v>0</v>
      </c>
      <c r="J3102" s="25">
        <f t="shared" si="881"/>
        <v>2.5000000000000001E-2</v>
      </c>
      <c r="K3102" s="24">
        <f>IFERROR(IF(V3102="Flex",0,IF(D3102=$D$30,VLOOKUP(A3102,MMO_o10M_lease!$A$1:$F$51,5,FALSE),IF(D3102=$D$26,VLOOKUP(D3102,LANDINGS!$A$3:$BR$40,HLOOKUP(A3102,LANDINGS!$B$1:$CF$42,42,FALSE),FALSE)-IFERROR(VLOOKUP(A3102,MMO_o10M_lease!$A$1:$F$38,5,FALSE),0),VLOOKUP(D3102,LANDINGS!$A$3:$CF$40,HLOOKUP(A3102,LANDINGS!$B$1:$CF$42,42,FALSE),FALSE)))),0)</f>
        <v>0</v>
      </c>
      <c r="L3102" s="24">
        <f>SUMIFS(PASTE_FLEX_TRACKER!$D:$D,PASTE_FLEX_TRACKER!$E:$E,MAIN!$A3102,PASTE_FLEX_TRACKER!$B:$B,MAIN!$D3102)</f>
        <v>0</v>
      </c>
      <c r="M3102" s="35" t="s">
        <v>133</v>
      </c>
      <c r="N3102" s="46" t="s">
        <v>563</v>
      </c>
      <c r="O3102" s="46">
        <f>SUMIFS(MAN_ADJ!$L:$L,MAN_ADJ!$K:$K,MAIN!$D3102,MAN_ADJ!$J:$J,MAIN!$S3102)</f>
        <v>0</v>
      </c>
      <c r="P3102" s="25">
        <f t="shared" si="882"/>
        <v>0</v>
      </c>
      <c r="Q3102" s="28">
        <f t="shared" si="884"/>
        <v>0</v>
      </c>
      <c r="R3102" s="38">
        <f t="shared" si="883"/>
        <v>2.5000000000000001E-2</v>
      </c>
      <c r="S3102" s="17" t="s">
        <v>69</v>
      </c>
      <c r="U3102" t="s">
        <v>577</v>
      </c>
      <c r="V3102" t="s">
        <v>735</v>
      </c>
    </row>
    <row r="3103" spans="1:22" x14ac:dyDescent="0.25">
      <c r="A3103" s="17" t="s">
        <v>69</v>
      </c>
      <c r="B3103" s="17" t="s">
        <v>93</v>
      </c>
      <c r="C3103" s="17" t="s">
        <v>135</v>
      </c>
      <c r="D3103" s="17" t="s">
        <v>126</v>
      </c>
      <c r="E3103" s="24">
        <f>IF(U3103="SC",SUMIFS(SC!F:F,SC!A:A,MAIN!D3103,SC!B:B,MAIN!A3103),SUMIFS(Allocations!$H:$H,Allocations!$A:$A,MAIN!$A3103,Allocations!$B:$B,MAIN!$D3103))</f>
        <v>2.5000000000000001E-2</v>
      </c>
      <c r="F3103" s="24">
        <f>IF(U3103="SC",SUMIFS(SC!J:J,SC!A:A,MAIN!D3103,SC!B:B,MAIN!A3103),SUMIFS(Allocations!M:M,Allocations!A:A,MAIN!A3103,Allocations!B:B,MAIN!D3103))</f>
        <v>0</v>
      </c>
      <c r="G3103" s="24">
        <f t="shared" si="880"/>
        <v>2.5000000000000001E-2</v>
      </c>
      <c r="H3103" s="24">
        <f>IFERROR(VLOOKUP(S3103,Swaps_wk!$A$2:$AP$151,HLOOKUP(MAIN!D3103,Swaps_wk!$B$2:$AP$151,150,FALSE),FALSE),0)</f>
        <v>0</v>
      </c>
      <c r="I3103" s="24">
        <f>SUMIFS(PASTE_DQS_TRACKER!$D:$D,PASTE_DQS_TRACKER!$C:$C,MAIN!$A3103,PASTE_DQS_TRACKER!$B:$B,MAIN!$D3103)-SUMIFS(PASTE_DQS_TRACKER!$D:$D,PASTE_DQS_TRACKER!$C:$C,MAIN!$A3103,PASTE_DQS_TRACKER!$E:$E,MAIN!$D3103)</f>
        <v>0</v>
      </c>
      <c r="J3103" s="25">
        <f t="shared" si="881"/>
        <v>2.5000000000000001E-2</v>
      </c>
      <c r="K3103" s="24">
        <f>IFERROR(IF(V3103="Flex",0,IF(D3103=$D$30,VLOOKUP(A3103,MMO_o10M_lease!$A$1:$F$51,5,FALSE),IF(D3103=$D$26,VLOOKUP(D3103,LANDINGS!$A$3:$BR$40,HLOOKUP(A3103,LANDINGS!$B$1:$CF$42,42,FALSE),FALSE)-IFERROR(VLOOKUP(A3103,MMO_o10M_lease!$A$1:$F$38,5,FALSE),0),VLOOKUP(D3103,LANDINGS!$A$3:$CF$40,HLOOKUP(A3103,LANDINGS!$B$1:$CF$42,42,FALSE),FALSE)))),0)</f>
        <v>0</v>
      </c>
      <c r="L3103" s="24">
        <f>SUMIFS(PASTE_FLEX_TRACKER!$D:$D,PASTE_FLEX_TRACKER!$E:$E,MAIN!$A3103,PASTE_FLEX_TRACKER!$B:$B,MAIN!$D3103)</f>
        <v>0</v>
      </c>
      <c r="M3103" s="35" t="s">
        <v>133</v>
      </c>
      <c r="N3103" s="46" t="s">
        <v>563</v>
      </c>
      <c r="O3103" s="46">
        <f>SUMIFS(MAN_ADJ!$L:$L,MAN_ADJ!$K:$K,MAIN!$D3103,MAN_ADJ!$J:$J,MAIN!$S3103)</f>
        <v>0</v>
      </c>
      <c r="P3103" s="25">
        <f t="shared" si="882"/>
        <v>0</v>
      </c>
      <c r="Q3103" s="28">
        <f t="shared" si="884"/>
        <v>0</v>
      </c>
      <c r="R3103" s="38">
        <f t="shared" si="883"/>
        <v>2.5000000000000001E-2</v>
      </c>
      <c r="S3103" s="17" t="s">
        <v>69</v>
      </c>
      <c r="U3103" t="s">
        <v>577</v>
      </c>
      <c r="V3103" t="s">
        <v>735</v>
      </c>
    </row>
    <row r="3104" spans="1:22" x14ac:dyDescent="0.25">
      <c r="A3104" s="17" t="s">
        <v>69</v>
      </c>
      <c r="B3104" s="17" t="s">
        <v>93</v>
      </c>
      <c r="C3104" s="17" t="s">
        <v>135</v>
      </c>
      <c r="D3104" s="17" t="s">
        <v>127</v>
      </c>
      <c r="E3104" s="24">
        <f>IF(U3104="SC",SUMIFS(SC!F:F,SC!A:A,MAIN!D3104,SC!B:B,MAIN!A3104),SUMIFS(Allocations!$H:$H,Allocations!$A:$A,MAIN!$A3104,Allocations!$B:$B,MAIN!$D3104))</f>
        <v>0</v>
      </c>
      <c r="F3104" s="24">
        <f>IF(U3104="SC",SUMIFS(SC!J:J,SC!A:A,MAIN!D3104,SC!B:B,MAIN!A3104),SUMIFS(Allocations!M:M,Allocations!A:A,MAIN!A3104,Allocations!B:B,MAIN!D3104))</f>
        <v>0</v>
      </c>
      <c r="G3104" s="24">
        <f t="shared" si="880"/>
        <v>0</v>
      </c>
      <c r="H3104" s="24">
        <f>IFERROR(VLOOKUP(S3104,Swaps_wk!$A$2:$AP$151,HLOOKUP(MAIN!D3104,Swaps_wk!$B$2:$AP$151,150,FALSE),FALSE),0)</f>
        <v>0</v>
      </c>
      <c r="I3104" s="24">
        <f>SUMIFS(PASTE_DQS_TRACKER!$D:$D,PASTE_DQS_TRACKER!$C:$C,MAIN!$A3104,PASTE_DQS_TRACKER!$B:$B,MAIN!$D3104)-SUMIFS(PASTE_DQS_TRACKER!$D:$D,PASTE_DQS_TRACKER!$C:$C,MAIN!$A3104,PASTE_DQS_TRACKER!$E:$E,MAIN!$D3104)</f>
        <v>0</v>
      </c>
      <c r="J3104" s="25">
        <f t="shared" si="881"/>
        <v>0</v>
      </c>
      <c r="K3104" s="24">
        <f>IFERROR(IF(V3104="Flex",0,IF(D3104=$D$30,VLOOKUP(A3104,MMO_o10M_lease!$A$1:$F$51,5,FALSE),IF(D3104=$D$26,VLOOKUP(D3104,LANDINGS!$A$3:$BR$40,HLOOKUP(A3104,LANDINGS!$B$1:$CF$42,42,FALSE),FALSE)-IFERROR(VLOOKUP(A3104,MMO_o10M_lease!$A$1:$F$38,5,FALSE),0),VLOOKUP(D3104,LANDINGS!$A$3:$CF$40,HLOOKUP(A3104,LANDINGS!$B$1:$CF$42,42,FALSE),FALSE)))),0)</f>
        <v>0</v>
      </c>
      <c r="L3104" s="24">
        <f>SUMIFS(PASTE_FLEX_TRACKER!$D:$D,PASTE_FLEX_TRACKER!$E:$E,MAIN!$A3104,PASTE_FLEX_TRACKER!$B:$B,MAIN!$D3104)</f>
        <v>0</v>
      </c>
      <c r="M3104" s="35" t="s">
        <v>133</v>
      </c>
      <c r="N3104" s="46" t="s">
        <v>563</v>
      </c>
      <c r="O3104" s="46">
        <f>SUMIFS(MAN_ADJ!$L:$L,MAN_ADJ!$K:$K,MAIN!$D3104,MAN_ADJ!$J:$J,MAIN!$S3104)</f>
        <v>0</v>
      </c>
      <c r="P3104" s="25">
        <f t="shared" si="882"/>
        <v>0</v>
      </c>
      <c r="Q3104" s="28" t="str">
        <f t="shared" si="884"/>
        <v>n/a</v>
      </c>
      <c r="R3104" s="38">
        <f t="shared" si="883"/>
        <v>0</v>
      </c>
      <c r="S3104" s="17" t="s">
        <v>69</v>
      </c>
      <c r="U3104" t="s">
        <v>577</v>
      </c>
      <c r="V3104" t="s">
        <v>735</v>
      </c>
    </row>
    <row r="3105" spans="1:22" x14ac:dyDescent="0.25">
      <c r="A3105" s="17" t="s">
        <v>69</v>
      </c>
      <c r="B3105" s="17" t="s">
        <v>93</v>
      </c>
      <c r="C3105" s="17" t="s">
        <v>135</v>
      </c>
      <c r="D3105" s="17" t="s">
        <v>184</v>
      </c>
      <c r="E3105" s="24">
        <f>IF(U3105="SC",SUMIFS(SC!F:F,SC!A:A,MAIN!D3105,SC!B:B,MAIN!A3105),SUMIFS(Allocations!$H:$H,Allocations!$A:$A,MAIN!$A3105,Allocations!$B:$B,MAIN!$D3105))</f>
        <v>0</v>
      </c>
      <c r="F3105" s="24">
        <f>IF(U3105="SC",SUMIFS(SC!J:J,SC!A:A,MAIN!D3105,SC!B:B,MAIN!A3105),SUMIFS(Allocations!M:M,Allocations!A:A,MAIN!A3105,Allocations!B:B,MAIN!D3105))</f>
        <v>0</v>
      </c>
      <c r="G3105" s="24">
        <f t="shared" ref="G3105:G3108" si="885">E3105+F3105</f>
        <v>0</v>
      </c>
      <c r="H3105" s="24">
        <f>IFERROR(VLOOKUP(S3105,Swaps_wk!$A$2:$AP$151,HLOOKUP(MAIN!D3105,Swaps_wk!$B$2:$AP$151,150,FALSE),FALSE),0)</f>
        <v>0</v>
      </c>
      <c r="I3105" s="24">
        <f>SUMIFS(PASTE_DQS_TRACKER!$D:$D,PASTE_DQS_TRACKER!$C:$C,MAIN!$A3105,PASTE_DQS_TRACKER!$B:$B,MAIN!$D3105)-SUMIFS(PASTE_DQS_TRACKER!$D:$D,PASTE_DQS_TRACKER!$C:$C,MAIN!$A3105,PASTE_DQS_TRACKER!$E:$E,MAIN!$D3105)</f>
        <v>0</v>
      </c>
      <c r="J3105" s="25">
        <f t="shared" ref="J3105:J3108" si="886">G3105+I3105</f>
        <v>0</v>
      </c>
      <c r="K3105" s="24">
        <f>IFERROR(IF(V3105="Flex",0,IF(D3105=$D$30,VLOOKUP(A3105,MMO_o10M_lease!$A$1:$F$51,5,FALSE),IF(D3105=$D$26,VLOOKUP(D3105,LANDINGS!$A$3:$BR$40,HLOOKUP(A3105,LANDINGS!$B$1:$CF$42,42,FALSE),FALSE)-IFERROR(VLOOKUP(A3105,MMO_o10M_lease!$A$1:$F$38,5,FALSE),0),VLOOKUP(D3105,LANDINGS!$A$3:$CF$40,HLOOKUP(A3105,LANDINGS!$B$1:$CF$42,42,FALSE),FALSE)))),0)</f>
        <v>0</v>
      </c>
      <c r="L3105" s="24">
        <f>SUMIFS(PASTE_FLEX_TRACKER!$D:$D,PASTE_FLEX_TRACKER!$E:$E,MAIN!$A3105,PASTE_FLEX_TRACKER!$B:$B,MAIN!$D3105)</f>
        <v>0</v>
      </c>
      <c r="M3105" s="35" t="s">
        <v>133</v>
      </c>
      <c r="N3105" s="46" t="s">
        <v>563</v>
      </c>
      <c r="O3105" s="46">
        <f>SUMIFS(MAN_ADJ!$L:$L,MAN_ADJ!$K:$K,MAIN!$D3105,MAN_ADJ!$J:$J,MAIN!$S3105)</f>
        <v>0</v>
      </c>
      <c r="P3105" s="25">
        <f t="shared" si="882"/>
        <v>0</v>
      </c>
      <c r="Q3105" s="28" t="str">
        <f t="shared" ref="Q3105:Q3108" si="887">IFERROR(P3105/J3105,"n/a")</f>
        <v>n/a</v>
      </c>
      <c r="R3105" s="38">
        <f t="shared" ref="R3105:R3108" si="888">J3105-P3105</f>
        <v>0</v>
      </c>
      <c r="S3105" s="17" t="s">
        <v>69</v>
      </c>
      <c r="U3105" t="s">
        <v>577</v>
      </c>
      <c r="V3105" t="s">
        <v>735</v>
      </c>
    </row>
    <row r="3106" spans="1:22" x14ac:dyDescent="0.25">
      <c r="A3106" s="17" t="s">
        <v>69</v>
      </c>
      <c r="B3106" s="17" t="s">
        <v>93</v>
      </c>
      <c r="C3106" s="17" t="s">
        <v>135</v>
      </c>
      <c r="D3106" s="17" t="s">
        <v>128</v>
      </c>
      <c r="E3106" s="24">
        <f>IF(U3106="SC",SUMIFS(SC!F:F,SC!A:A,MAIN!D3106,SC!B:B,MAIN!A3106),SUMIFS(Allocations!$H:$H,Allocations!$A:$A,MAIN!$A3106,Allocations!$B:$B,MAIN!$D3106))</f>
        <v>0</v>
      </c>
      <c r="F3106" s="24">
        <f>IF(U3106="SC",SUMIFS(SC!J:J,SC!A:A,MAIN!D3106,SC!B:B,MAIN!A3106),SUMIFS(Allocations!M:M,Allocations!A:A,MAIN!A3106,Allocations!B:B,MAIN!D3106))</f>
        <v>0</v>
      </c>
      <c r="G3106" s="24">
        <f t="shared" si="885"/>
        <v>0</v>
      </c>
      <c r="H3106" s="24">
        <f>IFERROR(VLOOKUP(S3106,Swaps_wk!$A$2:$AP$151,HLOOKUP(MAIN!D3106,Swaps_wk!$B$2:$AP$151,150,FALSE),FALSE),0)</f>
        <v>0</v>
      </c>
      <c r="I3106" s="24">
        <f>SUMIFS(PASTE_DQS_TRACKER!$D:$D,PASTE_DQS_TRACKER!$C:$C,MAIN!$A3106,PASTE_DQS_TRACKER!$B:$B,MAIN!$D3106)-SUMIFS(PASTE_DQS_TRACKER!$D:$D,PASTE_DQS_TRACKER!$C:$C,MAIN!$A3106,PASTE_DQS_TRACKER!$E:$E,MAIN!$D3106)</f>
        <v>0</v>
      </c>
      <c r="J3106" s="25">
        <f t="shared" si="886"/>
        <v>0</v>
      </c>
      <c r="K3106" s="24">
        <f>IFERROR(IF(V3106="Flex",0,IF(D3106=$D$30,VLOOKUP(A3106,MMO_o10M_lease!$A$1:$F$51,5,FALSE),IF(D3106=$D$26,VLOOKUP(D3106,LANDINGS!$A$3:$BR$40,HLOOKUP(A3106,LANDINGS!$B$1:$CF$42,42,FALSE),FALSE)-IFERROR(VLOOKUP(A3106,MMO_o10M_lease!$A$1:$F$38,5,FALSE),0),VLOOKUP(D3106,LANDINGS!$A$3:$CF$40,HLOOKUP(A3106,LANDINGS!$B$1:$CF$42,42,FALSE),FALSE)))),0)</f>
        <v>0</v>
      </c>
      <c r="L3106" s="24">
        <f>SUMIFS(PASTE_FLEX_TRACKER!$D:$D,PASTE_FLEX_TRACKER!$E:$E,MAIN!$A3106,PASTE_FLEX_TRACKER!$B:$B,MAIN!$D3106)</f>
        <v>0</v>
      </c>
      <c r="M3106" s="35" t="s">
        <v>133</v>
      </c>
      <c r="N3106" s="46" t="s">
        <v>563</v>
      </c>
      <c r="O3106" s="46">
        <f>SUMIFS(MAN_ADJ!$L:$L,MAN_ADJ!$K:$K,MAIN!$D3106,MAN_ADJ!$J:$J,MAIN!$S3106)</f>
        <v>0</v>
      </c>
      <c r="P3106" s="25">
        <f t="shared" si="882"/>
        <v>0</v>
      </c>
      <c r="Q3106" s="28" t="str">
        <f t="shared" si="887"/>
        <v>n/a</v>
      </c>
      <c r="R3106" s="38">
        <f t="shared" si="888"/>
        <v>0</v>
      </c>
      <c r="S3106" s="17" t="s">
        <v>69</v>
      </c>
      <c r="U3106" t="s">
        <v>577</v>
      </c>
      <c r="V3106" t="s">
        <v>735</v>
      </c>
    </row>
    <row r="3107" spans="1:22" x14ac:dyDescent="0.25">
      <c r="A3107" s="17" t="s">
        <v>69</v>
      </c>
      <c r="B3107" s="17" t="s">
        <v>93</v>
      </c>
      <c r="C3107" s="17" t="s">
        <v>135</v>
      </c>
      <c r="D3107" s="17" t="s">
        <v>129</v>
      </c>
      <c r="E3107" s="24">
        <f>IF(U3107="SC",SUMIFS(SC!F:F,SC!A:A,MAIN!D3107,SC!B:B,MAIN!A3107),SUMIFS(Allocations!$H:$H,Allocations!$A:$A,MAIN!$A3107,Allocations!$B:$B,MAIN!$D3107))</f>
        <v>0</v>
      </c>
      <c r="F3107" s="24">
        <f>IF(U3107="SC",SUMIFS(SC!J:J,SC!A:A,MAIN!D3107,SC!B:B,MAIN!A3107),SUMIFS(Allocations!M:M,Allocations!A:A,MAIN!A3107,Allocations!B:B,MAIN!D3107))</f>
        <v>0</v>
      </c>
      <c r="G3107" s="24">
        <f t="shared" si="885"/>
        <v>0</v>
      </c>
      <c r="H3107" s="24">
        <f>IFERROR(VLOOKUP(S3107,Swaps_wk!$A$2:$AP$151,HLOOKUP(MAIN!D3107,Swaps_wk!$B$2:$AP$151,150,FALSE),FALSE),0)</f>
        <v>0</v>
      </c>
      <c r="I3107" s="24">
        <f>SUMIFS(PASTE_DQS_TRACKER!$D:$D,PASTE_DQS_TRACKER!$C:$C,MAIN!$A3107,PASTE_DQS_TRACKER!$B:$B,MAIN!$D3107)-SUMIFS(PASTE_DQS_TRACKER!$D:$D,PASTE_DQS_TRACKER!$C:$C,MAIN!$A3107,PASTE_DQS_TRACKER!$E:$E,MAIN!$D3107)</f>
        <v>0</v>
      </c>
      <c r="J3107" s="25">
        <f t="shared" si="886"/>
        <v>0</v>
      </c>
      <c r="K3107" s="24">
        <f>IFERROR(IF(V3107="Flex",0,IF(D3107=$D$30,VLOOKUP(A3107,MMO_o10M_lease!$A$1:$F$51,5,FALSE),IF(D3107=$D$26,VLOOKUP(D3107,LANDINGS!$A$3:$BR$40,HLOOKUP(A3107,LANDINGS!$B$1:$CF$42,42,FALSE),FALSE)-IFERROR(VLOOKUP(A3107,MMO_o10M_lease!$A$1:$F$38,5,FALSE),0),VLOOKUP(D3107,LANDINGS!$A$3:$CF$40,HLOOKUP(A3107,LANDINGS!$B$1:$CF$42,42,FALSE),FALSE)))),0)</f>
        <v>0</v>
      </c>
      <c r="L3107" s="24">
        <f>SUMIFS(PASTE_FLEX_TRACKER!$D:$D,PASTE_FLEX_TRACKER!$E:$E,MAIN!$A3107,PASTE_FLEX_TRACKER!$B:$B,MAIN!$D3107)</f>
        <v>0</v>
      </c>
      <c r="M3107" s="35" t="s">
        <v>133</v>
      </c>
      <c r="N3107" s="46" t="s">
        <v>563</v>
      </c>
      <c r="O3107" s="46">
        <f>SUMIFS(MAN_ADJ!$L:$L,MAN_ADJ!$K:$K,MAIN!$D3107,MAN_ADJ!$J:$J,MAIN!$S3107)</f>
        <v>0</v>
      </c>
      <c r="P3107" s="25">
        <f t="shared" si="882"/>
        <v>0</v>
      </c>
      <c r="Q3107" s="28" t="str">
        <f t="shared" si="887"/>
        <v>n/a</v>
      </c>
      <c r="R3107" s="38">
        <f t="shared" si="888"/>
        <v>0</v>
      </c>
      <c r="S3107" s="17" t="s">
        <v>69</v>
      </c>
      <c r="U3107" t="s">
        <v>577</v>
      </c>
      <c r="V3107" t="s">
        <v>735</v>
      </c>
    </row>
    <row r="3108" spans="1:22" x14ac:dyDescent="0.25">
      <c r="A3108" s="17" t="s">
        <v>69</v>
      </c>
      <c r="B3108" s="17" t="s">
        <v>93</v>
      </c>
      <c r="C3108" s="17" t="s">
        <v>135</v>
      </c>
      <c r="D3108" s="17" t="s">
        <v>155</v>
      </c>
      <c r="E3108" s="24">
        <f>IF(U3108="SC",SUMIFS(SC!F:F,SC!A:A,MAIN!D3108,SC!B:B,MAIN!A3108),SUMIFS(Allocations!$H:$H,Allocations!$A:$A,MAIN!$A3108,Allocations!$B:$B,MAIN!$D3108))</f>
        <v>0</v>
      </c>
      <c r="F3108" s="24">
        <f>IF(U3108="SC",SUMIFS(SC!J:J,SC!A:A,MAIN!D3108,SC!B:B,MAIN!A3108),SUMIFS(Allocations!M:M,Allocations!A:A,MAIN!A3108,Allocations!B:B,MAIN!D3108))</f>
        <v>0</v>
      </c>
      <c r="G3108" s="24">
        <f t="shared" si="885"/>
        <v>0</v>
      </c>
      <c r="H3108" s="24">
        <f>IFERROR(VLOOKUP(S3108,Swaps_wk!$A$2:$AP$151,HLOOKUP(MAIN!D3108,Swaps_wk!$B$2:$AP$151,150,FALSE),FALSE),0)</f>
        <v>0</v>
      </c>
      <c r="I3108" s="24">
        <f>SUMIFS(PASTE_DQS_TRACKER!$D:$D,PASTE_DQS_TRACKER!$C:$C,MAIN!$A3108,PASTE_DQS_TRACKER!$B:$B,MAIN!$D3108)-SUMIFS(PASTE_DQS_TRACKER!$D:$D,PASTE_DQS_TRACKER!$C:$C,MAIN!$A3108,PASTE_DQS_TRACKER!$E:$E,MAIN!$D3108)</f>
        <v>0</v>
      </c>
      <c r="J3108" s="25">
        <f t="shared" si="886"/>
        <v>0</v>
      </c>
      <c r="K3108" s="24">
        <f>IFERROR(IF(V3108="Flex",0,IF(D3108=$D$30,VLOOKUP(A3108,MMO_o10M_lease!$A$1:$F$51,5,FALSE),IF(D3108=$D$26,VLOOKUP(D3108,LANDINGS!$A$3:$BR$40,HLOOKUP(A3108,LANDINGS!$B$1:$CF$42,42,FALSE),FALSE)-IFERROR(VLOOKUP(A3108,MMO_o10M_lease!$A$1:$F$38,5,FALSE),0),VLOOKUP(D3108,LANDINGS!$A$3:$CF$40,HLOOKUP(A3108,LANDINGS!$B$1:$CF$42,42,FALSE),FALSE)))),0)</f>
        <v>0</v>
      </c>
      <c r="L3108" s="24">
        <f>SUMIFS(PASTE_FLEX_TRACKER!$D:$D,PASTE_FLEX_TRACKER!$E:$E,MAIN!$A3108,PASTE_FLEX_TRACKER!$B:$B,MAIN!$D3108)</f>
        <v>0</v>
      </c>
      <c r="M3108" s="35" t="s">
        <v>133</v>
      </c>
      <c r="N3108" s="46" t="s">
        <v>563</v>
      </c>
      <c r="O3108" s="46">
        <f>SUMIFS(MAN_ADJ!$L:$L,MAN_ADJ!$K:$K,MAIN!$D3108,MAN_ADJ!$J:$J,MAIN!$S3108)</f>
        <v>0</v>
      </c>
      <c r="P3108" s="25">
        <f t="shared" si="882"/>
        <v>0</v>
      </c>
      <c r="Q3108" s="28" t="str">
        <f t="shared" si="887"/>
        <v>n/a</v>
      </c>
      <c r="R3108" s="38">
        <f t="shared" si="888"/>
        <v>0</v>
      </c>
      <c r="S3108" s="17" t="s">
        <v>69</v>
      </c>
      <c r="U3108" t="s">
        <v>577</v>
      </c>
      <c r="V3108" t="s">
        <v>735</v>
      </c>
    </row>
    <row r="3109" spans="1:22" x14ac:dyDescent="0.25">
      <c r="A3109" s="17" t="s">
        <v>69</v>
      </c>
      <c r="B3109" s="17" t="s">
        <v>93</v>
      </c>
      <c r="C3109" s="17" t="s">
        <v>135</v>
      </c>
      <c r="D3109" s="17" t="s">
        <v>130</v>
      </c>
      <c r="E3109" s="24">
        <f>IF(U3109="SC",SUMIFS(SC!F:F,SC!A:A,MAIN!D3109,SC!B:B,MAIN!A3109),SUMIFS(Allocations!$H:$H,Allocations!$A:$A,MAIN!$A3109,Allocations!$B:$B,MAIN!$D3109))</f>
        <v>0</v>
      </c>
      <c r="F3109" s="24">
        <f>IF(U3109="SC",SUMIFS(SC!J:J,SC!A:A,MAIN!D3109,SC!B:B,MAIN!A3109),SUMIFS(Allocations!M:M,Allocations!A:A,MAIN!A3109,Allocations!B:B,MAIN!D3109))</f>
        <v>0</v>
      </c>
      <c r="G3109" s="24">
        <f t="shared" si="880"/>
        <v>0</v>
      </c>
      <c r="H3109" s="24">
        <f>IFERROR(VLOOKUP(S3109,Swaps_wk!$A$2:$AP$151,HLOOKUP(MAIN!D3109,Swaps_wk!$B$2:$AP$151,150,FALSE),FALSE),0)</f>
        <v>0</v>
      </c>
      <c r="I3109" s="24">
        <f>SUMIFS(PASTE_DQS_TRACKER!$D:$D,PASTE_DQS_TRACKER!$C:$C,MAIN!$A3109,PASTE_DQS_TRACKER!$B:$B,MAIN!$D3109)-SUMIFS(PASTE_DQS_TRACKER!$D:$D,PASTE_DQS_TRACKER!$C:$C,MAIN!$A3109,PASTE_DQS_TRACKER!$E:$E,MAIN!$D3109)</f>
        <v>0</v>
      </c>
      <c r="J3109" s="25">
        <f t="shared" si="881"/>
        <v>0</v>
      </c>
      <c r="K3109" s="24">
        <f>IFERROR(IF(V3109="Flex",0,IF(D3109=$D$30,VLOOKUP(A3109,MMO_o10M_lease!$A$1:$F$51,5,FALSE),IF(D3109=$D$26,VLOOKUP(D3109,LANDINGS!$A$3:$BR$40,HLOOKUP(A3109,LANDINGS!$B$1:$CF$42,42,FALSE),FALSE)-IFERROR(VLOOKUP(A3109,MMO_o10M_lease!$A$1:$F$38,5,FALSE),0),VLOOKUP(D3109,LANDINGS!$A$3:$CF$40,HLOOKUP(A3109,LANDINGS!$B$1:$CF$42,42,FALSE),FALSE)))),0)</f>
        <v>0</v>
      </c>
      <c r="L3109" s="24">
        <f>SUMIFS(PASTE_FLEX_TRACKER!$D:$D,PASTE_FLEX_TRACKER!$E:$E,MAIN!$A3109,PASTE_FLEX_TRACKER!$B:$B,MAIN!$D3109)</f>
        <v>0</v>
      </c>
      <c r="M3109" s="35" t="s">
        <v>133</v>
      </c>
      <c r="N3109" s="46" t="s">
        <v>563</v>
      </c>
      <c r="O3109" s="46">
        <f>SUMIFS(MAN_ADJ!$L:$L,MAN_ADJ!$K:$K,MAIN!$D3109,MAN_ADJ!$J:$J,MAIN!$S3109)</f>
        <v>0</v>
      </c>
      <c r="P3109" s="25">
        <f t="shared" si="882"/>
        <v>0</v>
      </c>
      <c r="Q3109" s="28" t="str">
        <f t="shared" si="884"/>
        <v>n/a</v>
      </c>
      <c r="R3109" s="38">
        <f t="shared" si="883"/>
        <v>0</v>
      </c>
      <c r="S3109" s="17" t="s">
        <v>69</v>
      </c>
      <c r="U3109" t="s">
        <v>577</v>
      </c>
      <c r="V3109" t="s">
        <v>735</v>
      </c>
    </row>
    <row r="3110" spans="1:22" x14ac:dyDescent="0.25">
      <c r="A3110" s="26" t="s">
        <v>69</v>
      </c>
      <c r="B3110" s="26" t="s">
        <v>93</v>
      </c>
      <c r="C3110" s="26" t="s">
        <v>135</v>
      </c>
      <c r="D3110" s="26" t="s">
        <v>131</v>
      </c>
      <c r="E3110" s="27">
        <f t="shared" ref="E3110:L3110" si="889">SUM(E3072:E3109)</f>
        <v>21.016249999999992</v>
      </c>
      <c r="F3110" s="27">
        <f t="shared" si="889"/>
        <v>0</v>
      </c>
      <c r="G3110" s="27">
        <f t="shared" si="889"/>
        <v>21.016249999999992</v>
      </c>
      <c r="H3110" s="27">
        <f>IFERROR(VLOOKUP(S3110,Swaps_wk!$A$2:$AP$151,HLOOKUP(MAIN!D3110,Swaps_wk!$B$2:$AP$151,150,FALSE),FALSE),0)</f>
        <v>0</v>
      </c>
      <c r="I3110" s="27">
        <f t="shared" si="889"/>
        <v>0</v>
      </c>
      <c r="J3110" s="25">
        <f t="shared" si="889"/>
        <v>21.016249999999992</v>
      </c>
      <c r="K3110" s="27">
        <f t="shared" si="889"/>
        <v>0</v>
      </c>
      <c r="L3110" s="27">
        <f t="shared" si="889"/>
        <v>0</v>
      </c>
      <c r="M3110" s="41" t="s">
        <v>133</v>
      </c>
      <c r="N3110" s="46" t="s">
        <v>563</v>
      </c>
      <c r="O3110" s="27">
        <f>SUM(O3072:O3109)</f>
        <v>0</v>
      </c>
      <c r="P3110" s="25">
        <f t="shared" ref="P3110" si="890">SUM(P3072:P3109)</f>
        <v>0</v>
      </c>
      <c r="Q3110" s="28">
        <f t="shared" si="884"/>
        <v>0</v>
      </c>
      <c r="R3110" s="38">
        <f t="shared" si="883"/>
        <v>21.016249999999992</v>
      </c>
      <c r="S3110" s="17" t="s">
        <v>69</v>
      </c>
      <c r="U3110" t="s">
        <v>577</v>
      </c>
      <c r="V3110" t="s">
        <v>735</v>
      </c>
    </row>
    <row r="3111" spans="1:22" x14ac:dyDescent="0.25">
      <c r="A3111" s="17" t="s">
        <v>70</v>
      </c>
      <c r="B3111" s="17" t="s">
        <v>93</v>
      </c>
      <c r="C3111" s="17" t="s">
        <v>281</v>
      </c>
      <c r="D3111" s="17" t="s">
        <v>95</v>
      </c>
      <c r="E3111" s="24">
        <f>IF(U3111="SC",SUMIFS(SC!F:F,SC!A:A,MAIN!D3111,SC!B:B,MAIN!A3111),SUMIFS(Allocations!$H:$H,Allocations!$A:$A,MAIN!$A3111,Allocations!$B:$B,MAIN!$D3111))</f>
        <v>1182.7</v>
      </c>
      <c r="F3111" s="24">
        <f>IF(U3111="SC",SUMIFS(SC!J:J,SC!A:A,MAIN!D3111,SC!B:B,MAIN!A3111),SUMIFS(Allocations!M:M,Allocations!A:A,MAIN!A3111,Allocations!B:B,MAIN!D3111))</f>
        <v>46.317999999999998</v>
      </c>
      <c r="G3111" s="24">
        <f t="shared" ref="G3111:G3148" si="891">E3111+F3111</f>
        <v>1229.018</v>
      </c>
      <c r="H3111" s="24">
        <f>IFERROR(VLOOKUP(S3111,Swaps_wk!$A$2:$AP$151,HLOOKUP(MAIN!D3111,Swaps_wk!$B$2:$AP$151,150,FALSE),FALSE),0)</f>
        <v>0</v>
      </c>
      <c r="I3111" s="24">
        <f>SUMIFS(PASTE_DQS_TRACKER!$D:$D,PASTE_DQS_TRACKER!$C:$C,MAIN!$A3111,PASTE_DQS_TRACKER!$B:$B,MAIN!$D3111)-SUMIFS(PASTE_DQS_TRACKER!$D:$D,PASTE_DQS_TRACKER!$C:$C,MAIN!A3111,PASTE_DQS_TRACKER!$E:$E,MAIN!$D3111)</f>
        <v>0</v>
      </c>
      <c r="J3111" s="25">
        <f t="shared" ref="J3111:J3148" si="892">G3111+I3111</f>
        <v>1229.018</v>
      </c>
      <c r="K3111" s="24">
        <f>IFERROR(IF(V3111="Flex",0,IF(D3111=$D$30,VLOOKUP(A3111,MMO_o10M_lease!$A$1:$F$51,5,FALSE),IF(D3111=$D$26,VLOOKUP(D3111,LANDINGS!$A$3:$BR$40,HLOOKUP(A3111,LANDINGS!$B$1:$CF$42,42,FALSE),FALSE)-IFERROR(VLOOKUP(A3111,MMO_o10M_lease!$A$1:$F$38,5,FALSE),0),VLOOKUP(D3111,LANDINGS!$A$3:$CF$40,HLOOKUP(A3111,LANDINGS!$B$1:$CF$42,42,FALSE),FALSE)))),0)</f>
        <v>124.96899999999999</v>
      </c>
      <c r="L3111" s="24">
        <f>SUMIFS(PASTE_FLEX_TRACKER!$D:$D,PASTE_FLEX_TRACKER!$F:$F,MAIN!$A3111,PASTE_FLEX_TRACKER!$B:$B,MAIN!$D3111)-SUMIFS(PASTE_FLEX_TRACKER!$D:$D,PASTE_FLEX_TRACKER!$C:$C,MAIN!$A3111,PASTE_FLEX_TRACKER!$B:$B,MAIN!$D3111)</f>
        <v>15</v>
      </c>
      <c r="M3111" s="24">
        <f>IFERROR(-VLOOKUP(D3111,SQ!$A$19:$CC$52,HLOOKUP(MAIN!A3111,SQ!$B$18:$CC$56,39,FALSE),FALSE),"n/a")</f>
        <v>0</v>
      </c>
      <c r="N3111" s="46" t="s">
        <v>563</v>
      </c>
      <c r="O3111" s="46">
        <f>SUMIFS(MAN_ADJ!$L:$L,MAN_ADJ!$K:$K,MAIN!$D3111,MAN_ADJ!$J:$J,MAIN!$S3111)</f>
        <v>0</v>
      </c>
      <c r="P3111" s="25">
        <f t="shared" ref="P3111:P3148" si="893">SUM(K3111:O3111)</f>
        <v>139.96899999999999</v>
      </c>
      <c r="Q3111" s="28">
        <f t="shared" si="884"/>
        <v>0.1138868592648765</v>
      </c>
      <c r="R3111" s="38">
        <f t="shared" si="883"/>
        <v>1089.049</v>
      </c>
      <c r="S3111" s="17" t="s">
        <v>70</v>
      </c>
    </row>
    <row r="3112" spans="1:22" x14ac:dyDescent="0.25">
      <c r="A3112" s="17" t="s">
        <v>70</v>
      </c>
      <c r="B3112" s="17" t="s">
        <v>93</v>
      </c>
      <c r="C3112" s="17" t="s">
        <v>281</v>
      </c>
      <c r="D3112" s="17" t="s">
        <v>96</v>
      </c>
      <c r="E3112" s="24">
        <f>IF(U3112="SC",SUMIFS(SC!F:F,SC!A:A,MAIN!D3112,SC!B:B,MAIN!A3112),SUMIFS(Allocations!$H:$H,Allocations!$A:$A,MAIN!$A3112,Allocations!$B:$B,MAIN!$D3112))</f>
        <v>33.299999999999997</v>
      </c>
      <c r="F3112" s="24">
        <f>IF(U3112="SC",SUMIFS(SC!J:J,SC!A:A,MAIN!D3112,SC!B:B,MAIN!A3112),SUMIFS(Allocations!M:M,Allocations!A:A,MAIN!A3112,Allocations!B:B,MAIN!D3112))</f>
        <v>66.153000000000006</v>
      </c>
      <c r="G3112" s="24">
        <f t="shared" si="891"/>
        <v>99.453000000000003</v>
      </c>
      <c r="H3112" s="24">
        <f>IFERROR(VLOOKUP(S3112,Swaps_wk!$A$2:$AP$151,HLOOKUP(MAIN!D3112,Swaps_wk!$B$2:$AP$151,150,FALSE),FALSE),0)</f>
        <v>0</v>
      </c>
      <c r="I3112" s="24">
        <f>SUMIFS(PASTE_DQS_TRACKER!$D:$D,PASTE_DQS_TRACKER!$C:$C,MAIN!$A3112,PASTE_DQS_TRACKER!$B:$B,MAIN!$D3112)-SUMIFS(PASTE_DQS_TRACKER!$D:$D,PASTE_DQS_TRACKER!$C:$C,MAIN!A3112,PASTE_DQS_TRACKER!$E:$E,MAIN!$D3112)</f>
        <v>6.4</v>
      </c>
      <c r="J3112" s="25">
        <f t="shared" si="892"/>
        <v>105.85300000000001</v>
      </c>
      <c r="K3112" s="24">
        <f>IFERROR(IF(V3112="Flex",0,IF(D3112=$D$30,VLOOKUP(A3112,MMO_o10M_lease!$A$1:$F$51,5,FALSE),IF(D3112=$D$26,VLOOKUP(D3112,LANDINGS!$A$3:$BR$40,HLOOKUP(A3112,LANDINGS!$B$1:$CF$42,42,FALSE),FALSE)-IFERROR(VLOOKUP(A3112,MMO_o10M_lease!$A$1:$F$38,5,FALSE),0),VLOOKUP(D3112,LANDINGS!$A$3:$CF$40,HLOOKUP(A3112,LANDINGS!$B$1:$CF$42,42,FALSE),FALSE)))),0)</f>
        <v>16.838000000000001</v>
      </c>
      <c r="L3112" s="24">
        <f>SUMIFS(PASTE_FLEX_TRACKER!$D:$D,PASTE_FLEX_TRACKER!$F:$F,MAIN!$A3112,PASTE_FLEX_TRACKER!$B:$B,MAIN!$D3112)-SUMIFS(PASTE_FLEX_TRACKER!$D:$D,PASTE_FLEX_TRACKER!$C:$C,MAIN!$A3112,PASTE_FLEX_TRACKER!$B:$B,MAIN!$D3112)</f>
        <v>3.3</v>
      </c>
      <c r="M3112" s="24">
        <f>IFERROR(-VLOOKUP(D3112,SQ!$A$19:$CC$52,HLOOKUP(MAIN!A3112,SQ!$B$18:$CC$56,39,FALSE),FALSE),"n/a")</f>
        <v>-5</v>
      </c>
      <c r="N3112" s="46" t="s">
        <v>563</v>
      </c>
      <c r="O3112" s="46">
        <f>SUMIFS(MAN_ADJ!$L:$L,MAN_ADJ!$K:$K,MAIN!$D3112,MAN_ADJ!$J:$J,MAIN!$S3112)</f>
        <v>0</v>
      </c>
      <c r="P3112" s="25">
        <f t="shared" si="893"/>
        <v>15.138000000000002</v>
      </c>
      <c r="Q3112" s="28">
        <f t="shared" si="884"/>
        <v>0.14300964545171135</v>
      </c>
      <c r="R3112" s="38">
        <f t="shared" si="883"/>
        <v>90.715000000000003</v>
      </c>
      <c r="S3112" s="17" t="s">
        <v>70</v>
      </c>
    </row>
    <row r="3113" spans="1:22" x14ac:dyDescent="0.25">
      <c r="A3113" s="17" t="s">
        <v>70</v>
      </c>
      <c r="B3113" s="17" t="s">
        <v>93</v>
      </c>
      <c r="C3113" s="17" t="s">
        <v>281</v>
      </c>
      <c r="D3113" s="17" t="s">
        <v>97</v>
      </c>
      <c r="E3113" s="24">
        <f>IF(U3113="SC",SUMIFS(SC!F:F,SC!A:A,MAIN!D3113,SC!B:B,MAIN!A3113),SUMIFS(Allocations!$H:$H,Allocations!$A:$A,MAIN!$A3113,Allocations!$B:$B,MAIN!$D3113))</f>
        <v>3.7</v>
      </c>
      <c r="F3113" s="24">
        <f>IF(U3113="SC",SUMIFS(SC!J:J,SC!A:A,MAIN!D3113,SC!B:B,MAIN!A3113),SUMIFS(Allocations!M:M,Allocations!A:A,MAIN!A3113,Allocations!B:B,MAIN!D3113))</f>
        <v>0.14599999999999999</v>
      </c>
      <c r="G3113" s="24">
        <f t="shared" si="891"/>
        <v>3.8460000000000001</v>
      </c>
      <c r="H3113" s="24">
        <f>IFERROR(VLOOKUP(S3113,Swaps_wk!$A$2:$AP$151,HLOOKUP(MAIN!D3113,Swaps_wk!$B$2:$AP$151,150,FALSE),FALSE),0)</f>
        <v>0</v>
      </c>
      <c r="I3113" s="24">
        <f>SUMIFS(PASTE_DQS_TRACKER!$D:$D,PASTE_DQS_TRACKER!$C:$C,MAIN!$A3113,PASTE_DQS_TRACKER!$B:$B,MAIN!$D3113)-SUMIFS(PASTE_DQS_TRACKER!$D:$D,PASTE_DQS_TRACKER!$C:$C,MAIN!A3113,PASTE_DQS_TRACKER!$E:$E,MAIN!$D3113)</f>
        <v>0.7</v>
      </c>
      <c r="J3113" s="25">
        <f t="shared" si="892"/>
        <v>4.5460000000000003</v>
      </c>
      <c r="K3113" s="24">
        <f>IFERROR(IF(V3113="Flex",0,IF(D3113=$D$30,VLOOKUP(A3113,MMO_o10M_lease!$A$1:$F$51,5,FALSE),IF(D3113=$D$26,VLOOKUP(D3113,LANDINGS!$A$3:$BR$40,HLOOKUP(A3113,LANDINGS!$B$1:$CF$42,42,FALSE),FALSE)-IFERROR(VLOOKUP(A3113,MMO_o10M_lease!$A$1:$F$38,5,FALSE),0),VLOOKUP(D3113,LANDINGS!$A$3:$CF$40,HLOOKUP(A3113,LANDINGS!$B$1:$CF$42,42,FALSE),FALSE)))),0)</f>
        <v>0.16</v>
      </c>
      <c r="L3113" s="24">
        <f>SUMIFS(PASTE_FLEX_TRACKER!$D:$D,PASTE_FLEX_TRACKER!$F:$F,MAIN!$A3113,PASTE_FLEX_TRACKER!$B:$B,MAIN!$D3113)-SUMIFS(PASTE_FLEX_TRACKER!$D:$D,PASTE_FLEX_TRACKER!$C:$C,MAIN!$A3113,PASTE_FLEX_TRACKER!$B:$B,MAIN!$D3113)</f>
        <v>0</v>
      </c>
      <c r="M3113" s="24">
        <f>IFERROR(-VLOOKUP(D3113,SQ!$A$19:$CC$52,HLOOKUP(MAIN!A3113,SQ!$B$18:$CC$56,39,FALSE),FALSE),"n/a")</f>
        <v>0</v>
      </c>
      <c r="N3113" s="46" t="s">
        <v>563</v>
      </c>
      <c r="O3113" s="46">
        <f>SUMIFS(MAN_ADJ!$L:$L,MAN_ADJ!$K:$K,MAIN!$D3113,MAN_ADJ!$J:$J,MAIN!$S3113)</f>
        <v>0</v>
      </c>
      <c r="P3113" s="25">
        <f t="shared" si="893"/>
        <v>0.16</v>
      </c>
      <c r="Q3113" s="28">
        <f t="shared" si="884"/>
        <v>3.5195776506819182E-2</v>
      </c>
      <c r="R3113" s="38">
        <f t="shared" si="883"/>
        <v>4.3860000000000001</v>
      </c>
      <c r="S3113" s="17" t="s">
        <v>70</v>
      </c>
    </row>
    <row r="3114" spans="1:22" x14ac:dyDescent="0.25">
      <c r="A3114" s="17" t="s">
        <v>70</v>
      </c>
      <c r="B3114" s="17" t="s">
        <v>93</v>
      </c>
      <c r="C3114" s="17" t="s">
        <v>281</v>
      </c>
      <c r="D3114" s="17" t="s">
        <v>98</v>
      </c>
      <c r="E3114" s="24">
        <f>IF(U3114="SC",SUMIFS(SC!F:F,SC!A:A,MAIN!D3114,SC!B:B,MAIN!A3114),SUMIFS(Allocations!$H:$H,Allocations!$A:$A,MAIN!$A3114,Allocations!$B:$B,MAIN!$D3114))</f>
        <v>63.9</v>
      </c>
      <c r="F3114" s="24">
        <f>IF(U3114="SC",SUMIFS(SC!J:J,SC!A:A,MAIN!D3114,SC!B:B,MAIN!A3114),SUMIFS(Allocations!M:M,Allocations!A:A,MAIN!A3114,Allocations!B:B,MAIN!D3114))</f>
        <v>40.906999999999996</v>
      </c>
      <c r="G3114" s="24">
        <f t="shared" si="891"/>
        <v>104.80699999999999</v>
      </c>
      <c r="H3114" s="24">
        <f>IFERROR(VLOOKUP(S3114,Swaps_wk!$A$2:$AP$151,HLOOKUP(MAIN!D3114,Swaps_wk!$B$2:$AP$151,150,FALSE),FALSE),0)</f>
        <v>0</v>
      </c>
      <c r="I3114" s="24">
        <f>SUMIFS(PASTE_DQS_TRACKER!$D:$D,PASTE_DQS_TRACKER!$C:$C,MAIN!$A3114,PASTE_DQS_TRACKER!$B:$B,MAIN!$D3114)-SUMIFS(PASTE_DQS_TRACKER!$D:$D,PASTE_DQS_TRACKER!$C:$C,MAIN!A3114,PASTE_DQS_TRACKER!$E:$E,MAIN!$D3114)</f>
        <v>0</v>
      </c>
      <c r="J3114" s="25">
        <f t="shared" si="892"/>
        <v>104.80699999999999</v>
      </c>
      <c r="K3114" s="24">
        <f>IFERROR(IF(V3114="Flex",0,IF(D3114=$D$30,VLOOKUP(A3114,MMO_o10M_lease!$A$1:$F$51,5,FALSE),IF(D3114=$D$26,VLOOKUP(D3114,LANDINGS!$A$3:$BR$40,HLOOKUP(A3114,LANDINGS!$B$1:$CF$42,42,FALSE),FALSE)-IFERROR(VLOOKUP(A3114,MMO_o10M_lease!$A$1:$F$38,5,FALSE),0),VLOOKUP(D3114,LANDINGS!$A$3:$CF$40,HLOOKUP(A3114,LANDINGS!$B$1:$CF$42,42,FALSE),FALSE)))),0)</f>
        <v>0.52300000000000002</v>
      </c>
      <c r="L3114" s="24">
        <f>SUMIFS(PASTE_FLEX_TRACKER!$D:$D,PASTE_FLEX_TRACKER!$F:$F,MAIN!$A3114,PASTE_FLEX_TRACKER!$B:$B,MAIN!$D3114)-SUMIFS(PASTE_FLEX_TRACKER!$D:$D,PASTE_FLEX_TRACKER!$C:$C,MAIN!$A3114,PASTE_FLEX_TRACKER!$B:$B,MAIN!$D3114)</f>
        <v>6</v>
      </c>
      <c r="M3114" s="24">
        <f>IFERROR(-VLOOKUP(D3114,SQ!$A$19:$CC$52,HLOOKUP(MAIN!A3114,SQ!$B$18:$CC$56,39,FALSE),FALSE),"n/a")</f>
        <v>0</v>
      </c>
      <c r="N3114" s="46" t="s">
        <v>563</v>
      </c>
      <c r="O3114" s="46">
        <f>SUMIFS(MAN_ADJ!$L:$L,MAN_ADJ!$K:$K,MAIN!$D3114,MAN_ADJ!$J:$J,MAIN!$S3114)</f>
        <v>0</v>
      </c>
      <c r="P3114" s="25">
        <f t="shared" si="893"/>
        <v>6.5229999999999997</v>
      </c>
      <c r="Q3114" s="28">
        <f t="shared" si="884"/>
        <v>6.2238209279914511E-2</v>
      </c>
      <c r="R3114" s="38">
        <f t="shared" si="883"/>
        <v>98.283999999999992</v>
      </c>
      <c r="S3114" s="17" t="s">
        <v>70</v>
      </c>
    </row>
    <row r="3115" spans="1:22" x14ac:dyDescent="0.25">
      <c r="A3115" s="17" t="s">
        <v>70</v>
      </c>
      <c r="B3115" s="17" t="s">
        <v>93</v>
      </c>
      <c r="C3115" s="17" t="s">
        <v>281</v>
      </c>
      <c r="D3115" s="17" t="s">
        <v>99</v>
      </c>
      <c r="E3115" s="24">
        <f>IF(U3115="SC",SUMIFS(SC!F:F,SC!A:A,MAIN!D3115,SC!B:B,MAIN!A3115),SUMIFS(Allocations!$H:$H,Allocations!$A:$A,MAIN!$A3115,Allocations!$B:$B,MAIN!$D3115))</f>
        <v>0</v>
      </c>
      <c r="F3115" s="24">
        <f>IF(U3115="SC",SUMIFS(SC!J:J,SC!A:A,MAIN!D3115,SC!B:B,MAIN!A3115),SUMIFS(Allocations!M:M,Allocations!A:A,MAIN!A3115,Allocations!B:B,MAIN!D3115))</f>
        <v>0</v>
      </c>
      <c r="G3115" s="24">
        <f t="shared" si="891"/>
        <v>0</v>
      </c>
      <c r="H3115" s="24">
        <f>IFERROR(VLOOKUP(S3115,Swaps_wk!$A$2:$AP$151,HLOOKUP(MAIN!D3115,Swaps_wk!$B$2:$AP$151,150,FALSE),FALSE),0)</f>
        <v>0</v>
      </c>
      <c r="I3115" s="24">
        <f>SUMIFS(PASTE_DQS_TRACKER!$D:$D,PASTE_DQS_TRACKER!$C:$C,MAIN!$A3115,PASTE_DQS_TRACKER!$B:$B,MAIN!$D3115)-SUMIFS(PASTE_DQS_TRACKER!$D:$D,PASTE_DQS_TRACKER!$C:$C,MAIN!A3115,PASTE_DQS_TRACKER!$E:$E,MAIN!$D3115)</f>
        <v>0</v>
      </c>
      <c r="J3115" s="25">
        <f t="shared" si="892"/>
        <v>0</v>
      </c>
      <c r="K3115" s="24">
        <f>IFERROR(IF(V3115="Flex",0,IF(D3115=$D$30,VLOOKUP(A3115,MMO_o10M_lease!$A$1:$F$51,5,FALSE),IF(D3115=$D$26,VLOOKUP(D3115,LANDINGS!$A$3:$BR$40,HLOOKUP(A3115,LANDINGS!$B$1:$CF$42,42,FALSE),FALSE)-IFERROR(VLOOKUP(A3115,MMO_o10M_lease!$A$1:$F$38,5,FALSE),0),VLOOKUP(D3115,LANDINGS!$A$3:$CF$40,HLOOKUP(A3115,LANDINGS!$B$1:$CF$42,42,FALSE),FALSE)))),0)</f>
        <v>0</v>
      </c>
      <c r="L3115" s="24">
        <f>SUMIFS(PASTE_FLEX_TRACKER!$D:$D,PASTE_FLEX_TRACKER!$F:$F,MAIN!$A3115,PASTE_FLEX_TRACKER!$B:$B,MAIN!$D3115)-SUMIFS(PASTE_FLEX_TRACKER!$D:$D,PASTE_FLEX_TRACKER!$C:$C,MAIN!$A3115,PASTE_FLEX_TRACKER!$B:$B,MAIN!$D3115)</f>
        <v>0</v>
      </c>
      <c r="M3115" s="24">
        <f>IFERROR(-VLOOKUP(D3115,SQ!$A$19:$CC$52,HLOOKUP(MAIN!A3115,SQ!$B$18:$CC$56,39,FALSE),FALSE),"n/a")</f>
        <v>0</v>
      </c>
      <c r="N3115" s="46" t="s">
        <v>563</v>
      </c>
      <c r="O3115" s="46">
        <f>SUMIFS(MAN_ADJ!$L:$L,MAN_ADJ!$K:$K,MAIN!$D3115,MAN_ADJ!$J:$J,MAIN!$S3115)</f>
        <v>0</v>
      </c>
      <c r="P3115" s="25">
        <f t="shared" si="893"/>
        <v>0</v>
      </c>
      <c r="Q3115" s="28" t="str">
        <f t="shared" si="884"/>
        <v>n/a</v>
      </c>
      <c r="R3115" s="38">
        <f t="shared" si="883"/>
        <v>0</v>
      </c>
      <c r="S3115" s="17" t="s">
        <v>70</v>
      </c>
    </row>
    <row r="3116" spans="1:22" x14ac:dyDescent="0.25">
      <c r="A3116" s="17" t="s">
        <v>70</v>
      </c>
      <c r="B3116" s="17" t="s">
        <v>93</v>
      </c>
      <c r="C3116" s="17" t="s">
        <v>281</v>
      </c>
      <c r="D3116" s="17" t="s">
        <v>100</v>
      </c>
      <c r="E3116" s="24">
        <f>IF(U3116="SC",SUMIFS(SC!F:F,SC!A:A,MAIN!D3116,SC!B:B,MAIN!A3116),SUMIFS(Allocations!$H:$H,Allocations!$A:$A,MAIN!$A3116,Allocations!$B:$B,MAIN!$D3116))</f>
        <v>0</v>
      </c>
      <c r="F3116" s="24">
        <f>IF(U3116="SC",SUMIFS(SC!J:J,SC!A:A,MAIN!D3116,SC!B:B,MAIN!A3116),SUMIFS(Allocations!M:M,Allocations!A:A,MAIN!A3116,Allocations!B:B,MAIN!D3116))</f>
        <v>0</v>
      </c>
      <c r="G3116" s="24">
        <f t="shared" si="891"/>
        <v>0</v>
      </c>
      <c r="H3116" s="24">
        <f>IFERROR(VLOOKUP(S3116,Swaps_wk!$A$2:$AP$151,HLOOKUP(MAIN!D3116,Swaps_wk!$B$2:$AP$151,150,FALSE),FALSE),0)</f>
        <v>0</v>
      </c>
      <c r="I3116" s="24">
        <f>SUMIFS(PASTE_DQS_TRACKER!$D:$D,PASTE_DQS_TRACKER!$C:$C,MAIN!$A3116,PASTE_DQS_TRACKER!$B:$B,MAIN!$D3116)-SUMIFS(PASTE_DQS_TRACKER!$D:$D,PASTE_DQS_TRACKER!$C:$C,MAIN!A3116,PASTE_DQS_TRACKER!$E:$E,MAIN!$D3116)</f>
        <v>0</v>
      </c>
      <c r="J3116" s="25">
        <f t="shared" si="892"/>
        <v>0</v>
      </c>
      <c r="K3116" s="24">
        <f>IFERROR(IF(V3116="Flex",0,IF(D3116=$D$30,VLOOKUP(A3116,MMO_o10M_lease!$A$1:$F$51,5,FALSE),IF(D3116=$D$26,VLOOKUP(D3116,LANDINGS!$A$3:$BR$40,HLOOKUP(A3116,LANDINGS!$B$1:$CF$42,42,FALSE),FALSE)-IFERROR(VLOOKUP(A3116,MMO_o10M_lease!$A$1:$F$38,5,FALSE),0),VLOOKUP(D3116,LANDINGS!$A$3:$CF$40,HLOOKUP(A3116,LANDINGS!$B$1:$CF$42,42,FALSE),FALSE)))),0)</f>
        <v>0</v>
      </c>
      <c r="L3116" s="24">
        <f>SUMIFS(PASTE_FLEX_TRACKER!$D:$D,PASTE_FLEX_TRACKER!$F:$F,MAIN!$A3116,PASTE_FLEX_TRACKER!$B:$B,MAIN!$D3116)-SUMIFS(PASTE_FLEX_TRACKER!$D:$D,PASTE_FLEX_TRACKER!$C:$C,MAIN!$A3116,PASTE_FLEX_TRACKER!$B:$B,MAIN!$D3116)</f>
        <v>0</v>
      </c>
      <c r="M3116" s="24">
        <f>IFERROR(-VLOOKUP(D3116,SQ!$A$19:$CC$52,HLOOKUP(MAIN!A3116,SQ!$B$18:$CC$56,39,FALSE),FALSE),"n/a")</f>
        <v>0</v>
      </c>
      <c r="N3116" s="46" t="s">
        <v>563</v>
      </c>
      <c r="O3116" s="46">
        <f>SUMIFS(MAN_ADJ!$L:$L,MAN_ADJ!$K:$K,MAIN!$D3116,MAN_ADJ!$J:$J,MAIN!$S3116)</f>
        <v>0</v>
      </c>
      <c r="P3116" s="25">
        <f t="shared" si="893"/>
        <v>0</v>
      </c>
      <c r="Q3116" s="28" t="str">
        <f t="shared" si="884"/>
        <v>n/a</v>
      </c>
      <c r="R3116" s="38">
        <f t="shared" si="883"/>
        <v>0</v>
      </c>
      <c r="S3116" s="17" t="s">
        <v>70</v>
      </c>
    </row>
    <row r="3117" spans="1:22" x14ac:dyDescent="0.25">
      <c r="A3117" s="17" t="s">
        <v>70</v>
      </c>
      <c r="B3117" s="17" t="s">
        <v>93</v>
      </c>
      <c r="C3117" s="17" t="s">
        <v>281</v>
      </c>
      <c r="D3117" s="17" t="s">
        <v>101</v>
      </c>
      <c r="E3117" s="24">
        <f>IF(U3117="SC",SUMIFS(SC!F:F,SC!A:A,MAIN!D3117,SC!B:B,MAIN!A3117),SUMIFS(Allocations!$H:$H,Allocations!$A:$A,MAIN!$A3117,Allocations!$B:$B,MAIN!$D3117))</f>
        <v>1.7</v>
      </c>
      <c r="F3117" s="24">
        <f>IF(U3117="SC",SUMIFS(SC!J:J,SC!A:A,MAIN!D3117,SC!B:B,MAIN!A3117),SUMIFS(Allocations!M:M,Allocations!A:A,MAIN!A3117,Allocations!B:B,MAIN!D3117))</f>
        <v>0</v>
      </c>
      <c r="G3117" s="24">
        <f t="shared" si="891"/>
        <v>1.7</v>
      </c>
      <c r="H3117" s="24">
        <f>IFERROR(VLOOKUP(S3117,Swaps_wk!$A$2:$AP$151,HLOOKUP(MAIN!D3117,Swaps_wk!$B$2:$AP$151,150,FALSE),FALSE),0)</f>
        <v>0</v>
      </c>
      <c r="I3117" s="24">
        <f>SUMIFS(PASTE_DQS_TRACKER!$D:$D,PASTE_DQS_TRACKER!$C:$C,MAIN!$A3117,PASTE_DQS_TRACKER!$B:$B,MAIN!$D3117)-SUMIFS(PASTE_DQS_TRACKER!$D:$D,PASTE_DQS_TRACKER!$C:$C,MAIN!A3117,PASTE_DQS_TRACKER!$E:$E,MAIN!$D3117)</f>
        <v>0</v>
      </c>
      <c r="J3117" s="25">
        <f t="shared" si="892"/>
        <v>1.7</v>
      </c>
      <c r="K3117" s="24">
        <f>IFERROR(IF(V3117="Flex",0,IF(D3117=$D$30,VLOOKUP(A3117,MMO_o10M_lease!$A$1:$F$51,5,FALSE),IF(D3117=$D$26,VLOOKUP(D3117,LANDINGS!$A$3:$BR$40,HLOOKUP(A3117,LANDINGS!$B$1:$CF$42,42,FALSE),FALSE)-IFERROR(VLOOKUP(A3117,MMO_o10M_lease!$A$1:$F$38,5,FALSE),0),VLOOKUP(D3117,LANDINGS!$A$3:$CF$40,HLOOKUP(A3117,LANDINGS!$B$1:$CF$42,42,FALSE),FALSE)))),0)</f>
        <v>0</v>
      </c>
      <c r="L3117" s="24">
        <f>SUMIFS(PASTE_FLEX_TRACKER!$D:$D,PASTE_FLEX_TRACKER!$F:$F,MAIN!$A3117,PASTE_FLEX_TRACKER!$B:$B,MAIN!$D3117)-SUMIFS(PASTE_FLEX_TRACKER!$D:$D,PASTE_FLEX_TRACKER!$C:$C,MAIN!$A3117,PASTE_FLEX_TRACKER!$B:$B,MAIN!$D3117)</f>
        <v>0</v>
      </c>
      <c r="M3117" s="24">
        <f>IFERROR(-VLOOKUP(D3117,SQ!$A$19:$CC$52,HLOOKUP(MAIN!A3117,SQ!$B$18:$CC$56,39,FALSE),FALSE),"n/a")</f>
        <v>0</v>
      </c>
      <c r="N3117" s="46" t="s">
        <v>563</v>
      </c>
      <c r="O3117" s="46">
        <f>SUMIFS(MAN_ADJ!$L:$L,MAN_ADJ!$K:$K,MAIN!$D3117,MAN_ADJ!$J:$J,MAIN!$S3117)</f>
        <v>0</v>
      </c>
      <c r="P3117" s="25">
        <f t="shared" si="893"/>
        <v>0</v>
      </c>
      <c r="Q3117" s="28">
        <f t="shared" si="884"/>
        <v>0</v>
      </c>
      <c r="R3117" s="38">
        <f t="shared" si="883"/>
        <v>1.7</v>
      </c>
      <c r="S3117" s="17" t="s">
        <v>70</v>
      </c>
    </row>
    <row r="3118" spans="1:22" x14ac:dyDescent="0.25">
      <c r="A3118" s="17" t="s">
        <v>70</v>
      </c>
      <c r="B3118" s="17" t="s">
        <v>93</v>
      </c>
      <c r="C3118" s="17" t="s">
        <v>281</v>
      </c>
      <c r="D3118" s="17" t="s">
        <v>102</v>
      </c>
      <c r="E3118" s="24">
        <f>IF(U3118="SC",SUMIFS(SC!F:F,SC!A:A,MAIN!D3118,SC!B:B,MAIN!A3118),SUMIFS(Allocations!$H:$H,Allocations!$A:$A,MAIN!$A3118,Allocations!$B:$B,MAIN!$D3118))</f>
        <v>0</v>
      </c>
      <c r="F3118" s="24">
        <f>IF(U3118="SC",SUMIFS(SC!J:J,SC!A:A,MAIN!D3118,SC!B:B,MAIN!A3118),SUMIFS(Allocations!M:M,Allocations!A:A,MAIN!A3118,Allocations!B:B,MAIN!D3118))</f>
        <v>1.2E-2</v>
      </c>
      <c r="G3118" s="24">
        <f t="shared" si="891"/>
        <v>1.2E-2</v>
      </c>
      <c r="H3118" s="24">
        <f>IFERROR(VLOOKUP(S3118,Swaps_wk!$A$2:$AP$151,HLOOKUP(MAIN!D3118,Swaps_wk!$B$2:$AP$151,150,FALSE),FALSE),0)</f>
        <v>0</v>
      </c>
      <c r="I3118" s="24">
        <f>SUMIFS(PASTE_DQS_TRACKER!$D:$D,PASTE_DQS_TRACKER!$C:$C,MAIN!$A3118,PASTE_DQS_TRACKER!$B:$B,MAIN!$D3118)-SUMIFS(PASTE_DQS_TRACKER!$D:$D,PASTE_DQS_TRACKER!$C:$C,MAIN!A3118,PASTE_DQS_TRACKER!$E:$E,MAIN!$D3118)</f>
        <v>0</v>
      </c>
      <c r="J3118" s="25">
        <f t="shared" si="892"/>
        <v>1.2E-2</v>
      </c>
      <c r="K3118" s="24">
        <f>IFERROR(IF(V3118="Flex",0,IF(D3118=$D$30,VLOOKUP(A3118,MMO_o10M_lease!$A$1:$F$51,5,FALSE),IF(D3118=$D$26,VLOOKUP(D3118,LANDINGS!$A$3:$BR$40,HLOOKUP(A3118,LANDINGS!$B$1:$CF$42,42,FALSE),FALSE)-IFERROR(VLOOKUP(A3118,MMO_o10M_lease!$A$1:$F$38,5,FALSE),0),VLOOKUP(D3118,LANDINGS!$A$3:$CF$40,HLOOKUP(A3118,LANDINGS!$B$1:$CF$42,42,FALSE),FALSE)))),0)</f>
        <v>0</v>
      </c>
      <c r="L3118" s="24">
        <f>SUMIFS(PASTE_FLEX_TRACKER!$D:$D,PASTE_FLEX_TRACKER!$F:$F,MAIN!$A3118,PASTE_FLEX_TRACKER!$B:$B,MAIN!$D3118)-SUMIFS(PASTE_FLEX_TRACKER!$D:$D,PASTE_FLEX_TRACKER!$C:$C,MAIN!$A3118,PASTE_FLEX_TRACKER!$B:$B,MAIN!$D3118)</f>
        <v>0</v>
      </c>
      <c r="M3118" s="24">
        <f>IFERROR(-VLOOKUP(D3118,SQ!$A$19:$CC$52,HLOOKUP(MAIN!A3118,SQ!$B$18:$CC$56,39,FALSE),FALSE),"n/a")</f>
        <v>0</v>
      </c>
      <c r="N3118" s="46" t="s">
        <v>563</v>
      </c>
      <c r="O3118" s="46">
        <f>SUMIFS(MAN_ADJ!$L:$L,MAN_ADJ!$K:$K,MAIN!$D3118,MAN_ADJ!$J:$J,MAIN!$S3118)</f>
        <v>0</v>
      </c>
      <c r="P3118" s="25">
        <f t="shared" si="893"/>
        <v>0</v>
      </c>
      <c r="Q3118" s="28">
        <f t="shared" si="884"/>
        <v>0</v>
      </c>
      <c r="R3118" s="38">
        <f t="shared" si="883"/>
        <v>1.2E-2</v>
      </c>
      <c r="S3118" s="17" t="s">
        <v>70</v>
      </c>
    </row>
    <row r="3119" spans="1:22" x14ac:dyDescent="0.25">
      <c r="A3119" s="17" t="s">
        <v>70</v>
      </c>
      <c r="B3119" s="17" t="s">
        <v>93</v>
      </c>
      <c r="C3119" s="17" t="s">
        <v>281</v>
      </c>
      <c r="D3119" s="17" t="s">
        <v>103</v>
      </c>
      <c r="E3119" s="24">
        <f>IF(U3119="SC",SUMIFS(SC!F:F,SC!A:A,MAIN!D3119,SC!B:B,MAIN!A3119),SUMIFS(Allocations!$H:$H,Allocations!$A:$A,MAIN!$A3119,Allocations!$B:$B,MAIN!$D3119))</f>
        <v>0</v>
      </c>
      <c r="F3119" s="24">
        <f>IF(U3119="SC",SUMIFS(SC!J:J,SC!A:A,MAIN!D3119,SC!B:B,MAIN!A3119),SUMIFS(Allocations!M:M,Allocations!A:A,MAIN!A3119,Allocations!B:B,MAIN!D3119))</f>
        <v>0</v>
      </c>
      <c r="G3119" s="24">
        <f t="shared" si="891"/>
        <v>0</v>
      </c>
      <c r="H3119" s="24">
        <f>IFERROR(VLOOKUP(S3119,Swaps_wk!$A$2:$AP$151,HLOOKUP(MAIN!D3119,Swaps_wk!$B$2:$AP$151,150,FALSE),FALSE),0)</f>
        <v>0</v>
      </c>
      <c r="I3119" s="24">
        <f>SUMIFS(PASTE_DQS_TRACKER!$D:$D,PASTE_DQS_TRACKER!$C:$C,MAIN!$A3119,PASTE_DQS_TRACKER!$B:$B,MAIN!$D3119)-SUMIFS(PASTE_DQS_TRACKER!$D:$D,PASTE_DQS_TRACKER!$C:$C,MAIN!A3119,PASTE_DQS_TRACKER!$E:$E,MAIN!$D3119)</f>
        <v>0</v>
      </c>
      <c r="J3119" s="25">
        <f t="shared" si="892"/>
        <v>0</v>
      </c>
      <c r="K3119" s="24">
        <f>IFERROR(IF(V3119="Flex",0,IF(D3119=$D$30,VLOOKUP(A3119,MMO_o10M_lease!$A$1:$F$51,5,FALSE),IF(D3119=$D$26,VLOOKUP(D3119,LANDINGS!$A$3:$BR$40,HLOOKUP(A3119,LANDINGS!$B$1:$CF$42,42,FALSE),FALSE)-IFERROR(VLOOKUP(A3119,MMO_o10M_lease!$A$1:$F$38,5,FALSE),0),VLOOKUP(D3119,LANDINGS!$A$3:$CF$40,HLOOKUP(A3119,LANDINGS!$B$1:$CF$42,42,FALSE),FALSE)))),0)</f>
        <v>0</v>
      </c>
      <c r="L3119" s="24">
        <f>SUMIFS(PASTE_FLEX_TRACKER!$D:$D,PASTE_FLEX_TRACKER!$F:$F,MAIN!$A3119,PASTE_FLEX_TRACKER!$B:$B,MAIN!$D3119)-SUMIFS(PASTE_FLEX_TRACKER!$D:$D,PASTE_FLEX_TRACKER!$C:$C,MAIN!$A3119,PASTE_FLEX_TRACKER!$B:$B,MAIN!$D3119)</f>
        <v>0</v>
      </c>
      <c r="M3119" s="24">
        <f>IFERROR(-VLOOKUP(D3119,SQ!$A$19:$CC$52,HLOOKUP(MAIN!A3119,SQ!$B$18:$CC$56,39,FALSE),FALSE),"n/a")</f>
        <v>0</v>
      </c>
      <c r="N3119" s="46" t="s">
        <v>563</v>
      </c>
      <c r="O3119" s="46">
        <f>SUMIFS(MAN_ADJ!$L:$L,MAN_ADJ!$K:$K,MAIN!$D3119,MAN_ADJ!$J:$J,MAIN!$S3119)</f>
        <v>0</v>
      </c>
      <c r="P3119" s="25">
        <f t="shared" si="893"/>
        <v>0</v>
      </c>
      <c r="Q3119" s="28" t="str">
        <f t="shared" si="884"/>
        <v>n/a</v>
      </c>
      <c r="R3119" s="38">
        <f t="shared" si="883"/>
        <v>0</v>
      </c>
      <c r="S3119" s="17" t="s">
        <v>70</v>
      </c>
    </row>
    <row r="3120" spans="1:22" x14ac:dyDescent="0.25">
      <c r="A3120" s="17" t="s">
        <v>70</v>
      </c>
      <c r="B3120" s="17" t="s">
        <v>93</v>
      </c>
      <c r="C3120" s="17" t="s">
        <v>281</v>
      </c>
      <c r="D3120" s="17" t="s">
        <v>104</v>
      </c>
      <c r="E3120" s="24">
        <f>IF(U3120="SC",SUMIFS(SC!F:F,SC!A:A,MAIN!D3120,SC!B:B,MAIN!A3120),SUMIFS(Allocations!$H:$H,Allocations!$A:$A,MAIN!$A3120,Allocations!$B:$B,MAIN!$D3120))</f>
        <v>33</v>
      </c>
      <c r="F3120" s="24">
        <f>IF(U3120="SC",SUMIFS(SC!J:J,SC!A:A,MAIN!D3120,SC!B:B,MAIN!A3120),SUMIFS(Allocations!M:M,Allocations!A:A,MAIN!A3120,Allocations!B:B,MAIN!D3120))</f>
        <v>0</v>
      </c>
      <c r="G3120" s="24">
        <f t="shared" si="891"/>
        <v>33</v>
      </c>
      <c r="H3120" s="24">
        <f>IFERROR(VLOOKUP(S3120,Swaps_wk!$A$2:$AP$151,HLOOKUP(MAIN!D3120,Swaps_wk!$B$2:$AP$151,150,FALSE),FALSE),0)</f>
        <v>0</v>
      </c>
      <c r="I3120" s="24">
        <f>SUMIFS(PASTE_DQS_TRACKER!$D:$D,PASTE_DQS_TRACKER!$C:$C,MAIN!$A3120,PASTE_DQS_TRACKER!$B:$B,MAIN!$D3120)-SUMIFS(PASTE_DQS_TRACKER!$D:$D,PASTE_DQS_TRACKER!$C:$C,MAIN!A3120,PASTE_DQS_TRACKER!$E:$E,MAIN!$D3120)</f>
        <v>0</v>
      </c>
      <c r="J3120" s="25">
        <f t="shared" si="892"/>
        <v>33</v>
      </c>
      <c r="K3120" s="24">
        <f>IFERROR(IF(V3120="Flex",0,IF(D3120=$D$30,VLOOKUP(A3120,MMO_o10M_lease!$A$1:$F$51,5,FALSE),IF(D3120=$D$26,VLOOKUP(D3120,LANDINGS!$A$3:$BR$40,HLOOKUP(A3120,LANDINGS!$B$1:$CF$42,42,FALSE),FALSE)-IFERROR(VLOOKUP(A3120,MMO_o10M_lease!$A$1:$F$38,5,FALSE),0),VLOOKUP(D3120,LANDINGS!$A$3:$CF$40,HLOOKUP(A3120,LANDINGS!$B$1:$CF$42,42,FALSE),FALSE)))),0)</f>
        <v>0</v>
      </c>
      <c r="L3120" s="24">
        <f>SUMIFS(PASTE_FLEX_TRACKER!$D:$D,PASTE_FLEX_TRACKER!$F:$F,MAIN!$A3120,PASTE_FLEX_TRACKER!$B:$B,MAIN!$D3120)-SUMIFS(PASTE_FLEX_TRACKER!$D:$D,PASTE_FLEX_TRACKER!$C:$C,MAIN!$A3120,PASTE_FLEX_TRACKER!$B:$B,MAIN!$D3120)</f>
        <v>0</v>
      </c>
      <c r="M3120" s="24">
        <f>IFERROR(-VLOOKUP(D3120,SQ!$A$19:$CC$52,HLOOKUP(MAIN!A3120,SQ!$B$18:$CC$56,39,FALSE),FALSE),"n/a")</f>
        <v>0</v>
      </c>
      <c r="N3120" s="46" t="s">
        <v>563</v>
      </c>
      <c r="O3120" s="46">
        <f>SUMIFS(MAN_ADJ!$L:$L,MAN_ADJ!$K:$K,MAIN!$D3120,MAN_ADJ!$J:$J,MAIN!$S3120)</f>
        <v>0</v>
      </c>
      <c r="P3120" s="25">
        <f t="shared" si="893"/>
        <v>0</v>
      </c>
      <c r="Q3120" s="28">
        <f t="shared" si="884"/>
        <v>0</v>
      </c>
      <c r="R3120" s="38">
        <f t="shared" si="883"/>
        <v>33</v>
      </c>
      <c r="S3120" s="17" t="s">
        <v>70</v>
      </c>
    </row>
    <row r="3121" spans="1:19" x14ac:dyDescent="0.25">
      <c r="A3121" s="17" t="s">
        <v>70</v>
      </c>
      <c r="B3121" s="17" t="s">
        <v>93</v>
      </c>
      <c r="C3121" s="17" t="s">
        <v>281</v>
      </c>
      <c r="D3121" s="17" t="s">
        <v>105</v>
      </c>
      <c r="E3121" s="24">
        <f>IF(U3121="SC",SUMIFS(SC!F:F,SC!A:A,MAIN!D3121,SC!B:B,MAIN!A3121),SUMIFS(Allocations!$H:$H,Allocations!$A:$A,MAIN!$A3121,Allocations!$B:$B,MAIN!$D3121))</f>
        <v>1.673</v>
      </c>
      <c r="F3121" s="24">
        <f>IF(U3121="SC",SUMIFS(SC!J:J,SC!A:A,MAIN!D3121,SC!B:B,MAIN!A3121),SUMIFS(Allocations!M:M,Allocations!A:A,MAIN!A3121,Allocations!B:B,MAIN!D3121))</f>
        <v>3.544</v>
      </c>
      <c r="G3121" s="24">
        <f t="shared" si="891"/>
        <v>5.2170000000000005</v>
      </c>
      <c r="H3121" s="24">
        <f>IFERROR(VLOOKUP(S3121,Swaps_wk!$A$2:$AP$151,HLOOKUP(MAIN!D3121,Swaps_wk!$B$2:$AP$151,150,FALSE),FALSE),0)</f>
        <v>0</v>
      </c>
      <c r="I3121" s="24">
        <f>SUMIFS(PASTE_DQS_TRACKER!$D:$D,PASTE_DQS_TRACKER!$C:$C,MAIN!$A3121,PASTE_DQS_TRACKER!$B:$B,MAIN!$D3121)-SUMIFS(PASTE_DQS_TRACKER!$D:$D,PASTE_DQS_TRACKER!$C:$C,MAIN!A3121,PASTE_DQS_TRACKER!$E:$E,MAIN!$D3121)</f>
        <v>-0.7</v>
      </c>
      <c r="J3121" s="25">
        <f t="shared" si="892"/>
        <v>4.5170000000000003</v>
      </c>
      <c r="K3121" s="24">
        <f>IFERROR(IF(V3121="Flex",0,IF(D3121=$D$30,VLOOKUP(A3121,MMO_o10M_lease!$A$1:$F$51,5,FALSE),IF(D3121=$D$26,VLOOKUP(D3121,LANDINGS!$A$3:$BR$40,HLOOKUP(A3121,LANDINGS!$B$1:$CF$42,42,FALSE),FALSE)-IFERROR(VLOOKUP(A3121,MMO_o10M_lease!$A$1:$F$38,5,FALSE),0),VLOOKUP(D3121,LANDINGS!$A$3:$CF$40,HLOOKUP(A3121,LANDINGS!$B$1:$CF$42,42,FALSE),FALSE)))),0)</f>
        <v>0</v>
      </c>
      <c r="L3121" s="24">
        <f>SUMIFS(PASTE_FLEX_TRACKER!$D:$D,PASTE_FLEX_TRACKER!$F:$F,MAIN!$A3121,PASTE_FLEX_TRACKER!$B:$B,MAIN!$D3121)-SUMIFS(PASTE_FLEX_TRACKER!$D:$D,PASTE_FLEX_TRACKER!$C:$C,MAIN!$A3121,PASTE_FLEX_TRACKER!$B:$B,MAIN!$D3121)</f>
        <v>0</v>
      </c>
      <c r="M3121" s="24">
        <f>IFERROR(-VLOOKUP(D3121,SQ!$A$19:$CC$52,HLOOKUP(MAIN!A3121,SQ!$B$18:$CC$56,39,FALSE),FALSE),"n/a")</f>
        <v>0</v>
      </c>
      <c r="N3121" s="46" t="s">
        <v>563</v>
      </c>
      <c r="O3121" s="46">
        <f>SUMIFS(MAN_ADJ!$L:$L,MAN_ADJ!$K:$K,MAIN!$D3121,MAN_ADJ!$J:$J,MAIN!$S3121)</f>
        <v>0</v>
      </c>
      <c r="P3121" s="25">
        <f t="shared" si="893"/>
        <v>0</v>
      </c>
      <c r="Q3121" s="28">
        <f t="shared" si="884"/>
        <v>0</v>
      </c>
      <c r="R3121" s="38">
        <f t="shared" si="883"/>
        <v>4.5170000000000003</v>
      </c>
      <c r="S3121" s="17" t="s">
        <v>70</v>
      </c>
    </row>
    <row r="3122" spans="1:19" x14ac:dyDescent="0.25">
      <c r="A3122" s="17" t="s">
        <v>70</v>
      </c>
      <c r="B3122" s="17" t="s">
        <v>93</v>
      </c>
      <c r="C3122" s="17" t="s">
        <v>281</v>
      </c>
      <c r="D3122" s="17" t="s">
        <v>106</v>
      </c>
      <c r="E3122" s="24">
        <f>IF(U3122="SC",SUMIFS(SC!F:F,SC!A:A,MAIN!D3122,SC!B:B,MAIN!A3122),SUMIFS(Allocations!$H:$H,Allocations!$A:$A,MAIN!$A3122,Allocations!$B:$B,MAIN!$D3122))</f>
        <v>362.93900000000002</v>
      </c>
      <c r="F3122" s="24">
        <f>IF(U3122="SC",SUMIFS(SC!J:J,SC!A:A,MAIN!D3122,SC!B:B,MAIN!A3122),SUMIFS(Allocations!M:M,Allocations!A:A,MAIN!A3122,Allocations!B:B,MAIN!D3122))</f>
        <v>0.17399999999999999</v>
      </c>
      <c r="G3122" s="24">
        <f t="shared" si="891"/>
        <v>363.113</v>
      </c>
      <c r="H3122" s="24">
        <f>IFERROR(VLOOKUP(S3122,Swaps_wk!$A$2:$AP$151,HLOOKUP(MAIN!D3122,Swaps_wk!$B$2:$AP$151,150,FALSE),FALSE),0)</f>
        <v>0</v>
      </c>
      <c r="I3122" s="24">
        <f>SUMIFS(PASTE_DQS_TRACKER!$D:$D,PASTE_DQS_TRACKER!$C:$C,MAIN!$A3122,PASTE_DQS_TRACKER!$B:$B,MAIN!$D3122)-SUMIFS(PASTE_DQS_TRACKER!$D:$D,PASTE_DQS_TRACKER!$C:$C,MAIN!A3122,PASTE_DQS_TRACKER!$E:$E,MAIN!$D3122)</f>
        <v>-60</v>
      </c>
      <c r="J3122" s="25">
        <f t="shared" si="892"/>
        <v>303.113</v>
      </c>
      <c r="K3122" s="24">
        <f>IFERROR(IF(V3122="Flex",0,IF(D3122=$D$30,VLOOKUP(A3122,MMO_o10M_lease!$A$1:$F$51,5,FALSE),IF(D3122=$D$26,VLOOKUP(D3122,LANDINGS!$A$3:$BR$40,HLOOKUP(A3122,LANDINGS!$B$1:$CF$42,42,FALSE),FALSE)-IFERROR(VLOOKUP(A3122,MMO_o10M_lease!$A$1:$F$38,5,FALSE),0),VLOOKUP(D3122,LANDINGS!$A$3:$CF$40,HLOOKUP(A3122,LANDINGS!$B$1:$CF$42,42,FALSE),FALSE)))),0)</f>
        <v>3.4489999999999998</v>
      </c>
      <c r="L3122" s="24">
        <f>SUMIFS(PASTE_FLEX_TRACKER!$D:$D,PASTE_FLEX_TRACKER!$F:$F,MAIN!$A3122,PASTE_FLEX_TRACKER!$B:$B,MAIN!$D3122)-SUMIFS(PASTE_FLEX_TRACKER!$D:$D,PASTE_FLEX_TRACKER!$C:$C,MAIN!$A3122,PASTE_FLEX_TRACKER!$B:$B,MAIN!$D3122)</f>
        <v>0</v>
      </c>
      <c r="M3122" s="24">
        <f>IFERROR(-VLOOKUP(D3122,SQ!$A$19:$CC$52,HLOOKUP(MAIN!A3122,SQ!$B$18:$CC$56,39,FALSE),FALSE),"n/a")</f>
        <v>0</v>
      </c>
      <c r="N3122" s="46" t="s">
        <v>563</v>
      </c>
      <c r="O3122" s="46">
        <f>SUMIFS(MAN_ADJ!$L:$L,MAN_ADJ!$K:$K,MAIN!$D3122,MAN_ADJ!$J:$J,MAIN!$S3122)</f>
        <v>0</v>
      </c>
      <c r="P3122" s="25">
        <f t="shared" si="893"/>
        <v>3.4489999999999998</v>
      </c>
      <c r="Q3122" s="28">
        <f t="shared" si="884"/>
        <v>1.1378594781484133E-2</v>
      </c>
      <c r="R3122" s="38">
        <f t="shared" si="883"/>
        <v>299.66399999999999</v>
      </c>
      <c r="S3122" s="17" t="s">
        <v>70</v>
      </c>
    </row>
    <row r="3123" spans="1:19" x14ac:dyDescent="0.25">
      <c r="A3123" s="17" t="s">
        <v>70</v>
      </c>
      <c r="B3123" s="17" t="s">
        <v>93</v>
      </c>
      <c r="C3123" s="17" t="s">
        <v>281</v>
      </c>
      <c r="D3123" s="17" t="s">
        <v>107</v>
      </c>
      <c r="E3123" s="24">
        <f>IF(U3123="SC",SUMIFS(SC!F:F,SC!A:A,MAIN!D3123,SC!B:B,MAIN!A3123),SUMIFS(Allocations!$H:$H,Allocations!$A:$A,MAIN!$A3123,Allocations!$B:$B,MAIN!$D3123))</f>
        <v>0</v>
      </c>
      <c r="F3123" s="24">
        <f>IF(U3123="SC",SUMIFS(SC!J:J,SC!A:A,MAIN!D3123,SC!B:B,MAIN!A3123),SUMIFS(Allocations!M:M,Allocations!A:A,MAIN!A3123,Allocations!B:B,MAIN!D3123))</f>
        <v>0</v>
      </c>
      <c r="G3123" s="24">
        <f t="shared" si="891"/>
        <v>0</v>
      </c>
      <c r="H3123" s="24">
        <f>IFERROR(VLOOKUP(S3123,Swaps_wk!$A$2:$AP$151,HLOOKUP(MAIN!D3123,Swaps_wk!$B$2:$AP$151,150,FALSE),FALSE),0)</f>
        <v>0</v>
      </c>
      <c r="I3123" s="24">
        <f>SUMIFS(PASTE_DQS_TRACKER!$D:$D,PASTE_DQS_TRACKER!$C:$C,MAIN!$A3123,PASTE_DQS_TRACKER!$B:$B,MAIN!$D3123)-SUMIFS(PASTE_DQS_TRACKER!$D:$D,PASTE_DQS_TRACKER!$C:$C,MAIN!A3123,PASTE_DQS_TRACKER!$E:$E,MAIN!$D3123)</f>
        <v>0</v>
      </c>
      <c r="J3123" s="25">
        <f t="shared" si="892"/>
        <v>0</v>
      </c>
      <c r="K3123" s="24">
        <f>IFERROR(IF(V3123="Flex",0,IF(D3123=$D$30,VLOOKUP(A3123,MMO_o10M_lease!$A$1:$F$51,5,FALSE),IF(D3123=$D$26,VLOOKUP(D3123,LANDINGS!$A$3:$BR$40,HLOOKUP(A3123,LANDINGS!$B$1:$CF$42,42,FALSE),FALSE)-IFERROR(VLOOKUP(A3123,MMO_o10M_lease!$A$1:$F$38,5,FALSE),0),VLOOKUP(D3123,LANDINGS!$A$3:$CF$40,HLOOKUP(A3123,LANDINGS!$B$1:$CF$42,42,FALSE),FALSE)))),0)</f>
        <v>0</v>
      </c>
      <c r="L3123" s="24">
        <f>SUMIFS(PASTE_FLEX_TRACKER!$D:$D,PASTE_FLEX_TRACKER!$F:$F,MAIN!$A3123,PASTE_FLEX_TRACKER!$B:$B,MAIN!$D3123)-SUMIFS(PASTE_FLEX_TRACKER!$D:$D,PASTE_FLEX_TRACKER!$C:$C,MAIN!$A3123,PASTE_FLEX_TRACKER!$B:$B,MAIN!$D3123)</f>
        <v>0</v>
      </c>
      <c r="M3123" s="24">
        <f>IFERROR(-VLOOKUP(D3123,SQ!$A$19:$CC$52,HLOOKUP(MAIN!A3123,SQ!$B$18:$CC$56,39,FALSE),FALSE),"n/a")</f>
        <v>0</v>
      </c>
      <c r="N3123" s="46" t="s">
        <v>563</v>
      </c>
      <c r="O3123" s="46">
        <f>SUMIFS(MAN_ADJ!$L:$L,MAN_ADJ!$K:$K,MAIN!$D3123,MAN_ADJ!$J:$J,MAIN!$S3123)</f>
        <v>0</v>
      </c>
      <c r="P3123" s="25">
        <f t="shared" si="893"/>
        <v>0</v>
      </c>
      <c r="Q3123" s="28" t="str">
        <f t="shared" si="884"/>
        <v>n/a</v>
      </c>
      <c r="R3123" s="38">
        <f t="shared" si="883"/>
        <v>0</v>
      </c>
      <c r="S3123" s="17" t="s">
        <v>70</v>
      </c>
    </row>
    <row r="3124" spans="1:19" x14ac:dyDescent="0.25">
      <c r="A3124" s="17" t="s">
        <v>70</v>
      </c>
      <c r="B3124" s="17" t="s">
        <v>93</v>
      </c>
      <c r="C3124" s="17" t="s">
        <v>281</v>
      </c>
      <c r="D3124" s="17" t="s">
        <v>108</v>
      </c>
      <c r="E3124" s="24">
        <f>IF(U3124="SC",SUMIFS(SC!F:F,SC!A:A,MAIN!D3124,SC!B:B,MAIN!A3124),SUMIFS(Allocations!$H:$H,Allocations!$A:$A,MAIN!$A3124,Allocations!$B:$B,MAIN!$D3124))</f>
        <v>-38.135999999999996</v>
      </c>
      <c r="F3124" s="24">
        <f>IF(U3124="SC",SUMIFS(SC!J:J,SC!A:A,MAIN!D3124,SC!B:B,MAIN!A3124),SUMIFS(Allocations!M:M,Allocations!A:A,MAIN!A3124,Allocations!B:B,MAIN!D3124))</f>
        <v>0</v>
      </c>
      <c r="G3124" s="24">
        <f t="shared" si="891"/>
        <v>-38.135999999999996</v>
      </c>
      <c r="H3124" s="24">
        <f>IFERROR(VLOOKUP(S3124,Swaps_wk!$A$2:$AP$151,HLOOKUP(MAIN!D3124,Swaps_wk!$B$2:$AP$151,150,FALSE),FALSE),0)</f>
        <v>0</v>
      </c>
      <c r="I3124" s="24">
        <f>SUMIFS(PASTE_DQS_TRACKER!$D:$D,PASTE_DQS_TRACKER!$C:$C,MAIN!$A3124,PASTE_DQS_TRACKER!$B:$B,MAIN!$D3124)-SUMIFS(PASTE_DQS_TRACKER!$D:$D,PASTE_DQS_TRACKER!$C:$C,MAIN!A3124,PASTE_DQS_TRACKER!$E:$E,MAIN!$D3124)</f>
        <v>60</v>
      </c>
      <c r="J3124" s="25">
        <f t="shared" si="892"/>
        <v>21.864000000000004</v>
      </c>
      <c r="K3124" s="24">
        <f>IFERROR(IF(V3124="Flex",0,IF(D3124=$D$30,VLOOKUP(A3124,MMO_o10M_lease!$A$1:$F$51,5,FALSE),IF(D3124=$D$26,VLOOKUP(D3124,LANDINGS!$A$3:$BR$40,HLOOKUP(A3124,LANDINGS!$B$1:$CF$42,42,FALSE),FALSE)-IFERROR(VLOOKUP(A3124,MMO_o10M_lease!$A$1:$F$38,5,FALSE),0),VLOOKUP(D3124,LANDINGS!$A$3:$CF$40,HLOOKUP(A3124,LANDINGS!$B$1:$CF$42,42,FALSE),FALSE)))),0)</f>
        <v>0</v>
      </c>
      <c r="L3124" s="24">
        <f>SUMIFS(PASTE_FLEX_TRACKER!$D:$D,PASTE_FLEX_TRACKER!$F:$F,MAIN!$A3124,PASTE_FLEX_TRACKER!$B:$B,MAIN!$D3124)-SUMIFS(PASTE_FLEX_TRACKER!$D:$D,PASTE_FLEX_TRACKER!$C:$C,MAIN!$A3124,PASTE_FLEX_TRACKER!$B:$B,MAIN!$D3124)</f>
        <v>0</v>
      </c>
      <c r="M3124" s="24">
        <f>IFERROR(-VLOOKUP(D3124,SQ!$A$19:$CC$52,HLOOKUP(MAIN!A3124,SQ!$B$18:$CC$56,39,FALSE),FALSE),"n/a")</f>
        <v>0</v>
      </c>
      <c r="N3124" s="46" t="s">
        <v>563</v>
      </c>
      <c r="O3124" s="46">
        <f>SUMIFS(MAN_ADJ!$L:$L,MAN_ADJ!$K:$K,MAIN!$D3124,MAN_ADJ!$J:$J,MAIN!$S3124)</f>
        <v>0</v>
      </c>
      <c r="P3124" s="25">
        <f t="shared" si="893"/>
        <v>0</v>
      </c>
      <c r="Q3124" s="28">
        <f t="shared" si="884"/>
        <v>0</v>
      </c>
      <c r="R3124" s="38">
        <f t="shared" si="883"/>
        <v>21.864000000000004</v>
      </c>
      <c r="S3124" s="17" t="s">
        <v>70</v>
      </c>
    </row>
    <row r="3125" spans="1:19" x14ac:dyDescent="0.25">
      <c r="A3125" s="17" t="s">
        <v>70</v>
      </c>
      <c r="B3125" s="17" t="s">
        <v>93</v>
      </c>
      <c r="C3125" s="17" t="s">
        <v>281</v>
      </c>
      <c r="D3125" s="17" t="s">
        <v>109</v>
      </c>
      <c r="E3125" s="24">
        <f>IF(U3125="SC",SUMIFS(SC!F:F,SC!A:A,MAIN!D3125,SC!B:B,MAIN!A3125),SUMIFS(Allocations!$H:$H,Allocations!$A:$A,MAIN!$A3125,Allocations!$B:$B,MAIN!$D3125))</f>
        <v>69.94</v>
      </c>
      <c r="F3125" s="24">
        <f>IF(U3125="SC",SUMIFS(SC!J:J,SC!A:A,MAIN!D3125,SC!B:B,MAIN!A3125),SUMIFS(Allocations!M:M,Allocations!A:A,MAIN!A3125,Allocations!B:B,MAIN!D3125))</f>
        <v>0</v>
      </c>
      <c r="G3125" s="24">
        <f t="shared" si="891"/>
        <v>69.94</v>
      </c>
      <c r="H3125" s="24">
        <f>IFERROR(VLOOKUP(S3125,Swaps_wk!$A$2:$AP$151,HLOOKUP(MAIN!D3125,Swaps_wk!$B$2:$AP$151,150,FALSE),FALSE),0)</f>
        <v>0</v>
      </c>
      <c r="I3125" s="24">
        <f>SUMIFS(PASTE_DQS_TRACKER!$D:$D,PASTE_DQS_TRACKER!$C:$C,MAIN!$A3125,PASTE_DQS_TRACKER!$B:$B,MAIN!$D3125)-SUMIFS(PASTE_DQS_TRACKER!$D:$D,PASTE_DQS_TRACKER!$C:$C,MAIN!A3125,PASTE_DQS_TRACKER!$E:$E,MAIN!$D3125)</f>
        <v>-1.4</v>
      </c>
      <c r="J3125" s="25">
        <f t="shared" si="892"/>
        <v>68.539999999999992</v>
      </c>
      <c r="K3125" s="24">
        <f>IFERROR(IF(V3125="Flex",0,IF(D3125=$D$30,VLOOKUP(A3125,MMO_o10M_lease!$A$1:$F$51,5,FALSE),IF(D3125=$D$26,VLOOKUP(D3125,LANDINGS!$A$3:$BR$40,HLOOKUP(A3125,LANDINGS!$B$1:$CF$42,42,FALSE),FALSE)-IFERROR(VLOOKUP(A3125,MMO_o10M_lease!$A$1:$F$38,5,FALSE),0),VLOOKUP(D3125,LANDINGS!$A$3:$CF$40,HLOOKUP(A3125,LANDINGS!$B$1:$CF$42,42,FALSE),FALSE)))),0)</f>
        <v>0.99099999999999999</v>
      </c>
      <c r="L3125" s="24">
        <f>SUMIFS(PASTE_FLEX_TRACKER!$D:$D,PASTE_FLEX_TRACKER!$F:$F,MAIN!$A3125,PASTE_FLEX_TRACKER!$B:$B,MAIN!$D3125)-SUMIFS(PASTE_FLEX_TRACKER!$D:$D,PASTE_FLEX_TRACKER!$C:$C,MAIN!$A3125,PASTE_FLEX_TRACKER!$B:$B,MAIN!$D3125)</f>
        <v>0</v>
      </c>
      <c r="M3125" s="24">
        <f>IFERROR(-VLOOKUP(D3125,SQ!$A$19:$CC$52,HLOOKUP(MAIN!A3125,SQ!$B$18:$CC$56,39,FALSE),FALSE),"n/a")</f>
        <v>0</v>
      </c>
      <c r="N3125" s="46" t="s">
        <v>563</v>
      </c>
      <c r="O3125" s="46">
        <f>SUMIFS(MAN_ADJ!$L:$L,MAN_ADJ!$K:$K,MAIN!$D3125,MAN_ADJ!$J:$J,MAIN!$S3125)</f>
        <v>0</v>
      </c>
      <c r="P3125" s="25">
        <f t="shared" si="893"/>
        <v>0.99099999999999999</v>
      </c>
      <c r="Q3125" s="28">
        <f t="shared" si="884"/>
        <v>1.4458710242194341E-2</v>
      </c>
      <c r="R3125" s="38">
        <f t="shared" si="883"/>
        <v>67.548999999999992</v>
      </c>
      <c r="S3125" s="17" t="s">
        <v>70</v>
      </c>
    </row>
    <row r="3126" spans="1:19" x14ac:dyDescent="0.25">
      <c r="A3126" s="17" t="s">
        <v>70</v>
      </c>
      <c r="B3126" s="17" t="s">
        <v>93</v>
      </c>
      <c r="C3126" s="17" t="s">
        <v>281</v>
      </c>
      <c r="D3126" s="17" t="s">
        <v>110</v>
      </c>
      <c r="E3126" s="24">
        <f>IF(U3126="SC",SUMIFS(SC!F:F,SC!A:A,MAIN!D3126,SC!B:B,MAIN!A3126),SUMIFS(Allocations!$H:$H,Allocations!$A:$A,MAIN!$A3126,Allocations!$B:$B,MAIN!$D3126))</f>
        <v>3.06</v>
      </c>
      <c r="F3126" s="24">
        <f>IF(U3126="SC",SUMIFS(SC!J:J,SC!A:A,MAIN!D3126,SC!B:B,MAIN!A3126),SUMIFS(Allocations!M:M,Allocations!A:A,MAIN!A3126,Allocations!B:B,MAIN!D3126))</f>
        <v>0</v>
      </c>
      <c r="G3126" s="24">
        <f t="shared" si="891"/>
        <v>3.06</v>
      </c>
      <c r="H3126" s="24">
        <f>IFERROR(VLOOKUP(S3126,Swaps_wk!$A$2:$AP$151,HLOOKUP(MAIN!D3126,Swaps_wk!$B$2:$AP$151,150,FALSE),FALSE),0)</f>
        <v>0</v>
      </c>
      <c r="I3126" s="24">
        <f>SUMIFS(PASTE_DQS_TRACKER!$D:$D,PASTE_DQS_TRACKER!$C:$C,MAIN!$A3126,PASTE_DQS_TRACKER!$B:$B,MAIN!$D3126)-SUMIFS(PASTE_DQS_TRACKER!$D:$D,PASTE_DQS_TRACKER!$C:$C,MAIN!A3126,PASTE_DQS_TRACKER!$E:$E,MAIN!$D3126)</f>
        <v>0</v>
      </c>
      <c r="J3126" s="25">
        <f t="shared" si="892"/>
        <v>3.06</v>
      </c>
      <c r="K3126" s="24">
        <f>IFERROR(IF(V3126="Flex",0,IF(D3126=$D$30,VLOOKUP(A3126,MMO_o10M_lease!$A$1:$F$51,5,FALSE),IF(D3126=$D$26,VLOOKUP(D3126,LANDINGS!$A$3:$BR$40,HLOOKUP(A3126,LANDINGS!$B$1:$CF$42,42,FALSE),FALSE)-IFERROR(VLOOKUP(A3126,MMO_o10M_lease!$A$1:$F$38,5,FALSE),0),VLOOKUP(D3126,LANDINGS!$A$3:$CF$40,HLOOKUP(A3126,LANDINGS!$B$1:$CF$42,42,FALSE),FALSE)))),0)</f>
        <v>0</v>
      </c>
      <c r="L3126" s="24">
        <f>SUMIFS(PASTE_FLEX_TRACKER!$D:$D,PASTE_FLEX_TRACKER!$F:$F,MAIN!$A3126,PASTE_FLEX_TRACKER!$B:$B,MAIN!$D3126)-SUMIFS(PASTE_FLEX_TRACKER!$D:$D,PASTE_FLEX_TRACKER!$C:$C,MAIN!$A3126,PASTE_FLEX_TRACKER!$B:$B,MAIN!$D3126)</f>
        <v>0</v>
      </c>
      <c r="M3126" s="24">
        <f>IFERROR(-VLOOKUP(D3126,SQ!$A$19:$CC$52,HLOOKUP(MAIN!A3126,SQ!$B$18:$CC$56,39,FALSE),FALSE),"n/a")</f>
        <v>0</v>
      </c>
      <c r="N3126" s="46" t="s">
        <v>563</v>
      </c>
      <c r="O3126" s="46">
        <f>SUMIFS(MAN_ADJ!$L:$L,MAN_ADJ!$K:$K,MAIN!$D3126,MAN_ADJ!$J:$J,MAIN!$S3126)</f>
        <v>0</v>
      </c>
      <c r="P3126" s="25">
        <f t="shared" si="893"/>
        <v>0</v>
      </c>
      <c r="Q3126" s="28">
        <f t="shared" si="884"/>
        <v>0</v>
      </c>
      <c r="R3126" s="38">
        <f t="shared" si="883"/>
        <v>3.06</v>
      </c>
      <c r="S3126" s="17" t="s">
        <v>70</v>
      </c>
    </row>
    <row r="3127" spans="1:19" x14ac:dyDescent="0.25">
      <c r="A3127" s="17" t="s">
        <v>70</v>
      </c>
      <c r="B3127" s="17" t="s">
        <v>93</v>
      </c>
      <c r="C3127" s="17" t="s">
        <v>281</v>
      </c>
      <c r="D3127" s="17" t="s">
        <v>111</v>
      </c>
      <c r="E3127" s="24">
        <f>IF(U3127="SC",SUMIFS(SC!F:F,SC!A:A,MAIN!D3127,SC!B:B,MAIN!A3127),SUMIFS(Allocations!$H:$H,Allocations!$A:$A,MAIN!$A3127,Allocations!$B:$B,MAIN!$D3127))</f>
        <v>17.155000000000001</v>
      </c>
      <c r="F3127" s="24">
        <f>IF(U3127="SC",SUMIFS(SC!J:J,SC!A:A,MAIN!D3127,SC!B:B,MAIN!A3127),SUMIFS(Allocations!M:M,Allocations!A:A,MAIN!A3127,Allocations!B:B,MAIN!D3127))</f>
        <v>0</v>
      </c>
      <c r="G3127" s="24">
        <f t="shared" si="891"/>
        <v>17.155000000000001</v>
      </c>
      <c r="H3127" s="24">
        <f>IFERROR(VLOOKUP(S3127,Swaps_wk!$A$2:$AP$151,HLOOKUP(MAIN!D3127,Swaps_wk!$B$2:$AP$151,150,FALSE),FALSE),0)</f>
        <v>0</v>
      </c>
      <c r="I3127" s="24">
        <f>SUMIFS(PASTE_DQS_TRACKER!$D:$D,PASTE_DQS_TRACKER!$C:$C,MAIN!$A3127,PASTE_DQS_TRACKER!$B:$B,MAIN!$D3127)-SUMIFS(PASTE_DQS_TRACKER!$D:$D,PASTE_DQS_TRACKER!$C:$C,MAIN!A3127,PASTE_DQS_TRACKER!$E:$E,MAIN!$D3127)</f>
        <v>0</v>
      </c>
      <c r="J3127" s="25">
        <f t="shared" si="892"/>
        <v>17.155000000000001</v>
      </c>
      <c r="K3127" s="24">
        <f>IFERROR(IF(V3127="Flex",0,IF(D3127=$D$30,VLOOKUP(A3127,MMO_o10M_lease!$A$1:$F$51,5,FALSE),IF(D3127=$D$26,VLOOKUP(D3127,LANDINGS!$A$3:$BR$40,HLOOKUP(A3127,LANDINGS!$B$1:$CF$42,42,FALSE),FALSE)-IFERROR(VLOOKUP(A3127,MMO_o10M_lease!$A$1:$F$38,5,FALSE),0),VLOOKUP(D3127,LANDINGS!$A$3:$CF$40,HLOOKUP(A3127,LANDINGS!$B$1:$CF$42,42,FALSE),FALSE)))),0)</f>
        <v>0</v>
      </c>
      <c r="L3127" s="24">
        <f>SUMIFS(PASTE_FLEX_TRACKER!$D:$D,PASTE_FLEX_TRACKER!$F:$F,MAIN!$A3127,PASTE_FLEX_TRACKER!$B:$B,MAIN!$D3127)-SUMIFS(PASTE_FLEX_TRACKER!$D:$D,PASTE_FLEX_TRACKER!$C:$C,MAIN!$A3127,PASTE_FLEX_TRACKER!$B:$B,MAIN!$D3127)</f>
        <v>0</v>
      </c>
      <c r="M3127" s="24">
        <f>IFERROR(-VLOOKUP(D3127,SQ!$A$19:$CC$52,HLOOKUP(MAIN!A3127,SQ!$B$18:$CC$56,39,FALSE),FALSE),"n/a")</f>
        <v>0</v>
      </c>
      <c r="N3127" s="46" t="s">
        <v>563</v>
      </c>
      <c r="O3127" s="46">
        <f>SUMIFS(MAN_ADJ!$L:$L,MAN_ADJ!$K:$K,MAIN!$D3127,MAN_ADJ!$J:$J,MAIN!$S3127)</f>
        <v>0</v>
      </c>
      <c r="P3127" s="25">
        <f t="shared" si="893"/>
        <v>0</v>
      </c>
      <c r="Q3127" s="28">
        <f t="shared" si="884"/>
        <v>0</v>
      </c>
      <c r="R3127" s="38">
        <f t="shared" si="883"/>
        <v>17.155000000000001</v>
      </c>
      <c r="S3127" s="17" t="s">
        <v>70</v>
      </c>
    </row>
    <row r="3128" spans="1:19" x14ac:dyDescent="0.25">
      <c r="A3128" s="17" t="s">
        <v>70</v>
      </c>
      <c r="B3128" s="17" t="s">
        <v>93</v>
      </c>
      <c r="C3128" s="17" t="s">
        <v>281</v>
      </c>
      <c r="D3128" s="17" t="s">
        <v>112</v>
      </c>
      <c r="E3128" s="24">
        <f>IF(U3128="SC",SUMIFS(SC!F:F,SC!A:A,MAIN!D3128,SC!B:B,MAIN!A3128),SUMIFS(Allocations!$H:$H,Allocations!$A:$A,MAIN!$A3128,Allocations!$B:$B,MAIN!$D3128))</f>
        <v>0</v>
      </c>
      <c r="F3128" s="24">
        <f>IF(U3128="SC",SUMIFS(SC!J:J,SC!A:A,MAIN!D3128,SC!B:B,MAIN!A3128),SUMIFS(Allocations!M:M,Allocations!A:A,MAIN!A3128,Allocations!B:B,MAIN!D3128))</f>
        <v>0</v>
      </c>
      <c r="G3128" s="24">
        <f t="shared" si="891"/>
        <v>0</v>
      </c>
      <c r="H3128" s="24">
        <f>IFERROR(VLOOKUP(S3128,Swaps_wk!$A$2:$AP$151,HLOOKUP(MAIN!D3128,Swaps_wk!$B$2:$AP$151,150,FALSE),FALSE),0)</f>
        <v>0</v>
      </c>
      <c r="I3128" s="24">
        <f>SUMIFS(PASTE_DQS_TRACKER!$D:$D,PASTE_DQS_TRACKER!$C:$C,MAIN!$A3128,PASTE_DQS_TRACKER!$B:$B,MAIN!$D3128)-SUMIFS(PASTE_DQS_TRACKER!$D:$D,PASTE_DQS_TRACKER!$C:$C,MAIN!A3128,PASTE_DQS_TRACKER!$E:$E,MAIN!$D3128)</f>
        <v>0</v>
      </c>
      <c r="J3128" s="25">
        <f t="shared" si="892"/>
        <v>0</v>
      </c>
      <c r="K3128" s="24">
        <f>IFERROR(IF(V3128="Flex",0,IF(D3128=$D$30,VLOOKUP(A3128,MMO_o10M_lease!$A$1:$F$51,5,FALSE),IF(D3128=$D$26,VLOOKUP(D3128,LANDINGS!$A$3:$BR$40,HLOOKUP(A3128,LANDINGS!$B$1:$CF$42,42,FALSE),FALSE)-IFERROR(VLOOKUP(A3128,MMO_o10M_lease!$A$1:$F$38,5,FALSE),0),VLOOKUP(D3128,LANDINGS!$A$3:$CF$40,HLOOKUP(A3128,LANDINGS!$B$1:$CF$42,42,FALSE),FALSE)))),0)</f>
        <v>0</v>
      </c>
      <c r="L3128" s="24">
        <f>SUMIFS(PASTE_FLEX_TRACKER!$D:$D,PASTE_FLEX_TRACKER!$F:$F,MAIN!$A3128,PASTE_FLEX_TRACKER!$B:$B,MAIN!$D3128)-SUMIFS(PASTE_FLEX_TRACKER!$D:$D,PASTE_FLEX_TRACKER!$C:$C,MAIN!$A3128,PASTE_FLEX_TRACKER!$B:$B,MAIN!$D3128)</f>
        <v>0</v>
      </c>
      <c r="M3128" s="24">
        <f>IFERROR(-VLOOKUP(D3128,SQ!$A$19:$CC$52,HLOOKUP(MAIN!A3128,SQ!$B$18:$CC$56,39,FALSE),FALSE),"n/a")</f>
        <v>0</v>
      </c>
      <c r="N3128" s="46" t="s">
        <v>563</v>
      </c>
      <c r="O3128" s="46">
        <f>SUMIFS(MAN_ADJ!$L:$L,MAN_ADJ!$K:$K,MAIN!$D3128,MAN_ADJ!$J:$J,MAIN!$S3128)</f>
        <v>0</v>
      </c>
      <c r="P3128" s="25">
        <f t="shared" si="893"/>
        <v>0</v>
      </c>
      <c r="Q3128" s="28" t="str">
        <f t="shared" si="884"/>
        <v>n/a</v>
      </c>
      <c r="R3128" s="38">
        <f t="shared" si="883"/>
        <v>0</v>
      </c>
      <c r="S3128" s="17" t="s">
        <v>70</v>
      </c>
    </row>
    <row r="3129" spans="1:19" x14ac:dyDescent="0.25">
      <c r="A3129" s="17" t="s">
        <v>70</v>
      </c>
      <c r="B3129" s="17" t="s">
        <v>93</v>
      </c>
      <c r="C3129" s="17" t="s">
        <v>281</v>
      </c>
      <c r="D3129" s="17" t="s">
        <v>113</v>
      </c>
      <c r="E3129" s="24">
        <f>IF(U3129="SC",SUMIFS(SC!F:F,SC!A:A,MAIN!D3129,SC!B:B,MAIN!A3129),SUMIFS(Allocations!$H:$H,Allocations!$A:$A,MAIN!$A3129,Allocations!$B:$B,MAIN!$D3129))</f>
        <v>0</v>
      </c>
      <c r="F3129" s="24">
        <f>IF(U3129="SC",SUMIFS(SC!J:J,SC!A:A,MAIN!D3129,SC!B:B,MAIN!A3129),SUMIFS(Allocations!M:M,Allocations!A:A,MAIN!A3129,Allocations!B:B,MAIN!D3129))</f>
        <v>0</v>
      </c>
      <c r="G3129" s="24">
        <f t="shared" si="891"/>
        <v>0</v>
      </c>
      <c r="H3129" s="24">
        <f>IFERROR(VLOOKUP(S3129,Swaps_wk!$A$2:$AP$151,HLOOKUP(MAIN!D3129,Swaps_wk!$B$2:$AP$151,150,FALSE),FALSE),0)</f>
        <v>0</v>
      </c>
      <c r="I3129" s="24">
        <f>SUMIFS(PASTE_DQS_TRACKER!$D:$D,PASTE_DQS_TRACKER!$C:$C,MAIN!$A3129,PASTE_DQS_TRACKER!$B:$B,MAIN!$D3129)-SUMIFS(PASTE_DQS_TRACKER!$D:$D,PASTE_DQS_TRACKER!$C:$C,MAIN!A3129,PASTE_DQS_TRACKER!$E:$E,MAIN!$D3129)</f>
        <v>0</v>
      </c>
      <c r="J3129" s="25">
        <f t="shared" si="892"/>
        <v>0</v>
      </c>
      <c r="K3129" s="24">
        <f>IFERROR(IF(V3129="Flex",0,IF(D3129=$D$30,VLOOKUP(A3129,MMO_o10M_lease!$A$1:$F$51,5,FALSE),IF(D3129=$D$26,VLOOKUP(D3129,LANDINGS!$A$3:$BR$40,HLOOKUP(A3129,LANDINGS!$B$1:$CF$42,42,FALSE),FALSE)-IFERROR(VLOOKUP(A3129,MMO_o10M_lease!$A$1:$F$38,5,FALSE),0),VLOOKUP(D3129,LANDINGS!$A$3:$CF$40,HLOOKUP(A3129,LANDINGS!$B$1:$CF$42,42,FALSE),FALSE)))),0)</f>
        <v>0</v>
      </c>
      <c r="L3129" s="24">
        <f>SUMIFS(PASTE_FLEX_TRACKER!$D:$D,PASTE_FLEX_TRACKER!$F:$F,MAIN!$A3129,PASTE_FLEX_TRACKER!$B:$B,MAIN!$D3129)-SUMIFS(PASTE_FLEX_TRACKER!$D:$D,PASTE_FLEX_TRACKER!$C:$C,MAIN!$A3129,PASTE_FLEX_TRACKER!$B:$B,MAIN!$D3129)</f>
        <v>0</v>
      </c>
      <c r="M3129" s="24">
        <f>IFERROR(-VLOOKUP(D3129,SQ!$A$19:$CC$52,HLOOKUP(MAIN!A3129,SQ!$B$18:$CC$56,39,FALSE),FALSE),"n/a")</f>
        <v>0</v>
      </c>
      <c r="N3129" s="46" t="s">
        <v>563</v>
      </c>
      <c r="O3129" s="46">
        <f>SUMIFS(MAN_ADJ!$L:$L,MAN_ADJ!$K:$K,MAIN!$D3129,MAN_ADJ!$J:$J,MAIN!$S3129)</f>
        <v>0</v>
      </c>
      <c r="P3129" s="25">
        <f t="shared" si="893"/>
        <v>0</v>
      </c>
      <c r="Q3129" s="28" t="str">
        <f t="shared" si="884"/>
        <v>n/a</v>
      </c>
      <c r="R3129" s="38">
        <f t="shared" si="883"/>
        <v>0</v>
      </c>
      <c r="S3129" s="17" t="s">
        <v>70</v>
      </c>
    </row>
    <row r="3130" spans="1:19" x14ac:dyDescent="0.25">
      <c r="A3130" s="17" t="s">
        <v>70</v>
      </c>
      <c r="B3130" s="17" t="s">
        <v>93</v>
      </c>
      <c r="C3130" s="17" t="s">
        <v>281</v>
      </c>
      <c r="D3130" s="17" t="s">
        <v>114</v>
      </c>
      <c r="E3130" s="24">
        <f>IF(U3130="SC",SUMIFS(SC!F:F,SC!A:A,MAIN!D3130,SC!B:B,MAIN!A3130),SUMIFS(Allocations!$H:$H,Allocations!$A:$A,MAIN!$A3130,Allocations!$B:$B,MAIN!$D3130))</f>
        <v>122.09299999999999</v>
      </c>
      <c r="F3130" s="24">
        <f>IF(U3130="SC",SUMIFS(SC!J:J,SC!A:A,MAIN!D3130,SC!B:B,MAIN!A3130),SUMIFS(Allocations!M:M,Allocations!A:A,MAIN!A3130,Allocations!B:B,MAIN!D3130))</f>
        <v>14.645</v>
      </c>
      <c r="G3130" s="24">
        <f t="shared" si="891"/>
        <v>136.738</v>
      </c>
      <c r="H3130" s="24">
        <f>IFERROR(VLOOKUP(S3130,Swaps_wk!$A$2:$AP$151,HLOOKUP(MAIN!D3130,Swaps_wk!$B$2:$AP$151,150,FALSE),FALSE),0)</f>
        <v>0</v>
      </c>
      <c r="I3130" s="24">
        <f>SUMIFS(PASTE_DQS_TRACKER!$D:$D,PASTE_DQS_TRACKER!$C:$C,MAIN!$A3130,PASTE_DQS_TRACKER!$B:$B,MAIN!$D3130)-SUMIFS(PASTE_DQS_TRACKER!$D:$D,PASTE_DQS_TRACKER!$C:$C,MAIN!A3130,PASTE_DQS_TRACKER!$E:$E,MAIN!$D3130)</f>
        <v>-5</v>
      </c>
      <c r="J3130" s="25">
        <f t="shared" si="892"/>
        <v>131.738</v>
      </c>
      <c r="K3130" s="24">
        <f>IFERROR(IF(V3130="Flex",0,IF(D3130=$D$30,VLOOKUP(A3130,MMO_o10M_lease!$A$1:$F$51,5,FALSE),IF(D3130=$D$26,VLOOKUP(D3130,LANDINGS!$A$3:$BR$40,HLOOKUP(A3130,LANDINGS!$B$1:$CF$42,42,FALSE),FALSE)-IFERROR(VLOOKUP(A3130,MMO_o10M_lease!$A$1:$F$38,5,FALSE),0),VLOOKUP(D3130,LANDINGS!$A$3:$CF$40,HLOOKUP(A3130,LANDINGS!$B$1:$CF$42,42,FALSE),FALSE)))),0)</f>
        <v>10.956</v>
      </c>
      <c r="L3130" s="24">
        <f>SUMIFS(PASTE_FLEX_TRACKER!$D:$D,PASTE_FLEX_TRACKER!$F:$F,MAIN!$A3130,PASTE_FLEX_TRACKER!$B:$B,MAIN!$D3130)-SUMIFS(PASTE_FLEX_TRACKER!$D:$D,PASTE_FLEX_TRACKER!$C:$C,MAIN!$A3130,PASTE_FLEX_TRACKER!$B:$B,MAIN!$D3130)</f>
        <v>0</v>
      </c>
      <c r="M3130" s="24">
        <f>IFERROR(-VLOOKUP(D3130,SQ!$A$19:$CC$52,HLOOKUP(MAIN!A3130,SQ!$B$18:$CC$56,39,FALSE),FALSE),"n/a")</f>
        <v>0</v>
      </c>
      <c r="N3130" s="46" t="s">
        <v>563</v>
      </c>
      <c r="O3130" s="46">
        <f>SUMIFS(MAN_ADJ!$L:$L,MAN_ADJ!$K:$K,MAIN!$D3130,MAN_ADJ!$J:$J,MAIN!$S3130)</f>
        <v>0</v>
      </c>
      <c r="P3130" s="25">
        <f t="shared" si="893"/>
        <v>10.956</v>
      </c>
      <c r="Q3130" s="28">
        <f t="shared" si="884"/>
        <v>8.3165070063307464E-2</v>
      </c>
      <c r="R3130" s="38">
        <f t="shared" si="883"/>
        <v>120.782</v>
      </c>
      <c r="S3130" s="17" t="s">
        <v>70</v>
      </c>
    </row>
    <row r="3131" spans="1:19" x14ac:dyDescent="0.25">
      <c r="A3131" s="17" t="s">
        <v>70</v>
      </c>
      <c r="B3131" s="17" t="s">
        <v>93</v>
      </c>
      <c r="C3131" s="17" t="s">
        <v>281</v>
      </c>
      <c r="D3131" s="17" t="s">
        <v>115</v>
      </c>
      <c r="E3131" s="24">
        <f>IF(U3131="SC",SUMIFS(SC!F:F,SC!A:A,MAIN!D3131,SC!B:B,MAIN!A3131),SUMIFS(Allocations!$H:$H,Allocations!$A:$A,MAIN!$A3131,Allocations!$B:$B,MAIN!$D3131))</f>
        <v>0</v>
      </c>
      <c r="F3131" s="24">
        <f>IF(U3131="SC",SUMIFS(SC!J:J,SC!A:A,MAIN!D3131,SC!B:B,MAIN!A3131),SUMIFS(Allocations!M:M,Allocations!A:A,MAIN!A3131,Allocations!B:B,MAIN!D3131))</f>
        <v>0</v>
      </c>
      <c r="G3131" s="24">
        <f t="shared" si="891"/>
        <v>0</v>
      </c>
      <c r="H3131" s="24">
        <f>IFERROR(VLOOKUP(S3131,Swaps_wk!$A$2:$AP$151,HLOOKUP(MAIN!D3131,Swaps_wk!$B$2:$AP$151,150,FALSE),FALSE),0)</f>
        <v>0</v>
      </c>
      <c r="I3131" s="24">
        <f>SUMIFS(PASTE_DQS_TRACKER!$D:$D,PASTE_DQS_TRACKER!$C:$C,MAIN!$A3131,PASTE_DQS_TRACKER!$B:$B,MAIN!$D3131)-SUMIFS(PASTE_DQS_TRACKER!$D:$D,PASTE_DQS_TRACKER!$C:$C,MAIN!A3131,PASTE_DQS_TRACKER!$E:$E,MAIN!$D3131)</f>
        <v>0</v>
      </c>
      <c r="J3131" s="25">
        <f t="shared" si="892"/>
        <v>0</v>
      </c>
      <c r="K3131" s="24">
        <f>IFERROR(IF(V3131="Flex",0,IF(D3131=$D$30,VLOOKUP(A3131,MMO_o10M_lease!$A$1:$F$51,5,FALSE),IF(D3131=$D$26,VLOOKUP(D3131,LANDINGS!$A$3:$BR$40,HLOOKUP(A3131,LANDINGS!$B$1:$CF$42,42,FALSE),FALSE)-IFERROR(VLOOKUP(A3131,MMO_o10M_lease!$A$1:$F$38,5,FALSE),0),VLOOKUP(D3131,LANDINGS!$A$3:$CF$40,HLOOKUP(A3131,LANDINGS!$B$1:$CF$42,42,FALSE),FALSE)))),0)</f>
        <v>0</v>
      </c>
      <c r="L3131" s="24">
        <f>SUMIFS(PASTE_FLEX_TRACKER!$D:$D,PASTE_FLEX_TRACKER!$F:$F,MAIN!$A3131,PASTE_FLEX_TRACKER!$B:$B,MAIN!$D3131)-SUMIFS(PASTE_FLEX_TRACKER!$D:$D,PASTE_FLEX_TRACKER!$C:$C,MAIN!$A3131,PASTE_FLEX_TRACKER!$B:$B,MAIN!$D3131)</f>
        <v>0</v>
      </c>
      <c r="M3131" s="24">
        <f>IFERROR(-VLOOKUP(D3131,SQ!$A$19:$CC$52,HLOOKUP(MAIN!A3131,SQ!$B$18:$CC$56,39,FALSE),FALSE),"n/a")</f>
        <v>0</v>
      </c>
      <c r="N3131" s="46" t="s">
        <v>563</v>
      </c>
      <c r="O3131" s="46">
        <f>SUMIFS(MAN_ADJ!$L:$L,MAN_ADJ!$K:$K,MAIN!$D3131,MAN_ADJ!$J:$J,MAIN!$S3131)</f>
        <v>0</v>
      </c>
      <c r="P3131" s="25">
        <f t="shared" si="893"/>
        <v>0</v>
      </c>
      <c r="Q3131" s="28" t="str">
        <f t="shared" si="884"/>
        <v>n/a</v>
      </c>
      <c r="R3131" s="38">
        <f t="shared" si="883"/>
        <v>0</v>
      </c>
      <c r="S3131" s="17" t="s">
        <v>70</v>
      </c>
    </row>
    <row r="3132" spans="1:19" x14ac:dyDescent="0.25">
      <c r="A3132" s="17" t="s">
        <v>70</v>
      </c>
      <c r="B3132" s="17" t="s">
        <v>93</v>
      </c>
      <c r="C3132" s="17" t="s">
        <v>281</v>
      </c>
      <c r="D3132" s="17" t="s">
        <v>116</v>
      </c>
      <c r="E3132" s="24">
        <f>IF(U3132="SC",SUMIFS(SC!F:F,SC!A:A,MAIN!D3132,SC!B:B,MAIN!A3132),SUMIFS(Allocations!$H:$H,Allocations!$A:$A,MAIN!$A3132,Allocations!$B:$B,MAIN!$D3132))</f>
        <v>0</v>
      </c>
      <c r="F3132" s="24">
        <f>IF(U3132="SC",SUMIFS(SC!J:J,SC!A:A,MAIN!D3132,SC!B:B,MAIN!A3132),SUMIFS(Allocations!M:M,Allocations!A:A,MAIN!A3132,Allocations!B:B,MAIN!D3132))</f>
        <v>0</v>
      </c>
      <c r="G3132" s="24">
        <f t="shared" si="891"/>
        <v>0</v>
      </c>
      <c r="H3132" s="24">
        <f>IFERROR(VLOOKUP(S3132,Swaps_wk!$A$2:$AP$151,HLOOKUP(MAIN!D3132,Swaps_wk!$B$2:$AP$151,150,FALSE),FALSE),0)</f>
        <v>0</v>
      </c>
      <c r="I3132" s="24">
        <f>SUMIFS(PASTE_DQS_TRACKER!$D:$D,PASTE_DQS_TRACKER!$C:$C,MAIN!$A3132,PASTE_DQS_TRACKER!$B:$B,MAIN!$D3132)-SUMIFS(PASTE_DQS_TRACKER!$D:$D,PASTE_DQS_TRACKER!$C:$C,MAIN!A3132,PASTE_DQS_TRACKER!$E:$E,MAIN!$D3132)</f>
        <v>0</v>
      </c>
      <c r="J3132" s="25">
        <f t="shared" si="892"/>
        <v>0</v>
      </c>
      <c r="K3132" s="24">
        <f>IFERROR(IF(V3132="Flex",0,IF(D3132=$D$30,VLOOKUP(A3132,MMO_o10M_lease!$A$1:$F$51,5,FALSE),IF(D3132=$D$26,VLOOKUP(D3132,LANDINGS!$A$3:$BR$40,HLOOKUP(A3132,LANDINGS!$B$1:$CF$42,42,FALSE),FALSE)-IFERROR(VLOOKUP(A3132,MMO_o10M_lease!$A$1:$F$38,5,FALSE),0),VLOOKUP(D3132,LANDINGS!$A$3:$CF$40,HLOOKUP(A3132,LANDINGS!$B$1:$CF$42,42,FALSE),FALSE)))),0)</f>
        <v>0</v>
      </c>
      <c r="L3132" s="24">
        <f>SUMIFS(PASTE_FLEX_TRACKER!$D:$D,PASTE_FLEX_TRACKER!$F:$F,MAIN!$A3132,PASTE_FLEX_TRACKER!$B:$B,MAIN!$D3132)-SUMIFS(PASTE_FLEX_TRACKER!$D:$D,PASTE_FLEX_TRACKER!$C:$C,MAIN!$A3132,PASTE_FLEX_TRACKER!$B:$B,MAIN!$D3132)</f>
        <v>0</v>
      </c>
      <c r="M3132" s="24">
        <f>IFERROR(-VLOOKUP(D3132,SQ!$A$19:$CC$52,HLOOKUP(MAIN!A3132,SQ!$B$18:$CC$56,39,FALSE),FALSE),"n/a")</f>
        <v>0</v>
      </c>
      <c r="N3132" s="46" t="s">
        <v>563</v>
      </c>
      <c r="O3132" s="46">
        <f>SUMIFS(MAN_ADJ!$L:$L,MAN_ADJ!$K:$K,MAIN!$D3132,MAN_ADJ!$J:$J,MAIN!$S3132)</f>
        <v>0</v>
      </c>
      <c r="P3132" s="25">
        <f t="shared" si="893"/>
        <v>0</v>
      </c>
      <c r="Q3132" s="28" t="str">
        <f t="shared" si="884"/>
        <v>n/a</v>
      </c>
      <c r="R3132" s="38">
        <f t="shared" si="883"/>
        <v>0</v>
      </c>
      <c r="S3132" s="17" t="s">
        <v>70</v>
      </c>
    </row>
    <row r="3133" spans="1:19" x14ac:dyDescent="0.25">
      <c r="A3133" s="17" t="s">
        <v>70</v>
      </c>
      <c r="B3133" s="17" t="s">
        <v>93</v>
      </c>
      <c r="C3133" s="17" t="s">
        <v>281</v>
      </c>
      <c r="D3133" s="17" t="s">
        <v>117</v>
      </c>
      <c r="E3133" s="24">
        <f>IF(U3133="SC",SUMIFS(SC!F:F,SC!A:A,MAIN!D3133,SC!B:B,MAIN!A3133),SUMIFS(Allocations!$H:$H,Allocations!$A:$A,MAIN!$A3133,Allocations!$B:$B,MAIN!$D3133))</f>
        <v>0</v>
      </c>
      <c r="F3133" s="24">
        <f>IF(U3133="SC",SUMIFS(SC!J:J,SC!A:A,MAIN!D3133,SC!B:B,MAIN!A3133),SUMIFS(Allocations!M:M,Allocations!A:A,MAIN!A3133,Allocations!B:B,MAIN!D3133))</f>
        <v>0</v>
      </c>
      <c r="G3133" s="24">
        <f t="shared" si="891"/>
        <v>0</v>
      </c>
      <c r="H3133" s="24">
        <f>IFERROR(VLOOKUP(S3133,Swaps_wk!$A$2:$AP$151,HLOOKUP(MAIN!D3133,Swaps_wk!$B$2:$AP$151,150,FALSE),FALSE),0)</f>
        <v>0</v>
      </c>
      <c r="I3133" s="24">
        <f>SUMIFS(PASTE_DQS_TRACKER!$D:$D,PASTE_DQS_TRACKER!$C:$C,MAIN!$A3133,PASTE_DQS_TRACKER!$B:$B,MAIN!$D3133)-SUMIFS(PASTE_DQS_TRACKER!$D:$D,PASTE_DQS_TRACKER!$C:$C,MAIN!A3133,PASTE_DQS_TRACKER!$E:$E,MAIN!$D3133)</f>
        <v>0</v>
      </c>
      <c r="J3133" s="25">
        <f t="shared" si="892"/>
        <v>0</v>
      </c>
      <c r="K3133" s="24">
        <f>IFERROR(IF(V3133="Flex",0,IF(D3133=$D$30,VLOOKUP(A3133,MMO_o10M_lease!$A$1:$F$51,5,FALSE),IF(D3133=$D$26,VLOOKUP(D3133,LANDINGS!$A$3:$BR$40,HLOOKUP(A3133,LANDINGS!$B$1:$CF$42,42,FALSE),FALSE)-IFERROR(VLOOKUP(A3133,MMO_o10M_lease!$A$1:$F$38,5,FALSE),0),VLOOKUP(D3133,LANDINGS!$A$3:$CF$40,HLOOKUP(A3133,LANDINGS!$B$1:$CF$42,42,FALSE),FALSE)))),0)</f>
        <v>0</v>
      </c>
      <c r="L3133" s="24">
        <f>SUMIFS(PASTE_FLEX_TRACKER!$D:$D,PASTE_FLEX_TRACKER!$F:$F,MAIN!$A3133,PASTE_FLEX_TRACKER!$B:$B,MAIN!$D3133)-SUMIFS(PASTE_FLEX_TRACKER!$D:$D,PASTE_FLEX_TRACKER!$C:$C,MAIN!$A3133,PASTE_FLEX_TRACKER!$B:$B,MAIN!$D3133)</f>
        <v>0</v>
      </c>
      <c r="M3133" s="24">
        <f>IFERROR(-VLOOKUP(D3133,SQ!$A$19:$CC$52,HLOOKUP(MAIN!A3133,SQ!$B$18:$CC$56,39,FALSE),FALSE),"n/a")</f>
        <v>0</v>
      </c>
      <c r="N3133" s="46" t="s">
        <v>563</v>
      </c>
      <c r="O3133" s="46">
        <f>SUMIFS(MAN_ADJ!$L:$L,MAN_ADJ!$K:$K,MAIN!$D3133,MAN_ADJ!$J:$J,MAIN!$S3133)</f>
        <v>0</v>
      </c>
      <c r="P3133" s="25">
        <f t="shared" si="893"/>
        <v>0</v>
      </c>
      <c r="Q3133" s="28" t="str">
        <f t="shared" si="884"/>
        <v>n/a</v>
      </c>
      <c r="R3133" s="38">
        <f t="shared" si="883"/>
        <v>0</v>
      </c>
      <c r="S3133" s="17" t="s">
        <v>70</v>
      </c>
    </row>
    <row r="3134" spans="1:19" x14ac:dyDescent="0.25">
      <c r="A3134" s="17" t="s">
        <v>70</v>
      </c>
      <c r="B3134" s="17" t="s">
        <v>93</v>
      </c>
      <c r="C3134" s="17" t="s">
        <v>281</v>
      </c>
      <c r="D3134" s="17" t="s">
        <v>118</v>
      </c>
      <c r="E3134" s="24">
        <f>IF(U3134="SC",SUMIFS(SC!F:F,SC!A:A,MAIN!D3134,SC!B:B,MAIN!A3134),SUMIFS(Allocations!$H:$H,Allocations!$A:$A,MAIN!$A3134,Allocations!$B:$B,MAIN!$D3134))</f>
        <v>0</v>
      </c>
      <c r="F3134" s="24">
        <f>IF(U3134="SC",SUMIFS(SC!J:J,SC!A:A,MAIN!D3134,SC!B:B,MAIN!A3134),SUMIFS(Allocations!M:M,Allocations!A:A,MAIN!A3134,Allocations!B:B,MAIN!D3134))</f>
        <v>0</v>
      </c>
      <c r="G3134" s="24">
        <f t="shared" si="891"/>
        <v>0</v>
      </c>
      <c r="H3134" s="24">
        <f>IFERROR(VLOOKUP(S3134,Swaps_wk!$A$2:$AP$151,HLOOKUP(MAIN!D3134,Swaps_wk!$B$2:$AP$151,150,FALSE),FALSE),0)</f>
        <v>0</v>
      </c>
      <c r="I3134" s="24">
        <f>SUMIFS(PASTE_DQS_TRACKER!$D:$D,PASTE_DQS_TRACKER!$C:$C,MAIN!$A3134,PASTE_DQS_TRACKER!$B:$B,MAIN!$D3134)-SUMIFS(PASTE_DQS_TRACKER!$D:$D,PASTE_DQS_TRACKER!$C:$C,MAIN!A3134,PASTE_DQS_TRACKER!$E:$E,MAIN!$D3134)</f>
        <v>0</v>
      </c>
      <c r="J3134" s="25">
        <f t="shared" si="892"/>
        <v>0</v>
      </c>
      <c r="K3134" s="24">
        <f>IFERROR(IF(V3134="Flex",0,IF(D3134=$D$30,VLOOKUP(A3134,MMO_o10M_lease!$A$1:$F$51,5,FALSE),IF(D3134=$D$26,VLOOKUP(D3134,LANDINGS!$A$3:$BR$40,HLOOKUP(A3134,LANDINGS!$B$1:$CF$42,42,FALSE),FALSE)-IFERROR(VLOOKUP(A3134,MMO_o10M_lease!$A$1:$F$38,5,FALSE),0),VLOOKUP(D3134,LANDINGS!$A$3:$CF$40,HLOOKUP(A3134,LANDINGS!$B$1:$CF$42,42,FALSE),FALSE)))),0)</f>
        <v>0</v>
      </c>
      <c r="L3134" s="24">
        <f>SUMIFS(PASTE_FLEX_TRACKER!$D:$D,PASTE_FLEX_TRACKER!$F:$F,MAIN!$A3134,PASTE_FLEX_TRACKER!$B:$B,MAIN!$D3134)-SUMIFS(PASTE_FLEX_TRACKER!$D:$D,PASTE_FLEX_TRACKER!$C:$C,MAIN!$A3134,PASTE_FLEX_TRACKER!$B:$B,MAIN!$D3134)</f>
        <v>0</v>
      </c>
      <c r="M3134" s="24">
        <f>IFERROR(-VLOOKUP(D3134,SQ!$A$19:$CC$52,HLOOKUP(MAIN!A3134,SQ!$B$18:$CC$56,39,FALSE),FALSE),"n/a")</f>
        <v>0</v>
      </c>
      <c r="N3134" s="46" t="s">
        <v>563</v>
      </c>
      <c r="O3134" s="46">
        <f>SUMIFS(MAN_ADJ!$L:$L,MAN_ADJ!$K:$K,MAIN!$D3134,MAN_ADJ!$J:$J,MAIN!$S3134)</f>
        <v>0</v>
      </c>
      <c r="P3134" s="25">
        <f t="shared" si="893"/>
        <v>0</v>
      </c>
      <c r="Q3134" s="28" t="str">
        <f t="shared" si="884"/>
        <v>n/a</v>
      </c>
      <c r="R3134" s="38">
        <f t="shared" si="883"/>
        <v>0</v>
      </c>
      <c r="S3134" s="17" t="s">
        <v>70</v>
      </c>
    </row>
    <row r="3135" spans="1:19" x14ac:dyDescent="0.25">
      <c r="A3135" s="17" t="s">
        <v>70</v>
      </c>
      <c r="B3135" s="17" t="s">
        <v>93</v>
      </c>
      <c r="C3135" s="17" t="s">
        <v>281</v>
      </c>
      <c r="D3135" s="17" t="s">
        <v>119</v>
      </c>
      <c r="E3135" s="24">
        <f>IF(U3135="SC",SUMIFS(SC!F:F,SC!A:A,MAIN!D3135,SC!B:B,MAIN!A3135),SUMIFS(Allocations!$H:$H,Allocations!$A:$A,MAIN!$A3135,Allocations!$B:$B,MAIN!$D3135))</f>
        <v>0</v>
      </c>
      <c r="F3135" s="24">
        <f>IF(U3135="SC",SUMIFS(SC!J:J,SC!A:A,MAIN!D3135,SC!B:B,MAIN!A3135),SUMIFS(Allocations!M:M,Allocations!A:A,MAIN!A3135,Allocations!B:B,MAIN!D3135))</f>
        <v>0</v>
      </c>
      <c r="G3135" s="24">
        <f t="shared" si="891"/>
        <v>0</v>
      </c>
      <c r="H3135" s="24">
        <f>IFERROR(VLOOKUP(S3135,Swaps_wk!$A$2:$AP$151,HLOOKUP(MAIN!D3135,Swaps_wk!$B$2:$AP$151,150,FALSE),FALSE),0)</f>
        <v>0</v>
      </c>
      <c r="I3135" s="24">
        <f>SUMIFS(PASTE_DQS_TRACKER!$D:$D,PASTE_DQS_TRACKER!$C:$C,MAIN!$A3135,PASTE_DQS_TRACKER!$B:$B,MAIN!$D3135)-SUMIFS(PASTE_DQS_TRACKER!$D:$D,PASTE_DQS_TRACKER!$C:$C,MAIN!A3135,PASTE_DQS_TRACKER!$E:$E,MAIN!$D3135)</f>
        <v>0</v>
      </c>
      <c r="J3135" s="25">
        <f t="shared" si="892"/>
        <v>0</v>
      </c>
      <c r="K3135" s="24">
        <f>IFERROR(IF(V3135="Flex",0,IF(D3135=$D$30,VLOOKUP(A3135,MMO_o10M_lease!$A$1:$F$51,5,FALSE),IF(D3135=$D$26,VLOOKUP(D3135,LANDINGS!$A$3:$BR$40,HLOOKUP(A3135,LANDINGS!$B$1:$CF$42,42,FALSE),FALSE)-IFERROR(VLOOKUP(A3135,MMO_o10M_lease!$A$1:$F$38,5,FALSE),0),VLOOKUP(D3135,LANDINGS!$A$3:$CF$40,HLOOKUP(A3135,LANDINGS!$B$1:$CF$42,42,FALSE),FALSE)))),0)</f>
        <v>0</v>
      </c>
      <c r="L3135" s="24">
        <f>SUMIFS(PASTE_FLEX_TRACKER!$D:$D,PASTE_FLEX_TRACKER!$F:$F,MAIN!$A3135,PASTE_FLEX_TRACKER!$B:$B,MAIN!$D3135)-SUMIFS(PASTE_FLEX_TRACKER!$D:$D,PASTE_FLEX_TRACKER!$C:$C,MAIN!$A3135,PASTE_FLEX_TRACKER!$B:$B,MAIN!$D3135)</f>
        <v>0</v>
      </c>
      <c r="M3135" s="24">
        <f>IFERROR(-VLOOKUP(D3135,SQ!$A$19:$CC$52,HLOOKUP(MAIN!A3135,SQ!$B$18:$CC$56,39,FALSE),FALSE),"n/a")</f>
        <v>0</v>
      </c>
      <c r="N3135" s="46" t="s">
        <v>563</v>
      </c>
      <c r="O3135" s="46">
        <f>SUMIFS(MAN_ADJ!$L:$L,MAN_ADJ!$K:$K,MAIN!$D3135,MAN_ADJ!$J:$J,MAIN!$S3135)</f>
        <v>0</v>
      </c>
      <c r="P3135" s="25">
        <f t="shared" si="893"/>
        <v>0</v>
      </c>
      <c r="Q3135" s="28" t="str">
        <f t="shared" si="884"/>
        <v>n/a</v>
      </c>
      <c r="R3135" s="38">
        <f t="shared" si="883"/>
        <v>0</v>
      </c>
      <c r="S3135" s="17" t="s">
        <v>70</v>
      </c>
    </row>
    <row r="3136" spans="1:19" x14ac:dyDescent="0.25">
      <c r="A3136" s="17" t="s">
        <v>70</v>
      </c>
      <c r="B3136" s="17" t="s">
        <v>93</v>
      </c>
      <c r="C3136" s="17" t="s">
        <v>281</v>
      </c>
      <c r="D3136" s="17" t="s">
        <v>120</v>
      </c>
      <c r="E3136" s="24">
        <f>IF(U3136="SC",SUMIFS(SC!F:F,SC!A:A,MAIN!D3136,SC!B:B,MAIN!A3136),SUMIFS(Allocations!$H:$H,Allocations!$A:$A,MAIN!$A3136,Allocations!$B:$B,MAIN!$D3136))</f>
        <v>0</v>
      </c>
      <c r="F3136" s="24">
        <f>IF(U3136="SC",SUMIFS(SC!J:J,SC!A:A,MAIN!D3136,SC!B:B,MAIN!A3136),SUMIFS(Allocations!M:M,Allocations!A:A,MAIN!A3136,Allocations!B:B,MAIN!D3136))</f>
        <v>0</v>
      </c>
      <c r="G3136" s="24">
        <f t="shared" si="891"/>
        <v>0</v>
      </c>
      <c r="H3136" s="24">
        <f>IFERROR(VLOOKUP(S3136,Swaps_wk!$A$2:$AP$151,HLOOKUP(MAIN!D3136,Swaps_wk!$B$2:$AP$151,150,FALSE),FALSE),0)</f>
        <v>0</v>
      </c>
      <c r="I3136" s="24">
        <f>SUMIFS(PASTE_DQS_TRACKER!$D:$D,PASTE_DQS_TRACKER!$C:$C,MAIN!$A3136,PASTE_DQS_TRACKER!$B:$B,MAIN!$D3136)-SUMIFS(PASTE_DQS_TRACKER!$D:$D,PASTE_DQS_TRACKER!$C:$C,MAIN!A3136,PASTE_DQS_TRACKER!$E:$E,MAIN!$D3136)</f>
        <v>0</v>
      </c>
      <c r="J3136" s="25">
        <f t="shared" si="892"/>
        <v>0</v>
      </c>
      <c r="K3136" s="24">
        <f>IFERROR(IF(V3136="Flex",0,IF(D3136=$D$30,VLOOKUP(A3136,MMO_o10M_lease!$A$1:$F$51,5,FALSE),IF(D3136=$D$26,VLOOKUP(D3136,LANDINGS!$A$3:$BR$40,HLOOKUP(A3136,LANDINGS!$B$1:$CF$42,42,FALSE),FALSE)-IFERROR(VLOOKUP(A3136,MMO_o10M_lease!$A$1:$F$38,5,FALSE),0),VLOOKUP(D3136,LANDINGS!$A$3:$CF$40,HLOOKUP(A3136,LANDINGS!$B$1:$CF$42,42,FALSE),FALSE)))),0)</f>
        <v>0</v>
      </c>
      <c r="L3136" s="24">
        <f>SUMIFS(PASTE_FLEX_TRACKER!$D:$D,PASTE_FLEX_TRACKER!$F:$F,MAIN!$A3136,PASTE_FLEX_TRACKER!$B:$B,MAIN!$D3136)-SUMIFS(PASTE_FLEX_TRACKER!$D:$D,PASTE_FLEX_TRACKER!$C:$C,MAIN!$A3136,PASTE_FLEX_TRACKER!$B:$B,MAIN!$D3136)</f>
        <v>0</v>
      </c>
      <c r="M3136" s="24">
        <f>IFERROR(-VLOOKUP(D3136,SQ!$A$19:$CC$52,HLOOKUP(MAIN!A3136,SQ!$B$18:$CC$56,39,FALSE),FALSE),"n/a")</f>
        <v>0</v>
      </c>
      <c r="N3136" s="46" t="s">
        <v>563</v>
      </c>
      <c r="O3136" s="46">
        <f>SUMIFS(MAN_ADJ!$L:$L,MAN_ADJ!$K:$K,MAIN!$D3136,MAN_ADJ!$J:$J,MAIN!$S3136)</f>
        <v>0</v>
      </c>
      <c r="P3136" s="25">
        <f t="shared" si="893"/>
        <v>0</v>
      </c>
      <c r="Q3136" s="28" t="str">
        <f t="shared" si="884"/>
        <v>n/a</v>
      </c>
      <c r="R3136" s="38">
        <f t="shared" si="883"/>
        <v>0</v>
      </c>
      <c r="S3136" s="17" t="s">
        <v>70</v>
      </c>
    </row>
    <row r="3137" spans="1:19" x14ac:dyDescent="0.25">
      <c r="A3137" s="17" t="s">
        <v>70</v>
      </c>
      <c r="B3137" s="17" t="s">
        <v>93</v>
      </c>
      <c r="C3137" s="17" t="s">
        <v>281</v>
      </c>
      <c r="D3137" s="17" t="s">
        <v>121</v>
      </c>
      <c r="E3137" s="24">
        <f>IF(U3137="SC",SUMIFS(SC!F:F,SC!A:A,MAIN!D3137,SC!B:B,MAIN!A3137),SUMIFS(Allocations!$H:$H,Allocations!$A:$A,MAIN!$A3137,Allocations!$B:$B,MAIN!$D3137))</f>
        <v>0</v>
      </c>
      <c r="F3137" s="24">
        <f>IF(U3137="SC",SUMIFS(SC!J:J,SC!A:A,MAIN!D3137,SC!B:B,MAIN!A3137),SUMIFS(Allocations!M:M,Allocations!A:A,MAIN!A3137,Allocations!B:B,MAIN!D3137))</f>
        <v>0</v>
      </c>
      <c r="G3137" s="24">
        <f t="shared" si="891"/>
        <v>0</v>
      </c>
      <c r="H3137" s="24">
        <f>IFERROR(VLOOKUP(S3137,Swaps_wk!$A$2:$AP$151,HLOOKUP(MAIN!D3137,Swaps_wk!$B$2:$AP$151,150,FALSE),FALSE),0)</f>
        <v>0</v>
      </c>
      <c r="I3137" s="24">
        <f>SUMIFS(PASTE_DQS_TRACKER!$D:$D,PASTE_DQS_TRACKER!$C:$C,MAIN!$A3137,PASTE_DQS_TRACKER!$B:$B,MAIN!$D3137)-SUMIFS(PASTE_DQS_TRACKER!$D:$D,PASTE_DQS_TRACKER!$C:$C,MAIN!A3137,PASTE_DQS_TRACKER!$E:$E,MAIN!$D3137)</f>
        <v>0</v>
      </c>
      <c r="J3137" s="25">
        <f t="shared" si="892"/>
        <v>0</v>
      </c>
      <c r="K3137" s="24">
        <f>IFERROR(IF(V3137="Flex",0,IF(D3137=$D$30,VLOOKUP(A3137,MMO_o10M_lease!$A$1:$F$51,5,FALSE),IF(D3137=$D$26,VLOOKUP(D3137,LANDINGS!$A$3:$BR$40,HLOOKUP(A3137,LANDINGS!$B$1:$CF$42,42,FALSE),FALSE)-IFERROR(VLOOKUP(A3137,MMO_o10M_lease!$A$1:$F$38,5,FALSE),0),VLOOKUP(D3137,LANDINGS!$A$3:$CF$40,HLOOKUP(A3137,LANDINGS!$B$1:$CF$42,42,FALSE),FALSE)))),0)</f>
        <v>0</v>
      </c>
      <c r="L3137" s="24">
        <f>SUMIFS(PASTE_FLEX_TRACKER!$D:$D,PASTE_FLEX_TRACKER!$F:$F,MAIN!$A3137,PASTE_FLEX_TRACKER!$B:$B,MAIN!$D3137)-SUMIFS(PASTE_FLEX_TRACKER!$D:$D,PASTE_FLEX_TRACKER!$C:$C,MAIN!$A3137,PASTE_FLEX_TRACKER!$B:$B,MAIN!$D3137)</f>
        <v>0</v>
      </c>
      <c r="M3137" s="24">
        <f>IFERROR(-VLOOKUP(D3137,SQ!$A$19:$CC$52,HLOOKUP(MAIN!A3137,SQ!$B$18:$CC$56,39,FALSE),FALSE),"n/a")</f>
        <v>0</v>
      </c>
      <c r="N3137" s="46" t="s">
        <v>563</v>
      </c>
      <c r="O3137" s="46">
        <f>SUMIFS(MAN_ADJ!$L:$L,MAN_ADJ!$K:$K,MAIN!$D3137,MAN_ADJ!$J:$J,MAIN!$S3137)</f>
        <v>0</v>
      </c>
      <c r="P3137" s="25">
        <f t="shared" si="893"/>
        <v>0</v>
      </c>
      <c r="Q3137" s="28" t="str">
        <f t="shared" si="884"/>
        <v>n/a</v>
      </c>
      <c r="R3137" s="38">
        <f t="shared" si="883"/>
        <v>0</v>
      </c>
      <c r="S3137" s="17" t="s">
        <v>70</v>
      </c>
    </row>
    <row r="3138" spans="1:19" x14ac:dyDescent="0.25">
      <c r="A3138" s="17" t="s">
        <v>70</v>
      </c>
      <c r="B3138" s="17" t="s">
        <v>93</v>
      </c>
      <c r="C3138" s="17" t="s">
        <v>281</v>
      </c>
      <c r="D3138" s="17" t="s">
        <v>122</v>
      </c>
      <c r="E3138" s="24">
        <f>IF(U3138="SC",SUMIFS(SC!F:F,SC!A:A,MAIN!D3138,SC!B:B,MAIN!A3138),SUMIFS(Allocations!$H:$H,Allocations!$A:$A,MAIN!$A3138,Allocations!$B:$B,MAIN!$D3138))</f>
        <v>0</v>
      </c>
      <c r="F3138" s="24">
        <f>IF(U3138="SC",SUMIFS(SC!J:J,SC!A:A,MAIN!D3138,SC!B:B,MAIN!A3138),SUMIFS(Allocations!M:M,Allocations!A:A,MAIN!A3138,Allocations!B:B,MAIN!D3138))</f>
        <v>0</v>
      </c>
      <c r="G3138" s="24">
        <f t="shared" si="891"/>
        <v>0</v>
      </c>
      <c r="H3138" s="24">
        <f>IFERROR(VLOOKUP(S3138,Swaps_wk!$A$2:$AP$151,HLOOKUP(MAIN!D3138,Swaps_wk!$B$2:$AP$151,150,FALSE),FALSE),0)</f>
        <v>0</v>
      </c>
      <c r="I3138" s="24">
        <f>SUMIFS(PASTE_DQS_TRACKER!$D:$D,PASTE_DQS_TRACKER!$C:$C,MAIN!$A3138,PASTE_DQS_TRACKER!$B:$B,MAIN!$D3138)-SUMIFS(PASTE_DQS_TRACKER!$D:$D,PASTE_DQS_TRACKER!$C:$C,MAIN!A3138,PASTE_DQS_TRACKER!$E:$E,MAIN!$D3138)</f>
        <v>0</v>
      </c>
      <c r="J3138" s="25">
        <f t="shared" si="892"/>
        <v>0</v>
      </c>
      <c r="K3138" s="24">
        <f>IFERROR(IF(V3138="Flex",0,IF(D3138=$D$30,VLOOKUP(A3138,MMO_o10M_lease!$A$1:$F$51,5,FALSE),IF(D3138=$D$26,VLOOKUP(D3138,LANDINGS!$A$3:$BR$40,HLOOKUP(A3138,LANDINGS!$B$1:$CF$42,42,FALSE),FALSE)-IFERROR(VLOOKUP(A3138,MMO_o10M_lease!$A$1:$F$38,5,FALSE),0),VLOOKUP(D3138,LANDINGS!$A$3:$CF$40,HLOOKUP(A3138,LANDINGS!$B$1:$CF$42,42,FALSE),FALSE)))),0)</f>
        <v>0</v>
      </c>
      <c r="L3138" s="24">
        <f>SUMIFS(PASTE_FLEX_TRACKER!$D:$D,PASTE_FLEX_TRACKER!$F:$F,MAIN!$A3138,PASTE_FLEX_TRACKER!$B:$B,MAIN!$D3138)-SUMIFS(PASTE_FLEX_TRACKER!$D:$D,PASTE_FLEX_TRACKER!$C:$C,MAIN!$A3138,PASTE_FLEX_TRACKER!$B:$B,MAIN!$D3138)</f>
        <v>0</v>
      </c>
      <c r="M3138" s="24">
        <f>IFERROR(-VLOOKUP(D3138,SQ!$A$19:$CC$52,HLOOKUP(MAIN!A3138,SQ!$B$18:$CC$56,39,FALSE),FALSE),"n/a")</f>
        <v>0</v>
      </c>
      <c r="N3138" s="46" t="s">
        <v>563</v>
      </c>
      <c r="O3138" s="46">
        <f>SUMIFS(MAN_ADJ!$L:$L,MAN_ADJ!$K:$K,MAIN!$D3138,MAN_ADJ!$J:$J,MAIN!$S3138)</f>
        <v>0</v>
      </c>
      <c r="P3138" s="25">
        <f t="shared" si="893"/>
        <v>0</v>
      </c>
      <c r="Q3138" s="28" t="str">
        <f t="shared" si="884"/>
        <v>n/a</v>
      </c>
      <c r="R3138" s="38">
        <f t="shared" si="883"/>
        <v>0</v>
      </c>
      <c r="S3138" s="17" t="s">
        <v>70</v>
      </c>
    </row>
    <row r="3139" spans="1:19" x14ac:dyDescent="0.25">
      <c r="A3139" s="17" t="s">
        <v>70</v>
      </c>
      <c r="B3139" s="17" t="s">
        <v>93</v>
      </c>
      <c r="C3139" s="17" t="s">
        <v>281</v>
      </c>
      <c r="D3139" s="17" t="s">
        <v>123</v>
      </c>
      <c r="E3139" s="24">
        <f>IF(U3139="SC",SUMIFS(SC!F:F,SC!A:A,MAIN!D3139,SC!B:B,MAIN!A3139),SUMIFS(Allocations!$H:$H,Allocations!$A:$A,MAIN!$A3139,Allocations!$B:$B,MAIN!$D3139))</f>
        <v>0</v>
      </c>
      <c r="F3139" s="24">
        <f>IF(U3139="SC",SUMIFS(SC!J:J,SC!A:A,MAIN!D3139,SC!B:B,MAIN!A3139),SUMIFS(Allocations!M:M,Allocations!A:A,MAIN!A3139,Allocations!B:B,MAIN!D3139))</f>
        <v>0</v>
      </c>
      <c r="G3139" s="24">
        <f t="shared" si="891"/>
        <v>0</v>
      </c>
      <c r="H3139" s="24">
        <f>IFERROR(VLOOKUP(S3139,Swaps_wk!$A$2:$AP$151,HLOOKUP(MAIN!D3139,Swaps_wk!$B$2:$AP$151,150,FALSE),FALSE),0)</f>
        <v>0</v>
      </c>
      <c r="I3139" s="24">
        <f>SUMIFS(PASTE_DQS_TRACKER!$D:$D,PASTE_DQS_TRACKER!$C:$C,MAIN!$A3139,PASTE_DQS_TRACKER!$B:$B,MAIN!$D3139)-SUMIFS(PASTE_DQS_TRACKER!$D:$D,PASTE_DQS_TRACKER!$C:$C,MAIN!A3139,PASTE_DQS_TRACKER!$E:$E,MAIN!$D3139)</f>
        <v>0</v>
      </c>
      <c r="J3139" s="25">
        <f t="shared" si="892"/>
        <v>0</v>
      </c>
      <c r="K3139" s="24">
        <f>IFERROR(IF(V3139="Flex",0,IF(D3139=$D$30,VLOOKUP(A3139,MMO_o10M_lease!$A$1:$F$51,5,FALSE),IF(D3139=$D$26,VLOOKUP(D3139,LANDINGS!$A$3:$BR$40,HLOOKUP(A3139,LANDINGS!$B$1:$CF$42,42,FALSE),FALSE)-IFERROR(VLOOKUP(A3139,MMO_o10M_lease!$A$1:$F$38,5,FALSE),0),VLOOKUP(D3139,LANDINGS!$A$3:$CF$40,HLOOKUP(A3139,LANDINGS!$B$1:$CF$42,42,FALSE),FALSE)))),0)</f>
        <v>0</v>
      </c>
      <c r="L3139" s="24">
        <f>SUMIFS(PASTE_FLEX_TRACKER!$D:$D,PASTE_FLEX_TRACKER!$F:$F,MAIN!$A3139,PASTE_FLEX_TRACKER!$B:$B,MAIN!$D3139)-SUMIFS(PASTE_FLEX_TRACKER!$D:$D,PASTE_FLEX_TRACKER!$C:$C,MAIN!$A3139,PASTE_FLEX_TRACKER!$B:$B,MAIN!$D3139)</f>
        <v>0</v>
      </c>
      <c r="M3139" s="24">
        <f>IFERROR(-VLOOKUP(D3139,SQ!$A$19:$CC$52,HLOOKUP(MAIN!A3139,SQ!$B$18:$CC$56,39,FALSE),FALSE),"n/a")</f>
        <v>0</v>
      </c>
      <c r="N3139" s="46" t="s">
        <v>563</v>
      </c>
      <c r="O3139" s="46">
        <f>SUMIFS(MAN_ADJ!$L:$L,MAN_ADJ!$K:$K,MAIN!$D3139,MAN_ADJ!$J:$J,MAIN!$S3139)</f>
        <v>0</v>
      </c>
      <c r="P3139" s="25">
        <f t="shared" si="893"/>
        <v>0</v>
      </c>
      <c r="Q3139" s="28" t="str">
        <f t="shared" si="884"/>
        <v>n/a</v>
      </c>
      <c r="R3139" s="38">
        <f t="shared" si="883"/>
        <v>0</v>
      </c>
      <c r="S3139" s="17" t="s">
        <v>70</v>
      </c>
    </row>
    <row r="3140" spans="1:19" x14ac:dyDescent="0.25">
      <c r="A3140" s="17" t="s">
        <v>70</v>
      </c>
      <c r="B3140" s="17" t="s">
        <v>93</v>
      </c>
      <c r="C3140" s="17" t="s">
        <v>281</v>
      </c>
      <c r="D3140" s="17" t="s">
        <v>124</v>
      </c>
      <c r="E3140" s="24">
        <f>IF(U3140="SC",SUMIFS(SC!F:F,SC!A:A,MAIN!D3140,SC!B:B,MAIN!A3140),SUMIFS(Allocations!$H:$H,Allocations!$A:$A,MAIN!$A3140,Allocations!$B:$B,MAIN!$D3140))</f>
        <v>0</v>
      </c>
      <c r="F3140" s="24">
        <f>IF(U3140="SC",SUMIFS(SC!J:J,SC!A:A,MAIN!D3140,SC!B:B,MAIN!A3140),SUMIFS(Allocations!M:M,Allocations!A:A,MAIN!A3140,Allocations!B:B,MAIN!D3140))</f>
        <v>0</v>
      </c>
      <c r="G3140" s="24">
        <f t="shared" si="891"/>
        <v>0</v>
      </c>
      <c r="H3140" s="24">
        <f>IFERROR(VLOOKUP(S3140,Swaps_wk!$A$2:$AP$151,HLOOKUP(MAIN!D3140,Swaps_wk!$B$2:$AP$151,150,FALSE),FALSE),0)</f>
        <v>0</v>
      </c>
      <c r="I3140" s="24">
        <f>SUMIFS(PASTE_DQS_TRACKER!$D:$D,PASTE_DQS_TRACKER!$C:$C,MAIN!$A3140,PASTE_DQS_TRACKER!$B:$B,MAIN!$D3140)-SUMIFS(PASTE_DQS_TRACKER!$D:$D,PASTE_DQS_TRACKER!$C:$C,MAIN!A3140,PASTE_DQS_TRACKER!$E:$E,MAIN!$D3140)</f>
        <v>0</v>
      </c>
      <c r="J3140" s="25">
        <f t="shared" si="892"/>
        <v>0</v>
      </c>
      <c r="K3140" s="24">
        <f>IFERROR(IF(V3140="Flex",0,IF(D3140=$D$30,VLOOKUP(A3140,MMO_o10M_lease!$A$1:$F$51,5,FALSE),IF(D3140=$D$26,VLOOKUP(D3140,LANDINGS!$A$3:$BR$40,HLOOKUP(A3140,LANDINGS!$B$1:$CF$42,42,FALSE),FALSE)-IFERROR(VLOOKUP(A3140,MMO_o10M_lease!$A$1:$F$38,5,FALSE),0),VLOOKUP(D3140,LANDINGS!$A$3:$CF$40,HLOOKUP(A3140,LANDINGS!$B$1:$CF$42,42,FALSE),FALSE)))),0)</f>
        <v>0</v>
      </c>
      <c r="L3140" s="24">
        <f>SUMIFS(PASTE_FLEX_TRACKER!$D:$D,PASTE_FLEX_TRACKER!$F:$F,MAIN!$A3140,PASTE_FLEX_TRACKER!$B:$B,MAIN!$D3140)-SUMIFS(PASTE_FLEX_TRACKER!$D:$D,PASTE_FLEX_TRACKER!$C:$C,MAIN!$A3140,PASTE_FLEX_TRACKER!$B:$B,MAIN!$D3140)</f>
        <v>0</v>
      </c>
      <c r="M3140" s="24">
        <f>IFERROR(-VLOOKUP(D3140,SQ!$A$19:$CC$52,HLOOKUP(MAIN!A3140,SQ!$B$18:$CC$56,39,FALSE),FALSE),"n/a")</f>
        <v>0</v>
      </c>
      <c r="N3140" s="46" t="s">
        <v>563</v>
      </c>
      <c r="O3140" s="46">
        <f>SUMIFS(MAN_ADJ!$L:$L,MAN_ADJ!$K:$K,MAIN!$D3140,MAN_ADJ!$J:$J,MAIN!$S3140)</f>
        <v>0</v>
      </c>
      <c r="P3140" s="25">
        <f t="shared" si="893"/>
        <v>0</v>
      </c>
      <c r="Q3140" s="28" t="str">
        <f t="shared" si="884"/>
        <v>n/a</v>
      </c>
      <c r="R3140" s="38">
        <f t="shared" si="883"/>
        <v>0</v>
      </c>
      <c r="S3140" s="17" t="s">
        <v>70</v>
      </c>
    </row>
    <row r="3141" spans="1:19" x14ac:dyDescent="0.25">
      <c r="A3141" s="17" t="s">
        <v>70</v>
      </c>
      <c r="B3141" s="17" t="s">
        <v>93</v>
      </c>
      <c r="C3141" s="17" t="s">
        <v>281</v>
      </c>
      <c r="D3141" s="17" t="s">
        <v>125</v>
      </c>
      <c r="E3141" s="24">
        <f>IF(U3141="SC",SUMIFS(SC!F:F,SC!A:A,MAIN!D3141,SC!B:B,MAIN!A3141),SUMIFS(Allocations!$H:$H,Allocations!$A:$A,MAIN!$A3141,Allocations!$B:$B,MAIN!$D3141))</f>
        <v>0</v>
      </c>
      <c r="F3141" s="24">
        <f>IF(U3141="SC",SUMIFS(SC!J:J,SC!A:A,MAIN!D3141,SC!B:B,MAIN!A3141),SUMIFS(Allocations!M:M,Allocations!A:A,MAIN!A3141,Allocations!B:B,MAIN!D3141))</f>
        <v>0</v>
      </c>
      <c r="G3141" s="24">
        <f t="shared" si="891"/>
        <v>0</v>
      </c>
      <c r="H3141" s="24">
        <f>IFERROR(VLOOKUP(S3141,Swaps_wk!$A$2:$AP$151,HLOOKUP(MAIN!D3141,Swaps_wk!$B$2:$AP$151,150,FALSE),FALSE),0)</f>
        <v>0</v>
      </c>
      <c r="I3141" s="24">
        <f>SUMIFS(PASTE_DQS_TRACKER!$D:$D,PASTE_DQS_TRACKER!$C:$C,MAIN!$A3141,PASTE_DQS_TRACKER!$B:$B,MAIN!$D3141)-SUMIFS(PASTE_DQS_TRACKER!$D:$D,PASTE_DQS_TRACKER!$C:$C,MAIN!A3141,PASTE_DQS_TRACKER!$E:$E,MAIN!$D3141)</f>
        <v>0</v>
      </c>
      <c r="J3141" s="25">
        <f t="shared" si="892"/>
        <v>0</v>
      </c>
      <c r="K3141" s="24">
        <f>IFERROR(IF(V3141="Flex",0,IF(D3141=$D$30,VLOOKUP(A3141,MMO_o10M_lease!$A$1:$F$51,5,FALSE),IF(D3141=$D$26,VLOOKUP(D3141,LANDINGS!$A$3:$BR$40,HLOOKUP(A3141,LANDINGS!$B$1:$CF$42,42,FALSE),FALSE)-IFERROR(VLOOKUP(A3141,MMO_o10M_lease!$A$1:$F$38,5,FALSE),0),VLOOKUP(D3141,LANDINGS!$A$3:$CF$40,HLOOKUP(A3141,LANDINGS!$B$1:$CF$42,42,FALSE),FALSE)))),0)</f>
        <v>0</v>
      </c>
      <c r="L3141" s="24">
        <f>SUMIFS(PASTE_FLEX_TRACKER!$D:$D,PASTE_FLEX_TRACKER!$F:$F,MAIN!$A3141,PASTE_FLEX_TRACKER!$B:$B,MAIN!$D3141)-SUMIFS(PASTE_FLEX_TRACKER!$D:$D,PASTE_FLEX_TRACKER!$C:$C,MAIN!$A3141,PASTE_FLEX_TRACKER!$B:$B,MAIN!$D3141)</f>
        <v>0</v>
      </c>
      <c r="M3141" s="24">
        <f>IFERROR(-VLOOKUP(D3141,SQ!$A$19:$CC$52,HLOOKUP(MAIN!A3141,SQ!$B$18:$CC$56,39,FALSE),FALSE),"n/a")</f>
        <v>0</v>
      </c>
      <c r="N3141" s="46" t="s">
        <v>563</v>
      </c>
      <c r="O3141" s="46">
        <f>SUMIFS(MAN_ADJ!$L:$L,MAN_ADJ!$K:$K,MAIN!$D3141,MAN_ADJ!$J:$J,MAIN!$S3141)</f>
        <v>0</v>
      </c>
      <c r="P3141" s="25">
        <f t="shared" si="893"/>
        <v>0</v>
      </c>
      <c r="Q3141" s="28" t="str">
        <f t="shared" si="884"/>
        <v>n/a</v>
      </c>
      <c r="R3141" s="38">
        <f t="shared" si="883"/>
        <v>0</v>
      </c>
      <c r="S3141" s="17" t="s">
        <v>70</v>
      </c>
    </row>
    <row r="3142" spans="1:19" x14ac:dyDescent="0.25">
      <c r="A3142" s="17" t="s">
        <v>70</v>
      </c>
      <c r="B3142" s="17" t="s">
        <v>93</v>
      </c>
      <c r="C3142" s="17" t="s">
        <v>281</v>
      </c>
      <c r="D3142" s="17" t="s">
        <v>126</v>
      </c>
      <c r="E3142" s="24">
        <f>IF(U3142="SC",SUMIFS(SC!F:F,SC!A:A,MAIN!D3142,SC!B:B,MAIN!A3142),SUMIFS(Allocations!$H:$H,Allocations!$A:$A,MAIN!$A3142,Allocations!$B:$B,MAIN!$D3142))</f>
        <v>0</v>
      </c>
      <c r="F3142" s="24">
        <f>IF(U3142="SC",SUMIFS(SC!J:J,SC!A:A,MAIN!D3142,SC!B:B,MAIN!A3142),SUMIFS(Allocations!M:M,Allocations!A:A,MAIN!A3142,Allocations!B:B,MAIN!D3142))</f>
        <v>0</v>
      </c>
      <c r="G3142" s="24">
        <f t="shared" si="891"/>
        <v>0</v>
      </c>
      <c r="H3142" s="24">
        <f>IFERROR(VLOOKUP(S3142,Swaps_wk!$A$2:$AP$151,HLOOKUP(MAIN!D3142,Swaps_wk!$B$2:$AP$151,150,FALSE),FALSE),0)</f>
        <v>0</v>
      </c>
      <c r="I3142" s="24">
        <f>SUMIFS(PASTE_DQS_TRACKER!$D:$D,PASTE_DQS_TRACKER!$C:$C,MAIN!$A3142,PASTE_DQS_TRACKER!$B:$B,MAIN!$D3142)-SUMIFS(PASTE_DQS_TRACKER!$D:$D,PASTE_DQS_TRACKER!$C:$C,MAIN!A3142,PASTE_DQS_TRACKER!$E:$E,MAIN!$D3142)</f>
        <v>0</v>
      </c>
      <c r="J3142" s="25">
        <f t="shared" si="892"/>
        <v>0</v>
      </c>
      <c r="K3142" s="24">
        <f>IFERROR(IF(V3142="Flex",0,IF(D3142=$D$30,VLOOKUP(A3142,MMO_o10M_lease!$A$1:$F$51,5,FALSE),IF(D3142=$D$26,VLOOKUP(D3142,LANDINGS!$A$3:$BR$40,HLOOKUP(A3142,LANDINGS!$B$1:$CF$42,42,FALSE),FALSE)-IFERROR(VLOOKUP(A3142,MMO_o10M_lease!$A$1:$F$38,5,FALSE),0),VLOOKUP(D3142,LANDINGS!$A$3:$CF$40,HLOOKUP(A3142,LANDINGS!$B$1:$CF$42,42,FALSE),FALSE)))),0)</f>
        <v>0</v>
      </c>
      <c r="L3142" s="24">
        <f>SUMIFS(PASTE_FLEX_TRACKER!$D:$D,PASTE_FLEX_TRACKER!$F:$F,MAIN!$A3142,PASTE_FLEX_TRACKER!$B:$B,MAIN!$D3142)-SUMIFS(PASTE_FLEX_TRACKER!$D:$D,PASTE_FLEX_TRACKER!$C:$C,MAIN!$A3142,PASTE_FLEX_TRACKER!$B:$B,MAIN!$D3142)</f>
        <v>0</v>
      </c>
      <c r="M3142" s="24">
        <f>IFERROR(-VLOOKUP(D3142,SQ!$A$19:$CC$52,HLOOKUP(MAIN!A3142,SQ!$B$18:$CC$56,39,FALSE),FALSE),"n/a")</f>
        <v>0</v>
      </c>
      <c r="N3142" s="46" t="s">
        <v>563</v>
      </c>
      <c r="O3142" s="46">
        <f>SUMIFS(MAN_ADJ!$L:$L,MAN_ADJ!$K:$K,MAIN!$D3142,MAN_ADJ!$J:$J,MAIN!$S3142)</f>
        <v>0</v>
      </c>
      <c r="P3142" s="25">
        <f t="shared" si="893"/>
        <v>0</v>
      </c>
      <c r="Q3142" s="28" t="str">
        <f t="shared" si="884"/>
        <v>n/a</v>
      </c>
      <c r="R3142" s="38">
        <f t="shared" si="883"/>
        <v>0</v>
      </c>
      <c r="S3142" s="17" t="s">
        <v>70</v>
      </c>
    </row>
    <row r="3143" spans="1:19" x14ac:dyDescent="0.25">
      <c r="A3143" s="17" t="s">
        <v>70</v>
      </c>
      <c r="B3143" s="17" t="s">
        <v>93</v>
      </c>
      <c r="C3143" s="17" t="s">
        <v>281</v>
      </c>
      <c r="D3143" s="17" t="s">
        <v>127</v>
      </c>
      <c r="E3143" s="24">
        <f>IF(U3143="SC",SUMIFS(SC!F:F,SC!A:A,MAIN!D3143,SC!B:B,MAIN!A3143),SUMIFS(Allocations!$H:$H,Allocations!$A:$A,MAIN!$A3143,Allocations!$B:$B,MAIN!$D3143))</f>
        <v>0</v>
      </c>
      <c r="F3143" s="24">
        <f>IF(U3143="SC",SUMIFS(SC!J:J,SC!A:A,MAIN!D3143,SC!B:B,MAIN!A3143),SUMIFS(Allocations!M:M,Allocations!A:A,MAIN!A3143,Allocations!B:B,MAIN!D3143))</f>
        <v>0</v>
      </c>
      <c r="G3143" s="24">
        <f t="shared" si="891"/>
        <v>0</v>
      </c>
      <c r="H3143" s="24">
        <f>IFERROR(VLOOKUP(S3143,Swaps_wk!$A$2:$AP$151,HLOOKUP(MAIN!D3143,Swaps_wk!$B$2:$AP$151,150,FALSE),FALSE),0)</f>
        <v>0</v>
      </c>
      <c r="I3143" s="24">
        <f>SUMIFS(PASTE_DQS_TRACKER!$D:$D,PASTE_DQS_TRACKER!$C:$C,MAIN!$A3143,PASTE_DQS_TRACKER!$B:$B,MAIN!$D3143)-SUMIFS(PASTE_DQS_TRACKER!$D:$D,PASTE_DQS_TRACKER!$C:$C,MAIN!A3143,PASTE_DQS_TRACKER!$E:$E,MAIN!$D3143)</f>
        <v>0</v>
      </c>
      <c r="J3143" s="25">
        <f t="shared" si="892"/>
        <v>0</v>
      </c>
      <c r="K3143" s="24">
        <f>IFERROR(IF(V3143="Flex",0,IF(D3143=$D$30,VLOOKUP(A3143,MMO_o10M_lease!$A$1:$F$51,5,FALSE),IF(D3143=$D$26,VLOOKUP(D3143,LANDINGS!$A$3:$BR$40,HLOOKUP(A3143,LANDINGS!$B$1:$CF$42,42,FALSE),FALSE)-IFERROR(VLOOKUP(A3143,MMO_o10M_lease!$A$1:$F$38,5,FALSE),0),VLOOKUP(D3143,LANDINGS!$A$3:$CF$40,HLOOKUP(A3143,LANDINGS!$B$1:$CF$42,42,FALSE),FALSE)))),0)</f>
        <v>0</v>
      </c>
      <c r="L3143" s="24">
        <f>SUMIFS(PASTE_FLEX_TRACKER!$D:$D,PASTE_FLEX_TRACKER!$F:$F,MAIN!$A3143,PASTE_FLEX_TRACKER!$B:$B,MAIN!$D3143)-SUMIFS(PASTE_FLEX_TRACKER!$D:$D,PASTE_FLEX_TRACKER!$C:$C,MAIN!$A3143,PASTE_FLEX_TRACKER!$B:$B,MAIN!$D3143)</f>
        <v>0</v>
      </c>
      <c r="M3143" s="24">
        <f>IFERROR(-VLOOKUP(D3143,SQ!$A$19:$CC$52,HLOOKUP(MAIN!A3143,SQ!$B$18:$CC$56,39,FALSE),FALSE),"n/a")</f>
        <v>0</v>
      </c>
      <c r="N3143" s="46" t="s">
        <v>563</v>
      </c>
      <c r="O3143" s="46">
        <f>SUMIFS(MAN_ADJ!$L:$L,MAN_ADJ!$K:$K,MAIN!$D3143,MAN_ADJ!$J:$J,MAIN!$S3143)</f>
        <v>0</v>
      </c>
      <c r="P3143" s="25">
        <f t="shared" si="893"/>
        <v>0</v>
      </c>
      <c r="Q3143" s="28" t="str">
        <f t="shared" si="884"/>
        <v>n/a</v>
      </c>
      <c r="R3143" s="38">
        <f t="shared" si="883"/>
        <v>0</v>
      </c>
      <c r="S3143" s="17" t="s">
        <v>70</v>
      </c>
    </row>
    <row r="3144" spans="1:19" x14ac:dyDescent="0.25">
      <c r="A3144" s="17" t="s">
        <v>70</v>
      </c>
      <c r="B3144" s="17" t="s">
        <v>93</v>
      </c>
      <c r="C3144" s="17" t="s">
        <v>281</v>
      </c>
      <c r="D3144" s="17" t="s">
        <v>184</v>
      </c>
      <c r="E3144" s="24">
        <f>IF(U3144="SC",SUMIFS(SC!F:F,SC!A:A,MAIN!D3144,SC!B:B,MAIN!A3144),SUMIFS(Allocations!$H:$H,Allocations!$A:$A,MAIN!$A3144,Allocations!$B:$B,MAIN!$D3144))</f>
        <v>0</v>
      </c>
      <c r="F3144" s="24">
        <f>IF(U3144="SC",SUMIFS(SC!J:J,SC!A:A,MAIN!D3144,SC!B:B,MAIN!A3144),SUMIFS(Allocations!M:M,Allocations!A:A,MAIN!A3144,Allocations!B:B,MAIN!D3144))</f>
        <v>0</v>
      </c>
      <c r="G3144" s="24">
        <f t="shared" ref="G3144:G3147" si="894">E3144+F3144</f>
        <v>0</v>
      </c>
      <c r="H3144" s="24">
        <f>IFERROR(VLOOKUP(S3144,Swaps_wk!$A$2:$AP$151,HLOOKUP(MAIN!D3144,Swaps_wk!$B$2:$AP$151,150,FALSE),FALSE),0)</f>
        <v>0</v>
      </c>
      <c r="I3144" s="24">
        <f>SUMIFS(PASTE_DQS_TRACKER!$D:$D,PASTE_DQS_TRACKER!$C:$C,MAIN!$A3144,PASTE_DQS_TRACKER!$B:$B,MAIN!$D3144)-SUMIFS(PASTE_DQS_TRACKER!$D:$D,PASTE_DQS_TRACKER!$C:$C,MAIN!A3144,PASTE_DQS_TRACKER!$E:$E,MAIN!$D3144)</f>
        <v>0</v>
      </c>
      <c r="J3144" s="25">
        <f t="shared" ref="J3144:J3147" si="895">G3144+I3144</f>
        <v>0</v>
      </c>
      <c r="K3144" s="24">
        <f>IFERROR(IF(V3144="Flex",0,IF(D3144=$D$30,VLOOKUP(A3144,MMO_o10M_lease!$A$1:$F$51,5,FALSE),IF(D3144=$D$26,VLOOKUP(D3144,LANDINGS!$A$3:$BR$40,HLOOKUP(A3144,LANDINGS!$B$1:$CF$42,42,FALSE),FALSE)-IFERROR(VLOOKUP(A3144,MMO_o10M_lease!$A$1:$F$38,5,FALSE),0),VLOOKUP(D3144,LANDINGS!$A$3:$CF$40,HLOOKUP(A3144,LANDINGS!$B$1:$CF$42,42,FALSE),FALSE)))),0)</f>
        <v>0</v>
      </c>
      <c r="L3144" s="24">
        <f>SUMIFS(PASTE_FLEX_TRACKER!$D:$D,PASTE_FLEX_TRACKER!$F:$F,MAIN!$A3144,PASTE_FLEX_TRACKER!$B:$B,MAIN!$D3144)-SUMIFS(PASTE_FLEX_TRACKER!$D:$D,PASTE_FLEX_TRACKER!$C:$C,MAIN!$A3144,PASTE_FLEX_TRACKER!$B:$B,MAIN!$D3144)</f>
        <v>0</v>
      </c>
      <c r="M3144" s="24" t="str">
        <f>IFERROR(-VLOOKUP(D3144,SQ!$A$19:$CC$52,HLOOKUP(MAIN!A3144,SQ!$B$18:$CC$56,39,FALSE),FALSE),"n/a")</f>
        <v>n/a</v>
      </c>
      <c r="N3144" s="46" t="s">
        <v>563</v>
      </c>
      <c r="O3144" s="46">
        <f>SUMIFS(MAN_ADJ!$L:$L,MAN_ADJ!$K:$K,MAIN!$D3144,MAN_ADJ!$J:$J,MAIN!$S3144)</f>
        <v>0</v>
      </c>
      <c r="P3144" s="25">
        <f t="shared" si="893"/>
        <v>0</v>
      </c>
      <c r="Q3144" s="28" t="str">
        <f t="shared" ref="Q3144:Q3147" si="896">IFERROR(P3144/J3144,"n/a")</f>
        <v>n/a</v>
      </c>
      <c r="R3144" s="38">
        <f t="shared" ref="R3144:R3147" si="897">J3144-P3144</f>
        <v>0</v>
      </c>
      <c r="S3144" s="17" t="s">
        <v>70</v>
      </c>
    </row>
    <row r="3145" spans="1:19" x14ac:dyDescent="0.25">
      <c r="A3145" s="17" t="s">
        <v>70</v>
      </c>
      <c r="B3145" s="17" t="s">
        <v>93</v>
      </c>
      <c r="C3145" s="17" t="s">
        <v>281</v>
      </c>
      <c r="D3145" s="17" t="s">
        <v>128</v>
      </c>
      <c r="E3145" s="24">
        <f>IF(U3145="SC",SUMIFS(SC!F:F,SC!A:A,MAIN!D3145,SC!B:B,MAIN!A3145),SUMIFS(Allocations!$H:$H,Allocations!$A:$A,MAIN!$A3145,Allocations!$B:$B,MAIN!$D3145))</f>
        <v>0</v>
      </c>
      <c r="F3145" s="24">
        <f>IF(U3145="SC",SUMIFS(SC!J:J,SC!A:A,MAIN!D3145,SC!B:B,MAIN!A3145),SUMIFS(Allocations!M:M,Allocations!A:A,MAIN!A3145,Allocations!B:B,MAIN!D3145))</f>
        <v>0</v>
      </c>
      <c r="G3145" s="24">
        <f t="shared" si="894"/>
        <v>0</v>
      </c>
      <c r="H3145" s="24">
        <f>IFERROR(VLOOKUP(S3145,Swaps_wk!$A$2:$AP$151,HLOOKUP(MAIN!D3145,Swaps_wk!$B$2:$AP$151,150,FALSE),FALSE),0)</f>
        <v>0</v>
      </c>
      <c r="I3145" s="24">
        <f>SUMIFS(PASTE_DQS_TRACKER!$D:$D,PASTE_DQS_TRACKER!$C:$C,MAIN!$A3145,PASTE_DQS_TRACKER!$B:$B,MAIN!$D3145)-SUMIFS(PASTE_DQS_TRACKER!$D:$D,PASTE_DQS_TRACKER!$C:$C,MAIN!A3145,PASTE_DQS_TRACKER!$E:$E,MAIN!$D3145)</f>
        <v>0</v>
      </c>
      <c r="J3145" s="25">
        <f t="shared" si="895"/>
        <v>0</v>
      </c>
      <c r="K3145" s="24">
        <f>IFERROR(IF(V3145="Flex",0,IF(D3145=$D$30,VLOOKUP(A3145,MMO_o10M_lease!$A$1:$F$51,5,FALSE),IF(D3145=$D$26,VLOOKUP(D3145,LANDINGS!$A$3:$BR$40,HLOOKUP(A3145,LANDINGS!$B$1:$CF$42,42,FALSE),FALSE)-IFERROR(VLOOKUP(A3145,MMO_o10M_lease!$A$1:$F$38,5,FALSE),0),VLOOKUP(D3145,LANDINGS!$A$3:$CF$40,HLOOKUP(A3145,LANDINGS!$B$1:$CF$42,42,FALSE),FALSE)))),0)</f>
        <v>0</v>
      </c>
      <c r="L3145" s="24">
        <f>SUMIFS(PASTE_FLEX_TRACKER!$D:$D,PASTE_FLEX_TRACKER!$F:$F,MAIN!$A3145,PASTE_FLEX_TRACKER!$B:$B,MAIN!$D3145)-SUMIFS(PASTE_FLEX_TRACKER!$D:$D,PASTE_FLEX_TRACKER!$C:$C,MAIN!$A3145,PASTE_FLEX_TRACKER!$B:$B,MAIN!$D3145)</f>
        <v>0</v>
      </c>
      <c r="M3145" s="24" t="str">
        <f>IFERROR(-VLOOKUP(D3145,SQ!$A$19:$CC$52,HLOOKUP(MAIN!A3145,SQ!$B$18:$CC$56,39,FALSE),FALSE),"n/a")</f>
        <v>n/a</v>
      </c>
      <c r="N3145" s="46" t="s">
        <v>563</v>
      </c>
      <c r="O3145" s="46">
        <f>SUMIFS(MAN_ADJ!$L:$L,MAN_ADJ!$K:$K,MAIN!$D3145,MAN_ADJ!$J:$J,MAIN!$S3145)</f>
        <v>0</v>
      </c>
      <c r="P3145" s="25">
        <f t="shared" si="893"/>
        <v>0</v>
      </c>
      <c r="Q3145" s="28" t="str">
        <f t="shared" si="896"/>
        <v>n/a</v>
      </c>
      <c r="R3145" s="38">
        <f t="shared" si="897"/>
        <v>0</v>
      </c>
      <c r="S3145" s="17" t="s">
        <v>70</v>
      </c>
    </row>
    <row r="3146" spans="1:19" x14ac:dyDescent="0.25">
      <c r="A3146" s="17" t="s">
        <v>70</v>
      </c>
      <c r="B3146" s="17" t="s">
        <v>93</v>
      </c>
      <c r="C3146" s="17" t="s">
        <v>281</v>
      </c>
      <c r="D3146" s="17" t="s">
        <v>129</v>
      </c>
      <c r="E3146" s="24">
        <f>IF(U3146="SC",SUMIFS(SC!F:F,SC!A:A,MAIN!D3146,SC!B:B,MAIN!A3146),SUMIFS(Allocations!$H:$H,Allocations!$A:$A,MAIN!$A3146,Allocations!$B:$B,MAIN!$D3146))</f>
        <v>0</v>
      </c>
      <c r="F3146" s="24">
        <f>IF(U3146="SC",SUMIFS(SC!J:J,SC!A:A,MAIN!D3146,SC!B:B,MAIN!A3146),SUMIFS(Allocations!M:M,Allocations!A:A,MAIN!A3146,Allocations!B:B,MAIN!D3146))</f>
        <v>0</v>
      </c>
      <c r="G3146" s="24">
        <f t="shared" si="894"/>
        <v>0</v>
      </c>
      <c r="H3146" s="24">
        <f>IFERROR(VLOOKUP(S3146,Swaps_wk!$A$2:$AP$151,HLOOKUP(MAIN!D3146,Swaps_wk!$B$2:$AP$151,150,FALSE),FALSE),0)</f>
        <v>0</v>
      </c>
      <c r="I3146" s="24">
        <f>SUMIFS(PASTE_DQS_TRACKER!$D:$D,PASTE_DQS_TRACKER!$C:$C,MAIN!$A3146,PASTE_DQS_TRACKER!$B:$B,MAIN!$D3146)-SUMIFS(PASTE_DQS_TRACKER!$D:$D,PASTE_DQS_TRACKER!$C:$C,MAIN!A3146,PASTE_DQS_TRACKER!$E:$E,MAIN!$D3146)</f>
        <v>0</v>
      </c>
      <c r="J3146" s="25">
        <f t="shared" si="895"/>
        <v>0</v>
      </c>
      <c r="K3146" s="24">
        <f>IFERROR(IF(V3146="Flex",0,IF(D3146=$D$30,VLOOKUP(A3146,MMO_o10M_lease!$A$1:$F$51,5,FALSE),IF(D3146=$D$26,VLOOKUP(D3146,LANDINGS!$A$3:$BR$40,HLOOKUP(A3146,LANDINGS!$B$1:$CF$42,42,FALSE),FALSE)-IFERROR(VLOOKUP(A3146,MMO_o10M_lease!$A$1:$F$38,5,FALSE),0),VLOOKUP(D3146,LANDINGS!$A$3:$CF$40,HLOOKUP(A3146,LANDINGS!$B$1:$CF$42,42,FALSE),FALSE)))),0)</f>
        <v>0</v>
      </c>
      <c r="L3146" s="24">
        <f>SUMIFS(PASTE_FLEX_TRACKER!$D:$D,PASTE_FLEX_TRACKER!$F:$F,MAIN!$A3146,PASTE_FLEX_TRACKER!$B:$B,MAIN!$D3146)-SUMIFS(PASTE_FLEX_TRACKER!$D:$D,PASTE_FLEX_TRACKER!$C:$C,MAIN!$A3146,PASTE_FLEX_TRACKER!$B:$B,MAIN!$D3146)</f>
        <v>0</v>
      </c>
      <c r="M3146" s="24" t="str">
        <f>IFERROR(-VLOOKUP(D3146,SQ!$A$19:$CC$52,HLOOKUP(MAIN!A3146,SQ!$B$18:$CC$56,39,FALSE),FALSE),"n/a")</f>
        <v>n/a</v>
      </c>
      <c r="N3146" s="46" t="s">
        <v>563</v>
      </c>
      <c r="O3146" s="46">
        <f>SUMIFS(MAN_ADJ!$L:$L,MAN_ADJ!$K:$K,MAIN!$D3146,MAN_ADJ!$J:$J,MAIN!$S3146)</f>
        <v>0</v>
      </c>
      <c r="P3146" s="25">
        <f t="shared" si="893"/>
        <v>0</v>
      </c>
      <c r="Q3146" s="28" t="str">
        <f t="shared" si="896"/>
        <v>n/a</v>
      </c>
      <c r="R3146" s="38">
        <f t="shared" si="897"/>
        <v>0</v>
      </c>
      <c r="S3146" s="17" t="s">
        <v>70</v>
      </c>
    </row>
    <row r="3147" spans="1:19" x14ac:dyDescent="0.25">
      <c r="A3147" s="17" t="s">
        <v>70</v>
      </c>
      <c r="B3147" s="17" t="s">
        <v>93</v>
      </c>
      <c r="C3147" s="17" t="s">
        <v>281</v>
      </c>
      <c r="D3147" s="17" t="s">
        <v>155</v>
      </c>
      <c r="E3147" s="24">
        <f>IF(U3147="SC",SUMIFS(SC!F:F,SC!A:A,MAIN!D3147,SC!B:B,MAIN!A3147),SUMIFS(Allocations!$H:$H,Allocations!$A:$A,MAIN!$A3147,Allocations!$B:$B,MAIN!$D3147))</f>
        <v>0</v>
      </c>
      <c r="F3147" s="24">
        <f>IF(U3147="SC",SUMIFS(SC!J:J,SC!A:A,MAIN!D3147,SC!B:B,MAIN!A3147),SUMIFS(Allocations!M:M,Allocations!A:A,MAIN!A3147,Allocations!B:B,MAIN!D3147))</f>
        <v>0</v>
      </c>
      <c r="G3147" s="24">
        <f t="shared" si="894"/>
        <v>0</v>
      </c>
      <c r="H3147" s="24">
        <f>IFERROR(VLOOKUP(S3147,Swaps_wk!$A$2:$AP$151,HLOOKUP(MAIN!D3147,Swaps_wk!$B$2:$AP$151,150,FALSE),FALSE),0)</f>
        <v>0</v>
      </c>
      <c r="I3147" s="24">
        <f>SUMIFS(PASTE_DQS_TRACKER!$D:$D,PASTE_DQS_TRACKER!$C:$C,MAIN!$A3147,PASTE_DQS_TRACKER!$B:$B,MAIN!$D3147)-SUMIFS(PASTE_DQS_TRACKER!$D:$D,PASTE_DQS_TRACKER!$C:$C,MAIN!A3147,PASTE_DQS_TRACKER!$E:$E,MAIN!$D3147)</f>
        <v>0</v>
      </c>
      <c r="J3147" s="25">
        <f t="shared" si="895"/>
        <v>0</v>
      </c>
      <c r="K3147" s="24">
        <f>IFERROR(IF(V3147="Flex",0,IF(D3147=$D$30,VLOOKUP(A3147,MMO_o10M_lease!$A$1:$F$51,5,FALSE),IF(D3147=$D$26,VLOOKUP(D3147,LANDINGS!$A$3:$BR$40,HLOOKUP(A3147,LANDINGS!$B$1:$CF$42,42,FALSE),FALSE)-IFERROR(VLOOKUP(A3147,MMO_o10M_lease!$A$1:$F$38,5,FALSE),0),VLOOKUP(D3147,LANDINGS!$A$3:$CF$40,HLOOKUP(A3147,LANDINGS!$B$1:$CF$42,42,FALSE),FALSE)))),0)</f>
        <v>0</v>
      </c>
      <c r="L3147" s="24">
        <f>SUMIFS(PASTE_FLEX_TRACKER!$D:$D,PASTE_FLEX_TRACKER!$F:$F,MAIN!$A3147,PASTE_FLEX_TRACKER!$B:$B,MAIN!$D3147)-SUMIFS(PASTE_FLEX_TRACKER!$D:$D,PASTE_FLEX_TRACKER!$C:$C,MAIN!$A3147,PASTE_FLEX_TRACKER!$B:$B,MAIN!$D3147)</f>
        <v>0</v>
      </c>
      <c r="M3147" s="24" t="str">
        <f>IFERROR(-VLOOKUP(D3147,SQ!$A$19:$CC$52,HLOOKUP(MAIN!A3147,SQ!$B$18:$CC$56,39,FALSE),FALSE),"n/a")</f>
        <v>n/a</v>
      </c>
      <c r="N3147" s="46" t="s">
        <v>563</v>
      </c>
      <c r="O3147" s="46">
        <f>SUMIFS(MAN_ADJ!$L:$L,MAN_ADJ!$K:$K,MAIN!$D3147,MAN_ADJ!$J:$J,MAIN!$S3147)</f>
        <v>0</v>
      </c>
      <c r="P3147" s="25">
        <f t="shared" si="893"/>
        <v>0</v>
      </c>
      <c r="Q3147" s="28" t="str">
        <f t="shared" si="896"/>
        <v>n/a</v>
      </c>
      <c r="R3147" s="38">
        <f t="shared" si="897"/>
        <v>0</v>
      </c>
      <c r="S3147" s="17" t="s">
        <v>70</v>
      </c>
    </row>
    <row r="3148" spans="1:19" x14ac:dyDescent="0.25">
      <c r="A3148" s="17" t="s">
        <v>70</v>
      </c>
      <c r="B3148" s="17" t="s">
        <v>93</v>
      </c>
      <c r="C3148" s="17" t="s">
        <v>281</v>
      </c>
      <c r="D3148" s="17" t="s">
        <v>130</v>
      </c>
      <c r="E3148" s="24">
        <f>IF(U3148="SC",SUMIFS(SC!F:F,SC!A:A,MAIN!D3148,SC!B:B,MAIN!A3148),SUMIFS(Allocations!$H:$H,Allocations!$A:$A,MAIN!$A3148,Allocations!$B:$B,MAIN!$D3148))</f>
        <v>0</v>
      </c>
      <c r="F3148" s="24">
        <f>IF(U3148="SC",SUMIFS(SC!J:J,SC!A:A,MAIN!D3148,SC!B:B,MAIN!A3148),SUMIFS(Allocations!M:M,Allocations!A:A,MAIN!A3148,Allocations!B:B,MAIN!D3148))</f>
        <v>0</v>
      </c>
      <c r="G3148" s="24">
        <f t="shared" si="891"/>
        <v>0</v>
      </c>
      <c r="H3148" s="24">
        <f>IFERROR(VLOOKUP(S3148,Swaps_wk!$A$2:$AP$151,HLOOKUP(MAIN!D3148,Swaps_wk!$B$2:$AP$151,150,FALSE),FALSE),0)</f>
        <v>0</v>
      </c>
      <c r="I3148" s="24">
        <f>SUMIFS(PASTE_DQS_TRACKER!$D:$D,PASTE_DQS_TRACKER!$C:$C,MAIN!$A3148,PASTE_DQS_TRACKER!$B:$B,MAIN!$D3148)-SUMIFS(PASTE_DQS_TRACKER!$D:$D,PASTE_DQS_TRACKER!$C:$C,MAIN!A3148,PASTE_DQS_TRACKER!$E:$E,MAIN!$D3148)</f>
        <v>0</v>
      </c>
      <c r="J3148" s="25">
        <f t="shared" si="892"/>
        <v>0</v>
      </c>
      <c r="K3148" s="24">
        <f>IFERROR(IF(V3148="Flex",0,IF(D3148=$D$30,VLOOKUP(A3148,MMO_o10M_lease!$A$1:$F$51,5,FALSE),IF(D3148=$D$26,VLOOKUP(D3148,LANDINGS!$A$3:$BR$40,HLOOKUP(A3148,LANDINGS!$B$1:$CF$42,42,FALSE),FALSE)-IFERROR(VLOOKUP(A3148,MMO_o10M_lease!$A$1:$F$38,5,FALSE),0),VLOOKUP(D3148,LANDINGS!$A$3:$CF$40,HLOOKUP(A3148,LANDINGS!$B$1:$CF$42,42,FALSE),FALSE)))),0)</f>
        <v>0</v>
      </c>
      <c r="L3148" s="24">
        <f>SUMIFS(PASTE_FLEX_TRACKER!$D:$D,PASTE_FLEX_TRACKER!$F:$F,MAIN!$A3148,PASTE_FLEX_TRACKER!$B:$B,MAIN!$D3148)-SUMIFS(PASTE_FLEX_TRACKER!$D:$D,PASTE_FLEX_TRACKER!$C:$C,MAIN!$A3148,PASTE_FLEX_TRACKER!$B:$B,MAIN!$D3148)</f>
        <v>0</v>
      </c>
      <c r="M3148" s="24" t="str">
        <f>IFERROR(-VLOOKUP(D3148,SQ!$A$19:$CC$52,HLOOKUP(MAIN!A3148,SQ!$B$18:$CC$56,39,FALSE),FALSE),"n/a")</f>
        <v>n/a</v>
      </c>
      <c r="N3148" s="46" t="s">
        <v>563</v>
      </c>
      <c r="O3148" s="46">
        <f>SUMIFS(MAN_ADJ!$L:$L,MAN_ADJ!$K:$K,MAIN!$D3148,MAN_ADJ!$J:$J,MAIN!$S3148)</f>
        <v>0</v>
      </c>
      <c r="P3148" s="25">
        <f t="shared" si="893"/>
        <v>0</v>
      </c>
      <c r="Q3148" s="28" t="str">
        <f t="shared" si="884"/>
        <v>n/a</v>
      </c>
      <c r="R3148" s="38">
        <f t="shared" si="883"/>
        <v>0</v>
      </c>
      <c r="S3148" s="17" t="s">
        <v>70</v>
      </c>
    </row>
    <row r="3149" spans="1:19" x14ac:dyDescent="0.25">
      <c r="A3149" s="26" t="s">
        <v>70</v>
      </c>
      <c r="B3149" s="26" t="s">
        <v>93</v>
      </c>
      <c r="C3149" s="26" t="s">
        <v>281</v>
      </c>
      <c r="D3149" s="26" t="s">
        <v>131</v>
      </c>
      <c r="E3149" s="27">
        <f t="shared" ref="E3149:M3149" si="898">SUM(E3111:E3148)</f>
        <v>1857.0240000000003</v>
      </c>
      <c r="F3149" s="27">
        <f t="shared" si="898"/>
        <v>171.89900000000003</v>
      </c>
      <c r="G3149" s="27">
        <f t="shared" si="898"/>
        <v>2028.9230000000002</v>
      </c>
      <c r="H3149" s="27">
        <f>IFERROR(VLOOKUP(S3149,Swaps_wk!$A$2:$AP$151,HLOOKUP(MAIN!D3149,Swaps_wk!$B$2:$AP$151,150,FALSE),FALSE),0)</f>
        <v>0</v>
      </c>
      <c r="I3149" s="27">
        <f t="shared" si="898"/>
        <v>-1.7763568394002505E-15</v>
      </c>
      <c r="J3149" s="25">
        <f t="shared" si="898"/>
        <v>2028.9230000000002</v>
      </c>
      <c r="K3149" s="27">
        <f t="shared" si="898"/>
        <v>157.886</v>
      </c>
      <c r="L3149" s="27">
        <f t="shared" si="898"/>
        <v>24.3</v>
      </c>
      <c r="M3149" s="27">
        <f t="shared" si="898"/>
        <v>-5</v>
      </c>
      <c r="N3149" s="46" t="s">
        <v>563</v>
      </c>
      <c r="O3149" s="27">
        <f>SUM(O3111:O3148)</f>
        <v>0</v>
      </c>
      <c r="P3149" s="25">
        <f t="shared" ref="P3149" si="899">SUM(P3111:P3148)</f>
        <v>177.18600000000001</v>
      </c>
      <c r="Q3149" s="28">
        <f t="shared" si="884"/>
        <v>8.7330076104415982E-2</v>
      </c>
      <c r="R3149" s="38">
        <f t="shared" ref="R3149:R3214" si="900">J3149-P3149</f>
        <v>1851.7370000000003</v>
      </c>
      <c r="S3149" s="17" t="s">
        <v>70</v>
      </c>
    </row>
    <row r="3150" spans="1:19" x14ac:dyDescent="0.25">
      <c r="A3150" s="17" t="s">
        <v>282</v>
      </c>
      <c r="B3150" s="17" t="s">
        <v>180</v>
      </c>
      <c r="C3150" s="17" t="s">
        <v>283</v>
      </c>
      <c r="D3150" s="17" t="s">
        <v>95</v>
      </c>
      <c r="E3150" s="24">
        <f>IF(U3150="SC",SUMIFS(SC!F:F,SC!A:A,MAIN!D3150,SC!B:B,MAIN!A3150),SUMIFS(Allocations!$H:$H,Allocations!$A:$A,MAIN!$A3150,Allocations!$B:$B,MAIN!$D3150))</f>
        <v>15886.8</v>
      </c>
      <c r="F3150" s="24">
        <f>IF(U3150="SC",SUMIFS(SC!J:J,SC!A:A,MAIN!D3150,SC!B:B,MAIN!A3150),SUMIFS(Allocations!M:M,Allocations!A:A,MAIN!A3150,Allocations!B:B,MAIN!D3150))</f>
        <v>167.46</v>
      </c>
      <c r="G3150" s="24">
        <f t="shared" ref="G3150:G3187" si="901">E3150+F3150</f>
        <v>16054.259999999998</v>
      </c>
      <c r="H3150" s="24">
        <f>IFERROR(VLOOKUP(S3150,Swaps_wk!$A$2:$AP$151,HLOOKUP(MAIN!D3150,Swaps_wk!$B$2:$AP$151,150,FALSE),FALSE),0)</f>
        <v>400</v>
      </c>
      <c r="I3150" s="24">
        <f>SUMIFS(PASTE_DQS_TRACKER!$D:$D,PASTE_DQS_TRACKER!$C:$C,MAIN!$A3150,PASTE_DQS_TRACKER!$B:$B,MAIN!$D3150)-SUMIFS(PASTE_DQS_TRACKER!$D:$D,PASTE_DQS_TRACKER!$C:$C,MAIN!A3150,PASTE_DQS_TRACKER!$E:$E,MAIN!$D3150)</f>
        <v>546</v>
      </c>
      <c r="J3150" s="25">
        <f t="shared" ref="J3150:J3187" si="902">G3150+I3150</f>
        <v>16600.259999999998</v>
      </c>
      <c r="K3150" s="24">
        <f>IFERROR(IF(V3150="Flex",0,IF(D3150=$D$30,VLOOKUP(A3150,MMO_o10M_lease!$A$1:$F$51,5,FALSE),IF(D3150=$D$26,VLOOKUP(D3150,LANDINGS!$A$3:$BR$40,HLOOKUP(A3150,LANDINGS!$B$1:$CF$42,42,FALSE),FALSE)-IFERROR(VLOOKUP(A3150,MMO_o10M_lease!$A$1:$F$38,5,FALSE),0),VLOOKUP(D3150,LANDINGS!$A$3:$CF$40,HLOOKUP(A3150,LANDINGS!$B$1:$CF$42,42,FALSE),FALSE)))),0)</f>
        <v>15953.382</v>
      </c>
      <c r="L3150" s="24">
        <f>SUMIFS(PASTE_FLEX_TRACKER!$D:$D,PASTE_FLEX_TRACKER!$F:$F,MAIN!$A3150,PASTE_FLEX_TRACKER!$B:$B,MAIN!$D3150)-SUMIFS(PASTE_FLEX_TRACKER!$D:$D,PASTE_FLEX_TRACKER!$C:$C,MAIN!$A3150,PASTE_FLEX_TRACKER!$B:$B,MAIN!$D3150)</f>
        <v>0</v>
      </c>
      <c r="M3150" s="24">
        <f>IFERROR(-VLOOKUP(D3150,SQ!$A$19:$CC$52,HLOOKUP(MAIN!A3150,SQ!$B$18:$CC$56,39,FALSE),FALSE),"n/a")</f>
        <v>0</v>
      </c>
      <c r="N3150" s="46" t="s">
        <v>563</v>
      </c>
      <c r="O3150" s="46">
        <f>SUMIFS(MAN_ADJ!$L:$L,MAN_ADJ!$K:$K,MAIN!$D3150,MAN_ADJ!$J:$J,MAIN!$S3150)</f>
        <v>0</v>
      </c>
      <c r="P3150" s="25">
        <f t="shared" ref="P3150:P3187" si="903">SUM(K3150:O3150)</f>
        <v>15953.382</v>
      </c>
      <c r="Q3150" s="28">
        <f t="shared" si="884"/>
        <v>0.96103205612442222</v>
      </c>
      <c r="R3150" s="38">
        <f t="shared" si="900"/>
        <v>646.87799999999879</v>
      </c>
      <c r="S3150" s="17" t="s">
        <v>282</v>
      </c>
    </row>
    <row r="3151" spans="1:19" x14ac:dyDescent="0.25">
      <c r="A3151" s="17" t="s">
        <v>282</v>
      </c>
      <c r="B3151" s="17" t="s">
        <v>180</v>
      </c>
      <c r="C3151" s="17" t="s">
        <v>283</v>
      </c>
      <c r="D3151" s="17" t="s">
        <v>96</v>
      </c>
      <c r="E3151" s="24">
        <f>IF(U3151="SC",SUMIFS(SC!F:F,SC!A:A,MAIN!D3151,SC!B:B,MAIN!A3151),SUMIFS(Allocations!$H:$H,Allocations!$A:$A,MAIN!$A3151,Allocations!$B:$B,MAIN!$D3151))</f>
        <v>0</v>
      </c>
      <c r="F3151" s="24">
        <f>IF(U3151="SC",SUMIFS(SC!J:J,SC!A:A,MAIN!D3151,SC!B:B,MAIN!A3151),SUMIFS(Allocations!M:M,Allocations!A:A,MAIN!A3151,Allocations!B:B,MAIN!D3151))</f>
        <v>0</v>
      </c>
      <c r="G3151" s="24">
        <f t="shared" si="901"/>
        <v>0</v>
      </c>
      <c r="H3151" s="24">
        <f>IFERROR(VLOOKUP(S3151,Swaps_wk!$A$2:$AP$151,HLOOKUP(MAIN!D3151,Swaps_wk!$B$2:$AP$151,150,FALSE),FALSE),0)</f>
        <v>0</v>
      </c>
      <c r="I3151" s="24">
        <f>SUMIFS(PASTE_DQS_TRACKER!$D:$D,PASTE_DQS_TRACKER!$C:$C,MAIN!$A3151,PASTE_DQS_TRACKER!$B:$B,MAIN!$D3151)-SUMIFS(PASTE_DQS_TRACKER!$D:$D,PASTE_DQS_TRACKER!$C:$C,MAIN!A3151,PASTE_DQS_TRACKER!$E:$E,MAIN!$D3151)</f>
        <v>0</v>
      </c>
      <c r="J3151" s="25">
        <f t="shared" si="902"/>
        <v>0</v>
      </c>
      <c r="K3151" s="24">
        <f>IFERROR(IF(V3151="Flex",0,IF(D3151=$D$30,VLOOKUP(A3151,MMO_o10M_lease!$A$1:$F$51,5,FALSE),IF(D3151=$D$26,VLOOKUP(D3151,LANDINGS!$A$3:$BR$40,HLOOKUP(A3151,LANDINGS!$B$1:$CF$42,42,FALSE),FALSE)-IFERROR(VLOOKUP(A3151,MMO_o10M_lease!$A$1:$F$38,5,FALSE),0),VLOOKUP(D3151,LANDINGS!$A$3:$CF$40,HLOOKUP(A3151,LANDINGS!$B$1:$CF$42,42,FALSE),FALSE)))),0)</f>
        <v>0</v>
      </c>
      <c r="L3151" s="24">
        <f>SUMIFS(PASTE_FLEX_TRACKER!$D:$D,PASTE_FLEX_TRACKER!$F:$F,MAIN!$A3151,PASTE_FLEX_TRACKER!$B:$B,MAIN!$D3151)-SUMIFS(PASTE_FLEX_TRACKER!$D:$D,PASTE_FLEX_TRACKER!$C:$C,MAIN!$A3151,PASTE_FLEX_TRACKER!$B:$B,MAIN!$D3151)</f>
        <v>0</v>
      </c>
      <c r="M3151" s="24">
        <f>IFERROR(-VLOOKUP(D3151,SQ!$A$19:$CC$52,HLOOKUP(MAIN!A3151,SQ!$B$18:$CC$56,39,FALSE),FALSE),"n/a")</f>
        <v>0</v>
      </c>
      <c r="N3151" s="46" t="s">
        <v>563</v>
      </c>
      <c r="O3151" s="46">
        <f>SUMIFS(MAN_ADJ!$L:$L,MAN_ADJ!$K:$K,MAIN!$D3151,MAN_ADJ!$J:$J,MAIN!$S3151)</f>
        <v>0</v>
      </c>
      <c r="P3151" s="25">
        <f t="shared" si="903"/>
        <v>0</v>
      </c>
      <c r="Q3151" s="28" t="str">
        <f t="shared" si="884"/>
        <v>n/a</v>
      </c>
      <c r="R3151" s="38">
        <f t="shared" si="900"/>
        <v>0</v>
      </c>
      <c r="S3151" s="17" t="s">
        <v>282</v>
      </c>
    </row>
    <row r="3152" spans="1:19" x14ac:dyDescent="0.25">
      <c r="A3152" s="17" t="s">
        <v>282</v>
      </c>
      <c r="B3152" s="17" t="s">
        <v>180</v>
      </c>
      <c r="C3152" s="17" t="s">
        <v>283</v>
      </c>
      <c r="D3152" s="17" t="s">
        <v>97</v>
      </c>
      <c r="E3152" s="24">
        <f>IF(U3152="SC",SUMIFS(SC!F:F,SC!A:A,MAIN!D3152,SC!B:B,MAIN!A3152),SUMIFS(Allocations!$H:$H,Allocations!$A:$A,MAIN!$A3152,Allocations!$B:$B,MAIN!$D3152))</f>
        <v>0</v>
      </c>
      <c r="F3152" s="24">
        <f>IF(U3152="SC",SUMIFS(SC!J:J,SC!A:A,MAIN!D3152,SC!B:B,MAIN!A3152),SUMIFS(Allocations!M:M,Allocations!A:A,MAIN!A3152,Allocations!B:B,MAIN!D3152))</f>
        <v>0</v>
      </c>
      <c r="G3152" s="24">
        <f t="shared" si="901"/>
        <v>0</v>
      </c>
      <c r="H3152" s="24">
        <f>IFERROR(VLOOKUP(S3152,Swaps_wk!$A$2:$AP$151,HLOOKUP(MAIN!D3152,Swaps_wk!$B$2:$AP$151,150,FALSE),FALSE),0)</f>
        <v>0</v>
      </c>
      <c r="I3152" s="24">
        <f>SUMIFS(PASTE_DQS_TRACKER!$D:$D,PASTE_DQS_TRACKER!$C:$C,MAIN!$A3152,PASTE_DQS_TRACKER!$B:$B,MAIN!$D3152)-SUMIFS(PASTE_DQS_TRACKER!$D:$D,PASTE_DQS_TRACKER!$C:$C,MAIN!A3152,PASTE_DQS_TRACKER!$E:$E,MAIN!$D3152)</f>
        <v>0</v>
      </c>
      <c r="J3152" s="25">
        <f t="shared" si="902"/>
        <v>0</v>
      </c>
      <c r="K3152" s="24">
        <f>IFERROR(IF(V3152="Flex",0,IF(D3152=$D$30,VLOOKUP(A3152,MMO_o10M_lease!$A$1:$F$51,5,FALSE),IF(D3152=$D$26,VLOOKUP(D3152,LANDINGS!$A$3:$BR$40,HLOOKUP(A3152,LANDINGS!$B$1:$CF$42,42,FALSE),FALSE)-IFERROR(VLOOKUP(A3152,MMO_o10M_lease!$A$1:$F$38,5,FALSE),0),VLOOKUP(D3152,LANDINGS!$A$3:$CF$40,HLOOKUP(A3152,LANDINGS!$B$1:$CF$42,42,FALSE),FALSE)))),0)</f>
        <v>0</v>
      </c>
      <c r="L3152" s="24">
        <f>SUMIFS(PASTE_FLEX_TRACKER!$D:$D,PASTE_FLEX_TRACKER!$F:$F,MAIN!$A3152,PASTE_FLEX_TRACKER!$B:$B,MAIN!$D3152)-SUMIFS(PASTE_FLEX_TRACKER!$D:$D,PASTE_FLEX_TRACKER!$C:$C,MAIN!$A3152,PASTE_FLEX_TRACKER!$B:$B,MAIN!$D3152)</f>
        <v>0</v>
      </c>
      <c r="M3152" s="24">
        <f>IFERROR(-VLOOKUP(D3152,SQ!$A$19:$CC$52,HLOOKUP(MAIN!A3152,SQ!$B$18:$CC$56,39,FALSE),FALSE),"n/a")</f>
        <v>0</v>
      </c>
      <c r="N3152" s="46" t="s">
        <v>563</v>
      </c>
      <c r="O3152" s="46">
        <f>SUMIFS(MAN_ADJ!$L:$L,MAN_ADJ!$K:$K,MAIN!$D3152,MAN_ADJ!$J:$J,MAIN!$S3152)</f>
        <v>0</v>
      </c>
      <c r="P3152" s="25">
        <f t="shared" si="903"/>
        <v>0</v>
      </c>
      <c r="Q3152" s="28" t="str">
        <f t="shared" si="884"/>
        <v>n/a</v>
      </c>
      <c r="R3152" s="38">
        <f t="shared" si="900"/>
        <v>0</v>
      </c>
      <c r="S3152" s="17" t="s">
        <v>282</v>
      </c>
    </row>
    <row r="3153" spans="1:19" x14ac:dyDescent="0.25">
      <c r="A3153" s="17" t="s">
        <v>282</v>
      </c>
      <c r="B3153" s="17" t="s">
        <v>180</v>
      </c>
      <c r="C3153" s="17" t="s">
        <v>283</v>
      </c>
      <c r="D3153" s="17" t="s">
        <v>98</v>
      </c>
      <c r="E3153" s="24">
        <f>IF(U3153="SC",SUMIFS(SC!F:F,SC!A:A,MAIN!D3153,SC!B:B,MAIN!A3153),SUMIFS(Allocations!$H:$H,Allocations!$A:$A,MAIN!$A3153,Allocations!$B:$B,MAIN!$D3153))</f>
        <v>24785.3</v>
      </c>
      <c r="F3153" s="24">
        <f>IF(U3153="SC",SUMIFS(SC!J:J,SC!A:A,MAIN!D3153,SC!B:B,MAIN!A3153),SUMIFS(Allocations!M:M,Allocations!A:A,MAIN!A3153,Allocations!B:B,MAIN!D3153))</f>
        <v>291.94299999999998</v>
      </c>
      <c r="G3153" s="24">
        <f t="shared" si="901"/>
        <v>25077.242999999999</v>
      </c>
      <c r="H3153" s="24">
        <f>IFERROR(VLOOKUP(S3153,Swaps_wk!$A$2:$AP$151,HLOOKUP(MAIN!D3153,Swaps_wk!$B$2:$AP$151,150,FALSE),FALSE),0)</f>
        <v>0</v>
      </c>
      <c r="I3153" s="24">
        <f>SUMIFS(PASTE_DQS_TRACKER!$D:$D,PASTE_DQS_TRACKER!$C:$C,MAIN!$A3153,PASTE_DQS_TRACKER!$B:$B,MAIN!$D3153)-SUMIFS(PASTE_DQS_TRACKER!$D:$D,PASTE_DQS_TRACKER!$C:$C,MAIN!A3153,PASTE_DQS_TRACKER!$E:$E,MAIN!$D3153)</f>
        <v>54</v>
      </c>
      <c r="J3153" s="25">
        <f t="shared" si="902"/>
        <v>25131.242999999999</v>
      </c>
      <c r="K3153" s="24">
        <f>IFERROR(IF(V3153="Flex",0,IF(D3153=$D$30,VLOOKUP(A3153,MMO_o10M_lease!$A$1:$F$51,5,FALSE),IF(D3153=$D$26,VLOOKUP(D3153,LANDINGS!$A$3:$BR$40,HLOOKUP(A3153,LANDINGS!$B$1:$CF$42,42,FALSE),FALSE)-IFERROR(VLOOKUP(A3153,MMO_o10M_lease!$A$1:$F$38,5,FALSE),0),VLOOKUP(D3153,LANDINGS!$A$3:$CF$40,HLOOKUP(A3153,LANDINGS!$B$1:$CF$42,42,FALSE),FALSE)))),0)</f>
        <v>25294.560999999998</v>
      </c>
      <c r="L3153" s="24">
        <f>SUMIFS(PASTE_FLEX_TRACKER!$D:$D,PASTE_FLEX_TRACKER!$F:$F,MAIN!$A3153,PASTE_FLEX_TRACKER!$B:$B,MAIN!$D3153)-SUMIFS(PASTE_FLEX_TRACKER!$D:$D,PASTE_FLEX_TRACKER!$C:$C,MAIN!$A3153,PASTE_FLEX_TRACKER!$B:$B,MAIN!$D3153)</f>
        <v>0</v>
      </c>
      <c r="M3153" s="24">
        <f>IFERROR(-VLOOKUP(D3153,SQ!$A$19:$CC$52,HLOOKUP(MAIN!A3153,SQ!$B$18:$CC$56,39,FALSE),FALSE),"n/a")</f>
        <v>0</v>
      </c>
      <c r="N3153" s="46" t="s">
        <v>563</v>
      </c>
      <c r="O3153" s="46">
        <f>SUMIFS(MAN_ADJ!$L:$L,MAN_ADJ!$K:$K,MAIN!$D3153,MAN_ADJ!$J:$J,MAIN!$S3153)</f>
        <v>0</v>
      </c>
      <c r="P3153" s="25">
        <f t="shared" si="903"/>
        <v>25294.560999999998</v>
      </c>
      <c r="Q3153" s="28">
        <f t="shared" si="884"/>
        <v>1.006498604147833</v>
      </c>
      <c r="R3153" s="38">
        <f t="shared" si="900"/>
        <v>-163.3179999999993</v>
      </c>
      <c r="S3153" s="17" t="s">
        <v>282</v>
      </c>
    </row>
    <row r="3154" spans="1:19" x14ac:dyDescent="0.25">
      <c r="A3154" s="17" t="s">
        <v>282</v>
      </c>
      <c r="B3154" s="17" t="s">
        <v>180</v>
      </c>
      <c r="C3154" s="17" t="s">
        <v>283</v>
      </c>
      <c r="D3154" s="17" t="s">
        <v>99</v>
      </c>
      <c r="E3154" s="24">
        <f>IF(U3154="SC",SUMIFS(SC!F:F,SC!A:A,MAIN!D3154,SC!B:B,MAIN!A3154),SUMIFS(Allocations!$H:$H,Allocations!$A:$A,MAIN!$A3154,Allocations!$B:$B,MAIN!$D3154))</f>
        <v>0</v>
      </c>
      <c r="F3154" s="24">
        <f>IF(U3154="SC",SUMIFS(SC!J:J,SC!A:A,MAIN!D3154,SC!B:B,MAIN!A3154),SUMIFS(Allocations!M:M,Allocations!A:A,MAIN!A3154,Allocations!B:B,MAIN!D3154))</f>
        <v>0</v>
      </c>
      <c r="G3154" s="24">
        <f t="shared" si="901"/>
        <v>0</v>
      </c>
      <c r="H3154" s="24">
        <f>IFERROR(VLOOKUP(S3154,Swaps_wk!$A$2:$AP$151,HLOOKUP(MAIN!D3154,Swaps_wk!$B$2:$AP$151,150,FALSE),FALSE),0)</f>
        <v>0</v>
      </c>
      <c r="I3154" s="24">
        <f>SUMIFS(PASTE_DQS_TRACKER!$D:$D,PASTE_DQS_TRACKER!$C:$C,MAIN!$A3154,PASTE_DQS_TRACKER!$B:$B,MAIN!$D3154)-SUMIFS(PASTE_DQS_TRACKER!$D:$D,PASTE_DQS_TRACKER!$C:$C,MAIN!A3154,PASTE_DQS_TRACKER!$E:$E,MAIN!$D3154)</f>
        <v>0</v>
      </c>
      <c r="J3154" s="25">
        <f t="shared" si="902"/>
        <v>0</v>
      </c>
      <c r="K3154" s="24">
        <f>IFERROR(IF(V3154="Flex",0,IF(D3154=$D$30,VLOOKUP(A3154,MMO_o10M_lease!$A$1:$F$51,5,FALSE),IF(D3154=$D$26,VLOOKUP(D3154,LANDINGS!$A$3:$BR$40,HLOOKUP(A3154,LANDINGS!$B$1:$CF$42,42,FALSE),FALSE)-IFERROR(VLOOKUP(A3154,MMO_o10M_lease!$A$1:$F$38,5,FALSE),0),VLOOKUP(D3154,LANDINGS!$A$3:$CF$40,HLOOKUP(A3154,LANDINGS!$B$1:$CF$42,42,FALSE),FALSE)))),0)</f>
        <v>0</v>
      </c>
      <c r="L3154" s="24">
        <f>SUMIFS(PASTE_FLEX_TRACKER!$D:$D,PASTE_FLEX_TRACKER!$F:$F,MAIN!$A3154,PASTE_FLEX_TRACKER!$B:$B,MAIN!$D3154)-SUMIFS(PASTE_FLEX_TRACKER!$D:$D,PASTE_FLEX_TRACKER!$C:$C,MAIN!$A3154,PASTE_FLEX_TRACKER!$B:$B,MAIN!$D3154)</f>
        <v>0</v>
      </c>
      <c r="M3154" s="24">
        <f>IFERROR(-VLOOKUP(D3154,SQ!$A$19:$CC$52,HLOOKUP(MAIN!A3154,SQ!$B$18:$CC$56,39,FALSE),FALSE),"n/a")</f>
        <v>0</v>
      </c>
      <c r="N3154" s="46" t="s">
        <v>563</v>
      </c>
      <c r="O3154" s="46">
        <f>SUMIFS(MAN_ADJ!$L:$L,MAN_ADJ!$K:$K,MAIN!$D3154,MAN_ADJ!$J:$J,MAIN!$S3154)</f>
        <v>0</v>
      </c>
      <c r="P3154" s="25">
        <f t="shared" si="903"/>
        <v>0</v>
      </c>
      <c r="Q3154" s="28" t="str">
        <f t="shared" si="884"/>
        <v>n/a</v>
      </c>
      <c r="R3154" s="38">
        <f t="shared" si="900"/>
        <v>0</v>
      </c>
      <c r="S3154" s="17" t="s">
        <v>282</v>
      </c>
    </row>
    <row r="3155" spans="1:19" x14ac:dyDescent="0.25">
      <c r="A3155" s="17" t="s">
        <v>282</v>
      </c>
      <c r="B3155" s="17" t="s">
        <v>180</v>
      </c>
      <c r="C3155" s="17" t="s">
        <v>283</v>
      </c>
      <c r="D3155" s="17" t="s">
        <v>100</v>
      </c>
      <c r="E3155" s="24">
        <f>IF(U3155="SC",SUMIFS(SC!F:F,SC!A:A,MAIN!D3155,SC!B:B,MAIN!A3155),SUMIFS(Allocations!$H:$H,Allocations!$A:$A,MAIN!$A3155,Allocations!$B:$B,MAIN!$D3155))</f>
        <v>0</v>
      </c>
      <c r="F3155" s="24">
        <f>IF(U3155="SC",SUMIFS(SC!J:J,SC!A:A,MAIN!D3155,SC!B:B,MAIN!A3155),SUMIFS(Allocations!M:M,Allocations!A:A,MAIN!A3155,Allocations!B:B,MAIN!D3155))</f>
        <v>0</v>
      </c>
      <c r="G3155" s="24">
        <f t="shared" si="901"/>
        <v>0</v>
      </c>
      <c r="H3155" s="24">
        <f>IFERROR(VLOOKUP(S3155,Swaps_wk!$A$2:$AP$151,HLOOKUP(MAIN!D3155,Swaps_wk!$B$2:$AP$151,150,FALSE),FALSE),0)</f>
        <v>0</v>
      </c>
      <c r="I3155" s="24">
        <f>SUMIFS(PASTE_DQS_TRACKER!$D:$D,PASTE_DQS_TRACKER!$C:$C,MAIN!$A3155,PASTE_DQS_TRACKER!$B:$B,MAIN!$D3155)-SUMIFS(PASTE_DQS_TRACKER!$D:$D,PASTE_DQS_TRACKER!$C:$C,MAIN!A3155,PASTE_DQS_TRACKER!$E:$E,MAIN!$D3155)</f>
        <v>0</v>
      </c>
      <c r="J3155" s="25">
        <f t="shared" si="902"/>
        <v>0</v>
      </c>
      <c r="K3155" s="24">
        <f>IFERROR(IF(V3155="Flex",0,IF(D3155=$D$30,VLOOKUP(A3155,MMO_o10M_lease!$A$1:$F$51,5,FALSE),IF(D3155=$D$26,VLOOKUP(D3155,LANDINGS!$A$3:$BR$40,HLOOKUP(A3155,LANDINGS!$B$1:$CF$42,42,FALSE),FALSE)-IFERROR(VLOOKUP(A3155,MMO_o10M_lease!$A$1:$F$38,5,FALSE),0),VLOOKUP(D3155,LANDINGS!$A$3:$CF$40,HLOOKUP(A3155,LANDINGS!$B$1:$CF$42,42,FALSE),FALSE)))),0)</f>
        <v>0</v>
      </c>
      <c r="L3155" s="24">
        <f>SUMIFS(PASTE_FLEX_TRACKER!$D:$D,PASTE_FLEX_TRACKER!$F:$F,MAIN!$A3155,PASTE_FLEX_TRACKER!$B:$B,MAIN!$D3155)-SUMIFS(PASTE_FLEX_TRACKER!$D:$D,PASTE_FLEX_TRACKER!$C:$C,MAIN!$A3155,PASTE_FLEX_TRACKER!$B:$B,MAIN!$D3155)</f>
        <v>0</v>
      </c>
      <c r="M3155" s="24">
        <f>IFERROR(-VLOOKUP(D3155,SQ!$A$19:$CC$52,HLOOKUP(MAIN!A3155,SQ!$B$18:$CC$56,39,FALSE),FALSE),"n/a")</f>
        <v>0</v>
      </c>
      <c r="N3155" s="46" t="s">
        <v>563</v>
      </c>
      <c r="O3155" s="46">
        <f>SUMIFS(MAN_ADJ!$L:$L,MAN_ADJ!$K:$K,MAIN!$D3155,MAN_ADJ!$J:$J,MAIN!$S3155)</f>
        <v>0</v>
      </c>
      <c r="P3155" s="25">
        <f t="shared" si="903"/>
        <v>0</v>
      </c>
      <c r="Q3155" s="28" t="str">
        <f t="shared" si="884"/>
        <v>n/a</v>
      </c>
      <c r="R3155" s="38">
        <f t="shared" si="900"/>
        <v>0</v>
      </c>
      <c r="S3155" s="17" t="s">
        <v>282</v>
      </c>
    </row>
    <row r="3156" spans="1:19" x14ac:dyDescent="0.25">
      <c r="A3156" s="17" t="s">
        <v>282</v>
      </c>
      <c r="B3156" s="17" t="s">
        <v>180</v>
      </c>
      <c r="C3156" s="17" t="s">
        <v>283</v>
      </c>
      <c r="D3156" s="17" t="s">
        <v>101</v>
      </c>
      <c r="E3156" s="24">
        <f>IF(U3156="SC",SUMIFS(SC!F:F,SC!A:A,MAIN!D3156,SC!B:B,MAIN!A3156),SUMIFS(Allocations!$H:$H,Allocations!$A:$A,MAIN!$A3156,Allocations!$B:$B,MAIN!$D3156))</f>
        <v>0</v>
      </c>
      <c r="F3156" s="24">
        <f>IF(U3156="SC",SUMIFS(SC!J:J,SC!A:A,MAIN!D3156,SC!B:B,MAIN!A3156),SUMIFS(Allocations!M:M,Allocations!A:A,MAIN!A3156,Allocations!B:B,MAIN!D3156))</f>
        <v>0</v>
      </c>
      <c r="G3156" s="24">
        <f t="shared" si="901"/>
        <v>0</v>
      </c>
      <c r="H3156" s="24">
        <f>IFERROR(VLOOKUP(S3156,Swaps_wk!$A$2:$AP$151,HLOOKUP(MAIN!D3156,Swaps_wk!$B$2:$AP$151,150,FALSE),FALSE),0)</f>
        <v>0</v>
      </c>
      <c r="I3156" s="24">
        <f>SUMIFS(PASTE_DQS_TRACKER!$D:$D,PASTE_DQS_TRACKER!$C:$C,MAIN!$A3156,PASTE_DQS_TRACKER!$B:$B,MAIN!$D3156)-SUMIFS(PASTE_DQS_TRACKER!$D:$D,PASTE_DQS_TRACKER!$C:$C,MAIN!A3156,PASTE_DQS_TRACKER!$E:$E,MAIN!$D3156)</f>
        <v>0</v>
      </c>
      <c r="J3156" s="25">
        <f t="shared" si="902"/>
        <v>0</v>
      </c>
      <c r="K3156" s="24">
        <f>IFERROR(IF(V3156="Flex",0,IF(D3156=$D$30,VLOOKUP(A3156,MMO_o10M_lease!$A$1:$F$51,5,FALSE),IF(D3156=$D$26,VLOOKUP(D3156,LANDINGS!$A$3:$BR$40,HLOOKUP(A3156,LANDINGS!$B$1:$CF$42,42,FALSE),FALSE)-IFERROR(VLOOKUP(A3156,MMO_o10M_lease!$A$1:$F$38,5,FALSE),0),VLOOKUP(D3156,LANDINGS!$A$3:$CF$40,HLOOKUP(A3156,LANDINGS!$B$1:$CF$42,42,FALSE),FALSE)))),0)</f>
        <v>0</v>
      </c>
      <c r="L3156" s="24">
        <f>SUMIFS(PASTE_FLEX_TRACKER!$D:$D,PASTE_FLEX_TRACKER!$F:$F,MAIN!$A3156,PASTE_FLEX_TRACKER!$B:$B,MAIN!$D3156)-SUMIFS(PASTE_FLEX_TRACKER!$D:$D,PASTE_FLEX_TRACKER!$C:$C,MAIN!$A3156,PASTE_FLEX_TRACKER!$B:$B,MAIN!$D3156)</f>
        <v>0</v>
      </c>
      <c r="M3156" s="24">
        <f>IFERROR(-VLOOKUP(D3156,SQ!$A$19:$CC$52,HLOOKUP(MAIN!A3156,SQ!$B$18:$CC$56,39,FALSE),FALSE),"n/a")</f>
        <v>0</v>
      </c>
      <c r="N3156" s="46" t="s">
        <v>563</v>
      </c>
      <c r="O3156" s="46">
        <f>SUMIFS(MAN_ADJ!$L:$L,MAN_ADJ!$K:$K,MAIN!$D3156,MAN_ADJ!$J:$J,MAIN!$S3156)</f>
        <v>0</v>
      </c>
      <c r="P3156" s="25">
        <f t="shared" si="903"/>
        <v>0</v>
      </c>
      <c r="Q3156" s="28" t="str">
        <f t="shared" si="884"/>
        <v>n/a</v>
      </c>
      <c r="R3156" s="38">
        <f t="shared" si="900"/>
        <v>0</v>
      </c>
      <c r="S3156" s="17" t="s">
        <v>282</v>
      </c>
    </row>
    <row r="3157" spans="1:19" x14ac:dyDescent="0.25">
      <c r="A3157" s="17" t="s">
        <v>282</v>
      </c>
      <c r="B3157" s="17" t="s">
        <v>180</v>
      </c>
      <c r="C3157" s="17" t="s">
        <v>283</v>
      </c>
      <c r="D3157" s="17" t="s">
        <v>102</v>
      </c>
      <c r="E3157" s="24">
        <f>IF(U3157="SC",SUMIFS(SC!F:F,SC!A:A,MAIN!D3157,SC!B:B,MAIN!A3157),SUMIFS(Allocations!$H:$H,Allocations!$A:$A,MAIN!$A3157,Allocations!$B:$B,MAIN!$D3157))</f>
        <v>0</v>
      </c>
      <c r="F3157" s="24">
        <f>IF(U3157="SC",SUMIFS(SC!J:J,SC!A:A,MAIN!D3157,SC!B:B,MAIN!A3157),SUMIFS(Allocations!M:M,Allocations!A:A,MAIN!A3157,Allocations!B:B,MAIN!D3157))</f>
        <v>0</v>
      </c>
      <c r="G3157" s="24">
        <f t="shared" si="901"/>
        <v>0</v>
      </c>
      <c r="H3157" s="24">
        <f>IFERROR(VLOOKUP(S3157,Swaps_wk!$A$2:$AP$151,HLOOKUP(MAIN!D3157,Swaps_wk!$B$2:$AP$151,150,FALSE),FALSE),0)</f>
        <v>0</v>
      </c>
      <c r="I3157" s="24">
        <f>SUMIFS(PASTE_DQS_TRACKER!$D:$D,PASTE_DQS_TRACKER!$C:$C,MAIN!$A3157,PASTE_DQS_TRACKER!$B:$B,MAIN!$D3157)-SUMIFS(PASTE_DQS_TRACKER!$D:$D,PASTE_DQS_TRACKER!$C:$C,MAIN!A3157,PASTE_DQS_TRACKER!$E:$E,MAIN!$D3157)</f>
        <v>0</v>
      </c>
      <c r="J3157" s="25">
        <f t="shared" si="902"/>
        <v>0</v>
      </c>
      <c r="K3157" s="24">
        <f>IFERROR(IF(V3157="Flex",0,IF(D3157=$D$30,VLOOKUP(A3157,MMO_o10M_lease!$A$1:$F$51,5,FALSE),IF(D3157=$D$26,VLOOKUP(D3157,LANDINGS!$A$3:$BR$40,HLOOKUP(A3157,LANDINGS!$B$1:$CF$42,42,FALSE),FALSE)-IFERROR(VLOOKUP(A3157,MMO_o10M_lease!$A$1:$F$38,5,FALSE),0),VLOOKUP(D3157,LANDINGS!$A$3:$CF$40,HLOOKUP(A3157,LANDINGS!$B$1:$CF$42,42,FALSE),FALSE)))),0)</f>
        <v>0</v>
      </c>
      <c r="L3157" s="24">
        <f>SUMIFS(PASTE_FLEX_TRACKER!$D:$D,PASTE_FLEX_TRACKER!$F:$F,MAIN!$A3157,PASTE_FLEX_TRACKER!$B:$B,MAIN!$D3157)-SUMIFS(PASTE_FLEX_TRACKER!$D:$D,PASTE_FLEX_TRACKER!$C:$C,MAIN!$A3157,PASTE_FLEX_TRACKER!$B:$B,MAIN!$D3157)</f>
        <v>0</v>
      </c>
      <c r="M3157" s="24">
        <f>IFERROR(-VLOOKUP(D3157,SQ!$A$19:$CC$52,HLOOKUP(MAIN!A3157,SQ!$B$18:$CC$56,39,FALSE),FALSE),"n/a")</f>
        <v>0</v>
      </c>
      <c r="N3157" s="46" t="s">
        <v>563</v>
      </c>
      <c r="O3157" s="46">
        <f>SUMIFS(MAN_ADJ!$L:$L,MAN_ADJ!$K:$K,MAIN!$D3157,MAN_ADJ!$J:$J,MAIN!$S3157)</f>
        <v>0</v>
      </c>
      <c r="P3157" s="25">
        <f t="shared" si="903"/>
        <v>0</v>
      </c>
      <c r="Q3157" s="28" t="str">
        <f t="shared" si="884"/>
        <v>n/a</v>
      </c>
      <c r="R3157" s="38">
        <f t="shared" si="900"/>
        <v>0</v>
      </c>
      <c r="S3157" s="17" t="s">
        <v>282</v>
      </c>
    </row>
    <row r="3158" spans="1:19" x14ac:dyDescent="0.25">
      <c r="A3158" s="17" t="s">
        <v>282</v>
      </c>
      <c r="B3158" s="17" t="s">
        <v>180</v>
      </c>
      <c r="C3158" s="17" t="s">
        <v>283</v>
      </c>
      <c r="D3158" s="17" t="s">
        <v>103</v>
      </c>
      <c r="E3158" s="24">
        <f>IF(U3158="SC",SUMIFS(SC!F:F,SC!A:A,MAIN!D3158,SC!B:B,MAIN!A3158),SUMIFS(Allocations!$H:$H,Allocations!$A:$A,MAIN!$A3158,Allocations!$B:$B,MAIN!$D3158))</f>
        <v>16332.800000000001</v>
      </c>
      <c r="F3158" s="24">
        <f>IF(U3158="SC",SUMIFS(SC!J:J,SC!A:A,MAIN!D3158,SC!B:B,MAIN!A3158),SUMIFS(Allocations!M:M,Allocations!A:A,MAIN!A3158,Allocations!B:B,MAIN!D3158))</f>
        <v>157.84800000000001</v>
      </c>
      <c r="G3158" s="24">
        <f t="shared" si="901"/>
        <v>16490.648000000001</v>
      </c>
      <c r="H3158" s="24">
        <f>IFERROR(VLOOKUP(S3158,Swaps_wk!$A$2:$AP$151,HLOOKUP(MAIN!D3158,Swaps_wk!$B$2:$AP$151,150,FALSE),FALSE),0)</f>
        <v>0</v>
      </c>
      <c r="I3158" s="24">
        <f>SUMIFS(PASTE_DQS_TRACKER!$D:$D,PASTE_DQS_TRACKER!$C:$C,MAIN!$A3158,PASTE_DQS_TRACKER!$B:$B,MAIN!$D3158)-SUMIFS(PASTE_DQS_TRACKER!$D:$D,PASTE_DQS_TRACKER!$C:$C,MAIN!A3158,PASTE_DQS_TRACKER!$E:$E,MAIN!$D3158)</f>
        <v>-698</v>
      </c>
      <c r="J3158" s="25">
        <f t="shared" si="902"/>
        <v>15792.648000000001</v>
      </c>
      <c r="K3158" s="24">
        <f>IFERROR(IF(V3158="Flex",0,IF(D3158=$D$30,VLOOKUP(A3158,MMO_o10M_lease!$A$1:$F$51,5,FALSE),IF(D3158=$D$26,VLOOKUP(D3158,LANDINGS!$A$3:$BR$40,HLOOKUP(A3158,LANDINGS!$B$1:$CF$42,42,FALSE),FALSE)-IFERROR(VLOOKUP(A3158,MMO_o10M_lease!$A$1:$F$38,5,FALSE),0),VLOOKUP(D3158,LANDINGS!$A$3:$CF$40,HLOOKUP(A3158,LANDINGS!$B$1:$CF$42,42,FALSE),FALSE)))),0)</f>
        <v>16425.400000000001</v>
      </c>
      <c r="L3158" s="24">
        <f>SUMIFS(PASTE_FLEX_TRACKER!$D:$D,PASTE_FLEX_TRACKER!$F:$F,MAIN!$A3158,PASTE_FLEX_TRACKER!$B:$B,MAIN!$D3158)-SUMIFS(PASTE_FLEX_TRACKER!$D:$D,PASTE_FLEX_TRACKER!$C:$C,MAIN!$A3158,PASTE_FLEX_TRACKER!$B:$B,MAIN!$D3158)</f>
        <v>0</v>
      </c>
      <c r="M3158" s="24">
        <f>IFERROR(-VLOOKUP(D3158,SQ!$A$19:$CC$52,HLOOKUP(MAIN!A3158,SQ!$B$18:$CC$56,39,FALSE),FALSE),"n/a")</f>
        <v>0</v>
      </c>
      <c r="N3158" s="46" t="s">
        <v>563</v>
      </c>
      <c r="O3158" s="46">
        <f>SUMIFS(MAN_ADJ!$L:$L,MAN_ADJ!$K:$K,MAIN!$D3158,MAN_ADJ!$J:$J,MAIN!$S3158)</f>
        <v>0</v>
      </c>
      <c r="P3158" s="25">
        <f t="shared" si="903"/>
        <v>16425.400000000001</v>
      </c>
      <c r="Q3158" s="28">
        <f t="shared" si="884"/>
        <v>1.040066238416762</v>
      </c>
      <c r="R3158" s="38">
        <f t="shared" si="900"/>
        <v>-632.75200000000041</v>
      </c>
      <c r="S3158" s="17" t="s">
        <v>282</v>
      </c>
    </row>
    <row r="3159" spans="1:19" x14ac:dyDescent="0.25">
      <c r="A3159" s="17" t="s">
        <v>282</v>
      </c>
      <c r="B3159" s="17" t="s">
        <v>180</v>
      </c>
      <c r="C3159" s="17" t="s">
        <v>283</v>
      </c>
      <c r="D3159" s="17" t="s">
        <v>104</v>
      </c>
      <c r="E3159" s="24">
        <f>IF(U3159="SC",SUMIFS(SC!F:F,SC!A:A,MAIN!D3159,SC!B:B,MAIN!A3159),SUMIFS(Allocations!$H:$H,Allocations!$A:$A,MAIN!$A3159,Allocations!$B:$B,MAIN!$D3159))</f>
        <v>36571.700000000004</v>
      </c>
      <c r="F3159" s="24">
        <f>IF(U3159="SC",SUMIFS(SC!J:J,SC!A:A,MAIN!D3159,SC!B:B,MAIN!A3159),SUMIFS(Allocations!M:M,Allocations!A:A,MAIN!A3159,Allocations!B:B,MAIN!D3159))</f>
        <v>429.27699999999999</v>
      </c>
      <c r="G3159" s="24">
        <f t="shared" si="901"/>
        <v>37000.977000000006</v>
      </c>
      <c r="H3159" s="24">
        <f>IFERROR(VLOOKUP(S3159,Swaps_wk!$A$2:$AP$151,HLOOKUP(MAIN!D3159,Swaps_wk!$B$2:$AP$151,150,FALSE),FALSE),0)</f>
        <v>0</v>
      </c>
      <c r="I3159" s="24">
        <f>SUMIFS(PASTE_DQS_TRACKER!$D:$D,PASTE_DQS_TRACKER!$C:$C,MAIN!$A3159,PASTE_DQS_TRACKER!$B:$B,MAIN!$D3159)-SUMIFS(PASTE_DQS_TRACKER!$D:$D,PASTE_DQS_TRACKER!$C:$C,MAIN!A3159,PASTE_DQS_TRACKER!$E:$E,MAIN!$D3159)</f>
        <v>-102</v>
      </c>
      <c r="J3159" s="25">
        <f t="shared" si="902"/>
        <v>36898.977000000006</v>
      </c>
      <c r="K3159" s="24">
        <f>IFERROR(IF(V3159="Flex",0,IF(D3159=$D$30,VLOOKUP(A3159,MMO_o10M_lease!$A$1:$F$51,5,FALSE),IF(D3159=$D$26,VLOOKUP(D3159,LANDINGS!$A$3:$BR$40,HLOOKUP(A3159,LANDINGS!$B$1:$CF$42,42,FALSE),FALSE)-IFERROR(VLOOKUP(A3159,MMO_o10M_lease!$A$1:$F$38,5,FALSE),0),VLOOKUP(D3159,LANDINGS!$A$3:$CF$40,HLOOKUP(A3159,LANDINGS!$B$1:$CF$42,42,FALSE),FALSE)))),0)</f>
        <v>40364.566999999995</v>
      </c>
      <c r="L3159" s="24">
        <f>SUMIFS(PASTE_FLEX_TRACKER!$D:$D,PASTE_FLEX_TRACKER!$F:$F,MAIN!$A3159,PASTE_FLEX_TRACKER!$B:$B,MAIN!$D3159)-SUMIFS(PASTE_FLEX_TRACKER!$D:$D,PASTE_FLEX_TRACKER!$C:$C,MAIN!$A3159,PASTE_FLEX_TRACKER!$B:$B,MAIN!$D3159)</f>
        <v>0</v>
      </c>
      <c r="M3159" s="24">
        <f>IFERROR(-VLOOKUP(D3159,SQ!$A$19:$CC$52,HLOOKUP(MAIN!A3159,SQ!$B$18:$CC$56,39,FALSE),FALSE),"n/a")</f>
        <v>0</v>
      </c>
      <c r="N3159" s="46" t="s">
        <v>563</v>
      </c>
      <c r="O3159" s="46">
        <f>SUMIFS(MAN_ADJ!$L:$L,MAN_ADJ!$K:$K,MAIN!$D3159,MAN_ADJ!$J:$J,MAIN!$S3159)</f>
        <v>0</v>
      </c>
      <c r="P3159" s="25">
        <f t="shared" si="903"/>
        <v>40364.566999999995</v>
      </c>
      <c r="Q3159" s="28">
        <f t="shared" si="884"/>
        <v>1.0939210320112667</v>
      </c>
      <c r="R3159" s="38">
        <f t="shared" si="900"/>
        <v>-3465.5899999999892</v>
      </c>
      <c r="S3159" s="17" t="s">
        <v>282</v>
      </c>
    </row>
    <row r="3160" spans="1:19" x14ac:dyDescent="0.25">
      <c r="A3160" s="17" t="s">
        <v>282</v>
      </c>
      <c r="B3160" s="17" t="s">
        <v>180</v>
      </c>
      <c r="C3160" s="17" t="s">
        <v>283</v>
      </c>
      <c r="D3160" s="17" t="s">
        <v>105</v>
      </c>
      <c r="E3160" s="24">
        <f>IF(U3160="SC",SUMIFS(SC!F:F,SC!A:A,MAIN!D3160,SC!B:B,MAIN!A3160),SUMIFS(Allocations!$H:$H,Allocations!$A:$A,MAIN!$A3160,Allocations!$B:$B,MAIN!$D3160))</f>
        <v>0</v>
      </c>
      <c r="F3160" s="24">
        <f>IF(U3160="SC",SUMIFS(SC!J:J,SC!A:A,MAIN!D3160,SC!B:B,MAIN!A3160),SUMIFS(Allocations!M:M,Allocations!A:A,MAIN!A3160,Allocations!B:B,MAIN!D3160))</f>
        <v>0</v>
      </c>
      <c r="G3160" s="24">
        <f t="shared" si="901"/>
        <v>0</v>
      </c>
      <c r="H3160" s="24">
        <f>IFERROR(VLOOKUP(S3160,Swaps_wk!$A$2:$AP$151,HLOOKUP(MAIN!D3160,Swaps_wk!$B$2:$AP$151,150,FALSE),FALSE),0)</f>
        <v>0</v>
      </c>
      <c r="I3160" s="24">
        <f>SUMIFS(PASTE_DQS_TRACKER!$D:$D,PASTE_DQS_TRACKER!$C:$C,MAIN!$A3160,PASTE_DQS_TRACKER!$B:$B,MAIN!$D3160)-SUMIFS(PASTE_DQS_TRACKER!$D:$D,PASTE_DQS_TRACKER!$C:$C,MAIN!A3160,PASTE_DQS_TRACKER!$E:$E,MAIN!$D3160)</f>
        <v>0</v>
      </c>
      <c r="J3160" s="25">
        <f t="shared" si="902"/>
        <v>0</v>
      </c>
      <c r="K3160" s="24">
        <f>IFERROR(IF(V3160="Flex",0,IF(D3160=$D$30,VLOOKUP(A3160,MMO_o10M_lease!$A$1:$F$51,5,FALSE),IF(D3160=$D$26,VLOOKUP(D3160,LANDINGS!$A$3:$BR$40,HLOOKUP(A3160,LANDINGS!$B$1:$CF$42,42,FALSE),FALSE)-IFERROR(VLOOKUP(A3160,MMO_o10M_lease!$A$1:$F$38,5,FALSE),0),VLOOKUP(D3160,LANDINGS!$A$3:$CF$40,HLOOKUP(A3160,LANDINGS!$B$1:$CF$42,42,FALSE),FALSE)))),0)</f>
        <v>0</v>
      </c>
      <c r="L3160" s="24">
        <f>SUMIFS(PASTE_FLEX_TRACKER!$D:$D,PASTE_FLEX_TRACKER!$F:$F,MAIN!$A3160,PASTE_FLEX_TRACKER!$B:$B,MAIN!$D3160)-SUMIFS(PASTE_FLEX_TRACKER!$D:$D,PASTE_FLEX_TRACKER!$C:$C,MAIN!$A3160,PASTE_FLEX_TRACKER!$B:$B,MAIN!$D3160)</f>
        <v>0</v>
      </c>
      <c r="M3160" s="24">
        <f>IFERROR(-VLOOKUP(D3160,SQ!$A$19:$CC$52,HLOOKUP(MAIN!A3160,SQ!$B$18:$CC$56,39,FALSE),FALSE),"n/a")</f>
        <v>0</v>
      </c>
      <c r="N3160" s="46" t="s">
        <v>563</v>
      </c>
      <c r="O3160" s="46">
        <f>SUMIFS(MAN_ADJ!$L:$L,MAN_ADJ!$K:$K,MAIN!$D3160,MAN_ADJ!$J:$J,MAIN!$S3160)</f>
        <v>0</v>
      </c>
      <c r="P3160" s="25">
        <f t="shared" si="903"/>
        <v>0</v>
      </c>
      <c r="Q3160" s="28" t="str">
        <f t="shared" si="884"/>
        <v>n/a</v>
      </c>
      <c r="R3160" s="38">
        <f t="shared" si="900"/>
        <v>0</v>
      </c>
      <c r="S3160" s="17" t="s">
        <v>282</v>
      </c>
    </row>
    <row r="3161" spans="1:19" x14ac:dyDescent="0.25">
      <c r="A3161" s="17" t="s">
        <v>282</v>
      </c>
      <c r="B3161" s="17" t="s">
        <v>180</v>
      </c>
      <c r="C3161" s="17" t="s">
        <v>283</v>
      </c>
      <c r="D3161" s="17" t="s">
        <v>106</v>
      </c>
      <c r="E3161" s="24">
        <f>IF(U3161="SC",SUMIFS(SC!F:F,SC!A:A,MAIN!D3161,SC!B:B,MAIN!A3161),SUMIFS(Allocations!$H:$H,Allocations!$A:$A,MAIN!$A3161,Allocations!$B:$B,MAIN!$D3161))</f>
        <v>0</v>
      </c>
      <c r="F3161" s="24">
        <f>IF(U3161="SC",SUMIFS(SC!J:J,SC!A:A,MAIN!D3161,SC!B:B,MAIN!A3161),SUMIFS(Allocations!M:M,Allocations!A:A,MAIN!A3161,Allocations!B:B,MAIN!D3161))</f>
        <v>0</v>
      </c>
      <c r="G3161" s="24">
        <f t="shared" si="901"/>
        <v>0</v>
      </c>
      <c r="H3161" s="24">
        <f>IFERROR(VLOOKUP(S3161,Swaps_wk!$A$2:$AP$151,HLOOKUP(MAIN!D3161,Swaps_wk!$B$2:$AP$151,150,FALSE),FALSE),0)</f>
        <v>-400</v>
      </c>
      <c r="I3161" s="24">
        <f>SUMIFS(PASTE_DQS_TRACKER!$D:$D,PASTE_DQS_TRACKER!$C:$C,MAIN!$A3161,PASTE_DQS_TRACKER!$B:$B,MAIN!$D3161)-SUMIFS(PASTE_DQS_TRACKER!$D:$D,PASTE_DQS_TRACKER!$C:$C,MAIN!A3161,PASTE_DQS_TRACKER!$E:$E,MAIN!$D3161)</f>
        <v>0</v>
      </c>
      <c r="J3161" s="25">
        <f t="shared" si="902"/>
        <v>0</v>
      </c>
      <c r="K3161" s="24">
        <f>IFERROR(IF(V3161="Flex",0,IF(D3161=$D$30,VLOOKUP(A3161,MMO_o10M_lease!$A$1:$F$51,5,FALSE),IF(D3161=$D$26,VLOOKUP(D3161,LANDINGS!$A$3:$BR$40,HLOOKUP(A3161,LANDINGS!$B$1:$CF$42,42,FALSE),FALSE)-IFERROR(VLOOKUP(A3161,MMO_o10M_lease!$A$1:$F$38,5,FALSE),0),VLOOKUP(D3161,LANDINGS!$A$3:$CF$40,HLOOKUP(A3161,LANDINGS!$B$1:$CF$42,42,FALSE),FALSE)))),0)</f>
        <v>0</v>
      </c>
      <c r="L3161" s="24">
        <f>SUMIFS(PASTE_FLEX_TRACKER!$D:$D,PASTE_FLEX_TRACKER!$F:$F,MAIN!$A3161,PASTE_FLEX_TRACKER!$B:$B,MAIN!$D3161)-SUMIFS(PASTE_FLEX_TRACKER!$D:$D,PASTE_FLEX_TRACKER!$C:$C,MAIN!$A3161,PASTE_FLEX_TRACKER!$B:$B,MAIN!$D3161)</f>
        <v>0</v>
      </c>
      <c r="M3161" s="24">
        <f>IFERROR(-VLOOKUP(D3161,SQ!$A$19:$CC$52,HLOOKUP(MAIN!A3161,SQ!$B$18:$CC$56,39,FALSE),FALSE),"n/a")</f>
        <v>0</v>
      </c>
      <c r="N3161" s="46" t="s">
        <v>563</v>
      </c>
      <c r="O3161" s="46">
        <f>SUMIFS(MAN_ADJ!$L:$L,MAN_ADJ!$K:$K,MAIN!$D3161,MAN_ADJ!$J:$J,MAIN!$S3161)</f>
        <v>0</v>
      </c>
      <c r="P3161" s="25">
        <f t="shared" si="903"/>
        <v>0</v>
      </c>
      <c r="Q3161" s="28" t="str">
        <f t="shared" si="884"/>
        <v>n/a</v>
      </c>
      <c r="R3161" s="38">
        <f t="shared" si="900"/>
        <v>0</v>
      </c>
      <c r="S3161" s="17" t="s">
        <v>282</v>
      </c>
    </row>
    <row r="3162" spans="1:19" x14ac:dyDescent="0.25">
      <c r="A3162" s="17" t="s">
        <v>282</v>
      </c>
      <c r="B3162" s="17" t="s">
        <v>180</v>
      </c>
      <c r="C3162" s="17" t="s">
        <v>283</v>
      </c>
      <c r="D3162" s="17" t="s">
        <v>107</v>
      </c>
      <c r="E3162" s="24">
        <f>IF(U3162="SC",SUMIFS(SC!F:F,SC!A:A,MAIN!D3162,SC!B:B,MAIN!A3162),SUMIFS(Allocations!$H:$H,Allocations!$A:$A,MAIN!$A3162,Allocations!$B:$B,MAIN!$D3162))</f>
        <v>0</v>
      </c>
      <c r="F3162" s="24">
        <f>IF(U3162="SC",SUMIFS(SC!J:J,SC!A:A,MAIN!D3162,SC!B:B,MAIN!A3162),SUMIFS(Allocations!M:M,Allocations!A:A,MAIN!A3162,Allocations!B:B,MAIN!D3162))</f>
        <v>0</v>
      </c>
      <c r="G3162" s="24">
        <f t="shared" si="901"/>
        <v>0</v>
      </c>
      <c r="H3162" s="24">
        <f>IFERROR(VLOOKUP(S3162,Swaps_wk!$A$2:$AP$151,HLOOKUP(MAIN!D3162,Swaps_wk!$B$2:$AP$151,150,FALSE),FALSE),0)</f>
        <v>0</v>
      </c>
      <c r="I3162" s="24">
        <f>SUMIFS(PASTE_DQS_TRACKER!$D:$D,PASTE_DQS_TRACKER!$C:$C,MAIN!$A3162,PASTE_DQS_TRACKER!$B:$B,MAIN!$D3162)-SUMIFS(PASTE_DQS_TRACKER!$D:$D,PASTE_DQS_TRACKER!$C:$C,MAIN!A3162,PASTE_DQS_TRACKER!$E:$E,MAIN!$D3162)</f>
        <v>0</v>
      </c>
      <c r="J3162" s="25">
        <f t="shared" si="902"/>
        <v>0</v>
      </c>
      <c r="K3162" s="24">
        <f>IFERROR(IF(V3162="Flex",0,IF(D3162=$D$30,VLOOKUP(A3162,MMO_o10M_lease!$A$1:$F$51,5,FALSE),IF(D3162=$D$26,VLOOKUP(D3162,LANDINGS!$A$3:$BR$40,HLOOKUP(A3162,LANDINGS!$B$1:$CF$42,42,FALSE),FALSE)-IFERROR(VLOOKUP(A3162,MMO_o10M_lease!$A$1:$F$38,5,FALSE),0),VLOOKUP(D3162,LANDINGS!$A$3:$CF$40,HLOOKUP(A3162,LANDINGS!$B$1:$CF$42,42,FALSE),FALSE)))),0)</f>
        <v>0</v>
      </c>
      <c r="L3162" s="24">
        <f>SUMIFS(PASTE_FLEX_TRACKER!$D:$D,PASTE_FLEX_TRACKER!$F:$F,MAIN!$A3162,PASTE_FLEX_TRACKER!$B:$B,MAIN!$D3162)-SUMIFS(PASTE_FLEX_TRACKER!$D:$D,PASTE_FLEX_TRACKER!$C:$C,MAIN!$A3162,PASTE_FLEX_TRACKER!$B:$B,MAIN!$D3162)</f>
        <v>0</v>
      </c>
      <c r="M3162" s="24">
        <f>IFERROR(-VLOOKUP(D3162,SQ!$A$19:$CC$52,HLOOKUP(MAIN!A3162,SQ!$B$18:$CC$56,39,FALSE),FALSE),"n/a")</f>
        <v>0</v>
      </c>
      <c r="N3162" s="46" t="s">
        <v>563</v>
      </c>
      <c r="O3162" s="46">
        <f>SUMIFS(MAN_ADJ!$L:$L,MAN_ADJ!$K:$K,MAIN!$D3162,MAN_ADJ!$J:$J,MAIN!$S3162)</f>
        <v>0</v>
      </c>
      <c r="P3162" s="25">
        <f t="shared" si="903"/>
        <v>0</v>
      </c>
      <c r="Q3162" s="28" t="str">
        <f t="shared" si="884"/>
        <v>n/a</v>
      </c>
      <c r="R3162" s="38">
        <f t="shared" si="900"/>
        <v>0</v>
      </c>
      <c r="S3162" s="17" t="s">
        <v>282</v>
      </c>
    </row>
    <row r="3163" spans="1:19" x14ac:dyDescent="0.25">
      <c r="A3163" s="17" t="s">
        <v>282</v>
      </c>
      <c r="B3163" s="17" t="s">
        <v>180</v>
      </c>
      <c r="C3163" s="17" t="s">
        <v>283</v>
      </c>
      <c r="D3163" s="17" t="s">
        <v>108</v>
      </c>
      <c r="E3163" s="24">
        <f>IF(U3163="SC",SUMIFS(SC!F:F,SC!A:A,MAIN!D3163,SC!B:B,MAIN!A3163),SUMIFS(Allocations!$H:$H,Allocations!$A:$A,MAIN!$A3163,Allocations!$B:$B,MAIN!$D3163))</f>
        <v>2.456</v>
      </c>
      <c r="F3163" s="24">
        <f>IF(U3163="SC",SUMIFS(SC!J:J,SC!A:A,MAIN!D3163,SC!B:B,MAIN!A3163),SUMIFS(Allocations!M:M,Allocations!A:A,MAIN!A3163,Allocations!B:B,MAIN!D3163))</f>
        <v>0</v>
      </c>
      <c r="G3163" s="24">
        <f t="shared" si="901"/>
        <v>2.456</v>
      </c>
      <c r="H3163" s="24">
        <f>IFERROR(VLOOKUP(S3163,Swaps_wk!$A$2:$AP$151,HLOOKUP(MAIN!D3163,Swaps_wk!$B$2:$AP$151,150,FALSE),FALSE),0)</f>
        <v>0</v>
      </c>
      <c r="I3163" s="24">
        <f>SUMIFS(PASTE_DQS_TRACKER!$D:$D,PASTE_DQS_TRACKER!$C:$C,MAIN!$A3163,PASTE_DQS_TRACKER!$B:$B,MAIN!$D3163)-SUMIFS(PASTE_DQS_TRACKER!$D:$D,PASTE_DQS_TRACKER!$C:$C,MAIN!A3163,PASTE_DQS_TRACKER!$E:$E,MAIN!$D3163)</f>
        <v>0</v>
      </c>
      <c r="J3163" s="25">
        <f t="shared" si="902"/>
        <v>2.456</v>
      </c>
      <c r="K3163" s="24">
        <f>IFERROR(IF(V3163="Flex",0,IF(D3163=$D$30,VLOOKUP(A3163,MMO_o10M_lease!$A$1:$F$51,5,FALSE),IF(D3163=$D$26,VLOOKUP(D3163,LANDINGS!$A$3:$BR$40,HLOOKUP(A3163,LANDINGS!$B$1:$CF$42,42,FALSE),FALSE)-IFERROR(VLOOKUP(A3163,MMO_o10M_lease!$A$1:$F$38,5,FALSE),0),VLOOKUP(D3163,LANDINGS!$A$3:$CF$40,HLOOKUP(A3163,LANDINGS!$B$1:$CF$42,42,FALSE),FALSE)))),0)</f>
        <v>0</v>
      </c>
      <c r="L3163" s="24">
        <f>SUMIFS(PASTE_FLEX_TRACKER!$D:$D,PASTE_FLEX_TRACKER!$F:$F,MAIN!$A3163,PASTE_FLEX_TRACKER!$B:$B,MAIN!$D3163)-SUMIFS(PASTE_FLEX_TRACKER!$D:$D,PASTE_FLEX_TRACKER!$C:$C,MAIN!$A3163,PASTE_FLEX_TRACKER!$B:$B,MAIN!$D3163)</f>
        <v>0</v>
      </c>
      <c r="M3163" s="24">
        <f>IFERROR(-VLOOKUP(D3163,SQ!$A$19:$CC$52,HLOOKUP(MAIN!A3163,SQ!$B$18:$CC$56,39,FALSE),FALSE),"n/a")</f>
        <v>0</v>
      </c>
      <c r="N3163" s="46" t="s">
        <v>563</v>
      </c>
      <c r="O3163" s="46">
        <f>SUMIFS(MAN_ADJ!$L:$L,MAN_ADJ!$K:$K,MAIN!$D3163,MAN_ADJ!$J:$J,MAIN!$S3163)</f>
        <v>0</v>
      </c>
      <c r="P3163" s="25">
        <f t="shared" si="903"/>
        <v>0</v>
      </c>
      <c r="Q3163" s="28">
        <f t="shared" si="884"/>
        <v>0</v>
      </c>
      <c r="R3163" s="38">
        <f t="shared" si="900"/>
        <v>2.456</v>
      </c>
      <c r="S3163" s="17" t="s">
        <v>282</v>
      </c>
    </row>
    <row r="3164" spans="1:19" x14ac:dyDescent="0.25">
      <c r="A3164" s="17" t="s">
        <v>282</v>
      </c>
      <c r="B3164" s="17" t="s">
        <v>180</v>
      </c>
      <c r="C3164" s="17" t="s">
        <v>283</v>
      </c>
      <c r="D3164" s="17" t="s">
        <v>109</v>
      </c>
      <c r="E3164" s="24">
        <f>IF(U3164="SC",SUMIFS(SC!F:F,SC!A:A,MAIN!D3164,SC!B:B,MAIN!A3164),SUMIFS(Allocations!$H:$H,Allocations!$A:$A,MAIN!$A3164,Allocations!$B:$B,MAIN!$D3164))</f>
        <v>0.46200000000000002</v>
      </c>
      <c r="F3164" s="24">
        <f>IF(U3164="SC",SUMIFS(SC!J:J,SC!A:A,MAIN!D3164,SC!B:B,MAIN!A3164),SUMIFS(Allocations!M:M,Allocations!A:A,MAIN!A3164,Allocations!B:B,MAIN!D3164))</f>
        <v>0</v>
      </c>
      <c r="G3164" s="24">
        <f t="shared" si="901"/>
        <v>0.46200000000000002</v>
      </c>
      <c r="H3164" s="24">
        <f>IFERROR(VLOOKUP(S3164,Swaps_wk!$A$2:$AP$151,HLOOKUP(MAIN!D3164,Swaps_wk!$B$2:$AP$151,150,FALSE),FALSE),0)</f>
        <v>0</v>
      </c>
      <c r="I3164" s="24">
        <f>SUMIFS(PASTE_DQS_TRACKER!$D:$D,PASTE_DQS_TRACKER!$C:$C,MAIN!$A3164,PASTE_DQS_TRACKER!$B:$B,MAIN!$D3164)-SUMIFS(PASTE_DQS_TRACKER!$D:$D,PASTE_DQS_TRACKER!$C:$C,MAIN!A3164,PASTE_DQS_TRACKER!$E:$E,MAIN!$D3164)</f>
        <v>0</v>
      </c>
      <c r="J3164" s="25">
        <f t="shared" si="902"/>
        <v>0.46200000000000002</v>
      </c>
      <c r="K3164" s="24">
        <f>IFERROR(IF(V3164="Flex",0,IF(D3164=$D$30,VLOOKUP(A3164,MMO_o10M_lease!$A$1:$F$51,5,FALSE),IF(D3164=$D$26,VLOOKUP(D3164,LANDINGS!$A$3:$BR$40,HLOOKUP(A3164,LANDINGS!$B$1:$CF$42,42,FALSE),FALSE)-IFERROR(VLOOKUP(A3164,MMO_o10M_lease!$A$1:$F$38,5,FALSE),0),VLOOKUP(D3164,LANDINGS!$A$3:$CF$40,HLOOKUP(A3164,LANDINGS!$B$1:$CF$42,42,FALSE),FALSE)))),0)</f>
        <v>0</v>
      </c>
      <c r="L3164" s="24">
        <f>SUMIFS(PASTE_FLEX_TRACKER!$D:$D,PASTE_FLEX_TRACKER!$F:$F,MAIN!$A3164,PASTE_FLEX_TRACKER!$B:$B,MAIN!$D3164)-SUMIFS(PASTE_FLEX_TRACKER!$D:$D,PASTE_FLEX_TRACKER!$C:$C,MAIN!$A3164,PASTE_FLEX_TRACKER!$B:$B,MAIN!$D3164)</f>
        <v>0</v>
      </c>
      <c r="M3164" s="24">
        <f>IFERROR(-VLOOKUP(D3164,SQ!$A$19:$CC$52,HLOOKUP(MAIN!A3164,SQ!$B$18:$CC$56,39,FALSE),FALSE),"n/a")</f>
        <v>0</v>
      </c>
      <c r="N3164" s="46" t="s">
        <v>563</v>
      </c>
      <c r="O3164" s="46">
        <f>SUMIFS(MAN_ADJ!$L:$L,MAN_ADJ!$K:$K,MAIN!$D3164,MAN_ADJ!$J:$J,MAIN!$S3164)</f>
        <v>0</v>
      </c>
      <c r="P3164" s="25">
        <f t="shared" si="903"/>
        <v>0</v>
      </c>
      <c r="Q3164" s="28">
        <f t="shared" si="884"/>
        <v>0</v>
      </c>
      <c r="R3164" s="38">
        <f t="shared" si="900"/>
        <v>0.46200000000000002</v>
      </c>
      <c r="S3164" s="17" t="s">
        <v>282</v>
      </c>
    </row>
    <row r="3165" spans="1:19" x14ac:dyDescent="0.25">
      <c r="A3165" s="17" t="s">
        <v>282</v>
      </c>
      <c r="B3165" s="17" t="s">
        <v>180</v>
      </c>
      <c r="C3165" s="17" t="s">
        <v>283</v>
      </c>
      <c r="D3165" s="17" t="s">
        <v>110</v>
      </c>
      <c r="E3165" s="24">
        <f>IF(U3165="SC",SUMIFS(SC!F:F,SC!A:A,MAIN!D3165,SC!B:B,MAIN!A3165),SUMIFS(Allocations!$H:$H,Allocations!$A:$A,MAIN!$A3165,Allocations!$B:$B,MAIN!$D3165))</f>
        <v>5516.5379999999996</v>
      </c>
      <c r="F3165" s="24">
        <f>IF(U3165="SC",SUMIFS(SC!J:J,SC!A:A,MAIN!D3165,SC!B:B,MAIN!A3165),SUMIFS(Allocations!M:M,Allocations!A:A,MAIN!A3165,Allocations!B:B,MAIN!D3165))</f>
        <v>33.938000000000002</v>
      </c>
      <c r="G3165" s="24">
        <f t="shared" si="901"/>
        <v>5550.4759999999997</v>
      </c>
      <c r="H3165" s="24">
        <f>IFERROR(VLOOKUP(S3165,Swaps_wk!$A$2:$AP$151,HLOOKUP(MAIN!D3165,Swaps_wk!$B$2:$AP$151,150,FALSE),FALSE),0)</f>
        <v>0</v>
      </c>
      <c r="I3165" s="24">
        <f>SUMIFS(PASTE_DQS_TRACKER!$D:$D,PASTE_DQS_TRACKER!$C:$C,MAIN!$A3165,PASTE_DQS_TRACKER!$B:$B,MAIN!$D3165)-SUMIFS(PASTE_DQS_TRACKER!$D:$D,PASTE_DQS_TRACKER!$C:$C,MAIN!A3165,PASTE_DQS_TRACKER!$E:$E,MAIN!$D3165)</f>
        <v>-5550</v>
      </c>
      <c r="J3165" s="25">
        <f t="shared" si="902"/>
        <v>0.47599999999965803</v>
      </c>
      <c r="K3165" s="24">
        <f>IFERROR(IF(V3165="Flex",0,IF(D3165=$D$30,VLOOKUP(A3165,MMO_o10M_lease!$A$1:$F$51,5,FALSE),IF(D3165=$D$26,VLOOKUP(D3165,LANDINGS!$A$3:$BR$40,HLOOKUP(A3165,LANDINGS!$B$1:$CF$42,42,FALSE),FALSE)-IFERROR(VLOOKUP(A3165,MMO_o10M_lease!$A$1:$F$38,5,FALSE),0),VLOOKUP(D3165,LANDINGS!$A$3:$CF$40,HLOOKUP(A3165,LANDINGS!$B$1:$CF$42,42,FALSE),FALSE)))),0)</f>
        <v>0</v>
      </c>
      <c r="L3165" s="24">
        <f>SUMIFS(PASTE_FLEX_TRACKER!$D:$D,PASTE_FLEX_TRACKER!$F:$F,MAIN!$A3165,PASTE_FLEX_TRACKER!$B:$B,MAIN!$D3165)-SUMIFS(PASTE_FLEX_TRACKER!$D:$D,PASTE_FLEX_TRACKER!$C:$C,MAIN!$A3165,PASTE_FLEX_TRACKER!$B:$B,MAIN!$D3165)</f>
        <v>0</v>
      </c>
      <c r="M3165" s="24">
        <f>IFERROR(-VLOOKUP(D3165,SQ!$A$19:$CC$52,HLOOKUP(MAIN!A3165,SQ!$B$18:$CC$56,39,FALSE),FALSE),"n/a")</f>
        <v>0</v>
      </c>
      <c r="N3165" s="46" t="s">
        <v>563</v>
      </c>
      <c r="O3165" s="46">
        <f>SUMIFS(MAN_ADJ!$L:$L,MAN_ADJ!$K:$K,MAIN!$D3165,MAN_ADJ!$J:$J,MAIN!$S3165)</f>
        <v>0</v>
      </c>
      <c r="P3165" s="25">
        <f t="shared" si="903"/>
        <v>0</v>
      </c>
      <c r="Q3165" s="28">
        <f t="shared" si="884"/>
        <v>0</v>
      </c>
      <c r="R3165" s="38">
        <f t="shared" si="900"/>
        <v>0.47599999999965803</v>
      </c>
      <c r="S3165" s="17" t="s">
        <v>282</v>
      </c>
    </row>
    <row r="3166" spans="1:19" x14ac:dyDescent="0.25">
      <c r="A3166" s="17" t="s">
        <v>282</v>
      </c>
      <c r="B3166" s="17" t="s">
        <v>180</v>
      </c>
      <c r="C3166" s="17" t="s">
        <v>283</v>
      </c>
      <c r="D3166" s="17" t="s">
        <v>111</v>
      </c>
      <c r="E3166" s="24">
        <f>IF(U3166="SC",SUMIFS(SC!F:F,SC!A:A,MAIN!D3166,SC!B:B,MAIN!A3166),SUMIFS(Allocations!$H:$H,Allocations!$A:$A,MAIN!$A3166,Allocations!$B:$B,MAIN!$D3166))</f>
        <v>0</v>
      </c>
      <c r="F3166" s="24">
        <f>IF(U3166="SC",SUMIFS(SC!J:J,SC!A:A,MAIN!D3166,SC!B:B,MAIN!A3166),SUMIFS(Allocations!M:M,Allocations!A:A,MAIN!A3166,Allocations!B:B,MAIN!D3166))</f>
        <v>0</v>
      </c>
      <c r="G3166" s="24">
        <f t="shared" si="901"/>
        <v>0</v>
      </c>
      <c r="H3166" s="24">
        <f>IFERROR(VLOOKUP(S3166,Swaps_wk!$A$2:$AP$151,HLOOKUP(MAIN!D3166,Swaps_wk!$B$2:$AP$151,150,FALSE),FALSE),0)</f>
        <v>0</v>
      </c>
      <c r="I3166" s="24">
        <f>SUMIFS(PASTE_DQS_TRACKER!$D:$D,PASTE_DQS_TRACKER!$C:$C,MAIN!$A3166,PASTE_DQS_TRACKER!$B:$B,MAIN!$D3166)-SUMIFS(PASTE_DQS_TRACKER!$D:$D,PASTE_DQS_TRACKER!$C:$C,MAIN!A3166,PASTE_DQS_TRACKER!$E:$E,MAIN!$D3166)</f>
        <v>0</v>
      </c>
      <c r="J3166" s="25">
        <f t="shared" si="902"/>
        <v>0</v>
      </c>
      <c r="K3166" s="24">
        <f>IFERROR(IF(V3166="Flex",0,IF(D3166=$D$30,VLOOKUP(A3166,MMO_o10M_lease!$A$1:$F$51,5,FALSE),IF(D3166=$D$26,VLOOKUP(D3166,LANDINGS!$A$3:$BR$40,HLOOKUP(A3166,LANDINGS!$B$1:$CF$42,42,FALSE),FALSE)-IFERROR(VLOOKUP(A3166,MMO_o10M_lease!$A$1:$F$38,5,FALSE),0),VLOOKUP(D3166,LANDINGS!$A$3:$CF$40,HLOOKUP(A3166,LANDINGS!$B$1:$CF$42,42,FALSE),FALSE)))),0)</f>
        <v>0</v>
      </c>
      <c r="L3166" s="24">
        <f>SUMIFS(PASTE_FLEX_TRACKER!$D:$D,PASTE_FLEX_TRACKER!$F:$F,MAIN!$A3166,PASTE_FLEX_TRACKER!$B:$B,MAIN!$D3166)-SUMIFS(PASTE_FLEX_TRACKER!$D:$D,PASTE_FLEX_TRACKER!$C:$C,MAIN!$A3166,PASTE_FLEX_TRACKER!$B:$B,MAIN!$D3166)</f>
        <v>0</v>
      </c>
      <c r="M3166" s="24">
        <f>IFERROR(-VLOOKUP(D3166,SQ!$A$19:$CC$52,HLOOKUP(MAIN!A3166,SQ!$B$18:$CC$56,39,FALSE),FALSE),"n/a")</f>
        <v>0</v>
      </c>
      <c r="N3166" s="46" t="s">
        <v>563</v>
      </c>
      <c r="O3166" s="46">
        <f>SUMIFS(MAN_ADJ!$L:$L,MAN_ADJ!$K:$K,MAIN!$D3166,MAN_ADJ!$J:$J,MAIN!$S3166)</f>
        <v>0</v>
      </c>
      <c r="P3166" s="25">
        <f t="shared" si="903"/>
        <v>0</v>
      </c>
      <c r="Q3166" s="28" t="str">
        <f t="shared" ref="Q3166:Q3232" si="904">IFERROR(P3166/J3166,"n/a")</f>
        <v>n/a</v>
      </c>
      <c r="R3166" s="38">
        <f t="shared" si="900"/>
        <v>0</v>
      </c>
      <c r="S3166" s="17" t="s">
        <v>282</v>
      </c>
    </row>
    <row r="3167" spans="1:19" x14ac:dyDescent="0.25">
      <c r="A3167" s="17" t="s">
        <v>282</v>
      </c>
      <c r="B3167" s="17" t="s">
        <v>180</v>
      </c>
      <c r="C3167" s="17" t="s">
        <v>283</v>
      </c>
      <c r="D3167" s="17" t="s">
        <v>112</v>
      </c>
      <c r="E3167" s="24">
        <f>IF(U3167="SC",SUMIFS(SC!F:F,SC!A:A,MAIN!D3167,SC!B:B,MAIN!A3167),SUMIFS(Allocations!$H:$H,Allocations!$A:$A,MAIN!$A3167,Allocations!$B:$B,MAIN!$D3167))</f>
        <v>0</v>
      </c>
      <c r="F3167" s="24">
        <f>IF(U3167="SC",SUMIFS(SC!J:J,SC!A:A,MAIN!D3167,SC!B:B,MAIN!A3167),SUMIFS(Allocations!M:M,Allocations!A:A,MAIN!A3167,Allocations!B:B,MAIN!D3167))</f>
        <v>0</v>
      </c>
      <c r="G3167" s="24">
        <f t="shared" si="901"/>
        <v>0</v>
      </c>
      <c r="H3167" s="24">
        <f>IFERROR(VLOOKUP(S3167,Swaps_wk!$A$2:$AP$151,HLOOKUP(MAIN!D3167,Swaps_wk!$B$2:$AP$151,150,FALSE),FALSE),0)</f>
        <v>0</v>
      </c>
      <c r="I3167" s="24">
        <f>SUMIFS(PASTE_DQS_TRACKER!$D:$D,PASTE_DQS_TRACKER!$C:$C,MAIN!$A3167,PASTE_DQS_TRACKER!$B:$B,MAIN!$D3167)-SUMIFS(PASTE_DQS_TRACKER!$D:$D,PASTE_DQS_TRACKER!$C:$C,MAIN!A3167,PASTE_DQS_TRACKER!$E:$E,MAIN!$D3167)</f>
        <v>0</v>
      </c>
      <c r="J3167" s="25">
        <f t="shared" si="902"/>
        <v>0</v>
      </c>
      <c r="K3167" s="24">
        <f>IFERROR(IF(V3167="Flex",0,IF(D3167=$D$30,VLOOKUP(A3167,MMO_o10M_lease!$A$1:$F$51,5,FALSE),IF(D3167=$D$26,VLOOKUP(D3167,LANDINGS!$A$3:$BR$40,HLOOKUP(A3167,LANDINGS!$B$1:$CF$42,42,FALSE),FALSE)-IFERROR(VLOOKUP(A3167,MMO_o10M_lease!$A$1:$F$38,5,FALSE),0),VLOOKUP(D3167,LANDINGS!$A$3:$CF$40,HLOOKUP(A3167,LANDINGS!$B$1:$CF$42,42,FALSE),FALSE)))),0)</f>
        <v>0</v>
      </c>
      <c r="L3167" s="24">
        <f>SUMIFS(PASTE_FLEX_TRACKER!$D:$D,PASTE_FLEX_TRACKER!$F:$F,MAIN!$A3167,PASTE_FLEX_TRACKER!$B:$B,MAIN!$D3167)-SUMIFS(PASTE_FLEX_TRACKER!$D:$D,PASTE_FLEX_TRACKER!$C:$C,MAIN!$A3167,PASTE_FLEX_TRACKER!$B:$B,MAIN!$D3167)</f>
        <v>0</v>
      </c>
      <c r="M3167" s="24">
        <f>IFERROR(-VLOOKUP(D3167,SQ!$A$19:$CC$52,HLOOKUP(MAIN!A3167,SQ!$B$18:$CC$56,39,FALSE),FALSE),"n/a")</f>
        <v>0</v>
      </c>
      <c r="N3167" s="46" t="s">
        <v>563</v>
      </c>
      <c r="O3167" s="46">
        <f>SUMIFS(MAN_ADJ!$L:$L,MAN_ADJ!$K:$K,MAIN!$D3167,MAN_ADJ!$J:$J,MAIN!$S3167)</f>
        <v>0</v>
      </c>
      <c r="P3167" s="25">
        <f t="shared" si="903"/>
        <v>0</v>
      </c>
      <c r="Q3167" s="28" t="str">
        <f t="shared" si="904"/>
        <v>n/a</v>
      </c>
      <c r="R3167" s="38">
        <f t="shared" si="900"/>
        <v>0</v>
      </c>
      <c r="S3167" s="17" t="s">
        <v>282</v>
      </c>
    </row>
    <row r="3168" spans="1:19" x14ac:dyDescent="0.25">
      <c r="A3168" s="17" t="s">
        <v>282</v>
      </c>
      <c r="B3168" s="17" t="s">
        <v>180</v>
      </c>
      <c r="C3168" s="17" t="s">
        <v>283</v>
      </c>
      <c r="D3168" s="17" t="s">
        <v>113</v>
      </c>
      <c r="E3168" s="24">
        <f>IF(U3168="SC",SUMIFS(SC!F:F,SC!A:A,MAIN!D3168,SC!B:B,MAIN!A3168),SUMIFS(Allocations!$H:$H,Allocations!$A:$A,MAIN!$A3168,Allocations!$B:$B,MAIN!$D3168))</f>
        <v>0</v>
      </c>
      <c r="F3168" s="24">
        <f>IF(U3168="SC",SUMIFS(SC!J:J,SC!A:A,MAIN!D3168,SC!B:B,MAIN!A3168),SUMIFS(Allocations!M:M,Allocations!A:A,MAIN!A3168,Allocations!B:B,MAIN!D3168))</f>
        <v>0</v>
      </c>
      <c r="G3168" s="24">
        <f t="shared" si="901"/>
        <v>0</v>
      </c>
      <c r="H3168" s="24">
        <f>IFERROR(VLOOKUP(S3168,Swaps_wk!$A$2:$AP$151,HLOOKUP(MAIN!D3168,Swaps_wk!$B$2:$AP$151,150,FALSE),FALSE),0)</f>
        <v>0</v>
      </c>
      <c r="I3168" s="24">
        <f>SUMIFS(PASTE_DQS_TRACKER!$D:$D,PASTE_DQS_TRACKER!$C:$C,MAIN!$A3168,PASTE_DQS_TRACKER!$B:$B,MAIN!$D3168)-SUMIFS(PASTE_DQS_TRACKER!$D:$D,PASTE_DQS_TRACKER!$C:$C,MAIN!A3168,PASTE_DQS_TRACKER!$E:$E,MAIN!$D3168)</f>
        <v>0</v>
      </c>
      <c r="J3168" s="25">
        <f t="shared" si="902"/>
        <v>0</v>
      </c>
      <c r="K3168" s="24">
        <f>IFERROR(IF(V3168="Flex",0,IF(D3168=$D$30,VLOOKUP(A3168,MMO_o10M_lease!$A$1:$F$51,5,FALSE),IF(D3168=$D$26,VLOOKUP(D3168,LANDINGS!$A$3:$BR$40,HLOOKUP(A3168,LANDINGS!$B$1:$CF$42,42,FALSE),FALSE)-IFERROR(VLOOKUP(A3168,MMO_o10M_lease!$A$1:$F$38,5,FALSE),0),VLOOKUP(D3168,LANDINGS!$A$3:$CF$40,HLOOKUP(A3168,LANDINGS!$B$1:$CF$42,42,FALSE),FALSE)))),0)</f>
        <v>0</v>
      </c>
      <c r="L3168" s="24">
        <f>SUMIFS(PASTE_FLEX_TRACKER!$D:$D,PASTE_FLEX_TRACKER!$F:$F,MAIN!$A3168,PASTE_FLEX_TRACKER!$B:$B,MAIN!$D3168)-SUMIFS(PASTE_FLEX_TRACKER!$D:$D,PASTE_FLEX_TRACKER!$C:$C,MAIN!$A3168,PASTE_FLEX_TRACKER!$B:$B,MAIN!$D3168)</f>
        <v>0</v>
      </c>
      <c r="M3168" s="24">
        <f>IFERROR(-VLOOKUP(D3168,SQ!$A$19:$CC$52,HLOOKUP(MAIN!A3168,SQ!$B$18:$CC$56,39,FALSE),FALSE),"n/a")</f>
        <v>0</v>
      </c>
      <c r="N3168" s="46" t="s">
        <v>563</v>
      </c>
      <c r="O3168" s="46">
        <f>SUMIFS(MAN_ADJ!$L:$L,MAN_ADJ!$K:$K,MAIN!$D3168,MAN_ADJ!$J:$J,MAIN!$S3168)</f>
        <v>0</v>
      </c>
      <c r="P3168" s="25">
        <f t="shared" si="903"/>
        <v>0</v>
      </c>
      <c r="Q3168" s="28" t="str">
        <f t="shared" si="904"/>
        <v>n/a</v>
      </c>
      <c r="R3168" s="38">
        <f t="shared" si="900"/>
        <v>0</v>
      </c>
      <c r="S3168" s="17" t="s">
        <v>282</v>
      </c>
    </row>
    <row r="3169" spans="1:19" x14ac:dyDescent="0.25">
      <c r="A3169" s="17" t="s">
        <v>282</v>
      </c>
      <c r="B3169" s="17" t="s">
        <v>180</v>
      </c>
      <c r="C3169" s="17" t="s">
        <v>283</v>
      </c>
      <c r="D3169" s="17" t="s">
        <v>114</v>
      </c>
      <c r="E3169" s="24">
        <f>IF(U3169="SC",SUMIFS(SC!F:F,SC!A:A,MAIN!D3169,SC!B:B,MAIN!A3169),SUMIFS(Allocations!$H:$H,Allocations!$A:$A,MAIN!$A3169,Allocations!$B:$B,MAIN!$D3169))</f>
        <v>4.6900000000000004</v>
      </c>
      <c r="F3169" s="24">
        <f>IF(U3169="SC",SUMIFS(SC!J:J,SC!A:A,MAIN!D3169,SC!B:B,MAIN!A3169),SUMIFS(Allocations!M:M,Allocations!A:A,MAIN!A3169,Allocations!B:B,MAIN!D3169))</f>
        <v>0</v>
      </c>
      <c r="G3169" s="24">
        <f t="shared" si="901"/>
        <v>4.6900000000000004</v>
      </c>
      <c r="H3169" s="24">
        <f>IFERROR(VLOOKUP(S3169,Swaps_wk!$A$2:$AP$151,HLOOKUP(MAIN!D3169,Swaps_wk!$B$2:$AP$151,150,FALSE),FALSE),0)</f>
        <v>0</v>
      </c>
      <c r="I3169" s="24">
        <f>SUMIFS(PASTE_DQS_TRACKER!$D:$D,PASTE_DQS_TRACKER!$C:$C,MAIN!$A3169,PASTE_DQS_TRACKER!$B:$B,MAIN!$D3169)-SUMIFS(PASTE_DQS_TRACKER!$D:$D,PASTE_DQS_TRACKER!$C:$C,MAIN!A3169,PASTE_DQS_TRACKER!$E:$E,MAIN!$D3169)</f>
        <v>0</v>
      </c>
      <c r="J3169" s="25">
        <f t="shared" si="902"/>
        <v>4.6900000000000004</v>
      </c>
      <c r="K3169" s="24">
        <f>IFERROR(IF(V3169="Flex",0,IF(D3169=$D$30,VLOOKUP(A3169,MMO_o10M_lease!$A$1:$F$51,5,FALSE),IF(D3169=$D$26,VLOOKUP(D3169,LANDINGS!$A$3:$BR$40,HLOOKUP(A3169,LANDINGS!$B$1:$CF$42,42,FALSE),FALSE)-IFERROR(VLOOKUP(A3169,MMO_o10M_lease!$A$1:$F$38,5,FALSE),0),VLOOKUP(D3169,LANDINGS!$A$3:$CF$40,HLOOKUP(A3169,LANDINGS!$B$1:$CF$42,42,FALSE),FALSE)))),0)</f>
        <v>0</v>
      </c>
      <c r="L3169" s="24">
        <f>SUMIFS(PASTE_FLEX_TRACKER!$D:$D,PASTE_FLEX_TRACKER!$F:$F,MAIN!$A3169,PASTE_FLEX_TRACKER!$B:$B,MAIN!$D3169)-SUMIFS(PASTE_FLEX_TRACKER!$D:$D,PASTE_FLEX_TRACKER!$C:$C,MAIN!$A3169,PASTE_FLEX_TRACKER!$B:$B,MAIN!$D3169)</f>
        <v>0</v>
      </c>
      <c r="M3169" s="24">
        <f>IFERROR(-VLOOKUP(D3169,SQ!$A$19:$CC$52,HLOOKUP(MAIN!A3169,SQ!$B$18:$CC$56,39,FALSE),FALSE),"n/a")</f>
        <v>0</v>
      </c>
      <c r="N3169" s="46" t="s">
        <v>563</v>
      </c>
      <c r="O3169" s="46">
        <f>SUMIFS(MAN_ADJ!$L:$L,MAN_ADJ!$K:$K,MAIN!$D3169,MAN_ADJ!$J:$J,MAIN!$S3169)</f>
        <v>0</v>
      </c>
      <c r="P3169" s="25">
        <f t="shared" si="903"/>
        <v>0</v>
      </c>
      <c r="Q3169" s="28">
        <f t="shared" si="904"/>
        <v>0</v>
      </c>
      <c r="R3169" s="38">
        <f t="shared" si="900"/>
        <v>4.6900000000000004</v>
      </c>
      <c r="S3169" s="17" t="s">
        <v>282</v>
      </c>
    </row>
    <row r="3170" spans="1:19" x14ac:dyDescent="0.25">
      <c r="A3170" s="17" t="s">
        <v>282</v>
      </c>
      <c r="B3170" s="17" t="s">
        <v>180</v>
      </c>
      <c r="C3170" s="17" t="s">
        <v>283</v>
      </c>
      <c r="D3170" s="17" t="s">
        <v>115</v>
      </c>
      <c r="E3170" s="24">
        <f>IF(U3170="SC",SUMIFS(SC!F:F,SC!A:A,MAIN!D3170,SC!B:B,MAIN!A3170),SUMIFS(Allocations!$H:$H,Allocations!$A:$A,MAIN!$A3170,Allocations!$B:$B,MAIN!$D3170))</f>
        <v>12016.900000000001</v>
      </c>
      <c r="F3170" s="24">
        <f>IF(U3170="SC",SUMIFS(SC!J:J,SC!A:A,MAIN!D3170,SC!B:B,MAIN!A3170),SUMIFS(Allocations!M:M,Allocations!A:A,MAIN!A3170,Allocations!B:B,MAIN!D3170))</f>
        <v>151.126</v>
      </c>
      <c r="G3170" s="24">
        <f t="shared" si="901"/>
        <v>12168.026000000002</v>
      </c>
      <c r="H3170" s="24">
        <f>IFERROR(VLOOKUP(S3170,Swaps_wk!$A$2:$AP$151,HLOOKUP(MAIN!D3170,Swaps_wk!$B$2:$AP$151,150,FALSE),FALSE),0)</f>
        <v>0</v>
      </c>
      <c r="I3170" s="24">
        <f>SUMIFS(PASTE_DQS_TRACKER!$D:$D,PASTE_DQS_TRACKER!$C:$C,MAIN!$A3170,PASTE_DQS_TRACKER!$B:$B,MAIN!$D3170)-SUMIFS(PASTE_DQS_TRACKER!$D:$D,PASTE_DQS_TRACKER!$C:$C,MAIN!A3170,PASTE_DQS_TRACKER!$E:$E,MAIN!$D3170)</f>
        <v>0</v>
      </c>
      <c r="J3170" s="25">
        <f t="shared" si="902"/>
        <v>12168.026000000002</v>
      </c>
      <c r="K3170" s="24">
        <f>IFERROR(IF(V3170="Flex",0,IF(D3170=$D$30,VLOOKUP(A3170,MMO_o10M_lease!$A$1:$F$51,5,FALSE),IF(D3170=$D$26,VLOOKUP(D3170,LANDINGS!$A$3:$BR$40,HLOOKUP(A3170,LANDINGS!$B$1:$CF$42,42,FALSE),FALSE)-IFERROR(VLOOKUP(A3170,MMO_o10M_lease!$A$1:$F$38,5,FALSE),0),VLOOKUP(D3170,LANDINGS!$A$3:$CF$40,HLOOKUP(A3170,LANDINGS!$B$1:$CF$42,42,FALSE),FALSE)))),0)</f>
        <v>13149.91</v>
      </c>
      <c r="L3170" s="24">
        <f>SUMIFS(PASTE_FLEX_TRACKER!$D:$D,PASTE_FLEX_TRACKER!$F:$F,MAIN!$A3170,PASTE_FLEX_TRACKER!$B:$B,MAIN!$D3170)-SUMIFS(PASTE_FLEX_TRACKER!$D:$D,PASTE_FLEX_TRACKER!$C:$C,MAIN!$A3170,PASTE_FLEX_TRACKER!$B:$B,MAIN!$D3170)</f>
        <v>0</v>
      </c>
      <c r="M3170" s="24">
        <f>IFERROR(-VLOOKUP(D3170,SQ!$A$19:$CC$52,HLOOKUP(MAIN!A3170,SQ!$B$18:$CC$56,39,FALSE),FALSE),"n/a")</f>
        <v>0</v>
      </c>
      <c r="N3170" s="46" t="s">
        <v>563</v>
      </c>
      <c r="O3170" s="46">
        <f>SUMIFS(MAN_ADJ!$L:$L,MAN_ADJ!$K:$K,MAIN!$D3170,MAN_ADJ!$J:$J,MAIN!$S3170)</f>
        <v>0</v>
      </c>
      <c r="P3170" s="25">
        <f t="shared" si="903"/>
        <v>13149.91</v>
      </c>
      <c r="Q3170" s="28">
        <f t="shared" si="904"/>
        <v>1.0806937789251927</v>
      </c>
      <c r="R3170" s="38">
        <f t="shared" si="900"/>
        <v>-981.8839999999982</v>
      </c>
      <c r="S3170" s="17" t="s">
        <v>282</v>
      </c>
    </row>
    <row r="3171" spans="1:19" x14ac:dyDescent="0.25">
      <c r="A3171" s="17" t="s">
        <v>282</v>
      </c>
      <c r="B3171" s="17" t="s">
        <v>180</v>
      </c>
      <c r="C3171" s="17" t="s">
        <v>283</v>
      </c>
      <c r="D3171" s="17" t="s">
        <v>116</v>
      </c>
      <c r="E3171" s="24">
        <f>IF(U3171="SC",SUMIFS(SC!F:F,SC!A:A,MAIN!D3171,SC!B:B,MAIN!A3171),SUMIFS(Allocations!$H:$H,Allocations!$A:$A,MAIN!$A3171,Allocations!$B:$B,MAIN!$D3171))</f>
        <v>3039.306</v>
      </c>
      <c r="F3171" s="24">
        <f>IF(U3171="SC",SUMIFS(SC!J:J,SC!A:A,MAIN!D3171,SC!B:B,MAIN!A3171),SUMIFS(Allocations!M:M,Allocations!A:A,MAIN!A3171,Allocations!B:B,MAIN!D3171))</f>
        <v>42.773000000000003</v>
      </c>
      <c r="G3171" s="24">
        <f t="shared" si="901"/>
        <v>3082.0790000000002</v>
      </c>
      <c r="H3171" s="24">
        <f>IFERROR(VLOOKUP(S3171,Swaps_wk!$A$2:$AP$151,HLOOKUP(MAIN!D3171,Swaps_wk!$B$2:$AP$151,150,FALSE),FALSE),0)</f>
        <v>0</v>
      </c>
      <c r="I3171" s="24">
        <f>SUMIFS(PASTE_DQS_TRACKER!$D:$D,PASTE_DQS_TRACKER!$C:$C,MAIN!$A3171,PASTE_DQS_TRACKER!$B:$B,MAIN!$D3171)-SUMIFS(PASTE_DQS_TRACKER!$D:$D,PASTE_DQS_TRACKER!$C:$C,MAIN!A3171,PASTE_DQS_TRACKER!$E:$E,MAIN!$D3171)</f>
        <v>3200</v>
      </c>
      <c r="J3171" s="25">
        <f t="shared" si="902"/>
        <v>6282.0789999999997</v>
      </c>
      <c r="K3171" s="24">
        <f>IFERROR(IF(V3171="Flex",0,IF(D3171=$D$30,VLOOKUP(A3171,MMO_o10M_lease!$A$1:$F$51,5,FALSE),IF(D3171=$D$26,VLOOKUP(D3171,LANDINGS!$A$3:$BR$40,HLOOKUP(A3171,LANDINGS!$B$1:$CF$42,42,FALSE),FALSE)-IFERROR(VLOOKUP(A3171,MMO_o10M_lease!$A$1:$F$38,5,FALSE),0),VLOOKUP(D3171,LANDINGS!$A$3:$CF$40,HLOOKUP(A3171,LANDINGS!$B$1:$CF$42,42,FALSE),FALSE)))),0)</f>
        <v>6279.4260000000004</v>
      </c>
      <c r="L3171" s="24">
        <f>SUMIFS(PASTE_FLEX_TRACKER!$D:$D,PASTE_FLEX_TRACKER!$F:$F,MAIN!$A3171,PASTE_FLEX_TRACKER!$B:$B,MAIN!$D3171)-SUMIFS(PASTE_FLEX_TRACKER!$D:$D,PASTE_FLEX_TRACKER!$C:$C,MAIN!$A3171,PASTE_FLEX_TRACKER!$B:$B,MAIN!$D3171)</f>
        <v>0</v>
      </c>
      <c r="M3171" s="24">
        <f>IFERROR(-VLOOKUP(D3171,SQ!$A$19:$CC$52,HLOOKUP(MAIN!A3171,SQ!$B$18:$CC$56,39,FALSE),FALSE),"n/a")</f>
        <v>0</v>
      </c>
      <c r="N3171" s="46" t="s">
        <v>563</v>
      </c>
      <c r="O3171" s="46">
        <f>SUMIFS(MAN_ADJ!$L:$L,MAN_ADJ!$K:$K,MAIN!$D3171,MAN_ADJ!$J:$J,MAIN!$S3171)</f>
        <v>0</v>
      </c>
      <c r="P3171" s="25">
        <f t="shared" si="903"/>
        <v>6279.4260000000004</v>
      </c>
      <c r="Q3171" s="28">
        <f t="shared" si="904"/>
        <v>0.99957768757763166</v>
      </c>
      <c r="R3171" s="38">
        <f t="shared" si="900"/>
        <v>2.6529999999993379</v>
      </c>
      <c r="S3171" s="17" t="s">
        <v>282</v>
      </c>
    </row>
    <row r="3172" spans="1:19" x14ac:dyDescent="0.25">
      <c r="A3172" s="17" t="s">
        <v>282</v>
      </c>
      <c r="B3172" s="17" t="s">
        <v>180</v>
      </c>
      <c r="C3172" s="17" t="s">
        <v>283</v>
      </c>
      <c r="D3172" s="17" t="s">
        <v>117</v>
      </c>
      <c r="E3172" s="24">
        <f>IF(U3172="SC",SUMIFS(SC!F:F,SC!A:A,MAIN!D3172,SC!B:B,MAIN!A3172),SUMIFS(Allocations!$H:$H,Allocations!$A:$A,MAIN!$A3172,Allocations!$B:$B,MAIN!$D3172))</f>
        <v>0</v>
      </c>
      <c r="F3172" s="24">
        <f>IF(U3172="SC",SUMIFS(SC!J:J,SC!A:A,MAIN!D3172,SC!B:B,MAIN!A3172),SUMIFS(Allocations!M:M,Allocations!A:A,MAIN!A3172,Allocations!B:B,MAIN!D3172))</f>
        <v>0</v>
      </c>
      <c r="G3172" s="24">
        <f t="shared" si="901"/>
        <v>0</v>
      </c>
      <c r="H3172" s="24">
        <f>IFERROR(VLOOKUP(S3172,Swaps_wk!$A$2:$AP$151,HLOOKUP(MAIN!D3172,Swaps_wk!$B$2:$AP$151,150,FALSE),FALSE),0)</f>
        <v>0</v>
      </c>
      <c r="I3172" s="24">
        <f>SUMIFS(PASTE_DQS_TRACKER!$D:$D,PASTE_DQS_TRACKER!$C:$C,MAIN!$A3172,PASTE_DQS_TRACKER!$B:$B,MAIN!$D3172)-SUMIFS(PASTE_DQS_TRACKER!$D:$D,PASTE_DQS_TRACKER!$C:$C,MAIN!A3172,PASTE_DQS_TRACKER!$E:$E,MAIN!$D3172)</f>
        <v>0</v>
      </c>
      <c r="J3172" s="25">
        <f t="shared" si="902"/>
        <v>0</v>
      </c>
      <c r="K3172" s="24">
        <f>IFERROR(IF(V3172="Flex",0,IF(D3172=$D$30,VLOOKUP(A3172,MMO_o10M_lease!$A$1:$F$51,5,FALSE),IF(D3172=$D$26,VLOOKUP(D3172,LANDINGS!$A$3:$BR$40,HLOOKUP(A3172,LANDINGS!$B$1:$CF$42,42,FALSE),FALSE)-IFERROR(VLOOKUP(A3172,MMO_o10M_lease!$A$1:$F$38,5,FALSE),0),VLOOKUP(D3172,LANDINGS!$A$3:$CF$40,HLOOKUP(A3172,LANDINGS!$B$1:$CF$42,42,FALSE),FALSE)))),0)</f>
        <v>0</v>
      </c>
      <c r="L3172" s="24">
        <f>SUMIFS(PASTE_FLEX_TRACKER!$D:$D,PASTE_FLEX_TRACKER!$F:$F,MAIN!$A3172,PASTE_FLEX_TRACKER!$B:$B,MAIN!$D3172)-SUMIFS(PASTE_FLEX_TRACKER!$D:$D,PASTE_FLEX_TRACKER!$C:$C,MAIN!$A3172,PASTE_FLEX_TRACKER!$B:$B,MAIN!$D3172)</f>
        <v>0</v>
      </c>
      <c r="M3172" s="24">
        <f>IFERROR(-VLOOKUP(D3172,SQ!$A$19:$CC$52,HLOOKUP(MAIN!A3172,SQ!$B$18:$CC$56,39,FALSE),FALSE),"n/a")</f>
        <v>0</v>
      </c>
      <c r="N3172" s="46" t="s">
        <v>563</v>
      </c>
      <c r="O3172" s="46">
        <f>SUMIFS(MAN_ADJ!$L:$L,MAN_ADJ!$K:$K,MAIN!$D3172,MAN_ADJ!$J:$J,MAIN!$S3172)</f>
        <v>0</v>
      </c>
      <c r="P3172" s="25">
        <f t="shared" si="903"/>
        <v>0</v>
      </c>
      <c r="Q3172" s="28" t="str">
        <f t="shared" si="904"/>
        <v>n/a</v>
      </c>
      <c r="R3172" s="38">
        <f t="shared" si="900"/>
        <v>0</v>
      </c>
      <c r="S3172" s="17" t="s">
        <v>282</v>
      </c>
    </row>
    <row r="3173" spans="1:19" x14ac:dyDescent="0.25">
      <c r="A3173" s="17" t="s">
        <v>282</v>
      </c>
      <c r="B3173" s="17" t="s">
        <v>180</v>
      </c>
      <c r="C3173" s="17" t="s">
        <v>283</v>
      </c>
      <c r="D3173" s="17" t="s">
        <v>118</v>
      </c>
      <c r="E3173" s="24">
        <f>IF(U3173="SC",SUMIFS(SC!F:F,SC!A:A,MAIN!D3173,SC!B:B,MAIN!A3173),SUMIFS(Allocations!$H:$H,Allocations!$A:$A,MAIN!$A3173,Allocations!$B:$B,MAIN!$D3173))</f>
        <v>0</v>
      </c>
      <c r="F3173" s="24">
        <f>IF(U3173="SC",SUMIFS(SC!J:J,SC!A:A,MAIN!D3173,SC!B:B,MAIN!A3173),SUMIFS(Allocations!M:M,Allocations!A:A,MAIN!A3173,Allocations!B:B,MAIN!D3173))</f>
        <v>0</v>
      </c>
      <c r="G3173" s="24">
        <f t="shared" si="901"/>
        <v>0</v>
      </c>
      <c r="H3173" s="24">
        <f>IFERROR(VLOOKUP(S3173,Swaps_wk!$A$2:$AP$151,HLOOKUP(MAIN!D3173,Swaps_wk!$B$2:$AP$151,150,FALSE),FALSE),0)</f>
        <v>0</v>
      </c>
      <c r="I3173" s="24">
        <f>SUMIFS(PASTE_DQS_TRACKER!$D:$D,PASTE_DQS_TRACKER!$C:$C,MAIN!$A3173,PASTE_DQS_TRACKER!$B:$B,MAIN!$D3173)-SUMIFS(PASTE_DQS_TRACKER!$D:$D,PASTE_DQS_TRACKER!$C:$C,MAIN!A3173,PASTE_DQS_TRACKER!$E:$E,MAIN!$D3173)</f>
        <v>0</v>
      </c>
      <c r="J3173" s="25">
        <f t="shared" si="902"/>
        <v>0</v>
      </c>
      <c r="K3173" s="24">
        <f>IFERROR(IF(V3173="Flex",0,IF(D3173=$D$30,VLOOKUP(A3173,MMO_o10M_lease!$A$1:$F$51,5,FALSE),IF(D3173=$D$26,VLOOKUP(D3173,LANDINGS!$A$3:$BR$40,HLOOKUP(A3173,LANDINGS!$B$1:$CF$42,42,FALSE),FALSE)-IFERROR(VLOOKUP(A3173,MMO_o10M_lease!$A$1:$F$38,5,FALSE),0),VLOOKUP(D3173,LANDINGS!$A$3:$CF$40,HLOOKUP(A3173,LANDINGS!$B$1:$CF$42,42,FALSE),FALSE)))),0)</f>
        <v>0</v>
      </c>
      <c r="L3173" s="24">
        <f>SUMIFS(PASTE_FLEX_TRACKER!$D:$D,PASTE_FLEX_TRACKER!$F:$F,MAIN!$A3173,PASTE_FLEX_TRACKER!$B:$B,MAIN!$D3173)-SUMIFS(PASTE_FLEX_TRACKER!$D:$D,PASTE_FLEX_TRACKER!$C:$C,MAIN!$A3173,PASTE_FLEX_TRACKER!$B:$B,MAIN!$D3173)</f>
        <v>0</v>
      </c>
      <c r="M3173" s="24">
        <f>IFERROR(-VLOOKUP(D3173,SQ!$A$19:$CC$52,HLOOKUP(MAIN!A3173,SQ!$B$18:$CC$56,39,FALSE),FALSE),"n/a")</f>
        <v>0</v>
      </c>
      <c r="N3173" s="46" t="s">
        <v>563</v>
      </c>
      <c r="O3173" s="46">
        <f>SUMIFS(MAN_ADJ!$L:$L,MAN_ADJ!$K:$K,MAIN!$D3173,MAN_ADJ!$J:$J,MAIN!$S3173)</f>
        <v>0</v>
      </c>
      <c r="P3173" s="25">
        <f t="shared" si="903"/>
        <v>0</v>
      </c>
      <c r="Q3173" s="28" t="str">
        <f t="shared" si="904"/>
        <v>n/a</v>
      </c>
      <c r="R3173" s="38">
        <f t="shared" si="900"/>
        <v>0</v>
      </c>
      <c r="S3173" s="17" t="s">
        <v>282</v>
      </c>
    </row>
    <row r="3174" spans="1:19" x14ac:dyDescent="0.25">
      <c r="A3174" s="17" t="s">
        <v>282</v>
      </c>
      <c r="B3174" s="17" t="s">
        <v>180</v>
      </c>
      <c r="C3174" s="17" t="s">
        <v>283</v>
      </c>
      <c r="D3174" s="17" t="s">
        <v>119</v>
      </c>
      <c r="E3174" s="24">
        <f>IF(U3174="SC",SUMIFS(SC!F:F,SC!A:A,MAIN!D3174,SC!B:B,MAIN!A3174),SUMIFS(Allocations!$H:$H,Allocations!$A:$A,MAIN!$A3174,Allocations!$B:$B,MAIN!$D3174))</f>
        <v>0</v>
      </c>
      <c r="F3174" s="24">
        <f>IF(U3174="SC",SUMIFS(SC!J:J,SC!A:A,MAIN!D3174,SC!B:B,MAIN!A3174),SUMIFS(Allocations!M:M,Allocations!A:A,MAIN!A3174,Allocations!B:B,MAIN!D3174))</f>
        <v>0</v>
      </c>
      <c r="G3174" s="24">
        <f t="shared" si="901"/>
        <v>0</v>
      </c>
      <c r="H3174" s="24">
        <f>IFERROR(VLOOKUP(S3174,Swaps_wk!$A$2:$AP$151,HLOOKUP(MAIN!D3174,Swaps_wk!$B$2:$AP$151,150,FALSE),FALSE),0)</f>
        <v>0</v>
      </c>
      <c r="I3174" s="24">
        <f>SUMIFS(PASTE_DQS_TRACKER!$D:$D,PASTE_DQS_TRACKER!$C:$C,MAIN!$A3174,PASTE_DQS_TRACKER!$B:$B,MAIN!$D3174)-SUMIFS(PASTE_DQS_TRACKER!$D:$D,PASTE_DQS_TRACKER!$C:$C,MAIN!A3174,PASTE_DQS_TRACKER!$E:$E,MAIN!$D3174)</f>
        <v>0</v>
      </c>
      <c r="J3174" s="25">
        <f t="shared" si="902"/>
        <v>0</v>
      </c>
      <c r="K3174" s="24">
        <f>IFERROR(IF(V3174="Flex",0,IF(D3174=$D$30,VLOOKUP(A3174,MMO_o10M_lease!$A$1:$F$51,5,FALSE),IF(D3174=$D$26,VLOOKUP(D3174,LANDINGS!$A$3:$BR$40,HLOOKUP(A3174,LANDINGS!$B$1:$CF$42,42,FALSE),FALSE)-IFERROR(VLOOKUP(A3174,MMO_o10M_lease!$A$1:$F$38,5,FALSE),0),VLOOKUP(D3174,LANDINGS!$A$3:$CF$40,HLOOKUP(A3174,LANDINGS!$B$1:$CF$42,42,FALSE),FALSE)))),0)</f>
        <v>0</v>
      </c>
      <c r="L3174" s="24">
        <f>SUMIFS(PASTE_FLEX_TRACKER!$D:$D,PASTE_FLEX_TRACKER!$F:$F,MAIN!$A3174,PASTE_FLEX_TRACKER!$B:$B,MAIN!$D3174)-SUMIFS(PASTE_FLEX_TRACKER!$D:$D,PASTE_FLEX_TRACKER!$C:$C,MAIN!$A3174,PASTE_FLEX_TRACKER!$B:$B,MAIN!$D3174)</f>
        <v>0</v>
      </c>
      <c r="M3174" s="24">
        <f>IFERROR(-VLOOKUP(D3174,SQ!$A$19:$CC$52,HLOOKUP(MAIN!A3174,SQ!$B$18:$CC$56,39,FALSE),FALSE),"n/a")</f>
        <v>0</v>
      </c>
      <c r="N3174" s="46" t="s">
        <v>563</v>
      </c>
      <c r="O3174" s="46">
        <f>SUMIFS(MAN_ADJ!$L:$L,MAN_ADJ!$K:$K,MAIN!$D3174,MAN_ADJ!$J:$J,MAIN!$S3174)</f>
        <v>0</v>
      </c>
      <c r="P3174" s="25">
        <f t="shared" si="903"/>
        <v>0</v>
      </c>
      <c r="Q3174" s="28" t="str">
        <f t="shared" si="904"/>
        <v>n/a</v>
      </c>
      <c r="R3174" s="38">
        <f t="shared" si="900"/>
        <v>0</v>
      </c>
      <c r="S3174" s="17" t="s">
        <v>282</v>
      </c>
    </row>
    <row r="3175" spans="1:19" x14ac:dyDescent="0.25">
      <c r="A3175" s="17" t="s">
        <v>282</v>
      </c>
      <c r="B3175" s="17" t="s">
        <v>180</v>
      </c>
      <c r="C3175" s="17" t="s">
        <v>283</v>
      </c>
      <c r="D3175" s="17" t="s">
        <v>120</v>
      </c>
      <c r="E3175" s="24">
        <f>IF(U3175="SC",SUMIFS(SC!F:F,SC!A:A,MAIN!D3175,SC!B:B,MAIN!A3175),SUMIFS(Allocations!$H:$H,Allocations!$A:$A,MAIN!$A3175,Allocations!$B:$B,MAIN!$D3175))</f>
        <v>0</v>
      </c>
      <c r="F3175" s="24">
        <f>IF(U3175="SC",SUMIFS(SC!J:J,SC!A:A,MAIN!D3175,SC!B:B,MAIN!A3175),SUMIFS(Allocations!M:M,Allocations!A:A,MAIN!A3175,Allocations!B:B,MAIN!D3175))</f>
        <v>0</v>
      </c>
      <c r="G3175" s="24">
        <f t="shared" si="901"/>
        <v>0</v>
      </c>
      <c r="H3175" s="24">
        <f>IFERROR(VLOOKUP(S3175,Swaps_wk!$A$2:$AP$151,HLOOKUP(MAIN!D3175,Swaps_wk!$B$2:$AP$151,150,FALSE),FALSE),0)</f>
        <v>0</v>
      </c>
      <c r="I3175" s="24">
        <f>SUMIFS(PASTE_DQS_TRACKER!$D:$D,PASTE_DQS_TRACKER!$C:$C,MAIN!$A3175,PASTE_DQS_TRACKER!$B:$B,MAIN!$D3175)-SUMIFS(PASTE_DQS_TRACKER!$D:$D,PASTE_DQS_TRACKER!$C:$C,MAIN!A3175,PASTE_DQS_TRACKER!$E:$E,MAIN!$D3175)</f>
        <v>0</v>
      </c>
      <c r="J3175" s="25">
        <f t="shared" si="902"/>
        <v>0</v>
      </c>
      <c r="K3175" s="24">
        <f>IFERROR(IF(V3175="Flex",0,IF(D3175=$D$30,VLOOKUP(A3175,MMO_o10M_lease!$A$1:$F$51,5,FALSE),IF(D3175=$D$26,VLOOKUP(D3175,LANDINGS!$A$3:$BR$40,HLOOKUP(A3175,LANDINGS!$B$1:$CF$42,42,FALSE),FALSE)-IFERROR(VLOOKUP(A3175,MMO_o10M_lease!$A$1:$F$38,5,FALSE),0),VLOOKUP(D3175,LANDINGS!$A$3:$CF$40,HLOOKUP(A3175,LANDINGS!$B$1:$CF$42,42,FALSE),FALSE)))),0)</f>
        <v>0</v>
      </c>
      <c r="L3175" s="24">
        <f>SUMIFS(PASTE_FLEX_TRACKER!$D:$D,PASTE_FLEX_TRACKER!$F:$F,MAIN!$A3175,PASTE_FLEX_TRACKER!$B:$B,MAIN!$D3175)-SUMIFS(PASTE_FLEX_TRACKER!$D:$D,PASTE_FLEX_TRACKER!$C:$C,MAIN!$A3175,PASTE_FLEX_TRACKER!$B:$B,MAIN!$D3175)</f>
        <v>0</v>
      </c>
      <c r="M3175" s="24">
        <f>IFERROR(-VLOOKUP(D3175,SQ!$A$19:$CC$52,HLOOKUP(MAIN!A3175,SQ!$B$18:$CC$56,39,FALSE),FALSE),"n/a")</f>
        <v>0</v>
      </c>
      <c r="N3175" s="46" t="s">
        <v>563</v>
      </c>
      <c r="O3175" s="46">
        <f>SUMIFS(MAN_ADJ!$L:$L,MAN_ADJ!$K:$K,MAIN!$D3175,MAN_ADJ!$J:$J,MAIN!$S3175)</f>
        <v>0</v>
      </c>
      <c r="P3175" s="25">
        <f t="shared" si="903"/>
        <v>0</v>
      </c>
      <c r="Q3175" s="28" t="str">
        <f t="shared" si="904"/>
        <v>n/a</v>
      </c>
      <c r="R3175" s="38">
        <f t="shared" si="900"/>
        <v>0</v>
      </c>
      <c r="S3175" s="17" t="s">
        <v>282</v>
      </c>
    </row>
    <row r="3176" spans="1:19" x14ac:dyDescent="0.25">
      <c r="A3176" s="17" t="s">
        <v>282</v>
      </c>
      <c r="B3176" s="17" t="s">
        <v>180</v>
      </c>
      <c r="C3176" s="17" t="s">
        <v>283</v>
      </c>
      <c r="D3176" s="17" t="s">
        <v>121</v>
      </c>
      <c r="E3176" s="24">
        <f>IF(U3176="SC",SUMIFS(SC!F:F,SC!A:A,MAIN!D3176,SC!B:B,MAIN!A3176),SUMIFS(Allocations!$H:$H,Allocations!$A:$A,MAIN!$A3176,Allocations!$B:$B,MAIN!$D3176))</f>
        <v>0</v>
      </c>
      <c r="F3176" s="24">
        <f>IF(U3176="SC",SUMIFS(SC!J:J,SC!A:A,MAIN!D3176,SC!B:B,MAIN!A3176),SUMIFS(Allocations!M:M,Allocations!A:A,MAIN!A3176,Allocations!B:B,MAIN!D3176))</f>
        <v>0</v>
      </c>
      <c r="G3176" s="24">
        <f t="shared" si="901"/>
        <v>0</v>
      </c>
      <c r="H3176" s="24">
        <f>IFERROR(VLOOKUP(S3176,Swaps_wk!$A$2:$AP$151,HLOOKUP(MAIN!D3176,Swaps_wk!$B$2:$AP$151,150,FALSE),FALSE),0)</f>
        <v>0</v>
      </c>
      <c r="I3176" s="24">
        <f>SUMIFS(PASTE_DQS_TRACKER!$D:$D,PASTE_DQS_TRACKER!$C:$C,MAIN!$A3176,PASTE_DQS_TRACKER!$B:$B,MAIN!$D3176)-SUMIFS(PASTE_DQS_TRACKER!$D:$D,PASTE_DQS_TRACKER!$C:$C,MAIN!A3176,PASTE_DQS_TRACKER!$E:$E,MAIN!$D3176)</f>
        <v>0</v>
      </c>
      <c r="J3176" s="25">
        <f t="shared" si="902"/>
        <v>0</v>
      </c>
      <c r="K3176" s="24">
        <f>IFERROR(IF(V3176="Flex",0,IF(D3176=$D$30,VLOOKUP(A3176,MMO_o10M_lease!$A$1:$F$51,5,FALSE),IF(D3176=$D$26,VLOOKUP(D3176,LANDINGS!$A$3:$BR$40,HLOOKUP(A3176,LANDINGS!$B$1:$CF$42,42,FALSE),FALSE)-IFERROR(VLOOKUP(A3176,MMO_o10M_lease!$A$1:$F$38,5,FALSE),0),VLOOKUP(D3176,LANDINGS!$A$3:$CF$40,HLOOKUP(A3176,LANDINGS!$B$1:$CF$42,42,FALSE),FALSE)))),0)</f>
        <v>0</v>
      </c>
      <c r="L3176" s="24">
        <f>SUMIFS(PASTE_FLEX_TRACKER!$D:$D,PASTE_FLEX_TRACKER!$F:$F,MAIN!$A3176,PASTE_FLEX_TRACKER!$B:$B,MAIN!$D3176)-SUMIFS(PASTE_FLEX_TRACKER!$D:$D,PASTE_FLEX_TRACKER!$C:$C,MAIN!$A3176,PASTE_FLEX_TRACKER!$B:$B,MAIN!$D3176)</f>
        <v>0</v>
      </c>
      <c r="M3176" s="24">
        <f>IFERROR(-VLOOKUP(D3176,SQ!$A$19:$CC$52,HLOOKUP(MAIN!A3176,SQ!$B$18:$CC$56,39,FALSE),FALSE),"n/a")</f>
        <v>0</v>
      </c>
      <c r="N3176" s="46" t="s">
        <v>563</v>
      </c>
      <c r="O3176" s="46">
        <f>SUMIFS(MAN_ADJ!$L:$L,MAN_ADJ!$K:$K,MAIN!$D3176,MAN_ADJ!$J:$J,MAIN!$S3176)</f>
        <v>0</v>
      </c>
      <c r="P3176" s="25">
        <f t="shared" si="903"/>
        <v>0</v>
      </c>
      <c r="Q3176" s="28" t="str">
        <f t="shared" si="904"/>
        <v>n/a</v>
      </c>
      <c r="R3176" s="38">
        <f t="shared" si="900"/>
        <v>0</v>
      </c>
      <c r="S3176" s="17" t="s">
        <v>282</v>
      </c>
    </row>
    <row r="3177" spans="1:19" x14ac:dyDescent="0.25">
      <c r="A3177" s="17" t="s">
        <v>282</v>
      </c>
      <c r="B3177" s="17" t="s">
        <v>180</v>
      </c>
      <c r="C3177" s="17" t="s">
        <v>283</v>
      </c>
      <c r="D3177" s="17" t="s">
        <v>122</v>
      </c>
      <c r="E3177" s="24">
        <f>IF(U3177="SC",SUMIFS(SC!F:F,SC!A:A,MAIN!D3177,SC!B:B,MAIN!A3177),SUMIFS(Allocations!$H:$H,Allocations!$A:$A,MAIN!$A3177,Allocations!$B:$B,MAIN!$D3177))</f>
        <v>0</v>
      </c>
      <c r="F3177" s="24">
        <f>IF(U3177="SC",SUMIFS(SC!J:J,SC!A:A,MAIN!D3177,SC!B:B,MAIN!A3177),SUMIFS(Allocations!M:M,Allocations!A:A,MAIN!A3177,Allocations!B:B,MAIN!D3177))</f>
        <v>0</v>
      </c>
      <c r="G3177" s="24">
        <f t="shared" si="901"/>
        <v>0</v>
      </c>
      <c r="H3177" s="24">
        <f>IFERROR(VLOOKUP(S3177,Swaps_wk!$A$2:$AP$151,HLOOKUP(MAIN!D3177,Swaps_wk!$B$2:$AP$151,150,FALSE),FALSE),0)</f>
        <v>0</v>
      </c>
      <c r="I3177" s="24">
        <f>SUMIFS(PASTE_DQS_TRACKER!$D:$D,PASTE_DQS_TRACKER!$C:$C,MAIN!$A3177,PASTE_DQS_TRACKER!$B:$B,MAIN!$D3177)-SUMIFS(PASTE_DQS_TRACKER!$D:$D,PASTE_DQS_TRACKER!$C:$C,MAIN!A3177,PASTE_DQS_TRACKER!$E:$E,MAIN!$D3177)</f>
        <v>0</v>
      </c>
      <c r="J3177" s="25">
        <f t="shared" si="902"/>
        <v>0</v>
      </c>
      <c r="K3177" s="24">
        <f>IFERROR(IF(V3177="Flex",0,IF(D3177=$D$30,VLOOKUP(A3177,MMO_o10M_lease!$A$1:$F$51,5,FALSE),IF(D3177=$D$26,VLOOKUP(D3177,LANDINGS!$A$3:$BR$40,HLOOKUP(A3177,LANDINGS!$B$1:$CF$42,42,FALSE),FALSE)-IFERROR(VLOOKUP(A3177,MMO_o10M_lease!$A$1:$F$38,5,FALSE),0),VLOOKUP(D3177,LANDINGS!$A$3:$CF$40,HLOOKUP(A3177,LANDINGS!$B$1:$CF$42,42,FALSE),FALSE)))),0)</f>
        <v>0</v>
      </c>
      <c r="L3177" s="24">
        <f>SUMIFS(PASTE_FLEX_TRACKER!$D:$D,PASTE_FLEX_TRACKER!$F:$F,MAIN!$A3177,PASTE_FLEX_TRACKER!$B:$B,MAIN!$D3177)-SUMIFS(PASTE_FLEX_TRACKER!$D:$D,PASTE_FLEX_TRACKER!$C:$C,MAIN!$A3177,PASTE_FLEX_TRACKER!$B:$B,MAIN!$D3177)</f>
        <v>0</v>
      </c>
      <c r="M3177" s="24">
        <f>IFERROR(-VLOOKUP(D3177,SQ!$A$19:$CC$52,HLOOKUP(MAIN!A3177,SQ!$B$18:$CC$56,39,FALSE),FALSE),"n/a")</f>
        <v>0</v>
      </c>
      <c r="N3177" s="46" t="s">
        <v>563</v>
      </c>
      <c r="O3177" s="46">
        <f>SUMIFS(MAN_ADJ!$L:$L,MAN_ADJ!$K:$K,MAIN!$D3177,MAN_ADJ!$J:$J,MAIN!$S3177)</f>
        <v>0</v>
      </c>
      <c r="P3177" s="25">
        <f t="shared" si="903"/>
        <v>0</v>
      </c>
      <c r="Q3177" s="28" t="str">
        <f t="shared" si="904"/>
        <v>n/a</v>
      </c>
      <c r="R3177" s="38">
        <f t="shared" si="900"/>
        <v>0</v>
      </c>
      <c r="S3177" s="17" t="s">
        <v>282</v>
      </c>
    </row>
    <row r="3178" spans="1:19" x14ac:dyDescent="0.25">
      <c r="A3178" s="17" t="s">
        <v>282</v>
      </c>
      <c r="B3178" s="17" t="s">
        <v>180</v>
      </c>
      <c r="C3178" s="17" t="s">
        <v>283</v>
      </c>
      <c r="D3178" s="17" t="s">
        <v>123</v>
      </c>
      <c r="E3178" s="24">
        <f>IF(U3178="SC",SUMIFS(SC!F:F,SC!A:A,MAIN!D3178,SC!B:B,MAIN!A3178),SUMIFS(Allocations!$H:$H,Allocations!$A:$A,MAIN!$A3178,Allocations!$B:$B,MAIN!$D3178))</f>
        <v>0</v>
      </c>
      <c r="F3178" s="24">
        <f>IF(U3178="SC",SUMIFS(SC!J:J,SC!A:A,MAIN!D3178,SC!B:B,MAIN!A3178),SUMIFS(Allocations!M:M,Allocations!A:A,MAIN!A3178,Allocations!B:B,MAIN!D3178))</f>
        <v>-0.2</v>
      </c>
      <c r="G3178" s="24">
        <f t="shared" si="901"/>
        <v>-0.2</v>
      </c>
      <c r="H3178" s="24">
        <f>IFERROR(VLOOKUP(S3178,Swaps_wk!$A$2:$AP$151,HLOOKUP(MAIN!D3178,Swaps_wk!$B$2:$AP$151,150,FALSE),FALSE),0)</f>
        <v>0</v>
      </c>
      <c r="I3178" s="24">
        <f>SUMIFS(PASTE_DQS_TRACKER!$D:$D,PASTE_DQS_TRACKER!$C:$C,MAIN!$A3178,PASTE_DQS_TRACKER!$B:$B,MAIN!$D3178)-SUMIFS(PASTE_DQS_TRACKER!$D:$D,PASTE_DQS_TRACKER!$C:$C,MAIN!A3178,PASTE_DQS_TRACKER!$E:$E,MAIN!$D3178)</f>
        <v>0</v>
      </c>
      <c r="J3178" s="25">
        <f t="shared" si="902"/>
        <v>-0.2</v>
      </c>
      <c r="K3178" s="24">
        <f>IFERROR(IF(V3178="Flex",0,IF(D3178=$D$30,VLOOKUP(A3178,MMO_o10M_lease!$A$1:$F$51,5,FALSE),IF(D3178=$D$26,VLOOKUP(D3178,LANDINGS!$A$3:$BR$40,HLOOKUP(A3178,LANDINGS!$B$1:$CF$42,42,FALSE),FALSE)-IFERROR(VLOOKUP(A3178,MMO_o10M_lease!$A$1:$F$38,5,FALSE),0),VLOOKUP(D3178,LANDINGS!$A$3:$CF$40,HLOOKUP(A3178,LANDINGS!$B$1:$CF$42,42,FALSE),FALSE)))),0)</f>
        <v>0.433</v>
      </c>
      <c r="L3178" s="24">
        <f>SUMIFS(PASTE_FLEX_TRACKER!$D:$D,PASTE_FLEX_TRACKER!$F:$F,MAIN!$A3178,PASTE_FLEX_TRACKER!$B:$B,MAIN!$D3178)-SUMIFS(PASTE_FLEX_TRACKER!$D:$D,PASTE_FLEX_TRACKER!$C:$C,MAIN!$A3178,PASTE_FLEX_TRACKER!$B:$B,MAIN!$D3178)</f>
        <v>0</v>
      </c>
      <c r="M3178" s="24">
        <f>IFERROR(-VLOOKUP(D3178,SQ!$A$19:$CC$52,HLOOKUP(MAIN!A3178,SQ!$B$18:$CC$56,39,FALSE),FALSE),"n/a")</f>
        <v>0</v>
      </c>
      <c r="N3178" s="46" t="s">
        <v>563</v>
      </c>
      <c r="O3178" s="46">
        <f>SUMIFS(MAN_ADJ!$L:$L,MAN_ADJ!$K:$K,MAIN!$D3178,MAN_ADJ!$J:$J,MAIN!$S3178)</f>
        <v>0</v>
      </c>
      <c r="P3178" s="25">
        <f t="shared" si="903"/>
        <v>0.433</v>
      </c>
      <c r="Q3178" s="28">
        <f t="shared" si="904"/>
        <v>-2.165</v>
      </c>
      <c r="R3178" s="38">
        <f t="shared" si="900"/>
        <v>-0.63300000000000001</v>
      </c>
      <c r="S3178" s="17" t="s">
        <v>282</v>
      </c>
    </row>
    <row r="3179" spans="1:19" x14ac:dyDescent="0.25">
      <c r="A3179" s="17" t="s">
        <v>282</v>
      </c>
      <c r="B3179" s="17" t="s">
        <v>180</v>
      </c>
      <c r="C3179" s="17" t="s">
        <v>283</v>
      </c>
      <c r="D3179" s="17" t="s">
        <v>124</v>
      </c>
      <c r="E3179" s="24">
        <f>IF(U3179="SC",SUMIFS(SC!F:F,SC!A:A,MAIN!D3179,SC!B:B,MAIN!A3179),SUMIFS(Allocations!$H:$H,Allocations!$A:$A,MAIN!$A3179,Allocations!$B:$B,MAIN!$D3179))</f>
        <v>0</v>
      </c>
      <c r="F3179" s="24">
        <f>IF(U3179="SC",SUMIFS(SC!J:J,SC!A:A,MAIN!D3179,SC!B:B,MAIN!A3179),SUMIFS(Allocations!M:M,Allocations!A:A,MAIN!A3179,Allocations!B:B,MAIN!D3179))</f>
        <v>0</v>
      </c>
      <c r="G3179" s="24">
        <f t="shared" si="901"/>
        <v>0</v>
      </c>
      <c r="H3179" s="24">
        <f>IFERROR(VLOOKUP(S3179,Swaps_wk!$A$2:$AP$151,HLOOKUP(MAIN!D3179,Swaps_wk!$B$2:$AP$151,150,FALSE),FALSE),0)</f>
        <v>0</v>
      </c>
      <c r="I3179" s="24">
        <f>SUMIFS(PASTE_DQS_TRACKER!$D:$D,PASTE_DQS_TRACKER!$C:$C,MAIN!$A3179,PASTE_DQS_TRACKER!$B:$B,MAIN!$D3179)-SUMIFS(PASTE_DQS_TRACKER!$D:$D,PASTE_DQS_TRACKER!$C:$C,MAIN!A3179,PASTE_DQS_TRACKER!$E:$E,MAIN!$D3179)</f>
        <v>0</v>
      </c>
      <c r="J3179" s="25">
        <f t="shared" si="902"/>
        <v>0</v>
      </c>
      <c r="K3179" s="24">
        <f>IFERROR(IF(V3179="Flex",0,IF(D3179=$D$30,VLOOKUP(A3179,MMO_o10M_lease!$A$1:$F$51,5,FALSE),IF(D3179=$D$26,VLOOKUP(D3179,LANDINGS!$A$3:$BR$40,HLOOKUP(A3179,LANDINGS!$B$1:$CF$42,42,FALSE),FALSE)-IFERROR(VLOOKUP(A3179,MMO_o10M_lease!$A$1:$F$38,5,FALSE),0),VLOOKUP(D3179,LANDINGS!$A$3:$CF$40,HLOOKUP(A3179,LANDINGS!$B$1:$CF$42,42,FALSE),FALSE)))),0)</f>
        <v>0</v>
      </c>
      <c r="L3179" s="24">
        <f>SUMIFS(PASTE_FLEX_TRACKER!$D:$D,PASTE_FLEX_TRACKER!$F:$F,MAIN!$A3179,PASTE_FLEX_TRACKER!$B:$B,MAIN!$D3179)-SUMIFS(PASTE_FLEX_TRACKER!$D:$D,PASTE_FLEX_TRACKER!$C:$C,MAIN!$A3179,PASTE_FLEX_TRACKER!$B:$B,MAIN!$D3179)</f>
        <v>0</v>
      </c>
      <c r="M3179" s="24">
        <f>IFERROR(-VLOOKUP(D3179,SQ!$A$19:$CC$52,HLOOKUP(MAIN!A3179,SQ!$B$18:$CC$56,39,FALSE),FALSE),"n/a")</f>
        <v>0</v>
      </c>
      <c r="N3179" s="46" t="s">
        <v>563</v>
      </c>
      <c r="O3179" s="46">
        <f>SUMIFS(MAN_ADJ!$L:$L,MAN_ADJ!$K:$K,MAIN!$D3179,MAN_ADJ!$J:$J,MAIN!$S3179)</f>
        <v>0</v>
      </c>
      <c r="P3179" s="25">
        <f t="shared" si="903"/>
        <v>0</v>
      </c>
      <c r="Q3179" s="28" t="str">
        <f t="shared" si="904"/>
        <v>n/a</v>
      </c>
      <c r="R3179" s="38">
        <f t="shared" si="900"/>
        <v>0</v>
      </c>
      <c r="S3179" s="17" t="s">
        <v>282</v>
      </c>
    </row>
    <row r="3180" spans="1:19" x14ac:dyDescent="0.25">
      <c r="A3180" s="17" t="s">
        <v>282</v>
      </c>
      <c r="B3180" s="17" t="s">
        <v>180</v>
      </c>
      <c r="C3180" s="17" t="s">
        <v>283</v>
      </c>
      <c r="D3180" s="17" t="s">
        <v>125</v>
      </c>
      <c r="E3180" s="24">
        <f>IF(U3180="SC",SUMIFS(SC!F:F,SC!A:A,MAIN!D3180,SC!B:B,MAIN!A3180),SUMIFS(Allocations!$H:$H,Allocations!$A:$A,MAIN!$A3180,Allocations!$B:$B,MAIN!$D3180))</f>
        <v>0</v>
      </c>
      <c r="F3180" s="24">
        <f>IF(U3180="SC",SUMIFS(SC!J:J,SC!A:A,MAIN!D3180,SC!B:B,MAIN!A3180),SUMIFS(Allocations!M:M,Allocations!A:A,MAIN!A3180,Allocations!B:B,MAIN!D3180))</f>
        <v>0</v>
      </c>
      <c r="G3180" s="24">
        <f t="shared" si="901"/>
        <v>0</v>
      </c>
      <c r="H3180" s="24">
        <f>IFERROR(VLOOKUP(S3180,Swaps_wk!$A$2:$AP$151,HLOOKUP(MAIN!D3180,Swaps_wk!$B$2:$AP$151,150,FALSE),FALSE),0)</f>
        <v>0</v>
      </c>
      <c r="I3180" s="24">
        <f>SUMIFS(PASTE_DQS_TRACKER!$D:$D,PASTE_DQS_TRACKER!$C:$C,MAIN!$A3180,PASTE_DQS_TRACKER!$B:$B,MAIN!$D3180)-SUMIFS(PASTE_DQS_TRACKER!$D:$D,PASTE_DQS_TRACKER!$C:$C,MAIN!A3180,PASTE_DQS_TRACKER!$E:$E,MAIN!$D3180)</f>
        <v>0</v>
      </c>
      <c r="J3180" s="25">
        <f t="shared" si="902"/>
        <v>0</v>
      </c>
      <c r="K3180" s="24">
        <f>IFERROR(IF(V3180="Flex",0,IF(D3180=$D$30,VLOOKUP(A3180,MMO_o10M_lease!$A$1:$F$51,5,FALSE),IF(D3180=$D$26,VLOOKUP(D3180,LANDINGS!$A$3:$BR$40,HLOOKUP(A3180,LANDINGS!$B$1:$CF$42,42,FALSE),FALSE)-IFERROR(VLOOKUP(A3180,MMO_o10M_lease!$A$1:$F$38,5,FALSE),0),VLOOKUP(D3180,LANDINGS!$A$3:$CF$40,HLOOKUP(A3180,LANDINGS!$B$1:$CF$42,42,FALSE),FALSE)))),0)</f>
        <v>0</v>
      </c>
      <c r="L3180" s="24">
        <f>SUMIFS(PASTE_FLEX_TRACKER!$D:$D,PASTE_FLEX_TRACKER!$F:$F,MAIN!$A3180,PASTE_FLEX_TRACKER!$B:$B,MAIN!$D3180)-SUMIFS(PASTE_FLEX_TRACKER!$D:$D,PASTE_FLEX_TRACKER!$C:$C,MAIN!$A3180,PASTE_FLEX_TRACKER!$B:$B,MAIN!$D3180)</f>
        <v>0</v>
      </c>
      <c r="M3180" s="24">
        <f>IFERROR(-VLOOKUP(D3180,SQ!$A$19:$CC$52,HLOOKUP(MAIN!A3180,SQ!$B$18:$CC$56,39,FALSE),FALSE),"n/a")</f>
        <v>0</v>
      </c>
      <c r="N3180" s="46" t="s">
        <v>563</v>
      </c>
      <c r="O3180" s="46">
        <f>SUMIFS(MAN_ADJ!$L:$L,MAN_ADJ!$K:$K,MAIN!$D3180,MAN_ADJ!$J:$J,MAIN!$S3180)</f>
        <v>0</v>
      </c>
      <c r="P3180" s="25">
        <f t="shared" si="903"/>
        <v>0</v>
      </c>
      <c r="Q3180" s="28" t="str">
        <f t="shared" si="904"/>
        <v>n/a</v>
      </c>
      <c r="R3180" s="38">
        <f t="shared" si="900"/>
        <v>0</v>
      </c>
      <c r="S3180" s="17" t="s">
        <v>282</v>
      </c>
    </row>
    <row r="3181" spans="1:19" x14ac:dyDescent="0.25">
      <c r="A3181" s="17" t="s">
        <v>282</v>
      </c>
      <c r="B3181" s="17" t="s">
        <v>180</v>
      </c>
      <c r="C3181" s="17" t="s">
        <v>283</v>
      </c>
      <c r="D3181" s="17" t="s">
        <v>126</v>
      </c>
      <c r="E3181" s="24">
        <f>IF(U3181="SC",SUMIFS(SC!F:F,SC!A:A,MAIN!D3181,SC!B:B,MAIN!A3181),SUMIFS(Allocations!$H:$H,Allocations!$A:$A,MAIN!$A3181,Allocations!$B:$B,MAIN!$D3181))</f>
        <v>0</v>
      </c>
      <c r="F3181" s="24">
        <f>IF(U3181="SC",SUMIFS(SC!J:J,SC!A:A,MAIN!D3181,SC!B:B,MAIN!A3181),SUMIFS(Allocations!M:M,Allocations!A:A,MAIN!A3181,Allocations!B:B,MAIN!D3181))</f>
        <v>0</v>
      </c>
      <c r="G3181" s="24">
        <f t="shared" si="901"/>
        <v>0</v>
      </c>
      <c r="H3181" s="24">
        <f>IFERROR(VLOOKUP(S3181,Swaps_wk!$A$2:$AP$151,HLOOKUP(MAIN!D3181,Swaps_wk!$B$2:$AP$151,150,FALSE),FALSE),0)</f>
        <v>0</v>
      </c>
      <c r="I3181" s="24">
        <f>SUMIFS(PASTE_DQS_TRACKER!$D:$D,PASTE_DQS_TRACKER!$C:$C,MAIN!$A3181,PASTE_DQS_TRACKER!$B:$B,MAIN!$D3181)-SUMIFS(PASTE_DQS_TRACKER!$D:$D,PASTE_DQS_TRACKER!$C:$C,MAIN!A3181,PASTE_DQS_TRACKER!$E:$E,MAIN!$D3181)</f>
        <v>0</v>
      </c>
      <c r="J3181" s="25">
        <f t="shared" si="902"/>
        <v>0</v>
      </c>
      <c r="K3181" s="24">
        <f>IFERROR(IF(V3181="Flex",0,IF(D3181=$D$30,VLOOKUP(A3181,MMO_o10M_lease!$A$1:$F$51,5,FALSE),IF(D3181=$D$26,VLOOKUP(D3181,LANDINGS!$A$3:$BR$40,HLOOKUP(A3181,LANDINGS!$B$1:$CF$42,42,FALSE),FALSE)-IFERROR(VLOOKUP(A3181,MMO_o10M_lease!$A$1:$F$38,5,FALSE),0),VLOOKUP(D3181,LANDINGS!$A$3:$CF$40,HLOOKUP(A3181,LANDINGS!$B$1:$CF$42,42,FALSE),FALSE)))),0)</f>
        <v>0</v>
      </c>
      <c r="L3181" s="24">
        <f>SUMIFS(PASTE_FLEX_TRACKER!$D:$D,PASTE_FLEX_TRACKER!$F:$F,MAIN!$A3181,PASTE_FLEX_TRACKER!$B:$B,MAIN!$D3181)-SUMIFS(PASTE_FLEX_TRACKER!$D:$D,PASTE_FLEX_TRACKER!$C:$C,MAIN!$A3181,PASTE_FLEX_TRACKER!$B:$B,MAIN!$D3181)</f>
        <v>0</v>
      </c>
      <c r="M3181" s="24">
        <f>IFERROR(-VLOOKUP(D3181,SQ!$A$19:$CC$52,HLOOKUP(MAIN!A3181,SQ!$B$18:$CC$56,39,FALSE),FALSE),"n/a")</f>
        <v>0</v>
      </c>
      <c r="N3181" s="46" t="s">
        <v>563</v>
      </c>
      <c r="O3181" s="46">
        <f>SUMIFS(MAN_ADJ!$L:$L,MAN_ADJ!$K:$K,MAIN!$D3181,MAN_ADJ!$J:$J,MAIN!$S3181)</f>
        <v>0</v>
      </c>
      <c r="P3181" s="25">
        <f t="shared" si="903"/>
        <v>0</v>
      </c>
      <c r="Q3181" s="28" t="str">
        <f t="shared" si="904"/>
        <v>n/a</v>
      </c>
      <c r="R3181" s="38">
        <f t="shared" si="900"/>
        <v>0</v>
      </c>
      <c r="S3181" s="17" t="s">
        <v>282</v>
      </c>
    </row>
    <row r="3182" spans="1:19" x14ac:dyDescent="0.25">
      <c r="A3182" s="17" t="s">
        <v>282</v>
      </c>
      <c r="B3182" s="17" t="s">
        <v>180</v>
      </c>
      <c r="C3182" s="17" t="s">
        <v>283</v>
      </c>
      <c r="D3182" s="17" t="s">
        <v>127</v>
      </c>
      <c r="E3182" s="24">
        <f>IF(U3182="SC",SUMIFS(SC!F:F,SC!A:A,MAIN!D3182,SC!B:B,MAIN!A3182),SUMIFS(Allocations!$H:$H,Allocations!$A:$A,MAIN!$A3182,Allocations!$B:$B,MAIN!$D3182))</f>
        <v>0</v>
      </c>
      <c r="F3182" s="24">
        <f>IF(U3182="SC",SUMIFS(SC!J:J,SC!A:A,MAIN!D3182,SC!B:B,MAIN!A3182),SUMIFS(Allocations!M:M,Allocations!A:A,MAIN!A3182,Allocations!B:B,MAIN!D3182))</f>
        <v>0</v>
      </c>
      <c r="G3182" s="24">
        <f t="shared" si="901"/>
        <v>0</v>
      </c>
      <c r="H3182" s="24">
        <f>IFERROR(VLOOKUP(S3182,Swaps_wk!$A$2:$AP$151,HLOOKUP(MAIN!D3182,Swaps_wk!$B$2:$AP$151,150,FALSE),FALSE),0)</f>
        <v>0</v>
      </c>
      <c r="I3182" s="24">
        <f>SUMIFS(PASTE_DQS_TRACKER!$D:$D,PASTE_DQS_TRACKER!$C:$C,MAIN!$A3182,PASTE_DQS_TRACKER!$B:$B,MAIN!$D3182)-SUMIFS(PASTE_DQS_TRACKER!$D:$D,PASTE_DQS_TRACKER!$C:$C,MAIN!A3182,PASTE_DQS_TRACKER!$E:$E,MAIN!$D3182)</f>
        <v>0</v>
      </c>
      <c r="J3182" s="25">
        <f t="shared" si="902"/>
        <v>0</v>
      </c>
      <c r="K3182" s="24">
        <f>IFERROR(IF(V3182="Flex",0,IF(D3182=$D$30,VLOOKUP(A3182,MMO_o10M_lease!$A$1:$F$51,5,FALSE),IF(D3182=$D$26,VLOOKUP(D3182,LANDINGS!$A$3:$BR$40,HLOOKUP(A3182,LANDINGS!$B$1:$CF$42,42,FALSE),FALSE)-IFERROR(VLOOKUP(A3182,MMO_o10M_lease!$A$1:$F$38,5,FALSE),0),VLOOKUP(D3182,LANDINGS!$A$3:$CF$40,HLOOKUP(A3182,LANDINGS!$B$1:$CF$42,42,FALSE),FALSE)))),0)</f>
        <v>0</v>
      </c>
      <c r="L3182" s="24">
        <f>SUMIFS(PASTE_FLEX_TRACKER!$D:$D,PASTE_FLEX_TRACKER!$F:$F,MAIN!$A3182,PASTE_FLEX_TRACKER!$B:$B,MAIN!$D3182)-SUMIFS(PASTE_FLEX_TRACKER!$D:$D,PASTE_FLEX_TRACKER!$C:$C,MAIN!$A3182,PASTE_FLEX_TRACKER!$B:$B,MAIN!$D3182)</f>
        <v>0</v>
      </c>
      <c r="M3182" s="24">
        <f>IFERROR(-VLOOKUP(D3182,SQ!$A$19:$CC$52,HLOOKUP(MAIN!A3182,SQ!$B$18:$CC$56,39,FALSE),FALSE),"n/a")</f>
        <v>0</v>
      </c>
      <c r="N3182" s="46" t="s">
        <v>563</v>
      </c>
      <c r="O3182" s="46">
        <f>SUMIFS(MAN_ADJ!$L:$L,MAN_ADJ!$K:$K,MAIN!$D3182,MAN_ADJ!$J:$J,MAIN!$S3182)</f>
        <v>0</v>
      </c>
      <c r="P3182" s="25">
        <f t="shared" si="903"/>
        <v>0</v>
      </c>
      <c r="Q3182" s="28" t="str">
        <f t="shared" si="904"/>
        <v>n/a</v>
      </c>
      <c r="R3182" s="38">
        <f t="shared" si="900"/>
        <v>0</v>
      </c>
      <c r="S3182" s="17" t="s">
        <v>282</v>
      </c>
    </row>
    <row r="3183" spans="1:19" x14ac:dyDescent="0.25">
      <c r="A3183" s="17" t="s">
        <v>282</v>
      </c>
      <c r="B3183" s="17" t="s">
        <v>180</v>
      </c>
      <c r="C3183" s="17" t="s">
        <v>283</v>
      </c>
      <c r="D3183" s="17" t="s">
        <v>184</v>
      </c>
      <c r="E3183" s="24">
        <f>IF(U3183="SC",SUMIFS(SC!F:F,SC!A:A,MAIN!D3183,SC!B:B,MAIN!A3183),SUMIFS(Allocations!$H:$H,Allocations!$A:$A,MAIN!$A3183,Allocations!$B:$B,MAIN!$D3183))</f>
        <v>0</v>
      </c>
      <c r="F3183" s="24">
        <f>IF(U3183="SC",SUMIFS(SC!J:J,SC!A:A,MAIN!D3183,SC!B:B,MAIN!A3183),SUMIFS(Allocations!M:M,Allocations!A:A,MAIN!A3183,Allocations!B:B,MAIN!D3183))</f>
        <v>0</v>
      </c>
      <c r="G3183" s="24">
        <f t="shared" ref="G3183:G3186" si="905">E3183+F3183</f>
        <v>0</v>
      </c>
      <c r="H3183" s="24">
        <f>IFERROR(VLOOKUP(S3183,Swaps_wk!$A$2:$AP$151,HLOOKUP(MAIN!D3183,Swaps_wk!$B$2:$AP$151,150,FALSE),FALSE),0)</f>
        <v>0</v>
      </c>
      <c r="I3183" s="24">
        <f>SUMIFS(PASTE_DQS_TRACKER!$D:$D,PASTE_DQS_TRACKER!$C:$C,MAIN!$A3183,PASTE_DQS_TRACKER!$B:$B,MAIN!$D3183)-SUMIFS(PASTE_DQS_TRACKER!$D:$D,PASTE_DQS_TRACKER!$C:$C,MAIN!A3183,PASTE_DQS_TRACKER!$E:$E,MAIN!$D3183)</f>
        <v>0</v>
      </c>
      <c r="J3183" s="25">
        <f t="shared" ref="J3183:J3186" si="906">G3183+I3183</f>
        <v>0</v>
      </c>
      <c r="K3183" s="24">
        <f>IFERROR(IF(V3183="Flex",0,IF(D3183=$D$30,VLOOKUP(A3183,MMO_o10M_lease!$A$1:$F$51,5,FALSE),IF(D3183=$D$26,VLOOKUP(D3183,LANDINGS!$A$3:$BR$40,HLOOKUP(A3183,LANDINGS!$B$1:$CF$42,42,FALSE),FALSE)-IFERROR(VLOOKUP(A3183,MMO_o10M_lease!$A$1:$F$38,5,FALSE),0),VLOOKUP(D3183,LANDINGS!$A$3:$CF$40,HLOOKUP(A3183,LANDINGS!$B$1:$CF$42,42,FALSE),FALSE)))),0)</f>
        <v>0</v>
      </c>
      <c r="L3183" s="24">
        <f>SUMIFS(PASTE_FLEX_TRACKER!$D:$D,PASTE_FLEX_TRACKER!$F:$F,MAIN!$A3183,PASTE_FLEX_TRACKER!$B:$B,MAIN!$D3183)-SUMIFS(PASTE_FLEX_TRACKER!$D:$D,PASTE_FLEX_TRACKER!$C:$C,MAIN!$A3183,PASTE_FLEX_TRACKER!$B:$B,MAIN!$D3183)</f>
        <v>0</v>
      </c>
      <c r="M3183" s="24" t="str">
        <f>IFERROR(-VLOOKUP(D3183,SQ!$A$19:$CC$52,HLOOKUP(MAIN!A3183,SQ!$B$18:$CC$56,39,FALSE),FALSE),"n/a")</f>
        <v>n/a</v>
      </c>
      <c r="N3183" s="46" t="s">
        <v>563</v>
      </c>
      <c r="O3183" s="46">
        <f>SUMIFS(MAN_ADJ!$L:$L,MAN_ADJ!$K:$K,MAIN!$D3183,MAN_ADJ!$J:$J,MAIN!$S3183)</f>
        <v>0</v>
      </c>
      <c r="P3183" s="25">
        <f t="shared" si="903"/>
        <v>0</v>
      </c>
      <c r="Q3183" s="28" t="str">
        <f t="shared" ref="Q3183:Q3186" si="907">IFERROR(P3183/J3183,"n/a")</f>
        <v>n/a</v>
      </c>
      <c r="R3183" s="38">
        <f t="shared" ref="R3183:R3186" si="908">J3183-P3183</f>
        <v>0</v>
      </c>
      <c r="S3183" s="17" t="s">
        <v>282</v>
      </c>
    </row>
    <row r="3184" spans="1:19" x14ac:dyDescent="0.25">
      <c r="A3184" s="17" t="s">
        <v>282</v>
      </c>
      <c r="B3184" s="17" t="s">
        <v>180</v>
      </c>
      <c r="C3184" s="17" t="s">
        <v>283</v>
      </c>
      <c r="D3184" s="17" t="s">
        <v>128</v>
      </c>
      <c r="E3184" s="24">
        <f>IF(U3184="SC",SUMIFS(SC!F:F,SC!A:A,MAIN!D3184,SC!B:B,MAIN!A3184),SUMIFS(Allocations!$H:$H,Allocations!$A:$A,MAIN!$A3184,Allocations!$B:$B,MAIN!$D3184))</f>
        <v>0</v>
      </c>
      <c r="F3184" s="24">
        <f>IF(U3184="SC",SUMIFS(SC!J:J,SC!A:A,MAIN!D3184,SC!B:B,MAIN!A3184),SUMIFS(Allocations!M:M,Allocations!A:A,MAIN!A3184,Allocations!B:B,MAIN!D3184))</f>
        <v>0</v>
      </c>
      <c r="G3184" s="24">
        <f t="shared" si="905"/>
        <v>0</v>
      </c>
      <c r="H3184" s="24">
        <f>IFERROR(VLOOKUP(S3184,Swaps_wk!$A$2:$AP$151,HLOOKUP(MAIN!D3184,Swaps_wk!$B$2:$AP$151,150,FALSE),FALSE),0)</f>
        <v>0</v>
      </c>
      <c r="I3184" s="24">
        <f>SUMIFS(PASTE_DQS_TRACKER!$D:$D,PASTE_DQS_TRACKER!$C:$C,MAIN!$A3184,PASTE_DQS_TRACKER!$B:$B,MAIN!$D3184)-SUMIFS(PASTE_DQS_TRACKER!$D:$D,PASTE_DQS_TRACKER!$C:$C,MAIN!A3184,PASTE_DQS_TRACKER!$E:$E,MAIN!$D3184)</f>
        <v>0</v>
      </c>
      <c r="J3184" s="25">
        <f t="shared" si="906"/>
        <v>0</v>
      </c>
      <c r="K3184" s="24">
        <f>IFERROR(IF(V3184="Flex",0,IF(D3184=$D$30,VLOOKUP(A3184,MMO_o10M_lease!$A$1:$F$51,5,FALSE),IF(D3184=$D$26,VLOOKUP(D3184,LANDINGS!$A$3:$BR$40,HLOOKUP(A3184,LANDINGS!$B$1:$CF$42,42,FALSE),FALSE)-IFERROR(VLOOKUP(A3184,MMO_o10M_lease!$A$1:$F$38,5,FALSE),0),VLOOKUP(D3184,LANDINGS!$A$3:$CF$40,HLOOKUP(A3184,LANDINGS!$B$1:$CF$42,42,FALSE),FALSE)))),0)</f>
        <v>0</v>
      </c>
      <c r="L3184" s="24">
        <f>SUMIFS(PASTE_FLEX_TRACKER!$D:$D,PASTE_FLEX_TRACKER!$F:$F,MAIN!$A3184,PASTE_FLEX_TRACKER!$B:$B,MAIN!$D3184)-SUMIFS(PASTE_FLEX_TRACKER!$D:$D,PASTE_FLEX_TRACKER!$C:$C,MAIN!$A3184,PASTE_FLEX_TRACKER!$B:$B,MAIN!$D3184)</f>
        <v>0</v>
      </c>
      <c r="M3184" s="24" t="str">
        <f>IFERROR(-VLOOKUP(D3184,SQ!$A$19:$CC$52,HLOOKUP(MAIN!A3184,SQ!$B$18:$CC$56,39,FALSE),FALSE),"n/a")</f>
        <v>n/a</v>
      </c>
      <c r="N3184" s="46" t="s">
        <v>563</v>
      </c>
      <c r="O3184" s="46">
        <f>SUMIFS(MAN_ADJ!$L:$L,MAN_ADJ!$K:$K,MAIN!$D3184,MAN_ADJ!$J:$J,MAIN!$S3184)</f>
        <v>0</v>
      </c>
      <c r="P3184" s="25">
        <f t="shared" si="903"/>
        <v>0</v>
      </c>
      <c r="Q3184" s="28" t="str">
        <f t="shared" si="907"/>
        <v>n/a</v>
      </c>
      <c r="R3184" s="38">
        <f t="shared" si="908"/>
        <v>0</v>
      </c>
      <c r="S3184" s="17" t="s">
        <v>282</v>
      </c>
    </row>
    <row r="3185" spans="1:19" x14ac:dyDescent="0.25">
      <c r="A3185" s="17" t="s">
        <v>282</v>
      </c>
      <c r="B3185" s="17" t="s">
        <v>180</v>
      </c>
      <c r="C3185" s="17" t="s">
        <v>283</v>
      </c>
      <c r="D3185" s="17" t="s">
        <v>129</v>
      </c>
      <c r="E3185" s="24">
        <f>IF(U3185="SC",SUMIFS(SC!F:F,SC!A:A,MAIN!D3185,SC!B:B,MAIN!A3185),SUMIFS(Allocations!$H:$H,Allocations!$A:$A,MAIN!$A3185,Allocations!$B:$B,MAIN!$D3185))</f>
        <v>0</v>
      </c>
      <c r="F3185" s="24">
        <f>IF(U3185="SC",SUMIFS(SC!J:J,SC!A:A,MAIN!D3185,SC!B:B,MAIN!A3185),SUMIFS(Allocations!M:M,Allocations!A:A,MAIN!A3185,Allocations!B:B,MAIN!D3185))</f>
        <v>0</v>
      </c>
      <c r="G3185" s="24">
        <f t="shared" si="905"/>
        <v>0</v>
      </c>
      <c r="H3185" s="24">
        <f>IFERROR(VLOOKUP(S3185,Swaps_wk!$A$2:$AP$151,HLOOKUP(MAIN!D3185,Swaps_wk!$B$2:$AP$151,150,FALSE),FALSE),0)</f>
        <v>0</v>
      </c>
      <c r="I3185" s="24">
        <f>SUMIFS(PASTE_DQS_TRACKER!$D:$D,PASTE_DQS_TRACKER!$C:$C,MAIN!$A3185,PASTE_DQS_TRACKER!$B:$B,MAIN!$D3185)-SUMIFS(PASTE_DQS_TRACKER!$D:$D,PASTE_DQS_TRACKER!$C:$C,MAIN!A3185,PASTE_DQS_TRACKER!$E:$E,MAIN!$D3185)</f>
        <v>0</v>
      </c>
      <c r="J3185" s="25">
        <f t="shared" si="906"/>
        <v>0</v>
      </c>
      <c r="K3185" s="24">
        <f>IFERROR(IF(V3185="Flex",0,IF(D3185=$D$30,VLOOKUP(A3185,MMO_o10M_lease!$A$1:$F$51,5,FALSE),IF(D3185=$D$26,VLOOKUP(D3185,LANDINGS!$A$3:$BR$40,HLOOKUP(A3185,LANDINGS!$B$1:$CF$42,42,FALSE),FALSE)-IFERROR(VLOOKUP(A3185,MMO_o10M_lease!$A$1:$F$38,5,FALSE),0),VLOOKUP(D3185,LANDINGS!$A$3:$CF$40,HLOOKUP(A3185,LANDINGS!$B$1:$CF$42,42,FALSE),FALSE)))),0)</f>
        <v>0</v>
      </c>
      <c r="L3185" s="24">
        <f>SUMIFS(PASTE_FLEX_TRACKER!$D:$D,PASTE_FLEX_TRACKER!$F:$F,MAIN!$A3185,PASTE_FLEX_TRACKER!$B:$B,MAIN!$D3185)-SUMIFS(PASTE_FLEX_TRACKER!$D:$D,PASTE_FLEX_TRACKER!$C:$C,MAIN!$A3185,PASTE_FLEX_TRACKER!$B:$B,MAIN!$D3185)</f>
        <v>0</v>
      </c>
      <c r="M3185" s="24" t="str">
        <f>IFERROR(-VLOOKUP(D3185,SQ!$A$19:$CC$52,HLOOKUP(MAIN!A3185,SQ!$B$18:$CC$56,39,FALSE),FALSE),"n/a")</f>
        <v>n/a</v>
      </c>
      <c r="N3185" s="46" t="s">
        <v>563</v>
      </c>
      <c r="O3185" s="46">
        <f>SUMIFS(MAN_ADJ!$L:$L,MAN_ADJ!$K:$K,MAIN!$D3185,MAN_ADJ!$J:$J,MAIN!$S3185)</f>
        <v>0</v>
      </c>
      <c r="P3185" s="25">
        <f t="shared" si="903"/>
        <v>0</v>
      </c>
      <c r="Q3185" s="28" t="str">
        <f t="shared" si="907"/>
        <v>n/a</v>
      </c>
      <c r="R3185" s="38">
        <f t="shared" si="908"/>
        <v>0</v>
      </c>
      <c r="S3185" s="17" t="s">
        <v>282</v>
      </c>
    </row>
    <row r="3186" spans="1:19" x14ac:dyDescent="0.25">
      <c r="A3186" s="17" t="s">
        <v>282</v>
      </c>
      <c r="B3186" s="17" t="s">
        <v>180</v>
      </c>
      <c r="C3186" s="17" t="s">
        <v>283</v>
      </c>
      <c r="D3186" s="17" t="s">
        <v>155</v>
      </c>
      <c r="E3186" s="24">
        <f>IF(U3186="SC",SUMIFS(SC!F:F,SC!A:A,MAIN!D3186,SC!B:B,MAIN!A3186),SUMIFS(Allocations!$H:$H,Allocations!$A:$A,MAIN!$A3186,Allocations!$B:$B,MAIN!$D3186))</f>
        <v>0</v>
      </c>
      <c r="F3186" s="24">
        <f>IF(U3186="SC",SUMIFS(SC!J:J,SC!A:A,MAIN!D3186,SC!B:B,MAIN!A3186),SUMIFS(Allocations!M:M,Allocations!A:A,MAIN!A3186,Allocations!B:B,MAIN!D3186))</f>
        <v>0</v>
      </c>
      <c r="G3186" s="24">
        <f t="shared" si="905"/>
        <v>0</v>
      </c>
      <c r="H3186" s="24">
        <f>IFERROR(VLOOKUP(S3186,Swaps_wk!$A$2:$AP$151,HLOOKUP(MAIN!D3186,Swaps_wk!$B$2:$AP$151,150,FALSE),FALSE),0)</f>
        <v>0</v>
      </c>
      <c r="I3186" s="24">
        <f>SUMIFS(PASTE_DQS_TRACKER!$D:$D,PASTE_DQS_TRACKER!$C:$C,MAIN!$A3186,PASTE_DQS_TRACKER!$B:$B,MAIN!$D3186)-SUMIFS(PASTE_DQS_TRACKER!$D:$D,PASTE_DQS_TRACKER!$C:$C,MAIN!A3186,PASTE_DQS_TRACKER!$E:$E,MAIN!$D3186)</f>
        <v>0</v>
      </c>
      <c r="J3186" s="25">
        <f t="shared" si="906"/>
        <v>0</v>
      </c>
      <c r="K3186" s="24">
        <f>IFERROR(IF(V3186="Flex",0,IF(D3186=$D$30,VLOOKUP(A3186,MMO_o10M_lease!$A$1:$F$51,5,FALSE),IF(D3186=$D$26,VLOOKUP(D3186,LANDINGS!$A$3:$BR$40,HLOOKUP(A3186,LANDINGS!$B$1:$CF$42,42,FALSE),FALSE)-IFERROR(VLOOKUP(A3186,MMO_o10M_lease!$A$1:$F$38,5,FALSE),0),VLOOKUP(D3186,LANDINGS!$A$3:$CF$40,HLOOKUP(A3186,LANDINGS!$B$1:$CF$42,42,FALSE),FALSE)))),0)</f>
        <v>0</v>
      </c>
      <c r="L3186" s="24">
        <f>SUMIFS(PASTE_FLEX_TRACKER!$D:$D,PASTE_FLEX_TRACKER!$F:$F,MAIN!$A3186,PASTE_FLEX_TRACKER!$B:$B,MAIN!$D3186)-SUMIFS(PASTE_FLEX_TRACKER!$D:$D,PASTE_FLEX_TRACKER!$C:$C,MAIN!$A3186,PASTE_FLEX_TRACKER!$B:$B,MAIN!$D3186)</f>
        <v>0</v>
      </c>
      <c r="M3186" s="24" t="str">
        <f>IFERROR(-VLOOKUP(D3186,SQ!$A$19:$CC$52,HLOOKUP(MAIN!A3186,SQ!$B$18:$CC$56,39,FALSE),FALSE),"n/a")</f>
        <v>n/a</v>
      </c>
      <c r="N3186" s="46" t="s">
        <v>563</v>
      </c>
      <c r="O3186" s="46">
        <f>SUMIFS(MAN_ADJ!$L:$L,MAN_ADJ!$K:$K,MAIN!$D3186,MAN_ADJ!$J:$J,MAIN!$S3186)</f>
        <v>0</v>
      </c>
      <c r="P3186" s="25">
        <f t="shared" si="903"/>
        <v>0</v>
      </c>
      <c r="Q3186" s="28" t="str">
        <f t="shared" si="907"/>
        <v>n/a</v>
      </c>
      <c r="R3186" s="38">
        <f t="shared" si="908"/>
        <v>0</v>
      </c>
      <c r="S3186" s="17" t="s">
        <v>282</v>
      </c>
    </row>
    <row r="3187" spans="1:19" x14ac:dyDescent="0.25">
      <c r="A3187" s="17" t="s">
        <v>282</v>
      </c>
      <c r="B3187" s="17" t="s">
        <v>180</v>
      </c>
      <c r="C3187" s="17" t="s">
        <v>283</v>
      </c>
      <c r="D3187" s="17" t="s">
        <v>130</v>
      </c>
      <c r="E3187" s="24">
        <f>IF(U3187="SC",SUMIFS(SC!F:F,SC!A:A,MAIN!D3187,SC!B:B,MAIN!A3187),SUMIFS(Allocations!$H:$H,Allocations!$A:$A,MAIN!$A3187,Allocations!$B:$B,MAIN!$D3187))</f>
        <v>0</v>
      </c>
      <c r="F3187" s="24">
        <f>IF(U3187="SC",SUMIFS(SC!J:J,SC!A:A,MAIN!D3187,SC!B:B,MAIN!A3187),SUMIFS(Allocations!M:M,Allocations!A:A,MAIN!A3187,Allocations!B:B,MAIN!D3187))</f>
        <v>0</v>
      </c>
      <c r="G3187" s="24">
        <f t="shared" si="901"/>
        <v>0</v>
      </c>
      <c r="H3187" s="24">
        <f>IFERROR(VLOOKUP(S3187,Swaps_wk!$A$2:$AP$151,HLOOKUP(MAIN!D3187,Swaps_wk!$B$2:$AP$151,150,FALSE),FALSE),0)</f>
        <v>0</v>
      </c>
      <c r="I3187" s="24">
        <f>SUMIFS(PASTE_DQS_TRACKER!$D:$D,PASTE_DQS_TRACKER!$C:$C,MAIN!$A3187,PASTE_DQS_TRACKER!$B:$B,MAIN!$D3187)-SUMIFS(PASTE_DQS_TRACKER!$D:$D,PASTE_DQS_TRACKER!$C:$C,MAIN!A3187,PASTE_DQS_TRACKER!$E:$E,MAIN!$D3187)</f>
        <v>0</v>
      </c>
      <c r="J3187" s="25">
        <f t="shared" si="902"/>
        <v>0</v>
      </c>
      <c r="K3187" s="24">
        <f>IFERROR(IF(V3187="Flex",0,IF(D3187=$D$30,VLOOKUP(A3187,MMO_o10M_lease!$A$1:$F$51,5,FALSE),IF(D3187=$D$26,VLOOKUP(D3187,LANDINGS!$A$3:$BR$40,HLOOKUP(A3187,LANDINGS!$B$1:$CF$42,42,FALSE),FALSE)-IFERROR(VLOOKUP(A3187,MMO_o10M_lease!$A$1:$F$38,5,FALSE),0),VLOOKUP(D3187,LANDINGS!$A$3:$CF$40,HLOOKUP(A3187,LANDINGS!$B$1:$CF$42,42,FALSE),FALSE)))),0)</f>
        <v>0</v>
      </c>
      <c r="L3187" s="24">
        <f>SUMIFS(PASTE_FLEX_TRACKER!$D:$D,PASTE_FLEX_TRACKER!$F:$F,MAIN!$A3187,PASTE_FLEX_TRACKER!$B:$B,MAIN!$D3187)-SUMIFS(PASTE_FLEX_TRACKER!$D:$D,PASTE_FLEX_TRACKER!$C:$C,MAIN!$A3187,PASTE_FLEX_TRACKER!$B:$B,MAIN!$D3187)</f>
        <v>0</v>
      </c>
      <c r="M3187" s="24" t="str">
        <f>IFERROR(-VLOOKUP(D3187,SQ!$A$19:$CC$52,HLOOKUP(MAIN!A3187,SQ!$B$18:$CC$56,39,FALSE),FALSE),"n/a")</f>
        <v>n/a</v>
      </c>
      <c r="N3187" s="46" t="s">
        <v>563</v>
      </c>
      <c r="O3187" s="46">
        <f>SUMIFS(MAN_ADJ!$L:$L,MAN_ADJ!$K:$K,MAIN!$D3187,MAN_ADJ!$J:$J,MAIN!$S3187)</f>
        <v>0</v>
      </c>
      <c r="P3187" s="25">
        <f t="shared" si="903"/>
        <v>0</v>
      </c>
      <c r="Q3187" s="28" t="str">
        <f t="shared" si="904"/>
        <v>n/a</v>
      </c>
      <c r="R3187" s="38">
        <f t="shared" si="900"/>
        <v>0</v>
      </c>
      <c r="S3187" s="17" t="s">
        <v>282</v>
      </c>
    </row>
    <row r="3188" spans="1:19" x14ac:dyDescent="0.25">
      <c r="A3188" s="26" t="s">
        <v>282</v>
      </c>
      <c r="B3188" s="26" t="s">
        <v>180</v>
      </c>
      <c r="C3188" s="26" t="s">
        <v>283</v>
      </c>
      <c r="D3188" s="26" t="s">
        <v>131</v>
      </c>
      <c r="E3188" s="27">
        <f t="shared" ref="E3188:M3188" si="909">SUM(E3150:E3187)</f>
        <v>114156.952</v>
      </c>
      <c r="F3188" s="27">
        <f t="shared" si="909"/>
        <v>1274.165</v>
      </c>
      <c r="G3188" s="27">
        <f t="shared" si="909"/>
        <v>115431.117</v>
      </c>
      <c r="H3188" s="27">
        <f>IFERROR(VLOOKUP(S3188,Swaps_wk!$A$2:$AP$151,HLOOKUP(MAIN!D3188,Swaps_wk!$B$2:$AP$151,150,FALSE),FALSE),0)</f>
        <v>0</v>
      </c>
      <c r="I3188" s="27">
        <f t="shared" si="909"/>
        <v>-2550</v>
      </c>
      <c r="J3188" s="25">
        <f t="shared" si="909"/>
        <v>112881.117</v>
      </c>
      <c r="K3188" s="27">
        <f t="shared" si="909"/>
        <v>117467.67900000002</v>
      </c>
      <c r="L3188" s="27">
        <f t="shared" si="909"/>
        <v>0</v>
      </c>
      <c r="M3188" s="27">
        <f t="shared" si="909"/>
        <v>0</v>
      </c>
      <c r="N3188" s="46" t="s">
        <v>563</v>
      </c>
      <c r="O3188" s="27">
        <f>SUM(O3150:O3187)</f>
        <v>0</v>
      </c>
      <c r="P3188" s="25">
        <f t="shared" ref="P3188" si="910">SUM(P3150:P3187)</f>
        <v>117467.67900000002</v>
      </c>
      <c r="Q3188" s="28">
        <f t="shared" si="904"/>
        <v>1.0406317914093641</v>
      </c>
      <c r="R3188" s="38">
        <f t="shared" si="900"/>
        <v>-4586.5620000000199</v>
      </c>
      <c r="S3188" s="17" t="s">
        <v>282</v>
      </c>
    </row>
    <row r="3189" spans="1:19" x14ac:dyDescent="0.25">
      <c r="A3189" s="17" t="s">
        <v>284</v>
      </c>
      <c r="B3189" s="17" t="s">
        <v>93</v>
      </c>
      <c r="C3189" s="17" t="s">
        <v>285</v>
      </c>
      <c r="D3189" s="17" t="s">
        <v>95</v>
      </c>
      <c r="E3189" s="24">
        <f>IF(U3189="SC",SUMIFS(SC!F:F,SC!A:A,MAIN!D3189,SC!B:B,MAIN!A3189),SUMIFS(Allocations!$H:$H,Allocations!$A:$A,MAIN!$A3189,Allocations!$B:$B,MAIN!$D3189))</f>
        <v>21758.998000000003</v>
      </c>
      <c r="F3189" s="24">
        <f>IF(U3189="SC",SUMIFS(SC!J:J,SC!A:A,MAIN!D3189,SC!B:B,MAIN!A3189),SUMIFS(Allocations!M:M,Allocations!A:A,MAIN!A3189,Allocations!B:B,MAIN!D3189))</f>
        <v>1433.3050000000001</v>
      </c>
      <c r="G3189" s="24">
        <f t="shared" ref="G3189:G3226" si="911">E3189+F3189</f>
        <v>23192.303000000004</v>
      </c>
      <c r="H3189" s="24">
        <f>IFERROR(VLOOKUP(S3189,Swaps_wk!$A$2:$AP$151,HLOOKUP(MAIN!D3189,Swaps_wk!$B$2:$AP$151,150,FALSE),FALSE),0)</f>
        <v>0</v>
      </c>
      <c r="I3189" s="24">
        <f>SUMIFS(PASTE_DQS_TRACKER!$D:$D,PASTE_DQS_TRACKER!$C:$C,MAIN!$A3189,PASTE_DQS_TRACKER!$B:$B,MAIN!$D3189)-SUMIFS(PASTE_DQS_TRACKER!$D:$D,PASTE_DQS_TRACKER!$C:$C,MAIN!A3189,PASTE_DQS_TRACKER!$E:$E,MAIN!$D3189)</f>
        <v>1595.9999999999998</v>
      </c>
      <c r="J3189" s="25">
        <f t="shared" ref="J3189:J3226" si="912">G3189+I3189</f>
        <v>24788.303000000004</v>
      </c>
      <c r="K3189" s="24">
        <f>IFERROR(IF(V3189="Flex",0,IF(D3189=$D$30,VLOOKUP(A3189,MMO_o10M_lease!$A$1:$F$51,5,FALSE),IF(D3189=$D$26,VLOOKUP(D3189,LANDINGS!$A$3:$BR$40,HLOOKUP(A3189,LANDINGS!$B$1:$CF$42,42,FALSE),FALSE)-IFERROR(VLOOKUP(A3189,MMO_o10M_lease!$A$1:$F$38,5,FALSE),0),VLOOKUP(D3189,LANDINGS!$A$3:$CF$40,HLOOKUP(A3189,LANDINGS!$B$1:$CF$42,42,FALSE),FALSE)))),0)</f>
        <v>3230.4990000000003</v>
      </c>
      <c r="L3189" s="24">
        <f>SUMIFS(PASTE_FLEX_TRACKER!$D:$D,PASTE_FLEX_TRACKER!$F:$F,MAIN!$A3189,PASTE_FLEX_TRACKER!$B:$B,MAIN!$D3189)-SUMIFS(PASTE_FLEX_TRACKER!$D:$D,PASTE_FLEX_TRACKER!$C:$C,MAIN!$A3189,PASTE_FLEX_TRACKER!$B:$B,MAIN!$D3189)</f>
        <v>0</v>
      </c>
      <c r="M3189" s="24">
        <f>IFERROR(-VLOOKUP(D3189,SQ!$A$19:$CC$52,HLOOKUP(MAIN!A3189,SQ!$B$18:$CC$56,39,FALSE),FALSE),"n/a")</f>
        <v>0</v>
      </c>
      <c r="N3189" s="46" t="s">
        <v>563</v>
      </c>
      <c r="O3189" s="46">
        <f>SUMIFS(MAN_ADJ!$L:$L,MAN_ADJ!$K:$K,MAIN!$D3189,MAN_ADJ!$J:$J,MAIN!$S3189)</f>
        <v>0</v>
      </c>
      <c r="P3189" s="25">
        <f t="shared" ref="P3189:P3226" si="913">SUM(K3189:O3189)</f>
        <v>3230.4990000000003</v>
      </c>
      <c r="Q3189" s="28">
        <f t="shared" si="904"/>
        <v>0.13032352396208807</v>
      </c>
      <c r="R3189" s="38">
        <f t="shared" si="900"/>
        <v>21557.804000000004</v>
      </c>
      <c r="S3189" s="17" t="s">
        <v>284</v>
      </c>
    </row>
    <row r="3190" spans="1:19" x14ac:dyDescent="0.25">
      <c r="A3190" s="17" t="s">
        <v>284</v>
      </c>
      <c r="B3190" s="17" t="s">
        <v>93</v>
      </c>
      <c r="C3190" s="17" t="s">
        <v>285</v>
      </c>
      <c r="D3190" s="17" t="s">
        <v>96</v>
      </c>
      <c r="E3190" s="24">
        <f>IF(U3190="SC",SUMIFS(SC!F:F,SC!A:A,MAIN!D3190,SC!B:B,MAIN!A3190),SUMIFS(Allocations!$H:$H,Allocations!$A:$A,MAIN!$A3190,Allocations!$B:$B,MAIN!$D3190))</f>
        <v>3579.6129999999998</v>
      </c>
      <c r="F3190" s="24">
        <f>IF(U3190="SC",SUMIFS(SC!J:J,SC!A:A,MAIN!D3190,SC!B:B,MAIN!A3190),SUMIFS(Allocations!M:M,Allocations!A:A,MAIN!A3190,Allocations!B:B,MAIN!D3190))</f>
        <v>286.53899999999999</v>
      </c>
      <c r="G3190" s="24">
        <f t="shared" si="911"/>
        <v>3866.152</v>
      </c>
      <c r="H3190" s="24">
        <f>IFERROR(VLOOKUP(S3190,Swaps_wk!$A$2:$AP$151,HLOOKUP(MAIN!D3190,Swaps_wk!$B$2:$AP$151,150,FALSE),FALSE),0)</f>
        <v>0</v>
      </c>
      <c r="I3190" s="24">
        <f>SUMIFS(PASTE_DQS_TRACKER!$D:$D,PASTE_DQS_TRACKER!$C:$C,MAIN!$A3190,PASTE_DQS_TRACKER!$B:$B,MAIN!$D3190)-SUMIFS(PASTE_DQS_TRACKER!$D:$D,PASTE_DQS_TRACKER!$C:$C,MAIN!A3190,PASTE_DQS_TRACKER!$E:$E,MAIN!$D3190)</f>
        <v>161.9</v>
      </c>
      <c r="J3190" s="25">
        <f t="shared" si="912"/>
        <v>4028.0520000000001</v>
      </c>
      <c r="K3190" s="24">
        <f>IFERROR(IF(V3190="Flex",0,IF(D3190=$D$30,VLOOKUP(A3190,MMO_o10M_lease!$A$1:$F$51,5,FALSE),IF(D3190=$D$26,VLOOKUP(D3190,LANDINGS!$A$3:$BR$40,HLOOKUP(A3190,LANDINGS!$B$1:$CF$42,42,FALSE),FALSE)-IFERROR(VLOOKUP(A3190,MMO_o10M_lease!$A$1:$F$38,5,FALSE),0),VLOOKUP(D3190,LANDINGS!$A$3:$CF$40,HLOOKUP(A3190,LANDINGS!$B$1:$CF$42,42,FALSE),FALSE)))),0)</f>
        <v>592.16700000000003</v>
      </c>
      <c r="L3190" s="24">
        <f>SUMIFS(PASTE_FLEX_TRACKER!$D:$D,PASTE_FLEX_TRACKER!$F:$F,MAIN!$A3190,PASTE_FLEX_TRACKER!$B:$B,MAIN!$D3190)-SUMIFS(PASTE_FLEX_TRACKER!$D:$D,PASTE_FLEX_TRACKER!$C:$C,MAIN!$A3190,PASTE_FLEX_TRACKER!$B:$B,MAIN!$D3190)</f>
        <v>0</v>
      </c>
      <c r="M3190" s="24">
        <f>IFERROR(-VLOOKUP(D3190,SQ!$A$19:$CC$52,HLOOKUP(MAIN!A3190,SQ!$B$18:$CC$56,39,FALSE),FALSE),"n/a")</f>
        <v>0</v>
      </c>
      <c r="N3190" s="46" t="s">
        <v>563</v>
      </c>
      <c r="O3190" s="46">
        <f>SUMIFS(MAN_ADJ!$L:$L,MAN_ADJ!$K:$K,MAIN!$D3190,MAN_ADJ!$J:$J,MAIN!$S3190)</f>
        <v>0</v>
      </c>
      <c r="P3190" s="25">
        <f t="shared" si="913"/>
        <v>592.16700000000003</v>
      </c>
      <c r="Q3190" s="28">
        <f t="shared" si="904"/>
        <v>0.14701076351546605</v>
      </c>
      <c r="R3190" s="38">
        <f t="shared" si="900"/>
        <v>3435.8850000000002</v>
      </c>
      <c r="S3190" s="17" t="s">
        <v>284</v>
      </c>
    </row>
    <row r="3191" spans="1:19" x14ac:dyDescent="0.25">
      <c r="A3191" s="17" t="s">
        <v>284</v>
      </c>
      <c r="B3191" s="17" t="s">
        <v>93</v>
      </c>
      <c r="C3191" s="17" t="s">
        <v>285</v>
      </c>
      <c r="D3191" s="17" t="s">
        <v>97</v>
      </c>
      <c r="E3191" s="24">
        <f>IF(U3191="SC",SUMIFS(SC!F:F,SC!A:A,MAIN!D3191,SC!B:B,MAIN!A3191),SUMIFS(Allocations!$H:$H,Allocations!$A:$A,MAIN!$A3191,Allocations!$B:$B,MAIN!$D3191))</f>
        <v>7306.2999999999993</v>
      </c>
      <c r="F3191" s="24">
        <f>IF(U3191="SC",SUMIFS(SC!J:J,SC!A:A,MAIN!D3191,SC!B:B,MAIN!A3191),SUMIFS(Allocations!M:M,Allocations!A:A,MAIN!A3191,Allocations!B:B,MAIN!D3191))</f>
        <v>616.73900000000003</v>
      </c>
      <c r="G3191" s="24">
        <f t="shared" si="911"/>
        <v>7923.0389999999989</v>
      </c>
      <c r="H3191" s="24">
        <f>IFERROR(VLOOKUP(S3191,Swaps_wk!$A$2:$AP$151,HLOOKUP(MAIN!D3191,Swaps_wk!$B$2:$AP$151,150,FALSE),FALSE),0)</f>
        <v>0</v>
      </c>
      <c r="I3191" s="24">
        <f>SUMIFS(PASTE_DQS_TRACKER!$D:$D,PASTE_DQS_TRACKER!$C:$C,MAIN!$A3191,PASTE_DQS_TRACKER!$B:$B,MAIN!$D3191)-SUMIFS(PASTE_DQS_TRACKER!$D:$D,PASTE_DQS_TRACKER!$C:$C,MAIN!A3191,PASTE_DQS_TRACKER!$E:$E,MAIN!$D3191)</f>
        <v>153.69999999999996</v>
      </c>
      <c r="J3191" s="25">
        <f t="shared" si="912"/>
        <v>8076.7389999999987</v>
      </c>
      <c r="K3191" s="24">
        <f>IFERROR(IF(V3191="Flex",0,IF(D3191=$D$30,VLOOKUP(A3191,MMO_o10M_lease!$A$1:$F$51,5,FALSE),IF(D3191=$D$26,VLOOKUP(D3191,LANDINGS!$A$3:$BR$40,HLOOKUP(A3191,LANDINGS!$B$1:$CF$42,42,FALSE),FALSE)-IFERROR(VLOOKUP(A3191,MMO_o10M_lease!$A$1:$F$38,5,FALSE),0),VLOOKUP(D3191,LANDINGS!$A$3:$CF$40,HLOOKUP(A3191,LANDINGS!$B$1:$CF$42,42,FALSE),FALSE)))),0)</f>
        <v>1003.783</v>
      </c>
      <c r="L3191" s="24">
        <f>SUMIFS(PASTE_FLEX_TRACKER!$D:$D,PASTE_FLEX_TRACKER!$F:$F,MAIN!$A3191,PASTE_FLEX_TRACKER!$B:$B,MAIN!$D3191)-SUMIFS(PASTE_FLEX_TRACKER!$D:$D,PASTE_FLEX_TRACKER!$C:$C,MAIN!$A3191,PASTE_FLEX_TRACKER!$B:$B,MAIN!$D3191)</f>
        <v>0</v>
      </c>
      <c r="M3191" s="24">
        <f>IFERROR(-VLOOKUP(D3191,SQ!$A$19:$CC$52,HLOOKUP(MAIN!A3191,SQ!$B$18:$CC$56,39,FALSE),FALSE),"n/a")</f>
        <v>0</v>
      </c>
      <c r="N3191" s="46" t="s">
        <v>563</v>
      </c>
      <c r="O3191" s="46">
        <f>SUMIFS(MAN_ADJ!$L:$L,MAN_ADJ!$K:$K,MAIN!$D3191,MAN_ADJ!$J:$J,MAIN!$S3191)</f>
        <v>0</v>
      </c>
      <c r="P3191" s="25">
        <f t="shared" si="913"/>
        <v>1003.783</v>
      </c>
      <c r="Q3191" s="28">
        <f t="shared" si="904"/>
        <v>0.12428072765505982</v>
      </c>
      <c r="R3191" s="38">
        <f t="shared" si="900"/>
        <v>7072.9559999999983</v>
      </c>
      <c r="S3191" s="17" t="s">
        <v>284</v>
      </c>
    </row>
    <row r="3192" spans="1:19" x14ac:dyDescent="0.25">
      <c r="A3192" s="17" t="s">
        <v>284</v>
      </c>
      <c r="B3192" s="17" t="s">
        <v>93</v>
      </c>
      <c r="C3192" s="17" t="s">
        <v>285</v>
      </c>
      <c r="D3192" s="17" t="s">
        <v>98</v>
      </c>
      <c r="E3192" s="24">
        <f>IF(U3192="SC",SUMIFS(SC!F:F,SC!A:A,MAIN!D3192,SC!B:B,MAIN!A3192),SUMIFS(Allocations!$H:$H,Allocations!$A:$A,MAIN!$A3192,Allocations!$B:$B,MAIN!$D3192))</f>
        <v>14985.631000000001</v>
      </c>
      <c r="F3192" s="24">
        <f>IF(U3192="SC",SUMIFS(SC!J:J,SC!A:A,MAIN!D3192,SC!B:B,MAIN!A3192),SUMIFS(Allocations!M:M,Allocations!A:A,MAIN!A3192,Allocations!B:B,MAIN!D3192))</f>
        <v>252.14699999999999</v>
      </c>
      <c r="G3192" s="24">
        <f t="shared" si="911"/>
        <v>15237.778000000002</v>
      </c>
      <c r="H3192" s="24">
        <f>IFERROR(VLOOKUP(S3192,Swaps_wk!$A$2:$AP$151,HLOOKUP(MAIN!D3192,Swaps_wk!$B$2:$AP$151,150,FALSE),FALSE),0)</f>
        <v>0</v>
      </c>
      <c r="I3192" s="24">
        <f>SUMIFS(PASTE_DQS_TRACKER!$D:$D,PASTE_DQS_TRACKER!$C:$C,MAIN!$A3192,PASTE_DQS_TRACKER!$B:$B,MAIN!$D3192)-SUMIFS(PASTE_DQS_TRACKER!$D:$D,PASTE_DQS_TRACKER!$C:$C,MAIN!A3192,PASTE_DQS_TRACKER!$E:$E,MAIN!$D3192)</f>
        <v>255.3</v>
      </c>
      <c r="J3192" s="25">
        <f t="shared" si="912"/>
        <v>15493.078000000001</v>
      </c>
      <c r="K3192" s="24">
        <f>IFERROR(IF(V3192="Flex",0,IF(D3192=$D$30,VLOOKUP(A3192,MMO_o10M_lease!$A$1:$F$51,5,FALSE),IF(D3192=$D$26,VLOOKUP(D3192,LANDINGS!$A$3:$BR$40,HLOOKUP(A3192,LANDINGS!$B$1:$CF$42,42,FALSE),FALSE)-IFERROR(VLOOKUP(A3192,MMO_o10M_lease!$A$1:$F$38,5,FALSE),0),VLOOKUP(D3192,LANDINGS!$A$3:$CF$40,HLOOKUP(A3192,LANDINGS!$B$1:$CF$42,42,FALSE),FALSE)))),0)</f>
        <v>1106.173</v>
      </c>
      <c r="L3192" s="24">
        <f>SUMIFS(PASTE_FLEX_TRACKER!$D:$D,PASTE_FLEX_TRACKER!$F:$F,MAIN!$A3192,PASTE_FLEX_TRACKER!$B:$B,MAIN!$D3192)-SUMIFS(PASTE_FLEX_TRACKER!$D:$D,PASTE_FLEX_TRACKER!$C:$C,MAIN!$A3192,PASTE_FLEX_TRACKER!$B:$B,MAIN!$D3192)</f>
        <v>0</v>
      </c>
      <c r="M3192" s="24">
        <f>IFERROR(-VLOOKUP(D3192,SQ!$A$19:$CC$52,HLOOKUP(MAIN!A3192,SQ!$B$18:$CC$56,39,FALSE),FALSE),"n/a")</f>
        <v>-1</v>
      </c>
      <c r="N3192" s="46" t="s">
        <v>563</v>
      </c>
      <c r="O3192" s="46">
        <f>SUMIFS(MAN_ADJ!$L:$L,MAN_ADJ!$K:$K,MAIN!$D3192,MAN_ADJ!$J:$J,MAIN!$S3192)</f>
        <v>0</v>
      </c>
      <c r="P3192" s="25">
        <f t="shared" si="913"/>
        <v>1105.173</v>
      </c>
      <c r="Q3192" s="28">
        <f t="shared" si="904"/>
        <v>7.1333339959948561E-2</v>
      </c>
      <c r="R3192" s="38">
        <f t="shared" si="900"/>
        <v>14387.905000000001</v>
      </c>
      <c r="S3192" s="17" t="s">
        <v>284</v>
      </c>
    </row>
    <row r="3193" spans="1:19" x14ac:dyDescent="0.25">
      <c r="A3193" s="17" t="s">
        <v>284</v>
      </c>
      <c r="B3193" s="17" t="s">
        <v>93</v>
      </c>
      <c r="C3193" s="17" t="s">
        <v>285</v>
      </c>
      <c r="D3193" s="17" t="s">
        <v>99</v>
      </c>
      <c r="E3193" s="24">
        <f>IF(U3193="SC",SUMIFS(SC!F:F,SC!A:A,MAIN!D3193,SC!B:B,MAIN!A3193),SUMIFS(Allocations!$H:$H,Allocations!$A:$A,MAIN!$A3193,Allocations!$B:$B,MAIN!$D3193))</f>
        <v>455.96900000000005</v>
      </c>
      <c r="F3193" s="24">
        <f>IF(U3193="SC",SUMIFS(SC!J:J,SC!A:A,MAIN!D3193,SC!B:B,MAIN!A3193),SUMIFS(Allocations!M:M,Allocations!A:A,MAIN!A3193,Allocations!B:B,MAIN!D3193))</f>
        <v>713.423</v>
      </c>
      <c r="G3193" s="24">
        <f t="shared" si="911"/>
        <v>1169.3920000000001</v>
      </c>
      <c r="H3193" s="24">
        <f>IFERROR(VLOOKUP(S3193,Swaps_wk!$A$2:$AP$151,HLOOKUP(MAIN!D3193,Swaps_wk!$B$2:$AP$151,150,FALSE),FALSE),0)</f>
        <v>0</v>
      </c>
      <c r="I3193" s="24">
        <f>SUMIFS(PASTE_DQS_TRACKER!$D:$D,PASTE_DQS_TRACKER!$C:$C,MAIN!$A3193,PASTE_DQS_TRACKER!$B:$B,MAIN!$D3193)-SUMIFS(PASTE_DQS_TRACKER!$D:$D,PASTE_DQS_TRACKER!$C:$C,MAIN!A3193,PASTE_DQS_TRACKER!$E:$E,MAIN!$D3193)</f>
        <v>-46.7</v>
      </c>
      <c r="J3193" s="25">
        <f t="shared" si="912"/>
        <v>1122.692</v>
      </c>
      <c r="K3193" s="24">
        <f>IFERROR(IF(V3193="Flex",0,IF(D3193=$D$30,VLOOKUP(A3193,MMO_o10M_lease!$A$1:$F$51,5,FALSE),IF(D3193=$D$26,VLOOKUP(D3193,LANDINGS!$A$3:$BR$40,HLOOKUP(A3193,LANDINGS!$B$1:$CF$42,42,FALSE),FALSE)-IFERROR(VLOOKUP(A3193,MMO_o10M_lease!$A$1:$F$38,5,FALSE),0),VLOOKUP(D3193,LANDINGS!$A$3:$CF$40,HLOOKUP(A3193,LANDINGS!$B$1:$CF$42,42,FALSE),FALSE)))),0)</f>
        <v>318.28199999999998</v>
      </c>
      <c r="L3193" s="24">
        <f>SUMIFS(PASTE_FLEX_TRACKER!$D:$D,PASTE_FLEX_TRACKER!$F:$F,MAIN!$A3193,PASTE_FLEX_TRACKER!$B:$B,MAIN!$D3193)-SUMIFS(PASTE_FLEX_TRACKER!$D:$D,PASTE_FLEX_TRACKER!$C:$C,MAIN!$A3193,PASTE_FLEX_TRACKER!$B:$B,MAIN!$D3193)</f>
        <v>0</v>
      </c>
      <c r="M3193" s="24">
        <f>IFERROR(-VLOOKUP(D3193,SQ!$A$19:$CC$52,HLOOKUP(MAIN!A3193,SQ!$B$18:$CC$56,39,FALSE),FALSE),"n/a")</f>
        <v>0</v>
      </c>
      <c r="N3193" s="46" t="s">
        <v>563</v>
      </c>
      <c r="O3193" s="46">
        <f>SUMIFS(MAN_ADJ!$L:$L,MAN_ADJ!$K:$K,MAIN!$D3193,MAN_ADJ!$J:$J,MAIN!$S3193)</f>
        <v>0</v>
      </c>
      <c r="P3193" s="25">
        <f t="shared" si="913"/>
        <v>318.28199999999998</v>
      </c>
      <c r="Q3193" s="28">
        <f t="shared" si="904"/>
        <v>0.28349894717340107</v>
      </c>
      <c r="R3193" s="38">
        <f t="shared" si="900"/>
        <v>804.41000000000008</v>
      </c>
      <c r="S3193" s="17" t="s">
        <v>284</v>
      </c>
    </row>
    <row r="3194" spans="1:19" x14ac:dyDescent="0.25">
      <c r="A3194" s="17" t="s">
        <v>284</v>
      </c>
      <c r="B3194" s="17" t="s">
        <v>93</v>
      </c>
      <c r="C3194" s="17" t="s">
        <v>285</v>
      </c>
      <c r="D3194" s="17" t="s">
        <v>100</v>
      </c>
      <c r="E3194" s="24">
        <f>IF(U3194="SC",SUMIFS(SC!F:F,SC!A:A,MAIN!D3194,SC!B:B,MAIN!A3194),SUMIFS(Allocations!$H:$H,Allocations!$A:$A,MAIN!$A3194,Allocations!$B:$B,MAIN!$D3194))</f>
        <v>962.41699999999992</v>
      </c>
      <c r="F3194" s="24">
        <f>IF(U3194="SC",SUMIFS(SC!J:J,SC!A:A,MAIN!D3194,SC!B:B,MAIN!A3194),SUMIFS(Allocations!M:M,Allocations!A:A,MAIN!A3194,Allocations!B:B,MAIN!D3194))</f>
        <v>0.78800000000000003</v>
      </c>
      <c r="G3194" s="24">
        <f t="shared" si="911"/>
        <v>963.20499999999993</v>
      </c>
      <c r="H3194" s="24">
        <f>IFERROR(VLOOKUP(S3194,Swaps_wk!$A$2:$AP$151,HLOOKUP(MAIN!D3194,Swaps_wk!$B$2:$AP$151,150,FALSE),FALSE),0)</f>
        <v>0</v>
      </c>
      <c r="I3194" s="24">
        <f>SUMIFS(PASTE_DQS_TRACKER!$D:$D,PASTE_DQS_TRACKER!$C:$C,MAIN!$A3194,PASTE_DQS_TRACKER!$B:$B,MAIN!$D3194)-SUMIFS(PASTE_DQS_TRACKER!$D:$D,PASTE_DQS_TRACKER!$C:$C,MAIN!A3194,PASTE_DQS_TRACKER!$E:$E,MAIN!$D3194)</f>
        <v>-260.20000000000005</v>
      </c>
      <c r="J3194" s="25">
        <f t="shared" si="912"/>
        <v>703.00499999999988</v>
      </c>
      <c r="K3194" s="24">
        <f>IFERROR(IF(V3194="Flex",0,IF(D3194=$D$30,VLOOKUP(A3194,MMO_o10M_lease!$A$1:$F$51,5,FALSE),IF(D3194=$D$26,VLOOKUP(D3194,LANDINGS!$A$3:$BR$40,HLOOKUP(A3194,LANDINGS!$B$1:$CF$42,42,FALSE),FALSE)-IFERROR(VLOOKUP(A3194,MMO_o10M_lease!$A$1:$F$38,5,FALSE),0),VLOOKUP(D3194,LANDINGS!$A$3:$CF$40,HLOOKUP(A3194,LANDINGS!$B$1:$CF$42,42,FALSE),FALSE)))),0)</f>
        <v>1.4850000000000001</v>
      </c>
      <c r="L3194" s="24">
        <f>SUMIFS(PASTE_FLEX_TRACKER!$D:$D,PASTE_FLEX_TRACKER!$F:$F,MAIN!$A3194,PASTE_FLEX_TRACKER!$B:$B,MAIN!$D3194)-SUMIFS(PASTE_FLEX_TRACKER!$D:$D,PASTE_FLEX_TRACKER!$C:$C,MAIN!$A3194,PASTE_FLEX_TRACKER!$B:$B,MAIN!$D3194)</f>
        <v>0</v>
      </c>
      <c r="M3194" s="24">
        <f>IFERROR(-VLOOKUP(D3194,SQ!$A$19:$CC$52,HLOOKUP(MAIN!A3194,SQ!$B$18:$CC$56,39,FALSE),FALSE),"n/a")</f>
        <v>0</v>
      </c>
      <c r="N3194" s="46" t="s">
        <v>563</v>
      </c>
      <c r="O3194" s="46">
        <f>SUMIFS(MAN_ADJ!$L:$L,MAN_ADJ!$K:$K,MAIN!$D3194,MAN_ADJ!$J:$J,MAIN!$S3194)</f>
        <v>0</v>
      </c>
      <c r="P3194" s="25">
        <f t="shared" si="913"/>
        <v>1.4850000000000001</v>
      </c>
      <c r="Q3194" s="28">
        <f t="shared" si="904"/>
        <v>2.1123605095269599E-3</v>
      </c>
      <c r="R3194" s="38">
        <f t="shared" si="900"/>
        <v>701.51999999999987</v>
      </c>
      <c r="S3194" s="17" t="s">
        <v>284</v>
      </c>
    </row>
    <row r="3195" spans="1:19" x14ac:dyDescent="0.25">
      <c r="A3195" s="17" t="s">
        <v>284</v>
      </c>
      <c r="B3195" s="17" t="s">
        <v>93</v>
      </c>
      <c r="C3195" s="17" t="s">
        <v>285</v>
      </c>
      <c r="D3195" s="17" t="s">
        <v>101</v>
      </c>
      <c r="E3195" s="24">
        <f>IF(U3195="SC",SUMIFS(SC!F:F,SC!A:A,MAIN!D3195,SC!B:B,MAIN!A3195),SUMIFS(Allocations!$H:$H,Allocations!$A:$A,MAIN!$A3195,Allocations!$B:$B,MAIN!$D3195))</f>
        <v>585.1</v>
      </c>
      <c r="F3195" s="24">
        <f>IF(U3195="SC",SUMIFS(SC!J:J,SC!A:A,MAIN!D3195,SC!B:B,MAIN!A3195),SUMIFS(Allocations!M:M,Allocations!A:A,MAIN!A3195,Allocations!B:B,MAIN!D3195))</f>
        <v>0</v>
      </c>
      <c r="G3195" s="24">
        <f t="shared" si="911"/>
        <v>585.1</v>
      </c>
      <c r="H3195" s="24">
        <f>IFERROR(VLOOKUP(S3195,Swaps_wk!$A$2:$AP$151,HLOOKUP(MAIN!D3195,Swaps_wk!$B$2:$AP$151,150,FALSE),FALSE),0)</f>
        <v>0</v>
      </c>
      <c r="I3195" s="24">
        <f>SUMIFS(PASTE_DQS_TRACKER!$D:$D,PASTE_DQS_TRACKER!$C:$C,MAIN!$A3195,PASTE_DQS_TRACKER!$B:$B,MAIN!$D3195)-SUMIFS(PASTE_DQS_TRACKER!$D:$D,PASTE_DQS_TRACKER!$C:$C,MAIN!A3195,PASTE_DQS_TRACKER!$E:$E,MAIN!$D3195)</f>
        <v>-577.5</v>
      </c>
      <c r="J3195" s="25">
        <f t="shared" si="912"/>
        <v>7.6000000000000227</v>
      </c>
      <c r="K3195" s="24">
        <f>IFERROR(IF(V3195="Flex",0,IF(D3195=$D$30,VLOOKUP(A3195,MMO_o10M_lease!$A$1:$F$51,5,FALSE),IF(D3195=$D$26,VLOOKUP(D3195,LANDINGS!$A$3:$BR$40,HLOOKUP(A3195,LANDINGS!$B$1:$CF$42,42,FALSE),FALSE)-IFERROR(VLOOKUP(A3195,MMO_o10M_lease!$A$1:$F$38,5,FALSE),0),VLOOKUP(D3195,LANDINGS!$A$3:$CF$40,HLOOKUP(A3195,LANDINGS!$B$1:$CF$42,42,FALSE),FALSE)))),0)</f>
        <v>0</v>
      </c>
      <c r="L3195" s="24">
        <f>SUMIFS(PASTE_FLEX_TRACKER!$D:$D,PASTE_FLEX_TRACKER!$F:$F,MAIN!$A3195,PASTE_FLEX_TRACKER!$B:$B,MAIN!$D3195)-SUMIFS(PASTE_FLEX_TRACKER!$D:$D,PASTE_FLEX_TRACKER!$C:$C,MAIN!$A3195,PASTE_FLEX_TRACKER!$B:$B,MAIN!$D3195)</f>
        <v>0</v>
      </c>
      <c r="M3195" s="24">
        <f>IFERROR(-VLOOKUP(D3195,SQ!$A$19:$CC$52,HLOOKUP(MAIN!A3195,SQ!$B$18:$CC$56,39,FALSE),FALSE),"n/a")</f>
        <v>0</v>
      </c>
      <c r="N3195" s="46" t="s">
        <v>563</v>
      </c>
      <c r="O3195" s="46">
        <f>SUMIFS(MAN_ADJ!$L:$L,MAN_ADJ!$K:$K,MAIN!$D3195,MAN_ADJ!$J:$J,MAIN!$S3195)</f>
        <v>0</v>
      </c>
      <c r="P3195" s="25">
        <f t="shared" si="913"/>
        <v>0</v>
      </c>
      <c r="Q3195" s="28">
        <f t="shared" si="904"/>
        <v>0</v>
      </c>
      <c r="R3195" s="38">
        <f t="shared" si="900"/>
        <v>7.6000000000000227</v>
      </c>
      <c r="S3195" s="17" t="s">
        <v>284</v>
      </c>
    </row>
    <row r="3196" spans="1:19" x14ac:dyDescent="0.25">
      <c r="A3196" s="17" t="s">
        <v>284</v>
      </c>
      <c r="B3196" s="17" t="s">
        <v>93</v>
      </c>
      <c r="C3196" s="17" t="s">
        <v>285</v>
      </c>
      <c r="D3196" s="17" t="s">
        <v>102</v>
      </c>
      <c r="E3196" s="24">
        <f>IF(U3196="SC",SUMIFS(SC!F:F,SC!A:A,MAIN!D3196,SC!B:B,MAIN!A3196),SUMIFS(Allocations!$H:$H,Allocations!$A:$A,MAIN!$A3196,Allocations!$B:$B,MAIN!$D3196))</f>
        <v>0</v>
      </c>
      <c r="F3196" s="24">
        <f>IF(U3196="SC",SUMIFS(SC!J:J,SC!A:A,MAIN!D3196,SC!B:B,MAIN!A3196),SUMIFS(Allocations!M:M,Allocations!A:A,MAIN!A3196,Allocations!B:B,MAIN!D3196))</f>
        <v>252.69300000000001</v>
      </c>
      <c r="G3196" s="24">
        <f t="shared" si="911"/>
        <v>252.69300000000001</v>
      </c>
      <c r="H3196" s="24">
        <f>IFERROR(VLOOKUP(S3196,Swaps_wk!$A$2:$AP$151,HLOOKUP(MAIN!D3196,Swaps_wk!$B$2:$AP$151,150,FALSE),FALSE),0)</f>
        <v>0</v>
      </c>
      <c r="I3196" s="24">
        <f>SUMIFS(PASTE_DQS_TRACKER!$D:$D,PASTE_DQS_TRACKER!$C:$C,MAIN!$A3196,PASTE_DQS_TRACKER!$B:$B,MAIN!$D3196)-SUMIFS(PASTE_DQS_TRACKER!$D:$D,PASTE_DQS_TRACKER!$C:$C,MAIN!A3196,PASTE_DQS_TRACKER!$E:$E,MAIN!$D3196)</f>
        <v>-252.6</v>
      </c>
      <c r="J3196" s="25">
        <f t="shared" si="912"/>
        <v>9.3000000000017735E-2</v>
      </c>
      <c r="K3196" s="24">
        <f>IFERROR(IF(V3196="Flex",0,IF(D3196=$D$30,VLOOKUP(A3196,MMO_o10M_lease!$A$1:$F$51,5,FALSE),IF(D3196=$D$26,VLOOKUP(D3196,LANDINGS!$A$3:$BR$40,HLOOKUP(A3196,LANDINGS!$B$1:$CF$42,42,FALSE),FALSE)-IFERROR(VLOOKUP(A3196,MMO_o10M_lease!$A$1:$F$38,5,FALSE),0),VLOOKUP(D3196,LANDINGS!$A$3:$CF$40,HLOOKUP(A3196,LANDINGS!$B$1:$CF$42,42,FALSE),FALSE)))),0)</f>
        <v>0</v>
      </c>
      <c r="L3196" s="24">
        <f>SUMIFS(PASTE_FLEX_TRACKER!$D:$D,PASTE_FLEX_TRACKER!$F:$F,MAIN!$A3196,PASTE_FLEX_TRACKER!$B:$B,MAIN!$D3196)-SUMIFS(PASTE_FLEX_TRACKER!$D:$D,PASTE_FLEX_TRACKER!$C:$C,MAIN!$A3196,PASTE_FLEX_TRACKER!$B:$B,MAIN!$D3196)</f>
        <v>0</v>
      </c>
      <c r="M3196" s="24">
        <f>IFERROR(-VLOOKUP(D3196,SQ!$A$19:$CC$52,HLOOKUP(MAIN!A3196,SQ!$B$18:$CC$56,39,FALSE),FALSE),"n/a")</f>
        <v>0</v>
      </c>
      <c r="N3196" s="46" t="s">
        <v>563</v>
      </c>
      <c r="O3196" s="46">
        <f>SUMIFS(MAN_ADJ!$L:$L,MAN_ADJ!$K:$K,MAIN!$D3196,MAN_ADJ!$J:$J,MAIN!$S3196)</f>
        <v>0</v>
      </c>
      <c r="P3196" s="25">
        <f t="shared" si="913"/>
        <v>0</v>
      </c>
      <c r="Q3196" s="28">
        <f t="shared" si="904"/>
        <v>0</v>
      </c>
      <c r="R3196" s="38">
        <f t="shared" si="900"/>
        <v>9.3000000000017735E-2</v>
      </c>
      <c r="S3196" s="17" t="s">
        <v>284</v>
      </c>
    </row>
    <row r="3197" spans="1:19" x14ac:dyDescent="0.25">
      <c r="A3197" s="17" t="s">
        <v>284</v>
      </c>
      <c r="B3197" s="17" t="s">
        <v>93</v>
      </c>
      <c r="C3197" s="17" t="s">
        <v>285</v>
      </c>
      <c r="D3197" s="17" t="s">
        <v>103</v>
      </c>
      <c r="E3197" s="24">
        <f>IF(U3197="SC",SUMIFS(SC!F:F,SC!A:A,MAIN!D3197,SC!B:B,MAIN!A3197),SUMIFS(Allocations!$H:$H,Allocations!$A:$A,MAIN!$A3197,Allocations!$B:$B,MAIN!$D3197))</f>
        <v>3</v>
      </c>
      <c r="F3197" s="24">
        <f>IF(U3197="SC",SUMIFS(SC!J:J,SC!A:A,MAIN!D3197,SC!B:B,MAIN!A3197),SUMIFS(Allocations!M:M,Allocations!A:A,MAIN!A3197,Allocations!B:B,MAIN!D3197))</f>
        <v>0</v>
      </c>
      <c r="G3197" s="24">
        <f t="shared" si="911"/>
        <v>3</v>
      </c>
      <c r="H3197" s="24">
        <f>IFERROR(VLOOKUP(S3197,Swaps_wk!$A$2:$AP$151,HLOOKUP(MAIN!D3197,Swaps_wk!$B$2:$AP$151,150,FALSE),FALSE),0)</f>
        <v>0</v>
      </c>
      <c r="I3197" s="24">
        <f>SUMIFS(PASTE_DQS_TRACKER!$D:$D,PASTE_DQS_TRACKER!$C:$C,MAIN!$A3197,PASTE_DQS_TRACKER!$B:$B,MAIN!$D3197)-SUMIFS(PASTE_DQS_TRACKER!$D:$D,PASTE_DQS_TRACKER!$C:$C,MAIN!A3197,PASTE_DQS_TRACKER!$E:$E,MAIN!$D3197)</f>
        <v>0</v>
      </c>
      <c r="J3197" s="25">
        <f t="shared" si="912"/>
        <v>3</v>
      </c>
      <c r="K3197" s="24">
        <f>IFERROR(IF(V3197="Flex",0,IF(D3197=$D$30,VLOOKUP(A3197,MMO_o10M_lease!$A$1:$F$51,5,FALSE),IF(D3197=$D$26,VLOOKUP(D3197,LANDINGS!$A$3:$BR$40,HLOOKUP(A3197,LANDINGS!$B$1:$CF$42,42,FALSE),FALSE)-IFERROR(VLOOKUP(A3197,MMO_o10M_lease!$A$1:$F$38,5,FALSE),0),VLOOKUP(D3197,LANDINGS!$A$3:$CF$40,HLOOKUP(A3197,LANDINGS!$B$1:$CF$42,42,FALSE),FALSE)))),0)</f>
        <v>15.98</v>
      </c>
      <c r="L3197" s="24">
        <f>SUMIFS(PASTE_FLEX_TRACKER!$D:$D,PASTE_FLEX_TRACKER!$F:$F,MAIN!$A3197,PASTE_FLEX_TRACKER!$B:$B,MAIN!$D3197)-SUMIFS(PASTE_FLEX_TRACKER!$D:$D,PASTE_FLEX_TRACKER!$C:$C,MAIN!$A3197,PASTE_FLEX_TRACKER!$B:$B,MAIN!$D3197)</f>
        <v>0</v>
      </c>
      <c r="M3197" s="24">
        <f>IFERROR(-VLOOKUP(D3197,SQ!$A$19:$CC$52,HLOOKUP(MAIN!A3197,SQ!$B$18:$CC$56,39,FALSE),FALSE),"n/a")</f>
        <v>0</v>
      </c>
      <c r="N3197" s="46" t="s">
        <v>563</v>
      </c>
      <c r="O3197" s="46">
        <f>SUMIFS(MAN_ADJ!$L:$L,MAN_ADJ!$K:$K,MAIN!$D3197,MAN_ADJ!$J:$J,MAIN!$S3197)</f>
        <v>0</v>
      </c>
      <c r="P3197" s="25">
        <f t="shared" si="913"/>
        <v>15.98</v>
      </c>
      <c r="Q3197" s="28">
        <f t="shared" si="904"/>
        <v>5.3266666666666671</v>
      </c>
      <c r="R3197" s="38">
        <f t="shared" si="900"/>
        <v>-12.98</v>
      </c>
      <c r="S3197" s="17" t="s">
        <v>284</v>
      </c>
    </row>
    <row r="3198" spans="1:19" x14ac:dyDescent="0.25">
      <c r="A3198" s="17" t="s">
        <v>284</v>
      </c>
      <c r="B3198" s="17" t="s">
        <v>93</v>
      </c>
      <c r="C3198" s="17" t="s">
        <v>285</v>
      </c>
      <c r="D3198" s="17" t="s">
        <v>104</v>
      </c>
      <c r="E3198" s="24">
        <f>IF(U3198="SC",SUMIFS(SC!F:F,SC!A:A,MAIN!D3198,SC!B:B,MAIN!A3198),SUMIFS(Allocations!$H:$H,Allocations!$A:$A,MAIN!$A3198,Allocations!$B:$B,MAIN!$D3198))</f>
        <v>3470.9</v>
      </c>
      <c r="F3198" s="24">
        <f>IF(U3198="SC",SUMIFS(SC!J:J,SC!A:A,MAIN!D3198,SC!B:B,MAIN!A3198),SUMIFS(Allocations!M:M,Allocations!A:A,MAIN!A3198,Allocations!B:B,MAIN!D3198))</f>
        <v>21.832999999999998</v>
      </c>
      <c r="G3198" s="24">
        <f t="shared" si="911"/>
        <v>3492.7330000000002</v>
      </c>
      <c r="H3198" s="24">
        <f>IFERROR(VLOOKUP(S3198,Swaps_wk!$A$2:$AP$151,HLOOKUP(MAIN!D3198,Swaps_wk!$B$2:$AP$151,150,FALSE),FALSE),0)</f>
        <v>0</v>
      </c>
      <c r="I3198" s="24">
        <f>SUMIFS(PASTE_DQS_TRACKER!$D:$D,PASTE_DQS_TRACKER!$C:$C,MAIN!$A3198,PASTE_DQS_TRACKER!$B:$B,MAIN!$D3198)-SUMIFS(PASTE_DQS_TRACKER!$D:$D,PASTE_DQS_TRACKER!$C:$C,MAIN!A3198,PASTE_DQS_TRACKER!$E:$E,MAIN!$D3198)</f>
        <v>-24.9</v>
      </c>
      <c r="J3198" s="25">
        <f t="shared" si="912"/>
        <v>3467.8330000000001</v>
      </c>
      <c r="K3198" s="24">
        <f>IFERROR(IF(V3198="Flex",0,IF(D3198=$D$30,VLOOKUP(A3198,MMO_o10M_lease!$A$1:$F$51,5,FALSE),IF(D3198=$D$26,VLOOKUP(D3198,LANDINGS!$A$3:$BR$40,HLOOKUP(A3198,LANDINGS!$B$1:$CF$42,42,FALSE),FALSE)-IFERROR(VLOOKUP(A3198,MMO_o10M_lease!$A$1:$F$38,5,FALSE),0),VLOOKUP(D3198,LANDINGS!$A$3:$CF$40,HLOOKUP(A3198,LANDINGS!$B$1:$CF$42,42,FALSE),FALSE)))),0)</f>
        <v>261.68400000000003</v>
      </c>
      <c r="L3198" s="24">
        <f>SUMIFS(PASTE_FLEX_TRACKER!$D:$D,PASTE_FLEX_TRACKER!$F:$F,MAIN!$A3198,PASTE_FLEX_TRACKER!$B:$B,MAIN!$D3198)-SUMIFS(PASTE_FLEX_TRACKER!$D:$D,PASTE_FLEX_TRACKER!$C:$C,MAIN!$A3198,PASTE_FLEX_TRACKER!$B:$B,MAIN!$D3198)</f>
        <v>0</v>
      </c>
      <c r="M3198" s="24">
        <f>IFERROR(-VLOOKUP(D3198,SQ!$A$19:$CC$52,HLOOKUP(MAIN!A3198,SQ!$B$18:$CC$56,39,FALSE),FALSE),"n/a")</f>
        <v>0</v>
      </c>
      <c r="N3198" s="46" t="s">
        <v>563</v>
      </c>
      <c r="O3198" s="46">
        <f>SUMIFS(MAN_ADJ!$L:$L,MAN_ADJ!$K:$K,MAIN!$D3198,MAN_ADJ!$J:$J,MAIN!$S3198)</f>
        <v>0</v>
      </c>
      <c r="P3198" s="25">
        <f t="shared" si="913"/>
        <v>261.68400000000003</v>
      </c>
      <c r="Q3198" s="28">
        <f t="shared" si="904"/>
        <v>7.5460381165990409E-2</v>
      </c>
      <c r="R3198" s="38">
        <f t="shared" si="900"/>
        <v>3206.1489999999999</v>
      </c>
      <c r="S3198" s="17" t="s">
        <v>284</v>
      </c>
    </row>
    <row r="3199" spans="1:19" x14ac:dyDescent="0.25">
      <c r="A3199" s="17" t="s">
        <v>284</v>
      </c>
      <c r="B3199" s="17" t="s">
        <v>93</v>
      </c>
      <c r="C3199" s="17" t="s">
        <v>285</v>
      </c>
      <c r="D3199" s="17" t="s">
        <v>105</v>
      </c>
      <c r="E3199" s="24">
        <f>IF(U3199="SC",SUMIFS(SC!F:F,SC!A:A,MAIN!D3199,SC!B:B,MAIN!A3199),SUMIFS(Allocations!$H:$H,Allocations!$A:$A,MAIN!$A3199,Allocations!$B:$B,MAIN!$D3199))</f>
        <v>4436.6499999999996</v>
      </c>
      <c r="F3199" s="24">
        <f>IF(U3199="SC",SUMIFS(SC!J:J,SC!A:A,MAIN!D3199,SC!B:B,MAIN!A3199),SUMIFS(Allocations!M:M,Allocations!A:A,MAIN!A3199,Allocations!B:B,MAIN!D3199))</f>
        <v>63.311999999999998</v>
      </c>
      <c r="G3199" s="24">
        <f t="shared" si="911"/>
        <v>4499.9619999999995</v>
      </c>
      <c r="H3199" s="24">
        <f>IFERROR(VLOOKUP(S3199,Swaps_wk!$A$2:$AP$151,HLOOKUP(MAIN!D3199,Swaps_wk!$B$2:$AP$151,150,FALSE),FALSE),0)</f>
        <v>0</v>
      </c>
      <c r="I3199" s="24">
        <f>SUMIFS(PASTE_DQS_TRACKER!$D:$D,PASTE_DQS_TRACKER!$C:$C,MAIN!$A3199,PASTE_DQS_TRACKER!$B:$B,MAIN!$D3199)-SUMIFS(PASTE_DQS_TRACKER!$D:$D,PASTE_DQS_TRACKER!$C:$C,MAIN!A3199,PASTE_DQS_TRACKER!$E:$E,MAIN!$D3199)</f>
        <v>-45.300000000000004</v>
      </c>
      <c r="J3199" s="25">
        <f t="shared" si="912"/>
        <v>4454.6619999999994</v>
      </c>
      <c r="K3199" s="24">
        <f>IFERROR(IF(V3199="Flex",0,IF(D3199=$D$30,VLOOKUP(A3199,MMO_o10M_lease!$A$1:$F$51,5,FALSE),IF(D3199=$D$26,VLOOKUP(D3199,LANDINGS!$A$3:$BR$40,HLOOKUP(A3199,LANDINGS!$B$1:$CF$42,42,FALSE),FALSE)-IFERROR(VLOOKUP(A3199,MMO_o10M_lease!$A$1:$F$38,5,FALSE),0),VLOOKUP(D3199,LANDINGS!$A$3:$CF$40,HLOOKUP(A3199,LANDINGS!$B$1:$CF$42,42,FALSE),FALSE)))),0)</f>
        <v>237.47500000000002</v>
      </c>
      <c r="L3199" s="24">
        <f>SUMIFS(PASTE_FLEX_TRACKER!$D:$D,PASTE_FLEX_TRACKER!$F:$F,MAIN!$A3199,PASTE_FLEX_TRACKER!$B:$B,MAIN!$D3199)-SUMIFS(PASTE_FLEX_TRACKER!$D:$D,PASTE_FLEX_TRACKER!$C:$C,MAIN!$A3199,PASTE_FLEX_TRACKER!$B:$B,MAIN!$D3199)</f>
        <v>0</v>
      </c>
      <c r="M3199" s="24">
        <f>IFERROR(-VLOOKUP(D3199,SQ!$A$19:$CC$52,HLOOKUP(MAIN!A3199,SQ!$B$18:$CC$56,39,FALSE),FALSE),"n/a")</f>
        <v>0</v>
      </c>
      <c r="N3199" s="46" t="s">
        <v>563</v>
      </c>
      <c r="O3199" s="46">
        <f>SUMIFS(MAN_ADJ!$L:$L,MAN_ADJ!$K:$K,MAIN!$D3199,MAN_ADJ!$J:$J,MAIN!$S3199)</f>
        <v>0</v>
      </c>
      <c r="P3199" s="25">
        <f t="shared" si="913"/>
        <v>237.47500000000002</v>
      </c>
      <c r="Q3199" s="28">
        <f t="shared" si="904"/>
        <v>5.3309319539843886E-2</v>
      </c>
      <c r="R3199" s="38">
        <f t="shared" si="900"/>
        <v>4217.186999999999</v>
      </c>
      <c r="S3199" s="17" t="s">
        <v>284</v>
      </c>
    </row>
    <row r="3200" spans="1:19" x14ac:dyDescent="0.25">
      <c r="A3200" s="17" t="s">
        <v>284</v>
      </c>
      <c r="B3200" s="17" t="s">
        <v>93</v>
      </c>
      <c r="C3200" s="17" t="s">
        <v>285</v>
      </c>
      <c r="D3200" s="17" t="s">
        <v>106</v>
      </c>
      <c r="E3200" s="24">
        <f>IF(U3200="SC",SUMIFS(SC!F:F,SC!A:A,MAIN!D3200,SC!B:B,MAIN!A3200),SUMIFS(Allocations!$H:$H,Allocations!$A:$A,MAIN!$A3200,Allocations!$B:$B,MAIN!$D3200))</f>
        <v>6867.0110000000004</v>
      </c>
      <c r="F3200" s="24">
        <f>IF(U3200="SC",SUMIFS(SC!J:J,SC!A:A,MAIN!D3200,SC!B:B,MAIN!A3200),SUMIFS(Allocations!M:M,Allocations!A:A,MAIN!A3200,Allocations!B:B,MAIN!D3200))</f>
        <v>114.36799999999999</v>
      </c>
      <c r="G3200" s="24">
        <f t="shared" si="911"/>
        <v>6981.3790000000008</v>
      </c>
      <c r="H3200" s="24">
        <f>IFERROR(VLOOKUP(S3200,Swaps_wk!$A$2:$AP$151,HLOOKUP(MAIN!D3200,Swaps_wk!$B$2:$AP$151,150,FALSE),FALSE),0)</f>
        <v>0</v>
      </c>
      <c r="I3200" s="24">
        <f>SUMIFS(PASTE_DQS_TRACKER!$D:$D,PASTE_DQS_TRACKER!$C:$C,MAIN!$A3200,PASTE_DQS_TRACKER!$B:$B,MAIN!$D3200)-SUMIFS(PASTE_DQS_TRACKER!$D:$D,PASTE_DQS_TRACKER!$C:$C,MAIN!A3200,PASTE_DQS_TRACKER!$E:$E,MAIN!$D3200)</f>
        <v>-159.9</v>
      </c>
      <c r="J3200" s="25">
        <f t="shared" si="912"/>
        <v>6821.4790000000012</v>
      </c>
      <c r="K3200" s="24">
        <f>IFERROR(IF(V3200="Flex",0,IF(D3200=$D$30,VLOOKUP(A3200,MMO_o10M_lease!$A$1:$F$51,5,FALSE),IF(D3200=$D$26,VLOOKUP(D3200,LANDINGS!$A$3:$BR$40,HLOOKUP(A3200,LANDINGS!$B$1:$CF$42,42,FALSE),FALSE)-IFERROR(VLOOKUP(A3200,MMO_o10M_lease!$A$1:$F$38,5,FALSE),0),VLOOKUP(D3200,LANDINGS!$A$3:$CF$40,HLOOKUP(A3200,LANDINGS!$B$1:$CF$42,42,FALSE),FALSE)))),0)</f>
        <v>284.06200000000001</v>
      </c>
      <c r="L3200" s="24">
        <f>SUMIFS(PASTE_FLEX_TRACKER!$D:$D,PASTE_FLEX_TRACKER!$F:$F,MAIN!$A3200,PASTE_FLEX_TRACKER!$B:$B,MAIN!$D3200)-SUMIFS(PASTE_FLEX_TRACKER!$D:$D,PASTE_FLEX_TRACKER!$C:$C,MAIN!$A3200,PASTE_FLEX_TRACKER!$B:$B,MAIN!$D3200)</f>
        <v>0</v>
      </c>
      <c r="M3200" s="24">
        <f>IFERROR(-VLOOKUP(D3200,SQ!$A$19:$CC$52,HLOOKUP(MAIN!A3200,SQ!$B$18:$CC$56,39,FALSE),FALSE),"n/a")</f>
        <v>0</v>
      </c>
      <c r="N3200" s="46" t="s">
        <v>563</v>
      </c>
      <c r="O3200" s="46">
        <f>SUMIFS(MAN_ADJ!$L:$L,MAN_ADJ!$K:$K,MAIN!$D3200,MAN_ADJ!$J:$J,MAIN!$S3200)</f>
        <v>0</v>
      </c>
      <c r="P3200" s="25">
        <f t="shared" si="913"/>
        <v>284.06200000000001</v>
      </c>
      <c r="Q3200" s="28">
        <f t="shared" si="904"/>
        <v>4.1642289010931498E-2</v>
      </c>
      <c r="R3200" s="38">
        <f t="shared" si="900"/>
        <v>6537.4170000000013</v>
      </c>
      <c r="S3200" s="17" t="s">
        <v>284</v>
      </c>
    </row>
    <row r="3201" spans="1:19" x14ac:dyDescent="0.25">
      <c r="A3201" s="17" t="s">
        <v>284</v>
      </c>
      <c r="B3201" s="17" t="s">
        <v>93</v>
      </c>
      <c r="C3201" s="17" t="s">
        <v>285</v>
      </c>
      <c r="D3201" s="17" t="s">
        <v>107</v>
      </c>
      <c r="E3201" s="24">
        <f>IF(U3201="SC",SUMIFS(SC!F:F,SC!A:A,MAIN!D3201,SC!B:B,MAIN!A3201),SUMIFS(Allocations!$H:$H,Allocations!$A:$A,MAIN!$A3201,Allocations!$B:$B,MAIN!$D3201))</f>
        <v>507.911</v>
      </c>
      <c r="F3201" s="24">
        <f>IF(U3201="SC",SUMIFS(SC!J:J,SC!A:A,MAIN!D3201,SC!B:B,MAIN!A3201),SUMIFS(Allocations!M:M,Allocations!A:A,MAIN!A3201,Allocations!B:B,MAIN!D3201))</f>
        <v>677.49800000000005</v>
      </c>
      <c r="G3201" s="24">
        <f t="shared" si="911"/>
        <v>1185.4090000000001</v>
      </c>
      <c r="H3201" s="24">
        <f>IFERROR(VLOOKUP(S3201,Swaps_wk!$A$2:$AP$151,HLOOKUP(MAIN!D3201,Swaps_wk!$B$2:$AP$151,150,FALSE),FALSE),0)</f>
        <v>0</v>
      </c>
      <c r="I3201" s="24">
        <f>SUMIFS(PASTE_DQS_TRACKER!$D:$D,PASTE_DQS_TRACKER!$C:$C,MAIN!$A3201,PASTE_DQS_TRACKER!$B:$B,MAIN!$D3201)-SUMIFS(PASTE_DQS_TRACKER!$D:$D,PASTE_DQS_TRACKER!$C:$C,MAIN!A3201,PASTE_DQS_TRACKER!$E:$E,MAIN!$D3201)</f>
        <v>123.5</v>
      </c>
      <c r="J3201" s="25">
        <f t="shared" si="912"/>
        <v>1308.9090000000001</v>
      </c>
      <c r="K3201" s="24">
        <f>IFERROR(IF(V3201="Flex",0,IF(D3201=$D$30,VLOOKUP(A3201,MMO_o10M_lease!$A$1:$F$51,5,FALSE),IF(D3201=$D$26,VLOOKUP(D3201,LANDINGS!$A$3:$BR$40,HLOOKUP(A3201,LANDINGS!$B$1:$CF$42,42,FALSE),FALSE)-IFERROR(VLOOKUP(A3201,MMO_o10M_lease!$A$1:$F$38,5,FALSE),0),VLOOKUP(D3201,LANDINGS!$A$3:$CF$40,HLOOKUP(A3201,LANDINGS!$B$1:$CF$42,42,FALSE),FALSE)))),0)</f>
        <v>397.9</v>
      </c>
      <c r="L3201" s="24">
        <f>SUMIFS(PASTE_FLEX_TRACKER!$D:$D,PASTE_FLEX_TRACKER!$F:$F,MAIN!$A3201,PASTE_FLEX_TRACKER!$B:$B,MAIN!$D3201)-SUMIFS(PASTE_FLEX_TRACKER!$D:$D,PASTE_FLEX_TRACKER!$C:$C,MAIN!$A3201,PASTE_FLEX_TRACKER!$B:$B,MAIN!$D3201)</f>
        <v>0</v>
      </c>
      <c r="M3201" s="24">
        <f>IFERROR(-VLOOKUP(D3201,SQ!$A$19:$CC$52,HLOOKUP(MAIN!A3201,SQ!$B$18:$CC$56,39,FALSE),FALSE),"n/a")</f>
        <v>0</v>
      </c>
      <c r="N3201" s="46" t="s">
        <v>563</v>
      </c>
      <c r="O3201" s="46">
        <f>SUMIFS(MAN_ADJ!$L:$L,MAN_ADJ!$K:$K,MAIN!$D3201,MAN_ADJ!$J:$J,MAIN!$S3201)</f>
        <v>0</v>
      </c>
      <c r="P3201" s="25">
        <f t="shared" si="913"/>
        <v>397.9</v>
      </c>
      <c r="Q3201" s="28">
        <f t="shared" si="904"/>
        <v>0.30399363133724344</v>
      </c>
      <c r="R3201" s="38">
        <f t="shared" si="900"/>
        <v>911.00900000000013</v>
      </c>
      <c r="S3201" s="17" t="s">
        <v>284</v>
      </c>
    </row>
    <row r="3202" spans="1:19" x14ac:dyDescent="0.25">
      <c r="A3202" s="17" t="s">
        <v>284</v>
      </c>
      <c r="B3202" s="17" t="s">
        <v>93</v>
      </c>
      <c r="C3202" s="17" t="s">
        <v>285</v>
      </c>
      <c r="D3202" s="17" t="s">
        <v>108</v>
      </c>
      <c r="E3202" s="24">
        <f>IF(U3202="SC",SUMIFS(SC!F:F,SC!A:A,MAIN!D3202,SC!B:B,MAIN!A3202),SUMIFS(Allocations!$H:$H,Allocations!$A:$A,MAIN!$A3202,Allocations!$B:$B,MAIN!$D3202))</f>
        <v>175.096</v>
      </c>
      <c r="F3202" s="24">
        <f>IF(U3202="SC",SUMIFS(SC!J:J,SC!A:A,MAIN!D3202,SC!B:B,MAIN!A3202),SUMIFS(Allocations!M:M,Allocations!A:A,MAIN!A3202,Allocations!B:B,MAIN!D3202))</f>
        <v>64.447999999999993</v>
      </c>
      <c r="G3202" s="24">
        <f t="shared" si="911"/>
        <v>239.54399999999998</v>
      </c>
      <c r="H3202" s="24">
        <f>IFERROR(VLOOKUP(S3202,Swaps_wk!$A$2:$AP$151,HLOOKUP(MAIN!D3202,Swaps_wk!$B$2:$AP$151,150,FALSE),FALSE),0)</f>
        <v>0</v>
      </c>
      <c r="I3202" s="24">
        <f>SUMIFS(PASTE_DQS_TRACKER!$D:$D,PASTE_DQS_TRACKER!$C:$C,MAIN!$A3202,PASTE_DQS_TRACKER!$B:$B,MAIN!$D3202)-SUMIFS(PASTE_DQS_TRACKER!$D:$D,PASTE_DQS_TRACKER!$C:$C,MAIN!A3202,PASTE_DQS_TRACKER!$E:$E,MAIN!$D3202)</f>
        <v>-40.700000000000003</v>
      </c>
      <c r="J3202" s="25">
        <f t="shared" si="912"/>
        <v>198.84399999999999</v>
      </c>
      <c r="K3202" s="24">
        <f>IFERROR(IF(V3202="Flex",0,IF(D3202=$D$30,VLOOKUP(A3202,MMO_o10M_lease!$A$1:$F$51,5,FALSE),IF(D3202=$D$26,VLOOKUP(D3202,LANDINGS!$A$3:$BR$40,HLOOKUP(A3202,LANDINGS!$B$1:$CF$42,42,FALSE),FALSE)-IFERROR(VLOOKUP(A3202,MMO_o10M_lease!$A$1:$F$38,5,FALSE),0),VLOOKUP(D3202,LANDINGS!$A$3:$CF$40,HLOOKUP(A3202,LANDINGS!$B$1:$CF$42,42,FALSE),FALSE)))),0)</f>
        <v>25.122</v>
      </c>
      <c r="L3202" s="24">
        <f>SUMIFS(PASTE_FLEX_TRACKER!$D:$D,PASTE_FLEX_TRACKER!$F:$F,MAIN!$A3202,PASTE_FLEX_TRACKER!$B:$B,MAIN!$D3202)-SUMIFS(PASTE_FLEX_TRACKER!$D:$D,PASTE_FLEX_TRACKER!$C:$C,MAIN!$A3202,PASTE_FLEX_TRACKER!$B:$B,MAIN!$D3202)</f>
        <v>0</v>
      </c>
      <c r="M3202" s="24">
        <f>IFERROR(-VLOOKUP(D3202,SQ!$A$19:$CC$52,HLOOKUP(MAIN!A3202,SQ!$B$18:$CC$56,39,FALSE),FALSE),"n/a")</f>
        <v>0</v>
      </c>
      <c r="N3202" s="46" t="s">
        <v>563</v>
      </c>
      <c r="O3202" s="46">
        <f>SUMIFS(MAN_ADJ!$L:$L,MAN_ADJ!$K:$K,MAIN!$D3202,MAN_ADJ!$J:$J,MAIN!$S3202)</f>
        <v>0</v>
      </c>
      <c r="P3202" s="25">
        <f t="shared" si="913"/>
        <v>25.122</v>
      </c>
      <c r="Q3202" s="28">
        <f t="shared" si="904"/>
        <v>0.12634024662549537</v>
      </c>
      <c r="R3202" s="38">
        <f t="shared" si="900"/>
        <v>173.72199999999998</v>
      </c>
      <c r="S3202" s="17" t="s">
        <v>284</v>
      </c>
    </row>
    <row r="3203" spans="1:19" x14ac:dyDescent="0.25">
      <c r="A3203" s="17" t="s">
        <v>284</v>
      </c>
      <c r="B3203" s="17" t="s">
        <v>93</v>
      </c>
      <c r="C3203" s="17" t="s">
        <v>285</v>
      </c>
      <c r="D3203" s="17" t="s">
        <v>109</v>
      </c>
      <c r="E3203" s="24">
        <f>IF(U3203="SC",SUMIFS(SC!F:F,SC!A:A,MAIN!D3203,SC!B:B,MAIN!A3203),SUMIFS(Allocations!$H:$H,Allocations!$A:$A,MAIN!$A3203,Allocations!$B:$B,MAIN!$D3203))</f>
        <v>642.05500000000006</v>
      </c>
      <c r="F3203" s="24">
        <f>IF(U3203="SC",SUMIFS(SC!J:J,SC!A:A,MAIN!D3203,SC!B:B,MAIN!A3203),SUMIFS(Allocations!M:M,Allocations!A:A,MAIN!A3203,Allocations!B:B,MAIN!D3203))</f>
        <v>56.628999999999998</v>
      </c>
      <c r="G3203" s="24">
        <f t="shared" si="911"/>
        <v>698.68400000000008</v>
      </c>
      <c r="H3203" s="24">
        <f>IFERROR(VLOOKUP(S3203,Swaps_wk!$A$2:$AP$151,HLOOKUP(MAIN!D3203,Swaps_wk!$B$2:$AP$151,150,FALSE),FALSE),0)</f>
        <v>0</v>
      </c>
      <c r="I3203" s="24">
        <f>SUMIFS(PASTE_DQS_TRACKER!$D:$D,PASTE_DQS_TRACKER!$C:$C,MAIN!$A3203,PASTE_DQS_TRACKER!$B:$B,MAIN!$D3203)-SUMIFS(PASTE_DQS_TRACKER!$D:$D,PASTE_DQS_TRACKER!$C:$C,MAIN!A3203,PASTE_DQS_TRACKER!$E:$E,MAIN!$D3203)</f>
        <v>-203.39999999999998</v>
      </c>
      <c r="J3203" s="25">
        <f t="shared" si="912"/>
        <v>495.28400000000011</v>
      </c>
      <c r="K3203" s="24">
        <f>IFERROR(IF(V3203="Flex",0,IF(D3203=$D$30,VLOOKUP(A3203,MMO_o10M_lease!$A$1:$F$51,5,FALSE),IF(D3203=$D$26,VLOOKUP(D3203,LANDINGS!$A$3:$BR$40,HLOOKUP(A3203,LANDINGS!$B$1:$CF$42,42,FALSE),FALSE)-IFERROR(VLOOKUP(A3203,MMO_o10M_lease!$A$1:$F$38,5,FALSE),0),VLOOKUP(D3203,LANDINGS!$A$3:$CF$40,HLOOKUP(A3203,LANDINGS!$B$1:$CF$42,42,FALSE),FALSE)))),0)</f>
        <v>138.94900000000001</v>
      </c>
      <c r="L3203" s="24">
        <f>SUMIFS(PASTE_FLEX_TRACKER!$D:$D,PASTE_FLEX_TRACKER!$F:$F,MAIN!$A3203,PASTE_FLEX_TRACKER!$B:$B,MAIN!$D3203)-SUMIFS(PASTE_FLEX_TRACKER!$D:$D,PASTE_FLEX_TRACKER!$C:$C,MAIN!$A3203,PASTE_FLEX_TRACKER!$B:$B,MAIN!$D3203)</f>
        <v>0</v>
      </c>
      <c r="M3203" s="24">
        <f>IFERROR(-VLOOKUP(D3203,SQ!$A$19:$CC$52,HLOOKUP(MAIN!A3203,SQ!$B$18:$CC$56,39,FALSE),FALSE),"n/a")</f>
        <v>0</v>
      </c>
      <c r="N3203" s="46" t="s">
        <v>563</v>
      </c>
      <c r="O3203" s="46">
        <f>SUMIFS(MAN_ADJ!$L:$L,MAN_ADJ!$K:$K,MAIN!$D3203,MAN_ADJ!$J:$J,MAIN!$S3203)</f>
        <v>0</v>
      </c>
      <c r="P3203" s="25">
        <f t="shared" si="913"/>
        <v>138.94900000000001</v>
      </c>
      <c r="Q3203" s="28">
        <f t="shared" si="904"/>
        <v>0.28054409187456081</v>
      </c>
      <c r="R3203" s="38">
        <f t="shared" si="900"/>
        <v>356.33500000000009</v>
      </c>
      <c r="S3203" s="17" t="s">
        <v>284</v>
      </c>
    </row>
    <row r="3204" spans="1:19" x14ac:dyDescent="0.25">
      <c r="A3204" s="17" t="s">
        <v>284</v>
      </c>
      <c r="B3204" s="17" t="s">
        <v>93</v>
      </c>
      <c r="C3204" s="17" t="s">
        <v>285</v>
      </c>
      <c r="D3204" s="17" t="s">
        <v>110</v>
      </c>
      <c r="E3204" s="24">
        <f>IF(U3204="SC",SUMIFS(SC!F:F,SC!A:A,MAIN!D3204,SC!B:B,MAIN!A3204),SUMIFS(Allocations!$H:$H,Allocations!$A:$A,MAIN!$A3204,Allocations!$B:$B,MAIN!$D3204))</f>
        <v>651.71499999999992</v>
      </c>
      <c r="F3204" s="24">
        <f>IF(U3204="SC",SUMIFS(SC!J:J,SC!A:A,MAIN!D3204,SC!B:B,MAIN!A3204),SUMIFS(Allocations!M:M,Allocations!A:A,MAIN!A3204,Allocations!B:B,MAIN!D3204))</f>
        <v>0</v>
      </c>
      <c r="G3204" s="24">
        <f t="shared" si="911"/>
        <v>651.71499999999992</v>
      </c>
      <c r="H3204" s="24">
        <f>IFERROR(VLOOKUP(S3204,Swaps_wk!$A$2:$AP$151,HLOOKUP(MAIN!D3204,Swaps_wk!$B$2:$AP$151,150,FALSE),FALSE),0)</f>
        <v>0</v>
      </c>
      <c r="I3204" s="24">
        <f>SUMIFS(PASTE_DQS_TRACKER!$D:$D,PASTE_DQS_TRACKER!$C:$C,MAIN!$A3204,PASTE_DQS_TRACKER!$B:$B,MAIN!$D3204)-SUMIFS(PASTE_DQS_TRACKER!$D:$D,PASTE_DQS_TRACKER!$C:$C,MAIN!A3204,PASTE_DQS_TRACKER!$E:$E,MAIN!$D3204)</f>
        <v>-284.10000000000002</v>
      </c>
      <c r="J3204" s="25">
        <f t="shared" si="912"/>
        <v>367.6149999999999</v>
      </c>
      <c r="K3204" s="24">
        <f>IFERROR(IF(V3204="Flex",0,IF(D3204=$D$30,VLOOKUP(A3204,MMO_o10M_lease!$A$1:$F$51,5,FALSE),IF(D3204=$D$26,VLOOKUP(D3204,LANDINGS!$A$3:$BR$40,HLOOKUP(A3204,LANDINGS!$B$1:$CF$42,42,FALSE),FALSE)-IFERROR(VLOOKUP(A3204,MMO_o10M_lease!$A$1:$F$38,5,FALSE),0),VLOOKUP(D3204,LANDINGS!$A$3:$CF$40,HLOOKUP(A3204,LANDINGS!$B$1:$CF$42,42,FALSE),FALSE)))),0)</f>
        <v>5.7000000000000002E-2</v>
      </c>
      <c r="L3204" s="24">
        <f>SUMIFS(PASTE_FLEX_TRACKER!$D:$D,PASTE_FLEX_TRACKER!$F:$F,MAIN!$A3204,PASTE_FLEX_TRACKER!$B:$B,MAIN!$D3204)-SUMIFS(PASTE_FLEX_TRACKER!$D:$D,PASTE_FLEX_TRACKER!$C:$C,MAIN!$A3204,PASTE_FLEX_TRACKER!$B:$B,MAIN!$D3204)</f>
        <v>0</v>
      </c>
      <c r="M3204" s="24">
        <f>IFERROR(-VLOOKUP(D3204,SQ!$A$19:$CC$52,HLOOKUP(MAIN!A3204,SQ!$B$18:$CC$56,39,FALSE),FALSE),"n/a")</f>
        <v>0</v>
      </c>
      <c r="N3204" s="46" t="s">
        <v>563</v>
      </c>
      <c r="O3204" s="46">
        <f>SUMIFS(MAN_ADJ!$L:$L,MAN_ADJ!$K:$K,MAIN!$D3204,MAN_ADJ!$J:$J,MAIN!$S3204)</f>
        <v>0</v>
      </c>
      <c r="P3204" s="25">
        <f t="shared" si="913"/>
        <v>5.7000000000000002E-2</v>
      </c>
      <c r="Q3204" s="28">
        <f t="shared" si="904"/>
        <v>1.5505352066700221E-4</v>
      </c>
      <c r="R3204" s="38">
        <f t="shared" si="900"/>
        <v>367.55799999999988</v>
      </c>
      <c r="S3204" s="17" t="s">
        <v>284</v>
      </c>
    </row>
    <row r="3205" spans="1:19" x14ac:dyDescent="0.25">
      <c r="A3205" s="17" t="s">
        <v>284</v>
      </c>
      <c r="B3205" s="17" t="s">
        <v>93</v>
      </c>
      <c r="C3205" s="17" t="s">
        <v>285</v>
      </c>
      <c r="D3205" s="17" t="s">
        <v>111</v>
      </c>
      <c r="E3205" s="24">
        <f>IF(U3205="SC",SUMIFS(SC!F:F,SC!A:A,MAIN!D3205,SC!B:B,MAIN!A3205),SUMIFS(Allocations!$H:$H,Allocations!$A:$A,MAIN!$A3205,Allocations!$B:$B,MAIN!$D3205))</f>
        <v>3294.3250000000003</v>
      </c>
      <c r="F3205" s="24">
        <f>IF(U3205="SC",SUMIFS(SC!J:J,SC!A:A,MAIN!D3205,SC!B:B,MAIN!A3205),SUMIFS(Allocations!M:M,Allocations!A:A,MAIN!A3205,Allocations!B:B,MAIN!D3205))</f>
        <v>32.664999999999999</v>
      </c>
      <c r="G3205" s="24">
        <f t="shared" si="911"/>
        <v>3326.9900000000002</v>
      </c>
      <c r="H3205" s="24">
        <f>IFERROR(VLOOKUP(S3205,Swaps_wk!$A$2:$AP$151,HLOOKUP(MAIN!D3205,Swaps_wk!$B$2:$AP$151,150,FALSE),FALSE),0)</f>
        <v>0</v>
      </c>
      <c r="I3205" s="24">
        <f>SUMIFS(PASTE_DQS_TRACKER!$D:$D,PASTE_DQS_TRACKER!$C:$C,MAIN!$A3205,PASTE_DQS_TRACKER!$B:$B,MAIN!$D3205)-SUMIFS(PASTE_DQS_TRACKER!$D:$D,PASTE_DQS_TRACKER!$C:$C,MAIN!A3205,PASTE_DQS_TRACKER!$E:$E,MAIN!$D3205)</f>
        <v>-452.7</v>
      </c>
      <c r="J3205" s="25">
        <f t="shared" si="912"/>
        <v>2874.2900000000004</v>
      </c>
      <c r="K3205" s="24">
        <f>IFERROR(IF(V3205="Flex",0,IF(D3205=$D$30,VLOOKUP(A3205,MMO_o10M_lease!$A$1:$F$51,5,FALSE),IF(D3205=$D$26,VLOOKUP(D3205,LANDINGS!$A$3:$BR$40,HLOOKUP(A3205,LANDINGS!$B$1:$CF$42,42,FALSE),FALSE)-IFERROR(VLOOKUP(A3205,MMO_o10M_lease!$A$1:$F$38,5,FALSE),0),VLOOKUP(D3205,LANDINGS!$A$3:$CF$40,HLOOKUP(A3205,LANDINGS!$B$1:$CF$42,42,FALSE),FALSE)))),0)</f>
        <v>152.74</v>
      </c>
      <c r="L3205" s="24">
        <f>SUMIFS(PASTE_FLEX_TRACKER!$D:$D,PASTE_FLEX_TRACKER!$F:$F,MAIN!$A3205,PASTE_FLEX_TRACKER!$B:$B,MAIN!$D3205)-SUMIFS(PASTE_FLEX_TRACKER!$D:$D,PASTE_FLEX_TRACKER!$C:$C,MAIN!$A3205,PASTE_FLEX_TRACKER!$B:$B,MAIN!$D3205)</f>
        <v>0</v>
      </c>
      <c r="M3205" s="24">
        <f>IFERROR(-VLOOKUP(D3205,SQ!$A$19:$CC$52,HLOOKUP(MAIN!A3205,SQ!$B$18:$CC$56,39,FALSE),FALSE),"n/a")</f>
        <v>0</v>
      </c>
      <c r="N3205" s="46" t="s">
        <v>563</v>
      </c>
      <c r="O3205" s="46">
        <f>SUMIFS(MAN_ADJ!$L:$L,MAN_ADJ!$K:$K,MAIN!$D3205,MAN_ADJ!$J:$J,MAIN!$S3205)</f>
        <v>0</v>
      </c>
      <c r="P3205" s="25">
        <f t="shared" si="913"/>
        <v>152.74</v>
      </c>
      <c r="Q3205" s="28">
        <f t="shared" si="904"/>
        <v>5.3140079811014193E-2</v>
      </c>
      <c r="R3205" s="38">
        <f t="shared" si="900"/>
        <v>2721.55</v>
      </c>
      <c r="S3205" s="17" t="s">
        <v>284</v>
      </c>
    </row>
    <row r="3206" spans="1:19" x14ac:dyDescent="0.25">
      <c r="A3206" s="17" t="s">
        <v>284</v>
      </c>
      <c r="B3206" s="17" t="s">
        <v>93</v>
      </c>
      <c r="C3206" s="17" t="s">
        <v>285</v>
      </c>
      <c r="D3206" s="17" t="s">
        <v>112</v>
      </c>
      <c r="E3206" s="24">
        <f>IF(U3206="SC",SUMIFS(SC!F:F,SC!A:A,MAIN!D3206,SC!B:B,MAIN!A3206),SUMIFS(Allocations!$H:$H,Allocations!$A:$A,MAIN!$A3206,Allocations!$B:$B,MAIN!$D3206))</f>
        <v>40.573999999999998</v>
      </c>
      <c r="F3206" s="24">
        <f>IF(U3206="SC",SUMIFS(SC!J:J,SC!A:A,MAIN!D3206,SC!B:B,MAIN!A3206),SUMIFS(Allocations!M:M,Allocations!A:A,MAIN!A3206,Allocations!B:B,MAIN!D3206))</f>
        <v>0</v>
      </c>
      <c r="G3206" s="24">
        <f t="shared" si="911"/>
        <v>40.573999999999998</v>
      </c>
      <c r="H3206" s="24">
        <f>IFERROR(VLOOKUP(S3206,Swaps_wk!$A$2:$AP$151,HLOOKUP(MAIN!D3206,Swaps_wk!$B$2:$AP$151,150,FALSE),FALSE),0)</f>
        <v>0</v>
      </c>
      <c r="I3206" s="24">
        <f>SUMIFS(PASTE_DQS_TRACKER!$D:$D,PASTE_DQS_TRACKER!$C:$C,MAIN!$A3206,PASTE_DQS_TRACKER!$B:$B,MAIN!$D3206)-SUMIFS(PASTE_DQS_TRACKER!$D:$D,PASTE_DQS_TRACKER!$C:$C,MAIN!A3206,PASTE_DQS_TRACKER!$E:$E,MAIN!$D3206)</f>
        <v>-40.5</v>
      </c>
      <c r="J3206" s="25">
        <f t="shared" si="912"/>
        <v>7.3999999999998067E-2</v>
      </c>
      <c r="K3206" s="24">
        <f>IFERROR(IF(V3206="Flex",0,IF(D3206=$D$30,VLOOKUP(A3206,MMO_o10M_lease!$A$1:$F$51,5,FALSE),IF(D3206=$D$26,VLOOKUP(D3206,LANDINGS!$A$3:$BR$40,HLOOKUP(A3206,LANDINGS!$B$1:$CF$42,42,FALSE),FALSE)-IFERROR(VLOOKUP(A3206,MMO_o10M_lease!$A$1:$F$38,5,FALSE),0),VLOOKUP(D3206,LANDINGS!$A$3:$CF$40,HLOOKUP(A3206,LANDINGS!$B$1:$CF$42,42,FALSE),FALSE)))),0)</f>
        <v>0</v>
      </c>
      <c r="L3206" s="24">
        <f>SUMIFS(PASTE_FLEX_TRACKER!$D:$D,PASTE_FLEX_TRACKER!$F:$F,MAIN!$A3206,PASTE_FLEX_TRACKER!$B:$B,MAIN!$D3206)-SUMIFS(PASTE_FLEX_TRACKER!$D:$D,PASTE_FLEX_TRACKER!$C:$C,MAIN!$A3206,PASTE_FLEX_TRACKER!$B:$B,MAIN!$D3206)</f>
        <v>0</v>
      </c>
      <c r="M3206" s="24">
        <f>IFERROR(-VLOOKUP(D3206,SQ!$A$19:$CC$52,HLOOKUP(MAIN!A3206,SQ!$B$18:$CC$56,39,FALSE),FALSE),"n/a")</f>
        <v>0</v>
      </c>
      <c r="N3206" s="46" t="s">
        <v>563</v>
      </c>
      <c r="O3206" s="46">
        <f>SUMIFS(MAN_ADJ!$L:$L,MAN_ADJ!$K:$K,MAIN!$D3206,MAN_ADJ!$J:$J,MAIN!$S3206)</f>
        <v>0</v>
      </c>
      <c r="P3206" s="25">
        <f t="shared" si="913"/>
        <v>0</v>
      </c>
      <c r="Q3206" s="28">
        <f t="shared" si="904"/>
        <v>0</v>
      </c>
      <c r="R3206" s="38">
        <f t="shared" si="900"/>
        <v>7.3999999999998067E-2</v>
      </c>
      <c r="S3206" s="17" t="s">
        <v>284</v>
      </c>
    </row>
    <row r="3207" spans="1:19" x14ac:dyDescent="0.25">
      <c r="A3207" s="17" t="s">
        <v>284</v>
      </c>
      <c r="B3207" s="17" t="s">
        <v>93</v>
      </c>
      <c r="C3207" s="17" t="s">
        <v>285</v>
      </c>
      <c r="D3207" s="17" t="s">
        <v>113</v>
      </c>
      <c r="E3207" s="24">
        <f>IF(U3207="SC",SUMIFS(SC!F:F,SC!A:A,MAIN!D3207,SC!B:B,MAIN!A3207),SUMIFS(Allocations!$H:$H,Allocations!$A:$A,MAIN!$A3207,Allocations!$B:$B,MAIN!$D3207))</f>
        <v>259.322</v>
      </c>
      <c r="F3207" s="24">
        <f>IF(U3207="SC",SUMIFS(SC!J:J,SC!A:A,MAIN!D3207,SC!B:B,MAIN!A3207),SUMIFS(Allocations!M:M,Allocations!A:A,MAIN!A3207,Allocations!B:B,MAIN!D3207))</f>
        <v>181.911</v>
      </c>
      <c r="G3207" s="24">
        <f t="shared" si="911"/>
        <v>441.233</v>
      </c>
      <c r="H3207" s="24">
        <f>IFERROR(VLOOKUP(S3207,Swaps_wk!$A$2:$AP$151,HLOOKUP(MAIN!D3207,Swaps_wk!$B$2:$AP$151,150,FALSE),FALSE),0)</f>
        <v>0</v>
      </c>
      <c r="I3207" s="24">
        <f>SUMIFS(PASTE_DQS_TRACKER!$D:$D,PASTE_DQS_TRACKER!$C:$C,MAIN!$A3207,PASTE_DQS_TRACKER!$B:$B,MAIN!$D3207)-SUMIFS(PASTE_DQS_TRACKER!$D:$D,PASTE_DQS_TRACKER!$C:$C,MAIN!A3207,PASTE_DQS_TRACKER!$E:$E,MAIN!$D3207)</f>
        <v>-81.099999999999994</v>
      </c>
      <c r="J3207" s="25">
        <f t="shared" si="912"/>
        <v>360.13300000000004</v>
      </c>
      <c r="K3207" s="24">
        <f>IFERROR(IF(V3207="Flex",0,IF(D3207=$D$30,VLOOKUP(A3207,MMO_o10M_lease!$A$1:$F$51,5,FALSE),IF(D3207=$D$26,VLOOKUP(D3207,LANDINGS!$A$3:$BR$40,HLOOKUP(A3207,LANDINGS!$B$1:$CF$42,42,FALSE),FALSE)-IFERROR(VLOOKUP(A3207,MMO_o10M_lease!$A$1:$F$38,5,FALSE),0),VLOOKUP(D3207,LANDINGS!$A$3:$CF$40,HLOOKUP(A3207,LANDINGS!$B$1:$CF$42,42,FALSE),FALSE)))),0)</f>
        <v>131.63200000000001</v>
      </c>
      <c r="L3207" s="24">
        <f>SUMIFS(PASTE_FLEX_TRACKER!$D:$D,PASTE_FLEX_TRACKER!$F:$F,MAIN!$A3207,PASTE_FLEX_TRACKER!$B:$B,MAIN!$D3207)-SUMIFS(PASTE_FLEX_TRACKER!$D:$D,PASTE_FLEX_TRACKER!$C:$C,MAIN!$A3207,PASTE_FLEX_TRACKER!$B:$B,MAIN!$D3207)</f>
        <v>0</v>
      </c>
      <c r="M3207" s="24">
        <f>IFERROR(-VLOOKUP(D3207,SQ!$A$19:$CC$52,HLOOKUP(MAIN!A3207,SQ!$B$18:$CC$56,39,FALSE),FALSE),"n/a")</f>
        <v>0</v>
      </c>
      <c r="N3207" s="46" t="s">
        <v>563</v>
      </c>
      <c r="O3207" s="46">
        <f>SUMIFS(MAN_ADJ!$L:$L,MAN_ADJ!$K:$K,MAIN!$D3207,MAN_ADJ!$J:$J,MAIN!$S3207)</f>
        <v>0</v>
      </c>
      <c r="P3207" s="25">
        <f t="shared" si="913"/>
        <v>131.63200000000001</v>
      </c>
      <c r="Q3207" s="28">
        <f t="shared" si="904"/>
        <v>0.3655094090238884</v>
      </c>
      <c r="R3207" s="38">
        <f t="shared" si="900"/>
        <v>228.50100000000003</v>
      </c>
      <c r="S3207" s="17" t="s">
        <v>284</v>
      </c>
    </row>
    <row r="3208" spans="1:19" x14ac:dyDescent="0.25">
      <c r="A3208" s="17" t="s">
        <v>284</v>
      </c>
      <c r="B3208" s="17" t="s">
        <v>93</v>
      </c>
      <c r="C3208" s="17" t="s">
        <v>285</v>
      </c>
      <c r="D3208" s="17" t="s">
        <v>114</v>
      </c>
      <c r="E3208" s="24">
        <f>IF(U3208="SC",SUMIFS(SC!F:F,SC!A:A,MAIN!D3208,SC!B:B,MAIN!A3208),SUMIFS(Allocations!$H:$H,Allocations!$A:$A,MAIN!$A3208,Allocations!$B:$B,MAIN!$D3208))</f>
        <v>1.9510000000000001</v>
      </c>
      <c r="F3208" s="24">
        <f>IF(U3208="SC",SUMIFS(SC!J:J,SC!A:A,MAIN!D3208,SC!B:B,MAIN!A3208),SUMIFS(Allocations!M:M,Allocations!A:A,MAIN!A3208,Allocations!B:B,MAIN!D3208))</f>
        <v>10.15</v>
      </c>
      <c r="G3208" s="24">
        <f t="shared" si="911"/>
        <v>12.101000000000001</v>
      </c>
      <c r="H3208" s="24">
        <f>IFERROR(VLOOKUP(S3208,Swaps_wk!$A$2:$AP$151,HLOOKUP(MAIN!D3208,Swaps_wk!$B$2:$AP$151,150,FALSE),FALSE),0)</f>
        <v>0</v>
      </c>
      <c r="I3208" s="24">
        <f>SUMIFS(PASTE_DQS_TRACKER!$D:$D,PASTE_DQS_TRACKER!$C:$C,MAIN!$A3208,PASTE_DQS_TRACKER!$B:$B,MAIN!$D3208)-SUMIFS(PASTE_DQS_TRACKER!$D:$D,PASTE_DQS_TRACKER!$C:$C,MAIN!A3208,PASTE_DQS_TRACKER!$E:$E,MAIN!$D3208)</f>
        <v>12</v>
      </c>
      <c r="J3208" s="25">
        <f t="shared" si="912"/>
        <v>24.100999999999999</v>
      </c>
      <c r="K3208" s="24">
        <f>IFERROR(IF(V3208="Flex",0,IF(D3208=$D$30,VLOOKUP(A3208,MMO_o10M_lease!$A$1:$F$51,5,FALSE),IF(D3208=$D$26,VLOOKUP(D3208,LANDINGS!$A$3:$BR$40,HLOOKUP(A3208,LANDINGS!$B$1:$CF$42,42,FALSE),FALSE)-IFERROR(VLOOKUP(A3208,MMO_o10M_lease!$A$1:$F$38,5,FALSE),0),VLOOKUP(D3208,LANDINGS!$A$3:$CF$40,HLOOKUP(A3208,LANDINGS!$B$1:$CF$42,42,FALSE),FALSE)))),0)</f>
        <v>14.04</v>
      </c>
      <c r="L3208" s="24">
        <f>SUMIFS(PASTE_FLEX_TRACKER!$D:$D,PASTE_FLEX_TRACKER!$F:$F,MAIN!$A3208,PASTE_FLEX_TRACKER!$B:$B,MAIN!$D3208)-SUMIFS(PASTE_FLEX_TRACKER!$D:$D,PASTE_FLEX_TRACKER!$C:$C,MAIN!$A3208,PASTE_FLEX_TRACKER!$B:$B,MAIN!$D3208)</f>
        <v>0</v>
      </c>
      <c r="M3208" s="24">
        <f>IFERROR(-VLOOKUP(D3208,SQ!$A$19:$CC$52,HLOOKUP(MAIN!A3208,SQ!$B$18:$CC$56,39,FALSE),FALSE),"n/a")</f>
        <v>0</v>
      </c>
      <c r="N3208" s="46" t="s">
        <v>563</v>
      </c>
      <c r="O3208" s="46">
        <f>SUMIFS(MAN_ADJ!$L:$L,MAN_ADJ!$K:$K,MAIN!$D3208,MAN_ADJ!$J:$J,MAIN!$S3208)</f>
        <v>0</v>
      </c>
      <c r="P3208" s="25">
        <f t="shared" si="913"/>
        <v>14.04</v>
      </c>
      <c r="Q3208" s="28">
        <f t="shared" si="904"/>
        <v>0.58254844197336209</v>
      </c>
      <c r="R3208" s="38">
        <f t="shared" si="900"/>
        <v>10.061</v>
      </c>
      <c r="S3208" s="17" t="s">
        <v>284</v>
      </c>
    </row>
    <row r="3209" spans="1:19" x14ac:dyDescent="0.25">
      <c r="A3209" s="17" t="s">
        <v>284</v>
      </c>
      <c r="B3209" s="17" t="s">
        <v>93</v>
      </c>
      <c r="C3209" s="17" t="s">
        <v>285</v>
      </c>
      <c r="D3209" s="17" t="s">
        <v>115</v>
      </c>
      <c r="E3209" s="24">
        <f>IF(U3209="SC",SUMIFS(SC!F:F,SC!A:A,MAIN!D3209,SC!B:B,MAIN!A3209),SUMIFS(Allocations!$H:$H,Allocations!$A:$A,MAIN!$A3209,Allocations!$B:$B,MAIN!$D3209))</f>
        <v>87.783000000000001</v>
      </c>
      <c r="F3209" s="24">
        <f>IF(U3209="SC",SUMIFS(SC!J:J,SC!A:A,MAIN!D3209,SC!B:B,MAIN!A3209),SUMIFS(Allocations!M:M,Allocations!A:A,MAIN!A3209,Allocations!B:B,MAIN!D3209))</f>
        <v>56.688000000000002</v>
      </c>
      <c r="G3209" s="24">
        <f t="shared" si="911"/>
        <v>144.471</v>
      </c>
      <c r="H3209" s="24">
        <f>IFERROR(VLOOKUP(S3209,Swaps_wk!$A$2:$AP$151,HLOOKUP(MAIN!D3209,Swaps_wk!$B$2:$AP$151,150,FALSE),FALSE),0)</f>
        <v>0</v>
      </c>
      <c r="I3209" s="24">
        <f>SUMIFS(PASTE_DQS_TRACKER!$D:$D,PASTE_DQS_TRACKER!$C:$C,MAIN!$A3209,PASTE_DQS_TRACKER!$B:$B,MAIN!$D3209)-SUMIFS(PASTE_DQS_TRACKER!$D:$D,PASTE_DQS_TRACKER!$C:$C,MAIN!A3209,PASTE_DQS_TRACKER!$E:$E,MAIN!$D3209)</f>
        <v>110</v>
      </c>
      <c r="J3209" s="25">
        <f t="shared" si="912"/>
        <v>254.471</v>
      </c>
      <c r="K3209" s="24">
        <f>IFERROR(IF(V3209="Flex",0,IF(D3209=$D$30,VLOOKUP(A3209,MMO_o10M_lease!$A$1:$F$51,5,FALSE),IF(D3209=$D$26,VLOOKUP(D3209,LANDINGS!$A$3:$BR$40,HLOOKUP(A3209,LANDINGS!$B$1:$CF$42,42,FALSE),FALSE)-IFERROR(VLOOKUP(A3209,MMO_o10M_lease!$A$1:$F$38,5,FALSE),0),VLOOKUP(D3209,LANDINGS!$A$3:$CF$40,HLOOKUP(A3209,LANDINGS!$B$1:$CF$42,42,FALSE),FALSE)))),0)</f>
        <v>102.241</v>
      </c>
      <c r="L3209" s="24">
        <f>SUMIFS(PASTE_FLEX_TRACKER!$D:$D,PASTE_FLEX_TRACKER!$F:$F,MAIN!$A3209,PASTE_FLEX_TRACKER!$B:$B,MAIN!$D3209)-SUMIFS(PASTE_FLEX_TRACKER!$D:$D,PASTE_FLEX_TRACKER!$C:$C,MAIN!$A3209,PASTE_FLEX_TRACKER!$B:$B,MAIN!$D3209)</f>
        <v>0</v>
      </c>
      <c r="M3209" s="24">
        <f>IFERROR(-VLOOKUP(D3209,SQ!$A$19:$CC$52,HLOOKUP(MAIN!A3209,SQ!$B$18:$CC$56,39,FALSE),FALSE),"n/a")</f>
        <v>0</v>
      </c>
      <c r="N3209" s="46" t="s">
        <v>563</v>
      </c>
      <c r="O3209" s="46">
        <f>SUMIFS(MAN_ADJ!$L:$L,MAN_ADJ!$K:$K,MAIN!$D3209,MAN_ADJ!$J:$J,MAIN!$S3209)</f>
        <v>0</v>
      </c>
      <c r="P3209" s="25">
        <f t="shared" si="913"/>
        <v>102.241</v>
      </c>
      <c r="Q3209" s="28">
        <f t="shared" si="904"/>
        <v>0.40177859166663393</v>
      </c>
      <c r="R3209" s="38">
        <f t="shared" si="900"/>
        <v>152.23000000000002</v>
      </c>
      <c r="S3209" s="17" t="s">
        <v>284</v>
      </c>
    </row>
    <row r="3210" spans="1:19" x14ac:dyDescent="0.25">
      <c r="A3210" s="17" t="s">
        <v>284</v>
      </c>
      <c r="B3210" s="17" t="s">
        <v>93</v>
      </c>
      <c r="C3210" s="17" t="s">
        <v>285</v>
      </c>
      <c r="D3210" s="17" t="s">
        <v>116</v>
      </c>
      <c r="E3210" s="24">
        <f>IF(U3210="SC",SUMIFS(SC!F:F,SC!A:A,MAIN!D3210,SC!B:B,MAIN!A3210),SUMIFS(Allocations!$H:$H,Allocations!$A:$A,MAIN!$A3210,Allocations!$B:$B,MAIN!$D3210))</f>
        <v>87.656000000000006</v>
      </c>
      <c r="F3210" s="24">
        <f>IF(U3210="SC",SUMIFS(SC!J:J,SC!A:A,MAIN!D3210,SC!B:B,MAIN!A3210),SUMIFS(Allocations!M:M,Allocations!A:A,MAIN!A3210,Allocations!B:B,MAIN!D3210))</f>
        <v>152.31899999999999</v>
      </c>
      <c r="G3210" s="24">
        <f t="shared" si="911"/>
        <v>239.97499999999999</v>
      </c>
      <c r="H3210" s="24">
        <f>IFERROR(VLOOKUP(S3210,Swaps_wk!$A$2:$AP$151,HLOOKUP(MAIN!D3210,Swaps_wk!$B$2:$AP$151,150,FALSE),FALSE),0)</f>
        <v>0</v>
      </c>
      <c r="I3210" s="24">
        <f>SUMIFS(PASTE_DQS_TRACKER!$D:$D,PASTE_DQS_TRACKER!$C:$C,MAIN!$A3210,PASTE_DQS_TRACKER!$B:$B,MAIN!$D3210)-SUMIFS(PASTE_DQS_TRACKER!$D:$D,PASTE_DQS_TRACKER!$C:$C,MAIN!A3210,PASTE_DQS_TRACKER!$E:$E,MAIN!$D3210)</f>
        <v>-25</v>
      </c>
      <c r="J3210" s="25">
        <f t="shared" si="912"/>
        <v>214.97499999999999</v>
      </c>
      <c r="K3210" s="24">
        <f>IFERROR(IF(V3210="Flex",0,IF(D3210=$D$30,VLOOKUP(A3210,MMO_o10M_lease!$A$1:$F$51,5,FALSE),IF(D3210=$D$26,VLOOKUP(D3210,LANDINGS!$A$3:$BR$40,HLOOKUP(A3210,LANDINGS!$B$1:$CF$42,42,FALSE),FALSE)-IFERROR(VLOOKUP(A3210,MMO_o10M_lease!$A$1:$F$38,5,FALSE),0),VLOOKUP(D3210,LANDINGS!$A$3:$CF$40,HLOOKUP(A3210,LANDINGS!$B$1:$CF$42,42,FALSE),FALSE)))),0)</f>
        <v>173.22199999999998</v>
      </c>
      <c r="L3210" s="24">
        <f>SUMIFS(PASTE_FLEX_TRACKER!$D:$D,PASTE_FLEX_TRACKER!$F:$F,MAIN!$A3210,PASTE_FLEX_TRACKER!$B:$B,MAIN!$D3210)-SUMIFS(PASTE_FLEX_TRACKER!$D:$D,PASTE_FLEX_TRACKER!$C:$C,MAIN!$A3210,PASTE_FLEX_TRACKER!$B:$B,MAIN!$D3210)</f>
        <v>0</v>
      </c>
      <c r="M3210" s="24">
        <f>IFERROR(-VLOOKUP(D3210,SQ!$A$19:$CC$52,HLOOKUP(MAIN!A3210,SQ!$B$18:$CC$56,39,FALSE),FALSE),"n/a")</f>
        <v>0</v>
      </c>
      <c r="N3210" s="46" t="s">
        <v>563</v>
      </c>
      <c r="O3210" s="46">
        <f>SUMIFS(MAN_ADJ!$L:$L,MAN_ADJ!$K:$K,MAIN!$D3210,MAN_ADJ!$J:$J,MAIN!$S3210)</f>
        <v>0</v>
      </c>
      <c r="P3210" s="25">
        <f t="shared" si="913"/>
        <v>173.22199999999998</v>
      </c>
      <c r="Q3210" s="28">
        <f t="shared" si="904"/>
        <v>0.80577741597860209</v>
      </c>
      <c r="R3210" s="38">
        <f t="shared" si="900"/>
        <v>41.753000000000014</v>
      </c>
      <c r="S3210" s="17" t="s">
        <v>284</v>
      </c>
    </row>
    <row r="3211" spans="1:19" x14ac:dyDescent="0.25">
      <c r="A3211" s="17" t="s">
        <v>284</v>
      </c>
      <c r="B3211" s="17" t="s">
        <v>93</v>
      </c>
      <c r="C3211" s="17" t="s">
        <v>285</v>
      </c>
      <c r="D3211" s="17" t="s">
        <v>117</v>
      </c>
      <c r="E3211" s="24">
        <f>IF(U3211="SC",SUMIFS(SC!F:F,SC!A:A,MAIN!D3211,SC!B:B,MAIN!A3211),SUMIFS(Allocations!$H:$H,Allocations!$A:$A,MAIN!$A3211,Allocations!$B:$B,MAIN!$D3211))</f>
        <v>3.472</v>
      </c>
      <c r="F3211" s="24">
        <f>IF(U3211="SC",SUMIFS(SC!J:J,SC!A:A,MAIN!D3211,SC!B:B,MAIN!A3211),SUMIFS(Allocations!M:M,Allocations!A:A,MAIN!A3211,Allocations!B:B,MAIN!D3211))</f>
        <v>0</v>
      </c>
      <c r="G3211" s="24">
        <f t="shared" si="911"/>
        <v>3.472</v>
      </c>
      <c r="H3211" s="24">
        <f>IFERROR(VLOOKUP(S3211,Swaps_wk!$A$2:$AP$151,HLOOKUP(MAIN!D3211,Swaps_wk!$B$2:$AP$151,150,FALSE),FALSE),0)</f>
        <v>0</v>
      </c>
      <c r="I3211" s="24">
        <f>SUMIFS(PASTE_DQS_TRACKER!$D:$D,PASTE_DQS_TRACKER!$C:$C,MAIN!$A3211,PASTE_DQS_TRACKER!$B:$B,MAIN!$D3211)-SUMIFS(PASTE_DQS_TRACKER!$D:$D,PASTE_DQS_TRACKER!$C:$C,MAIN!A3211,PASTE_DQS_TRACKER!$E:$E,MAIN!$D3211)</f>
        <v>-3.4</v>
      </c>
      <c r="J3211" s="25">
        <f t="shared" si="912"/>
        <v>7.2000000000000064E-2</v>
      </c>
      <c r="K3211" s="24">
        <f>IFERROR(IF(V3211="Flex",0,IF(D3211=$D$30,VLOOKUP(A3211,MMO_o10M_lease!$A$1:$F$51,5,FALSE),IF(D3211=$D$26,VLOOKUP(D3211,LANDINGS!$A$3:$BR$40,HLOOKUP(A3211,LANDINGS!$B$1:$CF$42,42,FALSE),FALSE)-IFERROR(VLOOKUP(A3211,MMO_o10M_lease!$A$1:$F$38,5,FALSE),0),VLOOKUP(D3211,LANDINGS!$A$3:$CF$40,HLOOKUP(A3211,LANDINGS!$B$1:$CF$42,42,FALSE),FALSE)))),0)</f>
        <v>0</v>
      </c>
      <c r="L3211" s="24">
        <f>SUMIFS(PASTE_FLEX_TRACKER!$D:$D,PASTE_FLEX_TRACKER!$F:$F,MAIN!$A3211,PASTE_FLEX_TRACKER!$B:$B,MAIN!$D3211)-SUMIFS(PASTE_FLEX_TRACKER!$D:$D,PASTE_FLEX_TRACKER!$C:$C,MAIN!$A3211,PASTE_FLEX_TRACKER!$B:$B,MAIN!$D3211)</f>
        <v>0</v>
      </c>
      <c r="M3211" s="24">
        <f>IFERROR(-VLOOKUP(D3211,SQ!$A$19:$CC$52,HLOOKUP(MAIN!A3211,SQ!$B$18:$CC$56,39,FALSE),FALSE),"n/a")</f>
        <v>0</v>
      </c>
      <c r="N3211" s="46" t="s">
        <v>563</v>
      </c>
      <c r="O3211" s="46">
        <f>SUMIFS(MAN_ADJ!$L:$L,MAN_ADJ!$K:$K,MAIN!$D3211,MAN_ADJ!$J:$J,MAIN!$S3211)</f>
        <v>0</v>
      </c>
      <c r="P3211" s="25">
        <f t="shared" si="913"/>
        <v>0</v>
      </c>
      <c r="Q3211" s="28">
        <f t="shared" si="904"/>
        <v>0</v>
      </c>
      <c r="R3211" s="38">
        <f t="shared" si="900"/>
        <v>7.2000000000000064E-2</v>
      </c>
      <c r="S3211" s="17" t="s">
        <v>284</v>
      </c>
    </row>
    <row r="3212" spans="1:19" x14ac:dyDescent="0.25">
      <c r="A3212" s="17" t="s">
        <v>284</v>
      </c>
      <c r="B3212" s="17" t="s">
        <v>93</v>
      </c>
      <c r="C3212" s="17" t="s">
        <v>285</v>
      </c>
      <c r="D3212" s="17" t="s">
        <v>118</v>
      </c>
      <c r="E3212" s="24">
        <f>IF(U3212="SC",SUMIFS(SC!F:F,SC!A:A,MAIN!D3212,SC!B:B,MAIN!A3212),SUMIFS(Allocations!$H:$H,Allocations!$A:$A,MAIN!$A3212,Allocations!$B:$B,MAIN!$D3212))</f>
        <v>700.029</v>
      </c>
      <c r="F3212" s="24">
        <f>IF(U3212="SC",SUMIFS(SC!J:J,SC!A:A,MAIN!D3212,SC!B:B,MAIN!A3212),SUMIFS(Allocations!M:M,Allocations!A:A,MAIN!A3212,Allocations!B:B,MAIN!D3212))</f>
        <v>5.0000000000000001E-3</v>
      </c>
      <c r="G3212" s="24">
        <f t="shared" si="911"/>
        <v>700.03399999999999</v>
      </c>
      <c r="H3212" s="24">
        <f>IFERROR(VLOOKUP(S3212,Swaps_wk!$A$2:$AP$151,HLOOKUP(MAIN!D3212,Swaps_wk!$B$2:$AP$151,150,FALSE),FALSE),0)</f>
        <v>0</v>
      </c>
      <c r="I3212" s="24">
        <f>SUMIFS(PASTE_DQS_TRACKER!$D:$D,PASTE_DQS_TRACKER!$C:$C,MAIN!$A3212,PASTE_DQS_TRACKER!$B:$B,MAIN!$D3212)-SUMIFS(PASTE_DQS_TRACKER!$D:$D,PASTE_DQS_TRACKER!$C:$C,MAIN!A3212,PASTE_DQS_TRACKER!$E:$E,MAIN!$D3212)</f>
        <v>-55</v>
      </c>
      <c r="J3212" s="25">
        <f t="shared" si="912"/>
        <v>645.03399999999999</v>
      </c>
      <c r="K3212" s="24">
        <f>IFERROR(IF(V3212="Flex",0,IF(D3212=$D$30,VLOOKUP(A3212,MMO_o10M_lease!$A$1:$F$51,5,FALSE),IF(D3212=$D$26,VLOOKUP(D3212,LANDINGS!$A$3:$BR$40,HLOOKUP(A3212,LANDINGS!$B$1:$CF$42,42,FALSE),FALSE)-IFERROR(VLOOKUP(A3212,MMO_o10M_lease!$A$1:$F$38,5,FALSE),0),VLOOKUP(D3212,LANDINGS!$A$3:$CF$40,HLOOKUP(A3212,LANDINGS!$B$1:$CF$42,42,FALSE),FALSE)))),0)</f>
        <v>4.4239999999999995</v>
      </c>
      <c r="L3212" s="24">
        <f>SUMIFS(PASTE_FLEX_TRACKER!$D:$D,PASTE_FLEX_TRACKER!$F:$F,MAIN!$A3212,PASTE_FLEX_TRACKER!$B:$B,MAIN!$D3212)-SUMIFS(PASTE_FLEX_TRACKER!$D:$D,PASTE_FLEX_TRACKER!$C:$C,MAIN!$A3212,PASTE_FLEX_TRACKER!$B:$B,MAIN!$D3212)</f>
        <v>0</v>
      </c>
      <c r="M3212" s="24">
        <f>IFERROR(-VLOOKUP(D3212,SQ!$A$19:$CC$52,HLOOKUP(MAIN!A3212,SQ!$B$18:$CC$56,39,FALSE),FALSE),"n/a")</f>
        <v>0</v>
      </c>
      <c r="N3212" s="46" t="s">
        <v>563</v>
      </c>
      <c r="O3212" s="46">
        <f>SUMIFS(MAN_ADJ!$L:$L,MAN_ADJ!$K:$K,MAIN!$D3212,MAN_ADJ!$J:$J,MAIN!$S3212)</f>
        <v>0</v>
      </c>
      <c r="P3212" s="25">
        <f t="shared" si="913"/>
        <v>4.4239999999999995</v>
      </c>
      <c r="Q3212" s="28">
        <f t="shared" si="904"/>
        <v>6.8585531925448888E-3</v>
      </c>
      <c r="R3212" s="38">
        <f t="shared" si="900"/>
        <v>640.61</v>
      </c>
      <c r="S3212" s="17" t="s">
        <v>284</v>
      </c>
    </row>
    <row r="3213" spans="1:19" x14ac:dyDescent="0.25">
      <c r="A3213" s="17" t="s">
        <v>284</v>
      </c>
      <c r="B3213" s="17" t="s">
        <v>93</v>
      </c>
      <c r="C3213" s="17" t="s">
        <v>285</v>
      </c>
      <c r="D3213" s="17" t="s">
        <v>119</v>
      </c>
      <c r="E3213" s="24">
        <f>IF(U3213="SC",SUMIFS(SC!F:F,SC!A:A,MAIN!D3213,SC!B:B,MAIN!A3213),SUMIFS(Allocations!$H:$H,Allocations!$A:$A,MAIN!$A3213,Allocations!$B:$B,MAIN!$D3213))</f>
        <v>0</v>
      </c>
      <c r="F3213" s="24">
        <f>IF(U3213="SC",SUMIFS(SC!J:J,SC!A:A,MAIN!D3213,SC!B:B,MAIN!A3213),SUMIFS(Allocations!M:M,Allocations!A:A,MAIN!A3213,Allocations!B:B,MAIN!D3213))</f>
        <v>0</v>
      </c>
      <c r="G3213" s="24">
        <f t="shared" si="911"/>
        <v>0</v>
      </c>
      <c r="H3213" s="24">
        <f>IFERROR(VLOOKUP(S3213,Swaps_wk!$A$2:$AP$151,HLOOKUP(MAIN!D3213,Swaps_wk!$B$2:$AP$151,150,FALSE),FALSE),0)</f>
        <v>0</v>
      </c>
      <c r="I3213" s="24">
        <f>SUMIFS(PASTE_DQS_TRACKER!$D:$D,PASTE_DQS_TRACKER!$C:$C,MAIN!$A3213,PASTE_DQS_TRACKER!$B:$B,MAIN!$D3213)-SUMIFS(PASTE_DQS_TRACKER!$D:$D,PASTE_DQS_TRACKER!$C:$C,MAIN!A3213,PASTE_DQS_TRACKER!$E:$E,MAIN!$D3213)</f>
        <v>0</v>
      </c>
      <c r="J3213" s="25">
        <f t="shared" si="912"/>
        <v>0</v>
      </c>
      <c r="K3213" s="24">
        <f>IFERROR(IF(V3213="Flex",0,IF(D3213=$D$30,VLOOKUP(A3213,MMO_o10M_lease!$A$1:$F$51,5,FALSE),IF(D3213=$D$26,VLOOKUP(D3213,LANDINGS!$A$3:$BR$40,HLOOKUP(A3213,LANDINGS!$B$1:$CF$42,42,FALSE),FALSE)-IFERROR(VLOOKUP(A3213,MMO_o10M_lease!$A$1:$F$38,5,FALSE),0),VLOOKUP(D3213,LANDINGS!$A$3:$CF$40,HLOOKUP(A3213,LANDINGS!$B$1:$CF$42,42,FALSE),FALSE)))),0)</f>
        <v>0</v>
      </c>
      <c r="L3213" s="24">
        <f>SUMIFS(PASTE_FLEX_TRACKER!$D:$D,PASTE_FLEX_TRACKER!$F:$F,MAIN!$A3213,PASTE_FLEX_TRACKER!$B:$B,MAIN!$D3213)-SUMIFS(PASTE_FLEX_TRACKER!$D:$D,PASTE_FLEX_TRACKER!$C:$C,MAIN!$A3213,PASTE_FLEX_TRACKER!$B:$B,MAIN!$D3213)</f>
        <v>0</v>
      </c>
      <c r="M3213" s="24">
        <f>IFERROR(-VLOOKUP(D3213,SQ!$A$19:$CC$52,HLOOKUP(MAIN!A3213,SQ!$B$18:$CC$56,39,FALSE),FALSE),"n/a")</f>
        <v>0</v>
      </c>
      <c r="N3213" s="46" t="s">
        <v>563</v>
      </c>
      <c r="O3213" s="46">
        <f>SUMIFS(MAN_ADJ!$L:$L,MAN_ADJ!$K:$K,MAIN!$D3213,MAN_ADJ!$J:$J,MAIN!$S3213)</f>
        <v>0</v>
      </c>
      <c r="P3213" s="25">
        <f t="shared" si="913"/>
        <v>0</v>
      </c>
      <c r="Q3213" s="28" t="str">
        <f t="shared" si="904"/>
        <v>n/a</v>
      </c>
      <c r="R3213" s="38">
        <f t="shared" si="900"/>
        <v>0</v>
      </c>
      <c r="S3213" s="17" t="s">
        <v>284</v>
      </c>
    </row>
    <row r="3214" spans="1:19" x14ac:dyDescent="0.25">
      <c r="A3214" s="17" t="s">
        <v>284</v>
      </c>
      <c r="B3214" s="17" t="s">
        <v>93</v>
      </c>
      <c r="C3214" s="17" t="s">
        <v>285</v>
      </c>
      <c r="D3214" s="17" t="s">
        <v>120</v>
      </c>
      <c r="E3214" s="24">
        <f>IF(U3214="SC",SUMIFS(SC!F:F,SC!A:A,MAIN!D3214,SC!B:B,MAIN!A3214),SUMIFS(Allocations!$H:$H,Allocations!$A:$A,MAIN!$A3214,Allocations!$B:$B,MAIN!$D3214))</f>
        <v>16.899999999999999</v>
      </c>
      <c r="F3214" s="24">
        <f>IF(U3214="SC",SUMIFS(SC!J:J,SC!A:A,MAIN!D3214,SC!B:B,MAIN!A3214),SUMIFS(Allocations!M:M,Allocations!A:A,MAIN!A3214,Allocations!B:B,MAIN!D3214))</f>
        <v>0</v>
      </c>
      <c r="G3214" s="24">
        <f t="shared" si="911"/>
        <v>16.899999999999999</v>
      </c>
      <c r="H3214" s="24">
        <f>IFERROR(VLOOKUP(S3214,Swaps_wk!$A$2:$AP$151,HLOOKUP(MAIN!D3214,Swaps_wk!$B$2:$AP$151,150,FALSE),FALSE),0)</f>
        <v>0</v>
      </c>
      <c r="I3214" s="24">
        <f>SUMIFS(PASTE_DQS_TRACKER!$D:$D,PASTE_DQS_TRACKER!$C:$C,MAIN!$A3214,PASTE_DQS_TRACKER!$B:$B,MAIN!$D3214)-SUMIFS(PASTE_DQS_TRACKER!$D:$D,PASTE_DQS_TRACKER!$C:$C,MAIN!A3214,PASTE_DQS_TRACKER!$E:$E,MAIN!$D3214)</f>
        <v>-5.8000000000000007</v>
      </c>
      <c r="J3214" s="25">
        <f t="shared" si="912"/>
        <v>11.099999999999998</v>
      </c>
      <c r="K3214" s="24">
        <f>IFERROR(IF(V3214="Flex",0,IF(D3214=$D$30,VLOOKUP(A3214,MMO_o10M_lease!$A$1:$F$51,5,FALSE),IF(D3214=$D$26,VLOOKUP(D3214,LANDINGS!$A$3:$BR$40,HLOOKUP(A3214,LANDINGS!$B$1:$CF$42,42,FALSE),FALSE)-IFERROR(VLOOKUP(A3214,MMO_o10M_lease!$A$1:$F$38,5,FALSE),0),VLOOKUP(D3214,LANDINGS!$A$3:$CF$40,HLOOKUP(A3214,LANDINGS!$B$1:$CF$42,42,FALSE),FALSE)))),0)</f>
        <v>1.9E-2</v>
      </c>
      <c r="L3214" s="24">
        <f>SUMIFS(PASTE_FLEX_TRACKER!$D:$D,PASTE_FLEX_TRACKER!$F:$F,MAIN!$A3214,PASTE_FLEX_TRACKER!$B:$B,MAIN!$D3214)-SUMIFS(PASTE_FLEX_TRACKER!$D:$D,PASTE_FLEX_TRACKER!$C:$C,MAIN!$A3214,PASTE_FLEX_TRACKER!$B:$B,MAIN!$D3214)</f>
        <v>0</v>
      </c>
      <c r="M3214" s="24">
        <f>IFERROR(-VLOOKUP(D3214,SQ!$A$19:$CC$52,HLOOKUP(MAIN!A3214,SQ!$B$18:$CC$56,39,FALSE),FALSE),"n/a")</f>
        <v>0</v>
      </c>
      <c r="N3214" s="46" t="s">
        <v>563</v>
      </c>
      <c r="O3214" s="46">
        <f>SUMIFS(MAN_ADJ!$L:$L,MAN_ADJ!$K:$K,MAIN!$D3214,MAN_ADJ!$J:$J,MAIN!$S3214)</f>
        <v>0</v>
      </c>
      <c r="P3214" s="25">
        <f t="shared" si="913"/>
        <v>1.9E-2</v>
      </c>
      <c r="Q3214" s="28">
        <f t="shared" si="904"/>
        <v>1.711711711711712E-3</v>
      </c>
      <c r="R3214" s="38">
        <f t="shared" si="900"/>
        <v>11.080999999999998</v>
      </c>
      <c r="S3214" s="17" t="s">
        <v>284</v>
      </c>
    </row>
    <row r="3215" spans="1:19" x14ac:dyDescent="0.25">
      <c r="A3215" s="17" t="s">
        <v>284</v>
      </c>
      <c r="B3215" s="17" t="s">
        <v>93</v>
      </c>
      <c r="C3215" s="17" t="s">
        <v>285</v>
      </c>
      <c r="D3215" s="17" t="s">
        <v>121</v>
      </c>
      <c r="E3215" s="24">
        <f>IF(U3215="SC",SUMIFS(SC!F:F,SC!A:A,MAIN!D3215,SC!B:B,MAIN!A3215),SUMIFS(Allocations!$H:$H,Allocations!$A:$A,MAIN!$A3215,Allocations!$B:$B,MAIN!$D3215))</f>
        <v>0</v>
      </c>
      <c r="F3215" s="24">
        <f>IF(U3215="SC",SUMIFS(SC!J:J,SC!A:A,MAIN!D3215,SC!B:B,MAIN!A3215),SUMIFS(Allocations!M:M,Allocations!A:A,MAIN!A3215,Allocations!B:B,MAIN!D3215))</f>
        <v>0</v>
      </c>
      <c r="G3215" s="24">
        <f t="shared" si="911"/>
        <v>0</v>
      </c>
      <c r="H3215" s="24">
        <f>IFERROR(VLOOKUP(S3215,Swaps_wk!$A$2:$AP$151,HLOOKUP(MAIN!D3215,Swaps_wk!$B$2:$AP$151,150,FALSE),FALSE),0)</f>
        <v>0</v>
      </c>
      <c r="I3215" s="24">
        <f>SUMIFS(PASTE_DQS_TRACKER!$D:$D,PASTE_DQS_TRACKER!$C:$C,MAIN!$A3215,PASTE_DQS_TRACKER!$B:$B,MAIN!$D3215)-SUMIFS(PASTE_DQS_TRACKER!$D:$D,PASTE_DQS_TRACKER!$C:$C,MAIN!A3215,PASTE_DQS_TRACKER!$E:$E,MAIN!$D3215)</f>
        <v>0</v>
      </c>
      <c r="J3215" s="25">
        <f t="shared" si="912"/>
        <v>0</v>
      </c>
      <c r="K3215" s="24">
        <f>IFERROR(IF(V3215="Flex",0,IF(D3215=$D$30,VLOOKUP(A3215,MMO_o10M_lease!$A$1:$F$51,5,FALSE),IF(D3215=$D$26,VLOOKUP(D3215,LANDINGS!$A$3:$BR$40,HLOOKUP(A3215,LANDINGS!$B$1:$CF$42,42,FALSE),FALSE)-IFERROR(VLOOKUP(A3215,MMO_o10M_lease!$A$1:$F$38,5,FALSE),0),VLOOKUP(D3215,LANDINGS!$A$3:$CF$40,HLOOKUP(A3215,LANDINGS!$B$1:$CF$42,42,FALSE),FALSE)))),0)</f>
        <v>0</v>
      </c>
      <c r="L3215" s="24">
        <f>SUMIFS(PASTE_FLEX_TRACKER!$D:$D,PASTE_FLEX_TRACKER!$F:$F,MAIN!$A3215,PASTE_FLEX_TRACKER!$B:$B,MAIN!$D3215)-SUMIFS(PASTE_FLEX_TRACKER!$D:$D,PASTE_FLEX_TRACKER!$C:$C,MAIN!$A3215,PASTE_FLEX_TRACKER!$B:$B,MAIN!$D3215)</f>
        <v>0</v>
      </c>
      <c r="M3215" s="24">
        <f>IFERROR(-VLOOKUP(D3215,SQ!$A$19:$CC$52,HLOOKUP(MAIN!A3215,SQ!$B$18:$CC$56,39,FALSE),FALSE),"n/a")</f>
        <v>0</v>
      </c>
      <c r="N3215" s="46" t="s">
        <v>563</v>
      </c>
      <c r="O3215" s="46">
        <f>SUMIFS(MAN_ADJ!$L:$L,MAN_ADJ!$K:$K,MAIN!$D3215,MAN_ADJ!$J:$J,MAIN!$S3215)</f>
        <v>0</v>
      </c>
      <c r="P3215" s="25">
        <f t="shared" si="913"/>
        <v>0</v>
      </c>
      <c r="Q3215" s="28" t="str">
        <f t="shared" si="904"/>
        <v>n/a</v>
      </c>
      <c r="R3215" s="38">
        <f t="shared" ref="R3215:R3281" si="914">J3215-P3215</f>
        <v>0</v>
      </c>
      <c r="S3215" s="17" t="s">
        <v>284</v>
      </c>
    </row>
    <row r="3216" spans="1:19" x14ac:dyDescent="0.25">
      <c r="A3216" s="17" t="s">
        <v>284</v>
      </c>
      <c r="B3216" s="17" t="s">
        <v>93</v>
      </c>
      <c r="C3216" s="17" t="s">
        <v>285</v>
      </c>
      <c r="D3216" s="17" t="s">
        <v>122</v>
      </c>
      <c r="E3216" s="24">
        <f>IF(U3216="SC",SUMIFS(SC!F:F,SC!A:A,MAIN!D3216,SC!B:B,MAIN!A3216),SUMIFS(Allocations!$H:$H,Allocations!$A:$A,MAIN!$A3216,Allocations!$B:$B,MAIN!$D3216))</f>
        <v>0</v>
      </c>
      <c r="F3216" s="24">
        <f>IF(U3216="SC",SUMIFS(SC!J:J,SC!A:A,MAIN!D3216,SC!B:B,MAIN!A3216),SUMIFS(Allocations!M:M,Allocations!A:A,MAIN!A3216,Allocations!B:B,MAIN!D3216))</f>
        <v>0</v>
      </c>
      <c r="G3216" s="24">
        <f t="shared" si="911"/>
        <v>0</v>
      </c>
      <c r="H3216" s="24">
        <f>IFERROR(VLOOKUP(S3216,Swaps_wk!$A$2:$AP$151,HLOOKUP(MAIN!D3216,Swaps_wk!$B$2:$AP$151,150,FALSE),FALSE),0)</f>
        <v>0</v>
      </c>
      <c r="I3216" s="24">
        <f>SUMIFS(PASTE_DQS_TRACKER!$D:$D,PASTE_DQS_TRACKER!$C:$C,MAIN!$A3216,PASTE_DQS_TRACKER!$B:$B,MAIN!$D3216)-SUMIFS(PASTE_DQS_TRACKER!$D:$D,PASTE_DQS_TRACKER!$C:$C,MAIN!A3216,PASTE_DQS_TRACKER!$E:$E,MAIN!$D3216)</f>
        <v>55</v>
      </c>
      <c r="J3216" s="25">
        <f t="shared" si="912"/>
        <v>55</v>
      </c>
      <c r="K3216" s="24">
        <f>IFERROR(IF(V3216="Flex",0,IF(D3216=$D$30,VLOOKUP(A3216,MMO_o10M_lease!$A$1:$F$51,5,FALSE),IF(D3216=$D$26,VLOOKUP(D3216,LANDINGS!$A$3:$BR$40,HLOOKUP(A3216,LANDINGS!$B$1:$CF$42,42,FALSE),FALSE)-IFERROR(VLOOKUP(A3216,MMO_o10M_lease!$A$1:$F$38,5,FALSE),0),VLOOKUP(D3216,LANDINGS!$A$3:$CF$40,HLOOKUP(A3216,LANDINGS!$B$1:$CF$42,42,FALSE),FALSE)))),0)</f>
        <v>6.6859999999999999</v>
      </c>
      <c r="L3216" s="24">
        <f>SUMIFS(PASTE_FLEX_TRACKER!$D:$D,PASTE_FLEX_TRACKER!$F:$F,MAIN!$A3216,PASTE_FLEX_TRACKER!$B:$B,MAIN!$D3216)-SUMIFS(PASTE_FLEX_TRACKER!$D:$D,PASTE_FLEX_TRACKER!$C:$C,MAIN!$A3216,PASTE_FLEX_TRACKER!$B:$B,MAIN!$D3216)</f>
        <v>0</v>
      </c>
      <c r="M3216" s="24">
        <f>IFERROR(-VLOOKUP(D3216,SQ!$A$19:$CC$52,HLOOKUP(MAIN!A3216,SQ!$B$18:$CC$56,39,FALSE),FALSE),"n/a")</f>
        <v>0</v>
      </c>
      <c r="N3216" s="46" t="s">
        <v>563</v>
      </c>
      <c r="O3216" s="46">
        <f>SUMIFS(MAN_ADJ!$L:$L,MAN_ADJ!$K:$K,MAIN!$D3216,MAN_ADJ!$J:$J,MAIN!$S3216)</f>
        <v>0</v>
      </c>
      <c r="P3216" s="25">
        <f t="shared" si="913"/>
        <v>6.6859999999999999</v>
      </c>
      <c r="Q3216" s="28">
        <f t="shared" si="904"/>
        <v>0.12156363636363636</v>
      </c>
      <c r="R3216" s="38">
        <f t="shared" si="914"/>
        <v>48.314</v>
      </c>
      <c r="S3216" s="17" t="s">
        <v>284</v>
      </c>
    </row>
    <row r="3217" spans="1:19" x14ac:dyDescent="0.25">
      <c r="A3217" s="17" t="s">
        <v>284</v>
      </c>
      <c r="B3217" s="17" t="s">
        <v>93</v>
      </c>
      <c r="C3217" s="17" t="s">
        <v>285</v>
      </c>
      <c r="D3217" s="17" t="s">
        <v>123</v>
      </c>
      <c r="E3217" s="24">
        <f>IF(U3217="SC",SUMIFS(SC!F:F,SC!A:A,MAIN!D3217,SC!B:B,MAIN!A3217),SUMIFS(Allocations!$H:$H,Allocations!$A:$A,MAIN!$A3217,Allocations!$B:$B,MAIN!$D3217))</f>
        <v>649.428</v>
      </c>
      <c r="F3217" s="24">
        <f>IF(U3217="SC",SUMIFS(SC!J:J,SC!A:A,MAIN!D3217,SC!B:B,MAIN!A3217),SUMIFS(Allocations!M:M,Allocations!A:A,MAIN!A3217,Allocations!B:B,MAIN!D3217))</f>
        <v>31.835000000000001</v>
      </c>
      <c r="G3217" s="24">
        <f t="shared" si="911"/>
        <v>681.26300000000003</v>
      </c>
      <c r="H3217" s="24">
        <f>IFERROR(VLOOKUP(S3217,Swaps_wk!$A$2:$AP$151,HLOOKUP(MAIN!D3217,Swaps_wk!$B$2:$AP$151,150,FALSE),FALSE),0)</f>
        <v>0</v>
      </c>
      <c r="I3217" s="24">
        <f>SUMIFS(PASTE_DQS_TRACKER!$D:$D,PASTE_DQS_TRACKER!$C:$C,MAIN!$A3217,PASTE_DQS_TRACKER!$B:$B,MAIN!$D3217)-SUMIFS(PASTE_DQS_TRACKER!$D:$D,PASTE_DQS_TRACKER!$C:$C,MAIN!A3217,PASTE_DQS_TRACKER!$E:$E,MAIN!$D3217)</f>
        <v>0</v>
      </c>
      <c r="J3217" s="25">
        <f t="shared" si="912"/>
        <v>681.26300000000003</v>
      </c>
      <c r="K3217" s="24">
        <f>IFERROR(IF(V3217="Flex",0,IF(D3217=$D$30,VLOOKUP(A3217,MMO_o10M_lease!$A$1:$F$51,5,FALSE),IF(D3217=$D$26,VLOOKUP(D3217,LANDINGS!$A$3:$BR$40,HLOOKUP(A3217,LANDINGS!$B$1:$CF$42,42,FALSE),FALSE)-IFERROR(VLOOKUP(A3217,MMO_o10M_lease!$A$1:$F$38,5,FALSE),0),VLOOKUP(D3217,LANDINGS!$A$3:$CF$40,HLOOKUP(A3217,LANDINGS!$B$1:$CF$42,42,FALSE),FALSE)))),0)</f>
        <v>5.6450000000000005</v>
      </c>
      <c r="L3217" s="24">
        <f>SUMIFS(PASTE_FLEX_TRACKER!$D:$D,PASTE_FLEX_TRACKER!$F:$F,MAIN!$A3217,PASTE_FLEX_TRACKER!$B:$B,MAIN!$D3217)-SUMIFS(PASTE_FLEX_TRACKER!$D:$D,PASTE_FLEX_TRACKER!$C:$C,MAIN!$A3217,PASTE_FLEX_TRACKER!$B:$B,MAIN!$D3217)</f>
        <v>0</v>
      </c>
      <c r="M3217" s="24">
        <f>IFERROR(-VLOOKUP(D3217,SQ!$A$19:$CC$52,HLOOKUP(MAIN!A3217,SQ!$B$18:$CC$56,39,FALSE),FALSE),"n/a")</f>
        <v>0</v>
      </c>
      <c r="N3217" s="46" t="s">
        <v>563</v>
      </c>
      <c r="O3217" s="46">
        <f>SUMIFS(MAN_ADJ!$L:$L,MAN_ADJ!$K:$K,MAIN!$D3217,MAN_ADJ!$J:$J,MAIN!$S3217)</f>
        <v>0</v>
      </c>
      <c r="P3217" s="25">
        <f t="shared" si="913"/>
        <v>5.6450000000000005</v>
      </c>
      <c r="Q3217" s="28">
        <f t="shared" si="904"/>
        <v>8.2860804124104785E-3</v>
      </c>
      <c r="R3217" s="38">
        <f t="shared" si="914"/>
        <v>675.61800000000005</v>
      </c>
      <c r="S3217" s="17" t="s">
        <v>284</v>
      </c>
    </row>
    <row r="3218" spans="1:19" x14ac:dyDescent="0.25">
      <c r="A3218" s="17" t="s">
        <v>284</v>
      </c>
      <c r="B3218" s="17" t="s">
        <v>93</v>
      </c>
      <c r="C3218" s="17" t="s">
        <v>285</v>
      </c>
      <c r="D3218" s="17" t="s">
        <v>124</v>
      </c>
      <c r="E3218" s="24">
        <f>IF(U3218="SC",SUMIFS(SC!F:F,SC!A:A,MAIN!D3218,SC!B:B,MAIN!A3218),SUMIFS(Allocations!$H:$H,Allocations!$A:$A,MAIN!$A3218,Allocations!$B:$B,MAIN!$D3218))</f>
        <v>2.0049999999999999</v>
      </c>
      <c r="F3218" s="24">
        <f>IF(U3218="SC",SUMIFS(SC!J:J,SC!A:A,MAIN!D3218,SC!B:B,MAIN!A3218),SUMIFS(Allocations!M:M,Allocations!A:A,MAIN!A3218,Allocations!B:B,MAIN!D3218))</f>
        <v>0</v>
      </c>
      <c r="G3218" s="24">
        <f t="shared" si="911"/>
        <v>2.0049999999999999</v>
      </c>
      <c r="H3218" s="24">
        <f>IFERROR(VLOOKUP(S3218,Swaps_wk!$A$2:$AP$151,HLOOKUP(MAIN!D3218,Swaps_wk!$B$2:$AP$151,150,FALSE),FALSE),0)</f>
        <v>0</v>
      </c>
      <c r="I3218" s="24">
        <f>SUMIFS(PASTE_DQS_TRACKER!$D:$D,PASTE_DQS_TRACKER!$C:$C,MAIN!$A3218,PASTE_DQS_TRACKER!$B:$B,MAIN!$D3218)-SUMIFS(PASTE_DQS_TRACKER!$D:$D,PASTE_DQS_TRACKER!$C:$C,MAIN!A3218,PASTE_DQS_TRACKER!$E:$E,MAIN!$D3218)</f>
        <v>0</v>
      </c>
      <c r="J3218" s="25">
        <f t="shared" si="912"/>
        <v>2.0049999999999999</v>
      </c>
      <c r="K3218" s="24">
        <f>IFERROR(IF(V3218="Flex",0,IF(D3218=$D$30,VLOOKUP(A3218,MMO_o10M_lease!$A$1:$F$51,5,FALSE),IF(D3218=$D$26,VLOOKUP(D3218,LANDINGS!$A$3:$BR$40,HLOOKUP(A3218,LANDINGS!$B$1:$CF$42,42,FALSE),FALSE)-IFERROR(VLOOKUP(A3218,MMO_o10M_lease!$A$1:$F$38,5,FALSE),0),VLOOKUP(D3218,LANDINGS!$A$3:$CF$40,HLOOKUP(A3218,LANDINGS!$B$1:$CF$42,42,FALSE),FALSE)))),0)</f>
        <v>0</v>
      </c>
      <c r="L3218" s="24">
        <f>SUMIFS(PASTE_FLEX_TRACKER!$D:$D,PASTE_FLEX_TRACKER!$F:$F,MAIN!$A3218,PASTE_FLEX_TRACKER!$B:$B,MAIN!$D3218)-SUMIFS(PASTE_FLEX_TRACKER!$D:$D,PASTE_FLEX_TRACKER!$C:$C,MAIN!$A3218,PASTE_FLEX_TRACKER!$B:$B,MAIN!$D3218)</f>
        <v>0</v>
      </c>
      <c r="M3218" s="24">
        <f>IFERROR(-VLOOKUP(D3218,SQ!$A$19:$CC$52,HLOOKUP(MAIN!A3218,SQ!$B$18:$CC$56,39,FALSE),FALSE),"n/a")</f>
        <v>0</v>
      </c>
      <c r="N3218" s="46" t="s">
        <v>563</v>
      </c>
      <c r="O3218" s="46">
        <f>SUMIFS(MAN_ADJ!$L:$L,MAN_ADJ!$K:$K,MAIN!$D3218,MAN_ADJ!$J:$J,MAIN!$S3218)</f>
        <v>0</v>
      </c>
      <c r="P3218" s="25">
        <f t="shared" si="913"/>
        <v>0</v>
      </c>
      <c r="Q3218" s="28">
        <f t="shared" si="904"/>
        <v>0</v>
      </c>
      <c r="R3218" s="38">
        <f t="shared" si="914"/>
        <v>2.0049999999999999</v>
      </c>
      <c r="S3218" s="17" t="s">
        <v>284</v>
      </c>
    </row>
    <row r="3219" spans="1:19" x14ac:dyDescent="0.25">
      <c r="A3219" s="17" t="s">
        <v>284</v>
      </c>
      <c r="B3219" s="17" t="s">
        <v>93</v>
      </c>
      <c r="C3219" s="17" t="s">
        <v>285</v>
      </c>
      <c r="D3219" s="17" t="s">
        <v>125</v>
      </c>
      <c r="E3219" s="24">
        <f>IF(U3219="SC",SUMIFS(SC!F:F,SC!A:A,MAIN!D3219,SC!B:B,MAIN!A3219),SUMIFS(Allocations!$H:$H,Allocations!$A:$A,MAIN!$A3219,Allocations!$B:$B,MAIN!$D3219))</f>
        <v>2.7</v>
      </c>
      <c r="F3219" s="24">
        <f>IF(U3219="SC",SUMIFS(SC!J:J,SC!A:A,MAIN!D3219,SC!B:B,MAIN!A3219),SUMIFS(Allocations!M:M,Allocations!A:A,MAIN!A3219,Allocations!B:B,MAIN!D3219))</f>
        <v>4.0000000000000001E-3</v>
      </c>
      <c r="G3219" s="24">
        <f t="shared" si="911"/>
        <v>2.7040000000000002</v>
      </c>
      <c r="H3219" s="24">
        <f>IFERROR(VLOOKUP(S3219,Swaps_wk!$A$2:$AP$151,HLOOKUP(MAIN!D3219,Swaps_wk!$B$2:$AP$151,150,FALSE),FALSE),0)</f>
        <v>0</v>
      </c>
      <c r="I3219" s="24">
        <f>SUMIFS(PASTE_DQS_TRACKER!$D:$D,PASTE_DQS_TRACKER!$C:$C,MAIN!$A3219,PASTE_DQS_TRACKER!$B:$B,MAIN!$D3219)-SUMIFS(PASTE_DQS_TRACKER!$D:$D,PASTE_DQS_TRACKER!$C:$C,MAIN!A3219,PASTE_DQS_TRACKER!$E:$E,MAIN!$D3219)</f>
        <v>14.9</v>
      </c>
      <c r="J3219" s="25">
        <f t="shared" si="912"/>
        <v>17.603999999999999</v>
      </c>
      <c r="K3219" s="24">
        <f>IFERROR(IF(V3219="Flex",0,IF(D3219=$D$30,VLOOKUP(A3219,MMO_o10M_lease!$A$1:$F$51,5,FALSE),IF(D3219=$D$26,VLOOKUP(D3219,LANDINGS!$A$3:$BR$40,HLOOKUP(A3219,LANDINGS!$B$1:$CF$42,42,FALSE),FALSE)-IFERROR(VLOOKUP(A3219,MMO_o10M_lease!$A$1:$F$38,5,FALSE),0),VLOOKUP(D3219,LANDINGS!$A$3:$CF$40,HLOOKUP(A3219,LANDINGS!$B$1:$CF$42,42,FALSE),FALSE)))),0)</f>
        <v>1.353</v>
      </c>
      <c r="L3219" s="24">
        <f>SUMIFS(PASTE_FLEX_TRACKER!$D:$D,PASTE_FLEX_TRACKER!$F:$F,MAIN!$A3219,PASTE_FLEX_TRACKER!$B:$B,MAIN!$D3219)-SUMIFS(PASTE_FLEX_TRACKER!$D:$D,PASTE_FLEX_TRACKER!$C:$C,MAIN!$A3219,PASTE_FLEX_TRACKER!$B:$B,MAIN!$D3219)</f>
        <v>0</v>
      </c>
      <c r="M3219" s="24">
        <f>IFERROR(-VLOOKUP(D3219,SQ!$A$19:$CC$52,HLOOKUP(MAIN!A3219,SQ!$B$18:$CC$56,39,FALSE),FALSE),"n/a")</f>
        <v>0</v>
      </c>
      <c r="N3219" s="46" t="s">
        <v>563</v>
      </c>
      <c r="O3219" s="46">
        <f>SUMIFS(MAN_ADJ!$L:$L,MAN_ADJ!$K:$K,MAIN!$D3219,MAN_ADJ!$J:$J,MAIN!$S3219)</f>
        <v>0</v>
      </c>
      <c r="P3219" s="25">
        <f t="shared" si="913"/>
        <v>1.353</v>
      </c>
      <c r="Q3219" s="28">
        <f t="shared" si="904"/>
        <v>7.6857532379004778E-2</v>
      </c>
      <c r="R3219" s="38">
        <f t="shared" si="914"/>
        <v>16.250999999999998</v>
      </c>
      <c r="S3219" s="17" t="s">
        <v>284</v>
      </c>
    </row>
    <row r="3220" spans="1:19" x14ac:dyDescent="0.25">
      <c r="A3220" s="17" t="s">
        <v>284</v>
      </c>
      <c r="B3220" s="17" t="s">
        <v>93</v>
      </c>
      <c r="C3220" s="17" t="s">
        <v>285</v>
      </c>
      <c r="D3220" s="17" t="s">
        <v>126</v>
      </c>
      <c r="E3220" s="24">
        <f>IF(U3220="SC",SUMIFS(SC!F:F,SC!A:A,MAIN!D3220,SC!B:B,MAIN!A3220),SUMIFS(Allocations!$H:$H,Allocations!$A:$A,MAIN!$A3220,Allocations!$B:$B,MAIN!$D3220))</f>
        <v>0</v>
      </c>
      <c r="F3220" s="24">
        <f>IF(U3220="SC",SUMIFS(SC!J:J,SC!A:A,MAIN!D3220,SC!B:B,MAIN!A3220),SUMIFS(Allocations!M:M,Allocations!A:A,MAIN!A3220,Allocations!B:B,MAIN!D3220))</f>
        <v>0</v>
      </c>
      <c r="G3220" s="24">
        <f t="shared" si="911"/>
        <v>0</v>
      </c>
      <c r="H3220" s="24">
        <f>IFERROR(VLOOKUP(S3220,Swaps_wk!$A$2:$AP$151,HLOOKUP(MAIN!D3220,Swaps_wk!$B$2:$AP$151,150,FALSE),FALSE),0)</f>
        <v>0</v>
      </c>
      <c r="I3220" s="24">
        <f>SUMIFS(PASTE_DQS_TRACKER!$D:$D,PASTE_DQS_TRACKER!$C:$C,MAIN!$A3220,PASTE_DQS_TRACKER!$B:$B,MAIN!$D3220)-SUMIFS(PASTE_DQS_TRACKER!$D:$D,PASTE_DQS_TRACKER!$C:$C,MAIN!A3220,PASTE_DQS_TRACKER!$E:$E,MAIN!$D3220)</f>
        <v>0</v>
      </c>
      <c r="J3220" s="25">
        <f t="shared" si="912"/>
        <v>0</v>
      </c>
      <c r="K3220" s="24">
        <f>IFERROR(IF(V3220="Flex",0,IF(D3220=$D$30,VLOOKUP(A3220,MMO_o10M_lease!$A$1:$F$51,5,FALSE),IF(D3220=$D$26,VLOOKUP(D3220,LANDINGS!$A$3:$BR$40,HLOOKUP(A3220,LANDINGS!$B$1:$CF$42,42,FALSE),FALSE)-IFERROR(VLOOKUP(A3220,MMO_o10M_lease!$A$1:$F$38,5,FALSE),0),VLOOKUP(D3220,LANDINGS!$A$3:$CF$40,HLOOKUP(A3220,LANDINGS!$B$1:$CF$42,42,FALSE),FALSE)))),0)</f>
        <v>0</v>
      </c>
      <c r="L3220" s="24">
        <f>SUMIFS(PASTE_FLEX_TRACKER!$D:$D,PASTE_FLEX_TRACKER!$F:$F,MAIN!$A3220,PASTE_FLEX_TRACKER!$B:$B,MAIN!$D3220)-SUMIFS(PASTE_FLEX_TRACKER!$D:$D,PASTE_FLEX_TRACKER!$C:$C,MAIN!$A3220,PASTE_FLEX_TRACKER!$B:$B,MAIN!$D3220)</f>
        <v>0</v>
      </c>
      <c r="M3220" s="24">
        <f>IFERROR(-VLOOKUP(D3220,SQ!$A$19:$CC$52,HLOOKUP(MAIN!A3220,SQ!$B$18:$CC$56,39,FALSE),FALSE),"n/a")</f>
        <v>0</v>
      </c>
      <c r="N3220" s="46" t="s">
        <v>563</v>
      </c>
      <c r="O3220" s="46">
        <f>SUMIFS(MAN_ADJ!$L:$L,MAN_ADJ!$K:$K,MAIN!$D3220,MAN_ADJ!$J:$J,MAIN!$S3220)</f>
        <v>0</v>
      </c>
      <c r="P3220" s="25">
        <f t="shared" si="913"/>
        <v>0</v>
      </c>
      <c r="Q3220" s="28" t="str">
        <f t="shared" si="904"/>
        <v>n/a</v>
      </c>
      <c r="R3220" s="38">
        <f t="shared" si="914"/>
        <v>0</v>
      </c>
      <c r="S3220" s="17" t="s">
        <v>284</v>
      </c>
    </row>
    <row r="3221" spans="1:19" x14ac:dyDescent="0.25">
      <c r="A3221" s="17" t="s">
        <v>284</v>
      </c>
      <c r="B3221" s="17" t="s">
        <v>93</v>
      </c>
      <c r="C3221" s="17" t="s">
        <v>285</v>
      </c>
      <c r="D3221" s="17" t="s">
        <v>127</v>
      </c>
      <c r="E3221" s="24">
        <f>IF(U3221="SC",SUMIFS(SC!F:F,SC!A:A,MAIN!D3221,SC!B:B,MAIN!A3221),SUMIFS(Allocations!$H:$H,Allocations!$A:$A,MAIN!$A3221,Allocations!$B:$B,MAIN!$D3221))</f>
        <v>0</v>
      </c>
      <c r="F3221" s="24">
        <f>IF(U3221="SC",SUMIFS(SC!J:J,SC!A:A,MAIN!D3221,SC!B:B,MAIN!A3221),SUMIFS(Allocations!M:M,Allocations!A:A,MAIN!A3221,Allocations!B:B,MAIN!D3221))</f>
        <v>0</v>
      </c>
      <c r="G3221" s="24">
        <f t="shared" si="911"/>
        <v>0</v>
      </c>
      <c r="H3221" s="24">
        <f>IFERROR(VLOOKUP(S3221,Swaps_wk!$A$2:$AP$151,HLOOKUP(MAIN!D3221,Swaps_wk!$B$2:$AP$151,150,FALSE),FALSE),0)</f>
        <v>0</v>
      </c>
      <c r="I3221" s="24">
        <f>SUMIFS(PASTE_DQS_TRACKER!$D:$D,PASTE_DQS_TRACKER!$C:$C,MAIN!$A3221,PASTE_DQS_TRACKER!$B:$B,MAIN!$D3221)-SUMIFS(PASTE_DQS_TRACKER!$D:$D,PASTE_DQS_TRACKER!$C:$C,MAIN!A3221,PASTE_DQS_TRACKER!$E:$E,MAIN!$D3221)</f>
        <v>0</v>
      </c>
      <c r="J3221" s="25">
        <f t="shared" si="912"/>
        <v>0</v>
      </c>
      <c r="K3221" s="24">
        <f>IFERROR(IF(V3221="Flex",0,IF(D3221=$D$30,VLOOKUP(A3221,MMO_o10M_lease!$A$1:$F$51,5,FALSE),IF(D3221=$D$26,VLOOKUP(D3221,LANDINGS!$A$3:$BR$40,HLOOKUP(A3221,LANDINGS!$B$1:$CF$42,42,FALSE),FALSE)-IFERROR(VLOOKUP(A3221,MMO_o10M_lease!$A$1:$F$38,5,FALSE),0),VLOOKUP(D3221,LANDINGS!$A$3:$CF$40,HLOOKUP(A3221,LANDINGS!$B$1:$CF$42,42,FALSE),FALSE)))),0)</f>
        <v>0</v>
      </c>
      <c r="L3221" s="24">
        <f>SUMIFS(PASTE_FLEX_TRACKER!$D:$D,PASTE_FLEX_TRACKER!$F:$F,MAIN!$A3221,PASTE_FLEX_TRACKER!$B:$B,MAIN!$D3221)-SUMIFS(PASTE_FLEX_TRACKER!$D:$D,PASTE_FLEX_TRACKER!$C:$C,MAIN!$A3221,PASTE_FLEX_TRACKER!$B:$B,MAIN!$D3221)</f>
        <v>0</v>
      </c>
      <c r="M3221" s="24">
        <f>IFERROR(-VLOOKUP(D3221,SQ!$A$19:$CC$52,HLOOKUP(MAIN!A3221,SQ!$B$18:$CC$56,39,FALSE),FALSE),"n/a")</f>
        <v>0</v>
      </c>
      <c r="N3221" s="46" t="s">
        <v>563</v>
      </c>
      <c r="O3221" s="46">
        <f>SUMIFS(MAN_ADJ!$L:$L,MAN_ADJ!$K:$K,MAIN!$D3221,MAN_ADJ!$J:$J,MAIN!$S3221)</f>
        <v>0</v>
      </c>
      <c r="P3221" s="25">
        <f t="shared" si="913"/>
        <v>0</v>
      </c>
      <c r="Q3221" s="28" t="str">
        <f t="shared" si="904"/>
        <v>n/a</v>
      </c>
      <c r="R3221" s="38">
        <f t="shared" si="914"/>
        <v>0</v>
      </c>
      <c r="S3221" s="17" t="s">
        <v>284</v>
      </c>
    </row>
    <row r="3222" spans="1:19" x14ac:dyDescent="0.25">
      <c r="A3222" s="17" t="s">
        <v>284</v>
      </c>
      <c r="B3222" s="17" t="s">
        <v>93</v>
      </c>
      <c r="C3222" s="17" t="s">
        <v>285</v>
      </c>
      <c r="D3222" s="17" t="s">
        <v>184</v>
      </c>
      <c r="E3222" s="24">
        <f>IF(U3222="SC",SUMIFS(SC!F:F,SC!A:A,MAIN!D3222,SC!B:B,MAIN!A3222),SUMIFS(Allocations!$H:$H,Allocations!$A:$A,MAIN!$A3222,Allocations!$B:$B,MAIN!$D3222))</f>
        <v>0</v>
      </c>
      <c r="F3222" s="24">
        <f>IF(U3222="SC",SUMIFS(SC!J:J,SC!A:A,MAIN!D3222,SC!B:B,MAIN!A3222),SUMIFS(Allocations!M:M,Allocations!A:A,MAIN!A3222,Allocations!B:B,MAIN!D3222))</f>
        <v>0</v>
      </c>
      <c r="G3222" s="24">
        <f t="shared" ref="G3222:G3223" si="915">E3222+F3222</f>
        <v>0</v>
      </c>
      <c r="H3222" s="24">
        <f>IFERROR(VLOOKUP(S3222,Swaps_wk!$A$2:$AP$151,HLOOKUP(MAIN!D3222,Swaps_wk!$B$2:$AP$151,150,FALSE),FALSE),0)</f>
        <v>0</v>
      </c>
      <c r="I3222" s="24">
        <f>SUMIFS(PASTE_DQS_TRACKER!$D:$D,PASTE_DQS_TRACKER!$C:$C,MAIN!$A3222,PASTE_DQS_TRACKER!$B:$B,MAIN!$D3222)-SUMIFS(PASTE_DQS_TRACKER!$D:$D,PASTE_DQS_TRACKER!$C:$C,MAIN!A3222,PASTE_DQS_TRACKER!$E:$E,MAIN!$D3222)</f>
        <v>0</v>
      </c>
      <c r="J3222" s="25">
        <f t="shared" ref="J3222:J3223" si="916">G3222+I3222</f>
        <v>0</v>
      </c>
      <c r="K3222" s="24">
        <f>IFERROR(IF(V3222="Flex",0,IF(D3222=$D$30,VLOOKUP(A3222,MMO_o10M_lease!$A$1:$F$51,5,FALSE),IF(D3222=$D$26,VLOOKUP(D3222,LANDINGS!$A$3:$BR$40,HLOOKUP(A3222,LANDINGS!$B$1:$CF$42,42,FALSE),FALSE)-IFERROR(VLOOKUP(A3222,MMO_o10M_lease!$A$1:$F$38,5,FALSE),0),VLOOKUP(D3222,LANDINGS!$A$3:$CF$40,HLOOKUP(A3222,LANDINGS!$B$1:$CF$42,42,FALSE),FALSE)))),0)</f>
        <v>0</v>
      </c>
      <c r="L3222" s="24">
        <f>SUMIFS(PASTE_FLEX_TRACKER!$D:$D,PASTE_FLEX_TRACKER!$F:$F,MAIN!$A3222,PASTE_FLEX_TRACKER!$B:$B,MAIN!$D3222)-SUMIFS(PASTE_FLEX_TRACKER!$D:$D,PASTE_FLEX_TRACKER!$C:$C,MAIN!$A3222,PASTE_FLEX_TRACKER!$B:$B,MAIN!$D3222)</f>
        <v>0</v>
      </c>
      <c r="M3222" s="24" t="str">
        <f>IFERROR(-VLOOKUP(D3222,SQ!$A$19:$CC$52,HLOOKUP(MAIN!A3222,SQ!$B$18:$CC$56,39,FALSE),FALSE),"n/a")</f>
        <v>n/a</v>
      </c>
      <c r="N3222" s="46" t="s">
        <v>563</v>
      </c>
      <c r="O3222" s="46">
        <f>SUMIFS(MAN_ADJ!$L:$L,MAN_ADJ!$K:$K,MAIN!$D3222,MAN_ADJ!$J:$J,MAIN!$S3222)</f>
        <v>0</v>
      </c>
      <c r="P3222" s="25">
        <f t="shared" si="913"/>
        <v>0</v>
      </c>
      <c r="Q3222" s="28" t="str">
        <f t="shared" ref="Q3222:Q3223" si="917">IFERROR(P3222/J3222,"n/a")</f>
        <v>n/a</v>
      </c>
      <c r="R3222" s="38">
        <f t="shared" ref="R3222:R3223" si="918">J3222-P3222</f>
        <v>0</v>
      </c>
      <c r="S3222" s="17" t="s">
        <v>284</v>
      </c>
    </row>
    <row r="3223" spans="1:19" x14ac:dyDescent="0.25">
      <c r="A3223" s="17" t="s">
        <v>284</v>
      </c>
      <c r="B3223" s="17" t="s">
        <v>93</v>
      </c>
      <c r="C3223" s="17" t="s">
        <v>285</v>
      </c>
      <c r="D3223" s="17" t="s">
        <v>128</v>
      </c>
      <c r="E3223" s="24">
        <f>IF(U3223="SC",SUMIFS(SC!F:F,SC!A:A,MAIN!D3223,SC!B:B,MAIN!A3223),SUMIFS(Allocations!$H:$H,Allocations!$A:$A,MAIN!$A3223,Allocations!$B:$B,MAIN!$D3223))</f>
        <v>0</v>
      </c>
      <c r="F3223" s="24">
        <f>IF(U3223="SC",SUMIFS(SC!J:J,SC!A:A,MAIN!D3223,SC!B:B,MAIN!A3223),SUMIFS(Allocations!M:M,Allocations!A:A,MAIN!A3223,Allocations!B:B,MAIN!D3223))</f>
        <v>0</v>
      </c>
      <c r="G3223" s="24">
        <f t="shared" si="915"/>
        <v>0</v>
      </c>
      <c r="H3223" s="24">
        <f>IFERROR(VLOOKUP(S3223,Swaps_wk!$A$2:$AP$151,HLOOKUP(MAIN!D3223,Swaps_wk!$B$2:$AP$151,150,FALSE),FALSE),0)</f>
        <v>0</v>
      </c>
      <c r="I3223" s="24">
        <f>SUMIFS(PASTE_DQS_TRACKER!$D:$D,PASTE_DQS_TRACKER!$C:$C,MAIN!$A3223,PASTE_DQS_TRACKER!$B:$B,MAIN!$D3223)-SUMIFS(PASTE_DQS_TRACKER!$D:$D,PASTE_DQS_TRACKER!$C:$C,MAIN!A3223,PASTE_DQS_TRACKER!$E:$E,MAIN!$D3223)</f>
        <v>0</v>
      </c>
      <c r="J3223" s="25">
        <f t="shared" si="916"/>
        <v>0</v>
      </c>
      <c r="K3223" s="24">
        <f>IFERROR(IF(V3223="Flex",0,IF(D3223=$D$30,VLOOKUP(A3223,MMO_o10M_lease!$A$1:$F$51,5,FALSE),IF(D3223=$D$26,VLOOKUP(D3223,LANDINGS!$A$3:$BR$40,HLOOKUP(A3223,LANDINGS!$B$1:$CF$42,42,FALSE),FALSE)-IFERROR(VLOOKUP(A3223,MMO_o10M_lease!$A$1:$F$38,5,FALSE),0),VLOOKUP(D3223,LANDINGS!$A$3:$CF$40,HLOOKUP(A3223,LANDINGS!$B$1:$CF$42,42,FALSE),FALSE)))),0)</f>
        <v>0</v>
      </c>
      <c r="L3223" s="24">
        <f>SUMIFS(PASTE_FLEX_TRACKER!$D:$D,PASTE_FLEX_TRACKER!$F:$F,MAIN!$A3223,PASTE_FLEX_TRACKER!$B:$B,MAIN!$D3223)-SUMIFS(PASTE_FLEX_TRACKER!$D:$D,PASTE_FLEX_TRACKER!$C:$C,MAIN!$A3223,PASTE_FLEX_TRACKER!$B:$B,MAIN!$D3223)</f>
        <v>0</v>
      </c>
      <c r="M3223" s="24" t="str">
        <f>IFERROR(-VLOOKUP(D3223,SQ!$A$19:$CC$52,HLOOKUP(MAIN!A3223,SQ!$B$18:$CC$56,39,FALSE),FALSE),"n/a")</f>
        <v>n/a</v>
      </c>
      <c r="N3223" s="46" t="s">
        <v>563</v>
      </c>
      <c r="O3223" s="46">
        <f>SUMIFS(MAN_ADJ!$L:$L,MAN_ADJ!$K:$K,MAIN!$D3223,MAN_ADJ!$J:$J,MAIN!$S3223)</f>
        <v>0</v>
      </c>
      <c r="P3223" s="25">
        <f t="shared" si="913"/>
        <v>0</v>
      </c>
      <c r="Q3223" s="28" t="str">
        <f t="shared" si="917"/>
        <v>n/a</v>
      </c>
      <c r="R3223" s="38">
        <f t="shared" si="918"/>
        <v>0</v>
      </c>
      <c r="S3223" s="17" t="s">
        <v>284</v>
      </c>
    </row>
    <row r="3224" spans="1:19" x14ac:dyDescent="0.25">
      <c r="A3224" s="17" t="s">
        <v>284</v>
      </c>
      <c r="B3224" s="17" t="s">
        <v>93</v>
      </c>
      <c r="C3224" s="17" t="s">
        <v>285</v>
      </c>
      <c r="D3224" s="17" t="s">
        <v>129</v>
      </c>
      <c r="E3224" s="24">
        <f>IF(U3224="SC",SUMIFS(SC!F:F,SC!A:A,MAIN!D3224,SC!B:B,MAIN!A3224),SUMIFS(Allocations!$H:$H,Allocations!$A:$A,MAIN!$A3224,Allocations!$B:$B,MAIN!$D3224))</f>
        <v>42.4</v>
      </c>
      <c r="F3224" s="24">
        <f>IF(U3224="SC",SUMIFS(SC!J:J,SC!A:A,MAIN!D3224,SC!B:B,MAIN!A3224),SUMIFS(Allocations!M:M,Allocations!A:A,MAIN!A3224,Allocations!B:B,MAIN!D3224))</f>
        <v>0</v>
      </c>
      <c r="G3224" s="24">
        <f t="shared" si="911"/>
        <v>42.4</v>
      </c>
      <c r="H3224" s="24">
        <f>IFERROR(VLOOKUP(S3224,Swaps_wk!$A$2:$AP$151,HLOOKUP(MAIN!D3224,Swaps_wk!$B$2:$AP$151,150,FALSE),FALSE),0)</f>
        <v>0</v>
      </c>
      <c r="I3224" s="24">
        <f>SUMIFS(PASTE_DQS_TRACKER!$D:$D,PASTE_DQS_TRACKER!$C:$C,MAIN!$A3224,PASTE_DQS_TRACKER!$B:$B,MAIN!$D3224)-SUMIFS(PASTE_DQS_TRACKER!$D:$D,PASTE_DQS_TRACKER!$C:$C,MAIN!A3224,PASTE_DQS_TRACKER!$E:$E,MAIN!$D3224)</f>
        <v>-42.1</v>
      </c>
      <c r="J3224" s="25">
        <f t="shared" si="912"/>
        <v>0.29999999999999716</v>
      </c>
      <c r="K3224" s="24">
        <f>IFERROR(IF(V3224="Flex",0,IF(D3224=$D$30,VLOOKUP(A3224,MMO_o10M_lease!$A$1:$F$51,5,FALSE),IF(D3224=$D$26,VLOOKUP(D3224,LANDINGS!$A$3:$BR$40,HLOOKUP(A3224,LANDINGS!$B$1:$CF$42,42,FALSE),FALSE)-IFERROR(VLOOKUP(A3224,MMO_o10M_lease!$A$1:$F$38,5,FALSE),0),VLOOKUP(D3224,LANDINGS!$A$3:$CF$40,HLOOKUP(A3224,LANDINGS!$B$1:$CF$42,42,FALSE),FALSE)))),0)</f>
        <v>0</v>
      </c>
      <c r="L3224" s="24">
        <f>SUMIFS(PASTE_FLEX_TRACKER!$D:$D,PASTE_FLEX_TRACKER!$F:$F,MAIN!$A3224,PASTE_FLEX_TRACKER!$B:$B,MAIN!$D3224)-SUMIFS(PASTE_FLEX_TRACKER!$D:$D,PASTE_FLEX_TRACKER!$C:$C,MAIN!$A3224,PASTE_FLEX_TRACKER!$B:$B,MAIN!$D3224)</f>
        <v>0</v>
      </c>
      <c r="M3224" s="24" t="str">
        <f>IFERROR(-VLOOKUP(D3224,SQ!$A$19:$CC$52,HLOOKUP(MAIN!A3224,SQ!$B$18:$CC$56,39,FALSE),FALSE),"n/a")</f>
        <v>n/a</v>
      </c>
      <c r="N3224" s="46" t="s">
        <v>563</v>
      </c>
      <c r="O3224" s="46">
        <f>SUMIFS(MAN_ADJ!$L:$L,MAN_ADJ!$K:$K,MAIN!$D3224,MAN_ADJ!$J:$J,MAIN!$S3224)</f>
        <v>0</v>
      </c>
      <c r="P3224" s="25">
        <f t="shared" si="913"/>
        <v>0</v>
      </c>
      <c r="Q3224" s="28">
        <f t="shared" si="904"/>
        <v>0</v>
      </c>
      <c r="R3224" s="38">
        <f t="shared" si="914"/>
        <v>0.29999999999999716</v>
      </c>
      <c r="S3224" s="17" t="s">
        <v>284</v>
      </c>
    </row>
    <row r="3225" spans="1:19" x14ac:dyDescent="0.25">
      <c r="A3225" s="17" t="s">
        <v>284</v>
      </c>
      <c r="B3225" s="17" t="s">
        <v>93</v>
      </c>
      <c r="C3225" s="17" t="s">
        <v>285</v>
      </c>
      <c r="D3225" s="17" t="s">
        <v>155</v>
      </c>
      <c r="E3225" s="24">
        <f>IF(U3225="SC",SUMIFS(SC!F:F,SC!A:A,MAIN!D3225,SC!B:B,MAIN!A3225),SUMIFS(Allocations!$H:$H,Allocations!$A:$A,MAIN!$A3225,Allocations!$B:$B,MAIN!$D3225))</f>
        <v>2.1</v>
      </c>
      <c r="F3225" s="24">
        <f>IF(U3225="SC",SUMIFS(SC!J:J,SC!A:A,MAIN!D3225,SC!B:B,MAIN!A3225),SUMIFS(Allocations!M:M,Allocations!A:A,MAIN!A3225,Allocations!B:B,MAIN!D3225))</f>
        <v>0</v>
      </c>
      <c r="G3225" s="24">
        <f t="shared" si="911"/>
        <v>2.1</v>
      </c>
      <c r="H3225" s="24">
        <f>IFERROR(VLOOKUP(S3225,Swaps_wk!$A$2:$AP$151,HLOOKUP(MAIN!D3225,Swaps_wk!$B$2:$AP$151,150,FALSE),FALSE),0)</f>
        <v>0</v>
      </c>
      <c r="I3225" s="24">
        <f>SUMIFS(PASTE_DQS_TRACKER!$D:$D,PASTE_DQS_TRACKER!$C:$C,MAIN!$A3225,PASTE_DQS_TRACKER!$B:$B,MAIN!$D3225)-SUMIFS(PASTE_DQS_TRACKER!$D:$D,PASTE_DQS_TRACKER!$C:$C,MAIN!A3225,PASTE_DQS_TRACKER!$E:$E,MAIN!$D3225)</f>
        <v>0</v>
      </c>
      <c r="J3225" s="25">
        <f t="shared" si="912"/>
        <v>2.1</v>
      </c>
      <c r="K3225" s="24">
        <f>IFERROR(IF(V3225="Flex",0,IF(D3225=$D$30,VLOOKUP(A3225,MMO_o10M_lease!$A$1:$F$51,5,FALSE),IF(D3225=$D$26,VLOOKUP(D3225,LANDINGS!$A$3:$BR$40,HLOOKUP(A3225,LANDINGS!$B$1:$CF$42,42,FALSE),FALSE)-IFERROR(VLOOKUP(A3225,MMO_o10M_lease!$A$1:$F$38,5,FALSE),0),VLOOKUP(D3225,LANDINGS!$A$3:$CF$40,HLOOKUP(A3225,LANDINGS!$B$1:$CF$42,42,FALSE),FALSE)))),0)</f>
        <v>0</v>
      </c>
      <c r="L3225" s="24">
        <f>SUMIFS(PASTE_FLEX_TRACKER!$D:$D,PASTE_FLEX_TRACKER!$F:$F,MAIN!$A3225,PASTE_FLEX_TRACKER!$B:$B,MAIN!$D3225)-SUMIFS(PASTE_FLEX_TRACKER!$D:$D,PASTE_FLEX_TRACKER!$C:$C,MAIN!$A3225,PASTE_FLEX_TRACKER!$B:$B,MAIN!$D3225)</f>
        <v>0</v>
      </c>
      <c r="M3225" s="24" t="str">
        <f>IFERROR(-VLOOKUP(D3225,SQ!$A$19:$CC$52,HLOOKUP(MAIN!A3225,SQ!$B$18:$CC$56,39,FALSE),FALSE),"n/a")</f>
        <v>n/a</v>
      </c>
      <c r="N3225" s="46" t="s">
        <v>563</v>
      </c>
      <c r="O3225" s="46">
        <f>SUMIFS(MAN_ADJ!$L:$L,MAN_ADJ!$K:$K,MAIN!$D3225,MAN_ADJ!$J:$J,MAIN!$S3225)</f>
        <v>0</v>
      </c>
      <c r="P3225" s="25">
        <f t="shared" si="913"/>
        <v>0</v>
      </c>
      <c r="Q3225" s="28">
        <f t="shared" si="904"/>
        <v>0</v>
      </c>
      <c r="R3225" s="38">
        <f t="shared" si="914"/>
        <v>2.1</v>
      </c>
      <c r="S3225" s="17" t="s">
        <v>284</v>
      </c>
    </row>
    <row r="3226" spans="1:19" x14ac:dyDescent="0.25">
      <c r="A3226" s="17" t="s">
        <v>284</v>
      </c>
      <c r="B3226" s="17" t="s">
        <v>93</v>
      </c>
      <c r="C3226" s="17" t="s">
        <v>285</v>
      </c>
      <c r="D3226" s="17" t="s">
        <v>130</v>
      </c>
      <c r="E3226" s="24">
        <f>IF(U3226="SC",SUMIFS(SC!F:F,SC!A:A,MAIN!D3226,SC!B:B,MAIN!A3226),SUMIFS(Allocations!$H:$H,Allocations!$A:$A,MAIN!$A3226,Allocations!$B:$B,MAIN!$D3226))</f>
        <v>0</v>
      </c>
      <c r="F3226" s="24">
        <f>IF(U3226="SC",SUMIFS(SC!J:J,SC!A:A,MAIN!D3226,SC!B:B,MAIN!A3226),SUMIFS(Allocations!M:M,Allocations!A:A,MAIN!A3226,Allocations!B:B,MAIN!D3226))</f>
        <v>0</v>
      </c>
      <c r="G3226" s="24">
        <f t="shared" si="911"/>
        <v>0</v>
      </c>
      <c r="H3226" s="24">
        <f>IFERROR(VLOOKUP(S3226,Swaps_wk!$A$2:$AP$151,HLOOKUP(MAIN!D3226,Swaps_wk!$B$2:$AP$151,150,FALSE),FALSE),0)</f>
        <v>0</v>
      </c>
      <c r="I3226" s="24">
        <f>SUMIFS(PASTE_DQS_TRACKER!$D:$D,PASTE_DQS_TRACKER!$C:$C,MAIN!$A3226,PASTE_DQS_TRACKER!$B:$B,MAIN!$D3226)-SUMIFS(PASTE_DQS_TRACKER!$D:$D,PASTE_DQS_TRACKER!$C:$C,MAIN!A3226,PASTE_DQS_TRACKER!$E:$E,MAIN!$D3226)</f>
        <v>0</v>
      </c>
      <c r="J3226" s="25">
        <f t="shared" si="912"/>
        <v>0</v>
      </c>
      <c r="K3226" s="24">
        <f>IFERROR(IF(V3226="Flex",0,IF(D3226=$D$30,VLOOKUP(A3226,MMO_o10M_lease!$A$1:$F$51,5,FALSE),IF(D3226=$D$26,VLOOKUP(D3226,LANDINGS!$A$3:$BR$40,HLOOKUP(A3226,LANDINGS!$B$1:$CF$42,42,FALSE),FALSE)-IFERROR(VLOOKUP(A3226,MMO_o10M_lease!$A$1:$F$38,5,FALSE),0),VLOOKUP(D3226,LANDINGS!$A$3:$CF$40,HLOOKUP(A3226,LANDINGS!$B$1:$CF$42,42,FALSE),FALSE)))),0)</f>
        <v>0</v>
      </c>
      <c r="L3226" s="24">
        <f>SUMIFS(PASTE_FLEX_TRACKER!$D:$D,PASTE_FLEX_TRACKER!$F:$F,MAIN!$A3226,PASTE_FLEX_TRACKER!$B:$B,MAIN!$D3226)-SUMIFS(PASTE_FLEX_TRACKER!$D:$D,PASTE_FLEX_TRACKER!$C:$C,MAIN!$A3226,PASTE_FLEX_TRACKER!$B:$B,MAIN!$D3226)</f>
        <v>0</v>
      </c>
      <c r="M3226" s="24" t="str">
        <f>IFERROR(-VLOOKUP(D3226,SQ!$A$19:$CC$52,HLOOKUP(MAIN!A3226,SQ!$B$18:$CC$56,39,FALSE),FALSE),"n/a")</f>
        <v>n/a</v>
      </c>
      <c r="N3226" s="46" t="s">
        <v>563</v>
      </c>
      <c r="O3226" s="46">
        <f>SUMIFS(MAN_ADJ!$L:$L,MAN_ADJ!$K:$K,MAIN!$D3226,MAN_ADJ!$J:$J,MAIN!$S3226)</f>
        <v>0</v>
      </c>
      <c r="P3226" s="25">
        <f t="shared" si="913"/>
        <v>0</v>
      </c>
      <c r="Q3226" s="28" t="str">
        <f t="shared" si="904"/>
        <v>n/a</v>
      </c>
      <c r="R3226" s="38">
        <f t="shared" si="914"/>
        <v>0</v>
      </c>
      <c r="S3226" s="17" t="s">
        <v>284</v>
      </c>
    </row>
    <row r="3227" spans="1:19" x14ac:dyDescent="0.25">
      <c r="A3227" s="26" t="s">
        <v>284</v>
      </c>
      <c r="B3227" s="26" t="s">
        <v>93</v>
      </c>
      <c r="C3227" s="26" t="s">
        <v>285</v>
      </c>
      <c r="D3227" s="26" t="s">
        <v>131</v>
      </c>
      <c r="E3227" s="27">
        <f t="shared" ref="E3227:M3227" si="919">SUM(E3189:E3226)</f>
        <v>71579.010999999969</v>
      </c>
      <c r="F3227" s="27">
        <f t="shared" si="919"/>
        <v>5019.2990000000009</v>
      </c>
      <c r="G3227" s="27">
        <f t="shared" si="919"/>
        <v>76598.309999999983</v>
      </c>
      <c r="H3227" s="27">
        <f>IFERROR(VLOOKUP(S3227,Swaps_wk!$A$2:$AP$151,HLOOKUP(MAIN!D3227,Swaps_wk!$B$2:$AP$151,150,FALSE),FALSE),0)</f>
        <v>0</v>
      </c>
      <c r="I3227" s="27">
        <f t="shared" si="919"/>
        <v>-118.59999999999962</v>
      </c>
      <c r="J3227" s="25">
        <f t="shared" si="919"/>
        <v>76479.710000000036</v>
      </c>
      <c r="K3227" s="27">
        <f t="shared" si="919"/>
        <v>8205.619999999999</v>
      </c>
      <c r="L3227" s="27">
        <f t="shared" si="919"/>
        <v>0</v>
      </c>
      <c r="M3227" s="27">
        <f t="shared" si="919"/>
        <v>-1</v>
      </c>
      <c r="N3227" s="46" t="s">
        <v>563</v>
      </c>
      <c r="O3227" s="27">
        <f>SUM(O3189:O3226)</f>
        <v>0</v>
      </c>
      <c r="P3227" s="25">
        <f t="shared" ref="P3227" si="920">SUM(P3189:P3226)</f>
        <v>8204.619999999999</v>
      </c>
      <c r="Q3227" s="28">
        <f t="shared" si="904"/>
        <v>0.10727838795413835</v>
      </c>
      <c r="R3227" s="38">
        <f t="shared" si="914"/>
        <v>68275.09000000004</v>
      </c>
      <c r="S3227" s="17" t="s">
        <v>284</v>
      </c>
    </row>
    <row r="3228" spans="1:19" x14ac:dyDescent="0.25">
      <c r="A3228" s="17" t="s">
        <v>286</v>
      </c>
      <c r="B3228" s="17" t="s">
        <v>93</v>
      </c>
      <c r="C3228" s="17" t="s">
        <v>287</v>
      </c>
      <c r="D3228" s="17" t="s">
        <v>95</v>
      </c>
      <c r="E3228" s="24">
        <f>IF(U3228="SC",SUMIFS(SC!F:F,SC!A:A,MAIN!D3228,SC!B:B,MAIN!A3228),SUMIFS(Allocations!$H:$H,Allocations!$A:$A,MAIN!$A3228,Allocations!$B:$B,MAIN!$D3228))</f>
        <v>1559.8</v>
      </c>
      <c r="F3228" s="24">
        <f>IF(U3228="SC",SUMIFS(SC!J:J,SC!A:A,MAIN!D3228,SC!B:B,MAIN!A3228),SUMIFS(Allocations!M:M,Allocations!A:A,MAIN!A3228,Allocations!B:B,MAIN!D3228))</f>
        <v>167.78399999999999</v>
      </c>
      <c r="G3228" s="24">
        <f t="shared" ref="G3228:G3265" si="921">E3228+F3228</f>
        <v>1727.5839999999998</v>
      </c>
      <c r="H3228" s="24">
        <f>IFERROR(VLOOKUP(S3228,Swaps_wk!$A$2:$AP$151,HLOOKUP(MAIN!D3228,Swaps_wk!$B$2:$AP$151,150,FALSE),FALSE),0)</f>
        <v>0</v>
      </c>
      <c r="I3228" s="24">
        <f>SUMIFS(PASTE_DQS_TRACKER!$D:$D,PASTE_DQS_TRACKER!$C:$C,MAIN!$A3228,PASTE_DQS_TRACKER!$B:$B,MAIN!$D3228)-SUMIFS(PASTE_DQS_TRACKER!$D:$D,PASTE_DQS_TRACKER!$C:$C,MAIN!A3228,PASTE_DQS_TRACKER!$E:$E,MAIN!$D3228)</f>
        <v>44.5</v>
      </c>
      <c r="J3228" s="25">
        <f t="shared" ref="J3228:J3265" si="922">G3228+I3228</f>
        <v>1772.0839999999998</v>
      </c>
      <c r="K3228" s="24">
        <f>IFERROR(IF(V3228="Flex",0,IF(D3228=$D$30,VLOOKUP(A3228,MMO_o10M_lease!$A$1:$F$51,5,FALSE),IF(D3228=$D$26,VLOOKUP(D3228,LANDINGS!$A$3:$BR$40,HLOOKUP(A3228,LANDINGS!$B$1:$CF$42,42,FALSE),FALSE)-IFERROR(VLOOKUP(A3228,MMO_o10M_lease!$A$1:$F$38,5,FALSE),0),VLOOKUP(D3228,LANDINGS!$A$3:$CF$40,HLOOKUP(A3228,LANDINGS!$B$1:$CF$42,42,FALSE),FALSE)))),0)</f>
        <v>92.32</v>
      </c>
      <c r="L3228" s="24">
        <f>SUMIFS(PASTE_FLEX_TRACKER!$D:$D,PASTE_FLEX_TRACKER!$F:$F,MAIN!$A3228,PASTE_FLEX_TRACKER!$B:$B,MAIN!$D3228)-SUMIFS(PASTE_FLEX_TRACKER!$D:$D,PASTE_FLEX_TRACKER!$C:$C,MAIN!$A3228,PASTE_FLEX_TRACKER!$B:$B,MAIN!$D3228)</f>
        <v>0</v>
      </c>
      <c r="M3228" s="24">
        <f>IFERROR(-VLOOKUP(D3228,SQ!$A$19:$CC$52,HLOOKUP(MAIN!A3228,SQ!$B$18:$CC$56,39,FALSE),FALSE),"n/a")</f>
        <v>0</v>
      </c>
      <c r="N3228" s="46" t="s">
        <v>563</v>
      </c>
      <c r="O3228" s="46">
        <f>SUMIFS(MAN_ADJ!$L:$L,MAN_ADJ!$K:$K,MAIN!$D3228,MAN_ADJ!$J:$J,MAIN!$S3228)</f>
        <v>0</v>
      </c>
      <c r="P3228" s="25">
        <f t="shared" ref="P3228:P3265" si="923">SUM(K3228:O3228)</f>
        <v>92.32</v>
      </c>
      <c r="Q3228" s="28">
        <f t="shared" si="904"/>
        <v>5.2096853196575331E-2</v>
      </c>
      <c r="R3228" s="38">
        <f t="shared" si="914"/>
        <v>1679.7639999999999</v>
      </c>
      <c r="S3228" s="17" t="s">
        <v>286</v>
      </c>
    </row>
    <row r="3229" spans="1:19" x14ac:dyDescent="0.25">
      <c r="A3229" s="17" t="s">
        <v>286</v>
      </c>
      <c r="B3229" s="17" t="s">
        <v>93</v>
      </c>
      <c r="C3229" s="17" t="s">
        <v>287</v>
      </c>
      <c r="D3229" s="17" t="s">
        <v>96</v>
      </c>
      <c r="E3229" s="24">
        <f>IF(U3229="SC",SUMIFS(SC!F:F,SC!A:A,MAIN!D3229,SC!B:B,MAIN!A3229),SUMIFS(Allocations!$H:$H,Allocations!$A:$A,MAIN!$A3229,Allocations!$B:$B,MAIN!$D3229))</f>
        <v>192.291</v>
      </c>
      <c r="F3229" s="24">
        <f>IF(U3229="SC",SUMIFS(SC!J:J,SC!A:A,MAIN!D3229,SC!B:B,MAIN!A3229),SUMIFS(Allocations!M:M,Allocations!A:A,MAIN!A3229,Allocations!B:B,MAIN!D3229))</f>
        <v>31.975999999999999</v>
      </c>
      <c r="G3229" s="24">
        <f t="shared" si="921"/>
        <v>224.267</v>
      </c>
      <c r="H3229" s="24">
        <f>IFERROR(VLOOKUP(S3229,Swaps_wk!$A$2:$AP$151,HLOOKUP(MAIN!D3229,Swaps_wk!$B$2:$AP$151,150,FALSE),FALSE),0)</f>
        <v>0</v>
      </c>
      <c r="I3229" s="24">
        <f>SUMIFS(PASTE_DQS_TRACKER!$D:$D,PASTE_DQS_TRACKER!$C:$C,MAIN!$A3229,PASTE_DQS_TRACKER!$B:$B,MAIN!$D3229)-SUMIFS(PASTE_DQS_TRACKER!$D:$D,PASTE_DQS_TRACKER!$C:$C,MAIN!A3229,PASTE_DQS_TRACKER!$E:$E,MAIN!$D3229)</f>
        <v>-10</v>
      </c>
      <c r="J3229" s="25">
        <f t="shared" si="922"/>
        <v>214.267</v>
      </c>
      <c r="K3229" s="24">
        <f>IFERROR(IF(V3229="Flex",0,IF(D3229=$D$30,VLOOKUP(A3229,MMO_o10M_lease!$A$1:$F$51,5,FALSE),IF(D3229=$D$26,VLOOKUP(D3229,LANDINGS!$A$3:$BR$40,HLOOKUP(A3229,LANDINGS!$B$1:$CF$42,42,FALSE),FALSE)-IFERROR(VLOOKUP(A3229,MMO_o10M_lease!$A$1:$F$38,5,FALSE),0),VLOOKUP(D3229,LANDINGS!$A$3:$CF$40,HLOOKUP(A3229,LANDINGS!$B$1:$CF$42,42,FALSE),FALSE)))),0)</f>
        <v>11.592000000000001</v>
      </c>
      <c r="L3229" s="24">
        <f>SUMIFS(PASTE_FLEX_TRACKER!$D:$D,PASTE_FLEX_TRACKER!$F:$F,MAIN!$A3229,PASTE_FLEX_TRACKER!$B:$B,MAIN!$D3229)-SUMIFS(PASTE_FLEX_TRACKER!$D:$D,PASTE_FLEX_TRACKER!$C:$C,MAIN!$A3229,PASTE_FLEX_TRACKER!$B:$B,MAIN!$D3229)</f>
        <v>0</v>
      </c>
      <c r="M3229" s="24">
        <f>IFERROR(-VLOOKUP(D3229,SQ!$A$19:$CC$52,HLOOKUP(MAIN!A3229,SQ!$B$18:$CC$56,39,FALSE),FALSE),"n/a")</f>
        <v>0</v>
      </c>
      <c r="N3229" s="46" t="s">
        <v>563</v>
      </c>
      <c r="O3229" s="46">
        <f>SUMIFS(MAN_ADJ!$L:$L,MAN_ADJ!$K:$K,MAIN!$D3229,MAN_ADJ!$J:$J,MAIN!$S3229)</f>
        <v>0</v>
      </c>
      <c r="P3229" s="25">
        <f t="shared" si="923"/>
        <v>11.592000000000001</v>
      </c>
      <c r="Q3229" s="28">
        <f t="shared" si="904"/>
        <v>5.4100724796632242E-2</v>
      </c>
      <c r="R3229" s="38">
        <f t="shared" si="914"/>
        <v>202.67499999999998</v>
      </c>
      <c r="S3229" s="17" t="s">
        <v>286</v>
      </c>
    </row>
    <row r="3230" spans="1:19" x14ac:dyDescent="0.25">
      <c r="A3230" s="17" t="s">
        <v>286</v>
      </c>
      <c r="B3230" s="17" t="s">
        <v>93</v>
      </c>
      <c r="C3230" s="17" t="s">
        <v>287</v>
      </c>
      <c r="D3230" s="17" t="s">
        <v>97</v>
      </c>
      <c r="E3230" s="24">
        <f>IF(U3230="SC",SUMIFS(SC!F:F,SC!A:A,MAIN!D3230,SC!B:B,MAIN!A3230),SUMIFS(Allocations!$H:$H,Allocations!$A:$A,MAIN!$A3230,Allocations!$B:$B,MAIN!$D3230))</f>
        <v>154.19999999999999</v>
      </c>
      <c r="F3230" s="24">
        <f>IF(U3230="SC",SUMIFS(SC!J:J,SC!A:A,MAIN!D3230,SC!B:B,MAIN!A3230),SUMIFS(Allocations!M:M,Allocations!A:A,MAIN!A3230,Allocations!B:B,MAIN!D3230))</f>
        <v>4.8470000000000004</v>
      </c>
      <c r="G3230" s="24">
        <f t="shared" si="921"/>
        <v>159.047</v>
      </c>
      <c r="H3230" s="24">
        <f>IFERROR(VLOOKUP(S3230,Swaps_wk!$A$2:$AP$151,HLOOKUP(MAIN!D3230,Swaps_wk!$B$2:$AP$151,150,FALSE),FALSE),0)</f>
        <v>0</v>
      </c>
      <c r="I3230" s="24">
        <f>SUMIFS(PASTE_DQS_TRACKER!$D:$D,PASTE_DQS_TRACKER!$C:$C,MAIN!$A3230,PASTE_DQS_TRACKER!$B:$B,MAIN!$D3230)-SUMIFS(PASTE_DQS_TRACKER!$D:$D,PASTE_DQS_TRACKER!$C:$C,MAIN!A3230,PASTE_DQS_TRACKER!$E:$E,MAIN!$D3230)</f>
        <v>-3.9</v>
      </c>
      <c r="J3230" s="25">
        <f t="shared" si="922"/>
        <v>155.14699999999999</v>
      </c>
      <c r="K3230" s="24">
        <f>IFERROR(IF(V3230="Flex",0,IF(D3230=$D$30,VLOOKUP(A3230,MMO_o10M_lease!$A$1:$F$51,5,FALSE),IF(D3230=$D$26,VLOOKUP(D3230,LANDINGS!$A$3:$BR$40,HLOOKUP(A3230,LANDINGS!$B$1:$CF$42,42,FALSE),FALSE)-IFERROR(VLOOKUP(A3230,MMO_o10M_lease!$A$1:$F$38,5,FALSE),0),VLOOKUP(D3230,LANDINGS!$A$3:$CF$40,HLOOKUP(A3230,LANDINGS!$B$1:$CF$42,42,FALSE),FALSE)))),0)</f>
        <v>6.8369999999999997</v>
      </c>
      <c r="L3230" s="24">
        <f>SUMIFS(PASTE_FLEX_TRACKER!$D:$D,PASTE_FLEX_TRACKER!$F:$F,MAIN!$A3230,PASTE_FLEX_TRACKER!$B:$B,MAIN!$D3230)-SUMIFS(PASTE_FLEX_TRACKER!$D:$D,PASTE_FLEX_TRACKER!$C:$C,MAIN!$A3230,PASTE_FLEX_TRACKER!$B:$B,MAIN!$D3230)</f>
        <v>0</v>
      </c>
      <c r="M3230" s="24">
        <f>IFERROR(-VLOOKUP(D3230,SQ!$A$19:$CC$52,HLOOKUP(MAIN!A3230,SQ!$B$18:$CC$56,39,FALSE),FALSE),"n/a")</f>
        <v>0</v>
      </c>
      <c r="N3230" s="46" t="s">
        <v>563</v>
      </c>
      <c r="O3230" s="46">
        <f>SUMIFS(MAN_ADJ!$L:$L,MAN_ADJ!$K:$K,MAIN!$D3230,MAN_ADJ!$J:$J,MAIN!$S3230)</f>
        <v>0</v>
      </c>
      <c r="P3230" s="25">
        <f t="shared" si="923"/>
        <v>6.8369999999999997</v>
      </c>
      <c r="Q3230" s="28">
        <f t="shared" si="904"/>
        <v>4.4067884006780668E-2</v>
      </c>
      <c r="R3230" s="38">
        <f t="shared" si="914"/>
        <v>148.31</v>
      </c>
      <c r="S3230" s="17" t="s">
        <v>286</v>
      </c>
    </row>
    <row r="3231" spans="1:19" x14ac:dyDescent="0.25">
      <c r="A3231" s="17" t="s">
        <v>286</v>
      </c>
      <c r="B3231" s="17" t="s">
        <v>93</v>
      </c>
      <c r="C3231" s="17" t="s">
        <v>287</v>
      </c>
      <c r="D3231" s="17" t="s">
        <v>98</v>
      </c>
      <c r="E3231" s="24">
        <f>IF(U3231="SC",SUMIFS(SC!F:F,SC!A:A,MAIN!D3231,SC!B:B,MAIN!A3231),SUMIFS(Allocations!$H:$H,Allocations!$A:$A,MAIN!$A3231,Allocations!$B:$B,MAIN!$D3231))</f>
        <v>284.2</v>
      </c>
      <c r="F3231" s="24">
        <f>IF(U3231="SC",SUMIFS(SC!J:J,SC!A:A,MAIN!D3231,SC!B:B,MAIN!A3231),SUMIFS(Allocations!M:M,Allocations!A:A,MAIN!A3231,Allocations!B:B,MAIN!D3231))</f>
        <v>5.1999999999999998E-2</v>
      </c>
      <c r="G3231" s="24">
        <f t="shared" si="921"/>
        <v>284.25200000000001</v>
      </c>
      <c r="H3231" s="24">
        <f>IFERROR(VLOOKUP(S3231,Swaps_wk!$A$2:$AP$151,HLOOKUP(MAIN!D3231,Swaps_wk!$B$2:$AP$151,150,FALSE),FALSE),0)</f>
        <v>0</v>
      </c>
      <c r="I3231" s="24">
        <f>SUMIFS(PASTE_DQS_TRACKER!$D:$D,PASTE_DQS_TRACKER!$C:$C,MAIN!$A3231,PASTE_DQS_TRACKER!$B:$B,MAIN!$D3231)-SUMIFS(PASTE_DQS_TRACKER!$D:$D,PASTE_DQS_TRACKER!$C:$C,MAIN!A3231,PASTE_DQS_TRACKER!$E:$E,MAIN!$D3231)</f>
        <v>24.1</v>
      </c>
      <c r="J3231" s="25">
        <f t="shared" si="922"/>
        <v>308.35200000000003</v>
      </c>
      <c r="K3231" s="24">
        <f>IFERROR(IF(V3231="Flex",0,IF(D3231=$D$30,VLOOKUP(A3231,MMO_o10M_lease!$A$1:$F$51,5,FALSE),IF(D3231=$D$26,VLOOKUP(D3231,LANDINGS!$A$3:$BR$40,HLOOKUP(A3231,LANDINGS!$B$1:$CF$42,42,FALSE),FALSE)-IFERROR(VLOOKUP(A3231,MMO_o10M_lease!$A$1:$F$38,5,FALSE),0),VLOOKUP(D3231,LANDINGS!$A$3:$CF$40,HLOOKUP(A3231,LANDINGS!$B$1:$CF$42,42,FALSE),FALSE)))),0)</f>
        <v>3.0390000000000001</v>
      </c>
      <c r="L3231" s="24">
        <f>SUMIFS(PASTE_FLEX_TRACKER!$D:$D,PASTE_FLEX_TRACKER!$F:$F,MAIN!$A3231,PASTE_FLEX_TRACKER!$B:$B,MAIN!$D3231)-SUMIFS(PASTE_FLEX_TRACKER!$D:$D,PASTE_FLEX_TRACKER!$C:$C,MAIN!$A3231,PASTE_FLEX_TRACKER!$B:$B,MAIN!$D3231)</f>
        <v>0</v>
      </c>
      <c r="M3231" s="24">
        <f>IFERROR(-VLOOKUP(D3231,SQ!$A$19:$CC$52,HLOOKUP(MAIN!A3231,SQ!$B$18:$CC$56,39,FALSE),FALSE),"n/a")</f>
        <v>0</v>
      </c>
      <c r="N3231" s="46" t="s">
        <v>563</v>
      </c>
      <c r="O3231" s="46">
        <f>SUMIFS(MAN_ADJ!$L:$L,MAN_ADJ!$K:$K,MAIN!$D3231,MAN_ADJ!$J:$J,MAIN!$S3231)</f>
        <v>0</v>
      </c>
      <c r="P3231" s="25">
        <f t="shared" si="923"/>
        <v>3.0390000000000001</v>
      </c>
      <c r="Q3231" s="28">
        <f t="shared" si="904"/>
        <v>9.855619551681195E-3</v>
      </c>
      <c r="R3231" s="38">
        <f t="shared" si="914"/>
        <v>305.31300000000005</v>
      </c>
      <c r="S3231" s="17" t="s">
        <v>286</v>
      </c>
    </row>
    <row r="3232" spans="1:19" x14ac:dyDescent="0.25">
      <c r="A3232" s="17" t="s">
        <v>286</v>
      </c>
      <c r="B3232" s="17" t="s">
        <v>93</v>
      </c>
      <c r="C3232" s="17" t="s">
        <v>287</v>
      </c>
      <c r="D3232" s="17" t="s">
        <v>99</v>
      </c>
      <c r="E3232" s="24">
        <f>IF(U3232="SC",SUMIFS(SC!F:F,SC!A:A,MAIN!D3232,SC!B:B,MAIN!A3232),SUMIFS(Allocations!$H:$H,Allocations!$A:$A,MAIN!$A3232,Allocations!$B:$B,MAIN!$D3232))</f>
        <v>6.3519999999999994</v>
      </c>
      <c r="F3232" s="24">
        <f>IF(U3232="SC",SUMIFS(SC!J:J,SC!A:A,MAIN!D3232,SC!B:B,MAIN!A3232),SUMIFS(Allocations!M:M,Allocations!A:A,MAIN!A3232,Allocations!B:B,MAIN!D3232))</f>
        <v>0</v>
      </c>
      <c r="G3232" s="24">
        <f t="shared" si="921"/>
        <v>6.3519999999999994</v>
      </c>
      <c r="H3232" s="24">
        <f>IFERROR(VLOOKUP(S3232,Swaps_wk!$A$2:$AP$151,HLOOKUP(MAIN!D3232,Swaps_wk!$B$2:$AP$151,150,FALSE),FALSE),0)</f>
        <v>0</v>
      </c>
      <c r="I3232" s="24">
        <f>SUMIFS(PASTE_DQS_TRACKER!$D:$D,PASTE_DQS_TRACKER!$C:$C,MAIN!$A3232,PASTE_DQS_TRACKER!$B:$B,MAIN!$D3232)-SUMIFS(PASTE_DQS_TRACKER!$D:$D,PASTE_DQS_TRACKER!$C:$C,MAIN!A3232,PASTE_DQS_TRACKER!$E:$E,MAIN!$D3232)</f>
        <v>0</v>
      </c>
      <c r="J3232" s="25">
        <f t="shared" si="922"/>
        <v>6.3519999999999994</v>
      </c>
      <c r="K3232" s="24">
        <f>IFERROR(IF(V3232="Flex",0,IF(D3232=$D$30,VLOOKUP(A3232,MMO_o10M_lease!$A$1:$F$51,5,FALSE),IF(D3232=$D$26,VLOOKUP(D3232,LANDINGS!$A$3:$BR$40,HLOOKUP(A3232,LANDINGS!$B$1:$CF$42,42,FALSE),FALSE)-IFERROR(VLOOKUP(A3232,MMO_o10M_lease!$A$1:$F$38,5,FALSE),0),VLOOKUP(D3232,LANDINGS!$A$3:$CF$40,HLOOKUP(A3232,LANDINGS!$B$1:$CF$42,42,FALSE),FALSE)))),0)</f>
        <v>0</v>
      </c>
      <c r="L3232" s="24">
        <f>SUMIFS(PASTE_FLEX_TRACKER!$D:$D,PASTE_FLEX_TRACKER!$F:$F,MAIN!$A3232,PASTE_FLEX_TRACKER!$B:$B,MAIN!$D3232)-SUMIFS(PASTE_FLEX_TRACKER!$D:$D,PASTE_FLEX_TRACKER!$C:$C,MAIN!$A3232,PASTE_FLEX_TRACKER!$B:$B,MAIN!$D3232)</f>
        <v>0</v>
      </c>
      <c r="M3232" s="24">
        <f>IFERROR(-VLOOKUP(D3232,SQ!$A$19:$CC$52,HLOOKUP(MAIN!A3232,SQ!$B$18:$CC$56,39,FALSE),FALSE),"n/a")</f>
        <v>0</v>
      </c>
      <c r="N3232" s="46" t="s">
        <v>563</v>
      </c>
      <c r="O3232" s="46">
        <f>SUMIFS(MAN_ADJ!$L:$L,MAN_ADJ!$K:$K,MAIN!$D3232,MAN_ADJ!$J:$J,MAIN!$S3232)</f>
        <v>0</v>
      </c>
      <c r="P3232" s="25">
        <f t="shared" si="923"/>
        <v>0</v>
      </c>
      <c r="Q3232" s="28">
        <f t="shared" si="904"/>
        <v>0</v>
      </c>
      <c r="R3232" s="38">
        <f t="shared" si="914"/>
        <v>6.3519999999999994</v>
      </c>
      <c r="S3232" s="17" t="s">
        <v>286</v>
      </c>
    </row>
    <row r="3233" spans="1:19" x14ac:dyDescent="0.25">
      <c r="A3233" s="17" t="s">
        <v>286</v>
      </c>
      <c r="B3233" s="17" t="s">
        <v>93</v>
      </c>
      <c r="C3233" s="17" t="s">
        <v>287</v>
      </c>
      <c r="D3233" s="17" t="s">
        <v>100</v>
      </c>
      <c r="E3233" s="24">
        <f>IF(U3233="SC",SUMIFS(SC!F:F,SC!A:A,MAIN!D3233,SC!B:B,MAIN!A3233),SUMIFS(Allocations!$H:$H,Allocations!$A:$A,MAIN!$A3233,Allocations!$B:$B,MAIN!$D3233))</f>
        <v>86.513999999999996</v>
      </c>
      <c r="F3233" s="24">
        <f>IF(U3233="SC",SUMIFS(SC!J:J,SC!A:A,MAIN!D3233,SC!B:B,MAIN!A3233),SUMIFS(Allocations!M:M,Allocations!A:A,MAIN!A3233,Allocations!B:B,MAIN!D3233))</f>
        <v>0</v>
      </c>
      <c r="G3233" s="24">
        <f t="shared" si="921"/>
        <v>86.513999999999996</v>
      </c>
      <c r="H3233" s="24">
        <f>IFERROR(VLOOKUP(S3233,Swaps_wk!$A$2:$AP$151,HLOOKUP(MAIN!D3233,Swaps_wk!$B$2:$AP$151,150,FALSE),FALSE),0)</f>
        <v>0</v>
      </c>
      <c r="I3233" s="24">
        <f>SUMIFS(PASTE_DQS_TRACKER!$D:$D,PASTE_DQS_TRACKER!$C:$C,MAIN!$A3233,PASTE_DQS_TRACKER!$B:$B,MAIN!$D3233)-SUMIFS(PASTE_DQS_TRACKER!$D:$D,PASTE_DQS_TRACKER!$C:$C,MAIN!A3233,PASTE_DQS_TRACKER!$E:$E,MAIN!$D3233)</f>
        <v>-0.1</v>
      </c>
      <c r="J3233" s="25">
        <f t="shared" si="922"/>
        <v>86.414000000000001</v>
      </c>
      <c r="K3233" s="24">
        <f>IFERROR(IF(V3233="Flex",0,IF(D3233=$D$30,VLOOKUP(A3233,MMO_o10M_lease!$A$1:$F$51,5,FALSE),IF(D3233=$D$26,VLOOKUP(D3233,LANDINGS!$A$3:$BR$40,HLOOKUP(A3233,LANDINGS!$B$1:$CF$42,42,FALSE),FALSE)-IFERROR(VLOOKUP(A3233,MMO_o10M_lease!$A$1:$F$38,5,FALSE),0),VLOOKUP(D3233,LANDINGS!$A$3:$CF$40,HLOOKUP(A3233,LANDINGS!$B$1:$CF$42,42,FALSE),FALSE)))),0)</f>
        <v>7.4999999999999997E-2</v>
      </c>
      <c r="L3233" s="24">
        <f>SUMIFS(PASTE_FLEX_TRACKER!$D:$D,PASTE_FLEX_TRACKER!$F:$F,MAIN!$A3233,PASTE_FLEX_TRACKER!$B:$B,MAIN!$D3233)-SUMIFS(PASTE_FLEX_TRACKER!$D:$D,PASTE_FLEX_TRACKER!$C:$C,MAIN!$A3233,PASTE_FLEX_TRACKER!$B:$B,MAIN!$D3233)</f>
        <v>0</v>
      </c>
      <c r="M3233" s="24">
        <f>IFERROR(-VLOOKUP(D3233,SQ!$A$19:$CC$52,HLOOKUP(MAIN!A3233,SQ!$B$18:$CC$56,39,FALSE),FALSE),"n/a")</f>
        <v>0</v>
      </c>
      <c r="N3233" s="46" t="s">
        <v>563</v>
      </c>
      <c r="O3233" s="46">
        <f>SUMIFS(MAN_ADJ!$L:$L,MAN_ADJ!$K:$K,MAIN!$D3233,MAN_ADJ!$J:$J,MAIN!$S3233)</f>
        <v>0</v>
      </c>
      <c r="P3233" s="25">
        <f t="shared" si="923"/>
        <v>7.4999999999999997E-2</v>
      </c>
      <c r="Q3233" s="28">
        <f t="shared" ref="Q3233:Q3298" si="924">IFERROR(P3233/J3233,"n/a")</f>
        <v>8.6791492119332508E-4</v>
      </c>
      <c r="R3233" s="38">
        <f t="shared" si="914"/>
        <v>86.338999999999999</v>
      </c>
      <c r="S3233" s="17" t="s">
        <v>286</v>
      </c>
    </row>
    <row r="3234" spans="1:19" x14ac:dyDescent="0.25">
      <c r="A3234" s="17" t="s">
        <v>286</v>
      </c>
      <c r="B3234" s="17" t="s">
        <v>93</v>
      </c>
      <c r="C3234" s="17" t="s">
        <v>287</v>
      </c>
      <c r="D3234" s="17" t="s">
        <v>101</v>
      </c>
      <c r="E3234" s="24">
        <f>IF(U3234="SC",SUMIFS(SC!F:F,SC!A:A,MAIN!D3234,SC!B:B,MAIN!A3234),SUMIFS(Allocations!$H:$H,Allocations!$A:$A,MAIN!$A3234,Allocations!$B:$B,MAIN!$D3234))</f>
        <v>33.4</v>
      </c>
      <c r="F3234" s="24">
        <f>IF(U3234="SC",SUMIFS(SC!J:J,SC!A:A,MAIN!D3234,SC!B:B,MAIN!A3234),SUMIFS(Allocations!M:M,Allocations!A:A,MAIN!A3234,Allocations!B:B,MAIN!D3234))</f>
        <v>0</v>
      </c>
      <c r="G3234" s="24">
        <f t="shared" si="921"/>
        <v>33.4</v>
      </c>
      <c r="H3234" s="24">
        <f>IFERROR(VLOOKUP(S3234,Swaps_wk!$A$2:$AP$151,HLOOKUP(MAIN!D3234,Swaps_wk!$B$2:$AP$151,150,FALSE),FALSE),0)</f>
        <v>0</v>
      </c>
      <c r="I3234" s="24">
        <f>SUMIFS(PASTE_DQS_TRACKER!$D:$D,PASTE_DQS_TRACKER!$C:$C,MAIN!$A3234,PASTE_DQS_TRACKER!$B:$B,MAIN!$D3234)-SUMIFS(PASTE_DQS_TRACKER!$D:$D,PASTE_DQS_TRACKER!$C:$C,MAIN!A3234,PASTE_DQS_TRACKER!$E:$E,MAIN!$D3234)</f>
        <v>-30.6</v>
      </c>
      <c r="J3234" s="25">
        <f t="shared" si="922"/>
        <v>2.7999999999999972</v>
      </c>
      <c r="K3234" s="24">
        <f>IFERROR(IF(V3234="Flex",0,IF(D3234=$D$30,VLOOKUP(A3234,MMO_o10M_lease!$A$1:$F$51,5,FALSE),IF(D3234=$D$26,VLOOKUP(D3234,LANDINGS!$A$3:$BR$40,HLOOKUP(A3234,LANDINGS!$B$1:$CF$42,42,FALSE),FALSE)-IFERROR(VLOOKUP(A3234,MMO_o10M_lease!$A$1:$F$38,5,FALSE),0),VLOOKUP(D3234,LANDINGS!$A$3:$CF$40,HLOOKUP(A3234,LANDINGS!$B$1:$CF$42,42,FALSE),FALSE)))),0)</f>
        <v>0</v>
      </c>
      <c r="L3234" s="24">
        <f>SUMIFS(PASTE_FLEX_TRACKER!$D:$D,PASTE_FLEX_TRACKER!$F:$F,MAIN!$A3234,PASTE_FLEX_TRACKER!$B:$B,MAIN!$D3234)-SUMIFS(PASTE_FLEX_TRACKER!$D:$D,PASTE_FLEX_TRACKER!$C:$C,MAIN!$A3234,PASTE_FLEX_TRACKER!$B:$B,MAIN!$D3234)</f>
        <v>0</v>
      </c>
      <c r="M3234" s="24">
        <f>IFERROR(-VLOOKUP(D3234,SQ!$A$19:$CC$52,HLOOKUP(MAIN!A3234,SQ!$B$18:$CC$56,39,FALSE),FALSE),"n/a")</f>
        <v>0</v>
      </c>
      <c r="N3234" s="46" t="s">
        <v>563</v>
      </c>
      <c r="O3234" s="46">
        <f>SUMIFS(MAN_ADJ!$L:$L,MAN_ADJ!$K:$K,MAIN!$D3234,MAN_ADJ!$J:$J,MAIN!$S3234)</f>
        <v>0</v>
      </c>
      <c r="P3234" s="25">
        <f t="shared" si="923"/>
        <v>0</v>
      </c>
      <c r="Q3234" s="28">
        <f t="shared" si="924"/>
        <v>0</v>
      </c>
      <c r="R3234" s="38">
        <f t="shared" si="914"/>
        <v>2.7999999999999972</v>
      </c>
      <c r="S3234" s="17" t="s">
        <v>286</v>
      </c>
    </row>
    <row r="3235" spans="1:19" x14ac:dyDescent="0.25">
      <c r="A3235" s="17" t="s">
        <v>286</v>
      </c>
      <c r="B3235" s="17" t="s">
        <v>93</v>
      </c>
      <c r="C3235" s="17" t="s">
        <v>287</v>
      </c>
      <c r="D3235" s="17" t="s">
        <v>102</v>
      </c>
      <c r="E3235" s="24">
        <f>IF(U3235="SC",SUMIFS(SC!F:F,SC!A:A,MAIN!D3235,SC!B:B,MAIN!A3235),SUMIFS(Allocations!$H:$H,Allocations!$A:$A,MAIN!$A3235,Allocations!$B:$B,MAIN!$D3235))</f>
        <v>0</v>
      </c>
      <c r="F3235" s="24">
        <f>IF(U3235="SC",SUMIFS(SC!J:J,SC!A:A,MAIN!D3235,SC!B:B,MAIN!A3235),SUMIFS(Allocations!M:M,Allocations!A:A,MAIN!A3235,Allocations!B:B,MAIN!D3235))</f>
        <v>1E-3</v>
      </c>
      <c r="G3235" s="24">
        <f t="shared" si="921"/>
        <v>1E-3</v>
      </c>
      <c r="H3235" s="24">
        <f>IFERROR(VLOOKUP(S3235,Swaps_wk!$A$2:$AP$151,HLOOKUP(MAIN!D3235,Swaps_wk!$B$2:$AP$151,150,FALSE),FALSE),0)</f>
        <v>0</v>
      </c>
      <c r="I3235" s="24">
        <f>SUMIFS(PASTE_DQS_TRACKER!$D:$D,PASTE_DQS_TRACKER!$C:$C,MAIN!$A3235,PASTE_DQS_TRACKER!$B:$B,MAIN!$D3235)-SUMIFS(PASTE_DQS_TRACKER!$D:$D,PASTE_DQS_TRACKER!$C:$C,MAIN!A3235,PASTE_DQS_TRACKER!$E:$E,MAIN!$D3235)</f>
        <v>0</v>
      </c>
      <c r="J3235" s="25">
        <f t="shared" si="922"/>
        <v>1E-3</v>
      </c>
      <c r="K3235" s="24">
        <f>IFERROR(IF(V3235="Flex",0,IF(D3235=$D$30,VLOOKUP(A3235,MMO_o10M_lease!$A$1:$F$51,5,FALSE),IF(D3235=$D$26,VLOOKUP(D3235,LANDINGS!$A$3:$BR$40,HLOOKUP(A3235,LANDINGS!$B$1:$CF$42,42,FALSE),FALSE)-IFERROR(VLOOKUP(A3235,MMO_o10M_lease!$A$1:$F$38,5,FALSE),0),VLOOKUP(D3235,LANDINGS!$A$3:$CF$40,HLOOKUP(A3235,LANDINGS!$B$1:$CF$42,42,FALSE),FALSE)))),0)</f>
        <v>0</v>
      </c>
      <c r="L3235" s="24">
        <f>SUMIFS(PASTE_FLEX_TRACKER!$D:$D,PASTE_FLEX_TRACKER!$F:$F,MAIN!$A3235,PASTE_FLEX_TRACKER!$B:$B,MAIN!$D3235)-SUMIFS(PASTE_FLEX_TRACKER!$D:$D,PASTE_FLEX_TRACKER!$C:$C,MAIN!$A3235,PASTE_FLEX_TRACKER!$B:$B,MAIN!$D3235)</f>
        <v>0</v>
      </c>
      <c r="M3235" s="24">
        <f>IFERROR(-VLOOKUP(D3235,SQ!$A$19:$CC$52,HLOOKUP(MAIN!A3235,SQ!$B$18:$CC$56,39,FALSE),FALSE),"n/a")</f>
        <v>0</v>
      </c>
      <c r="N3235" s="46" t="s">
        <v>563</v>
      </c>
      <c r="O3235" s="46">
        <f>SUMIFS(MAN_ADJ!$L:$L,MAN_ADJ!$K:$K,MAIN!$D3235,MAN_ADJ!$J:$J,MAIN!$S3235)</f>
        <v>0</v>
      </c>
      <c r="P3235" s="25">
        <f t="shared" si="923"/>
        <v>0</v>
      </c>
      <c r="Q3235" s="28">
        <f t="shared" si="924"/>
        <v>0</v>
      </c>
      <c r="R3235" s="38">
        <f t="shared" si="914"/>
        <v>1E-3</v>
      </c>
      <c r="S3235" s="17" t="s">
        <v>286</v>
      </c>
    </row>
    <row r="3236" spans="1:19" x14ac:dyDescent="0.25">
      <c r="A3236" s="17" t="s">
        <v>286</v>
      </c>
      <c r="B3236" s="17" t="s">
        <v>93</v>
      </c>
      <c r="C3236" s="17" t="s">
        <v>287</v>
      </c>
      <c r="D3236" s="17" t="s">
        <v>103</v>
      </c>
      <c r="E3236" s="24">
        <f>IF(U3236="SC",SUMIFS(SC!F:F,SC!A:A,MAIN!D3236,SC!B:B,MAIN!A3236),SUMIFS(Allocations!$H:$H,Allocations!$A:$A,MAIN!$A3236,Allocations!$B:$B,MAIN!$D3236))</f>
        <v>0</v>
      </c>
      <c r="F3236" s="24">
        <f>IF(U3236="SC",SUMIFS(SC!J:J,SC!A:A,MAIN!D3236,SC!B:B,MAIN!A3236),SUMIFS(Allocations!M:M,Allocations!A:A,MAIN!A3236,Allocations!B:B,MAIN!D3236))</f>
        <v>0</v>
      </c>
      <c r="G3236" s="24">
        <f t="shared" si="921"/>
        <v>0</v>
      </c>
      <c r="H3236" s="24">
        <f>IFERROR(VLOOKUP(S3236,Swaps_wk!$A$2:$AP$151,HLOOKUP(MAIN!D3236,Swaps_wk!$B$2:$AP$151,150,FALSE),FALSE),0)</f>
        <v>0</v>
      </c>
      <c r="I3236" s="24">
        <f>SUMIFS(PASTE_DQS_TRACKER!$D:$D,PASTE_DQS_TRACKER!$C:$C,MAIN!$A3236,PASTE_DQS_TRACKER!$B:$B,MAIN!$D3236)-SUMIFS(PASTE_DQS_TRACKER!$D:$D,PASTE_DQS_TRACKER!$C:$C,MAIN!A3236,PASTE_DQS_TRACKER!$E:$E,MAIN!$D3236)</f>
        <v>0</v>
      </c>
      <c r="J3236" s="25">
        <f t="shared" si="922"/>
        <v>0</v>
      </c>
      <c r="K3236" s="24">
        <f>IFERROR(IF(V3236="Flex",0,IF(D3236=$D$30,VLOOKUP(A3236,MMO_o10M_lease!$A$1:$F$51,5,FALSE),IF(D3236=$D$26,VLOOKUP(D3236,LANDINGS!$A$3:$BR$40,HLOOKUP(A3236,LANDINGS!$B$1:$CF$42,42,FALSE),FALSE)-IFERROR(VLOOKUP(A3236,MMO_o10M_lease!$A$1:$F$38,5,FALSE),0),VLOOKUP(D3236,LANDINGS!$A$3:$CF$40,HLOOKUP(A3236,LANDINGS!$B$1:$CF$42,42,FALSE),FALSE)))),0)</f>
        <v>0</v>
      </c>
      <c r="L3236" s="24">
        <f>SUMIFS(PASTE_FLEX_TRACKER!$D:$D,PASTE_FLEX_TRACKER!$F:$F,MAIN!$A3236,PASTE_FLEX_TRACKER!$B:$B,MAIN!$D3236)-SUMIFS(PASTE_FLEX_TRACKER!$D:$D,PASTE_FLEX_TRACKER!$C:$C,MAIN!$A3236,PASTE_FLEX_TRACKER!$B:$B,MAIN!$D3236)</f>
        <v>0</v>
      </c>
      <c r="M3236" s="24">
        <f>IFERROR(-VLOOKUP(D3236,SQ!$A$19:$CC$52,HLOOKUP(MAIN!A3236,SQ!$B$18:$CC$56,39,FALSE),FALSE),"n/a")</f>
        <v>0</v>
      </c>
      <c r="N3236" s="46" t="s">
        <v>563</v>
      </c>
      <c r="O3236" s="46">
        <f>SUMIFS(MAN_ADJ!$L:$L,MAN_ADJ!$K:$K,MAIN!$D3236,MAN_ADJ!$J:$J,MAIN!$S3236)</f>
        <v>0</v>
      </c>
      <c r="P3236" s="25">
        <f t="shared" si="923"/>
        <v>0</v>
      </c>
      <c r="Q3236" s="28" t="str">
        <f t="shared" si="924"/>
        <v>n/a</v>
      </c>
      <c r="R3236" s="38">
        <f t="shared" si="914"/>
        <v>0</v>
      </c>
      <c r="S3236" s="17" t="s">
        <v>286</v>
      </c>
    </row>
    <row r="3237" spans="1:19" x14ac:dyDescent="0.25">
      <c r="A3237" s="17" t="s">
        <v>286</v>
      </c>
      <c r="B3237" s="17" t="s">
        <v>93</v>
      </c>
      <c r="C3237" s="17" t="s">
        <v>287</v>
      </c>
      <c r="D3237" s="17" t="s">
        <v>104</v>
      </c>
      <c r="E3237" s="24">
        <f>IF(U3237="SC",SUMIFS(SC!F:F,SC!A:A,MAIN!D3237,SC!B:B,MAIN!A3237),SUMIFS(Allocations!$H:$H,Allocations!$A:$A,MAIN!$A3237,Allocations!$B:$B,MAIN!$D3237))</f>
        <v>135.19999999999999</v>
      </c>
      <c r="F3237" s="24">
        <f>IF(U3237="SC",SUMIFS(SC!J:J,SC!A:A,MAIN!D3237,SC!B:B,MAIN!A3237),SUMIFS(Allocations!M:M,Allocations!A:A,MAIN!A3237,Allocations!B:B,MAIN!D3237))</f>
        <v>0.33300000000000002</v>
      </c>
      <c r="G3237" s="24">
        <f t="shared" si="921"/>
        <v>135.53299999999999</v>
      </c>
      <c r="H3237" s="24">
        <f>IFERROR(VLOOKUP(S3237,Swaps_wk!$A$2:$AP$151,HLOOKUP(MAIN!D3237,Swaps_wk!$B$2:$AP$151,150,FALSE),FALSE),0)</f>
        <v>0</v>
      </c>
      <c r="I3237" s="24">
        <f>SUMIFS(PASTE_DQS_TRACKER!$D:$D,PASTE_DQS_TRACKER!$C:$C,MAIN!$A3237,PASTE_DQS_TRACKER!$B:$B,MAIN!$D3237)-SUMIFS(PASTE_DQS_TRACKER!$D:$D,PASTE_DQS_TRACKER!$C:$C,MAIN!A3237,PASTE_DQS_TRACKER!$E:$E,MAIN!$D3237)</f>
        <v>37</v>
      </c>
      <c r="J3237" s="25">
        <f t="shared" si="922"/>
        <v>172.53299999999999</v>
      </c>
      <c r="K3237" s="24">
        <f>IFERROR(IF(V3237="Flex",0,IF(D3237=$D$30,VLOOKUP(A3237,MMO_o10M_lease!$A$1:$F$51,5,FALSE),IF(D3237=$D$26,VLOOKUP(D3237,LANDINGS!$A$3:$BR$40,HLOOKUP(A3237,LANDINGS!$B$1:$CF$42,42,FALSE),FALSE)-IFERROR(VLOOKUP(A3237,MMO_o10M_lease!$A$1:$F$38,5,FALSE),0),VLOOKUP(D3237,LANDINGS!$A$3:$CF$40,HLOOKUP(A3237,LANDINGS!$B$1:$CF$42,42,FALSE),FALSE)))),0)</f>
        <v>0</v>
      </c>
      <c r="L3237" s="24">
        <f>SUMIFS(PASTE_FLEX_TRACKER!$D:$D,PASTE_FLEX_TRACKER!$F:$F,MAIN!$A3237,PASTE_FLEX_TRACKER!$B:$B,MAIN!$D3237)-SUMIFS(PASTE_FLEX_TRACKER!$D:$D,PASTE_FLEX_TRACKER!$C:$C,MAIN!$A3237,PASTE_FLEX_TRACKER!$B:$B,MAIN!$D3237)</f>
        <v>0</v>
      </c>
      <c r="M3237" s="24">
        <f>IFERROR(-VLOOKUP(D3237,SQ!$A$19:$CC$52,HLOOKUP(MAIN!A3237,SQ!$B$18:$CC$56,39,FALSE),FALSE),"n/a")</f>
        <v>0</v>
      </c>
      <c r="N3237" s="46" t="s">
        <v>563</v>
      </c>
      <c r="O3237" s="46">
        <f>SUMIFS(MAN_ADJ!$L:$L,MAN_ADJ!$K:$K,MAIN!$D3237,MAN_ADJ!$J:$J,MAIN!$S3237)</f>
        <v>0</v>
      </c>
      <c r="P3237" s="25">
        <f t="shared" si="923"/>
        <v>0</v>
      </c>
      <c r="Q3237" s="28">
        <f t="shared" si="924"/>
        <v>0</v>
      </c>
      <c r="R3237" s="38">
        <f t="shared" si="914"/>
        <v>172.53299999999999</v>
      </c>
      <c r="S3237" s="17" t="s">
        <v>286</v>
      </c>
    </row>
    <row r="3238" spans="1:19" x14ac:dyDescent="0.25">
      <c r="A3238" s="17" t="s">
        <v>286</v>
      </c>
      <c r="B3238" s="17" t="s">
        <v>93</v>
      </c>
      <c r="C3238" s="17" t="s">
        <v>287</v>
      </c>
      <c r="D3238" s="17" t="s">
        <v>105</v>
      </c>
      <c r="E3238" s="24">
        <f>IF(U3238="SC",SUMIFS(SC!F:F,SC!A:A,MAIN!D3238,SC!B:B,MAIN!A3238),SUMIFS(Allocations!$H:$H,Allocations!$A:$A,MAIN!$A3238,Allocations!$B:$B,MAIN!$D3238))</f>
        <v>123.155</v>
      </c>
      <c r="F3238" s="24">
        <f>IF(U3238="SC",SUMIFS(SC!J:J,SC!A:A,MAIN!D3238,SC!B:B,MAIN!A3238),SUMIFS(Allocations!M:M,Allocations!A:A,MAIN!A3238,Allocations!B:B,MAIN!D3238))</f>
        <v>0.108</v>
      </c>
      <c r="G3238" s="24">
        <f t="shared" si="921"/>
        <v>123.26300000000001</v>
      </c>
      <c r="H3238" s="24">
        <f>IFERROR(VLOOKUP(S3238,Swaps_wk!$A$2:$AP$151,HLOOKUP(MAIN!D3238,Swaps_wk!$B$2:$AP$151,150,FALSE),FALSE),0)</f>
        <v>0</v>
      </c>
      <c r="I3238" s="24">
        <f>SUMIFS(PASTE_DQS_TRACKER!$D:$D,PASTE_DQS_TRACKER!$C:$C,MAIN!$A3238,PASTE_DQS_TRACKER!$B:$B,MAIN!$D3238)-SUMIFS(PASTE_DQS_TRACKER!$D:$D,PASTE_DQS_TRACKER!$C:$C,MAIN!A3238,PASTE_DQS_TRACKER!$E:$E,MAIN!$D3238)</f>
        <v>-38.9</v>
      </c>
      <c r="J3238" s="25">
        <f t="shared" si="922"/>
        <v>84.363</v>
      </c>
      <c r="K3238" s="24">
        <f>IFERROR(IF(V3238="Flex",0,IF(D3238=$D$30,VLOOKUP(A3238,MMO_o10M_lease!$A$1:$F$51,5,FALSE),IF(D3238=$D$26,VLOOKUP(D3238,LANDINGS!$A$3:$BR$40,HLOOKUP(A3238,LANDINGS!$B$1:$CF$42,42,FALSE),FALSE)-IFERROR(VLOOKUP(A3238,MMO_o10M_lease!$A$1:$F$38,5,FALSE),0),VLOOKUP(D3238,LANDINGS!$A$3:$CF$40,HLOOKUP(A3238,LANDINGS!$B$1:$CF$42,42,FALSE),FALSE)))),0)</f>
        <v>4.8570000000000002</v>
      </c>
      <c r="L3238" s="24">
        <f>SUMIFS(PASTE_FLEX_TRACKER!$D:$D,PASTE_FLEX_TRACKER!$F:$F,MAIN!$A3238,PASTE_FLEX_TRACKER!$B:$B,MAIN!$D3238)-SUMIFS(PASTE_FLEX_TRACKER!$D:$D,PASTE_FLEX_TRACKER!$C:$C,MAIN!$A3238,PASTE_FLEX_TRACKER!$B:$B,MAIN!$D3238)</f>
        <v>0</v>
      </c>
      <c r="M3238" s="24">
        <f>IFERROR(-VLOOKUP(D3238,SQ!$A$19:$CC$52,HLOOKUP(MAIN!A3238,SQ!$B$18:$CC$56,39,FALSE),FALSE),"n/a")</f>
        <v>0</v>
      </c>
      <c r="N3238" s="46" t="s">
        <v>563</v>
      </c>
      <c r="O3238" s="46">
        <f>SUMIFS(MAN_ADJ!$L:$L,MAN_ADJ!$K:$K,MAIN!$D3238,MAN_ADJ!$J:$J,MAIN!$S3238)</f>
        <v>0</v>
      </c>
      <c r="P3238" s="25">
        <f t="shared" si="923"/>
        <v>4.8570000000000002</v>
      </c>
      <c r="Q3238" s="28">
        <f t="shared" si="924"/>
        <v>5.7572632552185206E-2</v>
      </c>
      <c r="R3238" s="38">
        <f t="shared" si="914"/>
        <v>79.506</v>
      </c>
      <c r="S3238" s="17" t="s">
        <v>286</v>
      </c>
    </row>
    <row r="3239" spans="1:19" x14ac:dyDescent="0.25">
      <c r="A3239" s="17" t="s">
        <v>286</v>
      </c>
      <c r="B3239" s="17" t="s">
        <v>93</v>
      </c>
      <c r="C3239" s="17" t="s">
        <v>287</v>
      </c>
      <c r="D3239" s="17" t="s">
        <v>106</v>
      </c>
      <c r="E3239" s="24">
        <f>IF(U3239="SC",SUMIFS(SC!F:F,SC!A:A,MAIN!D3239,SC!B:B,MAIN!A3239),SUMIFS(Allocations!$H:$H,Allocations!$A:$A,MAIN!$A3239,Allocations!$B:$B,MAIN!$D3239))</f>
        <v>135.958</v>
      </c>
      <c r="F3239" s="24">
        <f>IF(U3239="SC",SUMIFS(SC!J:J,SC!A:A,MAIN!D3239,SC!B:B,MAIN!A3239),SUMIFS(Allocations!M:M,Allocations!A:A,MAIN!A3239,Allocations!B:B,MAIN!D3239))</f>
        <v>0.20899999999999999</v>
      </c>
      <c r="G3239" s="24">
        <f t="shared" si="921"/>
        <v>136.167</v>
      </c>
      <c r="H3239" s="24">
        <f>IFERROR(VLOOKUP(S3239,Swaps_wk!$A$2:$AP$151,HLOOKUP(MAIN!D3239,Swaps_wk!$B$2:$AP$151,150,FALSE),FALSE),0)</f>
        <v>0</v>
      </c>
      <c r="I3239" s="24">
        <f>SUMIFS(PASTE_DQS_TRACKER!$D:$D,PASTE_DQS_TRACKER!$C:$C,MAIN!$A3239,PASTE_DQS_TRACKER!$B:$B,MAIN!$D3239)-SUMIFS(PASTE_DQS_TRACKER!$D:$D,PASTE_DQS_TRACKER!$C:$C,MAIN!A3239,PASTE_DQS_TRACKER!$E:$E,MAIN!$D3239)</f>
        <v>17.7</v>
      </c>
      <c r="J3239" s="25">
        <f t="shared" si="922"/>
        <v>153.86699999999999</v>
      </c>
      <c r="K3239" s="24">
        <f>IFERROR(IF(V3239="Flex",0,IF(D3239=$D$30,VLOOKUP(A3239,MMO_o10M_lease!$A$1:$F$51,5,FALSE),IF(D3239=$D$26,VLOOKUP(D3239,LANDINGS!$A$3:$BR$40,HLOOKUP(A3239,LANDINGS!$B$1:$CF$42,42,FALSE),FALSE)-IFERROR(VLOOKUP(A3239,MMO_o10M_lease!$A$1:$F$38,5,FALSE),0),VLOOKUP(D3239,LANDINGS!$A$3:$CF$40,HLOOKUP(A3239,LANDINGS!$B$1:$CF$42,42,FALSE),FALSE)))),0)</f>
        <v>0.85899999999999999</v>
      </c>
      <c r="L3239" s="24">
        <f>SUMIFS(PASTE_FLEX_TRACKER!$D:$D,PASTE_FLEX_TRACKER!$F:$F,MAIN!$A3239,PASTE_FLEX_TRACKER!$B:$B,MAIN!$D3239)-SUMIFS(PASTE_FLEX_TRACKER!$D:$D,PASTE_FLEX_TRACKER!$C:$C,MAIN!$A3239,PASTE_FLEX_TRACKER!$B:$B,MAIN!$D3239)</f>
        <v>0</v>
      </c>
      <c r="M3239" s="24">
        <f>IFERROR(-VLOOKUP(D3239,SQ!$A$19:$CC$52,HLOOKUP(MAIN!A3239,SQ!$B$18:$CC$56,39,FALSE),FALSE),"n/a")</f>
        <v>0</v>
      </c>
      <c r="N3239" s="46" t="s">
        <v>563</v>
      </c>
      <c r="O3239" s="46">
        <f>SUMIFS(MAN_ADJ!$L:$L,MAN_ADJ!$K:$K,MAIN!$D3239,MAN_ADJ!$J:$J,MAIN!$S3239)</f>
        <v>0</v>
      </c>
      <c r="P3239" s="25">
        <f t="shared" si="923"/>
        <v>0.85899999999999999</v>
      </c>
      <c r="Q3239" s="28">
        <f t="shared" si="924"/>
        <v>5.5827435382505676E-3</v>
      </c>
      <c r="R3239" s="38">
        <f t="shared" si="914"/>
        <v>153.00799999999998</v>
      </c>
      <c r="S3239" s="17" t="s">
        <v>286</v>
      </c>
    </row>
    <row r="3240" spans="1:19" x14ac:dyDescent="0.25">
      <c r="A3240" s="17" t="s">
        <v>286</v>
      </c>
      <c r="B3240" s="17" t="s">
        <v>93</v>
      </c>
      <c r="C3240" s="17" t="s">
        <v>287</v>
      </c>
      <c r="D3240" s="17" t="s">
        <v>107</v>
      </c>
      <c r="E3240" s="24">
        <f>IF(U3240="SC",SUMIFS(SC!F:F,SC!A:A,MAIN!D3240,SC!B:B,MAIN!A3240),SUMIFS(Allocations!$H:$H,Allocations!$A:$A,MAIN!$A3240,Allocations!$B:$B,MAIN!$D3240))</f>
        <v>34.771999999999998</v>
      </c>
      <c r="F3240" s="24">
        <f>IF(U3240="SC",SUMIFS(SC!J:J,SC!A:A,MAIN!D3240,SC!B:B,MAIN!A3240),SUMIFS(Allocations!M:M,Allocations!A:A,MAIN!A3240,Allocations!B:B,MAIN!D3240))</f>
        <v>0</v>
      </c>
      <c r="G3240" s="24">
        <f t="shared" si="921"/>
        <v>34.771999999999998</v>
      </c>
      <c r="H3240" s="24">
        <f>IFERROR(VLOOKUP(S3240,Swaps_wk!$A$2:$AP$151,HLOOKUP(MAIN!D3240,Swaps_wk!$B$2:$AP$151,150,FALSE),FALSE),0)</f>
        <v>0</v>
      </c>
      <c r="I3240" s="24">
        <f>SUMIFS(PASTE_DQS_TRACKER!$D:$D,PASTE_DQS_TRACKER!$C:$C,MAIN!$A3240,PASTE_DQS_TRACKER!$B:$B,MAIN!$D3240)-SUMIFS(PASTE_DQS_TRACKER!$D:$D,PASTE_DQS_TRACKER!$C:$C,MAIN!A3240,PASTE_DQS_TRACKER!$E:$E,MAIN!$D3240)</f>
        <v>-0.3</v>
      </c>
      <c r="J3240" s="25">
        <f t="shared" si="922"/>
        <v>34.472000000000001</v>
      </c>
      <c r="K3240" s="24">
        <f>IFERROR(IF(V3240="Flex",0,IF(D3240=$D$30,VLOOKUP(A3240,MMO_o10M_lease!$A$1:$F$51,5,FALSE),IF(D3240=$D$26,VLOOKUP(D3240,LANDINGS!$A$3:$BR$40,HLOOKUP(A3240,LANDINGS!$B$1:$CF$42,42,FALSE),FALSE)-IFERROR(VLOOKUP(A3240,MMO_o10M_lease!$A$1:$F$38,5,FALSE),0),VLOOKUP(D3240,LANDINGS!$A$3:$CF$40,HLOOKUP(A3240,LANDINGS!$B$1:$CF$42,42,FALSE),FALSE)))),0)</f>
        <v>0</v>
      </c>
      <c r="L3240" s="24">
        <f>SUMIFS(PASTE_FLEX_TRACKER!$D:$D,PASTE_FLEX_TRACKER!$F:$F,MAIN!$A3240,PASTE_FLEX_TRACKER!$B:$B,MAIN!$D3240)-SUMIFS(PASTE_FLEX_TRACKER!$D:$D,PASTE_FLEX_TRACKER!$C:$C,MAIN!$A3240,PASTE_FLEX_TRACKER!$B:$B,MAIN!$D3240)</f>
        <v>0</v>
      </c>
      <c r="M3240" s="24">
        <f>IFERROR(-VLOOKUP(D3240,SQ!$A$19:$CC$52,HLOOKUP(MAIN!A3240,SQ!$B$18:$CC$56,39,FALSE),FALSE),"n/a")</f>
        <v>0</v>
      </c>
      <c r="N3240" s="46" t="s">
        <v>563</v>
      </c>
      <c r="O3240" s="46">
        <f>SUMIFS(MAN_ADJ!$L:$L,MAN_ADJ!$K:$K,MAIN!$D3240,MAN_ADJ!$J:$J,MAIN!$S3240)</f>
        <v>0</v>
      </c>
      <c r="P3240" s="25">
        <f t="shared" si="923"/>
        <v>0</v>
      </c>
      <c r="Q3240" s="28">
        <f t="shared" si="924"/>
        <v>0</v>
      </c>
      <c r="R3240" s="38">
        <f t="shared" si="914"/>
        <v>34.472000000000001</v>
      </c>
      <c r="S3240" s="17" t="s">
        <v>286</v>
      </c>
    </row>
    <row r="3241" spans="1:19" x14ac:dyDescent="0.25">
      <c r="A3241" s="17" t="s">
        <v>286</v>
      </c>
      <c r="B3241" s="17" t="s">
        <v>93</v>
      </c>
      <c r="C3241" s="17" t="s">
        <v>287</v>
      </c>
      <c r="D3241" s="17" t="s">
        <v>108</v>
      </c>
      <c r="E3241" s="24">
        <f>IF(U3241="SC",SUMIFS(SC!F:F,SC!A:A,MAIN!D3241,SC!B:B,MAIN!A3241),SUMIFS(Allocations!$H:$H,Allocations!$A:$A,MAIN!$A3241,Allocations!$B:$B,MAIN!$D3241))</f>
        <v>2.3730000000000002</v>
      </c>
      <c r="F3241" s="24">
        <f>IF(U3241="SC",SUMIFS(SC!J:J,SC!A:A,MAIN!D3241,SC!B:B,MAIN!A3241),SUMIFS(Allocations!M:M,Allocations!A:A,MAIN!A3241,Allocations!B:B,MAIN!D3241))</f>
        <v>0</v>
      </c>
      <c r="G3241" s="24">
        <f t="shared" si="921"/>
        <v>2.3730000000000002</v>
      </c>
      <c r="H3241" s="24">
        <f>IFERROR(VLOOKUP(S3241,Swaps_wk!$A$2:$AP$151,HLOOKUP(MAIN!D3241,Swaps_wk!$B$2:$AP$151,150,FALSE),FALSE),0)</f>
        <v>0</v>
      </c>
      <c r="I3241" s="24">
        <f>SUMIFS(PASTE_DQS_TRACKER!$D:$D,PASTE_DQS_TRACKER!$C:$C,MAIN!$A3241,PASTE_DQS_TRACKER!$B:$B,MAIN!$D3241)-SUMIFS(PASTE_DQS_TRACKER!$D:$D,PASTE_DQS_TRACKER!$C:$C,MAIN!A3241,PASTE_DQS_TRACKER!$E:$E,MAIN!$D3241)</f>
        <v>0</v>
      </c>
      <c r="J3241" s="25">
        <f t="shared" si="922"/>
        <v>2.3730000000000002</v>
      </c>
      <c r="K3241" s="24">
        <f>IFERROR(IF(V3241="Flex",0,IF(D3241=$D$30,VLOOKUP(A3241,MMO_o10M_lease!$A$1:$F$51,5,FALSE),IF(D3241=$D$26,VLOOKUP(D3241,LANDINGS!$A$3:$BR$40,HLOOKUP(A3241,LANDINGS!$B$1:$CF$42,42,FALSE),FALSE)-IFERROR(VLOOKUP(A3241,MMO_o10M_lease!$A$1:$F$38,5,FALSE),0),VLOOKUP(D3241,LANDINGS!$A$3:$CF$40,HLOOKUP(A3241,LANDINGS!$B$1:$CF$42,42,FALSE),FALSE)))),0)</f>
        <v>0</v>
      </c>
      <c r="L3241" s="24">
        <f>SUMIFS(PASTE_FLEX_TRACKER!$D:$D,PASTE_FLEX_TRACKER!$F:$F,MAIN!$A3241,PASTE_FLEX_TRACKER!$B:$B,MAIN!$D3241)-SUMIFS(PASTE_FLEX_TRACKER!$D:$D,PASTE_FLEX_TRACKER!$C:$C,MAIN!$A3241,PASTE_FLEX_TRACKER!$B:$B,MAIN!$D3241)</f>
        <v>0</v>
      </c>
      <c r="M3241" s="24">
        <f>IFERROR(-VLOOKUP(D3241,SQ!$A$19:$CC$52,HLOOKUP(MAIN!A3241,SQ!$B$18:$CC$56,39,FALSE),FALSE),"n/a")</f>
        <v>0</v>
      </c>
      <c r="N3241" s="46" t="s">
        <v>563</v>
      </c>
      <c r="O3241" s="46">
        <f>SUMIFS(MAN_ADJ!$L:$L,MAN_ADJ!$K:$K,MAIN!$D3241,MAN_ADJ!$J:$J,MAIN!$S3241)</f>
        <v>0</v>
      </c>
      <c r="P3241" s="25">
        <f t="shared" si="923"/>
        <v>0</v>
      </c>
      <c r="Q3241" s="28">
        <f t="shared" si="924"/>
        <v>0</v>
      </c>
      <c r="R3241" s="38">
        <f t="shared" si="914"/>
        <v>2.3730000000000002</v>
      </c>
      <c r="S3241" s="17" t="s">
        <v>286</v>
      </c>
    </row>
    <row r="3242" spans="1:19" x14ac:dyDescent="0.25">
      <c r="A3242" s="17" t="s">
        <v>286</v>
      </c>
      <c r="B3242" s="17" t="s">
        <v>93</v>
      </c>
      <c r="C3242" s="17" t="s">
        <v>287</v>
      </c>
      <c r="D3242" s="17" t="s">
        <v>109</v>
      </c>
      <c r="E3242" s="24">
        <f>IF(U3242="SC",SUMIFS(SC!F:F,SC!A:A,MAIN!D3242,SC!B:B,MAIN!A3242),SUMIFS(Allocations!$H:$H,Allocations!$A:$A,MAIN!$A3242,Allocations!$B:$B,MAIN!$D3242))</f>
        <v>145.35899999999998</v>
      </c>
      <c r="F3242" s="24">
        <f>IF(U3242="SC",SUMIFS(SC!J:J,SC!A:A,MAIN!D3242,SC!B:B,MAIN!A3242),SUMIFS(Allocations!M:M,Allocations!A:A,MAIN!A3242,Allocations!B:B,MAIN!D3242))</f>
        <v>18.481000000000002</v>
      </c>
      <c r="G3242" s="24">
        <f t="shared" si="921"/>
        <v>163.83999999999997</v>
      </c>
      <c r="H3242" s="24">
        <f>IFERROR(VLOOKUP(S3242,Swaps_wk!$A$2:$AP$151,HLOOKUP(MAIN!D3242,Swaps_wk!$B$2:$AP$151,150,FALSE),FALSE),0)</f>
        <v>0</v>
      </c>
      <c r="I3242" s="24">
        <f>SUMIFS(PASTE_DQS_TRACKER!$D:$D,PASTE_DQS_TRACKER!$C:$C,MAIN!$A3242,PASTE_DQS_TRACKER!$B:$B,MAIN!$D3242)-SUMIFS(PASTE_DQS_TRACKER!$D:$D,PASTE_DQS_TRACKER!$C:$C,MAIN!A3242,PASTE_DQS_TRACKER!$E:$E,MAIN!$D3242)</f>
        <v>-31</v>
      </c>
      <c r="J3242" s="25">
        <f t="shared" si="922"/>
        <v>132.83999999999997</v>
      </c>
      <c r="K3242" s="24">
        <f>IFERROR(IF(V3242="Flex",0,IF(D3242=$D$30,VLOOKUP(A3242,MMO_o10M_lease!$A$1:$F$51,5,FALSE),IF(D3242=$D$26,VLOOKUP(D3242,LANDINGS!$A$3:$BR$40,HLOOKUP(A3242,LANDINGS!$B$1:$CF$42,42,FALSE),FALSE)-IFERROR(VLOOKUP(A3242,MMO_o10M_lease!$A$1:$F$38,5,FALSE),0),VLOOKUP(D3242,LANDINGS!$A$3:$CF$40,HLOOKUP(A3242,LANDINGS!$B$1:$CF$42,42,FALSE),FALSE)))),0)</f>
        <v>2.5580000000000003</v>
      </c>
      <c r="L3242" s="24">
        <f>SUMIFS(PASTE_FLEX_TRACKER!$D:$D,PASTE_FLEX_TRACKER!$F:$F,MAIN!$A3242,PASTE_FLEX_TRACKER!$B:$B,MAIN!$D3242)-SUMIFS(PASTE_FLEX_TRACKER!$D:$D,PASTE_FLEX_TRACKER!$C:$C,MAIN!$A3242,PASTE_FLEX_TRACKER!$B:$B,MAIN!$D3242)</f>
        <v>0</v>
      </c>
      <c r="M3242" s="24">
        <f>IFERROR(-VLOOKUP(D3242,SQ!$A$19:$CC$52,HLOOKUP(MAIN!A3242,SQ!$B$18:$CC$56,39,FALSE),FALSE),"n/a")</f>
        <v>0</v>
      </c>
      <c r="N3242" s="46" t="s">
        <v>563</v>
      </c>
      <c r="O3242" s="46">
        <f>SUMIFS(MAN_ADJ!$L:$L,MAN_ADJ!$K:$K,MAIN!$D3242,MAN_ADJ!$J:$J,MAIN!$S3242)</f>
        <v>0</v>
      </c>
      <c r="P3242" s="25">
        <f t="shared" si="923"/>
        <v>2.5580000000000003</v>
      </c>
      <c r="Q3242" s="28">
        <f t="shared" si="924"/>
        <v>1.925624811803674E-2</v>
      </c>
      <c r="R3242" s="38">
        <f t="shared" si="914"/>
        <v>130.28199999999998</v>
      </c>
      <c r="S3242" s="17" t="s">
        <v>286</v>
      </c>
    </row>
    <row r="3243" spans="1:19" x14ac:dyDescent="0.25">
      <c r="A3243" s="17" t="s">
        <v>286</v>
      </c>
      <c r="B3243" s="17" t="s">
        <v>93</v>
      </c>
      <c r="C3243" s="17" t="s">
        <v>287</v>
      </c>
      <c r="D3243" s="17" t="s">
        <v>110</v>
      </c>
      <c r="E3243" s="24">
        <f>IF(U3243="SC",SUMIFS(SC!F:F,SC!A:A,MAIN!D3243,SC!B:B,MAIN!A3243),SUMIFS(Allocations!$H:$H,Allocations!$A:$A,MAIN!$A3243,Allocations!$B:$B,MAIN!$D3243))</f>
        <v>79.790999999999997</v>
      </c>
      <c r="F3243" s="24">
        <f>IF(U3243="SC",SUMIFS(SC!J:J,SC!A:A,MAIN!D3243,SC!B:B,MAIN!A3243),SUMIFS(Allocations!M:M,Allocations!A:A,MAIN!A3243,Allocations!B:B,MAIN!D3243))</f>
        <v>1E-3</v>
      </c>
      <c r="G3243" s="24">
        <f t="shared" si="921"/>
        <v>79.792000000000002</v>
      </c>
      <c r="H3243" s="24">
        <f>IFERROR(VLOOKUP(S3243,Swaps_wk!$A$2:$AP$151,HLOOKUP(MAIN!D3243,Swaps_wk!$B$2:$AP$151,150,FALSE),FALSE),0)</f>
        <v>0</v>
      </c>
      <c r="I3243" s="24">
        <f>SUMIFS(PASTE_DQS_TRACKER!$D:$D,PASTE_DQS_TRACKER!$C:$C,MAIN!$A3243,PASTE_DQS_TRACKER!$B:$B,MAIN!$D3243)-SUMIFS(PASTE_DQS_TRACKER!$D:$D,PASTE_DQS_TRACKER!$C:$C,MAIN!A3243,PASTE_DQS_TRACKER!$E:$E,MAIN!$D3243)</f>
        <v>-0.5</v>
      </c>
      <c r="J3243" s="25">
        <f t="shared" si="922"/>
        <v>79.292000000000002</v>
      </c>
      <c r="K3243" s="24">
        <f>IFERROR(IF(V3243="Flex",0,IF(D3243=$D$30,VLOOKUP(A3243,MMO_o10M_lease!$A$1:$F$51,5,FALSE),IF(D3243=$D$26,VLOOKUP(D3243,LANDINGS!$A$3:$BR$40,HLOOKUP(A3243,LANDINGS!$B$1:$CF$42,42,FALSE),FALSE)-IFERROR(VLOOKUP(A3243,MMO_o10M_lease!$A$1:$F$38,5,FALSE),0),VLOOKUP(D3243,LANDINGS!$A$3:$CF$40,HLOOKUP(A3243,LANDINGS!$B$1:$CF$42,42,FALSE),FALSE)))),0)</f>
        <v>6.0000000000000001E-3</v>
      </c>
      <c r="L3243" s="24">
        <f>SUMIFS(PASTE_FLEX_TRACKER!$D:$D,PASTE_FLEX_TRACKER!$F:$F,MAIN!$A3243,PASTE_FLEX_TRACKER!$B:$B,MAIN!$D3243)-SUMIFS(PASTE_FLEX_TRACKER!$D:$D,PASTE_FLEX_TRACKER!$C:$C,MAIN!$A3243,PASTE_FLEX_TRACKER!$B:$B,MAIN!$D3243)</f>
        <v>0</v>
      </c>
      <c r="M3243" s="24">
        <f>IFERROR(-VLOOKUP(D3243,SQ!$A$19:$CC$52,HLOOKUP(MAIN!A3243,SQ!$B$18:$CC$56,39,FALSE),FALSE),"n/a")</f>
        <v>0</v>
      </c>
      <c r="N3243" s="46" t="s">
        <v>563</v>
      </c>
      <c r="O3243" s="46">
        <f>SUMIFS(MAN_ADJ!$L:$L,MAN_ADJ!$K:$K,MAIN!$D3243,MAN_ADJ!$J:$J,MAIN!$S3243)</f>
        <v>0</v>
      </c>
      <c r="P3243" s="25">
        <f t="shared" si="923"/>
        <v>6.0000000000000001E-3</v>
      </c>
      <c r="Q3243" s="28">
        <f t="shared" si="924"/>
        <v>7.5669676638248493E-5</v>
      </c>
      <c r="R3243" s="38">
        <f t="shared" si="914"/>
        <v>79.286000000000001</v>
      </c>
      <c r="S3243" s="17" t="s">
        <v>286</v>
      </c>
    </row>
    <row r="3244" spans="1:19" x14ac:dyDescent="0.25">
      <c r="A3244" s="17" t="s">
        <v>286</v>
      </c>
      <c r="B3244" s="17" t="s">
        <v>93</v>
      </c>
      <c r="C3244" s="17" t="s">
        <v>287</v>
      </c>
      <c r="D3244" s="17" t="s">
        <v>111</v>
      </c>
      <c r="E3244" s="24">
        <f>IF(U3244="SC",SUMIFS(SC!F:F,SC!A:A,MAIN!D3244,SC!B:B,MAIN!A3244),SUMIFS(Allocations!$H:$H,Allocations!$A:$A,MAIN!$A3244,Allocations!$B:$B,MAIN!$D3244))</f>
        <v>163.51300000000001</v>
      </c>
      <c r="F3244" s="24">
        <f>IF(U3244="SC",SUMIFS(SC!J:J,SC!A:A,MAIN!D3244,SC!B:B,MAIN!A3244),SUMIFS(Allocations!M:M,Allocations!A:A,MAIN!A3244,Allocations!B:B,MAIN!D3244))</f>
        <v>0</v>
      </c>
      <c r="G3244" s="24">
        <f t="shared" si="921"/>
        <v>163.51300000000001</v>
      </c>
      <c r="H3244" s="24">
        <f>IFERROR(VLOOKUP(S3244,Swaps_wk!$A$2:$AP$151,HLOOKUP(MAIN!D3244,Swaps_wk!$B$2:$AP$151,150,FALSE),FALSE),0)</f>
        <v>0</v>
      </c>
      <c r="I3244" s="24">
        <f>SUMIFS(PASTE_DQS_TRACKER!$D:$D,PASTE_DQS_TRACKER!$C:$C,MAIN!$A3244,PASTE_DQS_TRACKER!$B:$B,MAIN!$D3244)-SUMIFS(PASTE_DQS_TRACKER!$D:$D,PASTE_DQS_TRACKER!$C:$C,MAIN!A3244,PASTE_DQS_TRACKER!$E:$E,MAIN!$D3244)</f>
        <v>-4</v>
      </c>
      <c r="J3244" s="25">
        <f t="shared" si="922"/>
        <v>159.51300000000001</v>
      </c>
      <c r="K3244" s="24">
        <f>IFERROR(IF(V3244="Flex",0,IF(D3244=$D$30,VLOOKUP(A3244,MMO_o10M_lease!$A$1:$F$51,5,FALSE),IF(D3244=$D$26,VLOOKUP(D3244,LANDINGS!$A$3:$BR$40,HLOOKUP(A3244,LANDINGS!$B$1:$CF$42,42,FALSE),FALSE)-IFERROR(VLOOKUP(A3244,MMO_o10M_lease!$A$1:$F$38,5,FALSE),0),VLOOKUP(D3244,LANDINGS!$A$3:$CF$40,HLOOKUP(A3244,LANDINGS!$B$1:$CF$42,42,FALSE),FALSE)))),0)</f>
        <v>0</v>
      </c>
      <c r="L3244" s="24">
        <f>SUMIFS(PASTE_FLEX_TRACKER!$D:$D,PASTE_FLEX_TRACKER!$F:$F,MAIN!$A3244,PASTE_FLEX_TRACKER!$B:$B,MAIN!$D3244)-SUMIFS(PASTE_FLEX_TRACKER!$D:$D,PASTE_FLEX_TRACKER!$C:$C,MAIN!$A3244,PASTE_FLEX_TRACKER!$B:$B,MAIN!$D3244)</f>
        <v>0</v>
      </c>
      <c r="M3244" s="24">
        <f>IFERROR(-VLOOKUP(D3244,SQ!$A$19:$CC$52,HLOOKUP(MAIN!A3244,SQ!$B$18:$CC$56,39,FALSE),FALSE),"n/a")</f>
        <v>0</v>
      </c>
      <c r="N3244" s="46" t="s">
        <v>563</v>
      </c>
      <c r="O3244" s="46">
        <f>SUMIFS(MAN_ADJ!$L:$L,MAN_ADJ!$K:$K,MAIN!$D3244,MAN_ADJ!$J:$J,MAIN!$S3244)</f>
        <v>0</v>
      </c>
      <c r="P3244" s="25">
        <f t="shared" si="923"/>
        <v>0</v>
      </c>
      <c r="Q3244" s="28">
        <f t="shared" si="924"/>
        <v>0</v>
      </c>
      <c r="R3244" s="38">
        <f t="shared" si="914"/>
        <v>159.51300000000001</v>
      </c>
      <c r="S3244" s="17" t="s">
        <v>286</v>
      </c>
    </row>
    <row r="3245" spans="1:19" x14ac:dyDescent="0.25">
      <c r="A3245" s="17" t="s">
        <v>286</v>
      </c>
      <c r="B3245" s="17" t="s">
        <v>93</v>
      </c>
      <c r="C3245" s="17" t="s">
        <v>287</v>
      </c>
      <c r="D3245" s="17" t="s">
        <v>112</v>
      </c>
      <c r="E3245" s="24">
        <f>IF(U3245="SC",SUMIFS(SC!F:F,SC!A:A,MAIN!D3245,SC!B:B,MAIN!A3245),SUMIFS(Allocations!$H:$H,Allocations!$A:$A,MAIN!$A3245,Allocations!$B:$B,MAIN!$D3245))</f>
        <v>0.29800000000000004</v>
      </c>
      <c r="F3245" s="24">
        <f>IF(U3245="SC",SUMIFS(SC!J:J,SC!A:A,MAIN!D3245,SC!B:B,MAIN!A3245),SUMIFS(Allocations!M:M,Allocations!A:A,MAIN!A3245,Allocations!B:B,MAIN!D3245))</f>
        <v>0</v>
      </c>
      <c r="G3245" s="24">
        <f t="shared" si="921"/>
        <v>0.29800000000000004</v>
      </c>
      <c r="H3245" s="24">
        <f>IFERROR(VLOOKUP(S3245,Swaps_wk!$A$2:$AP$151,HLOOKUP(MAIN!D3245,Swaps_wk!$B$2:$AP$151,150,FALSE),FALSE),0)</f>
        <v>0</v>
      </c>
      <c r="I3245" s="24">
        <f>SUMIFS(PASTE_DQS_TRACKER!$D:$D,PASTE_DQS_TRACKER!$C:$C,MAIN!$A3245,PASTE_DQS_TRACKER!$B:$B,MAIN!$D3245)-SUMIFS(PASTE_DQS_TRACKER!$D:$D,PASTE_DQS_TRACKER!$C:$C,MAIN!A3245,PASTE_DQS_TRACKER!$E:$E,MAIN!$D3245)</f>
        <v>0</v>
      </c>
      <c r="J3245" s="25">
        <f t="shared" si="922"/>
        <v>0.29800000000000004</v>
      </c>
      <c r="K3245" s="24">
        <f>IFERROR(IF(V3245="Flex",0,IF(D3245=$D$30,VLOOKUP(A3245,MMO_o10M_lease!$A$1:$F$51,5,FALSE),IF(D3245=$D$26,VLOOKUP(D3245,LANDINGS!$A$3:$BR$40,HLOOKUP(A3245,LANDINGS!$B$1:$CF$42,42,FALSE),FALSE)-IFERROR(VLOOKUP(A3245,MMO_o10M_lease!$A$1:$F$38,5,FALSE),0),VLOOKUP(D3245,LANDINGS!$A$3:$CF$40,HLOOKUP(A3245,LANDINGS!$B$1:$CF$42,42,FALSE),FALSE)))),0)</f>
        <v>0</v>
      </c>
      <c r="L3245" s="24">
        <f>SUMIFS(PASTE_FLEX_TRACKER!$D:$D,PASTE_FLEX_TRACKER!$F:$F,MAIN!$A3245,PASTE_FLEX_TRACKER!$B:$B,MAIN!$D3245)-SUMIFS(PASTE_FLEX_TRACKER!$D:$D,PASTE_FLEX_TRACKER!$C:$C,MAIN!$A3245,PASTE_FLEX_TRACKER!$B:$B,MAIN!$D3245)</f>
        <v>0</v>
      </c>
      <c r="M3245" s="24">
        <f>IFERROR(-VLOOKUP(D3245,SQ!$A$19:$CC$52,HLOOKUP(MAIN!A3245,SQ!$B$18:$CC$56,39,FALSE),FALSE),"n/a")</f>
        <v>0</v>
      </c>
      <c r="N3245" s="46" t="s">
        <v>563</v>
      </c>
      <c r="O3245" s="46">
        <f>SUMIFS(MAN_ADJ!$L:$L,MAN_ADJ!$K:$K,MAIN!$D3245,MAN_ADJ!$J:$J,MAIN!$S3245)</f>
        <v>0</v>
      </c>
      <c r="P3245" s="25">
        <f t="shared" si="923"/>
        <v>0</v>
      </c>
      <c r="Q3245" s="28">
        <f t="shared" si="924"/>
        <v>0</v>
      </c>
      <c r="R3245" s="38">
        <f t="shared" si="914"/>
        <v>0.29800000000000004</v>
      </c>
      <c r="S3245" s="17" t="s">
        <v>286</v>
      </c>
    </row>
    <row r="3246" spans="1:19" x14ac:dyDescent="0.25">
      <c r="A3246" s="17" t="s">
        <v>286</v>
      </c>
      <c r="B3246" s="17" t="s">
        <v>93</v>
      </c>
      <c r="C3246" s="17" t="s">
        <v>287</v>
      </c>
      <c r="D3246" s="17" t="s">
        <v>113</v>
      </c>
      <c r="E3246" s="24">
        <f>IF(U3246="SC",SUMIFS(SC!F:F,SC!A:A,MAIN!D3246,SC!B:B,MAIN!A3246),SUMIFS(Allocations!$H:$H,Allocations!$A:$A,MAIN!$A3246,Allocations!$B:$B,MAIN!$D3246))</f>
        <v>3</v>
      </c>
      <c r="F3246" s="24">
        <f>IF(U3246="SC",SUMIFS(SC!J:J,SC!A:A,MAIN!D3246,SC!B:B,MAIN!A3246),SUMIFS(Allocations!M:M,Allocations!A:A,MAIN!A3246,Allocations!B:B,MAIN!D3246))</f>
        <v>0</v>
      </c>
      <c r="G3246" s="24">
        <f t="shared" si="921"/>
        <v>3</v>
      </c>
      <c r="H3246" s="24">
        <f>IFERROR(VLOOKUP(S3246,Swaps_wk!$A$2:$AP$151,HLOOKUP(MAIN!D3246,Swaps_wk!$B$2:$AP$151,150,FALSE),FALSE),0)</f>
        <v>0</v>
      </c>
      <c r="I3246" s="24">
        <f>SUMIFS(PASTE_DQS_TRACKER!$D:$D,PASTE_DQS_TRACKER!$C:$C,MAIN!$A3246,PASTE_DQS_TRACKER!$B:$B,MAIN!$D3246)-SUMIFS(PASTE_DQS_TRACKER!$D:$D,PASTE_DQS_TRACKER!$C:$C,MAIN!A3246,PASTE_DQS_TRACKER!$E:$E,MAIN!$D3246)</f>
        <v>0</v>
      </c>
      <c r="J3246" s="25">
        <f t="shared" si="922"/>
        <v>3</v>
      </c>
      <c r="K3246" s="24">
        <f>IFERROR(IF(V3246="Flex",0,IF(D3246=$D$30,VLOOKUP(A3246,MMO_o10M_lease!$A$1:$F$51,5,FALSE),IF(D3246=$D$26,VLOOKUP(D3246,LANDINGS!$A$3:$BR$40,HLOOKUP(A3246,LANDINGS!$B$1:$CF$42,42,FALSE),FALSE)-IFERROR(VLOOKUP(A3246,MMO_o10M_lease!$A$1:$F$38,5,FALSE),0),VLOOKUP(D3246,LANDINGS!$A$3:$CF$40,HLOOKUP(A3246,LANDINGS!$B$1:$CF$42,42,FALSE),FALSE)))),0)</f>
        <v>0</v>
      </c>
      <c r="L3246" s="24">
        <f>SUMIFS(PASTE_FLEX_TRACKER!$D:$D,PASTE_FLEX_TRACKER!$F:$F,MAIN!$A3246,PASTE_FLEX_TRACKER!$B:$B,MAIN!$D3246)-SUMIFS(PASTE_FLEX_TRACKER!$D:$D,PASTE_FLEX_TRACKER!$C:$C,MAIN!$A3246,PASTE_FLEX_TRACKER!$B:$B,MAIN!$D3246)</f>
        <v>0</v>
      </c>
      <c r="M3246" s="24">
        <f>IFERROR(-VLOOKUP(D3246,SQ!$A$19:$CC$52,HLOOKUP(MAIN!A3246,SQ!$B$18:$CC$56,39,FALSE),FALSE),"n/a")</f>
        <v>0</v>
      </c>
      <c r="N3246" s="46" t="s">
        <v>563</v>
      </c>
      <c r="O3246" s="46">
        <f>SUMIFS(MAN_ADJ!$L:$L,MAN_ADJ!$K:$K,MAIN!$D3246,MAN_ADJ!$J:$J,MAIN!$S3246)</f>
        <v>0</v>
      </c>
      <c r="P3246" s="25">
        <f t="shared" si="923"/>
        <v>0</v>
      </c>
      <c r="Q3246" s="28">
        <f t="shared" si="924"/>
        <v>0</v>
      </c>
      <c r="R3246" s="38">
        <f t="shared" si="914"/>
        <v>3</v>
      </c>
      <c r="S3246" s="17" t="s">
        <v>286</v>
      </c>
    </row>
    <row r="3247" spans="1:19" x14ac:dyDescent="0.25">
      <c r="A3247" s="17" t="s">
        <v>286</v>
      </c>
      <c r="B3247" s="17" t="s">
        <v>93</v>
      </c>
      <c r="C3247" s="17" t="s">
        <v>287</v>
      </c>
      <c r="D3247" s="17" t="s">
        <v>114</v>
      </c>
      <c r="E3247" s="24">
        <f>IF(U3247="SC",SUMIFS(SC!F:F,SC!A:A,MAIN!D3247,SC!B:B,MAIN!A3247),SUMIFS(Allocations!$H:$H,Allocations!$A:$A,MAIN!$A3247,Allocations!$B:$B,MAIN!$D3247))</f>
        <v>31.258000000000003</v>
      </c>
      <c r="F3247" s="24">
        <f>IF(U3247="SC",SUMIFS(SC!J:J,SC!A:A,MAIN!D3247,SC!B:B,MAIN!A3247),SUMIFS(Allocations!M:M,Allocations!A:A,MAIN!A3247,Allocations!B:B,MAIN!D3247))</f>
        <v>0.50700000000000001</v>
      </c>
      <c r="G3247" s="24">
        <f t="shared" si="921"/>
        <v>31.765000000000004</v>
      </c>
      <c r="H3247" s="24">
        <f>IFERROR(VLOOKUP(S3247,Swaps_wk!$A$2:$AP$151,HLOOKUP(MAIN!D3247,Swaps_wk!$B$2:$AP$151,150,FALSE),FALSE),0)</f>
        <v>0</v>
      </c>
      <c r="I3247" s="24">
        <f>SUMIFS(PASTE_DQS_TRACKER!$D:$D,PASTE_DQS_TRACKER!$C:$C,MAIN!$A3247,PASTE_DQS_TRACKER!$B:$B,MAIN!$D3247)-SUMIFS(PASTE_DQS_TRACKER!$D:$D,PASTE_DQS_TRACKER!$C:$C,MAIN!A3247,PASTE_DQS_TRACKER!$E:$E,MAIN!$D3247)</f>
        <v>0</v>
      </c>
      <c r="J3247" s="25">
        <f t="shared" si="922"/>
        <v>31.765000000000004</v>
      </c>
      <c r="K3247" s="24">
        <f>IFERROR(IF(V3247="Flex",0,IF(D3247=$D$30,VLOOKUP(A3247,MMO_o10M_lease!$A$1:$F$51,5,FALSE),IF(D3247=$D$26,VLOOKUP(D3247,LANDINGS!$A$3:$BR$40,HLOOKUP(A3247,LANDINGS!$B$1:$CF$42,42,FALSE),FALSE)-IFERROR(VLOOKUP(A3247,MMO_o10M_lease!$A$1:$F$38,5,FALSE),0),VLOOKUP(D3247,LANDINGS!$A$3:$CF$40,HLOOKUP(A3247,LANDINGS!$B$1:$CF$42,42,FALSE),FALSE)))),0)</f>
        <v>0.58199999999999996</v>
      </c>
      <c r="L3247" s="24">
        <f>SUMIFS(PASTE_FLEX_TRACKER!$D:$D,PASTE_FLEX_TRACKER!$F:$F,MAIN!$A3247,PASTE_FLEX_TRACKER!$B:$B,MAIN!$D3247)-SUMIFS(PASTE_FLEX_TRACKER!$D:$D,PASTE_FLEX_TRACKER!$C:$C,MAIN!$A3247,PASTE_FLEX_TRACKER!$B:$B,MAIN!$D3247)</f>
        <v>0</v>
      </c>
      <c r="M3247" s="24">
        <f>IFERROR(-VLOOKUP(D3247,SQ!$A$19:$CC$52,HLOOKUP(MAIN!A3247,SQ!$B$18:$CC$56,39,FALSE),FALSE),"n/a")</f>
        <v>0</v>
      </c>
      <c r="N3247" s="46" t="s">
        <v>563</v>
      </c>
      <c r="O3247" s="46">
        <f>SUMIFS(MAN_ADJ!$L:$L,MAN_ADJ!$K:$K,MAIN!$D3247,MAN_ADJ!$J:$J,MAIN!$S3247)</f>
        <v>0</v>
      </c>
      <c r="P3247" s="25">
        <f t="shared" si="923"/>
        <v>0.58199999999999996</v>
      </c>
      <c r="Q3247" s="28">
        <f t="shared" si="924"/>
        <v>1.8322052573587277E-2</v>
      </c>
      <c r="R3247" s="38">
        <f t="shared" si="914"/>
        <v>31.183000000000003</v>
      </c>
      <c r="S3247" s="17" t="s">
        <v>286</v>
      </c>
    </row>
    <row r="3248" spans="1:19" x14ac:dyDescent="0.25">
      <c r="A3248" s="17" t="s">
        <v>286</v>
      </c>
      <c r="B3248" s="17" t="s">
        <v>93</v>
      </c>
      <c r="C3248" s="17" t="s">
        <v>287</v>
      </c>
      <c r="D3248" s="17" t="s">
        <v>115</v>
      </c>
      <c r="E3248" s="24">
        <f>IF(U3248="SC",SUMIFS(SC!F:F,SC!A:A,MAIN!D3248,SC!B:B,MAIN!A3248),SUMIFS(Allocations!$H:$H,Allocations!$A:$A,MAIN!$A3248,Allocations!$B:$B,MAIN!$D3248))</f>
        <v>2.6360000000000001</v>
      </c>
      <c r="F3248" s="24">
        <f>IF(U3248="SC",SUMIFS(SC!J:J,SC!A:A,MAIN!D3248,SC!B:B,MAIN!A3248),SUMIFS(Allocations!M:M,Allocations!A:A,MAIN!A3248,Allocations!B:B,MAIN!D3248))</f>
        <v>0</v>
      </c>
      <c r="G3248" s="24">
        <f t="shared" si="921"/>
        <v>2.6360000000000001</v>
      </c>
      <c r="H3248" s="24">
        <f>IFERROR(VLOOKUP(S3248,Swaps_wk!$A$2:$AP$151,HLOOKUP(MAIN!D3248,Swaps_wk!$B$2:$AP$151,150,FALSE),FALSE),0)</f>
        <v>0</v>
      </c>
      <c r="I3248" s="24">
        <f>SUMIFS(PASTE_DQS_TRACKER!$D:$D,PASTE_DQS_TRACKER!$C:$C,MAIN!$A3248,PASTE_DQS_TRACKER!$B:$B,MAIN!$D3248)-SUMIFS(PASTE_DQS_TRACKER!$D:$D,PASTE_DQS_TRACKER!$C:$C,MAIN!A3248,PASTE_DQS_TRACKER!$E:$E,MAIN!$D3248)</f>
        <v>0</v>
      </c>
      <c r="J3248" s="25">
        <f t="shared" si="922"/>
        <v>2.6360000000000001</v>
      </c>
      <c r="K3248" s="24">
        <f>IFERROR(IF(V3248="Flex",0,IF(D3248=$D$30,VLOOKUP(A3248,MMO_o10M_lease!$A$1:$F$51,5,FALSE),IF(D3248=$D$26,VLOOKUP(D3248,LANDINGS!$A$3:$BR$40,HLOOKUP(A3248,LANDINGS!$B$1:$CF$42,42,FALSE),FALSE)-IFERROR(VLOOKUP(A3248,MMO_o10M_lease!$A$1:$F$38,5,FALSE),0),VLOOKUP(D3248,LANDINGS!$A$3:$CF$40,HLOOKUP(A3248,LANDINGS!$B$1:$CF$42,42,FALSE),FALSE)))),0)</f>
        <v>0</v>
      </c>
      <c r="L3248" s="24">
        <f>SUMIFS(PASTE_FLEX_TRACKER!$D:$D,PASTE_FLEX_TRACKER!$F:$F,MAIN!$A3248,PASTE_FLEX_TRACKER!$B:$B,MAIN!$D3248)-SUMIFS(PASTE_FLEX_TRACKER!$D:$D,PASTE_FLEX_TRACKER!$C:$C,MAIN!$A3248,PASTE_FLEX_TRACKER!$B:$B,MAIN!$D3248)</f>
        <v>0</v>
      </c>
      <c r="M3248" s="24">
        <f>IFERROR(-VLOOKUP(D3248,SQ!$A$19:$CC$52,HLOOKUP(MAIN!A3248,SQ!$B$18:$CC$56,39,FALSE),FALSE),"n/a")</f>
        <v>0</v>
      </c>
      <c r="N3248" s="46" t="s">
        <v>563</v>
      </c>
      <c r="O3248" s="46">
        <f>SUMIFS(MAN_ADJ!$L:$L,MAN_ADJ!$K:$K,MAIN!$D3248,MAN_ADJ!$J:$J,MAIN!$S3248)</f>
        <v>0</v>
      </c>
      <c r="P3248" s="25">
        <f t="shared" si="923"/>
        <v>0</v>
      </c>
      <c r="Q3248" s="28">
        <f t="shared" si="924"/>
        <v>0</v>
      </c>
      <c r="R3248" s="38">
        <f t="shared" si="914"/>
        <v>2.6360000000000001</v>
      </c>
      <c r="S3248" s="17" t="s">
        <v>286</v>
      </c>
    </row>
    <row r="3249" spans="1:19" x14ac:dyDescent="0.25">
      <c r="A3249" s="17" t="s">
        <v>286</v>
      </c>
      <c r="B3249" s="17" t="s">
        <v>93</v>
      </c>
      <c r="C3249" s="17" t="s">
        <v>287</v>
      </c>
      <c r="D3249" s="17" t="s">
        <v>116</v>
      </c>
      <c r="E3249" s="24">
        <f>IF(U3249="SC",SUMIFS(SC!F:F,SC!A:A,MAIN!D3249,SC!B:B,MAIN!A3249),SUMIFS(Allocations!$H:$H,Allocations!$A:$A,MAIN!$A3249,Allocations!$B:$B,MAIN!$D3249))</f>
        <v>1.3180000000000001</v>
      </c>
      <c r="F3249" s="24">
        <f>IF(U3249="SC",SUMIFS(SC!J:J,SC!A:A,MAIN!D3249,SC!B:B,MAIN!A3249),SUMIFS(Allocations!M:M,Allocations!A:A,MAIN!A3249,Allocations!B:B,MAIN!D3249))</f>
        <v>0</v>
      </c>
      <c r="G3249" s="24">
        <f t="shared" si="921"/>
        <v>1.3180000000000001</v>
      </c>
      <c r="H3249" s="24">
        <f>IFERROR(VLOOKUP(S3249,Swaps_wk!$A$2:$AP$151,HLOOKUP(MAIN!D3249,Swaps_wk!$B$2:$AP$151,150,FALSE),FALSE),0)</f>
        <v>0</v>
      </c>
      <c r="I3249" s="24">
        <f>SUMIFS(PASTE_DQS_TRACKER!$D:$D,PASTE_DQS_TRACKER!$C:$C,MAIN!$A3249,PASTE_DQS_TRACKER!$B:$B,MAIN!$D3249)-SUMIFS(PASTE_DQS_TRACKER!$D:$D,PASTE_DQS_TRACKER!$C:$C,MAIN!A3249,PASTE_DQS_TRACKER!$E:$E,MAIN!$D3249)</f>
        <v>-1.2</v>
      </c>
      <c r="J3249" s="25">
        <f t="shared" si="922"/>
        <v>0.1180000000000001</v>
      </c>
      <c r="K3249" s="24">
        <f>IFERROR(IF(V3249="Flex",0,IF(D3249=$D$30,VLOOKUP(A3249,MMO_o10M_lease!$A$1:$F$51,5,FALSE),IF(D3249=$D$26,VLOOKUP(D3249,LANDINGS!$A$3:$BR$40,HLOOKUP(A3249,LANDINGS!$B$1:$CF$42,42,FALSE),FALSE)-IFERROR(VLOOKUP(A3249,MMO_o10M_lease!$A$1:$F$38,5,FALSE),0),VLOOKUP(D3249,LANDINGS!$A$3:$CF$40,HLOOKUP(A3249,LANDINGS!$B$1:$CF$42,42,FALSE),FALSE)))),0)</f>
        <v>0</v>
      </c>
      <c r="L3249" s="24">
        <f>SUMIFS(PASTE_FLEX_TRACKER!$D:$D,PASTE_FLEX_TRACKER!$F:$F,MAIN!$A3249,PASTE_FLEX_TRACKER!$B:$B,MAIN!$D3249)-SUMIFS(PASTE_FLEX_TRACKER!$D:$D,PASTE_FLEX_TRACKER!$C:$C,MAIN!$A3249,PASTE_FLEX_TRACKER!$B:$B,MAIN!$D3249)</f>
        <v>0</v>
      </c>
      <c r="M3249" s="24">
        <f>IFERROR(-VLOOKUP(D3249,SQ!$A$19:$CC$52,HLOOKUP(MAIN!A3249,SQ!$B$18:$CC$56,39,FALSE),FALSE),"n/a")</f>
        <v>0</v>
      </c>
      <c r="N3249" s="46" t="s">
        <v>563</v>
      </c>
      <c r="O3249" s="46">
        <f>SUMIFS(MAN_ADJ!$L:$L,MAN_ADJ!$K:$K,MAIN!$D3249,MAN_ADJ!$J:$J,MAIN!$S3249)</f>
        <v>0</v>
      </c>
      <c r="P3249" s="25">
        <f t="shared" si="923"/>
        <v>0</v>
      </c>
      <c r="Q3249" s="28">
        <f t="shared" si="924"/>
        <v>0</v>
      </c>
      <c r="R3249" s="38">
        <f t="shared" si="914"/>
        <v>0.1180000000000001</v>
      </c>
      <c r="S3249" s="17" t="s">
        <v>286</v>
      </c>
    </row>
    <row r="3250" spans="1:19" x14ac:dyDescent="0.25">
      <c r="A3250" s="17" t="s">
        <v>286</v>
      </c>
      <c r="B3250" s="17" t="s">
        <v>93</v>
      </c>
      <c r="C3250" s="17" t="s">
        <v>287</v>
      </c>
      <c r="D3250" s="17" t="s">
        <v>117</v>
      </c>
      <c r="E3250" s="24">
        <f>IF(U3250="SC",SUMIFS(SC!F:F,SC!A:A,MAIN!D3250,SC!B:B,MAIN!A3250),SUMIFS(Allocations!$H:$H,Allocations!$A:$A,MAIN!$A3250,Allocations!$B:$B,MAIN!$D3250))</f>
        <v>3.8889999999999998</v>
      </c>
      <c r="F3250" s="24">
        <f>IF(U3250="SC",SUMIFS(SC!J:J,SC!A:A,MAIN!D3250,SC!B:B,MAIN!A3250),SUMIFS(Allocations!M:M,Allocations!A:A,MAIN!A3250,Allocations!B:B,MAIN!D3250))</f>
        <v>0</v>
      </c>
      <c r="G3250" s="24">
        <f t="shared" si="921"/>
        <v>3.8889999999999998</v>
      </c>
      <c r="H3250" s="24">
        <f>IFERROR(VLOOKUP(S3250,Swaps_wk!$A$2:$AP$151,HLOOKUP(MAIN!D3250,Swaps_wk!$B$2:$AP$151,150,FALSE),FALSE),0)</f>
        <v>0</v>
      </c>
      <c r="I3250" s="24">
        <f>SUMIFS(PASTE_DQS_TRACKER!$D:$D,PASTE_DQS_TRACKER!$C:$C,MAIN!$A3250,PASTE_DQS_TRACKER!$B:$B,MAIN!$D3250)-SUMIFS(PASTE_DQS_TRACKER!$D:$D,PASTE_DQS_TRACKER!$C:$C,MAIN!A3250,PASTE_DQS_TRACKER!$E:$E,MAIN!$D3250)</f>
        <v>-3.8</v>
      </c>
      <c r="J3250" s="25">
        <f t="shared" si="922"/>
        <v>8.8999999999999968E-2</v>
      </c>
      <c r="K3250" s="24">
        <f>IFERROR(IF(V3250="Flex",0,IF(D3250=$D$30,VLOOKUP(A3250,MMO_o10M_lease!$A$1:$F$51,5,FALSE),IF(D3250=$D$26,VLOOKUP(D3250,LANDINGS!$A$3:$BR$40,HLOOKUP(A3250,LANDINGS!$B$1:$CF$42,42,FALSE),FALSE)-IFERROR(VLOOKUP(A3250,MMO_o10M_lease!$A$1:$F$38,5,FALSE),0),VLOOKUP(D3250,LANDINGS!$A$3:$CF$40,HLOOKUP(A3250,LANDINGS!$B$1:$CF$42,42,FALSE),FALSE)))),0)</f>
        <v>0</v>
      </c>
      <c r="L3250" s="24">
        <f>SUMIFS(PASTE_FLEX_TRACKER!$D:$D,PASTE_FLEX_TRACKER!$F:$F,MAIN!$A3250,PASTE_FLEX_TRACKER!$B:$B,MAIN!$D3250)-SUMIFS(PASTE_FLEX_TRACKER!$D:$D,PASTE_FLEX_TRACKER!$C:$C,MAIN!$A3250,PASTE_FLEX_TRACKER!$B:$B,MAIN!$D3250)</f>
        <v>0</v>
      </c>
      <c r="M3250" s="24">
        <f>IFERROR(-VLOOKUP(D3250,SQ!$A$19:$CC$52,HLOOKUP(MAIN!A3250,SQ!$B$18:$CC$56,39,FALSE),FALSE),"n/a")</f>
        <v>0</v>
      </c>
      <c r="N3250" s="46" t="s">
        <v>563</v>
      </c>
      <c r="O3250" s="46">
        <f>SUMIFS(MAN_ADJ!$L:$L,MAN_ADJ!$K:$K,MAIN!$D3250,MAN_ADJ!$J:$J,MAIN!$S3250)</f>
        <v>0</v>
      </c>
      <c r="P3250" s="25">
        <f t="shared" si="923"/>
        <v>0</v>
      </c>
      <c r="Q3250" s="28">
        <f t="shared" si="924"/>
        <v>0</v>
      </c>
      <c r="R3250" s="38">
        <f t="shared" si="914"/>
        <v>8.8999999999999968E-2</v>
      </c>
      <c r="S3250" s="17" t="s">
        <v>286</v>
      </c>
    </row>
    <row r="3251" spans="1:19" x14ac:dyDescent="0.25">
      <c r="A3251" s="17" t="s">
        <v>286</v>
      </c>
      <c r="B3251" s="17" t="s">
        <v>93</v>
      </c>
      <c r="C3251" s="17" t="s">
        <v>287</v>
      </c>
      <c r="D3251" s="17" t="s">
        <v>118</v>
      </c>
      <c r="E3251" s="24">
        <f>IF(U3251="SC",SUMIFS(SC!F:F,SC!A:A,MAIN!D3251,SC!B:B,MAIN!A3251),SUMIFS(Allocations!$H:$H,Allocations!$A:$A,MAIN!$A3251,Allocations!$B:$B,MAIN!$D3251))</f>
        <v>0.18099999999999999</v>
      </c>
      <c r="F3251" s="24">
        <f>IF(U3251="SC",SUMIFS(SC!J:J,SC!A:A,MAIN!D3251,SC!B:B,MAIN!A3251),SUMIFS(Allocations!M:M,Allocations!A:A,MAIN!A3251,Allocations!B:B,MAIN!D3251))</f>
        <v>0</v>
      </c>
      <c r="G3251" s="24">
        <f t="shared" si="921"/>
        <v>0.18099999999999999</v>
      </c>
      <c r="H3251" s="24">
        <f>IFERROR(VLOOKUP(S3251,Swaps_wk!$A$2:$AP$151,HLOOKUP(MAIN!D3251,Swaps_wk!$B$2:$AP$151,150,FALSE),FALSE),0)</f>
        <v>0</v>
      </c>
      <c r="I3251" s="24">
        <f>SUMIFS(PASTE_DQS_TRACKER!$D:$D,PASTE_DQS_TRACKER!$C:$C,MAIN!$A3251,PASTE_DQS_TRACKER!$B:$B,MAIN!$D3251)-SUMIFS(PASTE_DQS_TRACKER!$D:$D,PASTE_DQS_TRACKER!$C:$C,MAIN!A3251,PASTE_DQS_TRACKER!$E:$E,MAIN!$D3251)</f>
        <v>0</v>
      </c>
      <c r="J3251" s="25">
        <f t="shared" si="922"/>
        <v>0.18099999999999999</v>
      </c>
      <c r="K3251" s="24">
        <f>IFERROR(IF(V3251="Flex",0,IF(D3251=$D$30,VLOOKUP(A3251,MMO_o10M_lease!$A$1:$F$51,5,FALSE),IF(D3251=$D$26,VLOOKUP(D3251,LANDINGS!$A$3:$BR$40,HLOOKUP(A3251,LANDINGS!$B$1:$CF$42,42,FALSE),FALSE)-IFERROR(VLOOKUP(A3251,MMO_o10M_lease!$A$1:$F$38,5,FALSE),0),VLOOKUP(D3251,LANDINGS!$A$3:$CF$40,HLOOKUP(A3251,LANDINGS!$B$1:$CF$42,42,FALSE),FALSE)))),0)</f>
        <v>0</v>
      </c>
      <c r="L3251" s="24">
        <f>SUMIFS(PASTE_FLEX_TRACKER!$D:$D,PASTE_FLEX_TRACKER!$F:$F,MAIN!$A3251,PASTE_FLEX_TRACKER!$B:$B,MAIN!$D3251)-SUMIFS(PASTE_FLEX_TRACKER!$D:$D,PASTE_FLEX_TRACKER!$C:$C,MAIN!$A3251,PASTE_FLEX_TRACKER!$B:$B,MAIN!$D3251)</f>
        <v>0</v>
      </c>
      <c r="M3251" s="24">
        <f>IFERROR(-VLOOKUP(D3251,SQ!$A$19:$CC$52,HLOOKUP(MAIN!A3251,SQ!$B$18:$CC$56,39,FALSE),FALSE),"n/a")</f>
        <v>0</v>
      </c>
      <c r="N3251" s="46" t="s">
        <v>563</v>
      </c>
      <c r="O3251" s="46">
        <f>SUMIFS(MAN_ADJ!$L:$L,MAN_ADJ!$K:$K,MAIN!$D3251,MAN_ADJ!$J:$J,MAIN!$S3251)</f>
        <v>0</v>
      </c>
      <c r="P3251" s="25">
        <f t="shared" si="923"/>
        <v>0</v>
      </c>
      <c r="Q3251" s="28">
        <f t="shared" si="924"/>
        <v>0</v>
      </c>
      <c r="R3251" s="38">
        <f t="shared" si="914"/>
        <v>0.18099999999999999</v>
      </c>
      <c r="S3251" s="17" t="s">
        <v>286</v>
      </c>
    </row>
    <row r="3252" spans="1:19" x14ac:dyDescent="0.25">
      <c r="A3252" s="17" t="s">
        <v>286</v>
      </c>
      <c r="B3252" s="17" t="s">
        <v>93</v>
      </c>
      <c r="C3252" s="17" t="s">
        <v>287</v>
      </c>
      <c r="D3252" s="17" t="s">
        <v>119</v>
      </c>
      <c r="E3252" s="24">
        <f>IF(U3252="SC",SUMIFS(SC!F:F,SC!A:A,MAIN!D3252,SC!B:B,MAIN!A3252),SUMIFS(Allocations!$H:$H,Allocations!$A:$A,MAIN!$A3252,Allocations!$B:$B,MAIN!$D3252))</f>
        <v>0</v>
      </c>
      <c r="F3252" s="24">
        <f>IF(U3252="SC",SUMIFS(SC!J:J,SC!A:A,MAIN!D3252,SC!B:B,MAIN!A3252),SUMIFS(Allocations!M:M,Allocations!A:A,MAIN!A3252,Allocations!B:B,MAIN!D3252))</f>
        <v>0</v>
      </c>
      <c r="G3252" s="24">
        <f t="shared" si="921"/>
        <v>0</v>
      </c>
      <c r="H3252" s="24">
        <f>IFERROR(VLOOKUP(S3252,Swaps_wk!$A$2:$AP$151,HLOOKUP(MAIN!D3252,Swaps_wk!$B$2:$AP$151,150,FALSE),FALSE),0)</f>
        <v>0</v>
      </c>
      <c r="I3252" s="24">
        <f>SUMIFS(PASTE_DQS_TRACKER!$D:$D,PASTE_DQS_TRACKER!$C:$C,MAIN!$A3252,PASTE_DQS_TRACKER!$B:$B,MAIN!$D3252)-SUMIFS(PASTE_DQS_TRACKER!$D:$D,PASTE_DQS_TRACKER!$C:$C,MAIN!A3252,PASTE_DQS_TRACKER!$E:$E,MAIN!$D3252)</f>
        <v>0</v>
      </c>
      <c r="J3252" s="25">
        <f t="shared" si="922"/>
        <v>0</v>
      </c>
      <c r="K3252" s="24">
        <f>IFERROR(IF(V3252="Flex",0,IF(D3252=$D$30,VLOOKUP(A3252,MMO_o10M_lease!$A$1:$F$51,5,FALSE),IF(D3252=$D$26,VLOOKUP(D3252,LANDINGS!$A$3:$BR$40,HLOOKUP(A3252,LANDINGS!$B$1:$CF$42,42,FALSE),FALSE)-IFERROR(VLOOKUP(A3252,MMO_o10M_lease!$A$1:$F$38,5,FALSE),0),VLOOKUP(D3252,LANDINGS!$A$3:$CF$40,HLOOKUP(A3252,LANDINGS!$B$1:$CF$42,42,FALSE),FALSE)))),0)</f>
        <v>0</v>
      </c>
      <c r="L3252" s="24">
        <f>SUMIFS(PASTE_FLEX_TRACKER!$D:$D,PASTE_FLEX_TRACKER!$F:$F,MAIN!$A3252,PASTE_FLEX_TRACKER!$B:$B,MAIN!$D3252)-SUMIFS(PASTE_FLEX_TRACKER!$D:$D,PASTE_FLEX_TRACKER!$C:$C,MAIN!$A3252,PASTE_FLEX_TRACKER!$B:$B,MAIN!$D3252)</f>
        <v>0</v>
      </c>
      <c r="M3252" s="24">
        <f>IFERROR(-VLOOKUP(D3252,SQ!$A$19:$CC$52,HLOOKUP(MAIN!A3252,SQ!$B$18:$CC$56,39,FALSE),FALSE),"n/a")</f>
        <v>0</v>
      </c>
      <c r="N3252" s="46" t="s">
        <v>563</v>
      </c>
      <c r="O3252" s="46">
        <f>SUMIFS(MAN_ADJ!$L:$L,MAN_ADJ!$K:$K,MAIN!$D3252,MAN_ADJ!$J:$J,MAIN!$S3252)</f>
        <v>0</v>
      </c>
      <c r="P3252" s="25">
        <f t="shared" si="923"/>
        <v>0</v>
      </c>
      <c r="Q3252" s="28" t="str">
        <f t="shared" si="924"/>
        <v>n/a</v>
      </c>
      <c r="R3252" s="38">
        <f t="shared" si="914"/>
        <v>0</v>
      </c>
      <c r="S3252" s="17" t="s">
        <v>286</v>
      </c>
    </row>
    <row r="3253" spans="1:19" x14ac:dyDescent="0.25">
      <c r="A3253" s="17" t="s">
        <v>286</v>
      </c>
      <c r="B3253" s="17" t="s">
        <v>93</v>
      </c>
      <c r="C3253" s="17" t="s">
        <v>287</v>
      </c>
      <c r="D3253" s="17" t="s">
        <v>120</v>
      </c>
      <c r="E3253" s="24">
        <f>IF(U3253="SC",SUMIFS(SC!F:F,SC!A:A,MAIN!D3253,SC!B:B,MAIN!A3253),SUMIFS(Allocations!$H:$H,Allocations!$A:$A,MAIN!$A3253,Allocations!$B:$B,MAIN!$D3253))</f>
        <v>4.8</v>
      </c>
      <c r="F3253" s="24">
        <f>IF(U3253="SC",SUMIFS(SC!J:J,SC!A:A,MAIN!D3253,SC!B:B,MAIN!A3253),SUMIFS(Allocations!M:M,Allocations!A:A,MAIN!A3253,Allocations!B:B,MAIN!D3253))</f>
        <v>0</v>
      </c>
      <c r="G3253" s="24">
        <f t="shared" si="921"/>
        <v>4.8</v>
      </c>
      <c r="H3253" s="24">
        <f>IFERROR(VLOOKUP(S3253,Swaps_wk!$A$2:$AP$151,HLOOKUP(MAIN!D3253,Swaps_wk!$B$2:$AP$151,150,FALSE),FALSE),0)</f>
        <v>0</v>
      </c>
      <c r="I3253" s="24">
        <f>SUMIFS(PASTE_DQS_TRACKER!$D:$D,PASTE_DQS_TRACKER!$C:$C,MAIN!$A3253,PASTE_DQS_TRACKER!$B:$B,MAIN!$D3253)-SUMIFS(PASTE_DQS_TRACKER!$D:$D,PASTE_DQS_TRACKER!$C:$C,MAIN!A3253,PASTE_DQS_TRACKER!$E:$E,MAIN!$D3253)</f>
        <v>-0.2</v>
      </c>
      <c r="J3253" s="25">
        <f t="shared" si="922"/>
        <v>4.5999999999999996</v>
      </c>
      <c r="K3253" s="24">
        <f>IFERROR(IF(V3253="Flex",0,IF(D3253=$D$30,VLOOKUP(A3253,MMO_o10M_lease!$A$1:$F$51,5,FALSE),IF(D3253=$D$26,VLOOKUP(D3253,LANDINGS!$A$3:$BR$40,HLOOKUP(A3253,LANDINGS!$B$1:$CF$42,42,FALSE),FALSE)-IFERROR(VLOOKUP(A3253,MMO_o10M_lease!$A$1:$F$38,5,FALSE),0),VLOOKUP(D3253,LANDINGS!$A$3:$CF$40,HLOOKUP(A3253,LANDINGS!$B$1:$CF$42,42,FALSE),FALSE)))),0)</f>
        <v>0</v>
      </c>
      <c r="L3253" s="24">
        <f>SUMIFS(PASTE_FLEX_TRACKER!$D:$D,PASTE_FLEX_TRACKER!$F:$F,MAIN!$A3253,PASTE_FLEX_TRACKER!$B:$B,MAIN!$D3253)-SUMIFS(PASTE_FLEX_TRACKER!$D:$D,PASTE_FLEX_TRACKER!$C:$C,MAIN!$A3253,PASTE_FLEX_TRACKER!$B:$B,MAIN!$D3253)</f>
        <v>0</v>
      </c>
      <c r="M3253" s="24">
        <f>IFERROR(-VLOOKUP(D3253,SQ!$A$19:$CC$52,HLOOKUP(MAIN!A3253,SQ!$B$18:$CC$56,39,FALSE),FALSE),"n/a")</f>
        <v>0</v>
      </c>
      <c r="N3253" s="46" t="s">
        <v>563</v>
      </c>
      <c r="O3253" s="46">
        <f>SUMIFS(MAN_ADJ!$L:$L,MAN_ADJ!$K:$K,MAIN!$D3253,MAN_ADJ!$J:$J,MAIN!$S3253)</f>
        <v>0</v>
      </c>
      <c r="P3253" s="25">
        <f t="shared" si="923"/>
        <v>0</v>
      </c>
      <c r="Q3253" s="28">
        <f t="shared" si="924"/>
        <v>0</v>
      </c>
      <c r="R3253" s="38">
        <f t="shared" si="914"/>
        <v>4.5999999999999996</v>
      </c>
      <c r="S3253" s="17" t="s">
        <v>286</v>
      </c>
    </row>
    <row r="3254" spans="1:19" x14ac:dyDescent="0.25">
      <c r="A3254" s="17" t="s">
        <v>286</v>
      </c>
      <c r="B3254" s="17" t="s">
        <v>93</v>
      </c>
      <c r="C3254" s="17" t="s">
        <v>287</v>
      </c>
      <c r="D3254" s="17" t="s">
        <v>121</v>
      </c>
      <c r="E3254" s="24">
        <f>IF(U3254="SC",SUMIFS(SC!F:F,SC!A:A,MAIN!D3254,SC!B:B,MAIN!A3254),SUMIFS(Allocations!$H:$H,Allocations!$A:$A,MAIN!$A3254,Allocations!$B:$B,MAIN!$D3254))</f>
        <v>0</v>
      </c>
      <c r="F3254" s="24">
        <f>IF(U3254="SC",SUMIFS(SC!J:J,SC!A:A,MAIN!D3254,SC!B:B,MAIN!A3254),SUMIFS(Allocations!M:M,Allocations!A:A,MAIN!A3254,Allocations!B:B,MAIN!D3254))</f>
        <v>0</v>
      </c>
      <c r="G3254" s="24">
        <f t="shared" si="921"/>
        <v>0</v>
      </c>
      <c r="H3254" s="24">
        <f>IFERROR(VLOOKUP(S3254,Swaps_wk!$A$2:$AP$151,HLOOKUP(MAIN!D3254,Swaps_wk!$B$2:$AP$151,150,FALSE),FALSE),0)</f>
        <v>0</v>
      </c>
      <c r="I3254" s="24">
        <f>SUMIFS(PASTE_DQS_TRACKER!$D:$D,PASTE_DQS_TRACKER!$C:$C,MAIN!$A3254,PASTE_DQS_TRACKER!$B:$B,MAIN!$D3254)-SUMIFS(PASTE_DQS_TRACKER!$D:$D,PASTE_DQS_TRACKER!$C:$C,MAIN!A3254,PASTE_DQS_TRACKER!$E:$E,MAIN!$D3254)</f>
        <v>0</v>
      </c>
      <c r="J3254" s="25">
        <f t="shared" si="922"/>
        <v>0</v>
      </c>
      <c r="K3254" s="24">
        <f>IFERROR(IF(V3254="Flex",0,IF(D3254=$D$30,VLOOKUP(A3254,MMO_o10M_lease!$A$1:$F$51,5,FALSE),IF(D3254=$D$26,VLOOKUP(D3254,LANDINGS!$A$3:$BR$40,HLOOKUP(A3254,LANDINGS!$B$1:$CF$42,42,FALSE),FALSE)-IFERROR(VLOOKUP(A3254,MMO_o10M_lease!$A$1:$F$38,5,FALSE),0),VLOOKUP(D3254,LANDINGS!$A$3:$CF$40,HLOOKUP(A3254,LANDINGS!$B$1:$CF$42,42,FALSE),FALSE)))),0)</f>
        <v>0</v>
      </c>
      <c r="L3254" s="24">
        <f>SUMIFS(PASTE_FLEX_TRACKER!$D:$D,PASTE_FLEX_TRACKER!$F:$F,MAIN!$A3254,PASTE_FLEX_TRACKER!$B:$B,MAIN!$D3254)-SUMIFS(PASTE_FLEX_TRACKER!$D:$D,PASTE_FLEX_TRACKER!$C:$C,MAIN!$A3254,PASTE_FLEX_TRACKER!$B:$B,MAIN!$D3254)</f>
        <v>0</v>
      </c>
      <c r="M3254" s="24">
        <f>IFERROR(-VLOOKUP(D3254,SQ!$A$19:$CC$52,HLOOKUP(MAIN!A3254,SQ!$B$18:$CC$56,39,FALSE),FALSE),"n/a")</f>
        <v>0</v>
      </c>
      <c r="N3254" s="46" t="s">
        <v>563</v>
      </c>
      <c r="O3254" s="46">
        <f>SUMIFS(MAN_ADJ!$L:$L,MAN_ADJ!$K:$K,MAIN!$D3254,MAN_ADJ!$J:$J,MAIN!$S3254)</f>
        <v>0</v>
      </c>
      <c r="P3254" s="25">
        <f t="shared" si="923"/>
        <v>0</v>
      </c>
      <c r="Q3254" s="28" t="str">
        <f t="shared" si="924"/>
        <v>n/a</v>
      </c>
      <c r="R3254" s="38">
        <f t="shared" si="914"/>
        <v>0</v>
      </c>
      <c r="S3254" s="17" t="s">
        <v>286</v>
      </c>
    </row>
    <row r="3255" spans="1:19" x14ac:dyDescent="0.25">
      <c r="A3255" s="17" t="s">
        <v>286</v>
      </c>
      <c r="B3255" s="17" t="s">
        <v>93</v>
      </c>
      <c r="C3255" s="17" t="s">
        <v>287</v>
      </c>
      <c r="D3255" s="17" t="s">
        <v>122</v>
      </c>
      <c r="E3255" s="24">
        <f>IF(U3255="SC",SUMIFS(SC!F:F,SC!A:A,MAIN!D3255,SC!B:B,MAIN!A3255),SUMIFS(Allocations!$H:$H,Allocations!$A:$A,MAIN!$A3255,Allocations!$B:$B,MAIN!$D3255))</f>
        <v>0</v>
      </c>
      <c r="F3255" s="24">
        <f>IF(U3255="SC",SUMIFS(SC!J:J,SC!A:A,MAIN!D3255,SC!B:B,MAIN!A3255),SUMIFS(Allocations!M:M,Allocations!A:A,MAIN!A3255,Allocations!B:B,MAIN!D3255))</f>
        <v>0</v>
      </c>
      <c r="G3255" s="24">
        <f t="shared" si="921"/>
        <v>0</v>
      </c>
      <c r="H3255" s="24">
        <f>IFERROR(VLOOKUP(S3255,Swaps_wk!$A$2:$AP$151,HLOOKUP(MAIN!D3255,Swaps_wk!$B$2:$AP$151,150,FALSE),FALSE),0)</f>
        <v>0</v>
      </c>
      <c r="I3255" s="24">
        <f>SUMIFS(PASTE_DQS_TRACKER!$D:$D,PASTE_DQS_TRACKER!$C:$C,MAIN!$A3255,PASTE_DQS_TRACKER!$B:$B,MAIN!$D3255)-SUMIFS(PASTE_DQS_TRACKER!$D:$D,PASTE_DQS_TRACKER!$C:$C,MAIN!A3255,PASTE_DQS_TRACKER!$E:$E,MAIN!$D3255)</f>
        <v>0</v>
      </c>
      <c r="J3255" s="25">
        <f t="shared" si="922"/>
        <v>0</v>
      </c>
      <c r="K3255" s="24">
        <f>IFERROR(IF(V3255="Flex",0,IF(D3255=$D$30,VLOOKUP(A3255,MMO_o10M_lease!$A$1:$F$51,5,FALSE),IF(D3255=$D$26,VLOOKUP(D3255,LANDINGS!$A$3:$BR$40,HLOOKUP(A3255,LANDINGS!$B$1:$CF$42,42,FALSE),FALSE)-IFERROR(VLOOKUP(A3255,MMO_o10M_lease!$A$1:$F$38,5,FALSE),0),VLOOKUP(D3255,LANDINGS!$A$3:$CF$40,HLOOKUP(A3255,LANDINGS!$B$1:$CF$42,42,FALSE),FALSE)))),0)</f>
        <v>0</v>
      </c>
      <c r="L3255" s="24">
        <f>SUMIFS(PASTE_FLEX_TRACKER!$D:$D,PASTE_FLEX_TRACKER!$F:$F,MAIN!$A3255,PASTE_FLEX_TRACKER!$B:$B,MAIN!$D3255)-SUMIFS(PASTE_FLEX_TRACKER!$D:$D,PASTE_FLEX_TRACKER!$C:$C,MAIN!$A3255,PASTE_FLEX_TRACKER!$B:$B,MAIN!$D3255)</f>
        <v>0</v>
      </c>
      <c r="M3255" s="24">
        <f>IFERROR(-VLOOKUP(D3255,SQ!$A$19:$CC$52,HLOOKUP(MAIN!A3255,SQ!$B$18:$CC$56,39,FALSE),FALSE),"n/a")</f>
        <v>0</v>
      </c>
      <c r="N3255" s="46" t="s">
        <v>563</v>
      </c>
      <c r="O3255" s="46">
        <f>SUMIFS(MAN_ADJ!$L:$L,MAN_ADJ!$K:$K,MAIN!$D3255,MAN_ADJ!$J:$J,MAIN!$S3255)</f>
        <v>0</v>
      </c>
      <c r="P3255" s="25">
        <f t="shared" si="923"/>
        <v>0</v>
      </c>
      <c r="Q3255" s="28" t="str">
        <f t="shared" si="924"/>
        <v>n/a</v>
      </c>
      <c r="R3255" s="38">
        <f t="shared" si="914"/>
        <v>0</v>
      </c>
      <c r="S3255" s="17" t="s">
        <v>286</v>
      </c>
    </row>
    <row r="3256" spans="1:19" x14ac:dyDescent="0.25">
      <c r="A3256" s="17" t="s">
        <v>286</v>
      </c>
      <c r="B3256" s="17" t="s">
        <v>93</v>
      </c>
      <c r="C3256" s="17" t="s">
        <v>287</v>
      </c>
      <c r="D3256" s="17" t="s">
        <v>123</v>
      </c>
      <c r="E3256" s="24">
        <f>IF(U3256="SC",SUMIFS(SC!F:F,SC!A:A,MAIN!D3256,SC!B:B,MAIN!A3256),SUMIFS(Allocations!$H:$H,Allocations!$A:$A,MAIN!$A3256,Allocations!$B:$B,MAIN!$D3256))</f>
        <v>0.52200000000000002</v>
      </c>
      <c r="F3256" s="24">
        <f>IF(U3256="SC",SUMIFS(SC!J:J,SC!A:A,MAIN!D3256,SC!B:B,MAIN!A3256),SUMIFS(Allocations!M:M,Allocations!A:A,MAIN!A3256,Allocations!B:B,MAIN!D3256))</f>
        <v>0</v>
      </c>
      <c r="G3256" s="24">
        <f t="shared" si="921"/>
        <v>0.52200000000000002</v>
      </c>
      <c r="H3256" s="24">
        <f>IFERROR(VLOOKUP(S3256,Swaps_wk!$A$2:$AP$151,HLOOKUP(MAIN!D3256,Swaps_wk!$B$2:$AP$151,150,FALSE),FALSE),0)</f>
        <v>0</v>
      </c>
      <c r="I3256" s="24">
        <f>SUMIFS(PASTE_DQS_TRACKER!$D:$D,PASTE_DQS_TRACKER!$C:$C,MAIN!$A3256,PASTE_DQS_TRACKER!$B:$B,MAIN!$D3256)-SUMIFS(PASTE_DQS_TRACKER!$D:$D,PASTE_DQS_TRACKER!$C:$C,MAIN!A3256,PASTE_DQS_TRACKER!$E:$E,MAIN!$D3256)</f>
        <v>1.2</v>
      </c>
      <c r="J3256" s="25">
        <f t="shared" si="922"/>
        <v>1.722</v>
      </c>
      <c r="K3256" s="24">
        <f>IFERROR(IF(V3256="Flex",0,IF(D3256=$D$30,VLOOKUP(A3256,MMO_o10M_lease!$A$1:$F$51,5,FALSE),IF(D3256=$D$26,VLOOKUP(D3256,LANDINGS!$A$3:$BR$40,HLOOKUP(A3256,LANDINGS!$B$1:$CF$42,42,FALSE),FALSE)-IFERROR(VLOOKUP(A3256,MMO_o10M_lease!$A$1:$F$38,5,FALSE),0),VLOOKUP(D3256,LANDINGS!$A$3:$CF$40,HLOOKUP(A3256,LANDINGS!$B$1:$CF$42,42,FALSE),FALSE)))),0)</f>
        <v>0</v>
      </c>
      <c r="L3256" s="24">
        <f>SUMIFS(PASTE_FLEX_TRACKER!$D:$D,PASTE_FLEX_TRACKER!$F:$F,MAIN!$A3256,PASTE_FLEX_TRACKER!$B:$B,MAIN!$D3256)-SUMIFS(PASTE_FLEX_TRACKER!$D:$D,PASTE_FLEX_TRACKER!$C:$C,MAIN!$A3256,PASTE_FLEX_TRACKER!$B:$B,MAIN!$D3256)</f>
        <v>0</v>
      </c>
      <c r="M3256" s="24">
        <f>IFERROR(-VLOOKUP(D3256,SQ!$A$19:$CC$52,HLOOKUP(MAIN!A3256,SQ!$B$18:$CC$56,39,FALSE),FALSE),"n/a")</f>
        <v>0</v>
      </c>
      <c r="N3256" s="46" t="s">
        <v>563</v>
      </c>
      <c r="O3256" s="46">
        <f>SUMIFS(MAN_ADJ!$L:$L,MAN_ADJ!$K:$K,MAIN!$D3256,MAN_ADJ!$J:$J,MAIN!$S3256)</f>
        <v>0</v>
      </c>
      <c r="P3256" s="25">
        <f t="shared" si="923"/>
        <v>0</v>
      </c>
      <c r="Q3256" s="28">
        <f t="shared" si="924"/>
        <v>0</v>
      </c>
      <c r="R3256" s="38">
        <f t="shared" si="914"/>
        <v>1.722</v>
      </c>
      <c r="S3256" s="17" t="s">
        <v>286</v>
      </c>
    </row>
    <row r="3257" spans="1:19" x14ac:dyDescent="0.25">
      <c r="A3257" s="17" t="s">
        <v>286</v>
      </c>
      <c r="B3257" s="17" t="s">
        <v>93</v>
      </c>
      <c r="C3257" s="17" t="s">
        <v>287</v>
      </c>
      <c r="D3257" s="17" t="s">
        <v>124</v>
      </c>
      <c r="E3257" s="24">
        <f>IF(U3257="SC",SUMIFS(SC!F:F,SC!A:A,MAIN!D3257,SC!B:B,MAIN!A3257),SUMIFS(Allocations!$H:$H,Allocations!$A:$A,MAIN!$A3257,Allocations!$B:$B,MAIN!$D3257))</f>
        <v>0</v>
      </c>
      <c r="F3257" s="24">
        <f>IF(U3257="SC",SUMIFS(SC!J:J,SC!A:A,MAIN!D3257,SC!B:B,MAIN!A3257),SUMIFS(Allocations!M:M,Allocations!A:A,MAIN!A3257,Allocations!B:B,MAIN!D3257))</f>
        <v>0</v>
      </c>
      <c r="G3257" s="24">
        <f t="shared" si="921"/>
        <v>0</v>
      </c>
      <c r="H3257" s="24">
        <f>IFERROR(VLOOKUP(S3257,Swaps_wk!$A$2:$AP$151,HLOOKUP(MAIN!D3257,Swaps_wk!$B$2:$AP$151,150,FALSE),FALSE),0)</f>
        <v>0</v>
      </c>
      <c r="I3257" s="24">
        <f>SUMIFS(PASTE_DQS_TRACKER!$D:$D,PASTE_DQS_TRACKER!$C:$C,MAIN!$A3257,PASTE_DQS_TRACKER!$B:$B,MAIN!$D3257)-SUMIFS(PASTE_DQS_TRACKER!$D:$D,PASTE_DQS_TRACKER!$C:$C,MAIN!A3257,PASTE_DQS_TRACKER!$E:$E,MAIN!$D3257)</f>
        <v>0</v>
      </c>
      <c r="J3257" s="25">
        <f t="shared" si="922"/>
        <v>0</v>
      </c>
      <c r="K3257" s="24">
        <f>IFERROR(IF(V3257="Flex",0,IF(D3257=$D$30,VLOOKUP(A3257,MMO_o10M_lease!$A$1:$F$51,5,FALSE),IF(D3257=$D$26,VLOOKUP(D3257,LANDINGS!$A$3:$BR$40,HLOOKUP(A3257,LANDINGS!$B$1:$CF$42,42,FALSE),FALSE)-IFERROR(VLOOKUP(A3257,MMO_o10M_lease!$A$1:$F$38,5,FALSE),0),VLOOKUP(D3257,LANDINGS!$A$3:$CF$40,HLOOKUP(A3257,LANDINGS!$B$1:$CF$42,42,FALSE),FALSE)))),0)</f>
        <v>0</v>
      </c>
      <c r="L3257" s="24">
        <f>SUMIFS(PASTE_FLEX_TRACKER!$D:$D,PASTE_FLEX_TRACKER!$F:$F,MAIN!$A3257,PASTE_FLEX_TRACKER!$B:$B,MAIN!$D3257)-SUMIFS(PASTE_FLEX_TRACKER!$D:$D,PASTE_FLEX_TRACKER!$C:$C,MAIN!$A3257,PASTE_FLEX_TRACKER!$B:$B,MAIN!$D3257)</f>
        <v>0</v>
      </c>
      <c r="M3257" s="24">
        <f>IFERROR(-VLOOKUP(D3257,SQ!$A$19:$CC$52,HLOOKUP(MAIN!A3257,SQ!$B$18:$CC$56,39,FALSE),FALSE),"n/a")</f>
        <v>0</v>
      </c>
      <c r="N3257" s="46" t="s">
        <v>563</v>
      </c>
      <c r="O3257" s="46">
        <f>SUMIFS(MAN_ADJ!$L:$L,MAN_ADJ!$K:$K,MAIN!$D3257,MAN_ADJ!$J:$J,MAIN!$S3257)</f>
        <v>0</v>
      </c>
      <c r="P3257" s="25">
        <f t="shared" si="923"/>
        <v>0</v>
      </c>
      <c r="Q3257" s="28" t="str">
        <f t="shared" si="924"/>
        <v>n/a</v>
      </c>
      <c r="R3257" s="38">
        <f t="shared" si="914"/>
        <v>0</v>
      </c>
      <c r="S3257" s="17" t="s">
        <v>286</v>
      </c>
    </row>
    <row r="3258" spans="1:19" x14ac:dyDescent="0.25">
      <c r="A3258" s="17" t="s">
        <v>286</v>
      </c>
      <c r="B3258" s="17" t="s">
        <v>93</v>
      </c>
      <c r="C3258" s="17" t="s">
        <v>287</v>
      </c>
      <c r="D3258" s="17" t="s">
        <v>125</v>
      </c>
      <c r="E3258" s="24">
        <f>IF(U3258="SC",SUMIFS(SC!F:F,SC!A:A,MAIN!D3258,SC!B:B,MAIN!A3258),SUMIFS(Allocations!$H:$H,Allocations!$A:$A,MAIN!$A3258,Allocations!$B:$B,MAIN!$D3258))</f>
        <v>10</v>
      </c>
      <c r="F3258" s="24">
        <f>IF(U3258="SC",SUMIFS(SC!J:J,SC!A:A,MAIN!D3258,SC!B:B,MAIN!A3258),SUMIFS(Allocations!M:M,Allocations!A:A,MAIN!A3258,Allocations!B:B,MAIN!D3258))</f>
        <v>0</v>
      </c>
      <c r="G3258" s="24">
        <f t="shared" si="921"/>
        <v>10</v>
      </c>
      <c r="H3258" s="24">
        <f>IFERROR(VLOOKUP(S3258,Swaps_wk!$A$2:$AP$151,HLOOKUP(MAIN!D3258,Swaps_wk!$B$2:$AP$151,150,FALSE),FALSE),0)</f>
        <v>0</v>
      </c>
      <c r="I3258" s="24">
        <f>SUMIFS(PASTE_DQS_TRACKER!$D:$D,PASTE_DQS_TRACKER!$C:$C,MAIN!$A3258,PASTE_DQS_TRACKER!$B:$B,MAIN!$D3258)-SUMIFS(PASTE_DQS_TRACKER!$D:$D,PASTE_DQS_TRACKER!$C:$C,MAIN!A3258,PASTE_DQS_TRACKER!$E:$E,MAIN!$D3258)</f>
        <v>0</v>
      </c>
      <c r="J3258" s="25">
        <f t="shared" si="922"/>
        <v>10</v>
      </c>
      <c r="K3258" s="24">
        <f>IFERROR(IF(V3258="Flex",0,IF(D3258=$D$30,VLOOKUP(A3258,MMO_o10M_lease!$A$1:$F$51,5,FALSE),IF(D3258=$D$26,VLOOKUP(D3258,LANDINGS!$A$3:$BR$40,HLOOKUP(A3258,LANDINGS!$B$1:$CF$42,42,FALSE),FALSE)-IFERROR(VLOOKUP(A3258,MMO_o10M_lease!$A$1:$F$38,5,FALSE),0),VLOOKUP(D3258,LANDINGS!$A$3:$CF$40,HLOOKUP(A3258,LANDINGS!$B$1:$CF$42,42,FALSE),FALSE)))),0)</f>
        <v>0</v>
      </c>
      <c r="L3258" s="24">
        <f>SUMIFS(PASTE_FLEX_TRACKER!$D:$D,PASTE_FLEX_TRACKER!$F:$F,MAIN!$A3258,PASTE_FLEX_TRACKER!$B:$B,MAIN!$D3258)-SUMIFS(PASTE_FLEX_TRACKER!$D:$D,PASTE_FLEX_TRACKER!$C:$C,MAIN!$A3258,PASTE_FLEX_TRACKER!$B:$B,MAIN!$D3258)</f>
        <v>0</v>
      </c>
      <c r="M3258" s="24">
        <f>IFERROR(-VLOOKUP(D3258,SQ!$A$19:$CC$52,HLOOKUP(MAIN!A3258,SQ!$B$18:$CC$56,39,FALSE),FALSE),"n/a")</f>
        <v>0</v>
      </c>
      <c r="N3258" s="46" t="s">
        <v>563</v>
      </c>
      <c r="O3258" s="46">
        <f>SUMIFS(MAN_ADJ!$L:$L,MAN_ADJ!$K:$K,MAIN!$D3258,MAN_ADJ!$J:$J,MAIN!$S3258)</f>
        <v>0</v>
      </c>
      <c r="P3258" s="25">
        <f t="shared" si="923"/>
        <v>0</v>
      </c>
      <c r="Q3258" s="28">
        <f t="shared" si="924"/>
        <v>0</v>
      </c>
      <c r="R3258" s="38">
        <f t="shared" si="914"/>
        <v>10</v>
      </c>
      <c r="S3258" s="17" t="s">
        <v>286</v>
      </c>
    </row>
    <row r="3259" spans="1:19" x14ac:dyDescent="0.25">
      <c r="A3259" s="17" t="s">
        <v>286</v>
      </c>
      <c r="B3259" s="17" t="s">
        <v>93</v>
      </c>
      <c r="C3259" s="17" t="s">
        <v>287</v>
      </c>
      <c r="D3259" s="17" t="s">
        <v>126</v>
      </c>
      <c r="E3259" s="24">
        <f>IF(U3259="SC",SUMIFS(SC!F:F,SC!A:A,MAIN!D3259,SC!B:B,MAIN!A3259),SUMIFS(Allocations!$H:$H,Allocations!$A:$A,MAIN!$A3259,Allocations!$B:$B,MAIN!$D3259))</f>
        <v>0</v>
      </c>
      <c r="F3259" s="24">
        <f>IF(U3259="SC",SUMIFS(SC!J:J,SC!A:A,MAIN!D3259,SC!B:B,MAIN!A3259),SUMIFS(Allocations!M:M,Allocations!A:A,MAIN!A3259,Allocations!B:B,MAIN!D3259))</f>
        <v>0</v>
      </c>
      <c r="G3259" s="24">
        <f t="shared" si="921"/>
        <v>0</v>
      </c>
      <c r="H3259" s="24">
        <f>IFERROR(VLOOKUP(S3259,Swaps_wk!$A$2:$AP$151,HLOOKUP(MAIN!D3259,Swaps_wk!$B$2:$AP$151,150,FALSE),FALSE),0)</f>
        <v>0</v>
      </c>
      <c r="I3259" s="24">
        <f>SUMIFS(PASTE_DQS_TRACKER!$D:$D,PASTE_DQS_TRACKER!$C:$C,MAIN!$A3259,PASTE_DQS_TRACKER!$B:$B,MAIN!$D3259)-SUMIFS(PASTE_DQS_TRACKER!$D:$D,PASTE_DQS_TRACKER!$C:$C,MAIN!A3259,PASTE_DQS_TRACKER!$E:$E,MAIN!$D3259)</f>
        <v>0</v>
      </c>
      <c r="J3259" s="25">
        <f t="shared" si="922"/>
        <v>0</v>
      </c>
      <c r="K3259" s="24">
        <f>IFERROR(IF(V3259="Flex",0,IF(D3259=$D$30,VLOOKUP(A3259,MMO_o10M_lease!$A$1:$F$51,5,FALSE),IF(D3259=$D$26,VLOOKUP(D3259,LANDINGS!$A$3:$BR$40,HLOOKUP(A3259,LANDINGS!$B$1:$CF$42,42,FALSE),FALSE)-IFERROR(VLOOKUP(A3259,MMO_o10M_lease!$A$1:$F$38,5,FALSE),0),VLOOKUP(D3259,LANDINGS!$A$3:$CF$40,HLOOKUP(A3259,LANDINGS!$B$1:$CF$42,42,FALSE),FALSE)))),0)</f>
        <v>0</v>
      </c>
      <c r="L3259" s="24">
        <f>SUMIFS(PASTE_FLEX_TRACKER!$D:$D,PASTE_FLEX_TRACKER!$F:$F,MAIN!$A3259,PASTE_FLEX_TRACKER!$B:$B,MAIN!$D3259)-SUMIFS(PASTE_FLEX_TRACKER!$D:$D,PASTE_FLEX_TRACKER!$C:$C,MAIN!$A3259,PASTE_FLEX_TRACKER!$B:$B,MAIN!$D3259)</f>
        <v>0</v>
      </c>
      <c r="M3259" s="24">
        <f>IFERROR(-VLOOKUP(D3259,SQ!$A$19:$CC$52,HLOOKUP(MAIN!A3259,SQ!$B$18:$CC$56,39,FALSE),FALSE),"n/a")</f>
        <v>0</v>
      </c>
      <c r="N3259" s="46" t="s">
        <v>563</v>
      </c>
      <c r="O3259" s="46">
        <f>SUMIFS(MAN_ADJ!$L:$L,MAN_ADJ!$K:$K,MAIN!$D3259,MAN_ADJ!$J:$J,MAIN!$S3259)</f>
        <v>0</v>
      </c>
      <c r="P3259" s="25">
        <f t="shared" si="923"/>
        <v>0</v>
      </c>
      <c r="Q3259" s="28" t="str">
        <f t="shared" si="924"/>
        <v>n/a</v>
      </c>
      <c r="R3259" s="38">
        <f t="shared" si="914"/>
        <v>0</v>
      </c>
      <c r="S3259" s="17" t="s">
        <v>286</v>
      </c>
    </row>
    <row r="3260" spans="1:19" x14ac:dyDescent="0.25">
      <c r="A3260" s="17" t="s">
        <v>286</v>
      </c>
      <c r="B3260" s="17" t="s">
        <v>93</v>
      </c>
      <c r="C3260" s="17" t="s">
        <v>287</v>
      </c>
      <c r="D3260" s="17" t="s">
        <v>127</v>
      </c>
      <c r="E3260" s="24">
        <f>IF(U3260="SC",SUMIFS(SC!F:F,SC!A:A,MAIN!D3260,SC!B:B,MAIN!A3260),SUMIFS(Allocations!$H:$H,Allocations!$A:$A,MAIN!$A3260,Allocations!$B:$B,MAIN!$D3260))</f>
        <v>0</v>
      </c>
      <c r="F3260" s="24">
        <f>IF(U3260="SC",SUMIFS(SC!J:J,SC!A:A,MAIN!D3260,SC!B:B,MAIN!A3260),SUMIFS(Allocations!M:M,Allocations!A:A,MAIN!A3260,Allocations!B:B,MAIN!D3260))</f>
        <v>0</v>
      </c>
      <c r="G3260" s="24">
        <f t="shared" si="921"/>
        <v>0</v>
      </c>
      <c r="H3260" s="24">
        <f>IFERROR(VLOOKUP(S3260,Swaps_wk!$A$2:$AP$151,HLOOKUP(MAIN!D3260,Swaps_wk!$B$2:$AP$151,150,FALSE),FALSE),0)</f>
        <v>0</v>
      </c>
      <c r="I3260" s="24">
        <f>SUMIFS(PASTE_DQS_TRACKER!$D:$D,PASTE_DQS_TRACKER!$C:$C,MAIN!$A3260,PASTE_DQS_TRACKER!$B:$B,MAIN!$D3260)-SUMIFS(PASTE_DQS_TRACKER!$D:$D,PASTE_DQS_TRACKER!$C:$C,MAIN!A3260,PASTE_DQS_TRACKER!$E:$E,MAIN!$D3260)</f>
        <v>0</v>
      </c>
      <c r="J3260" s="25">
        <f t="shared" si="922"/>
        <v>0</v>
      </c>
      <c r="K3260" s="24">
        <f>IFERROR(IF(V3260="Flex",0,IF(D3260=$D$30,VLOOKUP(A3260,MMO_o10M_lease!$A$1:$F$51,5,FALSE),IF(D3260=$D$26,VLOOKUP(D3260,LANDINGS!$A$3:$BR$40,HLOOKUP(A3260,LANDINGS!$B$1:$CF$42,42,FALSE),FALSE)-IFERROR(VLOOKUP(A3260,MMO_o10M_lease!$A$1:$F$38,5,FALSE),0),VLOOKUP(D3260,LANDINGS!$A$3:$CF$40,HLOOKUP(A3260,LANDINGS!$B$1:$CF$42,42,FALSE),FALSE)))),0)</f>
        <v>0</v>
      </c>
      <c r="L3260" s="24">
        <f>SUMIFS(PASTE_FLEX_TRACKER!$D:$D,PASTE_FLEX_TRACKER!$F:$F,MAIN!$A3260,PASTE_FLEX_TRACKER!$B:$B,MAIN!$D3260)-SUMIFS(PASTE_FLEX_TRACKER!$D:$D,PASTE_FLEX_TRACKER!$C:$C,MAIN!$A3260,PASTE_FLEX_TRACKER!$B:$B,MAIN!$D3260)</f>
        <v>0</v>
      </c>
      <c r="M3260" s="24">
        <f>IFERROR(-VLOOKUP(D3260,SQ!$A$19:$CC$52,HLOOKUP(MAIN!A3260,SQ!$B$18:$CC$56,39,FALSE),FALSE),"n/a")</f>
        <v>0</v>
      </c>
      <c r="N3260" s="46" t="s">
        <v>563</v>
      </c>
      <c r="O3260" s="46">
        <f>SUMIFS(MAN_ADJ!$L:$L,MAN_ADJ!$K:$K,MAIN!$D3260,MAN_ADJ!$J:$J,MAIN!$S3260)</f>
        <v>0</v>
      </c>
      <c r="P3260" s="25">
        <f t="shared" si="923"/>
        <v>0</v>
      </c>
      <c r="Q3260" s="28" t="str">
        <f t="shared" si="924"/>
        <v>n/a</v>
      </c>
      <c r="R3260" s="38">
        <f t="shared" si="914"/>
        <v>0</v>
      </c>
      <c r="S3260" s="17" t="s">
        <v>286</v>
      </c>
    </row>
    <row r="3261" spans="1:19" x14ac:dyDescent="0.25">
      <c r="A3261" s="17" t="s">
        <v>286</v>
      </c>
      <c r="B3261" s="17" t="s">
        <v>93</v>
      </c>
      <c r="C3261" s="17" t="s">
        <v>287</v>
      </c>
      <c r="D3261" s="17" t="s">
        <v>184</v>
      </c>
      <c r="E3261" s="24">
        <f>IF(U3261="SC",SUMIFS(SC!F:F,SC!A:A,MAIN!D3261,SC!B:B,MAIN!A3261),SUMIFS(Allocations!$H:$H,Allocations!$A:$A,MAIN!$A3261,Allocations!$B:$B,MAIN!$D3261))</f>
        <v>0</v>
      </c>
      <c r="F3261" s="24">
        <f>IF(U3261="SC",SUMIFS(SC!J:J,SC!A:A,MAIN!D3261,SC!B:B,MAIN!A3261),SUMIFS(Allocations!M:M,Allocations!A:A,MAIN!A3261,Allocations!B:B,MAIN!D3261))</f>
        <v>0</v>
      </c>
      <c r="G3261" s="24">
        <f t="shared" ref="G3261:G3262" si="925">E3261+F3261</f>
        <v>0</v>
      </c>
      <c r="H3261" s="24">
        <f>IFERROR(VLOOKUP(S3261,Swaps_wk!$A$2:$AP$151,HLOOKUP(MAIN!D3261,Swaps_wk!$B$2:$AP$151,150,FALSE),FALSE),0)</f>
        <v>0</v>
      </c>
      <c r="I3261" s="24">
        <f>SUMIFS(PASTE_DQS_TRACKER!$D:$D,PASTE_DQS_TRACKER!$C:$C,MAIN!$A3261,PASTE_DQS_TRACKER!$B:$B,MAIN!$D3261)-SUMIFS(PASTE_DQS_TRACKER!$D:$D,PASTE_DQS_TRACKER!$C:$C,MAIN!A3261,PASTE_DQS_TRACKER!$E:$E,MAIN!$D3261)</f>
        <v>0</v>
      </c>
      <c r="J3261" s="25">
        <f t="shared" ref="J3261:J3262" si="926">G3261+I3261</f>
        <v>0</v>
      </c>
      <c r="K3261" s="24">
        <f>IFERROR(IF(V3261="Flex",0,IF(D3261=$D$30,VLOOKUP(A3261,MMO_o10M_lease!$A$1:$F$51,5,FALSE),IF(D3261=$D$26,VLOOKUP(D3261,LANDINGS!$A$3:$BR$40,HLOOKUP(A3261,LANDINGS!$B$1:$CF$42,42,FALSE),FALSE)-IFERROR(VLOOKUP(A3261,MMO_o10M_lease!$A$1:$F$38,5,FALSE),0),VLOOKUP(D3261,LANDINGS!$A$3:$CF$40,HLOOKUP(A3261,LANDINGS!$B$1:$CF$42,42,FALSE),FALSE)))),0)</f>
        <v>0</v>
      </c>
      <c r="L3261" s="24">
        <f>SUMIFS(PASTE_FLEX_TRACKER!$D:$D,PASTE_FLEX_TRACKER!$F:$F,MAIN!$A3261,PASTE_FLEX_TRACKER!$B:$B,MAIN!$D3261)-SUMIFS(PASTE_FLEX_TRACKER!$D:$D,PASTE_FLEX_TRACKER!$C:$C,MAIN!$A3261,PASTE_FLEX_TRACKER!$B:$B,MAIN!$D3261)</f>
        <v>0</v>
      </c>
      <c r="M3261" s="24" t="str">
        <f>IFERROR(-VLOOKUP(D3261,SQ!$A$19:$CC$52,HLOOKUP(MAIN!A3261,SQ!$B$18:$CC$56,39,FALSE),FALSE),"n/a")</f>
        <v>n/a</v>
      </c>
      <c r="N3261" s="46" t="s">
        <v>563</v>
      </c>
      <c r="O3261" s="46">
        <f>SUMIFS(MAN_ADJ!$L:$L,MAN_ADJ!$K:$K,MAIN!$D3261,MAN_ADJ!$J:$J,MAIN!$S3261)</f>
        <v>0</v>
      </c>
      <c r="P3261" s="25">
        <f t="shared" si="923"/>
        <v>0</v>
      </c>
      <c r="Q3261" s="28" t="str">
        <f t="shared" ref="Q3261:Q3262" si="927">IFERROR(P3261/J3261,"n/a")</f>
        <v>n/a</v>
      </c>
      <c r="R3261" s="38">
        <f t="shared" ref="R3261:R3262" si="928">J3261-P3261</f>
        <v>0</v>
      </c>
      <c r="S3261" s="17" t="s">
        <v>286</v>
      </c>
    </row>
    <row r="3262" spans="1:19" x14ac:dyDescent="0.25">
      <c r="A3262" s="17" t="s">
        <v>286</v>
      </c>
      <c r="B3262" s="17" t="s">
        <v>93</v>
      </c>
      <c r="C3262" s="17" t="s">
        <v>287</v>
      </c>
      <c r="D3262" s="17" t="s">
        <v>128</v>
      </c>
      <c r="E3262" s="24">
        <f>IF(U3262="SC",SUMIFS(SC!F:F,SC!A:A,MAIN!D3262,SC!B:B,MAIN!A3262),SUMIFS(Allocations!$H:$H,Allocations!$A:$A,MAIN!$A3262,Allocations!$B:$B,MAIN!$D3262))</f>
        <v>0</v>
      </c>
      <c r="F3262" s="24">
        <f>IF(U3262="SC",SUMIFS(SC!J:J,SC!A:A,MAIN!D3262,SC!B:B,MAIN!A3262),SUMIFS(Allocations!M:M,Allocations!A:A,MAIN!A3262,Allocations!B:B,MAIN!D3262))</f>
        <v>0</v>
      </c>
      <c r="G3262" s="24">
        <f t="shared" si="925"/>
        <v>0</v>
      </c>
      <c r="H3262" s="24">
        <f>IFERROR(VLOOKUP(S3262,Swaps_wk!$A$2:$AP$151,HLOOKUP(MAIN!D3262,Swaps_wk!$B$2:$AP$151,150,FALSE),FALSE),0)</f>
        <v>0</v>
      </c>
      <c r="I3262" s="24">
        <f>SUMIFS(PASTE_DQS_TRACKER!$D:$D,PASTE_DQS_TRACKER!$C:$C,MAIN!$A3262,PASTE_DQS_TRACKER!$B:$B,MAIN!$D3262)-SUMIFS(PASTE_DQS_TRACKER!$D:$D,PASTE_DQS_TRACKER!$C:$C,MAIN!A3262,PASTE_DQS_TRACKER!$E:$E,MAIN!$D3262)</f>
        <v>0</v>
      </c>
      <c r="J3262" s="25">
        <f t="shared" si="926"/>
        <v>0</v>
      </c>
      <c r="K3262" s="24">
        <f>IFERROR(IF(V3262="Flex",0,IF(D3262=$D$30,VLOOKUP(A3262,MMO_o10M_lease!$A$1:$F$51,5,FALSE),IF(D3262=$D$26,VLOOKUP(D3262,LANDINGS!$A$3:$BR$40,HLOOKUP(A3262,LANDINGS!$B$1:$CF$42,42,FALSE),FALSE)-IFERROR(VLOOKUP(A3262,MMO_o10M_lease!$A$1:$F$38,5,FALSE),0),VLOOKUP(D3262,LANDINGS!$A$3:$CF$40,HLOOKUP(A3262,LANDINGS!$B$1:$CF$42,42,FALSE),FALSE)))),0)</f>
        <v>0</v>
      </c>
      <c r="L3262" s="24">
        <f>SUMIFS(PASTE_FLEX_TRACKER!$D:$D,PASTE_FLEX_TRACKER!$F:$F,MAIN!$A3262,PASTE_FLEX_TRACKER!$B:$B,MAIN!$D3262)-SUMIFS(PASTE_FLEX_TRACKER!$D:$D,PASTE_FLEX_TRACKER!$C:$C,MAIN!$A3262,PASTE_FLEX_TRACKER!$B:$B,MAIN!$D3262)</f>
        <v>0</v>
      </c>
      <c r="M3262" s="24" t="str">
        <f>IFERROR(-VLOOKUP(D3262,SQ!$A$19:$CC$52,HLOOKUP(MAIN!A3262,SQ!$B$18:$CC$56,39,FALSE),FALSE),"n/a")</f>
        <v>n/a</v>
      </c>
      <c r="N3262" s="46" t="s">
        <v>563</v>
      </c>
      <c r="O3262" s="46">
        <f>SUMIFS(MAN_ADJ!$L:$L,MAN_ADJ!$K:$K,MAIN!$D3262,MAN_ADJ!$J:$J,MAIN!$S3262)</f>
        <v>0</v>
      </c>
      <c r="P3262" s="25">
        <f t="shared" si="923"/>
        <v>0</v>
      </c>
      <c r="Q3262" s="28" t="str">
        <f t="shared" si="927"/>
        <v>n/a</v>
      </c>
      <c r="R3262" s="38">
        <f t="shared" si="928"/>
        <v>0</v>
      </c>
      <c r="S3262" s="17" t="s">
        <v>286</v>
      </c>
    </row>
    <row r="3263" spans="1:19" x14ac:dyDescent="0.25">
      <c r="A3263" s="17" t="s">
        <v>286</v>
      </c>
      <c r="B3263" s="17" t="s">
        <v>93</v>
      </c>
      <c r="C3263" s="17" t="s">
        <v>287</v>
      </c>
      <c r="D3263" s="17" t="s">
        <v>129</v>
      </c>
      <c r="E3263" s="24">
        <f>IF(U3263="SC",SUMIFS(SC!F:F,SC!A:A,MAIN!D3263,SC!B:B,MAIN!A3263),SUMIFS(Allocations!$H:$H,Allocations!$A:$A,MAIN!$A3263,Allocations!$B:$B,MAIN!$D3263))</f>
        <v>69.2</v>
      </c>
      <c r="F3263" s="24">
        <f>IF(U3263="SC",SUMIFS(SC!J:J,SC!A:A,MAIN!D3263,SC!B:B,MAIN!A3263),SUMIFS(Allocations!M:M,Allocations!A:A,MAIN!A3263,Allocations!B:B,MAIN!D3263))</f>
        <v>0</v>
      </c>
      <c r="G3263" s="24">
        <f t="shared" si="921"/>
        <v>69.2</v>
      </c>
      <c r="H3263" s="24">
        <f>IFERROR(VLOOKUP(S3263,Swaps_wk!$A$2:$AP$151,HLOOKUP(MAIN!D3263,Swaps_wk!$B$2:$AP$151,150,FALSE),FALSE),0)</f>
        <v>0</v>
      </c>
      <c r="I3263" s="24">
        <f>SUMIFS(PASTE_DQS_TRACKER!$D:$D,PASTE_DQS_TRACKER!$C:$C,MAIN!$A3263,PASTE_DQS_TRACKER!$B:$B,MAIN!$D3263)-SUMIFS(PASTE_DQS_TRACKER!$D:$D,PASTE_DQS_TRACKER!$C:$C,MAIN!A3263,PASTE_DQS_TRACKER!$E:$E,MAIN!$D3263)</f>
        <v>0</v>
      </c>
      <c r="J3263" s="25">
        <f t="shared" si="922"/>
        <v>69.2</v>
      </c>
      <c r="K3263" s="24">
        <f>IFERROR(IF(V3263="Flex",0,IF(D3263=$D$30,VLOOKUP(A3263,MMO_o10M_lease!$A$1:$F$51,5,FALSE),IF(D3263=$D$26,VLOOKUP(D3263,LANDINGS!$A$3:$BR$40,HLOOKUP(A3263,LANDINGS!$B$1:$CF$42,42,FALSE),FALSE)-IFERROR(VLOOKUP(A3263,MMO_o10M_lease!$A$1:$F$38,5,FALSE),0),VLOOKUP(D3263,LANDINGS!$A$3:$CF$40,HLOOKUP(A3263,LANDINGS!$B$1:$CF$42,42,FALSE),FALSE)))),0)</f>
        <v>0</v>
      </c>
      <c r="L3263" s="24">
        <f>SUMIFS(PASTE_FLEX_TRACKER!$D:$D,PASTE_FLEX_TRACKER!$F:$F,MAIN!$A3263,PASTE_FLEX_TRACKER!$B:$B,MAIN!$D3263)-SUMIFS(PASTE_FLEX_TRACKER!$D:$D,PASTE_FLEX_TRACKER!$C:$C,MAIN!$A3263,PASTE_FLEX_TRACKER!$B:$B,MAIN!$D3263)</f>
        <v>0</v>
      </c>
      <c r="M3263" s="24" t="str">
        <f>IFERROR(-VLOOKUP(D3263,SQ!$A$19:$CC$52,HLOOKUP(MAIN!A3263,SQ!$B$18:$CC$56,39,FALSE),FALSE),"n/a")</f>
        <v>n/a</v>
      </c>
      <c r="N3263" s="46" t="s">
        <v>563</v>
      </c>
      <c r="O3263" s="46">
        <f>SUMIFS(MAN_ADJ!$L:$L,MAN_ADJ!$K:$K,MAIN!$D3263,MAN_ADJ!$J:$J,MAIN!$S3263)</f>
        <v>0</v>
      </c>
      <c r="P3263" s="25">
        <f t="shared" si="923"/>
        <v>0</v>
      </c>
      <c r="Q3263" s="28">
        <f t="shared" si="924"/>
        <v>0</v>
      </c>
      <c r="R3263" s="38">
        <f t="shared" si="914"/>
        <v>69.2</v>
      </c>
      <c r="S3263" s="17" t="s">
        <v>286</v>
      </c>
    </row>
    <row r="3264" spans="1:19" x14ac:dyDescent="0.25">
      <c r="A3264" s="17" t="s">
        <v>286</v>
      </c>
      <c r="B3264" s="17" t="s">
        <v>93</v>
      </c>
      <c r="C3264" s="17" t="s">
        <v>287</v>
      </c>
      <c r="D3264" s="17" t="s">
        <v>155</v>
      </c>
      <c r="E3264" s="24">
        <f>IF(U3264="SC",SUMIFS(SC!F:F,SC!A:A,MAIN!D3264,SC!B:B,MAIN!A3264),SUMIFS(Allocations!$H:$H,Allocations!$A:$A,MAIN!$A3264,Allocations!$B:$B,MAIN!$D3264))</f>
        <v>0</v>
      </c>
      <c r="F3264" s="24">
        <f>IF(U3264="SC",SUMIFS(SC!J:J,SC!A:A,MAIN!D3264,SC!B:B,MAIN!A3264),SUMIFS(Allocations!M:M,Allocations!A:A,MAIN!A3264,Allocations!B:B,MAIN!D3264))</f>
        <v>0</v>
      </c>
      <c r="G3264" s="24">
        <f t="shared" ref="G3264" si="929">E3264+F3264</f>
        <v>0</v>
      </c>
      <c r="H3264" s="24">
        <f>IFERROR(VLOOKUP(S3264,Swaps_wk!$A$2:$AP$151,HLOOKUP(MAIN!D3264,Swaps_wk!$B$2:$AP$151,150,FALSE),FALSE),0)</f>
        <v>0</v>
      </c>
      <c r="I3264" s="24">
        <f>SUMIFS(PASTE_DQS_TRACKER!$D:$D,PASTE_DQS_TRACKER!$C:$C,MAIN!$A3264,PASTE_DQS_TRACKER!$B:$B,MAIN!$D3264)-SUMIFS(PASTE_DQS_TRACKER!$D:$D,PASTE_DQS_TRACKER!$C:$C,MAIN!A3264,PASTE_DQS_TRACKER!$E:$E,MAIN!$D3264)</f>
        <v>0</v>
      </c>
      <c r="J3264" s="25">
        <f t="shared" ref="J3264" si="930">G3264+I3264</f>
        <v>0</v>
      </c>
      <c r="K3264" s="24">
        <f>IFERROR(IF(V3264="Flex",0,IF(D3264=$D$30,VLOOKUP(A3264,MMO_o10M_lease!$A$1:$F$51,5,FALSE),IF(D3264=$D$26,VLOOKUP(D3264,LANDINGS!$A$3:$BR$40,HLOOKUP(A3264,LANDINGS!$B$1:$CF$42,42,FALSE),FALSE)-IFERROR(VLOOKUP(A3264,MMO_o10M_lease!$A$1:$F$38,5,FALSE),0),VLOOKUP(D3264,LANDINGS!$A$3:$CF$40,HLOOKUP(A3264,LANDINGS!$B$1:$CF$42,42,FALSE),FALSE)))),0)</f>
        <v>0</v>
      </c>
      <c r="L3264" s="24">
        <f>SUMIFS(PASTE_FLEX_TRACKER!$D:$D,PASTE_FLEX_TRACKER!$F:$F,MAIN!$A3264,PASTE_FLEX_TRACKER!$B:$B,MAIN!$D3264)-SUMIFS(PASTE_FLEX_TRACKER!$D:$D,PASTE_FLEX_TRACKER!$C:$C,MAIN!$A3264,PASTE_FLEX_TRACKER!$B:$B,MAIN!$D3264)</f>
        <v>0</v>
      </c>
      <c r="M3264" s="24" t="str">
        <f>IFERROR(-VLOOKUP(D3264,SQ!$A$19:$CC$52,HLOOKUP(MAIN!A3264,SQ!$B$18:$CC$56,39,FALSE),FALSE),"n/a")</f>
        <v>n/a</v>
      </c>
      <c r="N3264" s="46" t="s">
        <v>563</v>
      </c>
      <c r="O3264" s="46">
        <f>SUMIFS(MAN_ADJ!$L:$L,MAN_ADJ!$K:$K,MAIN!$D3264,MAN_ADJ!$J:$J,MAIN!$S3264)</f>
        <v>0</v>
      </c>
      <c r="P3264" s="25">
        <f t="shared" si="923"/>
        <v>0</v>
      </c>
      <c r="Q3264" s="28" t="str">
        <f t="shared" ref="Q3264" si="931">IFERROR(P3264/J3264,"n/a")</f>
        <v>n/a</v>
      </c>
      <c r="R3264" s="38">
        <f t="shared" ref="R3264" si="932">J3264-P3264</f>
        <v>0</v>
      </c>
      <c r="S3264" s="17" t="s">
        <v>286</v>
      </c>
    </row>
    <row r="3265" spans="1:19" x14ac:dyDescent="0.25">
      <c r="A3265" s="17" t="s">
        <v>286</v>
      </c>
      <c r="B3265" s="17" t="s">
        <v>93</v>
      </c>
      <c r="C3265" s="17" t="s">
        <v>287</v>
      </c>
      <c r="D3265" s="17" t="s">
        <v>130</v>
      </c>
      <c r="E3265" s="24">
        <f>IF(U3265="SC",SUMIFS(SC!F:F,SC!A:A,MAIN!D3265,SC!B:B,MAIN!A3265),SUMIFS(Allocations!$H:$H,Allocations!$A:$A,MAIN!$A3265,Allocations!$B:$B,MAIN!$D3265))</f>
        <v>0</v>
      </c>
      <c r="F3265" s="24">
        <f>IF(U3265="SC",SUMIFS(SC!J:J,SC!A:A,MAIN!D3265,SC!B:B,MAIN!A3265),SUMIFS(Allocations!M:M,Allocations!A:A,MAIN!A3265,Allocations!B:B,MAIN!D3265))</f>
        <v>0</v>
      </c>
      <c r="G3265" s="24">
        <f t="shared" si="921"/>
        <v>0</v>
      </c>
      <c r="H3265" s="24">
        <f>IFERROR(VLOOKUP(S3265,Swaps_wk!$A$2:$AP$151,HLOOKUP(MAIN!D3265,Swaps_wk!$B$2:$AP$151,150,FALSE),FALSE),0)</f>
        <v>0</v>
      </c>
      <c r="I3265" s="24">
        <f>SUMIFS(PASTE_DQS_TRACKER!$D:$D,PASTE_DQS_TRACKER!$C:$C,MAIN!$A3265,PASTE_DQS_TRACKER!$B:$B,MAIN!$D3265)-SUMIFS(PASTE_DQS_TRACKER!$D:$D,PASTE_DQS_TRACKER!$C:$C,MAIN!A3265,PASTE_DQS_TRACKER!$E:$E,MAIN!$D3265)</f>
        <v>0</v>
      </c>
      <c r="J3265" s="25">
        <f t="shared" si="922"/>
        <v>0</v>
      </c>
      <c r="K3265" s="24">
        <f>IFERROR(IF(V3265="Flex",0,IF(D3265=$D$30,VLOOKUP(A3265,MMO_o10M_lease!$A$1:$F$51,5,FALSE),IF(D3265=$D$26,VLOOKUP(D3265,LANDINGS!$A$3:$BR$40,HLOOKUP(A3265,LANDINGS!$B$1:$CF$42,42,FALSE),FALSE)-IFERROR(VLOOKUP(A3265,MMO_o10M_lease!$A$1:$F$38,5,FALSE),0),VLOOKUP(D3265,LANDINGS!$A$3:$CF$40,HLOOKUP(A3265,LANDINGS!$B$1:$CF$42,42,FALSE),FALSE)))),0)</f>
        <v>0</v>
      </c>
      <c r="L3265" s="24">
        <f>SUMIFS(PASTE_FLEX_TRACKER!$D:$D,PASTE_FLEX_TRACKER!$F:$F,MAIN!$A3265,PASTE_FLEX_TRACKER!$B:$B,MAIN!$D3265)-SUMIFS(PASTE_FLEX_TRACKER!$D:$D,PASTE_FLEX_TRACKER!$C:$C,MAIN!$A3265,PASTE_FLEX_TRACKER!$B:$B,MAIN!$D3265)</f>
        <v>0</v>
      </c>
      <c r="M3265" s="24" t="str">
        <f>IFERROR(-VLOOKUP(D3265,SQ!$A$19:$CC$52,HLOOKUP(MAIN!A3265,SQ!$B$18:$CC$56,39,FALSE),FALSE),"n/a")</f>
        <v>n/a</v>
      </c>
      <c r="N3265" s="46" t="s">
        <v>563</v>
      </c>
      <c r="O3265" s="46">
        <f>SUMIFS(MAN_ADJ!$L:$L,MAN_ADJ!$K:$K,MAIN!$D3265,MAN_ADJ!$J:$J,MAIN!$S3265)</f>
        <v>0</v>
      </c>
      <c r="P3265" s="25">
        <f t="shared" si="923"/>
        <v>0</v>
      </c>
      <c r="Q3265" s="28" t="str">
        <f t="shared" si="924"/>
        <v>n/a</v>
      </c>
      <c r="R3265" s="38">
        <f t="shared" si="914"/>
        <v>0</v>
      </c>
      <c r="S3265" s="17" t="s">
        <v>286</v>
      </c>
    </row>
    <row r="3266" spans="1:19" x14ac:dyDescent="0.25">
      <c r="A3266" s="26" t="s">
        <v>286</v>
      </c>
      <c r="B3266" s="26" t="s">
        <v>93</v>
      </c>
      <c r="C3266" s="26" t="s">
        <v>287</v>
      </c>
      <c r="D3266" s="26" t="s">
        <v>131</v>
      </c>
      <c r="E3266" s="27">
        <f t="shared" ref="E3266:M3266" si="933">SUM(E3228:E3265)</f>
        <v>3263.98</v>
      </c>
      <c r="F3266" s="27">
        <f t="shared" si="933"/>
        <v>224.29900000000001</v>
      </c>
      <c r="G3266" s="27">
        <f t="shared" si="933"/>
        <v>3488.2789999999995</v>
      </c>
      <c r="H3266" s="27">
        <f>IFERROR(VLOOKUP(S3266,Swaps_wk!$A$2:$AP$151,HLOOKUP(MAIN!D3266,Swaps_wk!$B$2:$AP$151,150,FALSE),FALSE),0)</f>
        <v>0</v>
      </c>
      <c r="I3266" s="27">
        <f t="shared" si="933"/>
        <v>0</v>
      </c>
      <c r="J3266" s="25">
        <f t="shared" si="933"/>
        <v>3488.279</v>
      </c>
      <c r="K3266" s="27">
        <f t="shared" si="933"/>
        <v>122.72499999999999</v>
      </c>
      <c r="L3266" s="27">
        <f t="shared" si="933"/>
        <v>0</v>
      </c>
      <c r="M3266" s="27">
        <f t="shared" si="933"/>
        <v>0</v>
      </c>
      <c r="N3266" s="46" t="s">
        <v>563</v>
      </c>
      <c r="O3266" s="27">
        <f>SUM(O3228:O3265)</f>
        <v>0</v>
      </c>
      <c r="P3266" s="25">
        <f t="shared" ref="P3266" si="934">SUM(P3228:P3265)</f>
        <v>122.72499999999999</v>
      </c>
      <c r="Q3266" s="28">
        <f t="shared" si="924"/>
        <v>3.5182105559790372E-2</v>
      </c>
      <c r="R3266" s="38">
        <f t="shared" si="914"/>
        <v>3365.5540000000001</v>
      </c>
      <c r="S3266" s="17" t="s">
        <v>286</v>
      </c>
    </row>
    <row r="3267" spans="1:19" x14ac:dyDescent="0.25">
      <c r="A3267" s="17" t="s">
        <v>288</v>
      </c>
      <c r="B3267" s="17" t="s">
        <v>93</v>
      </c>
      <c r="C3267" s="17" t="s">
        <v>289</v>
      </c>
      <c r="D3267" s="17" t="s">
        <v>95</v>
      </c>
      <c r="E3267" s="24">
        <f>IF(U3267="SC",SUMIFS(SC!F:F,SC!A:A,MAIN!D3267,SC!B:B,MAIN!A3267),SUMIFS(Allocations!$H:$H,Allocations!$A:$A,MAIN!$A3267,Allocations!$B:$B,MAIN!$D3267))</f>
        <v>0</v>
      </c>
      <c r="F3267" s="24">
        <f>IF(U3267="SC",SUMIFS(SC!J:J,SC!A:A,MAIN!D3267,SC!B:B,MAIN!A3267),SUMIFS(Allocations!M:M,Allocations!A:A,MAIN!A3267,Allocations!B:B,MAIN!D3267))</f>
        <v>0</v>
      </c>
      <c r="G3267" s="24">
        <f t="shared" ref="G3267:G3304" si="935">E3267+F3267</f>
        <v>0</v>
      </c>
      <c r="H3267" s="24">
        <f>IFERROR(VLOOKUP(S3267,Swaps_wk!$A$2:$AP$151,HLOOKUP(MAIN!D3267,Swaps_wk!$B$2:$AP$151,150,FALSE),FALSE),0)</f>
        <v>0</v>
      </c>
      <c r="I3267" s="24">
        <f>SUMIFS(PASTE_DQS_TRACKER!$D:$D,PASTE_DQS_TRACKER!$C:$C,MAIN!$A3267,PASTE_DQS_TRACKER!$B:$B,MAIN!$D3267)-SUMIFS(PASTE_DQS_TRACKER!$D:$D,PASTE_DQS_TRACKER!$C:$C,MAIN!A3267,PASTE_DQS_TRACKER!$E:$E,MAIN!$D3267)</f>
        <v>0</v>
      </c>
      <c r="J3267" s="25">
        <f t="shared" ref="J3267:J3304" si="936">G3267+I3267</f>
        <v>0</v>
      </c>
      <c r="K3267" s="24">
        <f>IFERROR(IF(V3267="Flex",0,IF(D3267=$D$30,VLOOKUP(A3267,MMO_o10M_lease!$A$1:$F$51,5,FALSE),IF(D3267=$D$26,VLOOKUP(D3267,LANDINGS!$A$3:$BR$40,HLOOKUP(A3267,LANDINGS!$B$1:$CF$42,42,FALSE),FALSE)-IFERROR(VLOOKUP(A3267,MMO_o10M_lease!$A$1:$F$38,5,FALSE),0),VLOOKUP(D3267,LANDINGS!$A$3:$CF$40,HLOOKUP(A3267,LANDINGS!$B$1:$CF$42,42,FALSE),FALSE)))),0)</f>
        <v>13.888</v>
      </c>
      <c r="L3267" s="24">
        <f>SUMIFS(PASTE_FLEX_TRACKER!$D:$D,PASTE_FLEX_TRACKER!$F:$F,MAIN!$A3267,PASTE_FLEX_TRACKER!$B:$B,MAIN!$D3267)-SUMIFS(PASTE_FLEX_TRACKER!$D:$D,PASTE_FLEX_TRACKER!$C:$C,MAIN!$A3267,PASTE_FLEX_TRACKER!$B:$B,MAIN!$D3267)</f>
        <v>0</v>
      </c>
      <c r="M3267" s="24">
        <f>IFERROR(-VLOOKUP(D3267,SQ!$A$19:$CC$52,HLOOKUP(MAIN!A3267,SQ!$B$18:$CC$56,39,FALSE),FALSE),"n/a")</f>
        <v>0</v>
      </c>
      <c r="N3267" s="46" t="s">
        <v>563</v>
      </c>
      <c r="O3267" s="46">
        <f>SUMIFS(MAN_ADJ!$L:$L,MAN_ADJ!$K:$K,MAIN!$D3267,MAN_ADJ!$J:$J,MAIN!$S3267)</f>
        <v>0</v>
      </c>
      <c r="P3267" s="25">
        <f t="shared" ref="P3267:P3304" si="937">SUM(K3267:O3267)</f>
        <v>13.888</v>
      </c>
      <c r="Q3267" s="28" t="str">
        <f t="shared" si="924"/>
        <v>n/a</v>
      </c>
      <c r="R3267" s="38">
        <f t="shared" si="914"/>
        <v>-13.888</v>
      </c>
      <c r="S3267" s="17" t="s">
        <v>288</v>
      </c>
    </row>
    <row r="3268" spans="1:19" x14ac:dyDescent="0.25">
      <c r="A3268" s="17" t="s">
        <v>288</v>
      </c>
      <c r="B3268" s="17" t="s">
        <v>93</v>
      </c>
      <c r="C3268" s="17" t="s">
        <v>289</v>
      </c>
      <c r="D3268" s="17" t="s">
        <v>96</v>
      </c>
      <c r="E3268" s="24">
        <f>IF(U3268="SC",SUMIFS(SC!F:F,SC!A:A,MAIN!D3268,SC!B:B,MAIN!A3268),SUMIFS(Allocations!$H:$H,Allocations!$A:$A,MAIN!$A3268,Allocations!$B:$B,MAIN!$D3268))</f>
        <v>0</v>
      </c>
      <c r="F3268" s="24">
        <f>IF(U3268="SC",SUMIFS(SC!J:J,SC!A:A,MAIN!D3268,SC!B:B,MAIN!A3268),SUMIFS(Allocations!M:M,Allocations!A:A,MAIN!A3268,Allocations!B:B,MAIN!D3268))</f>
        <v>0</v>
      </c>
      <c r="G3268" s="24">
        <f t="shared" si="935"/>
        <v>0</v>
      </c>
      <c r="H3268" s="24">
        <f>IFERROR(VLOOKUP(S3268,Swaps_wk!$A$2:$AP$151,HLOOKUP(MAIN!D3268,Swaps_wk!$B$2:$AP$151,150,FALSE),FALSE),0)</f>
        <v>0</v>
      </c>
      <c r="I3268" s="24">
        <f>SUMIFS(PASTE_DQS_TRACKER!$D:$D,PASTE_DQS_TRACKER!$C:$C,MAIN!$A3268,PASTE_DQS_TRACKER!$B:$B,MAIN!$D3268)-SUMIFS(PASTE_DQS_TRACKER!$D:$D,PASTE_DQS_TRACKER!$C:$C,MAIN!A3268,PASTE_DQS_TRACKER!$E:$E,MAIN!$D3268)</f>
        <v>0</v>
      </c>
      <c r="J3268" s="25">
        <f t="shared" si="936"/>
        <v>0</v>
      </c>
      <c r="K3268" s="24">
        <f>IFERROR(IF(V3268="Flex",0,IF(D3268=$D$30,VLOOKUP(A3268,MMO_o10M_lease!$A$1:$F$51,5,FALSE),IF(D3268=$D$26,VLOOKUP(D3268,LANDINGS!$A$3:$BR$40,HLOOKUP(A3268,LANDINGS!$B$1:$CF$42,42,FALSE),FALSE)-IFERROR(VLOOKUP(A3268,MMO_o10M_lease!$A$1:$F$38,5,FALSE),0),VLOOKUP(D3268,LANDINGS!$A$3:$CF$40,HLOOKUP(A3268,LANDINGS!$B$1:$CF$42,42,FALSE),FALSE)))),0)</f>
        <v>0.30399999999999999</v>
      </c>
      <c r="L3268" s="24">
        <f>SUMIFS(PASTE_FLEX_TRACKER!$D:$D,PASTE_FLEX_TRACKER!$F:$F,MAIN!$A3268,PASTE_FLEX_TRACKER!$B:$B,MAIN!$D3268)-SUMIFS(PASTE_FLEX_TRACKER!$D:$D,PASTE_FLEX_TRACKER!$C:$C,MAIN!$A3268,PASTE_FLEX_TRACKER!$B:$B,MAIN!$D3268)</f>
        <v>0</v>
      </c>
      <c r="M3268" s="24">
        <f>IFERROR(-VLOOKUP(D3268,SQ!$A$19:$CC$52,HLOOKUP(MAIN!A3268,SQ!$B$18:$CC$56,39,FALSE),FALSE),"n/a")</f>
        <v>0</v>
      </c>
      <c r="N3268" s="46" t="s">
        <v>563</v>
      </c>
      <c r="O3268" s="46">
        <f>SUMIFS(MAN_ADJ!$L:$L,MAN_ADJ!$K:$K,MAIN!$D3268,MAN_ADJ!$J:$J,MAIN!$S3268)</f>
        <v>0</v>
      </c>
      <c r="P3268" s="25">
        <f t="shared" si="937"/>
        <v>0.30399999999999999</v>
      </c>
      <c r="Q3268" s="28" t="str">
        <f t="shared" si="924"/>
        <v>n/a</v>
      </c>
      <c r="R3268" s="38">
        <f t="shared" si="914"/>
        <v>-0.30399999999999999</v>
      </c>
      <c r="S3268" s="17" t="s">
        <v>288</v>
      </c>
    </row>
    <row r="3269" spans="1:19" x14ac:dyDescent="0.25">
      <c r="A3269" s="17" t="s">
        <v>288</v>
      </c>
      <c r="B3269" s="17" t="s">
        <v>93</v>
      </c>
      <c r="C3269" s="17" t="s">
        <v>289</v>
      </c>
      <c r="D3269" s="17" t="s">
        <v>97</v>
      </c>
      <c r="E3269" s="24">
        <f>IF(U3269="SC",SUMIFS(SC!F:F,SC!A:A,MAIN!D3269,SC!B:B,MAIN!A3269),SUMIFS(Allocations!$H:$H,Allocations!$A:$A,MAIN!$A3269,Allocations!$B:$B,MAIN!$D3269))</f>
        <v>0</v>
      </c>
      <c r="F3269" s="24">
        <f>IF(U3269="SC",SUMIFS(SC!J:J,SC!A:A,MAIN!D3269,SC!B:B,MAIN!A3269),SUMIFS(Allocations!M:M,Allocations!A:A,MAIN!A3269,Allocations!B:B,MAIN!D3269))</f>
        <v>0</v>
      </c>
      <c r="G3269" s="24">
        <f t="shared" si="935"/>
        <v>0</v>
      </c>
      <c r="H3269" s="24">
        <f>IFERROR(VLOOKUP(S3269,Swaps_wk!$A$2:$AP$151,HLOOKUP(MAIN!D3269,Swaps_wk!$B$2:$AP$151,150,FALSE),FALSE),0)</f>
        <v>0</v>
      </c>
      <c r="I3269" s="24">
        <f>SUMIFS(PASTE_DQS_TRACKER!$D:$D,PASTE_DQS_TRACKER!$C:$C,MAIN!$A3269,PASTE_DQS_TRACKER!$B:$B,MAIN!$D3269)-SUMIFS(PASTE_DQS_TRACKER!$D:$D,PASTE_DQS_TRACKER!$C:$C,MAIN!A3269,PASTE_DQS_TRACKER!$E:$E,MAIN!$D3269)</f>
        <v>0</v>
      </c>
      <c r="J3269" s="25">
        <f t="shared" si="936"/>
        <v>0</v>
      </c>
      <c r="K3269" s="24">
        <f>IFERROR(IF(V3269="Flex",0,IF(D3269=$D$30,VLOOKUP(A3269,MMO_o10M_lease!$A$1:$F$51,5,FALSE),IF(D3269=$D$26,VLOOKUP(D3269,LANDINGS!$A$3:$BR$40,HLOOKUP(A3269,LANDINGS!$B$1:$CF$42,42,FALSE),FALSE)-IFERROR(VLOOKUP(A3269,MMO_o10M_lease!$A$1:$F$38,5,FALSE),0),VLOOKUP(D3269,LANDINGS!$A$3:$CF$40,HLOOKUP(A3269,LANDINGS!$B$1:$CF$42,42,FALSE),FALSE)))),0)</f>
        <v>0</v>
      </c>
      <c r="L3269" s="24">
        <f>SUMIFS(PASTE_FLEX_TRACKER!$D:$D,PASTE_FLEX_TRACKER!$F:$F,MAIN!$A3269,PASTE_FLEX_TRACKER!$B:$B,MAIN!$D3269)-SUMIFS(PASTE_FLEX_TRACKER!$D:$D,PASTE_FLEX_TRACKER!$C:$C,MAIN!$A3269,PASTE_FLEX_TRACKER!$B:$B,MAIN!$D3269)</f>
        <v>0</v>
      </c>
      <c r="M3269" s="24">
        <f>IFERROR(-VLOOKUP(D3269,SQ!$A$19:$CC$52,HLOOKUP(MAIN!A3269,SQ!$B$18:$CC$56,39,FALSE),FALSE),"n/a")</f>
        <v>0</v>
      </c>
      <c r="N3269" s="46" t="s">
        <v>563</v>
      </c>
      <c r="O3269" s="46">
        <f>SUMIFS(MAN_ADJ!$L:$L,MAN_ADJ!$K:$K,MAIN!$D3269,MAN_ADJ!$J:$J,MAIN!$S3269)</f>
        <v>0</v>
      </c>
      <c r="P3269" s="25">
        <f t="shared" si="937"/>
        <v>0</v>
      </c>
      <c r="Q3269" s="28" t="str">
        <f t="shared" si="924"/>
        <v>n/a</v>
      </c>
      <c r="R3269" s="38">
        <f t="shared" si="914"/>
        <v>0</v>
      </c>
      <c r="S3269" s="17" t="s">
        <v>288</v>
      </c>
    </row>
    <row r="3270" spans="1:19" x14ac:dyDescent="0.25">
      <c r="A3270" s="17" t="s">
        <v>288</v>
      </c>
      <c r="B3270" s="17" t="s">
        <v>93</v>
      </c>
      <c r="C3270" s="17" t="s">
        <v>289</v>
      </c>
      <c r="D3270" s="17" t="s">
        <v>98</v>
      </c>
      <c r="E3270" s="24">
        <f>IF(U3270="SC",SUMIFS(SC!F:F,SC!A:A,MAIN!D3270,SC!B:B,MAIN!A3270),SUMIFS(Allocations!$H:$H,Allocations!$A:$A,MAIN!$A3270,Allocations!$B:$B,MAIN!$D3270))</f>
        <v>0</v>
      </c>
      <c r="F3270" s="24">
        <f>IF(U3270="SC",SUMIFS(SC!J:J,SC!A:A,MAIN!D3270,SC!B:B,MAIN!A3270),SUMIFS(Allocations!M:M,Allocations!A:A,MAIN!A3270,Allocations!B:B,MAIN!D3270))</f>
        <v>0</v>
      </c>
      <c r="G3270" s="24">
        <f t="shared" si="935"/>
        <v>0</v>
      </c>
      <c r="H3270" s="24">
        <f>IFERROR(VLOOKUP(S3270,Swaps_wk!$A$2:$AP$151,HLOOKUP(MAIN!D3270,Swaps_wk!$B$2:$AP$151,150,FALSE),FALSE),0)</f>
        <v>0</v>
      </c>
      <c r="I3270" s="24">
        <f>SUMIFS(PASTE_DQS_TRACKER!$D:$D,PASTE_DQS_TRACKER!$C:$C,MAIN!$A3270,PASTE_DQS_TRACKER!$B:$B,MAIN!$D3270)-SUMIFS(PASTE_DQS_TRACKER!$D:$D,PASTE_DQS_TRACKER!$C:$C,MAIN!A3270,PASTE_DQS_TRACKER!$E:$E,MAIN!$D3270)</f>
        <v>0</v>
      </c>
      <c r="J3270" s="25">
        <f t="shared" si="936"/>
        <v>0</v>
      </c>
      <c r="K3270" s="24">
        <f>IFERROR(IF(V3270="Flex",0,IF(D3270=$D$30,VLOOKUP(A3270,MMO_o10M_lease!$A$1:$F$51,5,FALSE),IF(D3270=$D$26,VLOOKUP(D3270,LANDINGS!$A$3:$BR$40,HLOOKUP(A3270,LANDINGS!$B$1:$CF$42,42,FALSE),FALSE)-IFERROR(VLOOKUP(A3270,MMO_o10M_lease!$A$1:$F$38,5,FALSE),0),VLOOKUP(D3270,LANDINGS!$A$3:$CF$40,HLOOKUP(A3270,LANDINGS!$B$1:$CF$42,42,FALSE),FALSE)))),0)</f>
        <v>2.08</v>
      </c>
      <c r="L3270" s="24">
        <f>SUMIFS(PASTE_FLEX_TRACKER!$D:$D,PASTE_FLEX_TRACKER!$F:$F,MAIN!$A3270,PASTE_FLEX_TRACKER!$B:$B,MAIN!$D3270)-SUMIFS(PASTE_FLEX_TRACKER!$D:$D,PASTE_FLEX_TRACKER!$C:$C,MAIN!$A3270,PASTE_FLEX_TRACKER!$B:$B,MAIN!$D3270)</f>
        <v>0</v>
      </c>
      <c r="M3270" s="24">
        <f>IFERROR(-VLOOKUP(D3270,SQ!$A$19:$CC$52,HLOOKUP(MAIN!A3270,SQ!$B$18:$CC$56,39,FALSE),FALSE),"n/a")</f>
        <v>0</v>
      </c>
      <c r="N3270" s="46" t="s">
        <v>563</v>
      </c>
      <c r="O3270" s="46">
        <f>SUMIFS(MAN_ADJ!$L:$L,MAN_ADJ!$K:$K,MAIN!$D3270,MAN_ADJ!$J:$J,MAIN!$S3270)</f>
        <v>0</v>
      </c>
      <c r="P3270" s="25">
        <f t="shared" si="937"/>
        <v>2.08</v>
      </c>
      <c r="Q3270" s="28" t="str">
        <f t="shared" si="924"/>
        <v>n/a</v>
      </c>
      <c r="R3270" s="38">
        <f t="shared" si="914"/>
        <v>-2.08</v>
      </c>
      <c r="S3270" s="17" t="s">
        <v>288</v>
      </c>
    </row>
    <row r="3271" spans="1:19" x14ac:dyDescent="0.25">
      <c r="A3271" s="17" t="s">
        <v>288</v>
      </c>
      <c r="B3271" s="17" t="s">
        <v>93</v>
      </c>
      <c r="C3271" s="17" t="s">
        <v>289</v>
      </c>
      <c r="D3271" s="17" t="s">
        <v>99</v>
      </c>
      <c r="E3271" s="24">
        <f>IF(U3271="SC",SUMIFS(SC!F:F,SC!A:A,MAIN!D3271,SC!B:B,MAIN!A3271),SUMIFS(Allocations!$H:$H,Allocations!$A:$A,MAIN!$A3271,Allocations!$B:$B,MAIN!$D3271))</f>
        <v>0</v>
      </c>
      <c r="F3271" s="24">
        <f>IF(U3271="SC",SUMIFS(SC!J:J,SC!A:A,MAIN!D3271,SC!B:B,MAIN!A3271),SUMIFS(Allocations!M:M,Allocations!A:A,MAIN!A3271,Allocations!B:B,MAIN!D3271))</f>
        <v>0</v>
      </c>
      <c r="G3271" s="24">
        <f t="shared" si="935"/>
        <v>0</v>
      </c>
      <c r="H3271" s="24">
        <f>IFERROR(VLOOKUP(S3271,Swaps_wk!$A$2:$AP$151,HLOOKUP(MAIN!D3271,Swaps_wk!$B$2:$AP$151,150,FALSE),FALSE),0)</f>
        <v>0</v>
      </c>
      <c r="I3271" s="24">
        <f>SUMIFS(PASTE_DQS_TRACKER!$D:$D,PASTE_DQS_TRACKER!$C:$C,MAIN!$A3271,PASTE_DQS_TRACKER!$B:$B,MAIN!$D3271)-SUMIFS(PASTE_DQS_TRACKER!$D:$D,PASTE_DQS_TRACKER!$C:$C,MAIN!A3271,PASTE_DQS_TRACKER!$E:$E,MAIN!$D3271)</f>
        <v>0</v>
      </c>
      <c r="J3271" s="25">
        <f t="shared" si="936"/>
        <v>0</v>
      </c>
      <c r="K3271" s="24">
        <f>IFERROR(IF(V3271="Flex",0,IF(D3271=$D$30,VLOOKUP(A3271,MMO_o10M_lease!$A$1:$F$51,5,FALSE),IF(D3271=$D$26,VLOOKUP(D3271,LANDINGS!$A$3:$BR$40,HLOOKUP(A3271,LANDINGS!$B$1:$CF$42,42,FALSE),FALSE)-IFERROR(VLOOKUP(A3271,MMO_o10M_lease!$A$1:$F$38,5,FALSE),0),VLOOKUP(D3271,LANDINGS!$A$3:$CF$40,HLOOKUP(A3271,LANDINGS!$B$1:$CF$42,42,FALSE),FALSE)))),0)</f>
        <v>9.1999999999999998E-2</v>
      </c>
      <c r="L3271" s="24">
        <f>SUMIFS(PASTE_FLEX_TRACKER!$D:$D,PASTE_FLEX_TRACKER!$F:$F,MAIN!$A3271,PASTE_FLEX_TRACKER!$B:$B,MAIN!$D3271)-SUMIFS(PASTE_FLEX_TRACKER!$D:$D,PASTE_FLEX_TRACKER!$C:$C,MAIN!$A3271,PASTE_FLEX_TRACKER!$B:$B,MAIN!$D3271)</f>
        <v>0</v>
      </c>
      <c r="M3271" s="24">
        <f>IFERROR(-VLOOKUP(D3271,SQ!$A$19:$CC$52,HLOOKUP(MAIN!A3271,SQ!$B$18:$CC$56,39,FALSE),FALSE),"n/a")</f>
        <v>0</v>
      </c>
      <c r="N3271" s="46" t="s">
        <v>563</v>
      </c>
      <c r="O3271" s="46">
        <f>SUMIFS(MAN_ADJ!$L:$L,MAN_ADJ!$K:$K,MAIN!$D3271,MAN_ADJ!$J:$J,MAIN!$S3271)</f>
        <v>0</v>
      </c>
      <c r="P3271" s="25">
        <f t="shared" si="937"/>
        <v>9.1999999999999998E-2</v>
      </c>
      <c r="Q3271" s="28" t="str">
        <f t="shared" si="924"/>
        <v>n/a</v>
      </c>
      <c r="R3271" s="38">
        <f t="shared" si="914"/>
        <v>-9.1999999999999998E-2</v>
      </c>
      <c r="S3271" s="17" t="s">
        <v>288</v>
      </c>
    </row>
    <row r="3272" spans="1:19" x14ac:dyDescent="0.25">
      <c r="A3272" s="17" t="s">
        <v>288</v>
      </c>
      <c r="B3272" s="17" t="s">
        <v>93</v>
      </c>
      <c r="C3272" s="17" t="s">
        <v>289</v>
      </c>
      <c r="D3272" s="17" t="s">
        <v>100</v>
      </c>
      <c r="E3272" s="24">
        <f>IF(U3272="SC",SUMIFS(SC!F:F,SC!A:A,MAIN!D3272,SC!B:B,MAIN!A3272),SUMIFS(Allocations!$H:$H,Allocations!$A:$A,MAIN!$A3272,Allocations!$B:$B,MAIN!$D3272))</f>
        <v>0</v>
      </c>
      <c r="F3272" s="24">
        <f>IF(U3272="SC",SUMIFS(SC!J:J,SC!A:A,MAIN!D3272,SC!B:B,MAIN!A3272),SUMIFS(Allocations!M:M,Allocations!A:A,MAIN!A3272,Allocations!B:B,MAIN!D3272))</f>
        <v>0</v>
      </c>
      <c r="G3272" s="24">
        <f t="shared" si="935"/>
        <v>0</v>
      </c>
      <c r="H3272" s="24">
        <f>IFERROR(VLOOKUP(S3272,Swaps_wk!$A$2:$AP$151,HLOOKUP(MAIN!D3272,Swaps_wk!$B$2:$AP$151,150,FALSE),FALSE),0)</f>
        <v>0</v>
      </c>
      <c r="I3272" s="24">
        <f>SUMIFS(PASTE_DQS_TRACKER!$D:$D,PASTE_DQS_TRACKER!$C:$C,MAIN!$A3272,PASTE_DQS_TRACKER!$B:$B,MAIN!$D3272)-SUMIFS(PASTE_DQS_TRACKER!$D:$D,PASTE_DQS_TRACKER!$C:$C,MAIN!A3272,PASTE_DQS_TRACKER!$E:$E,MAIN!$D3272)</f>
        <v>0</v>
      </c>
      <c r="J3272" s="25">
        <f t="shared" si="936"/>
        <v>0</v>
      </c>
      <c r="K3272" s="24">
        <f>IFERROR(IF(V3272="Flex",0,IF(D3272=$D$30,VLOOKUP(A3272,MMO_o10M_lease!$A$1:$F$51,5,FALSE),IF(D3272=$D$26,VLOOKUP(D3272,LANDINGS!$A$3:$BR$40,HLOOKUP(A3272,LANDINGS!$B$1:$CF$42,42,FALSE),FALSE)-IFERROR(VLOOKUP(A3272,MMO_o10M_lease!$A$1:$F$38,5,FALSE),0),VLOOKUP(D3272,LANDINGS!$A$3:$CF$40,HLOOKUP(A3272,LANDINGS!$B$1:$CF$42,42,FALSE),FALSE)))),0)</f>
        <v>0</v>
      </c>
      <c r="L3272" s="24">
        <f>SUMIFS(PASTE_FLEX_TRACKER!$D:$D,PASTE_FLEX_TRACKER!$F:$F,MAIN!$A3272,PASTE_FLEX_TRACKER!$B:$B,MAIN!$D3272)-SUMIFS(PASTE_FLEX_TRACKER!$D:$D,PASTE_FLEX_TRACKER!$C:$C,MAIN!$A3272,PASTE_FLEX_TRACKER!$B:$B,MAIN!$D3272)</f>
        <v>0</v>
      </c>
      <c r="M3272" s="24">
        <f>IFERROR(-VLOOKUP(D3272,SQ!$A$19:$CC$52,HLOOKUP(MAIN!A3272,SQ!$B$18:$CC$56,39,FALSE),FALSE),"n/a")</f>
        <v>0</v>
      </c>
      <c r="N3272" s="46" t="s">
        <v>563</v>
      </c>
      <c r="O3272" s="46">
        <f>SUMIFS(MAN_ADJ!$L:$L,MAN_ADJ!$K:$K,MAIN!$D3272,MAN_ADJ!$J:$J,MAIN!$S3272)</f>
        <v>0</v>
      </c>
      <c r="P3272" s="25">
        <f t="shared" si="937"/>
        <v>0</v>
      </c>
      <c r="Q3272" s="28" t="str">
        <f t="shared" si="924"/>
        <v>n/a</v>
      </c>
      <c r="R3272" s="38">
        <f t="shared" si="914"/>
        <v>0</v>
      </c>
      <c r="S3272" s="17" t="s">
        <v>288</v>
      </c>
    </row>
    <row r="3273" spans="1:19" x14ac:dyDescent="0.25">
      <c r="A3273" s="17" t="s">
        <v>288</v>
      </c>
      <c r="B3273" s="17" t="s">
        <v>93</v>
      </c>
      <c r="C3273" s="17" t="s">
        <v>289</v>
      </c>
      <c r="D3273" s="17" t="s">
        <v>101</v>
      </c>
      <c r="E3273" s="24">
        <f>IF(U3273="SC",SUMIFS(SC!F:F,SC!A:A,MAIN!D3273,SC!B:B,MAIN!A3273),SUMIFS(Allocations!$H:$H,Allocations!$A:$A,MAIN!$A3273,Allocations!$B:$B,MAIN!$D3273))</f>
        <v>0</v>
      </c>
      <c r="F3273" s="24">
        <f>IF(U3273="SC",SUMIFS(SC!J:J,SC!A:A,MAIN!D3273,SC!B:B,MAIN!A3273),SUMIFS(Allocations!M:M,Allocations!A:A,MAIN!A3273,Allocations!B:B,MAIN!D3273))</f>
        <v>0</v>
      </c>
      <c r="G3273" s="24">
        <f t="shared" si="935"/>
        <v>0</v>
      </c>
      <c r="H3273" s="24">
        <f>IFERROR(VLOOKUP(S3273,Swaps_wk!$A$2:$AP$151,HLOOKUP(MAIN!D3273,Swaps_wk!$B$2:$AP$151,150,FALSE),FALSE),0)</f>
        <v>0</v>
      </c>
      <c r="I3273" s="24">
        <f>SUMIFS(PASTE_DQS_TRACKER!$D:$D,PASTE_DQS_TRACKER!$C:$C,MAIN!$A3273,PASTE_DQS_TRACKER!$B:$B,MAIN!$D3273)-SUMIFS(PASTE_DQS_TRACKER!$D:$D,PASTE_DQS_TRACKER!$C:$C,MAIN!A3273,PASTE_DQS_TRACKER!$E:$E,MAIN!$D3273)</f>
        <v>0</v>
      </c>
      <c r="J3273" s="25">
        <f t="shared" si="936"/>
        <v>0</v>
      </c>
      <c r="K3273" s="24">
        <f>IFERROR(IF(V3273="Flex",0,IF(D3273=$D$30,VLOOKUP(A3273,MMO_o10M_lease!$A$1:$F$51,5,FALSE),IF(D3273=$D$26,VLOOKUP(D3273,LANDINGS!$A$3:$BR$40,HLOOKUP(A3273,LANDINGS!$B$1:$CF$42,42,FALSE),FALSE)-IFERROR(VLOOKUP(A3273,MMO_o10M_lease!$A$1:$F$38,5,FALSE),0),VLOOKUP(D3273,LANDINGS!$A$3:$CF$40,HLOOKUP(A3273,LANDINGS!$B$1:$CF$42,42,FALSE),FALSE)))),0)</f>
        <v>0</v>
      </c>
      <c r="L3273" s="24">
        <f>SUMIFS(PASTE_FLEX_TRACKER!$D:$D,PASTE_FLEX_TRACKER!$F:$F,MAIN!$A3273,PASTE_FLEX_TRACKER!$B:$B,MAIN!$D3273)-SUMIFS(PASTE_FLEX_TRACKER!$D:$D,PASTE_FLEX_TRACKER!$C:$C,MAIN!$A3273,PASTE_FLEX_TRACKER!$B:$B,MAIN!$D3273)</f>
        <v>0</v>
      </c>
      <c r="M3273" s="24">
        <f>IFERROR(-VLOOKUP(D3273,SQ!$A$19:$CC$52,HLOOKUP(MAIN!A3273,SQ!$B$18:$CC$56,39,FALSE),FALSE),"n/a")</f>
        <v>0</v>
      </c>
      <c r="N3273" s="46" t="s">
        <v>563</v>
      </c>
      <c r="O3273" s="46">
        <f>SUMIFS(MAN_ADJ!$L:$L,MAN_ADJ!$K:$K,MAIN!$D3273,MAN_ADJ!$J:$J,MAIN!$S3273)</f>
        <v>0</v>
      </c>
      <c r="P3273" s="25">
        <f t="shared" si="937"/>
        <v>0</v>
      </c>
      <c r="Q3273" s="28" t="str">
        <f t="shared" si="924"/>
        <v>n/a</v>
      </c>
      <c r="R3273" s="38">
        <f t="shared" si="914"/>
        <v>0</v>
      </c>
      <c r="S3273" s="17" t="s">
        <v>288</v>
      </c>
    </row>
    <row r="3274" spans="1:19" x14ac:dyDescent="0.25">
      <c r="A3274" s="17" t="s">
        <v>288</v>
      </c>
      <c r="B3274" s="17" t="s">
        <v>93</v>
      </c>
      <c r="C3274" s="17" t="s">
        <v>289</v>
      </c>
      <c r="D3274" s="17" t="s">
        <v>102</v>
      </c>
      <c r="E3274" s="24">
        <f>IF(U3274="SC",SUMIFS(SC!F:F,SC!A:A,MAIN!D3274,SC!B:B,MAIN!A3274),SUMIFS(Allocations!$H:$H,Allocations!$A:$A,MAIN!$A3274,Allocations!$B:$B,MAIN!$D3274))</f>
        <v>0</v>
      </c>
      <c r="F3274" s="24">
        <f>IF(U3274="SC",SUMIFS(SC!J:J,SC!A:A,MAIN!D3274,SC!B:B,MAIN!A3274),SUMIFS(Allocations!M:M,Allocations!A:A,MAIN!A3274,Allocations!B:B,MAIN!D3274))</f>
        <v>0</v>
      </c>
      <c r="G3274" s="24">
        <f t="shared" si="935"/>
        <v>0</v>
      </c>
      <c r="H3274" s="24">
        <f>IFERROR(VLOOKUP(S3274,Swaps_wk!$A$2:$AP$151,HLOOKUP(MAIN!D3274,Swaps_wk!$B$2:$AP$151,150,FALSE),FALSE),0)</f>
        <v>0</v>
      </c>
      <c r="I3274" s="24">
        <f>SUMIFS(PASTE_DQS_TRACKER!$D:$D,PASTE_DQS_TRACKER!$C:$C,MAIN!$A3274,PASTE_DQS_TRACKER!$B:$B,MAIN!$D3274)-SUMIFS(PASTE_DQS_TRACKER!$D:$D,PASTE_DQS_TRACKER!$C:$C,MAIN!A3274,PASTE_DQS_TRACKER!$E:$E,MAIN!$D3274)</f>
        <v>0</v>
      </c>
      <c r="J3274" s="25">
        <f t="shared" si="936"/>
        <v>0</v>
      </c>
      <c r="K3274" s="24">
        <f>IFERROR(IF(V3274="Flex",0,IF(D3274=$D$30,VLOOKUP(A3274,MMO_o10M_lease!$A$1:$F$51,5,FALSE),IF(D3274=$D$26,VLOOKUP(D3274,LANDINGS!$A$3:$BR$40,HLOOKUP(A3274,LANDINGS!$B$1:$CF$42,42,FALSE),FALSE)-IFERROR(VLOOKUP(A3274,MMO_o10M_lease!$A$1:$F$38,5,FALSE),0),VLOOKUP(D3274,LANDINGS!$A$3:$CF$40,HLOOKUP(A3274,LANDINGS!$B$1:$CF$42,42,FALSE),FALSE)))),0)</f>
        <v>0</v>
      </c>
      <c r="L3274" s="24">
        <f>SUMIFS(PASTE_FLEX_TRACKER!$D:$D,PASTE_FLEX_TRACKER!$F:$F,MAIN!$A3274,PASTE_FLEX_TRACKER!$B:$B,MAIN!$D3274)-SUMIFS(PASTE_FLEX_TRACKER!$D:$D,PASTE_FLEX_TRACKER!$C:$C,MAIN!$A3274,PASTE_FLEX_TRACKER!$B:$B,MAIN!$D3274)</f>
        <v>0</v>
      </c>
      <c r="M3274" s="24">
        <f>IFERROR(-VLOOKUP(D3274,SQ!$A$19:$CC$52,HLOOKUP(MAIN!A3274,SQ!$B$18:$CC$56,39,FALSE),FALSE),"n/a")</f>
        <v>0</v>
      </c>
      <c r="N3274" s="46" t="s">
        <v>563</v>
      </c>
      <c r="O3274" s="46">
        <f>SUMIFS(MAN_ADJ!$L:$L,MAN_ADJ!$K:$K,MAIN!$D3274,MAN_ADJ!$J:$J,MAIN!$S3274)</f>
        <v>0</v>
      </c>
      <c r="P3274" s="25">
        <f t="shared" si="937"/>
        <v>0</v>
      </c>
      <c r="Q3274" s="28" t="str">
        <f t="shared" si="924"/>
        <v>n/a</v>
      </c>
      <c r="R3274" s="38">
        <f t="shared" si="914"/>
        <v>0</v>
      </c>
      <c r="S3274" s="17" t="s">
        <v>288</v>
      </c>
    </row>
    <row r="3275" spans="1:19" x14ac:dyDescent="0.25">
      <c r="A3275" s="17" t="s">
        <v>288</v>
      </c>
      <c r="B3275" s="17" t="s">
        <v>93</v>
      </c>
      <c r="C3275" s="17" t="s">
        <v>289</v>
      </c>
      <c r="D3275" s="17" t="s">
        <v>103</v>
      </c>
      <c r="E3275" s="24">
        <f>IF(U3275="SC",SUMIFS(SC!F:F,SC!A:A,MAIN!D3275,SC!B:B,MAIN!A3275),SUMIFS(Allocations!$H:$H,Allocations!$A:$A,MAIN!$A3275,Allocations!$B:$B,MAIN!$D3275))</f>
        <v>0</v>
      </c>
      <c r="F3275" s="24">
        <f>IF(U3275="SC",SUMIFS(SC!J:J,SC!A:A,MAIN!D3275,SC!B:B,MAIN!A3275),SUMIFS(Allocations!M:M,Allocations!A:A,MAIN!A3275,Allocations!B:B,MAIN!D3275))</f>
        <v>0</v>
      </c>
      <c r="G3275" s="24">
        <f t="shared" si="935"/>
        <v>0</v>
      </c>
      <c r="H3275" s="24">
        <f>IFERROR(VLOOKUP(S3275,Swaps_wk!$A$2:$AP$151,HLOOKUP(MAIN!D3275,Swaps_wk!$B$2:$AP$151,150,FALSE),FALSE),0)</f>
        <v>0</v>
      </c>
      <c r="I3275" s="24">
        <f>SUMIFS(PASTE_DQS_TRACKER!$D:$D,PASTE_DQS_TRACKER!$C:$C,MAIN!$A3275,PASTE_DQS_TRACKER!$B:$B,MAIN!$D3275)-SUMIFS(PASTE_DQS_TRACKER!$D:$D,PASTE_DQS_TRACKER!$C:$C,MAIN!A3275,PASTE_DQS_TRACKER!$E:$E,MAIN!$D3275)</f>
        <v>0</v>
      </c>
      <c r="J3275" s="25">
        <f t="shared" si="936"/>
        <v>0</v>
      </c>
      <c r="K3275" s="24">
        <f>IFERROR(IF(V3275="Flex",0,IF(D3275=$D$30,VLOOKUP(A3275,MMO_o10M_lease!$A$1:$F$51,5,FALSE),IF(D3275=$D$26,VLOOKUP(D3275,LANDINGS!$A$3:$BR$40,HLOOKUP(A3275,LANDINGS!$B$1:$CF$42,42,FALSE),FALSE)-IFERROR(VLOOKUP(A3275,MMO_o10M_lease!$A$1:$F$38,5,FALSE),0),VLOOKUP(D3275,LANDINGS!$A$3:$CF$40,HLOOKUP(A3275,LANDINGS!$B$1:$CF$42,42,FALSE),FALSE)))),0)</f>
        <v>0</v>
      </c>
      <c r="L3275" s="24">
        <f>SUMIFS(PASTE_FLEX_TRACKER!$D:$D,PASTE_FLEX_TRACKER!$F:$F,MAIN!$A3275,PASTE_FLEX_TRACKER!$B:$B,MAIN!$D3275)-SUMIFS(PASTE_FLEX_TRACKER!$D:$D,PASTE_FLEX_TRACKER!$C:$C,MAIN!$A3275,PASTE_FLEX_TRACKER!$B:$B,MAIN!$D3275)</f>
        <v>0</v>
      </c>
      <c r="M3275" s="24">
        <f>IFERROR(-VLOOKUP(D3275,SQ!$A$19:$CC$52,HLOOKUP(MAIN!A3275,SQ!$B$18:$CC$56,39,FALSE),FALSE),"n/a")</f>
        <v>0</v>
      </c>
      <c r="N3275" s="46" t="s">
        <v>563</v>
      </c>
      <c r="O3275" s="46">
        <f>SUMIFS(MAN_ADJ!$L:$L,MAN_ADJ!$K:$K,MAIN!$D3275,MAN_ADJ!$J:$J,MAIN!$S3275)</f>
        <v>0</v>
      </c>
      <c r="P3275" s="25">
        <f t="shared" si="937"/>
        <v>0</v>
      </c>
      <c r="Q3275" s="28" t="str">
        <f t="shared" si="924"/>
        <v>n/a</v>
      </c>
      <c r="R3275" s="38">
        <f t="shared" si="914"/>
        <v>0</v>
      </c>
      <c r="S3275" s="17" t="s">
        <v>288</v>
      </c>
    </row>
    <row r="3276" spans="1:19" x14ac:dyDescent="0.25">
      <c r="A3276" s="17" t="s">
        <v>288</v>
      </c>
      <c r="B3276" s="17" t="s">
        <v>93</v>
      </c>
      <c r="C3276" s="17" t="s">
        <v>289</v>
      </c>
      <c r="D3276" s="17" t="s">
        <v>104</v>
      </c>
      <c r="E3276" s="24">
        <f>IF(U3276="SC",SUMIFS(SC!F:F,SC!A:A,MAIN!D3276,SC!B:B,MAIN!A3276),SUMIFS(Allocations!$H:$H,Allocations!$A:$A,MAIN!$A3276,Allocations!$B:$B,MAIN!$D3276))</f>
        <v>0</v>
      </c>
      <c r="F3276" s="24">
        <f>IF(U3276="SC",SUMIFS(SC!J:J,SC!A:A,MAIN!D3276,SC!B:B,MAIN!A3276),SUMIFS(Allocations!M:M,Allocations!A:A,MAIN!A3276,Allocations!B:B,MAIN!D3276))</f>
        <v>0</v>
      </c>
      <c r="G3276" s="24">
        <f t="shared" si="935"/>
        <v>0</v>
      </c>
      <c r="H3276" s="24">
        <f>IFERROR(VLOOKUP(S3276,Swaps_wk!$A$2:$AP$151,HLOOKUP(MAIN!D3276,Swaps_wk!$B$2:$AP$151,150,FALSE),FALSE),0)</f>
        <v>0</v>
      </c>
      <c r="I3276" s="24">
        <f>SUMIFS(PASTE_DQS_TRACKER!$D:$D,PASTE_DQS_TRACKER!$C:$C,MAIN!$A3276,PASTE_DQS_TRACKER!$B:$B,MAIN!$D3276)-SUMIFS(PASTE_DQS_TRACKER!$D:$D,PASTE_DQS_TRACKER!$C:$C,MAIN!A3276,PASTE_DQS_TRACKER!$E:$E,MAIN!$D3276)</f>
        <v>0</v>
      </c>
      <c r="J3276" s="25">
        <f t="shared" si="936"/>
        <v>0</v>
      </c>
      <c r="K3276" s="24">
        <f>IFERROR(IF(V3276="Flex",0,IF(D3276=$D$30,VLOOKUP(A3276,MMO_o10M_lease!$A$1:$F$51,5,FALSE),IF(D3276=$D$26,VLOOKUP(D3276,LANDINGS!$A$3:$BR$40,HLOOKUP(A3276,LANDINGS!$B$1:$CF$42,42,FALSE),FALSE)-IFERROR(VLOOKUP(A3276,MMO_o10M_lease!$A$1:$F$38,5,FALSE),0),VLOOKUP(D3276,LANDINGS!$A$3:$CF$40,HLOOKUP(A3276,LANDINGS!$B$1:$CF$42,42,FALSE),FALSE)))),0)</f>
        <v>5.1980000000000004</v>
      </c>
      <c r="L3276" s="24">
        <f>SUMIFS(PASTE_FLEX_TRACKER!$D:$D,PASTE_FLEX_TRACKER!$F:$F,MAIN!$A3276,PASTE_FLEX_TRACKER!$B:$B,MAIN!$D3276)-SUMIFS(PASTE_FLEX_TRACKER!$D:$D,PASTE_FLEX_TRACKER!$C:$C,MAIN!$A3276,PASTE_FLEX_TRACKER!$B:$B,MAIN!$D3276)</f>
        <v>0</v>
      </c>
      <c r="M3276" s="24">
        <f>IFERROR(-VLOOKUP(D3276,SQ!$A$19:$CC$52,HLOOKUP(MAIN!A3276,SQ!$B$18:$CC$56,39,FALSE),FALSE),"n/a")</f>
        <v>0</v>
      </c>
      <c r="N3276" s="46" t="s">
        <v>563</v>
      </c>
      <c r="O3276" s="46">
        <f>SUMIFS(MAN_ADJ!$L:$L,MAN_ADJ!$K:$K,MAIN!$D3276,MAN_ADJ!$J:$J,MAIN!$S3276)</f>
        <v>0</v>
      </c>
      <c r="P3276" s="25">
        <f t="shared" si="937"/>
        <v>5.1980000000000004</v>
      </c>
      <c r="Q3276" s="28" t="str">
        <f t="shared" si="924"/>
        <v>n/a</v>
      </c>
      <c r="R3276" s="38">
        <f t="shared" si="914"/>
        <v>-5.1980000000000004</v>
      </c>
      <c r="S3276" s="17" t="s">
        <v>288</v>
      </c>
    </row>
    <row r="3277" spans="1:19" x14ac:dyDescent="0.25">
      <c r="A3277" s="17" t="s">
        <v>288</v>
      </c>
      <c r="B3277" s="17" t="s">
        <v>93</v>
      </c>
      <c r="C3277" s="17" t="s">
        <v>289</v>
      </c>
      <c r="D3277" s="17" t="s">
        <v>105</v>
      </c>
      <c r="E3277" s="24">
        <f>IF(U3277="SC",SUMIFS(SC!F:F,SC!A:A,MAIN!D3277,SC!B:B,MAIN!A3277),SUMIFS(Allocations!$H:$H,Allocations!$A:$A,MAIN!$A3277,Allocations!$B:$B,MAIN!$D3277))</f>
        <v>0</v>
      </c>
      <c r="F3277" s="24">
        <f>IF(U3277="SC",SUMIFS(SC!J:J,SC!A:A,MAIN!D3277,SC!B:B,MAIN!A3277),SUMIFS(Allocations!M:M,Allocations!A:A,MAIN!A3277,Allocations!B:B,MAIN!D3277))</f>
        <v>0</v>
      </c>
      <c r="G3277" s="24">
        <f t="shared" si="935"/>
        <v>0</v>
      </c>
      <c r="H3277" s="24">
        <f>IFERROR(VLOOKUP(S3277,Swaps_wk!$A$2:$AP$151,HLOOKUP(MAIN!D3277,Swaps_wk!$B$2:$AP$151,150,FALSE),FALSE),0)</f>
        <v>0</v>
      </c>
      <c r="I3277" s="24">
        <f>SUMIFS(PASTE_DQS_TRACKER!$D:$D,PASTE_DQS_TRACKER!$C:$C,MAIN!$A3277,PASTE_DQS_TRACKER!$B:$B,MAIN!$D3277)-SUMIFS(PASTE_DQS_TRACKER!$D:$D,PASTE_DQS_TRACKER!$C:$C,MAIN!A3277,PASTE_DQS_TRACKER!$E:$E,MAIN!$D3277)</f>
        <v>0</v>
      </c>
      <c r="J3277" s="25">
        <f t="shared" si="936"/>
        <v>0</v>
      </c>
      <c r="K3277" s="24">
        <f>IFERROR(IF(V3277="Flex",0,IF(D3277=$D$30,VLOOKUP(A3277,MMO_o10M_lease!$A$1:$F$51,5,FALSE),IF(D3277=$D$26,VLOOKUP(D3277,LANDINGS!$A$3:$BR$40,HLOOKUP(A3277,LANDINGS!$B$1:$CF$42,42,FALSE),FALSE)-IFERROR(VLOOKUP(A3277,MMO_o10M_lease!$A$1:$F$38,5,FALSE),0),VLOOKUP(D3277,LANDINGS!$A$3:$CF$40,HLOOKUP(A3277,LANDINGS!$B$1:$CF$42,42,FALSE),FALSE)))),0)</f>
        <v>0.69099999999999995</v>
      </c>
      <c r="L3277" s="24">
        <f>SUMIFS(PASTE_FLEX_TRACKER!$D:$D,PASTE_FLEX_TRACKER!$F:$F,MAIN!$A3277,PASTE_FLEX_TRACKER!$B:$B,MAIN!$D3277)-SUMIFS(PASTE_FLEX_TRACKER!$D:$D,PASTE_FLEX_TRACKER!$C:$C,MAIN!$A3277,PASTE_FLEX_TRACKER!$B:$B,MAIN!$D3277)</f>
        <v>0</v>
      </c>
      <c r="M3277" s="24">
        <f>IFERROR(-VLOOKUP(D3277,SQ!$A$19:$CC$52,HLOOKUP(MAIN!A3277,SQ!$B$18:$CC$56,39,FALSE),FALSE),"n/a")</f>
        <v>0</v>
      </c>
      <c r="N3277" s="46" t="s">
        <v>563</v>
      </c>
      <c r="O3277" s="46">
        <f>SUMIFS(MAN_ADJ!$L:$L,MAN_ADJ!$K:$K,MAIN!$D3277,MAN_ADJ!$J:$J,MAIN!$S3277)</f>
        <v>0</v>
      </c>
      <c r="P3277" s="25">
        <f t="shared" si="937"/>
        <v>0.69099999999999995</v>
      </c>
      <c r="Q3277" s="28" t="str">
        <f t="shared" si="924"/>
        <v>n/a</v>
      </c>
      <c r="R3277" s="38">
        <f t="shared" si="914"/>
        <v>-0.69099999999999995</v>
      </c>
      <c r="S3277" s="17" t="s">
        <v>288</v>
      </c>
    </row>
    <row r="3278" spans="1:19" x14ac:dyDescent="0.25">
      <c r="A3278" s="17" t="s">
        <v>288</v>
      </c>
      <c r="B3278" s="17" t="s">
        <v>93</v>
      </c>
      <c r="C3278" s="17" t="s">
        <v>289</v>
      </c>
      <c r="D3278" s="17" t="s">
        <v>106</v>
      </c>
      <c r="E3278" s="24">
        <f>IF(U3278="SC",SUMIFS(SC!F:F,SC!A:A,MAIN!D3278,SC!B:B,MAIN!A3278),SUMIFS(Allocations!$H:$H,Allocations!$A:$A,MAIN!$A3278,Allocations!$B:$B,MAIN!$D3278))</f>
        <v>0</v>
      </c>
      <c r="F3278" s="24">
        <f>IF(U3278="SC",SUMIFS(SC!J:J,SC!A:A,MAIN!D3278,SC!B:B,MAIN!A3278),SUMIFS(Allocations!M:M,Allocations!A:A,MAIN!A3278,Allocations!B:B,MAIN!D3278))</f>
        <v>0</v>
      </c>
      <c r="G3278" s="24">
        <f t="shared" si="935"/>
        <v>0</v>
      </c>
      <c r="H3278" s="24">
        <f>IFERROR(VLOOKUP(S3278,Swaps_wk!$A$2:$AP$151,HLOOKUP(MAIN!D3278,Swaps_wk!$B$2:$AP$151,150,FALSE),FALSE),0)</f>
        <v>0</v>
      </c>
      <c r="I3278" s="24">
        <f>SUMIFS(PASTE_DQS_TRACKER!$D:$D,PASTE_DQS_TRACKER!$C:$C,MAIN!$A3278,PASTE_DQS_TRACKER!$B:$B,MAIN!$D3278)-SUMIFS(PASTE_DQS_TRACKER!$D:$D,PASTE_DQS_TRACKER!$C:$C,MAIN!A3278,PASTE_DQS_TRACKER!$E:$E,MAIN!$D3278)</f>
        <v>0</v>
      </c>
      <c r="J3278" s="25">
        <f t="shared" si="936"/>
        <v>0</v>
      </c>
      <c r="K3278" s="24">
        <f>IFERROR(IF(V3278="Flex",0,IF(D3278=$D$30,VLOOKUP(A3278,MMO_o10M_lease!$A$1:$F$51,5,FALSE),IF(D3278=$D$26,VLOOKUP(D3278,LANDINGS!$A$3:$BR$40,HLOOKUP(A3278,LANDINGS!$B$1:$CF$42,42,FALSE),FALSE)-IFERROR(VLOOKUP(A3278,MMO_o10M_lease!$A$1:$F$38,5,FALSE),0),VLOOKUP(D3278,LANDINGS!$A$3:$CF$40,HLOOKUP(A3278,LANDINGS!$B$1:$CF$42,42,FALSE),FALSE)))),0)</f>
        <v>0</v>
      </c>
      <c r="L3278" s="24">
        <f>SUMIFS(PASTE_FLEX_TRACKER!$D:$D,PASTE_FLEX_TRACKER!$F:$F,MAIN!$A3278,PASTE_FLEX_TRACKER!$B:$B,MAIN!$D3278)-SUMIFS(PASTE_FLEX_TRACKER!$D:$D,PASTE_FLEX_TRACKER!$C:$C,MAIN!$A3278,PASTE_FLEX_TRACKER!$B:$B,MAIN!$D3278)</f>
        <v>0</v>
      </c>
      <c r="M3278" s="24">
        <f>IFERROR(-VLOOKUP(D3278,SQ!$A$19:$CC$52,HLOOKUP(MAIN!A3278,SQ!$B$18:$CC$56,39,FALSE),FALSE),"n/a")</f>
        <v>0</v>
      </c>
      <c r="N3278" s="46" t="s">
        <v>563</v>
      </c>
      <c r="O3278" s="46">
        <f>SUMIFS(MAN_ADJ!$L:$L,MAN_ADJ!$K:$K,MAIN!$D3278,MAN_ADJ!$J:$J,MAIN!$S3278)</f>
        <v>0</v>
      </c>
      <c r="P3278" s="25">
        <f t="shared" si="937"/>
        <v>0</v>
      </c>
      <c r="Q3278" s="28" t="str">
        <f t="shared" si="924"/>
        <v>n/a</v>
      </c>
      <c r="R3278" s="38">
        <f t="shared" si="914"/>
        <v>0</v>
      </c>
      <c r="S3278" s="17" t="s">
        <v>288</v>
      </c>
    </row>
    <row r="3279" spans="1:19" x14ac:dyDescent="0.25">
      <c r="A3279" s="17" t="s">
        <v>288</v>
      </c>
      <c r="B3279" s="17" t="s">
        <v>93</v>
      </c>
      <c r="C3279" s="17" t="s">
        <v>289</v>
      </c>
      <c r="D3279" s="17" t="s">
        <v>107</v>
      </c>
      <c r="E3279" s="24">
        <f>IF(U3279="SC",SUMIFS(SC!F:F,SC!A:A,MAIN!D3279,SC!B:B,MAIN!A3279),SUMIFS(Allocations!$H:$H,Allocations!$A:$A,MAIN!$A3279,Allocations!$B:$B,MAIN!$D3279))</f>
        <v>0</v>
      </c>
      <c r="F3279" s="24">
        <f>IF(U3279="SC",SUMIFS(SC!J:J,SC!A:A,MAIN!D3279,SC!B:B,MAIN!A3279),SUMIFS(Allocations!M:M,Allocations!A:A,MAIN!A3279,Allocations!B:B,MAIN!D3279))</f>
        <v>0</v>
      </c>
      <c r="G3279" s="24">
        <f t="shared" si="935"/>
        <v>0</v>
      </c>
      <c r="H3279" s="24">
        <f>IFERROR(VLOOKUP(S3279,Swaps_wk!$A$2:$AP$151,HLOOKUP(MAIN!D3279,Swaps_wk!$B$2:$AP$151,150,FALSE),FALSE),0)</f>
        <v>0</v>
      </c>
      <c r="I3279" s="24">
        <f>SUMIFS(PASTE_DQS_TRACKER!$D:$D,PASTE_DQS_TRACKER!$C:$C,MAIN!$A3279,PASTE_DQS_TRACKER!$B:$B,MAIN!$D3279)-SUMIFS(PASTE_DQS_TRACKER!$D:$D,PASTE_DQS_TRACKER!$C:$C,MAIN!A3279,PASTE_DQS_TRACKER!$E:$E,MAIN!$D3279)</f>
        <v>0</v>
      </c>
      <c r="J3279" s="25">
        <f t="shared" si="936"/>
        <v>0</v>
      </c>
      <c r="K3279" s="24">
        <f>IFERROR(IF(V3279="Flex",0,IF(D3279=$D$30,VLOOKUP(A3279,MMO_o10M_lease!$A$1:$F$51,5,FALSE),IF(D3279=$D$26,VLOOKUP(D3279,LANDINGS!$A$3:$BR$40,HLOOKUP(A3279,LANDINGS!$B$1:$CF$42,42,FALSE),FALSE)-IFERROR(VLOOKUP(A3279,MMO_o10M_lease!$A$1:$F$38,5,FALSE),0),VLOOKUP(D3279,LANDINGS!$A$3:$CF$40,HLOOKUP(A3279,LANDINGS!$B$1:$CF$42,42,FALSE),FALSE)))),0)</f>
        <v>18.045000000000002</v>
      </c>
      <c r="L3279" s="24">
        <f>SUMIFS(PASTE_FLEX_TRACKER!$D:$D,PASTE_FLEX_TRACKER!$F:$F,MAIN!$A3279,PASTE_FLEX_TRACKER!$B:$B,MAIN!$D3279)-SUMIFS(PASTE_FLEX_TRACKER!$D:$D,PASTE_FLEX_TRACKER!$C:$C,MAIN!$A3279,PASTE_FLEX_TRACKER!$B:$B,MAIN!$D3279)</f>
        <v>0</v>
      </c>
      <c r="M3279" s="24">
        <f>IFERROR(-VLOOKUP(D3279,SQ!$A$19:$CC$52,HLOOKUP(MAIN!A3279,SQ!$B$18:$CC$56,39,FALSE),FALSE),"n/a")</f>
        <v>0</v>
      </c>
      <c r="N3279" s="46" t="s">
        <v>563</v>
      </c>
      <c r="O3279" s="46">
        <f>SUMIFS(MAN_ADJ!$L:$L,MAN_ADJ!$K:$K,MAIN!$D3279,MAN_ADJ!$J:$J,MAIN!$S3279)</f>
        <v>0</v>
      </c>
      <c r="P3279" s="25">
        <f t="shared" si="937"/>
        <v>18.045000000000002</v>
      </c>
      <c r="Q3279" s="28" t="str">
        <f t="shared" si="924"/>
        <v>n/a</v>
      </c>
      <c r="R3279" s="38">
        <f t="shared" si="914"/>
        <v>-18.045000000000002</v>
      </c>
      <c r="S3279" s="17" t="s">
        <v>288</v>
      </c>
    </row>
    <row r="3280" spans="1:19" x14ac:dyDescent="0.25">
      <c r="A3280" s="17" t="s">
        <v>288</v>
      </c>
      <c r="B3280" s="17" t="s">
        <v>93</v>
      </c>
      <c r="C3280" s="17" t="s">
        <v>289</v>
      </c>
      <c r="D3280" s="17" t="s">
        <v>108</v>
      </c>
      <c r="E3280" s="24">
        <f>IF(U3280="SC",SUMIFS(SC!F:F,SC!A:A,MAIN!D3280,SC!B:B,MAIN!A3280),SUMIFS(Allocations!$H:$H,Allocations!$A:$A,MAIN!$A3280,Allocations!$B:$B,MAIN!$D3280))</f>
        <v>0</v>
      </c>
      <c r="F3280" s="24">
        <f>IF(U3280="SC",SUMIFS(SC!J:J,SC!A:A,MAIN!D3280,SC!B:B,MAIN!A3280),SUMIFS(Allocations!M:M,Allocations!A:A,MAIN!A3280,Allocations!B:B,MAIN!D3280))</f>
        <v>0</v>
      </c>
      <c r="G3280" s="24">
        <f t="shared" si="935"/>
        <v>0</v>
      </c>
      <c r="H3280" s="24">
        <f>IFERROR(VLOOKUP(S3280,Swaps_wk!$A$2:$AP$151,HLOOKUP(MAIN!D3280,Swaps_wk!$B$2:$AP$151,150,FALSE),FALSE),0)</f>
        <v>0</v>
      </c>
      <c r="I3280" s="24">
        <f>SUMIFS(PASTE_DQS_TRACKER!$D:$D,PASTE_DQS_TRACKER!$C:$C,MAIN!$A3280,PASTE_DQS_TRACKER!$B:$B,MAIN!$D3280)-SUMIFS(PASTE_DQS_TRACKER!$D:$D,PASTE_DQS_TRACKER!$C:$C,MAIN!A3280,PASTE_DQS_TRACKER!$E:$E,MAIN!$D3280)</f>
        <v>0</v>
      </c>
      <c r="J3280" s="25">
        <f t="shared" si="936"/>
        <v>0</v>
      </c>
      <c r="K3280" s="24">
        <f>IFERROR(IF(V3280="Flex",0,IF(D3280=$D$30,VLOOKUP(A3280,MMO_o10M_lease!$A$1:$F$51,5,FALSE),IF(D3280=$D$26,VLOOKUP(D3280,LANDINGS!$A$3:$BR$40,HLOOKUP(A3280,LANDINGS!$B$1:$CF$42,42,FALSE),FALSE)-IFERROR(VLOOKUP(A3280,MMO_o10M_lease!$A$1:$F$38,5,FALSE),0),VLOOKUP(D3280,LANDINGS!$A$3:$CF$40,HLOOKUP(A3280,LANDINGS!$B$1:$CF$42,42,FALSE),FALSE)))),0)</f>
        <v>3.0000000000000001E-3</v>
      </c>
      <c r="L3280" s="24">
        <f>SUMIFS(PASTE_FLEX_TRACKER!$D:$D,PASTE_FLEX_TRACKER!$F:$F,MAIN!$A3280,PASTE_FLEX_TRACKER!$B:$B,MAIN!$D3280)-SUMIFS(PASTE_FLEX_TRACKER!$D:$D,PASTE_FLEX_TRACKER!$C:$C,MAIN!$A3280,PASTE_FLEX_TRACKER!$B:$B,MAIN!$D3280)</f>
        <v>0</v>
      </c>
      <c r="M3280" s="24">
        <f>IFERROR(-VLOOKUP(D3280,SQ!$A$19:$CC$52,HLOOKUP(MAIN!A3280,SQ!$B$18:$CC$56,39,FALSE),FALSE),"n/a")</f>
        <v>0</v>
      </c>
      <c r="N3280" s="46" t="s">
        <v>563</v>
      </c>
      <c r="O3280" s="46">
        <f>SUMIFS(MAN_ADJ!$L:$L,MAN_ADJ!$K:$K,MAIN!$D3280,MAN_ADJ!$J:$J,MAIN!$S3280)</f>
        <v>0</v>
      </c>
      <c r="P3280" s="25">
        <f t="shared" si="937"/>
        <v>3.0000000000000001E-3</v>
      </c>
      <c r="Q3280" s="28" t="str">
        <f t="shared" si="924"/>
        <v>n/a</v>
      </c>
      <c r="R3280" s="38">
        <f t="shared" si="914"/>
        <v>-3.0000000000000001E-3</v>
      </c>
      <c r="S3280" s="17" t="s">
        <v>288</v>
      </c>
    </row>
    <row r="3281" spans="1:19" x14ac:dyDescent="0.25">
      <c r="A3281" s="17" t="s">
        <v>288</v>
      </c>
      <c r="B3281" s="17" t="s">
        <v>93</v>
      </c>
      <c r="C3281" s="17" t="s">
        <v>289</v>
      </c>
      <c r="D3281" s="17" t="s">
        <v>109</v>
      </c>
      <c r="E3281" s="24">
        <f>IF(U3281="SC",SUMIFS(SC!F:F,SC!A:A,MAIN!D3281,SC!B:B,MAIN!A3281),SUMIFS(Allocations!$H:$H,Allocations!$A:$A,MAIN!$A3281,Allocations!$B:$B,MAIN!$D3281))</f>
        <v>0</v>
      </c>
      <c r="F3281" s="24">
        <f>IF(U3281="SC",SUMIFS(SC!J:J,SC!A:A,MAIN!D3281,SC!B:B,MAIN!A3281),SUMIFS(Allocations!M:M,Allocations!A:A,MAIN!A3281,Allocations!B:B,MAIN!D3281))</f>
        <v>0</v>
      </c>
      <c r="G3281" s="24">
        <f t="shared" si="935"/>
        <v>0</v>
      </c>
      <c r="H3281" s="24">
        <f>IFERROR(VLOOKUP(S3281,Swaps_wk!$A$2:$AP$151,HLOOKUP(MAIN!D3281,Swaps_wk!$B$2:$AP$151,150,FALSE),FALSE),0)</f>
        <v>0</v>
      </c>
      <c r="I3281" s="24">
        <f>SUMIFS(PASTE_DQS_TRACKER!$D:$D,PASTE_DQS_TRACKER!$C:$C,MAIN!$A3281,PASTE_DQS_TRACKER!$B:$B,MAIN!$D3281)-SUMIFS(PASTE_DQS_TRACKER!$D:$D,PASTE_DQS_TRACKER!$C:$C,MAIN!A3281,PASTE_DQS_TRACKER!$E:$E,MAIN!$D3281)</f>
        <v>0</v>
      </c>
      <c r="J3281" s="25">
        <f t="shared" si="936"/>
        <v>0</v>
      </c>
      <c r="K3281" s="24">
        <f>IFERROR(IF(V3281="Flex",0,IF(D3281=$D$30,VLOOKUP(A3281,MMO_o10M_lease!$A$1:$F$51,5,FALSE),IF(D3281=$D$26,VLOOKUP(D3281,LANDINGS!$A$3:$BR$40,HLOOKUP(A3281,LANDINGS!$B$1:$CF$42,42,FALSE),FALSE)-IFERROR(VLOOKUP(A3281,MMO_o10M_lease!$A$1:$F$38,5,FALSE),0),VLOOKUP(D3281,LANDINGS!$A$3:$CF$40,HLOOKUP(A3281,LANDINGS!$B$1:$CF$42,42,FALSE),FALSE)))),0)</f>
        <v>32.710999999999999</v>
      </c>
      <c r="L3281" s="24">
        <f>SUMIFS(PASTE_FLEX_TRACKER!$D:$D,PASTE_FLEX_TRACKER!$F:$F,MAIN!$A3281,PASTE_FLEX_TRACKER!$B:$B,MAIN!$D3281)-SUMIFS(PASTE_FLEX_TRACKER!$D:$D,PASTE_FLEX_TRACKER!$C:$C,MAIN!$A3281,PASTE_FLEX_TRACKER!$B:$B,MAIN!$D3281)</f>
        <v>0</v>
      </c>
      <c r="M3281" s="24">
        <f>IFERROR(-VLOOKUP(D3281,SQ!$A$19:$CC$52,HLOOKUP(MAIN!A3281,SQ!$B$18:$CC$56,39,FALSE),FALSE),"n/a")</f>
        <v>0</v>
      </c>
      <c r="N3281" s="46" t="s">
        <v>563</v>
      </c>
      <c r="O3281" s="46">
        <f>SUMIFS(MAN_ADJ!$L:$L,MAN_ADJ!$K:$K,MAIN!$D3281,MAN_ADJ!$J:$J,MAIN!$S3281)</f>
        <v>0</v>
      </c>
      <c r="P3281" s="25">
        <f t="shared" si="937"/>
        <v>32.710999999999999</v>
      </c>
      <c r="Q3281" s="28" t="str">
        <f t="shared" si="924"/>
        <v>n/a</v>
      </c>
      <c r="R3281" s="38">
        <f t="shared" si="914"/>
        <v>-32.710999999999999</v>
      </c>
      <c r="S3281" s="17" t="s">
        <v>288</v>
      </c>
    </row>
    <row r="3282" spans="1:19" x14ac:dyDescent="0.25">
      <c r="A3282" s="17" t="s">
        <v>288</v>
      </c>
      <c r="B3282" s="17" t="s">
        <v>93</v>
      </c>
      <c r="C3282" s="17" t="s">
        <v>289</v>
      </c>
      <c r="D3282" s="17" t="s">
        <v>110</v>
      </c>
      <c r="E3282" s="24">
        <f>IF(U3282="SC",SUMIFS(SC!F:F,SC!A:A,MAIN!D3282,SC!B:B,MAIN!A3282),SUMIFS(Allocations!$H:$H,Allocations!$A:$A,MAIN!$A3282,Allocations!$B:$B,MAIN!$D3282))</f>
        <v>0</v>
      </c>
      <c r="F3282" s="24">
        <f>IF(U3282="SC",SUMIFS(SC!J:J,SC!A:A,MAIN!D3282,SC!B:B,MAIN!A3282),SUMIFS(Allocations!M:M,Allocations!A:A,MAIN!A3282,Allocations!B:B,MAIN!D3282))</f>
        <v>0</v>
      </c>
      <c r="G3282" s="24">
        <f t="shared" si="935"/>
        <v>0</v>
      </c>
      <c r="H3282" s="24">
        <f>IFERROR(VLOOKUP(S3282,Swaps_wk!$A$2:$AP$151,HLOOKUP(MAIN!D3282,Swaps_wk!$B$2:$AP$151,150,FALSE),FALSE),0)</f>
        <v>0</v>
      </c>
      <c r="I3282" s="24">
        <f>SUMIFS(PASTE_DQS_TRACKER!$D:$D,PASTE_DQS_TRACKER!$C:$C,MAIN!$A3282,PASTE_DQS_TRACKER!$B:$B,MAIN!$D3282)-SUMIFS(PASTE_DQS_TRACKER!$D:$D,PASTE_DQS_TRACKER!$C:$C,MAIN!A3282,PASTE_DQS_TRACKER!$E:$E,MAIN!$D3282)</f>
        <v>0</v>
      </c>
      <c r="J3282" s="25">
        <f t="shared" si="936"/>
        <v>0</v>
      </c>
      <c r="K3282" s="24">
        <f>IFERROR(IF(V3282="Flex",0,IF(D3282=$D$30,VLOOKUP(A3282,MMO_o10M_lease!$A$1:$F$51,5,FALSE),IF(D3282=$D$26,VLOOKUP(D3282,LANDINGS!$A$3:$BR$40,HLOOKUP(A3282,LANDINGS!$B$1:$CF$42,42,FALSE),FALSE)-IFERROR(VLOOKUP(A3282,MMO_o10M_lease!$A$1:$F$38,5,FALSE),0),VLOOKUP(D3282,LANDINGS!$A$3:$CF$40,HLOOKUP(A3282,LANDINGS!$B$1:$CF$42,42,FALSE),FALSE)))),0)</f>
        <v>17.96</v>
      </c>
      <c r="L3282" s="24">
        <f>SUMIFS(PASTE_FLEX_TRACKER!$D:$D,PASTE_FLEX_TRACKER!$F:$F,MAIN!$A3282,PASTE_FLEX_TRACKER!$B:$B,MAIN!$D3282)-SUMIFS(PASTE_FLEX_TRACKER!$D:$D,PASTE_FLEX_TRACKER!$C:$C,MAIN!$A3282,PASTE_FLEX_TRACKER!$B:$B,MAIN!$D3282)</f>
        <v>0</v>
      </c>
      <c r="M3282" s="24">
        <f>IFERROR(-VLOOKUP(D3282,SQ!$A$19:$CC$52,HLOOKUP(MAIN!A3282,SQ!$B$18:$CC$56,39,FALSE),FALSE),"n/a")</f>
        <v>0</v>
      </c>
      <c r="N3282" s="46" t="s">
        <v>563</v>
      </c>
      <c r="O3282" s="46">
        <f>SUMIFS(MAN_ADJ!$L:$L,MAN_ADJ!$K:$K,MAIN!$D3282,MAN_ADJ!$J:$J,MAIN!$S3282)</f>
        <v>0</v>
      </c>
      <c r="P3282" s="25">
        <f t="shared" si="937"/>
        <v>17.96</v>
      </c>
      <c r="Q3282" s="28" t="str">
        <f t="shared" si="924"/>
        <v>n/a</v>
      </c>
      <c r="R3282" s="38">
        <f t="shared" ref="R3282:R3318" si="938">J3282-P3282</f>
        <v>-17.96</v>
      </c>
      <c r="S3282" s="17" t="s">
        <v>288</v>
      </c>
    </row>
    <row r="3283" spans="1:19" x14ac:dyDescent="0.25">
      <c r="A3283" s="17" t="s">
        <v>288</v>
      </c>
      <c r="B3283" s="17" t="s">
        <v>93</v>
      </c>
      <c r="C3283" s="17" t="s">
        <v>289</v>
      </c>
      <c r="D3283" s="17" t="s">
        <v>111</v>
      </c>
      <c r="E3283" s="24">
        <f>IF(U3283="SC",SUMIFS(SC!F:F,SC!A:A,MAIN!D3283,SC!B:B,MAIN!A3283),SUMIFS(Allocations!$H:$H,Allocations!$A:$A,MAIN!$A3283,Allocations!$B:$B,MAIN!$D3283))</f>
        <v>0</v>
      </c>
      <c r="F3283" s="24">
        <f>IF(U3283="SC",SUMIFS(SC!J:J,SC!A:A,MAIN!D3283,SC!B:B,MAIN!A3283),SUMIFS(Allocations!M:M,Allocations!A:A,MAIN!A3283,Allocations!B:B,MAIN!D3283))</f>
        <v>0</v>
      </c>
      <c r="G3283" s="24">
        <f t="shared" si="935"/>
        <v>0</v>
      </c>
      <c r="H3283" s="24">
        <f>IFERROR(VLOOKUP(S3283,Swaps_wk!$A$2:$AP$151,HLOOKUP(MAIN!D3283,Swaps_wk!$B$2:$AP$151,150,FALSE),FALSE),0)</f>
        <v>0</v>
      </c>
      <c r="I3283" s="24">
        <f>SUMIFS(PASTE_DQS_TRACKER!$D:$D,PASTE_DQS_TRACKER!$C:$C,MAIN!$A3283,PASTE_DQS_TRACKER!$B:$B,MAIN!$D3283)-SUMIFS(PASTE_DQS_TRACKER!$D:$D,PASTE_DQS_TRACKER!$C:$C,MAIN!A3283,PASTE_DQS_TRACKER!$E:$E,MAIN!$D3283)</f>
        <v>0</v>
      </c>
      <c r="J3283" s="25">
        <f t="shared" si="936"/>
        <v>0</v>
      </c>
      <c r="K3283" s="24">
        <f>IFERROR(IF(V3283="Flex",0,IF(D3283=$D$30,VLOOKUP(A3283,MMO_o10M_lease!$A$1:$F$51,5,FALSE),IF(D3283=$D$26,VLOOKUP(D3283,LANDINGS!$A$3:$BR$40,HLOOKUP(A3283,LANDINGS!$B$1:$CF$42,42,FALSE),FALSE)-IFERROR(VLOOKUP(A3283,MMO_o10M_lease!$A$1:$F$38,5,FALSE),0),VLOOKUP(D3283,LANDINGS!$A$3:$CF$40,HLOOKUP(A3283,LANDINGS!$B$1:$CF$42,42,FALSE),FALSE)))),0)</f>
        <v>189.76599999999999</v>
      </c>
      <c r="L3283" s="24">
        <f>SUMIFS(PASTE_FLEX_TRACKER!$D:$D,PASTE_FLEX_TRACKER!$F:$F,MAIN!$A3283,PASTE_FLEX_TRACKER!$B:$B,MAIN!$D3283)-SUMIFS(PASTE_FLEX_TRACKER!$D:$D,PASTE_FLEX_TRACKER!$C:$C,MAIN!$A3283,PASTE_FLEX_TRACKER!$B:$B,MAIN!$D3283)</f>
        <v>0</v>
      </c>
      <c r="M3283" s="24">
        <f>IFERROR(-VLOOKUP(D3283,SQ!$A$19:$CC$52,HLOOKUP(MAIN!A3283,SQ!$B$18:$CC$56,39,FALSE),FALSE),"n/a")</f>
        <v>0</v>
      </c>
      <c r="N3283" s="46" t="s">
        <v>563</v>
      </c>
      <c r="O3283" s="46">
        <f>SUMIFS(MAN_ADJ!$L:$L,MAN_ADJ!$K:$K,MAIN!$D3283,MAN_ADJ!$J:$J,MAIN!$S3283)</f>
        <v>0</v>
      </c>
      <c r="P3283" s="25">
        <f t="shared" si="937"/>
        <v>189.76599999999999</v>
      </c>
      <c r="Q3283" s="28" t="str">
        <f t="shared" si="924"/>
        <v>n/a</v>
      </c>
      <c r="R3283" s="38">
        <f t="shared" si="938"/>
        <v>-189.76599999999999</v>
      </c>
      <c r="S3283" s="17" t="s">
        <v>288</v>
      </c>
    </row>
    <row r="3284" spans="1:19" x14ac:dyDescent="0.25">
      <c r="A3284" s="17" t="s">
        <v>288</v>
      </c>
      <c r="B3284" s="17" t="s">
        <v>93</v>
      </c>
      <c r="C3284" s="17" t="s">
        <v>289</v>
      </c>
      <c r="D3284" s="17" t="s">
        <v>112</v>
      </c>
      <c r="E3284" s="24">
        <f>IF(U3284="SC",SUMIFS(SC!F:F,SC!A:A,MAIN!D3284,SC!B:B,MAIN!A3284),SUMIFS(Allocations!$H:$H,Allocations!$A:$A,MAIN!$A3284,Allocations!$B:$B,MAIN!$D3284))</f>
        <v>0</v>
      </c>
      <c r="F3284" s="24">
        <f>IF(U3284="SC",SUMIFS(SC!J:J,SC!A:A,MAIN!D3284,SC!B:B,MAIN!A3284),SUMIFS(Allocations!M:M,Allocations!A:A,MAIN!A3284,Allocations!B:B,MAIN!D3284))</f>
        <v>0</v>
      </c>
      <c r="G3284" s="24">
        <f t="shared" si="935"/>
        <v>0</v>
      </c>
      <c r="H3284" s="24">
        <f>IFERROR(VLOOKUP(S3284,Swaps_wk!$A$2:$AP$151,HLOOKUP(MAIN!D3284,Swaps_wk!$B$2:$AP$151,150,FALSE),FALSE),0)</f>
        <v>0</v>
      </c>
      <c r="I3284" s="24">
        <f>SUMIFS(PASTE_DQS_TRACKER!$D:$D,PASTE_DQS_TRACKER!$C:$C,MAIN!$A3284,PASTE_DQS_TRACKER!$B:$B,MAIN!$D3284)-SUMIFS(PASTE_DQS_TRACKER!$D:$D,PASTE_DQS_TRACKER!$C:$C,MAIN!A3284,PASTE_DQS_TRACKER!$E:$E,MAIN!$D3284)</f>
        <v>0</v>
      </c>
      <c r="J3284" s="25">
        <f t="shared" si="936"/>
        <v>0</v>
      </c>
      <c r="K3284" s="24">
        <f>IFERROR(IF(V3284="Flex",0,IF(D3284=$D$30,VLOOKUP(A3284,MMO_o10M_lease!$A$1:$F$51,5,FALSE),IF(D3284=$D$26,VLOOKUP(D3284,LANDINGS!$A$3:$BR$40,HLOOKUP(A3284,LANDINGS!$B$1:$CF$42,42,FALSE),FALSE)-IFERROR(VLOOKUP(A3284,MMO_o10M_lease!$A$1:$F$38,5,FALSE),0),VLOOKUP(D3284,LANDINGS!$A$3:$CF$40,HLOOKUP(A3284,LANDINGS!$B$1:$CF$42,42,FALSE),FALSE)))),0)</f>
        <v>0.81599999999999995</v>
      </c>
      <c r="L3284" s="24">
        <f>SUMIFS(PASTE_FLEX_TRACKER!$D:$D,PASTE_FLEX_TRACKER!$F:$F,MAIN!$A3284,PASTE_FLEX_TRACKER!$B:$B,MAIN!$D3284)-SUMIFS(PASTE_FLEX_TRACKER!$D:$D,PASTE_FLEX_TRACKER!$C:$C,MAIN!$A3284,PASTE_FLEX_TRACKER!$B:$B,MAIN!$D3284)</f>
        <v>0</v>
      </c>
      <c r="M3284" s="24">
        <f>IFERROR(-VLOOKUP(D3284,SQ!$A$19:$CC$52,HLOOKUP(MAIN!A3284,SQ!$B$18:$CC$56,39,FALSE),FALSE),"n/a")</f>
        <v>0</v>
      </c>
      <c r="N3284" s="46" t="s">
        <v>563</v>
      </c>
      <c r="O3284" s="46">
        <f>SUMIFS(MAN_ADJ!$L:$L,MAN_ADJ!$K:$K,MAIN!$D3284,MAN_ADJ!$J:$J,MAIN!$S3284)</f>
        <v>0</v>
      </c>
      <c r="P3284" s="25">
        <f t="shared" si="937"/>
        <v>0.81599999999999995</v>
      </c>
      <c r="Q3284" s="28" t="str">
        <f t="shared" si="924"/>
        <v>n/a</v>
      </c>
      <c r="R3284" s="38">
        <f t="shared" si="938"/>
        <v>-0.81599999999999995</v>
      </c>
      <c r="S3284" s="17" t="s">
        <v>288</v>
      </c>
    </row>
    <row r="3285" spans="1:19" x14ac:dyDescent="0.25">
      <c r="A3285" s="17" t="s">
        <v>288</v>
      </c>
      <c r="B3285" s="17" t="s">
        <v>93</v>
      </c>
      <c r="C3285" s="17" t="s">
        <v>289</v>
      </c>
      <c r="D3285" s="17" t="s">
        <v>113</v>
      </c>
      <c r="E3285" s="24">
        <f>IF(U3285="SC",SUMIFS(SC!F:F,SC!A:A,MAIN!D3285,SC!B:B,MAIN!A3285),SUMIFS(Allocations!$H:$H,Allocations!$A:$A,MAIN!$A3285,Allocations!$B:$B,MAIN!$D3285))</f>
        <v>0</v>
      </c>
      <c r="F3285" s="24">
        <f>IF(U3285="SC",SUMIFS(SC!J:J,SC!A:A,MAIN!D3285,SC!B:B,MAIN!A3285),SUMIFS(Allocations!M:M,Allocations!A:A,MAIN!A3285,Allocations!B:B,MAIN!D3285))</f>
        <v>0</v>
      </c>
      <c r="G3285" s="24">
        <f t="shared" si="935"/>
        <v>0</v>
      </c>
      <c r="H3285" s="24">
        <f>IFERROR(VLOOKUP(S3285,Swaps_wk!$A$2:$AP$151,HLOOKUP(MAIN!D3285,Swaps_wk!$B$2:$AP$151,150,FALSE),FALSE),0)</f>
        <v>0</v>
      </c>
      <c r="I3285" s="24">
        <f>SUMIFS(PASTE_DQS_TRACKER!$D:$D,PASTE_DQS_TRACKER!$C:$C,MAIN!$A3285,PASTE_DQS_TRACKER!$B:$B,MAIN!$D3285)-SUMIFS(PASTE_DQS_TRACKER!$D:$D,PASTE_DQS_TRACKER!$C:$C,MAIN!A3285,PASTE_DQS_TRACKER!$E:$E,MAIN!$D3285)</f>
        <v>0</v>
      </c>
      <c r="J3285" s="25">
        <f t="shared" si="936"/>
        <v>0</v>
      </c>
      <c r="K3285" s="24">
        <f>IFERROR(IF(V3285="Flex",0,IF(D3285=$D$30,VLOOKUP(A3285,MMO_o10M_lease!$A$1:$F$51,5,FALSE),IF(D3285=$D$26,VLOOKUP(D3285,LANDINGS!$A$3:$BR$40,HLOOKUP(A3285,LANDINGS!$B$1:$CF$42,42,FALSE),FALSE)-IFERROR(VLOOKUP(A3285,MMO_o10M_lease!$A$1:$F$38,5,FALSE),0),VLOOKUP(D3285,LANDINGS!$A$3:$CF$40,HLOOKUP(A3285,LANDINGS!$B$1:$CF$42,42,FALSE),FALSE)))),0)</f>
        <v>0</v>
      </c>
      <c r="L3285" s="24">
        <f>SUMIFS(PASTE_FLEX_TRACKER!$D:$D,PASTE_FLEX_TRACKER!$F:$F,MAIN!$A3285,PASTE_FLEX_TRACKER!$B:$B,MAIN!$D3285)-SUMIFS(PASTE_FLEX_TRACKER!$D:$D,PASTE_FLEX_TRACKER!$C:$C,MAIN!$A3285,PASTE_FLEX_TRACKER!$B:$B,MAIN!$D3285)</f>
        <v>0</v>
      </c>
      <c r="M3285" s="24">
        <f>IFERROR(-VLOOKUP(D3285,SQ!$A$19:$CC$52,HLOOKUP(MAIN!A3285,SQ!$B$18:$CC$56,39,FALSE),FALSE),"n/a")</f>
        <v>0</v>
      </c>
      <c r="N3285" s="46" t="s">
        <v>563</v>
      </c>
      <c r="O3285" s="46">
        <f>SUMIFS(MAN_ADJ!$L:$L,MAN_ADJ!$K:$K,MAIN!$D3285,MAN_ADJ!$J:$J,MAIN!$S3285)</f>
        <v>0</v>
      </c>
      <c r="P3285" s="25">
        <f t="shared" si="937"/>
        <v>0</v>
      </c>
      <c r="Q3285" s="28" t="str">
        <f t="shared" si="924"/>
        <v>n/a</v>
      </c>
      <c r="R3285" s="38">
        <f t="shared" si="938"/>
        <v>0</v>
      </c>
      <c r="S3285" s="17" t="s">
        <v>288</v>
      </c>
    </row>
    <row r="3286" spans="1:19" x14ac:dyDescent="0.25">
      <c r="A3286" s="17" t="s">
        <v>288</v>
      </c>
      <c r="B3286" s="17" t="s">
        <v>93</v>
      </c>
      <c r="C3286" s="17" t="s">
        <v>289</v>
      </c>
      <c r="D3286" s="17" t="s">
        <v>114</v>
      </c>
      <c r="E3286" s="24">
        <f>IF(U3286="SC",SUMIFS(SC!F:F,SC!A:A,MAIN!D3286,SC!B:B,MAIN!A3286),SUMIFS(Allocations!$H:$H,Allocations!$A:$A,MAIN!$A3286,Allocations!$B:$B,MAIN!$D3286))</f>
        <v>0</v>
      </c>
      <c r="F3286" s="24">
        <f>IF(U3286="SC",SUMIFS(SC!J:J,SC!A:A,MAIN!D3286,SC!B:B,MAIN!A3286),SUMIFS(Allocations!M:M,Allocations!A:A,MAIN!A3286,Allocations!B:B,MAIN!D3286))</f>
        <v>0</v>
      </c>
      <c r="G3286" s="24">
        <f t="shared" si="935"/>
        <v>0</v>
      </c>
      <c r="H3286" s="24">
        <f>IFERROR(VLOOKUP(S3286,Swaps_wk!$A$2:$AP$151,HLOOKUP(MAIN!D3286,Swaps_wk!$B$2:$AP$151,150,FALSE),FALSE),0)</f>
        <v>0</v>
      </c>
      <c r="I3286" s="24">
        <f>SUMIFS(PASTE_DQS_TRACKER!$D:$D,PASTE_DQS_TRACKER!$C:$C,MAIN!$A3286,PASTE_DQS_TRACKER!$B:$B,MAIN!$D3286)-SUMIFS(PASTE_DQS_TRACKER!$D:$D,PASTE_DQS_TRACKER!$C:$C,MAIN!A3286,PASTE_DQS_TRACKER!$E:$E,MAIN!$D3286)</f>
        <v>0</v>
      </c>
      <c r="J3286" s="25">
        <f t="shared" si="936"/>
        <v>0</v>
      </c>
      <c r="K3286" s="24">
        <f>IFERROR(IF(V3286="Flex",0,IF(D3286=$D$30,VLOOKUP(A3286,MMO_o10M_lease!$A$1:$F$51,5,FALSE),IF(D3286=$D$26,VLOOKUP(D3286,LANDINGS!$A$3:$BR$40,HLOOKUP(A3286,LANDINGS!$B$1:$CF$42,42,FALSE),FALSE)-IFERROR(VLOOKUP(A3286,MMO_o10M_lease!$A$1:$F$38,5,FALSE),0),VLOOKUP(D3286,LANDINGS!$A$3:$CF$40,HLOOKUP(A3286,LANDINGS!$B$1:$CF$42,42,FALSE),FALSE)))),0)</f>
        <v>0</v>
      </c>
      <c r="L3286" s="24">
        <f>SUMIFS(PASTE_FLEX_TRACKER!$D:$D,PASTE_FLEX_TRACKER!$F:$F,MAIN!$A3286,PASTE_FLEX_TRACKER!$B:$B,MAIN!$D3286)-SUMIFS(PASTE_FLEX_TRACKER!$D:$D,PASTE_FLEX_TRACKER!$C:$C,MAIN!$A3286,PASTE_FLEX_TRACKER!$B:$B,MAIN!$D3286)</f>
        <v>0</v>
      </c>
      <c r="M3286" s="24">
        <f>IFERROR(-VLOOKUP(D3286,SQ!$A$19:$CC$52,HLOOKUP(MAIN!A3286,SQ!$B$18:$CC$56,39,FALSE),FALSE),"n/a")</f>
        <v>0</v>
      </c>
      <c r="N3286" s="46" t="s">
        <v>563</v>
      </c>
      <c r="O3286" s="46">
        <f>SUMIFS(MAN_ADJ!$L:$L,MAN_ADJ!$K:$K,MAIN!$D3286,MAN_ADJ!$J:$J,MAIN!$S3286)</f>
        <v>0</v>
      </c>
      <c r="P3286" s="25">
        <f t="shared" si="937"/>
        <v>0</v>
      </c>
      <c r="Q3286" s="28" t="str">
        <f t="shared" si="924"/>
        <v>n/a</v>
      </c>
      <c r="R3286" s="38">
        <f t="shared" si="938"/>
        <v>0</v>
      </c>
      <c r="S3286" s="17" t="s">
        <v>288</v>
      </c>
    </row>
    <row r="3287" spans="1:19" x14ac:dyDescent="0.25">
      <c r="A3287" s="17" t="s">
        <v>288</v>
      </c>
      <c r="B3287" s="17" t="s">
        <v>93</v>
      </c>
      <c r="C3287" s="17" t="s">
        <v>289</v>
      </c>
      <c r="D3287" s="17" t="s">
        <v>115</v>
      </c>
      <c r="E3287" s="24">
        <f>IF(U3287="SC",SUMIFS(SC!F:F,SC!A:A,MAIN!D3287,SC!B:B,MAIN!A3287),SUMIFS(Allocations!$H:$H,Allocations!$A:$A,MAIN!$A3287,Allocations!$B:$B,MAIN!$D3287))</f>
        <v>0</v>
      </c>
      <c r="F3287" s="24">
        <f>IF(U3287="SC",SUMIFS(SC!J:J,SC!A:A,MAIN!D3287,SC!B:B,MAIN!A3287),SUMIFS(Allocations!M:M,Allocations!A:A,MAIN!A3287,Allocations!B:B,MAIN!D3287))</f>
        <v>0</v>
      </c>
      <c r="G3287" s="24">
        <f t="shared" si="935"/>
        <v>0</v>
      </c>
      <c r="H3287" s="24">
        <f>IFERROR(VLOOKUP(S3287,Swaps_wk!$A$2:$AP$151,HLOOKUP(MAIN!D3287,Swaps_wk!$B$2:$AP$151,150,FALSE),FALSE),0)</f>
        <v>0</v>
      </c>
      <c r="I3287" s="24">
        <f>SUMIFS(PASTE_DQS_TRACKER!$D:$D,PASTE_DQS_TRACKER!$C:$C,MAIN!$A3287,PASTE_DQS_TRACKER!$B:$B,MAIN!$D3287)-SUMIFS(PASTE_DQS_TRACKER!$D:$D,PASTE_DQS_TRACKER!$C:$C,MAIN!A3287,PASTE_DQS_TRACKER!$E:$E,MAIN!$D3287)</f>
        <v>0</v>
      </c>
      <c r="J3287" s="25">
        <f t="shared" si="936"/>
        <v>0</v>
      </c>
      <c r="K3287" s="24">
        <f>IFERROR(IF(V3287="Flex",0,IF(D3287=$D$30,VLOOKUP(A3287,MMO_o10M_lease!$A$1:$F$51,5,FALSE),IF(D3287=$D$26,VLOOKUP(D3287,LANDINGS!$A$3:$BR$40,HLOOKUP(A3287,LANDINGS!$B$1:$CF$42,42,FALSE),FALSE)-IFERROR(VLOOKUP(A3287,MMO_o10M_lease!$A$1:$F$38,5,FALSE),0),VLOOKUP(D3287,LANDINGS!$A$3:$CF$40,HLOOKUP(A3287,LANDINGS!$B$1:$CF$42,42,FALSE),FALSE)))),0)</f>
        <v>0.224</v>
      </c>
      <c r="L3287" s="24">
        <f>SUMIFS(PASTE_FLEX_TRACKER!$D:$D,PASTE_FLEX_TRACKER!$F:$F,MAIN!$A3287,PASTE_FLEX_TRACKER!$B:$B,MAIN!$D3287)-SUMIFS(PASTE_FLEX_TRACKER!$D:$D,PASTE_FLEX_TRACKER!$C:$C,MAIN!$A3287,PASTE_FLEX_TRACKER!$B:$B,MAIN!$D3287)</f>
        <v>0</v>
      </c>
      <c r="M3287" s="24">
        <f>IFERROR(-VLOOKUP(D3287,SQ!$A$19:$CC$52,HLOOKUP(MAIN!A3287,SQ!$B$18:$CC$56,39,FALSE),FALSE),"n/a")</f>
        <v>0</v>
      </c>
      <c r="N3287" s="46" t="s">
        <v>563</v>
      </c>
      <c r="O3287" s="46">
        <f>SUMIFS(MAN_ADJ!$L:$L,MAN_ADJ!$K:$K,MAIN!$D3287,MAN_ADJ!$J:$J,MAIN!$S3287)</f>
        <v>0</v>
      </c>
      <c r="P3287" s="25">
        <f t="shared" si="937"/>
        <v>0.224</v>
      </c>
      <c r="Q3287" s="28" t="str">
        <f t="shared" si="924"/>
        <v>n/a</v>
      </c>
      <c r="R3287" s="38">
        <f t="shared" si="938"/>
        <v>-0.224</v>
      </c>
      <c r="S3287" s="17" t="s">
        <v>288</v>
      </c>
    </row>
    <row r="3288" spans="1:19" x14ac:dyDescent="0.25">
      <c r="A3288" s="17" t="s">
        <v>288</v>
      </c>
      <c r="B3288" s="17" t="s">
        <v>93</v>
      </c>
      <c r="C3288" s="17" t="s">
        <v>289</v>
      </c>
      <c r="D3288" s="17" t="s">
        <v>116</v>
      </c>
      <c r="E3288" s="24">
        <f>IF(U3288="SC",SUMIFS(SC!F:F,SC!A:A,MAIN!D3288,SC!B:B,MAIN!A3288),SUMIFS(Allocations!$H:$H,Allocations!$A:$A,MAIN!$A3288,Allocations!$B:$B,MAIN!$D3288))</f>
        <v>0</v>
      </c>
      <c r="F3288" s="24">
        <f>IF(U3288="SC",SUMIFS(SC!J:J,SC!A:A,MAIN!D3288,SC!B:B,MAIN!A3288),SUMIFS(Allocations!M:M,Allocations!A:A,MAIN!A3288,Allocations!B:B,MAIN!D3288))</f>
        <v>0</v>
      </c>
      <c r="G3288" s="24">
        <f t="shared" si="935"/>
        <v>0</v>
      </c>
      <c r="H3288" s="24">
        <f>IFERROR(VLOOKUP(S3288,Swaps_wk!$A$2:$AP$151,HLOOKUP(MAIN!D3288,Swaps_wk!$B$2:$AP$151,150,FALSE),FALSE),0)</f>
        <v>0</v>
      </c>
      <c r="I3288" s="24">
        <f>SUMIFS(PASTE_DQS_TRACKER!$D:$D,PASTE_DQS_TRACKER!$C:$C,MAIN!$A3288,PASTE_DQS_TRACKER!$B:$B,MAIN!$D3288)-SUMIFS(PASTE_DQS_TRACKER!$D:$D,PASTE_DQS_TRACKER!$C:$C,MAIN!A3288,PASTE_DQS_TRACKER!$E:$E,MAIN!$D3288)</f>
        <v>0</v>
      </c>
      <c r="J3288" s="25">
        <f t="shared" si="936"/>
        <v>0</v>
      </c>
      <c r="K3288" s="24">
        <f>IFERROR(IF(V3288="Flex",0,IF(D3288=$D$30,VLOOKUP(A3288,MMO_o10M_lease!$A$1:$F$51,5,FALSE),IF(D3288=$D$26,VLOOKUP(D3288,LANDINGS!$A$3:$BR$40,HLOOKUP(A3288,LANDINGS!$B$1:$CF$42,42,FALSE),FALSE)-IFERROR(VLOOKUP(A3288,MMO_o10M_lease!$A$1:$F$38,5,FALSE),0),VLOOKUP(D3288,LANDINGS!$A$3:$CF$40,HLOOKUP(A3288,LANDINGS!$B$1:$CF$42,42,FALSE),FALSE)))),0)</f>
        <v>5.8929999999999998</v>
      </c>
      <c r="L3288" s="24">
        <f>SUMIFS(PASTE_FLEX_TRACKER!$D:$D,PASTE_FLEX_TRACKER!$F:$F,MAIN!$A3288,PASTE_FLEX_TRACKER!$B:$B,MAIN!$D3288)-SUMIFS(PASTE_FLEX_TRACKER!$D:$D,PASTE_FLEX_TRACKER!$C:$C,MAIN!$A3288,PASTE_FLEX_TRACKER!$B:$B,MAIN!$D3288)</f>
        <v>0</v>
      </c>
      <c r="M3288" s="24">
        <f>IFERROR(-VLOOKUP(D3288,SQ!$A$19:$CC$52,HLOOKUP(MAIN!A3288,SQ!$B$18:$CC$56,39,FALSE),FALSE),"n/a")</f>
        <v>0</v>
      </c>
      <c r="N3288" s="46" t="s">
        <v>563</v>
      </c>
      <c r="O3288" s="46">
        <f>SUMIFS(MAN_ADJ!$L:$L,MAN_ADJ!$K:$K,MAIN!$D3288,MAN_ADJ!$J:$J,MAIN!$S3288)</f>
        <v>0</v>
      </c>
      <c r="P3288" s="25">
        <f t="shared" si="937"/>
        <v>5.8929999999999998</v>
      </c>
      <c r="Q3288" s="28" t="str">
        <f t="shared" si="924"/>
        <v>n/a</v>
      </c>
      <c r="R3288" s="38">
        <f t="shared" si="938"/>
        <v>-5.8929999999999998</v>
      </c>
      <c r="S3288" s="17" t="s">
        <v>288</v>
      </c>
    </row>
    <row r="3289" spans="1:19" x14ac:dyDescent="0.25">
      <c r="A3289" s="17" t="s">
        <v>288</v>
      </c>
      <c r="B3289" s="17" t="s">
        <v>93</v>
      </c>
      <c r="C3289" s="17" t="s">
        <v>289</v>
      </c>
      <c r="D3289" s="17" t="s">
        <v>117</v>
      </c>
      <c r="E3289" s="24">
        <f>IF(U3289="SC",SUMIFS(SC!F:F,SC!A:A,MAIN!D3289,SC!B:B,MAIN!A3289),SUMIFS(Allocations!$H:$H,Allocations!$A:$A,MAIN!$A3289,Allocations!$B:$B,MAIN!$D3289))</f>
        <v>0</v>
      </c>
      <c r="F3289" s="24">
        <f>IF(U3289="SC",SUMIFS(SC!J:J,SC!A:A,MAIN!D3289,SC!B:B,MAIN!A3289),SUMIFS(Allocations!M:M,Allocations!A:A,MAIN!A3289,Allocations!B:B,MAIN!D3289))</f>
        <v>0</v>
      </c>
      <c r="G3289" s="24">
        <f t="shared" si="935"/>
        <v>0</v>
      </c>
      <c r="H3289" s="24">
        <f>IFERROR(VLOOKUP(S3289,Swaps_wk!$A$2:$AP$151,HLOOKUP(MAIN!D3289,Swaps_wk!$B$2:$AP$151,150,FALSE),FALSE),0)</f>
        <v>0</v>
      </c>
      <c r="I3289" s="24">
        <f>SUMIFS(PASTE_DQS_TRACKER!$D:$D,PASTE_DQS_TRACKER!$C:$C,MAIN!$A3289,PASTE_DQS_TRACKER!$B:$B,MAIN!$D3289)-SUMIFS(PASTE_DQS_TRACKER!$D:$D,PASTE_DQS_TRACKER!$C:$C,MAIN!A3289,PASTE_DQS_TRACKER!$E:$E,MAIN!$D3289)</f>
        <v>0</v>
      </c>
      <c r="J3289" s="25">
        <f t="shared" si="936"/>
        <v>0</v>
      </c>
      <c r="K3289" s="24">
        <f>IFERROR(IF(V3289="Flex",0,IF(D3289=$D$30,VLOOKUP(A3289,MMO_o10M_lease!$A$1:$F$51,5,FALSE),IF(D3289=$D$26,VLOOKUP(D3289,LANDINGS!$A$3:$BR$40,HLOOKUP(A3289,LANDINGS!$B$1:$CF$42,42,FALSE),FALSE)-IFERROR(VLOOKUP(A3289,MMO_o10M_lease!$A$1:$F$38,5,FALSE),0),VLOOKUP(D3289,LANDINGS!$A$3:$CF$40,HLOOKUP(A3289,LANDINGS!$B$1:$CF$42,42,FALSE),FALSE)))),0)</f>
        <v>16.666</v>
      </c>
      <c r="L3289" s="24">
        <f>SUMIFS(PASTE_FLEX_TRACKER!$D:$D,PASTE_FLEX_TRACKER!$F:$F,MAIN!$A3289,PASTE_FLEX_TRACKER!$B:$B,MAIN!$D3289)-SUMIFS(PASTE_FLEX_TRACKER!$D:$D,PASTE_FLEX_TRACKER!$C:$C,MAIN!$A3289,PASTE_FLEX_TRACKER!$B:$B,MAIN!$D3289)</f>
        <v>0</v>
      </c>
      <c r="M3289" s="24">
        <f>IFERROR(-VLOOKUP(D3289,SQ!$A$19:$CC$52,HLOOKUP(MAIN!A3289,SQ!$B$18:$CC$56,39,FALSE),FALSE),"n/a")</f>
        <v>0</v>
      </c>
      <c r="N3289" s="46" t="s">
        <v>563</v>
      </c>
      <c r="O3289" s="46">
        <f>SUMIFS(MAN_ADJ!$L:$L,MAN_ADJ!$K:$K,MAIN!$D3289,MAN_ADJ!$J:$J,MAIN!$S3289)</f>
        <v>0</v>
      </c>
      <c r="P3289" s="25">
        <f t="shared" si="937"/>
        <v>16.666</v>
      </c>
      <c r="Q3289" s="28" t="str">
        <f t="shared" si="924"/>
        <v>n/a</v>
      </c>
      <c r="R3289" s="38">
        <f t="shared" si="938"/>
        <v>-16.666</v>
      </c>
      <c r="S3289" s="17" t="s">
        <v>288</v>
      </c>
    </row>
    <row r="3290" spans="1:19" x14ac:dyDescent="0.25">
      <c r="A3290" s="17" t="s">
        <v>288</v>
      </c>
      <c r="B3290" s="17" t="s">
        <v>93</v>
      </c>
      <c r="C3290" s="17" t="s">
        <v>289</v>
      </c>
      <c r="D3290" s="17" t="s">
        <v>118</v>
      </c>
      <c r="E3290" s="24">
        <f>IF(U3290="SC",SUMIFS(SC!F:F,SC!A:A,MAIN!D3290,SC!B:B,MAIN!A3290),SUMIFS(Allocations!$H:$H,Allocations!$A:$A,MAIN!$A3290,Allocations!$B:$B,MAIN!$D3290))</f>
        <v>0</v>
      </c>
      <c r="F3290" s="24">
        <f>IF(U3290="SC",SUMIFS(SC!J:J,SC!A:A,MAIN!D3290,SC!B:B,MAIN!A3290),SUMIFS(Allocations!M:M,Allocations!A:A,MAIN!A3290,Allocations!B:B,MAIN!D3290))</f>
        <v>0</v>
      </c>
      <c r="G3290" s="24">
        <f t="shared" si="935"/>
        <v>0</v>
      </c>
      <c r="H3290" s="24">
        <f>IFERROR(VLOOKUP(S3290,Swaps_wk!$A$2:$AP$151,HLOOKUP(MAIN!D3290,Swaps_wk!$B$2:$AP$151,150,FALSE),FALSE),0)</f>
        <v>0</v>
      </c>
      <c r="I3290" s="24">
        <f>SUMIFS(PASTE_DQS_TRACKER!$D:$D,PASTE_DQS_TRACKER!$C:$C,MAIN!$A3290,PASTE_DQS_TRACKER!$B:$B,MAIN!$D3290)-SUMIFS(PASTE_DQS_TRACKER!$D:$D,PASTE_DQS_TRACKER!$C:$C,MAIN!A3290,PASTE_DQS_TRACKER!$E:$E,MAIN!$D3290)</f>
        <v>0</v>
      </c>
      <c r="J3290" s="25">
        <f t="shared" si="936"/>
        <v>0</v>
      </c>
      <c r="K3290" s="24">
        <f>IFERROR(IF(V3290="Flex",0,IF(D3290=$D$30,VLOOKUP(A3290,MMO_o10M_lease!$A$1:$F$51,5,FALSE),IF(D3290=$D$26,VLOOKUP(D3290,LANDINGS!$A$3:$BR$40,HLOOKUP(A3290,LANDINGS!$B$1:$CF$42,42,FALSE),FALSE)-IFERROR(VLOOKUP(A3290,MMO_o10M_lease!$A$1:$F$38,5,FALSE),0),VLOOKUP(D3290,LANDINGS!$A$3:$CF$40,HLOOKUP(A3290,LANDINGS!$B$1:$CF$42,42,FALSE),FALSE)))),0)</f>
        <v>3.64</v>
      </c>
      <c r="L3290" s="24">
        <f>SUMIFS(PASTE_FLEX_TRACKER!$D:$D,PASTE_FLEX_TRACKER!$F:$F,MAIN!$A3290,PASTE_FLEX_TRACKER!$B:$B,MAIN!$D3290)-SUMIFS(PASTE_FLEX_TRACKER!$D:$D,PASTE_FLEX_TRACKER!$C:$C,MAIN!$A3290,PASTE_FLEX_TRACKER!$B:$B,MAIN!$D3290)</f>
        <v>0</v>
      </c>
      <c r="M3290" s="24">
        <f>IFERROR(-VLOOKUP(D3290,SQ!$A$19:$CC$52,HLOOKUP(MAIN!A3290,SQ!$B$18:$CC$56,39,FALSE),FALSE),"n/a")</f>
        <v>0</v>
      </c>
      <c r="N3290" s="46" t="s">
        <v>563</v>
      </c>
      <c r="O3290" s="46">
        <f>SUMIFS(MAN_ADJ!$L:$L,MAN_ADJ!$K:$K,MAIN!$D3290,MAN_ADJ!$J:$J,MAIN!$S3290)</f>
        <v>0</v>
      </c>
      <c r="P3290" s="25">
        <f t="shared" si="937"/>
        <v>3.64</v>
      </c>
      <c r="Q3290" s="28" t="str">
        <f t="shared" si="924"/>
        <v>n/a</v>
      </c>
      <c r="R3290" s="38">
        <f t="shared" si="938"/>
        <v>-3.64</v>
      </c>
      <c r="S3290" s="17" t="s">
        <v>288</v>
      </c>
    </row>
    <row r="3291" spans="1:19" x14ac:dyDescent="0.25">
      <c r="A3291" s="17" t="s">
        <v>288</v>
      </c>
      <c r="B3291" s="17" t="s">
        <v>93</v>
      </c>
      <c r="C3291" s="17" t="s">
        <v>289</v>
      </c>
      <c r="D3291" s="17" t="s">
        <v>119</v>
      </c>
      <c r="E3291" s="24">
        <f>IF(U3291="SC",SUMIFS(SC!F:F,SC!A:A,MAIN!D3291,SC!B:B,MAIN!A3291),SUMIFS(Allocations!$H:$H,Allocations!$A:$A,MAIN!$A3291,Allocations!$B:$B,MAIN!$D3291))</f>
        <v>0</v>
      </c>
      <c r="F3291" s="24">
        <f>IF(U3291="SC",SUMIFS(SC!J:J,SC!A:A,MAIN!D3291,SC!B:B,MAIN!A3291),SUMIFS(Allocations!M:M,Allocations!A:A,MAIN!A3291,Allocations!B:B,MAIN!D3291))</f>
        <v>0</v>
      </c>
      <c r="G3291" s="24">
        <f t="shared" si="935"/>
        <v>0</v>
      </c>
      <c r="H3291" s="24">
        <f>IFERROR(VLOOKUP(S3291,Swaps_wk!$A$2:$AP$151,HLOOKUP(MAIN!D3291,Swaps_wk!$B$2:$AP$151,150,FALSE),FALSE),0)</f>
        <v>0</v>
      </c>
      <c r="I3291" s="24">
        <f>SUMIFS(PASTE_DQS_TRACKER!$D:$D,PASTE_DQS_TRACKER!$C:$C,MAIN!$A3291,PASTE_DQS_TRACKER!$B:$B,MAIN!$D3291)-SUMIFS(PASTE_DQS_TRACKER!$D:$D,PASTE_DQS_TRACKER!$C:$C,MAIN!A3291,PASTE_DQS_TRACKER!$E:$E,MAIN!$D3291)</f>
        <v>0</v>
      </c>
      <c r="J3291" s="25">
        <f t="shared" si="936"/>
        <v>0</v>
      </c>
      <c r="K3291" s="24">
        <f>IFERROR(IF(V3291="Flex",0,IF(D3291=$D$30,VLOOKUP(A3291,MMO_o10M_lease!$A$1:$F$51,5,FALSE),IF(D3291=$D$26,VLOOKUP(D3291,LANDINGS!$A$3:$BR$40,HLOOKUP(A3291,LANDINGS!$B$1:$CF$42,42,FALSE),FALSE)-IFERROR(VLOOKUP(A3291,MMO_o10M_lease!$A$1:$F$38,5,FALSE),0),VLOOKUP(D3291,LANDINGS!$A$3:$CF$40,HLOOKUP(A3291,LANDINGS!$B$1:$CF$42,42,FALSE),FALSE)))),0)</f>
        <v>0</v>
      </c>
      <c r="L3291" s="24">
        <f>SUMIFS(PASTE_FLEX_TRACKER!$D:$D,PASTE_FLEX_TRACKER!$F:$F,MAIN!$A3291,PASTE_FLEX_TRACKER!$B:$B,MAIN!$D3291)-SUMIFS(PASTE_FLEX_TRACKER!$D:$D,PASTE_FLEX_TRACKER!$C:$C,MAIN!$A3291,PASTE_FLEX_TRACKER!$B:$B,MAIN!$D3291)</f>
        <v>0</v>
      </c>
      <c r="M3291" s="24">
        <f>IFERROR(-VLOOKUP(D3291,SQ!$A$19:$CC$52,HLOOKUP(MAIN!A3291,SQ!$B$18:$CC$56,39,FALSE),FALSE),"n/a")</f>
        <v>0</v>
      </c>
      <c r="N3291" s="46" t="s">
        <v>563</v>
      </c>
      <c r="O3291" s="46">
        <f>SUMIFS(MAN_ADJ!$L:$L,MAN_ADJ!$K:$K,MAIN!$D3291,MAN_ADJ!$J:$J,MAIN!$S3291)</f>
        <v>0</v>
      </c>
      <c r="P3291" s="25">
        <f t="shared" si="937"/>
        <v>0</v>
      </c>
      <c r="Q3291" s="28" t="str">
        <f t="shared" si="924"/>
        <v>n/a</v>
      </c>
      <c r="R3291" s="38">
        <f t="shared" si="938"/>
        <v>0</v>
      </c>
      <c r="S3291" s="17" t="s">
        <v>288</v>
      </c>
    </row>
    <row r="3292" spans="1:19" x14ac:dyDescent="0.25">
      <c r="A3292" s="17" t="s">
        <v>288</v>
      </c>
      <c r="B3292" s="17" t="s">
        <v>93</v>
      </c>
      <c r="C3292" s="17" t="s">
        <v>290</v>
      </c>
      <c r="D3292" s="17" t="s">
        <v>120</v>
      </c>
      <c r="E3292" s="24">
        <f>IF(U3292="SC",SUMIFS(SC!F:F,SC!A:A,MAIN!D3292,SC!B:B,MAIN!A3292),SUMIFS(Allocations!$H:$H,Allocations!$A:$A,MAIN!$A3292,Allocations!$B:$B,MAIN!$D3292))</f>
        <v>0</v>
      </c>
      <c r="F3292" s="24">
        <f>IF(U3292="SC",SUMIFS(SC!J:J,SC!A:A,MAIN!D3292,SC!B:B,MAIN!A3292),SUMIFS(Allocations!M:M,Allocations!A:A,MAIN!A3292,Allocations!B:B,MAIN!D3292))</f>
        <v>0</v>
      </c>
      <c r="G3292" s="24">
        <f t="shared" si="935"/>
        <v>0</v>
      </c>
      <c r="H3292" s="24">
        <f>IFERROR(VLOOKUP(S3292,Swaps_wk!$A$2:$AP$151,HLOOKUP(MAIN!D3292,Swaps_wk!$B$2:$AP$151,150,FALSE),FALSE),0)</f>
        <v>0</v>
      </c>
      <c r="I3292" s="24">
        <f>SUMIFS(PASTE_DQS_TRACKER!$D:$D,PASTE_DQS_TRACKER!$C:$C,MAIN!$A3292,PASTE_DQS_TRACKER!$B:$B,MAIN!$D3292)-SUMIFS(PASTE_DQS_TRACKER!$D:$D,PASTE_DQS_TRACKER!$C:$C,MAIN!A3292,PASTE_DQS_TRACKER!$E:$E,MAIN!$D3292)</f>
        <v>0</v>
      </c>
      <c r="J3292" s="25">
        <f t="shared" si="936"/>
        <v>0</v>
      </c>
      <c r="K3292" s="24">
        <f>IFERROR(IF(V3292="Flex",0,IF(D3292=$D$30,VLOOKUP(A3292,MMO_o10M_lease!$A$1:$F$51,5,FALSE),IF(D3292=$D$26,VLOOKUP(D3292,LANDINGS!$A$3:$BR$40,HLOOKUP(A3292,LANDINGS!$B$1:$CF$42,42,FALSE),FALSE)-IFERROR(VLOOKUP(A3292,MMO_o10M_lease!$A$1:$F$38,5,FALSE),0),VLOOKUP(D3292,LANDINGS!$A$3:$CF$40,HLOOKUP(A3292,LANDINGS!$B$1:$CF$42,42,FALSE),FALSE)))),0)</f>
        <v>0</v>
      </c>
      <c r="L3292" s="24">
        <f>SUMIFS(PASTE_FLEX_TRACKER!$D:$D,PASTE_FLEX_TRACKER!$F:$F,MAIN!$A3292,PASTE_FLEX_TRACKER!$B:$B,MAIN!$D3292)-SUMIFS(PASTE_FLEX_TRACKER!$D:$D,PASTE_FLEX_TRACKER!$C:$C,MAIN!$A3292,PASTE_FLEX_TRACKER!$B:$B,MAIN!$D3292)</f>
        <v>0</v>
      </c>
      <c r="M3292" s="24">
        <f>IFERROR(-VLOOKUP(D3292,SQ!$A$19:$CC$52,HLOOKUP(MAIN!A3292,SQ!$B$18:$CC$56,39,FALSE),FALSE),"n/a")</f>
        <v>0</v>
      </c>
      <c r="N3292" s="46" t="s">
        <v>563</v>
      </c>
      <c r="O3292" s="46">
        <f>SUMIFS(MAN_ADJ!$L:$L,MAN_ADJ!$K:$K,MAIN!$D3292,MAN_ADJ!$J:$J,MAIN!$S3292)</f>
        <v>0</v>
      </c>
      <c r="P3292" s="25">
        <f t="shared" si="937"/>
        <v>0</v>
      </c>
      <c r="Q3292" s="28" t="str">
        <f t="shared" si="924"/>
        <v>n/a</v>
      </c>
      <c r="R3292" s="38">
        <f t="shared" si="938"/>
        <v>0</v>
      </c>
      <c r="S3292" s="17" t="s">
        <v>288</v>
      </c>
    </row>
    <row r="3293" spans="1:19" x14ac:dyDescent="0.25">
      <c r="A3293" s="17" t="s">
        <v>288</v>
      </c>
      <c r="B3293" s="17" t="s">
        <v>93</v>
      </c>
      <c r="C3293" s="17" t="s">
        <v>289</v>
      </c>
      <c r="D3293" s="17" t="s">
        <v>121</v>
      </c>
      <c r="E3293" s="24">
        <f>IF(U3293="SC",SUMIFS(SC!F:F,SC!A:A,MAIN!D3293,SC!B:B,MAIN!A3293),SUMIFS(Allocations!$H:$H,Allocations!$A:$A,MAIN!$A3293,Allocations!$B:$B,MAIN!$D3293))</f>
        <v>0</v>
      </c>
      <c r="F3293" s="24">
        <f>IF(U3293="SC",SUMIFS(SC!J:J,SC!A:A,MAIN!D3293,SC!B:B,MAIN!A3293),SUMIFS(Allocations!M:M,Allocations!A:A,MAIN!A3293,Allocations!B:B,MAIN!D3293))</f>
        <v>0</v>
      </c>
      <c r="G3293" s="24">
        <f t="shared" si="935"/>
        <v>0</v>
      </c>
      <c r="H3293" s="24">
        <f>IFERROR(VLOOKUP(S3293,Swaps_wk!$A$2:$AP$151,HLOOKUP(MAIN!D3293,Swaps_wk!$B$2:$AP$151,150,FALSE),FALSE),0)</f>
        <v>0</v>
      </c>
      <c r="I3293" s="24">
        <f>SUMIFS(PASTE_DQS_TRACKER!$D:$D,PASTE_DQS_TRACKER!$C:$C,MAIN!$A3293,PASTE_DQS_TRACKER!$B:$B,MAIN!$D3293)-SUMIFS(PASTE_DQS_TRACKER!$D:$D,PASTE_DQS_TRACKER!$C:$C,MAIN!A3293,PASTE_DQS_TRACKER!$E:$E,MAIN!$D3293)</f>
        <v>0</v>
      </c>
      <c r="J3293" s="25">
        <f t="shared" si="936"/>
        <v>0</v>
      </c>
      <c r="K3293" s="24">
        <f>IFERROR(IF(V3293="Flex",0,IF(D3293=$D$30,VLOOKUP(A3293,MMO_o10M_lease!$A$1:$F$51,5,FALSE),IF(D3293=$D$26,VLOOKUP(D3293,LANDINGS!$A$3:$BR$40,HLOOKUP(A3293,LANDINGS!$B$1:$CF$42,42,FALSE),FALSE)-IFERROR(VLOOKUP(A3293,MMO_o10M_lease!$A$1:$F$38,5,FALSE),0),VLOOKUP(D3293,LANDINGS!$A$3:$CF$40,HLOOKUP(A3293,LANDINGS!$B$1:$CF$42,42,FALSE),FALSE)))),0)</f>
        <v>0</v>
      </c>
      <c r="L3293" s="24">
        <f>SUMIFS(PASTE_FLEX_TRACKER!$D:$D,PASTE_FLEX_TRACKER!$F:$F,MAIN!$A3293,PASTE_FLEX_TRACKER!$B:$B,MAIN!$D3293)-SUMIFS(PASTE_FLEX_TRACKER!$D:$D,PASTE_FLEX_TRACKER!$C:$C,MAIN!$A3293,PASTE_FLEX_TRACKER!$B:$B,MAIN!$D3293)</f>
        <v>0</v>
      </c>
      <c r="M3293" s="24">
        <f>IFERROR(-VLOOKUP(D3293,SQ!$A$19:$CC$52,HLOOKUP(MAIN!A3293,SQ!$B$18:$CC$56,39,FALSE),FALSE),"n/a")</f>
        <v>0</v>
      </c>
      <c r="N3293" s="46" t="s">
        <v>563</v>
      </c>
      <c r="O3293" s="46">
        <f>SUMIFS(MAN_ADJ!$L:$L,MAN_ADJ!$K:$K,MAIN!$D3293,MAN_ADJ!$J:$J,MAIN!$S3293)</f>
        <v>0</v>
      </c>
      <c r="P3293" s="25">
        <f t="shared" si="937"/>
        <v>0</v>
      </c>
      <c r="Q3293" s="28" t="str">
        <f t="shared" si="924"/>
        <v>n/a</v>
      </c>
      <c r="R3293" s="38">
        <f t="shared" si="938"/>
        <v>0</v>
      </c>
      <c r="S3293" s="17" t="s">
        <v>288</v>
      </c>
    </row>
    <row r="3294" spans="1:19" x14ac:dyDescent="0.25">
      <c r="A3294" s="17" t="s">
        <v>288</v>
      </c>
      <c r="B3294" s="17" t="s">
        <v>93</v>
      </c>
      <c r="C3294" s="17" t="s">
        <v>289</v>
      </c>
      <c r="D3294" s="17" t="s">
        <v>122</v>
      </c>
      <c r="E3294" s="24">
        <f>IF(U3294="SC",SUMIFS(SC!F:F,SC!A:A,MAIN!D3294,SC!B:B,MAIN!A3294),SUMIFS(Allocations!$H:$H,Allocations!$A:$A,MAIN!$A3294,Allocations!$B:$B,MAIN!$D3294))</f>
        <v>0</v>
      </c>
      <c r="F3294" s="24">
        <f>IF(U3294="SC",SUMIFS(SC!J:J,SC!A:A,MAIN!D3294,SC!B:B,MAIN!A3294),SUMIFS(Allocations!M:M,Allocations!A:A,MAIN!A3294,Allocations!B:B,MAIN!D3294))</f>
        <v>0</v>
      </c>
      <c r="G3294" s="24">
        <f t="shared" si="935"/>
        <v>0</v>
      </c>
      <c r="H3294" s="24">
        <f>IFERROR(VLOOKUP(S3294,Swaps_wk!$A$2:$AP$151,HLOOKUP(MAIN!D3294,Swaps_wk!$B$2:$AP$151,150,FALSE),FALSE),0)</f>
        <v>0</v>
      </c>
      <c r="I3294" s="24">
        <f>SUMIFS(PASTE_DQS_TRACKER!$D:$D,PASTE_DQS_TRACKER!$C:$C,MAIN!$A3294,PASTE_DQS_TRACKER!$B:$B,MAIN!$D3294)-SUMIFS(PASTE_DQS_TRACKER!$D:$D,PASTE_DQS_TRACKER!$C:$C,MAIN!A3294,PASTE_DQS_TRACKER!$E:$E,MAIN!$D3294)</f>
        <v>0</v>
      </c>
      <c r="J3294" s="25">
        <f t="shared" si="936"/>
        <v>0</v>
      </c>
      <c r="K3294" s="24">
        <f>IFERROR(IF(V3294="Flex",0,IF(D3294=$D$30,VLOOKUP(A3294,MMO_o10M_lease!$A$1:$F$51,5,FALSE),IF(D3294=$D$26,VLOOKUP(D3294,LANDINGS!$A$3:$BR$40,HLOOKUP(A3294,LANDINGS!$B$1:$CF$42,42,FALSE),FALSE)-IFERROR(VLOOKUP(A3294,MMO_o10M_lease!$A$1:$F$38,5,FALSE),0),VLOOKUP(D3294,LANDINGS!$A$3:$CF$40,HLOOKUP(A3294,LANDINGS!$B$1:$CF$42,42,FALSE),FALSE)))),0)</f>
        <v>0</v>
      </c>
      <c r="L3294" s="24">
        <f>SUMIFS(PASTE_FLEX_TRACKER!$D:$D,PASTE_FLEX_TRACKER!$F:$F,MAIN!$A3294,PASTE_FLEX_TRACKER!$B:$B,MAIN!$D3294)-SUMIFS(PASTE_FLEX_TRACKER!$D:$D,PASTE_FLEX_TRACKER!$C:$C,MAIN!$A3294,PASTE_FLEX_TRACKER!$B:$B,MAIN!$D3294)</f>
        <v>0</v>
      </c>
      <c r="M3294" s="24">
        <f>IFERROR(-VLOOKUP(D3294,SQ!$A$19:$CC$52,HLOOKUP(MAIN!A3294,SQ!$B$18:$CC$56,39,FALSE),FALSE),"n/a")</f>
        <v>0</v>
      </c>
      <c r="N3294" s="46" t="s">
        <v>563</v>
      </c>
      <c r="O3294" s="46">
        <f>SUMIFS(MAN_ADJ!$L:$L,MAN_ADJ!$K:$K,MAIN!$D3294,MAN_ADJ!$J:$J,MAIN!$S3294)</f>
        <v>0</v>
      </c>
      <c r="P3294" s="25">
        <f t="shared" si="937"/>
        <v>0</v>
      </c>
      <c r="Q3294" s="28" t="str">
        <f t="shared" si="924"/>
        <v>n/a</v>
      </c>
      <c r="R3294" s="38">
        <f t="shared" si="938"/>
        <v>0</v>
      </c>
      <c r="S3294" s="17" t="s">
        <v>288</v>
      </c>
    </row>
    <row r="3295" spans="1:19" x14ac:dyDescent="0.25">
      <c r="A3295" s="17" t="s">
        <v>288</v>
      </c>
      <c r="B3295" s="17" t="s">
        <v>93</v>
      </c>
      <c r="C3295" s="17" t="s">
        <v>289</v>
      </c>
      <c r="D3295" s="17" t="s">
        <v>123</v>
      </c>
      <c r="E3295" s="24">
        <f>IF(U3295="SC",SUMIFS(SC!F:F,SC!A:A,MAIN!D3295,SC!B:B,MAIN!A3295),SUMIFS(Allocations!$H:$H,Allocations!$A:$A,MAIN!$A3295,Allocations!$B:$B,MAIN!$D3295))</f>
        <v>0</v>
      </c>
      <c r="F3295" s="24">
        <f>IF(U3295="SC",SUMIFS(SC!J:J,SC!A:A,MAIN!D3295,SC!B:B,MAIN!A3295),SUMIFS(Allocations!M:M,Allocations!A:A,MAIN!A3295,Allocations!B:B,MAIN!D3295))</f>
        <v>0</v>
      </c>
      <c r="G3295" s="24">
        <f t="shared" si="935"/>
        <v>0</v>
      </c>
      <c r="H3295" s="24">
        <f>IFERROR(VLOOKUP(S3295,Swaps_wk!$A$2:$AP$151,HLOOKUP(MAIN!D3295,Swaps_wk!$B$2:$AP$151,150,FALSE),FALSE),0)</f>
        <v>0</v>
      </c>
      <c r="I3295" s="24">
        <f>SUMIFS(PASTE_DQS_TRACKER!$D:$D,PASTE_DQS_TRACKER!$C:$C,MAIN!$A3295,PASTE_DQS_TRACKER!$B:$B,MAIN!$D3295)-SUMIFS(PASTE_DQS_TRACKER!$D:$D,PASTE_DQS_TRACKER!$C:$C,MAIN!A3295,PASTE_DQS_TRACKER!$E:$E,MAIN!$D3295)</f>
        <v>0</v>
      </c>
      <c r="J3295" s="25">
        <f t="shared" si="936"/>
        <v>0</v>
      </c>
      <c r="K3295" s="24">
        <f>IFERROR(IF(V3295="Flex",0,IF(D3295=$D$30,VLOOKUP(A3295,MMO_o10M_lease!$A$1:$F$51,5,FALSE),IF(D3295=$D$26,VLOOKUP(D3295,LANDINGS!$A$3:$BR$40,HLOOKUP(A3295,LANDINGS!$B$1:$CF$42,42,FALSE),FALSE)-IFERROR(VLOOKUP(A3295,MMO_o10M_lease!$A$1:$F$38,5,FALSE),0),VLOOKUP(D3295,LANDINGS!$A$3:$CF$40,HLOOKUP(A3295,LANDINGS!$B$1:$CF$42,42,FALSE),FALSE)))),0)</f>
        <v>13.157999999999999</v>
      </c>
      <c r="L3295" s="24">
        <f>SUMIFS(PASTE_FLEX_TRACKER!$D:$D,PASTE_FLEX_TRACKER!$F:$F,MAIN!$A3295,PASTE_FLEX_TRACKER!$B:$B,MAIN!$D3295)-SUMIFS(PASTE_FLEX_TRACKER!$D:$D,PASTE_FLEX_TRACKER!$C:$C,MAIN!$A3295,PASTE_FLEX_TRACKER!$B:$B,MAIN!$D3295)</f>
        <v>0</v>
      </c>
      <c r="M3295" s="24">
        <f>IFERROR(-VLOOKUP(D3295,SQ!$A$19:$CC$52,HLOOKUP(MAIN!A3295,SQ!$B$18:$CC$56,39,FALSE),FALSE),"n/a")</f>
        <v>0</v>
      </c>
      <c r="N3295" s="46" t="s">
        <v>563</v>
      </c>
      <c r="O3295" s="46">
        <f>SUMIFS(MAN_ADJ!$L:$L,MAN_ADJ!$K:$K,MAIN!$D3295,MAN_ADJ!$J:$J,MAIN!$S3295)</f>
        <v>0</v>
      </c>
      <c r="P3295" s="25">
        <f t="shared" si="937"/>
        <v>13.157999999999999</v>
      </c>
      <c r="Q3295" s="28" t="str">
        <f t="shared" si="924"/>
        <v>n/a</v>
      </c>
      <c r="R3295" s="38">
        <f t="shared" si="938"/>
        <v>-13.157999999999999</v>
      </c>
      <c r="S3295" s="17" t="s">
        <v>288</v>
      </c>
    </row>
    <row r="3296" spans="1:19" x14ac:dyDescent="0.25">
      <c r="A3296" s="17" t="s">
        <v>288</v>
      </c>
      <c r="B3296" s="17" t="s">
        <v>93</v>
      </c>
      <c r="C3296" s="17" t="s">
        <v>289</v>
      </c>
      <c r="D3296" s="17" t="s">
        <v>124</v>
      </c>
      <c r="E3296" s="24">
        <f>IF(U3296="SC",SUMIFS(SC!F:F,SC!A:A,MAIN!D3296,SC!B:B,MAIN!A3296),SUMIFS(Allocations!$H:$H,Allocations!$A:$A,MAIN!$A3296,Allocations!$B:$B,MAIN!$D3296))</f>
        <v>0</v>
      </c>
      <c r="F3296" s="24">
        <f>IF(U3296="SC",SUMIFS(SC!J:J,SC!A:A,MAIN!D3296,SC!B:B,MAIN!A3296),SUMIFS(Allocations!M:M,Allocations!A:A,MAIN!A3296,Allocations!B:B,MAIN!D3296))</f>
        <v>0</v>
      </c>
      <c r="G3296" s="24">
        <f t="shared" si="935"/>
        <v>0</v>
      </c>
      <c r="H3296" s="24">
        <f>IFERROR(VLOOKUP(S3296,Swaps_wk!$A$2:$AP$151,HLOOKUP(MAIN!D3296,Swaps_wk!$B$2:$AP$151,150,FALSE),FALSE),0)</f>
        <v>0</v>
      </c>
      <c r="I3296" s="24">
        <f>SUMIFS(PASTE_DQS_TRACKER!$D:$D,PASTE_DQS_TRACKER!$C:$C,MAIN!$A3296,PASTE_DQS_TRACKER!$B:$B,MAIN!$D3296)-SUMIFS(PASTE_DQS_TRACKER!$D:$D,PASTE_DQS_TRACKER!$C:$C,MAIN!A3296,PASTE_DQS_TRACKER!$E:$E,MAIN!$D3296)</f>
        <v>0</v>
      </c>
      <c r="J3296" s="25">
        <f t="shared" si="936"/>
        <v>0</v>
      </c>
      <c r="K3296" s="24">
        <f>IFERROR(IF(V3296="Flex",0,IF(D3296=$D$30,VLOOKUP(A3296,MMO_o10M_lease!$A$1:$F$51,5,FALSE),IF(D3296=$D$26,VLOOKUP(D3296,LANDINGS!$A$3:$BR$40,HLOOKUP(A3296,LANDINGS!$B$1:$CF$42,42,FALSE),FALSE)-IFERROR(VLOOKUP(A3296,MMO_o10M_lease!$A$1:$F$38,5,FALSE),0),VLOOKUP(D3296,LANDINGS!$A$3:$CF$40,HLOOKUP(A3296,LANDINGS!$B$1:$CF$42,42,FALSE),FALSE)))),0)</f>
        <v>0</v>
      </c>
      <c r="L3296" s="24">
        <f>SUMIFS(PASTE_FLEX_TRACKER!$D:$D,PASTE_FLEX_TRACKER!$F:$F,MAIN!$A3296,PASTE_FLEX_TRACKER!$B:$B,MAIN!$D3296)-SUMIFS(PASTE_FLEX_TRACKER!$D:$D,PASTE_FLEX_TRACKER!$C:$C,MAIN!$A3296,PASTE_FLEX_TRACKER!$B:$B,MAIN!$D3296)</f>
        <v>0</v>
      </c>
      <c r="M3296" s="24">
        <f>IFERROR(-VLOOKUP(D3296,SQ!$A$19:$CC$52,HLOOKUP(MAIN!A3296,SQ!$B$18:$CC$56,39,FALSE),FALSE),"n/a")</f>
        <v>0</v>
      </c>
      <c r="N3296" s="46" t="s">
        <v>563</v>
      </c>
      <c r="O3296" s="46">
        <f>SUMIFS(MAN_ADJ!$L:$L,MAN_ADJ!$K:$K,MAIN!$D3296,MAN_ADJ!$J:$J,MAIN!$S3296)</f>
        <v>0</v>
      </c>
      <c r="P3296" s="25">
        <f t="shared" si="937"/>
        <v>0</v>
      </c>
      <c r="Q3296" s="28" t="str">
        <f t="shared" si="924"/>
        <v>n/a</v>
      </c>
      <c r="R3296" s="38">
        <f t="shared" si="938"/>
        <v>0</v>
      </c>
      <c r="S3296" s="17" t="s">
        <v>288</v>
      </c>
    </row>
    <row r="3297" spans="1:20" x14ac:dyDescent="0.25">
      <c r="A3297" s="17" t="s">
        <v>288</v>
      </c>
      <c r="B3297" s="17" t="s">
        <v>93</v>
      </c>
      <c r="C3297" s="17" t="s">
        <v>289</v>
      </c>
      <c r="D3297" s="17" t="s">
        <v>125</v>
      </c>
      <c r="E3297" s="24">
        <f>IF(U3297="SC",SUMIFS(SC!F:F,SC!A:A,MAIN!D3297,SC!B:B,MAIN!A3297),SUMIFS(Allocations!$H:$H,Allocations!$A:$A,MAIN!$A3297,Allocations!$B:$B,MAIN!$D3297))</f>
        <v>0</v>
      </c>
      <c r="F3297" s="24">
        <f>IF(U3297="SC",SUMIFS(SC!J:J,SC!A:A,MAIN!D3297,SC!B:B,MAIN!A3297),SUMIFS(Allocations!M:M,Allocations!A:A,MAIN!A3297,Allocations!B:B,MAIN!D3297))</f>
        <v>0</v>
      </c>
      <c r="G3297" s="24">
        <f t="shared" si="935"/>
        <v>0</v>
      </c>
      <c r="H3297" s="24">
        <f>IFERROR(VLOOKUP(S3297,Swaps_wk!$A$2:$AP$151,HLOOKUP(MAIN!D3297,Swaps_wk!$B$2:$AP$151,150,FALSE),FALSE),0)</f>
        <v>0</v>
      </c>
      <c r="I3297" s="24">
        <f>SUMIFS(PASTE_DQS_TRACKER!$D:$D,PASTE_DQS_TRACKER!$C:$C,MAIN!$A3297,PASTE_DQS_TRACKER!$B:$B,MAIN!$D3297)-SUMIFS(PASTE_DQS_TRACKER!$D:$D,PASTE_DQS_TRACKER!$C:$C,MAIN!A3297,PASTE_DQS_TRACKER!$E:$E,MAIN!$D3297)</f>
        <v>0</v>
      </c>
      <c r="J3297" s="25">
        <f t="shared" si="936"/>
        <v>0</v>
      </c>
      <c r="K3297" s="24">
        <f>IFERROR(IF(V3297="Flex",0,IF(D3297=$D$30,VLOOKUP(A3297,MMO_o10M_lease!$A$1:$F$51,5,FALSE),IF(D3297=$D$26,VLOOKUP(D3297,LANDINGS!$A$3:$BR$40,HLOOKUP(A3297,LANDINGS!$B$1:$CF$42,42,FALSE),FALSE)-IFERROR(VLOOKUP(A3297,MMO_o10M_lease!$A$1:$F$38,5,FALSE),0),VLOOKUP(D3297,LANDINGS!$A$3:$CF$40,HLOOKUP(A3297,LANDINGS!$B$1:$CF$42,42,FALSE),FALSE)))),0)</f>
        <v>0.4</v>
      </c>
      <c r="L3297" s="24">
        <f>SUMIFS(PASTE_FLEX_TRACKER!$D:$D,PASTE_FLEX_TRACKER!$F:$F,MAIN!$A3297,PASTE_FLEX_TRACKER!$B:$B,MAIN!$D3297)-SUMIFS(PASTE_FLEX_TRACKER!$D:$D,PASTE_FLEX_TRACKER!$C:$C,MAIN!$A3297,PASTE_FLEX_TRACKER!$B:$B,MAIN!$D3297)</f>
        <v>0</v>
      </c>
      <c r="M3297" s="24">
        <f>IFERROR(-VLOOKUP(D3297,SQ!$A$19:$CC$52,HLOOKUP(MAIN!A3297,SQ!$B$18:$CC$56,39,FALSE),FALSE),"n/a")</f>
        <v>0</v>
      </c>
      <c r="N3297" s="46" t="s">
        <v>563</v>
      </c>
      <c r="O3297" s="46">
        <f>SUMIFS(MAN_ADJ!$L:$L,MAN_ADJ!$K:$K,MAIN!$D3297,MAN_ADJ!$J:$J,MAIN!$S3297)</f>
        <v>0</v>
      </c>
      <c r="P3297" s="25">
        <f t="shared" si="937"/>
        <v>0.4</v>
      </c>
      <c r="Q3297" s="28" t="str">
        <f t="shared" si="924"/>
        <v>n/a</v>
      </c>
      <c r="R3297" s="38">
        <f t="shared" si="938"/>
        <v>-0.4</v>
      </c>
      <c r="S3297" s="17" t="s">
        <v>288</v>
      </c>
    </row>
    <row r="3298" spans="1:20" x14ac:dyDescent="0.25">
      <c r="A3298" s="17" t="s">
        <v>288</v>
      </c>
      <c r="B3298" s="17" t="s">
        <v>93</v>
      </c>
      <c r="C3298" s="17" t="s">
        <v>289</v>
      </c>
      <c r="D3298" s="17" t="s">
        <v>126</v>
      </c>
      <c r="E3298" s="24">
        <f>IF(U3298="SC",SUMIFS(SC!F:F,SC!A:A,MAIN!D3298,SC!B:B,MAIN!A3298),SUMIFS(Allocations!$H:$H,Allocations!$A:$A,MAIN!$A3298,Allocations!$B:$B,MAIN!$D3298))</f>
        <v>0</v>
      </c>
      <c r="F3298" s="24">
        <f>IF(U3298="SC",SUMIFS(SC!J:J,SC!A:A,MAIN!D3298,SC!B:B,MAIN!A3298),SUMIFS(Allocations!M:M,Allocations!A:A,MAIN!A3298,Allocations!B:B,MAIN!D3298))</f>
        <v>0</v>
      </c>
      <c r="G3298" s="24">
        <f t="shared" si="935"/>
        <v>0</v>
      </c>
      <c r="H3298" s="24">
        <f>IFERROR(VLOOKUP(S3298,Swaps_wk!$A$2:$AP$151,HLOOKUP(MAIN!D3298,Swaps_wk!$B$2:$AP$151,150,FALSE),FALSE),0)</f>
        <v>0</v>
      </c>
      <c r="I3298" s="24">
        <f>SUMIFS(PASTE_DQS_TRACKER!$D:$D,PASTE_DQS_TRACKER!$C:$C,MAIN!$A3298,PASTE_DQS_TRACKER!$B:$B,MAIN!$D3298)-SUMIFS(PASTE_DQS_TRACKER!$D:$D,PASTE_DQS_TRACKER!$C:$C,MAIN!A3298,PASTE_DQS_TRACKER!$E:$E,MAIN!$D3298)</f>
        <v>0</v>
      </c>
      <c r="J3298" s="25">
        <f t="shared" si="936"/>
        <v>0</v>
      </c>
      <c r="K3298" s="24">
        <f>IFERROR(IF(V3298="Flex",0,IF(D3298=$D$30,VLOOKUP(A3298,MMO_o10M_lease!$A$1:$F$51,5,FALSE),IF(D3298=$D$26,VLOOKUP(D3298,LANDINGS!$A$3:$BR$40,HLOOKUP(A3298,LANDINGS!$B$1:$CF$42,42,FALSE),FALSE)-IFERROR(VLOOKUP(A3298,MMO_o10M_lease!$A$1:$F$38,5,FALSE),0),VLOOKUP(D3298,LANDINGS!$A$3:$CF$40,HLOOKUP(A3298,LANDINGS!$B$1:$CF$42,42,FALSE),FALSE)))),0)</f>
        <v>0</v>
      </c>
      <c r="L3298" s="24">
        <f>SUMIFS(PASTE_FLEX_TRACKER!$D:$D,PASTE_FLEX_TRACKER!$F:$F,MAIN!$A3298,PASTE_FLEX_TRACKER!$B:$B,MAIN!$D3298)-SUMIFS(PASTE_FLEX_TRACKER!$D:$D,PASTE_FLEX_TRACKER!$C:$C,MAIN!$A3298,PASTE_FLEX_TRACKER!$B:$B,MAIN!$D3298)</f>
        <v>0</v>
      </c>
      <c r="M3298" s="24">
        <f>IFERROR(-VLOOKUP(D3298,SQ!$A$19:$CC$52,HLOOKUP(MAIN!A3298,SQ!$B$18:$CC$56,39,FALSE),FALSE),"n/a")</f>
        <v>0</v>
      </c>
      <c r="N3298" s="46" t="s">
        <v>563</v>
      </c>
      <c r="O3298" s="46">
        <f>SUMIFS(MAN_ADJ!$L:$L,MAN_ADJ!$K:$K,MAIN!$D3298,MAN_ADJ!$J:$J,MAIN!$S3298)</f>
        <v>0</v>
      </c>
      <c r="P3298" s="25">
        <f t="shared" si="937"/>
        <v>0</v>
      </c>
      <c r="Q3298" s="28" t="str">
        <f t="shared" si="924"/>
        <v>n/a</v>
      </c>
      <c r="R3298" s="38">
        <f t="shared" si="938"/>
        <v>0</v>
      </c>
      <c r="S3298" s="17" t="s">
        <v>288</v>
      </c>
    </row>
    <row r="3299" spans="1:20" x14ac:dyDescent="0.25">
      <c r="A3299" s="17" t="s">
        <v>288</v>
      </c>
      <c r="B3299" s="17" t="s">
        <v>93</v>
      </c>
      <c r="C3299" s="17" t="s">
        <v>289</v>
      </c>
      <c r="D3299" s="17" t="s">
        <v>127</v>
      </c>
      <c r="E3299" s="24">
        <f>IF(U3299="SC",SUMIFS(SC!F:F,SC!A:A,MAIN!D3299,SC!B:B,MAIN!A3299),SUMIFS(Allocations!$H:$H,Allocations!$A:$A,MAIN!$A3299,Allocations!$B:$B,MAIN!$D3299))</f>
        <v>0</v>
      </c>
      <c r="F3299" s="24">
        <f>IF(U3299="SC",SUMIFS(SC!J:J,SC!A:A,MAIN!D3299,SC!B:B,MAIN!A3299),SUMIFS(Allocations!M:M,Allocations!A:A,MAIN!A3299,Allocations!B:B,MAIN!D3299))</f>
        <v>0</v>
      </c>
      <c r="G3299" s="24">
        <f t="shared" si="935"/>
        <v>0</v>
      </c>
      <c r="H3299" s="24">
        <f>IFERROR(VLOOKUP(S3299,Swaps_wk!$A$2:$AP$151,HLOOKUP(MAIN!D3299,Swaps_wk!$B$2:$AP$151,150,FALSE),FALSE),0)</f>
        <v>0</v>
      </c>
      <c r="I3299" s="24">
        <f>SUMIFS(PASTE_DQS_TRACKER!$D:$D,PASTE_DQS_TRACKER!$C:$C,MAIN!$A3299,PASTE_DQS_TRACKER!$B:$B,MAIN!$D3299)-SUMIFS(PASTE_DQS_TRACKER!$D:$D,PASTE_DQS_TRACKER!$C:$C,MAIN!A3299,PASTE_DQS_TRACKER!$E:$E,MAIN!$D3299)</f>
        <v>0</v>
      </c>
      <c r="J3299" s="25">
        <f t="shared" si="936"/>
        <v>0</v>
      </c>
      <c r="K3299" s="24">
        <f>IFERROR(IF(V3299="Flex",0,IF(D3299=$D$30,VLOOKUP(A3299,MMO_o10M_lease!$A$1:$F$51,5,FALSE),IF(D3299=$D$26,VLOOKUP(D3299,LANDINGS!$A$3:$BR$40,HLOOKUP(A3299,LANDINGS!$B$1:$CF$42,42,FALSE),FALSE)-IFERROR(VLOOKUP(A3299,MMO_o10M_lease!$A$1:$F$38,5,FALSE),0),VLOOKUP(D3299,LANDINGS!$A$3:$CF$40,HLOOKUP(A3299,LANDINGS!$B$1:$CF$42,42,FALSE),FALSE)))),0)</f>
        <v>0</v>
      </c>
      <c r="L3299" s="24">
        <f>SUMIFS(PASTE_FLEX_TRACKER!$D:$D,PASTE_FLEX_TRACKER!$F:$F,MAIN!$A3299,PASTE_FLEX_TRACKER!$B:$B,MAIN!$D3299)-SUMIFS(PASTE_FLEX_TRACKER!$D:$D,PASTE_FLEX_TRACKER!$C:$C,MAIN!$A3299,PASTE_FLEX_TRACKER!$B:$B,MAIN!$D3299)</f>
        <v>0</v>
      </c>
      <c r="M3299" s="24">
        <f>IFERROR(-VLOOKUP(D3299,SQ!$A$19:$CC$52,HLOOKUP(MAIN!A3299,SQ!$B$18:$CC$56,39,FALSE),FALSE),"n/a")</f>
        <v>0</v>
      </c>
      <c r="N3299" s="46" t="s">
        <v>563</v>
      </c>
      <c r="O3299" s="46">
        <f>SUMIFS(MAN_ADJ!$L:$L,MAN_ADJ!$K:$K,MAIN!$D3299,MAN_ADJ!$J:$J,MAIN!$S3299)</f>
        <v>0</v>
      </c>
      <c r="P3299" s="25">
        <f t="shared" si="937"/>
        <v>0</v>
      </c>
      <c r="Q3299" s="28" t="str">
        <f t="shared" ref="Q3299:Q3305" si="939">IFERROR(P3299/J3299,"n/a")</f>
        <v>n/a</v>
      </c>
      <c r="R3299" s="38">
        <f t="shared" si="938"/>
        <v>0</v>
      </c>
      <c r="S3299" s="17" t="s">
        <v>288</v>
      </c>
    </row>
    <row r="3300" spans="1:20" x14ac:dyDescent="0.25">
      <c r="A3300" s="17" t="s">
        <v>288</v>
      </c>
      <c r="B3300" s="17" t="s">
        <v>93</v>
      </c>
      <c r="C3300" s="17" t="s">
        <v>289</v>
      </c>
      <c r="D3300" s="17" t="s">
        <v>184</v>
      </c>
      <c r="E3300" s="24">
        <f>IF(U3300="SC",SUMIFS(SC!F:F,SC!A:A,MAIN!D3300,SC!B:B,MAIN!A3300),SUMIFS(Allocations!$H:$H,Allocations!$A:$A,MAIN!$A3300,Allocations!$B:$B,MAIN!$D3300))</f>
        <v>0</v>
      </c>
      <c r="F3300" s="24">
        <f>IF(U3300="SC",SUMIFS(SC!J:J,SC!A:A,MAIN!D3300,SC!B:B,MAIN!A3300),SUMIFS(Allocations!M:M,Allocations!A:A,MAIN!A3300,Allocations!B:B,MAIN!D3300))</f>
        <v>0</v>
      </c>
      <c r="G3300" s="24">
        <f t="shared" ref="G3300:G3303" si="940">E3300+F3300</f>
        <v>0</v>
      </c>
      <c r="H3300" s="24">
        <f>IFERROR(VLOOKUP(S3300,Swaps_wk!$A$2:$AP$151,HLOOKUP(MAIN!D3300,Swaps_wk!$B$2:$AP$151,150,FALSE),FALSE),0)</f>
        <v>0</v>
      </c>
      <c r="I3300" s="24">
        <f>SUMIFS(PASTE_DQS_TRACKER!$D:$D,PASTE_DQS_TRACKER!$C:$C,MAIN!$A3300,PASTE_DQS_TRACKER!$B:$B,MAIN!$D3300)-SUMIFS(PASTE_DQS_TRACKER!$D:$D,PASTE_DQS_TRACKER!$C:$C,MAIN!A3300,PASTE_DQS_TRACKER!$E:$E,MAIN!$D3300)</f>
        <v>0</v>
      </c>
      <c r="J3300" s="25">
        <f t="shared" ref="J3300:J3303" si="941">G3300+I3300</f>
        <v>0</v>
      </c>
      <c r="K3300" s="24">
        <f>IFERROR(IF(V3300="Flex",0,IF(D3300=$D$30,VLOOKUP(A3300,MMO_o10M_lease!$A$1:$F$51,5,FALSE),IF(D3300=$D$26,VLOOKUP(D3300,LANDINGS!$A$3:$BR$40,HLOOKUP(A3300,LANDINGS!$B$1:$CF$42,42,FALSE),FALSE)-IFERROR(VLOOKUP(A3300,MMO_o10M_lease!$A$1:$F$38,5,FALSE),0),VLOOKUP(D3300,LANDINGS!$A$3:$CF$40,HLOOKUP(A3300,LANDINGS!$B$1:$CF$42,42,FALSE),FALSE)))),0)</f>
        <v>0</v>
      </c>
      <c r="L3300" s="24">
        <f>SUMIFS(PASTE_FLEX_TRACKER!$D:$D,PASTE_FLEX_TRACKER!$F:$F,MAIN!$A3300,PASTE_FLEX_TRACKER!$B:$B,MAIN!$D3300)-SUMIFS(PASTE_FLEX_TRACKER!$D:$D,PASTE_FLEX_TRACKER!$C:$C,MAIN!$A3300,PASTE_FLEX_TRACKER!$B:$B,MAIN!$D3300)</f>
        <v>0</v>
      </c>
      <c r="M3300" s="24" t="str">
        <f>IFERROR(-VLOOKUP(D3300,SQ!$A$19:$CC$52,HLOOKUP(MAIN!A3300,SQ!$B$18:$CC$56,39,FALSE),FALSE),"n/a")</f>
        <v>n/a</v>
      </c>
      <c r="N3300" s="46" t="s">
        <v>563</v>
      </c>
      <c r="O3300" s="46">
        <f>SUMIFS(MAN_ADJ!$L:$L,MAN_ADJ!$K:$K,MAIN!$D3300,MAN_ADJ!$J:$J,MAIN!$S3300)</f>
        <v>0</v>
      </c>
      <c r="P3300" s="25">
        <f t="shared" si="937"/>
        <v>0</v>
      </c>
      <c r="Q3300" s="28" t="str">
        <f t="shared" ref="Q3300:Q3303" si="942">IFERROR(P3300/J3300,"n/a")</f>
        <v>n/a</v>
      </c>
      <c r="R3300" s="38">
        <f t="shared" ref="R3300:R3303" si="943">J3300-P3300</f>
        <v>0</v>
      </c>
      <c r="S3300" s="17" t="s">
        <v>288</v>
      </c>
    </row>
    <row r="3301" spans="1:20" x14ac:dyDescent="0.25">
      <c r="A3301" s="17" t="s">
        <v>288</v>
      </c>
      <c r="B3301" s="17" t="s">
        <v>93</v>
      </c>
      <c r="C3301" s="17" t="s">
        <v>289</v>
      </c>
      <c r="D3301" s="17" t="s">
        <v>128</v>
      </c>
      <c r="E3301" s="24">
        <f>IF(U3301="SC",SUMIFS(SC!F:F,SC!A:A,MAIN!D3301,SC!B:B,MAIN!A3301),SUMIFS(Allocations!$H:$H,Allocations!$A:$A,MAIN!$A3301,Allocations!$B:$B,MAIN!$D3301))</f>
        <v>0</v>
      </c>
      <c r="F3301" s="24">
        <f>IF(U3301="SC",SUMIFS(SC!J:J,SC!A:A,MAIN!D3301,SC!B:B,MAIN!A3301),SUMIFS(Allocations!M:M,Allocations!A:A,MAIN!A3301,Allocations!B:B,MAIN!D3301))</f>
        <v>0</v>
      </c>
      <c r="G3301" s="24">
        <f t="shared" si="940"/>
        <v>0</v>
      </c>
      <c r="H3301" s="24">
        <f>IFERROR(VLOOKUP(S3301,Swaps_wk!$A$2:$AP$151,HLOOKUP(MAIN!D3301,Swaps_wk!$B$2:$AP$151,150,FALSE),FALSE),0)</f>
        <v>0</v>
      </c>
      <c r="I3301" s="24">
        <f>SUMIFS(PASTE_DQS_TRACKER!$D:$D,PASTE_DQS_TRACKER!$C:$C,MAIN!$A3301,PASTE_DQS_TRACKER!$B:$B,MAIN!$D3301)-SUMIFS(PASTE_DQS_TRACKER!$D:$D,PASTE_DQS_TRACKER!$C:$C,MAIN!A3301,PASTE_DQS_TRACKER!$E:$E,MAIN!$D3301)</f>
        <v>0</v>
      </c>
      <c r="J3301" s="25">
        <f t="shared" si="941"/>
        <v>0</v>
      </c>
      <c r="K3301" s="24">
        <f>IFERROR(IF(V3301="Flex",0,IF(D3301=$D$30,VLOOKUP(A3301,MMO_o10M_lease!$A$1:$F$51,5,FALSE),IF(D3301=$D$26,VLOOKUP(D3301,LANDINGS!$A$3:$BR$40,HLOOKUP(A3301,LANDINGS!$B$1:$CF$42,42,FALSE),FALSE)-IFERROR(VLOOKUP(A3301,MMO_o10M_lease!$A$1:$F$38,5,FALSE),0),VLOOKUP(D3301,LANDINGS!$A$3:$CF$40,HLOOKUP(A3301,LANDINGS!$B$1:$CF$42,42,FALSE),FALSE)))),0)</f>
        <v>0</v>
      </c>
      <c r="L3301" s="24">
        <f>SUMIFS(PASTE_FLEX_TRACKER!$D:$D,PASTE_FLEX_TRACKER!$F:$F,MAIN!$A3301,PASTE_FLEX_TRACKER!$B:$B,MAIN!$D3301)-SUMIFS(PASTE_FLEX_TRACKER!$D:$D,PASTE_FLEX_TRACKER!$C:$C,MAIN!$A3301,PASTE_FLEX_TRACKER!$B:$B,MAIN!$D3301)</f>
        <v>0</v>
      </c>
      <c r="M3301" s="24" t="str">
        <f>IFERROR(-VLOOKUP(D3301,SQ!$A$19:$CC$52,HLOOKUP(MAIN!A3301,SQ!$B$18:$CC$56,39,FALSE),FALSE),"n/a")</f>
        <v>n/a</v>
      </c>
      <c r="N3301" s="46" t="s">
        <v>563</v>
      </c>
      <c r="O3301" s="46">
        <f>SUMIFS(MAN_ADJ!$L:$L,MAN_ADJ!$K:$K,MAIN!$D3301,MAN_ADJ!$J:$J,MAIN!$S3301)</f>
        <v>0</v>
      </c>
      <c r="P3301" s="25">
        <f t="shared" si="937"/>
        <v>0</v>
      </c>
      <c r="Q3301" s="28" t="str">
        <f t="shared" si="942"/>
        <v>n/a</v>
      </c>
      <c r="R3301" s="38">
        <f t="shared" si="943"/>
        <v>0</v>
      </c>
      <c r="S3301" s="17" t="s">
        <v>288</v>
      </c>
    </row>
    <row r="3302" spans="1:20" x14ac:dyDescent="0.25">
      <c r="A3302" s="17" t="s">
        <v>288</v>
      </c>
      <c r="B3302" s="17" t="s">
        <v>93</v>
      </c>
      <c r="C3302" s="17" t="s">
        <v>289</v>
      </c>
      <c r="D3302" s="17" t="s">
        <v>129</v>
      </c>
      <c r="E3302" s="24">
        <f>IF(U3302="SC",SUMIFS(SC!F:F,SC!A:A,MAIN!D3302,SC!B:B,MAIN!A3302),SUMIFS(Allocations!$H:$H,Allocations!$A:$A,MAIN!$A3302,Allocations!$B:$B,MAIN!$D3302))</f>
        <v>0</v>
      </c>
      <c r="F3302" s="24">
        <f>IF(U3302="SC",SUMIFS(SC!J:J,SC!A:A,MAIN!D3302,SC!B:B,MAIN!A3302),SUMIFS(Allocations!M:M,Allocations!A:A,MAIN!A3302,Allocations!B:B,MAIN!D3302))</f>
        <v>0</v>
      </c>
      <c r="G3302" s="24">
        <f t="shared" si="940"/>
        <v>0</v>
      </c>
      <c r="H3302" s="24">
        <f>IFERROR(VLOOKUP(S3302,Swaps_wk!$A$2:$AP$151,HLOOKUP(MAIN!D3302,Swaps_wk!$B$2:$AP$151,150,FALSE),FALSE),0)</f>
        <v>0</v>
      </c>
      <c r="I3302" s="24">
        <f>SUMIFS(PASTE_DQS_TRACKER!$D:$D,PASTE_DQS_TRACKER!$C:$C,MAIN!$A3302,PASTE_DQS_TRACKER!$B:$B,MAIN!$D3302)-SUMIFS(PASTE_DQS_TRACKER!$D:$D,PASTE_DQS_TRACKER!$C:$C,MAIN!A3302,PASTE_DQS_TRACKER!$E:$E,MAIN!$D3302)</f>
        <v>0</v>
      </c>
      <c r="J3302" s="25">
        <f t="shared" si="941"/>
        <v>0</v>
      </c>
      <c r="K3302" s="24">
        <f>IFERROR(IF(V3302="Flex",0,IF(D3302=$D$30,VLOOKUP(A3302,MMO_o10M_lease!$A$1:$F$51,5,FALSE),IF(D3302=$D$26,VLOOKUP(D3302,LANDINGS!$A$3:$BR$40,HLOOKUP(A3302,LANDINGS!$B$1:$CF$42,42,FALSE),FALSE)-IFERROR(VLOOKUP(A3302,MMO_o10M_lease!$A$1:$F$38,5,FALSE),0),VLOOKUP(D3302,LANDINGS!$A$3:$CF$40,HLOOKUP(A3302,LANDINGS!$B$1:$CF$42,42,FALSE),FALSE)))),0)</f>
        <v>0</v>
      </c>
      <c r="L3302" s="24">
        <f>SUMIFS(PASTE_FLEX_TRACKER!$D:$D,PASTE_FLEX_TRACKER!$F:$F,MAIN!$A3302,PASTE_FLEX_TRACKER!$B:$B,MAIN!$D3302)-SUMIFS(PASTE_FLEX_TRACKER!$D:$D,PASTE_FLEX_TRACKER!$C:$C,MAIN!$A3302,PASTE_FLEX_TRACKER!$B:$B,MAIN!$D3302)</f>
        <v>0</v>
      </c>
      <c r="M3302" s="24" t="str">
        <f>IFERROR(-VLOOKUP(D3302,SQ!$A$19:$CC$52,HLOOKUP(MAIN!A3302,SQ!$B$18:$CC$56,39,FALSE),FALSE),"n/a")</f>
        <v>n/a</v>
      </c>
      <c r="N3302" s="46" t="s">
        <v>563</v>
      </c>
      <c r="O3302" s="46">
        <f>SUMIFS(MAN_ADJ!$L:$L,MAN_ADJ!$K:$K,MAIN!$D3302,MAN_ADJ!$J:$J,MAIN!$S3302)</f>
        <v>0</v>
      </c>
      <c r="P3302" s="25">
        <f t="shared" si="937"/>
        <v>0</v>
      </c>
      <c r="Q3302" s="28" t="str">
        <f t="shared" si="942"/>
        <v>n/a</v>
      </c>
      <c r="R3302" s="38">
        <f t="shared" si="943"/>
        <v>0</v>
      </c>
      <c r="S3302" s="17" t="s">
        <v>288</v>
      </c>
    </row>
    <row r="3303" spans="1:20" x14ac:dyDescent="0.25">
      <c r="A3303" s="17" t="s">
        <v>288</v>
      </c>
      <c r="B3303" s="17" t="s">
        <v>93</v>
      </c>
      <c r="C3303" s="17" t="s">
        <v>289</v>
      </c>
      <c r="D3303" s="17" t="s">
        <v>155</v>
      </c>
      <c r="E3303" s="24">
        <f>IF(U3303="SC",SUMIFS(SC!F:F,SC!A:A,MAIN!D3303,SC!B:B,MAIN!A3303),SUMIFS(Allocations!$H:$H,Allocations!$A:$A,MAIN!$A3303,Allocations!$B:$B,MAIN!$D3303))</f>
        <v>0</v>
      </c>
      <c r="F3303" s="24">
        <f>IF(U3303="SC",SUMIFS(SC!J:J,SC!A:A,MAIN!D3303,SC!B:B,MAIN!A3303),SUMIFS(Allocations!M:M,Allocations!A:A,MAIN!A3303,Allocations!B:B,MAIN!D3303))</f>
        <v>0</v>
      </c>
      <c r="G3303" s="24">
        <f t="shared" si="940"/>
        <v>0</v>
      </c>
      <c r="H3303" s="24">
        <f>IFERROR(VLOOKUP(S3303,Swaps_wk!$A$2:$AP$151,HLOOKUP(MAIN!D3303,Swaps_wk!$B$2:$AP$151,150,FALSE),FALSE),0)</f>
        <v>0</v>
      </c>
      <c r="I3303" s="24">
        <f>SUMIFS(PASTE_DQS_TRACKER!$D:$D,PASTE_DQS_TRACKER!$C:$C,MAIN!$A3303,PASTE_DQS_TRACKER!$B:$B,MAIN!$D3303)-SUMIFS(PASTE_DQS_TRACKER!$D:$D,PASTE_DQS_TRACKER!$C:$C,MAIN!A3303,PASTE_DQS_TRACKER!$E:$E,MAIN!$D3303)</f>
        <v>0</v>
      </c>
      <c r="J3303" s="25">
        <f t="shared" si="941"/>
        <v>0</v>
      </c>
      <c r="K3303" s="24">
        <f>IFERROR(IF(V3303="Flex",0,IF(D3303=$D$30,VLOOKUP(A3303,MMO_o10M_lease!$A$1:$F$51,5,FALSE),IF(D3303=$D$26,VLOOKUP(D3303,LANDINGS!$A$3:$BR$40,HLOOKUP(A3303,LANDINGS!$B$1:$CF$42,42,FALSE),FALSE)-IFERROR(VLOOKUP(A3303,MMO_o10M_lease!$A$1:$F$38,5,FALSE),0),VLOOKUP(D3303,LANDINGS!$A$3:$CF$40,HLOOKUP(A3303,LANDINGS!$B$1:$CF$42,42,FALSE),FALSE)))),0)</f>
        <v>0</v>
      </c>
      <c r="L3303" s="24">
        <f>SUMIFS(PASTE_FLEX_TRACKER!$D:$D,PASTE_FLEX_TRACKER!$F:$F,MAIN!$A3303,PASTE_FLEX_TRACKER!$B:$B,MAIN!$D3303)-SUMIFS(PASTE_FLEX_TRACKER!$D:$D,PASTE_FLEX_TRACKER!$C:$C,MAIN!$A3303,PASTE_FLEX_TRACKER!$B:$B,MAIN!$D3303)</f>
        <v>0</v>
      </c>
      <c r="M3303" s="24" t="str">
        <f>IFERROR(-VLOOKUP(D3303,SQ!$A$19:$CC$52,HLOOKUP(MAIN!A3303,SQ!$B$18:$CC$56,39,FALSE),FALSE),"n/a")</f>
        <v>n/a</v>
      </c>
      <c r="N3303" s="46" t="s">
        <v>563</v>
      </c>
      <c r="O3303" s="46">
        <f>SUMIFS(MAN_ADJ!$L:$L,MAN_ADJ!$K:$K,MAIN!$D3303,MAN_ADJ!$J:$J,MAIN!$S3303)</f>
        <v>0</v>
      </c>
      <c r="P3303" s="25">
        <f t="shared" si="937"/>
        <v>0</v>
      </c>
      <c r="Q3303" s="28" t="str">
        <f t="shared" si="942"/>
        <v>n/a</v>
      </c>
      <c r="R3303" s="38">
        <f t="shared" si="943"/>
        <v>0</v>
      </c>
      <c r="S3303" s="17" t="s">
        <v>288</v>
      </c>
    </row>
    <row r="3304" spans="1:20" x14ac:dyDescent="0.25">
      <c r="A3304" s="17" t="s">
        <v>288</v>
      </c>
      <c r="B3304" s="17" t="s">
        <v>93</v>
      </c>
      <c r="C3304" s="17" t="s">
        <v>289</v>
      </c>
      <c r="D3304" s="17" t="s">
        <v>130</v>
      </c>
      <c r="E3304" s="24">
        <f>IF(U3304="SC",SUMIFS(SC!F:F,SC!A:A,MAIN!D3304,SC!B:B,MAIN!A3304),SUMIFS(Allocations!$H:$H,Allocations!$A:$A,MAIN!$A3304,Allocations!$B:$B,MAIN!$D3304))</f>
        <v>6461</v>
      </c>
      <c r="F3304" s="24">
        <f>IF(U3304="SC",SUMIFS(SC!J:J,SC!A:A,MAIN!D3304,SC!B:B,MAIN!A3304),SUMIFS(Allocations!M:M,Allocations!A:A,MAIN!A3304,Allocations!B:B,MAIN!D3304))</f>
        <v>0</v>
      </c>
      <c r="G3304" s="24">
        <f t="shared" si="935"/>
        <v>6461</v>
      </c>
      <c r="H3304" s="24">
        <f>IFERROR(VLOOKUP(S3304,Swaps_wk!$A$2:$AP$151,HLOOKUP(MAIN!D3304,Swaps_wk!$B$2:$AP$151,150,FALSE),FALSE),0)</f>
        <v>0</v>
      </c>
      <c r="I3304" s="24">
        <f>SUMIFS(PASTE_DQS_TRACKER!$D:$D,PASTE_DQS_TRACKER!$C:$C,MAIN!$A3304,PASTE_DQS_TRACKER!$B:$B,MAIN!$D3304)-SUMIFS(PASTE_DQS_TRACKER!$D:$D,PASTE_DQS_TRACKER!$C:$C,MAIN!A3304,PASTE_DQS_TRACKER!$E:$E,MAIN!$D3304)</f>
        <v>0</v>
      </c>
      <c r="J3304" s="25">
        <f t="shared" si="936"/>
        <v>6461</v>
      </c>
      <c r="K3304" s="24">
        <f>IFERROR(IF(V3304="Flex",0,IF(D3304=$D$30,VLOOKUP(A3304,MMO_o10M_lease!$A$1:$F$51,5,FALSE),IF(D3304=$D$26,VLOOKUP(D3304,LANDINGS!$A$3:$BR$40,HLOOKUP(A3304,LANDINGS!$B$1:$CF$42,42,FALSE),FALSE)-IFERROR(VLOOKUP(A3304,MMO_o10M_lease!$A$1:$F$38,5,FALSE),0),VLOOKUP(D3304,LANDINGS!$A$3:$CF$40,HLOOKUP(A3304,LANDINGS!$B$1:$CF$42,42,FALSE),FALSE)))),0)</f>
        <v>0</v>
      </c>
      <c r="L3304" s="24">
        <f>SUMIFS(PASTE_FLEX_TRACKER!$D:$D,PASTE_FLEX_TRACKER!$F:$F,MAIN!$A3304,PASTE_FLEX_TRACKER!$B:$B,MAIN!$D3304)-SUMIFS(PASTE_FLEX_TRACKER!$D:$D,PASTE_FLEX_TRACKER!$C:$C,MAIN!$A3304,PASTE_FLEX_TRACKER!$B:$B,MAIN!$D3304)</f>
        <v>0</v>
      </c>
      <c r="M3304" s="24" t="str">
        <f>IFERROR(-VLOOKUP(D3304,SQ!$A$19:$CC$52,HLOOKUP(MAIN!A3304,SQ!$B$18:$CC$56,39,FALSE),FALSE),"n/a")</f>
        <v>n/a</v>
      </c>
      <c r="N3304" s="46" t="s">
        <v>563</v>
      </c>
      <c r="O3304" s="46">
        <f>SUMIFS(MAN_ADJ!$L:$L,MAN_ADJ!$K:$K,MAIN!$D3304,MAN_ADJ!$J:$J,MAIN!$S3304)</f>
        <v>0</v>
      </c>
      <c r="P3304" s="25">
        <f t="shared" si="937"/>
        <v>0</v>
      </c>
      <c r="Q3304" s="28">
        <f t="shared" si="939"/>
        <v>0</v>
      </c>
      <c r="R3304" s="38">
        <f t="shared" si="938"/>
        <v>6461</v>
      </c>
      <c r="S3304" s="17" t="s">
        <v>288</v>
      </c>
    </row>
    <row r="3305" spans="1:20" x14ac:dyDescent="0.25">
      <c r="A3305" s="26" t="s">
        <v>288</v>
      </c>
      <c r="B3305" s="26" t="s">
        <v>93</v>
      </c>
      <c r="C3305" s="26" t="s">
        <v>289</v>
      </c>
      <c r="D3305" s="26" t="s">
        <v>131</v>
      </c>
      <c r="E3305" s="27">
        <f t="shared" ref="E3305:M3305" si="944">SUM(E3267:E3304)</f>
        <v>6461</v>
      </c>
      <c r="F3305" s="27">
        <f t="shared" si="944"/>
        <v>0</v>
      </c>
      <c r="G3305" s="27">
        <f t="shared" si="944"/>
        <v>6461</v>
      </c>
      <c r="H3305" s="27">
        <f>IFERROR(VLOOKUP(S3305,Swaps_wk!$A$2:$AP$151,HLOOKUP(MAIN!D3305,Swaps_wk!$B$2:$AP$151,150,FALSE),FALSE),0)</f>
        <v>0</v>
      </c>
      <c r="I3305" s="27">
        <f t="shared" si="944"/>
        <v>0</v>
      </c>
      <c r="J3305" s="25">
        <f t="shared" si="944"/>
        <v>6461</v>
      </c>
      <c r="K3305" s="27">
        <f t="shared" si="944"/>
        <v>321.53499999999991</v>
      </c>
      <c r="L3305" s="27">
        <f t="shared" si="944"/>
        <v>0</v>
      </c>
      <c r="M3305" s="27">
        <f t="shared" si="944"/>
        <v>0</v>
      </c>
      <c r="N3305" s="46" t="s">
        <v>563</v>
      </c>
      <c r="O3305" s="27">
        <f t="shared" ref="O3305" si="945">SUM(O3267:O3304)</f>
        <v>0</v>
      </c>
      <c r="P3305" s="25">
        <f t="shared" ref="P3305" si="946">SUM(P3267:P3304)</f>
        <v>321.53499999999991</v>
      </c>
      <c r="Q3305" s="28">
        <f t="shared" si="939"/>
        <v>4.9765516173966864E-2</v>
      </c>
      <c r="R3305" s="38">
        <f t="shared" si="938"/>
        <v>6139.4650000000001</v>
      </c>
      <c r="S3305" s="17" t="s">
        <v>288</v>
      </c>
    </row>
    <row r="3306" spans="1:20" x14ac:dyDescent="0.25">
      <c r="A3306" s="26" t="s">
        <v>291</v>
      </c>
      <c r="B3306" s="26" t="s">
        <v>93</v>
      </c>
      <c r="C3306" s="26" t="s">
        <v>292</v>
      </c>
      <c r="D3306" s="26" t="s">
        <v>131</v>
      </c>
      <c r="E3306" s="27">
        <f>IF(U3306="SC",SUMIFS(SC!F:F,SC!A:A,MAIN!D3306,SC!B:B,MAIN!A3306),SUMIFS(Allocations!$H:$H,Allocations!$A:$A,MAIN!$A3306,Allocations!$B:$B,MAIN!$D3306))</f>
        <v>30000</v>
      </c>
      <c r="F3306" s="27">
        <f>IF(U3306="SC",SUMIFS(SC!J:J,SC!A:A,MAIN!D3306,SC!B:B,MAIN!A3306),SUMIFS(Allocations!M:M,Allocations!A:A,MAIN!A3306,Allocations!B:B,MAIN!D3306))</f>
        <v>0</v>
      </c>
      <c r="G3306" s="36">
        <f t="shared" ref="G3306:G3318" si="947">E3306+F3306</f>
        <v>30000</v>
      </c>
      <c r="H3306" s="27">
        <f>IFERROR(VLOOKUP(S3306,Swaps_wk!$A$2:$AP$151,HLOOKUP(MAIN!D3306,Swaps_wk!$B$2:$AP$151,150,FALSE),FALSE),0)</f>
        <v>0</v>
      </c>
      <c r="I3306" s="27">
        <f>SUMIFS(PASTE_DQS_TRACKER!$D:$D,PASTE_DQS_TRACKER!$C:$C,MAIN!$A3306,PASTE_DQS_TRACKER!$B:$B,MAIN!$D3306)-SUMIFS(PASTE_DQS_TRACKER!$D:$D,PASTE_DQS_TRACKER!$C:$C,MAIN!A3306,PASTE_DQS_TRACKER!$E:$E,MAIN!$D3306)</f>
        <v>0</v>
      </c>
      <c r="J3306" s="25">
        <f t="shared" ref="J3306:J3318" si="948">G3306+I3306</f>
        <v>30000</v>
      </c>
      <c r="K3306" s="27">
        <f>PASTE_LANDINGS_DOC!BP40</f>
        <v>8232.0560000000005</v>
      </c>
      <c r="L3306" s="41">
        <v>0</v>
      </c>
      <c r="M3306" s="41">
        <v>0</v>
      </c>
      <c r="N3306" s="46" t="s">
        <v>563</v>
      </c>
      <c r="O3306" s="57">
        <f>SUMIFS(MAN_ADJ!$L:$L,MAN_ADJ!$K:$K,MAIN!$D3306,MAN_ADJ!$J:$J,MAIN!$S3306)</f>
        <v>0</v>
      </c>
      <c r="P3306" s="25">
        <f>SUM(K3306:O3306)</f>
        <v>8232.0560000000005</v>
      </c>
      <c r="Q3306" s="28">
        <f t="shared" ref="Q3306:Q3311" si="949">P3306/J3306</f>
        <v>0.27440186666666666</v>
      </c>
      <c r="R3306" s="38">
        <f t="shared" si="938"/>
        <v>21767.944</v>
      </c>
      <c r="S3306" s="17" t="s">
        <v>291</v>
      </c>
    </row>
    <row r="3307" spans="1:20" x14ac:dyDescent="0.25">
      <c r="A3307" s="26" t="s">
        <v>293</v>
      </c>
      <c r="B3307" s="26" t="s">
        <v>93</v>
      </c>
      <c r="C3307" s="33" t="s">
        <v>294</v>
      </c>
      <c r="D3307" s="26" t="s">
        <v>131</v>
      </c>
      <c r="E3307" s="27">
        <f>IF(U3307="SC",SUMIFS(SC!F:F,SC!A:A,MAIN!D3307,SC!B:B,MAIN!A3307),SUMIFS(Allocations!$H:$H,Allocations!$A:$A,MAIN!$A3307,Allocations!$B:$B,MAIN!$D3307))</f>
        <v>41</v>
      </c>
      <c r="F3307" s="27">
        <f>IF(U3307="SC",SUMIFS(SC!J:J,SC!A:A,MAIN!D3307,SC!B:B,MAIN!A3307),SUMIFS(Allocations!M:M,Allocations!A:A,MAIN!A3307,Allocations!B:B,MAIN!D3307))</f>
        <v>0</v>
      </c>
      <c r="G3307" s="36">
        <f t="shared" si="947"/>
        <v>41</v>
      </c>
      <c r="H3307" s="27">
        <f>IFERROR(VLOOKUP(S3307,Swaps_wk!$A$2:$AP$151,HLOOKUP(MAIN!D3307,Swaps_wk!$B$2:$AP$151,150,FALSE),FALSE),0)</f>
        <v>0</v>
      </c>
      <c r="I3307" s="27">
        <f>SUMIFS(PASTE_DQS_TRACKER!$D:$D,PASTE_DQS_TRACKER!$C:$C,MAIN!$A3307,PASTE_DQS_TRACKER!$B:$B,MAIN!$D3307)-SUMIFS(PASTE_DQS_TRACKER!$D:$D,PASTE_DQS_TRACKER!$C:$C,MAIN!A3307,PASTE_DQS_TRACKER!$E:$E,MAIN!$D3307)</f>
        <v>0</v>
      </c>
      <c r="J3307" s="25">
        <f t="shared" si="948"/>
        <v>41</v>
      </c>
      <c r="K3307" s="37">
        <f>HLOOKUP(A3307,PASTE_LANDINGS_DOC!$CB$1:$CU$40,40,FALSE)</f>
        <v>0</v>
      </c>
      <c r="L3307" s="41">
        <v>0</v>
      </c>
      <c r="M3307" s="41">
        <v>0</v>
      </c>
      <c r="N3307" s="46" t="s">
        <v>563</v>
      </c>
      <c r="O3307" s="57">
        <f>SUMIFS(MAN_ADJ!$L:$L,MAN_ADJ!$K:$K,MAIN!$D3307,MAN_ADJ!$J:$J,MAIN!$S3307)</f>
        <v>0</v>
      </c>
      <c r="P3307" s="25">
        <f t="shared" ref="P3307:P3318" si="950">SUM(K3307:O3307)</f>
        <v>0</v>
      </c>
      <c r="Q3307" s="28">
        <f t="shared" si="949"/>
        <v>0</v>
      </c>
      <c r="R3307" s="38">
        <f t="shared" si="938"/>
        <v>41</v>
      </c>
      <c r="S3307" s="17" t="s">
        <v>293</v>
      </c>
    </row>
    <row r="3308" spans="1:20" x14ac:dyDescent="0.25">
      <c r="A3308" s="26" t="s">
        <v>295</v>
      </c>
      <c r="B3308" s="26" t="s">
        <v>93</v>
      </c>
      <c r="C3308" s="33" t="s">
        <v>296</v>
      </c>
      <c r="D3308" s="26" t="s">
        <v>131</v>
      </c>
      <c r="E3308" s="27">
        <f>IF(U3308="SC",SUMIFS(SC!F:F,SC!A:A,MAIN!D3308,SC!B:B,MAIN!A3308),SUMIFS(Allocations!$H:$H,Allocations!$A:$A,MAIN!$A3308,Allocations!$B:$B,MAIN!$D3308))</f>
        <v>21</v>
      </c>
      <c r="F3308" s="27">
        <f>IF(U3308="SC",SUMIFS(SC!J:J,SC!A:A,MAIN!D3308,SC!B:B,MAIN!A3308),SUMIFS(Allocations!M:M,Allocations!A:A,MAIN!A3308,Allocations!B:B,MAIN!D3308))</f>
        <v>0</v>
      </c>
      <c r="G3308" s="36">
        <f t="shared" si="947"/>
        <v>21</v>
      </c>
      <c r="H3308" s="27">
        <f>IFERROR(VLOOKUP(S3308,Swaps_wk!$A$2:$AP$151,HLOOKUP(MAIN!D3308,Swaps_wk!$B$2:$AP$151,150,FALSE),FALSE),0)</f>
        <v>0</v>
      </c>
      <c r="I3308" s="27">
        <f>SUMIFS(PASTE_DQS_TRACKER!$D:$D,PASTE_DQS_TRACKER!$C:$C,MAIN!$A3308,PASTE_DQS_TRACKER!$B:$B,MAIN!$D3308)-SUMIFS(PASTE_DQS_TRACKER!$D:$D,PASTE_DQS_TRACKER!$C:$C,MAIN!A3308,PASTE_DQS_TRACKER!$E:$E,MAIN!$D3308)</f>
        <v>0</v>
      </c>
      <c r="J3308" s="25">
        <f t="shared" si="948"/>
        <v>21</v>
      </c>
      <c r="K3308" s="37">
        <f>HLOOKUP(A3308,PASTE_LANDINGS_DOC!$CB$1:$CU$40,40,FALSE)</f>
        <v>0</v>
      </c>
      <c r="L3308" s="41">
        <v>0</v>
      </c>
      <c r="M3308" s="41">
        <v>0</v>
      </c>
      <c r="N3308" s="46" t="s">
        <v>563</v>
      </c>
      <c r="O3308" s="57">
        <f>SUMIFS(MAN_ADJ!$L:$L,MAN_ADJ!$K:$K,MAIN!$D3308,MAN_ADJ!$J:$J,MAIN!$S3308)</f>
        <v>0</v>
      </c>
      <c r="P3308" s="25">
        <f t="shared" si="950"/>
        <v>0</v>
      </c>
      <c r="Q3308" s="28">
        <f t="shared" si="949"/>
        <v>0</v>
      </c>
      <c r="R3308" s="38">
        <f t="shared" si="938"/>
        <v>21</v>
      </c>
      <c r="S3308" s="17" t="s">
        <v>295</v>
      </c>
    </row>
    <row r="3309" spans="1:20" x14ac:dyDescent="0.25">
      <c r="A3309" s="26" t="s">
        <v>297</v>
      </c>
      <c r="B3309" s="26" t="s">
        <v>93</v>
      </c>
      <c r="C3309" s="33" t="s">
        <v>298</v>
      </c>
      <c r="D3309" s="26" t="s">
        <v>131</v>
      </c>
      <c r="E3309" s="27">
        <f>IF(U3309="SC",SUMIFS(SC!F:F,SC!A:A,MAIN!D3309,SC!B:B,MAIN!A3309),SUMIFS(Allocations!$H:$H,Allocations!$A:$A,MAIN!$A3309,Allocations!$B:$B,MAIN!$D3309))</f>
        <v>5</v>
      </c>
      <c r="F3309" s="27">
        <f>IF(U3309="SC",SUMIFS(SC!J:J,SC!A:A,MAIN!D3309,SC!B:B,MAIN!A3309),SUMIFS(Allocations!M:M,Allocations!A:A,MAIN!A3309,Allocations!B:B,MAIN!D3309))</f>
        <v>0</v>
      </c>
      <c r="G3309" s="36">
        <f t="shared" si="947"/>
        <v>5</v>
      </c>
      <c r="H3309" s="27">
        <f>IFERROR(VLOOKUP(S3309,Swaps_wk!$A$2:$AP$151,HLOOKUP(MAIN!D3309,Swaps_wk!$B$2:$AP$151,150,FALSE),FALSE),0)</f>
        <v>0</v>
      </c>
      <c r="I3309" s="27">
        <f>SUMIFS(PASTE_DQS_TRACKER!$D:$D,PASTE_DQS_TRACKER!$C:$C,MAIN!$A3309,PASTE_DQS_TRACKER!$B:$B,MAIN!$D3309)-SUMIFS(PASTE_DQS_TRACKER!$D:$D,PASTE_DQS_TRACKER!$C:$C,MAIN!A3309,PASTE_DQS_TRACKER!$E:$E,MAIN!$D3309)</f>
        <v>0</v>
      </c>
      <c r="J3309" s="25">
        <f t="shared" si="948"/>
        <v>5</v>
      </c>
      <c r="K3309" s="37">
        <f>HLOOKUP(A3309,PASTE_LANDINGS_DOC!$CB$1:$CU$40,40,FALSE)</f>
        <v>0.33</v>
      </c>
      <c r="L3309" s="41">
        <v>0</v>
      </c>
      <c r="M3309" s="41">
        <v>0</v>
      </c>
      <c r="N3309" s="46" t="s">
        <v>563</v>
      </c>
      <c r="O3309" s="57">
        <f>SUMIFS(MAN_ADJ!$L:$L,MAN_ADJ!$K:$K,MAIN!$D3309,MAN_ADJ!$J:$J,MAIN!$S3309)</f>
        <v>0</v>
      </c>
      <c r="P3309" s="25">
        <f t="shared" si="950"/>
        <v>0.33</v>
      </c>
      <c r="Q3309" s="28">
        <f t="shared" si="949"/>
        <v>6.6000000000000003E-2</v>
      </c>
      <c r="R3309" s="38">
        <f t="shared" si="938"/>
        <v>4.67</v>
      </c>
      <c r="S3309" s="17" t="s">
        <v>297</v>
      </c>
      <c r="T3309" s="4"/>
    </row>
    <row r="3310" spans="1:20" x14ac:dyDescent="0.25">
      <c r="A3310" s="26" t="s">
        <v>299</v>
      </c>
      <c r="B3310" s="26" t="s">
        <v>93</v>
      </c>
      <c r="C3310" s="33" t="s">
        <v>300</v>
      </c>
      <c r="D3310" s="26" t="s">
        <v>131</v>
      </c>
      <c r="E3310" s="27">
        <f>IF(U3310="SC",SUMIFS(SC!F:F,SC!A:A,MAIN!D3310,SC!B:B,MAIN!A3310),SUMIFS(Allocations!$H:$H,Allocations!$A:$A,MAIN!$A3310,Allocations!$B:$B,MAIN!$D3310))</f>
        <v>6</v>
      </c>
      <c r="F3310" s="27">
        <f>IF(U3310="SC",SUMIFS(SC!J:J,SC!A:A,MAIN!D3310,SC!B:B,MAIN!A3310),SUMIFS(Allocations!M:M,Allocations!A:A,MAIN!A3310,Allocations!B:B,MAIN!D3310))</f>
        <v>0</v>
      </c>
      <c r="G3310" s="36">
        <f t="shared" si="947"/>
        <v>6</v>
      </c>
      <c r="H3310" s="27">
        <f>IFERROR(VLOOKUP(S3310,Swaps_wk!$A$2:$AP$151,HLOOKUP(MAIN!D3310,Swaps_wk!$B$2:$AP$151,150,FALSE),FALSE),0)</f>
        <v>0</v>
      </c>
      <c r="I3310" s="27">
        <f>SUMIFS(PASTE_DQS_TRACKER!$D:$D,PASTE_DQS_TRACKER!$C:$C,MAIN!$A3310,PASTE_DQS_TRACKER!$B:$B,MAIN!$D3310)-SUMIFS(PASTE_DQS_TRACKER!$D:$D,PASTE_DQS_TRACKER!$C:$C,MAIN!A3310,PASTE_DQS_TRACKER!$E:$E,MAIN!$D3310)</f>
        <v>0</v>
      </c>
      <c r="J3310" s="25">
        <f t="shared" si="948"/>
        <v>6</v>
      </c>
      <c r="K3310" s="37">
        <f>HLOOKUP(A3310,PASTE_LANDINGS_DOC!$CB$1:$CU$40,40,FALSE)</f>
        <v>0.22</v>
      </c>
      <c r="L3310" s="41">
        <v>0</v>
      </c>
      <c r="M3310" s="41">
        <v>0</v>
      </c>
      <c r="N3310" s="46" t="s">
        <v>563</v>
      </c>
      <c r="O3310" s="57">
        <f>SUMIFS(MAN_ADJ!$L:$L,MAN_ADJ!$K:$K,MAIN!$D3310,MAN_ADJ!$J:$J,MAIN!$S3310)</f>
        <v>0</v>
      </c>
      <c r="P3310" s="25">
        <f t="shared" si="950"/>
        <v>0.22</v>
      </c>
      <c r="Q3310" s="28">
        <f t="shared" si="949"/>
        <v>3.6666666666666667E-2</v>
      </c>
      <c r="R3310" s="38">
        <f t="shared" si="938"/>
        <v>5.78</v>
      </c>
      <c r="S3310" s="17" t="s">
        <v>299</v>
      </c>
    </row>
    <row r="3311" spans="1:20" x14ac:dyDescent="0.25">
      <c r="A3311" s="26" t="s">
        <v>301</v>
      </c>
      <c r="B3311" s="26" t="s">
        <v>93</v>
      </c>
      <c r="C3311" s="33" t="s">
        <v>302</v>
      </c>
      <c r="D3311" s="26" t="s">
        <v>131</v>
      </c>
      <c r="E3311" s="27">
        <f>IF(U3311="SC",SUMIFS(SC!F:F,SC!A:A,MAIN!D3311,SC!B:B,MAIN!A3311),SUMIFS(Allocations!$H:$H,Allocations!$A:$A,MAIN!$A3311,Allocations!$B:$B,MAIN!$D3311))</f>
        <v>7</v>
      </c>
      <c r="F3311" s="27">
        <f>IF(U3311="SC",SUMIFS(SC!J:J,SC!A:A,MAIN!D3311,SC!B:B,MAIN!A3311),SUMIFS(Allocations!M:M,Allocations!A:A,MAIN!A3311,Allocations!B:B,MAIN!D3311))</f>
        <v>0</v>
      </c>
      <c r="G3311" s="36">
        <f t="shared" si="947"/>
        <v>7</v>
      </c>
      <c r="H3311" s="27">
        <f>IFERROR(VLOOKUP(S3311,Swaps_wk!$A$2:$AP$151,HLOOKUP(MAIN!D3311,Swaps_wk!$B$2:$AP$151,150,FALSE),FALSE),0)</f>
        <v>0</v>
      </c>
      <c r="I3311" s="27">
        <f>SUMIFS(PASTE_DQS_TRACKER!$D:$D,PASTE_DQS_TRACKER!$C:$C,MAIN!$A3311,PASTE_DQS_TRACKER!$B:$B,MAIN!$D3311)-SUMIFS(PASTE_DQS_TRACKER!$D:$D,PASTE_DQS_TRACKER!$C:$C,MAIN!A3311,PASTE_DQS_TRACKER!$E:$E,MAIN!$D3311)</f>
        <v>0</v>
      </c>
      <c r="J3311" s="25">
        <f t="shared" si="948"/>
        <v>7</v>
      </c>
      <c r="K3311" s="37">
        <f>HLOOKUP(A3311,PASTE_LANDINGS_DOC!$CB$1:$CU$40,40,FALSE)</f>
        <v>9.7799999999999994</v>
      </c>
      <c r="L3311" s="41">
        <v>0</v>
      </c>
      <c r="M3311" s="41">
        <v>0</v>
      </c>
      <c r="N3311" s="46" t="s">
        <v>563</v>
      </c>
      <c r="O3311" s="57">
        <v>0</v>
      </c>
      <c r="P3311" s="25">
        <f t="shared" si="950"/>
        <v>9.7799999999999994</v>
      </c>
      <c r="Q3311" s="28">
        <f t="shared" si="949"/>
        <v>1.397142857142857</v>
      </c>
      <c r="R3311" s="38">
        <f t="shared" si="938"/>
        <v>-2.7799999999999994</v>
      </c>
      <c r="S3311" s="17" t="s">
        <v>301</v>
      </c>
    </row>
    <row r="3312" spans="1:20" x14ac:dyDescent="0.25">
      <c r="A3312" s="26" t="s">
        <v>303</v>
      </c>
      <c r="B3312" s="26" t="s">
        <v>93</v>
      </c>
      <c r="C3312" s="33" t="s">
        <v>304</v>
      </c>
      <c r="D3312" s="26" t="s">
        <v>131</v>
      </c>
      <c r="E3312" s="27">
        <f>IF(U3312="SC",SUMIFS(SC!F:F,SC!A:A,MAIN!D3312,SC!B:B,MAIN!A3312),SUMIFS(Allocations!$H:$H,Allocations!$A:$A,MAIN!$A3312,Allocations!$B:$B,MAIN!$D3312))</f>
        <v>0</v>
      </c>
      <c r="F3312" s="27">
        <f>IF(U3312="SC",SUMIFS(SC!J:J,SC!A:A,MAIN!D3312,SC!B:B,MAIN!A3312),SUMIFS(Allocations!M:M,Allocations!A:A,MAIN!A3312,Allocations!B:B,MAIN!D3312))</f>
        <v>0</v>
      </c>
      <c r="G3312" s="36">
        <f t="shared" si="947"/>
        <v>0</v>
      </c>
      <c r="H3312" s="27">
        <f>IFERROR(VLOOKUP(S3312,Swaps_wk!$A$2:$AP$151,HLOOKUP(MAIN!D3312,Swaps_wk!$B$2:$AP$151,150,FALSE),FALSE),0)</f>
        <v>0</v>
      </c>
      <c r="I3312" s="27">
        <f>SUMIFS(PASTE_DQS_TRACKER!$D:$D,PASTE_DQS_TRACKER!$C:$C,MAIN!$A3312,PASTE_DQS_TRACKER!$B:$B,MAIN!$D3312)-SUMIFS(PASTE_DQS_TRACKER!$D:$D,PASTE_DQS_TRACKER!$C:$C,MAIN!A3312,PASTE_DQS_TRACKER!$E:$E,MAIN!$D3312)</f>
        <v>0</v>
      </c>
      <c r="J3312" s="25">
        <f t="shared" si="948"/>
        <v>0</v>
      </c>
      <c r="K3312" s="37">
        <f>HLOOKUP(A3312,PASTE_LANDINGS_DOC!$CB$1:$CU$40,40,FALSE)</f>
        <v>0</v>
      </c>
      <c r="L3312" s="41">
        <v>0</v>
      </c>
      <c r="M3312" s="41">
        <v>0</v>
      </c>
      <c r="N3312" s="46" t="s">
        <v>563</v>
      </c>
      <c r="O3312" s="57">
        <f>SUMIFS(MAN_ADJ!$L:$L,MAN_ADJ!$K:$K,MAIN!$D3312,MAN_ADJ!$J:$J,MAIN!$S3312)</f>
        <v>0</v>
      </c>
      <c r="P3312" s="25">
        <f t="shared" si="950"/>
        <v>0</v>
      </c>
      <c r="Q3312" s="28" t="str">
        <f>IFERROR(P3312/J3312,"n/a")</f>
        <v>n/a</v>
      </c>
      <c r="R3312" s="38">
        <f t="shared" si="938"/>
        <v>0</v>
      </c>
      <c r="S3312" s="17" t="s">
        <v>303</v>
      </c>
    </row>
    <row r="3313" spans="1:19" x14ac:dyDescent="0.25">
      <c r="A3313" s="26" t="s">
        <v>305</v>
      </c>
      <c r="B3313" s="26" t="s">
        <v>93</v>
      </c>
      <c r="C3313" s="34" t="s">
        <v>306</v>
      </c>
      <c r="D3313" s="26" t="s">
        <v>131</v>
      </c>
      <c r="E3313" s="27">
        <f>IF(U3313="SC",SUMIFS(SC!F:F,SC!A:A,MAIN!D3313,SC!B:B,MAIN!A3313),SUMIFS(Allocations!$H:$H,Allocations!$A:$A,MAIN!$A3313,Allocations!$B:$B,MAIN!$D3313))</f>
        <v>1</v>
      </c>
      <c r="F3313" s="27">
        <f>IF(U3313="SC",SUMIFS(SC!J:J,SC!A:A,MAIN!D3313,SC!B:B,MAIN!A3313),SUMIFS(Allocations!M:M,Allocations!A:A,MAIN!A3313,Allocations!B:B,MAIN!D3313))</f>
        <v>0</v>
      </c>
      <c r="G3313" s="36">
        <f t="shared" si="947"/>
        <v>1</v>
      </c>
      <c r="H3313" s="27">
        <f>IFERROR(VLOOKUP(S3313,Swaps_wk!$A$2:$AP$151,HLOOKUP(MAIN!D3313,Swaps_wk!$B$2:$AP$151,150,FALSE),FALSE),0)</f>
        <v>0</v>
      </c>
      <c r="I3313" s="27">
        <f>SUMIFS(PASTE_DQS_TRACKER!$D:$D,PASTE_DQS_TRACKER!$C:$C,MAIN!$A3313,PASTE_DQS_TRACKER!$B:$B,MAIN!$D3313)-SUMIFS(PASTE_DQS_TRACKER!$D:$D,PASTE_DQS_TRACKER!$C:$C,MAIN!A3313,PASTE_DQS_TRACKER!$E:$E,MAIN!$D3313)</f>
        <v>0</v>
      </c>
      <c r="J3313" s="25">
        <f t="shared" si="948"/>
        <v>1</v>
      </c>
      <c r="K3313" s="37">
        <f>HLOOKUP(A3313,PASTE_LANDINGS_DOC!$CB$1:$CU$40,40,FALSE)</f>
        <v>0.89</v>
      </c>
      <c r="L3313" s="41">
        <v>0</v>
      </c>
      <c r="M3313" s="41">
        <v>0</v>
      </c>
      <c r="N3313" s="46" t="s">
        <v>563</v>
      </c>
      <c r="O3313" s="57">
        <f>SUMIFS(MAN_ADJ!$L:$L,MAN_ADJ!$K:$K,MAIN!$D3313,MAN_ADJ!$J:$J,MAIN!$S3313)</f>
        <v>0</v>
      </c>
      <c r="P3313" s="25">
        <f t="shared" si="950"/>
        <v>0.89</v>
      </c>
      <c r="Q3313" s="28">
        <f>P3313/J3313</f>
        <v>0.89</v>
      </c>
      <c r="R3313" s="38">
        <f t="shared" si="938"/>
        <v>0.10999999999999999</v>
      </c>
      <c r="S3313" s="17" t="s">
        <v>305</v>
      </c>
    </row>
    <row r="3314" spans="1:19" x14ac:dyDescent="0.25">
      <c r="A3314" s="26" t="s">
        <v>307</v>
      </c>
      <c r="B3314" s="26" t="s">
        <v>93</v>
      </c>
      <c r="C3314" s="33" t="s">
        <v>308</v>
      </c>
      <c r="D3314" s="26" t="s">
        <v>131</v>
      </c>
      <c r="E3314" s="27">
        <f>IF(U3314="SC",SUMIFS(SC!F:F,SC!A:A,MAIN!D3314,SC!B:B,MAIN!A3314),SUMIFS(Allocations!$H:$H,Allocations!$A:$A,MAIN!$A3314,Allocations!$B:$B,MAIN!$D3314))</f>
        <v>11</v>
      </c>
      <c r="F3314" s="27">
        <f>IF(U3314="SC",SUMIFS(SC!J:J,SC!A:A,MAIN!D3314,SC!B:B,MAIN!A3314),SUMIFS(Allocations!M:M,Allocations!A:A,MAIN!A3314,Allocations!B:B,MAIN!D3314))</f>
        <v>0</v>
      </c>
      <c r="G3314" s="36">
        <f t="shared" si="947"/>
        <v>11</v>
      </c>
      <c r="H3314" s="27">
        <f>IFERROR(VLOOKUP(S3314,Swaps_wk!$A$2:$AP$151,HLOOKUP(MAIN!D3314,Swaps_wk!$B$2:$AP$151,150,FALSE),FALSE),0)</f>
        <v>0</v>
      </c>
      <c r="I3314" s="27">
        <f>SUMIFS(PASTE_DQS_TRACKER!$D:$D,PASTE_DQS_TRACKER!$C:$C,MAIN!$A3314,PASTE_DQS_TRACKER!$B:$B,MAIN!$D3314)-SUMIFS(PASTE_DQS_TRACKER!$D:$D,PASTE_DQS_TRACKER!$C:$C,MAIN!A3314,PASTE_DQS_TRACKER!$E:$E,MAIN!$D3314)</f>
        <v>0</v>
      </c>
      <c r="J3314" s="25">
        <f t="shared" si="948"/>
        <v>11</v>
      </c>
      <c r="K3314" s="37">
        <f>HLOOKUP(A3314,PASTE_LANDINGS_DOC!$CB$1:$CU$40,40,FALSE)</f>
        <v>0.30099999999999999</v>
      </c>
      <c r="L3314" s="41">
        <v>0</v>
      </c>
      <c r="M3314" s="41">
        <v>0</v>
      </c>
      <c r="N3314" s="46" t="s">
        <v>563</v>
      </c>
      <c r="O3314" s="57">
        <f>SUMIFS(MAN_ADJ!$L:$L,MAN_ADJ!$K:$K,MAIN!$D3314,MAN_ADJ!$J:$J,MAIN!$S3314)</f>
        <v>0</v>
      </c>
      <c r="P3314" s="25">
        <f t="shared" si="950"/>
        <v>0.30099999999999999</v>
      </c>
      <c r="Q3314" s="28">
        <f>P3314/J3314</f>
        <v>2.7363636363636364E-2</v>
      </c>
      <c r="R3314" s="38">
        <f t="shared" si="938"/>
        <v>10.699</v>
      </c>
      <c r="S3314" s="17" t="s">
        <v>307</v>
      </c>
    </row>
    <row r="3315" spans="1:19" x14ac:dyDescent="0.25">
      <c r="A3315" s="26" t="s">
        <v>309</v>
      </c>
      <c r="B3315" s="26" t="s">
        <v>93</v>
      </c>
      <c r="C3315" s="33" t="s">
        <v>310</v>
      </c>
      <c r="D3315" s="26" t="s">
        <v>131</v>
      </c>
      <c r="E3315" s="27">
        <f>IF(U3315="SC",SUMIFS(SC!F:F,SC!A:A,MAIN!D3315,SC!B:B,MAIN!A3315),SUMIFS(Allocations!$H:$H,Allocations!$A:$A,MAIN!$A3315,Allocations!$B:$B,MAIN!$D3315))</f>
        <v>4</v>
      </c>
      <c r="F3315" s="27">
        <f>IF(U3315="SC",SUMIFS(SC!J:J,SC!A:A,MAIN!D3315,SC!B:B,MAIN!A3315),SUMIFS(Allocations!M:M,Allocations!A:A,MAIN!A3315,Allocations!B:B,MAIN!D3315))</f>
        <v>0</v>
      </c>
      <c r="G3315" s="36">
        <f t="shared" si="947"/>
        <v>4</v>
      </c>
      <c r="H3315" s="27">
        <f>IFERROR(VLOOKUP(S3315,Swaps_wk!$A$2:$AP$151,HLOOKUP(MAIN!D3315,Swaps_wk!$B$2:$AP$151,150,FALSE),FALSE),0)</f>
        <v>0</v>
      </c>
      <c r="I3315" s="27">
        <f>SUMIFS(PASTE_DQS_TRACKER!$D:$D,PASTE_DQS_TRACKER!$C:$C,MAIN!$A3315,PASTE_DQS_TRACKER!$B:$B,MAIN!$D3315)-SUMIFS(PASTE_DQS_TRACKER!$D:$D,PASTE_DQS_TRACKER!$C:$C,MAIN!A3315,PASTE_DQS_TRACKER!$E:$E,MAIN!$D3315)</f>
        <v>0</v>
      </c>
      <c r="J3315" s="25">
        <f t="shared" si="948"/>
        <v>4</v>
      </c>
      <c r="K3315" s="37">
        <f>HLOOKUP(A3315,PASTE_LANDINGS_DOC!$CB$1:$CU$40,40,FALSE)</f>
        <v>0</v>
      </c>
      <c r="L3315" s="41">
        <v>0</v>
      </c>
      <c r="M3315" s="41">
        <v>0</v>
      </c>
      <c r="N3315" s="46" t="s">
        <v>563</v>
      </c>
      <c r="O3315" s="57">
        <f>SUMIFS(MAN_ADJ!$L:$L,MAN_ADJ!$K:$K,MAIN!$D3315,MAN_ADJ!$J:$J,MAIN!$S3315)</f>
        <v>0</v>
      </c>
      <c r="P3315" s="25">
        <f t="shared" si="950"/>
        <v>0</v>
      </c>
      <c r="Q3315" s="28">
        <f>P3315/J3315</f>
        <v>0</v>
      </c>
      <c r="R3315" s="38">
        <f t="shared" si="938"/>
        <v>4</v>
      </c>
      <c r="S3315" s="17" t="s">
        <v>309</v>
      </c>
    </row>
    <row r="3316" spans="1:19" x14ac:dyDescent="0.25">
      <c r="A3316" s="26" t="s">
        <v>311</v>
      </c>
      <c r="B3316" s="26" t="s">
        <v>93</v>
      </c>
      <c r="C3316" s="33" t="s">
        <v>312</v>
      </c>
      <c r="D3316" s="26" t="s">
        <v>131</v>
      </c>
      <c r="E3316" s="27">
        <f>IF(U3316="SC",SUMIFS(SC!F:F,SC!A:A,MAIN!D3316,SC!B:B,MAIN!A3316),SUMIFS(Allocations!$H:$H,Allocations!$A:$A,MAIN!$A3316,Allocations!$B:$B,MAIN!$D3316))</f>
        <v>5</v>
      </c>
      <c r="F3316" s="27">
        <f>IF(U3316="SC",SUMIFS(SC!J:J,SC!A:A,MAIN!D3316,SC!B:B,MAIN!A3316),SUMIFS(Allocations!M:M,Allocations!A:A,MAIN!A3316,Allocations!B:B,MAIN!D3316))</f>
        <v>0</v>
      </c>
      <c r="G3316" s="36">
        <f t="shared" si="947"/>
        <v>5</v>
      </c>
      <c r="H3316" s="27">
        <f>IFERROR(VLOOKUP(S3316,Swaps_wk!$A$2:$AP$151,HLOOKUP(MAIN!D3316,Swaps_wk!$B$2:$AP$151,150,FALSE),FALSE),0)</f>
        <v>0</v>
      </c>
      <c r="I3316" s="27">
        <f>SUMIFS(PASTE_DQS_TRACKER!$D:$D,PASTE_DQS_TRACKER!$C:$C,MAIN!$A3316,PASTE_DQS_TRACKER!$B:$B,MAIN!$D3316)-SUMIFS(PASTE_DQS_TRACKER!$D:$D,PASTE_DQS_TRACKER!$C:$C,MAIN!A3316,PASTE_DQS_TRACKER!$E:$E,MAIN!$D3316)</f>
        <v>0</v>
      </c>
      <c r="J3316" s="25">
        <f t="shared" si="948"/>
        <v>5</v>
      </c>
      <c r="K3316" s="37">
        <f>HLOOKUP(A3316,PASTE_LANDINGS_DOC!$CB$1:$CU$40,40,FALSE)</f>
        <v>0</v>
      </c>
      <c r="L3316" s="41">
        <v>0</v>
      </c>
      <c r="M3316" s="41">
        <v>0</v>
      </c>
      <c r="N3316" s="46" t="s">
        <v>563</v>
      </c>
      <c r="O3316" s="57">
        <f>SUMIFS(MAN_ADJ!$L:$L,MAN_ADJ!$K:$K,MAIN!$D3316,MAN_ADJ!$J:$J,MAIN!$S3316)</f>
        <v>0</v>
      </c>
      <c r="P3316" s="25">
        <f t="shared" si="950"/>
        <v>0</v>
      </c>
      <c r="Q3316" s="28">
        <f>P3316/J3316</f>
        <v>0</v>
      </c>
      <c r="R3316" s="38">
        <f t="shared" si="938"/>
        <v>5</v>
      </c>
      <c r="S3316" s="17" t="s">
        <v>311</v>
      </c>
    </row>
    <row r="3317" spans="1:19" x14ac:dyDescent="0.25">
      <c r="A3317" s="26" t="s">
        <v>313</v>
      </c>
      <c r="B3317" s="26" t="s">
        <v>93</v>
      </c>
      <c r="C3317" s="33" t="s">
        <v>314</v>
      </c>
      <c r="D3317" s="26" t="s">
        <v>131</v>
      </c>
      <c r="E3317" s="27">
        <f>IF(U3317="SC",SUMIFS(SC!F:F,SC!A:A,MAIN!D3317,SC!B:B,MAIN!A3317),SUMIFS(Allocations!$H:$H,Allocations!$A:$A,MAIN!$A3317,Allocations!$B:$B,MAIN!$D3317))</f>
        <v>5</v>
      </c>
      <c r="F3317" s="27">
        <f>IF(U3317="SC",SUMIFS(SC!J:J,SC!A:A,MAIN!D3317,SC!B:B,MAIN!A3317),SUMIFS(Allocations!M:M,Allocations!A:A,MAIN!A3317,Allocations!B:B,MAIN!D3317))</f>
        <v>0</v>
      </c>
      <c r="G3317" s="36">
        <f t="shared" si="947"/>
        <v>5</v>
      </c>
      <c r="H3317" s="27">
        <f>IFERROR(VLOOKUP(S3317,Swaps_wk!$A$2:$AP$151,HLOOKUP(MAIN!D3317,Swaps_wk!$B$2:$AP$151,150,FALSE),FALSE),0)</f>
        <v>0</v>
      </c>
      <c r="I3317" s="27">
        <f>SUMIFS(PASTE_DQS_TRACKER!$D:$D,PASTE_DQS_TRACKER!$C:$C,MAIN!$A3317,PASTE_DQS_TRACKER!$B:$B,MAIN!$D3317)-SUMIFS(PASTE_DQS_TRACKER!$D:$D,PASTE_DQS_TRACKER!$C:$C,MAIN!A3317,PASTE_DQS_TRACKER!$E:$E,MAIN!$D3317)</f>
        <v>0</v>
      </c>
      <c r="J3317" s="25">
        <f t="shared" si="948"/>
        <v>5</v>
      </c>
      <c r="K3317" s="37">
        <f>HLOOKUP(A3317,PASTE_LANDINGS_DOC!$CB$1:$CU$40,40,FALSE)</f>
        <v>0</v>
      </c>
      <c r="L3317" s="41">
        <v>0</v>
      </c>
      <c r="M3317" s="41">
        <v>0</v>
      </c>
      <c r="N3317" s="46" t="s">
        <v>563</v>
      </c>
      <c r="O3317" s="57">
        <f>SUMIFS(MAN_ADJ!$L:$L,MAN_ADJ!$K:$K,MAIN!$D3317,MAN_ADJ!$J:$J,MAIN!$S3317)</f>
        <v>0</v>
      </c>
      <c r="P3317" s="25">
        <f t="shared" si="950"/>
        <v>0</v>
      </c>
      <c r="Q3317" s="28">
        <f>P3317/J3317</f>
        <v>0</v>
      </c>
      <c r="R3317" s="38">
        <f t="shared" si="938"/>
        <v>5</v>
      </c>
      <c r="S3317" s="17" t="s">
        <v>313</v>
      </c>
    </row>
    <row r="3318" spans="1:19" x14ac:dyDescent="0.25">
      <c r="A3318" s="26" t="s">
        <v>553</v>
      </c>
      <c r="B3318" s="26" t="s">
        <v>93</v>
      </c>
      <c r="C3318" s="33" t="s">
        <v>316</v>
      </c>
      <c r="D3318" s="26" t="s">
        <v>131</v>
      </c>
      <c r="E3318" s="27">
        <f>IF(U3318="SC",SUMIFS(SC!F:F,SC!A:A,MAIN!D3318,SC!B:B,MAIN!A3318),SUMIFS(Allocations!$H:$H,Allocations!$A:$A,MAIN!$A3318,Allocations!$B:$B,MAIN!$D3318))</f>
        <v>40</v>
      </c>
      <c r="F3318" s="27">
        <f>IF(U3318="SC",SUMIFS(SC!J:J,SC!A:A,MAIN!D3318,SC!B:B,MAIN!A3318),SUMIFS(Allocations!M:M,Allocations!A:A,MAIN!A3318,Allocations!B:B,MAIN!D3318))</f>
        <v>0</v>
      </c>
      <c r="G3318" s="36">
        <f t="shared" si="947"/>
        <v>40</v>
      </c>
      <c r="H3318" s="27">
        <f>IFERROR(VLOOKUP(S3318,Swaps_wk!$A$2:$AP$151,HLOOKUP(MAIN!D3318,Swaps_wk!$B$2:$AP$151,150,FALSE),FALSE),0)</f>
        <v>0</v>
      </c>
      <c r="I3318" s="27">
        <f>SUMIFS(PASTE_DQS_TRACKER!$D:$D,PASTE_DQS_TRACKER!$C:$C,MAIN!$A3318,PASTE_DQS_TRACKER!$B:$B,MAIN!$D3318)-SUMIFS(PASTE_DQS_TRACKER!$D:$D,PASTE_DQS_TRACKER!$C:$C,MAIN!A3318,PASTE_DQS_TRACKER!$E:$E,MAIN!$D3318)</f>
        <v>0</v>
      </c>
      <c r="J3318" s="25">
        <f t="shared" si="948"/>
        <v>40</v>
      </c>
      <c r="K3318" s="37">
        <f>HLOOKUP(A3318,PASTE_LANDINGS_DOC!$A$1:$CU$40,40,FALSE)</f>
        <v>19.454999999999998</v>
      </c>
      <c r="L3318" s="41">
        <v>0</v>
      </c>
      <c r="M3318" s="41">
        <v>0</v>
      </c>
      <c r="N3318" s="46" t="s">
        <v>563</v>
      </c>
      <c r="O3318" s="57">
        <f>SUMIFS(MAN_ADJ!$L:$L,MAN_ADJ!$K:$K,MAIN!$D3318,MAN_ADJ!$J:$J,MAIN!$S3318)</f>
        <v>0</v>
      </c>
      <c r="P3318" s="25">
        <f t="shared" si="950"/>
        <v>19.454999999999998</v>
      </c>
      <c r="Q3318" s="28">
        <f>IFERROR(P3318/J3318,"n/a")</f>
        <v>0.48637499999999995</v>
      </c>
      <c r="R3318" s="38">
        <f t="shared" si="938"/>
        <v>20.545000000000002</v>
      </c>
      <c r="S3318" s="17" t="s">
        <v>315</v>
      </c>
    </row>
    <row r="3319" spans="1:19" x14ac:dyDescent="0.25">
      <c r="J3319" s="51"/>
      <c r="K3319" s="30"/>
      <c r="P3319" s="30"/>
      <c r="Q3319" s="52"/>
    </row>
    <row r="3320" spans="1:19" x14ac:dyDescent="0.25">
      <c r="J3320" s="53"/>
      <c r="K3320" s="27"/>
      <c r="L3320" s="4"/>
      <c r="P3320" s="53"/>
      <c r="Q3320" s="54"/>
      <c r="R3320" s="53"/>
    </row>
    <row r="3321" spans="1:19" x14ac:dyDescent="0.25">
      <c r="K3321" s="27"/>
      <c r="Q3321" s="52"/>
    </row>
    <row r="3324" spans="1:19" x14ac:dyDescent="0.25">
      <c r="K3324" s="4"/>
      <c r="L3324" s="4"/>
      <c r="P3324" s="4"/>
    </row>
    <row r="3325" spans="1:19" x14ac:dyDescent="0.25">
      <c r="J3325" s="4"/>
    </row>
  </sheetData>
  <autoFilter ref="A2:V3318" xr:uid="{2BCC2CE4-5B0F-471F-83B7-2D2EEC3939E5}"/>
  <phoneticPr fontId="3" type="noConversion"/>
  <conditionalFormatting sqref="J158 R945:R984">
    <cfRule type="cellIs" dxfId="8" priority="8" operator="lessThan">
      <formula>0</formula>
    </cfRule>
  </conditionalFormatting>
  <conditionalFormatting sqref="J1493">
    <cfRule type="cellIs" dxfId="7" priority="6" operator="lessThan">
      <formula>0</formula>
    </cfRule>
  </conditionalFormatting>
  <conditionalFormatting sqref="P119">
    <cfRule type="cellIs" dxfId="6" priority="2" operator="lessThan">
      <formula>0</formula>
    </cfRule>
  </conditionalFormatting>
  <conditionalFormatting sqref="P158">
    <cfRule type="cellIs" dxfId="5" priority="1" operator="lessThan">
      <formula>0</formula>
    </cfRule>
  </conditionalFormatting>
  <conditionalFormatting sqref="P1493">
    <cfRule type="cellIs" dxfId="4" priority="7" operator="lessThan">
      <formula>0</formula>
    </cfRule>
  </conditionalFormatting>
  <conditionalFormatting sqref="Q3:R3318">
    <cfRule type="cellIs" dxfId="3" priority="5" operator="lessThan">
      <formula>0</formula>
    </cfRule>
  </conditionalFormatting>
  <conditionalFormatting sqref="R3:R472 J119 R474:R553 R555:R592 R1064:R1102 R1221:R1258 R1299:R1336 R1338:R1453 R1533:R1648 R1650:R3318">
    <cfRule type="cellIs" dxfId="2" priority="11" operator="lessThan">
      <formula>0</formula>
    </cfRule>
  </conditionalFormatting>
  <conditionalFormatting sqref="R594:R631 R633:R670 R672:R709 R711:R865 R867:R904 R906:R943 R986:R1062 R1104:R1219 R1260:R1297 R1455:R1531">
    <cfRule type="cellIs" dxfId="1" priority="12" operator="lessThan">
      <formula>0</formula>
    </cfRule>
  </conditionalFormatting>
  <pageMargins left="0.7" right="0.7" top="0.75" bottom="0.75" header="0.3" footer="0.3"/>
  <pageSetup paperSize="9" scale="5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6D450-F2A9-40B6-9E6B-BDE1CB9E4F47}">
  <sheetPr>
    <tabColor rgb="FFFF0000"/>
  </sheetPr>
  <dimension ref="A1:M3056"/>
  <sheetViews>
    <sheetView workbookViewId="0">
      <pane ySplit="1" topLeftCell="A1838" activePane="bottomLeft" state="frozen"/>
      <selection pane="bottomLeft" activeCell="B1851" sqref="B1851"/>
    </sheetView>
  </sheetViews>
  <sheetFormatPr defaultRowHeight="15" x14ac:dyDescent="0.25"/>
  <cols>
    <col min="1" max="1" width="12.5703125" bestFit="1" customWidth="1"/>
    <col min="2" max="2" width="30.42578125" bestFit="1" customWidth="1"/>
    <col min="3" max="3" width="16.42578125" bestFit="1" customWidth="1"/>
    <col min="4" max="4" width="24.42578125" bestFit="1" customWidth="1"/>
    <col min="5" max="5" width="16.5703125" bestFit="1" customWidth="1"/>
    <col min="6" max="6" width="14.5703125" bestFit="1" customWidth="1"/>
    <col min="7" max="7" width="11.42578125" bestFit="1" customWidth="1"/>
    <col min="8" max="8" width="16.42578125" bestFit="1" customWidth="1"/>
    <col min="9" max="9" width="19.42578125" bestFit="1" customWidth="1"/>
    <col min="10" max="10" width="22.42578125" bestFit="1" customWidth="1"/>
    <col min="11" max="11" width="22.42578125" customWidth="1"/>
    <col min="12" max="12" width="12" bestFit="1" customWidth="1"/>
  </cols>
  <sheetData>
    <row r="1" spans="1:13" x14ac:dyDescent="0.25">
      <c r="A1" t="s">
        <v>317</v>
      </c>
      <c r="B1" t="s">
        <v>318</v>
      </c>
      <c r="C1" s="30" t="s">
        <v>319</v>
      </c>
      <c r="D1" s="30" t="s">
        <v>320</v>
      </c>
      <c r="E1" s="30" t="s">
        <v>321</v>
      </c>
      <c r="F1" s="30" t="s">
        <v>322</v>
      </c>
      <c r="G1" s="30" t="s">
        <v>660</v>
      </c>
      <c r="H1" s="30" t="s">
        <v>323</v>
      </c>
      <c r="I1" s="30" t="s">
        <v>324</v>
      </c>
      <c r="J1" s="30" t="s">
        <v>325</v>
      </c>
      <c r="K1" s="30" t="s">
        <v>326</v>
      </c>
      <c r="L1" s="30" t="s">
        <v>327</v>
      </c>
      <c r="M1" t="s">
        <v>661</v>
      </c>
    </row>
    <row r="2" spans="1:13" x14ac:dyDescent="0.25">
      <c r="A2" t="s">
        <v>139</v>
      </c>
      <c r="B2" t="s">
        <v>123</v>
      </c>
      <c r="C2">
        <v>0</v>
      </c>
      <c r="D2">
        <v>0</v>
      </c>
      <c r="E2">
        <v>0</v>
      </c>
      <c r="F2">
        <v>0</v>
      </c>
      <c r="G2">
        <v>0</v>
      </c>
      <c r="H2">
        <v>0</v>
      </c>
      <c r="I2">
        <v>0</v>
      </c>
      <c r="J2">
        <v>0</v>
      </c>
      <c r="K2">
        <v>0</v>
      </c>
      <c r="L2">
        <v>0</v>
      </c>
      <c r="M2">
        <v>0</v>
      </c>
    </row>
    <row r="3" spans="1:13" x14ac:dyDescent="0.25">
      <c r="A3" t="s">
        <v>139</v>
      </c>
      <c r="B3" t="s">
        <v>126</v>
      </c>
      <c r="C3">
        <v>0</v>
      </c>
      <c r="D3">
        <v>0</v>
      </c>
      <c r="E3">
        <v>0</v>
      </c>
      <c r="F3">
        <v>0</v>
      </c>
      <c r="G3">
        <v>0</v>
      </c>
      <c r="H3">
        <v>0</v>
      </c>
      <c r="I3">
        <v>0</v>
      </c>
      <c r="J3">
        <v>0</v>
      </c>
      <c r="K3">
        <v>0</v>
      </c>
      <c r="L3">
        <v>0</v>
      </c>
      <c r="M3">
        <v>0</v>
      </c>
    </row>
    <row r="4" spans="1:13" x14ac:dyDescent="0.25">
      <c r="A4" t="s">
        <v>139</v>
      </c>
      <c r="B4" t="s">
        <v>125</v>
      </c>
      <c r="C4">
        <v>0</v>
      </c>
      <c r="D4">
        <v>0</v>
      </c>
      <c r="E4">
        <v>0</v>
      </c>
      <c r="F4">
        <v>0</v>
      </c>
      <c r="G4">
        <v>0</v>
      </c>
      <c r="H4">
        <v>0</v>
      </c>
      <c r="I4">
        <v>0</v>
      </c>
      <c r="J4">
        <v>0</v>
      </c>
      <c r="K4">
        <v>0</v>
      </c>
      <c r="L4">
        <v>0</v>
      </c>
      <c r="M4">
        <v>0</v>
      </c>
    </row>
    <row r="5" spans="1:13" x14ac:dyDescent="0.25">
      <c r="A5" t="s">
        <v>139</v>
      </c>
      <c r="B5" t="s">
        <v>124</v>
      </c>
      <c r="C5">
        <v>0</v>
      </c>
      <c r="D5">
        <v>0</v>
      </c>
      <c r="E5">
        <v>0</v>
      </c>
      <c r="F5">
        <v>0</v>
      </c>
      <c r="G5">
        <v>0</v>
      </c>
      <c r="H5">
        <v>0</v>
      </c>
      <c r="I5">
        <v>0</v>
      </c>
      <c r="J5">
        <v>0</v>
      </c>
      <c r="K5">
        <v>0</v>
      </c>
      <c r="L5">
        <v>0</v>
      </c>
      <c r="M5">
        <v>0</v>
      </c>
    </row>
    <row r="6" spans="1:13" x14ac:dyDescent="0.25">
      <c r="A6" t="s">
        <v>139</v>
      </c>
      <c r="B6" t="s">
        <v>96</v>
      </c>
      <c r="C6">
        <v>0</v>
      </c>
      <c r="D6">
        <v>0</v>
      </c>
      <c r="E6">
        <v>0</v>
      </c>
      <c r="F6">
        <v>0</v>
      </c>
      <c r="G6">
        <v>0</v>
      </c>
      <c r="H6">
        <v>0</v>
      </c>
      <c r="I6">
        <v>0</v>
      </c>
      <c r="J6">
        <v>0</v>
      </c>
      <c r="K6">
        <v>0</v>
      </c>
      <c r="L6">
        <v>0</v>
      </c>
      <c r="M6">
        <v>0</v>
      </c>
    </row>
    <row r="7" spans="1:13" x14ac:dyDescent="0.25">
      <c r="A7" t="s">
        <v>139</v>
      </c>
      <c r="B7" t="s">
        <v>105</v>
      </c>
      <c r="C7">
        <v>0</v>
      </c>
      <c r="D7">
        <v>0</v>
      </c>
      <c r="E7">
        <v>0</v>
      </c>
      <c r="F7">
        <v>0</v>
      </c>
      <c r="G7">
        <v>0</v>
      </c>
      <c r="H7">
        <v>0</v>
      </c>
      <c r="I7">
        <v>0</v>
      </c>
      <c r="J7">
        <v>0</v>
      </c>
      <c r="K7">
        <v>0</v>
      </c>
      <c r="L7">
        <v>0</v>
      </c>
      <c r="M7">
        <v>0</v>
      </c>
    </row>
    <row r="8" spans="1:13" x14ac:dyDescent="0.25">
      <c r="A8" t="s">
        <v>139</v>
      </c>
      <c r="B8" t="s">
        <v>110</v>
      </c>
      <c r="C8">
        <v>0</v>
      </c>
      <c r="D8">
        <v>0</v>
      </c>
      <c r="E8">
        <v>0</v>
      </c>
      <c r="F8">
        <v>0</v>
      </c>
      <c r="G8">
        <v>0</v>
      </c>
      <c r="H8">
        <v>0</v>
      </c>
      <c r="I8">
        <v>0</v>
      </c>
      <c r="J8">
        <v>0</v>
      </c>
      <c r="K8">
        <v>0</v>
      </c>
      <c r="L8">
        <v>0</v>
      </c>
      <c r="M8">
        <v>0</v>
      </c>
    </row>
    <row r="9" spans="1:13" x14ac:dyDescent="0.25">
      <c r="A9" t="s">
        <v>139</v>
      </c>
      <c r="B9" t="s">
        <v>111</v>
      </c>
      <c r="C9">
        <v>0</v>
      </c>
      <c r="D9">
        <v>0</v>
      </c>
      <c r="E9">
        <v>0</v>
      </c>
      <c r="F9">
        <v>0</v>
      </c>
      <c r="G9">
        <v>0</v>
      </c>
      <c r="H9">
        <v>0</v>
      </c>
      <c r="I9">
        <v>0</v>
      </c>
      <c r="J9">
        <v>0</v>
      </c>
      <c r="K9">
        <v>0</v>
      </c>
      <c r="L9">
        <v>0</v>
      </c>
      <c r="M9">
        <v>0</v>
      </c>
    </row>
    <row r="10" spans="1:13" x14ac:dyDescent="0.25">
      <c r="A10" t="s">
        <v>139</v>
      </c>
      <c r="B10" t="s">
        <v>106</v>
      </c>
      <c r="C10">
        <v>0</v>
      </c>
      <c r="D10">
        <v>0</v>
      </c>
      <c r="E10">
        <v>0</v>
      </c>
      <c r="F10">
        <v>0</v>
      </c>
      <c r="G10">
        <v>0</v>
      </c>
      <c r="H10">
        <v>0</v>
      </c>
      <c r="I10">
        <v>0</v>
      </c>
      <c r="J10">
        <v>0</v>
      </c>
      <c r="K10">
        <v>0</v>
      </c>
      <c r="L10">
        <v>0</v>
      </c>
      <c r="M10">
        <v>0</v>
      </c>
    </row>
    <row r="11" spans="1:13" x14ac:dyDescent="0.25">
      <c r="A11" t="s">
        <v>139</v>
      </c>
      <c r="B11" t="s">
        <v>99</v>
      </c>
      <c r="C11">
        <v>0</v>
      </c>
      <c r="D11">
        <v>0</v>
      </c>
      <c r="E11">
        <v>0</v>
      </c>
      <c r="F11">
        <v>0</v>
      </c>
      <c r="G11">
        <v>0</v>
      </c>
      <c r="H11">
        <v>0</v>
      </c>
      <c r="I11">
        <v>0</v>
      </c>
      <c r="J11">
        <v>0</v>
      </c>
      <c r="K11">
        <v>0</v>
      </c>
      <c r="L11">
        <v>0</v>
      </c>
      <c r="M11">
        <v>0</v>
      </c>
    </row>
    <row r="12" spans="1:13" x14ac:dyDescent="0.25">
      <c r="A12" t="s">
        <v>139</v>
      </c>
      <c r="B12" t="s">
        <v>108</v>
      </c>
      <c r="C12">
        <v>0</v>
      </c>
      <c r="D12">
        <v>0</v>
      </c>
      <c r="E12">
        <v>0</v>
      </c>
      <c r="F12">
        <v>0</v>
      </c>
      <c r="G12">
        <v>0</v>
      </c>
      <c r="H12">
        <v>0</v>
      </c>
      <c r="I12">
        <v>0</v>
      </c>
      <c r="J12">
        <v>0</v>
      </c>
      <c r="K12">
        <v>0</v>
      </c>
      <c r="L12">
        <v>0</v>
      </c>
      <c r="M12">
        <v>0</v>
      </c>
    </row>
    <row r="13" spans="1:13" x14ac:dyDescent="0.25">
      <c r="A13" t="s">
        <v>139</v>
      </c>
      <c r="B13" t="s">
        <v>234</v>
      </c>
      <c r="C13">
        <v>0</v>
      </c>
      <c r="D13">
        <v>0</v>
      </c>
      <c r="E13">
        <v>0</v>
      </c>
      <c r="F13">
        <v>0</v>
      </c>
      <c r="G13">
        <v>0</v>
      </c>
      <c r="H13">
        <v>0</v>
      </c>
      <c r="I13">
        <v>0</v>
      </c>
      <c r="J13">
        <v>0</v>
      </c>
      <c r="K13">
        <v>0</v>
      </c>
      <c r="L13">
        <v>0</v>
      </c>
      <c r="M13">
        <v>0</v>
      </c>
    </row>
    <row r="14" spans="1:13" x14ac:dyDescent="0.25">
      <c r="A14" t="s">
        <v>139</v>
      </c>
      <c r="B14" t="s">
        <v>115</v>
      </c>
      <c r="C14">
        <v>0</v>
      </c>
      <c r="D14">
        <v>0</v>
      </c>
      <c r="E14">
        <v>0</v>
      </c>
      <c r="F14">
        <v>0</v>
      </c>
      <c r="G14">
        <v>0</v>
      </c>
      <c r="H14">
        <v>0</v>
      </c>
      <c r="I14">
        <v>0</v>
      </c>
      <c r="J14">
        <v>0</v>
      </c>
      <c r="K14">
        <v>0</v>
      </c>
      <c r="L14">
        <v>0</v>
      </c>
      <c r="M14">
        <v>0</v>
      </c>
    </row>
    <row r="15" spans="1:13" x14ac:dyDescent="0.25">
      <c r="A15" t="s">
        <v>139</v>
      </c>
      <c r="B15" t="s">
        <v>117</v>
      </c>
      <c r="C15">
        <v>0</v>
      </c>
      <c r="D15">
        <v>0</v>
      </c>
      <c r="E15">
        <v>0</v>
      </c>
      <c r="F15">
        <v>0</v>
      </c>
      <c r="G15">
        <v>0</v>
      </c>
      <c r="H15">
        <v>0</v>
      </c>
      <c r="I15">
        <v>0</v>
      </c>
      <c r="J15">
        <v>0</v>
      </c>
      <c r="K15">
        <v>0</v>
      </c>
      <c r="L15">
        <v>0</v>
      </c>
      <c r="M15">
        <v>0</v>
      </c>
    </row>
    <row r="16" spans="1:13" x14ac:dyDescent="0.25">
      <c r="A16" t="s">
        <v>139</v>
      </c>
      <c r="B16" t="s">
        <v>103</v>
      </c>
      <c r="C16">
        <v>0</v>
      </c>
      <c r="D16">
        <v>0</v>
      </c>
      <c r="E16">
        <v>0</v>
      </c>
      <c r="F16">
        <v>0</v>
      </c>
      <c r="G16">
        <v>0</v>
      </c>
      <c r="H16">
        <v>0</v>
      </c>
      <c r="I16">
        <v>0</v>
      </c>
      <c r="J16">
        <v>0</v>
      </c>
      <c r="K16">
        <v>0</v>
      </c>
      <c r="L16">
        <v>0</v>
      </c>
      <c r="M16">
        <v>0</v>
      </c>
    </row>
    <row r="17" spans="1:13" x14ac:dyDescent="0.25">
      <c r="A17" t="s">
        <v>139</v>
      </c>
      <c r="B17" t="s">
        <v>328</v>
      </c>
      <c r="C17">
        <v>0</v>
      </c>
      <c r="D17">
        <v>0</v>
      </c>
      <c r="E17">
        <v>0</v>
      </c>
      <c r="F17">
        <v>0</v>
      </c>
      <c r="G17">
        <v>0</v>
      </c>
      <c r="H17">
        <v>0</v>
      </c>
      <c r="I17">
        <v>0</v>
      </c>
      <c r="J17">
        <v>0</v>
      </c>
      <c r="K17">
        <v>0</v>
      </c>
      <c r="L17">
        <v>0</v>
      </c>
      <c r="M17">
        <v>0</v>
      </c>
    </row>
    <row r="18" spans="1:13" x14ac:dyDescent="0.25">
      <c r="A18" t="s">
        <v>139</v>
      </c>
      <c r="B18" t="s">
        <v>104</v>
      </c>
      <c r="C18">
        <v>0</v>
      </c>
      <c r="D18">
        <v>0</v>
      </c>
      <c r="E18">
        <v>0</v>
      </c>
      <c r="F18">
        <v>0</v>
      </c>
      <c r="G18">
        <v>0</v>
      </c>
      <c r="H18">
        <v>0</v>
      </c>
      <c r="I18">
        <v>0</v>
      </c>
      <c r="J18">
        <v>0</v>
      </c>
      <c r="K18">
        <v>0</v>
      </c>
      <c r="L18">
        <v>0</v>
      </c>
      <c r="M18">
        <v>0</v>
      </c>
    </row>
    <row r="19" spans="1:13" x14ac:dyDescent="0.25">
      <c r="A19" t="s">
        <v>139</v>
      </c>
      <c r="B19" t="s">
        <v>558</v>
      </c>
      <c r="C19">
        <v>0</v>
      </c>
      <c r="D19">
        <v>0</v>
      </c>
      <c r="E19">
        <v>0</v>
      </c>
      <c r="F19">
        <v>0</v>
      </c>
      <c r="G19">
        <v>0</v>
      </c>
      <c r="H19">
        <v>0</v>
      </c>
      <c r="I19">
        <v>0</v>
      </c>
      <c r="J19">
        <v>0</v>
      </c>
      <c r="K19">
        <v>0</v>
      </c>
      <c r="L19">
        <v>0</v>
      </c>
      <c r="M19">
        <v>0</v>
      </c>
    </row>
    <row r="20" spans="1:13" x14ac:dyDescent="0.25">
      <c r="A20" t="s">
        <v>139</v>
      </c>
      <c r="B20" t="s">
        <v>97</v>
      </c>
      <c r="C20">
        <v>0</v>
      </c>
      <c r="D20">
        <v>0</v>
      </c>
      <c r="E20">
        <v>0</v>
      </c>
      <c r="F20">
        <v>0</v>
      </c>
      <c r="G20">
        <v>0</v>
      </c>
      <c r="H20">
        <v>0</v>
      </c>
      <c r="I20">
        <v>0</v>
      </c>
      <c r="J20">
        <v>0</v>
      </c>
      <c r="K20">
        <v>0</v>
      </c>
      <c r="L20">
        <v>0</v>
      </c>
      <c r="M20">
        <v>0</v>
      </c>
    </row>
    <row r="21" spans="1:13" x14ac:dyDescent="0.25">
      <c r="A21" t="s">
        <v>139</v>
      </c>
      <c r="B21" t="s">
        <v>109</v>
      </c>
      <c r="C21">
        <v>0</v>
      </c>
      <c r="D21">
        <v>0</v>
      </c>
      <c r="E21">
        <v>0</v>
      </c>
      <c r="F21">
        <v>0</v>
      </c>
      <c r="G21">
        <v>0</v>
      </c>
      <c r="H21">
        <v>0</v>
      </c>
      <c r="I21">
        <v>0</v>
      </c>
      <c r="J21">
        <v>0</v>
      </c>
      <c r="K21">
        <v>0</v>
      </c>
      <c r="L21">
        <v>0</v>
      </c>
      <c r="M21">
        <v>0</v>
      </c>
    </row>
    <row r="22" spans="1:13" x14ac:dyDescent="0.25">
      <c r="A22" t="s">
        <v>139</v>
      </c>
      <c r="B22" t="s">
        <v>118</v>
      </c>
      <c r="C22">
        <v>0</v>
      </c>
      <c r="D22">
        <v>0</v>
      </c>
      <c r="E22">
        <v>0</v>
      </c>
      <c r="F22">
        <v>0</v>
      </c>
      <c r="G22">
        <v>0</v>
      </c>
      <c r="H22">
        <v>0</v>
      </c>
      <c r="I22">
        <v>0</v>
      </c>
      <c r="J22">
        <v>0</v>
      </c>
      <c r="K22">
        <v>0</v>
      </c>
      <c r="L22">
        <v>0</v>
      </c>
      <c r="M22">
        <v>0</v>
      </c>
    </row>
    <row r="23" spans="1:13" x14ac:dyDescent="0.25">
      <c r="A23" t="s">
        <v>139</v>
      </c>
      <c r="B23" t="s">
        <v>121</v>
      </c>
      <c r="C23">
        <v>0</v>
      </c>
      <c r="D23">
        <v>0</v>
      </c>
      <c r="E23">
        <v>0</v>
      </c>
      <c r="F23">
        <v>0</v>
      </c>
      <c r="G23">
        <v>0</v>
      </c>
      <c r="H23">
        <v>0</v>
      </c>
      <c r="I23">
        <v>0</v>
      </c>
      <c r="J23">
        <v>0</v>
      </c>
      <c r="K23">
        <v>0</v>
      </c>
      <c r="L23">
        <v>0</v>
      </c>
      <c r="M23">
        <v>0</v>
      </c>
    </row>
    <row r="24" spans="1:13" x14ac:dyDescent="0.25">
      <c r="A24" t="s">
        <v>139</v>
      </c>
      <c r="B24" t="s">
        <v>120</v>
      </c>
      <c r="C24">
        <v>0</v>
      </c>
      <c r="D24">
        <v>0</v>
      </c>
      <c r="E24">
        <v>0</v>
      </c>
      <c r="F24">
        <v>0</v>
      </c>
      <c r="G24">
        <v>0</v>
      </c>
      <c r="H24">
        <v>0</v>
      </c>
      <c r="I24">
        <v>0</v>
      </c>
      <c r="J24">
        <v>0</v>
      </c>
      <c r="K24">
        <v>0</v>
      </c>
      <c r="L24">
        <v>0</v>
      </c>
      <c r="M24">
        <v>0</v>
      </c>
    </row>
    <row r="25" spans="1:13" x14ac:dyDescent="0.25">
      <c r="A25" t="s">
        <v>139</v>
      </c>
      <c r="B25" t="s">
        <v>119</v>
      </c>
      <c r="C25">
        <v>0</v>
      </c>
      <c r="D25">
        <v>0</v>
      </c>
      <c r="E25">
        <v>0</v>
      </c>
      <c r="F25">
        <v>0</v>
      </c>
      <c r="G25">
        <v>0</v>
      </c>
      <c r="H25">
        <v>0</v>
      </c>
      <c r="I25">
        <v>0</v>
      </c>
      <c r="J25">
        <v>0</v>
      </c>
      <c r="K25">
        <v>0</v>
      </c>
      <c r="L25">
        <v>0</v>
      </c>
      <c r="M25">
        <v>0</v>
      </c>
    </row>
    <row r="26" spans="1:13" x14ac:dyDescent="0.25">
      <c r="A26" t="s">
        <v>139</v>
      </c>
      <c r="B26" t="s">
        <v>116</v>
      </c>
      <c r="C26">
        <v>0</v>
      </c>
      <c r="D26">
        <v>0</v>
      </c>
      <c r="E26">
        <v>0</v>
      </c>
      <c r="F26">
        <v>0</v>
      </c>
      <c r="G26">
        <v>0</v>
      </c>
      <c r="H26">
        <v>0</v>
      </c>
      <c r="I26">
        <v>0</v>
      </c>
      <c r="J26">
        <v>0</v>
      </c>
      <c r="K26">
        <v>0</v>
      </c>
      <c r="L26">
        <v>0</v>
      </c>
      <c r="M26">
        <v>0</v>
      </c>
    </row>
    <row r="27" spans="1:13" x14ac:dyDescent="0.25">
      <c r="A27" t="s">
        <v>139</v>
      </c>
      <c r="B27" t="s">
        <v>113</v>
      </c>
      <c r="C27">
        <v>0</v>
      </c>
      <c r="D27">
        <v>0</v>
      </c>
      <c r="E27">
        <v>0</v>
      </c>
      <c r="F27">
        <v>0</v>
      </c>
      <c r="G27">
        <v>0</v>
      </c>
      <c r="H27">
        <v>0</v>
      </c>
      <c r="I27">
        <v>0</v>
      </c>
      <c r="J27">
        <v>0</v>
      </c>
      <c r="K27">
        <v>0</v>
      </c>
      <c r="L27">
        <v>0</v>
      </c>
      <c r="M27">
        <v>0</v>
      </c>
    </row>
    <row r="28" spans="1:13" x14ac:dyDescent="0.25">
      <c r="A28" t="s">
        <v>139</v>
      </c>
      <c r="B28" t="s">
        <v>102</v>
      </c>
      <c r="C28">
        <v>0</v>
      </c>
      <c r="D28">
        <v>0</v>
      </c>
      <c r="E28">
        <v>0</v>
      </c>
      <c r="F28">
        <v>0</v>
      </c>
      <c r="G28">
        <v>0</v>
      </c>
      <c r="H28">
        <v>0</v>
      </c>
      <c r="I28">
        <v>0</v>
      </c>
      <c r="J28">
        <v>0</v>
      </c>
      <c r="K28">
        <v>0</v>
      </c>
      <c r="L28">
        <v>0</v>
      </c>
      <c r="M28">
        <v>0</v>
      </c>
    </row>
    <row r="29" spans="1:13" x14ac:dyDescent="0.25">
      <c r="A29" t="s">
        <v>139</v>
      </c>
      <c r="B29" t="s">
        <v>101</v>
      </c>
      <c r="C29">
        <v>0</v>
      </c>
      <c r="D29">
        <v>0</v>
      </c>
      <c r="E29">
        <v>0</v>
      </c>
      <c r="F29">
        <v>0</v>
      </c>
      <c r="G29">
        <v>0</v>
      </c>
      <c r="H29">
        <v>0</v>
      </c>
      <c r="I29">
        <v>0</v>
      </c>
      <c r="J29">
        <v>0</v>
      </c>
      <c r="K29">
        <v>0</v>
      </c>
      <c r="L29">
        <v>0</v>
      </c>
      <c r="M29">
        <v>0</v>
      </c>
    </row>
    <row r="30" spans="1:13" x14ac:dyDescent="0.25">
      <c r="A30" t="s">
        <v>139</v>
      </c>
      <c r="B30" t="s">
        <v>95</v>
      </c>
      <c r="C30">
        <v>0</v>
      </c>
      <c r="D30">
        <v>0</v>
      </c>
      <c r="E30">
        <v>0</v>
      </c>
      <c r="F30">
        <v>0</v>
      </c>
      <c r="G30">
        <v>0</v>
      </c>
      <c r="H30">
        <v>0</v>
      </c>
      <c r="I30">
        <v>0</v>
      </c>
      <c r="J30">
        <v>0</v>
      </c>
      <c r="K30">
        <v>0</v>
      </c>
      <c r="L30">
        <v>0</v>
      </c>
      <c r="M30">
        <v>0</v>
      </c>
    </row>
    <row r="31" spans="1:13" x14ac:dyDescent="0.25">
      <c r="A31" t="s">
        <v>139</v>
      </c>
      <c r="B31" t="s">
        <v>98</v>
      </c>
      <c r="C31">
        <v>0</v>
      </c>
      <c r="D31">
        <v>0</v>
      </c>
      <c r="E31">
        <v>0</v>
      </c>
      <c r="F31">
        <v>0</v>
      </c>
      <c r="G31">
        <v>0</v>
      </c>
      <c r="H31">
        <v>0</v>
      </c>
      <c r="I31">
        <v>0</v>
      </c>
      <c r="J31">
        <v>0</v>
      </c>
      <c r="K31">
        <v>0</v>
      </c>
      <c r="L31">
        <v>0</v>
      </c>
      <c r="M31">
        <v>0</v>
      </c>
    </row>
    <row r="32" spans="1:13" x14ac:dyDescent="0.25">
      <c r="A32" t="s">
        <v>139</v>
      </c>
      <c r="B32" t="s">
        <v>112</v>
      </c>
      <c r="C32">
        <v>0</v>
      </c>
      <c r="D32">
        <v>0</v>
      </c>
      <c r="E32">
        <v>0</v>
      </c>
      <c r="F32">
        <v>0</v>
      </c>
      <c r="G32">
        <v>0</v>
      </c>
      <c r="H32">
        <v>0</v>
      </c>
      <c r="I32">
        <v>0</v>
      </c>
      <c r="J32">
        <v>0</v>
      </c>
      <c r="K32">
        <v>0</v>
      </c>
      <c r="L32">
        <v>0</v>
      </c>
      <c r="M32">
        <v>0</v>
      </c>
    </row>
    <row r="33" spans="1:13" x14ac:dyDescent="0.25">
      <c r="A33" t="s">
        <v>139</v>
      </c>
      <c r="B33" t="s">
        <v>807</v>
      </c>
      <c r="C33">
        <v>0</v>
      </c>
      <c r="D33">
        <v>0</v>
      </c>
      <c r="E33">
        <v>0</v>
      </c>
      <c r="F33">
        <v>0</v>
      </c>
      <c r="G33">
        <v>0</v>
      </c>
      <c r="H33">
        <v>0</v>
      </c>
      <c r="I33">
        <v>0</v>
      </c>
      <c r="J33">
        <v>0</v>
      </c>
      <c r="K33">
        <v>0</v>
      </c>
      <c r="L33">
        <v>0</v>
      </c>
      <c r="M33">
        <v>0</v>
      </c>
    </row>
    <row r="34" spans="1:13" x14ac:dyDescent="0.25">
      <c r="A34" t="s">
        <v>139</v>
      </c>
      <c r="B34" t="s">
        <v>100</v>
      </c>
      <c r="C34">
        <v>0</v>
      </c>
      <c r="D34">
        <v>0</v>
      </c>
      <c r="E34">
        <v>0</v>
      </c>
      <c r="F34">
        <v>0</v>
      </c>
      <c r="G34">
        <v>0</v>
      </c>
      <c r="H34">
        <v>0</v>
      </c>
      <c r="I34">
        <v>0</v>
      </c>
      <c r="J34">
        <v>0</v>
      </c>
      <c r="K34">
        <v>0</v>
      </c>
      <c r="L34">
        <v>0</v>
      </c>
      <c r="M34">
        <v>0</v>
      </c>
    </row>
    <row r="35" spans="1:13" x14ac:dyDescent="0.25">
      <c r="A35" t="s">
        <v>139</v>
      </c>
      <c r="B35" t="s">
        <v>114</v>
      </c>
      <c r="C35">
        <v>0</v>
      </c>
      <c r="D35">
        <v>0</v>
      </c>
      <c r="E35">
        <v>0</v>
      </c>
      <c r="F35">
        <v>0</v>
      </c>
      <c r="G35">
        <v>0</v>
      </c>
      <c r="H35">
        <v>0</v>
      </c>
      <c r="I35">
        <v>0</v>
      </c>
      <c r="J35">
        <v>0</v>
      </c>
      <c r="K35">
        <v>0</v>
      </c>
      <c r="L35">
        <v>0</v>
      </c>
      <c r="M35">
        <v>0</v>
      </c>
    </row>
    <row r="36" spans="1:13" x14ac:dyDescent="0.25">
      <c r="A36" t="s">
        <v>139</v>
      </c>
      <c r="B36" t="s">
        <v>107</v>
      </c>
      <c r="C36">
        <v>0</v>
      </c>
      <c r="D36">
        <v>0</v>
      </c>
      <c r="E36">
        <v>0</v>
      </c>
      <c r="F36">
        <v>0</v>
      </c>
      <c r="G36">
        <v>0</v>
      </c>
      <c r="H36">
        <v>0</v>
      </c>
      <c r="I36">
        <v>0</v>
      </c>
      <c r="J36">
        <v>0</v>
      </c>
      <c r="K36">
        <v>0</v>
      </c>
      <c r="L36">
        <v>0</v>
      </c>
      <c r="M36">
        <v>0</v>
      </c>
    </row>
    <row r="37" spans="1:13" x14ac:dyDescent="0.25">
      <c r="A37" t="s">
        <v>329</v>
      </c>
      <c r="B37" s="17" t="s">
        <v>123</v>
      </c>
      <c r="C37">
        <v>1272.8230000000001</v>
      </c>
      <c r="D37">
        <v>0</v>
      </c>
      <c r="E37">
        <v>0</v>
      </c>
      <c r="F37">
        <v>0</v>
      </c>
      <c r="G37">
        <v>0</v>
      </c>
      <c r="H37">
        <v>1272.8230000000001</v>
      </c>
      <c r="I37">
        <v>29.638999999999999</v>
      </c>
      <c r="J37">
        <v>0</v>
      </c>
      <c r="K37">
        <v>0</v>
      </c>
      <c r="L37">
        <v>1302.462</v>
      </c>
      <c r="M37">
        <v>29.638999999999999</v>
      </c>
    </row>
    <row r="38" spans="1:13" x14ac:dyDescent="0.25">
      <c r="A38" t="s">
        <v>329</v>
      </c>
      <c r="B38" s="17" t="s">
        <v>126</v>
      </c>
      <c r="C38">
        <v>0</v>
      </c>
      <c r="D38">
        <v>3.4</v>
      </c>
      <c r="E38">
        <v>0</v>
      </c>
      <c r="F38">
        <v>0</v>
      </c>
      <c r="G38">
        <v>0</v>
      </c>
      <c r="H38">
        <v>3.4</v>
      </c>
      <c r="I38">
        <v>3.0000000000000001E-3</v>
      </c>
      <c r="J38">
        <v>0</v>
      </c>
      <c r="K38">
        <v>0</v>
      </c>
      <c r="L38">
        <v>3.403</v>
      </c>
      <c r="M38">
        <v>3.0000000000000001E-3</v>
      </c>
    </row>
    <row r="39" spans="1:13" x14ac:dyDescent="0.25">
      <c r="A39" t="s">
        <v>329</v>
      </c>
      <c r="B39" s="17" t="s">
        <v>125</v>
      </c>
      <c r="C39">
        <v>0</v>
      </c>
      <c r="D39">
        <v>0</v>
      </c>
      <c r="E39">
        <v>2.5</v>
      </c>
      <c r="F39">
        <v>0</v>
      </c>
      <c r="G39">
        <v>0</v>
      </c>
      <c r="H39">
        <v>2.5</v>
      </c>
      <c r="I39">
        <v>0</v>
      </c>
      <c r="J39">
        <v>0</v>
      </c>
      <c r="K39">
        <v>0</v>
      </c>
      <c r="L39">
        <v>2.5</v>
      </c>
      <c r="M39">
        <v>0</v>
      </c>
    </row>
    <row r="40" spans="1:13" x14ac:dyDescent="0.25">
      <c r="A40" t="s">
        <v>329</v>
      </c>
      <c r="B40" s="17" t="s">
        <v>124</v>
      </c>
      <c r="C40">
        <v>0</v>
      </c>
      <c r="D40">
        <v>0</v>
      </c>
      <c r="E40">
        <v>0</v>
      </c>
      <c r="F40">
        <v>6.7610000000000001</v>
      </c>
      <c r="G40">
        <v>0</v>
      </c>
      <c r="H40">
        <v>6.7610000000000001</v>
      </c>
      <c r="I40">
        <v>0</v>
      </c>
      <c r="J40">
        <v>0</v>
      </c>
      <c r="K40">
        <v>0</v>
      </c>
      <c r="L40">
        <v>6.7610000000000001</v>
      </c>
      <c r="M40">
        <v>0</v>
      </c>
    </row>
    <row r="41" spans="1:13" x14ac:dyDescent="0.25">
      <c r="A41" t="s">
        <v>329</v>
      </c>
      <c r="B41" t="s">
        <v>96</v>
      </c>
      <c r="C41">
        <v>401.53399999999999</v>
      </c>
      <c r="D41">
        <v>0</v>
      </c>
      <c r="E41">
        <v>186</v>
      </c>
      <c r="F41">
        <v>0</v>
      </c>
      <c r="G41">
        <v>0</v>
      </c>
      <c r="H41">
        <v>587.53399999999999</v>
      </c>
      <c r="I41">
        <v>34.536000000000001</v>
      </c>
      <c r="J41">
        <v>0</v>
      </c>
      <c r="K41">
        <v>0</v>
      </c>
      <c r="L41">
        <v>622.07000000000005</v>
      </c>
      <c r="M41">
        <v>34.536000000000001</v>
      </c>
    </row>
    <row r="42" spans="1:13" x14ac:dyDescent="0.25">
      <c r="A42" t="s">
        <v>329</v>
      </c>
      <c r="B42" t="s">
        <v>105</v>
      </c>
      <c r="C42">
        <v>9.4250000000000007</v>
      </c>
      <c r="D42">
        <v>0</v>
      </c>
      <c r="E42">
        <v>0.5</v>
      </c>
      <c r="F42">
        <v>0</v>
      </c>
      <c r="G42">
        <v>0</v>
      </c>
      <c r="H42">
        <v>9.9250000000000007</v>
      </c>
      <c r="I42">
        <v>6.2030000000000003</v>
      </c>
      <c r="J42">
        <v>0</v>
      </c>
      <c r="K42">
        <v>0</v>
      </c>
      <c r="L42">
        <v>16.128</v>
      </c>
      <c r="M42">
        <v>6.2030000000000003</v>
      </c>
    </row>
    <row r="43" spans="1:13" x14ac:dyDescent="0.25">
      <c r="A43" t="s">
        <v>329</v>
      </c>
      <c r="B43" t="s">
        <v>110</v>
      </c>
      <c r="C43">
        <v>1.488</v>
      </c>
      <c r="D43">
        <v>203.48400000000001</v>
      </c>
      <c r="E43">
        <v>0</v>
      </c>
      <c r="F43">
        <v>0</v>
      </c>
      <c r="G43">
        <v>0</v>
      </c>
      <c r="H43">
        <v>204.97200000000001</v>
      </c>
      <c r="I43">
        <v>1.5189999999999999</v>
      </c>
      <c r="J43">
        <v>0</v>
      </c>
      <c r="K43">
        <v>0</v>
      </c>
      <c r="L43">
        <v>206.49100000000001</v>
      </c>
      <c r="M43">
        <v>1.5189999999999999</v>
      </c>
    </row>
    <row r="44" spans="1:13" x14ac:dyDescent="0.25">
      <c r="A44" t="s">
        <v>329</v>
      </c>
      <c r="B44" t="s">
        <v>111</v>
      </c>
      <c r="C44">
        <v>2308.7570000000001</v>
      </c>
      <c r="D44">
        <v>0</v>
      </c>
      <c r="E44">
        <v>0.2</v>
      </c>
      <c r="F44">
        <v>0.86899999999999999</v>
      </c>
      <c r="G44">
        <v>0</v>
      </c>
      <c r="H44">
        <v>2309.826</v>
      </c>
      <c r="I44">
        <v>240.447</v>
      </c>
      <c r="J44">
        <v>0</v>
      </c>
      <c r="K44">
        <v>0</v>
      </c>
      <c r="L44">
        <v>2550.2730000000001</v>
      </c>
      <c r="M44">
        <v>240.447</v>
      </c>
    </row>
    <row r="45" spans="1:13" x14ac:dyDescent="0.25">
      <c r="A45" t="s">
        <v>329</v>
      </c>
      <c r="B45" t="s">
        <v>106</v>
      </c>
      <c r="C45">
        <v>1113.3320000000001</v>
      </c>
      <c r="D45">
        <v>0</v>
      </c>
      <c r="E45">
        <v>295</v>
      </c>
      <c r="F45">
        <v>0</v>
      </c>
      <c r="G45">
        <v>0</v>
      </c>
      <c r="H45">
        <v>1408.3320000000001</v>
      </c>
      <c r="I45">
        <v>9.8439999999999994</v>
      </c>
      <c r="J45">
        <v>0</v>
      </c>
      <c r="K45">
        <v>0</v>
      </c>
      <c r="L45">
        <v>1418.1759999999999</v>
      </c>
      <c r="M45">
        <v>9.8439999999999994</v>
      </c>
    </row>
    <row r="46" spans="1:13" x14ac:dyDescent="0.25">
      <c r="A46" t="s">
        <v>329</v>
      </c>
      <c r="B46" t="s">
        <v>99</v>
      </c>
      <c r="C46">
        <v>0</v>
      </c>
      <c r="D46">
        <v>0</v>
      </c>
      <c r="E46">
        <v>4.8</v>
      </c>
      <c r="F46">
        <v>0</v>
      </c>
      <c r="G46">
        <v>0</v>
      </c>
      <c r="H46">
        <v>4.8</v>
      </c>
      <c r="I46">
        <v>5.7000000000000002E-2</v>
      </c>
      <c r="J46">
        <v>0</v>
      </c>
      <c r="K46">
        <v>0</v>
      </c>
      <c r="L46">
        <v>4.8570000000000002</v>
      </c>
      <c r="M46">
        <v>5.7000000000000002E-2</v>
      </c>
    </row>
    <row r="47" spans="1:13" x14ac:dyDescent="0.25">
      <c r="A47" t="s">
        <v>329</v>
      </c>
      <c r="B47" t="s">
        <v>108</v>
      </c>
      <c r="C47">
        <v>6.944</v>
      </c>
      <c r="D47">
        <v>3.149</v>
      </c>
      <c r="E47">
        <v>0</v>
      </c>
      <c r="F47">
        <v>0</v>
      </c>
      <c r="G47">
        <v>0</v>
      </c>
      <c r="H47">
        <v>10.093</v>
      </c>
      <c r="I47">
        <v>0</v>
      </c>
      <c r="J47">
        <v>0</v>
      </c>
      <c r="K47">
        <v>0</v>
      </c>
      <c r="L47">
        <v>10.093</v>
      </c>
      <c r="M47">
        <v>0</v>
      </c>
    </row>
    <row r="48" spans="1:13" x14ac:dyDescent="0.25">
      <c r="A48" t="s">
        <v>329</v>
      </c>
      <c r="B48" t="s">
        <v>234</v>
      </c>
      <c r="C48">
        <v>0</v>
      </c>
      <c r="D48">
        <v>0</v>
      </c>
      <c r="E48">
        <v>0</v>
      </c>
      <c r="F48">
        <v>0</v>
      </c>
      <c r="G48">
        <v>0</v>
      </c>
      <c r="H48">
        <v>0</v>
      </c>
      <c r="I48">
        <v>0</v>
      </c>
      <c r="J48">
        <v>0</v>
      </c>
      <c r="K48">
        <v>0</v>
      </c>
      <c r="L48">
        <v>0</v>
      </c>
      <c r="M48">
        <v>0</v>
      </c>
    </row>
    <row r="49" spans="1:13" x14ac:dyDescent="0.25">
      <c r="A49" t="s">
        <v>329</v>
      </c>
      <c r="B49" t="s">
        <v>115</v>
      </c>
      <c r="C49">
        <v>193.45</v>
      </c>
      <c r="D49">
        <v>0</v>
      </c>
      <c r="E49">
        <v>0</v>
      </c>
      <c r="F49">
        <v>0</v>
      </c>
      <c r="G49">
        <v>0</v>
      </c>
      <c r="H49">
        <v>193.45</v>
      </c>
      <c r="I49">
        <v>50.902000000000001</v>
      </c>
      <c r="J49">
        <v>0</v>
      </c>
      <c r="K49">
        <v>0</v>
      </c>
      <c r="L49">
        <v>244.352</v>
      </c>
      <c r="M49">
        <v>50.902000000000001</v>
      </c>
    </row>
    <row r="50" spans="1:13" x14ac:dyDescent="0.25">
      <c r="A50" t="s">
        <v>329</v>
      </c>
      <c r="B50" t="s">
        <v>117</v>
      </c>
      <c r="C50">
        <v>31.498000000000001</v>
      </c>
      <c r="D50">
        <v>0</v>
      </c>
      <c r="E50">
        <v>0</v>
      </c>
      <c r="F50">
        <v>0</v>
      </c>
      <c r="G50">
        <v>0</v>
      </c>
      <c r="H50">
        <v>31.498000000000001</v>
      </c>
      <c r="I50">
        <v>0</v>
      </c>
      <c r="J50">
        <v>0</v>
      </c>
      <c r="K50">
        <v>0</v>
      </c>
      <c r="L50">
        <v>31.498000000000001</v>
      </c>
      <c r="M50">
        <v>0</v>
      </c>
    </row>
    <row r="51" spans="1:13" x14ac:dyDescent="0.25">
      <c r="A51" t="s">
        <v>329</v>
      </c>
      <c r="B51" t="s">
        <v>103</v>
      </c>
      <c r="C51">
        <v>0</v>
      </c>
      <c r="D51">
        <v>0</v>
      </c>
      <c r="E51">
        <v>0.9</v>
      </c>
      <c r="F51">
        <v>0</v>
      </c>
      <c r="G51">
        <v>0</v>
      </c>
      <c r="H51">
        <v>0.9</v>
      </c>
      <c r="I51">
        <v>0</v>
      </c>
      <c r="J51">
        <v>0</v>
      </c>
      <c r="K51">
        <v>0</v>
      </c>
      <c r="L51">
        <v>0.9</v>
      </c>
      <c r="M51">
        <v>0</v>
      </c>
    </row>
    <row r="52" spans="1:13" x14ac:dyDescent="0.25">
      <c r="A52" t="s">
        <v>329</v>
      </c>
      <c r="B52" t="s">
        <v>328</v>
      </c>
      <c r="C52">
        <v>0</v>
      </c>
      <c r="D52">
        <v>0</v>
      </c>
      <c r="E52">
        <v>0</v>
      </c>
      <c r="F52">
        <v>0</v>
      </c>
      <c r="G52">
        <v>0</v>
      </c>
      <c r="H52">
        <v>0</v>
      </c>
      <c r="I52">
        <v>0</v>
      </c>
      <c r="J52">
        <v>0</v>
      </c>
      <c r="K52">
        <v>0</v>
      </c>
      <c r="L52">
        <v>0</v>
      </c>
      <c r="M52">
        <v>0</v>
      </c>
    </row>
    <row r="53" spans="1:13" x14ac:dyDescent="0.25">
      <c r="A53" t="s">
        <v>329</v>
      </c>
      <c r="B53" t="s">
        <v>104</v>
      </c>
      <c r="C53">
        <v>0</v>
      </c>
      <c r="D53">
        <v>0</v>
      </c>
      <c r="E53">
        <v>12.4</v>
      </c>
      <c r="F53">
        <v>0</v>
      </c>
      <c r="G53">
        <v>0</v>
      </c>
      <c r="H53">
        <v>12.4</v>
      </c>
      <c r="I53">
        <v>0</v>
      </c>
      <c r="J53">
        <v>0</v>
      </c>
      <c r="K53">
        <v>0</v>
      </c>
      <c r="L53">
        <v>12.4</v>
      </c>
      <c r="M53">
        <v>0</v>
      </c>
    </row>
    <row r="54" spans="1:13" x14ac:dyDescent="0.25">
      <c r="A54" t="s">
        <v>329</v>
      </c>
      <c r="B54" t="s">
        <v>558</v>
      </c>
      <c r="C54">
        <v>0</v>
      </c>
      <c r="D54">
        <v>0</v>
      </c>
      <c r="E54">
        <v>0</v>
      </c>
      <c r="F54">
        <v>0</v>
      </c>
      <c r="G54">
        <v>0</v>
      </c>
      <c r="H54">
        <v>0</v>
      </c>
      <c r="I54">
        <v>0</v>
      </c>
      <c r="J54">
        <v>0</v>
      </c>
      <c r="K54">
        <v>0</v>
      </c>
      <c r="L54">
        <v>0</v>
      </c>
      <c r="M54">
        <v>0</v>
      </c>
    </row>
    <row r="55" spans="1:13" x14ac:dyDescent="0.25">
      <c r="A55" t="s">
        <v>329</v>
      </c>
      <c r="B55" t="s">
        <v>97</v>
      </c>
      <c r="C55">
        <v>0</v>
      </c>
      <c r="D55">
        <v>0</v>
      </c>
      <c r="E55">
        <v>10.4</v>
      </c>
      <c r="F55">
        <v>0</v>
      </c>
      <c r="G55">
        <v>0</v>
      </c>
      <c r="H55">
        <v>10.4</v>
      </c>
      <c r="I55">
        <v>1.5680000000000001</v>
      </c>
      <c r="J55">
        <v>0</v>
      </c>
      <c r="K55">
        <v>0</v>
      </c>
      <c r="L55">
        <v>11.968</v>
      </c>
      <c r="M55">
        <v>1.5680000000000001</v>
      </c>
    </row>
    <row r="56" spans="1:13" x14ac:dyDescent="0.25">
      <c r="A56" t="s">
        <v>329</v>
      </c>
      <c r="B56" t="s">
        <v>109</v>
      </c>
      <c r="C56">
        <v>1.984</v>
      </c>
      <c r="D56">
        <v>469.46699999999998</v>
      </c>
      <c r="E56">
        <v>472.5</v>
      </c>
      <c r="F56">
        <v>0</v>
      </c>
      <c r="G56">
        <v>0</v>
      </c>
      <c r="H56">
        <v>943.95100000000002</v>
      </c>
      <c r="I56">
        <v>10.614000000000001</v>
      </c>
      <c r="J56">
        <v>0</v>
      </c>
      <c r="K56">
        <v>0</v>
      </c>
      <c r="L56">
        <v>954.56500000000005</v>
      </c>
      <c r="M56">
        <v>10.614000000000001</v>
      </c>
    </row>
    <row r="57" spans="1:13" x14ac:dyDescent="0.25">
      <c r="A57" t="s">
        <v>329</v>
      </c>
      <c r="B57" t="s">
        <v>118</v>
      </c>
      <c r="C57">
        <v>334.83499999999998</v>
      </c>
      <c r="D57">
        <v>0</v>
      </c>
      <c r="E57">
        <v>0</v>
      </c>
      <c r="F57">
        <v>0</v>
      </c>
      <c r="G57">
        <v>0</v>
      </c>
      <c r="H57">
        <v>334.83499999999998</v>
      </c>
      <c r="I57">
        <v>6.407</v>
      </c>
      <c r="J57">
        <v>0</v>
      </c>
      <c r="K57">
        <v>0</v>
      </c>
      <c r="L57">
        <v>341.24200000000002</v>
      </c>
      <c r="M57">
        <v>6.407</v>
      </c>
    </row>
    <row r="58" spans="1:13" x14ac:dyDescent="0.25">
      <c r="A58" t="s">
        <v>329</v>
      </c>
      <c r="B58" t="s">
        <v>121</v>
      </c>
      <c r="C58">
        <v>0</v>
      </c>
      <c r="D58">
        <v>0</v>
      </c>
      <c r="E58">
        <v>0</v>
      </c>
      <c r="F58">
        <v>0</v>
      </c>
      <c r="G58">
        <v>0</v>
      </c>
      <c r="H58">
        <v>0</v>
      </c>
      <c r="I58">
        <v>0</v>
      </c>
      <c r="J58">
        <v>0</v>
      </c>
      <c r="K58">
        <v>0</v>
      </c>
      <c r="L58">
        <v>0</v>
      </c>
      <c r="M58">
        <v>0</v>
      </c>
    </row>
    <row r="59" spans="1:13" x14ac:dyDescent="0.25">
      <c r="A59" t="s">
        <v>329</v>
      </c>
      <c r="B59" t="s">
        <v>120</v>
      </c>
      <c r="C59">
        <v>0</v>
      </c>
      <c r="D59">
        <v>0</v>
      </c>
      <c r="E59">
        <v>18.899999999999999</v>
      </c>
      <c r="F59">
        <v>0</v>
      </c>
      <c r="G59">
        <v>0</v>
      </c>
      <c r="H59">
        <v>18.899999999999999</v>
      </c>
      <c r="I59">
        <v>1E-3</v>
      </c>
      <c r="J59">
        <v>0</v>
      </c>
      <c r="K59">
        <v>0</v>
      </c>
      <c r="L59">
        <v>18.901</v>
      </c>
      <c r="M59">
        <v>1E-3</v>
      </c>
    </row>
    <row r="60" spans="1:13" x14ac:dyDescent="0.25">
      <c r="A60" t="s">
        <v>329</v>
      </c>
      <c r="B60" t="s">
        <v>119</v>
      </c>
      <c r="C60">
        <v>0</v>
      </c>
      <c r="D60">
        <v>0</v>
      </c>
      <c r="E60">
        <v>0</v>
      </c>
      <c r="F60">
        <v>0.219</v>
      </c>
      <c r="G60">
        <v>0</v>
      </c>
      <c r="H60">
        <v>0.219</v>
      </c>
      <c r="I60">
        <v>0.19900000000000001</v>
      </c>
      <c r="J60">
        <v>0</v>
      </c>
      <c r="K60">
        <v>0</v>
      </c>
      <c r="L60">
        <v>0.41799999999999998</v>
      </c>
      <c r="M60">
        <v>0.19900000000000001</v>
      </c>
    </row>
    <row r="61" spans="1:13" x14ac:dyDescent="0.25">
      <c r="A61" t="s">
        <v>329</v>
      </c>
      <c r="B61" t="s">
        <v>116</v>
      </c>
      <c r="C61">
        <v>0</v>
      </c>
      <c r="D61">
        <v>0</v>
      </c>
      <c r="E61">
        <v>0</v>
      </c>
      <c r="F61">
        <v>0</v>
      </c>
      <c r="G61">
        <v>0</v>
      </c>
      <c r="H61">
        <v>0</v>
      </c>
      <c r="I61">
        <v>0.22900000000000001</v>
      </c>
      <c r="J61">
        <v>0</v>
      </c>
      <c r="K61">
        <v>0</v>
      </c>
      <c r="L61">
        <v>0.22900000000000001</v>
      </c>
      <c r="M61">
        <v>0.22900000000000001</v>
      </c>
    </row>
    <row r="62" spans="1:13" x14ac:dyDescent="0.25">
      <c r="A62" t="s">
        <v>329</v>
      </c>
      <c r="B62" t="s">
        <v>113</v>
      </c>
      <c r="C62">
        <v>0.74399999999999999</v>
      </c>
      <c r="D62">
        <v>0</v>
      </c>
      <c r="E62">
        <v>8.3000000000000007</v>
      </c>
      <c r="F62">
        <v>0</v>
      </c>
      <c r="G62">
        <v>0</v>
      </c>
      <c r="H62">
        <v>9.0440000000000005</v>
      </c>
      <c r="I62">
        <v>0.63800000000000001</v>
      </c>
      <c r="J62">
        <v>0</v>
      </c>
      <c r="K62">
        <v>0</v>
      </c>
      <c r="L62">
        <v>9.6820000000000004</v>
      </c>
      <c r="M62">
        <v>0.63800000000000001</v>
      </c>
    </row>
    <row r="63" spans="1:13" x14ac:dyDescent="0.25">
      <c r="A63" t="s">
        <v>329</v>
      </c>
      <c r="B63" t="s">
        <v>102</v>
      </c>
      <c r="C63">
        <v>0</v>
      </c>
      <c r="D63">
        <v>0</v>
      </c>
      <c r="E63">
        <v>125.9</v>
      </c>
      <c r="F63">
        <v>0</v>
      </c>
      <c r="G63">
        <v>0</v>
      </c>
      <c r="H63">
        <v>125.9</v>
      </c>
      <c r="I63">
        <v>127.56100000000001</v>
      </c>
      <c r="J63">
        <v>0</v>
      </c>
      <c r="K63">
        <v>0</v>
      </c>
      <c r="L63">
        <v>253.46100000000001</v>
      </c>
      <c r="M63">
        <v>127.56100000000001</v>
      </c>
    </row>
    <row r="64" spans="1:13" x14ac:dyDescent="0.25">
      <c r="A64" t="s">
        <v>329</v>
      </c>
      <c r="B64" t="s">
        <v>101</v>
      </c>
      <c r="C64">
        <v>0</v>
      </c>
      <c r="D64">
        <v>0</v>
      </c>
      <c r="E64">
        <v>1.1000000000000001</v>
      </c>
      <c r="F64">
        <v>0</v>
      </c>
      <c r="G64">
        <v>0</v>
      </c>
      <c r="H64">
        <v>1.1000000000000001</v>
      </c>
      <c r="I64">
        <v>0</v>
      </c>
      <c r="J64">
        <v>0</v>
      </c>
      <c r="K64">
        <v>0</v>
      </c>
      <c r="L64">
        <v>1.1000000000000001</v>
      </c>
      <c r="M64">
        <v>0</v>
      </c>
    </row>
    <row r="65" spans="1:13" x14ac:dyDescent="0.25">
      <c r="A65" t="s">
        <v>329</v>
      </c>
      <c r="B65" t="s">
        <v>95</v>
      </c>
      <c r="C65">
        <v>0</v>
      </c>
      <c r="D65">
        <v>0</v>
      </c>
      <c r="E65">
        <v>150.60000000000002</v>
      </c>
      <c r="F65">
        <v>0</v>
      </c>
      <c r="G65">
        <v>0</v>
      </c>
      <c r="H65">
        <v>150.60000000000002</v>
      </c>
      <c r="I65">
        <v>13.456</v>
      </c>
      <c r="J65">
        <v>0</v>
      </c>
      <c r="K65">
        <v>0</v>
      </c>
      <c r="L65">
        <v>164.05600000000001</v>
      </c>
      <c r="M65">
        <v>13.456</v>
      </c>
    </row>
    <row r="66" spans="1:13" x14ac:dyDescent="0.25">
      <c r="A66" t="s">
        <v>329</v>
      </c>
      <c r="B66" t="s">
        <v>98</v>
      </c>
      <c r="C66">
        <v>0</v>
      </c>
      <c r="D66">
        <v>0</v>
      </c>
      <c r="E66">
        <v>44.5</v>
      </c>
      <c r="F66">
        <v>0</v>
      </c>
      <c r="G66">
        <v>0</v>
      </c>
      <c r="H66">
        <v>44.5</v>
      </c>
      <c r="I66">
        <v>0</v>
      </c>
      <c r="J66">
        <v>0</v>
      </c>
      <c r="K66">
        <v>0</v>
      </c>
      <c r="L66">
        <v>44.5</v>
      </c>
      <c r="M66">
        <v>0</v>
      </c>
    </row>
    <row r="67" spans="1:13" x14ac:dyDescent="0.25">
      <c r="A67" t="s">
        <v>329</v>
      </c>
      <c r="B67" t="s">
        <v>112</v>
      </c>
      <c r="C67">
        <v>200.643</v>
      </c>
      <c r="D67">
        <v>0</v>
      </c>
      <c r="E67">
        <v>20.7</v>
      </c>
      <c r="F67">
        <v>39.106999999999999</v>
      </c>
      <c r="G67">
        <v>0</v>
      </c>
      <c r="H67">
        <v>260.45</v>
      </c>
      <c r="I67">
        <v>98.436999999999998</v>
      </c>
      <c r="J67">
        <v>0</v>
      </c>
      <c r="K67">
        <v>0</v>
      </c>
      <c r="L67">
        <v>358.887</v>
      </c>
      <c r="M67">
        <v>98.436999999999998</v>
      </c>
    </row>
    <row r="68" spans="1:13" x14ac:dyDescent="0.25">
      <c r="A68" t="s">
        <v>329</v>
      </c>
      <c r="B68" t="s">
        <v>155</v>
      </c>
      <c r="C68">
        <v>0</v>
      </c>
      <c r="D68">
        <v>0</v>
      </c>
      <c r="E68">
        <v>0</v>
      </c>
      <c r="F68">
        <v>50</v>
      </c>
      <c r="G68">
        <v>0</v>
      </c>
      <c r="H68">
        <v>50</v>
      </c>
      <c r="I68">
        <v>0</v>
      </c>
      <c r="J68">
        <v>0</v>
      </c>
      <c r="K68">
        <v>0</v>
      </c>
      <c r="L68">
        <v>50</v>
      </c>
      <c r="M68">
        <v>0</v>
      </c>
    </row>
    <row r="69" spans="1:13" x14ac:dyDescent="0.25">
      <c r="A69" t="s">
        <v>329</v>
      </c>
      <c r="B69" t="s">
        <v>100</v>
      </c>
      <c r="C69">
        <v>0</v>
      </c>
      <c r="D69">
        <v>0</v>
      </c>
      <c r="E69">
        <v>3</v>
      </c>
      <c r="F69">
        <v>0</v>
      </c>
      <c r="G69">
        <v>0</v>
      </c>
      <c r="H69">
        <v>3</v>
      </c>
      <c r="I69">
        <v>0</v>
      </c>
      <c r="J69">
        <v>0</v>
      </c>
      <c r="K69">
        <v>0</v>
      </c>
      <c r="L69">
        <v>3</v>
      </c>
      <c r="M69">
        <v>0</v>
      </c>
    </row>
    <row r="70" spans="1:13" x14ac:dyDescent="0.25">
      <c r="A70" t="s">
        <v>329</v>
      </c>
      <c r="B70" t="s">
        <v>114</v>
      </c>
      <c r="C70">
        <v>1140.8620000000001</v>
      </c>
      <c r="D70">
        <v>0</v>
      </c>
      <c r="E70">
        <v>35.6</v>
      </c>
      <c r="F70">
        <v>356.08699999999999</v>
      </c>
      <c r="G70">
        <v>0</v>
      </c>
      <c r="H70">
        <v>1532.549</v>
      </c>
      <c r="I70">
        <v>288.39299999999997</v>
      </c>
      <c r="J70">
        <v>0</v>
      </c>
      <c r="K70">
        <v>0</v>
      </c>
      <c r="L70">
        <v>1820.942</v>
      </c>
      <c r="M70">
        <v>288.39299999999997</v>
      </c>
    </row>
    <row r="71" spans="1:13" x14ac:dyDescent="0.25">
      <c r="A71" t="s">
        <v>329</v>
      </c>
      <c r="B71" t="s">
        <v>107</v>
      </c>
      <c r="C71">
        <v>1220.4739999999999</v>
      </c>
      <c r="D71">
        <v>0</v>
      </c>
      <c r="E71">
        <v>8</v>
      </c>
      <c r="F71">
        <v>0.86899999999999999</v>
      </c>
      <c r="G71">
        <v>0</v>
      </c>
      <c r="H71">
        <v>1229.3429999999998</v>
      </c>
      <c r="I71">
        <v>194.547</v>
      </c>
      <c r="J71">
        <v>0</v>
      </c>
      <c r="K71">
        <v>0</v>
      </c>
      <c r="L71">
        <v>1423.89</v>
      </c>
      <c r="M71">
        <v>194.547</v>
      </c>
    </row>
    <row r="72" spans="1:13" x14ac:dyDescent="0.25">
      <c r="A72" t="s">
        <v>28</v>
      </c>
      <c r="B72" s="17" t="s">
        <v>123</v>
      </c>
      <c r="C72">
        <v>102.483</v>
      </c>
      <c r="D72">
        <v>0</v>
      </c>
      <c r="E72">
        <v>0</v>
      </c>
      <c r="F72">
        <v>0</v>
      </c>
      <c r="G72">
        <v>0</v>
      </c>
      <c r="H72">
        <v>102.483</v>
      </c>
      <c r="I72">
        <v>1.1020000000000001</v>
      </c>
      <c r="J72">
        <v>0</v>
      </c>
      <c r="K72">
        <v>0</v>
      </c>
      <c r="L72">
        <v>103.58499999999999</v>
      </c>
      <c r="M72">
        <v>1.1020000000000001</v>
      </c>
    </row>
    <row r="73" spans="1:13" x14ac:dyDescent="0.25">
      <c r="A73" t="s">
        <v>28</v>
      </c>
      <c r="B73" s="17" t="s">
        <v>126</v>
      </c>
      <c r="C73">
        <v>0</v>
      </c>
      <c r="D73">
        <v>0</v>
      </c>
      <c r="E73">
        <v>0</v>
      </c>
      <c r="F73">
        <v>0</v>
      </c>
      <c r="G73">
        <v>0</v>
      </c>
      <c r="H73">
        <v>0</v>
      </c>
      <c r="I73">
        <v>0</v>
      </c>
      <c r="J73">
        <v>0</v>
      </c>
      <c r="K73">
        <v>0</v>
      </c>
      <c r="L73">
        <v>0</v>
      </c>
      <c r="M73">
        <v>0</v>
      </c>
    </row>
    <row r="74" spans="1:13" x14ac:dyDescent="0.25">
      <c r="A74" t="s">
        <v>28</v>
      </c>
      <c r="B74" s="17" t="s">
        <v>125</v>
      </c>
      <c r="C74">
        <v>0</v>
      </c>
      <c r="D74">
        <v>0</v>
      </c>
      <c r="E74">
        <v>30</v>
      </c>
      <c r="F74">
        <v>0</v>
      </c>
      <c r="G74">
        <v>0</v>
      </c>
      <c r="H74">
        <v>30</v>
      </c>
      <c r="I74">
        <v>0.30299999999999999</v>
      </c>
      <c r="J74">
        <v>0</v>
      </c>
      <c r="K74">
        <v>0</v>
      </c>
      <c r="L74">
        <v>30.303000000000001</v>
      </c>
      <c r="M74">
        <v>0.30299999999999999</v>
      </c>
    </row>
    <row r="75" spans="1:13" x14ac:dyDescent="0.25">
      <c r="A75" t="s">
        <v>28</v>
      </c>
      <c r="B75" s="17" t="s">
        <v>124</v>
      </c>
      <c r="C75">
        <v>0</v>
      </c>
      <c r="D75">
        <v>0</v>
      </c>
      <c r="E75">
        <v>0</v>
      </c>
      <c r="F75">
        <v>0.11899999999999999</v>
      </c>
      <c r="G75">
        <v>0</v>
      </c>
      <c r="H75">
        <v>0.11899999999999999</v>
      </c>
      <c r="I75">
        <v>0</v>
      </c>
      <c r="J75">
        <v>0</v>
      </c>
      <c r="K75">
        <v>0</v>
      </c>
      <c r="L75">
        <v>0.11899999999999999</v>
      </c>
      <c r="M75">
        <v>0</v>
      </c>
    </row>
    <row r="76" spans="1:13" x14ac:dyDescent="0.25">
      <c r="A76" t="s">
        <v>28</v>
      </c>
      <c r="B76" t="s">
        <v>96</v>
      </c>
      <c r="C76">
        <v>531.10400000000004</v>
      </c>
      <c r="D76">
        <v>0</v>
      </c>
      <c r="E76">
        <v>845.1</v>
      </c>
      <c r="F76">
        <v>0</v>
      </c>
      <c r="G76">
        <v>0</v>
      </c>
      <c r="H76">
        <v>1376.2040000000002</v>
      </c>
      <c r="I76">
        <v>91.704999999999998</v>
      </c>
      <c r="J76">
        <v>0</v>
      </c>
      <c r="K76">
        <v>0</v>
      </c>
      <c r="L76">
        <v>1467.9090000000001</v>
      </c>
      <c r="M76">
        <v>91.704999999999998</v>
      </c>
    </row>
    <row r="77" spans="1:13" x14ac:dyDescent="0.25">
      <c r="A77" t="s">
        <v>28</v>
      </c>
      <c r="B77" t="s">
        <v>105</v>
      </c>
      <c r="C77">
        <v>277.904</v>
      </c>
      <c r="D77">
        <v>0</v>
      </c>
      <c r="E77">
        <v>40.200000000000003</v>
      </c>
      <c r="F77">
        <v>0</v>
      </c>
      <c r="G77">
        <v>0</v>
      </c>
      <c r="H77">
        <v>318.10399999999998</v>
      </c>
      <c r="I77">
        <v>9.6839999999999993</v>
      </c>
      <c r="J77">
        <v>0</v>
      </c>
      <c r="K77">
        <v>0</v>
      </c>
      <c r="L77">
        <v>327.78800000000001</v>
      </c>
      <c r="M77">
        <v>9.6839999999999993</v>
      </c>
    </row>
    <row r="78" spans="1:13" x14ac:dyDescent="0.25">
      <c r="A78" t="s">
        <v>28</v>
      </c>
      <c r="B78" t="s">
        <v>110</v>
      </c>
      <c r="C78">
        <v>0.26500000000000001</v>
      </c>
      <c r="D78">
        <v>60.515000000000001</v>
      </c>
      <c r="E78">
        <v>0</v>
      </c>
      <c r="F78">
        <v>0</v>
      </c>
      <c r="G78">
        <v>0</v>
      </c>
      <c r="H78">
        <v>60.78</v>
      </c>
      <c r="I78">
        <v>0.12</v>
      </c>
      <c r="J78">
        <v>0</v>
      </c>
      <c r="K78">
        <v>0</v>
      </c>
      <c r="L78">
        <v>60.9</v>
      </c>
      <c r="M78">
        <v>0.12</v>
      </c>
    </row>
    <row r="79" spans="1:13" x14ac:dyDescent="0.25">
      <c r="A79" t="s">
        <v>28</v>
      </c>
      <c r="B79" t="s">
        <v>111</v>
      </c>
      <c r="C79">
        <v>539.221</v>
      </c>
      <c r="D79">
        <v>0</v>
      </c>
      <c r="E79">
        <v>6.7</v>
      </c>
      <c r="F79">
        <v>0</v>
      </c>
      <c r="G79">
        <v>0</v>
      </c>
      <c r="H79">
        <v>545.92100000000005</v>
      </c>
      <c r="I79">
        <v>0.30199999999999999</v>
      </c>
      <c r="J79">
        <v>0</v>
      </c>
      <c r="K79">
        <v>0</v>
      </c>
      <c r="L79">
        <v>546.22299999999996</v>
      </c>
      <c r="M79">
        <v>0.30199999999999999</v>
      </c>
    </row>
    <row r="80" spans="1:13" x14ac:dyDescent="0.25">
      <c r="A80" t="s">
        <v>28</v>
      </c>
      <c r="B80" t="s">
        <v>106</v>
      </c>
      <c r="C80">
        <v>1220.482</v>
      </c>
      <c r="D80">
        <v>0</v>
      </c>
      <c r="E80">
        <v>432.9</v>
      </c>
      <c r="F80">
        <v>0</v>
      </c>
      <c r="G80">
        <v>0</v>
      </c>
      <c r="H80">
        <v>1653.3820000000001</v>
      </c>
      <c r="I80">
        <v>32.292000000000002</v>
      </c>
      <c r="J80">
        <v>0</v>
      </c>
      <c r="K80">
        <v>0</v>
      </c>
      <c r="L80">
        <v>1685.674</v>
      </c>
      <c r="M80">
        <v>32.292000000000002</v>
      </c>
    </row>
    <row r="81" spans="1:13" x14ac:dyDescent="0.25">
      <c r="A81" t="s">
        <v>28</v>
      </c>
      <c r="B81" t="s">
        <v>99</v>
      </c>
      <c r="C81">
        <v>43.405999999999999</v>
      </c>
      <c r="D81">
        <v>0</v>
      </c>
      <c r="E81">
        <v>100.60000000000001</v>
      </c>
      <c r="F81">
        <v>0</v>
      </c>
      <c r="G81">
        <v>0</v>
      </c>
      <c r="H81">
        <v>144.006</v>
      </c>
      <c r="I81">
        <v>0</v>
      </c>
      <c r="J81">
        <v>-0.1</v>
      </c>
      <c r="K81">
        <v>0</v>
      </c>
      <c r="L81">
        <v>143.90600000000001</v>
      </c>
      <c r="M81">
        <v>-0.1</v>
      </c>
    </row>
    <row r="82" spans="1:13" x14ac:dyDescent="0.25">
      <c r="A82" t="s">
        <v>28</v>
      </c>
      <c r="B82" t="s">
        <v>108</v>
      </c>
      <c r="C82">
        <v>21.614999999999998</v>
      </c>
      <c r="D82">
        <v>0</v>
      </c>
      <c r="E82">
        <v>0</v>
      </c>
      <c r="F82">
        <v>0</v>
      </c>
      <c r="G82">
        <v>0</v>
      </c>
      <c r="H82">
        <v>21.614999999999998</v>
      </c>
      <c r="I82">
        <v>5.3120000000000003</v>
      </c>
      <c r="J82">
        <v>0</v>
      </c>
      <c r="K82">
        <v>0</v>
      </c>
      <c r="L82">
        <v>26.927</v>
      </c>
      <c r="M82">
        <v>5.3120000000000003</v>
      </c>
    </row>
    <row r="83" spans="1:13" x14ac:dyDescent="0.25">
      <c r="A83" t="s">
        <v>28</v>
      </c>
      <c r="B83" t="s">
        <v>234</v>
      </c>
      <c r="C83">
        <v>0</v>
      </c>
      <c r="D83">
        <v>0</v>
      </c>
      <c r="E83">
        <v>0</v>
      </c>
      <c r="F83">
        <v>0</v>
      </c>
      <c r="G83">
        <v>0</v>
      </c>
      <c r="H83">
        <v>0</v>
      </c>
      <c r="I83">
        <v>0</v>
      </c>
      <c r="J83">
        <v>0</v>
      </c>
      <c r="K83">
        <v>0</v>
      </c>
      <c r="L83">
        <v>0</v>
      </c>
      <c r="M83">
        <v>0</v>
      </c>
    </row>
    <row r="84" spans="1:13" x14ac:dyDescent="0.25">
      <c r="A84" t="s">
        <v>28</v>
      </c>
      <c r="B84" t="s">
        <v>115</v>
      </c>
      <c r="C84">
        <v>47.905000000000001</v>
      </c>
      <c r="D84">
        <v>0</v>
      </c>
      <c r="E84">
        <v>0</v>
      </c>
      <c r="F84">
        <v>0</v>
      </c>
      <c r="G84">
        <v>0</v>
      </c>
      <c r="H84">
        <v>47.905000000000001</v>
      </c>
      <c r="I84">
        <v>0.17699999999999999</v>
      </c>
      <c r="J84">
        <v>0</v>
      </c>
      <c r="K84">
        <v>0</v>
      </c>
      <c r="L84">
        <v>48.082000000000001</v>
      </c>
      <c r="M84">
        <v>0.17699999999999999</v>
      </c>
    </row>
    <row r="85" spans="1:13" x14ac:dyDescent="0.25">
      <c r="A85" t="s">
        <v>28</v>
      </c>
      <c r="B85" t="s">
        <v>117</v>
      </c>
      <c r="C85">
        <v>1.323</v>
      </c>
      <c r="D85">
        <v>0</v>
      </c>
      <c r="E85">
        <v>0</v>
      </c>
      <c r="F85">
        <v>0</v>
      </c>
      <c r="G85">
        <v>0</v>
      </c>
      <c r="H85">
        <v>1.323</v>
      </c>
      <c r="I85">
        <v>0</v>
      </c>
      <c r="J85">
        <v>0</v>
      </c>
      <c r="K85">
        <v>0</v>
      </c>
      <c r="L85">
        <v>1.323</v>
      </c>
      <c r="M85">
        <v>0</v>
      </c>
    </row>
    <row r="86" spans="1:13" x14ac:dyDescent="0.25">
      <c r="A86" t="s">
        <v>28</v>
      </c>
      <c r="B86" t="s">
        <v>103</v>
      </c>
      <c r="C86">
        <v>0</v>
      </c>
      <c r="D86">
        <v>0</v>
      </c>
      <c r="E86">
        <v>0</v>
      </c>
      <c r="F86">
        <v>0</v>
      </c>
      <c r="G86">
        <v>0</v>
      </c>
      <c r="H86">
        <v>0</v>
      </c>
      <c r="I86">
        <v>0</v>
      </c>
      <c r="J86">
        <v>0</v>
      </c>
      <c r="K86">
        <v>0</v>
      </c>
      <c r="L86">
        <v>0</v>
      </c>
      <c r="M86">
        <v>0</v>
      </c>
    </row>
    <row r="87" spans="1:13" x14ac:dyDescent="0.25">
      <c r="A87" t="s">
        <v>28</v>
      </c>
      <c r="B87" t="s">
        <v>328</v>
      </c>
      <c r="C87">
        <v>0</v>
      </c>
      <c r="D87">
        <v>0</v>
      </c>
      <c r="E87">
        <v>0</v>
      </c>
      <c r="F87">
        <v>0</v>
      </c>
      <c r="G87">
        <v>0</v>
      </c>
      <c r="H87">
        <v>0</v>
      </c>
      <c r="I87">
        <v>0</v>
      </c>
      <c r="J87">
        <v>0</v>
      </c>
      <c r="K87">
        <v>0</v>
      </c>
      <c r="L87">
        <v>0</v>
      </c>
      <c r="M87">
        <v>0</v>
      </c>
    </row>
    <row r="88" spans="1:13" x14ac:dyDescent="0.25">
      <c r="A88" t="s">
        <v>28</v>
      </c>
      <c r="B88" t="s">
        <v>104</v>
      </c>
      <c r="C88">
        <v>0</v>
      </c>
      <c r="D88">
        <v>0</v>
      </c>
      <c r="E88">
        <v>411.6</v>
      </c>
      <c r="F88">
        <v>0</v>
      </c>
      <c r="G88">
        <v>0</v>
      </c>
      <c r="H88">
        <v>411.6</v>
      </c>
      <c r="I88">
        <v>1.6870000000000001</v>
      </c>
      <c r="J88">
        <v>0</v>
      </c>
      <c r="K88">
        <v>0</v>
      </c>
      <c r="L88">
        <v>413.28699999999998</v>
      </c>
      <c r="M88">
        <v>1.6870000000000001</v>
      </c>
    </row>
    <row r="89" spans="1:13" x14ac:dyDescent="0.25">
      <c r="A89" t="s">
        <v>28</v>
      </c>
      <c r="B89" t="s">
        <v>558</v>
      </c>
      <c r="C89">
        <v>0</v>
      </c>
      <c r="D89">
        <v>0</v>
      </c>
      <c r="E89">
        <v>0</v>
      </c>
      <c r="F89">
        <v>0</v>
      </c>
      <c r="G89">
        <v>0</v>
      </c>
      <c r="H89">
        <v>0</v>
      </c>
      <c r="I89">
        <v>0</v>
      </c>
      <c r="J89">
        <v>0</v>
      </c>
      <c r="K89">
        <v>0</v>
      </c>
      <c r="L89">
        <v>0</v>
      </c>
      <c r="M89">
        <v>0</v>
      </c>
    </row>
    <row r="90" spans="1:13" x14ac:dyDescent="0.25">
      <c r="A90" t="s">
        <v>28</v>
      </c>
      <c r="B90" t="s">
        <v>97</v>
      </c>
      <c r="C90">
        <v>0</v>
      </c>
      <c r="D90">
        <v>0</v>
      </c>
      <c r="E90">
        <v>1048</v>
      </c>
      <c r="F90">
        <v>0</v>
      </c>
      <c r="G90">
        <v>0</v>
      </c>
      <c r="H90">
        <v>1048</v>
      </c>
      <c r="I90">
        <v>62.015999999999998</v>
      </c>
      <c r="J90">
        <v>0</v>
      </c>
      <c r="K90">
        <v>0</v>
      </c>
      <c r="L90">
        <v>1110.0160000000001</v>
      </c>
      <c r="M90">
        <v>62.015999999999998</v>
      </c>
    </row>
    <row r="91" spans="1:13" x14ac:dyDescent="0.25">
      <c r="A91" t="s">
        <v>28</v>
      </c>
      <c r="B91" t="s">
        <v>109</v>
      </c>
      <c r="C91">
        <v>36.877000000000002</v>
      </c>
      <c r="D91">
        <v>23.885000000000002</v>
      </c>
      <c r="E91">
        <v>161</v>
      </c>
      <c r="F91">
        <v>0</v>
      </c>
      <c r="G91">
        <v>0</v>
      </c>
      <c r="H91">
        <v>221.762</v>
      </c>
      <c r="I91">
        <v>7.5490000000000004</v>
      </c>
      <c r="J91">
        <v>0</v>
      </c>
      <c r="K91">
        <v>0</v>
      </c>
      <c r="L91">
        <v>229.31100000000001</v>
      </c>
      <c r="M91">
        <v>7.5490000000000004</v>
      </c>
    </row>
    <row r="92" spans="1:13" x14ac:dyDescent="0.25">
      <c r="A92" t="s">
        <v>28</v>
      </c>
      <c r="B92" t="s">
        <v>118</v>
      </c>
      <c r="C92">
        <v>22.899000000000001</v>
      </c>
      <c r="D92">
        <v>0</v>
      </c>
      <c r="E92">
        <v>0</v>
      </c>
      <c r="F92">
        <v>0</v>
      </c>
      <c r="G92">
        <v>0</v>
      </c>
      <c r="H92">
        <v>22.899000000000001</v>
      </c>
      <c r="I92">
        <v>0.24</v>
      </c>
      <c r="J92">
        <v>0</v>
      </c>
      <c r="K92">
        <v>0</v>
      </c>
      <c r="L92">
        <v>23.138999999999999</v>
      </c>
      <c r="M92">
        <v>0.24</v>
      </c>
    </row>
    <row r="93" spans="1:13" x14ac:dyDescent="0.25">
      <c r="A93" t="s">
        <v>28</v>
      </c>
      <c r="B93" t="s">
        <v>121</v>
      </c>
      <c r="C93">
        <v>0</v>
      </c>
      <c r="D93">
        <v>0</v>
      </c>
      <c r="E93">
        <v>0</v>
      </c>
      <c r="F93">
        <v>0</v>
      </c>
      <c r="G93">
        <v>0</v>
      </c>
      <c r="H93">
        <v>0</v>
      </c>
      <c r="I93">
        <v>0</v>
      </c>
      <c r="J93">
        <v>0</v>
      </c>
      <c r="K93">
        <v>0</v>
      </c>
      <c r="L93">
        <v>0</v>
      </c>
      <c r="M93">
        <v>0</v>
      </c>
    </row>
    <row r="94" spans="1:13" x14ac:dyDescent="0.25">
      <c r="A94" t="s">
        <v>28</v>
      </c>
      <c r="B94" t="s">
        <v>120</v>
      </c>
      <c r="C94">
        <v>0</v>
      </c>
      <c r="D94">
        <v>0</v>
      </c>
      <c r="E94">
        <v>1.6</v>
      </c>
      <c r="F94">
        <v>0</v>
      </c>
      <c r="G94">
        <v>0</v>
      </c>
      <c r="H94">
        <v>1.6</v>
      </c>
      <c r="I94">
        <v>1E-3</v>
      </c>
      <c r="J94">
        <v>0</v>
      </c>
      <c r="K94">
        <v>0</v>
      </c>
      <c r="L94">
        <v>1.601</v>
      </c>
      <c r="M94">
        <v>1E-3</v>
      </c>
    </row>
    <row r="95" spans="1:13" x14ac:dyDescent="0.25">
      <c r="A95" t="s">
        <v>28</v>
      </c>
      <c r="B95" t="s">
        <v>119</v>
      </c>
      <c r="C95">
        <v>0</v>
      </c>
      <c r="D95">
        <v>0</v>
      </c>
      <c r="E95">
        <v>0</v>
      </c>
      <c r="F95">
        <v>0</v>
      </c>
      <c r="G95">
        <v>0</v>
      </c>
      <c r="H95">
        <v>0</v>
      </c>
      <c r="I95">
        <v>0</v>
      </c>
      <c r="J95">
        <v>-0.5</v>
      </c>
      <c r="K95">
        <v>0</v>
      </c>
      <c r="L95">
        <v>-0.5</v>
      </c>
      <c r="M95">
        <v>-0.5</v>
      </c>
    </row>
    <row r="96" spans="1:13" x14ac:dyDescent="0.25">
      <c r="A96" t="s">
        <v>28</v>
      </c>
      <c r="B96" t="s">
        <v>116</v>
      </c>
      <c r="C96">
        <v>88.753</v>
      </c>
      <c r="D96">
        <v>0</v>
      </c>
      <c r="E96">
        <v>0</v>
      </c>
      <c r="F96">
        <v>0</v>
      </c>
      <c r="G96">
        <v>0</v>
      </c>
      <c r="H96">
        <v>88.753</v>
      </c>
      <c r="I96">
        <v>6.0000000000000001E-3</v>
      </c>
      <c r="J96">
        <v>0</v>
      </c>
      <c r="K96">
        <v>0</v>
      </c>
      <c r="L96">
        <v>88.759</v>
      </c>
      <c r="M96">
        <v>6.0000000000000001E-3</v>
      </c>
    </row>
    <row r="97" spans="1:13" x14ac:dyDescent="0.25">
      <c r="A97" t="s">
        <v>28</v>
      </c>
      <c r="B97" t="s">
        <v>113</v>
      </c>
      <c r="C97">
        <v>89.722999999999999</v>
      </c>
      <c r="D97">
        <v>0</v>
      </c>
      <c r="E97">
        <v>47.6</v>
      </c>
      <c r="F97">
        <v>0</v>
      </c>
      <c r="G97">
        <v>0</v>
      </c>
      <c r="H97">
        <v>137.32300000000001</v>
      </c>
      <c r="I97">
        <v>5.8250000000000002</v>
      </c>
      <c r="J97">
        <v>0</v>
      </c>
      <c r="K97">
        <v>0</v>
      </c>
      <c r="L97">
        <v>143.148</v>
      </c>
      <c r="M97">
        <v>5.8250000000000002</v>
      </c>
    </row>
    <row r="98" spans="1:13" x14ac:dyDescent="0.25">
      <c r="A98" t="s">
        <v>28</v>
      </c>
      <c r="B98" t="s">
        <v>102</v>
      </c>
      <c r="C98">
        <v>0</v>
      </c>
      <c r="D98">
        <v>0</v>
      </c>
      <c r="E98">
        <v>161</v>
      </c>
      <c r="F98">
        <v>0</v>
      </c>
      <c r="G98">
        <v>0</v>
      </c>
      <c r="H98">
        <v>161</v>
      </c>
      <c r="I98">
        <v>4.7210000000000001</v>
      </c>
      <c r="J98">
        <v>0</v>
      </c>
      <c r="K98">
        <v>0</v>
      </c>
      <c r="L98">
        <v>165.721</v>
      </c>
      <c r="M98">
        <v>4.7210000000000001</v>
      </c>
    </row>
    <row r="99" spans="1:13" x14ac:dyDescent="0.25">
      <c r="A99" t="s">
        <v>28</v>
      </c>
      <c r="B99" t="s">
        <v>101</v>
      </c>
      <c r="C99">
        <v>0</v>
      </c>
      <c r="D99">
        <v>0</v>
      </c>
      <c r="E99">
        <v>90.100000000000009</v>
      </c>
      <c r="F99">
        <v>0</v>
      </c>
      <c r="G99">
        <v>0</v>
      </c>
      <c r="H99">
        <v>90.100000000000009</v>
      </c>
      <c r="I99">
        <v>0.217</v>
      </c>
      <c r="J99">
        <v>0</v>
      </c>
      <c r="K99">
        <v>0</v>
      </c>
      <c r="L99">
        <v>90.316999999999993</v>
      </c>
      <c r="M99">
        <v>0.217</v>
      </c>
    </row>
    <row r="100" spans="1:13" x14ac:dyDescent="0.25">
      <c r="A100" t="s">
        <v>28</v>
      </c>
      <c r="B100" t="s">
        <v>95</v>
      </c>
      <c r="C100">
        <v>88.4</v>
      </c>
      <c r="D100">
        <v>0</v>
      </c>
      <c r="E100">
        <v>6485</v>
      </c>
      <c r="F100">
        <v>0</v>
      </c>
      <c r="G100">
        <v>0</v>
      </c>
      <c r="H100">
        <v>6573.4</v>
      </c>
      <c r="I100">
        <v>299.45299999999997</v>
      </c>
      <c r="J100">
        <v>0</v>
      </c>
      <c r="K100">
        <v>0</v>
      </c>
      <c r="L100">
        <v>6872.8530000000001</v>
      </c>
      <c r="M100">
        <v>299.45299999999997</v>
      </c>
    </row>
    <row r="101" spans="1:13" x14ac:dyDescent="0.25">
      <c r="A101" t="s">
        <v>28</v>
      </c>
      <c r="B101" t="s">
        <v>98</v>
      </c>
      <c r="C101">
        <v>5.7350000000000003</v>
      </c>
      <c r="D101">
        <v>0</v>
      </c>
      <c r="E101">
        <v>4085.1</v>
      </c>
      <c r="F101">
        <v>0</v>
      </c>
      <c r="G101">
        <v>0</v>
      </c>
      <c r="H101">
        <v>4090.835</v>
      </c>
      <c r="I101">
        <v>124.654</v>
      </c>
      <c r="J101">
        <v>0</v>
      </c>
      <c r="K101">
        <v>0</v>
      </c>
      <c r="L101">
        <v>4215.4889999999996</v>
      </c>
      <c r="M101">
        <v>124.654</v>
      </c>
    </row>
    <row r="102" spans="1:13" x14ac:dyDescent="0.25">
      <c r="A102" t="s">
        <v>28</v>
      </c>
      <c r="B102" t="s">
        <v>112</v>
      </c>
      <c r="C102">
        <v>8.2050000000000001</v>
      </c>
      <c r="D102">
        <v>0</v>
      </c>
      <c r="E102">
        <v>6.2</v>
      </c>
      <c r="F102">
        <v>0</v>
      </c>
      <c r="G102">
        <v>0</v>
      </c>
      <c r="H102">
        <v>14.405000000000001</v>
      </c>
      <c r="I102">
        <v>4.0000000000000001E-3</v>
      </c>
      <c r="J102">
        <v>0</v>
      </c>
      <c r="K102">
        <v>0</v>
      </c>
      <c r="L102">
        <v>14.409000000000001</v>
      </c>
      <c r="M102">
        <v>4.0000000000000001E-3</v>
      </c>
    </row>
    <row r="103" spans="1:13" x14ac:dyDescent="0.25">
      <c r="A103" t="s">
        <v>28</v>
      </c>
      <c r="B103" t="s">
        <v>129</v>
      </c>
      <c r="C103">
        <v>0</v>
      </c>
      <c r="D103">
        <v>0</v>
      </c>
      <c r="E103">
        <v>40.199999999999996</v>
      </c>
      <c r="F103">
        <v>0</v>
      </c>
      <c r="G103">
        <v>0</v>
      </c>
      <c r="H103">
        <v>40.199999999999996</v>
      </c>
      <c r="I103">
        <v>0</v>
      </c>
      <c r="J103">
        <v>0</v>
      </c>
      <c r="K103">
        <v>0</v>
      </c>
      <c r="L103">
        <v>40.200000000000003</v>
      </c>
      <c r="M103">
        <v>0</v>
      </c>
    </row>
    <row r="104" spans="1:13" x14ac:dyDescent="0.25">
      <c r="A104" t="s">
        <v>28</v>
      </c>
      <c r="B104" t="s">
        <v>100</v>
      </c>
      <c r="C104">
        <v>62.55</v>
      </c>
      <c r="D104">
        <v>0</v>
      </c>
      <c r="E104">
        <v>67.2</v>
      </c>
      <c r="F104">
        <v>0</v>
      </c>
      <c r="G104">
        <v>0</v>
      </c>
      <c r="H104">
        <v>129.75</v>
      </c>
      <c r="I104">
        <v>0.57099999999999995</v>
      </c>
      <c r="J104">
        <v>0</v>
      </c>
      <c r="K104">
        <v>0</v>
      </c>
      <c r="L104">
        <v>130.321</v>
      </c>
      <c r="M104">
        <v>0.57099999999999995</v>
      </c>
    </row>
    <row r="105" spans="1:13" x14ac:dyDescent="0.25">
      <c r="A105" t="s">
        <v>28</v>
      </c>
      <c r="B105" t="s">
        <v>114</v>
      </c>
      <c r="C105">
        <v>0</v>
      </c>
      <c r="D105">
        <v>0</v>
      </c>
      <c r="E105">
        <v>0</v>
      </c>
      <c r="F105">
        <v>0</v>
      </c>
      <c r="G105">
        <v>0</v>
      </c>
      <c r="H105">
        <v>0</v>
      </c>
      <c r="I105">
        <v>0</v>
      </c>
      <c r="J105">
        <v>0</v>
      </c>
      <c r="K105">
        <v>0</v>
      </c>
      <c r="L105">
        <v>0</v>
      </c>
      <c r="M105">
        <v>0</v>
      </c>
    </row>
    <row r="106" spans="1:13" x14ac:dyDescent="0.25">
      <c r="A106" t="s">
        <v>28</v>
      </c>
      <c r="B106" t="s">
        <v>107</v>
      </c>
      <c r="C106">
        <v>202.29599999999999</v>
      </c>
      <c r="D106">
        <v>0</v>
      </c>
      <c r="E106">
        <v>30.3</v>
      </c>
      <c r="F106">
        <v>0</v>
      </c>
      <c r="G106">
        <v>0</v>
      </c>
      <c r="H106">
        <v>232.596</v>
      </c>
      <c r="I106">
        <v>2.1579999999999999</v>
      </c>
      <c r="J106">
        <v>0</v>
      </c>
      <c r="K106">
        <v>0</v>
      </c>
      <c r="L106">
        <v>234.75399999999999</v>
      </c>
      <c r="M106">
        <v>2.1579999999999999</v>
      </c>
    </row>
    <row r="107" spans="1:13" x14ac:dyDescent="0.25">
      <c r="A107" t="s">
        <v>33</v>
      </c>
      <c r="B107" s="17" t="s">
        <v>123</v>
      </c>
      <c r="C107">
        <v>2.6320000000000001</v>
      </c>
      <c r="D107">
        <v>0</v>
      </c>
      <c r="E107">
        <v>0</v>
      </c>
      <c r="F107">
        <v>0</v>
      </c>
      <c r="G107">
        <v>0</v>
      </c>
      <c r="H107">
        <v>2.6320000000000001</v>
      </c>
      <c r="I107">
        <v>0</v>
      </c>
      <c r="J107">
        <v>0</v>
      </c>
      <c r="K107">
        <v>0</v>
      </c>
      <c r="L107">
        <v>2.6320000000000001</v>
      </c>
      <c r="M107">
        <v>0</v>
      </c>
    </row>
    <row r="108" spans="1:13" x14ac:dyDescent="0.25">
      <c r="A108" t="s">
        <v>33</v>
      </c>
      <c r="B108" s="17" t="s">
        <v>126</v>
      </c>
      <c r="C108">
        <v>0</v>
      </c>
      <c r="D108">
        <v>3</v>
      </c>
      <c r="E108">
        <v>0</v>
      </c>
      <c r="F108">
        <v>0</v>
      </c>
      <c r="G108">
        <v>0</v>
      </c>
      <c r="H108">
        <v>3</v>
      </c>
      <c r="I108">
        <v>0</v>
      </c>
      <c r="J108">
        <v>0</v>
      </c>
      <c r="K108">
        <v>0</v>
      </c>
      <c r="L108">
        <v>3</v>
      </c>
      <c r="M108">
        <v>0</v>
      </c>
    </row>
    <row r="109" spans="1:13" x14ac:dyDescent="0.25">
      <c r="A109" t="s">
        <v>33</v>
      </c>
      <c r="B109" s="17" t="s">
        <v>125</v>
      </c>
      <c r="C109">
        <v>0</v>
      </c>
      <c r="D109">
        <v>0</v>
      </c>
      <c r="E109">
        <v>1.6</v>
      </c>
      <c r="F109">
        <v>0</v>
      </c>
      <c r="G109">
        <v>0</v>
      </c>
      <c r="H109">
        <v>1.6</v>
      </c>
      <c r="I109">
        <v>0</v>
      </c>
      <c r="J109">
        <v>0</v>
      </c>
      <c r="K109">
        <v>0</v>
      </c>
      <c r="L109">
        <v>1.6</v>
      </c>
      <c r="M109">
        <v>0</v>
      </c>
    </row>
    <row r="110" spans="1:13" x14ac:dyDescent="0.25">
      <c r="A110" t="s">
        <v>33</v>
      </c>
      <c r="B110" s="17" t="s">
        <v>124</v>
      </c>
      <c r="C110">
        <v>0</v>
      </c>
      <c r="D110">
        <v>0</v>
      </c>
      <c r="E110">
        <v>0</v>
      </c>
      <c r="F110">
        <v>0.33300000000000002</v>
      </c>
      <c r="G110">
        <v>0</v>
      </c>
      <c r="H110">
        <v>0.33300000000000002</v>
      </c>
      <c r="I110">
        <v>0</v>
      </c>
      <c r="J110">
        <v>0</v>
      </c>
      <c r="K110">
        <v>0</v>
      </c>
      <c r="L110">
        <v>0.33300000000000002</v>
      </c>
      <c r="M110">
        <v>0</v>
      </c>
    </row>
    <row r="111" spans="1:13" x14ac:dyDescent="0.25">
      <c r="A111" t="s">
        <v>33</v>
      </c>
      <c r="B111" t="s">
        <v>96</v>
      </c>
      <c r="C111">
        <v>216.09899999999999</v>
      </c>
      <c r="D111">
        <v>0</v>
      </c>
      <c r="E111">
        <v>218.20000000000002</v>
      </c>
      <c r="F111">
        <v>0</v>
      </c>
      <c r="G111">
        <v>0</v>
      </c>
      <c r="H111">
        <v>434.29899999999998</v>
      </c>
      <c r="I111">
        <v>41.484000000000002</v>
      </c>
      <c r="J111">
        <v>0</v>
      </c>
      <c r="K111">
        <v>0</v>
      </c>
      <c r="L111">
        <v>475.78300000000002</v>
      </c>
      <c r="M111">
        <v>41.484000000000002</v>
      </c>
    </row>
    <row r="112" spans="1:13" x14ac:dyDescent="0.25">
      <c r="A112" t="s">
        <v>33</v>
      </c>
      <c r="B112" t="s">
        <v>105</v>
      </c>
      <c r="C112">
        <v>110.996</v>
      </c>
      <c r="D112">
        <v>0</v>
      </c>
      <c r="E112">
        <v>25.1</v>
      </c>
      <c r="F112">
        <v>0</v>
      </c>
      <c r="G112">
        <v>0</v>
      </c>
      <c r="H112">
        <v>136.096</v>
      </c>
      <c r="I112">
        <v>2.129</v>
      </c>
      <c r="J112">
        <v>0</v>
      </c>
      <c r="K112">
        <v>0</v>
      </c>
      <c r="L112">
        <v>138.22499999999999</v>
      </c>
      <c r="M112">
        <v>2.129</v>
      </c>
    </row>
    <row r="113" spans="1:13" x14ac:dyDescent="0.25">
      <c r="A113" t="s">
        <v>33</v>
      </c>
      <c r="B113" t="s">
        <v>110</v>
      </c>
      <c r="C113">
        <v>0</v>
      </c>
      <c r="D113">
        <v>66.179000000000002</v>
      </c>
      <c r="E113">
        <v>0</v>
      </c>
      <c r="F113">
        <v>0</v>
      </c>
      <c r="G113">
        <v>0</v>
      </c>
      <c r="H113">
        <v>66.179000000000002</v>
      </c>
      <c r="I113">
        <v>9.0999999999999998E-2</v>
      </c>
      <c r="J113">
        <v>0</v>
      </c>
      <c r="K113">
        <v>0</v>
      </c>
      <c r="L113">
        <v>66.27</v>
      </c>
      <c r="M113">
        <v>9.0999999999999998E-2</v>
      </c>
    </row>
    <row r="114" spans="1:13" x14ac:dyDescent="0.25">
      <c r="A114" t="s">
        <v>33</v>
      </c>
      <c r="B114" t="s">
        <v>111</v>
      </c>
      <c r="C114">
        <v>165.26</v>
      </c>
      <c r="D114">
        <v>0</v>
      </c>
      <c r="E114">
        <v>0.9</v>
      </c>
      <c r="F114">
        <v>0</v>
      </c>
      <c r="G114">
        <v>0</v>
      </c>
      <c r="H114">
        <v>166.16</v>
      </c>
      <c r="I114">
        <v>0</v>
      </c>
      <c r="J114">
        <v>0</v>
      </c>
      <c r="K114">
        <v>0</v>
      </c>
      <c r="L114">
        <v>166.16</v>
      </c>
      <c r="M114">
        <v>0</v>
      </c>
    </row>
    <row r="115" spans="1:13" x14ac:dyDescent="0.25">
      <c r="A115" t="s">
        <v>33</v>
      </c>
      <c r="B115" t="s">
        <v>106</v>
      </c>
      <c r="C115">
        <v>409.03899999999999</v>
      </c>
      <c r="D115">
        <v>0</v>
      </c>
      <c r="E115">
        <v>137.5</v>
      </c>
      <c r="F115">
        <v>0</v>
      </c>
      <c r="G115">
        <v>0</v>
      </c>
      <c r="H115">
        <v>546.53899999999999</v>
      </c>
      <c r="I115">
        <v>16.327000000000002</v>
      </c>
      <c r="J115">
        <v>0</v>
      </c>
      <c r="K115">
        <v>0</v>
      </c>
      <c r="L115">
        <v>562.86599999999999</v>
      </c>
      <c r="M115">
        <v>16.327000000000002</v>
      </c>
    </row>
    <row r="116" spans="1:13" x14ac:dyDescent="0.25">
      <c r="A116" t="s">
        <v>33</v>
      </c>
      <c r="B116" t="s">
        <v>99</v>
      </c>
      <c r="C116">
        <v>1.0960000000000001</v>
      </c>
      <c r="D116">
        <v>0</v>
      </c>
      <c r="E116">
        <v>4.7</v>
      </c>
      <c r="F116">
        <v>0</v>
      </c>
      <c r="G116">
        <v>0</v>
      </c>
      <c r="H116">
        <v>5.7960000000000003</v>
      </c>
      <c r="I116">
        <v>0.27400000000000002</v>
      </c>
      <c r="J116">
        <v>0</v>
      </c>
      <c r="K116">
        <v>0</v>
      </c>
      <c r="L116">
        <v>6.07</v>
      </c>
      <c r="M116">
        <v>0.27400000000000002</v>
      </c>
    </row>
    <row r="117" spans="1:13" x14ac:dyDescent="0.25">
      <c r="A117" t="s">
        <v>33</v>
      </c>
      <c r="B117" t="s">
        <v>108</v>
      </c>
      <c r="C117">
        <v>28.091000000000001</v>
      </c>
      <c r="D117">
        <v>0</v>
      </c>
      <c r="E117">
        <v>0</v>
      </c>
      <c r="F117">
        <v>0</v>
      </c>
      <c r="G117">
        <v>0</v>
      </c>
      <c r="H117">
        <v>28.091000000000001</v>
      </c>
      <c r="I117">
        <v>0</v>
      </c>
      <c r="J117">
        <v>0</v>
      </c>
      <c r="K117">
        <v>0</v>
      </c>
      <c r="L117">
        <v>28.091000000000001</v>
      </c>
      <c r="M117">
        <v>0</v>
      </c>
    </row>
    <row r="118" spans="1:13" x14ac:dyDescent="0.25">
      <c r="A118" t="s">
        <v>33</v>
      </c>
      <c r="B118" t="s">
        <v>234</v>
      </c>
      <c r="C118">
        <v>0</v>
      </c>
      <c r="D118">
        <v>0</v>
      </c>
      <c r="E118">
        <v>0</v>
      </c>
      <c r="F118">
        <v>0</v>
      </c>
      <c r="G118">
        <v>0</v>
      </c>
      <c r="H118">
        <v>0</v>
      </c>
      <c r="I118">
        <v>0</v>
      </c>
      <c r="J118">
        <v>0</v>
      </c>
      <c r="K118">
        <v>0</v>
      </c>
      <c r="L118">
        <v>0</v>
      </c>
      <c r="M118">
        <v>0</v>
      </c>
    </row>
    <row r="119" spans="1:13" x14ac:dyDescent="0.25">
      <c r="A119" t="s">
        <v>33</v>
      </c>
      <c r="B119" t="s">
        <v>115</v>
      </c>
      <c r="C119">
        <v>1.37</v>
      </c>
      <c r="D119">
        <v>0</v>
      </c>
      <c r="E119">
        <v>0</v>
      </c>
      <c r="F119">
        <v>0</v>
      </c>
      <c r="G119">
        <v>0</v>
      </c>
      <c r="H119">
        <v>1.37</v>
      </c>
      <c r="I119">
        <v>0</v>
      </c>
      <c r="J119">
        <v>0</v>
      </c>
      <c r="K119">
        <v>0</v>
      </c>
      <c r="L119">
        <v>1.37</v>
      </c>
      <c r="M119">
        <v>0</v>
      </c>
    </row>
    <row r="120" spans="1:13" x14ac:dyDescent="0.25">
      <c r="A120" t="s">
        <v>33</v>
      </c>
      <c r="B120" t="s">
        <v>117</v>
      </c>
      <c r="C120">
        <v>2.4670000000000001</v>
      </c>
      <c r="D120">
        <v>0</v>
      </c>
      <c r="E120">
        <v>0</v>
      </c>
      <c r="F120">
        <v>0</v>
      </c>
      <c r="G120">
        <v>0</v>
      </c>
      <c r="H120">
        <v>2.4670000000000001</v>
      </c>
      <c r="I120">
        <v>0</v>
      </c>
      <c r="J120">
        <v>0</v>
      </c>
      <c r="K120">
        <v>0</v>
      </c>
      <c r="L120">
        <v>2.4670000000000001</v>
      </c>
      <c r="M120">
        <v>0</v>
      </c>
    </row>
    <row r="121" spans="1:13" x14ac:dyDescent="0.25">
      <c r="A121" t="s">
        <v>33</v>
      </c>
      <c r="B121" t="s">
        <v>103</v>
      </c>
      <c r="C121">
        <v>0</v>
      </c>
      <c r="D121">
        <v>0</v>
      </c>
      <c r="E121">
        <v>1.3</v>
      </c>
      <c r="F121">
        <v>0</v>
      </c>
      <c r="G121">
        <v>0</v>
      </c>
      <c r="H121">
        <v>1.3</v>
      </c>
      <c r="I121">
        <v>0</v>
      </c>
      <c r="J121">
        <v>0</v>
      </c>
      <c r="K121">
        <v>0</v>
      </c>
      <c r="L121">
        <v>1.3</v>
      </c>
      <c r="M121">
        <v>0</v>
      </c>
    </row>
    <row r="122" spans="1:13" x14ac:dyDescent="0.25">
      <c r="A122" t="s">
        <v>33</v>
      </c>
      <c r="B122" t="s">
        <v>328</v>
      </c>
      <c r="C122">
        <v>0</v>
      </c>
      <c r="D122">
        <v>0</v>
      </c>
      <c r="E122">
        <v>0</v>
      </c>
      <c r="F122">
        <v>0</v>
      </c>
      <c r="G122">
        <v>0</v>
      </c>
      <c r="H122">
        <v>0</v>
      </c>
      <c r="I122">
        <v>0</v>
      </c>
      <c r="J122">
        <v>0</v>
      </c>
      <c r="K122">
        <v>0</v>
      </c>
      <c r="L122">
        <v>0</v>
      </c>
      <c r="M122">
        <v>0</v>
      </c>
    </row>
    <row r="123" spans="1:13" x14ac:dyDescent="0.25">
      <c r="A123" t="s">
        <v>33</v>
      </c>
      <c r="B123" t="s">
        <v>104</v>
      </c>
      <c r="C123">
        <v>0</v>
      </c>
      <c r="D123">
        <v>0</v>
      </c>
      <c r="E123">
        <v>45.9</v>
      </c>
      <c r="F123">
        <v>0</v>
      </c>
      <c r="G123">
        <v>0</v>
      </c>
      <c r="H123">
        <v>45.9</v>
      </c>
      <c r="I123">
        <v>2.1000000000000001E-2</v>
      </c>
      <c r="J123">
        <v>0</v>
      </c>
      <c r="K123">
        <v>0</v>
      </c>
      <c r="L123">
        <v>45.920999999999999</v>
      </c>
      <c r="M123">
        <v>2.1000000000000001E-2</v>
      </c>
    </row>
    <row r="124" spans="1:13" x14ac:dyDescent="0.25">
      <c r="A124" t="s">
        <v>33</v>
      </c>
      <c r="B124" t="s">
        <v>558</v>
      </c>
      <c r="C124">
        <v>0</v>
      </c>
      <c r="D124">
        <v>0</v>
      </c>
      <c r="E124">
        <v>0</v>
      </c>
      <c r="F124">
        <v>0</v>
      </c>
      <c r="G124">
        <v>0</v>
      </c>
      <c r="H124">
        <v>0</v>
      </c>
      <c r="I124">
        <v>0</v>
      </c>
      <c r="J124">
        <v>0</v>
      </c>
      <c r="K124">
        <v>0</v>
      </c>
      <c r="L124">
        <v>0</v>
      </c>
      <c r="M124">
        <v>0</v>
      </c>
    </row>
    <row r="125" spans="1:13" x14ac:dyDescent="0.25">
      <c r="A125" t="s">
        <v>33</v>
      </c>
      <c r="B125" t="s">
        <v>97</v>
      </c>
      <c r="C125">
        <v>0</v>
      </c>
      <c r="D125">
        <v>0</v>
      </c>
      <c r="E125">
        <v>89.4</v>
      </c>
      <c r="F125">
        <v>0</v>
      </c>
      <c r="G125">
        <v>0</v>
      </c>
      <c r="H125">
        <v>89.4</v>
      </c>
      <c r="I125">
        <v>6.6269999999999998</v>
      </c>
      <c r="J125">
        <v>0</v>
      </c>
      <c r="K125">
        <v>0</v>
      </c>
      <c r="L125">
        <v>96.027000000000001</v>
      </c>
      <c r="M125">
        <v>6.6269999999999998</v>
      </c>
    </row>
    <row r="126" spans="1:13" x14ac:dyDescent="0.25">
      <c r="A126" t="s">
        <v>33</v>
      </c>
      <c r="B126" t="s">
        <v>109</v>
      </c>
      <c r="C126">
        <v>0.41099999999999998</v>
      </c>
      <c r="D126">
        <v>80.721000000000004</v>
      </c>
      <c r="E126">
        <v>95</v>
      </c>
      <c r="F126">
        <v>0</v>
      </c>
      <c r="G126">
        <v>0</v>
      </c>
      <c r="H126">
        <v>176.13200000000001</v>
      </c>
      <c r="I126">
        <v>3.2650000000000001</v>
      </c>
      <c r="J126">
        <v>0</v>
      </c>
      <c r="K126">
        <v>0</v>
      </c>
      <c r="L126">
        <v>179.39699999999999</v>
      </c>
      <c r="M126">
        <v>3.2650000000000001</v>
      </c>
    </row>
    <row r="127" spans="1:13" x14ac:dyDescent="0.25">
      <c r="A127" t="s">
        <v>33</v>
      </c>
      <c r="B127" t="s">
        <v>118</v>
      </c>
      <c r="C127">
        <v>18.670999999999999</v>
      </c>
      <c r="D127">
        <v>0</v>
      </c>
      <c r="E127">
        <v>0</v>
      </c>
      <c r="F127">
        <v>0</v>
      </c>
      <c r="G127">
        <v>0</v>
      </c>
      <c r="H127">
        <v>18.670999999999999</v>
      </c>
      <c r="I127">
        <v>0</v>
      </c>
      <c r="J127">
        <v>0</v>
      </c>
      <c r="K127">
        <v>0</v>
      </c>
      <c r="L127">
        <v>18.670999999999999</v>
      </c>
      <c r="M127">
        <v>0</v>
      </c>
    </row>
    <row r="128" spans="1:13" x14ac:dyDescent="0.25">
      <c r="A128" t="s">
        <v>33</v>
      </c>
      <c r="B128" t="s">
        <v>121</v>
      </c>
      <c r="C128">
        <v>0</v>
      </c>
      <c r="D128">
        <v>0.3</v>
      </c>
      <c r="E128">
        <v>0</v>
      </c>
      <c r="F128">
        <v>0</v>
      </c>
      <c r="G128">
        <v>0</v>
      </c>
      <c r="H128">
        <v>0.3</v>
      </c>
      <c r="I128">
        <v>0</v>
      </c>
      <c r="J128">
        <v>0</v>
      </c>
      <c r="K128">
        <v>0</v>
      </c>
      <c r="L128">
        <v>0.3</v>
      </c>
      <c r="M128">
        <v>0</v>
      </c>
    </row>
    <row r="129" spans="1:13" x14ac:dyDescent="0.25">
      <c r="A129" t="s">
        <v>33</v>
      </c>
      <c r="B129" t="s">
        <v>120</v>
      </c>
      <c r="C129">
        <v>0</v>
      </c>
      <c r="D129">
        <v>0</v>
      </c>
      <c r="E129">
        <v>1</v>
      </c>
      <c r="F129">
        <v>0</v>
      </c>
      <c r="G129">
        <v>0</v>
      </c>
      <c r="H129">
        <v>1</v>
      </c>
      <c r="I129">
        <v>0</v>
      </c>
      <c r="J129">
        <v>0</v>
      </c>
      <c r="K129">
        <v>0</v>
      </c>
      <c r="L129">
        <v>1</v>
      </c>
      <c r="M129">
        <v>0</v>
      </c>
    </row>
    <row r="130" spans="1:13" x14ac:dyDescent="0.25">
      <c r="A130" t="s">
        <v>33</v>
      </c>
      <c r="B130" t="s">
        <v>119</v>
      </c>
      <c r="C130">
        <v>0</v>
      </c>
      <c r="D130">
        <v>0</v>
      </c>
      <c r="E130">
        <v>0</v>
      </c>
      <c r="F130">
        <v>0</v>
      </c>
      <c r="G130">
        <v>0</v>
      </c>
      <c r="H130">
        <v>0</v>
      </c>
      <c r="I130">
        <v>0</v>
      </c>
      <c r="J130">
        <v>0</v>
      </c>
      <c r="K130">
        <v>0</v>
      </c>
      <c r="L130">
        <v>0</v>
      </c>
      <c r="M130">
        <v>0</v>
      </c>
    </row>
    <row r="131" spans="1:13" x14ac:dyDescent="0.25">
      <c r="A131" t="s">
        <v>33</v>
      </c>
      <c r="B131" t="s">
        <v>116</v>
      </c>
      <c r="C131">
        <v>0.82199999999999995</v>
      </c>
      <c r="D131">
        <v>0</v>
      </c>
      <c r="E131">
        <v>0</v>
      </c>
      <c r="F131">
        <v>0</v>
      </c>
      <c r="G131">
        <v>0</v>
      </c>
      <c r="H131">
        <v>0.82199999999999995</v>
      </c>
      <c r="I131">
        <v>0</v>
      </c>
      <c r="J131">
        <v>0</v>
      </c>
      <c r="K131">
        <v>0</v>
      </c>
      <c r="L131">
        <v>0.82199999999999995</v>
      </c>
      <c r="M131">
        <v>0</v>
      </c>
    </row>
    <row r="132" spans="1:13" x14ac:dyDescent="0.25">
      <c r="A132" t="s">
        <v>33</v>
      </c>
      <c r="B132" t="s">
        <v>113</v>
      </c>
      <c r="C132">
        <v>1.37</v>
      </c>
      <c r="D132">
        <v>0</v>
      </c>
      <c r="E132">
        <v>5.9</v>
      </c>
      <c r="F132">
        <v>0</v>
      </c>
      <c r="G132">
        <v>0</v>
      </c>
      <c r="H132">
        <v>7.2700000000000005</v>
      </c>
      <c r="I132">
        <v>0</v>
      </c>
      <c r="J132">
        <v>0</v>
      </c>
      <c r="K132">
        <v>0</v>
      </c>
      <c r="L132">
        <v>7.27</v>
      </c>
      <c r="M132">
        <v>0</v>
      </c>
    </row>
    <row r="133" spans="1:13" x14ac:dyDescent="0.25">
      <c r="A133" t="s">
        <v>33</v>
      </c>
      <c r="B133" t="s">
        <v>102</v>
      </c>
      <c r="C133">
        <v>0</v>
      </c>
      <c r="D133">
        <v>0</v>
      </c>
      <c r="E133">
        <v>7.5</v>
      </c>
      <c r="F133">
        <v>0</v>
      </c>
      <c r="G133">
        <v>0</v>
      </c>
      <c r="H133">
        <v>7.5</v>
      </c>
      <c r="I133">
        <v>2.3170000000000002</v>
      </c>
      <c r="J133">
        <v>0</v>
      </c>
      <c r="K133">
        <v>0</v>
      </c>
      <c r="L133">
        <v>9.8170000000000002</v>
      </c>
      <c r="M133">
        <v>2.3170000000000002</v>
      </c>
    </row>
    <row r="134" spans="1:13" x14ac:dyDescent="0.25">
      <c r="A134" t="s">
        <v>33</v>
      </c>
      <c r="B134" t="s">
        <v>101</v>
      </c>
      <c r="C134">
        <v>0</v>
      </c>
      <c r="D134">
        <v>0</v>
      </c>
      <c r="E134">
        <v>12.3</v>
      </c>
      <c r="F134">
        <v>0</v>
      </c>
      <c r="G134">
        <v>0</v>
      </c>
      <c r="H134">
        <v>12.3</v>
      </c>
      <c r="I134">
        <v>1E-3</v>
      </c>
      <c r="J134">
        <v>0</v>
      </c>
      <c r="K134">
        <v>0</v>
      </c>
      <c r="L134">
        <v>12.301</v>
      </c>
      <c r="M134">
        <v>1E-3</v>
      </c>
    </row>
    <row r="135" spans="1:13" x14ac:dyDescent="0.25">
      <c r="A135" t="s">
        <v>33</v>
      </c>
      <c r="B135" t="s">
        <v>95</v>
      </c>
      <c r="C135">
        <v>9.7289999999999992</v>
      </c>
      <c r="D135">
        <v>0</v>
      </c>
      <c r="E135">
        <v>2563.5</v>
      </c>
      <c r="F135">
        <v>0</v>
      </c>
      <c r="G135">
        <v>0</v>
      </c>
      <c r="H135">
        <v>2573.2289999999998</v>
      </c>
      <c r="I135">
        <v>186.12</v>
      </c>
      <c r="J135">
        <v>0</v>
      </c>
      <c r="K135">
        <v>0</v>
      </c>
      <c r="L135">
        <v>2759.3490000000002</v>
      </c>
      <c r="M135">
        <v>186.12</v>
      </c>
    </row>
    <row r="136" spans="1:13" x14ac:dyDescent="0.25">
      <c r="A136" t="s">
        <v>33</v>
      </c>
      <c r="B136" t="s">
        <v>98</v>
      </c>
      <c r="C136">
        <v>0</v>
      </c>
      <c r="D136">
        <v>0</v>
      </c>
      <c r="E136">
        <v>357.5</v>
      </c>
      <c r="F136">
        <v>0</v>
      </c>
      <c r="G136">
        <v>0</v>
      </c>
      <c r="H136">
        <v>357.5</v>
      </c>
      <c r="I136">
        <v>5.4379999999999997</v>
      </c>
      <c r="J136">
        <v>0</v>
      </c>
      <c r="K136">
        <v>0</v>
      </c>
      <c r="L136">
        <v>362.93799999999999</v>
      </c>
      <c r="M136">
        <v>5.4379999999999997</v>
      </c>
    </row>
    <row r="137" spans="1:13" x14ac:dyDescent="0.25">
      <c r="A137" t="s">
        <v>33</v>
      </c>
      <c r="B137" t="s">
        <v>112</v>
      </c>
      <c r="C137">
        <v>3.5630000000000002</v>
      </c>
      <c r="D137">
        <v>0</v>
      </c>
      <c r="E137">
        <v>1.2</v>
      </c>
      <c r="F137">
        <v>0</v>
      </c>
      <c r="G137">
        <v>0</v>
      </c>
      <c r="H137">
        <v>4.7629999999999999</v>
      </c>
      <c r="I137">
        <v>0</v>
      </c>
      <c r="J137">
        <v>0</v>
      </c>
      <c r="K137">
        <v>0</v>
      </c>
      <c r="L137">
        <v>4.7629999999999999</v>
      </c>
      <c r="M137">
        <v>0</v>
      </c>
    </row>
    <row r="138" spans="1:13" x14ac:dyDescent="0.25">
      <c r="A138" t="s">
        <v>33</v>
      </c>
      <c r="B138" t="s">
        <v>129</v>
      </c>
      <c r="C138">
        <v>0</v>
      </c>
      <c r="D138">
        <v>0</v>
      </c>
      <c r="E138">
        <v>34.5</v>
      </c>
      <c r="F138">
        <v>0</v>
      </c>
      <c r="G138">
        <v>0</v>
      </c>
      <c r="H138">
        <v>34.5</v>
      </c>
      <c r="I138">
        <v>0</v>
      </c>
      <c r="J138">
        <v>0</v>
      </c>
      <c r="K138">
        <v>0</v>
      </c>
      <c r="L138">
        <v>34.5</v>
      </c>
      <c r="M138">
        <v>0</v>
      </c>
    </row>
    <row r="139" spans="1:13" x14ac:dyDescent="0.25">
      <c r="A139" t="s">
        <v>33</v>
      </c>
      <c r="B139" t="s">
        <v>100</v>
      </c>
      <c r="C139">
        <v>0.27400000000000002</v>
      </c>
      <c r="D139">
        <v>0</v>
      </c>
      <c r="E139">
        <v>62.8</v>
      </c>
      <c r="F139">
        <v>0</v>
      </c>
      <c r="G139">
        <v>0</v>
      </c>
      <c r="H139">
        <v>63.073999999999998</v>
      </c>
      <c r="I139">
        <v>7.0000000000000001E-3</v>
      </c>
      <c r="J139">
        <v>0</v>
      </c>
      <c r="K139">
        <v>0</v>
      </c>
      <c r="L139">
        <v>63.081000000000003</v>
      </c>
      <c r="M139">
        <v>7.0000000000000001E-3</v>
      </c>
    </row>
    <row r="140" spans="1:13" x14ac:dyDescent="0.25">
      <c r="A140" t="s">
        <v>33</v>
      </c>
      <c r="B140" t="s">
        <v>114</v>
      </c>
      <c r="C140">
        <v>114.55800000000001</v>
      </c>
      <c r="D140">
        <v>0</v>
      </c>
      <c r="E140">
        <v>0</v>
      </c>
      <c r="F140">
        <v>0</v>
      </c>
      <c r="G140">
        <v>0</v>
      </c>
      <c r="H140">
        <v>114.55800000000001</v>
      </c>
      <c r="I140">
        <v>0</v>
      </c>
      <c r="J140">
        <v>0</v>
      </c>
      <c r="K140">
        <v>0</v>
      </c>
      <c r="L140">
        <v>114.55800000000001</v>
      </c>
      <c r="M140">
        <v>0</v>
      </c>
    </row>
    <row r="141" spans="1:13" x14ac:dyDescent="0.25">
      <c r="A141" t="s">
        <v>33</v>
      </c>
      <c r="B141" t="s">
        <v>107</v>
      </c>
      <c r="C141">
        <v>30.558</v>
      </c>
      <c r="D141">
        <v>0</v>
      </c>
      <c r="E141">
        <v>7.7</v>
      </c>
      <c r="F141">
        <v>0</v>
      </c>
      <c r="G141">
        <v>0</v>
      </c>
      <c r="H141">
        <v>38.258000000000003</v>
      </c>
      <c r="I141">
        <v>0</v>
      </c>
      <c r="J141">
        <v>0</v>
      </c>
      <c r="K141">
        <v>0</v>
      </c>
      <c r="L141">
        <v>38.258000000000003</v>
      </c>
      <c r="M141">
        <v>0</v>
      </c>
    </row>
    <row r="142" spans="1:13" x14ac:dyDescent="0.25">
      <c r="A142" t="s">
        <v>140</v>
      </c>
      <c r="B142" s="17" t="s">
        <v>123</v>
      </c>
      <c r="C142">
        <v>0</v>
      </c>
      <c r="D142">
        <v>0</v>
      </c>
      <c r="E142">
        <v>0</v>
      </c>
      <c r="F142">
        <v>0</v>
      </c>
      <c r="G142">
        <v>0</v>
      </c>
      <c r="H142">
        <v>0</v>
      </c>
      <c r="I142">
        <v>0</v>
      </c>
      <c r="J142">
        <v>0</v>
      </c>
      <c r="K142">
        <v>0</v>
      </c>
      <c r="L142">
        <v>0</v>
      </c>
      <c r="M142">
        <v>0</v>
      </c>
    </row>
    <row r="143" spans="1:13" x14ac:dyDescent="0.25">
      <c r="A143" t="s">
        <v>140</v>
      </c>
      <c r="B143" s="17" t="s">
        <v>126</v>
      </c>
      <c r="C143">
        <v>0</v>
      </c>
      <c r="D143">
        <v>0</v>
      </c>
      <c r="E143">
        <v>0</v>
      </c>
      <c r="F143">
        <v>0</v>
      </c>
      <c r="G143">
        <v>0</v>
      </c>
      <c r="H143">
        <v>0</v>
      </c>
      <c r="I143">
        <v>0</v>
      </c>
      <c r="J143">
        <v>0</v>
      </c>
      <c r="K143">
        <v>0</v>
      </c>
      <c r="L143">
        <v>0</v>
      </c>
      <c r="M143">
        <v>0</v>
      </c>
    </row>
    <row r="144" spans="1:13" x14ac:dyDescent="0.25">
      <c r="A144" t="s">
        <v>140</v>
      </c>
      <c r="B144" s="17" t="s">
        <v>125</v>
      </c>
      <c r="C144">
        <v>0</v>
      </c>
      <c r="D144">
        <v>0</v>
      </c>
      <c r="E144">
        <v>0</v>
      </c>
      <c r="F144">
        <v>0</v>
      </c>
      <c r="G144">
        <v>0</v>
      </c>
      <c r="H144">
        <v>0</v>
      </c>
      <c r="I144">
        <v>0</v>
      </c>
      <c r="J144">
        <v>0</v>
      </c>
      <c r="K144">
        <v>0</v>
      </c>
      <c r="L144">
        <v>0</v>
      </c>
      <c r="M144">
        <v>0</v>
      </c>
    </row>
    <row r="145" spans="1:13" x14ac:dyDescent="0.25">
      <c r="A145" t="s">
        <v>140</v>
      </c>
      <c r="B145" s="17" t="s">
        <v>124</v>
      </c>
      <c r="C145">
        <v>0</v>
      </c>
      <c r="D145">
        <v>0</v>
      </c>
      <c r="E145">
        <v>0</v>
      </c>
      <c r="F145">
        <v>0</v>
      </c>
      <c r="G145">
        <v>0</v>
      </c>
      <c r="H145">
        <v>0</v>
      </c>
      <c r="I145">
        <v>0</v>
      </c>
      <c r="J145">
        <v>0</v>
      </c>
      <c r="K145">
        <v>0</v>
      </c>
      <c r="L145">
        <v>0</v>
      </c>
      <c r="M145">
        <v>0</v>
      </c>
    </row>
    <row r="146" spans="1:13" x14ac:dyDescent="0.25">
      <c r="A146" t="s">
        <v>140</v>
      </c>
      <c r="B146" t="s">
        <v>96</v>
      </c>
      <c r="C146">
        <v>2.89</v>
      </c>
      <c r="D146">
        <v>0</v>
      </c>
      <c r="E146">
        <v>0</v>
      </c>
      <c r="F146">
        <v>0</v>
      </c>
      <c r="G146">
        <v>0</v>
      </c>
      <c r="H146">
        <v>2.89</v>
      </c>
      <c r="I146">
        <v>0</v>
      </c>
      <c r="J146">
        <v>0</v>
      </c>
      <c r="K146">
        <v>0</v>
      </c>
      <c r="L146">
        <v>2.89</v>
      </c>
      <c r="M146">
        <v>0</v>
      </c>
    </row>
    <row r="147" spans="1:13" x14ac:dyDescent="0.25">
      <c r="A147" t="s">
        <v>140</v>
      </c>
      <c r="B147" t="s">
        <v>105</v>
      </c>
      <c r="C147">
        <v>0.113</v>
      </c>
      <c r="D147">
        <v>0</v>
      </c>
      <c r="E147">
        <v>0</v>
      </c>
      <c r="F147">
        <v>0</v>
      </c>
      <c r="G147">
        <v>0</v>
      </c>
      <c r="H147">
        <v>0.113</v>
      </c>
      <c r="I147">
        <v>0</v>
      </c>
      <c r="J147">
        <v>0</v>
      </c>
      <c r="K147">
        <v>0</v>
      </c>
      <c r="L147">
        <v>0.113</v>
      </c>
      <c r="M147">
        <v>0</v>
      </c>
    </row>
    <row r="148" spans="1:13" x14ac:dyDescent="0.25">
      <c r="A148" t="s">
        <v>140</v>
      </c>
      <c r="B148" t="s">
        <v>110</v>
      </c>
      <c r="C148">
        <v>0</v>
      </c>
      <c r="D148">
        <v>0</v>
      </c>
      <c r="E148">
        <v>0</v>
      </c>
      <c r="F148">
        <v>0</v>
      </c>
      <c r="G148">
        <v>0</v>
      </c>
      <c r="H148">
        <v>0</v>
      </c>
      <c r="I148">
        <v>0</v>
      </c>
      <c r="J148">
        <v>0</v>
      </c>
      <c r="K148">
        <v>0</v>
      </c>
      <c r="L148">
        <v>0</v>
      </c>
      <c r="M148">
        <v>0</v>
      </c>
    </row>
    <row r="149" spans="1:13" x14ac:dyDescent="0.25">
      <c r="A149" t="s">
        <v>140</v>
      </c>
      <c r="B149" t="s">
        <v>111</v>
      </c>
      <c r="C149">
        <v>3.4000000000000002E-2</v>
      </c>
      <c r="D149">
        <v>0</v>
      </c>
      <c r="E149">
        <v>0</v>
      </c>
      <c r="F149">
        <v>0</v>
      </c>
      <c r="G149">
        <v>0</v>
      </c>
      <c r="H149">
        <v>3.4000000000000002E-2</v>
      </c>
      <c r="I149">
        <v>0</v>
      </c>
      <c r="J149">
        <v>0</v>
      </c>
      <c r="K149">
        <v>0</v>
      </c>
      <c r="L149">
        <v>3.4000000000000002E-2</v>
      </c>
      <c r="M149">
        <v>0</v>
      </c>
    </row>
    <row r="150" spans="1:13" x14ac:dyDescent="0.25">
      <c r="A150" t="s">
        <v>140</v>
      </c>
      <c r="B150" t="s">
        <v>106</v>
      </c>
      <c r="C150">
        <v>8.67</v>
      </c>
      <c r="D150">
        <v>0</v>
      </c>
      <c r="E150">
        <v>0</v>
      </c>
      <c r="F150">
        <v>0</v>
      </c>
      <c r="G150">
        <v>0</v>
      </c>
      <c r="H150">
        <v>8.67</v>
      </c>
      <c r="I150">
        <v>0</v>
      </c>
      <c r="J150">
        <v>0</v>
      </c>
      <c r="K150">
        <v>0</v>
      </c>
      <c r="L150">
        <v>8.67</v>
      </c>
      <c r="M150">
        <v>0</v>
      </c>
    </row>
    <row r="151" spans="1:13" x14ac:dyDescent="0.25">
      <c r="A151" t="s">
        <v>140</v>
      </c>
      <c r="B151" t="s">
        <v>99</v>
      </c>
      <c r="C151">
        <v>0</v>
      </c>
      <c r="D151">
        <v>0</v>
      </c>
      <c r="E151">
        <v>0</v>
      </c>
      <c r="F151">
        <v>0</v>
      </c>
      <c r="G151">
        <v>0</v>
      </c>
      <c r="H151">
        <v>0</v>
      </c>
      <c r="I151">
        <v>0</v>
      </c>
      <c r="J151">
        <v>0</v>
      </c>
      <c r="K151">
        <v>0</v>
      </c>
      <c r="L151">
        <v>0</v>
      </c>
      <c r="M151">
        <v>0</v>
      </c>
    </row>
    <row r="152" spans="1:13" x14ac:dyDescent="0.25">
      <c r="A152" t="s">
        <v>140</v>
      </c>
      <c r="B152" t="s">
        <v>108</v>
      </c>
      <c r="C152">
        <v>1.0999999999999999E-2</v>
      </c>
      <c r="D152">
        <v>0</v>
      </c>
      <c r="E152">
        <v>0</v>
      </c>
      <c r="F152">
        <v>0</v>
      </c>
      <c r="G152">
        <v>0</v>
      </c>
      <c r="H152">
        <v>1.0999999999999999E-2</v>
      </c>
      <c r="I152">
        <v>0</v>
      </c>
      <c r="J152">
        <v>0</v>
      </c>
      <c r="K152">
        <v>0</v>
      </c>
      <c r="L152">
        <v>1.0999999999999999E-2</v>
      </c>
      <c r="M152">
        <v>0</v>
      </c>
    </row>
    <row r="153" spans="1:13" x14ac:dyDescent="0.25">
      <c r="A153" t="s">
        <v>140</v>
      </c>
      <c r="B153" t="s">
        <v>234</v>
      </c>
      <c r="C153">
        <v>0</v>
      </c>
      <c r="D153">
        <v>0</v>
      </c>
      <c r="E153">
        <v>0</v>
      </c>
      <c r="F153">
        <v>0</v>
      </c>
      <c r="G153">
        <v>0</v>
      </c>
      <c r="H153">
        <v>0</v>
      </c>
      <c r="I153">
        <v>0</v>
      </c>
      <c r="J153">
        <v>0</v>
      </c>
      <c r="K153">
        <v>0</v>
      </c>
      <c r="L153">
        <v>0</v>
      </c>
      <c r="M153">
        <v>0</v>
      </c>
    </row>
    <row r="154" spans="1:13" x14ac:dyDescent="0.25">
      <c r="A154" t="s">
        <v>140</v>
      </c>
      <c r="B154" t="s">
        <v>115</v>
      </c>
      <c r="C154">
        <v>0</v>
      </c>
      <c r="D154">
        <v>0</v>
      </c>
      <c r="E154">
        <v>0</v>
      </c>
      <c r="F154">
        <v>0</v>
      </c>
      <c r="G154">
        <v>0</v>
      </c>
      <c r="H154">
        <v>0</v>
      </c>
      <c r="I154">
        <v>0</v>
      </c>
      <c r="J154">
        <v>0</v>
      </c>
      <c r="K154">
        <v>0</v>
      </c>
      <c r="L154">
        <v>0</v>
      </c>
      <c r="M154">
        <v>0</v>
      </c>
    </row>
    <row r="155" spans="1:13" x14ac:dyDescent="0.25">
      <c r="A155" t="s">
        <v>140</v>
      </c>
      <c r="B155" t="s">
        <v>117</v>
      </c>
      <c r="C155">
        <v>0</v>
      </c>
      <c r="D155">
        <v>0</v>
      </c>
      <c r="E155">
        <v>0</v>
      </c>
      <c r="F155">
        <v>0</v>
      </c>
      <c r="G155">
        <v>0</v>
      </c>
      <c r="H155">
        <v>0</v>
      </c>
      <c r="I155">
        <v>0</v>
      </c>
      <c r="J155">
        <v>0</v>
      </c>
      <c r="K155">
        <v>0</v>
      </c>
      <c r="L155">
        <v>0</v>
      </c>
      <c r="M155">
        <v>0</v>
      </c>
    </row>
    <row r="156" spans="1:13" x14ac:dyDescent="0.25">
      <c r="A156" t="s">
        <v>140</v>
      </c>
      <c r="B156" t="s">
        <v>103</v>
      </c>
      <c r="C156">
        <v>0</v>
      </c>
      <c r="D156">
        <v>0</v>
      </c>
      <c r="E156">
        <v>0</v>
      </c>
      <c r="F156">
        <v>0</v>
      </c>
      <c r="G156">
        <v>0</v>
      </c>
      <c r="H156">
        <v>0</v>
      </c>
      <c r="I156">
        <v>0</v>
      </c>
      <c r="J156">
        <v>0</v>
      </c>
      <c r="K156">
        <v>0</v>
      </c>
      <c r="L156">
        <v>0</v>
      </c>
      <c r="M156">
        <v>0</v>
      </c>
    </row>
    <row r="157" spans="1:13" x14ac:dyDescent="0.25">
      <c r="A157" t="s">
        <v>140</v>
      </c>
      <c r="B157" t="s">
        <v>328</v>
      </c>
      <c r="C157">
        <v>0</v>
      </c>
      <c r="D157">
        <v>0</v>
      </c>
      <c r="E157">
        <v>0</v>
      </c>
      <c r="F157">
        <v>0</v>
      </c>
      <c r="G157">
        <v>0</v>
      </c>
      <c r="H157">
        <v>0</v>
      </c>
      <c r="I157">
        <v>0</v>
      </c>
      <c r="J157">
        <v>0</v>
      </c>
      <c r="K157">
        <v>0</v>
      </c>
      <c r="L157">
        <v>0</v>
      </c>
      <c r="M157">
        <v>0</v>
      </c>
    </row>
    <row r="158" spans="1:13" x14ac:dyDescent="0.25">
      <c r="A158" t="s">
        <v>140</v>
      </c>
      <c r="B158" t="s">
        <v>104</v>
      </c>
      <c r="C158">
        <v>0</v>
      </c>
      <c r="D158">
        <v>0</v>
      </c>
      <c r="E158">
        <v>186.1</v>
      </c>
      <c r="F158">
        <v>0</v>
      </c>
      <c r="G158">
        <v>0</v>
      </c>
      <c r="H158">
        <v>186.1</v>
      </c>
      <c r="I158">
        <v>0</v>
      </c>
      <c r="J158">
        <v>0</v>
      </c>
      <c r="K158">
        <v>0</v>
      </c>
      <c r="L158">
        <v>186.1</v>
      </c>
      <c r="M158">
        <v>0</v>
      </c>
    </row>
    <row r="159" spans="1:13" x14ac:dyDescent="0.25">
      <c r="A159" t="s">
        <v>140</v>
      </c>
      <c r="B159" t="s">
        <v>558</v>
      </c>
      <c r="C159">
        <v>0</v>
      </c>
      <c r="D159">
        <v>0</v>
      </c>
      <c r="E159">
        <v>0</v>
      </c>
      <c r="F159">
        <v>0</v>
      </c>
      <c r="G159">
        <v>0</v>
      </c>
      <c r="H159">
        <v>0</v>
      </c>
      <c r="I159">
        <v>0</v>
      </c>
      <c r="J159">
        <v>0</v>
      </c>
      <c r="K159">
        <v>0</v>
      </c>
      <c r="L159">
        <v>0</v>
      </c>
      <c r="M159">
        <v>0</v>
      </c>
    </row>
    <row r="160" spans="1:13" x14ac:dyDescent="0.25">
      <c r="A160" t="s">
        <v>140</v>
      </c>
      <c r="B160" t="s">
        <v>97</v>
      </c>
      <c r="C160">
        <v>0</v>
      </c>
      <c r="D160">
        <v>0</v>
      </c>
      <c r="E160">
        <v>0</v>
      </c>
      <c r="F160">
        <v>0</v>
      </c>
      <c r="G160">
        <v>0</v>
      </c>
      <c r="H160">
        <v>0</v>
      </c>
      <c r="I160">
        <v>0</v>
      </c>
      <c r="J160">
        <v>0</v>
      </c>
      <c r="K160">
        <v>0</v>
      </c>
      <c r="L160">
        <v>0</v>
      </c>
      <c r="M160">
        <v>0</v>
      </c>
    </row>
    <row r="161" spans="1:13" x14ac:dyDescent="0.25">
      <c r="A161" t="s">
        <v>140</v>
      </c>
      <c r="B161" t="s">
        <v>109</v>
      </c>
      <c r="C161">
        <v>0</v>
      </c>
      <c r="D161">
        <v>0</v>
      </c>
      <c r="E161">
        <v>0</v>
      </c>
      <c r="F161">
        <v>0</v>
      </c>
      <c r="G161">
        <v>0</v>
      </c>
      <c r="H161">
        <v>0</v>
      </c>
      <c r="I161">
        <v>0</v>
      </c>
      <c r="J161">
        <v>0</v>
      </c>
      <c r="K161">
        <v>0</v>
      </c>
      <c r="L161">
        <v>0</v>
      </c>
      <c r="M161">
        <v>0</v>
      </c>
    </row>
    <row r="162" spans="1:13" x14ac:dyDescent="0.25">
      <c r="A162" t="s">
        <v>140</v>
      </c>
      <c r="B162" t="s">
        <v>118</v>
      </c>
      <c r="C162">
        <v>0</v>
      </c>
      <c r="D162">
        <v>0</v>
      </c>
      <c r="E162">
        <v>0</v>
      </c>
      <c r="F162">
        <v>0</v>
      </c>
      <c r="G162">
        <v>0</v>
      </c>
      <c r="H162">
        <v>0</v>
      </c>
      <c r="I162">
        <v>0</v>
      </c>
      <c r="J162">
        <v>0</v>
      </c>
      <c r="K162">
        <v>0</v>
      </c>
      <c r="L162">
        <v>0</v>
      </c>
      <c r="M162">
        <v>0</v>
      </c>
    </row>
    <row r="163" spans="1:13" x14ac:dyDescent="0.25">
      <c r="A163" t="s">
        <v>140</v>
      </c>
      <c r="B163" t="s">
        <v>121</v>
      </c>
      <c r="C163">
        <v>0</v>
      </c>
      <c r="D163">
        <v>0</v>
      </c>
      <c r="E163">
        <v>0</v>
      </c>
      <c r="F163">
        <v>0</v>
      </c>
      <c r="G163">
        <v>0</v>
      </c>
      <c r="H163">
        <v>0</v>
      </c>
      <c r="I163">
        <v>0</v>
      </c>
      <c r="J163">
        <v>0</v>
      </c>
      <c r="K163">
        <v>0</v>
      </c>
      <c r="L163">
        <v>0</v>
      </c>
      <c r="M163">
        <v>0</v>
      </c>
    </row>
    <row r="164" spans="1:13" x14ac:dyDescent="0.25">
      <c r="A164" t="s">
        <v>140</v>
      </c>
      <c r="B164" t="s">
        <v>120</v>
      </c>
      <c r="C164">
        <v>0</v>
      </c>
      <c r="D164">
        <v>0</v>
      </c>
      <c r="E164">
        <v>0</v>
      </c>
      <c r="F164">
        <v>0</v>
      </c>
      <c r="G164">
        <v>0</v>
      </c>
      <c r="H164">
        <v>0</v>
      </c>
      <c r="I164">
        <v>0</v>
      </c>
      <c r="J164">
        <v>0</v>
      </c>
      <c r="K164">
        <v>0</v>
      </c>
      <c r="L164">
        <v>0</v>
      </c>
      <c r="M164">
        <v>0</v>
      </c>
    </row>
    <row r="165" spans="1:13" x14ac:dyDescent="0.25">
      <c r="A165" t="s">
        <v>140</v>
      </c>
      <c r="B165" t="s">
        <v>119</v>
      </c>
      <c r="C165">
        <v>0</v>
      </c>
      <c r="D165">
        <v>0</v>
      </c>
      <c r="E165">
        <v>0</v>
      </c>
      <c r="F165">
        <v>0</v>
      </c>
      <c r="G165">
        <v>0</v>
      </c>
      <c r="H165">
        <v>0</v>
      </c>
      <c r="I165">
        <v>0</v>
      </c>
      <c r="J165">
        <v>0</v>
      </c>
      <c r="K165">
        <v>0</v>
      </c>
      <c r="L165">
        <v>0</v>
      </c>
      <c r="M165">
        <v>0</v>
      </c>
    </row>
    <row r="166" spans="1:13" x14ac:dyDescent="0.25">
      <c r="A166" t="s">
        <v>140</v>
      </c>
      <c r="B166" t="s">
        <v>116</v>
      </c>
      <c r="C166">
        <v>0</v>
      </c>
      <c r="D166">
        <v>0</v>
      </c>
      <c r="E166">
        <v>0</v>
      </c>
      <c r="F166">
        <v>0</v>
      </c>
      <c r="G166">
        <v>0</v>
      </c>
      <c r="H166">
        <v>0</v>
      </c>
      <c r="I166">
        <v>0</v>
      </c>
      <c r="J166">
        <v>0</v>
      </c>
      <c r="K166">
        <v>0</v>
      </c>
      <c r="L166">
        <v>0</v>
      </c>
      <c r="M166">
        <v>0</v>
      </c>
    </row>
    <row r="167" spans="1:13" x14ac:dyDescent="0.25">
      <c r="A167" t="s">
        <v>140</v>
      </c>
      <c r="B167" t="s">
        <v>113</v>
      </c>
      <c r="C167">
        <v>0</v>
      </c>
      <c r="D167">
        <v>0</v>
      </c>
      <c r="E167">
        <v>0</v>
      </c>
      <c r="F167">
        <v>0</v>
      </c>
      <c r="G167">
        <v>0</v>
      </c>
      <c r="H167">
        <v>0</v>
      </c>
      <c r="I167">
        <v>0</v>
      </c>
      <c r="J167">
        <v>0</v>
      </c>
      <c r="K167">
        <v>0</v>
      </c>
      <c r="L167">
        <v>0</v>
      </c>
      <c r="M167">
        <v>0</v>
      </c>
    </row>
    <row r="168" spans="1:13" x14ac:dyDescent="0.25">
      <c r="A168" t="s">
        <v>140</v>
      </c>
      <c r="B168" t="s">
        <v>102</v>
      </c>
      <c r="C168">
        <v>0</v>
      </c>
      <c r="D168">
        <v>0</v>
      </c>
      <c r="E168">
        <v>0</v>
      </c>
      <c r="F168">
        <v>0</v>
      </c>
      <c r="G168">
        <v>0</v>
      </c>
      <c r="H168">
        <v>0</v>
      </c>
      <c r="I168">
        <v>0</v>
      </c>
      <c r="J168">
        <v>0</v>
      </c>
      <c r="K168">
        <v>0</v>
      </c>
      <c r="L168">
        <v>0</v>
      </c>
      <c r="M168">
        <v>0</v>
      </c>
    </row>
    <row r="169" spans="1:13" x14ac:dyDescent="0.25">
      <c r="A169" t="s">
        <v>140</v>
      </c>
      <c r="B169" t="s">
        <v>101</v>
      </c>
      <c r="C169">
        <v>0</v>
      </c>
      <c r="D169">
        <v>0</v>
      </c>
      <c r="E169">
        <v>278</v>
      </c>
      <c r="F169">
        <v>0</v>
      </c>
      <c r="G169">
        <v>0</v>
      </c>
      <c r="H169">
        <v>278</v>
      </c>
      <c r="I169">
        <v>0</v>
      </c>
      <c r="J169">
        <v>0</v>
      </c>
      <c r="K169">
        <v>0</v>
      </c>
      <c r="L169">
        <v>278</v>
      </c>
      <c r="M169">
        <v>0</v>
      </c>
    </row>
    <row r="170" spans="1:13" x14ac:dyDescent="0.25">
      <c r="A170" t="s">
        <v>140</v>
      </c>
      <c r="B170" t="s">
        <v>95</v>
      </c>
      <c r="C170">
        <v>1.1060000000000001</v>
      </c>
      <c r="D170">
        <v>0</v>
      </c>
      <c r="E170">
        <v>25.9</v>
      </c>
      <c r="F170">
        <v>0</v>
      </c>
      <c r="G170">
        <v>0</v>
      </c>
      <c r="H170">
        <v>27.006</v>
      </c>
      <c r="I170">
        <v>0</v>
      </c>
      <c r="J170">
        <v>0</v>
      </c>
      <c r="K170">
        <v>0</v>
      </c>
      <c r="L170">
        <v>27.006</v>
      </c>
      <c r="M170">
        <v>0</v>
      </c>
    </row>
    <row r="171" spans="1:13" x14ac:dyDescent="0.25">
      <c r="A171" t="s">
        <v>140</v>
      </c>
      <c r="B171" t="s">
        <v>98</v>
      </c>
      <c r="C171">
        <v>0</v>
      </c>
      <c r="D171">
        <v>0</v>
      </c>
      <c r="E171">
        <v>0.2</v>
      </c>
      <c r="F171">
        <v>0</v>
      </c>
      <c r="G171">
        <v>0</v>
      </c>
      <c r="H171">
        <v>0.2</v>
      </c>
      <c r="I171">
        <v>0</v>
      </c>
      <c r="J171">
        <v>0</v>
      </c>
      <c r="K171">
        <v>0</v>
      </c>
      <c r="L171">
        <v>0.2</v>
      </c>
      <c r="M171">
        <v>0</v>
      </c>
    </row>
    <row r="172" spans="1:13" x14ac:dyDescent="0.25">
      <c r="A172" t="s">
        <v>140</v>
      </c>
      <c r="B172" t="s">
        <v>112</v>
      </c>
      <c r="C172">
        <v>0</v>
      </c>
      <c r="D172">
        <v>0</v>
      </c>
      <c r="E172">
        <v>0</v>
      </c>
      <c r="F172">
        <v>0</v>
      </c>
      <c r="G172">
        <v>0</v>
      </c>
      <c r="H172">
        <v>0</v>
      </c>
      <c r="I172">
        <v>0</v>
      </c>
      <c r="J172">
        <v>0</v>
      </c>
      <c r="K172">
        <v>0</v>
      </c>
      <c r="L172">
        <v>0</v>
      </c>
      <c r="M172">
        <v>0</v>
      </c>
    </row>
    <row r="173" spans="1:13" x14ac:dyDescent="0.25">
      <c r="A173" t="s">
        <v>140</v>
      </c>
      <c r="B173" t="s">
        <v>807</v>
      </c>
      <c r="C173">
        <v>0</v>
      </c>
      <c r="D173">
        <v>0</v>
      </c>
      <c r="E173">
        <v>0</v>
      </c>
      <c r="F173">
        <v>0</v>
      </c>
      <c r="G173">
        <v>0</v>
      </c>
      <c r="H173">
        <v>0</v>
      </c>
      <c r="I173">
        <v>0</v>
      </c>
      <c r="J173">
        <v>0</v>
      </c>
      <c r="K173">
        <v>0</v>
      </c>
      <c r="L173">
        <v>0</v>
      </c>
      <c r="M173">
        <v>0</v>
      </c>
    </row>
    <row r="174" spans="1:13" x14ac:dyDescent="0.25">
      <c r="A174" t="s">
        <v>140</v>
      </c>
      <c r="B174" t="s">
        <v>100</v>
      </c>
      <c r="C174">
        <v>0</v>
      </c>
      <c r="D174">
        <v>0</v>
      </c>
      <c r="E174">
        <v>0</v>
      </c>
      <c r="F174">
        <v>0</v>
      </c>
      <c r="G174">
        <v>0</v>
      </c>
      <c r="H174">
        <v>0</v>
      </c>
      <c r="I174">
        <v>0</v>
      </c>
      <c r="J174">
        <v>0</v>
      </c>
      <c r="K174">
        <v>0</v>
      </c>
      <c r="L174">
        <v>0</v>
      </c>
      <c r="M174">
        <v>0</v>
      </c>
    </row>
    <row r="175" spans="1:13" x14ac:dyDescent="0.25">
      <c r="A175" t="s">
        <v>140</v>
      </c>
      <c r="B175" t="s">
        <v>114</v>
      </c>
      <c r="C175">
        <v>1.0999999999999999E-2</v>
      </c>
      <c r="D175">
        <v>0</v>
      </c>
      <c r="E175">
        <v>0</v>
      </c>
      <c r="F175">
        <v>0</v>
      </c>
      <c r="G175">
        <v>0</v>
      </c>
      <c r="H175">
        <v>1.0999999999999999E-2</v>
      </c>
      <c r="I175">
        <v>0</v>
      </c>
      <c r="J175">
        <v>0</v>
      </c>
      <c r="K175">
        <v>0</v>
      </c>
      <c r="L175">
        <v>1.0999999999999999E-2</v>
      </c>
      <c r="M175">
        <v>0</v>
      </c>
    </row>
    <row r="176" spans="1:13" x14ac:dyDescent="0.25">
      <c r="A176" t="s">
        <v>140</v>
      </c>
      <c r="B176" t="s">
        <v>107</v>
      </c>
      <c r="C176">
        <v>0</v>
      </c>
      <c r="D176">
        <v>0</v>
      </c>
      <c r="E176">
        <v>0</v>
      </c>
      <c r="F176">
        <v>0</v>
      </c>
      <c r="G176">
        <v>0</v>
      </c>
      <c r="H176">
        <v>0</v>
      </c>
      <c r="I176">
        <v>0</v>
      </c>
      <c r="J176">
        <v>0</v>
      </c>
      <c r="K176">
        <v>0</v>
      </c>
      <c r="L176">
        <v>0</v>
      </c>
      <c r="M176">
        <v>0</v>
      </c>
    </row>
    <row r="177" spans="1:13" x14ac:dyDescent="0.25">
      <c r="A177" t="s">
        <v>142</v>
      </c>
      <c r="B177" s="17" t="s">
        <v>123</v>
      </c>
      <c r="C177">
        <v>0</v>
      </c>
      <c r="D177">
        <v>0</v>
      </c>
      <c r="E177">
        <v>0</v>
      </c>
      <c r="F177">
        <v>0</v>
      </c>
      <c r="G177">
        <v>0</v>
      </c>
      <c r="H177">
        <v>0</v>
      </c>
      <c r="I177">
        <v>0</v>
      </c>
      <c r="J177">
        <v>0</v>
      </c>
      <c r="K177">
        <v>0</v>
      </c>
      <c r="L177">
        <v>0</v>
      </c>
      <c r="M177">
        <v>0</v>
      </c>
    </row>
    <row r="178" spans="1:13" x14ac:dyDescent="0.25">
      <c r="A178" t="s">
        <v>142</v>
      </c>
      <c r="B178" s="17" t="s">
        <v>126</v>
      </c>
      <c r="C178">
        <v>0</v>
      </c>
      <c r="D178">
        <v>0</v>
      </c>
      <c r="E178">
        <v>0</v>
      </c>
      <c r="F178">
        <v>0</v>
      </c>
      <c r="G178">
        <v>0</v>
      </c>
      <c r="H178">
        <v>0</v>
      </c>
      <c r="I178">
        <v>0</v>
      </c>
      <c r="J178">
        <v>0</v>
      </c>
      <c r="K178">
        <v>0</v>
      </c>
      <c r="L178">
        <v>0</v>
      </c>
      <c r="M178">
        <v>0</v>
      </c>
    </row>
    <row r="179" spans="1:13" x14ac:dyDescent="0.25">
      <c r="A179" t="s">
        <v>142</v>
      </c>
      <c r="B179" s="17" t="s">
        <v>125</v>
      </c>
      <c r="C179">
        <v>0</v>
      </c>
      <c r="D179">
        <v>0</v>
      </c>
      <c r="E179">
        <v>0</v>
      </c>
      <c r="F179">
        <v>0</v>
      </c>
      <c r="G179">
        <v>0</v>
      </c>
      <c r="H179">
        <v>0</v>
      </c>
      <c r="I179">
        <v>0</v>
      </c>
      <c r="J179">
        <v>0</v>
      </c>
      <c r="K179">
        <v>0</v>
      </c>
      <c r="L179">
        <v>0</v>
      </c>
      <c r="M179">
        <v>0</v>
      </c>
    </row>
    <row r="180" spans="1:13" x14ac:dyDescent="0.25">
      <c r="A180" t="s">
        <v>142</v>
      </c>
      <c r="B180" s="17" t="s">
        <v>124</v>
      </c>
      <c r="C180">
        <v>0</v>
      </c>
      <c r="D180">
        <v>0</v>
      </c>
      <c r="E180">
        <v>0</v>
      </c>
      <c r="F180">
        <v>0</v>
      </c>
      <c r="G180">
        <v>0</v>
      </c>
      <c r="H180">
        <v>0</v>
      </c>
      <c r="I180">
        <v>0</v>
      </c>
      <c r="J180">
        <v>0</v>
      </c>
      <c r="K180">
        <v>0</v>
      </c>
      <c r="L180">
        <v>0</v>
      </c>
      <c r="M180">
        <v>0</v>
      </c>
    </row>
    <row r="181" spans="1:13" x14ac:dyDescent="0.25">
      <c r="A181" t="s">
        <v>142</v>
      </c>
      <c r="B181" t="s">
        <v>96</v>
      </c>
      <c r="C181">
        <v>0</v>
      </c>
      <c r="D181">
        <v>0</v>
      </c>
      <c r="E181">
        <v>0.1</v>
      </c>
      <c r="F181">
        <v>0</v>
      </c>
      <c r="G181">
        <v>0</v>
      </c>
      <c r="H181">
        <v>0.1</v>
      </c>
      <c r="I181">
        <v>0</v>
      </c>
      <c r="J181">
        <v>0</v>
      </c>
      <c r="K181">
        <v>0</v>
      </c>
      <c r="L181">
        <v>0.1</v>
      </c>
      <c r="M181">
        <v>0</v>
      </c>
    </row>
    <row r="182" spans="1:13" x14ac:dyDescent="0.25">
      <c r="A182" t="s">
        <v>142</v>
      </c>
      <c r="B182" t="s">
        <v>105</v>
      </c>
      <c r="C182">
        <v>15.569000000000001</v>
      </c>
      <c r="D182">
        <v>0</v>
      </c>
      <c r="E182">
        <v>1.3</v>
      </c>
      <c r="F182">
        <v>0</v>
      </c>
      <c r="G182">
        <v>0</v>
      </c>
      <c r="H182">
        <v>16.869</v>
      </c>
      <c r="I182">
        <v>0</v>
      </c>
      <c r="J182">
        <v>0</v>
      </c>
      <c r="K182">
        <v>0</v>
      </c>
      <c r="L182">
        <v>16.869</v>
      </c>
      <c r="M182">
        <v>0</v>
      </c>
    </row>
    <row r="183" spans="1:13" x14ac:dyDescent="0.25">
      <c r="A183" t="s">
        <v>142</v>
      </c>
      <c r="B183" t="s">
        <v>110</v>
      </c>
      <c r="C183">
        <v>0</v>
      </c>
      <c r="D183">
        <v>0</v>
      </c>
      <c r="E183">
        <v>0</v>
      </c>
      <c r="F183">
        <v>0</v>
      </c>
      <c r="G183">
        <v>0</v>
      </c>
      <c r="H183">
        <v>0</v>
      </c>
      <c r="I183">
        <v>0</v>
      </c>
      <c r="J183">
        <v>0</v>
      </c>
      <c r="K183">
        <v>0</v>
      </c>
      <c r="L183">
        <v>0</v>
      </c>
      <c r="M183">
        <v>0</v>
      </c>
    </row>
    <row r="184" spans="1:13" x14ac:dyDescent="0.25">
      <c r="A184" t="s">
        <v>142</v>
      </c>
      <c r="B184" t="s">
        <v>111</v>
      </c>
      <c r="C184">
        <v>0</v>
      </c>
      <c r="D184">
        <v>0</v>
      </c>
      <c r="E184">
        <v>0</v>
      </c>
      <c r="F184">
        <v>0</v>
      </c>
      <c r="G184">
        <v>0</v>
      </c>
      <c r="H184">
        <v>0</v>
      </c>
      <c r="I184">
        <v>0</v>
      </c>
      <c r="J184">
        <v>0</v>
      </c>
      <c r="K184">
        <v>0</v>
      </c>
      <c r="L184">
        <v>0</v>
      </c>
      <c r="M184">
        <v>0</v>
      </c>
    </row>
    <row r="185" spans="1:13" x14ac:dyDescent="0.25">
      <c r="A185" t="s">
        <v>142</v>
      </c>
      <c r="B185" t="s">
        <v>106</v>
      </c>
      <c r="C185">
        <v>8.5999999999999993E-2</v>
      </c>
      <c r="D185">
        <v>0</v>
      </c>
      <c r="E185">
        <v>0</v>
      </c>
      <c r="F185">
        <v>0</v>
      </c>
      <c r="G185">
        <v>0</v>
      </c>
      <c r="H185">
        <v>8.5999999999999993E-2</v>
      </c>
      <c r="I185">
        <v>0</v>
      </c>
      <c r="J185">
        <v>0</v>
      </c>
      <c r="K185">
        <v>0</v>
      </c>
      <c r="L185">
        <v>8.5999999999999993E-2</v>
      </c>
      <c r="M185">
        <v>0</v>
      </c>
    </row>
    <row r="186" spans="1:13" x14ac:dyDescent="0.25">
      <c r="A186" t="s">
        <v>142</v>
      </c>
      <c r="B186" t="s">
        <v>99</v>
      </c>
      <c r="C186">
        <v>0</v>
      </c>
      <c r="D186">
        <v>0</v>
      </c>
      <c r="E186">
        <v>0</v>
      </c>
      <c r="F186">
        <v>0</v>
      </c>
      <c r="G186">
        <v>0</v>
      </c>
      <c r="H186">
        <v>0</v>
      </c>
      <c r="I186">
        <v>0</v>
      </c>
      <c r="J186">
        <v>0</v>
      </c>
      <c r="K186">
        <v>0</v>
      </c>
      <c r="L186">
        <v>0</v>
      </c>
      <c r="M186">
        <v>0</v>
      </c>
    </row>
    <row r="187" spans="1:13" x14ac:dyDescent="0.25">
      <c r="A187" t="s">
        <v>142</v>
      </c>
      <c r="B187" t="s">
        <v>108</v>
      </c>
      <c r="C187">
        <v>8.64</v>
      </c>
      <c r="D187">
        <v>0</v>
      </c>
      <c r="E187">
        <v>0</v>
      </c>
      <c r="F187">
        <v>0</v>
      </c>
      <c r="G187">
        <v>0</v>
      </c>
      <c r="H187">
        <v>8.64</v>
      </c>
      <c r="I187">
        <v>0</v>
      </c>
      <c r="J187">
        <v>0</v>
      </c>
      <c r="K187">
        <v>0</v>
      </c>
      <c r="L187">
        <v>8.64</v>
      </c>
      <c r="M187">
        <v>0</v>
      </c>
    </row>
    <row r="188" spans="1:13" x14ac:dyDescent="0.25">
      <c r="A188" t="s">
        <v>142</v>
      </c>
      <c r="B188" t="s">
        <v>234</v>
      </c>
      <c r="C188">
        <v>0</v>
      </c>
      <c r="D188">
        <v>0</v>
      </c>
      <c r="E188">
        <v>0</v>
      </c>
      <c r="F188">
        <v>0</v>
      </c>
      <c r="G188">
        <v>0</v>
      </c>
      <c r="H188">
        <v>0</v>
      </c>
      <c r="I188">
        <v>0</v>
      </c>
      <c r="J188">
        <v>0</v>
      </c>
      <c r="K188">
        <v>0</v>
      </c>
      <c r="L188">
        <v>0</v>
      </c>
      <c r="M188">
        <v>0</v>
      </c>
    </row>
    <row r="189" spans="1:13" x14ac:dyDescent="0.25">
      <c r="A189" t="s">
        <v>142</v>
      </c>
      <c r="B189" t="s">
        <v>115</v>
      </c>
      <c r="C189">
        <v>0</v>
      </c>
      <c r="D189">
        <v>0</v>
      </c>
      <c r="E189">
        <v>0</v>
      </c>
      <c r="F189">
        <v>0</v>
      </c>
      <c r="G189">
        <v>0</v>
      </c>
      <c r="H189">
        <v>0</v>
      </c>
      <c r="I189">
        <v>0</v>
      </c>
      <c r="J189">
        <v>0</v>
      </c>
      <c r="K189">
        <v>0</v>
      </c>
      <c r="L189">
        <v>0</v>
      </c>
      <c r="M189">
        <v>0</v>
      </c>
    </row>
    <row r="190" spans="1:13" x14ac:dyDescent="0.25">
      <c r="A190" t="s">
        <v>142</v>
      </c>
      <c r="B190" t="s">
        <v>117</v>
      </c>
      <c r="C190">
        <v>0</v>
      </c>
      <c r="D190">
        <v>0</v>
      </c>
      <c r="E190">
        <v>0</v>
      </c>
      <c r="F190">
        <v>0</v>
      </c>
      <c r="G190">
        <v>0</v>
      </c>
      <c r="H190">
        <v>0</v>
      </c>
      <c r="I190">
        <v>0</v>
      </c>
      <c r="J190">
        <v>0</v>
      </c>
      <c r="K190">
        <v>0</v>
      </c>
      <c r="L190">
        <v>0</v>
      </c>
      <c r="M190">
        <v>0</v>
      </c>
    </row>
    <row r="191" spans="1:13" x14ac:dyDescent="0.25">
      <c r="A191" t="s">
        <v>142</v>
      </c>
      <c r="B191" t="s">
        <v>103</v>
      </c>
      <c r="C191">
        <v>0</v>
      </c>
      <c r="D191">
        <v>0</v>
      </c>
      <c r="E191">
        <v>0</v>
      </c>
      <c r="F191">
        <v>0</v>
      </c>
      <c r="G191">
        <v>0</v>
      </c>
      <c r="H191">
        <v>0</v>
      </c>
      <c r="I191">
        <v>0</v>
      </c>
      <c r="J191">
        <v>0</v>
      </c>
      <c r="K191">
        <v>0</v>
      </c>
      <c r="L191">
        <v>0</v>
      </c>
      <c r="M191">
        <v>0</v>
      </c>
    </row>
    <row r="192" spans="1:13" x14ac:dyDescent="0.25">
      <c r="A192" t="s">
        <v>142</v>
      </c>
      <c r="B192" t="s">
        <v>328</v>
      </c>
      <c r="C192">
        <v>0</v>
      </c>
      <c r="D192">
        <v>0</v>
      </c>
      <c r="E192">
        <v>0</v>
      </c>
      <c r="F192">
        <v>0</v>
      </c>
      <c r="G192">
        <v>0</v>
      </c>
      <c r="H192">
        <v>0</v>
      </c>
      <c r="I192">
        <v>0</v>
      </c>
      <c r="J192">
        <v>0</v>
      </c>
      <c r="K192">
        <v>0</v>
      </c>
      <c r="L192">
        <v>0</v>
      </c>
      <c r="M192">
        <v>0</v>
      </c>
    </row>
    <row r="193" spans="1:13" x14ac:dyDescent="0.25">
      <c r="A193" t="s">
        <v>142</v>
      </c>
      <c r="B193" t="s">
        <v>104</v>
      </c>
      <c r="C193">
        <v>0</v>
      </c>
      <c r="D193">
        <v>0</v>
      </c>
      <c r="E193">
        <v>0</v>
      </c>
      <c r="F193">
        <v>0</v>
      </c>
      <c r="G193">
        <v>0</v>
      </c>
      <c r="H193">
        <v>0</v>
      </c>
      <c r="I193">
        <v>0</v>
      </c>
      <c r="J193">
        <v>0</v>
      </c>
      <c r="K193">
        <v>0</v>
      </c>
      <c r="L193">
        <v>0</v>
      </c>
      <c r="M193">
        <v>0</v>
      </c>
    </row>
    <row r="194" spans="1:13" x14ac:dyDescent="0.25">
      <c r="A194" t="s">
        <v>142</v>
      </c>
      <c r="B194" t="s">
        <v>558</v>
      </c>
      <c r="C194">
        <v>0</v>
      </c>
      <c r="D194">
        <v>0</v>
      </c>
      <c r="E194">
        <v>0</v>
      </c>
      <c r="F194">
        <v>0</v>
      </c>
      <c r="G194">
        <v>0</v>
      </c>
      <c r="H194">
        <v>0</v>
      </c>
      <c r="I194">
        <v>0</v>
      </c>
      <c r="J194">
        <v>0</v>
      </c>
      <c r="K194">
        <v>0</v>
      </c>
      <c r="L194">
        <v>0</v>
      </c>
      <c r="M194">
        <v>0</v>
      </c>
    </row>
    <row r="195" spans="1:13" x14ac:dyDescent="0.25">
      <c r="A195" t="s">
        <v>142</v>
      </c>
      <c r="B195" t="s">
        <v>97</v>
      </c>
      <c r="C195">
        <v>0</v>
      </c>
      <c r="D195">
        <v>0</v>
      </c>
      <c r="E195">
        <v>0</v>
      </c>
      <c r="F195">
        <v>0</v>
      </c>
      <c r="G195">
        <v>0</v>
      </c>
      <c r="H195">
        <v>0</v>
      </c>
      <c r="I195">
        <v>0</v>
      </c>
      <c r="J195">
        <v>0</v>
      </c>
      <c r="K195">
        <v>0</v>
      </c>
      <c r="L195">
        <v>0</v>
      </c>
      <c r="M195">
        <v>0</v>
      </c>
    </row>
    <row r="196" spans="1:13" x14ac:dyDescent="0.25">
      <c r="A196" t="s">
        <v>142</v>
      </c>
      <c r="B196" t="s">
        <v>109</v>
      </c>
      <c r="C196">
        <v>0</v>
      </c>
      <c r="D196">
        <v>0.2</v>
      </c>
      <c r="E196">
        <v>0</v>
      </c>
      <c r="F196">
        <v>0</v>
      </c>
      <c r="G196">
        <v>0</v>
      </c>
      <c r="H196">
        <v>0.2</v>
      </c>
      <c r="I196">
        <v>0</v>
      </c>
      <c r="J196">
        <v>0</v>
      </c>
      <c r="K196">
        <v>0</v>
      </c>
      <c r="L196">
        <v>0.2</v>
      </c>
      <c r="M196">
        <v>0</v>
      </c>
    </row>
    <row r="197" spans="1:13" x14ac:dyDescent="0.25">
      <c r="A197" t="s">
        <v>142</v>
      </c>
      <c r="B197" t="s">
        <v>118</v>
      </c>
      <c r="C197">
        <v>0</v>
      </c>
      <c r="D197">
        <v>0</v>
      </c>
      <c r="E197">
        <v>0</v>
      </c>
      <c r="F197">
        <v>0</v>
      </c>
      <c r="G197">
        <v>0</v>
      </c>
      <c r="H197">
        <v>0</v>
      </c>
      <c r="I197">
        <v>0</v>
      </c>
      <c r="J197">
        <v>0</v>
      </c>
      <c r="K197">
        <v>0</v>
      </c>
      <c r="L197">
        <v>0</v>
      </c>
      <c r="M197">
        <v>0</v>
      </c>
    </row>
    <row r="198" spans="1:13" x14ac:dyDescent="0.25">
      <c r="A198" t="s">
        <v>142</v>
      </c>
      <c r="B198" t="s">
        <v>121</v>
      </c>
      <c r="C198">
        <v>0</v>
      </c>
      <c r="D198">
        <v>0</v>
      </c>
      <c r="E198">
        <v>0</v>
      </c>
      <c r="F198">
        <v>0</v>
      </c>
      <c r="G198">
        <v>0</v>
      </c>
      <c r="H198">
        <v>0</v>
      </c>
      <c r="I198">
        <v>0</v>
      </c>
      <c r="J198">
        <v>0</v>
      </c>
      <c r="K198">
        <v>0</v>
      </c>
      <c r="L198">
        <v>0</v>
      </c>
      <c r="M198">
        <v>0</v>
      </c>
    </row>
    <row r="199" spans="1:13" x14ac:dyDescent="0.25">
      <c r="A199" t="s">
        <v>142</v>
      </c>
      <c r="B199" t="s">
        <v>120</v>
      </c>
      <c r="C199">
        <v>0</v>
      </c>
      <c r="D199">
        <v>0</v>
      </c>
      <c r="E199">
        <v>0</v>
      </c>
      <c r="F199">
        <v>0</v>
      </c>
      <c r="G199">
        <v>0</v>
      </c>
      <c r="H199">
        <v>0</v>
      </c>
      <c r="I199">
        <v>0</v>
      </c>
      <c r="J199">
        <v>0</v>
      </c>
      <c r="K199">
        <v>0</v>
      </c>
      <c r="L199">
        <v>0</v>
      </c>
      <c r="M199">
        <v>0</v>
      </c>
    </row>
    <row r="200" spans="1:13" x14ac:dyDescent="0.25">
      <c r="A200" t="s">
        <v>142</v>
      </c>
      <c r="B200" t="s">
        <v>119</v>
      </c>
      <c r="C200">
        <v>0</v>
      </c>
      <c r="D200">
        <v>0</v>
      </c>
      <c r="E200">
        <v>0</v>
      </c>
      <c r="F200">
        <v>0</v>
      </c>
      <c r="G200">
        <v>0</v>
      </c>
      <c r="H200">
        <v>0</v>
      </c>
      <c r="I200">
        <v>0</v>
      </c>
      <c r="J200">
        <v>0</v>
      </c>
      <c r="K200">
        <v>0</v>
      </c>
      <c r="L200">
        <v>0</v>
      </c>
      <c r="M200">
        <v>0</v>
      </c>
    </row>
    <row r="201" spans="1:13" x14ac:dyDescent="0.25">
      <c r="A201" t="s">
        <v>142</v>
      </c>
      <c r="B201" t="s">
        <v>116</v>
      </c>
      <c r="C201">
        <v>0</v>
      </c>
      <c r="D201">
        <v>0</v>
      </c>
      <c r="E201">
        <v>0</v>
      </c>
      <c r="F201">
        <v>0</v>
      </c>
      <c r="G201">
        <v>0</v>
      </c>
      <c r="H201">
        <v>0</v>
      </c>
      <c r="I201">
        <v>0</v>
      </c>
      <c r="J201">
        <v>0</v>
      </c>
      <c r="K201">
        <v>0</v>
      </c>
      <c r="L201">
        <v>0</v>
      </c>
      <c r="M201">
        <v>0</v>
      </c>
    </row>
    <row r="202" spans="1:13" x14ac:dyDescent="0.25">
      <c r="A202" t="s">
        <v>142</v>
      </c>
      <c r="B202" t="s">
        <v>113</v>
      </c>
      <c r="C202">
        <v>0</v>
      </c>
      <c r="D202">
        <v>0</v>
      </c>
      <c r="E202">
        <v>0</v>
      </c>
      <c r="F202">
        <v>0</v>
      </c>
      <c r="G202">
        <v>0</v>
      </c>
      <c r="H202">
        <v>0</v>
      </c>
      <c r="I202">
        <v>0</v>
      </c>
      <c r="J202">
        <v>0</v>
      </c>
      <c r="K202">
        <v>0</v>
      </c>
      <c r="L202">
        <v>0</v>
      </c>
      <c r="M202">
        <v>0</v>
      </c>
    </row>
    <row r="203" spans="1:13" x14ac:dyDescent="0.25">
      <c r="A203" t="s">
        <v>142</v>
      </c>
      <c r="B203" t="s">
        <v>102</v>
      </c>
      <c r="C203">
        <v>0</v>
      </c>
      <c r="D203">
        <v>0</v>
      </c>
      <c r="E203">
        <v>0</v>
      </c>
      <c r="F203">
        <v>0</v>
      </c>
      <c r="G203">
        <v>0</v>
      </c>
      <c r="H203">
        <v>0</v>
      </c>
      <c r="I203">
        <v>0</v>
      </c>
      <c r="J203">
        <v>0</v>
      </c>
      <c r="K203">
        <v>0</v>
      </c>
      <c r="L203">
        <v>0</v>
      </c>
      <c r="M203">
        <v>0</v>
      </c>
    </row>
    <row r="204" spans="1:13" x14ac:dyDescent="0.25">
      <c r="A204" t="s">
        <v>142</v>
      </c>
      <c r="B204" t="s">
        <v>101</v>
      </c>
      <c r="C204">
        <v>0</v>
      </c>
      <c r="D204">
        <v>0</v>
      </c>
      <c r="E204">
        <v>0</v>
      </c>
      <c r="F204">
        <v>0</v>
      </c>
      <c r="G204">
        <v>0</v>
      </c>
      <c r="H204">
        <v>0</v>
      </c>
      <c r="I204">
        <v>0</v>
      </c>
      <c r="J204">
        <v>0</v>
      </c>
      <c r="K204">
        <v>0</v>
      </c>
      <c r="L204">
        <v>0</v>
      </c>
      <c r="M204">
        <v>0</v>
      </c>
    </row>
    <row r="205" spans="1:13" x14ac:dyDescent="0.25">
      <c r="A205" t="s">
        <v>142</v>
      </c>
      <c r="B205" t="s">
        <v>95</v>
      </c>
      <c r="C205">
        <v>0</v>
      </c>
      <c r="D205">
        <v>0</v>
      </c>
      <c r="E205">
        <v>106.30000000000001</v>
      </c>
      <c r="F205">
        <v>0</v>
      </c>
      <c r="G205">
        <v>0</v>
      </c>
      <c r="H205">
        <v>106.30000000000001</v>
      </c>
      <c r="I205">
        <v>0</v>
      </c>
      <c r="J205">
        <v>0</v>
      </c>
      <c r="K205">
        <v>0</v>
      </c>
      <c r="L205">
        <v>106.3</v>
      </c>
      <c r="M205">
        <v>0</v>
      </c>
    </row>
    <row r="206" spans="1:13" x14ac:dyDescent="0.25">
      <c r="A206" t="s">
        <v>142</v>
      </c>
      <c r="B206" t="s">
        <v>98</v>
      </c>
      <c r="C206">
        <v>0</v>
      </c>
      <c r="D206">
        <v>0</v>
      </c>
      <c r="E206">
        <v>27.8</v>
      </c>
      <c r="F206">
        <v>0</v>
      </c>
      <c r="G206">
        <v>0</v>
      </c>
      <c r="H206">
        <v>27.8</v>
      </c>
      <c r="I206">
        <v>0</v>
      </c>
      <c r="J206">
        <v>0</v>
      </c>
      <c r="K206">
        <v>0</v>
      </c>
      <c r="L206">
        <v>27.8</v>
      </c>
      <c r="M206">
        <v>0</v>
      </c>
    </row>
    <row r="207" spans="1:13" x14ac:dyDescent="0.25">
      <c r="A207" t="s">
        <v>142</v>
      </c>
      <c r="B207" t="s">
        <v>112</v>
      </c>
      <c r="C207">
        <v>0</v>
      </c>
      <c r="D207">
        <v>0</v>
      </c>
      <c r="E207">
        <v>0</v>
      </c>
      <c r="F207">
        <v>0</v>
      </c>
      <c r="G207">
        <v>0</v>
      </c>
      <c r="H207">
        <v>0</v>
      </c>
      <c r="I207">
        <v>0</v>
      </c>
      <c r="J207">
        <v>0</v>
      </c>
      <c r="K207">
        <v>0</v>
      </c>
      <c r="L207">
        <v>0</v>
      </c>
      <c r="M207">
        <v>0</v>
      </c>
    </row>
    <row r="208" spans="1:13" x14ac:dyDescent="0.25">
      <c r="A208" t="s">
        <v>142</v>
      </c>
      <c r="B208" t="s">
        <v>807</v>
      </c>
      <c r="C208">
        <v>0</v>
      </c>
      <c r="D208">
        <v>0</v>
      </c>
      <c r="E208">
        <v>0</v>
      </c>
      <c r="F208">
        <v>0</v>
      </c>
      <c r="G208">
        <v>0</v>
      </c>
      <c r="H208">
        <v>0</v>
      </c>
      <c r="I208">
        <v>0</v>
      </c>
      <c r="J208">
        <v>0</v>
      </c>
      <c r="K208">
        <v>0</v>
      </c>
      <c r="L208">
        <v>0</v>
      </c>
      <c r="M208">
        <v>0</v>
      </c>
    </row>
    <row r="209" spans="1:13" x14ac:dyDescent="0.25">
      <c r="A209" t="s">
        <v>142</v>
      </c>
      <c r="B209" t="s">
        <v>100</v>
      </c>
      <c r="C209">
        <v>0</v>
      </c>
      <c r="D209">
        <v>0</v>
      </c>
      <c r="E209">
        <v>0</v>
      </c>
      <c r="F209">
        <v>0</v>
      </c>
      <c r="G209">
        <v>0</v>
      </c>
      <c r="H209">
        <v>0</v>
      </c>
      <c r="I209">
        <v>0</v>
      </c>
      <c r="J209">
        <v>0</v>
      </c>
      <c r="K209">
        <v>0</v>
      </c>
      <c r="L209">
        <v>0</v>
      </c>
      <c r="M209">
        <v>0</v>
      </c>
    </row>
    <row r="210" spans="1:13" x14ac:dyDescent="0.25">
      <c r="A210" t="s">
        <v>142</v>
      </c>
      <c r="B210" t="s">
        <v>114</v>
      </c>
      <c r="C210">
        <v>0</v>
      </c>
      <c r="D210">
        <v>0</v>
      </c>
      <c r="E210">
        <v>0</v>
      </c>
      <c r="F210">
        <v>0</v>
      </c>
      <c r="G210">
        <v>0</v>
      </c>
      <c r="H210">
        <v>0</v>
      </c>
      <c r="I210">
        <v>0</v>
      </c>
      <c r="J210">
        <v>0</v>
      </c>
      <c r="K210">
        <v>0</v>
      </c>
      <c r="L210">
        <v>0</v>
      </c>
      <c r="M210">
        <v>0</v>
      </c>
    </row>
    <row r="211" spans="1:13" x14ac:dyDescent="0.25">
      <c r="A211" t="s">
        <v>142</v>
      </c>
      <c r="B211" t="s">
        <v>107</v>
      </c>
      <c r="C211">
        <v>0</v>
      </c>
      <c r="D211">
        <v>0</v>
      </c>
      <c r="E211">
        <v>0</v>
      </c>
      <c r="F211">
        <v>0</v>
      </c>
      <c r="G211">
        <v>0</v>
      </c>
      <c r="H211">
        <v>0</v>
      </c>
      <c r="I211">
        <v>0</v>
      </c>
      <c r="J211">
        <v>0</v>
      </c>
      <c r="K211">
        <v>0</v>
      </c>
      <c r="L211">
        <v>0</v>
      </c>
      <c r="M211">
        <v>0</v>
      </c>
    </row>
    <row r="212" spans="1:13" x14ac:dyDescent="0.25">
      <c r="A212" t="s">
        <v>144</v>
      </c>
      <c r="B212" s="17" t="s">
        <v>123</v>
      </c>
      <c r="C212">
        <v>4.2999999999999997E-2</v>
      </c>
      <c r="D212">
        <v>0</v>
      </c>
      <c r="E212">
        <v>0</v>
      </c>
      <c r="F212">
        <v>0</v>
      </c>
      <c r="G212">
        <v>0</v>
      </c>
      <c r="H212">
        <v>4.2999999999999997E-2</v>
      </c>
      <c r="I212">
        <v>0</v>
      </c>
      <c r="J212">
        <v>0</v>
      </c>
      <c r="K212">
        <v>0</v>
      </c>
      <c r="L212">
        <v>4.2999999999999997E-2</v>
      </c>
      <c r="M212">
        <v>0</v>
      </c>
    </row>
    <row r="213" spans="1:13" x14ac:dyDescent="0.25">
      <c r="A213" t="s">
        <v>144</v>
      </c>
      <c r="B213" s="17" t="s">
        <v>126</v>
      </c>
      <c r="C213">
        <v>0</v>
      </c>
      <c r="D213">
        <v>0.1</v>
      </c>
      <c r="E213">
        <v>0</v>
      </c>
      <c r="F213">
        <v>0</v>
      </c>
      <c r="G213">
        <v>0</v>
      </c>
      <c r="H213">
        <v>0.1</v>
      </c>
      <c r="I213">
        <v>0</v>
      </c>
      <c r="J213">
        <v>0</v>
      </c>
      <c r="K213">
        <v>0</v>
      </c>
      <c r="L213">
        <v>0.1</v>
      </c>
      <c r="M213">
        <v>0</v>
      </c>
    </row>
    <row r="214" spans="1:13" x14ac:dyDescent="0.25">
      <c r="A214" t="s">
        <v>144</v>
      </c>
      <c r="B214" s="17" t="s">
        <v>125</v>
      </c>
      <c r="C214">
        <v>0</v>
      </c>
      <c r="D214">
        <v>0</v>
      </c>
      <c r="E214">
        <v>0.1</v>
      </c>
      <c r="F214">
        <v>0</v>
      </c>
      <c r="G214">
        <v>0</v>
      </c>
      <c r="H214">
        <v>0.1</v>
      </c>
      <c r="I214">
        <v>0</v>
      </c>
      <c r="J214">
        <v>0</v>
      </c>
      <c r="K214">
        <v>0</v>
      </c>
      <c r="L214">
        <v>0.1</v>
      </c>
      <c r="M214">
        <v>0</v>
      </c>
    </row>
    <row r="215" spans="1:13" x14ac:dyDescent="0.25">
      <c r="A215" t="s">
        <v>144</v>
      </c>
      <c r="B215" s="17" t="s">
        <v>124</v>
      </c>
      <c r="C215">
        <v>0</v>
      </c>
      <c r="D215">
        <v>0</v>
      </c>
      <c r="E215">
        <v>0</v>
      </c>
      <c r="F215">
        <v>4.2999999999999997E-2</v>
      </c>
      <c r="G215">
        <v>0</v>
      </c>
      <c r="H215">
        <v>4.2999999999999997E-2</v>
      </c>
      <c r="I215">
        <v>0</v>
      </c>
      <c r="J215">
        <v>0</v>
      </c>
      <c r="K215">
        <v>0</v>
      </c>
      <c r="L215">
        <v>4.2999999999999997E-2</v>
      </c>
      <c r="M215">
        <v>0</v>
      </c>
    </row>
    <row r="216" spans="1:13" x14ac:dyDescent="0.25">
      <c r="A216" t="s">
        <v>144</v>
      </c>
      <c r="B216" t="s">
        <v>96</v>
      </c>
      <c r="C216">
        <v>37.792999999999999</v>
      </c>
      <c r="D216">
        <v>0</v>
      </c>
      <c r="E216">
        <v>9.9</v>
      </c>
      <c r="F216">
        <v>0</v>
      </c>
      <c r="G216">
        <v>0</v>
      </c>
      <c r="H216">
        <v>47.692999999999998</v>
      </c>
      <c r="I216">
        <v>16.788</v>
      </c>
      <c r="J216">
        <v>0</v>
      </c>
      <c r="K216">
        <v>0</v>
      </c>
      <c r="L216">
        <v>64.480999999999995</v>
      </c>
      <c r="M216">
        <v>16.788</v>
      </c>
    </row>
    <row r="217" spans="1:13" x14ac:dyDescent="0.25">
      <c r="A217" t="s">
        <v>144</v>
      </c>
      <c r="B217" t="s">
        <v>105</v>
      </c>
      <c r="C217">
        <v>78.936999999999998</v>
      </c>
      <c r="D217">
        <v>0</v>
      </c>
      <c r="E217">
        <v>0</v>
      </c>
      <c r="F217">
        <v>0</v>
      </c>
      <c r="G217">
        <v>0</v>
      </c>
      <c r="H217">
        <v>78.936999999999998</v>
      </c>
      <c r="I217">
        <v>0</v>
      </c>
      <c r="J217">
        <v>0</v>
      </c>
      <c r="K217">
        <v>0</v>
      </c>
      <c r="L217">
        <v>78.936999999999998</v>
      </c>
      <c r="M217">
        <v>0</v>
      </c>
    </row>
    <row r="218" spans="1:13" x14ac:dyDescent="0.25">
      <c r="A218" t="s">
        <v>144</v>
      </c>
      <c r="B218" t="s">
        <v>110</v>
      </c>
      <c r="C218">
        <v>0</v>
      </c>
      <c r="D218">
        <v>0.11600000000000001</v>
      </c>
      <c r="E218">
        <v>0</v>
      </c>
      <c r="F218">
        <v>0</v>
      </c>
      <c r="G218">
        <v>0</v>
      </c>
      <c r="H218">
        <v>0.11600000000000001</v>
      </c>
      <c r="I218">
        <v>0</v>
      </c>
      <c r="J218">
        <v>0</v>
      </c>
      <c r="K218">
        <v>0</v>
      </c>
      <c r="L218">
        <v>0.11600000000000001</v>
      </c>
      <c r="M218">
        <v>0</v>
      </c>
    </row>
    <row r="219" spans="1:13" x14ac:dyDescent="0.25">
      <c r="A219" t="s">
        <v>144</v>
      </c>
      <c r="B219" t="s">
        <v>111</v>
      </c>
      <c r="C219">
        <v>6.7030000000000003</v>
      </c>
      <c r="D219">
        <v>0</v>
      </c>
      <c r="E219">
        <v>0</v>
      </c>
      <c r="F219">
        <v>0</v>
      </c>
      <c r="G219">
        <v>0</v>
      </c>
      <c r="H219">
        <v>6.7030000000000003</v>
      </c>
      <c r="I219">
        <v>0</v>
      </c>
      <c r="J219">
        <v>0</v>
      </c>
      <c r="K219">
        <v>0</v>
      </c>
      <c r="L219">
        <v>6.7030000000000003</v>
      </c>
      <c r="M219">
        <v>0</v>
      </c>
    </row>
    <row r="220" spans="1:13" x14ac:dyDescent="0.25">
      <c r="A220" t="s">
        <v>144</v>
      </c>
      <c r="B220" t="s">
        <v>106</v>
      </c>
      <c r="C220">
        <v>376.654</v>
      </c>
      <c r="D220">
        <v>0</v>
      </c>
      <c r="E220">
        <v>2.9</v>
      </c>
      <c r="F220">
        <v>0</v>
      </c>
      <c r="G220">
        <v>0</v>
      </c>
      <c r="H220">
        <v>379.55399999999997</v>
      </c>
      <c r="I220">
        <v>0</v>
      </c>
      <c r="J220">
        <v>0</v>
      </c>
      <c r="K220">
        <v>0</v>
      </c>
      <c r="L220">
        <v>379.55399999999997</v>
      </c>
      <c r="M220">
        <v>0</v>
      </c>
    </row>
    <row r="221" spans="1:13" x14ac:dyDescent="0.25">
      <c r="A221" t="s">
        <v>144</v>
      </c>
      <c r="B221" t="s">
        <v>99</v>
      </c>
      <c r="C221">
        <v>0</v>
      </c>
      <c r="D221">
        <v>0</v>
      </c>
      <c r="E221">
        <v>0</v>
      </c>
      <c r="F221">
        <v>0</v>
      </c>
      <c r="G221">
        <v>0</v>
      </c>
      <c r="H221">
        <v>0</v>
      </c>
      <c r="I221">
        <v>0</v>
      </c>
      <c r="J221">
        <v>0</v>
      </c>
      <c r="K221">
        <v>0</v>
      </c>
      <c r="L221">
        <v>0</v>
      </c>
      <c r="M221">
        <v>0</v>
      </c>
    </row>
    <row r="222" spans="1:13" x14ac:dyDescent="0.25">
      <c r="A222" t="s">
        <v>144</v>
      </c>
      <c r="B222" t="s">
        <v>108</v>
      </c>
      <c r="C222">
        <v>195.55</v>
      </c>
      <c r="D222">
        <v>0</v>
      </c>
      <c r="E222">
        <v>0</v>
      </c>
      <c r="F222">
        <v>0</v>
      </c>
      <c r="G222">
        <v>-10</v>
      </c>
      <c r="H222">
        <v>185.55</v>
      </c>
      <c r="I222">
        <v>0</v>
      </c>
      <c r="J222">
        <v>0</v>
      </c>
      <c r="K222">
        <v>0</v>
      </c>
      <c r="L222">
        <v>185.55</v>
      </c>
      <c r="M222">
        <v>0</v>
      </c>
    </row>
    <row r="223" spans="1:13" x14ac:dyDescent="0.25">
      <c r="A223" t="s">
        <v>144</v>
      </c>
      <c r="B223" t="s">
        <v>234</v>
      </c>
      <c r="C223">
        <v>0</v>
      </c>
      <c r="D223">
        <v>0</v>
      </c>
      <c r="E223">
        <v>0</v>
      </c>
      <c r="F223">
        <v>0</v>
      </c>
      <c r="G223">
        <v>0</v>
      </c>
      <c r="H223">
        <v>0</v>
      </c>
      <c r="I223">
        <v>0</v>
      </c>
      <c r="J223">
        <v>0</v>
      </c>
      <c r="K223">
        <v>0</v>
      </c>
      <c r="L223">
        <v>0</v>
      </c>
      <c r="M223">
        <v>0</v>
      </c>
    </row>
    <row r="224" spans="1:13" x14ac:dyDescent="0.25">
      <c r="A224" t="s">
        <v>144</v>
      </c>
      <c r="B224" t="s">
        <v>115</v>
      </c>
      <c r="C224">
        <v>0</v>
      </c>
      <c r="D224">
        <v>0</v>
      </c>
      <c r="E224">
        <v>0</v>
      </c>
      <c r="F224">
        <v>0</v>
      </c>
      <c r="G224">
        <v>0</v>
      </c>
      <c r="H224">
        <v>0</v>
      </c>
      <c r="I224">
        <v>0</v>
      </c>
      <c r="J224">
        <v>0</v>
      </c>
      <c r="K224">
        <v>0</v>
      </c>
      <c r="L224">
        <v>0</v>
      </c>
      <c r="M224">
        <v>0</v>
      </c>
    </row>
    <row r="225" spans="1:13" x14ac:dyDescent="0.25">
      <c r="A225" t="s">
        <v>144</v>
      </c>
      <c r="B225" t="s">
        <v>117</v>
      </c>
      <c r="C225">
        <v>0</v>
      </c>
      <c r="D225">
        <v>0</v>
      </c>
      <c r="E225">
        <v>0</v>
      </c>
      <c r="F225">
        <v>0</v>
      </c>
      <c r="G225">
        <v>0</v>
      </c>
      <c r="H225">
        <v>0</v>
      </c>
      <c r="I225">
        <v>0</v>
      </c>
      <c r="J225">
        <v>0</v>
      </c>
      <c r="K225">
        <v>0</v>
      </c>
      <c r="L225">
        <v>0</v>
      </c>
      <c r="M225">
        <v>0</v>
      </c>
    </row>
    <row r="226" spans="1:13" x14ac:dyDescent="0.25">
      <c r="A226" t="s">
        <v>144</v>
      </c>
      <c r="B226" t="s">
        <v>103</v>
      </c>
      <c r="C226">
        <v>0</v>
      </c>
      <c r="D226">
        <v>0</v>
      </c>
      <c r="E226">
        <v>1.4</v>
      </c>
      <c r="F226">
        <v>0</v>
      </c>
      <c r="G226">
        <v>0</v>
      </c>
      <c r="H226">
        <v>1.4</v>
      </c>
      <c r="I226">
        <v>0</v>
      </c>
      <c r="J226">
        <v>0</v>
      </c>
      <c r="K226">
        <v>0</v>
      </c>
      <c r="L226">
        <v>1.4</v>
      </c>
      <c r="M226">
        <v>0</v>
      </c>
    </row>
    <row r="227" spans="1:13" x14ac:dyDescent="0.25">
      <c r="A227" t="s">
        <v>144</v>
      </c>
      <c r="B227" t="s">
        <v>328</v>
      </c>
      <c r="C227">
        <v>0</v>
      </c>
      <c r="D227">
        <v>0</v>
      </c>
      <c r="E227">
        <v>0</v>
      </c>
      <c r="F227">
        <v>0</v>
      </c>
      <c r="G227">
        <v>0</v>
      </c>
      <c r="H227">
        <v>0</v>
      </c>
      <c r="I227">
        <v>0</v>
      </c>
      <c r="J227">
        <v>0</v>
      </c>
      <c r="K227">
        <v>0</v>
      </c>
      <c r="L227">
        <v>0</v>
      </c>
      <c r="M227">
        <v>0</v>
      </c>
    </row>
    <row r="228" spans="1:13" x14ac:dyDescent="0.25">
      <c r="A228" t="s">
        <v>144</v>
      </c>
      <c r="B228" t="s">
        <v>104</v>
      </c>
      <c r="C228">
        <v>0</v>
      </c>
      <c r="D228">
        <v>0</v>
      </c>
      <c r="E228">
        <v>0</v>
      </c>
      <c r="F228">
        <v>0</v>
      </c>
      <c r="G228">
        <v>0</v>
      </c>
      <c r="H228">
        <v>0</v>
      </c>
      <c r="I228">
        <v>0</v>
      </c>
      <c r="J228">
        <v>0</v>
      </c>
      <c r="K228">
        <v>0</v>
      </c>
      <c r="L228">
        <v>0</v>
      </c>
      <c r="M228">
        <v>0</v>
      </c>
    </row>
    <row r="229" spans="1:13" x14ac:dyDescent="0.25">
      <c r="A229" t="s">
        <v>144</v>
      </c>
      <c r="B229" t="s">
        <v>558</v>
      </c>
      <c r="C229">
        <v>0</v>
      </c>
      <c r="D229">
        <v>0</v>
      </c>
      <c r="E229">
        <v>0</v>
      </c>
      <c r="F229">
        <v>0</v>
      </c>
      <c r="G229">
        <v>0</v>
      </c>
      <c r="H229">
        <v>0</v>
      </c>
      <c r="I229">
        <v>0</v>
      </c>
      <c r="J229">
        <v>0</v>
      </c>
      <c r="K229">
        <v>0</v>
      </c>
      <c r="L229">
        <v>0</v>
      </c>
      <c r="M229">
        <v>0</v>
      </c>
    </row>
    <row r="230" spans="1:13" x14ac:dyDescent="0.25">
      <c r="A230" t="s">
        <v>144</v>
      </c>
      <c r="B230" t="s">
        <v>97</v>
      </c>
      <c r="C230">
        <v>0</v>
      </c>
      <c r="D230">
        <v>0</v>
      </c>
      <c r="E230">
        <v>8.6999999999999993</v>
      </c>
      <c r="F230">
        <v>0</v>
      </c>
      <c r="G230">
        <v>0</v>
      </c>
      <c r="H230">
        <v>8.6999999999999993</v>
      </c>
      <c r="I230">
        <v>0</v>
      </c>
      <c r="J230">
        <v>0</v>
      </c>
      <c r="K230">
        <v>0</v>
      </c>
      <c r="L230">
        <v>8.6999999999999993</v>
      </c>
      <c r="M230">
        <v>0</v>
      </c>
    </row>
    <row r="231" spans="1:13" x14ac:dyDescent="0.25">
      <c r="A231" t="s">
        <v>144</v>
      </c>
      <c r="B231" t="s">
        <v>109</v>
      </c>
      <c r="C231">
        <v>0</v>
      </c>
      <c r="D231">
        <v>3.8839999999999999</v>
      </c>
      <c r="E231">
        <v>65.900000000000006</v>
      </c>
      <c r="F231">
        <v>0</v>
      </c>
      <c r="G231">
        <v>0</v>
      </c>
      <c r="H231">
        <v>69.784000000000006</v>
      </c>
      <c r="I231">
        <v>1.7000000000000001E-2</v>
      </c>
      <c r="J231">
        <v>0</v>
      </c>
      <c r="K231">
        <v>0</v>
      </c>
      <c r="L231">
        <v>69.801000000000002</v>
      </c>
      <c r="M231">
        <v>1.7000000000000001E-2</v>
      </c>
    </row>
    <row r="232" spans="1:13" x14ac:dyDescent="0.25">
      <c r="A232" t="s">
        <v>144</v>
      </c>
      <c r="B232" t="s">
        <v>118</v>
      </c>
      <c r="C232">
        <v>2.0179999999999998</v>
      </c>
      <c r="D232">
        <v>0</v>
      </c>
      <c r="E232">
        <v>0</v>
      </c>
      <c r="F232">
        <v>0</v>
      </c>
      <c r="G232">
        <v>0</v>
      </c>
      <c r="H232">
        <v>2.0179999999999998</v>
      </c>
      <c r="I232">
        <v>0</v>
      </c>
      <c r="J232">
        <v>0</v>
      </c>
      <c r="K232">
        <v>0</v>
      </c>
      <c r="L232">
        <v>2.0179999999999998</v>
      </c>
      <c r="M232">
        <v>0</v>
      </c>
    </row>
    <row r="233" spans="1:13" x14ac:dyDescent="0.25">
      <c r="A233" t="s">
        <v>144</v>
      </c>
      <c r="B233" t="s">
        <v>121</v>
      </c>
      <c r="C233">
        <v>0</v>
      </c>
      <c r="D233">
        <v>0</v>
      </c>
      <c r="E233">
        <v>0</v>
      </c>
      <c r="F233">
        <v>0</v>
      </c>
      <c r="G233">
        <v>0</v>
      </c>
      <c r="H233">
        <v>0</v>
      </c>
      <c r="I233">
        <v>0</v>
      </c>
      <c r="J233">
        <v>0</v>
      </c>
      <c r="K233">
        <v>0</v>
      </c>
      <c r="L233">
        <v>0</v>
      </c>
      <c r="M233">
        <v>0</v>
      </c>
    </row>
    <row r="234" spans="1:13" x14ac:dyDescent="0.25">
      <c r="A234" t="s">
        <v>144</v>
      </c>
      <c r="B234" t="s">
        <v>120</v>
      </c>
      <c r="C234">
        <v>0</v>
      </c>
      <c r="D234">
        <v>0</v>
      </c>
      <c r="E234">
        <v>0</v>
      </c>
      <c r="F234">
        <v>0</v>
      </c>
      <c r="G234">
        <v>0</v>
      </c>
      <c r="H234">
        <v>0</v>
      </c>
      <c r="I234">
        <v>0</v>
      </c>
      <c r="J234">
        <v>0</v>
      </c>
      <c r="K234">
        <v>0</v>
      </c>
      <c r="L234">
        <v>0</v>
      </c>
      <c r="M234">
        <v>0</v>
      </c>
    </row>
    <row r="235" spans="1:13" x14ac:dyDescent="0.25">
      <c r="A235" t="s">
        <v>144</v>
      </c>
      <c r="B235" t="s">
        <v>119</v>
      </c>
      <c r="C235">
        <v>0</v>
      </c>
      <c r="D235">
        <v>0</v>
      </c>
      <c r="E235">
        <v>0</v>
      </c>
      <c r="F235">
        <v>0</v>
      </c>
      <c r="G235">
        <v>0</v>
      </c>
      <c r="H235">
        <v>0</v>
      </c>
      <c r="I235">
        <v>0</v>
      </c>
      <c r="J235">
        <v>0</v>
      </c>
      <c r="K235">
        <v>0</v>
      </c>
      <c r="L235">
        <v>0</v>
      </c>
      <c r="M235">
        <v>0</v>
      </c>
    </row>
    <row r="236" spans="1:13" x14ac:dyDescent="0.25">
      <c r="A236" t="s">
        <v>144</v>
      </c>
      <c r="B236" t="s">
        <v>116</v>
      </c>
      <c r="C236">
        <v>0</v>
      </c>
      <c r="D236">
        <v>0</v>
      </c>
      <c r="E236">
        <v>0</v>
      </c>
      <c r="F236">
        <v>0</v>
      </c>
      <c r="G236">
        <v>0</v>
      </c>
      <c r="H236">
        <v>0</v>
      </c>
      <c r="I236">
        <v>0</v>
      </c>
      <c r="J236">
        <v>0</v>
      </c>
      <c r="K236">
        <v>0</v>
      </c>
      <c r="L236">
        <v>0</v>
      </c>
      <c r="M236">
        <v>0</v>
      </c>
    </row>
    <row r="237" spans="1:13" x14ac:dyDescent="0.25">
      <c r="A237" t="s">
        <v>144</v>
      </c>
      <c r="B237" t="s">
        <v>113</v>
      </c>
      <c r="C237">
        <v>0</v>
      </c>
      <c r="D237">
        <v>0</v>
      </c>
      <c r="E237">
        <v>0</v>
      </c>
      <c r="F237">
        <v>0</v>
      </c>
      <c r="G237">
        <v>0</v>
      </c>
      <c r="H237">
        <v>0</v>
      </c>
      <c r="I237">
        <v>0</v>
      </c>
      <c r="J237">
        <v>0</v>
      </c>
      <c r="K237">
        <v>0</v>
      </c>
      <c r="L237">
        <v>0</v>
      </c>
      <c r="M237">
        <v>0</v>
      </c>
    </row>
    <row r="238" spans="1:13" x14ac:dyDescent="0.25">
      <c r="A238" t="s">
        <v>144</v>
      </c>
      <c r="B238" t="s">
        <v>102</v>
      </c>
      <c r="C238">
        <v>0</v>
      </c>
      <c r="D238">
        <v>0</v>
      </c>
      <c r="E238">
        <v>1.6</v>
      </c>
      <c r="F238">
        <v>0</v>
      </c>
      <c r="G238">
        <v>0</v>
      </c>
      <c r="H238">
        <v>1.6</v>
      </c>
      <c r="I238">
        <v>0.11</v>
      </c>
      <c r="J238">
        <v>0</v>
      </c>
      <c r="K238">
        <v>0</v>
      </c>
      <c r="L238">
        <v>1.71</v>
      </c>
      <c r="M238">
        <v>0.11</v>
      </c>
    </row>
    <row r="239" spans="1:13" x14ac:dyDescent="0.25">
      <c r="A239" t="s">
        <v>144</v>
      </c>
      <c r="B239" t="s">
        <v>101</v>
      </c>
      <c r="C239">
        <v>0</v>
      </c>
      <c r="D239">
        <v>0</v>
      </c>
      <c r="E239">
        <v>0</v>
      </c>
      <c r="F239">
        <v>0</v>
      </c>
      <c r="G239">
        <v>0</v>
      </c>
      <c r="H239">
        <v>0</v>
      </c>
      <c r="I239">
        <v>0</v>
      </c>
      <c r="J239">
        <v>0</v>
      </c>
      <c r="K239">
        <v>0</v>
      </c>
      <c r="L239">
        <v>0</v>
      </c>
      <c r="M239">
        <v>0</v>
      </c>
    </row>
    <row r="240" spans="1:13" x14ac:dyDescent="0.25">
      <c r="A240" t="s">
        <v>144</v>
      </c>
      <c r="B240" t="s">
        <v>95</v>
      </c>
      <c r="C240">
        <v>0.28899999999999998</v>
      </c>
      <c r="D240">
        <v>0</v>
      </c>
      <c r="E240">
        <v>1517.1999999999998</v>
      </c>
      <c r="F240">
        <v>0</v>
      </c>
      <c r="G240">
        <v>0</v>
      </c>
      <c r="H240">
        <v>1517.4889999999998</v>
      </c>
      <c r="I240">
        <v>215.571</v>
      </c>
      <c r="J240">
        <v>0</v>
      </c>
      <c r="K240">
        <v>0</v>
      </c>
      <c r="L240">
        <v>1733.06</v>
      </c>
      <c r="M240">
        <v>215.571</v>
      </c>
    </row>
    <row r="241" spans="1:13" x14ac:dyDescent="0.25">
      <c r="A241" t="s">
        <v>144</v>
      </c>
      <c r="B241" t="s">
        <v>98</v>
      </c>
      <c r="C241">
        <v>0</v>
      </c>
      <c r="D241">
        <v>0</v>
      </c>
      <c r="E241">
        <v>137.6</v>
      </c>
      <c r="F241">
        <v>0</v>
      </c>
      <c r="G241">
        <v>0</v>
      </c>
      <c r="H241">
        <v>137.6</v>
      </c>
      <c r="I241">
        <v>0</v>
      </c>
      <c r="J241">
        <v>0</v>
      </c>
      <c r="K241">
        <v>0</v>
      </c>
      <c r="L241">
        <v>137.6</v>
      </c>
      <c r="M241">
        <v>0</v>
      </c>
    </row>
    <row r="242" spans="1:13" x14ac:dyDescent="0.25">
      <c r="A242" t="s">
        <v>144</v>
      </c>
      <c r="B242" t="s">
        <v>112</v>
      </c>
      <c r="C242">
        <v>0</v>
      </c>
      <c r="D242">
        <v>0</v>
      </c>
      <c r="E242">
        <v>0</v>
      </c>
      <c r="F242">
        <v>0</v>
      </c>
      <c r="G242">
        <v>0</v>
      </c>
      <c r="H242">
        <v>0</v>
      </c>
      <c r="I242">
        <v>0</v>
      </c>
      <c r="J242">
        <v>0</v>
      </c>
      <c r="K242">
        <v>0</v>
      </c>
      <c r="L242">
        <v>0</v>
      </c>
      <c r="M242">
        <v>0</v>
      </c>
    </row>
    <row r="243" spans="1:13" x14ac:dyDescent="0.25">
      <c r="A243" t="s">
        <v>144</v>
      </c>
      <c r="B243" t="s">
        <v>807</v>
      </c>
      <c r="C243">
        <v>0</v>
      </c>
      <c r="D243">
        <v>0</v>
      </c>
      <c r="E243">
        <v>0</v>
      </c>
      <c r="F243">
        <v>0</v>
      </c>
      <c r="G243">
        <v>0</v>
      </c>
      <c r="H243">
        <v>0</v>
      </c>
      <c r="I243">
        <v>0</v>
      </c>
      <c r="J243">
        <v>0</v>
      </c>
      <c r="K243">
        <v>0</v>
      </c>
      <c r="L243">
        <v>0</v>
      </c>
      <c r="M243">
        <v>0</v>
      </c>
    </row>
    <row r="244" spans="1:13" x14ac:dyDescent="0.25">
      <c r="A244" t="s">
        <v>144</v>
      </c>
      <c r="B244" t="s">
        <v>100</v>
      </c>
      <c r="C244">
        <v>0</v>
      </c>
      <c r="D244">
        <v>0</v>
      </c>
      <c r="E244">
        <v>0</v>
      </c>
      <c r="F244">
        <v>0</v>
      </c>
      <c r="G244">
        <v>0</v>
      </c>
      <c r="H244">
        <v>0</v>
      </c>
      <c r="I244">
        <v>0</v>
      </c>
      <c r="J244">
        <v>0</v>
      </c>
      <c r="K244">
        <v>0</v>
      </c>
      <c r="L244">
        <v>0</v>
      </c>
      <c r="M244">
        <v>0</v>
      </c>
    </row>
    <row r="245" spans="1:13" x14ac:dyDescent="0.25">
      <c r="A245" t="s">
        <v>144</v>
      </c>
      <c r="B245" t="s">
        <v>114</v>
      </c>
      <c r="C245">
        <v>41.201999999999998</v>
      </c>
      <c r="D245">
        <v>0</v>
      </c>
      <c r="E245">
        <v>11.4</v>
      </c>
      <c r="F245">
        <v>0</v>
      </c>
      <c r="G245">
        <v>0</v>
      </c>
      <c r="H245">
        <v>52.601999999999997</v>
      </c>
      <c r="I245">
        <v>3.6880000000000002</v>
      </c>
      <c r="J245">
        <v>0</v>
      </c>
      <c r="K245">
        <v>0</v>
      </c>
      <c r="L245">
        <v>56.29</v>
      </c>
      <c r="M245">
        <v>3.6880000000000002</v>
      </c>
    </row>
    <row r="246" spans="1:13" x14ac:dyDescent="0.25">
      <c r="A246" t="s">
        <v>144</v>
      </c>
      <c r="B246" t="s">
        <v>107</v>
      </c>
      <c r="C246">
        <v>0</v>
      </c>
      <c r="D246">
        <v>0</v>
      </c>
      <c r="E246">
        <v>0</v>
      </c>
      <c r="F246">
        <v>0</v>
      </c>
      <c r="G246">
        <v>0</v>
      </c>
      <c r="H246">
        <v>0</v>
      </c>
      <c r="I246">
        <v>0</v>
      </c>
      <c r="J246">
        <v>-0.1</v>
      </c>
      <c r="K246">
        <v>0</v>
      </c>
      <c r="L246">
        <v>-0.1</v>
      </c>
      <c r="M246">
        <v>-0.1</v>
      </c>
    </row>
    <row r="247" spans="1:13" x14ac:dyDescent="0.25">
      <c r="A247" t="s">
        <v>330</v>
      </c>
      <c r="B247" s="17" t="s">
        <v>123</v>
      </c>
      <c r="C247">
        <v>32.381</v>
      </c>
      <c r="D247">
        <v>0</v>
      </c>
      <c r="E247">
        <v>0</v>
      </c>
      <c r="F247">
        <v>0</v>
      </c>
      <c r="G247">
        <v>0</v>
      </c>
      <c r="H247">
        <v>32.381</v>
      </c>
      <c r="I247">
        <v>1.8979999999999999</v>
      </c>
      <c r="J247">
        <v>0</v>
      </c>
      <c r="K247">
        <v>0</v>
      </c>
      <c r="L247">
        <v>34.279000000000003</v>
      </c>
      <c r="M247">
        <v>1.8979999999999999</v>
      </c>
    </row>
    <row r="248" spans="1:13" x14ac:dyDescent="0.25">
      <c r="A248" t="s">
        <v>330</v>
      </c>
      <c r="B248" s="17" t="s">
        <v>126</v>
      </c>
      <c r="C248">
        <v>0</v>
      </c>
      <c r="D248">
        <v>0</v>
      </c>
      <c r="E248">
        <v>0</v>
      </c>
      <c r="F248">
        <v>0</v>
      </c>
      <c r="G248">
        <v>0</v>
      </c>
      <c r="H248">
        <v>0</v>
      </c>
      <c r="I248">
        <v>0</v>
      </c>
      <c r="J248">
        <v>0</v>
      </c>
      <c r="K248">
        <v>0</v>
      </c>
      <c r="L248">
        <v>0</v>
      </c>
      <c r="M248">
        <v>0</v>
      </c>
    </row>
    <row r="249" spans="1:13" x14ac:dyDescent="0.25">
      <c r="A249" t="s">
        <v>330</v>
      </c>
      <c r="B249" s="17" t="s">
        <v>125</v>
      </c>
      <c r="C249">
        <v>0</v>
      </c>
      <c r="D249">
        <v>0</v>
      </c>
      <c r="E249">
        <v>0</v>
      </c>
      <c r="F249">
        <v>0</v>
      </c>
      <c r="G249">
        <v>0</v>
      </c>
      <c r="H249">
        <v>0</v>
      </c>
      <c r="I249">
        <v>0</v>
      </c>
      <c r="J249">
        <v>0</v>
      </c>
      <c r="K249">
        <v>0</v>
      </c>
      <c r="L249">
        <v>0</v>
      </c>
      <c r="M249">
        <v>0</v>
      </c>
    </row>
    <row r="250" spans="1:13" x14ac:dyDescent="0.25">
      <c r="A250" t="s">
        <v>330</v>
      </c>
      <c r="B250" s="17" t="s">
        <v>124</v>
      </c>
      <c r="C250">
        <v>0</v>
      </c>
      <c r="D250">
        <v>0</v>
      </c>
      <c r="E250">
        <v>0</v>
      </c>
      <c r="F250">
        <v>1E-3</v>
      </c>
      <c r="G250">
        <v>0</v>
      </c>
      <c r="H250">
        <v>1E-3</v>
      </c>
      <c r="I250">
        <v>0</v>
      </c>
      <c r="J250">
        <v>0</v>
      </c>
      <c r="K250">
        <v>0</v>
      </c>
      <c r="L250">
        <v>1E-3</v>
      </c>
      <c r="M250">
        <v>0</v>
      </c>
    </row>
    <row r="251" spans="1:13" x14ac:dyDescent="0.25">
      <c r="A251" t="s">
        <v>330</v>
      </c>
      <c r="B251" t="s">
        <v>96</v>
      </c>
      <c r="C251">
        <v>0</v>
      </c>
      <c r="D251">
        <v>0</v>
      </c>
      <c r="E251">
        <v>0</v>
      </c>
      <c r="F251">
        <v>0</v>
      </c>
      <c r="G251">
        <v>0</v>
      </c>
      <c r="H251">
        <v>0</v>
      </c>
      <c r="I251">
        <v>0</v>
      </c>
      <c r="J251">
        <v>0</v>
      </c>
      <c r="K251">
        <v>0</v>
      </c>
      <c r="L251">
        <v>0</v>
      </c>
      <c r="M251">
        <v>0</v>
      </c>
    </row>
    <row r="252" spans="1:13" x14ac:dyDescent="0.25">
      <c r="A252" t="s">
        <v>330</v>
      </c>
      <c r="B252" t="s">
        <v>105</v>
      </c>
      <c r="C252">
        <v>3.0000000000000001E-3</v>
      </c>
      <c r="D252">
        <v>0</v>
      </c>
      <c r="E252">
        <v>0</v>
      </c>
      <c r="F252">
        <v>0</v>
      </c>
      <c r="G252">
        <v>0</v>
      </c>
      <c r="H252">
        <v>3.0000000000000001E-3</v>
      </c>
      <c r="I252">
        <v>1E-3</v>
      </c>
      <c r="J252">
        <v>0</v>
      </c>
      <c r="K252">
        <v>0</v>
      </c>
      <c r="L252">
        <v>4.0000000000000001E-3</v>
      </c>
      <c r="M252">
        <v>1E-3</v>
      </c>
    </row>
    <row r="253" spans="1:13" x14ac:dyDescent="0.25">
      <c r="A253" t="s">
        <v>330</v>
      </c>
      <c r="B253" t="s">
        <v>110</v>
      </c>
      <c r="C253">
        <v>5.3999999999999999E-2</v>
      </c>
      <c r="D253">
        <v>0.20799999999999999</v>
      </c>
      <c r="E253">
        <v>0</v>
      </c>
      <c r="F253">
        <v>0</v>
      </c>
      <c r="G253">
        <v>0</v>
      </c>
      <c r="H253">
        <v>0.26200000000000001</v>
      </c>
      <c r="I253">
        <v>0</v>
      </c>
      <c r="J253">
        <v>0</v>
      </c>
      <c r="K253">
        <v>0</v>
      </c>
      <c r="L253">
        <v>0.26200000000000001</v>
      </c>
      <c r="M253">
        <v>0</v>
      </c>
    </row>
    <row r="254" spans="1:13" x14ac:dyDescent="0.25">
      <c r="A254" t="s">
        <v>330</v>
      </c>
      <c r="B254" t="s">
        <v>111</v>
      </c>
      <c r="C254">
        <v>42.680999999999997</v>
      </c>
      <c r="D254">
        <v>0</v>
      </c>
      <c r="E254">
        <v>0</v>
      </c>
      <c r="F254">
        <v>0</v>
      </c>
      <c r="G254">
        <v>0</v>
      </c>
      <c r="H254">
        <v>42.680999999999997</v>
      </c>
      <c r="I254">
        <v>2.8170000000000002</v>
      </c>
      <c r="J254">
        <v>0</v>
      </c>
      <c r="K254">
        <v>0</v>
      </c>
      <c r="L254">
        <v>45.497999999999998</v>
      </c>
      <c r="M254">
        <v>2.8170000000000002</v>
      </c>
    </row>
    <row r="255" spans="1:13" x14ac:dyDescent="0.25">
      <c r="A255" t="s">
        <v>330</v>
      </c>
      <c r="B255" t="s">
        <v>106</v>
      </c>
      <c r="C255">
        <v>3.0000000000000001E-3</v>
      </c>
      <c r="D255">
        <v>0</v>
      </c>
      <c r="E255">
        <v>0</v>
      </c>
      <c r="F255">
        <v>0</v>
      </c>
      <c r="G255">
        <v>0</v>
      </c>
      <c r="H255">
        <v>3.0000000000000001E-3</v>
      </c>
      <c r="I255">
        <v>0</v>
      </c>
      <c r="J255">
        <v>0</v>
      </c>
      <c r="K255">
        <v>0</v>
      </c>
      <c r="L255">
        <v>3.0000000000000001E-3</v>
      </c>
      <c r="M255">
        <v>0</v>
      </c>
    </row>
    <row r="256" spans="1:13" x14ac:dyDescent="0.25">
      <c r="A256" t="s">
        <v>330</v>
      </c>
      <c r="B256" t="s">
        <v>99</v>
      </c>
      <c r="C256">
        <v>0.13800000000000001</v>
      </c>
      <c r="D256">
        <v>0</v>
      </c>
      <c r="E256">
        <v>1.2</v>
      </c>
      <c r="F256">
        <v>0</v>
      </c>
      <c r="G256">
        <v>0</v>
      </c>
      <c r="H256">
        <v>1.3380000000000001</v>
      </c>
      <c r="I256">
        <v>1.6E-2</v>
      </c>
      <c r="J256">
        <v>0</v>
      </c>
      <c r="K256">
        <v>0</v>
      </c>
      <c r="L256">
        <v>1.3540000000000001</v>
      </c>
      <c r="M256">
        <v>1.6E-2</v>
      </c>
    </row>
    <row r="257" spans="1:13" x14ac:dyDescent="0.25">
      <c r="A257" t="s">
        <v>330</v>
      </c>
      <c r="B257" t="s">
        <v>108</v>
      </c>
      <c r="C257">
        <v>0.11799999999999999</v>
      </c>
      <c r="D257">
        <v>0</v>
      </c>
      <c r="E257">
        <v>0</v>
      </c>
      <c r="F257">
        <v>0</v>
      </c>
      <c r="G257">
        <v>0</v>
      </c>
      <c r="H257">
        <v>0.11799999999999999</v>
      </c>
      <c r="I257">
        <v>1E-3</v>
      </c>
      <c r="J257">
        <v>0</v>
      </c>
      <c r="K257">
        <v>0</v>
      </c>
      <c r="L257">
        <v>0.11899999999999999</v>
      </c>
      <c r="M257">
        <v>1E-3</v>
      </c>
    </row>
    <row r="258" spans="1:13" x14ac:dyDescent="0.25">
      <c r="A258" t="s">
        <v>330</v>
      </c>
      <c r="B258" t="s">
        <v>234</v>
      </c>
      <c r="C258">
        <v>0</v>
      </c>
      <c r="D258">
        <v>0</v>
      </c>
      <c r="E258">
        <v>0</v>
      </c>
      <c r="F258">
        <v>0</v>
      </c>
      <c r="G258">
        <v>0</v>
      </c>
      <c r="H258">
        <v>0</v>
      </c>
      <c r="I258">
        <v>0</v>
      </c>
      <c r="J258">
        <v>0</v>
      </c>
      <c r="K258">
        <v>0</v>
      </c>
      <c r="L258">
        <v>0</v>
      </c>
      <c r="M258">
        <v>0</v>
      </c>
    </row>
    <row r="259" spans="1:13" x14ac:dyDescent="0.25">
      <c r="A259" t="s">
        <v>330</v>
      </c>
      <c r="B259" t="s">
        <v>115</v>
      </c>
      <c r="C259">
        <v>6.3220000000000001</v>
      </c>
      <c r="D259">
        <v>0</v>
      </c>
      <c r="E259">
        <v>0</v>
      </c>
      <c r="F259">
        <v>0</v>
      </c>
      <c r="G259">
        <v>0</v>
      </c>
      <c r="H259">
        <v>6.3220000000000001</v>
      </c>
      <c r="I259">
        <v>0.99</v>
      </c>
      <c r="J259">
        <v>0</v>
      </c>
      <c r="K259">
        <v>0</v>
      </c>
      <c r="L259">
        <v>7.3120000000000003</v>
      </c>
      <c r="M259">
        <v>0.99</v>
      </c>
    </row>
    <row r="260" spans="1:13" x14ac:dyDescent="0.25">
      <c r="A260" t="s">
        <v>330</v>
      </c>
      <c r="B260" t="s">
        <v>117</v>
      </c>
      <c r="C260">
        <v>0</v>
      </c>
      <c r="D260">
        <v>0</v>
      </c>
      <c r="E260">
        <v>0</v>
      </c>
      <c r="F260">
        <v>0</v>
      </c>
      <c r="G260">
        <v>0</v>
      </c>
      <c r="H260">
        <v>0</v>
      </c>
      <c r="I260">
        <v>0</v>
      </c>
      <c r="J260">
        <v>0</v>
      </c>
      <c r="K260">
        <v>0</v>
      </c>
      <c r="L260">
        <v>0</v>
      </c>
      <c r="M260">
        <v>0</v>
      </c>
    </row>
    <row r="261" spans="1:13" x14ac:dyDescent="0.25">
      <c r="A261" t="s">
        <v>330</v>
      </c>
      <c r="B261" t="s">
        <v>103</v>
      </c>
      <c r="C261">
        <v>0</v>
      </c>
      <c r="D261">
        <v>0</v>
      </c>
      <c r="E261">
        <v>0</v>
      </c>
      <c r="F261">
        <v>0</v>
      </c>
      <c r="G261">
        <v>0</v>
      </c>
      <c r="H261">
        <v>0</v>
      </c>
      <c r="I261">
        <v>0</v>
      </c>
      <c r="J261">
        <v>0</v>
      </c>
      <c r="K261">
        <v>0</v>
      </c>
      <c r="L261">
        <v>0</v>
      </c>
      <c r="M261">
        <v>0</v>
      </c>
    </row>
    <row r="262" spans="1:13" x14ac:dyDescent="0.25">
      <c r="A262" t="s">
        <v>330</v>
      </c>
      <c r="B262" t="s">
        <v>328</v>
      </c>
      <c r="C262">
        <v>0</v>
      </c>
      <c r="D262">
        <v>0</v>
      </c>
      <c r="E262">
        <v>0</v>
      </c>
      <c r="F262">
        <v>0</v>
      </c>
      <c r="G262">
        <v>0</v>
      </c>
      <c r="H262">
        <v>0</v>
      </c>
      <c r="I262">
        <v>0</v>
      </c>
      <c r="J262">
        <v>0</v>
      </c>
      <c r="K262">
        <v>0</v>
      </c>
      <c r="L262">
        <v>0</v>
      </c>
      <c r="M262">
        <v>0</v>
      </c>
    </row>
    <row r="263" spans="1:13" x14ac:dyDescent="0.25">
      <c r="A263" t="s">
        <v>330</v>
      </c>
      <c r="B263" t="s">
        <v>104</v>
      </c>
      <c r="C263">
        <v>0</v>
      </c>
      <c r="D263">
        <v>0</v>
      </c>
      <c r="E263">
        <v>0</v>
      </c>
      <c r="F263">
        <v>0</v>
      </c>
      <c r="G263">
        <v>0</v>
      </c>
      <c r="H263">
        <v>0</v>
      </c>
      <c r="I263">
        <v>0</v>
      </c>
      <c r="J263">
        <v>0</v>
      </c>
      <c r="K263">
        <v>0</v>
      </c>
      <c r="L263">
        <v>0</v>
      </c>
      <c r="M263">
        <v>0</v>
      </c>
    </row>
    <row r="264" spans="1:13" x14ac:dyDescent="0.25">
      <c r="A264" t="s">
        <v>330</v>
      </c>
      <c r="B264" t="s">
        <v>558</v>
      </c>
      <c r="C264">
        <v>0</v>
      </c>
      <c r="D264">
        <v>0</v>
      </c>
      <c r="E264">
        <v>0</v>
      </c>
      <c r="F264">
        <v>0</v>
      </c>
      <c r="G264">
        <v>0</v>
      </c>
      <c r="H264">
        <v>0</v>
      </c>
      <c r="I264">
        <v>0</v>
      </c>
      <c r="J264">
        <v>0</v>
      </c>
      <c r="K264">
        <v>0</v>
      </c>
      <c r="L264">
        <v>0</v>
      </c>
      <c r="M264">
        <v>0</v>
      </c>
    </row>
    <row r="265" spans="1:13" x14ac:dyDescent="0.25">
      <c r="A265" t="s">
        <v>330</v>
      </c>
      <c r="B265" t="s">
        <v>97</v>
      </c>
      <c r="C265">
        <v>0</v>
      </c>
      <c r="D265">
        <v>0</v>
      </c>
      <c r="E265">
        <v>0</v>
      </c>
      <c r="F265">
        <v>0</v>
      </c>
      <c r="G265">
        <v>0</v>
      </c>
      <c r="H265">
        <v>0</v>
      </c>
      <c r="I265">
        <v>0</v>
      </c>
      <c r="J265">
        <v>0</v>
      </c>
      <c r="K265">
        <v>0</v>
      </c>
      <c r="L265">
        <v>0</v>
      </c>
      <c r="M265">
        <v>0</v>
      </c>
    </row>
    <row r="266" spans="1:13" x14ac:dyDescent="0.25">
      <c r="A266" t="s">
        <v>330</v>
      </c>
      <c r="B266" t="s">
        <v>109</v>
      </c>
      <c r="C266">
        <v>2.98</v>
      </c>
      <c r="D266">
        <v>0.59199999999999997</v>
      </c>
      <c r="E266">
        <v>0</v>
      </c>
      <c r="F266">
        <v>0</v>
      </c>
      <c r="G266">
        <v>0</v>
      </c>
      <c r="H266">
        <v>3.5720000000000001</v>
      </c>
      <c r="I266">
        <v>0</v>
      </c>
      <c r="J266">
        <v>0</v>
      </c>
      <c r="K266">
        <v>0</v>
      </c>
      <c r="L266">
        <v>3.5720000000000001</v>
      </c>
      <c r="M266">
        <v>0</v>
      </c>
    </row>
    <row r="267" spans="1:13" x14ac:dyDescent="0.25">
      <c r="A267" t="s">
        <v>330</v>
      </c>
      <c r="B267" t="s">
        <v>118</v>
      </c>
      <c r="C267">
        <v>17.292999999999999</v>
      </c>
      <c r="D267">
        <v>0</v>
      </c>
      <c r="E267">
        <v>0</v>
      </c>
      <c r="F267">
        <v>0</v>
      </c>
      <c r="G267">
        <v>0</v>
      </c>
      <c r="H267">
        <v>17.292999999999999</v>
      </c>
      <c r="I267">
        <v>1.71</v>
      </c>
      <c r="J267">
        <v>0</v>
      </c>
      <c r="K267">
        <v>0</v>
      </c>
      <c r="L267">
        <v>19.003</v>
      </c>
      <c r="M267">
        <v>1.71</v>
      </c>
    </row>
    <row r="268" spans="1:13" x14ac:dyDescent="0.25">
      <c r="A268" t="s">
        <v>330</v>
      </c>
      <c r="B268" t="s">
        <v>121</v>
      </c>
      <c r="C268">
        <v>0</v>
      </c>
      <c r="D268">
        <v>0</v>
      </c>
      <c r="E268">
        <v>0</v>
      </c>
      <c r="F268">
        <v>0</v>
      </c>
      <c r="G268">
        <v>0</v>
      </c>
      <c r="H268">
        <v>0</v>
      </c>
      <c r="I268">
        <v>0</v>
      </c>
      <c r="J268">
        <v>0</v>
      </c>
      <c r="K268">
        <v>0</v>
      </c>
      <c r="L268">
        <v>0</v>
      </c>
      <c r="M268">
        <v>0</v>
      </c>
    </row>
    <row r="269" spans="1:13" x14ac:dyDescent="0.25">
      <c r="A269" t="s">
        <v>330</v>
      </c>
      <c r="B269" t="s">
        <v>120</v>
      </c>
      <c r="C269">
        <v>0</v>
      </c>
      <c r="D269">
        <v>0</v>
      </c>
      <c r="E269">
        <v>0</v>
      </c>
      <c r="F269">
        <v>0</v>
      </c>
      <c r="G269">
        <v>0</v>
      </c>
      <c r="H269">
        <v>0</v>
      </c>
      <c r="I269">
        <v>0</v>
      </c>
      <c r="J269">
        <v>0</v>
      </c>
      <c r="K269">
        <v>0</v>
      </c>
      <c r="L269">
        <v>0</v>
      </c>
      <c r="M269">
        <v>0</v>
      </c>
    </row>
    <row r="270" spans="1:13" x14ac:dyDescent="0.25">
      <c r="A270" t="s">
        <v>330</v>
      </c>
      <c r="B270" t="s">
        <v>119</v>
      </c>
      <c r="C270">
        <v>0</v>
      </c>
      <c r="D270">
        <v>0</v>
      </c>
      <c r="E270">
        <v>0</v>
      </c>
      <c r="F270">
        <v>3.0000000000000001E-3</v>
      </c>
      <c r="G270">
        <v>0</v>
      </c>
      <c r="H270">
        <v>3.0000000000000001E-3</v>
      </c>
      <c r="I270">
        <v>0</v>
      </c>
      <c r="J270">
        <v>0</v>
      </c>
      <c r="K270">
        <v>0</v>
      </c>
      <c r="L270">
        <v>3.0000000000000001E-3</v>
      </c>
      <c r="M270">
        <v>0</v>
      </c>
    </row>
    <row r="271" spans="1:13" x14ac:dyDescent="0.25">
      <c r="A271" t="s">
        <v>330</v>
      </c>
      <c r="B271" t="s">
        <v>116</v>
      </c>
      <c r="C271">
        <v>0.22500000000000001</v>
      </c>
      <c r="D271">
        <v>0</v>
      </c>
      <c r="E271">
        <v>0</v>
      </c>
      <c r="F271">
        <v>0</v>
      </c>
      <c r="G271">
        <v>0</v>
      </c>
      <c r="H271">
        <v>0.22500000000000001</v>
      </c>
      <c r="I271">
        <v>1.9E-2</v>
      </c>
      <c r="J271">
        <v>0</v>
      </c>
      <c r="K271">
        <v>0</v>
      </c>
      <c r="L271">
        <v>0.24399999999999999</v>
      </c>
      <c r="M271">
        <v>1.9E-2</v>
      </c>
    </row>
    <row r="272" spans="1:13" x14ac:dyDescent="0.25">
      <c r="A272" t="s">
        <v>330</v>
      </c>
      <c r="B272" t="s">
        <v>113</v>
      </c>
      <c r="C272">
        <v>0.41799999999999998</v>
      </c>
      <c r="D272">
        <v>0</v>
      </c>
      <c r="E272">
        <v>1.3</v>
      </c>
      <c r="F272">
        <v>0</v>
      </c>
      <c r="G272">
        <v>0</v>
      </c>
      <c r="H272">
        <v>1.718</v>
      </c>
      <c r="I272">
        <v>6.6000000000000003E-2</v>
      </c>
      <c r="J272">
        <v>0</v>
      </c>
      <c r="K272">
        <v>0</v>
      </c>
      <c r="L272">
        <v>1.784</v>
      </c>
      <c r="M272">
        <v>6.6000000000000003E-2</v>
      </c>
    </row>
    <row r="273" spans="1:13" x14ac:dyDescent="0.25">
      <c r="A273" t="s">
        <v>330</v>
      </c>
      <c r="B273" t="s">
        <v>102</v>
      </c>
      <c r="C273">
        <v>0</v>
      </c>
      <c r="D273">
        <v>0</v>
      </c>
      <c r="E273">
        <v>0</v>
      </c>
      <c r="F273">
        <v>0</v>
      </c>
      <c r="G273">
        <v>0</v>
      </c>
      <c r="H273">
        <v>0</v>
      </c>
      <c r="I273">
        <v>0</v>
      </c>
      <c r="J273">
        <v>0</v>
      </c>
      <c r="K273">
        <v>0</v>
      </c>
      <c r="L273">
        <v>0</v>
      </c>
      <c r="M273">
        <v>0</v>
      </c>
    </row>
    <row r="274" spans="1:13" x14ac:dyDescent="0.25">
      <c r="A274" t="s">
        <v>330</v>
      </c>
      <c r="B274" t="s">
        <v>101</v>
      </c>
      <c r="C274">
        <v>0</v>
      </c>
      <c r="D274">
        <v>0</v>
      </c>
      <c r="E274">
        <v>0</v>
      </c>
      <c r="F274">
        <v>0</v>
      </c>
      <c r="G274">
        <v>0</v>
      </c>
      <c r="H274">
        <v>0</v>
      </c>
      <c r="I274">
        <v>0</v>
      </c>
      <c r="J274">
        <v>0</v>
      </c>
      <c r="K274">
        <v>0</v>
      </c>
      <c r="L274">
        <v>0</v>
      </c>
      <c r="M274">
        <v>0</v>
      </c>
    </row>
    <row r="275" spans="1:13" x14ac:dyDescent="0.25">
      <c r="A275" t="s">
        <v>330</v>
      </c>
      <c r="B275" t="s">
        <v>95</v>
      </c>
      <c r="C275">
        <v>1.679</v>
      </c>
      <c r="D275">
        <v>0</v>
      </c>
      <c r="E275">
        <v>0.3</v>
      </c>
      <c r="F275">
        <v>0</v>
      </c>
      <c r="G275">
        <v>0</v>
      </c>
      <c r="H275">
        <v>1.9790000000000001</v>
      </c>
      <c r="I275">
        <v>1.7999999999999999E-2</v>
      </c>
      <c r="J275">
        <v>0</v>
      </c>
      <c r="K275">
        <v>0</v>
      </c>
      <c r="L275">
        <v>1.9970000000000001</v>
      </c>
      <c r="M275">
        <v>1.7999999999999999E-2</v>
      </c>
    </row>
    <row r="276" spans="1:13" x14ac:dyDescent="0.25">
      <c r="A276" t="s">
        <v>330</v>
      </c>
      <c r="B276" t="s">
        <v>98</v>
      </c>
      <c r="C276">
        <v>0.34399999999999997</v>
      </c>
      <c r="D276">
        <v>0</v>
      </c>
      <c r="E276">
        <v>0</v>
      </c>
      <c r="F276">
        <v>0</v>
      </c>
      <c r="G276">
        <v>0</v>
      </c>
      <c r="H276">
        <v>0.34399999999999997</v>
      </c>
      <c r="I276">
        <v>0</v>
      </c>
      <c r="J276">
        <v>0</v>
      </c>
      <c r="K276">
        <v>0</v>
      </c>
      <c r="L276">
        <v>0.34399999999999997</v>
      </c>
      <c r="M276">
        <v>0</v>
      </c>
    </row>
    <row r="277" spans="1:13" x14ac:dyDescent="0.25">
      <c r="A277" t="s">
        <v>330</v>
      </c>
      <c r="B277" t="s">
        <v>112</v>
      </c>
      <c r="C277">
        <v>49.075000000000003</v>
      </c>
      <c r="D277">
        <v>0</v>
      </c>
      <c r="E277">
        <v>2.3000000000000003</v>
      </c>
      <c r="F277">
        <v>8.9390000000000001</v>
      </c>
      <c r="G277">
        <v>0</v>
      </c>
      <c r="H277">
        <v>60.314</v>
      </c>
      <c r="I277">
        <v>6.931</v>
      </c>
      <c r="J277">
        <v>0</v>
      </c>
      <c r="K277">
        <v>0</v>
      </c>
      <c r="L277">
        <v>67.245000000000005</v>
      </c>
      <c r="M277">
        <v>6.931</v>
      </c>
    </row>
    <row r="278" spans="1:13" x14ac:dyDescent="0.25">
      <c r="A278" t="s">
        <v>330</v>
      </c>
      <c r="B278" t="s">
        <v>807</v>
      </c>
      <c r="C278">
        <v>0</v>
      </c>
      <c r="D278">
        <v>0</v>
      </c>
      <c r="E278">
        <v>0</v>
      </c>
      <c r="F278">
        <v>0</v>
      </c>
      <c r="G278">
        <v>0</v>
      </c>
      <c r="H278">
        <v>0</v>
      </c>
      <c r="I278">
        <v>0</v>
      </c>
      <c r="J278">
        <v>0</v>
      </c>
      <c r="K278">
        <v>0</v>
      </c>
      <c r="L278">
        <v>0</v>
      </c>
      <c r="M278">
        <v>0</v>
      </c>
    </row>
    <row r="279" spans="1:13" x14ac:dyDescent="0.25">
      <c r="A279" t="s">
        <v>330</v>
      </c>
      <c r="B279" t="s">
        <v>100</v>
      </c>
      <c r="C279">
        <v>0.64600000000000002</v>
      </c>
      <c r="D279">
        <v>0</v>
      </c>
      <c r="E279">
        <v>0.2</v>
      </c>
      <c r="F279">
        <v>0</v>
      </c>
      <c r="G279">
        <v>0</v>
      </c>
      <c r="H279">
        <v>0.84600000000000009</v>
      </c>
      <c r="I279">
        <v>0</v>
      </c>
      <c r="J279">
        <v>0</v>
      </c>
      <c r="K279">
        <v>0</v>
      </c>
      <c r="L279">
        <v>0.84599999999999997</v>
      </c>
      <c r="M279">
        <v>0</v>
      </c>
    </row>
    <row r="280" spans="1:13" x14ac:dyDescent="0.25">
      <c r="A280" t="s">
        <v>330</v>
      </c>
      <c r="B280" t="s">
        <v>114</v>
      </c>
      <c r="C280">
        <v>0</v>
      </c>
      <c r="D280">
        <v>0</v>
      </c>
      <c r="E280">
        <v>0</v>
      </c>
      <c r="F280">
        <v>0</v>
      </c>
      <c r="G280">
        <v>0</v>
      </c>
      <c r="H280">
        <v>0</v>
      </c>
      <c r="I280">
        <v>0</v>
      </c>
      <c r="J280">
        <v>0</v>
      </c>
      <c r="K280">
        <v>0</v>
      </c>
      <c r="L280">
        <v>0</v>
      </c>
      <c r="M280">
        <v>0</v>
      </c>
    </row>
    <row r="281" spans="1:13" x14ac:dyDescent="0.25">
      <c r="A281" t="s">
        <v>330</v>
      </c>
      <c r="B281" t="s">
        <v>107</v>
      </c>
      <c r="C281">
        <v>169.751</v>
      </c>
      <c r="D281">
        <v>0</v>
      </c>
      <c r="E281">
        <v>0.9</v>
      </c>
      <c r="F281">
        <v>0</v>
      </c>
      <c r="G281">
        <v>0</v>
      </c>
      <c r="H281">
        <v>170.65100000000001</v>
      </c>
      <c r="I281">
        <v>13.62</v>
      </c>
      <c r="J281">
        <v>0</v>
      </c>
      <c r="K281">
        <v>0</v>
      </c>
      <c r="L281">
        <v>184.27099999999999</v>
      </c>
      <c r="M281">
        <v>13.62</v>
      </c>
    </row>
    <row r="282" spans="1:13" x14ac:dyDescent="0.25">
      <c r="A282" t="s">
        <v>331</v>
      </c>
      <c r="B282" s="17" t="s">
        <v>123</v>
      </c>
      <c r="C282">
        <v>0</v>
      </c>
      <c r="D282">
        <v>0</v>
      </c>
      <c r="E282">
        <v>0</v>
      </c>
      <c r="F282">
        <v>0</v>
      </c>
      <c r="G282">
        <v>0</v>
      </c>
      <c r="H282">
        <v>0</v>
      </c>
      <c r="I282">
        <v>0</v>
      </c>
      <c r="J282">
        <v>0</v>
      </c>
      <c r="K282">
        <v>0</v>
      </c>
      <c r="L282">
        <v>0</v>
      </c>
      <c r="M282">
        <v>0</v>
      </c>
    </row>
    <row r="283" spans="1:13" x14ac:dyDescent="0.25">
      <c r="A283" t="s">
        <v>331</v>
      </c>
      <c r="B283" s="17" t="s">
        <v>126</v>
      </c>
      <c r="C283">
        <v>0</v>
      </c>
      <c r="D283">
        <v>0</v>
      </c>
      <c r="E283">
        <v>0</v>
      </c>
      <c r="F283">
        <v>0</v>
      </c>
      <c r="G283">
        <v>0</v>
      </c>
      <c r="H283">
        <v>0</v>
      </c>
      <c r="I283">
        <v>0</v>
      </c>
      <c r="J283">
        <v>0</v>
      </c>
      <c r="K283">
        <v>0</v>
      </c>
      <c r="L283">
        <v>0</v>
      </c>
      <c r="M283">
        <v>0</v>
      </c>
    </row>
    <row r="284" spans="1:13" x14ac:dyDescent="0.25">
      <c r="A284" t="s">
        <v>331</v>
      </c>
      <c r="B284" s="17" t="s">
        <v>125</v>
      </c>
      <c r="C284">
        <v>0</v>
      </c>
      <c r="D284">
        <v>0</v>
      </c>
      <c r="E284">
        <v>0</v>
      </c>
      <c r="F284">
        <v>0</v>
      </c>
      <c r="G284">
        <v>0</v>
      </c>
      <c r="H284">
        <v>0</v>
      </c>
      <c r="I284">
        <v>0</v>
      </c>
      <c r="J284">
        <v>0</v>
      </c>
      <c r="K284">
        <v>0</v>
      </c>
      <c r="L284">
        <v>0</v>
      </c>
      <c r="M284">
        <v>0</v>
      </c>
    </row>
    <row r="285" spans="1:13" x14ac:dyDescent="0.25">
      <c r="A285" t="s">
        <v>331</v>
      </c>
      <c r="B285" s="17" t="s">
        <v>124</v>
      </c>
      <c r="C285">
        <v>0</v>
      </c>
      <c r="D285">
        <v>0</v>
      </c>
      <c r="E285">
        <v>0</v>
      </c>
      <c r="F285">
        <v>0</v>
      </c>
      <c r="G285">
        <v>0</v>
      </c>
      <c r="H285">
        <v>0</v>
      </c>
      <c r="I285">
        <v>0</v>
      </c>
      <c r="J285">
        <v>0</v>
      </c>
      <c r="K285">
        <v>0</v>
      </c>
      <c r="L285">
        <v>0</v>
      </c>
      <c r="M285">
        <v>0</v>
      </c>
    </row>
    <row r="286" spans="1:13" x14ac:dyDescent="0.25">
      <c r="A286" t="s">
        <v>331</v>
      </c>
      <c r="B286" t="s">
        <v>96</v>
      </c>
      <c r="C286">
        <v>0</v>
      </c>
      <c r="D286">
        <v>0</v>
      </c>
      <c r="E286">
        <v>0</v>
      </c>
      <c r="F286">
        <v>0</v>
      </c>
      <c r="G286">
        <v>0</v>
      </c>
      <c r="H286">
        <v>0</v>
      </c>
      <c r="I286">
        <v>0</v>
      </c>
      <c r="J286">
        <v>0</v>
      </c>
      <c r="K286">
        <v>0</v>
      </c>
      <c r="L286">
        <v>0</v>
      </c>
      <c r="M286">
        <v>0</v>
      </c>
    </row>
    <row r="287" spans="1:13" x14ac:dyDescent="0.25">
      <c r="A287" t="s">
        <v>331</v>
      </c>
      <c r="B287" t="s">
        <v>105</v>
      </c>
      <c r="C287">
        <v>0</v>
      </c>
      <c r="D287">
        <v>0</v>
      </c>
      <c r="E287">
        <v>0</v>
      </c>
      <c r="F287">
        <v>0</v>
      </c>
      <c r="G287">
        <v>0</v>
      </c>
      <c r="H287">
        <v>0</v>
      </c>
      <c r="I287">
        <v>0</v>
      </c>
      <c r="J287">
        <v>0</v>
      </c>
      <c r="K287">
        <v>0</v>
      </c>
      <c r="L287">
        <v>0</v>
      </c>
      <c r="M287">
        <v>0</v>
      </c>
    </row>
    <row r="288" spans="1:13" x14ac:dyDescent="0.25">
      <c r="A288" t="s">
        <v>331</v>
      </c>
      <c r="B288" t="s">
        <v>110</v>
      </c>
      <c r="C288">
        <v>0</v>
      </c>
      <c r="D288">
        <v>0</v>
      </c>
      <c r="E288">
        <v>0</v>
      </c>
      <c r="F288">
        <v>0</v>
      </c>
      <c r="G288">
        <v>0</v>
      </c>
      <c r="H288">
        <v>0</v>
      </c>
      <c r="I288">
        <v>0</v>
      </c>
      <c r="J288">
        <v>0</v>
      </c>
      <c r="K288">
        <v>0</v>
      </c>
      <c r="L288">
        <v>0</v>
      </c>
      <c r="M288">
        <v>0</v>
      </c>
    </row>
    <row r="289" spans="1:13" x14ac:dyDescent="0.25">
      <c r="A289" t="s">
        <v>331</v>
      </c>
      <c r="B289" t="s">
        <v>111</v>
      </c>
      <c r="C289">
        <v>0</v>
      </c>
      <c r="D289">
        <v>0</v>
      </c>
      <c r="E289">
        <v>0</v>
      </c>
      <c r="F289">
        <v>0</v>
      </c>
      <c r="G289">
        <v>0</v>
      </c>
      <c r="H289">
        <v>0</v>
      </c>
      <c r="I289">
        <v>0</v>
      </c>
      <c r="J289">
        <v>0</v>
      </c>
      <c r="K289">
        <v>0</v>
      </c>
      <c r="L289">
        <v>0</v>
      </c>
      <c r="M289">
        <v>0</v>
      </c>
    </row>
    <row r="290" spans="1:13" x14ac:dyDescent="0.25">
      <c r="A290" t="s">
        <v>331</v>
      </c>
      <c r="B290" t="s">
        <v>106</v>
      </c>
      <c r="C290">
        <v>0</v>
      </c>
      <c r="D290">
        <v>0</v>
      </c>
      <c r="E290">
        <v>0</v>
      </c>
      <c r="F290">
        <v>0</v>
      </c>
      <c r="G290">
        <v>0</v>
      </c>
      <c r="H290">
        <v>0</v>
      </c>
      <c r="I290">
        <v>0</v>
      </c>
      <c r="J290">
        <v>0</v>
      </c>
      <c r="K290">
        <v>0</v>
      </c>
      <c r="L290">
        <v>0</v>
      </c>
      <c r="M290">
        <v>0</v>
      </c>
    </row>
    <row r="291" spans="1:13" x14ac:dyDescent="0.25">
      <c r="A291" t="s">
        <v>331</v>
      </c>
      <c r="B291" t="s">
        <v>99</v>
      </c>
      <c r="C291">
        <v>0</v>
      </c>
      <c r="D291">
        <v>0</v>
      </c>
      <c r="E291">
        <v>0</v>
      </c>
      <c r="F291">
        <v>0</v>
      </c>
      <c r="G291">
        <v>0</v>
      </c>
      <c r="H291">
        <v>0</v>
      </c>
      <c r="I291">
        <v>0</v>
      </c>
      <c r="J291">
        <v>0</v>
      </c>
      <c r="K291">
        <v>0</v>
      </c>
      <c r="L291">
        <v>0</v>
      </c>
      <c r="M291">
        <v>0</v>
      </c>
    </row>
    <row r="292" spans="1:13" x14ac:dyDescent="0.25">
      <c r="A292" t="s">
        <v>331</v>
      </c>
      <c r="B292" t="s">
        <v>108</v>
      </c>
      <c r="C292">
        <v>0</v>
      </c>
      <c r="D292">
        <v>0</v>
      </c>
      <c r="E292">
        <v>0</v>
      </c>
      <c r="F292">
        <v>0</v>
      </c>
      <c r="G292">
        <v>0</v>
      </c>
      <c r="H292">
        <v>0</v>
      </c>
      <c r="I292">
        <v>0</v>
      </c>
      <c r="J292">
        <v>0</v>
      </c>
      <c r="K292">
        <v>0</v>
      </c>
      <c r="L292">
        <v>0</v>
      </c>
      <c r="M292">
        <v>0</v>
      </c>
    </row>
    <row r="293" spans="1:13" x14ac:dyDescent="0.25">
      <c r="A293" t="s">
        <v>331</v>
      </c>
      <c r="B293" t="s">
        <v>234</v>
      </c>
      <c r="C293">
        <v>0</v>
      </c>
      <c r="D293">
        <v>0</v>
      </c>
      <c r="E293">
        <v>0</v>
      </c>
      <c r="F293">
        <v>0</v>
      </c>
      <c r="G293">
        <v>0</v>
      </c>
      <c r="H293">
        <v>0</v>
      </c>
      <c r="I293">
        <v>0</v>
      </c>
      <c r="J293">
        <v>0</v>
      </c>
      <c r="K293">
        <v>0</v>
      </c>
      <c r="L293">
        <v>0</v>
      </c>
      <c r="M293">
        <v>0</v>
      </c>
    </row>
    <row r="294" spans="1:13" x14ac:dyDescent="0.25">
      <c r="A294" t="s">
        <v>331</v>
      </c>
      <c r="B294" t="s">
        <v>115</v>
      </c>
      <c r="C294">
        <v>0</v>
      </c>
      <c r="D294">
        <v>0</v>
      </c>
      <c r="E294">
        <v>490.2</v>
      </c>
      <c r="F294">
        <v>0</v>
      </c>
      <c r="G294">
        <v>0</v>
      </c>
      <c r="H294">
        <v>490.2</v>
      </c>
      <c r="I294">
        <v>0</v>
      </c>
      <c r="J294">
        <v>0</v>
      </c>
      <c r="K294">
        <v>0</v>
      </c>
      <c r="L294">
        <v>490.2</v>
      </c>
      <c r="M294">
        <v>0</v>
      </c>
    </row>
    <row r="295" spans="1:13" x14ac:dyDescent="0.25">
      <c r="A295" t="s">
        <v>331</v>
      </c>
      <c r="B295" t="s">
        <v>117</v>
      </c>
      <c r="C295">
        <v>0</v>
      </c>
      <c r="D295">
        <v>0</v>
      </c>
      <c r="E295">
        <v>0</v>
      </c>
      <c r="F295">
        <v>0</v>
      </c>
      <c r="G295">
        <v>0</v>
      </c>
      <c r="H295">
        <v>0</v>
      </c>
      <c r="I295">
        <v>0</v>
      </c>
      <c r="J295">
        <v>0</v>
      </c>
      <c r="K295">
        <v>0</v>
      </c>
      <c r="L295">
        <v>0</v>
      </c>
      <c r="M295">
        <v>0</v>
      </c>
    </row>
    <row r="296" spans="1:13" x14ac:dyDescent="0.25">
      <c r="A296" t="s">
        <v>331</v>
      </c>
      <c r="B296" t="s">
        <v>103</v>
      </c>
      <c r="C296">
        <v>0</v>
      </c>
      <c r="D296">
        <v>0</v>
      </c>
      <c r="E296">
        <v>2.6</v>
      </c>
      <c r="F296">
        <v>0</v>
      </c>
      <c r="G296">
        <v>0</v>
      </c>
      <c r="H296">
        <v>2.6</v>
      </c>
      <c r="I296">
        <v>0</v>
      </c>
      <c r="J296">
        <v>0</v>
      </c>
      <c r="K296">
        <v>0</v>
      </c>
      <c r="L296">
        <v>2.6</v>
      </c>
      <c r="M296">
        <v>0</v>
      </c>
    </row>
    <row r="297" spans="1:13" x14ac:dyDescent="0.25">
      <c r="A297" t="s">
        <v>331</v>
      </c>
      <c r="B297" t="s">
        <v>328</v>
      </c>
      <c r="C297">
        <v>0</v>
      </c>
      <c r="D297">
        <v>0</v>
      </c>
      <c r="E297">
        <v>0</v>
      </c>
      <c r="F297">
        <v>0</v>
      </c>
      <c r="G297">
        <v>0</v>
      </c>
      <c r="H297">
        <v>0</v>
      </c>
      <c r="I297">
        <v>0</v>
      </c>
      <c r="J297">
        <v>0</v>
      </c>
      <c r="K297">
        <v>0</v>
      </c>
      <c r="L297">
        <v>0</v>
      </c>
      <c r="M297">
        <v>0</v>
      </c>
    </row>
    <row r="298" spans="1:13" x14ac:dyDescent="0.25">
      <c r="A298" t="s">
        <v>331</v>
      </c>
      <c r="B298" t="s">
        <v>104</v>
      </c>
      <c r="C298">
        <v>0</v>
      </c>
      <c r="D298">
        <v>0</v>
      </c>
      <c r="E298">
        <v>0</v>
      </c>
      <c r="F298">
        <v>0</v>
      </c>
      <c r="G298">
        <v>0</v>
      </c>
      <c r="H298">
        <v>0</v>
      </c>
      <c r="I298">
        <v>0</v>
      </c>
      <c r="J298">
        <v>0</v>
      </c>
      <c r="K298">
        <v>0</v>
      </c>
      <c r="L298">
        <v>0</v>
      </c>
      <c r="M298">
        <v>0</v>
      </c>
    </row>
    <row r="299" spans="1:13" x14ac:dyDescent="0.25">
      <c r="A299" t="s">
        <v>331</v>
      </c>
      <c r="B299" t="s">
        <v>558</v>
      </c>
      <c r="C299">
        <v>0</v>
      </c>
      <c r="D299">
        <v>0</v>
      </c>
      <c r="E299">
        <v>0</v>
      </c>
      <c r="F299">
        <v>0</v>
      </c>
      <c r="G299">
        <v>0</v>
      </c>
      <c r="H299">
        <v>0</v>
      </c>
      <c r="I299">
        <v>0</v>
      </c>
      <c r="J299">
        <v>0</v>
      </c>
      <c r="K299">
        <v>0</v>
      </c>
      <c r="L299">
        <v>0</v>
      </c>
      <c r="M299">
        <v>0</v>
      </c>
    </row>
    <row r="300" spans="1:13" x14ac:dyDescent="0.25">
      <c r="A300" t="s">
        <v>331</v>
      </c>
      <c r="B300" t="s">
        <v>97</v>
      </c>
      <c r="C300">
        <v>0</v>
      </c>
      <c r="D300">
        <v>0</v>
      </c>
      <c r="E300">
        <v>0</v>
      </c>
      <c r="F300">
        <v>0</v>
      </c>
      <c r="G300">
        <v>0</v>
      </c>
      <c r="H300">
        <v>0</v>
      </c>
      <c r="I300">
        <v>0</v>
      </c>
      <c r="J300">
        <v>0</v>
      </c>
      <c r="K300">
        <v>0</v>
      </c>
      <c r="L300">
        <v>0</v>
      </c>
      <c r="M300">
        <v>0</v>
      </c>
    </row>
    <row r="301" spans="1:13" x14ac:dyDescent="0.25">
      <c r="A301" t="s">
        <v>331</v>
      </c>
      <c r="B301" t="s">
        <v>109</v>
      </c>
      <c r="C301">
        <v>0</v>
      </c>
      <c r="D301">
        <v>0</v>
      </c>
      <c r="E301">
        <v>0</v>
      </c>
      <c r="F301">
        <v>0</v>
      </c>
      <c r="G301">
        <v>0</v>
      </c>
      <c r="H301">
        <v>0</v>
      </c>
      <c r="I301">
        <v>0</v>
      </c>
      <c r="J301">
        <v>0</v>
      </c>
      <c r="K301">
        <v>0</v>
      </c>
      <c r="L301">
        <v>0</v>
      </c>
      <c r="M301">
        <v>0</v>
      </c>
    </row>
    <row r="302" spans="1:13" x14ac:dyDescent="0.25">
      <c r="A302" t="s">
        <v>331</v>
      </c>
      <c r="B302" t="s">
        <v>118</v>
      </c>
      <c r="C302">
        <v>0</v>
      </c>
      <c r="D302">
        <v>0</v>
      </c>
      <c r="E302">
        <v>0</v>
      </c>
      <c r="F302">
        <v>0</v>
      </c>
      <c r="G302">
        <v>0</v>
      </c>
      <c r="H302">
        <v>0</v>
      </c>
      <c r="I302">
        <v>0</v>
      </c>
      <c r="J302">
        <v>0</v>
      </c>
      <c r="K302">
        <v>0</v>
      </c>
      <c r="L302">
        <v>0</v>
      </c>
      <c r="M302">
        <v>0</v>
      </c>
    </row>
    <row r="303" spans="1:13" x14ac:dyDescent="0.25">
      <c r="A303" t="s">
        <v>331</v>
      </c>
      <c r="B303" t="s">
        <v>121</v>
      </c>
      <c r="C303">
        <v>0</v>
      </c>
      <c r="D303">
        <v>0</v>
      </c>
      <c r="E303">
        <v>0</v>
      </c>
      <c r="F303">
        <v>0</v>
      </c>
      <c r="G303">
        <v>0</v>
      </c>
      <c r="H303">
        <v>0</v>
      </c>
      <c r="I303">
        <v>0</v>
      </c>
      <c r="J303">
        <v>0</v>
      </c>
      <c r="K303">
        <v>0</v>
      </c>
      <c r="L303">
        <v>0</v>
      </c>
      <c r="M303">
        <v>0</v>
      </c>
    </row>
    <row r="304" spans="1:13" x14ac:dyDescent="0.25">
      <c r="A304" t="s">
        <v>331</v>
      </c>
      <c r="B304" t="s">
        <v>120</v>
      </c>
      <c r="C304">
        <v>0</v>
      </c>
      <c r="D304">
        <v>0</v>
      </c>
      <c r="E304">
        <v>0</v>
      </c>
      <c r="F304">
        <v>0</v>
      </c>
      <c r="G304">
        <v>0</v>
      </c>
      <c r="H304">
        <v>0</v>
      </c>
      <c r="I304">
        <v>0</v>
      </c>
      <c r="J304">
        <v>0</v>
      </c>
      <c r="K304">
        <v>0</v>
      </c>
      <c r="L304">
        <v>0</v>
      </c>
      <c r="M304">
        <v>0</v>
      </c>
    </row>
    <row r="305" spans="1:13" x14ac:dyDescent="0.25">
      <c r="A305" t="s">
        <v>331</v>
      </c>
      <c r="B305" t="s">
        <v>119</v>
      </c>
      <c r="C305">
        <v>0</v>
      </c>
      <c r="D305">
        <v>0</v>
      </c>
      <c r="E305">
        <v>0</v>
      </c>
      <c r="F305">
        <v>0</v>
      </c>
      <c r="G305">
        <v>0</v>
      </c>
      <c r="H305">
        <v>0</v>
      </c>
      <c r="I305">
        <v>0</v>
      </c>
      <c r="J305">
        <v>0</v>
      </c>
      <c r="K305">
        <v>0</v>
      </c>
      <c r="L305">
        <v>0</v>
      </c>
      <c r="M305">
        <v>0</v>
      </c>
    </row>
    <row r="306" spans="1:13" x14ac:dyDescent="0.25">
      <c r="A306" t="s">
        <v>331</v>
      </c>
      <c r="B306" t="s">
        <v>116</v>
      </c>
      <c r="C306">
        <v>0</v>
      </c>
      <c r="D306">
        <v>0</v>
      </c>
      <c r="E306">
        <v>0</v>
      </c>
      <c r="F306">
        <v>0</v>
      </c>
      <c r="G306">
        <v>0</v>
      </c>
      <c r="H306">
        <v>0</v>
      </c>
      <c r="I306">
        <v>1.633</v>
      </c>
      <c r="J306">
        <v>0</v>
      </c>
      <c r="K306">
        <v>0</v>
      </c>
      <c r="L306">
        <v>1.633</v>
      </c>
      <c r="M306">
        <v>1.633</v>
      </c>
    </row>
    <row r="307" spans="1:13" x14ac:dyDescent="0.25">
      <c r="A307" t="s">
        <v>331</v>
      </c>
      <c r="B307" t="s">
        <v>113</v>
      </c>
      <c r="C307">
        <v>0</v>
      </c>
      <c r="D307">
        <v>0</v>
      </c>
      <c r="E307">
        <v>0</v>
      </c>
      <c r="F307">
        <v>0</v>
      </c>
      <c r="G307">
        <v>0</v>
      </c>
      <c r="H307">
        <v>0</v>
      </c>
      <c r="I307">
        <v>0</v>
      </c>
      <c r="J307">
        <v>0</v>
      </c>
      <c r="K307">
        <v>0</v>
      </c>
      <c r="L307">
        <v>0</v>
      </c>
      <c r="M307">
        <v>0</v>
      </c>
    </row>
    <row r="308" spans="1:13" x14ac:dyDescent="0.25">
      <c r="A308" t="s">
        <v>331</v>
      </c>
      <c r="B308" t="s">
        <v>102</v>
      </c>
      <c r="C308">
        <v>0</v>
      </c>
      <c r="D308">
        <v>0</v>
      </c>
      <c r="E308">
        <v>0</v>
      </c>
      <c r="F308">
        <v>0</v>
      </c>
      <c r="G308">
        <v>0</v>
      </c>
      <c r="H308">
        <v>0</v>
      </c>
      <c r="I308">
        <v>0</v>
      </c>
      <c r="J308">
        <v>0</v>
      </c>
      <c r="K308">
        <v>0</v>
      </c>
      <c r="L308">
        <v>0</v>
      </c>
      <c r="M308">
        <v>0</v>
      </c>
    </row>
    <row r="309" spans="1:13" x14ac:dyDescent="0.25">
      <c r="A309" t="s">
        <v>331</v>
      </c>
      <c r="B309" t="s">
        <v>101</v>
      </c>
      <c r="C309">
        <v>0</v>
      </c>
      <c r="D309">
        <v>0</v>
      </c>
      <c r="E309">
        <v>0</v>
      </c>
      <c r="F309">
        <v>0</v>
      </c>
      <c r="G309">
        <v>0</v>
      </c>
      <c r="H309">
        <v>0</v>
      </c>
      <c r="I309">
        <v>0</v>
      </c>
      <c r="J309">
        <v>0</v>
      </c>
      <c r="K309">
        <v>0</v>
      </c>
      <c r="L309">
        <v>0</v>
      </c>
      <c r="M309">
        <v>0</v>
      </c>
    </row>
    <row r="310" spans="1:13" x14ac:dyDescent="0.25">
      <c r="A310" t="s">
        <v>331</v>
      </c>
      <c r="B310" t="s">
        <v>95</v>
      </c>
      <c r="C310">
        <v>0</v>
      </c>
      <c r="D310">
        <v>0</v>
      </c>
      <c r="E310">
        <v>1337.5</v>
      </c>
      <c r="F310">
        <v>0</v>
      </c>
      <c r="G310">
        <v>0</v>
      </c>
      <c r="H310">
        <v>1337.5</v>
      </c>
      <c r="I310">
        <v>81.367000000000004</v>
      </c>
      <c r="J310">
        <v>0</v>
      </c>
      <c r="K310">
        <v>0</v>
      </c>
      <c r="L310">
        <v>1418.867</v>
      </c>
      <c r="M310">
        <v>81.367000000000004</v>
      </c>
    </row>
    <row r="311" spans="1:13" x14ac:dyDescent="0.25">
      <c r="A311" t="s">
        <v>331</v>
      </c>
      <c r="B311" t="s">
        <v>98</v>
      </c>
      <c r="C311">
        <v>0</v>
      </c>
      <c r="D311">
        <v>0</v>
      </c>
      <c r="E311">
        <v>605.70000000000005</v>
      </c>
      <c r="F311">
        <v>0</v>
      </c>
      <c r="G311">
        <v>0</v>
      </c>
      <c r="H311">
        <v>605.70000000000005</v>
      </c>
      <c r="I311">
        <v>0</v>
      </c>
      <c r="J311">
        <v>0</v>
      </c>
      <c r="K311">
        <v>0</v>
      </c>
      <c r="L311">
        <v>605.70000000000005</v>
      </c>
      <c r="M311">
        <v>0</v>
      </c>
    </row>
    <row r="312" spans="1:13" x14ac:dyDescent="0.25">
      <c r="A312" t="s">
        <v>331</v>
      </c>
      <c r="B312" t="s">
        <v>112</v>
      </c>
      <c r="C312">
        <v>0</v>
      </c>
      <c r="D312">
        <v>0</v>
      </c>
      <c r="E312">
        <v>0</v>
      </c>
      <c r="F312">
        <v>0</v>
      </c>
      <c r="G312">
        <v>0</v>
      </c>
      <c r="H312">
        <v>0</v>
      </c>
      <c r="I312">
        <v>0</v>
      </c>
      <c r="J312">
        <v>0</v>
      </c>
      <c r="K312">
        <v>0</v>
      </c>
      <c r="L312">
        <v>0</v>
      </c>
      <c r="M312">
        <v>0</v>
      </c>
    </row>
    <row r="313" spans="1:13" x14ac:dyDescent="0.25">
      <c r="A313" t="s">
        <v>331</v>
      </c>
      <c r="B313" t="s">
        <v>807</v>
      </c>
      <c r="C313">
        <v>0</v>
      </c>
      <c r="D313">
        <v>0</v>
      </c>
      <c r="E313">
        <v>0</v>
      </c>
      <c r="F313">
        <v>0</v>
      </c>
      <c r="G313">
        <v>0</v>
      </c>
      <c r="H313">
        <v>0</v>
      </c>
      <c r="I313">
        <v>0</v>
      </c>
      <c r="J313">
        <v>0</v>
      </c>
      <c r="K313">
        <v>0</v>
      </c>
      <c r="L313">
        <v>0</v>
      </c>
      <c r="M313">
        <v>0</v>
      </c>
    </row>
    <row r="314" spans="1:13" x14ac:dyDescent="0.25">
      <c r="A314" t="s">
        <v>331</v>
      </c>
      <c r="B314" t="s">
        <v>100</v>
      </c>
      <c r="C314">
        <v>0</v>
      </c>
      <c r="D314">
        <v>0</v>
      </c>
      <c r="E314">
        <v>0</v>
      </c>
      <c r="F314">
        <v>0</v>
      </c>
      <c r="G314">
        <v>0</v>
      </c>
      <c r="H314">
        <v>0</v>
      </c>
      <c r="I314">
        <v>0</v>
      </c>
      <c r="J314">
        <v>0</v>
      </c>
      <c r="K314">
        <v>0</v>
      </c>
      <c r="L314">
        <v>0</v>
      </c>
      <c r="M314">
        <v>0</v>
      </c>
    </row>
    <row r="315" spans="1:13" x14ac:dyDescent="0.25">
      <c r="A315" t="s">
        <v>331</v>
      </c>
      <c r="B315" t="s">
        <v>114</v>
      </c>
      <c r="C315">
        <v>0</v>
      </c>
      <c r="D315">
        <v>0</v>
      </c>
      <c r="E315">
        <v>0</v>
      </c>
      <c r="F315">
        <v>0</v>
      </c>
      <c r="G315">
        <v>0</v>
      </c>
      <c r="H315">
        <v>0</v>
      </c>
      <c r="I315">
        <v>0</v>
      </c>
      <c r="J315">
        <v>0</v>
      </c>
      <c r="K315">
        <v>0</v>
      </c>
      <c r="L315">
        <v>0</v>
      </c>
      <c r="M315">
        <v>0</v>
      </c>
    </row>
    <row r="316" spans="1:13" x14ac:dyDescent="0.25">
      <c r="A316" t="s">
        <v>331</v>
      </c>
      <c r="B316" t="s">
        <v>107</v>
      </c>
      <c r="C316">
        <v>0</v>
      </c>
      <c r="D316">
        <v>0</v>
      </c>
      <c r="E316">
        <v>0</v>
      </c>
      <c r="F316">
        <v>0</v>
      </c>
      <c r="G316">
        <v>0</v>
      </c>
      <c r="H316">
        <v>0</v>
      </c>
      <c r="I316">
        <v>0</v>
      </c>
      <c r="J316">
        <v>0</v>
      </c>
      <c r="K316">
        <v>0</v>
      </c>
      <c r="L316">
        <v>0</v>
      </c>
      <c r="M316">
        <v>0</v>
      </c>
    </row>
    <row r="317" spans="1:13" x14ac:dyDescent="0.25">
      <c r="A317" t="s">
        <v>146</v>
      </c>
      <c r="B317" s="17" t="s">
        <v>123</v>
      </c>
      <c r="C317">
        <v>0</v>
      </c>
      <c r="D317">
        <v>0</v>
      </c>
      <c r="E317">
        <v>0</v>
      </c>
      <c r="F317">
        <v>0</v>
      </c>
      <c r="G317">
        <v>0</v>
      </c>
      <c r="H317">
        <v>0</v>
      </c>
      <c r="I317">
        <v>0</v>
      </c>
      <c r="J317">
        <v>0</v>
      </c>
      <c r="K317">
        <v>0</v>
      </c>
      <c r="L317">
        <v>0</v>
      </c>
      <c r="M317">
        <v>0</v>
      </c>
    </row>
    <row r="318" spans="1:13" x14ac:dyDescent="0.25">
      <c r="A318" t="s">
        <v>146</v>
      </c>
      <c r="B318" s="17" t="s">
        <v>126</v>
      </c>
      <c r="C318">
        <v>0</v>
      </c>
      <c r="D318">
        <v>0</v>
      </c>
      <c r="E318">
        <v>0</v>
      </c>
      <c r="F318">
        <v>0</v>
      </c>
      <c r="G318">
        <v>0</v>
      </c>
      <c r="H318">
        <v>0</v>
      </c>
      <c r="I318">
        <v>0</v>
      </c>
      <c r="J318">
        <v>0</v>
      </c>
      <c r="K318">
        <v>0</v>
      </c>
      <c r="L318">
        <v>0</v>
      </c>
      <c r="M318">
        <v>0</v>
      </c>
    </row>
    <row r="319" spans="1:13" x14ac:dyDescent="0.25">
      <c r="A319" t="s">
        <v>146</v>
      </c>
      <c r="B319" s="17" t="s">
        <v>125</v>
      </c>
      <c r="C319">
        <v>0</v>
      </c>
      <c r="D319">
        <v>0</v>
      </c>
      <c r="E319">
        <v>0</v>
      </c>
      <c r="F319">
        <v>0</v>
      </c>
      <c r="G319">
        <v>0</v>
      </c>
      <c r="H319">
        <v>0</v>
      </c>
      <c r="I319">
        <v>0</v>
      </c>
      <c r="J319">
        <v>0</v>
      </c>
      <c r="K319">
        <v>0</v>
      </c>
      <c r="L319">
        <v>0</v>
      </c>
      <c r="M319">
        <v>0</v>
      </c>
    </row>
    <row r="320" spans="1:13" x14ac:dyDescent="0.25">
      <c r="A320" t="s">
        <v>146</v>
      </c>
      <c r="B320" s="17" t="s">
        <v>124</v>
      </c>
      <c r="C320">
        <v>0</v>
      </c>
      <c r="D320">
        <v>0</v>
      </c>
      <c r="E320">
        <v>0</v>
      </c>
      <c r="F320">
        <v>0</v>
      </c>
      <c r="G320">
        <v>0</v>
      </c>
      <c r="H320">
        <v>0</v>
      </c>
      <c r="I320">
        <v>0</v>
      </c>
      <c r="J320">
        <v>0</v>
      </c>
      <c r="K320">
        <v>0</v>
      </c>
      <c r="L320">
        <v>0</v>
      </c>
      <c r="M320">
        <v>0</v>
      </c>
    </row>
    <row r="321" spans="1:13" x14ac:dyDescent="0.25">
      <c r="A321" t="s">
        <v>146</v>
      </c>
      <c r="B321" t="s">
        <v>96</v>
      </c>
      <c r="C321">
        <v>2.2130000000000001</v>
      </c>
      <c r="D321">
        <v>0</v>
      </c>
      <c r="E321">
        <v>0.5</v>
      </c>
      <c r="F321">
        <v>0</v>
      </c>
      <c r="G321">
        <v>0</v>
      </c>
      <c r="H321">
        <v>2.7130000000000001</v>
      </c>
      <c r="I321">
        <v>0.28399999999999997</v>
      </c>
      <c r="J321">
        <v>0</v>
      </c>
      <c r="K321">
        <v>0</v>
      </c>
      <c r="L321">
        <v>2.9969999999999999</v>
      </c>
      <c r="M321">
        <v>0.28399999999999997</v>
      </c>
    </row>
    <row r="322" spans="1:13" x14ac:dyDescent="0.25">
      <c r="A322" t="s">
        <v>146</v>
      </c>
      <c r="B322" t="s">
        <v>105</v>
      </c>
      <c r="C322">
        <v>3.5539999999999998</v>
      </c>
      <c r="D322">
        <v>0</v>
      </c>
      <c r="E322">
        <v>0</v>
      </c>
      <c r="F322">
        <v>0</v>
      </c>
      <c r="G322">
        <v>0</v>
      </c>
      <c r="H322">
        <v>3.5539999999999998</v>
      </c>
      <c r="I322">
        <v>0</v>
      </c>
      <c r="J322">
        <v>0</v>
      </c>
      <c r="K322">
        <v>0</v>
      </c>
      <c r="L322">
        <v>3.5539999999999998</v>
      </c>
      <c r="M322">
        <v>0</v>
      </c>
    </row>
    <row r="323" spans="1:13" x14ac:dyDescent="0.25">
      <c r="A323" t="s">
        <v>146</v>
      </c>
      <c r="B323" t="s">
        <v>110</v>
      </c>
      <c r="C323">
        <v>0</v>
      </c>
      <c r="D323">
        <v>0</v>
      </c>
      <c r="E323">
        <v>0</v>
      </c>
      <c r="F323">
        <v>0</v>
      </c>
      <c r="G323">
        <v>0</v>
      </c>
      <c r="H323">
        <v>0</v>
      </c>
      <c r="I323">
        <v>0</v>
      </c>
      <c r="J323">
        <v>0</v>
      </c>
      <c r="K323">
        <v>0</v>
      </c>
      <c r="L323">
        <v>0</v>
      </c>
      <c r="M323">
        <v>0</v>
      </c>
    </row>
    <row r="324" spans="1:13" x14ac:dyDescent="0.25">
      <c r="A324" t="s">
        <v>146</v>
      </c>
      <c r="B324" t="s">
        <v>111</v>
      </c>
      <c r="C324">
        <v>0</v>
      </c>
      <c r="D324">
        <v>0</v>
      </c>
      <c r="E324">
        <v>0</v>
      </c>
      <c r="F324">
        <v>0</v>
      </c>
      <c r="G324">
        <v>0</v>
      </c>
      <c r="H324">
        <v>0</v>
      </c>
      <c r="I324">
        <v>0</v>
      </c>
      <c r="J324">
        <v>0</v>
      </c>
      <c r="K324">
        <v>0</v>
      </c>
      <c r="L324">
        <v>0</v>
      </c>
      <c r="M324">
        <v>0</v>
      </c>
    </row>
    <row r="325" spans="1:13" x14ac:dyDescent="0.25">
      <c r="A325" t="s">
        <v>146</v>
      </c>
      <c r="B325" t="s">
        <v>106</v>
      </c>
      <c r="C325">
        <v>14.53</v>
      </c>
      <c r="D325">
        <v>0</v>
      </c>
      <c r="E325">
        <v>0</v>
      </c>
      <c r="F325">
        <v>0</v>
      </c>
      <c r="G325">
        <v>0</v>
      </c>
      <c r="H325">
        <v>14.53</v>
      </c>
      <c r="I325">
        <v>0</v>
      </c>
      <c r="J325">
        <v>0</v>
      </c>
      <c r="K325">
        <v>0</v>
      </c>
      <c r="L325">
        <v>14.53</v>
      </c>
      <c r="M325">
        <v>0</v>
      </c>
    </row>
    <row r="326" spans="1:13" x14ac:dyDescent="0.25">
      <c r="A326" t="s">
        <v>146</v>
      </c>
      <c r="B326" t="s">
        <v>99</v>
      </c>
      <c r="C326">
        <v>0</v>
      </c>
      <c r="D326">
        <v>0</v>
      </c>
      <c r="E326">
        <v>0</v>
      </c>
      <c r="F326">
        <v>0</v>
      </c>
      <c r="G326">
        <v>0</v>
      </c>
      <c r="H326">
        <v>0</v>
      </c>
      <c r="I326">
        <v>0</v>
      </c>
      <c r="J326">
        <v>0</v>
      </c>
      <c r="K326">
        <v>0</v>
      </c>
      <c r="L326">
        <v>0</v>
      </c>
      <c r="M326">
        <v>0</v>
      </c>
    </row>
    <row r="327" spans="1:13" x14ac:dyDescent="0.25">
      <c r="A327" t="s">
        <v>146</v>
      </c>
      <c r="B327" t="s">
        <v>108</v>
      </c>
      <c r="C327">
        <v>0.99299999999999999</v>
      </c>
      <c r="D327">
        <v>0</v>
      </c>
      <c r="E327">
        <v>0</v>
      </c>
      <c r="F327">
        <v>0</v>
      </c>
      <c r="G327">
        <v>0</v>
      </c>
      <c r="H327">
        <v>0.99299999999999999</v>
      </c>
      <c r="I327">
        <v>0</v>
      </c>
      <c r="J327">
        <v>0</v>
      </c>
      <c r="K327">
        <v>0</v>
      </c>
      <c r="L327">
        <v>0.99299999999999999</v>
      </c>
      <c r="M327">
        <v>0</v>
      </c>
    </row>
    <row r="328" spans="1:13" x14ac:dyDescent="0.25">
      <c r="A328" t="s">
        <v>146</v>
      </c>
      <c r="B328" t="s">
        <v>234</v>
      </c>
      <c r="C328">
        <v>0</v>
      </c>
      <c r="D328">
        <v>0</v>
      </c>
      <c r="E328">
        <v>0</v>
      </c>
      <c r="F328">
        <v>0</v>
      </c>
      <c r="G328">
        <v>0</v>
      </c>
      <c r="H328">
        <v>0</v>
      </c>
      <c r="I328">
        <v>0</v>
      </c>
      <c r="J328">
        <v>0</v>
      </c>
      <c r="K328">
        <v>0</v>
      </c>
      <c r="L328">
        <v>0</v>
      </c>
      <c r="M328">
        <v>0</v>
      </c>
    </row>
    <row r="329" spans="1:13" x14ac:dyDescent="0.25">
      <c r="A329" t="s">
        <v>146</v>
      </c>
      <c r="B329" t="s">
        <v>115</v>
      </c>
      <c r="C329">
        <v>0</v>
      </c>
      <c r="D329">
        <v>0</v>
      </c>
      <c r="E329">
        <v>0</v>
      </c>
      <c r="F329">
        <v>0</v>
      </c>
      <c r="G329">
        <v>0</v>
      </c>
      <c r="H329">
        <v>0</v>
      </c>
      <c r="I329">
        <v>0</v>
      </c>
      <c r="J329">
        <v>0</v>
      </c>
      <c r="K329">
        <v>0</v>
      </c>
      <c r="L329">
        <v>0</v>
      </c>
      <c r="M329">
        <v>0</v>
      </c>
    </row>
    <row r="330" spans="1:13" x14ac:dyDescent="0.25">
      <c r="A330" t="s">
        <v>146</v>
      </c>
      <c r="B330" t="s">
        <v>117</v>
      </c>
      <c r="C330">
        <v>0</v>
      </c>
      <c r="D330">
        <v>0</v>
      </c>
      <c r="E330">
        <v>0</v>
      </c>
      <c r="F330">
        <v>0</v>
      </c>
      <c r="G330">
        <v>0</v>
      </c>
      <c r="H330">
        <v>0</v>
      </c>
      <c r="I330">
        <v>0</v>
      </c>
      <c r="J330">
        <v>0</v>
      </c>
      <c r="K330">
        <v>0</v>
      </c>
      <c r="L330">
        <v>0</v>
      </c>
      <c r="M330">
        <v>0</v>
      </c>
    </row>
    <row r="331" spans="1:13" x14ac:dyDescent="0.25">
      <c r="A331" t="s">
        <v>146</v>
      </c>
      <c r="B331" t="s">
        <v>103</v>
      </c>
      <c r="C331">
        <v>0</v>
      </c>
      <c r="D331">
        <v>0</v>
      </c>
      <c r="E331">
        <v>0</v>
      </c>
      <c r="F331">
        <v>0</v>
      </c>
      <c r="G331">
        <v>0</v>
      </c>
      <c r="H331">
        <v>0</v>
      </c>
      <c r="I331">
        <v>0</v>
      </c>
      <c r="J331">
        <v>0</v>
      </c>
      <c r="K331">
        <v>0</v>
      </c>
      <c r="L331">
        <v>0</v>
      </c>
      <c r="M331">
        <v>0</v>
      </c>
    </row>
    <row r="332" spans="1:13" x14ac:dyDescent="0.25">
      <c r="A332" t="s">
        <v>146</v>
      </c>
      <c r="B332" t="s">
        <v>328</v>
      </c>
      <c r="C332">
        <v>0</v>
      </c>
      <c r="D332">
        <v>0</v>
      </c>
      <c r="E332">
        <v>0</v>
      </c>
      <c r="F332">
        <v>0</v>
      </c>
      <c r="G332">
        <v>0</v>
      </c>
      <c r="H332">
        <v>0</v>
      </c>
      <c r="I332">
        <v>0</v>
      </c>
      <c r="J332">
        <v>0</v>
      </c>
      <c r="K332">
        <v>0</v>
      </c>
      <c r="L332">
        <v>0</v>
      </c>
      <c r="M332">
        <v>0</v>
      </c>
    </row>
    <row r="333" spans="1:13" x14ac:dyDescent="0.25">
      <c r="A333" t="s">
        <v>146</v>
      </c>
      <c r="B333" t="s">
        <v>104</v>
      </c>
      <c r="C333">
        <v>0</v>
      </c>
      <c r="D333">
        <v>0</v>
      </c>
      <c r="E333">
        <v>1.8</v>
      </c>
      <c r="F333">
        <v>0</v>
      </c>
      <c r="G333">
        <v>0</v>
      </c>
      <c r="H333">
        <v>1.8</v>
      </c>
      <c r="I333">
        <v>0</v>
      </c>
      <c r="J333">
        <v>0</v>
      </c>
      <c r="K333">
        <v>0</v>
      </c>
      <c r="L333">
        <v>1.8</v>
      </c>
      <c r="M333">
        <v>0</v>
      </c>
    </row>
    <row r="334" spans="1:13" x14ac:dyDescent="0.25">
      <c r="A334" t="s">
        <v>146</v>
      </c>
      <c r="B334" t="s">
        <v>558</v>
      </c>
      <c r="C334">
        <v>0</v>
      </c>
      <c r="D334">
        <v>0</v>
      </c>
      <c r="E334">
        <v>0</v>
      </c>
      <c r="F334">
        <v>0</v>
      </c>
      <c r="G334">
        <v>0</v>
      </c>
      <c r="H334">
        <v>0</v>
      </c>
      <c r="I334">
        <v>0</v>
      </c>
      <c r="J334">
        <v>0</v>
      </c>
      <c r="K334">
        <v>0</v>
      </c>
      <c r="L334">
        <v>0</v>
      </c>
      <c r="M334">
        <v>0</v>
      </c>
    </row>
    <row r="335" spans="1:13" x14ac:dyDescent="0.25">
      <c r="A335" t="s">
        <v>146</v>
      </c>
      <c r="B335" t="s">
        <v>97</v>
      </c>
      <c r="C335">
        <v>0</v>
      </c>
      <c r="D335">
        <v>0</v>
      </c>
      <c r="E335">
        <v>0</v>
      </c>
      <c r="F335">
        <v>0</v>
      </c>
      <c r="G335">
        <v>0</v>
      </c>
      <c r="H335">
        <v>0</v>
      </c>
      <c r="I335">
        <v>0</v>
      </c>
      <c r="J335">
        <v>0</v>
      </c>
      <c r="K335">
        <v>0</v>
      </c>
      <c r="L335">
        <v>0</v>
      </c>
      <c r="M335">
        <v>0</v>
      </c>
    </row>
    <row r="336" spans="1:13" x14ac:dyDescent="0.25">
      <c r="A336" t="s">
        <v>146</v>
      </c>
      <c r="B336" t="s">
        <v>109</v>
      </c>
      <c r="C336">
        <v>0</v>
      </c>
      <c r="D336">
        <v>1.5</v>
      </c>
      <c r="E336">
        <v>0.3</v>
      </c>
      <c r="F336">
        <v>0</v>
      </c>
      <c r="G336">
        <v>0</v>
      </c>
      <c r="H336">
        <v>1.8</v>
      </c>
      <c r="I336">
        <v>0</v>
      </c>
      <c r="J336">
        <v>0</v>
      </c>
      <c r="K336">
        <v>0</v>
      </c>
      <c r="L336">
        <v>1.8</v>
      </c>
      <c r="M336">
        <v>0</v>
      </c>
    </row>
    <row r="337" spans="1:13" x14ac:dyDescent="0.25">
      <c r="A337" t="s">
        <v>146</v>
      </c>
      <c r="B337" t="s">
        <v>118</v>
      </c>
      <c r="C337">
        <v>0</v>
      </c>
      <c r="D337">
        <v>0</v>
      </c>
      <c r="E337">
        <v>0</v>
      </c>
      <c r="F337">
        <v>0</v>
      </c>
      <c r="G337">
        <v>0</v>
      </c>
      <c r="H337">
        <v>0</v>
      </c>
      <c r="I337">
        <v>0</v>
      </c>
      <c r="J337">
        <v>0</v>
      </c>
      <c r="K337">
        <v>0</v>
      </c>
      <c r="L337">
        <v>0</v>
      </c>
      <c r="M337">
        <v>0</v>
      </c>
    </row>
    <row r="338" spans="1:13" x14ac:dyDescent="0.25">
      <c r="A338" t="s">
        <v>146</v>
      </c>
      <c r="B338" t="s">
        <v>121</v>
      </c>
      <c r="C338">
        <v>0</v>
      </c>
      <c r="D338">
        <v>0</v>
      </c>
      <c r="E338">
        <v>0</v>
      </c>
      <c r="F338">
        <v>0</v>
      </c>
      <c r="G338">
        <v>0</v>
      </c>
      <c r="H338">
        <v>0</v>
      </c>
      <c r="I338">
        <v>0</v>
      </c>
      <c r="J338">
        <v>0</v>
      </c>
      <c r="K338">
        <v>0</v>
      </c>
      <c r="L338">
        <v>0</v>
      </c>
      <c r="M338">
        <v>0</v>
      </c>
    </row>
    <row r="339" spans="1:13" x14ac:dyDescent="0.25">
      <c r="A339" t="s">
        <v>146</v>
      </c>
      <c r="B339" t="s">
        <v>120</v>
      </c>
      <c r="C339">
        <v>0</v>
      </c>
      <c r="D339">
        <v>0</v>
      </c>
      <c r="E339">
        <v>0</v>
      </c>
      <c r="F339">
        <v>0</v>
      </c>
      <c r="G339">
        <v>0</v>
      </c>
      <c r="H339">
        <v>0</v>
      </c>
      <c r="I339">
        <v>0</v>
      </c>
      <c r="J339">
        <v>0</v>
      </c>
      <c r="K339">
        <v>0</v>
      </c>
      <c r="L339">
        <v>0</v>
      </c>
      <c r="M339">
        <v>0</v>
      </c>
    </row>
    <row r="340" spans="1:13" x14ac:dyDescent="0.25">
      <c r="A340" t="s">
        <v>146</v>
      </c>
      <c r="B340" t="s">
        <v>119</v>
      </c>
      <c r="C340">
        <v>0</v>
      </c>
      <c r="D340">
        <v>0</v>
      </c>
      <c r="E340">
        <v>0</v>
      </c>
      <c r="F340">
        <v>0</v>
      </c>
      <c r="G340">
        <v>0</v>
      </c>
      <c r="H340">
        <v>0</v>
      </c>
      <c r="I340">
        <v>0</v>
      </c>
      <c r="J340">
        <v>0</v>
      </c>
      <c r="K340">
        <v>0</v>
      </c>
      <c r="L340">
        <v>0</v>
      </c>
      <c r="M340">
        <v>0</v>
      </c>
    </row>
    <row r="341" spans="1:13" x14ac:dyDescent="0.25">
      <c r="A341" t="s">
        <v>146</v>
      </c>
      <c r="B341" t="s">
        <v>116</v>
      </c>
      <c r="C341">
        <v>0</v>
      </c>
      <c r="D341">
        <v>0</v>
      </c>
      <c r="E341">
        <v>0</v>
      </c>
      <c r="F341">
        <v>0</v>
      </c>
      <c r="G341">
        <v>0</v>
      </c>
      <c r="H341">
        <v>0</v>
      </c>
      <c r="I341">
        <v>0</v>
      </c>
      <c r="J341">
        <v>0</v>
      </c>
      <c r="K341">
        <v>0</v>
      </c>
      <c r="L341">
        <v>0</v>
      </c>
      <c r="M341">
        <v>0</v>
      </c>
    </row>
    <row r="342" spans="1:13" x14ac:dyDescent="0.25">
      <c r="A342" t="s">
        <v>146</v>
      </c>
      <c r="B342" t="s">
        <v>113</v>
      </c>
      <c r="C342">
        <v>0</v>
      </c>
      <c r="D342">
        <v>0</v>
      </c>
      <c r="E342">
        <v>0</v>
      </c>
      <c r="F342">
        <v>0</v>
      </c>
      <c r="G342">
        <v>0</v>
      </c>
      <c r="H342">
        <v>0</v>
      </c>
      <c r="I342">
        <v>0</v>
      </c>
      <c r="J342">
        <v>0</v>
      </c>
      <c r="K342">
        <v>0</v>
      </c>
      <c r="L342">
        <v>0</v>
      </c>
      <c r="M342">
        <v>0</v>
      </c>
    </row>
    <row r="343" spans="1:13" x14ac:dyDescent="0.25">
      <c r="A343" t="s">
        <v>146</v>
      </c>
      <c r="B343" t="s">
        <v>102</v>
      </c>
      <c r="C343">
        <v>0</v>
      </c>
      <c r="D343">
        <v>0</v>
      </c>
      <c r="E343">
        <v>0</v>
      </c>
      <c r="F343">
        <v>0</v>
      </c>
      <c r="G343">
        <v>0</v>
      </c>
      <c r="H343">
        <v>0</v>
      </c>
      <c r="I343">
        <v>0</v>
      </c>
      <c r="J343">
        <v>0</v>
      </c>
      <c r="K343">
        <v>0</v>
      </c>
      <c r="L343">
        <v>0</v>
      </c>
      <c r="M343">
        <v>0</v>
      </c>
    </row>
    <row r="344" spans="1:13" x14ac:dyDescent="0.25">
      <c r="A344" t="s">
        <v>146</v>
      </c>
      <c r="B344" t="s">
        <v>101</v>
      </c>
      <c r="C344">
        <v>0</v>
      </c>
      <c r="D344">
        <v>0</v>
      </c>
      <c r="E344">
        <v>0</v>
      </c>
      <c r="F344">
        <v>0</v>
      </c>
      <c r="G344">
        <v>0</v>
      </c>
      <c r="H344">
        <v>0</v>
      </c>
      <c r="I344">
        <v>0</v>
      </c>
      <c r="J344">
        <v>0</v>
      </c>
      <c r="K344">
        <v>0</v>
      </c>
      <c r="L344">
        <v>0</v>
      </c>
      <c r="M344">
        <v>0</v>
      </c>
    </row>
    <row r="345" spans="1:13" x14ac:dyDescent="0.25">
      <c r="A345" t="s">
        <v>146</v>
      </c>
      <c r="B345" t="s">
        <v>95</v>
      </c>
      <c r="C345">
        <v>0</v>
      </c>
      <c r="D345">
        <v>0</v>
      </c>
      <c r="E345">
        <v>46.4</v>
      </c>
      <c r="F345">
        <v>0</v>
      </c>
      <c r="G345">
        <v>0</v>
      </c>
      <c r="H345">
        <v>46.4</v>
      </c>
      <c r="I345">
        <v>8.7159999999999993</v>
      </c>
      <c r="J345">
        <v>0</v>
      </c>
      <c r="K345">
        <v>0</v>
      </c>
      <c r="L345">
        <v>55.116</v>
      </c>
      <c r="M345">
        <v>8.7159999999999993</v>
      </c>
    </row>
    <row r="346" spans="1:13" x14ac:dyDescent="0.25">
      <c r="A346" t="s">
        <v>146</v>
      </c>
      <c r="B346" t="s">
        <v>98</v>
      </c>
      <c r="C346">
        <v>0</v>
      </c>
      <c r="D346">
        <v>0</v>
      </c>
      <c r="E346">
        <v>5.0999999999999996</v>
      </c>
      <c r="F346">
        <v>0</v>
      </c>
      <c r="G346">
        <v>0</v>
      </c>
      <c r="H346">
        <v>5.0999999999999996</v>
      </c>
      <c r="I346">
        <v>0</v>
      </c>
      <c r="J346">
        <v>0</v>
      </c>
      <c r="K346">
        <v>0</v>
      </c>
      <c r="L346">
        <v>5.0999999999999996</v>
      </c>
      <c r="M346">
        <v>0</v>
      </c>
    </row>
    <row r="347" spans="1:13" x14ac:dyDescent="0.25">
      <c r="A347" t="s">
        <v>146</v>
      </c>
      <c r="B347" t="s">
        <v>112</v>
      </c>
      <c r="C347">
        <v>0</v>
      </c>
      <c r="D347">
        <v>0</v>
      </c>
      <c r="E347">
        <v>0</v>
      </c>
      <c r="F347">
        <v>0</v>
      </c>
      <c r="G347">
        <v>0</v>
      </c>
      <c r="H347">
        <v>0</v>
      </c>
      <c r="I347">
        <v>0</v>
      </c>
      <c r="J347">
        <v>0</v>
      </c>
      <c r="K347">
        <v>0</v>
      </c>
      <c r="L347">
        <v>0</v>
      </c>
      <c r="M347">
        <v>0</v>
      </c>
    </row>
    <row r="348" spans="1:13" x14ac:dyDescent="0.25">
      <c r="A348" t="s">
        <v>146</v>
      </c>
      <c r="B348" t="s">
        <v>807</v>
      </c>
      <c r="C348">
        <v>0</v>
      </c>
      <c r="D348">
        <v>0</v>
      </c>
      <c r="E348">
        <v>0</v>
      </c>
      <c r="F348">
        <v>0</v>
      </c>
      <c r="G348">
        <v>0</v>
      </c>
      <c r="H348">
        <v>0</v>
      </c>
      <c r="I348">
        <v>0</v>
      </c>
      <c r="J348">
        <v>0</v>
      </c>
      <c r="K348">
        <v>0</v>
      </c>
      <c r="L348">
        <v>0</v>
      </c>
      <c r="M348">
        <v>0</v>
      </c>
    </row>
    <row r="349" spans="1:13" x14ac:dyDescent="0.25">
      <c r="A349" t="s">
        <v>146</v>
      </c>
      <c r="B349" t="s">
        <v>100</v>
      </c>
      <c r="C349">
        <v>0</v>
      </c>
      <c r="D349">
        <v>0</v>
      </c>
      <c r="E349">
        <v>0</v>
      </c>
      <c r="F349">
        <v>0</v>
      </c>
      <c r="G349">
        <v>0</v>
      </c>
      <c r="H349">
        <v>0</v>
      </c>
      <c r="I349">
        <v>0</v>
      </c>
      <c r="J349">
        <v>0</v>
      </c>
      <c r="K349">
        <v>0</v>
      </c>
      <c r="L349">
        <v>0</v>
      </c>
      <c r="M349">
        <v>0</v>
      </c>
    </row>
    <row r="350" spans="1:13" x14ac:dyDescent="0.25">
      <c r="A350" t="s">
        <v>146</v>
      </c>
      <c r="B350" t="s">
        <v>114</v>
      </c>
      <c r="C350">
        <v>0.627</v>
      </c>
      <c r="D350">
        <v>0</v>
      </c>
      <c r="E350">
        <v>0.5</v>
      </c>
      <c r="F350">
        <v>0</v>
      </c>
      <c r="G350">
        <v>0</v>
      </c>
      <c r="H350">
        <v>1.127</v>
      </c>
      <c r="I350">
        <v>0</v>
      </c>
      <c r="J350">
        <v>0</v>
      </c>
      <c r="K350">
        <v>0</v>
      </c>
      <c r="L350">
        <v>1.127</v>
      </c>
      <c r="M350">
        <v>0</v>
      </c>
    </row>
    <row r="351" spans="1:13" x14ac:dyDescent="0.25">
      <c r="A351" t="s">
        <v>146</v>
      </c>
      <c r="B351" t="s">
        <v>107</v>
      </c>
      <c r="C351">
        <v>0</v>
      </c>
      <c r="D351">
        <v>0</v>
      </c>
      <c r="E351">
        <v>0</v>
      </c>
      <c r="F351">
        <v>0</v>
      </c>
      <c r="G351">
        <v>0</v>
      </c>
      <c r="H351">
        <v>0</v>
      </c>
      <c r="I351">
        <v>0</v>
      </c>
      <c r="J351">
        <v>0</v>
      </c>
      <c r="K351">
        <v>0</v>
      </c>
      <c r="L351">
        <v>0</v>
      </c>
      <c r="M351">
        <v>0</v>
      </c>
    </row>
    <row r="352" spans="1:13" x14ac:dyDescent="0.25">
      <c r="A352" t="s">
        <v>148</v>
      </c>
      <c r="B352" s="17" t="s">
        <v>123</v>
      </c>
      <c r="C352">
        <v>0</v>
      </c>
      <c r="D352">
        <v>0</v>
      </c>
      <c r="E352">
        <v>0</v>
      </c>
      <c r="F352">
        <v>0</v>
      </c>
      <c r="G352">
        <v>0</v>
      </c>
      <c r="H352">
        <v>0</v>
      </c>
      <c r="I352">
        <v>0</v>
      </c>
      <c r="J352">
        <v>0</v>
      </c>
      <c r="K352">
        <v>0</v>
      </c>
      <c r="L352">
        <v>0</v>
      </c>
      <c r="M352">
        <v>0</v>
      </c>
    </row>
    <row r="353" spans="1:13" x14ac:dyDescent="0.25">
      <c r="A353" t="s">
        <v>148</v>
      </c>
      <c r="B353" s="17" t="s">
        <v>126</v>
      </c>
      <c r="C353">
        <v>0</v>
      </c>
      <c r="D353">
        <v>0</v>
      </c>
      <c r="E353">
        <v>0</v>
      </c>
      <c r="F353">
        <v>0</v>
      </c>
      <c r="G353">
        <v>0</v>
      </c>
      <c r="H353">
        <v>0</v>
      </c>
      <c r="I353">
        <v>0</v>
      </c>
      <c r="J353">
        <v>0</v>
      </c>
      <c r="K353">
        <v>0</v>
      </c>
      <c r="L353">
        <v>0</v>
      </c>
      <c r="M353">
        <v>0</v>
      </c>
    </row>
    <row r="354" spans="1:13" x14ac:dyDescent="0.25">
      <c r="A354" t="s">
        <v>148</v>
      </c>
      <c r="B354" s="17" t="s">
        <v>125</v>
      </c>
      <c r="C354">
        <v>0</v>
      </c>
      <c r="D354">
        <v>0</v>
      </c>
      <c r="E354">
        <v>0</v>
      </c>
      <c r="F354">
        <v>0</v>
      </c>
      <c r="G354">
        <v>0</v>
      </c>
      <c r="H354">
        <v>0</v>
      </c>
      <c r="I354">
        <v>0</v>
      </c>
      <c r="J354">
        <v>0</v>
      </c>
      <c r="K354">
        <v>0</v>
      </c>
      <c r="L354">
        <v>0</v>
      </c>
      <c r="M354">
        <v>0</v>
      </c>
    </row>
    <row r="355" spans="1:13" x14ac:dyDescent="0.25">
      <c r="A355" t="s">
        <v>148</v>
      </c>
      <c r="B355" s="17" t="s">
        <v>124</v>
      </c>
      <c r="C355">
        <v>0</v>
      </c>
      <c r="D355">
        <v>0</v>
      </c>
      <c r="E355">
        <v>0</v>
      </c>
      <c r="F355">
        <v>0</v>
      </c>
      <c r="G355">
        <v>0</v>
      </c>
      <c r="H355">
        <v>0</v>
      </c>
      <c r="I355">
        <v>0</v>
      </c>
      <c r="J355">
        <v>0</v>
      </c>
      <c r="K355">
        <v>0</v>
      </c>
      <c r="L355">
        <v>0</v>
      </c>
      <c r="M355">
        <v>0</v>
      </c>
    </row>
    <row r="356" spans="1:13" x14ac:dyDescent="0.25">
      <c r="A356" t="s">
        <v>148</v>
      </c>
      <c r="B356" t="s">
        <v>96</v>
      </c>
      <c r="C356">
        <v>0</v>
      </c>
      <c r="D356">
        <v>0</v>
      </c>
      <c r="E356">
        <v>0</v>
      </c>
      <c r="F356">
        <v>0</v>
      </c>
      <c r="G356">
        <v>0</v>
      </c>
      <c r="H356">
        <v>0</v>
      </c>
      <c r="I356">
        <v>0</v>
      </c>
      <c r="J356">
        <v>0</v>
      </c>
      <c r="K356">
        <v>0</v>
      </c>
      <c r="L356">
        <v>0</v>
      </c>
      <c r="M356">
        <v>0</v>
      </c>
    </row>
    <row r="357" spans="1:13" x14ac:dyDescent="0.25">
      <c r="A357" t="s">
        <v>148</v>
      </c>
      <c r="B357" t="s">
        <v>105</v>
      </c>
      <c r="C357">
        <v>57.287999999999997</v>
      </c>
      <c r="D357">
        <v>0</v>
      </c>
      <c r="E357">
        <v>43.2</v>
      </c>
      <c r="F357">
        <v>0</v>
      </c>
      <c r="G357">
        <v>0</v>
      </c>
      <c r="H357">
        <v>100.488</v>
      </c>
      <c r="I357">
        <v>0</v>
      </c>
      <c r="J357">
        <v>0</v>
      </c>
      <c r="K357">
        <v>0</v>
      </c>
      <c r="L357">
        <v>100.488</v>
      </c>
      <c r="M357">
        <v>0</v>
      </c>
    </row>
    <row r="358" spans="1:13" x14ac:dyDescent="0.25">
      <c r="A358" t="s">
        <v>148</v>
      </c>
      <c r="B358" t="s">
        <v>110</v>
      </c>
      <c r="C358">
        <v>0</v>
      </c>
      <c r="D358">
        <v>0</v>
      </c>
      <c r="E358">
        <v>0</v>
      </c>
      <c r="F358">
        <v>0</v>
      </c>
      <c r="G358">
        <v>0</v>
      </c>
      <c r="H358">
        <v>0</v>
      </c>
      <c r="I358">
        <v>0</v>
      </c>
      <c r="J358">
        <v>0</v>
      </c>
      <c r="K358">
        <v>0</v>
      </c>
      <c r="L358">
        <v>0</v>
      </c>
      <c r="M358">
        <v>0</v>
      </c>
    </row>
    <row r="359" spans="1:13" x14ac:dyDescent="0.25">
      <c r="A359" t="s">
        <v>148</v>
      </c>
      <c r="B359" t="s">
        <v>111</v>
      </c>
      <c r="C359">
        <v>0</v>
      </c>
      <c r="D359">
        <v>0</v>
      </c>
      <c r="E359">
        <v>0</v>
      </c>
      <c r="F359">
        <v>0</v>
      </c>
      <c r="G359">
        <v>0</v>
      </c>
      <c r="H359">
        <v>0</v>
      </c>
      <c r="I359">
        <v>0</v>
      </c>
      <c r="J359">
        <v>0</v>
      </c>
      <c r="K359">
        <v>0</v>
      </c>
      <c r="L359">
        <v>0</v>
      </c>
      <c r="M359">
        <v>0</v>
      </c>
    </row>
    <row r="360" spans="1:13" x14ac:dyDescent="0.25">
      <c r="A360" t="s">
        <v>148</v>
      </c>
      <c r="B360" t="s">
        <v>106</v>
      </c>
      <c r="C360">
        <v>4.0490000000000004</v>
      </c>
      <c r="D360">
        <v>0</v>
      </c>
      <c r="E360">
        <v>0</v>
      </c>
      <c r="F360">
        <v>0</v>
      </c>
      <c r="G360">
        <v>0</v>
      </c>
      <c r="H360">
        <v>4.0490000000000004</v>
      </c>
      <c r="I360">
        <v>0</v>
      </c>
      <c r="J360">
        <v>0</v>
      </c>
      <c r="K360">
        <v>0</v>
      </c>
      <c r="L360">
        <v>4.0490000000000004</v>
      </c>
      <c r="M360">
        <v>0</v>
      </c>
    </row>
    <row r="361" spans="1:13" x14ac:dyDescent="0.25">
      <c r="A361" t="s">
        <v>148</v>
      </c>
      <c r="B361" t="s">
        <v>99</v>
      </c>
      <c r="C361">
        <v>0</v>
      </c>
      <c r="D361">
        <v>0</v>
      </c>
      <c r="E361">
        <v>0</v>
      </c>
      <c r="F361">
        <v>0</v>
      </c>
      <c r="G361">
        <v>0</v>
      </c>
      <c r="H361">
        <v>0</v>
      </c>
      <c r="I361">
        <v>0</v>
      </c>
      <c r="J361">
        <v>0</v>
      </c>
      <c r="K361">
        <v>0</v>
      </c>
      <c r="L361">
        <v>0</v>
      </c>
      <c r="M361">
        <v>0</v>
      </c>
    </row>
    <row r="362" spans="1:13" x14ac:dyDescent="0.25">
      <c r="A362" t="s">
        <v>148</v>
      </c>
      <c r="B362" t="s">
        <v>108</v>
      </c>
      <c r="C362">
        <v>208.505</v>
      </c>
      <c r="D362">
        <v>0</v>
      </c>
      <c r="E362">
        <v>0</v>
      </c>
      <c r="F362">
        <v>0</v>
      </c>
      <c r="G362">
        <v>0</v>
      </c>
      <c r="H362">
        <v>208.505</v>
      </c>
      <c r="I362">
        <v>0</v>
      </c>
      <c r="J362">
        <v>0</v>
      </c>
      <c r="K362">
        <v>0</v>
      </c>
      <c r="L362">
        <v>208.505</v>
      </c>
      <c r="M362">
        <v>0</v>
      </c>
    </row>
    <row r="363" spans="1:13" x14ac:dyDescent="0.25">
      <c r="A363" t="s">
        <v>148</v>
      </c>
      <c r="B363" t="s">
        <v>234</v>
      </c>
      <c r="C363">
        <v>0</v>
      </c>
      <c r="D363">
        <v>0</v>
      </c>
      <c r="E363">
        <v>0</v>
      </c>
      <c r="F363">
        <v>0</v>
      </c>
      <c r="G363">
        <v>0</v>
      </c>
      <c r="H363">
        <v>0</v>
      </c>
      <c r="I363">
        <v>0</v>
      </c>
      <c r="J363">
        <v>0</v>
      </c>
      <c r="K363">
        <v>0</v>
      </c>
      <c r="L363">
        <v>0</v>
      </c>
      <c r="M363">
        <v>0</v>
      </c>
    </row>
    <row r="364" spans="1:13" x14ac:dyDescent="0.25">
      <c r="A364" t="s">
        <v>148</v>
      </c>
      <c r="B364" t="s">
        <v>115</v>
      </c>
      <c r="C364">
        <v>0</v>
      </c>
      <c r="D364">
        <v>0</v>
      </c>
      <c r="E364">
        <v>0</v>
      </c>
      <c r="F364">
        <v>0</v>
      </c>
      <c r="G364">
        <v>0</v>
      </c>
      <c r="H364">
        <v>0</v>
      </c>
      <c r="I364">
        <v>0</v>
      </c>
      <c r="J364">
        <v>0</v>
      </c>
      <c r="K364">
        <v>0</v>
      </c>
      <c r="L364">
        <v>0</v>
      </c>
      <c r="M364">
        <v>0</v>
      </c>
    </row>
    <row r="365" spans="1:13" x14ac:dyDescent="0.25">
      <c r="A365" t="s">
        <v>148</v>
      </c>
      <c r="B365" t="s">
        <v>117</v>
      </c>
      <c r="C365">
        <v>0</v>
      </c>
      <c r="D365">
        <v>0</v>
      </c>
      <c r="E365">
        <v>0</v>
      </c>
      <c r="F365">
        <v>0</v>
      </c>
      <c r="G365">
        <v>0</v>
      </c>
      <c r="H365">
        <v>0</v>
      </c>
      <c r="I365">
        <v>0</v>
      </c>
      <c r="J365">
        <v>0</v>
      </c>
      <c r="K365">
        <v>0</v>
      </c>
      <c r="L365">
        <v>0</v>
      </c>
      <c r="M365">
        <v>0</v>
      </c>
    </row>
    <row r="366" spans="1:13" x14ac:dyDescent="0.25">
      <c r="A366" t="s">
        <v>148</v>
      </c>
      <c r="B366" t="s">
        <v>103</v>
      </c>
      <c r="C366">
        <v>0</v>
      </c>
      <c r="D366">
        <v>0</v>
      </c>
      <c r="E366">
        <v>0</v>
      </c>
      <c r="F366">
        <v>0</v>
      </c>
      <c r="G366">
        <v>0</v>
      </c>
      <c r="H366">
        <v>0</v>
      </c>
      <c r="I366">
        <v>0</v>
      </c>
      <c r="J366">
        <v>0</v>
      </c>
      <c r="K366">
        <v>0</v>
      </c>
      <c r="L366">
        <v>0</v>
      </c>
      <c r="M366">
        <v>0</v>
      </c>
    </row>
    <row r="367" spans="1:13" x14ac:dyDescent="0.25">
      <c r="A367" t="s">
        <v>148</v>
      </c>
      <c r="B367" t="s">
        <v>328</v>
      </c>
      <c r="C367">
        <v>0</v>
      </c>
      <c r="D367">
        <v>0</v>
      </c>
      <c r="E367">
        <v>0</v>
      </c>
      <c r="F367">
        <v>0</v>
      </c>
      <c r="G367">
        <v>0</v>
      </c>
      <c r="H367">
        <v>0</v>
      </c>
      <c r="I367">
        <v>0</v>
      </c>
      <c r="J367">
        <v>0</v>
      </c>
      <c r="K367">
        <v>0</v>
      </c>
      <c r="L367">
        <v>0</v>
      </c>
      <c r="M367">
        <v>0</v>
      </c>
    </row>
    <row r="368" spans="1:13" x14ac:dyDescent="0.25">
      <c r="A368" t="s">
        <v>148</v>
      </c>
      <c r="B368" t="s">
        <v>104</v>
      </c>
      <c r="C368">
        <v>0</v>
      </c>
      <c r="D368">
        <v>0</v>
      </c>
      <c r="E368">
        <v>0</v>
      </c>
      <c r="F368">
        <v>0</v>
      </c>
      <c r="G368">
        <v>0</v>
      </c>
      <c r="H368">
        <v>0</v>
      </c>
      <c r="I368">
        <v>0</v>
      </c>
      <c r="J368">
        <v>0</v>
      </c>
      <c r="K368">
        <v>0</v>
      </c>
      <c r="L368">
        <v>0</v>
      </c>
      <c r="M368">
        <v>0</v>
      </c>
    </row>
    <row r="369" spans="1:13" x14ac:dyDescent="0.25">
      <c r="A369" t="s">
        <v>148</v>
      </c>
      <c r="B369" t="s">
        <v>558</v>
      </c>
      <c r="C369">
        <v>0</v>
      </c>
      <c r="D369">
        <v>0</v>
      </c>
      <c r="E369">
        <v>0</v>
      </c>
      <c r="F369">
        <v>0</v>
      </c>
      <c r="G369">
        <v>0</v>
      </c>
      <c r="H369">
        <v>0</v>
      </c>
      <c r="I369">
        <v>0</v>
      </c>
      <c r="J369">
        <v>0</v>
      </c>
      <c r="K369">
        <v>0</v>
      </c>
      <c r="L369">
        <v>0</v>
      </c>
      <c r="M369">
        <v>0</v>
      </c>
    </row>
    <row r="370" spans="1:13" x14ac:dyDescent="0.25">
      <c r="A370" t="s">
        <v>148</v>
      </c>
      <c r="B370" t="s">
        <v>97</v>
      </c>
      <c r="C370">
        <v>0</v>
      </c>
      <c r="D370">
        <v>0</v>
      </c>
      <c r="E370">
        <v>0</v>
      </c>
      <c r="F370">
        <v>0</v>
      </c>
      <c r="G370">
        <v>0</v>
      </c>
      <c r="H370">
        <v>0</v>
      </c>
      <c r="I370">
        <v>0</v>
      </c>
      <c r="J370">
        <v>0</v>
      </c>
      <c r="K370">
        <v>0</v>
      </c>
      <c r="L370">
        <v>0</v>
      </c>
      <c r="M370">
        <v>0</v>
      </c>
    </row>
    <row r="371" spans="1:13" x14ac:dyDescent="0.25">
      <c r="A371" t="s">
        <v>148</v>
      </c>
      <c r="B371" t="s">
        <v>109</v>
      </c>
      <c r="C371">
        <v>0</v>
      </c>
      <c r="D371">
        <v>5.9</v>
      </c>
      <c r="E371">
        <v>0</v>
      </c>
      <c r="F371">
        <v>0</v>
      </c>
      <c r="G371">
        <v>0</v>
      </c>
      <c r="H371">
        <v>5.9</v>
      </c>
      <c r="I371">
        <v>0</v>
      </c>
      <c r="J371">
        <v>0</v>
      </c>
      <c r="K371">
        <v>0</v>
      </c>
      <c r="L371">
        <v>5.9</v>
      </c>
      <c r="M371">
        <v>0</v>
      </c>
    </row>
    <row r="372" spans="1:13" x14ac:dyDescent="0.25">
      <c r="A372" t="s">
        <v>148</v>
      </c>
      <c r="B372" t="s">
        <v>118</v>
      </c>
      <c r="C372">
        <v>0</v>
      </c>
      <c r="D372">
        <v>0</v>
      </c>
      <c r="E372">
        <v>0</v>
      </c>
      <c r="F372">
        <v>0</v>
      </c>
      <c r="G372">
        <v>0</v>
      </c>
      <c r="H372">
        <v>0</v>
      </c>
      <c r="I372">
        <v>0</v>
      </c>
      <c r="J372">
        <v>0</v>
      </c>
      <c r="K372">
        <v>0</v>
      </c>
      <c r="L372">
        <v>0</v>
      </c>
      <c r="M372">
        <v>0</v>
      </c>
    </row>
    <row r="373" spans="1:13" x14ac:dyDescent="0.25">
      <c r="A373" t="s">
        <v>148</v>
      </c>
      <c r="B373" t="s">
        <v>121</v>
      </c>
      <c r="C373">
        <v>0</v>
      </c>
      <c r="D373">
        <v>0</v>
      </c>
      <c r="E373">
        <v>0</v>
      </c>
      <c r="F373">
        <v>0</v>
      </c>
      <c r="G373">
        <v>0</v>
      </c>
      <c r="H373">
        <v>0</v>
      </c>
      <c r="I373">
        <v>0</v>
      </c>
      <c r="J373">
        <v>0</v>
      </c>
      <c r="K373">
        <v>0</v>
      </c>
      <c r="L373">
        <v>0</v>
      </c>
      <c r="M373">
        <v>0</v>
      </c>
    </row>
    <row r="374" spans="1:13" x14ac:dyDescent="0.25">
      <c r="A374" t="s">
        <v>148</v>
      </c>
      <c r="B374" t="s">
        <v>120</v>
      </c>
      <c r="C374">
        <v>0</v>
      </c>
      <c r="D374">
        <v>0</v>
      </c>
      <c r="E374">
        <v>0</v>
      </c>
      <c r="F374">
        <v>0</v>
      </c>
      <c r="G374">
        <v>0</v>
      </c>
      <c r="H374">
        <v>0</v>
      </c>
      <c r="I374">
        <v>0</v>
      </c>
      <c r="J374">
        <v>0</v>
      </c>
      <c r="K374">
        <v>0</v>
      </c>
      <c r="L374">
        <v>0</v>
      </c>
      <c r="M374">
        <v>0</v>
      </c>
    </row>
    <row r="375" spans="1:13" x14ac:dyDescent="0.25">
      <c r="A375" t="s">
        <v>148</v>
      </c>
      <c r="B375" t="s">
        <v>119</v>
      </c>
      <c r="C375">
        <v>0</v>
      </c>
      <c r="D375">
        <v>0</v>
      </c>
      <c r="E375">
        <v>0</v>
      </c>
      <c r="F375">
        <v>0</v>
      </c>
      <c r="G375">
        <v>0</v>
      </c>
      <c r="H375">
        <v>0</v>
      </c>
      <c r="I375">
        <v>0</v>
      </c>
      <c r="J375">
        <v>0</v>
      </c>
      <c r="K375">
        <v>0</v>
      </c>
      <c r="L375">
        <v>0</v>
      </c>
      <c r="M375">
        <v>0</v>
      </c>
    </row>
    <row r="376" spans="1:13" x14ac:dyDescent="0.25">
      <c r="A376" t="s">
        <v>148</v>
      </c>
      <c r="B376" t="s">
        <v>116</v>
      </c>
      <c r="C376">
        <v>0</v>
      </c>
      <c r="D376">
        <v>0</v>
      </c>
      <c r="E376">
        <v>0</v>
      </c>
      <c r="F376">
        <v>0</v>
      </c>
      <c r="G376">
        <v>0</v>
      </c>
      <c r="H376">
        <v>0</v>
      </c>
      <c r="I376">
        <v>0</v>
      </c>
      <c r="J376">
        <v>0</v>
      </c>
      <c r="K376">
        <v>0</v>
      </c>
      <c r="L376">
        <v>0</v>
      </c>
      <c r="M376">
        <v>0</v>
      </c>
    </row>
    <row r="377" spans="1:13" x14ac:dyDescent="0.25">
      <c r="A377" t="s">
        <v>148</v>
      </c>
      <c r="B377" t="s">
        <v>113</v>
      </c>
      <c r="C377">
        <v>0</v>
      </c>
      <c r="D377">
        <v>0</v>
      </c>
      <c r="E377">
        <v>0</v>
      </c>
      <c r="F377">
        <v>0</v>
      </c>
      <c r="G377">
        <v>0</v>
      </c>
      <c r="H377">
        <v>0</v>
      </c>
      <c r="I377">
        <v>0</v>
      </c>
      <c r="J377">
        <v>0</v>
      </c>
      <c r="K377">
        <v>0</v>
      </c>
      <c r="L377">
        <v>0</v>
      </c>
      <c r="M377">
        <v>0</v>
      </c>
    </row>
    <row r="378" spans="1:13" x14ac:dyDescent="0.25">
      <c r="A378" t="s">
        <v>148</v>
      </c>
      <c r="B378" t="s">
        <v>102</v>
      </c>
      <c r="C378">
        <v>0</v>
      </c>
      <c r="D378">
        <v>0</v>
      </c>
      <c r="E378">
        <v>0</v>
      </c>
      <c r="F378">
        <v>0</v>
      </c>
      <c r="G378">
        <v>0</v>
      </c>
      <c r="H378">
        <v>0</v>
      </c>
      <c r="I378">
        <v>0</v>
      </c>
      <c r="J378">
        <v>0</v>
      </c>
      <c r="K378">
        <v>0</v>
      </c>
      <c r="L378">
        <v>0</v>
      </c>
      <c r="M378">
        <v>0</v>
      </c>
    </row>
    <row r="379" spans="1:13" x14ac:dyDescent="0.25">
      <c r="A379" t="s">
        <v>148</v>
      </c>
      <c r="B379" t="s">
        <v>101</v>
      </c>
      <c r="C379">
        <v>0</v>
      </c>
      <c r="D379">
        <v>0</v>
      </c>
      <c r="E379">
        <v>0</v>
      </c>
      <c r="F379">
        <v>0</v>
      </c>
      <c r="G379">
        <v>0</v>
      </c>
      <c r="H379">
        <v>0</v>
      </c>
      <c r="I379">
        <v>0</v>
      </c>
      <c r="J379">
        <v>0</v>
      </c>
      <c r="K379">
        <v>0</v>
      </c>
      <c r="L379">
        <v>0</v>
      </c>
      <c r="M379">
        <v>0</v>
      </c>
    </row>
    <row r="380" spans="1:13" x14ac:dyDescent="0.25">
      <c r="A380" t="s">
        <v>148</v>
      </c>
      <c r="B380" t="s">
        <v>95</v>
      </c>
      <c r="C380">
        <v>8.7050000000000001</v>
      </c>
      <c r="D380">
        <v>0</v>
      </c>
      <c r="E380">
        <v>364.6</v>
      </c>
      <c r="F380">
        <v>0</v>
      </c>
      <c r="G380">
        <v>0</v>
      </c>
      <c r="H380">
        <v>373.30500000000001</v>
      </c>
      <c r="I380">
        <v>0</v>
      </c>
      <c r="J380">
        <v>0</v>
      </c>
      <c r="K380">
        <v>0</v>
      </c>
      <c r="L380">
        <v>373.30500000000001</v>
      </c>
      <c r="M380">
        <v>0</v>
      </c>
    </row>
    <row r="381" spans="1:13" x14ac:dyDescent="0.25">
      <c r="A381" t="s">
        <v>148</v>
      </c>
      <c r="B381" t="s">
        <v>98</v>
      </c>
      <c r="C381">
        <v>0</v>
      </c>
      <c r="D381">
        <v>0</v>
      </c>
      <c r="E381">
        <v>184.4</v>
      </c>
      <c r="F381">
        <v>0</v>
      </c>
      <c r="G381">
        <v>0</v>
      </c>
      <c r="H381">
        <v>184.4</v>
      </c>
      <c r="I381">
        <v>0</v>
      </c>
      <c r="J381">
        <v>0</v>
      </c>
      <c r="K381">
        <v>0</v>
      </c>
      <c r="L381">
        <v>184.4</v>
      </c>
      <c r="M381">
        <v>0</v>
      </c>
    </row>
    <row r="382" spans="1:13" x14ac:dyDescent="0.25">
      <c r="A382" t="s">
        <v>148</v>
      </c>
      <c r="B382" t="s">
        <v>112</v>
      </c>
      <c r="C382">
        <v>0</v>
      </c>
      <c r="D382">
        <v>0</v>
      </c>
      <c r="E382">
        <v>0</v>
      </c>
      <c r="F382">
        <v>0</v>
      </c>
      <c r="G382">
        <v>0</v>
      </c>
      <c r="H382">
        <v>0</v>
      </c>
      <c r="I382">
        <v>0</v>
      </c>
      <c r="J382">
        <v>0</v>
      </c>
      <c r="K382">
        <v>0</v>
      </c>
      <c r="L382">
        <v>0</v>
      </c>
      <c r="M382">
        <v>0</v>
      </c>
    </row>
    <row r="383" spans="1:13" x14ac:dyDescent="0.25">
      <c r="A383" t="s">
        <v>148</v>
      </c>
      <c r="B383" t="s">
        <v>807</v>
      </c>
      <c r="C383">
        <v>0</v>
      </c>
      <c r="D383">
        <v>0</v>
      </c>
      <c r="E383">
        <v>0</v>
      </c>
      <c r="F383">
        <v>0</v>
      </c>
      <c r="G383">
        <v>0</v>
      </c>
      <c r="H383">
        <v>0</v>
      </c>
      <c r="I383">
        <v>0</v>
      </c>
      <c r="J383">
        <v>0</v>
      </c>
      <c r="K383">
        <v>0</v>
      </c>
      <c r="L383">
        <v>0</v>
      </c>
      <c r="M383">
        <v>0</v>
      </c>
    </row>
    <row r="384" spans="1:13" x14ac:dyDescent="0.25">
      <c r="A384" t="s">
        <v>148</v>
      </c>
      <c r="B384" t="s">
        <v>100</v>
      </c>
      <c r="C384">
        <v>0</v>
      </c>
      <c r="D384">
        <v>0</v>
      </c>
      <c r="E384">
        <v>0</v>
      </c>
      <c r="F384">
        <v>0</v>
      </c>
      <c r="G384">
        <v>0</v>
      </c>
      <c r="H384">
        <v>0</v>
      </c>
      <c r="I384">
        <v>0</v>
      </c>
      <c r="J384">
        <v>0</v>
      </c>
      <c r="K384">
        <v>0</v>
      </c>
      <c r="L384">
        <v>0</v>
      </c>
      <c r="M384">
        <v>0</v>
      </c>
    </row>
    <row r="385" spans="1:13" x14ac:dyDescent="0.25">
      <c r="A385" t="s">
        <v>148</v>
      </c>
      <c r="B385" t="s">
        <v>114</v>
      </c>
      <c r="C385">
        <v>0</v>
      </c>
      <c r="D385">
        <v>0</v>
      </c>
      <c r="E385">
        <v>0</v>
      </c>
      <c r="F385">
        <v>0</v>
      </c>
      <c r="G385">
        <v>0</v>
      </c>
      <c r="H385">
        <v>0</v>
      </c>
      <c r="I385">
        <v>0</v>
      </c>
      <c r="J385">
        <v>0</v>
      </c>
      <c r="K385">
        <v>0</v>
      </c>
      <c r="L385">
        <v>0</v>
      </c>
      <c r="M385">
        <v>0</v>
      </c>
    </row>
    <row r="386" spans="1:13" x14ac:dyDescent="0.25">
      <c r="A386" t="s">
        <v>148</v>
      </c>
      <c r="B386" t="s">
        <v>107</v>
      </c>
      <c r="C386">
        <v>0</v>
      </c>
      <c r="D386">
        <v>0</v>
      </c>
      <c r="E386">
        <v>3.4</v>
      </c>
      <c r="F386">
        <v>0</v>
      </c>
      <c r="G386">
        <v>0</v>
      </c>
      <c r="H386">
        <v>3.4</v>
      </c>
      <c r="I386">
        <v>0</v>
      </c>
      <c r="J386">
        <v>0</v>
      </c>
      <c r="K386">
        <v>0</v>
      </c>
      <c r="L386">
        <v>3.4</v>
      </c>
      <c r="M386">
        <v>0</v>
      </c>
    </row>
    <row r="387" spans="1:13" x14ac:dyDescent="0.25">
      <c r="A387" t="s">
        <v>332</v>
      </c>
      <c r="B387" s="17" t="s">
        <v>123</v>
      </c>
      <c r="C387">
        <v>2.8860000000000001</v>
      </c>
      <c r="D387">
        <v>0</v>
      </c>
      <c r="E387">
        <v>0</v>
      </c>
      <c r="F387">
        <v>0</v>
      </c>
      <c r="G387">
        <v>0</v>
      </c>
      <c r="H387">
        <v>2.8860000000000001</v>
      </c>
      <c r="I387">
        <v>0</v>
      </c>
      <c r="J387">
        <v>0</v>
      </c>
      <c r="K387">
        <v>0</v>
      </c>
      <c r="L387">
        <v>2.8860000000000001</v>
      </c>
      <c r="M387">
        <v>0</v>
      </c>
    </row>
    <row r="388" spans="1:13" x14ac:dyDescent="0.25">
      <c r="A388" t="s">
        <v>332</v>
      </c>
      <c r="B388" s="17" t="s">
        <v>126</v>
      </c>
      <c r="C388">
        <v>0</v>
      </c>
      <c r="D388">
        <v>0.1</v>
      </c>
      <c r="E388">
        <v>0</v>
      </c>
      <c r="F388">
        <v>0</v>
      </c>
      <c r="G388">
        <v>0</v>
      </c>
      <c r="H388">
        <v>0.1</v>
      </c>
      <c r="I388">
        <v>0</v>
      </c>
      <c r="J388">
        <v>0</v>
      </c>
      <c r="K388">
        <v>0</v>
      </c>
      <c r="L388">
        <v>0.1</v>
      </c>
      <c r="M388">
        <v>0</v>
      </c>
    </row>
    <row r="389" spans="1:13" x14ac:dyDescent="0.25">
      <c r="A389" t="s">
        <v>332</v>
      </c>
      <c r="B389" s="17" t="s">
        <v>125</v>
      </c>
      <c r="C389">
        <v>0</v>
      </c>
      <c r="D389">
        <v>0</v>
      </c>
      <c r="E389">
        <v>0.1</v>
      </c>
      <c r="F389">
        <v>0</v>
      </c>
      <c r="G389">
        <v>0</v>
      </c>
      <c r="H389">
        <v>0.1</v>
      </c>
      <c r="I389">
        <v>0</v>
      </c>
      <c r="J389">
        <v>0</v>
      </c>
      <c r="K389">
        <v>0</v>
      </c>
      <c r="L389">
        <v>0.1</v>
      </c>
      <c r="M389">
        <v>0</v>
      </c>
    </row>
    <row r="390" spans="1:13" x14ac:dyDescent="0.25">
      <c r="A390" t="s">
        <v>332</v>
      </c>
      <c r="B390" s="17" t="s">
        <v>124</v>
      </c>
      <c r="C390">
        <v>0</v>
      </c>
      <c r="D390">
        <v>0</v>
      </c>
      <c r="E390">
        <v>0</v>
      </c>
      <c r="F390">
        <v>0</v>
      </c>
      <c r="G390">
        <v>0</v>
      </c>
      <c r="H390">
        <v>0</v>
      </c>
      <c r="I390">
        <v>0</v>
      </c>
      <c r="J390">
        <v>0</v>
      </c>
      <c r="K390">
        <v>0</v>
      </c>
      <c r="L390">
        <v>0</v>
      </c>
      <c r="M390">
        <v>0</v>
      </c>
    </row>
    <row r="391" spans="1:13" x14ac:dyDescent="0.25">
      <c r="A391" t="s">
        <v>332</v>
      </c>
      <c r="B391" t="s">
        <v>96</v>
      </c>
      <c r="C391">
        <v>6.0000000000000001E-3</v>
      </c>
      <c r="D391">
        <v>0</v>
      </c>
      <c r="E391">
        <v>0.4</v>
      </c>
      <c r="F391">
        <v>0</v>
      </c>
      <c r="G391">
        <v>0</v>
      </c>
      <c r="H391">
        <v>0.40600000000000003</v>
      </c>
      <c r="I391">
        <v>0</v>
      </c>
      <c r="J391">
        <v>0</v>
      </c>
      <c r="K391">
        <v>0</v>
      </c>
      <c r="L391">
        <v>0.40600000000000003</v>
      </c>
      <c r="M391">
        <v>0</v>
      </c>
    </row>
    <row r="392" spans="1:13" x14ac:dyDescent="0.25">
      <c r="A392" t="s">
        <v>332</v>
      </c>
      <c r="B392" t="s">
        <v>105</v>
      </c>
      <c r="C392">
        <v>0.26100000000000001</v>
      </c>
      <c r="D392">
        <v>0</v>
      </c>
      <c r="E392">
        <v>0</v>
      </c>
      <c r="F392">
        <v>0</v>
      </c>
      <c r="G392">
        <v>0</v>
      </c>
      <c r="H392">
        <v>0.26100000000000001</v>
      </c>
      <c r="I392">
        <v>0</v>
      </c>
      <c r="J392">
        <v>0</v>
      </c>
      <c r="K392">
        <v>0</v>
      </c>
      <c r="L392">
        <v>0.26100000000000001</v>
      </c>
      <c r="M392">
        <v>0</v>
      </c>
    </row>
    <row r="393" spans="1:13" x14ac:dyDescent="0.25">
      <c r="A393" t="s">
        <v>332</v>
      </c>
      <c r="B393" t="s">
        <v>110</v>
      </c>
      <c r="C393">
        <v>0.17599999999999999</v>
      </c>
      <c r="D393">
        <v>17.114000000000001</v>
      </c>
      <c r="E393">
        <v>0</v>
      </c>
      <c r="F393">
        <v>0</v>
      </c>
      <c r="G393">
        <v>0</v>
      </c>
      <c r="H393">
        <v>17.29</v>
      </c>
      <c r="I393">
        <v>0</v>
      </c>
      <c r="J393">
        <v>0</v>
      </c>
      <c r="K393">
        <v>0</v>
      </c>
      <c r="L393">
        <v>17.29</v>
      </c>
      <c r="M393">
        <v>0</v>
      </c>
    </row>
    <row r="394" spans="1:13" x14ac:dyDescent="0.25">
      <c r="A394" t="s">
        <v>332</v>
      </c>
      <c r="B394" t="s">
        <v>111</v>
      </c>
      <c r="C394">
        <v>3.2109999999999999</v>
      </c>
      <c r="D394">
        <v>0</v>
      </c>
      <c r="E394">
        <v>0</v>
      </c>
      <c r="F394">
        <v>0</v>
      </c>
      <c r="G394">
        <v>0</v>
      </c>
      <c r="H394">
        <v>3.2109999999999999</v>
      </c>
      <c r="I394">
        <v>0</v>
      </c>
      <c r="J394">
        <v>0</v>
      </c>
      <c r="K394">
        <v>0</v>
      </c>
      <c r="L394">
        <v>3.2109999999999999</v>
      </c>
      <c r="M394">
        <v>0</v>
      </c>
    </row>
    <row r="395" spans="1:13" x14ac:dyDescent="0.25">
      <c r="A395" t="s">
        <v>332</v>
      </c>
      <c r="B395" t="s">
        <v>106</v>
      </c>
      <c r="C395">
        <v>4.1150000000000002</v>
      </c>
      <c r="D395">
        <v>0</v>
      </c>
      <c r="E395">
        <v>0</v>
      </c>
      <c r="F395">
        <v>0</v>
      </c>
      <c r="G395">
        <v>0</v>
      </c>
      <c r="H395">
        <v>4.1150000000000002</v>
      </c>
      <c r="I395">
        <v>0</v>
      </c>
      <c r="J395">
        <v>0</v>
      </c>
      <c r="K395">
        <v>0</v>
      </c>
      <c r="L395">
        <v>4.1150000000000002</v>
      </c>
      <c r="M395">
        <v>0</v>
      </c>
    </row>
    <row r="396" spans="1:13" x14ac:dyDescent="0.25">
      <c r="A396" t="s">
        <v>332</v>
      </c>
      <c r="B396" t="s">
        <v>99</v>
      </c>
      <c r="C396">
        <v>1.4E-2</v>
      </c>
      <c r="D396">
        <v>0</v>
      </c>
      <c r="E396">
        <v>0</v>
      </c>
      <c r="F396">
        <v>0</v>
      </c>
      <c r="G396">
        <v>0</v>
      </c>
      <c r="H396">
        <v>1.4E-2</v>
      </c>
      <c r="I396">
        <v>0</v>
      </c>
      <c r="J396">
        <v>0</v>
      </c>
      <c r="K396">
        <v>0</v>
      </c>
      <c r="L396">
        <v>1.4E-2</v>
      </c>
      <c r="M396">
        <v>0</v>
      </c>
    </row>
    <row r="397" spans="1:13" x14ac:dyDescent="0.25">
      <c r="A397" t="s">
        <v>332</v>
      </c>
      <c r="B397" t="s">
        <v>108</v>
      </c>
      <c r="C397">
        <v>3.6999999999999998E-2</v>
      </c>
      <c r="D397">
        <v>0</v>
      </c>
      <c r="E397">
        <v>0</v>
      </c>
      <c r="F397">
        <v>0</v>
      </c>
      <c r="G397">
        <v>0</v>
      </c>
      <c r="H397">
        <v>3.6999999999999998E-2</v>
      </c>
      <c r="I397">
        <v>0</v>
      </c>
      <c r="J397">
        <v>0</v>
      </c>
      <c r="K397">
        <v>0</v>
      </c>
      <c r="L397">
        <v>3.6999999999999998E-2</v>
      </c>
      <c r="M397">
        <v>0</v>
      </c>
    </row>
    <row r="398" spans="1:13" x14ac:dyDescent="0.25">
      <c r="A398" t="s">
        <v>332</v>
      </c>
      <c r="B398" t="s">
        <v>234</v>
      </c>
      <c r="C398">
        <v>0</v>
      </c>
      <c r="D398">
        <v>0</v>
      </c>
      <c r="E398">
        <v>0</v>
      </c>
      <c r="F398">
        <v>0</v>
      </c>
      <c r="G398">
        <v>0</v>
      </c>
      <c r="H398">
        <v>0</v>
      </c>
      <c r="I398">
        <v>0</v>
      </c>
      <c r="J398">
        <v>0</v>
      </c>
      <c r="K398">
        <v>0</v>
      </c>
      <c r="L398">
        <v>0</v>
      </c>
      <c r="M398">
        <v>0</v>
      </c>
    </row>
    <row r="399" spans="1:13" x14ac:dyDescent="0.25">
      <c r="A399" t="s">
        <v>332</v>
      </c>
      <c r="B399" t="s">
        <v>115</v>
      </c>
      <c r="C399">
        <v>1.333</v>
      </c>
      <c r="D399">
        <v>0</v>
      </c>
      <c r="E399">
        <v>0</v>
      </c>
      <c r="F399">
        <v>0</v>
      </c>
      <c r="G399">
        <v>0</v>
      </c>
      <c r="H399">
        <v>1.333</v>
      </c>
      <c r="I399">
        <v>0</v>
      </c>
      <c r="J399">
        <v>0</v>
      </c>
      <c r="K399">
        <v>0</v>
      </c>
      <c r="L399">
        <v>1.333</v>
      </c>
      <c r="M399">
        <v>0</v>
      </c>
    </row>
    <row r="400" spans="1:13" x14ac:dyDescent="0.25">
      <c r="A400" t="s">
        <v>332</v>
      </c>
      <c r="B400" t="s">
        <v>117</v>
      </c>
      <c r="C400">
        <v>0.44600000000000001</v>
      </c>
      <c r="D400">
        <v>0</v>
      </c>
      <c r="E400">
        <v>0</v>
      </c>
      <c r="F400">
        <v>0</v>
      </c>
      <c r="G400">
        <v>0</v>
      </c>
      <c r="H400">
        <v>0.44600000000000001</v>
      </c>
      <c r="I400">
        <v>0</v>
      </c>
      <c r="J400">
        <v>0</v>
      </c>
      <c r="K400">
        <v>0</v>
      </c>
      <c r="L400">
        <v>0.44600000000000001</v>
      </c>
      <c r="M400">
        <v>0</v>
      </c>
    </row>
    <row r="401" spans="1:13" x14ac:dyDescent="0.25">
      <c r="A401" t="s">
        <v>332</v>
      </c>
      <c r="B401" t="s">
        <v>103</v>
      </c>
      <c r="C401">
        <v>0</v>
      </c>
      <c r="D401">
        <v>0</v>
      </c>
      <c r="E401">
        <v>0</v>
      </c>
      <c r="F401">
        <v>0</v>
      </c>
      <c r="G401">
        <v>0</v>
      </c>
      <c r="H401">
        <v>0</v>
      </c>
      <c r="I401">
        <v>0</v>
      </c>
      <c r="J401">
        <v>0</v>
      </c>
      <c r="K401">
        <v>0</v>
      </c>
      <c r="L401">
        <v>0</v>
      </c>
      <c r="M401">
        <v>0</v>
      </c>
    </row>
    <row r="402" spans="1:13" x14ac:dyDescent="0.25">
      <c r="A402" t="s">
        <v>332</v>
      </c>
      <c r="B402" t="s">
        <v>328</v>
      </c>
      <c r="C402">
        <v>0</v>
      </c>
      <c r="D402">
        <v>0</v>
      </c>
      <c r="E402">
        <v>0</v>
      </c>
      <c r="F402">
        <v>0</v>
      </c>
      <c r="G402">
        <v>0</v>
      </c>
      <c r="H402">
        <v>0</v>
      </c>
      <c r="I402">
        <v>0</v>
      </c>
      <c r="J402">
        <v>0</v>
      </c>
      <c r="K402">
        <v>0</v>
      </c>
      <c r="L402">
        <v>0</v>
      </c>
      <c r="M402">
        <v>0</v>
      </c>
    </row>
    <row r="403" spans="1:13" x14ac:dyDescent="0.25">
      <c r="A403" t="s">
        <v>332</v>
      </c>
      <c r="B403" t="s">
        <v>104</v>
      </c>
      <c r="C403">
        <v>0</v>
      </c>
      <c r="D403">
        <v>0</v>
      </c>
      <c r="E403">
        <v>0.1</v>
      </c>
      <c r="F403">
        <v>0</v>
      </c>
      <c r="G403">
        <v>0</v>
      </c>
      <c r="H403">
        <v>0.1</v>
      </c>
      <c r="I403">
        <v>0</v>
      </c>
      <c r="J403">
        <v>0</v>
      </c>
      <c r="K403">
        <v>0</v>
      </c>
      <c r="L403">
        <v>0.1</v>
      </c>
      <c r="M403">
        <v>0</v>
      </c>
    </row>
    <row r="404" spans="1:13" x14ac:dyDescent="0.25">
      <c r="A404" t="s">
        <v>332</v>
      </c>
      <c r="B404" t="s">
        <v>558</v>
      </c>
      <c r="C404">
        <v>0</v>
      </c>
      <c r="D404">
        <v>0</v>
      </c>
      <c r="E404">
        <v>0</v>
      </c>
      <c r="F404">
        <v>0</v>
      </c>
      <c r="G404">
        <v>0</v>
      </c>
      <c r="H404">
        <v>0</v>
      </c>
      <c r="I404">
        <v>0</v>
      </c>
      <c r="J404">
        <v>0</v>
      </c>
      <c r="K404">
        <v>0</v>
      </c>
      <c r="L404">
        <v>0</v>
      </c>
      <c r="M404">
        <v>0</v>
      </c>
    </row>
    <row r="405" spans="1:13" x14ac:dyDescent="0.25">
      <c r="A405" t="s">
        <v>332</v>
      </c>
      <c r="B405" t="s">
        <v>97</v>
      </c>
      <c r="C405">
        <v>0</v>
      </c>
      <c r="D405">
        <v>0</v>
      </c>
      <c r="E405">
        <v>1.4</v>
      </c>
      <c r="F405">
        <v>0</v>
      </c>
      <c r="G405">
        <v>0</v>
      </c>
      <c r="H405">
        <v>1.4</v>
      </c>
      <c r="I405">
        <v>0</v>
      </c>
      <c r="J405">
        <v>0</v>
      </c>
      <c r="K405">
        <v>0</v>
      </c>
      <c r="L405">
        <v>1.4</v>
      </c>
      <c r="M405">
        <v>0</v>
      </c>
    </row>
    <row r="406" spans="1:13" x14ac:dyDescent="0.25">
      <c r="A406" t="s">
        <v>332</v>
      </c>
      <c r="B406" t="s">
        <v>109</v>
      </c>
      <c r="C406">
        <v>0.56000000000000005</v>
      </c>
      <c r="D406">
        <v>31.686</v>
      </c>
      <c r="E406">
        <v>0.1</v>
      </c>
      <c r="F406">
        <v>0</v>
      </c>
      <c r="G406">
        <v>0</v>
      </c>
      <c r="H406">
        <v>32.346000000000004</v>
      </c>
      <c r="I406">
        <v>0</v>
      </c>
      <c r="J406">
        <v>0</v>
      </c>
      <c r="K406">
        <v>0</v>
      </c>
      <c r="L406">
        <v>32.345999999999997</v>
      </c>
      <c r="M406">
        <v>0</v>
      </c>
    </row>
    <row r="407" spans="1:13" x14ac:dyDescent="0.25">
      <c r="A407" t="s">
        <v>332</v>
      </c>
      <c r="B407" t="s">
        <v>118</v>
      </c>
      <c r="C407">
        <v>8.5000000000000006E-2</v>
      </c>
      <c r="D407">
        <v>0</v>
      </c>
      <c r="E407">
        <v>0</v>
      </c>
      <c r="F407">
        <v>0</v>
      </c>
      <c r="G407">
        <v>0</v>
      </c>
      <c r="H407">
        <v>8.5000000000000006E-2</v>
      </c>
      <c r="I407">
        <v>0</v>
      </c>
      <c r="J407">
        <v>0</v>
      </c>
      <c r="K407">
        <v>0</v>
      </c>
      <c r="L407">
        <v>8.5000000000000006E-2</v>
      </c>
      <c r="M407">
        <v>0</v>
      </c>
    </row>
    <row r="408" spans="1:13" x14ac:dyDescent="0.25">
      <c r="A408" t="s">
        <v>332</v>
      </c>
      <c r="B408" t="s">
        <v>121</v>
      </c>
      <c r="C408">
        <v>0</v>
      </c>
      <c r="D408">
        <v>0.1</v>
      </c>
      <c r="E408">
        <v>0</v>
      </c>
      <c r="F408">
        <v>0</v>
      </c>
      <c r="G408">
        <v>0</v>
      </c>
      <c r="H408">
        <v>0.1</v>
      </c>
      <c r="I408">
        <v>0</v>
      </c>
      <c r="J408">
        <v>0</v>
      </c>
      <c r="K408">
        <v>0</v>
      </c>
      <c r="L408">
        <v>0.1</v>
      </c>
      <c r="M408">
        <v>0</v>
      </c>
    </row>
    <row r="409" spans="1:13" x14ac:dyDescent="0.25">
      <c r="A409" t="s">
        <v>332</v>
      </c>
      <c r="B409" t="s">
        <v>120</v>
      </c>
      <c r="C409">
        <v>0</v>
      </c>
      <c r="D409">
        <v>0</v>
      </c>
      <c r="E409">
        <v>0.1</v>
      </c>
      <c r="F409">
        <v>0</v>
      </c>
      <c r="G409">
        <v>0</v>
      </c>
      <c r="H409">
        <v>0.1</v>
      </c>
      <c r="I409">
        <v>0</v>
      </c>
      <c r="J409">
        <v>0</v>
      </c>
      <c r="K409">
        <v>0</v>
      </c>
      <c r="L409">
        <v>0.1</v>
      </c>
      <c r="M409">
        <v>0</v>
      </c>
    </row>
    <row r="410" spans="1:13" x14ac:dyDescent="0.25">
      <c r="A410" t="s">
        <v>332</v>
      </c>
      <c r="B410" t="s">
        <v>119</v>
      </c>
      <c r="C410">
        <v>0</v>
      </c>
      <c r="D410">
        <v>0</v>
      </c>
      <c r="E410">
        <v>0</v>
      </c>
      <c r="F410">
        <v>0.1</v>
      </c>
      <c r="G410">
        <v>0</v>
      </c>
      <c r="H410">
        <v>0.1</v>
      </c>
      <c r="I410">
        <v>0</v>
      </c>
      <c r="J410">
        <v>0</v>
      </c>
      <c r="K410">
        <v>0</v>
      </c>
      <c r="L410">
        <v>0.1</v>
      </c>
      <c r="M410">
        <v>0</v>
      </c>
    </row>
    <row r="411" spans="1:13" x14ac:dyDescent="0.25">
      <c r="A411" t="s">
        <v>332</v>
      </c>
      <c r="B411" t="s">
        <v>116</v>
      </c>
      <c r="C411">
        <v>1.4E-2</v>
      </c>
      <c r="D411">
        <v>0</v>
      </c>
      <c r="E411">
        <v>0</v>
      </c>
      <c r="F411">
        <v>0</v>
      </c>
      <c r="G411">
        <v>0</v>
      </c>
      <c r="H411">
        <v>1.4E-2</v>
      </c>
      <c r="I411">
        <v>0</v>
      </c>
      <c r="J411">
        <v>0</v>
      </c>
      <c r="K411">
        <v>0</v>
      </c>
      <c r="L411">
        <v>1.4E-2</v>
      </c>
      <c r="M411">
        <v>0</v>
      </c>
    </row>
    <row r="412" spans="1:13" x14ac:dyDescent="0.25">
      <c r="A412" t="s">
        <v>332</v>
      </c>
      <c r="B412" t="s">
        <v>113</v>
      </c>
      <c r="C412">
        <v>6.5000000000000002E-2</v>
      </c>
      <c r="D412">
        <v>0</v>
      </c>
      <c r="E412">
        <v>0</v>
      </c>
      <c r="F412">
        <v>0</v>
      </c>
      <c r="G412">
        <v>0</v>
      </c>
      <c r="H412">
        <v>6.5000000000000002E-2</v>
      </c>
      <c r="I412">
        <v>0</v>
      </c>
      <c r="J412">
        <v>0</v>
      </c>
      <c r="K412">
        <v>0</v>
      </c>
      <c r="L412">
        <v>6.5000000000000002E-2</v>
      </c>
      <c r="M412">
        <v>0</v>
      </c>
    </row>
    <row r="413" spans="1:13" x14ac:dyDescent="0.25">
      <c r="A413" t="s">
        <v>332</v>
      </c>
      <c r="B413" t="s">
        <v>102</v>
      </c>
      <c r="C413">
        <v>0</v>
      </c>
      <c r="D413">
        <v>0</v>
      </c>
      <c r="E413">
        <v>0</v>
      </c>
      <c r="F413">
        <v>0</v>
      </c>
      <c r="G413">
        <v>0</v>
      </c>
      <c r="H413">
        <v>0</v>
      </c>
      <c r="I413">
        <v>0</v>
      </c>
      <c r="J413">
        <v>0</v>
      </c>
      <c r="K413">
        <v>0</v>
      </c>
      <c r="L413">
        <v>0</v>
      </c>
      <c r="M413">
        <v>0</v>
      </c>
    </row>
    <row r="414" spans="1:13" x14ac:dyDescent="0.25">
      <c r="A414" t="s">
        <v>332</v>
      </c>
      <c r="B414" t="s">
        <v>101</v>
      </c>
      <c r="C414">
        <v>0</v>
      </c>
      <c r="D414">
        <v>0</v>
      </c>
      <c r="E414">
        <v>0</v>
      </c>
      <c r="F414">
        <v>0</v>
      </c>
      <c r="G414">
        <v>0</v>
      </c>
      <c r="H414">
        <v>0</v>
      </c>
      <c r="I414">
        <v>0</v>
      </c>
      <c r="J414">
        <v>0</v>
      </c>
      <c r="K414">
        <v>0</v>
      </c>
      <c r="L414">
        <v>0</v>
      </c>
      <c r="M414">
        <v>0</v>
      </c>
    </row>
    <row r="415" spans="1:13" x14ac:dyDescent="0.25">
      <c r="A415" t="s">
        <v>332</v>
      </c>
      <c r="B415" t="s">
        <v>95</v>
      </c>
      <c r="C415">
        <v>2.3E-2</v>
      </c>
      <c r="D415">
        <v>0</v>
      </c>
      <c r="E415">
        <v>3</v>
      </c>
      <c r="F415">
        <v>0</v>
      </c>
      <c r="G415">
        <v>0</v>
      </c>
      <c r="H415">
        <v>3.0230000000000001</v>
      </c>
      <c r="I415">
        <v>0</v>
      </c>
      <c r="J415">
        <v>0</v>
      </c>
      <c r="K415">
        <v>0</v>
      </c>
      <c r="L415">
        <v>3.0230000000000001</v>
      </c>
      <c r="M415">
        <v>0</v>
      </c>
    </row>
    <row r="416" spans="1:13" x14ac:dyDescent="0.25">
      <c r="A416" t="s">
        <v>332</v>
      </c>
      <c r="B416" t="s">
        <v>98</v>
      </c>
      <c r="C416">
        <v>0</v>
      </c>
      <c r="D416">
        <v>0</v>
      </c>
      <c r="E416">
        <v>0.5</v>
      </c>
      <c r="F416">
        <v>0</v>
      </c>
      <c r="G416">
        <v>0</v>
      </c>
      <c r="H416">
        <v>0.5</v>
      </c>
      <c r="I416">
        <v>0</v>
      </c>
      <c r="J416">
        <v>0</v>
      </c>
      <c r="K416">
        <v>0</v>
      </c>
      <c r="L416">
        <v>0.5</v>
      </c>
      <c r="M416">
        <v>0</v>
      </c>
    </row>
    <row r="417" spans="1:13" x14ac:dyDescent="0.25">
      <c r="A417" t="s">
        <v>332</v>
      </c>
      <c r="B417" t="s">
        <v>112</v>
      </c>
      <c r="C417">
        <v>0.13900000000000001</v>
      </c>
      <c r="D417">
        <v>0</v>
      </c>
      <c r="E417">
        <v>0</v>
      </c>
      <c r="F417">
        <v>2.8000000000000001E-2</v>
      </c>
      <c r="G417">
        <v>0</v>
      </c>
      <c r="H417">
        <v>0.16700000000000001</v>
      </c>
      <c r="I417">
        <v>0</v>
      </c>
      <c r="J417">
        <v>0</v>
      </c>
      <c r="K417">
        <v>0</v>
      </c>
      <c r="L417">
        <v>0.16700000000000001</v>
      </c>
      <c r="M417">
        <v>0</v>
      </c>
    </row>
    <row r="418" spans="1:13" x14ac:dyDescent="0.25">
      <c r="A418" t="s">
        <v>332</v>
      </c>
      <c r="B418" t="s">
        <v>155</v>
      </c>
      <c r="C418">
        <v>0</v>
      </c>
      <c r="D418">
        <v>0</v>
      </c>
      <c r="E418">
        <v>0</v>
      </c>
      <c r="F418">
        <v>1</v>
      </c>
      <c r="G418">
        <v>0</v>
      </c>
      <c r="H418">
        <v>1</v>
      </c>
      <c r="I418">
        <v>0</v>
      </c>
      <c r="J418">
        <v>0</v>
      </c>
      <c r="K418">
        <v>0</v>
      </c>
      <c r="L418">
        <v>1</v>
      </c>
      <c r="M418">
        <v>0</v>
      </c>
    </row>
    <row r="419" spans="1:13" x14ac:dyDescent="0.25">
      <c r="A419" t="s">
        <v>332</v>
      </c>
      <c r="B419" t="s">
        <v>100</v>
      </c>
      <c r="C419">
        <v>0</v>
      </c>
      <c r="D419">
        <v>0</v>
      </c>
      <c r="E419">
        <v>0.1</v>
      </c>
      <c r="F419">
        <v>0</v>
      </c>
      <c r="G419">
        <v>0</v>
      </c>
      <c r="H419">
        <v>0.1</v>
      </c>
      <c r="I419">
        <v>0</v>
      </c>
      <c r="J419">
        <v>0</v>
      </c>
      <c r="K419">
        <v>0</v>
      </c>
      <c r="L419">
        <v>0.1</v>
      </c>
      <c r="M419">
        <v>0</v>
      </c>
    </row>
    <row r="420" spans="1:13" x14ac:dyDescent="0.25">
      <c r="A420" t="s">
        <v>332</v>
      </c>
      <c r="B420" t="s">
        <v>114</v>
      </c>
      <c r="C420">
        <v>0.28999999999999998</v>
      </c>
      <c r="D420">
        <v>0</v>
      </c>
      <c r="E420">
        <v>0</v>
      </c>
      <c r="F420">
        <v>1.4E-2</v>
      </c>
      <c r="G420">
        <v>0</v>
      </c>
      <c r="H420">
        <v>0.30399999999999999</v>
      </c>
      <c r="I420">
        <v>0</v>
      </c>
      <c r="J420">
        <v>0</v>
      </c>
      <c r="K420">
        <v>0</v>
      </c>
      <c r="L420">
        <v>0.30399999999999999</v>
      </c>
      <c r="M420">
        <v>0</v>
      </c>
    </row>
    <row r="421" spans="1:13" x14ac:dyDescent="0.25">
      <c r="A421" t="s">
        <v>332</v>
      </c>
      <c r="B421" t="s">
        <v>107</v>
      </c>
      <c r="C421">
        <v>4.4560000000000004</v>
      </c>
      <c r="D421">
        <v>0</v>
      </c>
      <c r="E421">
        <v>0</v>
      </c>
      <c r="F421">
        <v>0</v>
      </c>
      <c r="G421">
        <v>0</v>
      </c>
      <c r="H421">
        <v>4.4560000000000004</v>
      </c>
      <c r="I421">
        <v>0</v>
      </c>
      <c r="J421">
        <v>0</v>
      </c>
      <c r="K421">
        <v>0</v>
      </c>
      <c r="L421">
        <v>4.4560000000000004</v>
      </c>
      <c r="M421">
        <v>0</v>
      </c>
    </row>
    <row r="422" spans="1:13" x14ac:dyDescent="0.25">
      <c r="A422" t="s">
        <v>333</v>
      </c>
      <c r="B422" s="17" t="s">
        <v>123</v>
      </c>
      <c r="C422">
        <v>32.761000000000003</v>
      </c>
      <c r="D422">
        <v>0</v>
      </c>
      <c r="E422">
        <v>0</v>
      </c>
      <c r="F422">
        <v>0</v>
      </c>
      <c r="G422">
        <v>0</v>
      </c>
      <c r="H422">
        <v>32.761000000000003</v>
      </c>
      <c r="I422">
        <v>0</v>
      </c>
      <c r="J422">
        <v>0</v>
      </c>
      <c r="K422">
        <v>0</v>
      </c>
      <c r="L422">
        <v>32.761000000000003</v>
      </c>
      <c r="M422">
        <v>0</v>
      </c>
    </row>
    <row r="423" spans="1:13" x14ac:dyDescent="0.25">
      <c r="A423" t="s">
        <v>333</v>
      </c>
      <c r="B423" s="17" t="s">
        <v>126</v>
      </c>
      <c r="C423">
        <v>0</v>
      </c>
      <c r="D423">
        <v>0.1</v>
      </c>
      <c r="E423">
        <v>0</v>
      </c>
      <c r="F423">
        <v>0</v>
      </c>
      <c r="G423">
        <v>0</v>
      </c>
      <c r="H423">
        <v>0.1</v>
      </c>
      <c r="I423">
        <v>0</v>
      </c>
      <c r="J423">
        <v>0</v>
      </c>
      <c r="K423">
        <v>0</v>
      </c>
      <c r="L423">
        <v>0.1</v>
      </c>
      <c r="M423">
        <v>0</v>
      </c>
    </row>
    <row r="424" spans="1:13" x14ac:dyDescent="0.25">
      <c r="A424" t="s">
        <v>333</v>
      </c>
      <c r="B424" s="17" t="s">
        <v>125</v>
      </c>
      <c r="C424">
        <v>0</v>
      </c>
      <c r="D424">
        <v>0</v>
      </c>
      <c r="E424">
        <v>0.2</v>
      </c>
      <c r="F424">
        <v>0</v>
      </c>
      <c r="G424">
        <v>0</v>
      </c>
      <c r="H424">
        <v>0.2</v>
      </c>
      <c r="I424">
        <v>0</v>
      </c>
      <c r="J424">
        <v>0</v>
      </c>
      <c r="K424">
        <v>0</v>
      </c>
      <c r="L424">
        <v>0.2</v>
      </c>
      <c r="M424">
        <v>0</v>
      </c>
    </row>
    <row r="425" spans="1:13" x14ac:dyDescent="0.25">
      <c r="A425" t="s">
        <v>333</v>
      </c>
      <c r="B425" s="17" t="s">
        <v>124</v>
      </c>
      <c r="C425">
        <v>0</v>
      </c>
      <c r="D425">
        <v>0</v>
      </c>
      <c r="E425">
        <v>0</v>
      </c>
      <c r="F425">
        <v>0.129</v>
      </c>
      <c r="G425">
        <v>0</v>
      </c>
      <c r="H425">
        <v>0.129</v>
      </c>
      <c r="I425">
        <v>0</v>
      </c>
      <c r="J425">
        <v>0</v>
      </c>
      <c r="K425">
        <v>0</v>
      </c>
      <c r="L425">
        <v>0.129</v>
      </c>
      <c r="M425">
        <v>0</v>
      </c>
    </row>
    <row r="426" spans="1:13" x14ac:dyDescent="0.25">
      <c r="A426" t="s">
        <v>333</v>
      </c>
      <c r="B426" t="s">
        <v>96</v>
      </c>
      <c r="C426">
        <v>0.39400000000000002</v>
      </c>
      <c r="D426">
        <v>0</v>
      </c>
      <c r="E426">
        <v>1</v>
      </c>
      <c r="F426">
        <v>0</v>
      </c>
      <c r="G426">
        <v>0</v>
      </c>
      <c r="H426">
        <v>1.3940000000000001</v>
      </c>
      <c r="I426">
        <v>0</v>
      </c>
      <c r="J426">
        <v>0</v>
      </c>
      <c r="K426">
        <v>0</v>
      </c>
      <c r="L426">
        <v>1.3939999999999999</v>
      </c>
      <c r="M426">
        <v>0</v>
      </c>
    </row>
    <row r="427" spans="1:13" x14ac:dyDescent="0.25">
      <c r="A427" t="s">
        <v>333</v>
      </c>
      <c r="B427" t="s">
        <v>105</v>
      </c>
      <c r="C427">
        <v>1.4E-2</v>
      </c>
      <c r="D427">
        <v>0</v>
      </c>
      <c r="E427">
        <v>0</v>
      </c>
      <c r="F427">
        <v>0</v>
      </c>
      <c r="G427">
        <v>0</v>
      </c>
      <c r="H427">
        <v>1.4E-2</v>
      </c>
      <c r="I427">
        <v>0</v>
      </c>
      <c r="J427">
        <v>0</v>
      </c>
      <c r="K427">
        <v>0</v>
      </c>
      <c r="L427">
        <v>1.4E-2</v>
      </c>
      <c r="M427">
        <v>0</v>
      </c>
    </row>
    <row r="428" spans="1:13" x14ac:dyDescent="0.25">
      <c r="A428" t="s">
        <v>333</v>
      </c>
      <c r="B428" t="s">
        <v>110</v>
      </c>
      <c r="C428">
        <v>8.4000000000000005E-2</v>
      </c>
      <c r="D428">
        <v>1.2529999999999999</v>
      </c>
      <c r="E428">
        <v>0</v>
      </c>
      <c r="F428">
        <v>0</v>
      </c>
      <c r="G428">
        <v>0</v>
      </c>
      <c r="H428">
        <v>1.337</v>
      </c>
      <c r="I428">
        <v>0</v>
      </c>
      <c r="J428">
        <v>0</v>
      </c>
      <c r="K428">
        <v>0</v>
      </c>
      <c r="L428">
        <v>1.337</v>
      </c>
      <c r="M428">
        <v>0</v>
      </c>
    </row>
    <row r="429" spans="1:13" x14ac:dyDescent="0.25">
      <c r="A429" t="s">
        <v>333</v>
      </c>
      <c r="B429" t="s">
        <v>111</v>
      </c>
      <c r="C429">
        <v>29.106000000000002</v>
      </c>
      <c r="D429">
        <v>0</v>
      </c>
      <c r="E429">
        <v>0</v>
      </c>
      <c r="F429">
        <v>0.16200000000000001</v>
      </c>
      <c r="G429">
        <v>0</v>
      </c>
      <c r="H429">
        <v>29.268000000000001</v>
      </c>
      <c r="I429">
        <v>0</v>
      </c>
      <c r="J429">
        <v>0</v>
      </c>
      <c r="K429">
        <v>0</v>
      </c>
      <c r="L429">
        <v>29.268000000000001</v>
      </c>
      <c r="M429">
        <v>0</v>
      </c>
    </row>
    <row r="430" spans="1:13" x14ac:dyDescent="0.25">
      <c r="A430" t="s">
        <v>333</v>
      </c>
      <c r="B430" t="s">
        <v>106</v>
      </c>
      <c r="C430">
        <v>3.613</v>
      </c>
      <c r="D430">
        <v>0</v>
      </c>
      <c r="E430">
        <v>0.1</v>
      </c>
      <c r="F430">
        <v>0</v>
      </c>
      <c r="G430">
        <v>0</v>
      </c>
      <c r="H430">
        <v>3.7130000000000001</v>
      </c>
      <c r="I430">
        <v>0</v>
      </c>
      <c r="J430">
        <v>0</v>
      </c>
      <c r="K430">
        <v>0</v>
      </c>
      <c r="L430">
        <v>3.7130000000000001</v>
      </c>
      <c r="M430">
        <v>0</v>
      </c>
    </row>
    <row r="431" spans="1:13" x14ac:dyDescent="0.25">
      <c r="A431" t="s">
        <v>333</v>
      </c>
      <c r="B431" t="s">
        <v>99</v>
      </c>
      <c r="C431">
        <v>0</v>
      </c>
      <c r="D431">
        <v>0</v>
      </c>
      <c r="E431">
        <v>0.1</v>
      </c>
      <c r="F431">
        <v>0</v>
      </c>
      <c r="G431">
        <v>0</v>
      </c>
      <c r="H431">
        <v>0.1</v>
      </c>
      <c r="I431">
        <v>0</v>
      </c>
      <c r="J431">
        <v>0</v>
      </c>
      <c r="K431">
        <v>0</v>
      </c>
      <c r="L431">
        <v>0.1</v>
      </c>
      <c r="M431">
        <v>0</v>
      </c>
    </row>
    <row r="432" spans="1:13" x14ac:dyDescent="0.25">
      <c r="A432" t="s">
        <v>333</v>
      </c>
      <c r="B432" t="s">
        <v>108</v>
      </c>
      <c r="C432">
        <v>2.2210000000000001</v>
      </c>
      <c r="D432">
        <v>6.4000000000000001E-2</v>
      </c>
      <c r="E432">
        <v>0</v>
      </c>
      <c r="F432">
        <v>0</v>
      </c>
      <c r="G432">
        <v>0</v>
      </c>
      <c r="H432">
        <v>2.2850000000000001</v>
      </c>
      <c r="I432">
        <v>0</v>
      </c>
      <c r="J432">
        <v>0</v>
      </c>
      <c r="K432">
        <v>0</v>
      </c>
      <c r="L432">
        <v>2.2850000000000001</v>
      </c>
      <c r="M432">
        <v>0</v>
      </c>
    </row>
    <row r="433" spans="1:13" x14ac:dyDescent="0.25">
      <c r="A433" t="s">
        <v>333</v>
      </c>
      <c r="B433" t="s">
        <v>234</v>
      </c>
      <c r="C433">
        <v>0</v>
      </c>
      <c r="D433">
        <v>0</v>
      </c>
      <c r="E433">
        <v>0</v>
      </c>
      <c r="F433">
        <v>0</v>
      </c>
      <c r="G433">
        <v>0</v>
      </c>
      <c r="H433">
        <v>0</v>
      </c>
      <c r="I433">
        <v>0</v>
      </c>
      <c r="J433">
        <v>0</v>
      </c>
      <c r="K433">
        <v>0</v>
      </c>
      <c r="L433">
        <v>0</v>
      </c>
      <c r="M433">
        <v>0</v>
      </c>
    </row>
    <row r="434" spans="1:13" x14ac:dyDescent="0.25">
      <c r="A434" t="s">
        <v>333</v>
      </c>
      <c r="B434" t="s">
        <v>115</v>
      </c>
      <c r="C434">
        <v>1.0049999999999999</v>
      </c>
      <c r="D434">
        <v>0</v>
      </c>
      <c r="E434">
        <v>0</v>
      </c>
      <c r="F434">
        <v>0</v>
      </c>
      <c r="G434">
        <v>0</v>
      </c>
      <c r="H434">
        <v>1.0049999999999999</v>
      </c>
      <c r="I434">
        <v>0</v>
      </c>
      <c r="J434">
        <v>0</v>
      </c>
      <c r="K434">
        <v>0</v>
      </c>
      <c r="L434">
        <v>1.0049999999999999</v>
      </c>
      <c r="M434">
        <v>0</v>
      </c>
    </row>
    <row r="435" spans="1:13" x14ac:dyDescent="0.25">
      <c r="A435" t="s">
        <v>333</v>
      </c>
      <c r="B435" t="s">
        <v>117</v>
      </c>
      <c r="C435">
        <v>4.2000000000000003E-2</v>
      </c>
      <c r="D435">
        <v>0</v>
      </c>
      <c r="E435">
        <v>0</v>
      </c>
      <c r="F435">
        <v>0</v>
      </c>
      <c r="G435">
        <v>0</v>
      </c>
      <c r="H435">
        <v>4.2000000000000003E-2</v>
      </c>
      <c r="I435">
        <v>0</v>
      </c>
      <c r="J435">
        <v>0</v>
      </c>
      <c r="K435">
        <v>0</v>
      </c>
      <c r="L435">
        <v>4.2000000000000003E-2</v>
      </c>
      <c r="M435">
        <v>0</v>
      </c>
    </row>
    <row r="436" spans="1:13" x14ac:dyDescent="0.25">
      <c r="A436" t="s">
        <v>333</v>
      </c>
      <c r="B436" t="s">
        <v>103</v>
      </c>
      <c r="C436">
        <v>0</v>
      </c>
      <c r="D436">
        <v>0</v>
      </c>
      <c r="E436">
        <v>0</v>
      </c>
      <c r="F436">
        <v>0</v>
      </c>
      <c r="G436">
        <v>0</v>
      </c>
      <c r="H436">
        <v>0</v>
      </c>
      <c r="I436">
        <v>0</v>
      </c>
      <c r="J436">
        <v>0</v>
      </c>
      <c r="K436">
        <v>0</v>
      </c>
      <c r="L436">
        <v>0</v>
      </c>
      <c r="M436">
        <v>0</v>
      </c>
    </row>
    <row r="437" spans="1:13" x14ac:dyDescent="0.25">
      <c r="A437" t="s">
        <v>333</v>
      </c>
      <c r="B437" t="s">
        <v>328</v>
      </c>
      <c r="C437">
        <v>0</v>
      </c>
      <c r="D437">
        <v>0</v>
      </c>
      <c r="E437">
        <v>0</v>
      </c>
      <c r="F437">
        <v>0</v>
      </c>
      <c r="G437">
        <v>0</v>
      </c>
      <c r="H437">
        <v>0</v>
      </c>
      <c r="I437">
        <v>0</v>
      </c>
      <c r="J437">
        <v>0</v>
      </c>
      <c r="K437">
        <v>0</v>
      </c>
      <c r="L437">
        <v>0</v>
      </c>
      <c r="M437">
        <v>0</v>
      </c>
    </row>
    <row r="438" spans="1:13" x14ac:dyDescent="0.25">
      <c r="A438" t="s">
        <v>333</v>
      </c>
      <c r="B438" t="s">
        <v>104</v>
      </c>
      <c r="C438">
        <v>0</v>
      </c>
      <c r="D438">
        <v>0</v>
      </c>
      <c r="E438">
        <v>0.2</v>
      </c>
      <c r="F438">
        <v>0</v>
      </c>
      <c r="G438">
        <v>0</v>
      </c>
      <c r="H438">
        <v>0.2</v>
      </c>
      <c r="I438">
        <v>0</v>
      </c>
      <c r="J438">
        <v>0</v>
      </c>
      <c r="K438">
        <v>0</v>
      </c>
      <c r="L438">
        <v>0.2</v>
      </c>
      <c r="M438">
        <v>0</v>
      </c>
    </row>
    <row r="439" spans="1:13" x14ac:dyDescent="0.25">
      <c r="A439" t="s">
        <v>333</v>
      </c>
      <c r="B439" t="s">
        <v>558</v>
      </c>
      <c r="C439">
        <v>0</v>
      </c>
      <c r="D439">
        <v>0</v>
      </c>
      <c r="E439">
        <v>0</v>
      </c>
      <c r="F439">
        <v>0</v>
      </c>
      <c r="G439">
        <v>0</v>
      </c>
      <c r="H439">
        <v>0</v>
      </c>
      <c r="I439">
        <v>0</v>
      </c>
      <c r="J439">
        <v>0</v>
      </c>
      <c r="K439">
        <v>0</v>
      </c>
      <c r="L439">
        <v>0</v>
      </c>
      <c r="M439">
        <v>0</v>
      </c>
    </row>
    <row r="440" spans="1:13" x14ac:dyDescent="0.25">
      <c r="A440" t="s">
        <v>333</v>
      </c>
      <c r="B440" t="s">
        <v>97</v>
      </c>
      <c r="C440">
        <v>0</v>
      </c>
      <c r="D440">
        <v>0</v>
      </c>
      <c r="E440">
        <v>0.4</v>
      </c>
      <c r="F440">
        <v>0</v>
      </c>
      <c r="G440">
        <v>0</v>
      </c>
      <c r="H440">
        <v>0.4</v>
      </c>
      <c r="I440">
        <v>0</v>
      </c>
      <c r="J440">
        <v>0</v>
      </c>
      <c r="K440">
        <v>0</v>
      </c>
      <c r="L440">
        <v>0.4</v>
      </c>
      <c r="M440">
        <v>0</v>
      </c>
    </row>
    <row r="441" spans="1:13" x14ac:dyDescent="0.25">
      <c r="A441" t="s">
        <v>333</v>
      </c>
      <c r="B441" t="s">
        <v>109</v>
      </c>
      <c r="C441">
        <v>7.0000000000000001E-3</v>
      </c>
      <c r="D441">
        <v>2.5830000000000002</v>
      </c>
      <c r="E441">
        <v>1.1000000000000001</v>
      </c>
      <c r="F441">
        <v>0</v>
      </c>
      <c r="G441">
        <v>0</v>
      </c>
      <c r="H441">
        <v>3.6900000000000004</v>
      </c>
      <c r="I441">
        <v>0</v>
      </c>
      <c r="J441">
        <v>0</v>
      </c>
      <c r="K441">
        <v>0</v>
      </c>
      <c r="L441">
        <v>3.69</v>
      </c>
      <c r="M441">
        <v>0</v>
      </c>
    </row>
    <row r="442" spans="1:13" x14ac:dyDescent="0.25">
      <c r="A442" t="s">
        <v>333</v>
      </c>
      <c r="B442" t="s">
        <v>118</v>
      </c>
      <c r="C442">
        <v>4.0819999999999999</v>
      </c>
      <c r="D442">
        <v>0</v>
      </c>
      <c r="E442">
        <v>0</v>
      </c>
      <c r="F442">
        <v>0</v>
      </c>
      <c r="G442">
        <v>0</v>
      </c>
      <c r="H442">
        <v>4.0819999999999999</v>
      </c>
      <c r="I442">
        <v>0</v>
      </c>
      <c r="J442">
        <v>0</v>
      </c>
      <c r="K442">
        <v>0</v>
      </c>
      <c r="L442">
        <v>4.0819999999999999</v>
      </c>
      <c r="M442">
        <v>0</v>
      </c>
    </row>
    <row r="443" spans="1:13" x14ac:dyDescent="0.25">
      <c r="A443" t="s">
        <v>333</v>
      </c>
      <c r="B443" t="s">
        <v>121</v>
      </c>
      <c r="C443">
        <v>0</v>
      </c>
      <c r="D443">
        <v>0</v>
      </c>
      <c r="E443">
        <v>0</v>
      </c>
      <c r="F443">
        <v>0</v>
      </c>
      <c r="G443">
        <v>0</v>
      </c>
      <c r="H443">
        <v>0</v>
      </c>
      <c r="I443">
        <v>0</v>
      </c>
      <c r="J443">
        <v>0</v>
      </c>
      <c r="K443">
        <v>0</v>
      </c>
      <c r="L443">
        <v>0</v>
      </c>
      <c r="M443">
        <v>0</v>
      </c>
    </row>
    <row r="444" spans="1:13" x14ac:dyDescent="0.25">
      <c r="A444" t="s">
        <v>333</v>
      </c>
      <c r="B444" t="s">
        <v>120</v>
      </c>
      <c r="C444">
        <v>0</v>
      </c>
      <c r="D444">
        <v>0</v>
      </c>
      <c r="E444">
        <v>0</v>
      </c>
      <c r="F444">
        <v>0</v>
      </c>
      <c r="G444">
        <v>0</v>
      </c>
      <c r="H444">
        <v>0</v>
      </c>
      <c r="I444">
        <v>0</v>
      </c>
      <c r="J444">
        <v>0</v>
      </c>
      <c r="K444">
        <v>0</v>
      </c>
      <c r="L444">
        <v>0</v>
      </c>
      <c r="M444">
        <v>0</v>
      </c>
    </row>
    <row r="445" spans="1:13" x14ac:dyDescent="0.25">
      <c r="A445" t="s">
        <v>333</v>
      </c>
      <c r="B445" t="s">
        <v>119</v>
      </c>
      <c r="C445">
        <v>0</v>
      </c>
      <c r="D445">
        <v>0</v>
      </c>
      <c r="E445">
        <v>0</v>
      </c>
      <c r="F445">
        <v>2.1999999999999999E-2</v>
      </c>
      <c r="G445">
        <v>0</v>
      </c>
      <c r="H445">
        <v>2.1999999999999999E-2</v>
      </c>
      <c r="I445">
        <v>0</v>
      </c>
      <c r="J445">
        <v>0</v>
      </c>
      <c r="K445">
        <v>0</v>
      </c>
      <c r="L445">
        <v>2.1999999999999999E-2</v>
      </c>
      <c r="M445">
        <v>0</v>
      </c>
    </row>
    <row r="446" spans="1:13" x14ac:dyDescent="0.25">
      <c r="A446" t="s">
        <v>333</v>
      </c>
      <c r="B446" t="s">
        <v>116</v>
      </c>
      <c r="C446">
        <v>0</v>
      </c>
      <c r="D446">
        <v>0</v>
      </c>
      <c r="E446">
        <v>0</v>
      </c>
      <c r="F446">
        <v>0</v>
      </c>
      <c r="G446">
        <v>0</v>
      </c>
      <c r="H446">
        <v>0</v>
      </c>
      <c r="I446">
        <v>0</v>
      </c>
      <c r="J446">
        <v>0</v>
      </c>
      <c r="K446">
        <v>0</v>
      </c>
      <c r="L446">
        <v>0</v>
      </c>
      <c r="M446">
        <v>0</v>
      </c>
    </row>
    <row r="447" spans="1:13" x14ac:dyDescent="0.25">
      <c r="A447" t="s">
        <v>333</v>
      </c>
      <c r="B447" t="s">
        <v>113</v>
      </c>
      <c r="C447">
        <v>0.19</v>
      </c>
      <c r="D447">
        <v>0</v>
      </c>
      <c r="E447">
        <v>0</v>
      </c>
      <c r="F447">
        <v>0</v>
      </c>
      <c r="G447">
        <v>0</v>
      </c>
      <c r="H447">
        <v>0.19</v>
      </c>
      <c r="I447">
        <v>0</v>
      </c>
      <c r="J447">
        <v>0</v>
      </c>
      <c r="K447">
        <v>0</v>
      </c>
      <c r="L447">
        <v>0.19</v>
      </c>
      <c r="M447">
        <v>0</v>
      </c>
    </row>
    <row r="448" spans="1:13" x14ac:dyDescent="0.25">
      <c r="A448" t="s">
        <v>333</v>
      </c>
      <c r="B448" t="s">
        <v>102</v>
      </c>
      <c r="C448">
        <v>0</v>
      </c>
      <c r="D448">
        <v>0</v>
      </c>
      <c r="E448">
        <v>0</v>
      </c>
      <c r="F448">
        <v>0</v>
      </c>
      <c r="G448">
        <v>0</v>
      </c>
      <c r="H448">
        <v>0</v>
      </c>
      <c r="I448">
        <v>0</v>
      </c>
      <c r="J448">
        <v>0</v>
      </c>
      <c r="K448">
        <v>0</v>
      </c>
      <c r="L448">
        <v>0</v>
      </c>
      <c r="M448">
        <v>0</v>
      </c>
    </row>
    <row r="449" spans="1:13" x14ac:dyDescent="0.25">
      <c r="A449" t="s">
        <v>333</v>
      </c>
      <c r="B449" t="s">
        <v>101</v>
      </c>
      <c r="C449">
        <v>0</v>
      </c>
      <c r="D449">
        <v>0</v>
      </c>
      <c r="E449">
        <v>0</v>
      </c>
      <c r="F449">
        <v>0</v>
      </c>
      <c r="G449">
        <v>0</v>
      </c>
      <c r="H449">
        <v>0</v>
      </c>
      <c r="I449">
        <v>0</v>
      </c>
      <c r="J449">
        <v>0</v>
      </c>
      <c r="K449">
        <v>0</v>
      </c>
      <c r="L449">
        <v>0</v>
      </c>
      <c r="M449">
        <v>0</v>
      </c>
    </row>
    <row r="450" spans="1:13" x14ac:dyDescent="0.25">
      <c r="A450" t="s">
        <v>333</v>
      </c>
      <c r="B450" t="s">
        <v>95</v>
      </c>
      <c r="C450">
        <v>0</v>
      </c>
      <c r="D450">
        <v>0</v>
      </c>
      <c r="E450">
        <v>1.5</v>
      </c>
      <c r="F450">
        <v>0</v>
      </c>
      <c r="G450">
        <v>0</v>
      </c>
      <c r="H450">
        <v>1.5</v>
      </c>
      <c r="I450">
        <v>0</v>
      </c>
      <c r="J450">
        <v>0</v>
      </c>
      <c r="K450">
        <v>0</v>
      </c>
      <c r="L450">
        <v>1.5</v>
      </c>
      <c r="M450">
        <v>0</v>
      </c>
    </row>
    <row r="451" spans="1:13" x14ac:dyDescent="0.25">
      <c r="A451" t="s">
        <v>333</v>
      </c>
      <c r="B451" t="s">
        <v>98</v>
      </c>
      <c r="C451">
        <v>0</v>
      </c>
      <c r="D451">
        <v>0</v>
      </c>
      <c r="E451">
        <v>1.3</v>
      </c>
      <c r="F451">
        <v>0</v>
      </c>
      <c r="G451">
        <v>0</v>
      </c>
      <c r="H451">
        <v>1.3</v>
      </c>
      <c r="I451">
        <v>0</v>
      </c>
      <c r="J451">
        <v>0</v>
      </c>
      <c r="K451">
        <v>0</v>
      </c>
      <c r="L451">
        <v>1.3</v>
      </c>
      <c r="M451">
        <v>0</v>
      </c>
    </row>
    <row r="452" spans="1:13" x14ac:dyDescent="0.25">
      <c r="A452" t="s">
        <v>333</v>
      </c>
      <c r="B452" t="s">
        <v>112</v>
      </c>
      <c r="C452">
        <v>3.9990000000000001</v>
      </c>
      <c r="D452">
        <v>0</v>
      </c>
      <c r="E452">
        <v>0.1</v>
      </c>
      <c r="F452">
        <v>0.113</v>
      </c>
      <c r="G452">
        <v>0</v>
      </c>
      <c r="H452">
        <v>4.2120000000000006</v>
      </c>
      <c r="I452">
        <v>0</v>
      </c>
      <c r="J452">
        <v>0</v>
      </c>
      <c r="K452">
        <v>0</v>
      </c>
      <c r="L452">
        <v>4.2119999999999997</v>
      </c>
      <c r="M452">
        <v>0</v>
      </c>
    </row>
    <row r="453" spans="1:13" x14ac:dyDescent="0.25">
      <c r="A453" t="s">
        <v>333</v>
      </c>
      <c r="B453" t="s">
        <v>807</v>
      </c>
      <c r="C453">
        <v>0</v>
      </c>
      <c r="D453">
        <v>0</v>
      </c>
      <c r="E453">
        <v>0</v>
      </c>
      <c r="F453">
        <v>0</v>
      </c>
      <c r="G453">
        <v>0</v>
      </c>
      <c r="H453">
        <v>0</v>
      </c>
      <c r="I453">
        <v>0</v>
      </c>
      <c r="J453">
        <v>0</v>
      </c>
      <c r="K453">
        <v>0</v>
      </c>
      <c r="L453">
        <v>0</v>
      </c>
      <c r="M453">
        <v>0</v>
      </c>
    </row>
    <row r="454" spans="1:13" x14ac:dyDescent="0.25">
      <c r="A454" t="s">
        <v>333</v>
      </c>
      <c r="B454" t="s">
        <v>100</v>
      </c>
      <c r="C454">
        <v>0</v>
      </c>
      <c r="D454">
        <v>0</v>
      </c>
      <c r="E454">
        <v>0</v>
      </c>
      <c r="F454">
        <v>0</v>
      </c>
      <c r="G454">
        <v>0</v>
      </c>
      <c r="H454">
        <v>0</v>
      </c>
      <c r="I454">
        <v>0</v>
      </c>
      <c r="J454">
        <v>0</v>
      </c>
      <c r="K454">
        <v>0</v>
      </c>
      <c r="L454">
        <v>0</v>
      </c>
      <c r="M454">
        <v>0</v>
      </c>
    </row>
    <row r="455" spans="1:13" x14ac:dyDescent="0.25">
      <c r="A455" t="s">
        <v>333</v>
      </c>
      <c r="B455" t="s">
        <v>114</v>
      </c>
      <c r="C455">
        <v>4.1609999999999996</v>
      </c>
      <c r="D455">
        <v>0</v>
      </c>
      <c r="E455">
        <v>0</v>
      </c>
      <c r="F455">
        <v>0.78100000000000003</v>
      </c>
      <c r="G455">
        <v>0</v>
      </c>
      <c r="H455">
        <v>4.9419999999999993</v>
      </c>
      <c r="I455">
        <v>0</v>
      </c>
      <c r="J455">
        <v>0</v>
      </c>
      <c r="K455">
        <v>0</v>
      </c>
      <c r="L455">
        <v>4.9420000000000002</v>
      </c>
      <c r="M455">
        <v>0</v>
      </c>
    </row>
    <row r="456" spans="1:13" x14ac:dyDescent="0.25">
      <c r="A456" t="s">
        <v>333</v>
      </c>
      <c r="B456" t="s">
        <v>107</v>
      </c>
      <c r="C456">
        <v>14.090999999999999</v>
      </c>
      <c r="D456">
        <v>0</v>
      </c>
      <c r="E456">
        <v>0</v>
      </c>
      <c r="F456">
        <v>0</v>
      </c>
      <c r="G456">
        <v>0</v>
      </c>
      <c r="H456">
        <v>14.090999999999999</v>
      </c>
      <c r="I456">
        <v>0</v>
      </c>
      <c r="J456">
        <v>0</v>
      </c>
      <c r="K456">
        <v>0</v>
      </c>
      <c r="L456">
        <v>14.090999999999999</v>
      </c>
      <c r="M456">
        <v>0</v>
      </c>
    </row>
    <row r="457" spans="1:13" x14ac:dyDescent="0.25">
      <c r="A457" t="s">
        <v>161</v>
      </c>
      <c r="B457" s="17" t="s">
        <v>123</v>
      </c>
      <c r="C457">
        <v>5.0209999999999999</v>
      </c>
      <c r="D457">
        <v>0</v>
      </c>
      <c r="E457">
        <v>0</v>
      </c>
      <c r="F457">
        <v>0</v>
      </c>
      <c r="G457">
        <v>0</v>
      </c>
      <c r="H457">
        <v>5.0209999999999999</v>
      </c>
      <c r="I457">
        <v>0</v>
      </c>
      <c r="J457">
        <v>0</v>
      </c>
      <c r="K457">
        <v>0</v>
      </c>
      <c r="L457">
        <v>5.0209999999999999</v>
      </c>
      <c r="M457">
        <v>0</v>
      </c>
    </row>
    <row r="458" spans="1:13" x14ac:dyDescent="0.25">
      <c r="A458" t="s">
        <v>161</v>
      </c>
      <c r="B458" s="17" t="s">
        <v>126</v>
      </c>
      <c r="C458">
        <v>0</v>
      </c>
      <c r="D458">
        <v>2.5</v>
      </c>
      <c r="E458">
        <v>0</v>
      </c>
      <c r="F458">
        <v>0</v>
      </c>
      <c r="G458">
        <v>0</v>
      </c>
      <c r="H458">
        <v>2.5</v>
      </c>
      <c r="I458">
        <v>0</v>
      </c>
      <c r="J458">
        <v>0</v>
      </c>
      <c r="K458">
        <v>0</v>
      </c>
      <c r="L458">
        <v>2.5</v>
      </c>
      <c r="M458">
        <v>0</v>
      </c>
    </row>
    <row r="459" spans="1:13" x14ac:dyDescent="0.25">
      <c r="A459" t="s">
        <v>161</v>
      </c>
      <c r="B459" s="17" t="s">
        <v>125</v>
      </c>
      <c r="C459">
        <v>0</v>
      </c>
      <c r="D459">
        <v>0</v>
      </c>
      <c r="E459">
        <v>7.5</v>
      </c>
      <c r="F459">
        <v>0</v>
      </c>
      <c r="G459">
        <v>0</v>
      </c>
      <c r="H459">
        <v>7.5</v>
      </c>
      <c r="I459">
        <v>0</v>
      </c>
      <c r="J459">
        <v>0</v>
      </c>
      <c r="K459">
        <v>0</v>
      </c>
      <c r="L459">
        <v>7.5</v>
      </c>
      <c r="M459">
        <v>0</v>
      </c>
    </row>
    <row r="460" spans="1:13" x14ac:dyDescent="0.25">
      <c r="A460" t="s">
        <v>161</v>
      </c>
      <c r="B460" s="17" t="s">
        <v>124</v>
      </c>
      <c r="C460">
        <v>0</v>
      </c>
      <c r="D460">
        <v>0</v>
      </c>
      <c r="E460">
        <v>0</v>
      </c>
      <c r="F460">
        <v>2.5</v>
      </c>
      <c r="G460">
        <v>0</v>
      </c>
      <c r="H460">
        <v>2.5</v>
      </c>
      <c r="I460">
        <v>0</v>
      </c>
      <c r="J460">
        <v>0</v>
      </c>
      <c r="K460">
        <v>0</v>
      </c>
      <c r="L460">
        <v>2.5</v>
      </c>
      <c r="M460">
        <v>0</v>
      </c>
    </row>
    <row r="461" spans="1:13" x14ac:dyDescent="0.25">
      <c r="A461" t="s">
        <v>161</v>
      </c>
      <c r="B461" t="s">
        <v>96</v>
      </c>
      <c r="C461">
        <v>0.436</v>
      </c>
      <c r="D461">
        <v>0</v>
      </c>
      <c r="E461">
        <v>37.9</v>
      </c>
      <c r="F461">
        <v>0</v>
      </c>
      <c r="G461">
        <v>0</v>
      </c>
      <c r="H461">
        <v>38.335999999999999</v>
      </c>
      <c r="I461">
        <v>6.6829999999999998</v>
      </c>
      <c r="J461">
        <v>0</v>
      </c>
      <c r="K461">
        <v>0</v>
      </c>
      <c r="L461">
        <v>45.018999999999998</v>
      </c>
      <c r="M461">
        <v>6.6829999999999998</v>
      </c>
    </row>
    <row r="462" spans="1:13" x14ac:dyDescent="0.25">
      <c r="A462" t="s">
        <v>161</v>
      </c>
      <c r="B462" t="s">
        <v>105</v>
      </c>
      <c r="C462">
        <v>20.561</v>
      </c>
      <c r="D462">
        <v>0</v>
      </c>
      <c r="E462">
        <v>4.4000000000000004</v>
      </c>
      <c r="F462">
        <v>0</v>
      </c>
      <c r="G462">
        <v>0</v>
      </c>
      <c r="H462">
        <v>24.960999999999999</v>
      </c>
      <c r="I462">
        <v>6.49</v>
      </c>
      <c r="J462">
        <v>0</v>
      </c>
      <c r="K462">
        <v>0</v>
      </c>
      <c r="L462">
        <v>31.451000000000001</v>
      </c>
      <c r="M462">
        <v>6.49</v>
      </c>
    </row>
    <row r="463" spans="1:13" x14ac:dyDescent="0.25">
      <c r="A463" t="s">
        <v>161</v>
      </c>
      <c r="B463" t="s">
        <v>110</v>
      </c>
      <c r="C463">
        <v>1.0999999999999999E-2</v>
      </c>
      <c r="D463">
        <v>20.013999999999999</v>
      </c>
      <c r="E463">
        <v>0</v>
      </c>
      <c r="F463">
        <v>0</v>
      </c>
      <c r="G463">
        <v>0</v>
      </c>
      <c r="H463">
        <v>20.024999999999999</v>
      </c>
      <c r="I463">
        <v>0</v>
      </c>
      <c r="J463">
        <v>0</v>
      </c>
      <c r="K463">
        <v>0</v>
      </c>
      <c r="L463">
        <v>20.024999999999999</v>
      </c>
      <c r="M463">
        <v>0</v>
      </c>
    </row>
    <row r="464" spans="1:13" x14ac:dyDescent="0.25">
      <c r="A464" t="s">
        <v>161</v>
      </c>
      <c r="B464" t="s">
        <v>111</v>
      </c>
      <c r="C464">
        <v>35.576000000000001</v>
      </c>
      <c r="D464">
        <v>0</v>
      </c>
      <c r="E464">
        <v>1.7</v>
      </c>
      <c r="F464">
        <v>0</v>
      </c>
      <c r="G464">
        <v>0</v>
      </c>
      <c r="H464">
        <v>37.276000000000003</v>
      </c>
      <c r="I464">
        <v>0</v>
      </c>
      <c r="J464">
        <v>0</v>
      </c>
      <c r="K464">
        <v>0</v>
      </c>
      <c r="L464">
        <v>37.276000000000003</v>
      </c>
      <c r="M464">
        <v>0</v>
      </c>
    </row>
    <row r="465" spans="1:13" x14ac:dyDescent="0.25">
      <c r="A465" t="s">
        <v>161</v>
      </c>
      <c r="B465" t="s">
        <v>106</v>
      </c>
      <c r="C465">
        <v>30.305</v>
      </c>
      <c r="D465">
        <v>0</v>
      </c>
      <c r="E465">
        <v>3</v>
      </c>
      <c r="F465">
        <v>0</v>
      </c>
      <c r="G465">
        <v>0</v>
      </c>
      <c r="H465">
        <v>33.305</v>
      </c>
      <c r="I465">
        <v>2.7650000000000001</v>
      </c>
      <c r="J465">
        <v>0</v>
      </c>
      <c r="K465">
        <v>0</v>
      </c>
      <c r="L465">
        <v>36.07</v>
      </c>
      <c r="M465">
        <v>2.7650000000000001</v>
      </c>
    </row>
    <row r="466" spans="1:13" x14ac:dyDescent="0.25">
      <c r="A466" t="s">
        <v>161</v>
      </c>
      <c r="B466" t="s">
        <v>99</v>
      </c>
      <c r="C466">
        <v>0.159</v>
      </c>
      <c r="D466">
        <v>1.0999999999999999E-2</v>
      </c>
      <c r="E466">
        <v>0.6</v>
      </c>
      <c r="F466">
        <v>0</v>
      </c>
      <c r="G466">
        <v>0</v>
      </c>
      <c r="H466">
        <v>0.77</v>
      </c>
      <c r="I466">
        <v>0</v>
      </c>
      <c r="J466">
        <v>0</v>
      </c>
      <c r="K466">
        <v>0</v>
      </c>
      <c r="L466">
        <v>0.77</v>
      </c>
      <c r="M466">
        <v>0</v>
      </c>
    </row>
    <row r="467" spans="1:13" x14ac:dyDescent="0.25">
      <c r="A467" t="s">
        <v>161</v>
      </c>
      <c r="B467" t="s">
        <v>108</v>
      </c>
      <c r="C467">
        <v>9.9879999999999995</v>
      </c>
      <c r="D467">
        <v>0</v>
      </c>
      <c r="E467">
        <v>0</v>
      </c>
      <c r="F467">
        <v>0</v>
      </c>
      <c r="G467">
        <v>-15</v>
      </c>
      <c r="H467">
        <v>-5.0120000000000005</v>
      </c>
      <c r="I467">
        <v>0</v>
      </c>
      <c r="J467">
        <v>0</v>
      </c>
      <c r="K467">
        <v>0</v>
      </c>
      <c r="L467">
        <v>-5.0119999999999996</v>
      </c>
      <c r="M467">
        <v>0</v>
      </c>
    </row>
    <row r="468" spans="1:13" x14ac:dyDescent="0.25">
      <c r="A468" t="s">
        <v>161</v>
      </c>
      <c r="B468" t="s">
        <v>234</v>
      </c>
      <c r="C468">
        <v>0</v>
      </c>
      <c r="D468">
        <v>0</v>
      </c>
      <c r="E468">
        <v>0</v>
      </c>
      <c r="F468">
        <v>0</v>
      </c>
      <c r="G468">
        <v>0</v>
      </c>
      <c r="H468">
        <v>0</v>
      </c>
      <c r="I468">
        <v>0</v>
      </c>
      <c r="J468">
        <v>0</v>
      </c>
      <c r="K468">
        <v>0</v>
      </c>
      <c r="L468">
        <v>0</v>
      </c>
      <c r="M468">
        <v>0</v>
      </c>
    </row>
    <row r="469" spans="1:13" x14ac:dyDescent="0.25">
      <c r="A469" t="s">
        <v>161</v>
      </c>
      <c r="B469" t="s">
        <v>115</v>
      </c>
      <c r="C469">
        <v>0.51</v>
      </c>
      <c r="D469">
        <v>0</v>
      </c>
      <c r="E469">
        <v>0</v>
      </c>
      <c r="F469">
        <v>0</v>
      </c>
      <c r="G469">
        <v>0</v>
      </c>
      <c r="H469">
        <v>0.51</v>
      </c>
      <c r="I469">
        <v>0</v>
      </c>
      <c r="J469">
        <v>0</v>
      </c>
      <c r="K469">
        <v>0</v>
      </c>
      <c r="L469">
        <v>0.51</v>
      </c>
      <c r="M469">
        <v>0</v>
      </c>
    </row>
    <row r="470" spans="1:13" x14ac:dyDescent="0.25">
      <c r="A470" t="s">
        <v>161</v>
      </c>
      <c r="B470" t="s">
        <v>117</v>
      </c>
      <c r="C470">
        <v>0.14899999999999999</v>
      </c>
      <c r="D470">
        <v>0</v>
      </c>
      <c r="E470">
        <v>0</v>
      </c>
      <c r="F470">
        <v>0</v>
      </c>
      <c r="G470">
        <v>0</v>
      </c>
      <c r="H470">
        <v>0.14899999999999999</v>
      </c>
      <c r="I470">
        <v>0</v>
      </c>
      <c r="J470">
        <v>0</v>
      </c>
      <c r="K470">
        <v>0</v>
      </c>
      <c r="L470">
        <v>0.14899999999999999</v>
      </c>
      <c r="M470">
        <v>0</v>
      </c>
    </row>
    <row r="471" spans="1:13" x14ac:dyDescent="0.25">
      <c r="A471" t="s">
        <v>161</v>
      </c>
      <c r="B471" t="s">
        <v>103</v>
      </c>
      <c r="C471">
        <v>0</v>
      </c>
      <c r="D471">
        <v>0</v>
      </c>
      <c r="E471">
        <v>0</v>
      </c>
      <c r="F471">
        <v>0</v>
      </c>
      <c r="G471">
        <v>0</v>
      </c>
      <c r="H471">
        <v>0</v>
      </c>
      <c r="I471">
        <v>0</v>
      </c>
      <c r="J471">
        <v>0</v>
      </c>
      <c r="K471">
        <v>0</v>
      </c>
      <c r="L471">
        <v>0</v>
      </c>
      <c r="M471">
        <v>0</v>
      </c>
    </row>
    <row r="472" spans="1:13" x14ac:dyDescent="0.25">
      <c r="A472" t="s">
        <v>161</v>
      </c>
      <c r="B472" t="s">
        <v>328</v>
      </c>
      <c r="C472">
        <v>0</v>
      </c>
      <c r="D472">
        <v>0</v>
      </c>
      <c r="E472">
        <v>0</v>
      </c>
      <c r="F472">
        <v>0</v>
      </c>
      <c r="G472">
        <v>0</v>
      </c>
      <c r="H472">
        <v>0</v>
      </c>
      <c r="I472">
        <v>0</v>
      </c>
      <c r="J472">
        <v>0</v>
      </c>
      <c r="K472">
        <v>0</v>
      </c>
      <c r="L472">
        <v>0</v>
      </c>
      <c r="M472">
        <v>0</v>
      </c>
    </row>
    <row r="473" spans="1:13" x14ac:dyDescent="0.25">
      <c r="A473" t="s">
        <v>161</v>
      </c>
      <c r="B473" t="s">
        <v>104</v>
      </c>
      <c r="C473">
        <v>0</v>
      </c>
      <c r="D473">
        <v>0</v>
      </c>
      <c r="E473">
        <v>20.7</v>
      </c>
      <c r="F473">
        <v>0</v>
      </c>
      <c r="G473">
        <v>0</v>
      </c>
      <c r="H473">
        <v>20.7</v>
      </c>
      <c r="I473">
        <v>0.44800000000000001</v>
      </c>
      <c r="J473">
        <v>0</v>
      </c>
      <c r="K473">
        <v>0</v>
      </c>
      <c r="L473">
        <v>21.148</v>
      </c>
      <c r="M473">
        <v>0.44800000000000001</v>
      </c>
    </row>
    <row r="474" spans="1:13" x14ac:dyDescent="0.25">
      <c r="A474" t="s">
        <v>161</v>
      </c>
      <c r="B474" t="s">
        <v>558</v>
      </c>
      <c r="C474">
        <v>0</v>
      </c>
      <c r="D474">
        <v>0</v>
      </c>
      <c r="E474">
        <v>0</v>
      </c>
      <c r="F474">
        <v>0</v>
      </c>
      <c r="G474">
        <v>0</v>
      </c>
      <c r="H474">
        <v>0</v>
      </c>
      <c r="I474">
        <v>0</v>
      </c>
      <c r="J474">
        <v>0</v>
      </c>
      <c r="K474">
        <v>0</v>
      </c>
      <c r="L474">
        <v>0</v>
      </c>
      <c r="M474">
        <v>0</v>
      </c>
    </row>
    <row r="475" spans="1:13" x14ac:dyDescent="0.25">
      <c r="A475" t="s">
        <v>161</v>
      </c>
      <c r="B475" t="s">
        <v>97</v>
      </c>
      <c r="C475">
        <v>0</v>
      </c>
      <c r="D475">
        <v>0</v>
      </c>
      <c r="E475">
        <v>34.4</v>
      </c>
      <c r="F475">
        <v>0</v>
      </c>
      <c r="G475">
        <v>0</v>
      </c>
      <c r="H475">
        <v>34.4</v>
      </c>
      <c r="I475">
        <v>6.2039999999999997</v>
      </c>
      <c r="J475">
        <v>0</v>
      </c>
      <c r="K475">
        <v>0</v>
      </c>
      <c r="L475">
        <v>40.603999999999999</v>
      </c>
      <c r="M475">
        <v>6.2039999999999997</v>
      </c>
    </row>
    <row r="476" spans="1:13" x14ac:dyDescent="0.25">
      <c r="A476" t="s">
        <v>161</v>
      </c>
      <c r="B476" t="s">
        <v>109</v>
      </c>
      <c r="C476">
        <v>1.0629999999999999</v>
      </c>
      <c r="D476">
        <v>25.475999999999999</v>
      </c>
      <c r="E476">
        <v>9.3000000000000007</v>
      </c>
      <c r="F476">
        <v>0</v>
      </c>
      <c r="G476">
        <v>0</v>
      </c>
      <c r="H476">
        <v>35.838999999999999</v>
      </c>
      <c r="I476">
        <v>3.2250000000000001</v>
      </c>
      <c r="J476">
        <v>0</v>
      </c>
      <c r="K476">
        <v>0</v>
      </c>
      <c r="L476">
        <v>39.064</v>
      </c>
      <c r="M476">
        <v>3.2250000000000001</v>
      </c>
    </row>
    <row r="477" spans="1:13" x14ac:dyDescent="0.25">
      <c r="A477" t="s">
        <v>161</v>
      </c>
      <c r="B477" t="s">
        <v>118</v>
      </c>
      <c r="C477">
        <v>0.97099999999999997</v>
      </c>
      <c r="D477">
        <v>0</v>
      </c>
      <c r="E477">
        <v>0</v>
      </c>
      <c r="F477">
        <v>0</v>
      </c>
      <c r="G477">
        <v>0</v>
      </c>
      <c r="H477">
        <v>0.97099999999999997</v>
      </c>
      <c r="I477">
        <v>0</v>
      </c>
      <c r="J477">
        <v>0</v>
      </c>
      <c r="K477">
        <v>0</v>
      </c>
      <c r="L477">
        <v>0.97099999999999997</v>
      </c>
      <c r="M477">
        <v>0</v>
      </c>
    </row>
    <row r="478" spans="1:13" x14ac:dyDescent="0.25">
      <c r="A478" t="s">
        <v>161</v>
      </c>
      <c r="B478" t="s">
        <v>121</v>
      </c>
      <c r="C478">
        <v>0</v>
      </c>
      <c r="D478">
        <v>0</v>
      </c>
      <c r="E478">
        <v>0</v>
      </c>
      <c r="F478">
        <v>0</v>
      </c>
      <c r="G478">
        <v>0</v>
      </c>
      <c r="H478">
        <v>0</v>
      </c>
      <c r="I478">
        <v>0</v>
      </c>
      <c r="J478">
        <v>0</v>
      </c>
      <c r="K478">
        <v>0</v>
      </c>
      <c r="L478">
        <v>0</v>
      </c>
      <c r="M478">
        <v>0</v>
      </c>
    </row>
    <row r="479" spans="1:13" x14ac:dyDescent="0.25">
      <c r="A479" t="s">
        <v>161</v>
      </c>
      <c r="B479" t="s">
        <v>120</v>
      </c>
      <c r="C479">
        <v>0</v>
      </c>
      <c r="D479">
        <v>0</v>
      </c>
      <c r="E479">
        <v>5.0999999999999996</v>
      </c>
      <c r="F479">
        <v>0</v>
      </c>
      <c r="G479">
        <v>0</v>
      </c>
      <c r="H479">
        <v>5.0999999999999996</v>
      </c>
      <c r="I479">
        <v>0</v>
      </c>
      <c r="J479">
        <v>0</v>
      </c>
      <c r="K479">
        <v>0</v>
      </c>
      <c r="L479">
        <v>5.0999999999999996</v>
      </c>
      <c r="M479">
        <v>0</v>
      </c>
    </row>
    <row r="480" spans="1:13" x14ac:dyDescent="0.25">
      <c r="A480" t="s">
        <v>161</v>
      </c>
      <c r="B480" t="s">
        <v>119</v>
      </c>
      <c r="C480">
        <v>0</v>
      </c>
      <c r="D480">
        <v>0</v>
      </c>
      <c r="E480">
        <v>0</v>
      </c>
      <c r="F480">
        <v>0</v>
      </c>
      <c r="G480">
        <v>0</v>
      </c>
      <c r="H480">
        <v>0</v>
      </c>
      <c r="I480">
        <v>0</v>
      </c>
      <c r="J480">
        <v>0</v>
      </c>
      <c r="K480">
        <v>0</v>
      </c>
      <c r="L480">
        <v>0</v>
      </c>
      <c r="M480">
        <v>0</v>
      </c>
    </row>
    <row r="481" spans="1:13" x14ac:dyDescent="0.25">
      <c r="A481" t="s">
        <v>161</v>
      </c>
      <c r="B481" t="s">
        <v>116</v>
      </c>
      <c r="C481">
        <v>1.0999999999999999E-2</v>
      </c>
      <c r="D481">
        <v>0</v>
      </c>
      <c r="E481">
        <v>0</v>
      </c>
      <c r="F481">
        <v>0</v>
      </c>
      <c r="G481">
        <v>0</v>
      </c>
      <c r="H481">
        <v>1.0999999999999999E-2</v>
      </c>
      <c r="I481">
        <v>0</v>
      </c>
      <c r="J481">
        <v>0</v>
      </c>
      <c r="K481">
        <v>0</v>
      </c>
      <c r="L481">
        <v>1.0999999999999999E-2</v>
      </c>
      <c r="M481">
        <v>0</v>
      </c>
    </row>
    <row r="482" spans="1:13" x14ac:dyDescent="0.25">
      <c r="A482" t="s">
        <v>161</v>
      </c>
      <c r="B482" t="s">
        <v>113</v>
      </c>
      <c r="C482">
        <v>1.0999999999999999E-2</v>
      </c>
      <c r="D482">
        <v>0</v>
      </c>
      <c r="E482">
        <v>0.3</v>
      </c>
      <c r="F482">
        <v>0</v>
      </c>
      <c r="G482">
        <v>0</v>
      </c>
      <c r="H482">
        <v>0.311</v>
      </c>
      <c r="I482">
        <v>0</v>
      </c>
      <c r="J482">
        <v>0</v>
      </c>
      <c r="K482">
        <v>0</v>
      </c>
      <c r="L482">
        <v>0.311</v>
      </c>
      <c r="M482">
        <v>0</v>
      </c>
    </row>
    <row r="483" spans="1:13" x14ac:dyDescent="0.25">
      <c r="A483" t="s">
        <v>161</v>
      </c>
      <c r="B483" t="s">
        <v>102</v>
      </c>
      <c r="C483">
        <v>0</v>
      </c>
      <c r="D483">
        <v>0</v>
      </c>
      <c r="E483">
        <v>0</v>
      </c>
      <c r="F483">
        <v>0</v>
      </c>
      <c r="G483">
        <v>0</v>
      </c>
      <c r="H483">
        <v>0</v>
      </c>
      <c r="I483">
        <v>1E-3</v>
      </c>
      <c r="J483">
        <v>0</v>
      </c>
      <c r="K483">
        <v>0</v>
      </c>
      <c r="L483">
        <v>1E-3</v>
      </c>
      <c r="M483">
        <v>1E-3</v>
      </c>
    </row>
    <row r="484" spans="1:13" x14ac:dyDescent="0.25">
      <c r="A484" t="s">
        <v>161</v>
      </c>
      <c r="B484" t="s">
        <v>101</v>
      </c>
      <c r="C484">
        <v>0</v>
      </c>
      <c r="D484">
        <v>0</v>
      </c>
      <c r="E484">
        <v>11.8</v>
      </c>
      <c r="F484">
        <v>0</v>
      </c>
      <c r="G484">
        <v>0</v>
      </c>
      <c r="H484">
        <v>11.8</v>
      </c>
      <c r="I484">
        <v>0</v>
      </c>
      <c r="J484">
        <v>0</v>
      </c>
      <c r="K484">
        <v>0</v>
      </c>
      <c r="L484">
        <v>11.8</v>
      </c>
      <c r="M484">
        <v>0</v>
      </c>
    </row>
    <row r="485" spans="1:13" x14ac:dyDescent="0.25">
      <c r="A485" t="s">
        <v>161</v>
      </c>
      <c r="B485" t="s">
        <v>95</v>
      </c>
      <c r="C485">
        <v>3.91</v>
      </c>
      <c r="D485">
        <v>0</v>
      </c>
      <c r="E485">
        <v>279.8</v>
      </c>
      <c r="F485">
        <v>0</v>
      </c>
      <c r="G485">
        <v>0</v>
      </c>
      <c r="H485">
        <v>283.71000000000004</v>
      </c>
      <c r="I485">
        <v>80.38</v>
      </c>
      <c r="J485">
        <v>0</v>
      </c>
      <c r="K485">
        <v>0</v>
      </c>
      <c r="L485">
        <v>364.09</v>
      </c>
      <c r="M485">
        <v>80.38</v>
      </c>
    </row>
    <row r="486" spans="1:13" x14ac:dyDescent="0.25">
      <c r="A486" t="s">
        <v>161</v>
      </c>
      <c r="B486" t="s">
        <v>98</v>
      </c>
      <c r="C486">
        <v>0</v>
      </c>
      <c r="D486">
        <v>0</v>
      </c>
      <c r="E486">
        <v>77.400000000000006</v>
      </c>
      <c r="F486">
        <v>0</v>
      </c>
      <c r="G486">
        <v>0</v>
      </c>
      <c r="H486">
        <v>77.400000000000006</v>
      </c>
      <c r="I486">
        <v>2.5179999999999998</v>
      </c>
      <c r="J486">
        <v>0</v>
      </c>
      <c r="K486">
        <v>0</v>
      </c>
      <c r="L486">
        <v>79.918000000000006</v>
      </c>
      <c r="M486">
        <v>2.5179999999999998</v>
      </c>
    </row>
    <row r="487" spans="1:13" x14ac:dyDescent="0.25">
      <c r="A487" t="s">
        <v>161</v>
      </c>
      <c r="B487" t="s">
        <v>112</v>
      </c>
      <c r="C487">
        <v>3.2000000000000001E-2</v>
      </c>
      <c r="D487">
        <v>0</v>
      </c>
      <c r="E487">
        <v>0</v>
      </c>
      <c r="F487">
        <v>0</v>
      </c>
      <c r="G487">
        <v>0</v>
      </c>
      <c r="H487">
        <v>3.2000000000000001E-2</v>
      </c>
      <c r="I487">
        <v>0</v>
      </c>
      <c r="J487">
        <v>0</v>
      </c>
      <c r="K487">
        <v>0</v>
      </c>
      <c r="L487">
        <v>3.2000000000000001E-2</v>
      </c>
      <c r="M487">
        <v>0</v>
      </c>
    </row>
    <row r="488" spans="1:13" x14ac:dyDescent="0.25">
      <c r="A488" t="s">
        <v>161</v>
      </c>
      <c r="B488" t="s">
        <v>568</v>
      </c>
      <c r="C488">
        <v>0</v>
      </c>
      <c r="D488">
        <v>0</v>
      </c>
      <c r="E488">
        <v>211.4</v>
      </c>
      <c r="F488">
        <v>0</v>
      </c>
      <c r="G488">
        <v>0</v>
      </c>
      <c r="H488">
        <v>211.4</v>
      </c>
      <c r="I488">
        <v>0</v>
      </c>
      <c r="J488">
        <v>0</v>
      </c>
      <c r="K488">
        <v>0</v>
      </c>
      <c r="L488">
        <v>211.4</v>
      </c>
      <c r="M488">
        <v>0</v>
      </c>
    </row>
    <row r="489" spans="1:13" x14ac:dyDescent="0.25">
      <c r="A489" t="s">
        <v>161</v>
      </c>
      <c r="B489" t="s">
        <v>100</v>
      </c>
      <c r="C489">
        <v>1.2010000000000001</v>
      </c>
      <c r="D489">
        <v>0</v>
      </c>
      <c r="E489">
        <v>19.100000000000001</v>
      </c>
      <c r="F489">
        <v>0</v>
      </c>
      <c r="G489">
        <v>0</v>
      </c>
      <c r="H489">
        <v>20.301000000000002</v>
      </c>
      <c r="I489">
        <v>0</v>
      </c>
      <c r="J489">
        <v>0</v>
      </c>
      <c r="K489">
        <v>0</v>
      </c>
      <c r="L489">
        <v>20.300999999999998</v>
      </c>
      <c r="M489">
        <v>0</v>
      </c>
    </row>
    <row r="490" spans="1:13" x14ac:dyDescent="0.25">
      <c r="A490" t="s">
        <v>161</v>
      </c>
      <c r="B490" t="s">
        <v>114</v>
      </c>
      <c r="C490">
        <v>2.359</v>
      </c>
      <c r="D490">
        <v>0</v>
      </c>
      <c r="E490">
        <v>0.8</v>
      </c>
      <c r="F490">
        <v>0.749</v>
      </c>
      <c r="G490">
        <v>0</v>
      </c>
      <c r="H490">
        <v>3.9079999999999999</v>
      </c>
      <c r="I490">
        <v>8.5000000000000006E-2</v>
      </c>
      <c r="J490">
        <v>0</v>
      </c>
      <c r="K490">
        <v>0</v>
      </c>
      <c r="L490">
        <v>3.9929999999999999</v>
      </c>
      <c r="M490">
        <v>8.5000000000000006E-2</v>
      </c>
    </row>
    <row r="491" spans="1:13" x14ac:dyDescent="0.25">
      <c r="A491" t="s">
        <v>161</v>
      </c>
      <c r="B491" t="s">
        <v>107</v>
      </c>
      <c r="C491">
        <v>10.839</v>
      </c>
      <c r="D491">
        <v>0</v>
      </c>
      <c r="E491">
        <v>0.5</v>
      </c>
      <c r="F491">
        <v>0</v>
      </c>
      <c r="G491">
        <v>0</v>
      </c>
      <c r="H491">
        <v>11.339</v>
      </c>
      <c r="I491">
        <v>0</v>
      </c>
      <c r="J491">
        <v>0</v>
      </c>
      <c r="K491">
        <v>0</v>
      </c>
      <c r="L491">
        <v>11.339</v>
      </c>
      <c r="M491">
        <v>0</v>
      </c>
    </row>
    <row r="492" spans="1:13" x14ac:dyDescent="0.25">
      <c r="A492" t="s">
        <v>572</v>
      </c>
      <c r="B492" s="17" t="s">
        <v>123</v>
      </c>
      <c r="C492">
        <v>0</v>
      </c>
      <c r="D492">
        <v>0</v>
      </c>
      <c r="E492">
        <v>0</v>
      </c>
      <c r="F492">
        <v>0</v>
      </c>
      <c r="G492">
        <v>0</v>
      </c>
      <c r="H492">
        <v>0</v>
      </c>
      <c r="I492">
        <v>0</v>
      </c>
      <c r="J492">
        <v>0</v>
      </c>
      <c r="K492">
        <v>0</v>
      </c>
      <c r="L492">
        <v>0</v>
      </c>
      <c r="M492">
        <v>0</v>
      </c>
    </row>
    <row r="493" spans="1:13" x14ac:dyDescent="0.25">
      <c r="A493" t="s">
        <v>572</v>
      </c>
      <c r="B493" s="17" t="s">
        <v>126</v>
      </c>
      <c r="C493">
        <v>0</v>
      </c>
      <c r="D493">
        <v>0</v>
      </c>
      <c r="E493">
        <v>0</v>
      </c>
      <c r="F493">
        <v>0</v>
      </c>
      <c r="G493">
        <v>0</v>
      </c>
      <c r="H493">
        <v>0</v>
      </c>
      <c r="I493">
        <v>0</v>
      </c>
      <c r="J493">
        <v>0</v>
      </c>
      <c r="K493">
        <v>0</v>
      </c>
      <c r="L493">
        <v>0</v>
      </c>
      <c r="M493">
        <v>0</v>
      </c>
    </row>
    <row r="494" spans="1:13" x14ac:dyDescent="0.25">
      <c r="A494" t="s">
        <v>572</v>
      </c>
      <c r="B494" s="17" t="s">
        <v>125</v>
      </c>
      <c r="C494">
        <v>0</v>
      </c>
      <c r="D494">
        <v>0</v>
      </c>
      <c r="E494">
        <v>0</v>
      </c>
      <c r="F494">
        <v>0</v>
      </c>
      <c r="G494">
        <v>0</v>
      </c>
      <c r="H494">
        <v>0</v>
      </c>
      <c r="I494">
        <v>0</v>
      </c>
      <c r="J494">
        <v>0</v>
      </c>
      <c r="K494">
        <v>0</v>
      </c>
      <c r="L494">
        <v>0</v>
      </c>
      <c r="M494">
        <v>0</v>
      </c>
    </row>
    <row r="495" spans="1:13" x14ac:dyDescent="0.25">
      <c r="A495" t="s">
        <v>572</v>
      </c>
      <c r="B495" s="17" t="s">
        <v>124</v>
      </c>
      <c r="C495">
        <v>0</v>
      </c>
      <c r="D495">
        <v>0</v>
      </c>
      <c r="E495">
        <v>0</v>
      </c>
      <c r="F495">
        <v>0</v>
      </c>
      <c r="G495">
        <v>0</v>
      </c>
      <c r="H495">
        <v>0</v>
      </c>
      <c r="I495">
        <v>0</v>
      </c>
      <c r="J495">
        <v>0</v>
      </c>
      <c r="K495">
        <v>0</v>
      </c>
      <c r="L495">
        <v>0</v>
      </c>
      <c r="M495">
        <v>0</v>
      </c>
    </row>
    <row r="496" spans="1:13" x14ac:dyDescent="0.25">
      <c r="A496" t="s">
        <v>572</v>
      </c>
      <c r="B496" t="s">
        <v>96</v>
      </c>
      <c r="C496">
        <v>0</v>
      </c>
      <c r="D496">
        <v>0</v>
      </c>
      <c r="E496">
        <v>0</v>
      </c>
      <c r="F496">
        <v>0</v>
      </c>
      <c r="G496">
        <v>0</v>
      </c>
      <c r="H496">
        <v>0</v>
      </c>
      <c r="I496">
        <v>0</v>
      </c>
      <c r="J496">
        <v>0</v>
      </c>
      <c r="K496">
        <v>0</v>
      </c>
      <c r="L496">
        <v>0</v>
      </c>
      <c r="M496">
        <v>0</v>
      </c>
    </row>
    <row r="497" spans="1:13" x14ac:dyDescent="0.25">
      <c r="A497" t="s">
        <v>572</v>
      </c>
      <c r="B497" t="s">
        <v>105</v>
      </c>
      <c r="C497">
        <v>0</v>
      </c>
      <c r="D497">
        <v>0</v>
      </c>
      <c r="E497">
        <v>0</v>
      </c>
      <c r="F497">
        <v>0</v>
      </c>
      <c r="G497">
        <v>0</v>
      </c>
      <c r="H497">
        <v>0</v>
      </c>
      <c r="I497">
        <v>0</v>
      </c>
      <c r="J497">
        <v>0</v>
      </c>
      <c r="K497">
        <v>0</v>
      </c>
      <c r="L497">
        <v>0</v>
      </c>
      <c r="M497">
        <v>0</v>
      </c>
    </row>
    <row r="498" spans="1:13" x14ac:dyDescent="0.25">
      <c r="A498" t="s">
        <v>572</v>
      </c>
      <c r="B498" t="s">
        <v>110</v>
      </c>
      <c r="C498">
        <v>0</v>
      </c>
      <c r="D498">
        <v>0</v>
      </c>
      <c r="E498">
        <v>0</v>
      </c>
      <c r="F498">
        <v>0</v>
      </c>
      <c r="G498">
        <v>0</v>
      </c>
      <c r="H498">
        <v>0</v>
      </c>
      <c r="I498">
        <v>0</v>
      </c>
      <c r="J498">
        <v>0</v>
      </c>
      <c r="K498">
        <v>0</v>
      </c>
      <c r="L498">
        <v>0</v>
      </c>
      <c r="M498">
        <v>0</v>
      </c>
    </row>
    <row r="499" spans="1:13" x14ac:dyDescent="0.25">
      <c r="A499" t="s">
        <v>572</v>
      </c>
      <c r="B499" t="s">
        <v>111</v>
      </c>
      <c r="C499">
        <v>0</v>
      </c>
      <c r="D499">
        <v>0</v>
      </c>
      <c r="E499">
        <v>0</v>
      </c>
      <c r="F499">
        <v>0</v>
      </c>
      <c r="G499">
        <v>0</v>
      </c>
      <c r="H499">
        <v>0</v>
      </c>
      <c r="I499">
        <v>0</v>
      </c>
      <c r="J499">
        <v>0</v>
      </c>
      <c r="K499">
        <v>0</v>
      </c>
      <c r="L499">
        <v>0</v>
      </c>
      <c r="M499">
        <v>0</v>
      </c>
    </row>
    <row r="500" spans="1:13" x14ac:dyDescent="0.25">
      <c r="A500" t="s">
        <v>572</v>
      </c>
      <c r="B500" t="s">
        <v>106</v>
      </c>
      <c r="C500">
        <v>0</v>
      </c>
      <c r="D500">
        <v>0</v>
      </c>
      <c r="E500">
        <v>0</v>
      </c>
      <c r="F500">
        <v>0</v>
      </c>
      <c r="G500">
        <v>0</v>
      </c>
      <c r="H500">
        <v>0</v>
      </c>
      <c r="I500">
        <v>0</v>
      </c>
      <c r="J500">
        <v>0</v>
      </c>
      <c r="K500">
        <v>0</v>
      </c>
      <c r="L500">
        <v>0</v>
      </c>
      <c r="M500">
        <v>0</v>
      </c>
    </row>
    <row r="501" spans="1:13" x14ac:dyDescent="0.25">
      <c r="A501" t="s">
        <v>572</v>
      </c>
      <c r="B501" t="s">
        <v>99</v>
      </c>
      <c r="C501">
        <v>0</v>
      </c>
      <c r="D501">
        <v>0</v>
      </c>
      <c r="E501">
        <v>0</v>
      </c>
      <c r="F501">
        <v>0</v>
      </c>
      <c r="G501">
        <v>0</v>
      </c>
      <c r="H501">
        <v>0</v>
      </c>
      <c r="I501">
        <v>0</v>
      </c>
      <c r="J501">
        <v>0</v>
      </c>
      <c r="K501">
        <v>0</v>
      </c>
      <c r="L501">
        <v>0</v>
      </c>
      <c r="M501">
        <v>0</v>
      </c>
    </row>
    <row r="502" spans="1:13" x14ac:dyDescent="0.25">
      <c r="A502" t="s">
        <v>572</v>
      </c>
      <c r="B502" t="s">
        <v>108</v>
      </c>
      <c r="C502">
        <v>3075</v>
      </c>
      <c r="D502">
        <v>0</v>
      </c>
      <c r="E502">
        <v>0</v>
      </c>
      <c r="F502">
        <v>0</v>
      </c>
      <c r="G502">
        <v>0</v>
      </c>
      <c r="H502">
        <v>3075</v>
      </c>
      <c r="I502">
        <v>0</v>
      </c>
      <c r="J502">
        <v>0</v>
      </c>
      <c r="K502">
        <v>0</v>
      </c>
      <c r="L502">
        <v>3075</v>
      </c>
      <c r="M502">
        <v>0</v>
      </c>
    </row>
    <row r="503" spans="1:13" x14ac:dyDescent="0.25">
      <c r="A503" t="s">
        <v>572</v>
      </c>
      <c r="B503" t="s">
        <v>234</v>
      </c>
      <c r="C503">
        <v>0</v>
      </c>
      <c r="D503">
        <v>0</v>
      </c>
      <c r="E503">
        <v>0</v>
      </c>
      <c r="F503">
        <v>0</v>
      </c>
      <c r="G503">
        <v>0</v>
      </c>
      <c r="H503">
        <v>0</v>
      </c>
      <c r="I503">
        <v>0</v>
      </c>
      <c r="J503">
        <v>0</v>
      </c>
      <c r="K503">
        <v>0</v>
      </c>
      <c r="L503">
        <v>0</v>
      </c>
      <c r="M503">
        <v>0</v>
      </c>
    </row>
    <row r="504" spans="1:13" x14ac:dyDescent="0.25">
      <c r="A504" t="s">
        <v>572</v>
      </c>
      <c r="B504" t="s">
        <v>115</v>
      </c>
      <c r="C504">
        <v>0</v>
      </c>
      <c r="D504">
        <v>0</v>
      </c>
      <c r="E504">
        <v>0</v>
      </c>
      <c r="F504">
        <v>0</v>
      </c>
      <c r="G504">
        <v>0</v>
      </c>
      <c r="H504">
        <v>0</v>
      </c>
      <c r="I504">
        <v>0</v>
      </c>
      <c r="J504">
        <v>0</v>
      </c>
      <c r="K504">
        <v>0</v>
      </c>
      <c r="L504">
        <v>0</v>
      </c>
      <c r="M504">
        <v>0</v>
      </c>
    </row>
    <row r="505" spans="1:13" x14ac:dyDescent="0.25">
      <c r="A505" t="s">
        <v>572</v>
      </c>
      <c r="B505" t="s">
        <v>117</v>
      </c>
      <c r="C505">
        <v>0</v>
      </c>
      <c r="D505">
        <v>0</v>
      </c>
      <c r="E505">
        <v>0</v>
      </c>
      <c r="F505">
        <v>0</v>
      </c>
      <c r="G505">
        <v>0</v>
      </c>
      <c r="H505">
        <v>0</v>
      </c>
      <c r="I505">
        <v>0</v>
      </c>
      <c r="J505">
        <v>0</v>
      </c>
      <c r="K505">
        <v>0</v>
      </c>
      <c r="L505">
        <v>0</v>
      </c>
      <c r="M505">
        <v>0</v>
      </c>
    </row>
    <row r="506" spans="1:13" x14ac:dyDescent="0.25">
      <c r="A506" t="s">
        <v>572</v>
      </c>
      <c r="B506" t="s">
        <v>103</v>
      </c>
      <c r="C506">
        <v>0</v>
      </c>
      <c r="D506">
        <v>0</v>
      </c>
      <c r="E506">
        <v>0</v>
      </c>
      <c r="F506">
        <v>0</v>
      </c>
      <c r="G506">
        <v>0</v>
      </c>
      <c r="H506">
        <v>0</v>
      </c>
      <c r="I506">
        <v>0</v>
      </c>
      <c r="J506">
        <v>0</v>
      </c>
      <c r="K506">
        <v>0</v>
      </c>
      <c r="L506">
        <v>0</v>
      </c>
      <c r="M506">
        <v>0</v>
      </c>
    </row>
    <row r="507" spans="1:13" x14ac:dyDescent="0.25">
      <c r="A507" t="s">
        <v>572</v>
      </c>
      <c r="B507" t="s">
        <v>328</v>
      </c>
      <c r="C507">
        <v>0</v>
      </c>
      <c r="D507">
        <v>0</v>
      </c>
      <c r="E507">
        <v>0</v>
      </c>
      <c r="F507">
        <v>0</v>
      </c>
      <c r="G507">
        <v>0</v>
      </c>
      <c r="H507">
        <v>0</v>
      </c>
      <c r="I507">
        <v>0</v>
      </c>
      <c r="J507">
        <v>0</v>
      </c>
      <c r="K507">
        <v>0</v>
      </c>
      <c r="L507">
        <v>0</v>
      </c>
      <c r="M507">
        <v>0</v>
      </c>
    </row>
    <row r="508" spans="1:13" x14ac:dyDescent="0.25">
      <c r="A508" t="s">
        <v>572</v>
      </c>
      <c r="B508" t="s">
        <v>104</v>
      </c>
      <c r="C508">
        <v>0</v>
      </c>
      <c r="D508">
        <v>0</v>
      </c>
      <c r="E508">
        <v>0</v>
      </c>
      <c r="F508">
        <v>0</v>
      </c>
      <c r="G508">
        <v>0</v>
      </c>
      <c r="H508">
        <v>0</v>
      </c>
      <c r="I508">
        <v>0</v>
      </c>
      <c r="J508">
        <v>0</v>
      </c>
      <c r="K508">
        <v>0</v>
      </c>
      <c r="L508">
        <v>0</v>
      </c>
      <c r="M508">
        <v>0</v>
      </c>
    </row>
    <row r="509" spans="1:13" x14ac:dyDescent="0.25">
      <c r="A509" t="s">
        <v>572</v>
      </c>
      <c r="B509" t="s">
        <v>558</v>
      </c>
      <c r="C509">
        <v>0</v>
      </c>
      <c r="D509">
        <v>0</v>
      </c>
      <c r="E509">
        <v>0</v>
      </c>
      <c r="F509">
        <v>0</v>
      </c>
      <c r="G509">
        <v>0</v>
      </c>
      <c r="H509">
        <v>0</v>
      </c>
      <c r="I509">
        <v>0</v>
      </c>
      <c r="J509">
        <v>0</v>
      </c>
      <c r="K509">
        <v>0</v>
      </c>
      <c r="L509">
        <v>0</v>
      </c>
      <c r="M509">
        <v>0</v>
      </c>
    </row>
    <row r="510" spans="1:13" x14ac:dyDescent="0.25">
      <c r="A510" t="s">
        <v>572</v>
      </c>
      <c r="B510" t="s">
        <v>97</v>
      </c>
      <c r="C510">
        <v>0</v>
      </c>
      <c r="D510">
        <v>0</v>
      </c>
      <c r="E510">
        <v>0</v>
      </c>
      <c r="F510">
        <v>0</v>
      </c>
      <c r="G510">
        <v>0</v>
      </c>
      <c r="H510">
        <v>0</v>
      </c>
      <c r="I510">
        <v>0</v>
      </c>
      <c r="J510">
        <v>0</v>
      </c>
      <c r="K510">
        <v>0</v>
      </c>
      <c r="L510">
        <v>0</v>
      </c>
      <c r="M510">
        <v>0</v>
      </c>
    </row>
    <row r="511" spans="1:13" x14ac:dyDescent="0.25">
      <c r="A511" t="s">
        <v>572</v>
      </c>
      <c r="B511" t="s">
        <v>109</v>
      </c>
      <c r="C511">
        <v>0</v>
      </c>
      <c r="D511">
        <v>0</v>
      </c>
      <c r="E511">
        <v>0</v>
      </c>
      <c r="F511">
        <v>0</v>
      </c>
      <c r="G511">
        <v>0</v>
      </c>
      <c r="H511">
        <v>0</v>
      </c>
      <c r="I511">
        <v>0</v>
      </c>
      <c r="J511">
        <v>0</v>
      </c>
      <c r="K511">
        <v>0</v>
      </c>
      <c r="L511">
        <v>0</v>
      </c>
      <c r="M511">
        <v>0</v>
      </c>
    </row>
    <row r="512" spans="1:13" x14ac:dyDescent="0.25">
      <c r="A512" t="s">
        <v>572</v>
      </c>
      <c r="B512" t="s">
        <v>118</v>
      </c>
      <c r="C512">
        <v>0</v>
      </c>
      <c r="D512">
        <v>0</v>
      </c>
      <c r="E512">
        <v>0</v>
      </c>
      <c r="F512">
        <v>0</v>
      </c>
      <c r="G512">
        <v>0</v>
      </c>
      <c r="H512">
        <v>0</v>
      </c>
      <c r="I512">
        <v>0</v>
      </c>
      <c r="J512">
        <v>0</v>
      </c>
      <c r="K512">
        <v>0</v>
      </c>
      <c r="L512">
        <v>0</v>
      </c>
      <c r="M512">
        <v>0</v>
      </c>
    </row>
    <row r="513" spans="1:13" x14ac:dyDescent="0.25">
      <c r="A513" t="s">
        <v>572</v>
      </c>
      <c r="B513" t="s">
        <v>121</v>
      </c>
      <c r="C513">
        <v>0</v>
      </c>
      <c r="D513">
        <v>0</v>
      </c>
      <c r="E513">
        <v>0</v>
      </c>
      <c r="F513">
        <v>0</v>
      </c>
      <c r="G513">
        <v>0</v>
      </c>
      <c r="H513">
        <v>0</v>
      </c>
      <c r="I513">
        <v>0</v>
      </c>
      <c r="J513">
        <v>0</v>
      </c>
      <c r="K513">
        <v>0</v>
      </c>
      <c r="L513">
        <v>0</v>
      </c>
      <c r="M513">
        <v>0</v>
      </c>
    </row>
    <row r="514" spans="1:13" x14ac:dyDescent="0.25">
      <c r="A514" t="s">
        <v>572</v>
      </c>
      <c r="B514" t="s">
        <v>120</v>
      </c>
      <c r="C514">
        <v>0</v>
      </c>
      <c r="D514">
        <v>0</v>
      </c>
      <c r="E514">
        <v>0</v>
      </c>
      <c r="F514">
        <v>0</v>
      </c>
      <c r="G514">
        <v>0</v>
      </c>
      <c r="H514">
        <v>0</v>
      </c>
      <c r="I514">
        <v>0</v>
      </c>
      <c r="J514">
        <v>0</v>
      </c>
      <c r="K514">
        <v>0</v>
      </c>
      <c r="L514">
        <v>0</v>
      </c>
      <c r="M514">
        <v>0</v>
      </c>
    </row>
    <row r="515" spans="1:13" x14ac:dyDescent="0.25">
      <c r="A515" t="s">
        <v>572</v>
      </c>
      <c r="B515" t="s">
        <v>119</v>
      </c>
      <c r="C515">
        <v>0</v>
      </c>
      <c r="D515">
        <v>0</v>
      </c>
      <c r="E515">
        <v>0</v>
      </c>
      <c r="F515">
        <v>0</v>
      </c>
      <c r="G515">
        <v>0</v>
      </c>
      <c r="H515">
        <v>0</v>
      </c>
      <c r="I515">
        <v>0</v>
      </c>
      <c r="J515">
        <v>0</v>
      </c>
      <c r="K515">
        <v>0</v>
      </c>
      <c r="L515">
        <v>0</v>
      </c>
      <c r="M515">
        <v>0</v>
      </c>
    </row>
    <row r="516" spans="1:13" x14ac:dyDescent="0.25">
      <c r="A516" t="s">
        <v>572</v>
      </c>
      <c r="B516" t="s">
        <v>116</v>
      </c>
      <c r="C516">
        <v>0</v>
      </c>
      <c r="D516">
        <v>0</v>
      </c>
      <c r="E516">
        <v>0</v>
      </c>
      <c r="F516">
        <v>0</v>
      </c>
      <c r="G516">
        <v>0</v>
      </c>
      <c r="H516">
        <v>0</v>
      </c>
      <c r="I516">
        <v>0</v>
      </c>
      <c r="J516">
        <v>0</v>
      </c>
      <c r="K516">
        <v>0</v>
      </c>
      <c r="L516">
        <v>0</v>
      </c>
      <c r="M516">
        <v>0</v>
      </c>
    </row>
    <row r="517" spans="1:13" x14ac:dyDescent="0.25">
      <c r="A517" t="s">
        <v>572</v>
      </c>
      <c r="B517" t="s">
        <v>113</v>
      </c>
      <c r="C517">
        <v>0</v>
      </c>
      <c r="D517">
        <v>0</v>
      </c>
      <c r="E517">
        <v>0</v>
      </c>
      <c r="F517">
        <v>0</v>
      </c>
      <c r="G517">
        <v>0</v>
      </c>
      <c r="H517">
        <v>0</v>
      </c>
      <c r="I517">
        <v>0</v>
      </c>
      <c r="J517">
        <v>0</v>
      </c>
      <c r="K517">
        <v>0</v>
      </c>
      <c r="L517">
        <v>0</v>
      </c>
      <c r="M517">
        <v>0</v>
      </c>
    </row>
    <row r="518" spans="1:13" x14ac:dyDescent="0.25">
      <c r="A518" t="s">
        <v>572</v>
      </c>
      <c r="B518" t="s">
        <v>102</v>
      </c>
      <c r="C518">
        <v>0</v>
      </c>
      <c r="D518">
        <v>0</v>
      </c>
      <c r="E518">
        <v>0</v>
      </c>
      <c r="F518">
        <v>0</v>
      </c>
      <c r="G518">
        <v>0</v>
      </c>
      <c r="H518">
        <v>0</v>
      </c>
      <c r="I518">
        <v>0</v>
      </c>
      <c r="J518">
        <v>0</v>
      </c>
      <c r="K518">
        <v>0</v>
      </c>
      <c r="L518">
        <v>0</v>
      </c>
      <c r="M518">
        <v>0</v>
      </c>
    </row>
    <row r="519" spans="1:13" x14ac:dyDescent="0.25">
      <c r="A519" t="s">
        <v>572</v>
      </c>
      <c r="B519" t="s">
        <v>101</v>
      </c>
      <c r="C519">
        <v>0</v>
      </c>
      <c r="D519">
        <v>0</v>
      </c>
      <c r="E519">
        <v>0</v>
      </c>
      <c r="F519">
        <v>0</v>
      </c>
      <c r="G519">
        <v>0</v>
      </c>
      <c r="H519">
        <v>0</v>
      </c>
      <c r="I519">
        <v>0</v>
      </c>
      <c r="J519">
        <v>0</v>
      </c>
      <c r="K519">
        <v>0</v>
      </c>
      <c r="L519">
        <v>0</v>
      </c>
      <c r="M519">
        <v>0</v>
      </c>
    </row>
    <row r="520" spans="1:13" x14ac:dyDescent="0.25">
      <c r="A520" t="s">
        <v>572</v>
      </c>
      <c r="B520" t="s">
        <v>95</v>
      </c>
      <c r="C520">
        <v>0</v>
      </c>
      <c r="D520">
        <v>0</v>
      </c>
      <c r="E520">
        <v>0</v>
      </c>
      <c r="F520">
        <v>0</v>
      </c>
      <c r="G520">
        <v>0</v>
      </c>
      <c r="H520">
        <v>0</v>
      </c>
      <c r="I520">
        <v>0</v>
      </c>
      <c r="J520">
        <v>0</v>
      </c>
      <c r="K520">
        <v>0</v>
      </c>
      <c r="L520">
        <v>0</v>
      </c>
      <c r="M520">
        <v>0</v>
      </c>
    </row>
    <row r="521" spans="1:13" x14ac:dyDescent="0.25">
      <c r="A521" t="s">
        <v>572</v>
      </c>
      <c r="B521" t="s">
        <v>98</v>
      </c>
      <c r="C521">
        <v>0</v>
      </c>
      <c r="D521">
        <v>0</v>
      </c>
      <c r="E521">
        <v>0</v>
      </c>
      <c r="F521">
        <v>0</v>
      </c>
      <c r="G521">
        <v>0</v>
      </c>
      <c r="H521">
        <v>0</v>
      </c>
      <c r="I521">
        <v>0</v>
      </c>
      <c r="J521">
        <v>0</v>
      </c>
      <c r="K521">
        <v>0</v>
      </c>
      <c r="L521">
        <v>0</v>
      </c>
      <c r="M521">
        <v>0</v>
      </c>
    </row>
    <row r="522" spans="1:13" x14ac:dyDescent="0.25">
      <c r="A522" t="s">
        <v>572</v>
      </c>
      <c r="B522" t="s">
        <v>112</v>
      </c>
      <c r="C522">
        <v>0</v>
      </c>
      <c r="D522">
        <v>0</v>
      </c>
      <c r="E522">
        <v>0</v>
      </c>
      <c r="F522">
        <v>0</v>
      </c>
      <c r="G522">
        <v>0</v>
      </c>
      <c r="H522">
        <v>0</v>
      </c>
      <c r="I522">
        <v>0</v>
      </c>
      <c r="J522">
        <v>0</v>
      </c>
      <c r="K522">
        <v>0</v>
      </c>
      <c r="L522">
        <v>0</v>
      </c>
      <c r="M522">
        <v>0</v>
      </c>
    </row>
    <row r="523" spans="1:13" x14ac:dyDescent="0.25">
      <c r="A523" t="s">
        <v>572</v>
      </c>
      <c r="B523" t="s">
        <v>807</v>
      </c>
      <c r="C523">
        <v>0</v>
      </c>
      <c r="D523">
        <v>0</v>
      </c>
      <c r="E523">
        <v>0</v>
      </c>
      <c r="F523">
        <v>0</v>
      </c>
      <c r="G523">
        <v>0</v>
      </c>
      <c r="H523">
        <v>0</v>
      </c>
      <c r="I523">
        <v>0</v>
      </c>
      <c r="J523">
        <v>0</v>
      </c>
      <c r="K523">
        <v>0</v>
      </c>
      <c r="L523">
        <v>0</v>
      </c>
      <c r="M523">
        <v>0</v>
      </c>
    </row>
    <row r="524" spans="1:13" x14ac:dyDescent="0.25">
      <c r="A524" t="s">
        <v>572</v>
      </c>
      <c r="B524" t="s">
        <v>100</v>
      </c>
      <c r="C524">
        <v>0</v>
      </c>
      <c r="D524">
        <v>0</v>
      </c>
      <c r="E524">
        <v>0</v>
      </c>
      <c r="F524">
        <v>0</v>
      </c>
      <c r="G524">
        <v>0</v>
      </c>
      <c r="H524">
        <v>0</v>
      </c>
      <c r="I524">
        <v>0</v>
      </c>
      <c r="J524">
        <v>0</v>
      </c>
      <c r="K524">
        <v>0</v>
      </c>
      <c r="L524">
        <v>0</v>
      </c>
      <c r="M524">
        <v>0</v>
      </c>
    </row>
    <row r="525" spans="1:13" x14ac:dyDescent="0.25">
      <c r="A525" t="s">
        <v>572</v>
      </c>
      <c r="B525" t="s">
        <v>114</v>
      </c>
      <c r="C525">
        <v>0</v>
      </c>
      <c r="D525">
        <v>0</v>
      </c>
      <c r="E525">
        <v>0</v>
      </c>
      <c r="F525">
        <v>0</v>
      </c>
      <c r="G525">
        <v>0</v>
      </c>
      <c r="H525">
        <v>0</v>
      </c>
      <c r="I525">
        <v>0</v>
      </c>
      <c r="J525">
        <v>0</v>
      </c>
      <c r="K525">
        <v>0</v>
      </c>
      <c r="L525">
        <v>0</v>
      </c>
      <c r="M525">
        <v>0</v>
      </c>
    </row>
    <row r="526" spans="1:13" x14ac:dyDescent="0.25">
      <c r="A526" t="s">
        <v>572</v>
      </c>
      <c r="B526" t="s">
        <v>107</v>
      </c>
      <c r="C526">
        <v>0</v>
      </c>
      <c r="D526">
        <v>0</v>
      </c>
      <c r="E526">
        <v>0</v>
      </c>
      <c r="F526">
        <v>0</v>
      </c>
      <c r="G526">
        <v>0</v>
      </c>
      <c r="H526">
        <v>0</v>
      </c>
      <c r="I526">
        <v>0</v>
      </c>
      <c r="J526">
        <v>0</v>
      </c>
      <c r="K526">
        <v>0</v>
      </c>
      <c r="L526">
        <v>0</v>
      </c>
      <c r="M526">
        <v>0</v>
      </c>
    </row>
    <row r="527" spans="1:13" x14ac:dyDescent="0.25">
      <c r="A527" t="s">
        <v>573</v>
      </c>
      <c r="B527" s="17" t="s">
        <v>123</v>
      </c>
      <c r="C527">
        <v>0</v>
      </c>
      <c r="D527">
        <v>0</v>
      </c>
      <c r="E527">
        <v>0</v>
      </c>
      <c r="F527">
        <v>0</v>
      </c>
      <c r="G527">
        <v>0</v>
      </c>
      <c r="H527">
        <v>0</v>
      </c>
      <c r="I527">
        <v>0</v>
      </c>
      <c r="J527">
        <v>0</v>
      </c>
      <c r="K527">
        <v>0</v>
      </c>
      <c r="L527">
        <v>0</v>
      </c>
      <c r="M527">
        <v>0</v>
      </c>
    </row>
    <row r="528" spans="1:13" x14ac:dyDescent="0.25">
      <c r="A528" t="s">
        <v>573</v>
      </c>
      <c r="B528" s="17" t="s">
        <v>126</v>
      </c>
      <c r="C528">
        <v>0</v>
      </c>
      <c r="D528">
        <v>0</v>
      </c>
      <c r="E528">
        <v>0</v>
      </c>
      <c r="F528">
        <v>0</v>
      </c>
      <c r="G528">
        <v>0</v>
      </c>
      <c r="H528">
        <v>0</v>
      </c>
      <c r="I528">
        <v>0</v>
      </c>
      <c r="J528">
        <v>0</v>
      </c>
      <c r="K528">
        <v>0</v>
      </c>
      <c r="L528">
        <v>0</v>
      </c>
      <c r="M528">
        <v>0</v>
      </c>
    </row>
    <row r="529" spans="1:13" x14ac:dyDescent="0.25">
      <c r="A529" t="s">
        <v>573</v>
      </c>
      <c r="B529" s="17" t="s">
        <v>125</v>
      </c>
      <c r="C529">
        <v>0</v>
      </c>
      <c r="D529">
        <v>0</v>
      </c>
      <c r="E529">
        <v>0</v>
      </c>
      <c r="F529">
        <v>0</v>
      </c>
      <c r="G529">
        <v>0</v>
      </c>
      <c r="H529">
        <v>0</v>
      </c>
      <c r="I529">
        <v>0</v>
      </c>
      <c r="J529">
        <v>0</v>
      </c>
      <c r="K529">
        <v>0</v>
      </c>
      <c r="L529">
        <v>0</v>
      </c>
      <c r="M529">
        <v>0</v>
      </c>
    </row>
    <row r="530" spans="1:13" x14ac:dyDescent="0.25">
      <c r="A530" t="s">
        <v>573</v>
      </c>
      <c r="B530" s="17" t="s">
        <v>124</v>
      </c>
      <c r="C530">
        <v>0</v>
      </c>
      <c r="D530">
        <v>0</v>
      </c>
      <c r="E530">
        <v>0</v>
      </c>
      <c r="F530">
        <v>0</v>
      </c>
      <c r="G530">
        <v>0</v>
      </c>
      <c r="H530">
        <v>0</v>
      </c>
      <c r="I530">
        <v>0</v>
      </c>
      <c r="J530">
        <v>0</v>
      </c>
      <c r="K530">
        <v>0</v>
      </c>
      <c r="L530">
        <v>0</v>
      </c>
      <c r="M530">
        <v>0</v>
      </c>
    </row>
    <row r="531" spans="1:13" x14ac:dyDescent="0.25">
      <c r="A531" t="s">
        <v>573</v>
      </c>
      <c r="B531" t="s">
        <v>96</v>
      </c>
      <c r="C531">
        <v>0</v>
      </c>
      <c r="D531">
        <v>0</v>
      </c>
      <c r="E531">
        <v>0</v>
      </c>
      <c r="F531">
        <v>0</v>
      </c>
      <c r="G531">
        <v>0</v>
      </c>
      <c r="H531">
        <v>0</v>
      </c>
      <c r="I531">
        <v>0</v>
      </c>
      <c r="J531">
        <v>0</v>
      </c>
      <c r="K531">
        <v>0</v>
      </c>
      <c r="L531">
        <v>0</v>
      </c>
      <c r="M531">
        <v>0</v>
      </c>
    </row>
    <row r="532" spans="1:13" x14ac:dyDescent="0.25">
      <c r="A532" t="s">
        <v>573</v>
      </c>
      <c r="B532" t="s">
        <v>105</v>
      </c>
      <c r="C532">
        <v>0</v>
      </c>
      <c r="D532">
        <v>0</v>
      </c>
      <c r="E532">
        <v>0</v>
      </c>
      <c r="F532">
        <v>0</v>
      </c>
      <c r="G532">
        <v>0</v>
      </c>
      <c r="H532">
        <v>0</v>
      </c>
      <c r="I532">
        <v>0</v>
      </c>
      <c r="J532">
        <v>0</v>
      </c>
      <c r="K532">
        <v>0</v>
      </c>
      <c r="L532">
        <v>0</v>
      </c>
      <c r="M532">
        <v>0</v>
      </c>
    </row>
    <row r="533" spans="1:13" x14ac:dyDescent="0.25">
      <c r="A533" t="s">
        <v>573</v>
      </c>
      <c r="B533" t="s">
        <v>110</v>
      </c>
      <c r="C533">
        <v>0</v>
      </c>
      <c r="D533">
        <v>0</v>
      </c>
      <c r="E533">
        <v>0</v>
      </c>
      <c r="F533">
        <v>0</v>
      </c>
      <c r="G533">
        <v>0</v>
      </c>
      <c r="H533">
        <v>0</v>
      </c>
      <c r="I533">
        <v>0</v>
      </c>
      <c r="J533">
        <v>0</v>
      </c>
      <c r="K533">
        <v>0</v>
      </c>
      <c r="L533">
        <v>0</v>
      </c>
      <c r="M533">
        <v>0</v>
      </c>
    </row>
    <row r="534" spans="1:13" x14ac:dyDescent="0.25">
      <c r="A534" t="s">
        <v>573</v>
      </c>
      <c r="B534" t="s">
        <v>111</v>
      </c>
      <c r="C534">
        <v>0</v>
      </c>
      <c r="D534">
        <v>0</v>
      </c>
      <c r="E534">
        <v>0</v>
      </c>
      <c r="F534">
        <v>0</v>
      </c>
      <c r="G534">
        <v>0</v>
      </c>
      <c r="H534">
        <v>0</v>
      </c>
      <c r="I534">
        <v>0</v>
      </c>
      <c r="J534">
        <v>0</v>
      </c>
      <c r="K534">
        <v>0</v>
      </c>
      <c r="L534">
        <v>0</v>
      </c>
      <c r="M534">
        <v>0</v>
      </c>
    </row>
    <row r="535" spans="1:13" x14ac:dyDescent="0.25">
      <c r="A535" t="s">
        <v>573</v>
      </c>
      <c r="B535" t="s">
        <v>106</v>
      </c>
      <c r="C535">
        <v>0</v>
      </c>
      <c r="D535">
        <v>0</v>
      </c>
      <c r="E535">
        <v>0</v>
      </c>
      <c r="F535">
        <v>0</v>
      </c>
      <c r="G535">
        <v>0</v>
      </c>
      <c r="H535">
        <v>0</v>
      </c>
      <c r="I535">
        <v>0</v>
      </c>
      <c r="J535">
        <v>0</v>
      </c>
      <c r="K535">
        <v>0</v>
      </c>
      <c r="L535">
        <v>0</v>
      </c>
      <c r="M535">
        <v>0</v>
      </c>
    </row>
    <row r="536" spans="1:13" x14ac:dyDescent="0.25">
      <c r="A536" t="s">
        <v>573</v>
      </c>
      <c r="B536" t="s">
        <v>99</v>
      </c>
      <c r="C536">
        <v>0</v>
      </c>
      <c r="D536">
        <v>0</v>
      </c>
      <c r="E536">
        <v>0</v>
      </c>
      <c r="F536">
        <v>0</v>
      </c>
      <c r="G536">
        <v>0</v>
      </c>
      <c r="H536">
        <v>0</v>
      </c>
      <c r="I536">
        <v>0</v>
      </c>
      <c r="J536">
        <v>0</v>
      </c>
      <c r="K536">
        <v>0</v>
      </c>
      <c r="L536">
        <v>0</v>
      </c>
      <c r="M536">
        <v>0</v>
      </c>
    </row>
    <row r="537" spans="1:13" x14ac:dyDescent="0.25">
      <c r="A537" t="s">
        <v>573</v>
      </c>
      <c r="B537" t="s">
        <v>108</v>
      </c>
      <c r="C537">
        <v>1000</v>
      </c>
      <c r="D537">
        <v>0</v>
      </c>
      <c r="E537">
        <v>0</v>
      </c>
      <c r="F537">
        <v>0</v>
      </c>
      <c r="G537">
        <v>0</v>
      </c>
      <c r="H537">
        <v>1000</v>
      </c>
      <c r="I537">
        <v>0</v>
      </c>
      <c r="J537">
        <v>0</v>
      </c>
      <c r="K537">
        <v>0</v>
      </c>
      <c r="L537">
        <v>1000</v>
      </c>
      <c r="M537">
        <v>0</v>
      </c>
    </row>
    <row r="538" spans="1:13" x14ac:dyDescent="0.25">
      <c r="A538" t="s">
        <v>573</v>
      </c>
      <c r="B538" t="s">
        <v>234</v>
      </c>
      <c r="C538">
        <v>0</v>
      </c>
      <c r="D538">
        <v>0</v>
      </c>
      <c r="E538">
        <v>0</v>
      </c>
      <c r="F538">
        <v>0</v>
      </c>
      <c r="G538">
        <v>0</v>
      </c>
      <c r="H538">
        <v>0</v>
      </c>
      <c r="I538">
        <v>0</v>
      </c>
      <c r="J538">
        <v>0</v>
      </c>
      <c r="K538">
        <v>0</v>
      </c>
      <c r="L538">
        <v>0</v>
      </c>
      <c r="M538">
        <v>0</v>
      </c>
    </row>
    <row r="539" spans="1:13" x14ac:dyDescent="0.25">
      <c r="A539" t="s">
        <v>573</v>
      </c>
      <c r="B539" t="s">
        <v>115</v>
      </c>
      <c r="C539">
        <v>0</v>
      </c>
      <c r="D539">
        <v>0</v>
      </c>
      <c r="E539">
        <v>0</v>
      </c>
      <c r="F539">
        <v>0</v>
      </c>
      <c r="G539">
        <v>0</v>
      </c>
      <c r="H539">
        <v>0</v>
      </c>
      <c r="I539">
        <v>0</v>
      </c>
      <c r="J539">
        <v>0</v>
      </c>
      <c r="K539">
        <v>0</v>
      </c>
      <c r="L539">
        <v>0</v>
      </c>
      <c r="M539">
        <v>0</v>
      </c>
    </row>
    <row r="540" spans="1:13" x14ac:dyDescent="0.25">
      <c r="A540" t="s">
        <v>573</v>
      </c>
      <c r="B540" t="s">
        <v>117</v>
      </c>
      <c r="C540">
        <v>0</v>
      </c>
      <c r="D540">
        <v>0</v>
      </c>
      <c r="E540">
        <v>0</v>
      </c>
      <c r="F540">
        <v>0</v>
      </c>
      <c r="G540">
        <v>0</v>
      </c>
      <c r="H540">
        <v>0</v>
      </c>
      <c r="I540">
        <v>0</v>
      </c>
      <c r="J540">
        <v>0</v>
      </c>
      <c r="K540">
        <v>0</v>
      </c>
      <c r="L540">
        <v>0</v>
      </c>
      <c r="M540">
        <v>0</v>
      </c>
    </row>
    <row r="541" spans="1:13" x14ac:dyDescent="0.25">
      <c r="A541" t="s">
        <v>573</v>
      </c>
      <c r="B541" t="s">
        <v>103</v>
      </c>
      <c r="C541">
        <v>0</v>
      </c>
      <c r="D541">
        <v>0</v>
      </c>
      <c r="E541">
        <v>0</v>
      </c>
      <c r="F541">
        <v>0</v>
      </c>
      <c r="G541">
        <v>0</v>
      </c>
      <c r="H541">
        <v>0</v>
      </c>
      <c r="I541">
        <v>0</v>
      </c>
      <c r="J541">
        <v>0</v>
      </c>
      <c r="K541">
        <v>0</v>
      </c>
      <c r="L541">
        <v>0</v>
      </c>
      <c r="M541">
        <v>0</v>
      </c>
    </row>
    <row r="542" spans="1:13" x14ac:dyDescent="0.25">
      <c r="A542" t="s">
        <v>573</v>
      </c>
      <c r="B542" t="s">
        <v>328</v>
      </c>
      <c r="C542">
        <v>0</v>
      </c>
      <c r="D542">
        <v>0</v>
      </c>
      <c r="E542">
        <v>0</v>
      </c>
      <c r="F542">
        <v>0</v>
      </c>
      <c r="G542">
        <v>0</v>
      </c>
      <c r="H542">
        <v>0</v>
      </c>
      <c r="I542">
        <v>0</v>
      </c>
      <c r="J542">
        <v>0</v>
      </c>
      <c r="K542">
        <v>0</v>
      </c>
      <c r="L542">
        <v>0</v>
      </c>
      <c r="M542">
        <v>0</v>
      </c>
    </row>
    <row r="543" spans="1:13" x14ac:dyDescent="0.25">
      <c r="A543" t="s">
        <v>573</v>
      </c>
      <c r="B543" t="s">
        <v>104</v>
      </c>
      <c r="C543">
        <v>0</v>
      </c>
      <c r="D543">
        <v>0</v>
      </c>
      <c r="E543">
        <v>0</v>
      </c>
      <c r="F543">
        <v>0</v>
      </c>
      <c r="G543">
        <v>0</v>
      </c>
      <c r="H543">
        <v>0</v>
      </c>
      <c r="I543">
        <v>0</v>
      </c>
      <c r="J543">
        <v>0</v>
      </c>
      <c r="K543">
        <v>0</v>
      </c>
      <c r="L543">
        <v>0</v>
      </c>
      <c r="M543">
        <v>0</v>
      </c>
    </row>
    <row r="544" spans="1:13" x14ac:dyDescent="0.25">
      <c r="A544" t="s">
        <v>573</v>
      </c>
      <c r="B544" t="s">
        <v>558</v>
      </c>
      <c r="C544">
        <v>0</v>
      </c>
      <c r="D544">
        <v>0</v>
      </c>
      <c r="E544">
        <v>0</v>
      </c>
      <c r="F544">
        <v>0</v>
      </c>
      <c r="G544">
        <v>0</v>
      </c>
      <c r="H544">
        <v>0</v>
      </c>
      <c r="I544">
        <v>0</v>
      </c>
      <c r="J544">
        <v>0</v>
      </c>
      <c r="K544">
        <v>0</v>
      </c>
      <c r="L544">
        <v>0</v>
      </c>
      <c r="M544">
        <v>0</v>
      </c>
    </row>
    <row r="545" spans="1:13" x14ac:dyDescent="0.25">
      <c r="A545" t="s">
        <v>573</v>
      </c>
      <c r="B545" t="s">
        <v>97</v>
      </c>
      <c r="C545">
        <v>0</v>
      </c>
      <c r="D545">
        <v>0</v>
      </c>
      <c r="E545">
        <v>0</v>
      </c>
      <c r="F545">
        <v>0</v>
      </c>
      <c r="G545">
        <v>0</v>
      </c>
      <c r="H545">
        <v>0</v>
      </c>
      <c r="I545">
        <v>0</v>
      </c>
      <c r="J545">
        <v>0</v>
      </c>
      <c r="K545">
        <v>0</v>
      </c>
      <c r="L545">
        <v>0</v>
      </c>
      <c r="M545">
        <v>0</v>
      </c>
    </row>
    <row r="546" spans="1:13" x14ac:dyDescent="0.25">
      <c r="A546" t="s">
        <v>573</v>
      </c>
      <c r="B546" t="s">
        <v>109</v>
      </c>
      <c r="C546">
        <v>0</v>
      </c>
      <c r="D546">
        <v>0</v>
      </c>
      <c r="E546">
        <v>0</v>
      </c>
      <c r="F546">
        <v>0</v>
      </c>
      <c r="G546">
        <v>0</v>
      </c>
      <c r="H546">
        <v>0</v>
      </c>
      <c r="I546">
        <v>0</v>
      </c>
      <c r="J546">
        <v>0</v>
      </c>
      <c r="K546">
        <v>0</v>
      </c>
      <c r="L546">
        <v>0</v>
      </c>
      <c r="M546">
        <v>0</v>
      </c>
    </row>
    <row r="547" spans="1:13" x14ac:dyDescent="0.25">
      <c r="A547" t="s">
        <v>573</v>
      </c>
      <c r="B547" t="s">
        <v>118</v>
      </c>
      <c r="C547">
        <v>0</v>
      </c>
      <c r="D547">
        <v>0</v>
      </c>
      <c r="E547">
        <v>0</v>
      </c>
      <c r="F547">
        <v>0</v>
      </c>
      <c r="G547">
        <v>0</v>
      </c>
      <c r="H547">
        <v>0</v>
      </c>
      <c r="I547">
        <v>0</v>
      </c>
      <c r="J547">
        <v>0</v>
      </c>
      <c r="K547">
        <v>0</v>
      </c>
      <c r="L547">
        <v>0</v>
      </c>
      <c r="M547">
        <v>0</v>
      </c>
    </row>
    <row r="548" spans="1:13" x14ac:dyDescent="0.25">
      <c r="A548" t="s">
        <v>573</v>
      </c>
      <c r="B548" t="s">
        <v>121</v>
      </c>
      <c r="C548">
        <v>0</v>
      </c>
      <c r="D548">
        <v>0</v>
      </c>
      <c r="E548">
        <v>0</v>
      </c>
      <c r="F548">
        <v>0</v>
      </c>
      <c r="G548">
        <v>0</v>
      </c>
      <c r="H548">
        <v>0</v>
      </c>
      <c r="I548">
        <v>0</v>
      </c>
      <c r="J548">
        <v>0</v>
      </c>
      <c r="K548">
        <v>0</v>
      </c>
      <c r="L548">
        <v>0</v>
      </c>
      <c r="M548">
        <v>0</v>
      </c>
    </row>
    <row r="549" spans="1:13" x14ac:dyDescent="0.25">
      <c r="A549" t="s">
        <v>573</v>
      </c>
      <c r="B549" t="s">
        <v>120</v>
      </c>
      <c r="C549">
        <v>0</v>
      </c>
      <c r="D549">
        <v>0</v>
      </c>
      <c r="E549">
        <v>0</v>
      </c>
      <c r="F549">
        <v>0</v>
      </c>
      <c r="G549">
        <v>0</v>
      </c>
      <c r="H549">
        <v>0</v>
      </c>
      <c r="I549">
        <v>0</v>
      </c>
      <c r="J549">
        <v>0</v>
      </c>
      <c r="K549">
        <v>0</v>
      </c>
      <c r="L549">
        <v>0</v>
      </c>
      <c r="M549">
        <v>0</v>
      </c>
    </row>
    <row r="550" spans="1:13" x14ac:dyDescent="0.25">
      <c r="A550" t="s">
        <v>573</v>
      </c>
      <c r="B550" t="s">
        <v>119</v>
      </c>
      <c r="C550">
        <v>0</v>
      </c>
      <c r="D550">
        <v>0</v>
      </c>
      <c r="E550">
        <v>0</v>
      </c>
      <c r="F550">
        <v>0</v>
      </c>
      <c r="G550">
        <v>0</v>
      </c>
      <c r="H550">
        <v>0</v>
      </c>
      <c r="I550">
        <v>0</v>
      </c>
      <c r="J550">
        <v>0</v>
      </c>
      <c r="K550">
        <v>0</v>
      </c>
      <c r="L550">
        <v>0</v>
      </c>
      <c r="M550">
        <v>0</v>
      </c>
    </row>
    <row r="551" spans="1:13" x14ac:dyDescent="0.25">
      <c r="A551" t="s">
        <v>573</v>
      </c>
      <c r="B551" t="s">
        <v>116</v>
      </c>
      <c r="C551">
        <v>0</v>
      </c>
      <c r="D551">
        <v>0</v>
      </c>
      <c r="E551">
        <v>0</v>
      </c>
      <c r="F551">
        <v>0</v>
      </c>
      <c r="G551">
        <v>0</v>
      </c>
      <c r="H551">
        <v>0</v>
      </c>
      <c r="I551">
        <v>0</v>
      </c>
      <c r="J551">
        <v>0</v>
      </c>
      <c r="K551">
        <v>0</v>
      </c>
      <c r="L551">
        <v>0</v>
      </c>
      <c r="M551">
        <v>0</v>
      </c>
    </row>
    <row r="552" spans="1:13" x14ac:dyDescent="0.25">
      <c r="A552" t="s">
        <v>573</v>
      </c>
      <c r="B552" t="s">
        <v>113</v>
      </c>
      <c r="C552">
        <v>0</v>
      </c>
      <c r="D552">
        <v>0</v>
      </c>
      <c r="E552">
        <v>0</v>
      </c>
      <c r="F552">
        <v>0</v>
      </c>
      <c r="G552">
        <v>0</v>
      </c>
      <c r="H552">
        <v>0</v>
      </c>
      <c r="I552">
        <v>0</v>
      </c>
      <c r="J552">
        <v>0</v>
      </c>
      <c r="K552">
        <v>0</v>
      </c>
      <c r="L552">
        <v>0</v>
      </c>
      <c r="M552">
        <v>0</v>
      </c>
    </row>
    <row r="553" spans="1:13" x14ac:dyDescent="0.25">
      <c r="A553" t="s">
        <v>573</v>
      </c>
      <c r="B553" t="s">
        <v>102</v>
      </c>
      <c r="C553">
        <v>0</v>
      </c>
      <c r="D553">
        <v>0</v>
      </c>
      <c r="E553">
        <v>0</v>
      </c>
      <c r="F553">
        <v>0</v>
      </c>
      <c r="G553">
        <v>0</v>
      </c>
      <c r="H553">
        <v>0</v>
      </c>
      <c r="I553">
        <v>0</v>
      </c>
      <c r="J553">
        <v>0</v>
      </c>
      <c r="K553">
        <v>0</v>
      </c>
      <c r="L553">
        <v>0</v>
      </c>
      <c r="M553">
        <v>0</v>
      </c>
    </row>
    <row r="554" spans="1:13" x14ac:dyDescent="0.25">
      <c r="A554" t="s">
        <v>573</v>
      </c>
      <c r="B554" t="s">
        <v>101</v>
      </c>
      <c r="C554">
        <v>0</v>
      </c>
      <c r="D554">
        <v>0</v>
      </c>
      <c r="E554">
        <v>0</v>
      </c>
      <c r="F554">
        <v>0</v>
      </c>
      <c r="G554">
        <v>0</v>
      </c>
      <c r="H554">
        <v>0</v>
      </c>
      <c r="I554">
        <v>0</v>
      </c>
      <c r="J554">
        <v>0</v>
      </c>
      <c r="K554">
        <v>0</v>
      </c>
      <c r="L554">
        <v>0</v>
      </c>
      <c r="M554">
        <v>0</v>
      </c>
    </row>
    <row r="555" spans="1:13" x14ac:dyDescent="0.25">
      <c r="A555" t="s">
        <v>573</v>
      </c>
      <c r="B555" t="s">
        <v>95</v>
      </c>
      <c r="C555">
        <v>0</v>
      </c>
      <c r="D555">
        <v>0</v>
      </c>
      <c r="E555">
        <v>0</v>
      </c>
      <c r="F555">
        <v>0</v>
      </c>
      <c r="G555">
        <v>0</v>
      </c>
      <c r="H555">
        <v>0</v>
      </c>
      <c r="I555">
        <v>0</v>
      </c>
      <c r="J555">
        <v>0</v>
      </c>
      <c r="K555">
        <v>0</v>
      </c>
      <c r="L555">
        <v>0</v>
      </c>
      <c r="M555">
        <v>0</v>
      </c>
    </row>
    <row r="556" spans="1:13" x14ac:dyDescent="0.25">
      <c r="A556" t="s">
        <v>573</v>
      </c>
      <c r="B556" t="s">
        <v>98</v>
      </c>
      <c r="C556">
        <v>0</v>
      </c>
      <c r="D556">
        <v>0</v>
      </c>
      <c r="E556">
        <v>0</v>
      </c>
      <c r="F556">
        <v>0</v>
      </c>
      <c r="G556">
        <v>0</v>
      </c>
      <c r="H556">
        <v>0</v>
      </c>
      <c r="I556">
        <v>0</v>
      </c>
      <c r="J556">
        <v>0</v>
      </c>
      <c r="K556">
        <v>0</v>
      </c>
      <c r="L556">
        <v>0</v>
      </c>
      <c r="M556">
        <v>0</v>
      </c>
    </row>
    <row r="557" spans="1:13" x14ac:dyDescent="0.25">
      <c r="A557" t="s">
        <v>573</v>
      </c>
      <c r="B557" t="s">
        <v>112</v>
      </c>
      <c r="C557">
        <v>0</v>
      </c>
      <c r="D557">
        <v>0</v>
      </c>
      <c r="E557">
        <v>0</v>
      </c>
      <c r="F557">
        <v>0</v>
      </c>
      <c r="G557">
        <v>0</v>
      </c>
      <c r="H557">
        <v>0</v>
      </c>
      <c r="I557">
        <v>0</v>
      </c>
      <c r="J557">
        <v>0</v>
      </c>
      <c r="K557">
        <v>0</v>
      </c>
      <c r="L557">
        <v>0</v>
      </c>
      <c r="M557">
        <v>0</v>
      </c>
    </row>
    <row r="558" spans="1:13" x14ac:dyDescent="0.25">
      <c r="A558" t="s">
        <v>573</v>
      </c>
      <c r="B558" t="s">
        <v>807</v>
      </c>
      <c r="C558">
        <v>0</v>
      </c>
      <c r="D558">
        <v>0</v>
      </c>
      <c r="E558">
        <v>0</v>
      </c>
      <c r="F558">
        <v>0</v>
      </c>
      <c r="G558">
        <v>0</v>
      </c>
      <c r="H558">
        <v>0</v>
      </c>
      <c r="I558">
        <v>0</v>
      </c>
      <c r="J558">
        <v>0</v>
      </c>
      <c r="K558">
        <v>0</v>
      </c>
      <c r="L558">
        <v>0</v>
      </c>
      <c r="M558">
        <v>0</v>
      </c>
    </row>
    <row r="559" spans="1:13" x14ac:dyDescent="0.25">
      <c r="A559" t="s">
        <v>573</v>
      </c>
      <c r="B559" t="s">
        <v>100</v>
      </c>
      <c r="C559">
        <v>0</v>
      </c>
      <c r="D559">
        <v>0</v>
      </c>
      <c r="E559">
        <v>0</v>
      </c>
      <c r="F559">
        <v>0</v>
      </c>
      <c r="G559">
        <v>0</v>
      </c>
      <c r="H559">
        <v>0</v>
      </c>
      <c r="I559">
        <v>0</v>
      </c>
      <c r="J559">
        <v>0</v>
      </c>
      <c r="K559">
        <v>0</v>
      </c>
      <c r="L559">
        <v>0</v>
      </c>
      <c r="M559">
        <v>0</v>
      </c>
    </row>
    <row r="560" spans="1:13" x14ac:dyDescent="0.25">
      <c r="A560" t="s">
        <v>573</v>
      </c>
      <c r="B560" t="s">
        <v>114</v>
      </c>
      <c r="C560">
        <v>0</v>
      </c>
      <c r="D560">
        <v>0</v>
      </c>
      <c r="E560">
        <v>0</v>
      </c>
      <c r="F560">
        <v>0</v>
      </c>
      <c r="G560">
        <v>0</v>
      </c>
      <c r="H560">
        <v>0</v>
      </c>
      <c r="I560">
        <v>0</v>
      </c>
      <c r="J560">
        <v>0</v>
      </c>
      <c r="K560">
        <v>0</v>
      </c>
      <c r="L560">
        <v>0</v>
      </c>
      <c r="M560">
        <v>0</v>
      </c>
    </row>
    <row r="561" spans="1:13" x14ac:dyDescent="0.25">
      <c r="A561" t="s">
        <v>573</v>
      </c>
      <c r="B561" t="s">
        <v>107</v>
      </c>
      <c r="C561">
        <v>0</v>
      </c>
      <c r="D561">
        <v>0</v>
      </c>
      <c r="E561">
        <v>0</v>
      </c>
      <c r="F561">
        <v>0</v>
      </c>
      <c r="G561">
        <v>0</v>
      </c>
      <c r="H561">
        <v>0</v>
      </c>
      <c r="I561">
        <v>0</v>
      </c>
      <c r="J561">
        <v>0</v>
      </c>
      <c r="K561">
        <v>0</v>
      </c>
      <c r="L561">
        <v>0</v>
      </c>
      <c r="M561">
        <v>0</v>
      </c>
    </row>
    <row r="562" spans="1:13" x14ac:dyDescent="0.25">
      <c r="A562" t="s">
        <v>152</v>
      </c>
      <c r="B562" s="17" t="s">
        <v>123</v>
      </c>
      <c r="C562">
        <v>170.04300000000001</v>
      </c>
      <c r="D562">
        <v>0</v>
      </c>
      <c r="E562">
        <v>0</v>
      </c>
      <c r="F562">
        <v>0</v>
      </c>
      <c r="G562">
        <v>0</v>
      </c>
      <c r="H562">
        <v>170.04300000000001</v>
      </c>
      <c r="I562">
        <v>0</v>
      </c>
      <c r="J562">
        <v>0</v>
      </c>
      <c r="K562">
        <v>0</v>
      </c>
      <c r="L562">
        <v>170.04300000000001</v>
      </c>
      <c r="M562">
        <v>0</v>
      </c>
    </row>
    <row r="563" spans="1:13" x14ac:dyDescent="0.25">
      <c r="A563" t="s">
        <v>152</v>
      </c>
      <c r="B563" s="17" t="s">
        <v>126</v>
      </c>
      <c r="C563">
        <v>0</v>
      </c>
      <c r="D563">
        <v>1.3</v>
      </c>
      <c r="E563">
        <v>0</v>
      </c>
      <c r="F563">
        <v>0</v>
      </c>
      <c r="G563">
        <v>0</v>
      </c>
      <c r="H563">
        <v>1.3</v>
      </c>
      <c r="I563">
        <v>0</v>
      </c>
      <c r="J563">
        <v>0</v>
      </c>
      <c r="K563">
        <v>0</v>
      </c>
      <c r="L563">
        <v>1.3</v>
      </c>
      <c r="M563">
        <v>0</v>
      </c>
    </row>
    <row r="564" spans="1:13" x14ac:dyDescent="0.25">
      <c r="A564" t="s">
        <v>152</v>
      </c>
      <c r="B564" s="17" t="s">
        <v>125</v>
      </c>
      <c r="C564">
        <v>0</v>
      </c>
      <c r="D564">
        <v>0</v>
      </c>
      <c r="E564">
        <v>200</v>
      </c>
      <c r="F564">
        <v>0</v>
      </c>
      <c r="G564">
        <v>0</v>
      </c>
      <c r="H564">
        <v>200</v>
      </c>
      <c r="I564">
        <v>0</v>
      </c>
      <c r="J564">
        <v>0</v>
      </c>
      <c r="K564">
        <v>0</v>
      </c>
      <c r="L564">
        <v>200</v>
      </c>
      <c r="M564">
        <v>0</v>
      </c>
    </row>
    <row r="565" spans="1:13" x14ac:dyDescent="0.25">
      <c r="A565" t="s">
        <v>152</v>
      </c>
      <c r="B565" s="17" t="s">
        <v>124</v>
      </c>
      <c r="C565">
        <v>0</v>
      </c>
      <c r="D565">
        <v>0</v>
      </c>
      <c r="E565">
        <v>0</v>
      </c>
      <c r="F565">
        <v>1.409</v>
      </c>
      <c r="G565">
        <v>0</v>
      </c>
      <c r="H565">
        <v>1.409</v>
      </c>
      <c r="I565">
        <v>0</v>
      </c>
      <c r="J565">
        <v>0</v>
      </c>
      <c r="K565">
        <v>0</v>
      </c>
      <c r="L565">
        <v>1.409</v>
      </c>
      <c r="M565">
        <v>0</v>
      </c>
    </row>
    <row r="566" spans="1:13" x14ac:dyDescent="0.25">
      <c r="A566" t="s">
        <v>152</v>
      </c>
      <c r="B566" t="s">
        <v>96</v>
      </c>
      <c r="C566">
        <v>1.038</v>
      </c>
      <c r="D566">
        <v>0</v>
      </c>
      <c r="E566">
        <v>475.90000000000003</v>
      </c>
      <c r="F566">
        <v>0</v>
      </c>
      <c r="G566">
        <v>0</v>
      </c>
      <c r="H566">
        <v>476.93800000000005</v>
      </c>
      <c r="I566">
        <v>0</v>
      </c>
      <c r="J566">
        <v>0</v>
      </c>
      <c r="K566">
        <v>0</v>
      </c>
      <c r="L566">
        <v>476.93799999999999</v>
      </c>
      <c r="M566">
        <v>0</v>
      </c>
    </row>
    <row r="567" spans="1:13" x14ac:dyDescent="0.25">
      <c r="A567" t="s">
        <v>152</v>
      </c>
      <c r="B567" t="s">
        <v>105</v>
      </c>
      <c r="C567">
        <v>173.971</v>
      </c>
      <c r="D567">
        <v>0</v>
      </c>
      <c r="E567">
        <v>115</v>
      </c>
      <c r="F567">
        <v>0</v>
      </c>
      <c r="G567">
        <v>0</v>
      </c>
      <c r="H567">
        <v>288.971</v>
      </c>
      <c r="I567">
        <v>0</v>
      </c>
      <c r="J567">
        <v>0</v>
      </c>
      <c r="K567">
        <v>0</v>
      </c>
      <c r="L567">
        <v>288.971</v>
      </c>
      <c r="M567">
        <v>0</v>
      </c>
    </row>
    <row r="568" spans="1:13" x14ac:dyDescent="0.25">
      <c r="A568" t="s">
        <v>152</v>
      </c>
      <c r="B568" t="s">
        <v>110</v>
      </c>
      <c r="C568">
        <v>1.4999999999999999E-2</v>
      </c>
      <c r="D568">
        <v>78.869</v>
      </c>
      <c r="E568">
        <v>0</v>
      </c>
      <c r="F568">
        <v>0</v>
      </c>
      <c r="G568">
        <v>0</v>
      </c>
      <c r="H568">
        <v>78.884</v>
      </c>
      <c r="I568">
        <v>0</v>
      </c>
      <c r="J568">
        <v>0</v>
      </c>
      <c r="K568">
        <v>0</v>
      </c>
      <c r="L568">
        <v>78.884</v>
      </c>
      <c r="M568">
        <v>0</v>
      </c>
    </row>
    <row r="569" spans="1:13" x14ac:dyDescent="0.25">
      <c r="A569" t="s">
        <v>152</v>
      </c>
      <c r="B569" t="s">
        <v>111</v>
      </c>
      <c r="C569">
        <v>361.82100000000003</v>
      </c>
      <c r="D569">
        <v>0</v>
      </c>
      <c r="E569">
        <v>24.9</v>
      </c>
      <c r="F569">
        <v>0</v>
      </c>
      <c r="G569">
        <v>0</v>
      </c>
      <c r="H569">
        <v>386.721</v>
      </c>
      <c r="I569">
        <v>0</v>
      </c>
      <c r="J569">
        <v>0</v>
      </c>
      <c r="K569">
        <v>0</v>
      </c>
      <c r="L569">
        <v>386.721</v>
      </c>
      <c r="M569">
        <v>0</v>
      </c>
    </row>
    <row r="570" spans="1:13" x14ac:dyDescent="0.25">
      <c r="A570" t="s">
        <v>152</v>
      </c>
      <c r="B570" t="s">
        <v>106</v>
      </c>
      <c r="C570">
        <v>1195.057</v>
      </c>
      <c r="D570">
        <v>0</v>
      </c>
      <c r="E570">
        <v>55.3</v>
      </c>
      <c r="F570">
        <v>0</v>
      </c>
      <c r="G570">
        <v>0</v>
      </c>
      <c r="H570">
        <v>1250.357</v>
      </c>
      <c r="I570">
        <v>0</v>
      </c>
      <c r="J570">
        <v>0</v>
      </c>
      <c r="K570">
        <v>0</v>
      </c>
      <c r="L570">
        <v>1250.357</v>
      </c>
      <c r="M570">
        <v>0</v>
      </c>
    </row>
    <row r="571" spans="1:13" x14ac:dyDescent="0.25">
      <c r="A571" t="s">
        <v>152</v>
      </c>
      <c r="B571" t="s">
        <v>99</v>
      </c>
      <c r="C571">
        <v>33.823</v>
      </c>
      <c r="D571">
        <v>0</v>
      </c>
      <c r="E571">
        <v>26.7</v>
      </c>
      <c r="F571">
        <v>0</v>
      </c>
      <c r="G571">
        <v>0</v>
      </c>
      <c r="H571">
        <v>60.522999999999996</v>
      </c>
      <c r="I571">
        <v>0</v>
      </c>
      <c r="J571">
        <v>0</v>
      </c>
      <c r="K571">
        <v>0</v>
      </c>
      <c r="L571">
        <v>60.523000000000003</v>
      </c>
      <c r="M571">
        <v>0</v>
      </c>
    </row>
    <row r="572" spans="1:13" x14ac:dyDescent="0.25">
      <c r="A572" t="s">
        <v>152</v>
      </c>
      <c r="B572" t="s">
        <v>108</v>
      </c>
      <c r="C572">
        <v>149.78299999999999</v>
      </c>
      <c r="D572">
        <v>0</v>
      </c>
      <c r="E572">
        <v>0</v>
      </c>
      <c r="F572">
        <v>0</v>
      </c>
      <c r="G572">
        <v>0</v>
      </c>
      <c r="H572">
        <v>149.78299999999999</v>
      </c>
      <c r="I572">
        <v>0</v>
      </c>
      <c r="J572">
        <v>0</v>
      </c>
      <c r="K572">
        <v>0</v>
      </c>
      <c r="L572">
        <v>149.78299999999999</v>
      </c>
      <c r="M572">
        <v>0</v>
      </c>
    </row>
    <row r="573" spans="1:13" x14ac:dyDescent="0.25">
      <c r="A573" t="s">
        <v>152</v>
      </c>
      <c r="B573" t="s">
        <v>234</v>
      </c>
      <c r="C573">
        <v>0</v>
      </c>
      <c r="D573">
        <v>0</v>
      </c>
      <c r="E573">
        <v>0</v>
      </c>
      <c r="F573">
        <v>0</v>
      </c>
      <c r="G573">
        <v>0</v>
      </c>
      <c r="H573">
        <v>0</v>
      </c>
      <c r="I573">
        <v>0</v>
      </c>
      <c r="J573">
        <v>0</v>
      </c>
      <c r="K573">
        <v>0</v>
      </c>
      <c r="L573">
        <v>0</v>
      </c>
      <c r="M573">
        <v>0</v>
      </c>
    </row>
    <row r="574" spans="1:13" x14ac:dyDescent="0.25">
      <c r="A574" t="s">
        <v>152</v>
      </c>
      <c r="B574" t="s">
        <v>115</v>
      </c>
      <c r="C574">
        <v>19.896999999999998</v>
      </c>
      <c r="D574">
        <v>0</v>
      </c>
      <c r="E574">
        <v>0</v>
      </c>
      <c r="F574">
        <v>0</v>
      </c>
      <c r="G574">
        <v>0</v>
      </c>
      <c r="H574">
        <v>19.896999999999998</v>
      </c>
      <c r="I574">
        <v>0</v>
      </c>
      <c r="J574">
        <v>0</v>
      </c>
      <c r="K574">
        <v>0</v>
      </c>
      <c r="L574">
        <v>19.896999999999998</v>
      </c>
      <c r="M574">
        <v>0</v>
      </c>
    </row>
    <row r="575" spans="1:13" x14ac:dyDescent="0.25">
      <c r="A575" t="s">
        <v>152</v>
      </c>
      <c r="B575" t="s">
        <v>117</v>
      </c>
      <c r="C575">
        <v>0.16800000000000001</v>
      </c>
      <c r="D575">
        <v>0</v>
      </c>
      <c r="E575">
        <v>0</v>
      </c>
      <c r="F575">
        <v>0</v>
      </c>
      <c r="G575">
        <v>0</v>
      </c>
      <c r="H575">
        <v>0.16800000000000001</v>
      </c>
      <c r="I575">
        <v>0</v>
      </c>
      <c r="J575">
        <v>0</v>
      </c>
      <c r="K575">
        <v>0</v>
      </c>
      <c r="L575">
        <v>0.16800000000000001</v>
      </c>
      <c r="M575">
        <v>0</v>
      </c>
    </row>
    <row r="576" spans="1:13" x14ac:dyDescent="0.25">
      <c r="A576" t="s">
        <v>152</v>
      </c>
      <c r="B576" t="s">
        <v>103</v>
      </c>
      <c r="C576">
        <v>0</v>
      </c>
      <c r="D576">
        <v>0</v>
      </c>
      <c r="E576">
        <v>2</v>
      </c>
      <c r="F576">
        <v>0</v>
      </c>
      <c r="G576">
        <v>0</v>
      </c>
      <c r="H576">
        <v>2</v>
      </c>
      <c r="I576">
        <v>0</v>
      </c>
      <c r="J576">
        <v>0</v>
      </c>
      <c r="K576">
        <v>0</v>
      </c>
      <c r="L576">
        <v>2</v>
      </c>
      <c r="M576">
        <v>0</v>
      </c>
    </row>
    <row r="577" spans="1:13" x14ac:dyDescent="0.25">
      <c r="A577" t="s">
        <v>152</v>
      </c>
      <c r="B577" t="s">
        <v>328</v>
      </c>
      <c r="C577">
        <v>0</v>
      </c>
      <c r="D577">
        <v>0</v>
      </c>
      <c r="E577">
        <v>0</v>
      </c>
      <c r="F577">
        <v>0</v>
      </c>
      <c r="G577">
        <v>0</v>
      </c>
      <c r="H577">
        <v>0</v>
      </c>
      <c r="I577">
        <v>0</v>
      </c>
      <c r="J577">
        <v>0</v>
      </c>
      <c r="K577">
        <v>0</v>
      </c>
      <c r="L577">
        <v>0</v>
      </c>
      <c r="M577">
        <v>0</v>
      </c>
    </row>
    <row r="578" spans="1:13" x14ac:dyDescent="0.25">
      <c r="A578" t="s">
        <v>152</v>
      </c>
      <c r="B578" t="s">
        <v>104</v>
      </c>
      <c r="C578">
        <v>0</v>
      </c>
      <c r="D578">
        <v>0</v>
      </c>
      <c r="E578">
        <v>392.6</v>
      </c>
      <c r="F578">
        <v>0</v>
      </c>
      <c r="G578">
        <v>0</v>
      </c>
      <c r="H578">
        <v>392.6</v>
      </c>
      <c r="I578">
        <v>0</v>
      </c>
      <c r="J578">
        <v>0</v>
      </c>
      <c r="K578">
        <v>0</v>
      </c>
      <c r="L578">
        <v>392.6</v>
      </c>
      <c r="M578">
        <v>0</v>
      </c>
    </row>
    <row r="579" spans="1:13" x14ac:dyDescent="0.25">
      <c r="A579" t="s">
        <v>152</v>
      </c>
      <c r="B579" t="s">
        <v>558</v>
      </c>
      <c r="C579">
        <v>0</v>
      </c>
      <c r="D579">
        <v>0</v>
      </c>
      <c r="E579">
        <v>0</v>
      </c>
      <c r="F579">
        <v>0</v>
      </c>
      <c r="G579">
        <v>0</v>
      </c>
      <c r="H579">
        <v>0</v>
      </c>
      <c r="I579">
        <v>0</v>
      </c>
      <c r="J579">
        <v>0</v>
      </c>
      <c r="K579">
        <v>0</v>
      </c>
      <c r="L579">
        <v>0</v>
      </c>
      <c r="M579">
        <v>0</v>
      </c>
    </row>
    <row r="580" spans="1:13" x14ac:dyDescent="0.25">
      <c r="A580" t="s">
        <v>152</v>
      </c>
      <c r="B580" t="s">
        <v>97</v>
      </c>
      <c r="C580">
        <v>0</v>
      </c>
      <c r="D580">
        <v>0</v>
      </c>
      <c r="E580">
        <v>887.6</v>
      </c>
      <c r="F580">
        <v>0</v>
      </c>
      <c r="G580">
        <v>0</v>
      </c>
      <c r="H580">
        <v>887.6</v>
      </c>
      <c r="I580">
        <v>0</v>
      </c>
      <c r="J580">
        <v>0</v>
      </c>
      <c r="K580">
        <v>0</v>
      </c>
      <c r="L580">
        <v>887.6</v>
      </c>
      <c r="M580">
        <v>0</v>
      </c>
    </row>
    <row r="581" spans="1:13" x14ac:dyDescent="0.25">
      <c r="A581" t="s">
        <v>152</v>
      </c>
      <c r="B581" t="s">
        <v>109</v>
      </c>
      <c r="C581">
        <v>7.0090000000000003</v>
      </c>
      <c r="D581">
        <v>19.631</v>
      </c>
      <c r="E581">
        <v>52.5</v>
      </c>
      <c r="F581">
        <v>0</v>
      </c>
      <c r="G581">
        <v>0</v>
      </c>
      <c r="H581">
        <v>79.14</v>
      </c>
      <c r="I581">
        <v>0</v>
      </c>
      <c r="J581">
        <v>0</v>
      </c>
      <c r="K581">
        <v>0</v>
      </c>
      <c r="L581">
        <v>79.14</v>
      </c>
      <c r="M581">
        <v>0</v>
      </c>
    </row>
    <row r="582" spans="1:13" x14ac:dyDescent="0.25">
      <c r="A582" t="s">
        <v>152</v>
      </c>
      <c r="B582" t="s">
        <v>118</v>
      </c>
      <c r="C582">
        <v>7.7779999999999996</v>
      </c>
      <c r="D582">
        <v>0</v>
      </c>
      <c r="E582">
        <v>0</v>
      </c>
      <c r="F582">
        <v>0</v>
      </c>
      <c r="G582">
        <v>0</v>
      </c>
      <c r="H582">
        <v>7.7779999999999996</v>
      </c>
      <c r="I582">
        <v>0</v>
      </c>
      <c r="J582">
        <v>0</v>
      </c>
      <c r="K582">
        <v>0</v>
      </c>
      <c r="L582">
        <v>7.7779999999999996</v>
      </c>
      <c r="M582">
        <v>0</v>
      </c>
    </row>
    <row r="583" spans="1:13" x14ac:dyDescent="0.25">
      <c r="A583" t="s">
        <v>152</v>
      </c>
      <c r="B583" t="s">
        <v>121</v>
      </c>
      <c r="C583">
        <v>0</v>
      </c>
      <c r="D583">
        <v>0</v>
      </c>
      <c r="E583">
        <v>0</v>
      </c>
      <c r="F583">
        <v>0</v>
      </c>
      <c r="G583">
        <v>0</v>
      </c>
      <c r="H583">
        <v>0</v>
      </c>
      <c r="I583">
        <v>0</v>
      </c>
      <c r="J583">
        <v>0</v>
      </c>
      <c r="K583">
        <v>0</v>
      </c>
      <c r="L583">
        <v>0</v>
      </c>
      <c r="M583">
        <v>0</v>
      </c>
    </row>
    <row r="584" spans="1:13" x14ac:dyDescent="0.25">
      <c r="A584" t="s">
        <v>152</v>
      </c>
      <c r="B584" t="s">
        <v>120</v>
      </c>
      <c r="C584">
        <v>0</v>
      </c>
      <c r="D584">
        <v>0</v>
      </c>
      <c r="E584">
        <v>5.4</v>
      </c>
      <c r="F584">
        <v>0</v>
      </c>
      <c r="G584">
        <v>0</v>
      </c>
      <c r="H584">
        <v>5.4</v>
      </c>
      <c r="I584">
        <v>0</v>
      </c>
      <c r="J584">
        <v>0</v>
      </c>
      <c r="K584">
        <v>0</v>
      </c>
      <c r="L584">
        <v>5.4</v>
      </c>
      <c r="M584">
        <v>0</v>
      </c>
    </row>
    <row r="585" spans="1:13" x14ac:dyDescent="0.25">
      <c r="A585" t="s">
        <v>152</v>
      </c>
      <c r="B585" t="s">
        <v>119</v>
      </c>
      <c r="C585">
        <v>0</v>
      </c>
      <c r="D585">
        <v>0</v>
      </c>
      <c r="E585">
        <v>0</v>
      </c>
      <c r="F585">
        <v>0</v>
      </c>
      <c r="G585">
        <v>0</v>
      </c>
      <c r="H585">
        <v>0</v>
      </c>
      <c r="I585">
        <v>0</v>
      </c>
      <c r="J585">
        <v>0</v>
      </c>
      <c r="K585">
        <v>0</v>
      </c>
      <c r="L585">
        <v>0</v>
      </c>
      <c r="M585">
        <v>0</v>
      </c>
    </row>
    <row r="586" spans="1:13" x14ac:dyDescent="0.25">
      <c r="A586" t="s">
        <v>152</v>
      </c>
      <c r="B586" t="s">
        <v>116</v>
      </c>
      <c r="C586">
        <v>44.893999999999998</v>
      </c>
      <c r="D586">
        <v>0</v>
      </c>
      <c r="E586">
        <v>0</v>
      </c>
      <c r="F586">
        <v>0</v>
      </c>
      <c r="G586">
        <v>0</v>
      </c>
      <c r="H586">
        <v>44.893999999999998</v>
      </c>
      <c r="I586">
        <v>0</v>
      </c>
      <c r="J586">
        <v>0</v>
      </c>
      <c r="K586">
        <v>0</v>
      </c>
      <c r="L586">
        <v>44.893999999999998</v>
      </c>
      <c r="M586">
        <v>0</v>
      </c>
    </row>
    <row r="587" spans="1:13" x14ac:dyDescent="0.25">
      <c r="A587" t="s">
        <v>152</v>
      </c>
      <c r="B587" t="s">
        <v>113</v>
      </c>
      <c r="C587">
        <v>173.84800000000001</v>
      </c>
      <c r="D587">
        <v>0</v>
      </c>
      <c r="E587">
        <v>33.200000000000003</v>
      </c>
      <c r="F587">
        <v>0</v>
      </c>
      <c r="G587">
        <v>0</v>
      </c>
      <c r="H587">
        <v>207.048</v>
      </c>
      <c r="I587">
        <v>0</v>
      </c>
      <c r="J587">
        <v>0</v>
      </c>
      <c r="K587">
        <v>0</v>
      </c>
      <c r="L587">
        <v>207.048</v>
      </c>
      <c r="M587">
        <v>0</v>
      </c>
    </row>
    <row r="588" spans="1:13" x14ac:dyDescent="0.25">
      <c r="A588" t="s">
        <v>152</v>
      </c>
      <c r="B588" t="s">
        <v>102</v>
      </c>
      <c r="C588">
        <v>0</v>
      </c>
      <c r="D588">
        <v>0</v>
      </c>
      <c r="E588">
        <v>0.1</v>
      </c>
      <c r="F588">
        <v>0</v>
      </c>
      <c r="G588">
        <v>0</v>
      </c>
      <c r="H588">
        <v>0.1</v>
      </c>
      <c r="I588">
        <v>0</v>
      </c>
      <c r="J588">
        <v>0</v>
      </c>
      <c r="K588">
        <v>0</v>
      </c>
      <c r="L588">
        <v>0.1</v>
      </c>
      <c r="M588">
        <v>0</v>
      </c>
    </row>
    <row r="589" spans="1:13" x14ac:dyDescent="0.25">
      <c r="A589" t="s">
        <v>152</v>
      </c>
      <c r="B589" t="s">
        <v>101</v>
      </c>
      <c r="C589">
        <v>0</v>
      </c>
      <c r="D589">
        <v>0</v>
      </c>
      <c r="E589">
        <v>45.2</v>
      </c>
      <c r="F589">
        <v>0</v>
      </c>
      <c r="G589">
        <v>0</v>
      </c>
      <c r="H589">
        <v>45.2</v>
      </c>
      <c r="I589">
        <v>0</v>
      </c>
      <c r="J589">
        <v>0</v>
      </c>
      <c r="K589">
        <v>0</v>
      </c>
      <c r="L589">
        <v>45.2</v>
      </c>
      <c r="M589">
        <v>0</v>
      </c>
    </row>
    <row r="590" spans="1:13" x14ac:dyDescent="0.25">
      <c r="A590" t="s">
        <v>152</v>
      </c>
      <c r="B590" t="s">
        <v>95</v>
      </c>
      <c r="C590">
        <v>117.655</v>
      </c>
      <c r="D590">
        <v>0</v>
      </c>
      <c r="E590">
        <v>1965.5000000000002</v>
      </c>
      <c r="F590">
        <v>0</v>
      </c>
      <c r="G590">
        <v>0</v>
      </c>
      <c r="H590">
        <v>2083.1550000000002</v>
      </c>
      <c r="I590">
        <v>0</v>
      </c>
      <c r="J590">
        <v>0</v>
      </c>
      <c r="K590">
        <v>0</v>
      </c>
      <c r="L590">
        <v>2083.1550000000002</v>
      </c>
      <c r="M590">
        <v>0</v>
      </c>
    </row>
    <row r="591" spans="1:13" x14ac:dyDescent="0.25">
      <c r="A591" t="s">
        <v>152</v>
      </c>
      <c r="B591" t="s">
        <v>98</v>
      </c>
      <c r="C591">
        <v>62.515000000000001</v>
      </c>
      <c r="D591">
        <v>0</v>
      </c>
      <c r="E591">
        <v>1766.3999999999999</v>
      </c>
      <c r="F591">
        <v>0</v>
      </c>
      <c r="G591">
        <v>0</v>
      </c>
      <c r="H591">
        <v>1828.915</v>
      </c>
      <c r="I591">
        <v>0</v>
      </c>
      <c r="J591">
        <v>0</v>
      </c>
      <c r="K591">
        <v>0</v>
      </c>
      <c r="L591">
        <v>1828.915</v>
      </c>
      <c r="M591">
        <v>0</v>
      </c>
    </row>
    <row r="592" spans="1:13" x14ac:dyDescent="0.25">
      <c r="A592" t="s">
        <v>152</v>
      </c>
      <c r="B592" t="s">
        <v>112</v>
      </c>
      <c r="C592">
        <v>14.43</v>
      </c>
      <c r="D592">
        <v>0</v>
      </c>
      <c r="E592">
        <v>0.1</v>
      </c>
      <c r="F592">
        <v>0</v>
      </c>
      <c r="G592">
        <v>0</v>
      </c>
      <c r="H592">
        <v>14.53</v>
      </c>
      <c r="I592">
        <v>0</v>
      </c>
      <c r="J592">
        <v>0</v>
      </c>
      <c r="K592">
        <v>0</v>
      </c>
      <c r="L592">
        <v>14.53</v>
      </c>
      <c r="M592">
        <v>0</v>
      </c>
    </row>
    <row r="593" spans="1:13" x14ac:dyDescent="0.25">
      <c r="A593" t="s">
        <v>152</v>
      </c>
      <c r="B593" t="s">
        <v>129</v>
      </c>
      <c r="C593">
        <v>0</v>
      </c>
      <c r="D593">
        <v>0</v>
      </c>
      <c r="E593">
        <v>13</v>
      </c>
      <c r="F593">
        <v>0</v>
      </c>
      <c r="G593">
        <v>0</v>
      </c>
      <c r="H593">
        <v>13</v>
      </c>
      <c r="I593">
        <v>0</v>
      </c>
      <c r="J593">
        <v>0</v>
      </c>
      <c r="K593">
        <v>0</v>
      </c>
      <c r="L593">
        <v>13</v>
      </c>
      <c r="M593">
        <v>0</v>
      </c>
    </row>
    <row r="594" spans="1:13" x14ac:dyDescent="0.25">
      <c r="A594" t="s">
        <v>152</v>
      </c>
      <c r="B594" t="s">
        <v>155</v>
      </c>
      <c r="C594">
        <v>0</v>
      </c>
      <c r="D594">
        <v>0</v>
      </c>
      <c r="E594">
        <v>0</v>
      </c>
      <c r="F594">
        <v>0.4</v>
      </c>
      <c r="G594">
        <v>0</v>
      </c>
      <c r="H594">
        <v>0.4</v>
      </c>
      <c r="I594">
        <v>0</v>
      </c>
      <c r="J594">
        <v>0</v>
      </c>
      <c r="K594">
        <v>0</v>
      </c>
      <c r="L594">
        <v>0.4</v>
      </c>
      <c r="M594">
        <v>0</v>
      </c>
    </row>
    <row r="595" spans="1:13" x14ac:dyDescent="0.25">
      <c r="A595" t="s">
        <v>152</v>
      </c>
      <c r="B595" t="s">
        <v>100</v>
      </c>
      <c r="C595">
        <v>5.8479999999999999</v>
      </c>
      <c r="D595">
        <v>0</v>
      </c>
      <c r="E595">
        <v>102.2</v>
      </c>
      <c r="F595">
        <v>0</v>
      </c>
      <c r="G595">
        <v>0</v>
      </c>
      <c r="H595">
        <v>108.048</v>
      </c>
      <c r="I595">
        <v>0</v>
      </c>
      <c r="J595">
        <v>0</v>
      </c>
      <c r="K595">
        <v>0</v>
      </c>
      <c r="L595">
        <v>108.048</v>
      </c>
      <c r="M595">
        <v>0</v>
      </c>
    </row>
    <row r="596" spans="1:13" x14ac:dyDescent="0.25">
      <c r="A596" t="s">
        <v>152</v>
      </c>
      <c r="B596" t="s">
        <v>114</v>
      </c>
      <c r="C596">
        <v>0.13700000000000001</v>
      </c>
      <c r="D596">
        <v>0</v>
      </c>
      <c r="E596">
        <v>0</v>
      </c>
      <c r="F596">
        <v>0</v>
      </c>
      <c r="G596">
        <v>0</v>
      </c>
      <c r="H596">
        <v>0.13700000000000001</v>
      </c>
      <c r="I596">
        <v>0</v>
      </c>
      <c r="J596">
        <v>0</v>
      </c>
      <c r="K596">
        <v>0</v>
      </c>
      <c r="L596">
        <v>0.13700000000000001</v>
      </c>
      <c r="M596">
        <v>0</v>
      </c>
    </row>
    <row r="597" spans="1:13" x14ac:dyDescent="0.25">
      <c r="A597" t="s">
        <v>152</v>
      </c>
      <c r="B597" s="17" t="s">
        <v>107</v>
      </c>
      <c r="C597">
        <v>78.441999999999993</v>
      </c>
      <c r="D597">
        <v>0</v>
      </c>
      <c r="E597">
        <v>0.4</v>
      </c>
      <c r="F597">
        <v>0</v>
      </c>
      <c r="G597">
        <v>0</v>
      </c>
      <c r="H597">
        <v>78.841999999999999</v>
      </c>
      <c r="I597">
        <v>0</v>
      </c>
      <c r="J597">
        <v>0</v>
      </c>
      <c r="K597">
        <v>0</v>
      </c>
      <c r="L597">
        <v>78.841999999999999</v>
      </c>
      <c r="M597">
        <v>0</v>
      </c>
    </row>
    <row r="598" spans="1:13" x14ac:dyDescent="0.25">
      <c r="A598" t="s">
        <v>152</v>
      </c>
      <c r="B598" s="17" t="s">
        <v>566</v>
      </c>
      <c r="C598">
        <v>369.7</v>
      </c>
      <c r="D598">
        <v>0</v>
      </c>
      <c r="E598">
        <v>0</v>
      </c>
      <c r="F598">
        <v>0</v>
      </c>
      <c r="G598">
        <v>0</v>
      </c>
      <c r="H598">
        <v>369.7</v>
      </c>
      <c r="I598">
        <v>0</v>
      </c>
      <c r="J598">
        <v>0</v>
      </c>
      <c r="K598">
        <v>0</v>
      </c>
      <c r="L598">
        <v>369.7</v>
      </c>
      <c r="M598">
        <v>0</v>
      </c>
    </row>
    <row r="599" spans="1:13" x14ac:dyDescent="0.25">
      <c r="A599" t="s">
        <v>152</v>
      </c>
      <c r="B599" s="17" t="s">
        <v>565</v>
      </c>
      <c r="C599">
        <v>165.5</v>
      </c>
      <c r="D599">
        <v>0</v>
      </c>
      <c r="E599">
        <v>0</v>
      </c>
      <c r="F599">
        <v>0</v>
      </c>
      <c r="G599">
        <v>0</v>
      </c>
      <c r="H599">
        <v>165.5</v>
      </c>
      <c r="I599">
        <v>0</v>
      </c>
      <c r="J599">
        <v>0</v>
      </c>
      <c r="K599">
        <v>0</v>
      </c>
      <c r="L599">
        <v>165.5</v>
      </c>
      <c r="M599">
        <v>0</v>
      </c>
    </row>
    <row r="600" spans="1:13" x14ac:dyDescent="0.25">
      <c r="A600" t="s">
        <v>334</v>
      </c>
      <c r="B600" s="17" t="s">
        <v>123</v>
      </c>
      <c r="C600">
        <v>16.652000000000001</v>
      </c>
      <c r="D600">
        <v>0</v>
      </c>
      <c r="E600">
        <v>0</v>
      </c>
      <c r="F600">
        <v>0</v>
      </c>
      <c r="G600">
        <v>0</v>
      </c>
      <c r="H600">
        <v>16.652000000000001</v>
      </c>
      <c r="I600">
        <v>0</v>
      </c>
      <c r="J600">
        <v>0</v>
      </c>
      <c r="K600">
        <v>0</v>
      </c>
      <c r="L600">
        <v>16.652000000000001</v>
      </c>
      <c r="M600">
        <v>0</v>
      </c>
    </row>
    <row r="601" spans="1:13" x14ac:dyDescent="0.25">
      <c r="A601" t="s">
        <v>334</v>
      </c>
      <c r="B601" t="s">
        <v>126</v>
      </c>
      <c r="C601">
        <v>0</v>
      </c>
      <c r="D601">
        <v>0</v>
      </c>
      <c r="E601">
        <v>0</v>
      </c>
      <c r="F601">
        <v>0</v>
      </c>
      <c r="G601">
        <v>0</v>
      </c>
      <c r="H601">
        <v>0</v>
      </c>
      <c r="I601">
        <v>0</v>
      </c>
      <c r="J601">
        <v>0</v>
      </c>
      <c r="K601">
        <v>0</v>
      </c>
      <c r="L601">
        <v>0</v>
      </c>
      <c r="M601">
        <v>0</v>
      </c>
    </row>
    <row r="602" spans="1:13" x14ac:dyDescent="0.25">
      <c r="A602" t="s">
        <v>334</v>
      </c>
      <c r="B602" t="s">
        <v>125</v>
      </c>
      <c r="C602">
        <v>0</v>
      </c>
      <c r="D602">
        <v>0</v>
      </c>
      <c r="E602">
        <v>0.1</v>
      </c>
      <c r="F602">
        <v>0</v>
      </c>
      <c r="G602">
        <v>0</v>
      </c>
      <c r="H602">
        <v>0.1</v>
      </c>
      <c r="I602">
        <v>0</v>
      </c>
      <c r="J602">
        <v>0</v>
      </c>
      <c r="K602">
        <v>0</v>
      </c>
      <c r="L602">
        <v>0.1</v>
      </c>
      <c r="M602">
        <v>0</v>
      </c>
    </row>
    <row r="603" spans="1:13" x14ac:dyDescent="0.25">
      <c r="A603" t="s">
        <v>334</v>
      </c>
      <c r="B603" t="s">
        <v>124</v>
      </c>
      <c r="C603">
        <v>0</v>
      </c>
      <c r="D603">
        <v>0</v>
      </c>
      <c r="E603">
        <v>0</v>
      </c>
      <c r="F603">
        <v>0.253</v>
      </c>
      <c r="G603">
        <v>0</v>
      </c>
      <c r="H603">
        <v>0.253</v>
      </c>
      <c r="I603">
        <v>0</v>
      </c>
      <c r="J603">
        <v>0</v>
      </c>
      <c r="K603">
        <v>0</v>
      </c>
      <c r="L603">
        <v>0.253</v>
      </c>
      <c r="M603">
        <v>0</v>
      </c>
    </row>
    <row r="604" spans="1:13" x14ac:dyDescent="0.25">
      <c r="A604" t="s">
        <v>334</v>
      </c>
      <c r="B604" t="s">
        <v>96</v>
      </c>
      <c r="C604">
        <v>0.21099999999999999</v>
      </c>
      <c r="D604">
        <v>0</v>
      </c>
      <c r="E604">
        <v>0.5</v>
      </c>
      <c r="F604">
        <v>0</v>
      </c>
      <c r="G604">
        <v>0</v>
      </c>
      <c r="H604">
        <v>0.71099999999999997</v>
      </c>
      <c r="I604">
        <v>0</v>
      </c>
      <c r="J604">
        <v>0</v>
      </c>
      <c r="K604">
        <v>0</v>
      </c>
      <c r="L604">
        <v>0.71099999999999997</v>
      </c>
      <c r="M604">
        <v>0</v>
      </c>
    </row>
    <row r="605" spans="1:13" x14ac:dyDescent="0.25">
      <c r="A605" t="s">
        <v>334</v>
      </c>
      <c r="B605" t="s">
        <v>105</v>
      </c>
      <c r="C605">
        <v>8.0000000000000002E-3</v>
      </c>
      <c r="D605">
        <v>0</v>
      </c>
      <c r="E605">
        <v>0</v>
      </c>
      <c r="F605">
        <v>0</v>
      </c>
      <c r="G605">
        <v>0</v>
      </c>
      <c r="H605">
        <v>8.0000000000000002E-3</v>
      </c>
      <c r="I605">
        <v>0</v>
      </c>
      <c r="J605">
        <v>0</v>
      </c>
      <c r="K605">
        <v>0</v>
      </c>
      <c r="L605">
        <v>8.0000000000000002E-3</v>
      </c>
      <c r="M605">
        <v>0</v>
      </c>
    </row>
    <row r="606" spans="1:13" x14ac:dyDescent="0.25">
      <c r="A606" t="s">
        <v>334</v>
      </c>
      <c r="B606" t="s">
        <v>110</v>
      </c>
      <c r="C606">
        <v>4.4999999999999998E-2</v>
      </c>
      <c r="D606">
        <v>0.70699999999999996</v>
      </c>
      <c r="E606">
        <v>0</v>
      </c>
      <c r="F606">
        <v>0</v>
      </c>
      <c r="G606">
        <v>0</v>
      </c>
      <c r="H606">
        <v>0.752</v>
      </c>
      <c r="I606">
        <v>0</v>
      </c>
      <c r="J606">
        <v>0</v>
      </c>
      <c r="K606">
        <v>0</v>
      </c>
      <c r="L606">
        <v>0.752</v>
      </c>
      <c r="M606">
        <v>0</v>
      </c>
    </row>
    <row r="607" spans="1:13" x14ac:dyDescent="0.25">
      <c r="A607" t="s">
        <v>334</v>
      </c>
      <c r="B607" t="s">
        <v>111</v>
      </c>
      <c r="C607">
        <v>16.433</v>
      </c>
      <c r="D607">
        <v>0</v>
      </c>
      <c r="E607">
        <v>0</v>
      </c>
      <c r="F607">
        <v>7.6999999999999999E-2</v>
      </c>
      <c r="G607">
        <v>0</v>
      </c>
      <c r="H607">
        <v>16.510000000000002</v>
      </c>
      <c r="I607">
        <v>0</v>
      </c>
      <c r="J607">
        <v>0</v>
      </c>
      <c r="K607">
        <v>0</v>
      </c>
      <c r="L607">
        <v>16.510000000000002</v>
      </c>
      <c r="M607">
        <v>0</v>
      </c>
    </row>
    <row r="608" spans="1:13" x14ac:dyDescent="0.25">
      <c r="A608" t="s">
        <v>334</v>
      </c>
      <c r="B608" t="s">
        <v>106</v>
      </c>
      <c r="C608">
        <v>1.9330000000000001</v>
      </c>
      <c r="D608">
        <v>0</v>
      </c>
      <c r="E608">
        <v>0</v>
      </c>
      <c r="F608">
        <v>0</v>
      </c>
      <c r="G608">
        <v>0</v>
      </c>
      <c r="H608">
        <v>1.9330000000000001</v>
      </c>
      <c r="I608">
        <v>0</v>
      </c>
      <c r="J608">
        <v>0</v>
      </c>
      <c r="K608">
        <v>0</v>
      </c>
      <c r="L608">
        <v>1.9330000000000001</v>
      </c>
      <c r="M608">
        <v>0</v>
      </c>
    </row>
    <row r="609" spans="1:13" x14ac:dyDescent="0.25">
      <c r="A609" t="s">
        <v>334</v>
      </c>
      <c r="B609" t="s">
        <v>99</v>
      </c>
      <c r="C609">
        <v>0</v>
      </c>
      <c r="D609">
        <v>0</v>
      </c>
      <c r="E609">
        <v>0</v>
      </c>
      <c r="F609">
        <v>0</v>
      </c>
      <c r="G609">
        <v>0</v>
      </c>
      <c r="H609">
        <v>0</v>
      </c>
      <c r="I609">
        <v>0</v>
      </c>
      <c r="J609">
        <v>0</v>
      </c>
      <c r="K609">
        <v>0</v>
      </c>
      <c r="L609">
        <v>0</v>
      </c>
      <c r="M609">
        <v>0</v>
      </c>
    </row>
    <row r="610" spans="1:13" x14ac:dyDescent="0.25">
      <c r="A610" t="s">
        <v>334</v>
      </c>
      <c r="B610" t="s">
        <v>108</v>
      </c>
      <c r="C610">
        <v>1.1890000000000001</v>
      </c>
      <c r="D610">
        <v>3.5999999999999997E-2</v>
      </c>
      <c r="E610">
        <v>0</v>
      </c>
      <c r="F610">
        <v>0</v>
      </c>
      <c r="G610">
        <v>0</v>
      </c>
      <c r="H610">
        <v>1.2250000000000001</v>
      </c>
      <c r="I610">
        <v>0</v>
      </c>
      <c r="J610">
        <v>0</v>
      </c>
      <c r="K610">
        <v>0</v>
      </c>
      <c r="L610">
        <v>1.2250000000000001</v>
      </c>
      <c r="M610">
        <v>0</v>
      </c>
    </row>
    <row r="611" spans="1:13" x14ac:dyDescent="0.25">
      <c r="A611" t="s">
        <v>334</v>
      </c>
      <c r="B611" t="s">
        <v>234</v>
      </c>
      <c r="C611">
        <v>0</v>
      </c>
      <c r="D611">
        <v>0</v>
      </c>
      <c r="E611">
        <v>0</v>
      </c>
      <c r="F611">
        <v>0</v>
      </c>
      <c r="G611">
        <v>0</v>
      </c>
      <c r="H611">
        <v>0</v>
      </c>
      <c r="I611">
        <v>0</v>
      </c>
      <c r="J611">
        <v>0</v>
      </c>
      <c r="K611">
        <v>0</v>
      </c>
      <c r="L611">
        <v>0</v>
      </c>
      <c r="M611">
        <v>0</v>
      </c>
    </row>
    <row r="612" spans="1:13" x14ac:dyDescent="0.25">
      <c r="A612" t="s">
        <v>334</v>
      </c>
      <c r="B612" t="s">
        <v>115</v>
      </c>
      <c r="C612">
        <v>0.53800000000000003</v>
      </c>
      <c r="D612">
        <v>0</v>
      </c>
      <c r="E612">
        <v>0</v>
      </c>
      <c r="F612">
        <v>0</v>
      </c>
      <c r="G612">
        <v>0</v>
      </c>
      <c r="H612">
        <v>0.53800000000000003</v>
      </c>
      <c r="I612">
        <v>0</v>
      </c>
      <c r="J612">
        <v>0</v>
      </c>
      <c r="K612">
        <v>0</v>
      </c>
      <c r="L612">
        <v>0.53800000000000003</v>
      </c>
      <c r="M612">
        <v>0</v>
      </c>
    </row>
    <row r="613" spans="1:13" x14ac:dyDescent="0.25">
      <c r="A613" t="s">
        <v>334</v>
      </c>
      <c r="B613" t="s">
        <v>117</v>
      </c>
      <c r="C613">
        <v>2.3E-2</v>
      </c>
      <c r="D613">
        <v>0</v>
      </c>
      <c r="E613">
        <v>0</v>
      </c>
      <c r="F613">
        <v>0</v>
      </c>
      <c r="G613">
        <v>0</v>
      </c>
      <c r="H613">
        <v>2.3E-2</v>
      </c>
      <c r="I613">
        <v>0</v>
      </c>
      <c r="J613">
        <v>0</v>
      </c>
      <c r="K613">
        <v>0</v>
      </c>
      <c r="L613">
        <v>2.3E-2</v>
      </c>
      <c r="M613">
        <v>0</v>
      </c>
    </row>
    <row r="614" spans="1:13" x14ac:dyDescent="0.25">
      <c r="A614" t="s">
        <v>334</v>
      </c>
      <c r="B614" t="s">
        <v>103</v>
      </c>
      <c r="C614">
        <v>0</v>
      </c>
      <c r="D614">
        <v>0</v>
      </c>
      <c r="E614">
        <v>0</v>
      </c>
      <c r="F614">
        <v>0</v>
      </c>
      <c r="G614">
        <v>0</v>
      </c>
      <c r="H614">
        <v>0</v>
      </c>
      <c r="I614">
        <v>0</v>
      </c>
      <c r="J614">
        <v>0</v>
      </c>
      <c r="K614">
        <v>0</v>
      </c>
      <c r="L614">
        <v>0</v>
      </c>
      <c r="M614">
        <v>0</v>
      </c>
    </row>
    <row r="615" spans="1:13" x14ac:dyDescent="0.25">
      <c r="A615" t="s">
        <v>334</v>
      </c>
      <c r="B615" t="s">
        <v>328</v>
      </c>
      <c r="C615">
        <v>0</v>
      </c>
      <c r="D615">
        <v>0</v>
      </c>
      <c r="E615">
        <v>0</v>
      </c>
      <c r="F615">
        <v>0</v>
      </c>
      <c r="G615">
        <v>0</v>
      </c>
      <c r="H615">
        <v>0</v>
      </c>
      <c r="I615">
        <v>0</v>
      </c>
      <c r="J615">
        <v>0</v>
      </c>
      <c r="K615">
        <v>0</v>
      </c>
      <c r="L615">
        <v>0</v>
      </c>
      <c r="M615">
        <v>0</v>
      </c>
    </row>
    <row r="616" spans="1:13" x14ac:dyDescent="0.25">
      <c r="A616" t="s">
        <v>334</v>
      </c>
      <c r="B616" t="s">
        <v>104</v>
      </c>
      <c r="C616">
        <v>0</v>
      </c>
      <c r="D616">
        <v>0</v>
      </c>
      <c r="E616">
        <v>0.1</v>
      </c>
      <c r="F616">
        <v>0</v>
      </c>
      <c r="G616">
        <v>0</v>
      </c>
      <c r="H616">
        <v>0.1</v>
      </c>
      <c r="I616">
        <v>0</v>
      </c>
      <c r="J616">
        <v>0</v>
      </c>
      <c r="K616">
        <v>0</v>
      </c>
      <c r="L616">
        <v>0.1</v>
      </c>
      <c r="M616">
        <v>0</v>
      </c>
    </row>
    <row r="617" spans="1:13" x14ac:dyDescent="0.25">
      <c r="A617" t="s">
        <v>334</v>
      </c>
      <c r="B617" t="s">
        <v>558</v>
      </c>
      <c r="C617">
        <v>0</v>
      </c>
      <c r="D617">
        <v>0</v>
      </c>
      <c r="E617">
        <v>0</v>
      </c>
      <c r="F617">
        <v>0</v>
      </c>
      <c r="G617">
        <v>0</v>
      </c>
      <c r="H617">
        <v>0</v>
      </c>
      <c r="I617">
        <v>0</v>
      </c>
      <c r="J617">
        <v>0</v>
      </c>
      <c r="K617">
        <v>0</v>
      </c>
      <c r="L617">
        <v>0</v>
      </c>
      <c r="M617">
        <v>0</v>
      </c>
    </row>
    <row r="618" spans="1:13" x14ac:dyDescent="0.25">
      <c r="A618" t="s">
        <v>334</v>
      </c>
      <c r="B618" t="s">
        <v>97</v>
      </c>
      <c r="C618">
        <v>0</v>
      </c>
      <c r="D618">
        <v>0</v>
      </c>
      <c r="E618">
        <v>0.2</v>
      </c>
      <c r="F618">
        <v>0</v>
      </c>
      <c r="G618">
        <v>0</v>
      </c>
      <c r="H618">
        <v>0.2</v>
      </c>
      <c r="I618">
        <v>0</v>
      </c>
      <c r="J618">
        <v>0</v>
      </c>
      <c r="K618">
        <v>0</v>
      </c>
      <c r="L618">
        <v>0.2</v>
      </c>
      <c r="M618">
        <v>0</v>
      </c>
    </row>
    <row r="619" spans="1:13" x14ac:dyDescent="0.25">
      <c r="A619" t="s">
        <v>334</v>
      </c>
      <c r="B619" t="s">
        <v>109</v>
      </c>
      <c r="C619">
        <v>4.0000000000000001E-3</v>
      </c>
      <c r="D619">
        <v>1.4570000000000001</v>
      </c>
      <c r="E619">
        <v>0.6</v>
      </c>
      <c r="F619">
        <v>0</v>
      </c>
      <c r="G619">
        <v>0</v>
      </c>
      <c r="H619">
        <v>2.0609999999999999</v>
      </c>
      <c r="I619">
        <v>0</v>
      </c>
      <c r="J619">
        <v>0</v>
      </c>
      <c r="K619">
        <v>0</v>
      </c>
      <c r="L619">
        <v>2.0609999999999999</v>
      </c>
      <c r="M619">
        <v>0</v>
      </c>
    </row>
    <row r="620" spans="1:13" x14ac:dyDescent="0.25">
      <c r="A620" t="s">
        <v>334</v>
      </c>
      <c r="B620" t="s">
        <v>118</v>
      </c>
      <c r="C620">
        <v>3.3039999999999998</v>
      </c>
      <c r="D620">
        <v>0</v>
      </c>
      <c r="E620">
        <v>0</v>
      </c>
      <c r="F620">
        <v>0</v>
      </c>
      <c r="G620">
        <v>0</v>
      </c>
      <c r="H620">
        <v>3.3039999999999998</v>
      </c>
      <c r="I620">
        <v>0</v>
      </c>
      <c r="J620">
        <v>0</v>
      </c>
      <c r="K620">
        <v>0</v>
      </c>
      <c r="L620">
        <v>3.3039999999999998</v>
      </c>
      <c r="M620">
        <v>0</v>
      </c>
    </row>
    <row r="621" spans="1:13" x14ac:dyDescent="0.25">
      <c r="A621" t="s">
        <v>334</v>
      </c>
      <c r="B621" t="s">
        <v>121</v>
      </c>
      <c r="C621">
        <v>0</v>
      </c>
      <c r="D621">
        <v>0</v>
      </c>
      <c r="E621">
        <v>0</v>
      </c>
      <c r="F621">
        <v>0</v>
      </c>
      <c r="G621">
        <v>0</v>
      </c>
      <c r="H621">
        <v>0</v>
      </c>
      <c r="I621">
        <v>0</v>
      </c>
      <c r="J621">
        <v>0</v>
      </c>
      <c r="K621">
        <v>0</v>
      </c>
      <c r="L621">
        <v>0</v>
      </c>
      <c r="M621">
        <v>0</v>
      </c>
    </row>
    <row r="622" spans="1:13" x14ac:dyDescent="0.25">
      <c r="A622" t="s">
        <v>334</v>
      </c>
      <c r="B622" t="s">
        <v>120</v>
      </c>
      <c r="C622">
        <v>0</v>
      </c>
      <c r="D622">
        <v>0</v>
      </c>
      <c r="E622">
        <v>0</v>
      </c>
      <c r="F622">
        <v>0</v>
      </c>
      <c r="G622">
        <v>0</v>
      </c>
      <c r="H622">
        <v>0</v>
      </c>
      <c r="I622">
        <v>0</v>
      </c>
      <c r="J622">
        <v>0</v>
      </c>
      <c r="K622">
        <v>0</v>
      </c>
      <c r="L622">
        <v>0</v>
      </c>
      <c r="M622">
        <v>0</v>
      </c>
    </row>
    <row r="623" spans="1:13" x14ac:dyDescent="0.25">
      <c r="A623" t="s">
        <v>334</v>
      </c>
      <c r="B623" t="s">
        <v>119</v>
      </c>
      <c r="C623">
        <v>0</v>
      </c>
      <c r="D623">
        <v>0</v>
      </c>
      <c r="E623">
        <v>0</v>
      </c>
      <c r="F623">
        <v>0.01</v>
      </c>
      <c r="G623">
        <v>0</v>
      </c>
      <c r="H623">
        <v>0.01</v>
      </c>
      <c r="I623">
        <v>0</v>
      </c>
      <c r="J623">
        <v>0</v>
      </c>
      <c r="K623">
        <v>0</v>
      </c>
      <c r="L623">
        <v>0.01</v>
      </c>
      <c r="M623">
        <v>0</v>
      </c>
    </row>
    <row r="624" spans="1:13" x14ac:dyDescent="0.25">
      <c r="A624" t="s">
        <v>334</v>
      </c>
      <c r="B624" t="s">
        <v>116</v>
      </c>
      <c r="C624">
        <v>0</v>
      </c>
      <c r="D624">
        <v>0</v>
      </c>
      <c r="E624">
        <v>0</v>
      </c>
      <c r="F624">
        <v>0</v>
      </c>
      <c r="G624">
        <v>0</v>
      </c>
      <c r="H624">
        <v>0</v>
      </c>
      <c r="I624">
        <v>0</v>
      </c>
      <c r="J624">
        <v>0</v>
      </c>
      <c r="K624">
        <v>0</v>
      </c>
      <c r="L624">
        <v>0</v>
      </c>
      <c r="M624">
        <v>0</v>
      </c>
    </row>
    <row r="625" spans="1:13" x14ac:dyDescent="0.25">
      <c r="A625" t="s">
        <v>334</v>
      </c>
      <c r="B625" t="s">
        <v>113</v>
      </c>
      <c r="C625">
        <v>0.10199999999999999</v>
      </c>
      <c r="D625">
        <v>0</v>
      </c>
      <c r="E625">
        <v>0</v>
      </c>
      <c r="F625">
        <v>0</v>
      </c>
      <c r="G625">
        <v>0</v>
      </c>
      <c r="H625">
        <v>0.10199999999999999</v>
      </c>
      <c r="I625">
        <v>0</v>
      </c>
      <c r="J625">
        <v>0</v>
      </c>
      <c r="K625">
        <v>0</v>
      </c>
      <c r="L625">
        <v>0.10199999999999999</v>
      </c>
      <c r="M625">
        <v>0</v>
      </c>
    </row>
    <row r="626" spans="1:13" x14ac:dyDescent="0.25">
      <c r="A626" t="s">
        <v>334</v>
      </c>
      <c r="B626" t="s">
        <v>102</v>
      </c>
      <c r="C626">
        <v>0</v>
      </c>
      <c r="D626">
        <v>0</v>
      </c>
      <c r="E626">
        <v>0</v>
      </c>
      <c r="F626">
        <v>0</v>
      </c>
      <c r="G626">
        <v>0</v>
      </c>
      <c r="H626">
        <v>0</v>
      </c>
      <c r="I626">
        <v>0</v>
      </c>
      <c r="J626">
        <v>0</v>
      </c>
      <c r="K626">
        <v>0</v>
      </c>
      <c r="L626">
        <v>0</v>
      </c>
      <c r="M626">
        <v>0</v>
      </c>
    </row>
    <row r="627" spans="1:13" x14ac:dyDescent="0.25">
      <c r="A627" t="s">
        <v>334</v>
      </c>
      <c r="B627" t="s">
        <v>101</v>
      </c>
      <c r="C627">
        <v>0</v>
      </c>
      <c r="D627">
        <v>0</v>
      </c>
      <c r="E627">
        <v>0</v>
      </c>
      <c r="F627">
        <v>0</v>
      </c>
      <c r="G627">
        <v>0</v>
      </c>
      <c r="H627">
        <v>0</v>
      </c>
      <c r="I627">
        <v>0</v>
      </c>
      <c r="J627">
        <v>0</v>
      </c>
      <c r="K627">
        <v>0</v>
      </c>
      <c r="L627">
        <v>0</v>
      </c>
      <c r="M627">
        <v>0</v>
      </c>
    </row>
    <row r="628" spans="1:13" x14ac:dyDescent="0.25">
      <c r="A628" t="s">
        <v>334</v>
      </c>
      <c r="B628" t="s">
        <v>95</v>
      </c>
      <c r="C628">
        <v>0</v>
      </c>
      <c r="D628">
        <v>0</v>
      </c>
      <c r="E628">
        <v>1.3</v>
      </c>
      <c r="F628">
        <v>0</v>
      </c>
      <c r="G628">
        <v>0</v>
      </c>
      <c r="H628">
        <v>1.3</v>
      </c>
      <c r="I628">
        <v>0</v>
      </c>
      <c r="J628">
        <v>0</v>
      </c>
      <c r="K628">
        <v>0</v>
      </c>
      <c r="L628">
        <v>1.3</v>
      </c>
      <c r="M628">
        <v>0</v>
      </c>
    </row>
    <row r="629" spans="1:13" x14ac:dyDescent="0.25">
      <c r="A629" t="s">
        <v>334</v>
      </c>
      <c r="B629" t="s">
        <v>98</v>
      </c>
      <c r="C629">
        <v>0</v>
      </c>
      <c r="D629">
        <v>0</v>
      </c>
      <c r="E629">
        <v>0.6</v>
      </c>
      <c r="F629">
        <v>0</v>
      </c>
      <c r="G629">
        <v>0</v>
      </c>
      <c r="H629">
        <v>0.6</v>
      </c>
      <c r="I629">
        <v>0</v>
      </c>
      <c r="J629">
        <v>0</v>
      </c>
      <c r="K629">
        <v>0</v>
      </c>
      <c r="L629">
        <v>0.6</v>
      </c>
      <c r="M629">
        <v>0</v>
      </c>
    </row>
    <row r="630" spans="1:13" x14ac:dyDescent="0.25">
      <c r="A630" t="s">
        <v>334</v>
      </c>
      <c r="B630" t="s">
        <v>112</v>
      </c>
      <c r="C630">
        <v>2.14</v>
      </c>
      <c r="D630">
        <v>0</v>
      </c>
      <c r="E630">
        <v>0</v>
      </c>
      <c r="F630">
        <v>5.3999999999999999E-2</v>
      </c>
      <c r="G630">
        <v>0</v>
      </c>
      <c r="H630">
        <v>2.194</v>
      </c>
      <c r="I630">
        <v>0</v>
      </c>
      <c r="J630">
        <v>0</v>
      </c>
      <c r="K630">
        <v>0</v>
      </c>
      <c r="L630">
        <v>2.194</v>
      </c>
      <c r="M630">
        <v>0</v>
      </c>
    </row>
    <row r="631" spans="1:13" x14ac:dyDescent="0.25">
      <c r="A631" t="s">
        <v>334</v>
      </c>
      <c r="B631" t="s">
        <v>184</v>
      </c>
      <c r="C631">
        <v>3</v>
      </c>
      <c r="D631">
        <v>0</v>
      </c>
      <c r="E631">
        <v>0</v>
      </c>
      <c r="F631">
        <v>2</v>
      </c>
      <c r="G631">
        <v>0</v>
      </c>
      <c r="H631">
        <v>5</v>
      </c>
      <c r="I631">
        <v>0</v>
      </c>
      <c r="J631">
        <v>0</v>
      </c>
      <c r="K631">
        <v>0</v>
      </c>
      <c r="L631">
        <v>5</v>
      </c>
      <c r="M631">
        <v>0</v>
      </c>
    </row>
    <row r="632" spans="1:13" x14ac:dyDescent="0.25">
      <c r="A632" t="s">
        <v>334</v>
      </c>
      <c r="B632" s="17" t="s">
        <v>100</v>
      </c>
      <c r="C632">
        <v>0</v>
      </c>
      <c r="D632">
        <v>0</v>
      </c>
      <c r="E632">
        <v>0.1</v>
      </c>
      <c r="F632">
        <v>0</v>
      </c>
      <c r="G632">
        <v>0</v>
      </c>
      <c r="H632">
        <v>0.1</v>
      </c>
      <c r="I632">
        <v>0</v>
      </c>
      <c r="J632">
        <v>0</v>
      </c>
      <c r="K632">
        <v>0</v>
      </c>
      <c r="L632">
        <v>0.1</v>
      </c>
      <c r="M632">
        <v>0</v>
      </c>
    </row>
    <row r="633" spans="1:13" x14ac:dyDescent="0.25">
      <c r="A633" t="s">
        <v>334</v>
      </c>
      <c r="B633" s="17" t="s">
        <v>114</v>
      </c>
      <c r="C633">
        <v>2.2269999999999999</v>
      </c>
      <c r="D633">
        <v>0</v>
      </c>
      <c r="E633">
        <v>0</v>
      </c>
      <c r="F633">
        <v>0.372</v>
      </c>
      <c r="G633">
        <v>0</v>
      </c>
      <c r="H633">
        <v>2.5989999999999998</v>
      </c>
      <c r="I633">
        <v>0</v>
      </c>
      <c r="J633">
        <v>0</v>
      </c>
      <c r="K633">
        <v>0</v>
      </c>
      <c r="L633">
        <v>2.5990000000000002</v>
      </c>
      <c r="M633">
        <v>0</v>
      </c>
    </row>
    <row r="634" spans="1:13" x14ac:dyDescent="0.25">
      <c r="A634" t="s">
        <v>334</v>
      </c>
      <c r="B634" s="17" t="s">
        <v>107</v>
      </c>
      <c r="C634">
        <v>9.6809999999999992</v>
      </c>
      <c r="D634">
        <v>0</v>
      </c>
      <c r="E634">
        <v>0</v>
      </c>
      <c r="F634">
        <v>0</v>
      </c>
      <c r="G634">
        <v>0</v>
      </c>
      <c r="H634">
        <v>9.6809999999999992</v>
      </c>
      <c r="I634">
        <v>0</v>
      </c>
      <c r="J634">
        <v>0</v>
      </c>
      <c r="K634">
        <v>0</v>
      </c>
      <c r="L634">
        <v>9.6809999999999992</v>
      </c>
      <c r="M634">
        <v>0</v>
      </c>
    </row>
    <row r="635" spans="1:13" x14ac:dyDescent="0.25">
      <c r="A635" t="s">
        <v>574</v>
      </c>
      <c r="B635" s="17" t="s">
        <v>123</v>
      </c>
      <c r="C635">
        <v>0</v>
      </c>
      <c r="D635">
        <v>0</v>
      </c>
      <c r="E635">
        <v>0</v>
      </c>
      <c r="F635">
        <v>0</v>
      </c>
      <c r="G635">
        <v>0</v>
      </c>
      <c r="H635">
        <v>0</v>
      </c>
      <c r="I635">
        <v>0</v>
      </c>
      <c r="J635">
        <v>0</v>
      </c>
      <c r="K635">
        <v>0</v>
      </c>
      <c r="L635">
        <v>0</v>
      </c>
      <c r="M635">
        <v>0</v>
      </c>
    </row>
    <row r="636" spans="1:13" x14ac:dyDescent="0.25">
      <c r="A636" t="s">
        <v>574</v>
      </c>
      <c r="B636" t="s">
        <v>126</v>
      </c>
      <c r="C636">
        <v>0</v>
      </c>
      <c r="D636">
        <v>0</v>
      </c>
      <c r="E636">
        <v>0</v>
      </c>
      <c r="F636">
        <v>0</v>
      </c>
      <c r="G636">
        <v>0</v>
      </c>
      <c r="H636">
        <v>0</v>
      </c>
      <c r="I636">
        <v>0</v>
      </c>
      <c r="J636">
        <v>0</v>
      </c>
      <c r="K636">
        <v>0</v>
      </c>
      <c r="L636">
        <v>0</v>
      </c>
      <c r="M636">
        <v>0</v>
      </c>
    </row>
    <row r="637" spans="1:13" x14ac:dyDescent="0.25">
      <c r="A637" t="s">
        <v>574</v>
      </c>
      <c r="B637" t="s">
        <v>125</v>
      </c>
      <c r="C637">
        <v>0</v>
      </c>
      <c r="D637">
        <v>0</v>
      </c>
      <c r="E637">
        <v>0</v>
      </c>
      <c r="F637">
        <v>0</v>
      </c>
      <c r="G637">
        <v>0</v>
      </c>
      <c r="H637">
        <v>0</v>
      </c>
      <c r="I637">
        <v>0</v>
      </c>
      <c r="J637">
        <v>0</v>
      </c>
      <c r="K637">
        <v>0</v>
      </c>
      <c r="L637">
        <v>0</v>
      </c>
      <c r="M637">
        <v>0</v>
      </c>
    </row>
    <row r="638" spans="1:13" x14ac:dyDescent="0.25">
      <c r="A638" t="s">
        <v>574</v>
      </c>
      <c r="B638" t="s">
        <v>124</v>
      </c>
      <c r="C638">
        <v>0</v>
      </c>
      <c r="D638">
        <v>0</v>
      </c>
      <c r="E638">
        <v>0</v>
      </c>
      <c r="F638">
        <v>0</v>
      </c>
      <c r="G638">
        <v>0</v>
      </c>
      <c r="H638">
        <v>0</v>
      </c>
      <c r="I638">
        <v>0</v>
      </c>
      <c r="J638">
        <v>0</v>
      </c>
      <c r="K638">
        <v>0</v>
      </c>
      <c r="L638">
        <v>0</v>
      </c>
      <c r="M638">
        <v>0</v>
      </c>
    </row>
    <row r="639" spans="1:13" x14ac:dyDescent="0.25">
      <c r="A639" t="s">
        <v>574</v>
      </c>
      <c r="B639" t="s">
        <v>96</v>
      </c>
      <c r="C639">
        <v>0</v>
      </c>
      <c r="D639">
        <v>0</v>
      </c>
      <c r="E639">
        <v>0</v>
      </c>
      <c r="F639">
        <v>0</v>
      </c>
      <c r="G639">
        <v>0</v>
      </c>
      <c r="H639">
        <v>0</v>
      </c>
      <c r="I639">
        <v>0</v>
      </c>
      <c r="J639">
        <v>0</v>
      </c>
      <c r="K639">
        <v>0</v>
      </c>
      <c r="L639">
        <v>0</v>
      </c>
      <c r="M639">
        <v>0</v>
      </c>
    </row>
    <row r="640" spans="1:13" x14ac:dyDescent="0.25">
      <c r="A640" t="s">
        <v>574</v>
      </c>
      <c r="B640" t="s">
        <v>105</v>
      </c>
      <c r="C640">
        <v>0</v>
      </c>
      <c r="D640">
        <v>0</v>
      </c>
      <c r="E640">
        <v>0</v>
      </c>
      <c r="F640">
        <v>0</v>
      </c>
      <c r="G640">
        <v>0</v>
      </c>
      <c r="H640">
        <v>0</v>
      </c>
      <c r="I640">
        <v>0</v>
      </c>
      <c r="J640">
        <v>0</v>
      </c>
      <c r="K640">
        <v>0</v>
      </c>
      <c r="L640">
        <v>0</v>
      </c>
      <c r="M640">
        <v>0</v>
      </c>
    </row>
    <row r="641" spans="1:13" x14ac:dyDescent="0.25">
      <c r="A641" t="s">
        <v>574</v>
      </c>
      <c r="B641" t="s">
        <v>110</v>
      </c>
      <c r="C641">
        <v>0</v>
      </c>
      <c r="D641">
        <v>0</v>
      </c>
      <c r="E641">
        <v>0</v>
      </c>
      <c r="F641">
        <v>0</v>
      </c>
      <c r="G641">
        <v>0</v>
      </c>
      <c r="H641">
        <v>0</v>
      </c>
      <c r="I641">
        <v>0</v>
      </c>
      <c r="J641">
        <v>0</v>
      </c>
      <c r="K641">
        <v>0</v>
      </c>
      <c r="L641">
        <v>0</v>
      </c>
      <c r="M641">
        <v>0</v>
      </c>
    </row>
    <row r="642" spans="1:13" x14ac:dyDescent="0.25">
      <c r="A642" t="s">
        <v>574</v>
      </c>
      <c r="B642" t="s">
        <v>111</v>
      </c>
      <c r="C642">
        <v>0</v>
      </c>
      <c r="D642">
        <v>0</v>
      </c>
      <c r="E642">
        <v>0</v>
      </c>
      <c r="F642">
        <v>0</v>
      </c>
      <c r="G642">
        <v>0</v>
      </c>
      <c r="H642">
        <v>0</v>
      </c>
      <c r="I642">
        <v>0</v>
      </c>
      <c r="J642">
        <v>0</v>
      </c>
      <c r="K642">
        <v>0</v>
      </c>
      <c r="L642">
        <v>0</v>
      </c>
      <c r="M642">
        <v>0</v>
      </c>
    </row>
    <row r="643" spans="1:13" x14ac:dyDescent="0.25">
      <c r="A643" t="s">
        <v>574</v>
      </c>
      <c r="B643" t="s">
        <v>106</v>
      </c>
      <c r="C643">
        <v>0</v>
      </c>
      <c r="D643">
        <v>0</v>
      </c>
      <c r="E643">
        <v>0</v>
      </c>
      <c r="F643">
        <v>0</v>
      </c>
      <c r="G643">
        <v>0</v>
      </c>
      <c r="H643">
        <v>0</v>
      </c>
      <c r="I643">
        <v>0</v>
      </c>
      <c r="J643">
        <v>0</v>
      </c>
      <c r="K643">
        <v>0</v>
      </c>
      <c r="L643">
        <v>0</v>
      </c>
      <c r="M643">
        <v>0</v>
      </c>
    </row>
    <row r="644" spans="1:13" x14ac:dyDescent="0.25">
      <c r="A644" t="s">
        <v>574</v>
      </c>
      <c r="B644" t="s">
        <v>99</v>
      </c>
      <c r="C644">
        <v>0</v>
      </c>
      <c r="D644">
        <v>0</v>
      </c>
      <c r="E644">
        <v>0</v>
      </c>
      <c r="F644">
        <v>0</v>
      </c>
      <c r="G644">
        <v>0</v>
      </c>
      <c r="H644">
        <v>0</v>
      </c>
      <c r="I644">
        <v>0</v>
      </c>
      <c r="J644">
        <v>0</v>
      </c>
      <c r="K644">
        <v>0</v>
      </c>
      <c r="L644">
        <v>0</v>
      </c>
      <c r="M644">
        <v>0</v>
      </c>
    </row>
    <row r="645" spans="1:13" x14ac:dyDescent="0.25">
      <c r="A645" t="s">
        <v>574</v>
      </c>
      <c r="B645" t="s">
        <v>108</v>
      </c>
      <c r="C645">
        <v>1176</v>
      </c>
      <c r="D645">
        <v>0</v>
      </c>
      <c r="E645">
        <v>0</v>
      </c>
      <c r="F645">
        <v>0</v>
      </c>
      <c r="G645">
        <v>0</v>
      </c>
      <c r="H645">
        <v>1176</v>
      </c>
      <c r="I645">
        <v>0</v>
      </c>
      <c r="J645">
        <v>0</v>
      </c>
      <c r="K645">
        <v>0</v>
      </c>
      <c r="L645">
        <v>1176</v>
      </c>
      <c r="M645">
        <v>0</v>
      </c>
    </row>
    <row r="646" spans="1:13" x14ac:dyDescent="0.25">
      <c r="A646" t="s">
        <v>574</v>
      </c>
      <c r="B646" t="s">
        <v>234</v>
      </c>
      <c r="C646">
        <v>0</v>
      </c>
      <c r="D646">
        <v>0</v>
      </c>
      <c r="E646">
        <v>0</v>
      </c>
      <c r="F646">
        <v>0</v>
      </c>
      <c r="G646">
        <v>0</v>
      </c>
      <c r="H646">
        <v>0</v>
      </c>
      <c r="I646">
        <v>0</v>
      </c>
      <c r="J646">
        <v>0</v>
      </c>
      <c r="K646">
        <v>0</v>
      </c>
      <c r="L646">
        <v>0</v>
      </c>
      <c r="M646">
        <v>0</v>
      </c>
    </row>
    <row r="647" spans="1:13" x14ac:dyDescent="0.25">
      <c r="A647" t="s">
        <v>574</v>
      </c>
      <c r="B647" t="s">
        <v>115</v>
      </c>
      <c r="C647">
        <v>0</v>
      </c>
      <c r="D647">
        <v>0</v>
      </c>
      <c r="E647">
        <v>0</v>
      </c>
      <c r="F647">
        <v>0</v>
      </c>
      <c r="G647">
        <v>0</v>
      </c>
      <c r="H647">
        <v>0</v>
      </c>
      <c r="I647">
        <v>0</v>
      </c>
      <c r="J647">
        <v>0</v>
      </c>
      <c r="K647">
        <v>0</v>
      </c>
      <c r="L647">
        <v>0</v>
      </c>
      <c r="M647">
        <v>0</v>
      </c>
    </row>
    <row r="648" spans="1:13" x14ac:dyDescent="0.25">
      <c r="A648" t="s">
        <v>574</v>
      </c>
      <c r="B648" t="s">
        <v>117</v>
      </c>
      <c r="C648">
        <v>0</v>
      </c>
      <c r="D648">
        <v>0</v>
      </c>
      <c r="E648">
        <v>0</v>
      </c>
      <c r="F648">
        <v>0</v>
      </c>
      <c r="G648">
        <v>0</v>
      </c>
      <c r="H648">
        <v>0</v>
      </c>
      <c r="I648">
        <v>0</v>
      </c>
      <c r="J648">
        <v>0</v>
      </c>
      <c r="K648">
        <v>0</v>
      </c>
      <c r="L648">
        <v>0</v>
      </c>
      <c r="M648">
        <v>0</v>
      </c>
    </row>
    <row r="649" spans="1:13" x14ac:dyDescent="0.25">
      <c r="A649" t="s">
        <v>574</v>
      </c>
      <c r="B649" t="s">
        <v>103</v>
      </c>
      <c r="C649">
        <v>0</v>
      </c>
      <c r="D649">
        <v>0</v>
      </c>
      <c r="E649">
        <v>0</v>
      </c>
      <c r="F649">
        <v>0</v>
      </c>
      <c r="G649">
        <v>0</v>
      </c>
      <c r="H649">
        <v>0</v>
      </c>
      <c r="I649">
        <v>0</v>
      </c>
      <c r="J649">
        <v>0</v>
      </c>
      <c r="K649">
        <v>0</v>
      </c>
      <c r="L649">
        <v>0</v>
      </c>
      <c r="M649">
        <v>0</v>
      </c>
    </row>
    <row r="650" spans="1:13" x14ac:dyDescent="0.25">
      <c r="A650" t="s">
        <v>574</v>
      </c>
      <c r="B650" t="s">
        <v>328</v>
      </c>
      <c r="C650">
        <v>0</v>
      </c>
      <c r="D650">
        <v>0</v>
      </c>
      <c r="E650">
        <v>0</v>
      </c>
      <c r="F650">
        <v>0</v>
      </c>
      <c r="G650">
        <v>0</v>
      </c>
      <c r="H650">
        <v>0</v>
      </c>
      <c r="I650">
        <v>0</v>
      </c>
      <c r="J650">
        <v>0</v>
      </c>
      <c r="K650">
        <v>0</v>
      </c>
      <c r="L650">
        <v>0</v>
      </c>
      <c r="M650">
        <v>0</v>
      </c>
    </row>
    <row r="651" spans="1:13" x14ac:dyDescent="0.25">
      <c r="A651" t="s">
        <v>574</v>
      </c>
      <c r="B651" t="s">
        <v>104</v>
      </c>
      <c r="C651">
        <v>0</v>
      </c>
      <c r="D651">
        <v>0</v>
      </c>
      <c r="E651">
        <v>0</v>
      </c>
      <c r="F651">
        <v>0</v>
      </c>
      <c r="G651">
        <v>0</v>
      </c>
      <c r="H651">
        <v>0</v>
      </c>
      <c r="I651">
        <v>0</v>
      </c>
      <c r="J651">
        <v>0</v>
      </c>
      <c r="K651">
        <v>0</v>
      </c>
      <c r="L651">
        <v>0</v>
      </c>
      <c r="M651">
        <v>0</v>
      </c>
    </row>
    <row r="652" spans="1:13" x14ac:dyDescent="0.25">
      <c r="A652" t="s">
        <v>574</v>
      </c>
      <c r="B652" t="s">
        <v>558</v>
      </c>
      <c r="C652">
        <v>0</v>
      </c>
      <c r="D652">
        <v>0</v>
      </c>
      <c r="E652">
        <v>0</v>
      </c>
      <c r="F652">
        <v>0</v>
      </c>
      <c r="G652">
        <v>0</v>
      </c>
      <c r="H652">
        <v>0</v>
      </c>
      <c r="I652">
        <v>0</v>
      </c>
      <c r="J652">
        <v>0</v>
      </c>
      <c r="K652">
        <v>0</v>
      </c>
      <c r="L652">
        <v>0</v>
      </c>
      <c r="M652">
        <v>0</v>
      </c>
    </row>
    <row r="653" spans="1:13" x14ac:dyDescent="0.25">
      <c r="A653" t="s">
        <v>574</v>
      </c>
      <c r="B653" t="s">
        <v>97</v>
      </c>
      <c r="C653">
        <v>0</v>
      </c>
      <c r="D653">
        <v>0</v>
      </c>
      <c r="E653">
        <v>0</v>
      </c>
      <c r="F653">
        <v>0</v>
      </c>
      <c r="G653">
        <v>0</v>
      </c>
      <c r="H653">
        <v>0</v>
      </c>
      <c r="I653">
        <v>0</v>
      </c>
      <c r="J653">
        <v>0</v>
      </c>
      <c r="K653">
        <v>0</v>
      </c>
      <c r="L653">
        <v>0</v>
      </c>
      <c r="M653">
        <v>0</v>
      </c>
    </row>
    <row r="654" spans="1:13" x14ac:dyDescent="0.25">
      <c r="A654" t="s">
        <v>574</v>
      </c>
      <c r="B654" t="s">
        <v>109</v>
      </c>
      <c r="C654">
        <v>0</v>
      </c>
      <c r="D654">
        <v>0</v>
      </c>
      <c r="E654">
        <v>0</v>
      </c>
      <c r="F654">
        <v>0</v>
      </c>
      <c r="G654">
        <v>0</v>
      </c>
      <c r="H654">
        <v>0</v>
      </c>
      <c r="I654">
        <v>0</v>
      </c>
      <c r="J654">
        <v>0</v>
      </c>
      <c r="K654">
        <v>0</v>
      </c>
      <c r="L654">
        <v>0</v>
      </c>
      <c r="M654">
        <v>0</v>
      </c>
    </row>
    <row r="655" spans="1:13" x14ac:dyDescent="0.25">
      <c r="A655" t="s">
        <v>574</v>
      </c>
      <c r="B655" t="s">
        <v>118</v>
      </c>
      <c r="C655">
        <v>0</v>
      </c>
      <c r="D655">
        <v>0</v>
      </c>
      <c r="E655">
        <v>0</v>
      </c>
      <c r="F655">
        <v>0</v>
      </c>
      <c r="G655">
        <v>0</v>
      </c>
      <c r="H655">
        <v>0</v>
      </c>
      <c r="I655">
        <v>0</v>
      </c>
      <c r="J655">
        <v>0</v>
      </c>
      <c r="K655">
        <v>0</v>
      </c>
      <c r="L655">
        <v>0</v>
      </c>
      <c r="M655">
        <v>0</v>
      </c>
    </row>
    <row r="656" spans="1:13" x14ac:dyDescent="0.25">
      <c r="A656" t="s">
        <v>574</v>
      </c>
      <c r="B656" t="s">
        <v>121</v>
      </c>
      <c r="C656">
        <v>0</v>
      </c>
      <c r="D656">
        <v>0</v>
      </c>
      <c r="E656">
        <v>0</v>
      </c>
      <c r="F656">
        <v>0</v>
      </c>
      <c r="G656">
        <v>0</v>
      </c>
      <c r="H656">
        <v>0</v>
      </c>
      <c r="I656">
        <v>0</v>
      </c>
      <c r="J656">
        <v>0</v>
      </c>
      <c r="K656">
        <v>0</v>
      </c>
      <c r="L656">
        <v>0</v>
      </c>
      <c r="M656">
        <v>0</v>
      </c>
    </row>
    <row r="657" spans="1:13" x14ac:dyDescent="0.25">
      <c r="A657" t="s">
        <v>574</v>
      </c>
      <c r="B657" t="s">
        <v>120</v>
      </c>
      <c r="C657">
        <v>0</v>
      </c>
      <c r="D657">
        <v>0</v>
      </c>
      <c r="E657">
        <v>0</v>
      </c>
      <c r="F657">
        <v>0</v>
      </c>
      <c r="G657">
        <v>0</v>
      </c>
      <c r="H657">
        <v>0</v>
      </c>
      <c r="I657">
        <v>0</v>
      </c>
      <c r="J657">
        <v>0</v>
      </c>
      <c r="K657">
        <v>0</v>
      </c>
      <c r="L657">
        <v>0</v>
      </c>
      <c r="M657">
        <v>0</v>
      </c>
    </row>
    <row r="658" spans="1:13" x14ac:dyDescent="0.25">
      <c r="A658" t="s">
        <v>574</v>
      </c>
      <c r="B658" t="s">
        <v>119</v>
      </c>
      <c r="C658">
        <v>0</v>
      </c>
      <c r="D658">
        <v>0</v>
      </c>
      <c r="E658">
        <v>0</v>
      </c>
      <c r="F658">
        <v>0</v>
      </c>
      <c r="G658">
        <v>0</v>
      </c>
      <c r="H658">
        <v>0</v>
      </c>
      <c r="I658">
        <v>0</v>
      </c>
      <c r="J658">
        <v>0</v>
      </c>
      <c r="K658">
        <v>0</v>
      </c>
      <c r="L658">
        <v>0</v>
      </c>
      <c r="M658">
        <v>0</v>
      </c>
    </row>
    <row r="659" spans="1:13" x14ac:dyDescent="0.25">
      <c r="A659" t="s">
        <v>574</v>
      </c>
      <c r="B659" t="s">
        <v>116</v>
      </c>
      <c r="C659">
        <v>0</v>
      </c>
      <c r="D659">
        <v>0</v>
      </c>
      <c r="E659">
        <v>0</v>
      </c>
      <c r="F659">
        <v>0</v>
      </c>
      <c r="G659">
        <v>0</v>
      </c>
      <c r="H659">
        <v>0</v>
      </c>
      <c r="I659">
        <v>0</v>
      </c>
      <c r="J659">
        <v>0</v>
      </c>
      <c r="K659">
        <v>0</v>
      </c>
      <c r="L659">
        <v>0</v>
      </c>
      <c r="M659">
        <v>0</v>
      </c>
    </row>
    <row r="660" spans="1:13" x14ac:dyDescent="0.25">
      <c r="A660" t="s">
        <v>574</v>
      </c>
      <c r="B660" t="s">
        <v>113</v>
      </c>
      <c r="C660">
        <v>0</v>
      </c>
      <c r="D660">
        <v>0</v>
      </c>
      <c r="E660">
        <v>0</v>
      </c>
      <c r="F660">
        <v>0</v>
      </c>
      <c r="G660">
        <v>0</v>
      </c>
      <c r="H660">
        <v>0</v>
      </c>
      <c r="I660">
        <v>0</v>
      </c>
      <c r="J660">
        <v>0</v>
      </c>
      <c r="K660">
        <v>0</v>
      </c>
      <c r="L660">
        <v>0</v>
      </c>
      <c r="M660">
        <v>0</v>
      </c>
    </row>
    <row r="661" spans="1:13" x14ac:dyDescent="0.25">
      <c r="A661" t="s">
        <v>574</v>
      </c>
      <c r="B661" t="s">
        <v>102</v>
      </c>
      <c r="C661">
        <v>0</v>
      </c>
      <c r="D661">
        <v>0</v>
      </c>
      <c r="E661">
        <v>0</v>
      </c>
      <c r="F661">
        <v>0</v>
      </c>
      <c r="G661">
        <v>0</v>
      </c>
      <c r="H661">
        <v>0</v>
      </c>
      <c r="I661">
        <v>0</v>
      </c>
      <c r="J661">
        <v>0</v>
      </c>
      <c r="K661">
        <v>0</v>
      </c>
      <c r="L661">
        <v>0</v>
      </c>
      <c r="M661">
        <v>0</v>
      </c>
    </row>
    <row r="662" spans="1:13" x14ac:dyDescent="0.25">
      <c r="A662" t="s">
        <v>574</v>
      </c>
      <c r="B662" t="s">
        <v>101</v>
      </c>
      <c r="C662">
        <v>0</v>
      </c>
      <c r="D662">
        <v>0</v>
      </c>
      <c r="E662">
        <v>0</v>
      </c>
      <c r="F662">
        <v>0</v>
      </c>
      <c r="G662">
        <v>0</v>
      </c>
      <c r="H662">
        <v>0</v>
      </c>
      <c r="I662">
        <v>0</v>
      </c>
      <c r="J662">
        <v>0</v>
      </c>
      <c r="K662">
        <v>0</v>
      </c>
      <c r="L662">
        <v>0</v>
      </c>
      <c r="M662">
        <v>0</v>
      </c>
    </row>
    <row r="663" spans="1:13" x14ac:dyDescent="0.25">
      <c r="A663" t="s">
        <v>574</v>
      </c>
      <c r="B663" t="s">
        <v>95</v>
      </c>
      <c r="C663">
        <v>0</v>
      </c>
      <c r="D663">
        <v>0</v>
      </c>
      <c r="E663">
        <v>0</v>
      </c>
      <c r="F663">
        <v>0</v>
      </c>
      <c r="G663">
        <v>0</v>
      </c>
      <c r="H663">
        <v>0</v>
      </c>
      <c r="I663">
        <v>0</v>
      </c>
      <c r="J663">
        <v>0</v>
      </c>
      <c r="K663">
        <v>0</v>
      </c>
      <c r="L663">
        <v>0</v>
      </c>
      <c r="M663">
        <v>0</v>
      </c>
    </row>
    <row r="664" spans="1:13" x14ac:dyDescent="0.25">
      <c r="A664" t="s">
        <v>574</v>
      </c>
      <c r="B664" t="s">
        <v>98</v>
      </c>
      <c r="C664">
        <v>0</v>
      </c>
      <c r="D664">
        <v>0</v>
      </c>
      <c r="E664">
        <v>0</v>
      </c>
      <c r="F664">
        <v>0</v>
      </c>
      <c r="G664">
        <v>0</v>
      </c>
      <c r="H664">
        <v>0</v>
      </c>
      <c r="I664">
        <v>0</v>
      </c>
      <c r="J664">
        <v>0</v>
      </c>
      <c r="K664">
        <v>0</v>
      </c>
      <c r="L664">
        <v>0</v>
      </c>
      <c r="M664">
        <v>0</v>
      </c>
    </row>
    <row r="665" spans="1:13" x14ac:dyDescent="0.25">
      <c r="A665" t="s">
        <v>574</v>
      </c>
      <c r="B665" t="s">
        <v>112</v>
      </c>
      <c r="C665">
        <v>0</v>
      </c>
      <c r="D665">
        <v>0</v>
      </c>
      <c r="E665">
        <v>0</v>
      </c>
      <c r="F665">
        <v>0</v>
      </c>
      <c r="G665">
        <v>0</v>
      </c>
      <c r="H665">
        <v>0</v>
      </c>
      <c r="I665">
        <v>0</v>
      </c>
      <c r="J665">
        <v>0</v>
      </c>
      <c r="K665">
        <v>0</v>
      </c>
      <c r="L665">
        <v>0</v>
      </c>
      <c r="M665">
        <v>0</v>
      </c>
    </row>
    <row r="666" spans="1:13" x14ac:dyDescent="0.25">
      <c r="A666" t="s">
        <v>574</v>
      </c>
      <c r="B666" t="s">
        <v>807</v>
      </c>
      <c r="C666">
        <v>0</v>
      </c>
      <c r="D666">
        <v>0</v>
      </c>
      <c r="E666">
        <v>0</v>
      </c>
      <c r="F666">
        <v>0</v>
      </c>
      <c r="G666">
        <v>0</v>
      </c>
      <c r="H666">
        <v>0</v>
      </c>
      <c r="I666">
        <v>0</v>
      </c>
      <c r="J666">
        <v>0</v>
      </c>
      <c r="K666">
        <v>0</v>
      </c>
      <c r="L666">
        <v>0</v>
      </c>
      <c r="M666">
        <v>0</v>
      </c>
    </row>
    <row r="667" spans="1:13" x14ac:dyDescent="0.25">
      <c r="A667" t="s">
        <v>574</v>
      </c>
      <c r="B667" s="17" t="s">
        <v>100</v>
      </c>
      <c r="C667">
        <v>0</v>
      </c>
      <c r="D667">
        <v>0</v>
      </c>
      <c r="E667">
        <v>0</v>
      </c>
      <c r="F667">
        <v>0</v>
      </c>
      <c r="G667">
        <v>0</v>
      </c>
      <c r="H667">
        <v>0</v>
      </c>
      <c r="I667">
        <v>0</v>
      </c>
      <c r="J667">
        <v>0</v>
      </c>
      <c r="K667">
        <v>0</v>
      </c>
      <c r="L667">
        <v>0</v>
      </c>
      <c r="M667">
        <v>0</v>
      </c>
    </row>
    <row r="668" spans="1:13" x14ac:dyDescent="0.25">
      <c r="A668" t="s">
        <v>574</v>
      </c>
      <c r="B668" s="17" t="s">
        <v>114</v>
      </c>
      <c r="C668">
        <v>0</v>
      </c>
      <c r="D668">
        <v>0</v>
      </c>
      <c r="E668">
        <v>0</v>
      </c>
      <c r="F668">
        <v>0</v>
      </c>
      <c r="G668">
        <v>0</v>
      </c>
      <c r="H668">
        <v>0</v>
      </c>
      <c r="I668">
        <v>0</v>
      </c>
      <c r="J668">
        <v>0</v>
      </c>
      <c r="K668">
        <v>0</v>
      </c>
      <c r="L668">
        <v>0</v>
      </c>
      <c r="M668">
        <v>0</v>
      </c>
    </row>
    <row r="669" spans="1:13" x14ac:dyDescent="0.25">
      <c r="A669" t="s">
        <v>574</v>
      </c>
      <c r="B669" s="17" t="s">
        <v>107</v>
      </c>
      <c r="C669">
        <v>0</v>
      </c>
      <c r="D669">
        <v>0</v>
      </c>
      <c r="E669">
        <v>0</v>
      </c>
      <c r="F669">
        <v>0</v>
      </c>
      <c r="G669">
        <v>0</v>
      </c>
      <c r="H669">
        <v>0</v>
      </c>
      <c r="I669">
        <v>0</v>
      </c>
      <c r="J669">
        <v>0</v>
      </c>
      <c r="K669">
        <v>0</v>
      </c>
      <c r="L669">
        <v>0</v>
      </c>
      <c r="M669">
        <v>0</v>
      </c>
    </row>
    <row r="670" spans="1:13" x14ac:dyDescent="0.25">
      <c r="A670" t="s">
        <v>165</v>
      </c>
      <c r="B670" s="17" t="s">
        <v>123</v>
      </c>
      <c r="C670">
        <v>13.853999999999999</v>
      </c>
      <c r="D670">
        <v>0</v>
      </c>
      <c r="E670">
        <v>0</v>
      </c>
      <c r="F670">
        <v>0</v>
      </c>
      <c r="G670">
        <v>0</v>
      </c>
      <c r="H670">
        <v>13.853999999999999</v>
      </c>
      <c r="I670">
        <v>6.7729999999999997</v>
      </c>
      <c r="J670">
        <v>0</v>
      </c>
      <c r="K670">
        <v>0</v>
      </c>
      <c r="L670">
        <v>20.626999999999999</v>
      </c>
      <c r="M670">
        <v>6.7729999999999997</v>
      </c>
    </row>
    <row r="671" spans="1:13" x14ac:dyDescent="0.25">
      <c r="A671" t="s">
        <v>165</v>
      </c>
      <c r="B671" t="s">
        <v>126</v>
      </c>
      <c r="C671">
        <v>0</v>
      </c>
      <c r="D671">
        <v>1.5</v>
      </c>
      <c r="E671">
        <v>0</v>
      </c>
      <c r="F671">
        <v>0</v>
      </c>
      <c r="G671">
        <v>0</v>
      </c>
      <c r="H671">
        <v>1.5</v>
      </c>
      <c r="I671">
        <v>0</v>
      </c>
      <c r="J671">
        <v>0</v>
      </c>
      <c r="K671">
        <v>0</v>
      </c>
      <c r="L671">
        <v>1.5</v>
      </c>
      <c r="M671">
        <v>0</v>
      </c>
    </row>
    <row r="672" spans="1:13" x14ac:dyDescent="0.25">
      <c r="A672" t="s">
        <v>165</v>
      </c>
      <c r="B672" t="s">
        <v>125</v>
      </c>
      <c r="C672">
        <v>0</v>
      </c>
      <c r="D672">
        <v>0</v>
      </c>
      <c r="E672">
        <v>13.9</v>
      </c>
      <c r="F672">
        <v>0</v>
      </c>
      <c r="G672">
        <v>0</v>
      </c>
      <c r="H672">
        <v>13.9</v>
      </c>
      <c r="I672">
        <v>1.7999999999999999E-2</v>
      </c>
      <c r="J672">
        <v>0</v>
      </c>
      <c r="K672">
        <v>0</v>
      </c>
      <c r="L672">
        <v>13.917999999999999</v>
      </c>
      <c r="M672">
        <v>1.7999999999999999E-2</v>
      </c>
    </row>
    <row r="673" spans="1:13" x14ac:dyDescent="0.25">
      <c r="A673" t="s">
        <v>165</v>
      </c>
      <c r="B673" t="s">
        <v>124</v>
      </c>
      <c r="C673">
        <v>0</v>
      </c>
      <c r="D673">
        <v>0</v>
      </c>
      <c r="E673">
        <v>0</v>
      </c>
      <c r="F673">
        <v>1.5389999999999999</v>
      </c>
      <c r="G673">
        <v>0</v>
      </c>
      <c r="H673">
        <v>1.5389999999999999</v>
      </c>
      <c r="I673">
        <v>0</v>
      </c>
      <c r="J673">
        <v>0</v>
      </c>
      <c r="K673">
        <v>0</v>
      </c>
      <c r="L673">
        <v>1.5389999999999999</v>
      </c>
      <c r="M673">
        <v>0</v>
      </c>
    </row>
    <row r="674" spans="1:13" x14ac:dyDescent="0.25">
      <c r="A674" t="s">
        <v>165</v>
      </c>
      <c r="B674" t="s">
        <v>96</v>
      </c>
      <c r="C674">
        <v>7.1999999999999995E-2</v>
      </c>
      <c r="D674">
        <v>0</v>
      </c>
      <c r="E674">
        <v>173.4</v>
      </c>
      <c r="F674">
        <v>0</v>
      </c>
      <c r="G674">
        <v>0</v>
      </c>
      <c r="H674">
        <v>173.47200000000001</v>
      </c>
      <c r="I674">
        <v>6.6950000000000003</v>
      </c>
      <c r="J674">
        <v>0</v>
      </c>
      <c r="K674">
        <v>0</v>
      </c>
      <c r="L674">
        <v>180.167</v>
      </c>
      <c r="M674">
        <v>6.6950000000000003</v>
      </c>
    </row>
    <row r="675" spans="1:13" x14ac:dyDescent="0.25">
      <c r="A675" t="s">
        <v>165</v>
      </c>
      <c r="B675" t="s">
        <v>105</v>
      </c>
      <c r="C675">
        <v>108.38500000000001</v>
      </c>
      <c r="D675">
        <v>0</v>
      </c>
      <c r="E675">
        <v>8.8000000000000007</v>
      </c>
      <c r="F675">
        <v>0</v>
      </c>
      <c r="G675">
        <v>0</v>
      </c>
      <c r="H675">
        <v>117.185</v>
      </c>
      <c r="I675">
        <v>0.72499999999999998</v>
      </c>
      <c r="J675">
        <v>0</v>
      </c>
      <c r="K675">
        <v>0</v>
      </c>
      <c r="L675">
        <v>117.91</v>
      </c>
      <c r="M675">
        <v>0.72499999999999998</v>
      </c>
    </row>
    <row r="676" spans="1:13" x14ac:dyDescent="0.25">
      <c r="A676" t="s">
        <v>165</v>
      </c>
      <c r="B676" t="s">
        <v>110</v>
      </c>
      <c r="C676">
        <v>0</v>
      </c>
      <c r="D676">
        <v>11.75</v>
      </c>
      <c r="E676">
        <v>0</v>
      </c>
      <c r="F676">
        <v>0</v>
      </c>
      <c r="G676">
        <v>0</v>
      </c>
      <c r="H676">
        <v>11.75</v>
      </c>
      <c r="I676">
        <v>0</v>
      </c>
      <c r="J676">
        <v>0</v>
      </c>
      <c r="K676">
        <v>0</v>
      </c>
      <c r="L676">
        <v>11.75</v>
      </c>
      <c r="M676">
        <v>0</v>
      </c>
    </row>
    <row r="677" spans="1:13" x14ac:dyDescent="0.25">
      <c r="A677" t="s">
        <v>165</v>
      </c>
      <c r="B677" t="s">
        <v>111</v>
      </c>
      <c r="C677">
        <v>82.929000000000002</v>
      </c>
      <c r="D677">
        <v>0</v>
      </c>
      <c r="E677">
        <v>1.3</v>
      </c>
      <c r="F677">
        <v>0</v>
      </c>
      <c r="G677">
        <v>0</v>
      </c>
      <c r="H677">
        <v>84.228999999999999</v>
      </c>
      <c r="I677">
        <v>0</v>
      </c>
      <c r="J677">
        <v>0</v>
      </c>
      <c r="K677">
        <v>0</v>
      </c>
      <c r="L677">
        <v>84.228999999999999</v>
      </c>
      <c r="M677">
        <v>0</v>
      </c>
    </row>
    <row r="678" spans="1:13" x14ac:dyDescent="0.25">
      <c r="A678" t="s">
        <v>165</v>
      </c>
      <c r="B678" t="s">
        <v>106</v>
      </c>
      <c r="C678">
        <v>332.50900000000001</v>
      </c>
      <c r="D678">
        <v>0</v>
      </c>
      <c r="E678">
        <v>4.0999999999999996</v>
      </c>
      <c r="F678">
        <v>0</v>
      </c>
      <c r="G678">
        <v>0</v>
      </c>
      <c r="H678">
        <v>336.60900000000004</v>
      </c>
      <c r="I678">
        <v>1E-3</v>
      </c>
      <c r="J678">
        <v>0</v>
      </c>
      <c r="K678">
        <v>0</v>
      </c>
      <c r="L678">
        <v>336.61</v>
      </c>
      <c r="M678">
        <v>1E-3</v>
      </c>
    </row>
    <row r="679" spans="1:13" x14ac:dyDescent="0.25">
      <c r="A679" t="s">
        <v>165</v>
      </c>
      <c r="B679" t="s">
        <v>99</v>
      </c>
      <c r="C679">
        <v>7.4279999999999999</v>
      </c>
      <c r="D679">
        <v>0</v>
      </c>
      <c r="E679">
        <v>19.8</v>
      </c>
      <c r="F679">
        <v>0</v>
      </c>
      <c r="G679">
        <v>0</v>
      </c>
      <c r="H679">
        <v>27.228000000000002</v>
      </c>
      <c r="I679">
        <v>0.45800000000000002</v>
      </c>
      <c r="J679">
        <v>0</v>
      </c>
      <c r="K679">
        <v>0</v>
      </c>
      <c r="L679">
        <v>27.686</v>
      </c>
      <c r="M679">
        <v>0.45800000000000002</v>
      </c>
    </row>
    <row r="680" spans="1:13" x14ac:dyDescent="0.25">
      <c r="A680" t="s">
        <v>165</v>
      </c>
      <c r="B680" t="s">
        <v>108</v>
      </c>
      <c r="C680">
        <v>11.249000000000001</v>
      </c>
      <c r="D680">
        <v>0</v>
      </c>
      <c r="E680">
        <v>0</v>
      </c>
      <c r="F680">
        <v>0</v>
      </c>
      <c r="G680">
        <v>0</v>
      </c>
      <c r="H680">
        <v>11.249000000000001</v>
      </c>
      <c r="I680">
        <v>0</v>
      </c>
      <c r="J680">
        <v>0</v>
      </c>
      <c r="K680">
        <v>0</v>
      </c>
      <c r="L680">
        <v>11.249000000000001</v>
      </c>
      <c r="M680">
        <v>0</v>
      </c>
    </row>
    <row r="681" spans="1:13" x14ac:dyDescent="0.25">
      <c r="A681" t="s">
        <v>165</v>
      </c>
      <c r="B681" t="s">
        <v>234</v>
      </c>
      <c r="C681">
        <v>0</v>
      </c>
      <c r="D681">
        <v>0</v>
      </c>
      <c r="E681">
        <v>0</v>
      </c>
      <c r="F681">
        <v>0</v>
      </c>
      <c r="G681">
        <v>0</v>
      </c>
      <c r="H681">
        <v>0</v>
      </c>
      <c r="I681">
        <v>0</v>
      </c>
      <c r="J681">
        <v>0</v>
      </c>
      <c r="K681">
        <v>0</v>
      </c>
      <c r="L681">
        <v>0</v>
      </c>
      <c r="M681">
        <v>0</v>
      </c>
    </row>
    <row r="682" spans="1:13" x14ac:dyDescent="0.25">
      <c r="A682" t="s">
        <v>165</v>
      </c>
      <c r="B682" t="s">
        <v>115</v>
      </c>
      <c r="C682">
        <v>0.57699999999999996</v>
      </c>
      <c r="D682">
        <v>0</v>
      </c>
      <c r="E682">
        <v>0.1</v>
      </c>
      <c r="F682">
        <v>0</v>
      </c>
      <c r="G682">
        <v>0</v>
      </c>
      <c r="H682">
        <v>0.67699999999999994</v>
      </c>
      <c r="I682">
        <v>122.277</v>
      </c>
      <c r="J682">
        <v>0</v>
      </c>
      <c r="K682">
        <v>0</v>
      </c>
      <c r="L682">
        <v>122.95399999999999</v>
      </c>
      <c r="M682">
        <v>122.277</v>
      </c>
    </row>
    <row r="683" spans="1:13" x14ac:dyDescent="0.25">
      <c r="A683" t="s">
        <v>165</v>
      </c>
      <c r="B683" t="s">
        <v>117</v>
      </c>
      <c r="C683">
        <v>7.1999999999999995E-2</v>
      </c>
      <c r="D683">
        <v>0</v>
      </c>
      <c r="E683">
        <v>0</v>
      </c>
      <c r="F683">
        <v>0</v>
      </c>
      <c r="G683">
        <v>0</v>
      </c>
      <c r="H683">
        <v>7.1999999999999995E-2</v>
      </c>
      <c r="I683">
        <v>0</v>
      </c>
      <c r="J683">
        <v>0</v>
      </c>
      <c r="K683">
        <v>0</v>
      </c>
      <c r="L683">
        <v>7.1999999999999995E-2</v>
      </c>
      <c r="M683">
        <v>0</v>
      </c>
    </row>
    <row r="684" spans="1:13" x14ac:dyDescent="0.25">
      <c r="A684" t="s">
        <v>165</v>
      </c>
      <c r="B684" t="s">
        <v>103</v>
      </c>
      <c r="C684">
        <v>0</v>
      </c>
      <c r="D684">
        <v>0</v>
      </c>
      <c r="E684">
        <v>0.9</v>
      </c>
      <c r="F684">
        <v>0</v>
      </c>
      <c r="G684">
        <v>0</v>
      </c>
      <c r="H684">
        <v>0.9</v>
      </c>
      <c r="I684">
        <v>0</v>
      </c>
      <c r="J684">
        <v>0</v>
      </c>
      <c r="K684">
        <v>0</v>
      </c>
      <c r="L684">
        <v>0.9</v>
      </c>
      <c r="M684">
        <v>0</v>
      </c>
    </row>
    <row r="685" spans="1:13" x14ac:dyDescent="0.25">
      <c r="A685" t="s">
        <v>165</v>
      </c>
      <c r="B685" t="s">
        <v>328</v>
      </c>
      <c r="C685">
        <v>0</v>
      </c>
      <c r="D685">
        <v>0</v>
      </c>
      <c r="E685">
        <v>0</v>
      </c>
      <c r="F685">
        <v>0</v>
      </c>
      <c r="G685">
        <v>0</v>
      </c>
      <c r="H685">
        <v>0</v>
      </c>
      <c r="I685">
        <v>0</v>
      </c>
      <c r="J685">
        <v>0</v>
      </c>
      <c r="K685">
        <v>0</v>
      </c>
      <c r="L685">
        <v>0</v>
      </c>
      <c r="M685">
        <v>0</v>
      </c>
    </row>
    <row r="686" spans="1:13" x14ac:dyDescent="0.25">
      <c r="A686" t="s">
        <v>165</v>
      </c>
      <c r="B686" t="s">
        <v>104</v>
      </c>
      <c r="C686">
        <v>0</v>
      </c>
      <c r="D686">
        <v>0</v>
      </c>
      <c r="E686">
        <v>79.900000000000006</v>
      </c>
      <c r="F686">
        <v>0</v>
      </c>
      <c r="G686">
        <v>0</v>
      </c>
      <c r="H686">
        <v>79.900000000000006</v>
      </c>
      <c r="I686">
        <v>1.355</v>
      </c>
      <c r="J686">
        <v>0</v>
      </c>
      <c r="K686">
        <v>0</v>
      </c>
      <c r="L686">
        <v>81.254999999999995</v>
      </c>
      <c r="M686">
        <v>1.355</v>
      </c>
    </row>
    <row r="687" spans="1:13" x14ac:dyDescent="0.25">
      <c r="A687" t="s">
        <v>165</v>
      </c>
      <c r="B687" t="s">
        <v>558</v>
      </c>
      <c r="C687">
        <v>0</v>
      </c>
      <c r="D687">
        <v>0</v>
      </c>
      <c r="E687">
        <v>0</v>
      </c>
      <c r="F687">
        <v>0</v>
      </c>
      <c r="G687">
        <v>0</v>
      </c>
      <c r="H687">
        <v>0</v>
      </c>
      <c r="I687">
        <v>0</v>
      </c>
      <c r="J687">
        <v>0</v>
      </c>
      <c r="K687">
        <v>0</v>
      </c>
      <c r="L687">
        <v>0</v>
      </c>
      <c r="M687">
        <v>0</v>
      </c>
    </row>
    <row r="688" spans="1:13" x14ac:dyDescent="0.25">
      <c r="A688" t="s">
        <v>165</v>
      </c>
      <c r="B688" t="s">
        <v>97</v>
      </c>
      <c r="C688">
        <v>0</v>
      </c>
      <c r="D688">
        <v>0</v>
      </c>
      <c r="E688">
        <v>281</v>
      </c>
      <c r="F688">
        <v>0</v>
      </c>
      <c r="G688">
        <v>0</v>
      </c>
      <c r="H688">
        <v>281</v>
      </c>
      <c r="I688">
        <v>0.66700000000000004</v>
      </c>
      <c r="J688">
        <v>0</v>
      </c>
      <c r="K688">
        <v>0</v>
      </c>
      <c r="L688">
        <v>281.66699999999997</v>
      </c>
      <c r="M688">
        <v>0.66700000000000004</v>
      </c>
    </row>
    <row r="689" spans="1:13" x14ac:dyDescent="0.25">
      <c r="A689" t="s">
        <v>165</v>
      </c>
      <c r="B689" t="s">
        <v>109</v>
      </c>
      <c r="C689">
        <v>0.28799999999999998</v>
      </c>
      <c r="D689">
        <v>25.95</v>
      </c>
      <c r="E689">
        <v>16</v>
      </c>
      <c r="F689">
        <v>0</v>
      </c>
      <c r="G689">
        <v>0</v>
      </c>
      <c r="H689">
        <v>42.238</v>
      </c>
      <c r="I689">
        <v>0</v>
      </c>
      <c r="J689">
        <v>0</v>
      </c>
      <c r="K689">
        <v>0</v>
      </c>
      <c r="L689">
        <v>42.238</v>
      </c>
      <c r="M689">
        <v>0</v>
      </c>
    </row>
    <row r="690" spans="1:13" x14ac:dyDescent="0.25">
      <c r="A690" t="s">
        <v>165</v>
      </c>
      <c r="B690" t="s">
        <v>118</v>
      </c>
      <c r="C690">
        <v>1.37</v>
      </c>
      <c r="D690">
        <v>0</v>
      </c>
      <c r="E690">
        <v>0</v>
      </c>
      <c r="F690">
        <v>0</v>
      </c>
      <c r="G690">
        <v>0</v>
      </c>
      <c r="H690">
        <v>1.37</v>
      </c>
      <c r="I690">
        <v>35.856000000000002</v>
      </c>
      <c r="J690">
        <v>0</v>
      </c>
      <c r="K690">
        <v>0</v>
      </c>
      <c r="L690">
        <v>37.225999999999999</v>
      </c>
      <c r="M690">
        <v>35.856000000000002</v>
      </c>
    </row>
    <row r="691" spans="1:13" x14ac:dyDescent="0.25">
      <c r="A691" t="s">
        <v>165</v>
      </c>
      <c r="B691" t="s">
        <v>121</v>
      </c>
      <c r="C691">
        <v>0</v>
      </c>
      <c r="D691">
        <v>0</v>
      </c>
      <c r="E691">
        <v>0</v>
      </c>
      <c r="F691">
        <v>0</v>
      </c>
      <c r="G691">
        <v>0</v>
      </c>
      <c r="H691">
        <v>0</v>
      </c>
      <c r="I691">
        <v>0</v>
      </c>
      <c r="J691">
        <v>0</v>
      </c>
      <c r="K691">
        <v>0</v>
      </c>
      <c r="L691">
        <v>0</v>
      </c>
      <c r="M691">
        <v>0</v>
      </c>
    </row>
    <row r="692" spans="1:13" x14ac:dyDescent="0.25">
      <c r="A692" t="s">
        <v>165</v>
      </c>
      <c r="B692" t="s">
        <v>120</v>
      </c>
      <c r="C692">
        <v>0</v>
      </c>
      <c r="D692">
        <v>0</v>
      </c>
      <c r="E692">
        <v>6.5</v>
      </c>
      <c r="F692">
        <v>0</v>
      </c>
      <c r="G692">
        <v>0</v>
      </c>
      <c r="H692">
        <v>6.5</v>
      </c>
      <c r="I692">
        <v>0</v>
      </c>
      <c r="J692">
        <v>0</v>
      </c>
      <c r="K692">
        <v>0</v>
      </c>
      <c r="L692">
        <v>6.5</v>
      </c>
      <c r="M692">
        <v>0</v>
      </c>
    </row>
    <row r="693" spans="1:13" x14ac:dyDescent="0.25">
      <c r="A693" t="s">
        <v>165</v>
      </c>
      <c r="B693" t="s">
        <v>119</v>
      </c>
      <c r="C693">
        <v>0</v>
      </c>
      <c r="D693">
        <v>0</v>
      </c>
      <c r="E693">
        <v>0</v>
      </c>
      <c r="F693">
        <v>0</v>
      </c>
      <c r="G693">
        <v>0</v>
      </c>
      <c r="H693">
        <v>0</v>
      </c>
      <c r="I693">
        <v>0</v>
      </c>
      <c r="J693">
        <v>0</v>
      </c>
      <c r="K693">
        <v>0</v>
      </c>
      <c r="L693">
        <v>0</v>
      </c>
      <c r="M693">
        <v>0</v>
      </c>
    </row>
    <row r="694" spans="1:13" x14ac:dyDescent="0.25">
      <c r="A694" t="s">
        <v>165</v>
      </c>
      <c r="B694" t="s">
        <v>116</v>
      </c>
      <c r="C694">
        <v>4.399</v>
      </c>
      <c r="D694">
        <v>0</v>
      </c>
      <c r="E694">
        <v>0</v>
      </c>
      <c r="F694">
        <v>0</v>
      </c>
      <c r="G694">
        <v>0</v>
      </c>
      <c r="H694">
        <v>4.399</v>
      </c>
      <c r="I694">
        <v>0.187</v>
      </c>
      <c r="J694">
        <v>0</v>
      </c>
      <c r="K694">
        <v>0</v>
      </c>
      <c r="L694">
        <v>4.5860000000000003</v>
      </c>
      <c r="M694">
        <v>0.187</v>
      </c>
    </row>
    <row r="695" spans="1:13" x14ac:dyDescent="0.25">
      <c r="A695" t="s">
        <v>165</v>
      </c>
      <c r="B695" t="s">
        <v>113</v>
      </c>
      <c r="C695">
        <v>5.625</v>
      </c>
      <c r="D695">
        <v>0</v>
      </c>
      <c r="E695">
        <v>0.6</v>
      </c>
      <c r="F695">
        <v>0</v>
      </c>
      <c r="G695">
        <v>0</v>
      </c>
      <c r="H695">
        <v>6.2249999999999996</v>
      </c>
      <c r="I695">
        <v>2.33</v>
      </c>
      <c r="J695">
        <v>0</v>
      </c>
      <c r="K695">
        <v>0</v>
      </c>
      <c r="L695">
        <v>8.5549999999999997</v>
      </c>
      <c r="M695">
        <v>2.33</v>
      </c>
    </row>
    <row r="696" spans="1:13" x14ac:dyDescent="0.25">
      <c r="A696" t="s">
        <v>165</v>
      </c>
      <c r="B696" t="s">
        <v>102</v>
      </c>
      <c r="C696">
        <v>0</v>
      </c>
      <c r="D696">
        <v>0</v>
      </c>
      <c r="E696">
        <v>0</v>
      </c>
      <c r="F696">
        <v>0</v>
      </c>
      <c r="G696">
        <v>0</v>
      </c>
      <c r="H696">
        <v>0</v>
      </c>
      <c r="I696">
        <v>0.108</v>
      </c>
      <c r="J696">
        <v>0</v>
      </c>
      <c r="K696">
        <v>0</v>
      </c>
      <c r="L696">
        <v>0.108</v>
      </c>
      <c r="M696">
        <v>0.108</v>
      </c>
    </row>
    <row r="697" spans="1:13" x14ac:dyDescent="0.25">
      <c r="A697" t="s">
        <v>165</v>
      </c>
      <c r="B697" t="s">
        <v>101</v>
      </c>
      <c r="C697">
        <v>0</v>
      </c>
      <c r="D697">
        <v>0</v>
      </c>
      <c r="E697">
        <v>13.2</v>
      </c>
      <c r="F697">
        <v>0</v>
      </c>
      <c r="G697">
        <v>0</v>
      </c>
      <c r="H697">
        <v>13.2</v>
      </c>
      <c r="I697">
        <v>0</v>
      </c>
      <c r="J697">
        <v>0</v>
      </c>
      <c r="K697">
        <v>0</v>
      </c>
      <c r="L697">
        <v>13.2</v>
      </c>
      <c r="M697">
        <v>0</v>
      </c>
    </row>
    <row r="698" spans="1:13" x14ac:dyDescent="0.25">
      <c r="A698" t="s">
        <v>165</v>
      </c>
      <c r="B698" t="s">
        <v>95</v>
      </c>
      <c r="C698">
        <v>47.81</v>
      </c>
      <c r="D698">
        <v>0</v>
      </c>
      <c r="E698">
        <v>868.8</v>
      </c>
      <c r="F698">
        <v>0</v>
      </c>
      <c r="G698">
        <v>0</v>
      </c>
      <c r="H698">
        <v>916.6099999999999</v>
      </c>
      <c r="I698">
        <v>54.579000000000001</v>
      </c>
      <c r="J698">
        <v>0</v>
      </c>
      <c r="K698">
        <v>0</v>
      </c>
      <c r="L698">
        <v>971.18899999999996</v>
      </c>
      <c r="M698">
        <v>54.579000000000001</v>
      </c>
    </row>
    <row r="699" spans="1:13" x14ac:dyDescent="0.25">
      <c r="A699" t="s">
        <v>165</v>
      </c>
      <c r="B699" t="s">
        <v>98</v>
      </c>
      <c r="C699">
        <v>1.9470000000000001</v>
      </c>
      <c r="D699">
        <v>0</v>
      </c>
      <c r="E699">
        <v>500.3</v>
      </c>
      <c r="F699">
        <v>0</v>
      </c>
      <c r="G699">
        <v>0</v>
      </c>
      <c r="H699">
        <v>502.24700000000001</v>
      </c>
      <c r="I699">
        <v>2.875</v>
      </c>
      <c r="J699">
        <v>0</v>
      </c>
      <c r="K699">
        <v>0</v>
      </c>
      <c r="L699">
        <v>505.12200000000001</v>
      </c>
      <c r="M699">
        <v>2.875</v>
      </c>
    </row>
    <row r="700" spans="1:13" x14ac:dyDescent="0.25">
      <c r="A700" t="s">
        <v>165</v>
      </c>
      <c r="B700" t="s">
        <v>112</v>
      </c>
      <c r="C700">
        <v>0.64900000000000002</v>
      </c>
      <c r="D700">
        <v>0</v>
      </c>
      <c r="E700">
        <v>0</v>
      </c>
      <c r="F700">
        <v>0</v>
      </c>
      <c r="G700">
        <v>0</v>
      </c>
      <c r="H700">
        <v>0.64900000000000002</v>
      </c>
      <c r="I700">
        <v>0</v>
      </c>
      <c r="J700">
        <v>0</v>
      </c>
      <c r="K700">
        <v>0</v>
      </c>
      <c r="L700">
        <v>0.64900000000000002</v>
      </c>
      <c r="M700">
        <v>0</v>
      </c>
    </row>
    <row r="701" spans="1:13" x14ac:dyDescent="0.25">
      <c r="A701" t="s">
        <v>165</v>
      </c>
      <c r="B701" t="s">
        <v>807</v>
      </c>
      <c r="C701">
        <v>0</v>
      </c>
      <c r="D701">
        <v>0</v>
      </c>
      <c r="E701">
        <v>0</v>
      </c>
      <c r="F701">
        <v>0</v>
      </c>
      <c r="G701">
        <v>0</v>
      </c>
      <c r="H701">
        <v>0</v>
      </c>
      <c r="I701">
        <v>0</v>
      </c>
      <c r="J701">
        <v>0</v>
      </c>
      <c r="K701">
        <v>0</v>
      </c>
      <c r="L701">
        <v>0</v>
      </c>
      <c r="M701">
        <v>0</v>
      </c>
    </row>
    <row r="702" spans="1:13" x14ac:dyDescent="0.25">
      <c r="A702" t="s">
        <v>165</v>
      </c>
      <c r="B702" s="17" t="s">
        <v>100</v>
      </c>
      <c r="C702">
        <v>0.86499999999999999</v>
      </c>
      <c r="D702">
        <v>0</v>
      </c>
      <c r="E702">
        <v>10.8</v>
      </c>
      <c r="F702">
        <v>0</v>
      </c>
      <c r="G702">
        <v>0</v>
      </c>
      <c r="H702">
        <v>11.665000000000001</v>
      </c>
      <c r="I702">
        <v>0</v>
      </c>
      <c r="J702">
        <v>0</v>
      </c>
      <c r="K702">
        <v>0</v>
      </c>
      <c r="L702">
        <v>11.664999999999999</v>
      </c>
      <c r="M702">
        <v>0</v>
      </c>
    </row>
    <row r="703" spans="1:13" x14ac:dyDescent="0.25">
      <c r="A703" t="s">
        <v>165</v>
      </c>
      <c r="B703" s="17" t="s">
        <v>114</v>
      </c>
      <c r="C703">
        <v>0</v>
      </c>
      <c r="D703">
        <v>0</v>
      </c>
      <c r="E703">
        <v>0</v>
      </c>
      <c r="F703">
        <v>0</v>
      </c>
      <c r="G703">
        <v>0</v>
      </c>
      <c r="H703">
        <v>0</v>
      </c>
      <c r="I703">
        <v>0</v>
      </c>
      <c r="J703">
        <v>0</v>
      </c>
      <c r="K703">
        <v>0</v>
      </c>
      <c r="L703">
        <v>0</v>
      </c>
      <c r="M703">
        <v>0</v>
      </c>
    </row>
    <row r="704" spans="1:13" x14ac:dyDescent="0.25">
      <c r="A704" t="s">
        <v>165</v>
      </c>
      <c r="B704" s="17" t="s">
        <v>107</v>
      </c>
      <c r="C704">
        <v>21.706</v>
      </c>
      <c r="D704">
        <v>0</v>
      </c>
      <c r="E704">
        <v>0.2</v>
      </c>
      <c r="F704">
        <v>0</v>
      </c>
      <c r="G704">
        <v>0</v>
      </c>
      <c r="H704">
        <v>21.905999999999999</v>
      </c>
      <c r="I704">
        <v>0.19800000000000001</v>
      </c>
      <c r="J704">
        <v>0</v>
      </c>
      <c r="K704">
        <v>0</v>
      </c>
      <c r="L704">
        <v>22.103999999999999</v>
      </c>
      <c r="M704">
        <v>0.19800000000000001</v>
      </c>
    </row>
    <row r="705" spans="1:13" x14ac:dyDescent="0.25">
      <c r="A705" t="s">
        <v>167</v>
      </c>
      <c r="B705" s="17" t="s">
        <v>123</v>
      </c>
      <c r="C705">
        <v>0</v>
      </c>
      <c r="D705">
        <v>0</v>
      </c>
      <c r="E705">
        <v>0</v>
      </c>
      <c r="F705">
        <v>0</v>
      </c>
      <c r="G705">
        <v>0</v>
      </c>
      <c r="H705">
        <v>0</v>
      </c>
      <c r="I705">
        <v>0</v>
      </c>
      <c r="J705">
        <v>0</v>
      </c>
      <c r="K705">
        <v>0</v>
      </c>
      <c r="L705">
        <v>0</v>
      </c>
      <c r="M705">
        <v>0</v>
      </c>
    </row>
    <row r="706" spans="1:13" x14ac:dyDescent="0.25">
      <c r="A706" t="s">
        <v>167</v>
      </c>
      <c r="B706" t="s">
        <v>126</v>
      </c>
      <c r="C706">
        <v>0</v>
      </c>
      <c r="D706">
        <v>0</v>
      </c>
      <c r="E706">
        <v>0</v>
      </c>
      <c r="F706">
        <v>0</v>
      </c>
      <c r="G706">
        <v>0</v>
      </c>
      <c r="H706">
        <v>0</v>
      </c>
      <c r="I706">
        <v>0</v>
      </c>
      <c r="J706">
        <v>0</v>
      </c>
      <c r="K706">
        <v>0</v>
      </c>
      <c r="L706">
        <v>0</v>
      </c>
      <c r="M706">
        <v>0</v>
      </c>
    </row>
    <row r="707" spans="1:13" x14ac:dyDescent="0.25">
      <c r="A707" t="s">
        <v>167</v>
      </c>
      <c r="B707" t="s">
        <v>125</v>
      </c>
      <c r="C707">
        <v>0</v>
      </c>
      <c r="D707">
        <v>0</v>
      </c>
      <c r="E707">
        <v>0</v>
      </c>
      <c r="F707">
        <v>0</v>
      </c>
      <c r="G707">
        <v>0</v>
      </c>
      <c r="H707">
        <v>0</v>
      </c>
      <c r="I707">
        <v>0</v>
      </c>
      <c r="J707">
        <v>0</v>
      </c>
      <c r="K707">
        <v>0</v>
      </c>
      <c r="L707">
        <v>0</v>
      </c>
      <c r="M707">
        <v>0</v>
      </c>
    </row>
    <row r="708" spans="1:13" x14ac:dyDescent="0.25">
      <c r="A708" t="s">
        <v>167</v>
      </c>
      <c r="B708" t="s">
        <v>124</v>
      </c>
      <c r="C708">
        <v>0</v>
      </c>
      <c r="D708">
        <v>0</v>
      </c>
      <c r="E708">
        <v>0</v>
      </c>
      <c r="F708">
        <v>0</v>
      </c>
      <c r="G708">
        <v>0</v>
      </c>
      <c r="H708">
        <v>0</v>
      </c>
      <c r="I708">
        <v>0</v>
      </c>
      <c r="J708">
        <v>0</v>
      </c>
      <c r="K708">
        <v>0</v>
      </c>
      <c r="L708">
        <v>0</v>
      </c>
      <c r="M708">
        <v>0</v>
      </c>
    </row>
    <row r="709" spans="1:13" x14ac:dyDescent="0.25">
      <c r="A709" t="s">
        <v>167</v>
      </c>
      <c r="B709" t="s">
        <v>96</v>
      </c>
      <c r="C709">
        <v>0.38400000000000001</v>
      </c>
      <c r="D709">
        <v>0</v>
      </c>
      <c r="E709">
        <v>0.8</v>
      </c>
      <c r="F709">
        <v>0</v>
      </c>
      <c r="G709">
        <v>0</v>
      </c>
      <c r="H709">
        <v>1.1840000000000002</v>
      </c>
      <c r="I709">
        <v>2.3E-2</v>
      </c>
      <c r="J709">
        <v>0</v>
      </c>
      <c r="K709">
        <v>0</v>
      </c>
      <c r="L709">
        <v>1.2070000000000001</v>
      </c>
      <c r="M709">
        <v>2.3E-2</v>
      </c>
    </row>
    <row r="710" spans="1:13" x14ac:dyDescent="0.25">
      <c r="A710" t="s">
        <v>167</v>
      </c>
      <c r="B710" t="s">
        <v>105</v>
      </c>
      <c r="C710">
        <v>3.8079999999999998</v>
      </c>
      <c r="D710">
        <v>0</v>
      </c>
      <c r="E710">
        <v>0.4</v>
      </c>
      <c r="F710">
        <v>0</v>
      </c>
      <c r="G710">
        <v>0</v>
      </c>
      <c r="H710">
        <v>4.2080000000000002</v>
      </c>
      <c r="I710">
        <v>0</v>
      </c>
      <c r="J710">
        <v>0</v>
      </c>
      <c r="K710">
        <v>0</v>
      </c>
      <c r="L710">
        <v>4.2080000000000002</v>
      </c>
      <c r="M710">
        <v>0</v>
      </c>
    </row>
    <row r="711" spans="1:13" x14ac:dyDescent="0.25">
      <c r="A711" t="s">
        <v>167</v>
      </c>
      <c r="B711" t="s">
        <v>110</v>
      </c>
      <c r="C711">
        <v>0</v>
      </c>
      <c r="D711">
        <v>0</v>
      </c>
      <c r="E711">
        <v>0</v>
      </c>
      <c r="F711">
        <v>0</v>
      </c>
      <c r="G711">
        <v>0</v>
      </c>
      <c r="H711">
        <v>0</v>
      </c>
      <c r="I711">
        <v>0</v>
      </c>
      <c r="J711">
        <v>0</v>
      </c>
      <c r="K711">
        <v>0</v>
      </c>
      <c r="L711">
        <v>0</v>
      </c>
      <c r="M711">
        <v>0</v>
      </c>
    </row>
    <row r="712" spans="1:13" x14ac:dyDescent="0.25">
      <c r="A712" t="s">
        <v>167</v>
      </c>
      <c r="B712" t="s">
        <v>111</v>
      </c>
      <c r="C712">
        <v>1.123</v>
      </c>
      <c r="D712">
        <v>0</v>
      </c>
      <c r="E712">
        <v>0</v>
      </c>
      <c r="F712">
        <v>0</v>
      </c>
      <c r="G712">
        <v>0</v>
      </c>
      <c r="H712">
        <v>1.123</v>
      </c>
      <c r="I712">
        <v>0</v>
      </c>
      <c r="J712">
        <v>0</v>
      </c>
      <c r="K712">
        <v>0</v>
      </c>
      <c r="L712">
        <v>1.123</v>
      </c>
      <c r="M712">
        <v>0</v>
      </c>
    </row>
    <row r="713" spans="1:13" x14ac:dyDescent="0.25">
      <c r="A713" t="s">
        <v>167</v>
      </c>
      <c r="B713" t="s">
        <v>106</v>
      </c>
      <c r="C713">
        <v>5.835</v>
      </c>
      <c r="D713">
        <v>0</v>
      </c>
      <c r="E713">
        <v>0.5</v>
      </c>
      <c r="F713">
        <v>0</v>
      </c>
      <c r="G713">
        <v>0</v>
      </c>
      <c r="H713">
        <v>6.335</v>
      </c>
      <c r="I713">
        <v>0</v>
      </c>
      <c r="J713">
        <v>0</v>
      </c>
      <c r="K713">
        <v>0</v>
      </c>
      <c r="L713">
        <v>6.335</v>
      </c>
      <c r="M713">
        <v>0</v>
      </c>
    </row>
    <row r="714" spans="1:13" x14ac:dyDescent="0.25">
      <c r="A714" t="s">
        <v>167</v>
      </c>
      <c r="B714" t="s">
        <v>99</v>
      </c>
      <c r="C714">
        <v>0</v>
      </c>
      <c r="D714">
        <v>0</v>
      </c>
      <c r="E714">
        <v>0</v>
      </c>
      <c r="F714">
        <v>0</v>
      </c>
      <c r="G714">
        <v>0</v>
      </c>
      <c r="H714">
        <v>0</v>
      </c>
      <c r="I714">
        <v>0</v>
      </c>
      <c r="J714">
        <v>0</v>
      </c>
      <c r="K714">
        <v>0</v>
      </c>
      <c r="L714">
        <v>0</v>
      </c>
      <c r="M714">
        <v>0</v>
      </c>
    </row>
    <row r="715" spans="1:13" x14ac:dyDescent="0.25">
      <c r="A715" t="s">
        <v>167</v>
      </c>
      <c r="B715" t="s">
        <v>108</v>
      </c>
      <c r="C715">
        <v>75.686999999999998</v>
      </c>
      <c r="D715">
        <v>0</v>
      </c>
      <c r="E715">
        <v>0</v>
      </c>
      <c r="F715">
        <v>0</v>
      </c>
      <c r="G715">
        <v>-80</v>
      </c>
      <c r="H715">
        <v>-4.3130000000000024</v>
      </c>
      <c r="I715">
        <v>0</v>
      </c>
      <c r="J715">
        <v>0</v>
      </c>
      <c r="K715">
        <v>0</v>
      </c>
      <c r="L715">
        <v>-4.3129999999999997</v>
      </c>
      <c r="M715">
        <v>0</v>
      </c>
    </row>
    <row r="716" spans="1:13" x14ac:dyDescent="0.25">
      <c r="A716" t="s">
        <v>167</v>
      </c>
      <c r="B716" t="s">
        <v>234</v>
      </c>
      <c r="C716">
        <v>0</v>
      </c>
      <c r="D716">
        <v>0</v>
      </c>
      <c r="E716">
        <v>0</v>
      </c>
      <c r="F716">
        <v>0</v>
      </c>
      <c r="G716">
        <v>0</v>
      </c>
      <c r="H716">
        <v>0</v>
      </c>
      <c r="I716">
        <v>0</v>
      </c>
      <c r="J716">
        <v>0</v>
      </c>
      <c r="K716">
        <v>0</v>
      </c>
      <c r="L716">
        <v>0</v>
      </c>
      <c r="M716">
        <v>0</v>
      </c>
    </row>
    <row r="717" spans="1:13" x14ac:dyDescent="0.25">
      <c r="A717" t="s">
        <v>167</v>
      </c>
      <c r="B717" t="s">
        <v>115</v>
      </c>
      <c r="C717">
        <v>0.247</v>
      </c>
      <c r="D717">
        <v>0</v>
      </c>
      <c r="E717">
        <v>0</v>
      </c>
      <c r="F717">
        <v>0</v>
      </c>
      <c r="G717">
        <v>0</v>
      </c>
      <c r="H717">
        <v>0.247</v>
      </c>
      <c r="I717">
        <v>0</v>
      </c>
      <c r="J717">
        <v>0</v>
      </c>
      <c r="K717">
        <v>0</v>
      </c>
      <c r="L717">
        <v>0.247</v>
      </c>
      <c r="M717">
        <v>0</v>
      </c>
    </row>
    <row r="718" spans="1:13" x14ac:dyDescent="0.25">
      <c r="A718" t="s">
        <v>167</v>
      </c>
      <c r="B718" t="s">
        <v>117</v>
      </c>
      <c r="C718">
        <v>0</v>
      </c>
      <c r="D718">
        <v>0</v>
      </c>
      <c r="E718">
        <v>0</v>
      </c>
      <c r="F718">
        <v>0</v>
      </c>
      <c r="G718">
        <v>0</v>
      </c>
      <c r="H718">
        <v>0</v>
      </c>
      <c r="I718">
        <v>0</v>
      </c>
      <c r="J718">
        <v>0</v>
      </c>
      <c r="K718">
        <v>0</v>
      </c>
      <c r="L718">
        <v>0</v>
      </c>
      <c r="M718">
        <v>0</v>
      </c>
    </row>
    <row r="719" spans="1:13" x14ac:dyDescent="0.25">
      <c r="A719" t="s">
        <v>167</v>
      </c>
      <c r="B719" t="s">
        <v>103</v>
      </c>
      <c r="C719">
        <v>0</v>
      </c>
      <c r="D719">
        <v>0</v>
      </c>
      <c r="E719">
        <v>0.9</v>
      </c>
      <c r="F719">
        <v>0</v>
      </c>
      <c r="G719">
        <v>0</v>
      </c>
      <c r="H719">
        <v>0.9</v>
      </c>
      <c r="I719">
        <v>0</v>
      </c>
      <c r="J719">
        <v>0</v>
      </c>
      <c r="K719">
        <v>0</v>
      </c>
      <c r="L719">
        <v>0.9</v>
      </c>
      <c r="M719">
        <v>0</v>
      </c>
    </row>
    <row r="720" spans="1:13" x14ac:dyDescent="0.25">
      <c r="A720" t="s">
        <v>167</v>
      </c>
      <c r="B720" t="s">
        <v>328</v>
      </c>
      <c r="C720">
        <v>0</v>
      </c>
      <c r="D720">
        <v>0</v>
      </c>
      <c r="E720">
        <v>0</v>
      </c>
      <c r="F720">
        <v>0</v>
      </c>
      <c r="G720">
        <v>0</v>
      </c>
      <c r="H720">
        <v>0</v>
      </c>
      <c r="I720">
        <v>0</v>
      </c>
      <c r="J720">
        <v>0</v>
      </c>
      <c r="K720">
        <v>0</v>
      </c>
      <c r="L720">
        <v>0</v>
      </c>
      <c r="M720">
        <v>0</v>
      </c>
    </row>
    <row r="721" spans="1:13" x14ac:dyDescent="0.25">
      <c r="A721" t="s">
        <v>167</v>
      </c>
      <c r="B721" t="s">
        <v>104</v>
      </c>
      <c r="C721">
        <v>0</v>
      </c>
      <c r="D721">
        <v>0</v>
      </c>
      <c r="E721">
        <v>0</v>
      </c>
      <c r="F721">
        <v>0</v>
      </c>
      <c r="G721">
        <v>0</v>
      </c>
      <c r="H721">
        <v>0</v>
      </c>
      <c r="I721">
        <v>0</v>
      </c>
      <c r="J721">
        <v>0</v>
      </c>
      <c r="K721">
        <v>0</v>
      </c>
      <c r="L721">
        <v>0</v>
      </c>
      <c r="M721">
        <v>0</v>
      </c>
    </row>
    <row r="722" spans="1:13" x14ac:dyDescent="0.25">
      <c r="A722" t="s">
        <v>167</v>
      </c>
      <c r="B722" t="s">
        <v>558</v>
      </c>
      <c r="C722">
        <v>0</v>
      </c>
      <c r="D722">
        <v>0</v>
      </c>
      <c r="E722">
        <v>0</v>
      </c>
      <c r="F722">
        <v>0</v>
      </c>
      <c r="G722">
        <v>0</v>
      </c>
      <c r="H722">
        <v>0</v>
      </c>
      <c r="I722">
        <v>0</v>
      </c>
      <c r="J722">
        <v>0</v>
      </c>
      <c r="K722">
        <v>0</v>
      </c>
      <c r="L722">
        <v>0</v>
      </c>
      <c r="M722">
        <v>0</v>
      </c>
    </row>
    <row r="723" spans="1:13" x14ac:dyDescent="0.25">
      <c r="A723" t="s">
        <v>167</v>
      </c>
      <c r="B723" t="s">
        <v>97</v>
      </c>
      <c r="C723">
        <v>0</v>
      </c>
      <c r="D723">
        <v>0</v>
      </c>
      <c r="E723">
        <v>3.7</v>
      </c>
      <c r="F723">
        <v>0</v>
      </c>
      <c r="G723">
        <v>0</v>
      </c>
      <c r="H723">
        <v>3.7</v>
      </c>
      <c r="I723">
        <v>0</v>
      </c>
      <c r="J723">
        <v>0</v>
      </c>
      <c r="K723">
        <v>0</v>
      </c>
      <c r="L723">
        <v>3.7</v>
      </c>
      <c r="M723">
        <v>0</v>
      </c>
    </row>
    <row r="724" spans="1:13" x14ac:dyDescent="0.25">
      <c r="A724" t="s">
        <v>167</v>
      </c>
      <c r="B724" t="s">
        <v>109</v>
      </c>
      <c r="C724">
        <v>0</v>
      </c>
      <c r="D724">
        <v>0</v>
      </c>
      <c r="E724">
        <v>0</v>
      </c>
      <c r="F724">
        <v>0</v>
      </c>
      <c r="G724">
        <v>0</v>
      </c>
      <c r="H724">
        <v>0</v>
      </c>
      <c r="I724">
        <v>0</v>
      </c>
      <c r="J724">
        <v>0</v>
      </c>
      <c r="K724">
        <v>0</v>
      </c>
      <c r="L724">
        <v>0</v>
      </c>
      <c r="M724">
        <v>0</v>
      </c>
    </row>
    <row r="725" spans="1:13" x14ac:dyDescent="0.25">
      <c r="A725" t="s">
        <v>167</v>
      </c>
      <c r="B725" t="s">
        <v>118</v>
      </c>
      <c r="C725">
        <v>0</v>
      </c>
      <c r="D725">
        <v>0</v>
      </c>
      <c r="E725">
        <v>0</v>
      </c>
      <c r="F725">
        <v>0</v>
      </c>
      <c r="G725">
        <v>0</v>
      </c>
      <c r="H725">
        <v>0</v>
      </c>
      <c r="I725">
        <v>0</v>
      </c>
      <c r="J725">
        <v>0</v>
      </c>
      <c r="K725">
        <v>0</v>
      </c>
      <c r="L725">
        <v>0</v>
      </c>
      <c r="M725">
        <v>0</v>
      </c>
    </row>
    <row r="726" spans="1:13" x14ac:dyDescent="0.25">
      <c r="A726" t="s">
        <v>167</v>
      </c>
      <c r="B726" t="s">
        <v>121</v>
      </c>
      <c r="C726">
        <v>0</v>
      </c>
      <c r="D726">
        <v>0</v>
      </c>
      <c r="E726">
        <v>0</v>
      </c>
      <c r="F726">
        <v>0</v>
      </c>
      <c r="G726">
        <v>0</v>
      </c>
      <c r="H726">
        <v>0</v>
      </c>
      <c r="I726">
        <v>0</v>
      </c>
      <c r="J726">
        <v>0</v>
      </c>
      <c r="K726">
        <v>0</v>
      </c>
      <c r="L726">
        <v>0</v>
      </c>
      <c r="M726">
        <v>0</v>
      </c>
    </row>
    <row r="727" spans="1:13" x14ac:dyDescent="0.25">
      <c r="A727" t="s">
        <v>167</v>
      </c>
      <c r="B727" t="s">
        <v>120</v>
      </c>
      <c r="C727">
        <v>0</v>
      </c>
      <c r="D727">
        <v>0</v>
      </c>
      <c r="E727">
        <v>0</v>
      </c>
      <c r="F727">
        <v>0</v>
      </c>
      <c r="G727">
        <v>0</v>
      </c>
      <c r="H727">
        <v>0</v>
      </c>
      <c r="I727">
        <v>0</v>
      </c>
      <c r="J727">
        <v>0</v>
      </c>
      <c r="K727">
        <v>0</v>
      </c>
      <c r="L727">
        <v>0</v>
      </c>
      <c r="M727">
        <v>0</v>
      </c>
    </row>
    <row r="728" spans="1:13" x14ac:dyDescent="0.25">
      <c r="A728" t="s">
        <v>167</v>
      </c>
      <c r="B728" t="s">
        <v>119</v>
      </c>
      <c r="C728">
        <v>0</v>
      </c>
      <c r="D728">
        <v>0</v>
      </c>
      <c r="E728">
        <v>0</v>
      </c>
      <c r="F728">
        <v>0</v>
      </c>
      <c r="G728">
        <v>0</v>
      </c>
      <c r="H728">
        <v>0</v>
      </c>
      <c r="I728">
        <v>0</v>
      </c>
      <c r="J728">
        <v>0</v>
      </c>
      <c r="K728">
        <v>0</v>
      </c>
      <c r="L728">
        <v>0</v>
      </c>
      <c r="M728">
        <v>0</v>
      </c>
    </row>
    <row r="729" spans="1:13" x14ac:dyDescent="0.25">
      <c r="A729" t="s">
        <v>167</v>
      </c>
      <c r="B729" t="s">
        <v>116</v>
      </c>
      <c r="C729">
        <v>0</v>
      </c>
      <c r="D729">
        <v>0</v>
      </c>
      <c r="E729">
        <v>0</v>
      </c>
      <c r="F729">
        <v>0</v>
      </c>
      <c r="G729">
        <v>0</v>
      </c>
      <c r="H729">
        <v>0</v>
      </c>
      <c r="I729">
        <v>0</v>
      </c>
      <c r="J729">
        <v>0</v>
      </c>
      <c r="K729">
        <v>0</v>
      </c>
      <c r="L729">
        <v>0</v>
      </c>
      <c r="M729">
        <v>0</v>
      </c>
    </row>
    <row r="730" spans="1:13" x14ac:dyDescent="0.25">
      <c r="A730" t="s">
        <v>167</v>
      </c>
      <c r="B730" t="s">
        <v>113</v>
      </c>
      <c r="C730">
        <v>0</v>
      </c>
      <c r="D730">
        <v>0</v>
      </c>
      <c r="E730">
        <v>0</v>
      </c>
      <c r="F730">
        <v>0</v>
      </c>
      <c r="G730">
        <v>0</v>
      </c>
      <c r="H730">
        <v>0</v>
      </c>
      <c r="I730">
        <v>0</v>
      </c>
      <c r="J730">
        <v>0</v>
      </c>
      <c r="K730">
        <v>0</v>
      </c>
      <c r="L730">
        <v>0</v>
      </c>
      <c r="M730">
        <v>0</v>
      </c>
    </row>
    <row r="731" spans="1:13" x14ac:dyDescent="0.25">
      <c r="A731" t="s">
        <v>167</v>
      </c>
      <c r="B731" t="s">
        <v>102</v>
      </c>
      <c r="C731">
        <v>0</v>
      </c>
      <c r="D731">
        <v>0</v>
      </c>
      <c r="E731">
        <v>0</v>
      </c>
      <c r="F731">
        <v>0</v>
      </c>
      <c r="G731">
        <v>0</v>
      </c>
      <c r="H731">
        <v>0</v>
      </c>
      <c r="I731">
        <v>0</v>
      </c>
      <c r="J731">
        <v>0</v>
      </c>
      <c r="K731">
        <v>0</v>
      </c>
      <c r="L731">
        <v>0</v>
      </c>
      <c r="M731">
        <v>0</v>
      </c>
    </row>
    <row r="732" spans="1:13" x14ac:dyDescent="0.25">
      <c r="A732" t="s">
        <v>167</v>
      </c>
      <c r="B732" t="s">
        <v>101</v>
      </c>
      <c r="C732">
        <v>0</v>
      </c>
      <c r="D732">
        <v>0</v>
      </c>
      <c r="E732">
        <v>0</v>
      </c>
      <c r="F732">
        <v>0</v>
      </c>
      <c r="G732">
        <v>0</v>
      </c>
      <c r="H732">
        <v>0</v>
      </c>
      <c r="I732">
        <v>0</v>
      </c>
      <c r="J732">
        <v>0</v>
      </c>
      <c r="K732">
        <v>0</v>
      </c>
      <c r="L732">
        <v>0</v>
      </c>
      <c r="M732">
        <v>0</v>
      </c>
    </row>
    <row r="733" spans="1:13" x14ac:dyDescent="0.25">
      <c r="A733" t="s">
        <v>167</v>
      </c>
      <c r="B733" t="s">
        <v>95</v>
      </c>
      <c r="C733">
        <v>0</v>
      </c>
      <c r="D733">
        <v>0</v>
      </c>
      <c r="E733">
        <v>165.4</v>
      </c>
      <c r="F733">
        <v>0</v>
      </c>
      <c r="G733">
        <v>0</v>
      </c>
      <c r="H733">
        <v>165.4</v>
      </c>
      <c r="I733">
        <v>46.305</v>
      </c>
      <c r="J733">
        <v>0</v>
      </c>
      <c r="K733">
        <v>0</v>
      </c>
      <c r="L733">
        <v>211.70500000000001</v>
      </c>
      <c r="M733">
        <v>46.305</v>
      </c>
    </row>
    <row r="734" spans="1:13" x14ac:dyDescent="0.25">
      <c r="A734" t="s">
        <v>167</v>
      </c>
      <c r="B734" t="s">
        <v>98</v>
      </c>
      <c r="C734">
        <v>0</v>
      </c>
      <c r="D734">
        <v>0</v>
      </c>
      <c r="E734">
        <v>12.2</v>
      </c>
      <c r="F734">
        <v>0</v>
      </c>
      <c r="G734">
        <v>0</v>
      </c>
      <c r="H734">
        <v>12.2</v>
      </c>
      <c r="I734">
        <v>0</v>
      </c>
      <c r="J734">
        <v>0</v>
      </c>
      <c r="K734">
        <v>0</v>
      </c>
      <c r="L734">
        <v>12.2</v>
      </c>
      <c r="M734">
        <v>0</v>
      </c>
    </row>
    <row r="735" spans="1:13" x14ac:dyDescent="0.25">
      <c r="A735" t="s">
        <v>167</v>
      </c>
      <c r="B735" t="s">
        <v>112</v>
      </c>
      <c r="C735">
        <v>0</v>
      </c>
      <c r="D735">
        <v>0</v>
      </c>
      <c r="E735">
        <v>0</v>
      </c>
      <c r="F735">
        <v>0</v>
      </c>
      <c r="G735">
        <v>0</v>
      </c>
      <c r="H735">
        <v>0</v>
      </c>
      <c r="I735">
        <v>0</v>
      </c>
      <c r="J735">
        <v>0</v>
      </c>
      <c r="K735">
        <v>0</v>
      </c>
      <c r="L735">
        <v>0</v>
      </c>
      <c r="M735">
        <v>0</v>
      </c>
    </row>
    <row r="736" spans="1:13" x14ac:dyDescent="0.25">
      <c r="A736" t="s">
        <v>167</v>
      </c>
      <c r="B736" t="s">
        <v>807</v>
      </c>
      <c r="C736">
        <v>0</v>
      </c>
      <c r="D736">
        <v>0</v>
      </c>
      <c r="E736">
        <v>0</v>
      </c>
      <c r="F736">
        <v>0</v>
      </c>
      <c r="G736">
        <v>0</v>
      </c>
      <c r="H736">
        <v>0</v>
      </c>
      <c r="I736">
        <v>0</v>
      </c>
      <c r="J736">
        <v>0</v>
      </c>
      <c r="K736">
        <v>0</v>
      </c>
      <c r="L736">
        <v>0</v>
      </c>
      <c r="M736">
        <v>0</v>
      </c>
    </row>
    <row r="737" spans="1:13" x14ac:dyDescent="0.25">
      <c r="A737" t="s">
        <v>167</v>
      </c>
      <c r="B737" s="17" t="s">
        <v>100</v>
      </c>
      <c r="C737">
        <v>0</v>
      </c>
      <c r="D737">
        <v>0</v>
      </c>
      <c r="E737">
        <v>0</v>
      </c>
      <c r="F737">
        <v>0</v>
      </c>
      <c r="G737">
        <v>0</v>
      </c>
      <c r="H737">
        <v>0</v>
      </c>
      <c r="I737">
        <v>0</v>
      </c>
      <c r="J737">
        <v>0</v>
      </c>
      <c r="K737">
        <v>0</v>
      </c>
      <c r="L737">
        <v>0</v>
      </c>
      <c r="M737">
        <v>0</v>
      </c>
    </row>
    <row r="738" spans="1:13" x14ac:dyDescent="0.25">
      <c r="A738" t="s">
        <v>167</v>
      </c>
      <c r="B738" s="17" t="s">
        <v>114</v>
      </c>
      <c r="C738">
        <v>2.7E-2</v>
      </c>
      <c r="D738">
        <v>0</v>
      </c>
      <c r="E738">
        <v>0</v>
      </c>
      <c r="F738">
        <v>0</v>
      </c>
      <c r="G738">
        <v>0</v>
      </c>
      <c r="H738">
        <v>2.7E-2</v>
      </c>
      <c r="I738">
        <v>7.1999999999999995E-2</v>
      </c>
      <c r="J738">
        <v>0</v>
      </c>
      <c r="K738">
        <v>0</v>
      </c>
      <c r="L738">
        <v>9.9000000000000005E-2</v>
      </c>
      <c r="M738">
        <v>7.1999999999999995E-2</v>
      </c>
    </row>
    <row r="739" spans="1:13" x14ac:dyDescent="0.25">
      <c r="A739" t="s">
        <v>167</v>
      </c>
      <c r="B739" s="17" t="s">
        <v>107</v>
      </c>
      <c r="C739">
        <v>0</v>
      </c>
      <c r="D739">
        <v>0</v>
      </c>
      <c r="E739">
        <v>0</v>
      </c>
      <c r="F739">
        <v>0</v>
      </c>
      <c r="G739">
        <v>0</v>
      </c>
      <c r="H739">
        <v>0</v>
      </c>
      <c r="I739">
        <v>0</v>
      </c>
      <c r="J739">
        <v>0</v>
      </c>
      <c r="K739">
        <v>0</v>
      </c>
      <c r="L739">
        <v>0</v>
      </c>
      <c r="M739">
        <v>0</v>
      </c>
    </row>
    <row r="740" spans="1:13" x14ac:dyDescent="0.25">
      <c r="A740" t="s">
        <v>335</v>
      </c>
      <c r="B740" s="17" t="s">
        <v>123</v>
      </c>
      <c r="C740">
        <v>24.577000000000002</v>
      </c>
      <c r="D740">
        <v>0</v>
      </c>
      <c r="E740">
        <v>0</v>
      </c>
      <c r="F740">
        <v>0</v>
      </c>
      <c r="G740">
        <v>0</v>
      </c>
      <c r="H740">
        <v>24.577000000000002</v>
      </c>
      <c r="I740">
        <v>0</v>
      </c>
      <c r="J740">
        <v>0</v>
      </c>
      <c r="K740">
        <v>0</v>
      </c>
      <c r="L740">
        <v>24.577000000000002</v>
      </c>
      <c r="M740">
        <v>0</v>
      </c>
    </row>
    <row r="741" spans="1:13" x14ac:dyDescent="0.25">
      <c r="A741" t="s">
        <v>335</v>
      </c>
      <c r="B741" t="s">
        <v>126</v>
      </c>
      <c r="C741">
        <v>0</v>
      </c>
      <c r="D741">
        <v>3.1</v>
      </c>
      <c r="E741">
        <v>0</v>
      </c>
      <c r="F741">
        <v>0</v>
      </c>
      <c r="G741">
        <v>0</v>
      </c>
      <c r="H741">
        <v>3.1</v>
      </c>
      <c r="I741">
        <v>4.0000000000000001E-3</v>
      </c>
      <c r="J741">
        <v>0</v>
      </c>
      <c r="K741">
        <v>0</v>
      </c>
      <c r="L741">
        <v>3.1040000000000001</v>
      </c>
      <c r="M741">
        <v>4.0000000000000001E-3</v>
      </c>
    </row>
    <row r="742" spans="1:13" x14ac:dyDescent="0.25">
      <c r="A742" t="s">
        <v>335</v>
      </c>
      <c r="B742" t="s">
        <v>125</v>
      </c>
      <c r="C742">
        <v>0</v>
      </c>
      <c r="D742">
        <v>0</v>
      </c>
      <c r="E742">
        <v>0.1</v>
      </c>
      <c r="F742">
        <v>0</v>
      </c>
      <c r="G742">
        <v>0</v>
      </c>
      <c r="H742">
        <v>0.1</v>
      </c>
      <c r="I742">
        <v>0</v>
      </c>
      <c r="J742">
        <v>0</v>
      </c>
      <c r="K742">
        <v>0</v>
      </c>
      <c r="L742">
        <v>0.1</v>
      </c>
      <c r="M742">
        <v>0</v>
      </c>
    </row>
    <row r="743" spans="1:13" x14ac:dyDescent="0.25">
      <c r="A743" t="s">
        <v>335</v>
      </c>
      <c r="B743" t="s">
        <v>124</v>
      </c>
      <c r="C743">
        <v>0</v>
      </c>
      <c r="D743">
        <v>0</v>
      </c>
      <c r="E743">
        <v>0</v>
      </c>
      <c r="F743">
        <v>1.0680000000000001</v>
      </c>
      <c r="G743">
        <v>0</v>
      </c>
      <c r="H743">
        <v>1.0680000000000001</v>
      </c>
      <c r="I743">
        <v>0</v>
      </c>
      <c r="J743">
        <v>0</v>
      </c>
      <c r="K743">
        <v>0</v>
      </c>
      <c r="L743">
        <v>1.0680000000000001</v>
      </c>
      <c r="M743">
        <v>0</v>
      </c>
    </row>
    <row r="744" spans="1:13" x14ac:dyDescent="0.25">
      <c r="A744" t="s">
        <v>335</v>
      </c>
      <c r="B744" t="s">
        <v>96</v>
      </c>
      <c r="C744">
        <v>4.2999999999999997E-2</v>
      </c>
      <c r="D744">
        <v>0</v>
      </c>
      <c r="E744">
        <v>4.4000000000000004</v>
      </c>
      <c r="F744">
        <v>0</v>
      </c>
      <c r="G744">
        <v>0</v>
      </c>
      <c r="H744">
        <v>4.4430000000000005</v>
      </c>
      <c r="I744">
        <v>0</v>
      </c>
      <c r="J744">
        <v>0</v>
      </c>
      <c r="K744">
        <v>0</v>
      </c>
      <c r="L744">
        <v>4.4429999999999996</v>
      </c>
      <c r="M744">
        <v>0</v>
      </c>
    </row>
    <row r="745" spans="1:13" x14ac:dyDescent="0.25">
      <c r="A745" t="s">
        <v>335</v>
      </c>
      <c r="B745" t="s">
        <v>105</v>
      </c>
      <c r="C745">
        <v>1.621</v>
      </c>
      <c r="D745">
        <v>0</v>
      </c>
      <c r="E745">
        <v>0.2</v>
      </c>
      <c r="F745">
        <v>0</v>
      </c>
      <c r="G745">
        <v>0</v>
      </c>
      <c r="H745">
        <v>1.821</v>
      </c>
      <c r="I745">
        <v>0</v>
      </c>
      <c r="J745">
        <v>0</v>
      </c>
      <c r="K745">
        <v>0</v>
      </c>
      <c r="L745">
        <v>1.821</v>
      </c>
      <c r="M745">
        <v>0</v>
      </c>
    </row>
    <row r="746" spans="1:13" x14ac:dyDescent="0.25">
      <c r="A746" t="s">
        <v>335</v>
      </c>
      <c r="B746" t="s">
        <v>110</v>
      </c>
      <c r="C746">
        <v>2.3450000000000002</v>
      </c>
      <c r="D746">
        <v>259.63900000000001</v>
      </c>
      <c r="E746">
        <v>0</v>
      </c>
      <c r="F746">
        <v>0</v>
      </c>
      <c r="G746">
        <v>0</v>
      </c>
      <c r="H746">
        <v>261.98400000000004</v>
      </c>
      <c r="I746">
        <v>0.92600000000000005</v>
      </c>
      <c r="J746">
        <v>0</v>
      </c>
      <c r="K746">
        <v>0</v>
      </c>
      <c r="L746">
        <v>262.91000000000003</v>
      </c>
      <c r="M746">
        <v>0.92600000000000005</v>
      </c>
    </row>
    <row r="747" spans="1:13" x14ac:dyDescent="0.25">
      <c r="A747" t="s">
        <v>335</v>
      </c>
      <c r="B747" t="s">
        <v>111</v>
      </c>
      <c r="C747">
        <v>30.17</v>
      </c>
      <c r="D747">
        <v>0</v>
      </c>
      <c r="E747">
        <v>0.1</v>
      </c>
      <c r="F747">
        <v>0</v>
      </c>
      <c r="G747">
        <v>0</v>
      </c>
      <c r="H747">
        <v>30.270000000000003</v>
      </c>
      <c r="I747">
        <v>0</v>
      </c>
      <c r="J747">
        <v>0</v>
      </c>
      <c r="K747">
        <v>0</v>
      </c>
      <c r="L747">
        <v>30.27</v>
      </c>
      <c r="M747">
        <v>0</v>
      </c>
    </row>
    <row r="748" spans="1:13" x14ac:dyDescent="0.25">
      <c r="A748" t="s">
        <v>335</v>
      </c>
      <c r="B748" t="s">
        <v>106</v>
      </c>
      <c r="C748">
        <v>34.122</v>
      </c>
      <c r="D748">
        <v>0</v>
      </c>
      <c r="E748">
        <v>0</v>
      </c>
      <c r="F748">
        <v>0</v>
      </c>
      <c r="G748">
        <v>0</v>
      </c>
      <c r="H748">
        <v>34.122</v>
      </c>
      <c r="I748">
        <v>0</v>
      </c>
      <c r="J748">
        <v>0</v>
      </c>
      <c r="K748">
        <v>0</v>
      </c>
      <c r="L748">
        <v>34.122</v>
      </c>
      <c r="M748">
        <v>0</v>
      </c>
    </row>
    <row r="749" spans="1:13" x14ac:dyDescent="0.25">
      <c r="A749" t="s">
        <v>335</v>
      </c>
      <c r="B749" t="s">
        <v>99</v>
      </c>
      <c r="C749">
        <v>8.6999999999999994E-2</v>
      </c>
      <c r="D749">
        <v>0</v>
      </c>
      <c r="E749">
        <v>1.3</v>
      </c>
      <c r="F749">
        <v>0</v>
      </c>
      <c r="G749">
        <v>0</v>
      </c>
      <c r="H749">
        <v>1.387</v>
      </c>
      <c r="I749">
        <v>0</v>
      </c>
      <c r="J749">
        <v>0</v>
      </c>
      <c r="K749">
        <v>0</v>
      </c>
      <c r="L749">
        <v>1.387</v>
      </c>
      <c r="M749">
        <v>0</v>
      </c>
    </row>
    <row r="750" spans="1:13" x14ac:dyDescent="0.25">
      <c r="A750" t="s">
        <v>335</v>
      </c>
      <c r="B750" t="s">
        <v>108</v>
      </c>
      <c r="C750">
        <v>0.188</v>
      </c>
      <c r="D750">
        <v>0</v>
      </c>
      <c r="E750">
        <v>0</v>
      </c>
      <c r="F750">
        <v>0</v>
      </c>
      <c r="G750">
        <v>0</v>
      </c>
      <c r="H750">
        <v>0.188</v>
      </c>
      <c r="I750">
        <v>0</v>
      </c>
      <c r="J750">
        <v>0</v>
      </c>
      <c r="K750">
        <v>0</v>
      </c>
      <c r="L750">
        <v>0.188</v>
      </c>
      <c r="M750">
        <v>0</v>
      </c>
    </row>
    <row r="751" spans="1:13" x14ac:dyDescent="0.25">
      <c r="A751" t="s">
        <v>335</v>
      </c>
      <c r="B751" t="s">
        <v>234</v>
      </c>
      <c r="C751">
        <v>0</v>
      </c>
      <c r="D751">
        <v>0</v>
      </c>
      <c r="E751">
        <v>0</v>
      </c>
      <c r="F751">
        <v>0</v>
      </c>
      <c r="G751">
        <v>0</v>
      </c>
      <c r="H751">
        <v>0</v>
      </c>
      <c r="I751">
        <v>0</v>
      </c>
      <c r="J751">
        <v>0</v>
      </c>
      <c r="K751">
        <v>0</v>
      </c>
      <c r="L751">
        <v>0</v>
      </c>
      <c r="M751">
        <v>0</v>
      </c>
    </row>
    <row r="752" spans="1:13" x14ac:dyDescent="0.25">
      <c r="A752" t="s">
        <v>335</v>
      </c>
      <c r="B752" t="s">
        <v>115</v>
      </c>
      <c r="C752">
        <v>14.968999999999999</v>
      </c>
      <c r="D752">
        <v>0</v>
      </c>
      <c r="E752">
        <v>0</v>
      </c>
      <c r="F752">
        <v>0</v>
      </c>
      <c r="G752">
        <v>0</v>
      </c>
      <c r="H752">
        <v>14.968999999999999</v>
      </c>
      <c r="I752">
        <v>0</v>
      </c>
      <c r="J752">
        <v>0</v>
      </c>
      <c r="K752">
        <v>0</v>
      </c>
      <c r="L752">
        <v>14.968999999999999</v>
      </c>
      <c r="M752">
        <v>0</v>
      </c>
    </row>
    <row r="753" spans="1:13" x14ac:dyDescent="0.25">
      <c r="A753" t="s">
        <v>335</v>
      </c>
      <c r="B753" t="s">
        <v>117</v>
      </c>
      <c r="C753">
        <v>7.8609999999999998</v>
      </c>
      <c r="D753">
        <v>0</v>
      </c>
      <c r="E753">
        <v>0</v>
      </c>
      <c r="F753">
        <v>0</v>
      </c>
      <c r="G753">
        <v>0</v>
      </c>
      <c r="H753">
        <v>7.8609999999999998</v>
      </c>
      <c r="I753">
        <v>0</v>
      </c>
      <c r="J753">
        <v>0</v>
      </c>
      <c r="K753">
        <v>0</v>
      </c>
      <c r="L753">
        <v>7.8609999999999998</v>
      </c>
      <c r="M753">
        <v>0</v>
      </c>
    </row>
    <row r="754" spans="1:13" x14ac:dyDescent="0.25">
      <c r="A754" t="s">
        <v>335</v>
      </c>
      <c r="B754" t="s">
        <v>103</v>
      </c>
      <c r="C754">
        <v>0</v>
      </c>
      <c r="D754">
        <v>0</v>
      </c>
      <c r="E754">
        <v>0.1</v>
      </c>
      <c r="F754">
        <v>0</v>
      </c>
      <c r="G754">
        <v>0</v>
      </c>
      <c r="H754">
        <v>0.1</v>
      </c>
      <c r="I754">
        <v>0</v>
      </c>
      <c r="J754">
        <v>0</v>
      </c>
      <c r="K754">
        <v>0</v>
      </c>
      <c r="L754">
        <v>0.1</v>
      </c>
      <c r="M754">
        <v>0</v>
      </c>
    </row>
    <row r="755" spans="1:13" x14ac:dyDescent="0.25">
      <c r="A755" t="s">
        <v>335</v>
      </c>
      <c r="B755" t="s">
        <v>328</v>
      </c>
      <c r="C755">
        <v>0</v>
      </c>
      <c r="D755">
        <v>0</v>
      </c>
      <c r="E755">
        <v>0</v>
      </c>
      <c r="F755">
        <v>0</v>
      </c>
      <c r="G755">
        <v>0</v>
      </c>
      <c r="H755">
        <v>0</v>
      </c>
      <c r="I755">
        <v>0</v>
      </c>
      <c r="J755">
        <v>0</v>
      </c>
      <c r="K755">
        <v>0</v>
      </c>
      <c r="L755">
        <v>0</v>
      </c>
      <c r="M755">
        <v>0</v>
      </c>
    </row>
    <row r="756" spans="1:13" x14ac:dyDescent="0.25">
      <c r="A756" t="s">
        <v>335</v>
      </c>
      <c r="B756" t="s">
        <v>104</v>
      </c>
      <c r="C756">
        <v>0</v>
      </c>
      <c r="D756">
        <v>0</v>
      </c>
      <c r="E756">
        <v>1.4</v>
      </c>
      <c r="F756">
        <v>0</v>
      </c>
      <c r="G756">
        <v>0</v>
      </c>
      <c r="H756">
        <v>1.4</v>
      </c>
      <c r="I756">
        <v>0</v>
      </c>
      <c r="J756">
        <v>0</v>
      </c>
      <c r="K756">
        <v>0</v>
      </c>
      <c r="L756">
        <v>1.4</v>
      </c>
      <c r="M756">
        <v>0</v>
      </c>
    </row>
    <row r="757" spans="1:13" x14ac:dyDescent="0.25">
      <c r="A757" t="s">
        <v>335</v>
      </c>
      <c r="B757" t="s">
        <v>558</v>
      </c>
      <c r="C757">
        <v>0</v>
      </c>
      <c r="D757">
        <v>0</v>
      </c>
      <c r="E757">
        <v>0</v>
      </c>
      <c r="F757">
        <v>0</v>
      </c>
      <c r="G757">
        <v>0</v>
      </c>
      <c r="H757">
        <v>0</v>
      </c>
      <c r="I757">
        <v>0</v>
      </c>
      <c r="J757">
        <v>0</v>
      </c>
      <c r="K757">
        <v>0</v>
      </c>
      <c r="L757">
        <v>0</v>
      </c>
      <c r="M757">
        <v>0</v>
      </c>
    </row>
    <row r="758" spans="1:13" x14ac:dyDescent="0.25">
      <c r="A758" t="s">
        <v>335</v>
      </c>
      <c r="B758" t="s">
        <v>97</v>
      </c>
      <c r="C758">
        <v>0</v>
      </c>
      <c r="D758">
        <v>0</v>
      </c>
      <c r="E758">
        <v>12.6</v>
      </c>
      <c r="F758">
        <v>0</v>
      </c>
      <c r="G758">
        <v>0</v>
      </c>
      <c r="H758">
        <v>12.6</v>
      </c>
      <c r="I758">
        <v>0</v>
      </c>
      <c r="J758">
        <v>0</v>
      </c>
      <c r="K758">
        <v>0</v>
      </c>
      <c r="L758">
        <v>12.6</v>
      </c>
      <c r="M758">
        <v>0</v>
      </c>
    </row>
    <row r="759" spans="1:13" x14ac:dyDescent="0.25">
      <c r="A759" t="s">
        <v>335</v>
      </c>
      <c r="B759" t="s">
        <v>109</v>
      </c>
      <c r="C759">
        <v>5.0380000000000003</v>
      </c>
      <c r="D759">
        <v>526.16099999999994</v>
      </c>
      <c r="E759">
        <v>1.5</v>
      </c>
      <c r="F759">
        <v>0</v>
      </c>
      <c r="G759">
        <v>0</v>
      </c>
      <c r="H759">
        <v>532.69899999999996</v>
      </c>
      <c r="I759">
        <v>134.95699999999999</v>
      </c>
      <c r="J759">
        <v>0</v>
      </c>
      <c r="K759">
        <v>0</v>
      </c>
      <c r="L759">
        <v>667.65599999999995</v>
      </c>
      <c r="M759">
        <v>134.95699999999999</v>
      </c>
    </row>
    <row r="760" spans="1:13" x14ac:dyDescent="0.25">
      <c r="A760" t="s">
        <v>335</v>
      </c>
      <c r="B760" t="s">
        <v>118</v>
      </c>
      <c r="C760">
        <v>2.0569999999999999</v>
      </c>
      <c r="D760">
        <v>0</v>
      </c>
      <c r="E760">
        <v>0</v>
      </c>
      <c r="F760">
        <v>0</v>
      </c>
      <c r="G760">
        <v>0</v>
      </c>
      <c r="H760">
        <v>2.0569999999999999</v>
      </c>
      <c r="I760">
        <v>0</v>
      </c>
      <c r="J760">
        <v>0</v>
      </c>
      <c r="K760">
        <v>0</v>
      </c>
      <c r="L760">
        <v>2.0569999999999999</v>
      </c>
      <c r="M760">
        <v>0</v>
      </c>
    </row>
    <row r="761" spans="1:13" x14ac:dyDescent="0.25">
      <c r="A761" t="s">
        <v>335</v>
      </c>
      <c r="B761" t="s">
        <v>121</v>
      </c>
      <c r="C761">
        <v>0</v>
      </c>
      <c r="D761">
        <v>0.4</v>
      </c>
      <c r="E761">
        <v>0</v>
      </c>
      <c r="F761">
        <v>0</v>
      </c>
      <c r="G761">
        <v>0</v>
      </c>
      <c r="H761">
        <v>0.4</v>
      </c>
      <c r="I761">
        <v>0</v>
      </c>
      <c r="J761">
        <v>0</v>
      </c>
      <c r="K761">
        <v>0</v>
      </c>
      <c r="L761">
        <v>0.4</v>
      </c>
      <c r="M761">
        <v>0</v>
      </c>
    </row>
    <row r="762" spans="1:13" x14ac:dyDescent="0.25">
      <c r="A762" t="s">
        <v>335</v>
      </c>
      <c r="B762" t="s">
        <v>120</v>
      </c>
      <c r="C762">
        <v>0</v>
      </c>
      <c r="D762">
        <v>0</v>
      </c>
      <c r="E762">
        <v>1.3</v>
      </c>
      <c r="F762">
        <v>0</v>
      </c>
      <c r="G762">
        <v>0</v>
      </c>
      <c r="H762">
        <v>1.3</v>
      </c>
      <c r="I762">
        <v>0</v>
      </c>
      <c r="J762">
        <v>0</v>
      </c>
      <c r="K762">
        <v>0</v>
      </c>
      <c r="L762">
        <v>1.3</v>
      </c>
      <c r="M762">
        <v>0</v>
      </c>
    </row>
    <row r="763" spans="1:13" x14ac:dyDescent="0.25">
      <c r="A763" t="s">
        <v>335</v>
      </c>
      <c r="B763" t="s">
        <v>119</v>
      </c>
      <c r="C763">
        <v>0</v>
      </c>
      <c r="D763">
        <v>0</v>
      </c>
      <c r="E763">
        <v>0</v>
      </c>
      <c r="F763">
        <v>0</v>
      </c>
      <c r="G763">
        <v>0</v>
      </c>
      <c r="H763">
        <v>0</v>
      </c>
      <c r="I763">
        <v>0</v>
      </c>
      <c r="J763">
        <v>0</v>
      </c>
      <c r="K763">
        <v>0</v>
      </c>
      <c r="L763">
        <v>0</v>
      </c>
      <c r="M763">
        <v>0</v>
      </c>
    </row>
    <row r="764" spans="1:13" x14ac:dyDescent="0.25">
      <c r="A764" t="s">
        <v>335</v>
      </c>
      <c r="B764" t="s">
        <v>116</v>
      </c>
      <c r="C764">
        <v>8.6999999999999994E-2</v>
      </c>
      <c r="D764">
        <v>0</v>
      </c>
      <c r="E764">
        <v>0</v>
      </c>
      <c r="F764">
        <v>0</v>
      </c>
      <c r="G764">
        <v>0</v>
      </c>
      <c r="H764">
        <v>8.6999999999999994E-2</v>
      </c>
      <c r="I764">
        <v>0</v>
      </c>
      <c r="J764">
        <v>0</v>
      </c>
      <c r="K764">
        <v>0</v>
      </c>
      <c r="L764">
        <v>8.6999999999999994E-2</v>
      </c>
      <c r="M764">
        <v>0</v>
      </c>
    </row>
    <row r="765" spans="1:13" x14ac:dyDescent="0.25">
      <c r="A765" t="s">
        <v>335</v>
      </c>
      <c r="B765" t="s">
        <v>113</v>
      </c>
      <c r="C765">
        <v>1.115</v>
      </c>
      <c r="D765">
        <v>0</v>
      </c>
      <c r="E765">
        <v>0.3</v>
      </c>
      <c r="F765">
        <v>0</v>
      </c>
      <c r="G765">
        <v>0</v>
      </c>
      <c r="H765">
        <v>1.415</v>
      </c>
      <c r="I765">
        <v>0</v>
      </c>
      <c r="J765">
        <v>0</v>
      </c>
      <c r="K765">
        <v>0</v>
      </c>
      <c r="L765">
        <v>1.415</v>
      </c>
      <c r="M765">
        <v>0</v>
      </c>
    </row>
    <row r="766" spans="1:13" x14ac:dyDescent="0.25">
      <c r="A766" t="s">
        <v>335</v>
      </c>
      <c r="B766" t="s">
        <v>102</v>
      </c>
      <c r="C766">
        <v>0</v>
      </c>
      <c r="D766">
        <v>0</v>
      </c>
      <c r="E766">
        <v>0</v>
      </c>
      <c r="F766">
        <v>0</v>
      </c>
      <c r="G766">
        <v>0</v>
      </c>
      <c r="H766">
        <v>0</v>
      </c>
      <c r="I766">
        <v>0</v>
      </c>
      <c r="J766">
        <v>0</v>
      </c>
      <c r="K766">
        <v>0</v>
      </c>
      <c r="L766">
        <v>0</v>
      </c>
      <c r="M766">
        <v>0</v>
      </c>
    </row>
    <row r="767" spans="1:13" x14ac:dyDescent="0.25">
      <c r="A767" t="s">
        <v>335</v>
      </c>
      <c r="B767" t="s">
        <v>101</v>
      </c>
      <c r="C767">
        <v>0</v>
      </c>
      <c r="D767">
        <v>0</v>
      </c>
      <c r="E767">
        <v>0</v>
      </c>
      <c r="F767">
        <v>0</v>
      </c>
      <c r="G767">
        <v>0</v>
      </c>
      <c r="H767">
        <v>0</v>
      </c>
      <c r="I767">
        <v>0</v>
      </c>
      <c r="J767">
        <v>0</v>
      </c>
      <c r="K767">
        <v>0</v>
      </c>
      <c r="L767">
        <v>0</v>
      </c>
      <c r="M767">
        <v>0</v>
      </c>
    </row>
    <row r="768" spans="1:13" x14ac:dyDescent="0.25">
      <c r="A768" t="s">
        <v>335</v>
      </c>
      <c r="B768" t="s">
        <v>95</v>
      </c>
      <c r="C768">
        <v>0.17399999999999999</v>
      </c>
      <c r="D768">
        <v>0</v>
      </c>
      <c r="E768">
        <v>37.599999999999994</v>
      </c>
      <c r="F768">
        <v>0</v>
      </c>
      <c r="G768">
        <v>0</v>
      </c>
      <c r="H768">
        <v>37.773999999999994</v>
      </c>
      <c r="I768">
        <v>1.2999999999999999E-2</v>
      </c>
      <c r="J768">
        <v>0</v>
      </c>
      <c r="K768">
        <v>0</v>
      </c>
      <c r="L768">
        <v>37.786999999999999</v>
      </c>
      <c r="M768">
        <v>1.2999999999999999E-2</v>
      </c>
    </row>
    <row r="769" spans="1:13" x14ac:dyDescent="0.25">
      <c r="A769" t="s">
        <v>335</v>
      </c>
      <c r="B769" t="s">
        <v>98</v>
      </c>
      <c r="C769">
        <v>0</v>
      </c>
      <c r="D769">
        <v>0</v>
      </c>
      <c r="E769">
        <v>5.9</v>
      </c>
      <c r="F769">
        <v>0</v>
      </c>
      <c r="G769">
        <v>0</v>
      </c>
      <c r="H769">
        <v>5.9</v>
      </c>
      <c r="I769">
        <v>0</v>
      </c>
      <c r="J769">
        <v>0</v>
      </c>
      <c r="K769">
        <v>0</v>
      </c>
      <c r="L769">
        <v>5.9</v>
      </c>
      <c r="M769">
        <v>0</v>
      </c>
    </row>
    <row r="770" spans="1:13" x14ac:dyDescent="0.25">
      <c r="A770" t="s">
        <v>335</v>
      </c>
      <c r="B770" t="s">
        <v>112</v>
      </c>
      <c r="C770">
        <v>1.129</v>
      </c>
      <c r="D770">
        <v>0</v>
      </c>
      <c r="E770">
        <v>0.1</v>
      </c>
      <c r="F770">
        <v>0.29899999999999999</v>
      </c>
      <c r="G770">
        <v>0</v>
      </c>
      <c r="H770">
        <v>1.528</v>
      </c>
      <c r="I770">
        <v>0</v>
      </c>
      <c r="J770">
        <v>0</v>
      </c>
      <c r="K770">
        <v>0</v>
      </c>
      <c r="L770">
        <v>1.528</v>
      </c>
      <c r="M770">
        <v>0</v>
      </c>
    </row>
    <row r="771" spans="1:13" x14ac:dyDescent="0.25">
      <c r="A771" t="s">
        <v>335</v>
      </c>
      <c r="B771" t="s">
        <v>129</v>
      </c>
      <c r="C771">
        <v>0</v>
      </c>
      <c r="D771">
        <v>0</v>
      </c>
      <c r="E771">
        <v>0.1</v>
      </c>
      <c r="F771">
        <v>0</v>
      </c>
      <c r="G771">
        <v>0</v>
      </c>
      <c r="H771">
        <v>0.1</v>
      </c>
      <c r="I771">
        <v>0</v>
      </c>
      <c r="J771">
        <v>0</v>
      </c>
      <c r="K771">
        <v>0</v>
      </c>
      <c r="L771">
        <v>0.1</v>
      </c>
      <c r="M771">
        <v>0</v>
      </c>
    </row>
    <row r="772" spans="1:13" x14ac:dyDescent="0.25">
      <c r="A772" t="s">
        <v>335</v>
      </c>
      <c r="B772" s="17" t="s">
        <v>155</v>
      </c>
      <c r="C772">
        <v>0</v>
      </c>
      <c r="D772">
        <v>0</v>
      </c>
      <c r="E772">
        <v>0</v>
      </c>
      <c r="F772">
        <v>5.8</v>
      </c>
      <c r="G772">
        <v>0</v>
      </c>
      <c r="H772">
        <v>5.8</v>
      </c>
      <c r="I772">
        <v>0</v>
      </c>
      <c r="J772">
        <v>0</v>
      </c>
      <c r="K772">
        <v>0</v>
      </c>
      <c r="L772">
        <v>5.8</v>
      </c>
      <c r="M772">
        <v>0</v>
      </c>
    </row>
    <row r="773" spans="1:13" x14ac:dyDescent="0.25">
      <c r="A773" t="s">
        <v>335</v>
      </c>
      <c r="B773" s="17" t="s">
        <v>100</v>
      </c>
      <c r="C773">
        <v>0</v>
      </c>
      <c r="D773">
        <v>0</v>
      </c>
      <c r="E773">
        <v>0.5</v>
      </c>
      <c r="F773">
        <v>0</v>
      </c>
      <c r="G773">
        <v>0</v>
      </c>
      <c r="H773">
        <v>0.5</v>
      </c>
      <c r="I773">
        <v>0</v>
      </c>
      <c r="J773">
        <v>0</v>
      </c>
      <c r="K773">
        <v>0</v>
      </c>
      <c r="L773">
        <v>0.5</v>
      </c>
      <c r="M773">
        <v>0</v>
      </c>
    </row>
    <row r="774" spans="1:13" x14ac:dyDescent="0.25">
      <c r="A774" t="s">
        <v>335</v>
      </c>
      <c r="B774" s="17" t="s">
        <v>114</v>
      </c>
      <c r="C774">
        <v>2.2000000000000002</v>
      </c>
      <c r="D774">
        <v>0</v>
      </c>
      <c r="E774">
        <v>0.4</v>
      </c>
      <c r="F774">
        <v>0.55800000000000005</v>
      </c>
      <c r="G774">
        <v>0</v>
      </c>
      <c r="H774">
        <v>3.1580000000000004</v>
      </c>
      <c r="I774">
        <v>0</v>
      </c>
      <c r="J774">
        <v>0</v>
      </c>
      <c r="K774">
        <v>0</v>
      </c>
      <c r="L774">
        <v>3.1579999999999999</v>
      </c>
      <c r="M774">
        <v>0</v>
      </c>
    </row>
    <row r="775" spans="1:13" x14ac:dyDescent="0.25">
      <c r="A775" t="s">
        <v>335</v>
      </c>
      <c r="B775" s="17" t="s">
        <v>107</v>
      </c>
      <c r="C775">
        <v>67.287999999999997</v>
      </c>
      <c r="D775">
        <v>0</v>
      </c>
      <c r="E775">
        <v>0</v>
      </c>
      <c r="F775">
        <v>0</v>
      </c>
      <c r="G775">
        <v>0</v>
      </c>
      <c r="H775">
        <v>67.287999999999997</v>
      </c>
      <c r="I775">
        <v>0</v>
      </c>
      <c r="J775">
        <v>0</v>
      </c>
      <c r="K775">
        <v>0</v>
      </c>
      <c r="L775">
        <v>67.287999999999997</v>
      </c>
      <c r="M775">
        <v>0</v>
      </c>
    </row>
    <row r="776" spans="1:13" x14ac:dyDescent="0.25">
      <c r="A776" t="s">
        <v>169</v>
      </c>
      <c r="B776" t="s">
        <v>123</v>
      </c>
      <c r="C776">
        <v>353.65</v>
      </c>
      <c r="D776">
        <v>0</v>
      </c>
      <c r="E776">
        <v>0</v>
      </c>
      <c r="F776">
        <v>0</v>
      </c>
      <c r="G776">
        <v>0</v>
      </c>
      <c r="H776">
        <v>353.65</v>
      </c>
      <c r="I776">
        <v>2.1539999999999999</v>
      </c>
      <c r="J776">
        <v>0</v>
      </c>
      <c r="K776">
        <v>0</v>
      </c>
      <c r="L776">
        <v>355.80399999999997</v>
      </c>
      <c r="M776">
        <v>2.1539999999999999</v>
      </c>
    </row>
    <row r="777" spans="1:13" x14ac:dyDescent="0.25">
      <c r="A777" t="s">
        <v>169</v>
      </c>
      <c r="B777" t="s">
        <v>126</v>
      </c>
      <c r="C777">
        <v>0</v>
      </c>
      <c r="D777">
        <v>0</v>
      </c>
      <c r="E777">
        <v>0</v>
      </c>
      <c r="F777">
        <v>0</v>
      </c>
      <c r="G777">
        <v>0</v>
      </c>
      <c r="H777">
        <v>0</v>
      </c>
      <c r="I777">
        <v>0</v>
      </c>
      <c r="J777">
        <v>0</v>
      </c>
      <c r="K777">
        <v>0</v>
      </c>
      <c r="L777">
        <v>0</v>
      </c>
      <c r="M777">
        <v>0</v>
      </c>
    </row>
    <row r="778" spans="1:13" x14ac:dyDescent="0.25">
      <c r="A778" t="s">
        <v>169</v>
      </c>
      <c r="B778" t="s">
        <v>125</v>
      </c>
      <c r="C778">
        <v>0</v>
      </c>
      <c r="D778">
        <v>0</v>
      </c>
      <c r="E778">
        <v>5.9</v>
      </c>
      <c r="F778">
        <v>0</v>
      </c>
      <c r="G778">
        <v>0</v>
      </c>
      <c r="H778">
        <v>5.9</v>
      </c>
      <c r="I778">
        <v>6.7690000000000001</v>
      </c>
      <c r="J778">
        <v>0</v>
      </c>
      <c r="K778">
        <v>0</v>
      </c>
      <c r="L778">
        <v>12.669</v>
      </c>
      <c r="M778">
        <v>6.7690000000000001</v>
      </c>
    </row>
    <row r="779" spans="1:13" x14ac:dyDescent="0.25">
      <c r="A779" t="s">
        <v>169</v>
      </c>
      <c r="B779" t="s">
        <v>124</v>
      </c>
      <c r="C779">
        <v>0</v>
      </c>
      <c r="D779">
        <v>0</v>
      </c>
      <c r="E779">
        <v>0</v>
      </c>
      <c r="F779">
        <v>1.76</v>
      </c>
      <c r="G779">
        <v>0</v>
      </c>
      <c r="H779">
        <v>1.76</v>
      </c>
      <c r="I779">
        <v>0</v>
      </c>
      <c r="J779">
        <v>0</v>
      </c>
      <c r="K779">
        <v>0</v>
      </c>
      <c r="L779">
        <v>1.76</v>
      </c>
      <c r="M779">
        <v>0</v>
      </c>
    </row>
    <row r="780" spans="1:13" x14ac:dyDescent="0.25">
      <c r="A780" t="s">
        <v>169</v>
      </c>
      <c r="B780" t="s">
        <v>96</v>
      </c>
      <c r="C780">
        <v>3.613</v>
      </c>
      <c r="D780">
        <v>0</v>
      </c>
      <c r="E780">
        <v>4223.8999999999996</v>
      </c>
      <c r="F780">
        <v>0</v>
      </c>
      <c r="G780">
        <v>0</v>
      </c>
      <c r="H780">
        <v>4227.5129999999999</v>
      </c>
      <c r="I780">
        <v>665.49300000000005</v>
      </c>
      <c r="J780">
        <v>0</v>
      </c>
      <c r="K780">
        <v>0</v>
      </c>
      <c r="L780">
        <v>4893.0060000000003</v>
      </c>
      <c r="M780">
        <v>665.49300000000005</v>
      </c>
    </row>
    <row r="781" spans="1:13" x14ac:dyDescent="0.25">
      <c r="A781" t="s">
        <v>169</v>
      </c>
      <c r="B781" t="s">
        <v>105</v>
      </c>
      <c r="C781">
        <v>934.83299999999997</v>
      </c>
      <c r="D781">
        <v>0</v>
      </c>
      <c r="E781">
        <v>911</v>
      </c>
      <c r="F781">
        <v>0</v>
      </c>
      <c r="G781">
        <v>0</v>
      </c>
      <c r="H781">
        <v>1845.8330000000001</v>
      </c>
      <c r="I781">
        <v>297.64299999999997</v>
      </c>
      <c r="J781">
        <v>0</v>
      </c>
      <c r="K781">
        <v>0</v>
      </c>
      <c r="L781">
        <v>2143.4760000000001</v>
      </c>
      <c r="M781">
        <v>297.64299999999997</v>
      </c>
    </row>
    <row r="782" spans="1:13" x14ac:dyDescent="0.25">
      <c r="A782" t="s">
        <v>169</v>
      </c>
      <c r="B782" t="s">
        <v>110</v>
      </c>
      <c r="C782">
        <v>8.4000000000000005E-2</v>
      </c>
      <c r="D782">
        <v>584.27800000000002</v>
      </c>
      <c r="E782">
        <v>0</v>
      </c>
      <c r="F782">
        <v>0</v>
      </c>
      <c r="G782">
        <v>0</v>
      </c>
      <c r="H782">
        <v>584.36199999999997</v>
      </c>
      <c r="I782">
        <v>0</v>
      </c>
      <c r="J782">
        <v>0</v>
      </c>
      <c r="K782">
        <v>0</v>
      </c>
      <c r="L782">
        <v>584.36199999999997</v>
      </c>
      <c r="M782">
        <v>0</v>
      </c>
    </row>
    <row r="783" spans="1:13" x14ac:dyDescent="0.25">
      <c r="A783" t="s">
        <v>169</v>
      </c>
      <c r="B783" t="s">
        <v>111</v>
      </c>
      <c r="C783">
        <v>3310.7350000000001</v>
      </c>
      <c r="D783">
        <v>0</v>
      </c>
      <c r="E783">
        <v>167.6</v>
      </c>
      <c r="F783">
        <v>0</v>
      </c>
      <c r="G783">
        <v>0</v>
      </c>
      <c r="H783">
        <v>3478.335</v>
      </c>
      <c r="I783">
        <v>33.953000000000003</v>
      </c>
      <c r="J783">
        <v>0</v>
      </c>
      <c r="K783">
        <v>0</v>
      </c>
      <c r="L783">
        <v>3512.288</v>
      </c>
      <c r="M783">
        <v>33.953000000000003</v>
      </c>
    </row>
    <row r="784" spans="1:13" x14ac:dyDescent="0.25">
      <c r="A784" t="s">
        <v>169</v>
      </c>
      <c r="B784" t="s">
        <v>106</v>
      </c>
      <c r="C784">
        <v>5309.7960000000003</v>
      </c>
      <c r="D784">
        <v>0</v>
      </c>
      <c r="E784">
        <v>170</v>
      </c>
      <c r="F784">
        <v>0</v>
      </c>
      <c r="G784">
        <v>0</v>
      </c>
      <c r="H784">
        <v>5479.7960000000003</v>
      </c>
      <c r="I784">
        <v>384.726</v>
      </c>
      <c r="J784">
        <v>0</v>
      </c>
      <c r="K784">
        <v>0</v>
      </c>
      <c r="L784">
        <v>5864.5219999999999</v>
      </c>
      <c r="M784">
        <v>384.726</v>
      </c>
    </row>
    <row r="785" spans="1:13" x14ac:dyDescent="0.25">
      <c r="A785" t="s">
        <v>169</v>
      </c>
      <c r="B785" t="s">
        <v>99</v>
      </c>
      <c r="C785">
        <v>188.88200000000001</v>
      </c>
      <c r="D785">
        <v>0</v>
      </c>
      <c r="E785">
        <v>307.39999999999998</v>
      </c>
      <c r="F785">
        <v>0</v>
      </c>
      <c r="G785">
        <v>0</v>
      </c>
      <c r="H785">
        <v>496.28199999999998</v>
      </c>
      <c r="I785">
        <v>59.634999999999998</v>
      </c>
      <c r="J785">
        <v>0</v>
      </c>
      <c r="K785">
        <v>0</v>
      </c>
      <c r="L785">
        <v>555.91700000000003</v>
      </c>
      <c r="M785">
        <v>59.634999999999998</v>
      </c>
    </row>
    <row r="786" spans="1:13" x14ac:dyDescent="0.25">
      <c r="A786" t="s">
        <v>169</v>
      </c>
      <c r="B786" t="s">
        <v>108</v>
      </c>
      <c r="C786">
        <v>654.36599999999999</v>
      </c>
      <c r="D786">
        <v>0</v>
      </c>
      <c r="E786">
        <v>0</v>
      </c>
      <c r="F786">
        <v>0</v>
      </c>
      <c r="G786">
        <v>0</v>
      </c>
      <c r="H786">
        <v>654.36599999999999</v>
      </c>
      <c r="I786">
        <v>11.176</v>
      </c>
      <c r="J786">
        <v>0</v>
      </c>
      <c r="K786">
        <v>0</v>
      </c>
      <c r="L786">
        <v>665.54200000000003</v>
      </c>
      <c r="M786">
        <v>11.176</v>
      </c>
    </row>
    <row r="787" spans="1:13" x14ac:dyDescent="0.25">
      <c r="A787" t="s">
        <v>169</v>
      </c>
      <c r="B787" t="s">
        <v>234</v>
      </c>
      <c r="C787">
        <v>0</v>
      </c>
      <c r="D787">
        <v>0</v>
      </c>
      <c r="E787">
        <v>0</v>
      </c>
      <c r="F787">
        <v>0</v>
      </c>
      <c r="G787">
        <v>0</v>
      </c>
      <c r="H787">
        <v>0</v>
      </c>
      <c r="I787">
        <v>0</v>
      </c>
      <c r="J787">
        <v>0</v>
      </c>
      <c r="K787">
        <v>0</v>
      </c>
      <c r="L787">
        <v>0</v>
      </c>
      <c r="M787">
        <v>0</v>
      </c>
    </row>
    <row r="788" spans="1:13" x14ac:dyDescent="0.25">
      <c r="A788" t="s">
        <v>169</v>
      </c>
      <c r="B788" t="s">
        <v>115</v>
      </c>
      <c r="C788">
        <v>38.314</v>
      </c>
      <c r="D788">
        <v>0</v>
      </c>
      <c r="E788">
        <v>0</v>
      </c>
      <c r="F788">
        <v>0</v>
      </c>
      <c r="G788">
        <v>0</v>
      </c>
      <c r="H788">
        <v>38.314</v>
      </c>
      <c r="I788">
        <v>29.309000000000001</v>
      </c>
      <c r="J788">
        <v>0</v>
      </c>
      <c r="K788">
        <v>0</v>
      </c>
      <c r="L788">
        <v>67.623000000000005</v>
      </c>
      <c r="M788">
        <v>29.309000000000001</v>
      </c>
    </row>
    <row r="789" spans="1:13" x14ac:dyDescent="0.25">
      <c r="A789" t="s">
        <v>169</v>
      </c>
      <c r="B789" t="s">
        <v>117</v>
      </c>
      <c r="C789">
        <v>4.7050000000000001</v>
      </c>
      <c r="D789">
        <v>0</v>
      </c>
      <c r="E789">
        <v>0</v>
      </c>
      <c r="F789">
        <v>0</v>
      </c>
      <c r="G789">
        <v>0</v>
      </c>
      <c r="H789">
        <v>4.7050000000000001</v>
      </c>
      <c r="I789">
        <v>0</v>
      </c>
      <c r="J789">
        <v>0</v>
      </c>
      <c r="K789">
        <v>0</v>
      </c>
      <c r="L789">
        <v>4.7050000000000001</v>
      </c>
      <c r="M789">
        <v>0</v>
      </c>
    </row>
    <row r="790" spans="1:13" x14ac:dyDescent="0.25">
      <c r="A790" t="s">
        <v>169</v>
      </c>
      <c r="B790" t="s">
        <v>103</v>
      </c>
      <c r="C790">
        <v>0</v>
      </c>
      <c r="D790">
        <v>0</v>
      </c>
      <c r="E790">
        <v>0</v>
      </c>
      <c r="F790">
        <v>0</v>
      </c>
      <c r="G790">
        <v>0</v>
      </c>
      <c r="H790">
        <v>0</v>
      </c>
      <c r="I790">
        <v>0</v>
      </c>
      <c r="J790">
        <v>0</v>
      </c>
      <c r="K790">
        <v>0</v>
      </c>
      <c r="L790">
        <v>0</v>
      </c>
      <c r="M790">
        <v>0</v>
      </c>
    </row>
    <row r="791" spans="1:13" x14ac:dyDescent="0.25">
      <c r="A791" t="s">
        <v>169</v>
      </c>
      <c r="B791" t="s">
        <v>328</v>
      </c>
      <c r="C791">
        <v>0</v>
      </c>
      <c r="D791">
        <v>0</v>
      </c>
      <c r="E791">
        <v>0</v>
      </c>
      <c r="F791">
        <v>0</v>
      </c>
      <c r="G791">
        <v>0</v>
      </c>
      <c r="H791">
        <v>0</v>
      </c>
      <c r="I791">
        <v>0</v>
      </c>
      <c r="J791">
        <v>0</v>
      </c>
      <c r="K791">
        <v>0</v>
      </c>
      <c r="L791">
        <v>0</v>
      </c>
      <c r="M791">
        <v>0</v>
      </c>
    </row>
    <row r="792" spans="1:13" x14ac:dyDescent="0.25">
      <c r="A792" t="s">
        <v>169</v>
      </c>
      <c r="B792" t="s">
        <v>104</v>
      </c>
      <c r="C792">
        <v>0</v>
      </c>
      <c r="D792">
        <v>0</v>
      </c>
      <c r="E792">
        <v>4387.2</v>
      </c>
      <c r="F792">
        <v>0</v>
      </c>
      <c r="G792">
        <v>0</v>
      </c>
      <c r="H792">
        <v>4387.2</v>
      </c>
      <c r="I792">
        <v>253.517</v>
      </c>
      <c r="J792">
        <v>0</v>
      </c>
      <c r="K792">
        <v>0</v>
      </c>
      <c r="L792">
        <v>4640.7169999999996</v>
      </c>
      <c r="M792">
        <v>253.517</v>
      </c>
    </row>
    <row r="793" spans="1:13" x14ac:dyDescent="0.25">
      <c r="A793" t="s">
        <v>169</v>
      </c>
      <c r="B793" t="s">
        <v>558</v>
      </c>
      <c r="C793">
        <v>0</v>
      </c>
      <c r="D793">
        <v>0</v>
      </c>
      <c r="E793">
        <v>0</v>
      </c>
      <c r="F793">
        <v>0</v>
      </c>
      <c r="G793">
        <v>0</v>
      </c>
      <c r="H793">
        <v>0</v>
      </c>
      <c r="I793">
        <v>0</v>
      </c>
      <c r="J793">
        <v>0</v>
      </c>
      <c r="K793">
        <v>0</v>
      </c>
      <c r="L793">
        <v>0</v>
      </c>
      <c r="M793">
        <v>0</v>
      </c>
    </row>
    <row r="794" spans="1:13" x14ac:dyDescent="0.25">
      <c r="A794" t="s">
        <v>169</v>
      </c>
      <c r="B794" t="s">
        <v>97</v>
      </c>
      <c r="C794">
        <v>0</v>
      </c>
      <c r="D794">
        <v>0</v>
      </c>
      <c r="E794">
        <v>6954.5</v>
      </c>
      <c r="F794">
        <v>0</v>
      </c>
      <c r="G794">
        <v>0</v>
      </c>
      <c r="H794">
        <v>6954.5</v>
      </c>
      <c r="I794">
        <v>970.17600000000004</v>
      </c>
      <c r="J794">
        <v>0</v>
      </c>
      <c r="K794">
        <v>0</v>
      </c>
      <c r="L794">
        <v>7924.6760000000004</v>
      </c>
      <c r="M794">
        <v>970.17600000000004</v>
      </c>
    </row>
    <row r="795" spans="1:13" x14ac:dyDescent="0.25">
      <c r="A795" t="s">
        <v>169</v>
      </c>
      <c r="B795" t="s">
        <v>109</v>
      </c>
      <c r="C795">
        <v>24.451000000000001</v>
      </c>
      <c r="D795">
        <v>96.721999999999994</v>
      </c>
      <c r="E795">
        <v>285.39999999999998</v>
      </c>
      <c r="F795">
        <v>0</v>
      </c>
      <c r="G795">
        <v>0</v>
      </c>
      <c r="H795">
        <v>406.57299999999998</v>
      </c>
      <c r="I795">
        <v>65.623000000000005</v>
      </c>
      <c r="J795">
        <v>0</v>
      </c>
      <c r="K795">
        <v>0</v>
      </c>
      <c r="L795">
        <v>472.19600000000003</v>
      </c>
      <c r="M795">
        <v>65.623000000000005</v>
      </c>
    </row>
    <row r="796" spans="1:13" x14ac:dyDescent="0.25">
      <c r="A796" t="s">
        <v>169</v>
      </c>
      <c r="B796" t="s">
        <v>118</v>
      </c>
      <c r="C796">
        <v>0</v>
      </c>
      <c r="D796">
        <v>0</v>
      </c>
      <c r="E796">
        <v>0</v>
      </c>
      <c r="F796">
        <v>0</v>
      </c>
      <c r="G796">
        <v>0</v>
      </c>
      <c r="H796">
        <v>0</v>
      </c>
      <c r="I796">
        <v>1.331</v>
      </c>
      <c r="J796">
        <v>0</v>
      </c>
      <c r="K796">
        <v>0</v>
      </c>
      <c r="L796">
        <v>1.331</v>
      </c>
      <c r="M796">
        <v>1.331</v>
      </c>
    </row>
    <row r="797" spans="1:13" x14ac:dyDescent="0.25">
      <c r="A797" t="s">
        <v>169</v>
      </c>
      <c r="B797" t="s">
        <v>121</v>
      </c>
      <c r="C797">
        <v>0</v>
      </c>
      <c r="D797">
        <v>0</v>
      </c>
      <c r="E797">
        <v>0</v>
      </c>
      <c r="F797">
        <v>0</v>
      </c>
      <c r="G797">
        <v>0</v>
      </c>
      <c r="H797">
        <v>0</v>
      </c>
      <c r="I797">
        <v>0</v>
      </c>
      <c r="J797">
        <v>0</v>
      </c>
      <c r="K797">
        <v>0</v>
      </c>
      <c r="L797">
        <v>0</v>
      </c>
      <c r="M797">
        <v>0</v>
      </c>
    </row>
    <row r="798" spans="1:13" x14ac:dyDescent="0.25">
      <c r="A798" t="s">
        <v>169</v>
      </c>
      <c r="B798" t="s">
        <v>120</v>
      </c>
      <c r="C798">
        <v>0</v>
      </c>
      <c r="D798">
        <v>0</v>
      </c>
      <c r="E798">
        <v>19.7</v>
      </c>
      <c r="F798">
        <v>0</v>
      </c>
      <c r="G798">
        <v>0</v>
      </c>
      <c r="H798">
        <v>19.7</v>
      </c>
      <c r="I798">
        <v>7.8E-2</v>
      </c>
      <c r="J798">
        <v>0</v>
      </c>
      <c r="K798">
        <v>0</v>
      </c>
      <c r="L798">
        <v>19.777999999999999</v>
      </c>
      <c r="M798">
        <v>7.8E-2</v>
      </c>
    </row>
    <row r="799" spans="1:13" x14ac:dyDescent="0.25">
      <c r="A799" t="s">
        <v>169</v>
      </c>
      <c r="B799" t="s">
        <v>119</v>
      </c>
      <c r="C799">
        <v>0</v>
      </c>
      <c r="D799">
        <v>0</v>
      </c>
      <c r="E799">
        <v>0</v>
      </c>
      <c r="F799">
        <v>0</v>
      </c>
      <c r="G799">
        <v>0</v>
      </c>
      <c r="H799">
        <v>0</v>
      </c>
      <c r="I799">
        <v>0</v>
      </c>
      <c r="J799">
        <v>0</v>
      </c>
      <c r="K799">
        <v>0</v>
      </c>
      <c r="L799">
        <v>0</v>
      </c>
      <c r="M799">
        <v>0</v>
      </c>
    </row>
    <row r="800" spans="1:13" x14ac:dyDescent="0.25">
      <c r="A800" t="s">
        <v>169</v>
      </c>
      <c r="B800" t="s">
        <v>116</v>
      </c>
      <c r="C800">
        <v>97.213999999999999</v>
      </c>
      <c r="D800">
        <v>0</v>
      </c>
      <c r="E800">
        <v>0</v>
      </c>
      <c r="F800">
        <v>0</v>
      </c>
      <c r="G800">
        <v>0</v>
      </c>
      <c r="H800">
        <v>97.213999999999999</v>
      </c>
      <c r="I800">
        <v>35.389000000000003</v>
      </c>
      <c r="J800">
        <v>0</v>
      </c>
      <c r="K800">
        <v>0</v>
      </c>
      <c r="L800">
        <v>132.60300000000001</v>
      </c>
      <c r="M800">
        <v>35.389000000000003</v>
      </c>
    </row>
    <row r="801" spans="1:13" x14ac:dyDescent="0.25">
      <c r="A801" t="s">
        <v>169</v>
      </c>
      <c r="B801" t="s">
        <v>113</v>
      </c>
      <c r="C801">
        <v>175.35499999999999</v>
      </c>
      <c r="D801">
        <v>0</v>
      </c>
      <c r="E801">
        <v>37.9</v>
      </c>
      <c r="F801">
        <v>0</v>
      </c>
      <c r="G801">
        <v>0</v>
      </c>
      <c r="H801">
        <v>213.255</v>
      </c>
      <c r="I801">
        <v>5.702</v>
      </c>
      <c r="J801">
        <v>0</v>
      </c>
      <c r="K801">
        <v>0</v>
      </c>
      <c r="L801">
        <v>218.95699999999999</v>
      </c>
      <c r="M801">
        <v>5.702</v>
      </c>
    </row>
    <row r="802" spans="1:13" x14ac:dyDescent="0.25">
      <c r="A802" t="s">
        <v>169</v>
      </c>
      <c r="B802" t="s">
        <v>102</v>
      </c>
      <c r="C802">
        <v>0</v>
      </c>
      <c r="D802">
        <v>0</v>
      </c>
      <c r="E802">
        <v>0</v>
      </c>
      <c r="F802">
        <v>0</v>
      </c>
      <c r="G802">
        <v>0</v>
      </c>
      <c r="H802">
        <v>0</v>
      </c>
      <c r="I802">
        <v>353.56099999999998</v>
      </c>
      <c r="J802">
        <v>0</v>
      </c>
      <c r="K802">
        <v>0</v>
      </c>
      <c r="L802">
        <v>353.56099999999998</v>
      </c>
      <c r="M802">
        <v>353.56099999999998</v>
      </c>
    </row>
    <row r="803" spans="1:13" x14ac:dyDescent="0.25">
      <c r="A803" t="s">
        <v>169</v>
      </c>
      <c r="B803" t="s">
        <v>101</v>
      </c>
      <c r="C803">
        <v>0</v>
      </c>
      <c r="D803">
        <v>0</v>
      </c>
      <c r="E803">
        <v>324.60000000000002</v>
      </c>
      <c r="F803">
        <v>0</v>
      </c>
      <c r="G803">
        <v>0</v>
      </c>
      <c r="H803">
        <v>324.60000000000002</v>
      </c>
      <c r="I803">
        <v>0.22900000000000001</v>
      </c>
      <c r="J803">
        <v>0</v>
      </c>
      <c r="K803">
        <v>0</v>
      </c>
      <c r="L803">
        <v>324.82900000000001</v>
      </c>
      <c r="M803">
        <v>0.22900000000000001</v>
      </c>
    </row>
    <row r="804" spans="1:13" x14ac:dyDescent="0.25">
      <c r="A804" t="s">
        <v>169</v>
      </c>
      <c r="B804" t="s">
        <v>95</v>
      </c>
      <c r="C804">
        <v>1193.2860000000001</v>
      </c>
      <c r="D804">
        <v>0</v>
      </c>
      <c r="E804">
        <v>18079.300000000003</v>
      </c>
      <c r="F804">
        <v>0</v>
      </c>
      <c r="G804">
        <v>0</v>
      </c>
      <c r="H804">
        <v>19272.586000000003</v>
      </c>
      <c r="I804">
        <v>2547.4769999999999</v>
      </c>
      <c r="J804">
        <v>0</v>
      </c>
      <c r="K804">
        <v>0</v>
      </c>
      <c r="L804">
        <v>21820.062999999998</v>
      </c>
      <c r="M804">
        <v>2547.4769999999999</v>
      </c>
    </row>
    <row r="805" spans="1:13" x14ac:dyDescent="0.25">
      <c r="A805" t="s">
        <v>169</v>
      </c>
      <c r="B805" t="s">
        <v>98</v>
      </c>
      <c r="C805">
        <v>156.61799999999999</v>
      </c>
      <c r="D805">
        <v>0</v>
      </c>
      <c r="E805">
        <v>11756.3</v>
      </c>
      <c r="F805">
        <v>0</v>
      </c>
      <c r="G805">
        <v>0</v>
      </c>
      <c r="H805">
        <v>11912.918</v>
      </c>
      <c r="I805">
        <v>483.11399999999998</v>
      </c>
      <c r="J805">
        <v>0</v>
      </c>
      <c r="K805">
        <v>0</v>
      </c>
      <c r="L805">
        <v>12396.031999999999</v>
      </c>
      <c r="M805">
        <v>483.11399999999998</v>
      </c>
    </row>
    <row r="806" spans="1:13" x14ac:dyDescent="0.25">
      <c r="A806" t="s">
        <v>169</v>
      </c>
      <c r="B806" t="s">
        <v>112</v>
      </c>
      <c r="C806">
        <v>11.510999999999999</v>
      </c>
      <c r="D806">
        <v>0</v>
      </c>
      <c r="E806">
        <v>0.1</v>
      </c>
      <c r="F806">
        <v>0</v>
      </c>
      <c r="G806">
        <v>0</v>
      </c>
      <c r="H806">
        <v>11.610999999999999</v>
      </c>
      <c r="I806">
        <v>0</v>
      </c>
      <c r="J806">
        <v>0</v>
      </c>
      <c r="K806">
        <v>0</v>
      </c>
      <c r="L806">
        <v>11.611000000000001</v>
      </c>
      <c r="M806">
        <v>0</v>
      </c>
    </row>
    <row r="807" spans="1:13" x14ac:dyDescent="0.25">
      <c r="A807" t="s">
        <v>169</v>
      </c>
      <c r="B807" s="17" t="s">
        <v>807</v>
      </c>
      <c r="C807">
        <v>0</v>
      </c>
      <c r="D807">
        <v>0</v>
      </c>
      <c r="E807">
        <v>0</v>
      </c>
      <c r="F807">
        <v>0</v>
      </c>
      <c r="G807">
        <v>0</v>
      </c>
      <c r="H807">
        <v>0</v>
      </c>
      <c r="I807">
        <v>0</v>
      </c>
      <c r="J807">
        <v>0</v>
      </c>
      <c r="K807">
        <v>0</v>
      </c>
      <c r="L807">
        <v>0</v>
      </c>
      <c r="M807">
        <v>0</v>
      </c>
    </row>
    <row r="808" spans="1:13" x14ac:dyDescent="0.25">
      <c r="A808" t="s">
        <v>169</v>
      </c>
      <c r="B808" s="17" t="s">
        <v>100</v>
      </c>
      <c r="C808">
        <v>16.3</v>
      </c>
      <c r="D808">
        <v>0</v>
      </c>
      <c r="E808">
        <v>750.4</v>
      </c>
      <c r="F808">
        <v>0</v>
      </c>
      <c r="G808">
        <v>0</v>
      </c>
      <c r="H808">
        <v>766.69999999999993</v>
      </c>
      <c r="I808">
        <v>1.159</v>
      </c>
      <c r="J808">
        <v>0</v>
      </c>
      <c r="K808">
        <v>0</v>
      </c>
      <c r="L808">
        <v>767.85900000000004</v>
      </c>
      <c r="M808">
        <v>1.159</v>
      </c>
    </row>
    <row r="809" spans="1:13" x14ac:dyDescent="0.25">
      <c r="A809" t="s">
        <v>169</v>
      </c>
      <c r="B809" s="17" t="s">
        <v>114</v>
      </c>
      <c r="C809">
        <v>0.16800000000000001</v>
      </c>
      <c r="D809">
        <v>0</v>
      </c>
      <c r="E809">
        <v>0</v>
      </c>
      <c r="F809">
        <v>0</v>
      </c>
      <c r="G809">
        <v>0</v>
      </c>
      <c r="H809">
        <v>0.16800000000000001</v>
      </c>
      <c r="I809">
        <v>6.1050000000000004</v>
      </c>
      <c r="J809">
        <v>0</v>
      </c>
      <c r="K809">
        <v>0</v>
      </c>
      <c r="L809">
        <v>6.2729999999999997</v>
      </c>
      <c r="M809">
        <v>6.1050000000000004</v>
      </c>
    </row>
    <row r="810" spans="1:13" x14ac:dyDescent="0.25">
      <c r="A810" t="s">
        <v>169</v>
      </c>
      <c r="B810" s="17" t="s">
        <v>107</v>
      </c>
      <c r="C810">
        <v>387.67899999999997</v>
      </c>
      <c r="D810">
        <v>0</v>
      </c>
      <c r="E810">
        <v>2.4</v>
      </c>
      <c r="F810">
        <v>0</v>
      </c>
      <c r="G810">
        <v>0</v>
      </c>
      <c r="H810">
        <v>390.07899999999995</v>
      </c>
      <c r="I810">
        <v>601.58199999999999</v>
      </c>
      <c r="J810">
        <v>0</v>
      </c>
      <c r="K810">
        <v>0</v>
      </c>
      <c r="L810">
        <v>991.66099999999994</v>
      </c>
      <c r="M810">
        <v>601.58199999999999</v>
      </c>
    </row>
    <row r="811" spans="1:13" x14ac:dyDescent="0.25">
      <c r="A811" t="s">
        <v>171</v>
      </c>
      <c r="B811" t="s">
        <v>123</v>
      </c>
      <c r="C811">
        <v>2.976</v>
      </c>
      <c r="D811">
        <v>0</v>
      </c>
      <c r="E811">
        <v>0</v>
      </c>
      <c r="F811">
        <v>0</v>
      </c>
      <c r="G811">
        <v>0</v>
      </c>
      <c r="H811">
        <v>2.976</v>
      </c>
      <c r="I811">
        <v>1.4550000000000001</v>
      </c>
      <c r="J811">
        <v>0</v>
      </c>
      <c r="K811">
        <v>0</v>
      </c>
      <c r="L811">
        <v>4.431</v>
      </c>
      <c r="M811">
        <v>1.4550000000000001</v>
      </c>
    </row>
    <row r="812" spans="1:13" x14ac:dyDescent="0.25">
      <c r="A812" t="s">
        <v>171</v>
      </c>
      <c r="B812" t="s">
        <v>126</v>
      </c>
      <c r="C812">
        <v>0</v>
      </c>
      <c r="D812">
        <v>1.3</v>
      </c>
      <c r="E812">
        <v>0</v>
      </c>
      <c r="F812">
        <v>0</v>
      </c>
      <c r="G812">
        <v>0</v>
      </c>
      <c r="H812">
        <v>1.3</v>
      </c>
      <c r="I812">
        <v>0</v>
      </c>
      <c r="J812">
        <v>0</v>
      </c>
      <c r="K812">
        <v>0</v>
      </c>
      <c r="L812">
        <v>1.3</v>
      </c>
      <c r="M812">
        <v>0</v>
      </c>
    </row>
    <row r="813" spans="1:13" x14ac:dyDescent="0.25">
      <c r="A813" t="s">
        <v>171</v>
      </c>
      <c r="B813" t="s">
        <v>125</v>
      </c>
      <c r="C813">
        <v>0</v>
      </c>
      <c r="D813">
        <v>0</v>
      </c>
      <c r="E813">
        <v>8.5</v>
      </c>
      <c r="F813">
        <v>0</v>
      </c>
      <c r="G813">
        <v>0</v>
      </c>
      <c r="H813">
        <v>8.5</v>
      </c>
      <c r="I813">
        <v>1E-3</v>
      </c>
      <c r="J813">
        <v>0</v>
      </c>
      <c r="K813">
        <v>0</v>
      </c>
      <c r="L813">
        <v>8.5009999999999994</v>
      </c>
      <c r="M813">
        <v>1E-3</v>
      </c>
    </row>
    <row r="814" spans="1:13" x14ac:dyDescent="0.25">
      <c r="A814" t="s">
        <v>171</v>
      </c>
      <c r="B814" t="s">
        <v>124</v>
      </c>
      <c r="C814">
        <v>0</v>
      </c>
      <c r="D814">
        <v>0</v>
      </c>
      <c r="E814">
        <v>0</v>
      </c>
      <c r="F814">
        <v>0</v>
      </c>
      <c r="G814">
        <v>0</v>
      </c>
      <c r="H814">
        <v>0</v>
      </c>
      <c r="I814">
        <v>0</v>
      </c>
      <c r="J814">
        <v>0</v>
      </c>
      <c r="K814">
        <v>0</v>
      </c>
      <c r="L814">
        <v>0</v>
      </c>
      <c r="M814">
        <v>0</v>
      </c>
    </row>
    <row r="815" spans="1:13" x14ac:dyDescent="0.25">
      <c r="A815" t="s">
        <v>171</v>
      </c>
      <c r="B815" t="s">
        <v>96</v>
      </c>
      <c r="C815">
        <v>3.3159999999999998</v>
      </c>
      <c r="D815">
        <v>0</v>
      </c>
      <c r="E815">
        <v>548.6</v>
      </c>
      <c r="F815">
        <v>0</v>
      </c>
      <c r="G815">
        <v>0</v>
      </c>
      <c r="H815">
        <v>551.91600000000005</v>
      </c>
      <c r="I815">
        <v>7.0730000000000004</v>
      </c>
      <c r="J815">
        <v>0</v>
      </c>
      <c r="K815">
        <v>0</v>
      </c>
      <c r="L815">
        <v>558.98900000000003</v>
      </c>
      <c r="M815">
        <v>7.0730000000000004</v>
      </c>
    </row>
    <row r="816" spans="1:13" x14ac:dyDescent="0.25">
      <c r="A816" t="s">
        <v>171</v>
      </c>
      <c r="B816" t="s">
        <v>105</v>
      </c>
      <c r="C816">
        <v>336.572</v>
      </c>
      <c r="D816">
        <v>0</v>
      </c>
      <c r="E816">
        <v>46.3</v>
      </c>
      <c r="F816">
        <v>0</v>
      </c>
      <c r="G816">
        <v>0</v>
      </c>
      <c r="H816">
        <v>382.87200000000001</v>
      </c>
      <c r="I816">
        <v>114.324</v>
      </c>
      <c r="J816">
        <v>0</v>
      </c>
      <c r="K816">
        <v>0</v>
      </c>
      <c r="L816">
        <v>497.19600000000003</v>
      </c>
      <c r="M816">
        <v>114.324</v>
      </c>
    </row>
    <row r="817" spans="1:13" x14ac:dyDescent="0.25">
      <c r="A817" t="s">
        <v>171</v>
      </c>
      <c r="B817" t="s">
        <v>110</v>
      </c>
      <c r="C817">
        <v>8.1000000000000003E-2</v>
      </c>
      <c r="D817">
        <v>143.38300000000001</v>
      </c>
      <c r="E817">
        <v>0</v>
      </c>
      <c r="F817">
        <v>0</v>
      </c>
      <c r="G817">
        <v>0</v>
      </c>
      <c r="H817">
        <v>143.464</v>
      </c>
      <c r="I817">
        <v>0</v>
      </c>
      <c r="J817">
        <v>0</v>
      </c>
      <c r="K817">
        <v>0</v>
      </c>
      <c r="L817">
        <v>143.464</v>
      </c>
      <c r="M817">
        <v>0</v>
      </c>
    </row>
    <row r="818" spans="1:13" x14ac:dyDescent="0.25">
      <c r="A818" t="s">
        <v>171</v>
      </c>
      <c r="B818" t="s">
        <v>111</v>
      </c>
      <c r="C818">
        <v>406.60399999999998</v>
      </c>
      <c r="D818">
        <v>0</v>
      </c>
      <c r="E818">
        <v>18.5</v>
      </c>
      <c r="F818">
        <v>0</v>
      </c>
      <c r="G818">
        <v>0</v>
      </c>
      <c r="H818">
        <v>425.10399999999998</v>
      </c>
      <c r="I818">
        <v>0</v>
      </c>
      <c r="J818">
        <v>0</v>
      </c>
      <c r="K818">
        <v>0</v>
      </c>
      <c r="L818">
        <v>425.10399999999998</v>
      </c>
      <c r="M818">
        <v>0</v>
      </c>
    </row>
    <row r="819" spans="1:13" x14ac:dyDescent="0.25">
      <c r="A819" t="s">
        <v>171</v>
      </c>
      <c r="B819" t="s">
        <v>106</v>
      </c>
      <c r="C819">
        <v>350.15800000000002</v>
      </c>
      <c r="D819">
        <v>0</v>
      </c>
      <c r="E819">
        <v>49.5</v>
      </c>
      <c r="F819">
        <v>0</v>
      </c>
      <c r="G819">
        <v>0</v>
      </c>
      <c r="H819">
        <v>399.65800000000002</v>
      </c>
      <c r="I819">
        <v>1E-3</v>
      </c>
      <c r="J819">
        <v>0</v>
      </c>
      <c r="K819">
        <v>0</v>
      </c>
      <c r="L819">
        <v>399.65899999999999</v>
      </c>
      <c r="M819">
        <v>1E-3</v>
      </c>
    </row>
    <row r="820" spans="1:13" x14ac:dyDescent="0.25">
      <c r="A820" t="s">
        <v>171</v>
      </c>
      <c r="B820" t="s">
        <v>99</v>
      </c>
      <c r="C820">
        <v>0.72799999999999998</v>
      </c>
      <c r="D820">
        <v>8.2000000000000003E-2</v>
      </c>
      <c r="E820">
        <v>8.1</v>
      </c>
      <c r="F820">
        <v>0</v>
      </c>
      <c r="G820">
        <v>0</v>
      </c>
      <c r="H820">
        <v>8.91</v>
      </c>
      <c r="I820">
        <v>9.7000000000000003E-2</v>
      </c>
      <c r="J820">
        <v>0</v>
      </c>
      <c r="K820">
        <v>0</v>
      </c>
      <c r="L820">
        <v>9.0069999999999997</v>
      </c>
      <c r="M820">
        <v>9.7000000000000003E-2</v>
      </c>
    </row>
    <row r="821" spans="1:13" x14ac:dyDescent="0.25">
      <c r="A821" t="s">
        <v>171</v>
      </c>
      <c r="B821" t="s">
        <v>108</v>
      </c>
      <c r="C821">
        <v>72.619</v>
      </c>
      <c r="D821">
        <v>0</v>
      </c>
      <c r="E821">
        <v>0</v>
      </c>
      <c r="F821">
        <v>0</v>
      </c>
      <c r="G821">
        <v>0</v>
      </c>
      <c r="H821">
        <v>72.619</v>
      </c>
      <c r="I821">
        <v>0</v>
      </c>
      <c r="J821">
        <v>0</v>
      </c>
      <c r="K821">
        <v>0</v>
      </c>
      <c r="L821">
        <v>72.619</v>
      </c>
      <c r="M821">
        <v>0</v>
      </c>
    </row>
    <row r="822" spans="1:13" x14ac:dyDescent="0.25">
      <c r="A822" t="s">
        <v>171</v>
      </c>
      <c r="B822" t="s">
        <v>234</v>
      </c>
      <c r="C822">
        <v>0</v>
      </c>
      <c r="D822">
        <v>0</v>
      </c>
      <c r="E822">
        <v>0</v>
      </c>
      <c r="F822">
        <v>0</v>
      </c>
      <c r="G822">
        <v>0</v>
      </c>
      <c r="H822">
        <v>0</v>
      </c>
      <c r="I822">
        <v>0</v>
      </c>
      <c r="J822">
        <v>0</v>
      </c>
      <c r="K822">
        <v>0</v>
      </c>
      <c r="L822">
        <v>0</v>
      </c>
      <c r="M822">
        <v>0</v>
      </c>
    </row>
    <row r="823" spans="1:13" x14ac:dyDescent="0.25">
      <c r="A823" t="s">
        <v>171</v>
      </c>
      <c r="B823" t="s">
        <v>115</v>
      </c>
      <c r="C823">
        <v>12.048999999999999</v>
      </c>
      <c r="D823">
        <v>0</v>
      </c>
      <c r="E823">
        <v>0</v>
      </c>
      <c r="F823">
        <v>0</v>
      </c>
      <c r="G823">
        <v>0</v>
      </c>
      <c r="H823">
        <v>12.048999999999999</v>
      </c>
      <c r="I823">
        <v>0</v>
      </c>
      <c r="J823">
        <v>0</v>
      </c>
      <c r="K823">
        <v>0</v>
      </c>
      <c r="L823">
        <v>12.048999999999999</v>
      </c>
      <c r="M823">
        <v>0</v>
      </c>
    </row>
    <row r="824" spans="1:13" x14ac:dyDescent="0.25">
      <c r="A824" t="s">
        <v>171</v>
      </c>
      <c r="B824" t="s">
        <v>117</v>
      </c>
      <c r="C824">
        <v>1.9410000000000001</v>
      </c>
      <c r="D824">
        <v>0</v>
      </c>
      <c r="E824">
        <v>0</v>
      </c>
      <c r="F824">
        <v>0</v>
      </c>
      <c r="G824">
        <v>0</v>
      </c>
      <c r="H824">
        <v>1.9410000000000001</v>
      </c>
      <c r="I824">
        <v>0</v>
      </c>
      <c r="J824">
        <v>0</v>
      </c>
      <c r="K824">
        <v>0</v>
      </c>
      <c r="L824">
        <v>1.9410000000000001</v>
      </c>
      <c r="M824">
        <v>0</v>
      </c>
    </row>
    <row r="825" spans="1:13" x14ac:dyDescent="0.25">
      <c r="A825" t="s">
        <v>171</v>
      </c>
      <c r="B825" t="s">
        <v>103</v>
      </c>
      <c r="C825">
        <v>0</v>
      </c>
      <c r="D825">
        <v>0</v>
      </c>
      <c r="E825">
        <v>0</v>
      </c>
      <c r="F825">
        <v>0</v>
      </c>
      <c r="G825">
        <v>0</v>
      </c>
      <c r="H825">
        <v>0</v>
      </c>
      <c r="I825">
        <v>0</v>
      </c>
      <c r="J825">
        <v>0</v>
      </c>
      <c r="K825">
        <v>0</v>
      </c>
      <c r="L825">
        <v>0</v>
      </c>
      <c r="M825">
        <v>0</v>
      </c>
    </row>
    <row r="826" spans="1:13" x14ac:dyDescent="0.25">
      <c r="A826" t="s">
        <v>171</v>
      </c>
      <c r="B826" t="s">
        <v>328</v>
      </c>
      <c r="C826">
        <v>0</v>
      </c>
      <c r="D826">
        <v>0</v>
      </c>
      <c r="E826">
        <v>0</v>
      </c>
      <c r="F826">
        <v>0</v>
      </c>
      <c r="G826">
        <v>0</v>
      </c>
      <c r="H826">
        <v>0</v>
      </c>
      <c r="I826">
        <v>0</v>
      </c>
      <c r="J826">
        <v>0</v>
      </c>
      <c r="K826">
        <v>0</v>
      </c>
      <c r="L826">
        <v>0</v>
      </c>
      <c r="M826">
        <v>0</v>
      </c>
    </row>
    <row r="827" spans="1:13" x14ac:dyDescent="0.25">
      <c r="A827" t="s">
        <v>171</v>
      </c>
      <c r="B827" t="s">
        <v>104</v>
      </c>
      <c r="C827">
        <v>0</v>
      </c>
      <c r="D827">
        <v>0</v>
      </c>
      <c r="E827">
        <v>395</v>
      </c>
      <c r="F827">
        <v>0</v>
      </c>
      <c r="G827">
        <v>0</v>
      </c>
      <c r="H827">
        <v>395</v>
      </c>
      <c r="I827">
        <v>0.06</v>
      </c>
      <c r="J827">
        <v>0</v>
      </c>
      <c r="K827">
        <v>0</v>
      </c>
      <c r="L827">
        <v>395.06</v>
      </c>
      <c r="M827">
        <v>0.06</v>
      </c>
    </row>
    <row r="828" spans="1:13" x14ac:dyDescent="0.25">
      <c r="A828" t="s">
        <v>171</v>
      </c>
      <c r="B828" t="s">
        <v>558</v>
      </c>
      <c r="C828">
        <v>0</v>
      </c>
      <c r="D828">
        <v>0</v>
      </c>
      <c r="E828">
        <v>0</v>
      </c>
      <c r="F828">
        <v>0</v>
      </c>
      <c r="G828">
        <v>0</v>
      </c>
      <c r="H828">
        <v>0</v>
      </c>
      <c r="I828">
        <v>0</v>
      </c>
      <c r="J828">
        <v>0</v>
      </c>
      <c r="K828">
        <v>0</v>
      </c>
      <c r="L828">
        <v>0</v>
      </c>
      <c r="M828">
        <v>0</v>
      </c>
    </row>
    <row r="829" spans="1:13" x14ac:dyDescent="0.25">
      <c r="A829" t="s">
        <v>171</v>
      </c>
      <c r="B829" t="s">
        <v>97</v>
      </c>
      <c r="C829">
        <v>0</v>
      </c>
      <c r="D829">
        <v>0</v>
      </c>
      <c r="E829">
        <v>540.6</v>
      </c>
      <c r="F829">
        <v>0</v>
      </c>
      <c r="G829">
        <v>0</v>
      </c>
      <c r="H829">
        <v>540.6</v>
      </c>
      <c r="I829">
        <v>1.734</v>
      </c>
      <c r="J829">
        <v>0</v>
      </c>
      <c r="K829">
        <v>0</v>
      </c>
      <c r="L829">
        <v>542.33399999999995</v>
      </c>
      <c r="M829">
        <v>1.734</v>
      </c>
    </row>
    <row r="830" spans="1:13" x14ac:dyDescent="0.25">
      <c r="A830" t="s">
        <v>171</v>
      </c>
      <c r="B830" t="s">
        <v>109</v>
      </c>
      <c r="C830">
        <v>14.475</v>
      </c>
      <c r="D830">
        <v>146.434</v>
      </c>
      <c r="E830">
        <v>110.8</v>
      </c>
      <c r="F830">
        <v>0</v>
      </c>
      <c r="G830">
        <v>0</v>
      </c>
      <c r="H830">
        <v>271.709</v>
      </c>
      <c r="I830">
        <v>26.459</v>
      </c>
      <c r="J830">
        <v>0</v>
      </c>
      <c r="K830">
        <v>0</v>
      </c>
      <c r="L830">
        <v>298.16800000000001</v>
      </c>
      <c r="M830">
        <v>26.459</v>
      </c>
    </row>
    <row r="831" spans="1:13" x14ac:dyDescent="0.25">
      <c r="A831" t="s">
        <v>171</v>
      </c>
      <c r="B831" t="s">
        <v>118</v>
      </c>
      <c r="C831">
        <v>26.949000000000002</v>
      </c>
      <c r="D831">
        <v>0</v>
      </c>
      <c r="E831">
        <v>0</v>
      </c>
      <c r="F831">
        <v>0</v>
      </c>
      <c r="G831">
        <v>0</v>
      </c>
      <c r="H831">
        <v>26.949000000000002</v>
      </c>
      <c r="I831">
        <v>0</v>
      </c>
      <c r="J831">
        <v>0</v>
      </c>
      <c r="K831">
        <v>0</v>
      </c>
      <c r="L831">
        <v>26.949000000000002</v>
      </c>
      <c r="M831">
        <v>0</v>
      </c>
    </row>
    <row r="832" spans="1:13" x14ac:dyDescent="0.25">
      <c r="A832" t="s">
        <v>171</v>
      </c>
      <c r="B832" t="s">
        <v>121</v>
      </c>
      <c r="C832">
        <v>0</v>
      </c>
      <c r="D832">
        <v>0.6</v>
      </c>
      <c r="E832">
        <v>0</v>
      </c>
      <c r="F832">
        <v>0</v>
      </c>
      <c r="G832">
        <v>0</v>
      </c>
      <c r="H832">
        <v>0.6</v>
      </c>
      <c r="I832">
        <v>0</v>
      </c>
      <c r="J832">
        <v>0</v>
      </c>
      <c r="K832">
        <v>0</v>
      </c>
      <c r="L832">
        <v>0.6</v>
      </c>
      <c r="M832">
        <v>0</v>
      </c>
    </row>
    <row r="833" spans="1:13" x14ac:dyDescent="0.25">
      <c r="A833" t="s">
        <v>171</v>
      </c>
      <c r="B833" t="s">
        <v>120</v>
      </c>
      <c r="C833">
        <v>0</v>
      </c>
      <c r="D833">
        <v>0</v>
      </c>
      <c r="E833">
        <v>1.5</v>
      </c>
      <c r="F833">
        <v>0</v>
      </c>
      <c r="G833">
        <v>0</v>
      </c>
      <c r="H833">
        <v>1.5</v>
      </c>
      <c r="I833">
        <v>0</v>
      </c>
      <c r="J833">
        <v>0</v>
      </c>
      <c r="K833">
        <v>0</v>
      </c>
      <c r="L833">
        <v>1.5</v>
      </c>
      <c r="M833">
        <v>0</v>
      </c>
    </row>
    <row r="834" spans="1:13" x14ac:dyDescent="0.25">
      <c r="A834" t="s">
        <v>171</v>
      </c>
      <c r="B834" t="s">
        <v>119</v>
      </c>
      <c r="C834">
        <v>0</v>
      </c>
      <c r="D834">
        <v>0</v>
      </c>
      <c r="E834">
        <v>0</v>
      </c>
      <c r="F834">
        <v>0</v>
      </c>
      <c r="G834">
        <v>0</v>
      </c>
      <c r="H834">
        <v>0</v>
      </c>
      <c r="I834">
        <v>0</v>
      </c>
      <c r="J834">
        <v>0</v>
      </c>
      <c r="K834">
        <v>0</v>
      </c>
      <c r="L834">
        <v>0</v>
      </c>
      <c r="M834">
        <v>0</v>
      </c>
    </row>
    <row r="835" spans="1:13" x14ac:dyDescent="0.25">
      <c r="A835" t="s">
        <v>171</v>
      </c>
      <c r="B835" t="s">
        <v>116</v>
      </c>
      <c r="C835">
        <v>0</v>
      </c>
      <c r="D835">
        <v>0</v>
      </c>
      <c r="E835">
        <v>0</v>
      </c>
      <c r="F835">
        <v>0</v>
      </c>
      <c r="G835">
        <v>0</v>
      </c>
      <c r="H835">
        <v>0</v>
      </c>
      <c r="I835">
        <v>0</v>
      </c>
      <c r="J835">
        <v>0</v>
      </c>
      <c r="K835">
        <v>0</v>
      </c>
      <c r="L835">
        <v>0</v>
      </c>
      <c r="M835">
        <v>0</v>
      </c>
    </row>
    <row r="836" spans="1:13" x14ac:dyDescent="0.25">
      <c r="A836" t="s">
        <v>171</v>
      </c>
      <c r="B836" t="s">
        <v>113</v>
      </c>
      <c r="C836">
        <v>3.4769999999999999</v>
      </c>
      <c r="D836">
        <v>0</v>
      </c>
      <c r="E836">
        <v>2.4</v>
      </c>
      <c r="F836">
        <v>0</v>
      </c>
      <c r="G836">
        <v>0</v>
      </c>
      <c r="H836">
        <v>5.8769999999999998</v>
      </c>
      <c r="I836">
        <v>0</v>
      </c>
      <c r="J836">
        <v>0</v>
      </c>
      <c r="K836">
        <v>0</v>
      </c>
      <c r="L836">
        <v>5.8769999999999998</v>
      </c>
      <c r="M836">
        <v>0</v>
      </c>
    </row>
    <row r="837" spans="1:13" x14ac:dyDescent="0.25">
      <c r="A837" t="s">
        <v>171</v>
      </c>
      <c r="B837" t="s">
        <v>102</v>
      </c>
      <c r="C837">
        <v>0</v>
      </c>
      <c r="D837">
        <v>0</v>
      </c>
      <c r="E837">
        <v>0</v>
      </c>
      <c r="F837">
        <v>0</v>
      </c>
      <c r="G837">
        <v>0</v>
      </c>
      <c r="H837">
        <v>0</v>
      </c>
      <c r="I837">
        <v>12.747</v>
      </c>
      <c r="J837">
        <v>0</v>
      </c>
      <c r="K837">
        <v>0</v>
      </c>
      <c r="L837">
        <v>12.747</v>
      </c>
      <c r="M837">
        <v>12.747</v>
      </c>
    </row>
    <row r="838" spans="1:13" x14ac:dyDescent="0.25">
      <c r="A838" t="s">
        <v>171</v>
      </c>
      <c r="B838" t="s">
        <v>101</v>
      </c>
      <c r="C838">
        <v>0</v>
      </c>
      <c r="D838">
        <v>0</v>
      </c>
      <c r="E838">
        <v>29.9</v>
      </c>
      <c r="F838">
        <v>0</v>
      </c>
      <c r="G838">
        <v>0</v>
      </c>
      <c r="H838">
        <v>29.9</v>
      </c>
      <c r="I838">
        <v>1E-3</v>
      </c>
      <c r="J838">
        <v>0</v>
      </c>
      <c r="K838">
        <v>0</v>
      </c>
      <c r="L838">
        <v>29.901</v>
      </c>
      <c r="M838">
        <v>1E-3</v>
      </c>
    </row>
    <row r="839" spans="1:13" x14ac:dyDescent="0.25">
      <c r="A839" t="s">
        <v>171</v>
      </c>
      <c r="B839" t="s">
        <v>95</v>
      </c>
      <c r="C839">
        <v>82.162000000000006</v>
      </c>
      <c r="D839">
        <v>0</v>
      </c>
      <c r="E839">
        <v>4208.5</v>
      </c>
      <c r="F839">
        <v>0</v>
      </c>
      <c r="G839">
        <v>0</v>
      </c>
      <c r="H839">
        <v>4290.6620000000003</v>
      </c>
      <c r="I839">
        <v>798.21100000000001</v>
      </c>
      <c r="J839">
        <v>0</v>
      </c>
      <c r="K839">
        <v>0</v>
      </c>
      <c r="L839">
        <v>5088.8729999999996</v>
      </c>
      <c r="M839">
        <v>798.21100000000001</v>
      </c>
    </row>
    <row r="840" spans="1:13" x14ac:dyDescent="0.25">
      <c r="A840" t="s">
        <v>171</v>
      </c>
      <c r="B840" t="s">
        <v>98</v>
      </c>
      <c r="C840">
        <v>0</v>
      </c>
      <c r="D840">
        <v>0</v>
      </c>
      <c r="E840">
        <v>756.3</v>
      </c>
      <c r="F840">
        <v>0</v>
      </c>
      <c r="G840">
        <v>0</v>
      </c>
      <c r="H840">
        <v>756.3</v>
      </c>
      <c r="I840">
        <v>0.55900000000000005</v>
      </c>
      <c r="J840">
        <v>0</v>
      </c>
      <c r="K840">
        <v>0</v>
      </c>
      <c r="L840">
        <v>756.85900000000004</v>
      </c>
      <c r="M840">
        <v>0.55900000000000005</v>
      </c>
    </row>
    <row r="841" spans="1:13" x14ac:dyDescent="0.25">
      <c r="A841" t="s">
        <v>171</v>
      </c>
      <c r="B841" t="s">
        <v>112</v>
      </c>
      <c r="C841">
        <v>0</v>
      </c>
      <c r="D841">
        <v>0</v>
      </c>
      <c r="E841">
        <v>0.1</v>
      </c>
      <c r="F841">
        <v>0</v>
      </c>
      <c r="G841">
        <v>0</v>
      </c>
      <c r="H841">
        <v>0.1</v>
      </c>
      <c r="I841">
        <v>0</v>
      </c>
      <c r="J841">
        <v>0</v>
      </c>
      <c r="K841">
        <v>0</v>
      </c>
      <c r="L841">
        <v>0.1</v>
      </c>
      <c r="M841">
        <v>0</v>
      </c>
    </row>
    <row r="842" spans="1:13" x14ac:dyDescent="0.25">
      <c r="A842" t="s">
        <v>171</v>
      </c>
      <c r="B842" s="17" t="s">
        <v>155</v>
      </c>
      <c r="C842">
        <v>0</v>
      </c>
      <c r="D842">
        <v>0</v>
      </c>
      <c r="E842">
        <v>0</v>
      </c>
      <c r="F842">
        <v>0.3</v>
      </c>
      <c r="G842">
        <v>0</v>
      </c>
      <c r="H842">
        <v>0.3</v>
      </c>
      <c r="I842">
        <v>0</v>
      </c>
      <c r="J842">
        <v>0</v>
      </c>
      <c r="K842">
        <v>0</v>
      </c>
      <c r="L842">
        <v>0.3</v>
      </c>
      <c r="M842">
        <v>0</v>
      </c>
    </row>
    <row r="843" spans="1:13" x14ac:dyDescent="0.25">
      <c r="A843" t="s">
        <v>171</v>
      </c>
      <c r="B843" s="17" t="s">
        <v>100</v>
      </c>
      <c r="C843">
        <v>4.609</v>
      </c>
      <c r="D843">
        <v>0</v>
      </c>
      <c r="E843">
        <v>126.1</v>
      </c>
      <c r="F843">
        <v>0</v>
      </c>
      <c r="G843">
        <v>0</v>
      </c>
      <c r="H843">
        <v>130.709</v>
      </c>
      <c r="I843">
        <v>0</v>
      </c>
      <c r="J843">
        <v>0</v>
      </c>
      <c r="K843">
        <v>0</v>
      </c>
      <c r="L843">
        <v>130.709</v>
      </c>
      <c r="M843">
        <v>0</v>
      </c>
    </row>
    <row r="844" spans="1:13" x14ac:dyDescent="0.25">
      <c r="A844" t="s">
        <v>171</v>
      </c>
      <c r="B844" s="17" t="s">
        <v>114</v>
      </c>
      <c r="C844">
        <v>19.731999999999999</v>
      </c>
      <c r="D844">
        <v>0</v>
      </c>
      <c r="E844">
        <v>3.7</v>
      </c>
      <c r="F844">
        <v>2.0190000000000001</v>
      </c>
      <c r="G844">
        <v>0</v>
      </c>
      <c r="H844">
        <v>25.451000000000001</v>
      </c>
      <c r="I844">
        <v>1.7789999999999999</v>
      </c>
      <c r="J844">
        <v>0</v>
      </c>
      <c r="K844">
        <v>0</v>
      </c>
      <c r="L844">
        <v>27.23</v>
      </c>
      <c r="M844">
        <v>1.7789999999999999</v>
      </c>
    </row>
    <row r="845" spans="1:13" x14ac:dyDescent="0.25">
      <c r="A845" t="s">
        <v>171</v>
      </c>
      <c r="B845" s="17" t="s">
        <v>107</v>
      </c>
      <c r="C845">
        <v>123.081</v>
      </c>
      <c r="D845">
        <v>0</v>
      </c>
      <c r="E845">
        <v>0</v>
      </c>
      <c r="F845">
        <v>0</v>
      </c>
      <c r="G845">
        <v>0</v>
      </c>
      <c r="H845">
        <v>123.081</v>
      </c>
      <c r="I845">
        <v>0</v>
      </c>
      <c r="J845">
        <v>0</v>
      </c>
      <c r="K845">
        <v>0</v>
      </c>
      <c r="L845">
        <v>123.081</v>
      </c>
      <c r="M845">
        <v>0</v>
      </c>
    </row>
    <row r="846" spans="1:13" x14ac:dyDescent="0.25">
      <c r="A846" t="s">
        <v>177</v>
      </c>
      <c r="B846" t="s">
        <v>123</v>
      </c>
      <c r="C846">
        <v>34.567</v>
      </c>
      <c r="D846">
        <v>0</v>
      </c>
      <c r="E846">
        <v>0</v>
      </c>
      <c r="F846">
        <v>0</v>
      </c>
      <c r="G846">
        <v>0</v>
      </c>
      <c r="H846">
        <v>34.567</v>
      </c>
      <c r="I846">
        <v>0</v>
      </c>
      <c r="J846">
        <v>0</v>
      </c>
      <c r="K846">
        <v>0</v>
      </c>
      <c r="L846">
        <v>34.567</v>
      </c>
      <c r="M846">
        <v>0</v>
      </c>
    </row>
    <row r="847" spans="1:13" x14ac:dyDescent="0.25">
      <c r="A847" t="s">
        <v>177</v>
      </c>
      <c r="B847" t="s">
        <v>126</v>
      </c>
      <c r="C847">
        <v>0</v>
      </c>
      <c r="D847">
        <v>0</v>
      </c>
      <c r="E847">
        <v>0</v>
      </c>
      <c r="F847">
        <v>0</v>
      </c>
      <c r="G847">
        <v>0</v>
      </c>
      <c r="H847">
        <v>0</v>
      </c>
      <c r="I847">
        <v>0</v>
      </c>
      <c r="J847">
        <v>0</v>
      </c>
      <c r="K847">
        <v>0</v>
      </c>
      <c r="L847">
        <v>0</v>
      </c>
      <c r="M847">
        <v>0</v>
      </c>
    </row>
    <row r="848" spans="1:13" x14ac:dyDescent="0.25">
      <c r="A848" t="s">
        <v>177</v>
      </c>
      <c r="B848" t="s">
        <v>125</v>
      </c>
      <c r="C848">
        <v>0</v>
      </c>
      <c r="D848">
        <v>0</v>
      </c>
      <c r="E848">
        <v>0</v>
      </c>
      <c r="F848">
        <v>0</v>
      </c>
      <c r="G848">
        <v>0</v>
      </c>
      <c r="H848">
        <v>0</v>
      </c>
      <c r="I848">
        <v>0</v>
      </c>
      <c r="J848">
        <v>0</v>
      </c>
      <c r="K848">
        <v>0</v>
      </c>
      <c r="L848">
        <v>0</v>
      </c>
      <c r="M848">
        <v>0</v>
      </c>
    </row>
    <row r="849" spans="1:13" x14ac:dyDescent="0.25">
      <c r="A849" t="s">
        <v>177</v>
      </c>
      <c r="B849" t="s">
        <v>124</v>
      </c>
      <c r="C849">
        <v>0</v>
      </c>
      <c r="D849">
        <v>0</v>
      </c>
      <c r="E849">
        <v>0</v>
      </c>
      <c r="F849">
        <v>0</v>
      </c>
      <c r="G849">
        <v>0</v>
      </c>
      <c r="H849">
        <v>0</v>
      </c>
      <c r="I849">
        <v>0</v>
      </c>
      <c r="J849">
        <v>0</v>
      </c>
      <c r="K849">
        <v>0</v>
      </c>
      <c r="L849">
        <v>0</v>
      </c>
      <c r="M849">
        <v>0</v>
      </c>
    </row>
    <row r="850" spans="1:13" x14ac:dyDescent="0.25">
      <c r="A850" t="s">
        <v>177</v>
      </c>
      <c r="B850" t="s">
        <v>96</v>
      </c>
      <c r="C850">
        <v>1.863</v>
      </c>
      <c r="D850">
        <v>0</v>
      </c>
      <c r="E850">
        <v>667.5</v>
      </c>
      <c r="F850">
        <v>0</v>
      </c>
      <c r="G850">
        <v>0</v>
      </c>
      <c r="H850">
        <v>669.36300000000006</v>
      </c>
      <c r="I850">
        <v>2.33</v>
      </c>
      <c r="J850">
        <v>0</v>
      </c>
      <c r="K850">
        <v>0</v>
      </c>
      <c r="L850">
        <v>671.69299999999998</v>
      </c>
      <c r="M850">
        <v>2.33</v>
      </c>
    </row>
    <row r="851" spans="1:13" x14ac:dyDescent="0.25">
      <c r="A851" t="s">
        <v>177</v>
      </c>
      <c r="B851" t="s">
        <v>105</v>
      </c>
      <c r="C851">
        <v>86.043000000000006</v>
      </c>
      <c r="D851">
        <v>0</v>
      </c>
      <c r="E851">
        <v>384.4</v>
      </c>
      <c r="F851">
        <v>0</v>
      </c>
      <c r="G851">
        <v>0</v>
      </c>
      <c r="H851">
        <v>470.44299999999998</v>
      </c>
      <c r="I851">
        <v>45.933</v>
      </c>
      <c r="J851">
        <v>0</v>
      </c>
      <c r="K851">
        <v>0</v>
      </c>
      <c r="L851">
        <v>516.37599999999998</v>
      </c>
      <c r="M851">
        <v>45.933</v>
      </c>
    </row>
    <row r="852" spans="1:13" x14ac:dyDescent="0.25">
      <c r="A852" t="s">
        <v>177</v>
      </c>
      <c r="B852" t="s">
        <v>110</v>
      </c>
      <c r="C852">
        <v>0</v>
      </c>
      <c r="D852">
        <v>9.4860000000000007</v>
      </c>
      <c r="E852">
        <v>0</v>
      </c>
      <c r="F852">
        <v>0</v>
      </c>
      <c r="G852">
        <v>0</v>
      </c>
      <c r="H852">
        <v>9.4860000000000007</v>
      </c>
      <c r="I852">
        <v>0</v>
      </c>
      <c r="J852">
        <v>0</v>
      </c>
      <c r="K852">
        <v>0</v>
      </c>
      <c r="L852">
        <v>9.4860000000000007</v>
      </c>
      <c r="M852">
        <v>0</v>
      </c>
    </row>
    <row r="853" spans="1:13" x14ac:dyDescent="0.25">
      <c r="A853" t="s">
        <v>177</v>
      </c>
      <c r="B853" t="s">
        <v>111</v>
      </c>
      <c r="C853">
        <v>377.54</v>
      </c>
      <c r="D853">
        <v>0</v>
      </c>
      <c r="E853">
        <v>29.9</v>
      </c>
      <c r="F853">
        <v>0</v>
      </c>
      <c r="G853">
        <v>0</v>
      </c>
      <c r="H853">
        <v>407.44</v>
      </c>
      <c r="I853">
        <v>0</v>
      </c>
      <c r="J853">
        <v>0</v>
      </c>
      <c r="K853">
        <v>0</v>
      </c>
      <c r="L853">
        <v>407.44</v>
      </c>
      <c r="M853">
        <v>0</v>
      </c>
    </row>
    <row r="854" spans="1:13" x14ac:dyDescent="0.25">
      <c r="A854" t="s">
        <v>177</v>
      </c>
      <c r="B854" t="s">
        <v>106</v>
      </c>
      <c r="C854">
        <v>361.78800000000001</v>
      </c>
      <c r="D854">
        <v>0</v>
      </c>
      <c r="E854">
        <v>26</v>
      </c>
      <c r="F854">
        <v>0</v>
      </c>
      <c r="G854">
        <v>0</v>
      </c>
      <c r="H854">
        <v>387.78800000000001</v>
      </c>
      <c r="I854">
        <v>0</v>
      </c>
      <c r="J854">
        <v>0</v>
      </c>
      <c r="K854">
        <v>0</v>
      </c>
      <c r="L854">
        <v>387.78800000000001</v>
      </c>
      <c r="M854">
        <v>0</v>
      </c>
    </row>
    <row r="855" spans="1:13" x14ac:dyDescent="0.25">
      <c r="A855" t="s">
        <v>177</v>
      </c>
      <c r="B855" t="s">
        <v>99</v>
      </c>
      <c r="C855">
        <v>6.4359999999999999</v>
      </c>
      <c r="D855">
        <v>0</v>
      </c>
      <c r="E855">
        <v>13.5</v>
      </c>
      <c r="F855">
        <v>0</v>
      </c>
      <c r="G855">
        <v>0</v>
      </c>
      <c r="H855">
        <v>19.936</v>
      </c>
      <c r="I855">
        <v>0</v>
      </c>
      <c r="J855">
        <v>0</v>
      </c>
      <c r="K855">
        <v>0</v>
      </c>
      <c r="L855">
        <v>19.936</v>
      </c>
      <c r="M855">
        <v>0</v>
      </c>
    </row>
    <row r="856" spans="1:13" x14ac:dyDescent="0.25">
      <c r="A856" t="s">
        <v>177</v>
      </c>
      <c r="B856" t="s">
        <v>108</v>
      </c>
      <c r="C856">
        <v>641.428</v>
      </c>
      <c r="D856">
        <v>0</v>
      </c>
      <c r="E856">
        <v>0</v>
      </c>
      <c r="F856">
        <v>0</v>
      </c>
      <c r="G856">
        <v>0</v>
      </c>
      <c r="H856">
        <v>641.428</v>
      </c>
      <c r="I856">
        <v>0</v>
      </c>
      <c r="J856">
        <v>0</v>
      </c>
      <c r="K856">
        <v>0</v>
      </c>
      <c r="L856">
        <v>641.428</v>
      </c>
      <c r="M856">
        <v>0</v>
      </c>
    </row>
    <row r="857" spans="1:13" x14ac:dyDescent="0.25">
      <c r="A857" t="s">
        <v>177</v>
      </c>
      <c r="B857" t="s">
        <v>234</v>
      </c>
      <c r="C857">
        <v>0</v>
      </c>
      <c r="D857">
        <v>0</v>
      </c>
      <c r="E857">
        <v>0</v>
      </c>
      <c r="F857">
        <v>0</v>
      </c>
      <c r="G857">
        <v>0</v>
      </c>
      <c r="H857">
        <v>0</v>
      </c>
      <c r="I857">
        <v>0</v>
      </c>
      <c r="J857">
        <v>0</v>
      </c>
      <c r="K857">
        <v>0</v>
      </c>
      <c r="L857">
        <v>0</v>
      </c>
      <c r="M857">
        <v>0</v>
      </c>
    </row>
    <row r="858" spans="1:13" x14ac:dyDescent="0.25">
      <c r="A858" t="s">
        <v>177</v>
      </c>
      <c r="B858" t="s">
        <v>115</v>
      </c>
      <c r="C858">
        <v>0.16900000000000001</v>
      </c>
      <c r="D858">
        <v>0</v>
      </c>
      <c r="E858">
        <v>0</v>
      </c>
      <c r="F858">
        <v>0</v>
      </c>
      <c r="G858">
        <v>0</v>
      </c>
      <c r="H858">
        <v>0.16900000000000001</v>
      </c>
      <c r="I858">
        <v>0</v>
      </c>
      <c r="J858">
        <v>0</v>
      </c>
      <c r="K858">
        <v>0</v>
      </c>
      <c r="L858">
        <v>0.16900000000000001</v>
      </c>
      <c r="M858">
        <v>0</v>
      </c>
    </row>
    <row r="859" spans="1:13" x14ac:dyDescent="0.25">
      <c r="A859" t="s">
        <v>177</v>
      </c>
      <c r="B859" t="s">
        <v>117</v>
      </c>
      <c r="C859">
        <v>0</v>
      </c>
      <c r="D859">
        <v>0</v>
      </c>
      <c r="E859">
        <v>0</v>
      </c>
      <c r="F859">
        <v>0</v>
      </c>
      <c r="G859">
        <v>0</v>
      </c>
      <c r="H859">
        <v>0</v>
      </c>
      <c r="I859">
        <v>0</v>
      </c>
      <c r="J859">
        <v>0</v>
      </c>
      <c r="K859">
        <v>0</v>
      </c>
      <c r="L859">
        <v>0</v>
      </c>
      <c r="M859">
        <v>0</v>
      </c>
    </row>
    <row r="860" spans="1:13" x14ac:dyDescent="0.25">
      <c r="A860" t="s">
        <v>177</v>
      </c>
      <c r="B860" t="s">
        <v>103</v>
      </c>
      <c r="C860">
        <v>0</v>
      </c>
      <c r="D860">
        <v>0</v>
      </c>
      <c r="E860">
        <v>0</v>
      </c>
      <c r="F860">
        <v>0</v>
      </c>
      <c r="G860">
        <v>0</v>
      </c>
      <c r="H860">
        <v>0</v>
      </c>
      <c r="I860">
        <v>0</v>
      </c>
      <c r="J860">
        <v>0</v>
      </c>
      <c r="K860">
        <v>0</v>
      </c>
      <c r="L860">
        <v>0</v>
      </c>
      <c r="M860">
        <v>0</v>
      </c>
    </row>
    <row r="861" spans="1:13" x14ac:dyDescent="0.25">
      <c r="A861" t="s">
        <v>177</v>
      </c>
      <c r="B861" t="s">
        <v>328</v>
      </c>
      <c r="C861">
        <v>0</v>
      </c>
      <c r="D861">
        <v>0</v>
      </c>
      <c r="E861">
        <v>0</v>
      </c>
      <c r="F861">
        <v>0</v>
      </c>
      <c r="G861">
        <v>0</v>
      </c>
      <c r="H861">
        <v>0</v>
      </c>
      <c r="I861">
        <v>0</v>
      </c>
      <c r="J861">
        <v>0</v>
      </c>
      <c r="K861">
        <v>0</v>
      </c>
      <c r="L861">
        <v>0</v>
      </c>
      <c r="M861">
        <v>0</v>
      </c>
    </row>
    <row r="862" spans="1:13" x14ac:dyDescent="0.25">
      <c r="A862" t="s">
        <v>177</v>
      </c>
      <c r="B862" t="s">
        <v>104</v>
      </c>
      <c r="C862">
        <v>0</v>
      </c>
      <c r="D862">
        <v>0</v>
      </c>
      <c r="E862">
        <v>509.9</v>
      </c>
      <c r="F862">
        <v>0</v>
      </c>
      <c r="G862">
        <v>0</v>
      </c>
      <c r="H862">
        <v>509.9</v>
      </c>
      <c r="I862">
        <v>0</v>
      </c>
      <c r="J862">
        <v>0</v>
      </c>
      <c r="K862">
        <v>0</v>
      </c>
      <c r="L862">
        <v>509.9</v>
      </c>
      <c r="M862">
        <v>0</v>
      </c>
    </row>
    <row r="863" spans="1:13" x14ac:dyDescent="0.25">
      <c r="A863" t="s">
        <v>177</v>
      </c>
      <c r="B863" t="s">
        <v>558</v>
      </c>
      <c r="C863">
        <v>0</v>
      </c>
      <c r="D863">
        <v>0</v>
      </c>
      <c r="E863">
        <v>0</v>
      </c>
      <c r="F863">
        <v>0</v>
      </c>
      <c r="G863">
        <v>0</v>
      </c>
      <c r="H863">
        <v>0</v>
      </c>
      <c r="I863">
        <v>0</v>
      </c>
      <c r="J863">
        <v>0</v>
      </c>
      <c r="K863">
        <v>0</v>
      </c>
      <c r="L863">
        <v>0</v>
      </c>
      <c r="M863">
        <v>0</v>
      </c>
    </row>
    <row r="864" spans="1:13" x14ac:dyDescent="0.25">
      <c r="A864" t="s">
        <v>177</v>
      </c>
      <c r="B864" t="s">
        <v>97</v>
      </c>
      <c r="C864">
        <v>0</v>
      </c>
      <c r="D864">
        <v>0</v>
      </c>
      <c r="E864">
        <v>750.8</v>
      </c>
      <c r="F864">
        <v>0</v>
      </c>
      <c r="G864">
        <v>0</v>
      </c>
      <c r="H864">
        <v>750.8</v>
      </c>
      <c r="I864">
        <v>2.6709999999999998</v>
      </c>
      <c r="J864">
        <v>0</v>
      </c>
      <c r="K864">
        <v>0</v>
      </c>
      <c r="L864">
        <v>753.471</v>
      </c>
      <c r="M864">
        <v>2.6709999999999998</v>
      </c>
    </row>
    <row r="865" spans="1:13" x14ac:dyDescent="0.25">
      <c r="A865" t="s">
        <v>177</v>
      </c>
      <c r="B865" t="s">
        <v>109</v>
      </c>
      <c r="C865">
        <v>0</v>
      </c>
      <c r="D865">
        <v>56.914000000000001</v>
      </c>
      <c r="E865">
        <v>22.7</v>
      </c>
      <c r="F865">
        <v>0</v>
      </c>
      <c r="G865">
        <v>0</v>
      </c>
      <c r="H865">
        <v>79.614000000000004</v>
      </c>
      <c r="I865">
        <v>0</v>
      </c>
      <c r="J865">
        <v>0</v>
      </c>
      <c r="K865">
        <v>0</v>
      </c>
      <c r="L865">
        <v>79.614000000000004</v>
      </c>
      <c r="M865">
        <v>0</v>
      </c>
    </row>
    <row r="866" spans="1:13" x14ac:dyDescent="0.25">
      <c r="A866" t="s">
        <v>177</v>
      </c>
      <c r="B866" t="s">
        <v>118</v>
      </c>
      <c r="C866">
        <v>34.567</v>
      </c>
      <c r="D866">
        <v>0</v>
      </c>
      <c r="E866">
        <v>0</v>
      </c>
      <c r="F866">
        <v>0</v>
      </c>
      <c r="G866">
        <v>0</v>
      </c>
      <c r="H866">
        <v>34.567</v>
      </c>
      <c r="I866">
        <v>0</v>
      </c>
      <c r="J866">
        <v>0</v>
      </c>
      <c r="K866">
        <v>0</v>
      </c>
      <c r="L866">
        <v>34.567</v>
      </c>
      <c r="M866">
        <v>0</v>
      </c>
    </row>
    <row r="867" spans="1:13" x14ac:dyDescent="0.25">
      <c r="A867" t="s">
        <v>177</v>
      </c>
      <c r="B867" t="s">
        <v>121</v>
      </c>
      <c r="C867">
        <v>0</v>
      </c>
      <c r="D867">
        <v>0</v>
      </c>
      <c r="E867">
        <v>0</v>
      </c>
      <c r="F867">
        <v>0</v>
      </c>
      <c r="G867">
        <v>0</v>
      </c>
      <c r="H867">
        <v>0</v>
      </c>
      <c r="I867">
        <v>0</v>
      </c>
      <c r="J867">
        <v>0</v>
      </c>
      <c r="K867">
        <v>0</v>
      </c>
      <c r="L867">
        <v>0</v>
      </c>
      <c r="M867">
        <v>0</v>
      </c>
    </row>
    <row r="868" spans="1:13" x14ac:dyDescent="0.25">
      <c r="A868" t="s">
        <v>177</v>
      </c>
      <c r="B868" t="s">
        <v>120</v>
      </c>
      <c r="C868">
        <v>0</v>
      </c>
      <c r="D868">
        <v>0</v>
      </c>
      <c r="E868">
        <v>0</v>
      </c>
      <c r="F868">
        <v>0</v>
      </c>
      <c r="G868">
        <v>0</v>
      </c>
      <c r="H868">
        <v>0</v>
      </c>
      <c r="I868">
        <v>0</v>
      </c>
      <c r="J868">
        <v>0</v>
      </c>
      <c r="K868">
        <v>0</v>
      </c>
      <c r="L868">
        <v>0</v>
      </c>
      <c r="M868">
        <v>0</v>
      </c>
    </row>
    <row r="869" spans="1:13" x14ac:dyDescent="0.25">
      <c r="A869" t="s">
        <v>177</v>
      </c>
      <c r="B869" t="s">
        <v>119</v>
      </c>
      <c r="C869">
        <v>0</v>
      </c>
      <c r="D869">
        <v>0</v>
      </c>
      <c r="E869">
        <v>0</v>
      </c>
      <c r="F869">
        <v>0</v>
      </c>
      <c r="G869">
        <v>0</v>
      </c>
      <c r="H869">
        <v>0</v>
      </c>
      <c r="I869">
        <v>0</v>
      </c>
      <c r="J869">
        <v>0</v>
      </c>
      <c r="K869">
        <v>0</v>
      </c>
      <c r="L869">
        <v>0</v>
      </c>
      <c r="M869">
        <v>0</v>
      </c>
    </row>
    <row r="870" spans="1:13" x14ac:dyDescent="0.25">
      <c r="A870" t="s">
        <v>177</v>
      </c>
      <c r="B870" t="s">
        <v>116</v>
      </c>
      <c r="C870">
        <v>6.4359999999999999</v>
      </c>
      <c r="D870">
        <v>0</v>
      </c>
      <c r="E870">
        <v>0</v>
      </c>
      <c r="F870">
        <v>0</v>
      </c>
      <c r="G870">
        <v>0</v>
      </c>
      <c r="H870">
        <v>6.4359999999999999</v>
      </c>
      <c r="I870">
        <v>0</v>
      </c>
      <c r="J870">
        <v>0</v>
      </c>
      <c r="K870">
        <v>0</v>
      </c>
      <c r="L870">
        <v>6.4359999999999999</v>
      </c>
      <c r="M870">
        <v>0</v>
      </c>
    </row>
    <row r="871" spans="1:13" x14ac:dyDescent="0.25">
      <c r="A871" t="s">
        <v>177</v>
      </c>
      <c r="B871" t="s">
        <v>113</v>
      </c>
      <c r="C871">
        <v>0</v>
      </c>
      <c r="D871">
        <v>0</v>
      </c>
      <c r="E871">
        <v>6.7</v>
      </c>
      <c r="F871">
        <v>0</v>
      </c>
      <c r="G871">
        <v>0</v>
      </c>
      <c r="H871">
        <v>6.7</v>
      </c>
      <c r="I871">
        <v>0</v>
      </c>
      <c r="J871">
        <v>0</v>
      </c>
      <c r="K871">
        <v>0</v>
      </c>
      <c r="L871">
        <v>6.7</v>
      </c>
      <c r="M871">
        <v>0</v>
      </c>
    </row>
    <row r="872" spans="1:13" x14ac:dyDescent="0.25">
      <c r="A872" t="s">
        <v>177</v>
      </c>
      <c r="B872" t="s">
        <v>102</v>
      </c>
      <c r="C872">
        <v>0</v>
      </c>
      <c r="D872">
        <v>0</v>
      </c>
      <c r="E872">
        <v>0</v>
      </c>
      <c r="F872">
        <v>0</v>
      </c>
      <c r="G872">
        <v>0</v>
      </c>
      <c r="H872">
        <v>0</v>
      </c>
      <c r="I872">
        <v>0</v>
      </c>
      <c r="J872">
        <v>0</v>
      </c>
      <c r="K872">
        <v>0</v>
      </c>
      <c r="L872">
        <v>0</v>
      </c>
      <c r="M872">
        <v>0</v>
      </c>
    </row>
    <row r="873" spans="1:13" x14ac:dyDescent="0.25">
      <c r="A873" t="s">
        <v>177</v>
      </c>
      <c r="B873" t="s">
        <v>101</v>
      </c>
      <c r="C873">
        <v>0</v>
      </c>
      <c r="D873">
        <v>0</v>
      </c>
      <c r="E873">
        <v>26.7</v>
      </c>
      <c r="F873">
        <v>0</v>
      </c>
      <c r="G873">
        <v>0</v>
      </c>
      <c r="H873">
        <v>26.7</v>
      </c>
      <c r="I873">
        <v>0</v>
      </c>
      <c r="J873">
        <v>0</v>
      </c>
      <c r="K873">
        <v>0</v>
      </c>
      <c r="L873">
        <v>26.7</v>
      </c>
      <c r="M873">
        <v>0</v>
      </c>
    </row>
    <row r="874" spans="1:13" x14ac:dyDescent="0.25">
      <c r="A874" t="s">
        <v>177</v>
      </c>
      <c r="B874" t="s">
        <v>95</v>
      </c>
      <c r="C874">
        <v>298.27199999999999</v>
      </c>
      <c r="D874">
        <v>0</v>
      </c>
      <c r="E874">
        <v>2980.4</v>
      </c>
      <c r="F874">
        <v>0</v>
      </c>
      <c r="G874">
        <v>0</v>
      </c>
      <c r="H874">
        <v>3278.672</v>
      </c>
      <c r="I874">
        <v>309.87200000000001</v>
      </c>
      <c r="J874">
        <v>0</v>
      </c>
      <c r="K874">
        <v>0</v>
      </c>
      <c r="L874">
        <v>3588.5439999999999</v>
      </c>
      <c r="M874">
        <v>309.87200000000001</v>
      </c>
    </row>
    <row r="875" spans="1:13" x14ac:dyDescent="0.25">
      <c r="A875" t="s">
        <v>177</v>
      </c>
      <c r="B875" t="s">
        <v>98</v>
      </c>
      <c r="C875">
        <v>0</v>
      </c>
      <c r="D875">
        <v>0</v>
      </c>
      <c r="E875">
        <v>1256.4000000000001</v>
      </c>
      <c r="F875">
        <v>0</v>
      </c>
      <c r="G875">
        <v>0</v>
      </c>
      <c r="H875">
        <v>1256.4000000000001</v>
      </c>
      <c r="I875">
        <v>6.2949999999999999</v>
      </c>
      <c r="J875">
        <v>0</v>
      </c>
      <c r="K875">
        <v>0</v>
      </c>
      <c r="L875">
        <v>1262.6949999999999</v>
      </c>
      <c r="M875">
        <v>6.2949999999999999</v>
      </c>
    </row>
    <row r="876" spans="1:13" x14ac:dyDescent="0.25">
      <c r="A876" t="s">
        <v>177</v>
      </c>
      <c r="B876" t="s">
        <v>112</v>
      </c>
      <c r="C876">
        <v>0</v>
      </c>
      <c r="D876">
        <v>0</v>
      </c>
      <c r="E876">
        <v>0</v>
      </c>
      <c r="F876">
        <v>0</v>
      </c>
      <c r="G876">
        <v>0</v>
      </c>
      <c r="H876">
        <v>0</v>
      </c>
      <c r="I876">
        <v>0</v>
      </c>
      <c r="J876">
        <v>0</v>
      </c>
      <c r="K876">
        <v>0</v>
      </c>
      <c r="L876">
        <v>0</v>
      </c>
      <c r="M876">
        <v>0</v>
      </c>
    </row>
    <row r="877" spans="1:13" x14ac:dyDescent="0.25">
      <c r="A877" t="s">
        <v>177</v>
      </c>
      <c r="B877" s="17" t="s">
        <v>129</v>
      </c>
      <c r="C877">
        <v>0</v>
      </c>
      <c r="D877">
        <v>0</v>
      </c>
      <c r="E877">
        <v>1.4</v>
      </c>
      <c r="F877">
        <v>0</v>
      </c>
      <c r="G877">
        <v>0</v>
      </c>
      <c r="H877">
        <v>1.4</v>
      </c>
      <c r="I877">
        <v>0</v>
      </c>
      <c r="J877">
        <v>0</v>
      </c>
      <c r="K877">
        <v>0</v>
      </c>
      <c r="L877">
        <v>1.4</v>
      </c>
      <c r="M877">
        <v>0</v>
      </c>
    </row>
    <row r="878" spans="1:13" x14ac:dyDescent="0.25">
      <c r="A878" t="s">
        <v>177</v>
      </c>
      <c r="B878" s="17" t="s">
        <v>100</v>
      </c>
      <c r="C878">
        <v>0</v>
      </c>
      <c r="D878">
        <v>0</v>
      </c>
      <c r="E878">
        <v>20.7</v>
      </c>
      <c r="F878">
        <v>0</v>
      </c>
      <c r="G878">
        <v>0</v>
      </c>
      <c r="H878">
        <v>20.7</v>
      </c>
      <c r="I878">
        <v>0</v>
      </c>
      <c r="J878">
        <v>0</v>
      </c>
      <c r="K878">
        <v>0</v>
      </c>
      <c r="L878">
        <v>20.7</v>
      </c>
      <c r="M878">
        <v>0</v>
      </c>
    </row>
    <row r="879" spans="1:13" x14ac:dyDescent="0.25">
      <c r="A879" t="s">
        <v>177</v>
      </c>
      <c r="B879" s="17" t="s">
        <v>114</v>
      </c>
      <c r="C879">
        <v>9.1460000000000008</v>
      </c>
      <c r="D879">
        <v>0</v>
      </c>
      <c r="E879">
        <v>0</v>
      </c>
      <c r="F879">
        <v>0</v>
      </c>
      <c r="G879">
        <v>0</v>
      </c>
      <c r="H879">
        <v>9.1460000000000008</v>
      </c>
      <c r="I879">
        <v>0</v>
      </c>
      <c r="J879">
        <v>0</v>
      </c>
      <c r="K879">
        <v>0</v>
      </c>
      <c r="L879">
        <v>9.1460000000000008</v>
      </c>
      <c r="M879">
        <v>0</v>
      </c>
    </row>
    <row r="880" spans="1:13" x14ac:dyDescent="0.25">
      <c r="A880" t="s">
        <v>177</v>
      </c>
      <c r="B880" s="17" t="s">
        <v>107</v>
      </c>
      <c r="C880">
        <v>44.377000000000002</v>
      </c>
      <c r="D880">
        <v>0</v>
      </c>
      <c r="E880">
        <v>0</v>
      </c>
      <c r="F880">
        <v>0</v>
      </c>
      <c r="G880">
        <v>0</v>
      </c>
      <c r="H880">
        <v>44.377000000000002</v>
      </c>
      <c r="I880">
        <v>0</v>
      </c>
      <c r="J880">
        <v>0</v>
      </c>
      <c r="K880">
        <v>0</v>
      </c>
      <c r="L880">
        <v>44.377000000000002</v>
      </c>
      <c r="M880">
        <v>0</v>
      </c>
    </row>
    <row r="881" spans="1:13" x14ac:dyDescent="0.25">
      <c r="A881" t="s">
        <v>336</v>
      </c>
      <c r="B881" t="s">
        <v>123</v>
      </c>
      <c r="C881">
        <v>226.63300000000001</v>
      </c>
      <c r="D881">
        <v>0</v>
      </c>
      <c r="E881">
        <v>0</v>
      </c>
      <c r="F881">
        <v>0</v>
      </c>
      <c r="G881">
        <v>0</v>
      </c>
      <c r="H881">
        <v>226.63300000000001</v>
      </c>
      <c r="I881">
        <v>0.02</v>
      </c>
      <c r="J881">
        <v>0</v>
      </c>
      <c r="K881">
        <v>0</v>
      </c>
      <c r="L881">
        <v>226.65299999999999</v>
      </c>
      <c r="M881">
        <v>0.02</v>
      </c>
    </row>
    <row r="882" spans="1:13" x14ac:dyDescent="0.25">
      <c r="A882" t="s">
        <v>336</v>
      </c>
      <c r="B882" t="s">
        <v>126</v>
      </c>
      <c r="C882">
        <v>0</v>
      </c>
      <c r="D882">
        <v>0.1</v>
      </c>
      <c r="E882">
        <v>0</v>
      </c>
      <c r="F882">
        <v>0</v>
      </c>
      <c r="G882">
        <v>0</v>
      </c>
      <c r="H882">
        <v>0.1</v>
      </c>
      <c r="I882">
        <v>0</v>
      </c>
      <c r="J882">
        <v>0</v>
      </c>
      <c r="K882">
        <v>0</v>
      </c>
      <c r="L882">
        <v>0.1</v>
      </c>
      <c r="M882">
        <v>0</v>
      </c>
    </row>
    <row r="883" spans="1:13" x14ac:dyDescent="0.25">
      <c r="A883" t="s">
        <v>336</v>
      </c>
      <c r="B883" t="s">
        <v>125</v>
      </c>
      <c r="C883">
        <v>0</v>
      </c>
      <c r="D883">
        <v>0</v>
      </c>
      <c r="E883">
        <v>0.1</v>
      </c>
      <c r="F883">
        <v>0</v>
      </c>
      <c r="G883">
        <v>0</v>
      </c>
      <c r="H883">
        <v>0.1</v>
      </c>
      <c r="I883">
        <v>0</v>
      </c>
      <c r="J883">
        <v>0</v>
      </c>
      <c r="K883">
        <v>0</v>
      </c>
      <c r="L883">
        <v>0.1</v>
      </c>
      <c r="M883">
        <v>0</v>
      </c>
    </row>
    <row r="884" spans="1:13" x14ac:dyDescent="0.25">
      <c r="A884" t="s">
        <v>336</v>
      </c>
      <c r="B884" t="s">
        <v>124</v>
      </c>
      <c r="C884">
        <v>0</v>
      </c>
      <c r="D884">
        <v>0</v>
      </c>
      <c r="E884">
        <v>0</v>
      </c>
      <c r="F884">
        <v>5.8999999999999997E-2</v>
      </c>
      <c r="G884">
        <v>0</v>
      </c>
      <c r="H884">
        <v>5.8999999999999997E-2</v>
      </c>
      <c r="I884">
        <v>0</v>
      </c>
      <c r="J884">
        <v>0</v>
      </c>
      <c r="K884">
        <v>0</v>
      </c>
      <c r="L884">
        <v>5.8999999999999997E-2</v>
      </c>
      <c r="M884">
        <v>0</v>
      </c>
    </row>
    <row r="885" spans="1:13" x14ac:dyDescent="0.25">
      <c r="A885" t="s">
        <v>336</v>
      </c>
      <c r="B885" t="s">
        <v>96</v>
      </c>
      <c r="C885">
        <v>3.62</v>
      </c>
      <c r="D885">
        <v>0</v>
      </c>
      <c r="E885">
        <v>3.8</v>
      </c>
      <c r="F885">
        <v>0</v>
      </c>
      <c r="G885">
        <v>0</v>
      </c>
      <c r="H885">
        <v>7.42</v>
      </c>
      <c r="I885">
        <v>4.1479999999999997</v>
      </c>
      <c r="J885">
        <v>0</v>
      </c>
      <c r="K885">
        <v>0</v>
      </c>
      <c r="L885">
        <v>11.568</v>
      </c>
      <c r="M885">
        <v>4.1479999999999997</v>
      </c>
    </row>
    <row r="886" spans="1:13" x14ac:dyDescent="0.25">
      <c r="A886" t="s">
        <v>336</v>
      </c>
      <c r="B886" t="s">
        <v>105</v>
      </c>
      <c r="C886">
        <v>1.81</v>
      </c>
      <c r="D886">
        <v>0</v>
      </c>
      <c r="E886">
        <v>0.2</v>
      </c>
      <c r="F886">
        <v>0</v>
      </c>
      <c r="G886">
        <v>0</v>
      </c>
      <c r="H886">
        <v>2.0100000000000002</v>
      </c>
      <c r="I886">
        <v>28.004000000000001</v>
      </c>
      <c r="J886">
        <v>0</v>
      </c>
      <c r="K886">
        <v>0</v>
      </c>
      <c r="L886">
        <v>30.013999999999999</v>
      </c>
      <c r="M886">
        <v>28.004000000000001</v>
      </c>
    </row>
    <row r="887" spans="1:13" x14ac:dyDescent="0.25">
      <c r="A887" t="s">
        <v>336</v>
      </c>
      <c r="B887" t="s">
        <v>110</v>
      </c>
      <c r="C887">
        <v>0.27800000000000002</v>
      </c>
      <c r="D887">
        <v>114.011</v>
      </c>
      <c r="E887">
        <v>0</v>
      </c>
      <c r="F887">
        <v>0</v>
      </c>
      <c r="G887">
        <v>0</v>
      </c>
      <c r="H887">
        <v>114.289</v>
      </c>
      <c r="I887">
        <v>1.0389999999999999</v>
      </c>
      <c r="J887">
        <v>0</v>
      </c>
      <c r="K887">
        <v>0</v>
      </c>
      <c r="L887">
        <v>115.328</v>
      </c>
      <c r="M887">
        <v>1.0389999999999999</v>
      </c>
    </row>
    <row r="888" spans="1:13" x14ac:dyDescent="0.25">
      <c r="A888" t="s">
        <v>336</v>
      </c>
      <c r="B888" t="s">
        <v>111</v>
      </c>
      <c r="C888">
        <v>212.72</v>
      </c>
      <c r="D888">
        <v>0</v>
      </c>
      <c r="E888">
        <v>0.1</v>
      </c>
      <c r="F888">
        <v>5.1999999999999998E-2</v>
      </c>
      <c r="G888">
        <v>0</v>
      </c>
      <c r="H888">
        <v>212.87199999999999</v>
      </c>
      <c r="I888">
        <v>44.881999999999998</v>
      </c>
      <c r="J888">
        <v>0</v>
      </c>
      <c r="K888">
        <v>0</v>
      </c>
      <c r="L888">
        <v>257.75400000000002</v>
      </c>
      <c r="M888">
        <v>44.881999999999998</v>
      </c>
    </row>
    <row r="889" spans="1:13" x14ac:dyDescent="0.25">
      <c r="A889" t="s">
        <v>336</v>
      </c>
      <c r="B889" t="s">
        <v>106</v>
      </c>
      <c r="C889">
        <v>58.052999999999997</v>
      </c>
      <c r="D889">
        <v>0</v>
      </c>
      <c r="E889">
        <v>0.1</v>
      </c>
      <c r="F889">
        <v>0</v>
      </c>
      <c r="G889">
        <v>0</v>
      </c>
      <c r="H889">
        <v>58.152999999999999</v>
      </c>
      <c r="I889">
        <v>1.8380000000000001</v>
      </c>
      <c r="J889">
        <v>0</v>
      </c>
      <c r="K889">
        <v>0</v>
      </c>
      <c r="L889">
        <v>59.991</v>
      </c>
      <c r="M889">
        <v>1.8380000000000001</v>
      </c>
    </row>
    <row r="890" spans="1:13" x14ac:dyDescent="0.25">
      <c r="A890" t="s">
        <v>336</v>
      </c>
      <c r="B890" t="s">
        <v>99</v>
      </c>
      <c r="C890">
        <v>0.13900000000000001</v>
      </c>
      <c r="D890">
        <v>0</v>
      </c>
      <c r="E890">
        <v>0.1</v>
      </c>
      <c r="F890">
        <v>0</v>
      </c>
      <c r="G890">
        <v>0</v>
      </c>
      <c r="H890">
        <v>0.23900000000000002</v>
      </c>
      <c r="I890">
        <v>0</v>
      </c>
      <c r="J890">
        <v>0</v>
      </c>
      <c r="K890">
        <v>0</v>
      </c>
      <c r="L890">
        <v>0.23899999999999999</v>
      </c>
      <c r="M890">
        <v>0</v>
      </c>
    </row>
    <row r="891" spans="1:13" x14ac:dyDescent="0.25">
      <c r="A891" t="s">
        <v>336</v>
      </c>
      <c r="B891" t="s">
        <v>108</v>
      </c>
      <c r="C891">
        <v>0</v>
      </c>
      <c r="D891">
        <v>0.126</v>
      </c>
      <c r="E891">
        <v>0</v>
      </c>
      <c r="F891">
        <v>0</v>
      </c>
      <c r="G891">
        <v>0</v>
      </c>
      <c r="H891">
        <v>0.126</v>
      </c>
      <c r="I891">
        <v>0</v>
      </c>
      <c r="J891">
        <v>0</v>
      </c>
      <c r="K891">
        <v>0</v>
      </c>
      <c r="L891">
        <v>0.126</v>
      </c>
      <c r="M891">
        <v>0</v>
      </c>
    </row>
    <row r="892" spans="1:13" x14ac:dyDescent="0.25">
      <c r="A892" t="s">
        <v>336</v>
      </c>
      <c r="B892" t="s">
        <v>234</v>
      </c>
      <c r="C892">
        <v>0</v>
      </c>
      <c r="D892">
        <v>0</v>
      </c>
      <c r="E892">
        <v>0</v>
      </c>
      <c r="F892">
        <v>0</v>
      </c>
      <c r="G892">
        <v>0</v>
      </c>
      <c r="H892">
        <v>0</v>
      </c>
      <c r="I892">
        <v>0</v>
      </c>
      <c r="J892">
        <v>0</v>
      </c>
      <c r="K892">
        <v>0</v>
      </c>
      <c r="L892">
        <v>0</v>
      </c>
      <c r="M892">
        <v>0</v>
      </c>
    </row>
    <row r="893" spans="1:13" x14ac:dyDescent="0.25">
      <c r="A893" t="s">
        <v>336</v>
      </c>
      <c r="B893" t="s">
        <v>115</v>
      </c>
      <c r="C893">
        <v>10.302</v>
      </c>
      <c r="D893">
        <v>0</v>
      </c>
      <c r="E893">
        <v>0</v>
      </c>
      <c r="F893">
        <v>0</v>
      </c>
      <c r="G893">
        <v>0</v>
      </c>
      <c r="H893">
        <v>10.302</v>
      </c>
      <c r="I893">
        <v>0.53200000000000003</v>
      </c>
      <c r="J893">
        <v>0</v>
      </c>
      <c r="K893">
        <v>0</v>
      </c>
      <c r="L893">
        <v>10.834</v>
      </c>
      <c r="M893">
        <v>0.53200000000000003</v>
      </c>
    </row>
    <row r="894" spans="1:13" x14ac:dyDescent="0.25">
      <c r="A894" t="s">
        <v>336</v>
      </c>
      <c r="B894" t="s">
        <v>117</v>
      </c>
      <c r="C894">
        <v>8.3529999999999998</v>
      </c>
      <c r="D894">
        <v>0</v>
      </c>
      <c r="E894">
        <v>0</v>
      </c>
      <c r="F894">
        <v>0</v>
      </c>
      <c r="G894">
        <v>0</v>
      </c>
      <c r="H894">
        <v>8.3529999999999998</v>
      </c>
      <c r="I894">
        <v>0</v>
      </c>
      <c r="J894">
        <v>0</v>
      </c>
      <c r="K894">
        <v>0</v>
      </c>
      <c r="L894">
        <v>8.3529999999999998</v>
      </c>
      <c r="M894">
        <v>0</v>
      </c>
    </row>
    <row r="895" spans="1:13" x14ac:dyDescent="0.25">
      <c r="A895" t="s">
        <v>336</v>
      </c>
      <c r="B895" t="s">
        <v>103</v>
      </c>
      <c r="C895">
        <v>0</v>
      </c>
      <c r="D895">
        <v>0</v>
      </c>
      <c r="E895">
        <v>0</v>
      </c>
      <c r="F895">
        <v>0</v>
      </c>
      <c r="G895">
        <v>0</v>
      </c>
      <c r="H895">
        <v>0</v>
      </c>
      <c r="I895">
        <v>0</v>
      </c>
      <c r="J895">
        <v>0</v>
      </c>
      <c r="K895">
        <v>0</v>
      </c>
      <c r="L895">
        <v>0</v>
      </c>
      <c r="M895">
        <v>0</v>
      </c>
    </row>
    <row r="896" spans="1:13" x14ac:dyDescent="0.25">
      <c r="A896" t="s">
        <v>336</v>
      </c>
      <c r="B896" t="s">
        <v>328</v>
      </c>
      <c r="C896">
        <v>0</v>
      </c>
      <c r="D896">
        <v>0</v>
      </c>
      <c r="E896">
        <v>0</v>
      </c>
      <c r="F896">
        <v>0</v>
      </c>
      <c r="G896">
        <v>0</v>
      </c>
      <c r="H896">
        <v>0</v>
      </c>
      <c r="I896">
        <v>0</v>
      </c>
      <c r="J896">
        <v>0</v>
      </c>
      <c r="K896">
        <v>0</v>
      </c>
      <c r="L896">
        <v>0</v>
      </c>
      <c r="M896">
        <v>0</v>
      </c>
    </row>
    <row r="897" spans="1:13" x14ac:dyDescent="0.25">
      <c r="A897" t="s">
        <v>336</v>
      </c>
      <c r="B897" t="s">
        <v>104</v>
      </c>
      <c r="C897">
        <v>0</v>
      </c>
      <c r="D897">
        <v>0</v>
      </c>
      <c r="E897">
        <v>0.1</v>
      </c>
      <c r="F897">
        <v>0</v>
      </c>
      <c r="G897">
        <v>0</v>
      </c>
      <c r="H897">
        <v>0.1</v>
      </c>
      <c r="I897">
        <v>0</v>
      </c>
      <c r="J897">
        <v>0</v>
      </c>
      <c r="K897">
        <v>0</v>
      </c>
      <c r="L897">
        <v>0.1</v>
      </c>
      <c r="M897">
        <v>0</v>
      </c>
    </row>
    <row r="898" spans="1:13" x14ac:dyDescent="0.25">
      <c r="A898" t="s">
        <v>336</v>
      </c>
      <c r="B898" t="s">
        <v>558</v>
      </c>
      <c r="C898">
        <v>0</v>
      </c>
      <c r="D898">
        <v>0</v>
      </c>
      <c r="E898">
        <v>0</v>
      </c>
      <c r="F898">
        <v>0</v>
      </c>
      <c r="G898">
        <v>0</v>
      </c>
      <c r="H898">
        <v>0</v>
      </c>
      <c r="I898">
        <v>0</v>
      </c>
      <c r="J898">
        <v>0</v>
      </c>
      <c r="K898">
        <v>0</v>
      </c>
      <c r="L898">
        <v>0</v>
      </c>
      <c r="M898">
        <v>0</v>
      </c>
    </row>
    <row r="899" spans="1:13" x14ac:dyDescent="0.25">
      <c r="A899" t="s">
        <v>336</v>
      </c>
      <c r="B899" t="s">
        <v>97</v>
      </c>
      <c r="C899">
        <v>0</v>
      </c>
      <c r="D899">
        <v>0</v>
      </c>
      <c r="E899">
        <v>5.5</v>
      </c>
      <c r="F899">
        <v>0</v>
      </c>
      <c r="G899">
        <v>0</v>
      </c>
      <c r="H899">
        <v>5.5</v>
      </c>
      <c r="I899">
        <v>0.12</v>
      </c>
      <c r="J899">
        <v>0</v>
      </c>
      <c r="K899">
        <v>0</v>
      </c>
      <c r="L899">
        <v>5.62</v>
      </c>
      <c r="M899">
        <v>0.12</v>
      </c>
    </row>
    <row r="900" spans="1:13" x14ac:dyDescent="0.25">
      <c r="A900" t="s">
        <v>336</v>
      </c>
      <c r="B900" t="s">
        <v>109</v>
      </c>
      <c r="C900">
        <v>0.69599999999999995</v>
      </c>
      <c r="D900">
        <v>214.96299999999999</v>
      </c>
      <c r="E900">
        <v>9</v>
      </c>
      <c r="F900">
        <v>0</v>
      </c>
      <c r="G900">
        <v>0</v>
      </c>
      <c r="H900">
        <v>224.65899999999999</v>
      </c>
      <c r="I900">
        <v>13.395</v>
      </c>
      <c r="J900">
        <v>0</v>
      </c>
      <c r="K900">
        <v>0</v>
      </c>
      <c r="L900">
        <v>238.054</v>
      </c>
      <c r="M900">
        <v>13.395</v>
      </c>
    </row>
    <row r="901" spans="1:13" x14ac:dyDescent="0.25">
      <c r="A901" t="s">
        <v>336</v>
      </c>
      <c r="B901" t="s">
        <v>118</v>
      </c>
      <c r="C901">
        <v>71.010999999999996</v>
      </c>
      <c r="D901">
        <v>0</v>
      </c>
      <c r="E901">
        <v>0</v>
      </c>
      <c r="F901">
        <v>0</v>
      </c>
      <c r="G901">
        <v>0</v>
      </c>
      <c r="H901">
        <v>71.010999999999996</v>
      </c>
      <c r="I901">
        <v>4.8000000000000001E-2</v>
      </c>
      <c r="J901">
        <v>0</v>
      </c>
      <c r="K901">
        <v>0</v>
      </c>
      <c r="L901">
        <v>71.058999999999997</v>
      </c>
      <c r="M901">
        <v>4.8000000000000001E-2</v>
      </c>
    </row>
    <row r="902" spans="1:13" x14ac:dyDescent="0.25">
      <c r="A902" t="s">
        <v>336</v>
      </c>
      <c r="B902" t="s">
        <v>121</v>
      </c>
      <c r="C902">
        <v>0</v>
      </c>
      <c r="D902">
        <v>0.1</v>
      </c>
      <c r="E902">
        <v>0</v>
      </c>
      <c r="F902">
        <v>0</v>
      </c>
      <c r="G902">
        <v>0</v>
      </c>
      <c r="H902">
        <v>0.1</v>
      </c>
      <c r="I902">
        <v>0</v>
      </c>
      <c r="J902">
        <v>0</v>
      </c>
      <c r="K902">
        <v>0</v>
      </c>
      <c r="L902">
        <v>0.1</v>
      </c>
      <c r="M902">
        <v>0</v>
      </c>
    </row>
    <row r="903" spans="1:13" x14ac:dyDescent="0.25">
      <c r="A903" t="s">
        <v>336</v>
      </c>
      <c r="B903" t="s">
        <v>120</v>
      </c>
      <c r="C903">
        <v>0</v>
      </c>
      <c r="D903">
        <v>0</v>
      </c>
      <c r="E903">
        <v>0</v>
      </c>
      <c r="F903">
        <v>0</v>
      </c>
      <c r="G903">
        <v>0</v>
      </c>
      <c r="H903">
        <v>0</v>
      </c>
      <c r="I903">
        <v>0</v>
      </c>
      <c r="J903">
        <v>0</v>
      </c>
      <c r="K903">
        <v>0</v>
      </c>
      <c r="L903">
        <v>0</v>
      </c>
      <c r="M903">
        <v>0</v>
      </c>
    </row>
    <row r="904" spans="1:13" x14ac:dyDescent="0.25">
      <c r="A904" t="s">
        <v>336</v>
      </c>
      <c r="B904" t="s">
        <v>119</v>
      </c>
      <c r="C904">
        <v>0</v>
      </c>
      <c r="D904">
        <v>0</v>
      </c>
      <c r="E904">
        <v>0</v>
      </c>
      <c r="F904">
        <v>0</v>
      </c>
      <c r="G904">
        <v>0</v>
      </c>
      <c r="H904">
        <v>0</v>
      </c>
      <c r="I904">
        <v>0</v>
      </c>
      <c r="J904">
        <v>0</v>
      </c>
      <c r="K904">
        <v>0</v>
      </c>
      <c r="L904">
        <v>0</v>
      </c>
      <c r="M904">
        <v>0</v>
      </c>
    </row>
    <row r="905" spans="1:13" x14ac:dyDescent="0.25">
      <c r="A905" t="s">
        <v>336</v>
      </c>
      <c r="B905" t="s">
        <v>116</v>
      </c>
      <c r="C905">
        <v>0</v>
      </c>
      <c r="D905">
        <v>0</v>
      </c>
      <c r="E905">
        <v>0</v>
      </c>
      <c r="F905">
        <v>0</v>
      </c>
      <c r="G905">
        <v>0</v>
      </c>
      <c r="H905">
        <v>0</v>
      </c>
      <c r="I905">
        <v>15.444000000000001</v>
      </c>
      <c r="J905">
        <v>0</v>
      </c>
      <c r="K905">
        <v>0</v>
      </c>
      <c r="L905">
        <v>15.444000000000001</v>
      </c>
      <c r="M905">
        <v>15.444000000000001</v>
      </c>
    </row>
    <row r="906" spans="1:13" x14ac:dyDescent="0.25">
      <c r="A906" t="s">
        <v>336</v>
      </c>
      <c r="B906" t="s">
        <v>113</v>
      </c>
      <c r="C906">
        <v>0.55700000000000005</v>
      </c>
      <c r="D906">
        <v>0</v>
      </c>
      <c r="E906">
        <v>0.1</v>
      </c>
      <c r="F906">
        <v>0</v>
      </c>
      <c r="G906">
        <v>0</v>
      </c>
      <c r="H906">
        <v>0.65700000000000003</v>
      </c>
      <c r="I906">
        <v>0</v>
      </c>
      <c r="J906">
        <v>0</v>
      </c>
      <c r="K906">
        <v>0</v>
      </c>
      <c r="L906">
        <v>0.65700000000000003</v>
      </c>
      <c r="M906">
        <v>0</v>
      </c>
    </row>
    <row r="907" spans="1:13" x14ac:dyDescent="0.25">
      <c r="A907" t="s">
        <v>336</v>
      </c>
      <c r="B907" t="s">
        <v>102</v>
      </c>
      <c r="C907">
        <v>0</v>
      </c>
      <c r="D907">
        <v>0</v>
      </c>
      <c r="E907">
        <v>5.7</v>
      </c>
      <c r="F907">
        <v>0</v>
      </c>
      <c r="G907">
        <v>0</v>
      </c>
      <c r="H907">
        <v>5.7</v>
      </c>
      <c r="I907">
        <v>2.5630000000000002</v>
      </c>
      <c r="J907">
        <v>0</v>
      </c>
      <c r="K907">
        <v>0</v>
      </c>
      <c r="L907">
        <v>8.2629999999999999</v>
      </c>
      <c r="M907">
        <v>2.5630000000000002</v>
      </c>
    </row>
    <row r="908" spans="1:13" x14ac:dyDescent="0.25">
      <c r="A908" t="s">
        <v>336</v>
      </c>
      <c r="B908" t="s">
        <v>101</v>
      </c>
      <c r="C908">
        <v>0</v>
      </c>
      <c r="D908">
        <v>0</v>
      </c>
      <c r="E908">
        <v>0</v>
      </c>
      <c r="F908">
        <v>0</v>
      </c>
      <c r="G908">
        <v>0</v>
      </c>
      <c r="H908">
        <v>0</v>
      </c>
      <c r="I908">
        <v>0</v>
      </c>
      <c r="J908">
        <v>0</v>
      </c>
      <c r="K908">
        <v>0</v>
      </c>
      <c r="L908">
        <v>0</v>
      </c>
      <c r="M908">
        <v>0</v>
      </c>
    </row>
    <row r="909" spans="1:13" x14ac:dyDescent="0.25">
      <c r="A909" t="s">
        <v>336</v>
      </c>
      <c r="B909" t="s">
        <v>95</v>
      </c>
      <c r="C909">
        <v>0</v>
      </c>
      <c r="D909">
        <v>0</v>
      </c>
      <c r="E909">
        <v>107.1</v>
      </c>
      <c r="F909">
        <v>0</v>
      </c>
      <c r="G909">
        <v>0</v>
      </c>
      <c r="H909">
        <v>107.1</v>
      </c>
      <c r="I909">
        <v>13.978999999999999</v>
      </c>
      <c r="J909">
        <v>0</v>
      </c>
      <c r="K909">
        <v>0</v>
      </c>
      <c r="L909">
        <v>121.07899999999999</v>
      </c>
      <c r="M909">
        <v>13.978999999999999</v>
      </c>
    </row>
    <row r="910" spans="1:13" x14ac:dyDescent="0.25">
      <c r="A910" t="s">
        <v>336</v>
      </c>
      <c r="B910" t="s">
        <v>98</v>
      </c>
      <c r="C910">
        <v>0</v>
      </c>
      <c r="D910">
        <v>0</v>
      </c>
      <c r="E910">
        <v>5.1000000000000005</v>
      </c>
      <c r="F910">
        <v>0</v>
      </c>
      <c r="G910">
        <v>0</v>
      </c>
      <c r="H910">
        <v>5.1000000000000005</v>
      </c>
      <c r="I910">
        <v>0</v>
      </c>
      <c r="J910">
        <v>0</v>
      </c>
      <c r="K910">
        <v>0</v>
      </c>
      <c r="L910">
        <v>5.0999999999999996</v>
      </c>
      <c r="M910">
        <v>0</v>
      </c>
    </row>
    <row r="911" spans="1:13" x14ac:dyDescent="0.25">
      <c r="A911" t="s">
        <v>336</v>
      </c>
      <c r="B911" t="s">
        <v>112</v>
      </c>
      <c r="C911">
        <v>9.0489999999999995</v>
      </c>
      <c r="D911">
        <v>0</v>
      </c>
      <c r="E911">
        <v>0.3</v>
      </c>
      <c r="F911">
        <v>5.1999999999999998E-2</v>
      </c>
      <c r="G911">
        <v>0</v>
      </c>
      <c r="H911">
        <v>9.4009999999999998</v>
      </c>
      <c r="I911">
        <v>0.58599999999999997</v>
      </c>
      <c r="J911">
        <v>0</v>
      </c>
      <c r="K911">
        <v>0</v>
      </c>
      <c r="L911">
        <v>9.9870000000000001</v>
      </c>
      <c r="M911">
        <v>0.58599999999999997</v>
      </c>
    </row>
    <row r="912" spans="1:13" x14ac:dyDescent="0.25">
      <c r="A912" t="s">
        <v>336</v>
      </c>
      <c r="B912" s="17" t="s">
        <v>155</v>
      </c>
      <c r="C912">
        <v>0</v>
      </c>
      <c r="D912">
        <v>0</v>
      </c>
      <c r="E912">
        <v>0</v>
      </c>
      <c r="F912">
        <v>14.6</v>
      </c>
      <c r="G912">
        <v>0</v>
      </c>
      <c r="H912">
        <v>14.6</v>
      </c>
      <c r="I912">
        <v>0</v>
      </c>
      <c r="J912">
        <v>0</v>
      </c>
      <c r="K912">
        <v>0</v>
      </c>
      <c r="L912">
        <v>14.6</v>
      </c>
      <c r="M912">
        <v>0</v>
      </c>
    </row>
    <row r="913" spans="1:13" x14ac:dyDescent="0.25">
      <c r="A913" t="s">
        <v>336</v>
      </c>
      <c r="B913" s="17" t="s">
        <v>100</v>
      </c>
      <c r="C913">
        <v>0</v>
      </c>
      <c r="D913">
        <v>0</v>
      </c>
      <c r="E913">
        <v>1.7</v>
      </c>
      <c r="F913">
        <v>0</v>
      </c>
      <c r="G913">
        <v>0</v>
      </c>
      <c r="H913">
        <v>1.7</v>
      </c>
      <c r="I913">
        <v>0</v>
      </c>
      <c r="J913">
        <v>0</v>
      </c>
      <c r="K913">
        <v>0</v>
      </c>
      <c r="L913">
        <v>1.7</v>
      </c>
      <c r="M913">
        <v>0</v>
      </c>
    </row>
    <row r="914" spans="1:13" x14ac:dyDescent="0.25">
      <c r="A914" t="s">
        <v>336</v>
      </c>
      <c r="B914" s="17" t="s">
        <v>114</v>
      </c>
      <c r="C914">
        <v>26.728999999999999</v>
      </c>
      <c r="D914">
        <v>0</v>
      </c>
      <c r="E914">
        <v>4</v>
      </c>
      <c r="F914">
        <v>7.3209999999999997</v>
      </c>
      <c r="G914">
        <v>0</v>
      </c>
      <c r="H914">
        <v>38.049999999999997</v>
      </c>
      <c r="I914">
        <v>19.099</v>
      </c>
      <c r="J914">
        <v>0</v>
      </c>
      <c r="K914">
        <v>0</v>
      </c>
      <c r="L914">
        <v>57.149000000000001</v>
      </c>
      <c r="M914">
        <v>19.099</v>
      </c>
    </row>
    <row r="915" spans="1:13" x14ac:dyDescent="0.25">
      <c r="A915" t="s">
        <v>336</v>
      </c>
      <c r="B915" s="17" t="s">
        <v>107</v>
      </c>
      <c r="C915">
        <v>95.64</v>
      </c>
      <c r="D915">
        <v>0</v>
      </c>
      <c r="E915">
        <v>0</v>
      </c>
      <c r="F915">
        <v>0</v>
      </c>
      <c r="G915">
        <v>0</v>
      </c>
      <c r="H915">
        <v>95.64</v>
      </c>
      <c r="I915">
        <v>2.6040000000000001</v>
      </c>
      <c r="J915">
        <v>0</v>
      </c>
      <c r="K915">
        <v>0</v>
      </c>
      <c r="L915">
        <v>98.244</v>
      </c>
      <c r="M915">
        <v>2.6040000000000001</v>
      </c>
    </row>
    <row r="916" spans="1:13" x14ac:dyDescent="0.25">
      <c r="A916" t="s">
        <v>179</v>
      </c>
      <c r="B916" t="s">
        <v>123</v>
      </c>
      <c r="C916">
        <v>0</v>
      </c>
      <c r="D916">
        <v>0</v>
      </c>
      <c r="E916">
        <v>0</v>
      </c>
      <c r="F916">
        <v>0</v>
      </c>
      <c r="G916">
        <v>0</v>
      </c>
      <c r="H916">
        <v>0</v>
      </c>
      <c r="I916">
        <v>0</v>
      </c>
      <c r="J916">
        <v>0</v>
      </c>
      <c r="K916">
        <v>0</v>
      </c>
      <c r="L916">
        <v>0</v>
      </c>
      <c r="M916">
        <v>0</v>
      </c>
    </row>
    <row r="917" spans="1:13" x14ac:dyDescent="0.25">
      <c r="A917" t="s">
        <v>179</v>
      </c>
      <c r="B917" t="s">
        <v>126</v>
      </c>
      <c r="C917">
        <v>0</v>
      </c>
      <c r="D917">
        <v>0</v>
      </c>
      <c r="E917">
        <v>0</v>
      </c>
      <c r="F917">
        <v>0</v>
      </c>
      <c r="G917">
        <v>0</v>
      </c>
      <c r="H917">
        <v>0</v>
      </c>
      <c r="I917">
        <v>0</v>
      </c>
      <c r="J917">
        <v>0</v>
      </c>
      <c r="K917">
        <v>0</v>
      </c>
      <c r="L917">
        <v>0</v>
      </c>
      <c r="M917">
        <v>0</v>
      </c>
    </row>
    <row r="918" spans="1:13" x14ac:dyDescent="0.25">
      <c r="A918" t="s">
        <v>179</v>
      </c>
      <c r="B918" t="s">
        <v>125</v>
      </c>
      <c r="C918">
        <v>0</v>
      </c>
      <c r="D918">
        <v>0</v>
      </c>
      <c r="E918">
        <v>0</v>
      </c>
      <c r="F918">
        <v>0</v>
      </c>
      <c r="G918">
        <v>0</v>
      </c>
      <c r="H918">
        <v>0</v>
      </c>
      <c r="I918">
        <v>0</v>
      </c>
      <c r="J918">
        <v>0</v>
      </c>
      <c r="K918">
        <v>0</v>
      </c>
      <c r="L918">
        <v>0</v>
      </c>
      <c r="M918">
        <v>0</v>
      </c>
    </row>
    <row r="919" spans="1:13" x14ac:dyDescent="0.25">
      <c r="A919" t="s">
        <v>179</v>
      </c>
      <c r="B919" t="s">
        <v>124</v>
      </c>
      <c r="C919">
        <v>0</v>
      </c>
      <c r="D919">
        <v>0</v>
      </c>
      <c r="E919">
        <v>0</v>
      </c>
      <c r="F919">
        <v>0</v>
      </c>
      <c r="G919">
        <v>0</v>
      </c>
      <c r="H919">
        <v>0</v>
      </c>
      <c r="I919">
        <v>0</v>
      </c>
      <c r="J919">
        <v>0</v>
      </c>
      <c r="K919">
        <v>0</v>
      </c>
      <c r="L919">
        <v>0</v>
      </c>
      <c r="M919">
        <v>0</v>
      </c>
    </row>
    <row r="920" spans="1:13" x14ac:dyDescent="0.25">
      <c r="A920" t="s">
        <v>179</v>
      </c>
      <c r="B920" t="s">
        <v>96</v>
      </c>
      <c r="C920">
        <v>0</v>
      </c>
      <c r="D920">
        <v>0</v>
      </c>
      <c r="E920">
        <v>0</v>
      </c>
      <c r="F920">
        <v>0</v>
      </c>
      <c r="G920">
        <v>0</v>
      </c>
      <c r="H920">
        <v>0</v>
      </c>
      <c r="I920">
        <v>0</v>
      </c>
      <c r="J920">
        <v>0</v>
      </c>
      <c r="K920">
        <v>0</v>
      </c>
      <c r="L920">
        <v>0</v>
      </c>
      <c r="M920">
        <v>0</v>
      </c>
    </row>
    <row r="921" spans="1:13" x14ac:dyDescent="0.25">
      <c r="A921" t="s">
        <v>179</v>
      </c>
      <c r="B921" t="s">
        <v>105</v>
      </c>
      <c r="C921">
        <v>0</v>
      </c>
      <c r="D921">
        <v>0</v>
      </c>
      <c r="E921">
        <v>0</v>
      </c>
      <c r="F921">
        <v>0</v>
      </c>
      <c r="G921">
        <v>0</v>
      </c>
      <c r="H921">
        <v>0</v>
      </c>
      <c r="I921">
        <v>0</v>
      </c>
      <c r="J921">
        <v>0</v>
      </c>
      <c r="K921">
        <v>0</v>
      </c>
      <c r="L921">
        <v>0</v>
      </c>
      <c r="M921">
        <v>0</v>
      </c>
    </row>
    <row r="922" spans="1:13" x14ac:dyDescent="0.25">
      <c r="A922" t="s">
        <v>179</v>
      </c>
      <c r="B922" t="s">
        <v>110</v>
      </c>
      <c r="C922">
        <v>0</v>
      </c>
      <c r="D922">
        <v>218.3</v>
      </c>
      <c r="E922">
        <v>0</v>
      </c>
      <c r="F922">
        <v>0</v>
      </c>
      <c r="G922">
        <v>0</v>
      </c>
      <c r="H922">
        <v>218.3</v>
      </c>
      <c r="I922">
        <v>0</v>
      </c>
      <c r="J922">
        <v>0</v>
      </c>
      <c r="K922">
        <v>0</v>
      </c>
      <c r="L922">
        <v>218.3</v>
      </c>
      <c r="M922">
        <v>0</v>
      </c>
    </row>
    <row r="923" spans="1:13" x14ac:dyDescent="0.25">
      <c r="A923" t="s">
        <v>179</v>
      </c>
      <c r="B923" t="s">
        <v>111</v>
      </c>
      <c r="C923">
        <v>0</v>
      </c>
      <c r="D923">
        <v>0</v>
      </c>
      <c r="E923">
        <v>0</v>
      </c>
      <c r="F923">
        <v>0</v>
      </c>
      <c r="G923">
        <v>0</v>
      </c>
      <c r="H923">
        <v>0</v>
      </c>
      <c r="I923">
        <v>0</v>
      </c>
      <c r="J923">
        <v>0</v>
      </c>
      <c r="K923">
        <v>0</v>
      </c>
      <c r="L923">
        <v>0</v>
      </c>
      <c r="M923">
        <v>0</v>
      </c>
    </row>
    <row r="924" spans="1:13" x14ac:dyDescent="0.25">
      <c r="A924" t="s">
        <v>179</v>
      </c>
      <c r="B924" t="s">
        <v>106</v>
      </c>
      <c r="C924">
        <v>0</v>
      </c>
      <c r="D924">
        <v>0</v>
      </c>
      <c r="E924">
        <v>0</v>
      </c>
      <c r="F924">
        <v>0</v>
      </c>
      <c r="G924">
        <v>0</v>
      </c>
      <c r="H924">
        <v>0</v>
      </c>
      <c r="I924">
        <v>0</v>
      </c>
      <c r="J924">
        <v>0</v>
      </c>
      <c r="K924">
        <v>0</v>
      </c>
      <c r="L924">
        <v>0</v>
      </c>
      <c r="M924">
        <v>0</v>
      </c>
    </row>
    <row r="925" spans="1:13" x14ac:dyDescent="0.25">
      <c r="A925" t="s">
        <v>179</v>
      </c>
      <c r="B925" t="s">
        <v>99</v>
      </c>
      <c r="C925">
        <v>0</v>
      </c>
      <c r="D925">
        <v>0</v>
      </c>
      <c r="E925">
        <v>0</v>
      </c>
      <c r="F925">
        <v>0</v>
      </c>
      <c r="G925">
        <v>0</v>
      </c>
      <c r="H925">
        <v>0</v>
      </c>
      <c r="I925">
        <v>0</v>
      </c>
      <c r="J925">
        <v>0</v>
      </c>
      <c r="K925">
        <v>0</v>
      </c>
      <c r="L925">
        <v>0</v>
      </c>
      <c r="M925">
        <v>0</v>
      </c>
    </row>
    <row r="926" spans="1:13" x14ac:dyDescent="0.25">
      <c r="A926" t="s">
        <v>179</v>
      </c>
      <c r="B926" t="s">
        <v>108</v>
      </c>
      <c r="C926">
        <v>0</v>
      </c>
      <c r="D926">
        <v>0</v>
      </c>
      <c r="E926">
        <v>0</v>
      </c>
      <c r="F926">
        <v>0</v>
      </c>
      <c r="G926">
        <v>0</v>
      </c>
      <c r="H926">
        <v>0</v>
      </c>
      <c r="I926">
        <v>0</v>
      </c>
      <c r="J926">
        <v>0</v>
      </c>
      <c r="K926">
        <v>0</v>
      </c>
      <c r="L926">
        <v>0</v>
      </c>
      <c r="M926">
        <v>0</v>
      </c>
    </row>
    <row r="927" spans="1:13" x14ac:dyDescent="0.25">
      <c r="A927" t="s">
        <v>179</v>
      </c>
      <c r="B927" t="s">
        <v>234</v>
      </c>
      <c r="C927">
        <v>0</v>
      </c>
      <c r="D927">
        <v>0</v>
      </c>
      <c r="E927">
        <v>0</v>
      </c>
      <c r="F927">
        <v>0</v>
      </c>
      <c r="G927">
        <v>0</v>
      </c>
      <c r="H927">
        <v>0</v>
      </c>
      <c r="I927">
        <v>0</v>
      </c>
      <c r="J927">
        <v>0</v>
      </c>
      <c r="K927">
        <v>0</v>
      </c>
      <c r="L927">
        <v>0</v>
      </c>
      <c r="M927">
        <v>0</v>
      </c>
    </row>
    <row r="928" spans="1:13" x14ac:dyDescent="0.25">
      <c r="A928" t="s">
        <v>179</v>
      </c>
      <c r="B928" t="s">
        <v>115</v>
      </c>
      <c r="C928">
        <v>38.6</v>
      </c>
      <c r="D928">
        <v>0</v>
      </c>
      <c r="E928">
        <v>0</v>
      </c>
      <c r="F928">
        <v>0</v>
      </c>
      <c r="G928">
        <v>0</v>
      </c>
      <c r="H928">
        <v>38.6</v>
      </c>
      <c r="I928">
        <v>0</v>
      </c>
      <c r="J928">
        <v>0</v>
      </c>
      <c r="K928">
        <v>0</v>
      </c>
      <c r="L928">
        <v>38.6</v>
      </c>
      <c r="M928">
        <v>0</v>
      </c>
    </row>
    <row r="929" spans="1:13" x14ac:dyDescent="0.25">
      <c r="A929" t="s">
        <v>179</v>
      </c>
      <c r="B929" t="s">
        <v>117</v>
      </c>
      <c r="C929">
        <v>0.1</v>
      </c>
      <c r="D929">
        <v>0</v>
      </c>
      <c r="E929">
        <v>0</v>
      </c>
      <c r="F929">
        <v>0</v>
      </c>
      <c r="G929">
        <v>0</v>
      </c>
      <c r="H929">
        <v>0.1</v>
      </c>
      <c r="I929">
        <v>0</v>
      </c>
      <c r="J929">
        <v>0</v>
      </c>
      <c r="K929">
        <v>0</v>
      </c>
      <c r="L929">
        <v>0.1</v>
      </c>
      <c r="M929">
        <v>0</v>
      </c>
    </row>
    <row r="930" spans="1:13" x14ac:dyDescent="0.25">
      <c r="A930" t="s">
        <v>179</v>
      </c>
      <c r="B930" t="s">
        <v>103</v>
      </c>
      <c r="C930">
        <v>0</v>
      </c>
      <c r="D930">
        <v>0</v>
      </c>
      <c r="E930">
        <v>0</v>
      </c>
      <c r="F930">
        <v>0</v>
      </c>
      <c r="G930">
        <v>0</v>
      </c>
      <c r="H930">
        <v>0</v>
      </c>
      <c r="I930">
        <v>0</v>
      </c>
      <c r="J930">
        <v>0</v>
      </c>
      <c r="K930">
        <v>0</v>
      </c>
      <c r="L930">
        <v>0</v>
      </c>
      <c r="M930">
        <v>0</v>
      </c>
    </row>
    <row r="931" spans="1:13" x14ac:dyDescent="0.25">
      <c r="A931" t="s">
        <v>179</v>
      </c>
      <c r="B931" t="s">
        <v>328</v>
      </c>
      <c r="C931">
        <v>0</v>
      </c>
      <c r="D931">
        <v>0</v>
      </c>
      <c r="E931">
        <v>0</v>
      </c>
      <c r="F931">
        <v>0</v>
      </c>
      <c r="G931">
        <v>0</v>
      </c>
      <c r="H931">
        <v>0</v>
      </c>
      <c r="I931">
        <v>0</v>
      </c>
      <c r="J931">
        <v>0</v>
      </c>
      <c r="K931">
        <v>0</v>
      </c>
      <c r="L931">
        <v>0</v>
      </c>
      <c r="M931">
        <v>0</v>
      </c>
    </row>
    <row r="932" spans="1:13" x14ac:dyDescent="0.25">
      <c r="A932" t="s">
        <v>179</v>
      </c>
      <c r="B932" t="s">
        <v>104</v>
      </c>
      <c r="C932">
        <v>0</v>
      </c>
      <c r="D932">
        <v>0</v>
      </c>
      <c r="E932">
        <v>0</v>
      </c>
      <c r="F932">
        <v>0</v>
      </c>
      <c r="G932">
        <v>0</v>
      </c>
      <c r="H932">
        <v>0</v>
      </c>
      <c r="I932">
        <v>0</v>
      </c>
      <c r="J932">
        <v>0</v>
      </c>
      <c r="K932">
        <v>0</v>
      </c>
      <c r="L932">
        <v>0</v>
      </c>
      <c r="M932">
        <v>0</v>
      </c>
    </row>
    <row r="933" spans="1:13" x14ac:dyDescent="0.25">
      <c r="A933" t="s">
        <v>179</v>
      </c>
      <c r="B933" t="s">
        <v>558</v>
      </c>
      <c r="C933">
        <v>0</v>
      </c>
      <c r="D933">
        <v>0</v>
      </c>
      <c r="E933">
        <v>0</v>
      </c>
      <c r="F933">
        <v>0</v>
      </c>
      <c r="G933">
        <v>0</v>
      </c>
      <c r="H933">
        <v>0</v>
      </c>
      <c r="I933">
        <v>0</v>
      </c>
      <c r="J933">
        <v>0</v>
      </c>
      <c r="K933">
        <v>0</v>
      </c>
      <c r="L933">
        <v>0</v>
      </c>
      <c r="M933">
        <v>0</v>
      </c>
    </row>
    <row r="934" spans="1:13" x14ac:dyDescent="0.25">
      <c r="A934" t="s">
        <v>179</v>
      </c>
      <c r="B934" t="s">
        <v>97</v>
      </c>
      <c r="C934">
        <v>0</v>
      </c>
      <c r="D934">
        <v>0</v>
      </c>
      <c r="E934">
        <v>2.6</v>
      </c>
      <c r="F934">
        <v>0</v>
      </c>
      <c r="G934">
        <v>0</v>
      </c>
      <c r="H934">
        <v>2.6</v>
      </c>
      <c r="I934">
        <v>0</v>
      </c>
      <c r="J934">
        <v>0</v>
      </c>
      <c r="K934">
        <v>0</v>
      </c>
      <c r="L934">
        <v>2.6</v>
      </c>
      <c r="M934">
        <v>0</v>
      </c>
    </row>
    <row r="935" spans="1:13" x14ac:dyDescent="0.25">
      <c r="A935" t="s">
        <v>179</v>
      </c>
      <c r="B935" t="s">
        <v>109</v>
      </c>
      <c r="C935">
        <v>0</v>
      </c>
      <c r="D935">
        <v>113.8</v>
      </c>
      <c r="E935">
        <v>0</v>
      </c>
      <c r="F935">
        <v>0</v>
      </c>
      <c r="G935">
        <v>0</v>
      </c>
      <c r="H935">
        <v>113.8</v>
      </c>
      <c r="I935">
        <v>0</v>
      </c>
      <c r="J935">
        <v>0</v>
      </c>
      <c r="K935">
        <v>0</v>
      </c>
      <c r="L935">
        <v>113.8</v>
      </c>
      <c r="M935">
        <v>0</v>
      </c>
    </row>
    <row r="936" spans="1:13" x14ac:dyDescent="0.25">
      <c r="A936" t="s">
        <v>179</v>
      </c>
      <c r="B936" t="s">
        <v>118</v>
      </c>
      <c r="C936">
        <v>0</v>
      </c>
      <c r="D936">
        <v>0</v>
      </c>
      <c r="E936">
        <v>0</v>
      </c>
      <c r="F936">
        <v>0</v>
      </c>
      <c r="G936">
        <v>0</v>
      </c>
      <c r="H936">
        <v>0</v>
      </c>
      <c r="I936">
        <v>0</v>
      </c>
      <c r="J936">
        <v>0</v>
      </c>
      <c r="K936">
        <v>0</v>
      </c>
      <c r="L936">
        <v>0</v>
      </c>
      <c r="M936">
        <v>0</v>
      </c>
    </row>
    <row r="937" spans="1:13" x14ac:dyDescent="0.25">
      <c r="A937" t="s">
        <v>179</v>
      </c>
      <c r="B937" t="s">
        <v>121</v>
      </c>
      <c r="C937">
        <v>0</v>
      </c>
      <c r="D937">
        <v>0</v>
      </c>
      <c r="E937">
        <v>0</v>
      </c>
      <c r="F937">
        <v>0</v>
      </c>
      <c r="G937">
        <v>0</v>
      </c>
      <c r="H937">
        <v>0</v>
      </c>
      <c r="I937">
        <v>0</v>
      </c>
      <c r="J937">
        <v>0</v>
      </c>
      <c r="K937">
        <v>0</v>
      </c>
      <c r="L937">
        <v>0</v>
      </c>
      <c r="M937">
        <v>0</v>
      </c>
    </row>
    <row r="938" spans="1:13" x14ac:dyDescent="0.25">
      <c r="A938" t="s">
        <v>179</v>
      </c>
      <c r="B938" t="s">
        <v>120</v>
      </c>
      <c r="C938">
        <v>0</v>
      </c>
      <c r="D938">
        <v>0</v>
      </c>
      <c r="E938">
        <v>0</v>
      </c>
      <c r="F938">
        <v>0</v>
      </c>
      <c r="G938">
        <v>0</v>
      </c>
      <c r="H938">
        <v>0</v>
      </c>
      <c r="I938">
        <v>0</v>
      </c>
      <c r="J938">
        <v>0</v>
      </c>
      <c r="K938">
        <v>0</v>
      </c>
      <c r="L938">
        <v>0</v>
      </c>
      <c r="M938">
        <v>0</v>
      </c>
    </row>
    <row r="939" spans="1:13" x14ac:dyDescent="0.25">
      <c r="A939" t="s">
        <v>179</v>
      </c>
      <c r="B939" t="s">
        <v>119</v>
      </c>
      <c r="C939">
        <v>0</v>
      </c>
      <c r="D939">
        <v>0</v>
      </c>
      <c r="E939">
        <v>0</v>
      </c>
      <c r="F939">
        <v>0</v>
      </c>
      <c r="G939">
        <v>0</v>
      </c>
      <c r="H939">
        <v>0</v>
      </c>
      <c r="I939">
        <v>0</v>
      </c>
      <c r="J939">
        <v>0</v>
      </c>
      <c r="K939">
        <v>0</v>
      </c>
      <c r="L939">
        <v>0</v>
      </c>
      <c r="M939">
        <v>0</v>
      </c>
    </row>
    <row r="940" spans="1:13" x14ac:dyDescent="0.25">
      <c r="A940" t="s">
        <v>179</v>
      </c>
      <c r="B940" t="s">
        <v>116</v>
      </c>
      <c r="C940">
        <v>38.5</v>
      </c>
      <c r="D940">
        <v>0</v>
      </c>
      <c r="E940">
        <v>0</v>
      </c>
      <c r="F940">
        <v>0</v>
      </c>
      <c r="G940">
        <v>0</v>
      </c>
      <c r="H940">
        <v>38.5</v>
      </c>
      <c r="I940">
        <v>0</v>
      </c>
      <c r="J940">
        <v>0</v>
      </c>
      <c r="K940">
        <v>0</v>
      </c>
      <c r="L940">
        <v>38.5</v>
      </c>
      <c r="M940">
        <v>0</v>
      </c>
    </row>
    <row r="941" spans="1:13" x14ac:dyDescent="0.25">
      <c r="A941" t="s">
        <v>179</v>
      </c>
      <c r="B941" t="s">
        <v>113</v>
      </c>
      <c r="C941">
        <v>0</v>
      </c>
      <c r="D941">
        <v>0</v>
      </c>
      <c r="E941">
        <v>0</v>
      </c>
      <c r="F941">
        <v>0</v>
      </c>
      <c r="G941">
        <v>0</v>
      </c>
      <c r="H941">
        <v>0</v>
      </c>
      <c r="I941">
        <v>0</v>
      </c>
      <c r="J941">
        <v>0</v>
      </c>
      <c r="K941">
        <v>0</v>
      </c>
      <c r="L941">
        <v>0</v>
      </c>
      <c r="M941">
        <v>0</v>
      </c>
    </row>
    <row r="942" spans="1:13" x14ac:dyDescent="0.25">
      <c r="A942" t="s">
        <v>179</v>
      </c>
      <c r="B942" t="s">
        <v>102</v>
      </c>
      <c r="C942">
        <v>0</v>
      </c>
      <c r="D942">
        <v>0</v>
      </c>
      <c r="E942">
        <v>0</v>
      </c>
      <c r="F942">
        <v>0</v>
      </c>
      <c r="G942">
        <v>0</v>
      </c>
      <c r="H942">
        <v>0</v>
      </c>
      <c r="I942">
        <v>0</v>
      </c>
      <c r="J942">
        <v>0</v>
      </c>
      <c r="K942">
        <v>0</v>
      </c>
      <c r="L942">
        <v>0</v>
      </c>
      <c r="M942">
        <v>0</v>
      </c>
    </row>
    <row r="943" spans="1:13" x14ac:dyDescent="0.25">
      <c r="A943" t="s">
        <v>179</v>
      </c>
      <c r="B943" t="s">
        <v>101</v>
      </c>
      <c r="C943">
        <v>0</v>
      </c>
      <c r="D943">
        <v>0</v>
      </c>
      <c r="E943">
        <v>0.1</v>
      </c>
      <c r="F943">
        <v>0</v>
      </c>
      <c r="G943">
        <v>0</v>
      </c>
      <c r="H943">
        <v>0.1</v>
      </c>
      <c r="I943">
        <v>0</v>
      </c>
      <c r="J943">
        <v>0</v>
      </c>
      <c r="K943">
        <v>0</v>
      </c>
      <c r="L943">
        <v>0.1</v>
      </c>
      <c r="M943">
        <v>0</v>
      </c>
    </row>
    <row r="944" spans="1:13" x14ac:dyDescent="0.25">
      <c r="A944" t="s">
        <v>179</v>
      </c>
      <c r="B944" t="s">
        <v>95</v>
      </c>
      <c r="C944">
        <v>0</v>
      </c>
      <c r="D944">
        <v>0</v>
      </c>
      <c r="E944">
        <v>143.80000000000001</v>
      </c>
      <c r="F944">
        <v>0</v>
      </c>
      <c r="G944">
        <v>0</v>
      </c>
      <c r="H944">
        <v>143.80000000000001</v>
      </c>
      <c r="I944">
        <v>0</v>
      </c>
      <c r="J944">
        <v>0</v>
      </c>
      <c r="K944">
        <v>0</v>
      </c>
      <c r="L944">
        <v>143.80000000000001</v>
      </c>
      <c r="M944">
        <v>0</v>
      </c>
    </row>
    <row r="945" spans="1:13" x14ac:dyDescent="0.25">
      <c r="A945" t="s">
        <v>179</v>
      </c>
      <c r="B945" t="s">
        <v>98</v>
      </c>
      <c r="C945">
        <v>0</v>
      </c>
      <c r="D945">
        <v>0</v>
      </c>
      <c r="E945">
        <v>0</v>
      </c>
      <c r="F945">
        <v>0</v>
      </c>
      <c r="G945">
        <v>0</v>
      </c>
      <c r="H945">
        <v>0</v>
      </c>
      <c r="I945">
        <v>0</v>
      </c>
      <c r="J945">
        <v>0</v>
      </c>
      <c r="K945">
        <v>0</v>
      </c>
      <c r="L945">
        <v>0</v>
      </c>
      <c r="M945">
        <v>0</v>
      </c>
    </row>
    <row r="946" spans="1:13" x14ac:dyDescent="0.25">
      <c r="A946" t="s">
        <v>179</v>
      </c>
      <c r="B946" t="s">
        <v>112</v>
      </c>
      <c r="C946">
        <v>0</v>
      </c>
      <c r="D946">
        <v>0</v>
      </c>
      <c r="E946">
        <v>0</v>
      </c>
      <c r="F946">
        <v>0</v>
      </c>
      <c r="G946">
        <v>0</v>
      </c>
      <c r="H946">
        <v>0</v>
      </c>
      <c r="I946">
        <v>0</v>
      </c>
      <c r="J946">
        <v>0</v>
      </c>
      <c r="K946">
        <v>0</v>
      </c>
      <c r="L946">
        <v>0</v>
      </c>
      <c r="M946">
        <v>0</v>
      </c>
    </row>
    <row r="947" spans="1:13" x14ac:dyDescent="0.25">
      <c r="A947" t="s">
        <v>179</v>
      </c>
      <c r="B947" s="17" t="s">
        <v>807</v>
      </c>
      <c r="C947">
        <v>0</v>
      </c>
      <c r="D947">
        <v>0</v>
      </c>
      <c r="E947">
        <v>0</v>
      </c>
      <c r="F947">
        <v>0</v>
      </c>
      <c r="G947">
        <v>0</v>
      </c>
      <c r="H947">
        <v>0</v>
      </c>
      <c r="I947">
        <v>0</v>
      </c>
      <c r="J947">
        <v>0</v>
      </c>
      <c r="K947">
        <v>0</v>
      </c>
      <c r="L947">
        <v>0</v>
      </c>
      <c r="M947">
        <v>0</v>
      </c>
    </row>
    <row r="948" spans="1:13" x14ac:dyDescent="0.25">
      <c r="A948" t="s">
        <v>179</v>
      </c>
      <c r="B948" s="17" t="s">
        <v>100</v>
      </c>
      <c r="C948">
        <v>0</v>
      </c>
      <c r="D948">
        <v>0</v>
      </c>
      <c r="E948">
        <v>27.2</v>
      </c>
      <c r="F948">
        <v>0</v>
      </c>
      <c r="G948">
        <v>0</v>
      </c>
      <c r="H948">
        <v>27.2</v>
      </c>
      <c r="I948">
        <v>0</v>
      </c>
      <c r="J948">
        <v>0</v>
      </c>
      <c r="K948">
        <v>0</v>
      </c>
      <c r="L948">
        <v>27.2</v>
      </c>
      <c r="M948">
        <v>0</v>
      </c>
    </row>
    <row r="949" spans="1:13" x14ac:dyDescent="0.25">
      <c r="A949" t="s">
        <v>179</v>
      </c>
      <c r="B949" s="17" t="s">
        <v>114</v>
      </c>
      <c r="C949">
        <v>0</v>
      </c>
      <c r="D949">
        <v>0</v>
      </c>
      <c r="E949">
        <v>0</v>
      </c>
      <c r="F949">
        <v>0</v>
      </c>
      <c r="G949">
        <v>0</v>
      </c>
      <c r="H949">
        <v>0</v>
      </c>
      <c r="I949">
        <v>0</v>
      </c>
      <c r="J949">
        <v>0</v>
      </c>
      <c r="K949">
        <v>0</v>
      </c>
      <c r="L949">
        <v>0</v>
      </c>
      <c r="M949">
        <v>0</v>
      </c>
    </row>
    <row r="950" spans="1:13" x14ac:dyDescent="0.25">
      <c r="A950" t="s">
        <v>179</v>
      </c>
      <c r="B950" s="17" t="s">
        <v>107</v>
      </c>
      <c r="C950">
        <v>0</v>
      </c>
      <c r="D950">
        <v>0</v>
      </c>
      <c r="E950">
        <v>0</v>
      </c>
      <c r="F950">
        <v>0</v>
      </c>
      <c r="G950">
        <v>0</v>
      </c>
      <c r="H950">
        <v>0</v>
      </c>
      <c r="I950">
        <v>0</v>
      </c>
      <c r="J950">
        <v>0</v>
      </c>
      <c r="K950">
        <v>0</v>
      </c>
      <c r="L950">
        <v>0</v>
      </c>
      <c r="M950">
        <v>0</v>
      </c>
    </row>
    <row r="951" spans="1:13" x14ac:dyDescent="0.25">
      <c r="A951" t="s">
        <v>337</v>
      </c>
      <c r="B951" t="s">
        <v>123</v>
      </c>
      <c r="C951">
        <v>14.302</v>
      </c>
      <c r="D951">
        <v>0</v>
      </c>
      <c r="E951">
        <v>0</v>
      </c>
      <c r="F951">
        <v>0</v>
      </c>
      <c r="G951">
        <v>0</v>
      </c>
      <c r="H951">
        <v>14.302</v>
      </c>
      <c r="I951">
        <v>0</v>
      </c>
      <c r="J951">
        <v>0</v>
      </c>
      <c r="K951">
        <v>0</v>
      </c>
      <c r="L951">
        <v>14.302</v>
      </c>
      <c r="M951">
        <v>0</v>
      </c>
    </row>
    <row r="952" spans="1:13" x14ac:dyDescent="0.25">
      <c r="A952" t="s">
        <v>337</v>
      </c>
      <c r="B952" t="s">
        <v>126</v>
      </c>
      <c r="C952">
        <v>0</v>
      </c>
      <c r="D952">
        <v>0</v>
      </c>
      <c r="E952">
        <v>0</v>
      </c>
      <c r="F952">
        <v>0</v>
      </c>
      <c r="G952">
        <v>0</v>
      </c>
      <c r="H952">
        <v>0</v>
      </c>
      <c r="I952">
        <v>0</v>
      </c>
      <c r="J952">
        <v>-31.4</v>
      </c>
      <c r="K952">
        <v>0</v>
      </c>
      <c r="L952">
        <v>-31.4</v>
      </c>
      <c r="M952">
        <v>-31.4</v>
      </c>
    </row>
    <row r="953" spans="1:13" x14ac:dyDescent="0.25">
      <c r="A953" t="s">
        <v>337</v>
      </c>
      <c r="B953" t="s">
        <v>125</v>
      </c>
      <c r="C953">
        <v>0</v>
      </c>
      <c r="D953">
        <v>0</v>
      </c>
      <c r="E953">
        <v>0</v>
      </c>
      <c r="F953">
        <v>0</v>
      </c>
      <c r="G953">
        <v>0</v>
      </c>
      <c r="H953">
        <v>0</v>
      </c>
      <c r="I953">
        <v>0</v>
      </c>
      <c r="J953">
        <v>0</v>
      </c>
      <c r="K953">
        <v>0</v>
      </c>
      <c r="L953">
        <v>0</v>
      </c>
      <c r="M953">
        <v>0</v>
      </c>
    </row>
    <row r="954" spans="1:13" x14ac:dyDescent="0.25">
      <c r="A954" t="s">
        <v>337</v>
      </c>
      <c r="B954" t="s">
        <v>124</v>
      </c>
      <c r="C954">
        <v>0</v>
      </c>
      <c r="D954">
        <v>0</v>
      </c>
      <c r="E954">
        <v>0</v>
      </c>
      <c r="F954">
        <v>0</v>
      </c>
      <c r="G954">
        <v>0</v>
      </c>
      <c r="H954">
        <v>0</v>
      </c>
      <c r="I954">
        <v>0</v>
      </c>
      <c r="J954">
        <v>0</v>
      </c>
      <c r="K954">
        <v>0</v>
      </c>
      <c r="L954">
        <v>0</v>
      </c>
      <c r="M954">
        <v>0</v>
      </c>
    </row>
    <row r="955" spans="1:13" x14ac:dyDescent="0.25">
      <c r="A955" t="s">
        <v>337</v>
      </c>
      <c r="B955" t="s">
        <v>96</v>
      </c>
      <c r="C955">
        <v>0</v>
      </c>
      <c r="D955">
        <v>0</v>
      </c>
      <c r="E955">
        <v>0</v>
      </c>
      <c r="F955">
        <v>0</v>
      </c>
      <c r="G955">
        <v>0</v>
      </c>
      <c r="H955">
        <v>0</v>
      </c>
      <c r="I955">
        <v>0</v>
      </c>
      <c r="J955">
        <v>0</v>
      </c>
      <c r="K955">
        <v>0</v>
      </c>
      <c r="L955">
        <v>0</v>
      </c>
      <c r="M955">
        <v>0</v>
      </c>
    </row>
    <row r="956" spans="1:13" x14ac:dyDescent="0.25">
      <c r="A956" t="s">
        <v>337</v>
      </c>
      <c r="B956" t="s">
        <v>105</v>
      </c>
      <c r="C956">
        <v>0</v>
      </c>
      <c r="D956">
        <v>0</v>
      </c>
      <c r="E956">
        <v>0</v>
      </c>
      <c r="F956">
        <v>0</v>
      </c>
      <c r="G956">
        <v>0</v>
      </c>
      <c r="H956">
        <v>0</v>
      </c>
      <c r="I956">
        <v>0</v>
      </c>
      <c r="J956">
        <v>0</v>
      </c>
      <c r="K956">
        <v>0</v>
      </c>
      <c r="L956">
        <v>0</v>
      </c>
      <c r="M956">
        <v>0</v>
      </c>
    </row>
    <row r="957" spans="1:13" x14ac:dyDescent="0.25">
      <c r="A957" t="s">
        <v>337</v>
      </c>
      <c r="B957" t="s">
        <v>110</v>
      </c>
      <c r="C957">
        <v>0</v>
      </c>
      <c r="D957">
        <v>2382.683</v>
      </c>
      <c r="E957">
        <v>0</v>
      </c>
      <c r="F957">
        <v>0</v>
      </c>
      <c r="G957">
        <v>0</v>
      </c>
      <c r="H957">
        <v>2382.683</v>
      </c>
      <c r="I957">
        <v>116.05800000000001</v>
      </c>
      <c r="J957">
        <v>0</v>
      </c>
      <c r="K957">
        <v>0</v>
      </c>
      <c r="L957">
        <v>2498.741</v>
      </c>
      <c r="M957">
        <v>116.05800000000001</v>
      </c>
    </row>
    <row r="958" spans="1:13" x14ac:dyDescent="0.25">
      <c r="A958" t="s">
        <v>337</v>
      </c>
      <c r="B958" t="s">
        <v>111</v>
      </c>
      <c r="C958">
        <v>0</v>
      </c>
      <c r="D958">
        <v>0</v>
      </c>
      <c r="E958">
        <v>0</v>
      </c>
      <c r="F958">
        <v>0</v>
      </c>
      <c r="G958">
        <v>0</v>
      </c>
      <c r="H958">
        <v>0</v>
      </c>
      <c r="I958">
        <v>0</v>
      </c>
      <c r="J958">
        <v>0</v>
      </c>
      <c r="K958">
        <v>0</v>
      </c>
      <c r="L958">
        <v>0</v>
      </c>
      <c r="M958">
        <v>0</v>
      </c>
    </row>
    <row r="959" spans="1:13" x14ac:dyDescent="0.25">
      <c r="A959" t="s">
        <v>337</v>
      </c>
      <c r="B959" t="s">
        <v>106</v>
      </c>
      <c r="C959">
        <v>7.5999999999999998E-2</v>
      </c>
      <c r="D959">
        <v>0</v>
      </c>
      <c r="E959">
        <v>0</v>
      </c>
      <c r="F959">
        <v>0</v>
      </c>
      <c r="G959">
        <v>0</v>
      </c>
      <c r="H959">
        <v>7.5999999999999998E-2</v>
      </c>
      <c r="I959">
        <v>0</v>
      </c>
      <c r="J959">
        <v>0</v>
      </c>
      <c r="K959">
        <v>0</v>
      </c>
      <c r="L959">
        <v>7.5999999999999998E-2</v>
      </c>
      <c r="M959">
        <v>0</v>
      </c>
    </row>
    <row r="960" spans="1:13" x14ac:dyDescent="0.25">
      <c r="A960" t="s">
        <v>337</v>
      </c>
      <c r="B960" t="s">
        <v>99</v>
      </c>
      <c r="C960">
        <v>0</v>
      </c>
      <c r="D960">
        <v>0</v>
      </c>
      <c r="E960">
        <v>0</v>
      </c>
      <c r="F960">
        <v>0</v>
      </c>
      <c r="G960">
        <v>0</v>
      </c>
      <c r="H960">
        <v>0</v>
      </c>
      <c r="I960">
        <v>0</v>
      </c>
      <c r="J960">
        <v>0</v>
      </c>
      <c r="K960">
        <v>0</v>
      </c>
      <c r="L960">
        <v>0</v>
      </c>
      <c r="M960">
        <v>0</v>
      </c>
    </row>
    <row r="961" spans="1:13" x14ac:dyDescent="0.25">
      <c r="A961" t="s">
        <v>337</v>
      </c>
      <c r="B961" t="s">
        <v>108</v>
      </c>
      <c r="C961">
        <v>0</v>
      </c>
      <c r="D961">
        <v>0</v>
      </c>
      <c r="E961">
        <v>0</v>
      </c>
      <c r="F961">
        <v>0</v>
      </c>
      <c r="G961">
        <v>0</v>
      </c>
      <c r="H961">
        <v>0</v>
      </c>
      <c r="I961">
        <v>0</v>
      </c>
      <c r="J961">
        <v>0</v>
      </c>
      <c r="K961">
        <v>0</v>
      </c>
      <c r="L961">
        <v>0</v>
      </c>
      <c r="M961">
        <v>0</v>
      </c>
    </row>
    <row r="962" spans="1:13" x14ac:dyDescent="0.25">
      <c r="A962" t="s">
        <v>337</v>
      </c>
      <c r="B962" t="s">
        <v>234</v>
      </c>
      <c r="C962">
        <v>0</v>
      </c>
      <c r="D962">
        <v>0</v>
      </c>
      <c r="E962">
        <v>0</v>
      </c>
      <c r="F962">
        <v>0</v>
      </c>
      <c r="G962">
        <v>0</v>
      </c>
      <c r="H962">
        <v>0</v>
      </c>
      <c r="I962">
        <v>0</v>
      </c>
      <c r="J962">
        <v>0</v>
      </c>
      <c r="K962">
        <v>0</v>
      </c>
      <c r="L962">
        <v>0</v>
      </c>
      <c r="M962">
        <v>0</v>
      </c>
    </row>
    <row r="963" spans="1:13" x14ac:dyDescent="0.25">
      <c r="A963" t="s">
        <v>337</v>
      </c>
      <c r="B963" t="s">
        <v>115</v>
      </c>
      <c r="C963">
        <v>667.08299999999997</v>
      </c>
      <c r="D963">
        <v>0</v>
      </c>
      <c r="E963">
        <v>0</v>
      </c>
      <c r="F963">
        <v>0</v>
      </c>
      <c r="G963">
        <v>0</v>
      </c>
      <c r="H963">
        <v>667.08299999999997</v>
      </c>
      <c r="I963">
        <v>0</v>
      </c>
      <c r="J963">
        <v>0</v>
      </c>
      <c r="K963">
        <v>0</v>
      </c>
      <c r="L963">
        <v>667.08299999999997</v>
      </c>
      <c r="M963">
        <v>0</v>
      </c>
    </row>
    <row r="964" spans="1:13" x14ac:dyDescent="0.25">
      <c r="A964" t="s">
        <v>337</v>
      </c>
      <c r="B964" t="s">
        <v>117</v>
      </c>
      <c r="C964">
        <v>300</v>
      </c>
      <c r="D964">
        <v>0</v>
      </c>
      <c r="E964">
        <v>0</v>
      </c>
      <c r="F964">
        <v>0</v>
      </c>
      <c r="G964">
        <v>0</v>
      </c>
      <c r="H964">
        <v>300</v>
      </c>
      <c r="I964">
        <v>1.5329999999999999</v>
      </c>
      <c r="J964">
        <v>0</v>
      </c>
      <c r="K964">
        <v>0</v>
      </c>
      <c r="L964">
        <v>301.53300000000002</v>
      </c>
      <c r="M964">
        <v>1.5329999999999999</v>
      </c>
    </row>
    <row r="965" spans="1:13" x14ac:dyDescent="0.25">
      <c r="A965" t="s">
        <v>337</v>
      </c>
      <c r="B965" t="s">
        <v>103</v>
      </c>
      <c r="C965">
        <v>0</v>
      </c>
      <c r="D965">
        <v>0</v>
      </c>
      <c r="E965">
        <v>0</v>
      </c>
      <c r="F965">
        <v>0</v>
      </c>
      <c r="G965">
        <v>0</v>
      </c>
      <c r="H965">
        <v>0</v>
      </c>
      <c r="I965">
        <v>0</v>
      </c>
      <c r="J965">
        <v>0</v>
      </c>
      <c r="K965">
        <v>0</v>
      </c>
      <c r="L965">
        <v>0</v>
      </c>
      <c r="M965">
        <v>0</v>
      </c>
    </row>
    <row r="966" spans="1:13" x14ac:dyDescent="0.25">
      <c r="A966" t="s">
        <v>337</v>
      </c>
      <c r="B966" t="s">
        <v>328</v>
      </c>
      <c r="C966">
        <v>0</v>
      </c>
      <c r="D966">
        <v>0</v>
      </c>
      <c r="E966">
        <v>0</v>
      </c>
      <c r="F966">
        <v>0</v>
      </c>
      <c r="G966">
        <v>0</v>
      </c>
      <c r="H966">
        <v>0</v>
      </c>
      <c r="I966">
        <v>0</v>
      </c>
      <c r="J966">
        <v>0</v>
      </c>
      <c r="K966">
        <v>0</v>
      </c>
      <c r="L966">
        <v>0</v>
      </c>
      <c r="M966">
        <v>0</v>
      </c>
    </row>
    <row r="967" spans="1:13" x14ac:dyDescent="0.25">
      <c r="A967" t="s">
        <v>337</v>
      </c>
      <c r="B967" t="s">
        <v>104</v>
      </c>
      <c r="C967">
        <v>0</v>
      </c>
      <c r="D967">
        <v>0</v>
      </c>
      <c r="E967">
        <v>0</v>
      </c>
      <c r="F967">
        <v>0</v>
      </c>
      <c r="G967">
        <v>0</v>
      </c>
      <c r="H967">
        <v>0</v>
      </c>
      <c r="I967">
        <v>0</v>
      </c>
      <c r="J967">
        <v>0</v>
      </c>
      <c r="K967">
        <v>0</v>
      </c>
      <c r="L967">
        <v>0</v>
      </c>
      <c r="M967">
        <v>0</v>
      </c>
    </row>
    <row r="968" spans="1:13" x14ac:dyDescent="0.25">
      <c r="A968" t="s">
        <v>337</v>
      </c>
      <c r="B968" t="s">
        <v>558</v>
      </c>
      <c r="C968">
        <v>0</v>
      </c>
      <c r="D968">
        <v>30.9</v>
      </c>
      <c r="E968">
        <v>0</v>
      </c>
      <c r="F968">
        <v>0</v>
      </c>
      <c r="G968">
        <v>0</v>
      </c>
      <c r="H968">
        <v>30.9</v>
      </c>
      <c r="I968">
        <v>0</v>
      </c>
      <c r="J968">
        <v>0</v>
      </c>
      <c r="K968">
        <v>0</v>
      </c>
      <c r="L968">
        <v>30.9</v>
      </c>
      <c r="M968">
        <v>0</v>
      </c>
    </row>
    <row r="969" spans="1:13" x14ac:dyDescent="0.25">
      <c r="A969" t="s">
        <v>337</v>
      </c>
      <c r="B969" t="s">
        <v>97</v>
      </c>
      <c r="C969">
        <v>0</v>
      </c>
      <c r="D969">
        <v>0</v>
      </c>
      <c r="E969">
        <v>0</v>
      </c>
      <c r="F969">
        <v>0</v>
      </c>
      <c r="G969">
        <v>0</v>
      </c>
      <c r="H969">
        <v>0</v>
      </c>
      <c r="I969">
        <v>0</v>
      </c>
      <c r="J969">
        <v>0</v>
      </c>
      <c r="K969">
        <v>0</v>
      </c>
      <c r="L969">
        <v>0</v>
      </c>
      <c r="M969">
        <v>0</v>
      </c>
    </row>
    <row r="970" spans="1:13" x14ac:dyDescent="0.25">
      <c r="A970" t="s">
        <v>337</v>
      </c>
      <c r="B970" t="s">
        <v>109</v>
      </c>
      <c r="C970">
        <v>0</v>
      </c>
      <c r="D970">
        <v>1614.817</v>
      </c>
      <c r="E970">
        <v>0</v>
      </c>
      <c r="F970">
        <v>0</v>
      </c>
      <c r="G970">
        <v>0</v>
      </c>
      <c r="H970">
        <v>1614.817</v>
      </c>
      <c r="I970">
        <v>101.371</v>
      </c>
      <c r="J970">
        <v>0</v>
      </c>
      <c r="K970">
        <v>0</v>
      </c>
      <c r="L970">
        <v>1716.1880000000001</v>
      </c>
      <c r="M970">
        <v>101.371</v>
      </c>
    </row>
    <row r="971" spans="1:13" x14ac:dyDescent="0.25">
      <c r="A971" t="s">
        <v>337</v>
      </c>
      <c r="B971" t="s">
        <v>118</v>
      </c>
      <c r="C971">
        <v>4.968</v>
      </c>
      <c r="D971">
        <v>0</v>
      </c>
      <c r="E971">
        <v>0</v>
      </c>
      <c r="F971">
        <v>0</v>
      </c>
      <c r="G971">
        <v>0</v>
      </c>
      <c r="H971">
        <v>4.968</v>
      </c>
      <c r="I971">
        <v>0</v>
      </c>
      <c r="J971">
        <v>0</v>
      </c>
      <c r="K971">
        <v>0</v>
      </c>
      <c r="L971">
        <v>4.968</v>
      </c>
      <c r="M971">
        <v>0</v>
      </c>
    </row>
    <row r="972" spans="1:13" x14ac:dyDescent="0.25">
      <c r="A972" t="s">
        <v>337</v>
      </c>
      <c r="B972" t="s">
        <v>121</v>
      </c>
      <c r="C972">
        <v>0</v>
      </c>
      <c r="D972">
        <v>7.7</v>
      </c>
      <c r="E972">
        <v>0</v>
      </c>
      <c r="F972">
        <v>0</v>
      </c>
      <c r="G972">
        <v>0</v>
      </c>
      <c r="H972">
        <v>7.7</v>
      </c>
      <c r="I972">
        <v>0</v>
      </c>
      <c r="J972">
        <v>0</v>
      </c>
      <c r="K972">
        <v>0</v>
      </c>
      <c r="L972">
        <v>7.7</v>
      </c>
      <c r="M972">
        <v>0</v>
      </c>
    </row>
    <row r="973" spans="1:13" x14ac:dyDescent="0.25">
      <c r="A973" t="s">
        <v>337</v>
      </c>
      <c r="B973" t="s">
        <v>120</v>
      </c>
      <c r="C973">
        <v>0</v>
      </c>
      <c r="D973">
        <v>0</v>
      </c>
      <c r="E973">
        <v>0</v>
      </c>
      <c r="F973">
        <v>0</v>
      </c>
      <c r="G973">
        <v>0</v>
      </c>
      <c r="H973">
        <v>0</v>
      </c>
      <c r="I973">
        <v>0</v>
      </c>
      <c r="J973">
        <v>0</v>
      </c>
      <c r="K973">
        <v>0</v>
      </c>
      <c r="L973">
        <v>0</v>
      </c>
      <c r="M973">
        <v>0</v>
      </c>
    </row>
    <row r="974" spans="1:13" x14ac:dyDescent="0.25">
      <c r="A974" t="s">
        <v>337</v>
      </c>
      <c r="B974" t="s">
        <v>119</v>
      </c>
      <c r="C974">
        <v>0</v>
      </c>
      <c r="D974">
        <v>0</v>
      </c>
      <c r="E974">
        <v>0</v>
      </c>
      <c r="F974">
        <v>0</v>
      </c>
      <c r="G974">
        <v>0</v>
      </c>
      <c r="H974">
        <v>0</v>
      </c>
      <c r="I974">
        <v>0</v>
      </c>
      <c r="J974">
        <v>0</v>
      </c>
      <c r="K974">
        <v>0</v>
      </c>
      <c r="L974">
        <v>0</v>
      </c>
      <c r="M974">
        <v>0</v>
      </c>
    </row>
    <row r="975" spans="1:13" x14ac:dyDescent="0.25">
      <c r="A975" t="s">
        <v>337</v>
      </c>
      <c r="B975" t="s">
        <v>116</v>
      </c>
      <c r="C975">
        <v>127.23399999999999</v>
      </c>
      <c r="D975">
        <v>0</v>
      </c>
      <c r="E975">
        <v>0</v>
      </c>
      <c r="F975">
        <v>0</v>
      </c>
      <c r="G975">
        <v>0</v>
      </c>
      <c r="H975">
        <v>127.23399999999999</v>
      </c>
      <c r="I975">
        <v>0</v>
      </c>
      <c r="J975">
        <v>0</v>
      </c>
      <c r="K975">
        <v>0</v>
      </c>
      <c r="L975">
        <v>127.23399999999999</v>
      </c>
      <c r="M975">
        <v>0</v>
      </c>
    </row>
    <row r="976" spans="1:13" x14ac:dyDescent="0.25">
      <c r="A976" t="s">
        <v>337</v>
      </c>
      <c r="B976" t="s">
        <v>113</v>
      </c>
      <c r="C976">
        <v>0</v>
      </c>
      <c r="D976">
        <v>0</v>
      </c>
      <c r="E976">
        <v>0</v>
      </c>
      <c r="F976">
        <v>0</v>
      </c>
      <c r="G976">
        <v>0</v>
      </c>
      <c r="H976">
        <v>0</v>
      </c>
      <c r="I976">
        <v>0</v>
      </c>
      <c r="J976">
        <v>0</v>
      </c>
      <c r="K976">
        <v>0</v>
      </c>
      <c r="L976">
        <v>0</v>
      </c>
      <c r="M976">
        <v>0</v>
      </c>
    </row>
    <row r="977" spans="1:13" x14ac:dyDescent="0.25">
      <c r="A977" t="s">
        <v>337</v>
      </c>
      <c r="B977" t="s">
        <v>102</v>
      </c>
      <c r="C977">
        <v>0</v>
      </c>
      <c r="D977">
        <v>0</v>
      </c>
      <c r="E977">
        <v>0</v>
      </c>
      <c r="F977">
        <v>0</v>
      </c>
      <c r="G977">
        <v>0</v>
      </c>
      <c r="H977">
        <v>0</v>
      </c>
      <c r="I977">
        <v>0</v>
      </c>
      <c r="J977">
        <v>0</v>
      </c>
      <c r="K977">
        <v>0</v>
      </c>
      <c r="L977">
        <v>0</v>
      </c>
      <c r="M977">
        <v>0</v>
      </c>
    </row>
    <row r="978" spans="1:13" x14ac:dyDescent="0.25">
      <c r="A978" t="s">
        <v>337</v>
      </c>
      <c r="B978" t="s">
        <v>101</v>
      </c>
      <c r="C978">
        <v>0</v>
      </c>
      <c r="D978">
        <v>0</v>
      </c>
      <c r="E978">
        <v>0</v>
      </c>
      <c r="F978">
        <v>0</v>
      </c>
      <c r="G978">
        <v>0</v>
      </c>
      <c r="H978">
        <v>0</v>
      </c>
      <c r="I978">
        <v>0</v>
      </c>
      <c r="J978">
        <v>0</v>
      </c>
      <c r="K978">
        <v>0</v>
      </c>
      <c r="L978">
        <v>0</v>
      </c>
      <c r="M978">
        <v>0</v>
      </c>
    </row>
    <row r="979" spans="1:13" x14ac:dyDescent="0.25">
      <c r="A979" t="s">
        <v>337</v>
      </c>
      <c r="B979" t="s">
        <v>95</v>
      </c>
      <c r="C979">
        <v>0</v>
      </c>
      <c r="D979">
        <v>0</v>
      </c>
      <c r="E979">
        <v>1</v>
      </c>
      <c r="F979">
        <v>0</v>
      </c>
      <c r="G979">
        <v>0</v>
      </c>
      <c r="H979">
        <v>1</v>
      </c>
      <c r="I979">
        <v>0</v>
      </c>
      <c r="J979">
        <v>0</v>
      </c>
      <c r="K979">
        <v>0</v>
      </c>
      <c r="L979">
        <v>1</v>
      </c>
      <c r="M979">
        <v>0</v>
      </c>
    </row>
    <row r="980" spans="1:13" x14ac:dyDescent="0.25">
      <c r="A980" t="s">
        <v>337</v>
      </c>
      <c r="B980" t="s">
        <v>98</v>
      </c>
      <c r="C980">
        <v>0</v>
      </c>
      <c r="D980">
        <v>0</v>
      </c>
      <c r="E980">
        <v>0</v>
      </c>
      <c r="F980">
        <v>0</v>
      </c>
      <c r="G980">
        <v>0</v>
      </c>
      <c r="H980">
        <v>0</v>
      </c>
      <c r="I980">
        <v>0</v>
      </c>
      <c r="J980">
        <v>0</v>
      </c>
      <c r="K980">
        <v>0</v>
      </c>
      <c r="L980">
        <v>0</v>
      </c>
      <c r="M980">
        <v>0</v>
      </c>
    </row>
    <row r="981" spans="1:13" x14ac:dyDescent="0.25">
      <c r="A981" t="s">
        <v>337</v>
      </c>
      <c r="B981" t="s">
        <v>112</v>
      </c>
      <c r="C981">
        <v>0</v>
      </c>
      <c r="D981">
        <v>0</v>
      </c>
      <c r="E981">
        <v>0</v>
      </c>
      <c r="F981">
        <v>0</v>
      </c>
      <c r="G981">
        <v>0</v>
      </c>
      <c r="H981">
        <v>0</v>
      </c>
      <c r="I981">
        <v>0</v>
      </c>
      <c r="J981">
        <v>0</v>
      </c>
      <c r="K981">
        <v>0</v>
      </c>
      <c r="L981">
        <v>0</v>
      </c>
      <c r="M981">
        <v>0</v>
      </c>
    </row>
    <row r="982" spans="1:13" x14ac:dyDescent="0.25">
      <c r="A982" t="s">
        <v>337</v>
      </c>
      <c r="B982" s="17" t="s">
        <v>155</v>
      </c>
      <c r="C982">
        <v>0</v>
      </c>
      <c r="D982">
        <v>0</v>
      </c>
      <c r="E982">
        <v>0</v>
      </c>
      <c r="F982">
        <v>20</v>
      </c>
      <c r="G982">
        <v>0</v>
      </c>
      <c r="H982">
        <v>20</v>
      </c>
      <c r="I982">
        <v>0</v>
      </c>
      <c r="J982">
        <v>0</v>
      </c>
      <c r="K982">
        <v>0</v>
      </c>
      <c r="L982">
        <v>20</v>
      </c>
      <c r="M982">
        <v>0</v>
      </c>
    </row>
    <row r="983" spans="1:13" x14ac:dyDescent="0.25">
      <c r="A983" t="s">
        <v>337</v>
      </c>
      <c r="B983" s="17" t="s">
        <v>100</v>
      </c>
      <c r="C983">
        <v>0</v>
      </c>
      <c r="D983">
        <v>0</v>
      </c>
      <c r="E983">
        <v>0.2</v>
      </c>
      <c r="F983">
        <v>0</v>
      </c>
      <c r="G983">
        <v>0</v>
      </c>
      <c r="H983">
        <v>0.2</v>
      </c>
      <c r="I983">
        <v>0</v>
      </c>
      <c r="J983">
        <v>0</v>
      </c>
      <c r="K983">
        <v>0</v>
      </c>
      <c r="L983">
        <v>0.2</v>
      </c>
      <c r="M983">
        <v>0</v>
      </c>
    </row>
    <row r="984" spans="1:13" x14ac:dyDescent="0.25">
      <c r="A984" t="s">
        <v>337</v>
      </c>
      <c r="B984" s="17" t="s">
        <v>114</v>
      </c>
      <c r="C984">
        <v>0</v>
      </c>
      <c r="D984">
        <v>0</v>
      </c>
      <c r="E984">
        <v>0</v>
      </c>
      <c r="F984">
        <v>0</v>
      </c>
      <c r="G984">
        <v>0</v>
      </c>
      <c r="H984">
        <v>0</v>
      </c>
      <c r="I984">
        <v>0</v>
      </c>
      <c r="J984">
        <v>0</v>
      </c>
      <c r="K984">
        <v>0</v>
      </c>
      <c r="L984">
        <v>0</v>
      </c>
      <c r="M984">
        <v>0</v>
      </c>
    </row>
    <row r="985" spans="1:13" x14ac:dyDescent="0.25">
      <c r="A985" t="s">
        <v>337</v>
      </c>
      <c r="B985" s="17" t="s">
        <v>107</v>
      </c>
      <c r="C985">
        <v>0</v>
      </c>
      <c r="D985">
        <v>0</v>
      </c>
      <c r="E985">
        <v>0</v>
      </c>
      <c r="F985">
        <v>0</v>
      </c>
      <c r="G985">
        <v>0</v>
      </c>
      <c r="H985">
        <v>0</v>
      </c>
      <c r="I985">
        <v>0</v>
      </c>
      <c r="J985">
        <v>0</v>
      </c>
      <c r="K985">
        <v>0</v>
      </c>
      <c r="L985">
        <v>0</v>
      </c>
      <c r="M985">
        <v>0</v>
      </c>
    </row>
    <row r="986" spans="1:13" x14ac:dyDescent="0.25">
      <c r="A986" t="s">
        <v>182</v>
      </c>
      <c r="B986" t="s">
        <v>123</v>
      </c>
      <c r="C986">
        <v>0</v>
      </c>
      <c r="D986">
        <v>0</v>
      </c>
      <c r="E986">
        <v>0</v>
      </c>
      <c r="F986">
        <v>0</v>
      </c>
      <c r="G986">
        <v>0</v>
      </c>
      <c r="H986">
        <v>0</v>
      </c>
      <c r="I986">
        <v>0</v>
      </c>
      <c r="J986">
        <v>0</v>
      </c>
      <c r="K986">
        <v>0</v>
      </c>
      <c r="L986">
        <v>0</v>
      </c>
      <c r="M986">
        <v>0</v>
      </c>
    </row>
    <row r="987" spans="1:13" x14ac:dyDescent="0.25">
      <c r="A987" t="s">
        <v>182</v>
      </c>
      <c r="B987" t="s">
        <v>126</v>
      </c>
      <c r="C987">
        <v>0</v>
      </c>
      <c r="D987">
        <v>0</v>
      </c>
      <c r="E987">
        <v>0</v>
      </c>
      <c r="F987">
        <v>0</v>
      </c>
      <c r="G987">
        <v>0</v>
      </c>
      <c r="H987">
        <v>0</v>
      </c>
      <c r="I987">
        <v>0</v>
      </c>
      <c r="J987">
        <v>0</v>
      </c>
      <c r="K987">
        <v>0</v>
      </c>
      <c r="L987">
        <v>0</v>
      </c>
      <c r="M987">
        <v>0</v>
      </c>
    </row>
    <row r="988" spans="1:13" x14ac:dyDescent="0.25">
      <c r="A988" t="s">
        <v>182</v>
      </c>
      <c r="B988" t="s">
        <v>125</v>
      </c>
      <c r="C988">
        <v>0</v>
      </c>
      <c r="D988">
        <v>0</v>
      </c>
      <c r="E988">
        <v>0</v>
      </c>
      <c r="F988">
        <v>0</v>
      </c>
      <c r="G988">
        <v>0</v>
      </c>
      <c r="H988">
        <v>0</v>
      </c>
      <c r="I988">
        <v>0</v>
      </c>
      <c r="J988">
        <v>0</v>
      </c>
      <c r="K988">
        <v>0</v>
      </c>
      <c r="L988">
        <v>0</v>
      </c>
      <c r="M988">
        <v>0</v>
      </c>
    </row>
    <row r="989" spans="1:13" x14ac:dyDescent="0.25">
      <c r="A989" t="s">
        <v>182</v>
      </c>
      <c r="B989" t="s">
        <v>124</v>
      </c>
      <c r="C989">
        <v>0</v>
      </c>
      <c r="D989">
        <v>0</v>
      </c>
      <c r="E989">
        <v>0</v>
      </c>
      <c r="F989">
        <v>0</v>
      </c>
      <c r="G989">
        <v>0</v>
      </c>
      <c r="H989">
        <v>0</v>
      </c>
      <c r="I989">
        <v>0</v>
      </c>
      <c r="J989">
        <v>0</v>
      </c>
      <c r="K989">
        <v>0</v>
      </c>
      <c r="L989">
        <v>0</v>
      </c>
      <c r="M989">
        <v>0</v>
      </c>
    </row>
    <row r="990" spans="1:13" x14ac:dyDescent="0.25">
      <c r="A990" t="s">
        <v>182</v>
      </c>
      <c r="B990" t="s">
        <v>96</v>
      </c>
      <c r="C990">
        <v>0</v>
      </c>
      <c r="D990">
        <v>0</v>
      </c>
      <c r="E990">
        <v>0</v>
      </c>
      <c r="F990">
        <v>0</v>
      </c>
      <c r="G990">
        <v>0</v>
      </c>
      <c r="H990">
        <v>0</v>
      </c>
      <c r="I990">
        <v>0</v>
      </c>
      <c r="J990">
        <v>0</v>
      </c>
      <c r="K990">
        <v>0</v>
      </c>
      <c r="L990">
        <v>0</v>
      </c>
      <c r="M990">
        <v>0</v>
      </c>
    </row>
    <row r="991" spans="1:13" x14ac:dyDescent="0.25">
      <c r="A991" t="s">
        <v>182</v>
      </c>
      <c r="B991" t="s">
        <v>105</v>
      </c>
      <c r="C991">
        <v>0</v>
      </c>
      <c r="D991">
        <v>0</v>
      </c>
      <c r="E991">
        <v>0</v>
      </c>
      <c r="F991">
        <v>0</v>
      </c>
      <c r="G991">
        <v>0</v>
      </c>
      <c r="H991">
        <v>0</v>
      </c>
      <c r="I991">
        <v>0</v>
      </c>
      <c r="J991">
        <v>0</v>
      </c>
      <c r="K991">
        <v>0</v>
      </c>
      <c r="L991">
        <v>0</v>
      </c>
      <c r="M991">
        <v>0</v>
      </c>
    </row>
    <row r="992" spans="1:13" x14ac:dyDescent="0.25">
      <c r="A992" t="s">
        <v>182</v>
      </c>
      <c r="B992" t="s">
        <v>110</v>
      </c>
      <c r="C992">
        <v>0</v>
      </c>
      <c r="D992">
        <v>142.6</v>
      </c>
      <c r="E992">
        <v>0</v>
      </c>
      <c r="F992">
        <v>0</v>
      </c>
      <c r="G992">
        <v>0</v>
      </c>
      <c r="H992">
        <v>142.6</v>
      </c>
      <c r="I992">
        <v>0</v>
      </c>
      <c r="J992">
        <v>0</v>
      </c>
      <c r="K992">
        <v>0.3</v>
      </c>
      <c r="L992">
        <v>142.9</v>
      </c>
      <c r="M992">
        <v>0.3</v>
      </c>
    </row>
    <row r="993" spans="1:13" x14ac:dyDescent="0.25">
      <c r="A993" t="s">
        <v>182</v>
      </c>
      <c r="B993" t="s">
        <v>111</v>
      </c>
      <c r="C993">
        <v>0</v>
      </c>
      <c r="D993">
        <v>0</v>
      </c>
      <c r="E993">
        <v>0</v>
      </c>
      <c r="F993">
        <v>0</v>
      </c>
      <c r="G993">
        <v>0</v>
      </c>
      <c r="H993">
        <v>0</v>
      </c>
      <c r="I993">
        <v>0</v>
      </c>
      <c r="J993">
        <v>0</v>
      </c>
      <c r="K993">
        <v>0</v>
      </c>
      <c r="L993">
        <v>0</v>
      </c>
      <c r="M993">
        <v>0</v>
      </c>
    </row>
    <row r="994" spans="1:13" x14ac:dyDescent="0.25">
      <c r="A994" t="s">
        <v>182</v>
      </c>
      <c r="B994" t="s">
        <v>106</v>
      </c>
      <c r="C994">
        <v>0</v>
      </c>
      <c r="D994">
        <v>0</v>
      </c>
      <c r="E994">
        <v>0</v>
      </c>
      <c r="F994">
        <v>0</v>
      </c>
      <c r="G994">
        <v>0</v>
      </c>
      <c r="H994">
        <v>0</v>
      </c>
      <c r="I994">
        <v>0</v>
      </c>
      <c r="J994">
        <v>0</v>
      </c>
      <c r="K994">
        <v>0</v>
      </c>
      <c r="L994">
        <v>0</v>
      </c>
      <c r="M994">
        <v>0</v>
      </c>
    </row>
    <row r="995" spans="1:13" x14ac:dyDescent="0.25">
      <c r="A995" t="s">
        <v>182</v>
      </c>
      <c r="B995" t="s">
        <v>99</v>
      </c>
      <c r="C995">
        <v>0</v>
      </c>
      <c r="D995">
        <v>0</v>
      </c>
      <c r="E995">
        <v>0</v>
      </c>
      <c r="F995">
        <v>0</v>
      </c>
      <c r="G995">
        <v>0</v>
      </c>
      <c r="H995">
        <v>0</v>
      </c>
      <c r="I995">
        <v>0</v>
      </c>
      <c r="J995">
        <v>0</v>
      </c>
      <c r="K995">
        <v>0</v>
      </c>
      <c r="L995">
        <v>0</v>
      </c>
      <c r="M995">
        <v>0</v>
      </c>
    </row>
    <row r="996" spans="1:13" x14ac:dyDescent="0.25">
      <c r="A996" t="s">
        <v>182</v>
      </c>
      <c r="B996" t="s">
        <v>108</v>
      </c>
      <c r="C996">
        <v>0</v>
      </c>
      <c r="D996">
        <v>0</v>
      </c>
      <c r="E996">
        <v>0</v>
      </c>
      <c r="F996">
        <v>0</v>
      </c>
      <c r="G996">
        <v>0</v>
      </c>
      <c r="H996">
        <v>0</v>
      </c>
      <c r="I996">
        <v>0</v>
      </c>
      <c r="J996">
        <v>0</v>
      </c>
      <c r="K996">
        <v>0</v>
      </c>
      <c r="L996">
        <v>0</v>
      </c>
      <c r="M996">
        <v>0</v>
      </c>
    </row>
    <row r="997" spans="1:13" x14ac:dyDescent="0.25">
      <c r="A997" t="s">
        <v>182</v>
      </c>
      <c r="B997" t="s">
        <v>234</v>
      </c>
      <c r="C997">
        <v>0</v>
      </c>
      <c r="D997">
        <v>0</v>
      </c>
      <c r="E997">
        <v>0</v>
      </c>
      <c r="F997">
        <v>0</v>
      </c>
      <c r="G997">
        <v>0</v>
      </c>
      <c r="H997">
        <v>0</v>
      </c>
      <c r="I997">
        <v>0</v>
      </c>
      <c r="J997">
        <v>0</v>
      </c>
      <c r="K997">
        <v>0</v>
      </c>
      <c r="L997">
        <v>0</v>
      </c>
      <c r="M997">
        <v>0</v>
      </c>
    </row>
    <row r="998" spans="1:13" x14ac:dyDescent="0.25">
      <c r="A998" t="s">
        <v>182</v>
      </c>
      <c r="B998" t="s">
        <v>115</v>
      </c>
      <c r="C998">
        <v>0</v>
      </c>
      <c r="D998">
        <v>0</v>
      </c>
      <c r="E998">
        <v>502.2</v>
      </c>
      <c r="F998">
        <v>0</v>
      </c>
      <c r="G998">
        <v>0</v>
      </c>
      <c r="H998">
        <v>502.2</v>
      </c>
      <c r="I998">
        <v>0</v>
      </c>
      <c r="J998">
        <v>0</v>
      </c>
      <c r="K998">
        <v>1.2</v>
      </c>
      <c r="L998">
        <v>503.4</v>
      </c>
      <c r="M998">
        <v>1.2</v>
      </c>
    </row>
    <row r="999" spans="1:13" x14ac:dyDescent="0.25">
      <c r="A999" t="s">
        <v>182</v>
      </c>
      <c r="B999" t="s">
        <v>117</v>
      </c>
      <c r="C999">
        <v>0</v>
      </c>
      <c r="D999">
        <v>0</v>
      </c>
      <c r="E999">
        <v>0</v>
      </c>
      <c r="F999">
        <v>0</v>
      </c>
      <c r="G999">
        <v>0</v>
      </c>
      <c r="H999">
        <v>0</v>
      </c>
      <c r="I999">
        <v>0</v>
      </c>
      <c r="J999">
        <v>0</v>
      </c>
      <c r="K999">
        <v>0</v>
      </c>
      <c r="L999">
        <v>0</v>
      </c>
      <c r="M999">
        <v>0</v>
      </c>
    </row>
    <row r="1000" spans="1:13" x14ac:dyDescent="0.25">
      <c r="A1000" t="s">
        <v>182</v>
      </c>
      <c r="B1000" t="s">
        <v>103</v>
      </c>
      <c r="C1000">
        <v>0</v>
      </c>
      <c r="D1000">
        <v>0</v>
      </c>
      <c r="E1000">
        <v>1967.2</v>
      </c>
      <c r="F1000">
        <v>0</v>
      </c>
      <c r="G1000">
        <v>0</v>
      </c>
      <c r="H1000">
        <v>1967.2</v>
      </c>
      <c r="I1000">
        <v>146.63499999999999</v>
      </c>
      <c r="J1000">
        <v>0</v>
      </c>
      <c r="K1000">
        <v>3</v>
      </c>
      <c r="L1000">
        <v>2116.835</v>
      </c>
      <c r="M1000">
        <v>149.63499999999999</v>
      </c>
    </row>
    <row r="1001" spans="1:13" x14ac:dyDescent="0.25">
      <c r="A1001" t="s">
        <v>182</v>
      </c>
      <c r="B1001" t="s">
        <v>328</v>
      </c>
      <c r="C1001">
        <v>0</v>
      </c>
      <c r="D1001">
        <v>0</v>
      </c>
      <c r="E1001">
        <v>0</v>
      </c>
      <c r="F1001">
        <v>0</v>
      </c>
      <c r="G1001">
        <v>0</v>
      </c>
      <c r="H1001">
        <v>0</v>
      </c>
      <c r="I1001">
        <v>0</v>
      </c>
      <c r="J1001">
        <v>0</v>
      </c>
      <c r="K1001">
        <v>0</v>
      </c>
      <c r="L1001">
        <v>0</v>
      </c>
      <c r="M1001">
        <v>0</v>
      </c>
    </row>
    <row r="1002" spans="1:13" x14ac:dyDescent="0.25">
      <c r="A1002" t="s">
        <v>182</v>
      </c>
      <c r="B1002" t="s">
        <v>104</v>
      </c>
      <c r="C1002">
        <v>0</v>
      </c>
      <c r="D1002">
        <v>0</v>
      </c>
      <c r="E1002">
        <v>394.3</v>
      </c>
      <c r="F1002">
        <v>0</v>
      </c>
      <c r="G1002">
        <v>0</v>
      </c>
      <c r="H1002">
        <v>394.3</v>
      </c>
      <c r="I1002">
        <v>0</v>
      </c>
      <c r="J1002">
        <v>0</v>
      </c>
      <c r="K1002">
        <v>0.9</v>
      </c>
      <c r="L1002">
        <v>395.2</v>
      </c>
      <c r="M1002">
        <v>0.9</v>
      </c>
    </row>
    <row r="1003" spans="1:13" x14ac:dyDescent="0.25">
      <c r="A1003" t="s">
        <v>182</v>
      </c>
      <c r="B1003" t="s">
        <v>558</v>
      </c>
      <c r="C1003">
        <v>0</v>
      </c>
      <c r="D1003">
        <v>0</v>
      </c>
      <c r="E1003">
        <v>0</v>
      </c>
      <c r="F1003">
        <v>0</v>
      </c>
      <c r="G1003">
        <v>0</v>
      </c>
      <c r="H1003">
        <v>0</v>
      </c>
      <c r="I1003">
        <v>0</v>
      </c>
      <c r="J1003">
        <v>0</v>
      </c>
      <c r="K1003">
        <v>0</v>
      </c>
      <c r="L1003">
        <v>0</v>
      </c>
      <c r="M1003">
        <v>0</v>
      </c>
    </row>
    <row r="1004" spans="1:13" x14ac:dyDescent="0.25">
      <c r="A1004" t="s">
        <v>182</v>
      </c>
      <c r="B1004" t="s">
        <v>97</v>
      </c>
      <c r="C1004">
        <v>0</v>
      </c>
      <c r="D1004">
        <v>0</v>
      </c>
      <c r="E1004">
        <v>0</v>
      </c>
      <c r="F1004">
        <v>0</v>
      </c>
      <c r="G1004">
        <v>0</v>
      </c>
      <c r="H1004">
        <v>0</v>
      </c>
      <c r="I1004">
        <v>0</v>
      </c>
      <c r="J1004">
        <v>0</v>
      </c>
      <c r="K1004">
        <v>0</v>
      </c>
      <c r="L1004">
        <v>0</v>
      </c>
      <c r="M1004">
        <v>0</v>
      </c>
    </row>
    <row r="1005" spans="1:13" x14ac:dyDescent="0.25">
      <c r="A1005" t="s">
        <v>182</v>
      </c>
      <c r="B1005" t="s">
        <v>109</v>
      </c>
      <c r="C1005">
        <v>0</v>
      </c>
      <c r="D1005">
        <v>0</v>
      </c>
      <c r="E1005">
        <v>0</v>
      </c>
      <c r="F1005">
        <v>0</v>
      </c>
      <c r="G1005">
        <v>0</v>
      </c>
      <c r="H1005">
        <v>0</v>
      </c>
      <c r="I1005">
        <v>0</v>
      </c>
      <c r="J1005">
        <v>0</v>
      </c>
      <c r="K1005">
        <v>0</v>
      </c>
      <c r="L1005">
        <v>0</v>
      </c>
      <c r="M1005">
        <v>0</v>
      </c>
    </row>
    <row r="1006" spans="1:13" x14ac:dyDescent="0.25">
      <c r="A1006" t="s">
        <v>182</v>
      </c>
      <c r="B1006" t="s">
        <v>118</v>
      </c>
      <c r="C1006">
        <v>0</v>
      </c>
      <c r="D1006">
        <v>0</v>
      </c>
      <c r="E1006">
        <v>0</v>
      </c>
      <c r="F1006">
        <v>0</v>
      </c>
      <c r="G1006">
        <v>0</v>
      </c>
      <c r="H1006">
        <v>0</v>
      </c>
      <c r="I1006">
        <v>0</v>
      </c>
      <c r="J1006">
        <v>0</v>
      </c>
      <c r="K1006">
        <v>0</v>
      </c>
      <c r="L1006">
        <v>0</v>
      </c>
      <c r="M1006">
        <v>0</v>
      </c>
    </row>
    <row r="1007" spans="1:13" x14ac:dyDescent="0.25">
      <c r="A1007" t="s">
        <v>182</v>
      </c>
      <c r="B1007" t="s">
        <v>121</v>
      </c>
      <c r="C1007">
        <v>0</v>
      </c>
      <c r="D1007">
        <v>0</v>
      </c>
      <c r="E1007">
        <v>0</v>
      </c>
      <c r="F1007">
        <v>0</v>
      </c>
      <c r="G1007">
        <v>0</v>
      </c>
      <c r="H1007">
        <v>0</v>
      </c>
      <c r="I1007">
        <v>0</v>
      </c>
      <c r="J1007">
        <v>0</v>
      </c>
      <c r="K1007">
        <v>0</v>
      </c>
      <c r="L1007">
        <v>0</v>
      </c>
      <c r="M1007">
        <v>0</v>
      </c>
    </row>
    <row r="1008" spans="1:13" x14ac:dyDescent="0.25">
      <c r="A1008" t="s">
        <v>182</v>
      </c>
      <c r="B1008" t="s">
        <v>120</v>
      </c>
      <c r="C1008">
        <v>0</v>
      </c>
      <c r="D1008">
        <v>0</v>
      </c>
      <c r="E1008">
        <v>0</v>
      </c>
      <c r="F1008">
        <v>0</v>
      </c>
      <c r="G1008">
        <v>0</v>
      </c>
      <c r="H1008">
        <v>0</v>
      </c>
      <c r="I1008">
        <v>0</v>
      </c>
      <c r="J1008">
        <v>0</v>
      </c>
      <c r="K1008">
        <v>0</v>
      </c>
      <c r="L1008">
        <v>0</v>
      </c>
      <c r="M1008">
        <v>0</v>
      </c>
    </row>
    <row r="1009" spans="1:13" x14ac:dyDescent="0.25">
      <c r="A1009" t="s">
        <v>182</v>
      </c>
      <c r="B1009" t="s">
        <v>119</v>
      </c>
      <c r="C1009">
        <v>0</v>
      </c>
      <c r="D1009">
        <v>0</v>
      </c>
      <c r="E1009">
        <v>0</v>
      </c>
      <c r="F1009">
        <v>0</v>
      </c>
      <c r="G1009">
        <v>0</v>
      </c>
      <c r="H1009">
        <v>0</v>
      </c>
      <c r="I1009">
        <v>0</v>
      </c>
      <c r="J1009">
        <v>0</v>
      </c>
      <c r="K1009">
        <v>0</v>
      </c>
      <c r="L1009">
        <v>0</v>
      </c>
      <c r="M1009">
        <v>0</v>
      </c>
    </row>
    <row r="1010" spans="1:13" x14ac:dyDescent="0.25">
      <c r="A1010" t="s">
        <v>182</v>
      </c>
      <c r="B1010" t="s">
        <v>116</v>
      </c>
      <c r="C1010">
        <v>0</v>
      </c>
      <c r="D1010">
        <v>0</v>
      </c>
      <c r="E1010">
        <v>0</v>
      </c>
      <c r="F1010">
        <v>0</v>
      </c>
      <c r="G1010">
        <v>0</v>
      </c>
      <c r="H1010">
        <v>0</v>
      </c>
      <c r="I1010">
        <v>0</v>
      </c>
      <c r="J1010">
        <v>0</v>
      </c>
      <c r="K1010">
        <v>0</v>
      </c>
      <c r="L1010">
        <v>0</v>
      </c>
      <c r="M1010">
        <v>0</v>
      </c>
    </row>
    <row r="1011" spans="1:13" x14ac:dyDescent="0.25">
      <c r="A1011" t="s">
        <v>182</v>
      </c>
      <c r="B1011" t="s">
        <v>113</v>
      </c>
      <c r="C1011">
        <v>0</v>
      </c>
      <c r="D1011">
        <v>0</v>
      </c>
      <c r="E1011">
        <v>0</v>
      </c>
      <c r="F1011">
        <v>0</v>
      </c>
      <c r="G1011">
        <v>0</v>
      </c>
      <c r="H1011">
        <v>0</v>
      </c>
      <c r="I1011">
        <v>0</v>
      </c>
      <c r="J1011">
        <v>0</v>
      </c>
      <c r="K1011">
        <v>0</v>
      </c>
      <c r="L1011">
        <v>0</v>
      </c>
      <c r="M1011">
        <v>0</v>
      </c>
    </row>
    <row r="1012" spans="1:13" x14ac:dyDescent="0.25">
      <c r="A1012" t="s">
        <v>182</v>
      </c>
      <c r="B1012" t="s">
        <v>102</v>
      </c>
      <c r="C1012">
        <v>0</v>
      </c>
      <c r="D1012">
        <v>0</v>
      </c>
      <c r="E1012">
        <v>0</v>
      </c>
      <c r="F1012">
        <v>0</v>
      </c>
      <c r="G1012">
        <v>0</v>
      </c>
      <c r="H1012">
        <v>0</v>
      </c>
      <c r="I1012">
        <v>0</v>
      </c>
      <c r="J1012">
        <v>0</v>
      </c>
      <c r="K1012">
        <v>0</v>
      </c>
      <c r="L1012">
        <v>0</v>
      </c>
      <c r="M1012">
        <v>0</v>
      </c>
    </row>
    <row r="1013" spans="1:13" x14ac:dyDescent="0.25">
      <c r="A1013" t="s">
        <v>182</v>
      </c>
      <c r="B1013" t="s">
        <v>101</v>
      </c>
      <c r="C1013">
        <v>0</v>
      </c>
      <c r="D1013">
        <v>0</v>
      </c>
      <c r="E1013">
        <v>0</v>
      </c>
      <c r="F1013">
        <v>0</v>
      </c>
      <c r="G1013">
        <v>0</v>
      </c>
      <c r="H1013">
        <v>0</v>
      </c>
      <c r="I1013">
        <v>0</v>
      </c>
      <c r="J1013">
        <v>0</v>
      </c>
      <c r="K1013">
        <v>0</v>
      </c>
      <c r="L1013">
        <v>0</v>
      </c>
      <c r="M1013">
        <v>0</v>
      </c>
    </row>
    <row r="1014" spans="1:13" x14ac:dyDescent="0.25">
      <c r="A1014" t="s">
        <v>182</v>
      </c>
      <c r="B1014" t="s">
        <v>95</v>
      </c>
      <c r="C1014">
        <v>0</v>
      </c>
      <c r="D1014">
        <v>0</v>
      </c>
      <c r="E1014">
        <v>2111.5</v>
      </c>
      <c r="F1014">
        <v>0</v>
      </c>
      <c r="G1014">
        <v>0</v>
      </c>
      <c r="H1014">
        <v>2111.5</v>
      </c>
      <c r="I1014">
        <v>137.65700000000001</v>
      </c>
      <c r="J1014">
        <v>0</v>
      </c>
      <c r="K1014">
        <v>3.1</v>
      </c>
      <c r="L1014">
        <v>2252.2570000000001</v>
      </c>
      <c r="M1014">
        <v>140.75700000000001</v>
      </c>
    </row>
    <row r="1015" spans="1:13" x14ac:dyDescent="0.25">
      <c r="A1015" t="s">
        <v>182</v>
      </c>
      <c r="B1015" t="s">
        <v>98</v>
      </c>
      <c r="C1015">
        <v>0</v>
      </c>
      <c r="D1015">
        <v>0</v>
      </c>
      <c r="E1015">
        <v>2715.6000000000004</v>
      </c>
      <c r="F1015">
        <v>0</v>
      </c>
      <c r="G1015">
        <v>0</v>
      </c>
      <c r="H1015">
        <v>2715.6000000000004</v>
      </c>
      <c r="I1015">
        <v>292.49599999999998</v>
      </c>
      <c r="J1015">
        <v>0</v>
      </c>
      <c r="K1015">
        <v>4.7</v>
      </c>
      <c r="L1015">
        <v>3012.7959999999998</v>
      </c>
      <c r="M1015">
        <v>297.19599999999997</v>
      </c>
    </row>
    <row r="1016" spans="1:13" x14ac:dyDescent="0.25">
      <c r="A1016" t="s">
        <v>182</v>
      </c>
      <c r="B1016" t="s">
        <v>112</v>
      </c>
      <c r="C1016">
        <v>0</v>
      </c>
      <c r="D1016">
        <v>0</v>
      </c>
      <c r="E1016">
        <v>0</v>
      </c>
      <c r="F1016">
        <v>0</v>
      </c>
      <c r="G1016">
        <v>0</v>
      </c>
      <c r="H1016">
        <v>0</v>
      </c>
      <c r="I1016">
        <v>0</v>
      </c>
      <c r="J1016">
        <v>0</v>
      </c>
      <c r="K1016">
        <v>0</v>
      </c>
      <c r="L1016">
        <v>0</v>
      </c>
      <c r="M1016">
        <v>0</v>
      </c>
    </row>
    <row r="1017" spans="1:13" x14ac:dyDescent="0.25">
      <c r="A1017" t="s">
        <v>182</v>
      </c>
      <c r="B1017" s="17" t="s">
        <v>184</v>
      </c>
      <c r="C1017">
        <v>13.6</v>
      </c>
      <c r="D1017">
        <v>0</v>
      </c>
      <c r="E1017">
        <v>0</v>
      </c>
      <c r="F1017">
        <v>0</v>
      </c>
      <c r="G1017">
        <v>0</v>
      </c>
      <c r="H1017">
        <v>13.6</v>
      </c>
      <c r="I1017">
        <v>0</v>
      </c>
      <c r="J1017">
        <v>0</v>
      </c>
      <c r="K1017">
        <v>0</v>
      </c>
      <c r="L1017">
        <v>13.6</v>
      </c>
      <c r="M1017">
        <v>0</v>
      </c>
    </row>
    <row r="1018" spans="1:13" x14ac:dyDescent="0.25">
      <c r="A1018" t="s">
        <v>182</v>
      </c>
      <c r="B1018" s="17" t="s">
        <v>100</v>
      </c>
      <c r="C1018">
        <v>0</v>
      </c>
      <c r="D1018">
        <v>0</v>
      </c>
      <c r="E1018">
        <v>0</v>
      </c>
      <c r="F1018">
        <v>0</v>
      </c>
      <c r="G1018">
        <v>0</v>
      </c>
      <c r="H1018">
        <v>0</v>
      </c>
      <c r="I1018">
        <v>0</v>
      </c>
      <c r="J1018">
        <v>0</v>
      </c>
      <c r="K1018">
        <v>0</v>
      </c>
      <c r="L1018">
        <v>0</v>
      </c>
      <c r="M1018">
        <v>0</v>
      </c>
    </row>
    <row r="1019" spans="1:13" x14ac:dyDescent="0.25">
      <c r="A1019" t="s">
        <v>182</v>
      </c>
      <c r="B1019" s="17" t="s">
        <v>114</v>
      </c>
      <c r="C1019">
        <v>0</v>
      </c>
      <c r="D1019">
        <v>0</v>
      </c>
      <c r="E1019">
        <v>0</v>
      </c>
      <c r="F1019">
        <v>0</v>
      </c>
      <c r="G1019">
        <v>0</v>
      </c>
      <c r="H1019">
        <v>0</v>
      </c>
      <c r="I1019">
        <v>0</v>
      </c>
      <c r="J1019">
        <v>0</v>
      </c>
      <c r="K1019">
        <v>0</v>
      </c>
      <c r="L1019">
        <v>0</v>
      </c>
      <c r="M1019">
        <v>0</v>
      </c>
    </row>
    <row r="1020" spans="1:13" x14ac:dyDescent="0.25">
      <c r="A1020" t="s">
        <v>182</v>
      </c>
      <c r="B1020" s="17" t="s">
        <v>107</v>
      </c>
      <c r="C1020">
        <v>0</v>
      </c>
      <c r="D1020">
        <v>0</v>
      </c>
      <c r="E1020">
        <v>0</v>
      </c>
      <c r="F1020">
        <v>0</v>
      </c>
      <c r="G1020">
        <v>0</v>
      </c>
      <c r="H1020">
        <v>0</v>
      </c>
      <c r="I1020">
        <v>0</v>
      </c>
      <c r="J1020">
        <v>0</v>
      </c>
      <c r="K1020">
        <v>0</v>
      </c>
      <c r="L1020">
        <v>0</v>
      </c>
      <c r="M1020">
        <v>0</v>
      </c>
    </row>
    <row r="1021" spans="1:13" x14ac:dyDescent="0.25">
      <c r="A1021" t="s">
        <v>185</v>
      </c>
      <c r="B1021" t="s">
        <v>123</v>
      </c>
      <c r="C1021">
        <v>1432.46</v>
      </c>
      <c r="D1021">
        <v>0</v>
      </c>
      <c r="E1021">
        <v>0</v>
      </c>
      <c r="F1021">
        <v>0</v>
      </c>
      <c r="G1021">
        <v>0</v>
      </c>
      <c r="H1021">
        <v>1432.46</v>
      </c>
      <c r="I1021">
        <v>4.33</v>
      </c>
      <c r="J1021">
        <v>0</v>
      </c>
      <c r="K1021">
        <v>0</v>
      </c>
      <c r="L1021">
        <v>1436.79</v>
      </c>
      <c r="M1021">
        <v>4.33</v>
      </c>
    </row>
    <row r="1022" spans="1:13" x14ac:dyDescent="0.25">
      <c r="A1022" t="s">
        <v>185</v>
      </c>
      <c r="B1022" t="s">
        <v>126</v>
      </c>
      <c r="C1022">
        <v>0</v>
      </c>
      <c r="D1022">
        <v>0</v>
      </c>
      <c r="E1022">
        <v>0</v>
      </c>
      <c r="F1022">
        <v>0</v>
      </c>
      <c r="G1022">
        <v>0</v>
      </c>
      <c r="H1022">
        <v>0</v>
      </c>
      <c r="I1022">
        <v>0</v>
      </c>
      <c r="J1022">
        <v>0</v>
      </c>
      <c r="K1022">
        <v>0</v>
      </c>
      <c r="L1022">
        <v>0</v>
      </c>
      <c r="M1022">
        <v>0</v>
      </c>
    </row>
    <row r="1023" spans="1:13" x14ac:dyDescent="0.25">
      <c r="A1023" t="s">
        <v>185</v>
      </c>
      <c r="B1023" t="s">
        <v>125</v>
      </c>
      <c r="C1023">
        <v>0</v>
      </c>
      <c r="D1023">
        <v>0</v>
      </c>
      <c r="E1023">
        <v>0</v>
      </c>
      <c r="F1023">
        <v>0</v>
      </c>
      <c r="G1023">
        <v>0</v>
      </c>
      <c r="H1023">
        <v>0</v>
      </c>
      <c r="I1023">
        <v>0</v>
      </c>
      <c r="J1023">
        <v>0</v>
      </c>
      <c r="K1023">
        <v>0</v>
      </c>
      <c r="L1023">
        <v>0</v>
      </c>
      <c r="M1023">
        <v>0</v>
      </c>
    </row>
    <row r="1024" spans="1:13" x14ac:dyDescent="0.25">
      <c r="A1024" t="s">
        <v>185</v>
      </c>
      <c r="B1024" t="s">
        <v>124</v>
      </c>
      <c r="C1024">
        <v>0</v>
      </c>
      <c r="D1024">
        <v>0</v>
      </c>
      <c r="E1024">
        <v>0</v>
      </c>
      <c r="F1024">
        <v>0</v>
      </c>
      <c r="G1024">
        <v>0</v>
      </c>
      <c r="H1024">
        <v>0</v>
      </c>
      <c r="I1024">
        <v>0</v>
      </c>
      <c r="J1024">
        <v>0</v>
      </c>
      <c r="K1024">
        <v>0</v>
      </c>
      <c r="L1024">
        <v>0</v>
      </c>
      <c r="M1024">
        <v>0</v>
      </c>
    </row>
    <row r="1025" spans="1:13" x14ac:dyDescent="0.25">
      <c r="A1025" t="s">
        <v>185</v>
      </c>
      <c r="B1025" t="s">
        <v>96</v>
      </c>
      <c r="C1025">
        <v>0</v>
      </c>
      <c r="D1025">
        <v>0</v>
      </c>
      <c r="E1025">
        <v>0.1</v>
      </c>
      <c r="F1025">
        <v>0</v>
      </c>
      <c r="G1025">
        <v>0</v>
      </c>
      <c r="H1025">
        <v>0.1</v>
      </c>
      <c r="I1025">
        <v>0.1</v>
      </c>
      <c r="J1025">
        <v>0</v>
      </c>
      <c r="K1025">
        <v>0</v>
      </c>
      <c r="L1025">
        <v>0.2</v>
      </c>
      <c r="M1025">
        <v>0.1</v>
      </c>
    </row>
    <row r="1026" spans="1:13" x14ac:dyDescent="0.25">
      <c r="A1026" t="s">
        <v>185</v>
      </c>
      <c r="B1026" t="s">
        <v>105</v>
      </c>
      <c r="C1026">
        <v>2.875</v>
      </c>
      <c r="D1026">
        <v>0</v>
      </c>
      <c r="E1026">
        <v>0.5</v>
      </c>
      <c r="F1026">
        <v>0</v>
      </c>
      <c r="G1026">
        <v>0</v>
      </c>
      <c r="H1026">
        <v>3.375</v>
      </c>
      <c r="I1026">
        <v>8.0000000000000515E-2</v>
      </c>
      <c r="J1026">
        <v>0</v>
      </c>
      <c r="K1026">
        <v>0</v>
      </c>
      <c r="L1026">
        <v>3.4550000000000001</v>
      </c>
      <c r="M1026">
        <v>8.0000000000000515E-2</v>
      </c>
    </row>
    <row r="1027" spans="1:13" x14ac:dyDescent="0.25">
      <c r="A1027" t="s">
        <v>185</v>
      </c>
      <c r="B1027" t="s">
        <v>110</v>
      </c>
      <c r="C1027">
        <v>0</v>
      </c>
      <c r="D1027">
        <v>6421.6360000000004</v>
      </c>
      <c r="E1027">
        <v>0</v>
      </c>
      <c r="F1027">
        <v>0</v>
      </c>
      <c r="G1027">
        <v>0</v>
      </c>
      <c r="H1027">
        <v>6421.6360000000004</v>
      </c>
      <c r="I1027">
        <v>0</v>
      </c>
      <c r="J1027">
        <v>-249.5</v>
      </c>
      <c r="K1027">
        <v>0</v>
      </c>
      <c r="L1027">
        <v>6172.1360000000004</v>
      </c>
      <c r="M1027">
        <v>-249.5</v>
      </c>
    </row>
    <row r="1028" spans="1:13" x14ac:dyDescent="0.25">
      <c r="A1028" t="s">
        <v>185</v>
      </c>
      <c r="B1028" t="s">
        <v>111</v>
      </c>
      <c r="C1028">
        <v>0</v>
      </c>
      <c r="D1028">
        <v>0</v>
      </c>
      <c r="E1028">
        <v>0</v>
      </c>
      <c r="F1028">
        <v>0</v>
      </c>
      <c r="G1028">
        <v>0</v>
      </c>
      <c r="H1028">
        <v>0</v>
      </c>
      <c r="I1028">
        <v>0</v>
      </c>
      <c r="J1028">
        <v>0</v>
      </c>
      <c r="K1028">
        <v>0</v>
      </c>
      <c r="L1028">
        <v>0</v>
      </c>
      <c r="M1028">
        <v>0</v>
      </c>
    </row>
    <row r="1029" spans="1:13" x14ac:dyDescent="0.25">
      <c r="A1029" t="s">
        <v>185</v>
      </c>
      <c r="B1029" t="s">
        <v>106</v>
      </c>
      <c r="C1029">
        <v>88.164000000000001</v>
      </c>
      <c r="D1029">
        <v>0</v>
      </c>
      <c r="E1029">
        <v>0</v>
      </c>
      <c r="F1029">
        <v>0</v>
      </c>
      <c r="G1029">
        <v>0</v>
      </c>
      <c r="H1029">
        <v>88.164000000000001</v>
      </c>
      <c r="I1029">
        <v>1.0999999999999999E-2</v>
      </c>
      <c r="J1029">
        <v>0</v>
      </c>
      <c r="K1029">
        <v>0</v>
      </c>
      <c r="L1029">
        <v>88.174999999999997</v>
      </c>
      <c r="M1029">
        <v>1.0999999999999999E-2</v>
      </c>
    </row>
    <row r="1030" spans="1:13" x14ac:dyDescent="0.25">
      <c r="A1030" t="s">
        <v>185</v>
      </c>
      <c r="B1030" t="s">
        <v>99</v>
      </c>
      <c r="C1030">
        <v>0</v>
      </c>
      <c r="D1030">
        <v>0</v>
      </c>
      <c r="E1030">
        <v>0.6</v>
      </c>
      <c r="F1030">
        <v>0</v>
      </c>
      <c r="G1030">
        <v>0</v>
      </c>
      <c r="H1030">
        <v>0.6</v>
      </c>
      <c r="I1030">
        <v>0</v>
      </c>
      <c r="J1030">
        <v>-2.2000000000000002</v>
      </c>
      <c r="K1030">
        <v>0</v>
      </c>
      <c r="L1030">
        <v>-1.6</v>
      </c>
      <c r="M1030">
        <v>-2.2000000000000002</v>
      </c>
    </row>
    <row r="1031" spans="1:13" x14ac:dyDescent="0.25">
      <c r="A1031" t="s">
        <v>185</v>
      </c>
      <c r="B1031" t="s">
        <v>108</v>
      </c>
      <c r="C1031">
        <v>0.106</v>
      </c>
      <c r="D1031">
        <v>0</v>
      </c>
      <c r="E1031">
        <v>0</v>
      </c>
      <c r="F1031">
        <v>0</v>
      </c>
      <c r="G1031">
        <v>0</v>
      </c>
      <c r="H1031">
        <v>0.106</v>
      </c>
      <c r="I1031">
        <v>0.16900000000000001</v>
      </c>
      <c r="J1031">
        <v>0</v>
      </c>
      <c r="K1031">
        <v>0</v>
      </c>
      <c r="L1031">
        <v>0.27500000000000002</v>
      </c>
      <c r="M1031">
        <v>0.16900000000000001</v>
      </c>
    </row>
    <row r="1032" spans="1:13" x14ac:dyDescent="0.25">
      <c r="A1032" t="s">
        <v>185</v>
      </c>
      <c r="B1032" t="s">
        <v>234</v>
      </c>
      <c r="C1032">
        <v>0</v>
      </c>
      <c r="D1032">
        <v>0</v>
      </c>
      <c r="E1032">
        <v>0</v>
      </c>
      <c r="F1032">
        <v>0</v>
      </c>
      <c r="G1032">
        <v>0</v>
      </c>
      <c r="H1032">
        <v>0</v>
      </c>
      <c r="I1032">
        <v>0</v>
      </c>
      <c r="J1032">
        <v>0</v>
      </c>
      <c r="K1032">
        <v>0</v>
      </c>
      <c r="L1032">
        <v>0</v>
      </c>
      <c r="M1032">
        <v>0</v>
      </c>
    </row>
    <row r="1033" spans="1:13" x14ac:dyDescent="0.25">
      <c r="A1033" t="s">
        <v>185</v>
      </c>
      <c r="B1033" t="s">
        <v>115</v>
      </c>
      <c r="C1033">
        <v>2052.0590000000002</v>
      </c>
      <c r="D1033">
        <v>0</v>
      </c>
      <c r="E1033">
        <v>4988</v>
      </c>
      <c r="F1033">
        <v>0</v>
      </c>
      <c r="G1033">
        <v>0</v>
      </c>
      <c r="H1033">
        <v>7040.0590000000002</v>
      </c>
      <c r="I1033">
        <v>0</v>
      </c>
      <c r="J1033">
        <v>-689.4</v>
      </c>
      <c r="K1033">
        <v>0</v>
      </c>
      <c r="L1033">
        <v>6350.6589999999997</v>
      </c>
      <c r="M1033">
        <v>-689.4</v>
      </c>
    </row>
    <row r="1034" spans="1:13" x14ac:dyDescent="0.25">
      <c r="A1034" t="s">
        <v>185</v>
      </c>
      <c r="B1034" t="s">
        <v>117</v>
      </c>
      <c r="C1034">
        <v>0</v>
      </c>
      <c r="D1034">
        <v>0</v>
      </c>
      <c r="E1034">
        <v>0</v>
      </c>
      <c r="F1034">
        <v>0</v>
      </c>
      <c r="G1034">
        <v>0</v>
      </c>
      <c r="H1034">
        <v>0</v>
      </c>
      <c r="I1034">
        <v>0</v>
      </c>
      <c r="J1034">
        <v>0</v>
      </c>
      <c r="K1034">
        <v>0</v>
      </c>
      <c r="L1034">
        <v>0</v>
      </c>
      <c r="M1034">
        <v>0</v>
      </c>
    </row>
    <row r="1035" spans="1:13" x14ac:dyDescent="0.25">
      <c r="A1035" t="s">
        <v>185</v>
      </c>
      <c r="B1035" t="s">
        <v>103</v>
      </c>
      <c r="C1035">
        <v>0</v>
      </c>
      <c r="D1035">
        <v>0</v>
      </c>
      <c r="E1035">
        <v>7741.4000000000005</v>
      </c>
      <c r="F1035">
        <v>0</v>
      </c>
      <c r="G1035">
        <v>0</v>
      </c>
      <c r="H1035">
        <v>7741.4000000000005</v>
      </c>
      <c r="I1035">
        <v>369.87699999999859</v>
      </c>
      <c r="J1035">
        <v>0</v>
      </c>
      <c r="K1035">
        <v>0</v>
      </c>
      <c r="L1035">
        <v>8111.277</v>
      </c>
      <c r="M1035">
        <v>369.87699999999859</v>
      </c>
    </row>
    <row r="1036" spans="1:13" x14ac:dyDescent="0.25">
      <c r="A1036" t="s">
        <v>185</v>
      </c>
      <c r="B1036" t="s">
        <v>328</v>
      </c>
      <c r="C1036">
        <v>0</v>
      </c>
      <c r="D1036">
        <v>0</v>
      </c>
      <c r="E1036">
        <v>0</v>
      </c>
      <c r="F1036">
        <v>0</v>
      </c>
      <c r="G1036">
        <v>0</v>
      </c>
      <c r="H1036">
        <v>0</v>
      </c>
      <c r="I1036">
        <v>0</v>
      </c>
      <c r="J1036">
        <v>0</v>
      </c>
      <c r="K1036">
        <v>0</v>
      </c>
      <c r="L1036">
        <v>0</v>
      </c>
      <c r="M1036">
        <v>0</v>
      </c>
    </row>
    <row r="1037" spans="1:13" x14ac:dyDescent="0.25">
      <c r="A1037" t="s">
        <v>185</v>
      </c>
      <c r="B1037" t="s">
        <v>104</v>
      </c>
      <c r="C1037">
        <v>0</v>
      </c>
      <c r="D1037">
        <v>0</v>
      </c>
      <c r="E1037">
        <v>7019.2999999999993</v>
      </c>
      <c r="F1037">
        <v>0</v>
      </c>
      <c r="G1037">
        <v>0</v>
      </c>
      <c r="H1037">
        <v>7019.2999999999993</v>
      </c>
      <c r="I1037">
        <v>0</v>
      </c>
      <c r="J1037">
        <v>-531.5</v>
      </c>
      <c r="K1037">
        <v>0</v>
      </c>
      <c r="L1037">
        <v>6487.8</v>
      </c>
      <c r="M1037">
        <v>-531.5</v>
      </c>
    </row>
    <row r="1038" spans="1:13" x14ac:dyDescent="0.25">
      <c r="A1038" t="s">
        <v>185</v>
      </c>
      <c r="B1038" t="s">
        <v>558</v>
      </c>
      <c r="C1038">
        <v>0</v>
      </c>
      <c r="D1038">
        <v>0</v>
      </c>
      <c r="E1038">
        <v>0</v>
      </c>
      <c r="F1038">
        <v>0</v>
      </c>
      <c r="G1038">
        <v>0</v>
      </c>
      <c r="H1038">
        <v>0</v>
      </c>
      <c r="I1038">
        <v>0</v>
      </c>
      <c r="J1038">
        <v>0</v>
      </c>
      <c r="K1038">
        <v>0</v>
      </c>
      <c r="L1038">
        <v>0</v>
      </c>
      <c r="M1038">
        <v>0</v>
      </c>
    </row>
    <row r="1039" spans="1:13" x14ac:dyDescent="0.25">
      <c r="A1039" t="s">
        <v>185</v>
      </c>
      <c r="B1039" t="s">
        <v>97</v>
      </c>
      <c r="C1039">
        <v>0</v>
      </c>
      <c r="D1039">
        <v>0</v>
      </c>
      <c r="E1039">
        <v>0.4</v>
      </c>
      <c r="F1039">
        <v>0</v>
      </c>
      <c r="G1039">
        <v>0</v>
      </c>
      <c r="H1039">
        <v>0.4</v>
      </c>
      <c r="I1039">
        <v>0.4</v>
      </c>
      <c r="J1039">
        <v>0</v>
      </c>
      <c r="K1039">
        <v>0</v>
      </c>
      <c r="L1039">
        <v>0.8</v>
      </c>
      <c r="M1039">
        <v>0.4</v>
      </c>
    </row>
    <row r="1040" spans="1:13" x14ac:dyDescent="0.25">
      <c r="A1040" t="s">
        <v>185</v>
      </c>
      <c r="B1040" t="s">
        <v>109</v>
      </c>
      <c r="C1040">
        <v>0</v>
      </c>
      <c r="D1040">
        <v>373.56400000000002</v>
      </c>
      <c r="E1040">
        <v>0</v>
      </c>
      <c r="F1040">
        <v>0</v>
      </c>
      <c r="G1040">
        <v>0</v>
      </c>
      <c r="H1040">
        <v>373.56400000000002</v>
      </c>
      <c r="I1040">
        <v>0.17399999999998172</v>
      </c>
      <c r="J1040">
        <v>0</v>
      </c>
      <c r="K1040">
        <v>0</v>
      </c>
      <c r="L1040">
        <v>373.738</v>
      </c>
      <c r="M1040">
        <v>0.17399999999998172</v>
      </c>
    </row>
    <row r="1041" spans="1:13" x14ac:dyDescent="0.25">
      <c r="A1041" t="s">
        <v>185</v>
      </c>
      <c r="B1041" t="s">
        <v>118</v>
      </c>
      <c r="C1041">
        <v>0</v>
      </c>
      <c r="D1041">
        <v>0</v>
      </c>
      <c r="E1041">
        <v>0</v>
      </c>
      <c r="F1041">
        <v>0</v>
      </c>
      <c r="G1041">
        <v>0</v>
      </c>
      <c r="H1041">
        <v>0</v>
      </c>
      <c r="I1041">
        <v>0</v>
      </c>
      <c r="J1041">
        <v>0</v>
      </c>
      <c r="K1041">
        <v>0</v>
      </c>
      <c r="L1041">
        <v>0</v>
      </c>
      <c r="M1041">
        <v>0</v>
      </c>
    </row>
    <row r="1042" spans="1:13" x14ac:dyDescent="0.25">
      <c r="A1042" t="s">
        <v>185</v>
      </c>
      <c r="B1042" t="s">
        <v>121</v>
      </c>
      <c r="C1042">
        <v>0</v>
      </c>
      <c r="D1042">
        <v>0</v>
      </c>
      <c r="E1042">
        <v>0</v>
      </c>
      <c r="F1042">
        <v>0</v>
      </c>
      <c r="G1042">
        <v>0</v>
      </c>
      <c r="H1042">
        <v>0</v>
      </c>
      <c r="I1042">
        <v>0</v>
      </c>
      <c r="J1042">
        <v>0</v>
      </c>
      <c r="K1042">
        <v>0</v>
      </c>
      <c r="L1042">
        <v>0</v>
      </c>
      <c r="M1042">
        <v>0</v>
      </c>
    </row>
    <row r="1043" spans="1:13" x14ac:dyDescent="0.25">
      <c r="A1043" t="s">
        <v>185</v>
      </c>
      <c r="B1043" t="s">
        <v>120</v>
      </c>
      <c r="C1043">
        <v>0</v>
      </c>
      <c r="D1043">
        <v>0</v>
      </c>
      <c r="E1043">
        <v>0</v>
      </c>
      <c r="F1043">
        <v>0</v>
      </c>
      <c r="G1043">
        <v>0</v>
      </c>
      <c r="H1043">
        <v>0</v>
      </c>
      <c r="I1043">
        <v>0</v>
      </c>
      <c r="J1043">
        <v>0</v>
      </c>
      <c r="K1043">
        <v>0</v>
      </c>
      <c r="L1043">
        <v>0</v>
      </c>
      <c r="M1043">
        <v>0</v>
      </c>
    </row>
    <row r="1044" spans="1:13" x14ac:dyDescent="0.25">
      <c r="A1044" t="s">
        <v>185</v>
      </c>
      <c r="B1044" t="s">
        <v>119</v>
      </c>
      <c r="C1044">
        <v>0</v>
      </c>
      <c r="D1044">
        <v>0</v>
      </c>
      <c r="E1044">
        <v>0</v>
      </c>
      <c r="F1044">
        <v>0</v>
      </c>
      <c r="G1044">
        <v>0</v>
      </c>
      <c r="H1044">
        <v>0</v>
      </c>
      <c r="I1044">
        <v>0</v>
      </c>
      <c r="J1044">
        <v>0</v>
      </c>
      <c r="K1044">
        <v>0</v>
      </c>
      <c r="L1044">
        <v>0</v>
      </c>
      <c r="M1044">
        <v>0</v>
      </c>
    </row>
    <row r="1045" spans="1:13" x14ac:dyDescent="0.25">
      <c r="A1045" t="s">
        <v>185</v>
      </c>
      <c r="B1045" t="s">
        <v>116</v>
      </c>
      <c r="C1045">
        <v>7871.8710000000001</v>
      </c>
      <c r="D1045">
        <v>0</v>
      </c>
      <c r="E1045">
        <v>0</v>
      </c>
      <c r="F1045">
        <v>0</v>
      </c>
      <c r="G1045">
        <v>0</v>
      </c>
      <c r="H1045">
        <v>7871.8710000000001</v>
      </c>
      <c r="I1045">
        <v>3.3209999999999127</v>
      </c>
      <c r="J1045">
        <v>0</v>
      </c>
      <c r="K1045">
        <v>0</v>
      </c>
      <c r="L1045">
        <v>7875.192</v>
      </c>
      <c r="M1045">
        <v>3.3209999999999127</v>
      </c>
    </row>
    <row r="1046" spans="1:13" x14ac:dyDescent="0.25">
      <c r="A1046" t="s">
        <v>185</v>
      </c>
      <c r="B1046" t="s">
        <v>113</v>
      </c>
      <c r="C1046">
        <v>0.21299999999999999</v>
      </c>
      <c r="D1046">
        <v>0</v>
      </c>
      <c r="E1046">
        <v>0</v>
      </c>
      <c r="F1046">
        <v>0</v>
      </c>
      <c r="G1046">
        <v>0</v>
      </c>
      <c r="H1046">
        <v>0.21299999999999999</v>
      </c>
      <c r="I1046">
        <v>0.33800000000000002</v>
      </c>
      <c r="J1046">
        <v>0</v>
      </c>
      <c r="K1046">
        <v>0</v>
      </c>
      <c r="L1046">
        <v>0.55100000000000005</v>
      </c>
      <c r="M1046">
        <v>0.33800000000000002</v>
      </c>
    </row>
    <row r="1047" spans="1:13" x14ac:dyDescent="0.25">
      <c r="A1047" t="s">
        <v>185</v>
      </c>
      <c r="B1047" t="s">
        <v>102</v>
      </c>
      <c r="C1047">
        <v>0</v>
      </c>
      <c r="D1047">
        <v>0</v>
      </c>
      <c r="E1047">
        <v>0</v>
      </c>
      <c r="F1047">
        <v>0</v>
      </c>
      <c r="G1047">
        <v>0</v>
      </c>
      <c r="H1047">
        <v>0</v>
      </c>
      <c r="I1047">
        <v>0.1</v>
      </c>
      <c r="J1047">
        <v>0</v>
      </c>
      <c r="K1047">
        <v>0</v>
      </c>
      <c r="L1047">
        <v>0.1</v>
      </c>
      <c r="M1047">
        <v>0.1</v>
      </c>
    </row>
    <row r="1048" spans="1:13" x14ac:dyDescent="0.25">
      <c r="A1048" t="s">
        <v>185</v>
      </c>
      <c r="B1048" t="s">
        <v>101</v>
      </c>
      <c r="C1048">
        <v>0</v>
      </c>
      <c r="D1048">
        <v>0</v>
      </c>
      <c r="E1048">
        <v>0.2</v>
      </c>
      <c r="F1048">
        <v>0</v>
      </c>
      <c r="G1048">
        <v>0</v>
      </c>
      <c r="H1048">
        <v>0.2</v>
      </c>
      <c r="I1048">
        <v>0.4</v>
      </c>
      <c r="J1048">
        <v>0</v>
      </c>
      <c r="K1048">
        <v>0</v>
      </c>
      <c r="L1048">
        <v>0.6</v>
      </c>
      <c r="M1048">
        <v>0.4</v>
      </c>
    </row>
    <row r="1049" spans="1:13" x14ac:dyDescent="0.25">
      <c r="A1049" t="s">
        <v>185</v>
      </c>
      <c r="B1049" t="s">
        <v>95</v>
      </c>
      <c r="C1049">
        <v>0.21299999999999999</v>
      </c>
      <c r="D1049">
        <v>0</v>
      </c>
      <c r="E1049">
        <v>19841.800000000003</v>
      </c>
      <c r="F1049">
        <v>0</v>
      </c>
      <c r="G1049">
        <v>0</v>
      </c>
      <c r="H1049">
        <v>19842.013000000003</v>
      </c>
      <c r="I1049">
        <v>197.04300000000512</v>
      </c>
      <c r="J1049">
        <v>0</v>
      </c>
      <c r="K1049">
        <v>0</v>
      </c>
      <c r="L1049">
        <v>20039.056</v>
      </c>
      <c r="M1049">
        <v>197.04300000000512</v>
      </c>
    </row>
    <row r="1050" spans="1:13" x14ac:dyDescent="0.25">
      <c r="A1050" t="s">
        <v>185</v>
      </c>
      <c r="B1050" t="s">
        <v>98</v>
      </c>
      <c r="C1050">
        <v>0</v>
      </c>
      <c r="D1050">
        <v>0</v>
      </c>
      <c r="E1050">
        <v>13015.1</v>
      </c>
      <c r="F1050">
        <v>0</v>
      </c>
      <c r="G1050">
        <v>0</v>
      </c>
      <c r="H1050">
        <v>13015.1</v>
      </c>
      <c r="I1050">
        <v>0</v>
      </c>
      <c r="J1050">
        <v>-581.9</v>
      </c>
      <c r="K1050">
        <v>0</v>
      </c>
      <c r="L1050">
        <v>12433.2</v>
      </c>
      <c r="M1050">
        <v>-581.9</v>
      </c>
    </row>
    <row r="1051" spans="1:13" x14ac:dyDescent="0.25">
      <c r="A1051" t="s">
        <v>185</v>
      </c>
      <c r="B1051" t="s">
        <v>112</v>
      </c>
      <c r="C1051">
        <v>0</v>
      </c>
      <c r="D1051">
        <v>0</v>
      </c>
      <c r="E1051">
        <v>0</v>
      </c>
      <c r="F1051">
        <v>0</v>
      </c>
      <c r="G1051">
        <v>0</v>
      </c>
      <c r="H1051">
        <v>0</v>
      </c>
      <c r="I1051">
        <v>0</v>
      </c>
      <c r="J1051">
        <v>0</v>
      </c>
      <c r="K1051">
        <v>0</v>
      </c>
      <c r="L1051">
        <v>0</v>
      </c>
      <c r="M1051">
        <v>0</v>
      </c>
    </row>
    <row r="1052" spans="1:13" x14ac:dyDescent="0.25">
      <c r="A1052" t="s">
        <v>185</v>
      </c>
      <c r="B1052" s="17" t="s">
        <v>129</v>
      </c>
      <c r="C1052">
        <v>0</v>
      </c>
      <c r="D1052">
        <v>0</v>
      </c>
      <c r="E1052">
        <v>0.1</v>
      </c>
      <c r="F1052">
        <v>0</v>
      </c>
      <c r="G1052">
        <v>0</v>
      </c>
      <c r="H1052">
        <v>0.1</v>
      </c>
      <c r="I1052">
        <v>0</v>
      </c>
      <c r="J1052">
        <v>0</v>
      </c>
      <c r="K1052">
        <v>0</v>
      </c>
      <c r="L1052">
        <v>0.1</v>
      </c>
      <c r="M1052">
        <v>0</v>
      </c>
    </row>
    <row r="1053" spans="1:13" x14ac:dyDescent="0.25">
      <c r="A1053" t="s">
        <v>185</v>
      </c>
      <c r="B1053" s="17" t="s">
        <v>100</v>
      </c>
      <c r="C1053">
        <v>0</v>
      </c>
      <c r="D1053">
        <v>0</v>
      </c>
      <c r="E1053">
        <v>0.6</v>
      </c>
      <c r="F1053">
        <v>0</v>
      </c>
      <c r="G1053">
        <v>0</v>
      </c>
      <c r="H1053">
        <v>0.6</v>
      </c>
      <c r="I1053">
        <v>0.1</v>
      </c>
      <c r="J1053">
        <v>0</v>
      </c>
      <c r="K1053">
        <v>0</v>
      </c>
      <c r="L1053">
        <v>0.7</v>
      </c>
      <c r="M1053">
        <v>0.1</v>
      </c>
    </row>
    <row r="1054" spans="1:13" x14ac:dyDescent="0.25">
      <c r="A1054" t="s">
        <v>185</v>
      </c>
      <c r="B1054" s="17" t="s">
        <v>114</v>
      </c>
      <c r="C1054">
        <v>0</v>
      </c>
      <c r="D1054">
        <v>0</v>
      </c>
      <c r="E1054">
        <v>0</v>
      </c>
      <c r="F1054">
        <v>0</v>
      </c>
      <c r="G1054">
        <v>0</v>
      </c>
      <c r="H1054">
        <v>0</v>
      </c>
      <c r="I1054">
        <v>0</v>
      </c>
      <c r="J1054">
        <v>0</v>
      </c>
      <c r="K1054">
        <v>0</v>
      </c>
      <c r="L1054">
        <v>0</v>
      </c>
      <c r="M1054">
        <v>0</v>
      </c>
    </row>
    <row r="1055" spans="1:13" x14ac:dyDescent="0.25">
      <c r="A1055" t="s">
        <v>185</v>
      </c>
      <c r="B1055" s="17" t="s">
        <v>107</v>
      </c>
      <c r="C1055">
        <v>0</v>
      </c>
      <c r="D1055">
        <v>0</v>
      </c>
      <c r="E1055">
        <v>0</v>
      </c>
      <c r="F1055">
        <v>0</v>
      </c>
      <c r="G1055">
        <v>0</v>
      </c>
      <c r="H1055">
        <v>0</v>
      </c>
      <c r="I1055">
        <v>0</v>
      </c>
      <c r="J1055">
        <v>0</v>
      </c>
      <c r="K1055">
        <v>0</v>
      </c>
      <c r="L1055">
        <v>0</v>
      </c>
      <c r="M1055">
        <v>0</v>
      </c>
    </row>
    <row r="1056" spans="1:13" x14ac:dyDescent="0.25">
      <c r="A1056" t="s">
        <v>185</v>
      </c>
      <c r="B1056" t="s">
        <v>566</v>
      </c>
      <c r="C1056">
        <v>2810</v>
      </c>
      <c r="D1056">
        <v>0</v>
      </c>
      <c r="E1056">
        <v>0</v>
      </c>
      <c r="F1056">
        <v>0</v>
      </c>
      <c r="G1056">
        <v>0</v>
      </c>
      <c r="H1056">
        <v>2810</v>
      </c>
      <c r="I1056">
        <v>0</v>
      </c>
      <c r="J1056">
        <v>0</v>
      </c>
      <c r="K1056">
        <v>0</v>
      </c>
      <c r="L1056">
        <v>2810</v>
      </c>
      <c r="M1056">
        <v>0</v>
      </c>
    </row>
    <row r="1057" spans="1:13" x14ac:dyDescent="0.25">
      <c r="A1057" t="s">
        <v>185</v>
      </c>
      <c r="B1057" t="s">
        <v>565</v>
      </c>
      <c r="C1057">
        <v>20</v>
      </c>
      <c r="D1057">
        <v>0</v>
      </c>
      <c r="E1057">
        <v>0</v>
      </c>
      <c r="F1057">
        <v>0</v>
      </c>
      <c r="G1057">
        <v>0</v>
      </c>
      <c r="H1057">
        <v>20</v>
      </c>
      <c r="I1057">
        <v>0</v>
      </c>
      <c r="J1057">
        <v>0</v>
      </c>
      <c r="K1057">
        <v>0</v>
      </c>
      <c r="L1057">
        <v>20</v>
      </c>
      <c r="M1057">
        <v>0</v>
      </c>
    </row>
    <row r="1058" spans="1:13" x14ac:dyDescent="0.25">
      <c r="A1058" t="s">
        <v>338</v>
      </c>
      <c r="B1058" t="s">
        <v>123</v>
      </c>
      <c r="C1058">
        <v>632.96</v>
      </c>
      <c r="D1058">
        <v>0</v>
      </c>
      <c r="E1058">
        <v>0</v>
      </c>
      <c r="F1058">
        <v>0</v>
      </c>
      <c r="G1058">
        <v>0</v>
      </c>
      <c r="H1058">
        <v>632.96</v>
      </c>
      <c r="I1058">
        <v>5.95</v>
      </c>
      <c r="J1058">
        <v>0</v>
      </c>
      <c r="K1058">
        <v>0</v>
      </c>
      <c r="L1058">
        <v>638.91</v>
      </c>
      <c r="M1058">
        <v>5.95</v>
      </c>
    </row>
    <row r="1059" spans="1:13" x14ac:dyDescent="0.25">
      <c r="A1059" t="s">
        <v>338</v>
      </c>
      <c r="B1059" t="s">
        <v>126</v>
      </c>
      <c r="C1059">
        <v>0</v>
      </c>
      <c r="D1059">
        <v>1</v>
      </c>
      <c r="E1059">
        <v>0</v>
      </c>
      <c r="F1059">
        <v>0</v>
      </c>
      <c r="G1059">
        <v>0</v>
      </c>
      <c r="H1059">
        <v>1</v>
      </c>
      <c r="I1059">
        <v>0</v>
      </c>
      <c r="J1059">
        <v>0</v>
      </c>
      <c r="K1059">
        <v>0</v>
      </c>
      <c r="L1059">
        <v>1</v>
      </c>
      <c r="M1059">
        <v>0</v>
      </c>
    </row>
    <row r="1060" spans="1:13" x14ac:dyDescent="0.25">
      <c r="A1060" t="s">
        <v>338</v>
      </c>
      <c r="B1060" t="s">
        <v>125</v>
      </c>
      <c r="C1060">
        <v>0</v>
      </c>
      <c r="D1060">
        <v>0</v>
      </c>
      <c r="E1060">
        <v>0.5</v>
      </c>
      <c r="F1060">
        <v>0</v>
      </c>
      <c r="G1060">
        <v>0</v>
      </c>
      <c r="H1060">
        <v>0.5</v>
      </c>
      <c r="I1060">
        <v>0</v>
      </c>
      <c r="J1060">
        <v>0</v>
      </c>
      <c r="K1060">
        <v>0</v>
      </c>
      <c r="L1060">
        <v>0.5</v>
      </c>
      <c r="M1060">
        <v>0</v>
      </c>
    </row>
    <row r="1061" spans="1:13" x14ac:dyDescent="0.25">
      <c r="A1061" t="s">
        <v>338</v>
      </c>
      <c r="B1061" t="s">
        <v>124</v>
      </c>
      <c r="C1061">
        <v>0</v>
      </c>
      <c r="D1061">
        <v>0</v>
      </c>
      <c r="E1061">
        <v>0</v>
      </c>
      <c r="F1061">
        <v>4.5999999999999999E-2</v>
      </c>
      <c r="G1061">
        <v>0</v>
      </c>
      <c r="H1061">
        <v>4.5999999999999999E-2</v>
      </c>
      <c r="I1061">
        <v>0</v>
      </c>
      <c r="J1061">
        <v>0</v>
      </c>
      <c r="K1061">
        <v>0</v>
      </c>
      <c r="L1061">
        <v>4.5999999999999999E-2</v>
      </c>
      <c r="M1061">
        <v>0</v>
      </c>
    </row>
    <row r="1062" spans="1:13" x14ac:dyDescent="0.25">
      <c r="A1062" t="s">
        <v>338</v>
      </c>
      <c r="B1062" t="s">
        <v>96</v>
      </c>
      <c r="C1062">
        <v>0</v>
      </c>
      <c r="D1062">
        <v>0</v>
      </c>
      <c r="E1062">
        <v>0.6</v>
      </c>
      <c r="F1062">
        <v>0</v>
      </c>
      <c r="G1062">
        <v>0</v>
      </c>
      <c r="H1062">
        <v>0.6</v>
      </c>
      <c r="I1062">
        <v>0</v>
      </c>
      <c r="J1062">
        <v>0</v>
      </c>
      <c r="K1062">
        <v>0</v>
      </c>
      <c r="L1062">
        <v>0.6</v>
      </c>
      <c r="M1062">
        <v>0</v>
      </c>
    </row>
    <row r="1063" spans="1:13" x14ac:dyDescent="0.25">
      <c r="A1063" t="s">
        <v>338</v>
      </c>
      <c r="B1063" t="s">
        <v>105</v>
      </c>
      <c r="C1063">
        <v>14.262</v>
      </c>
      <c r="D1063">
        <v>0</v>
      </c>
      <c r="E1063">
        <v>0</v>
      </c>
      <c r="F1063">
        <v>0</v>
      </c>
      <c r="G1063">
        <v>0</v>
      </c>
      <c r="H1063">
        <v>14.262</v>
      </c>
      <c r="I1063">
        <v>0</v>
      </c>
      <c r="J1063">
        <v>0</v>
      </c>
      <c r="K1063">
        <v>0</v>
      </c>
      <c r="L1063">
        <v>14.262</v>
      </c>
      <c r="M1063">
        <v>0</v>
      </c>
    </row>
    <row r="1064" spans="1:13" x14ac:dyDescent="0.25">
      <c r="A1064" t="s">
        <v>338</v>
      </c>
      <c r="B1064" t="s">
        <v>110</v>
      </c>
      <c r="C1064">
        <v>0</v>
      </c>
      <c r="D1064">
        <v>0</v>
      </c>
      <c r="E1064">
        <v>0</v>
      </c>
      <c r="F1064">
        <v>0</v>
      </c>
      <c r="G1064">
        <v>0</v>
      </c>
      <c r="H1064">
        <v>0</v>
      </c>
      <c r="I1064">
        <v>0</v>
      </c>
      <c r="J1064">
        <v>0</v>
      </c>
      <c r="K1064">
        <v>0</v>
      </c>
      <c r="L1064">
        <v>0</v>
      </c>
      <c r="M1064">
        <v>0</v>
      </c>
    </row>
    <row r="1065" spans="1:13" x14ac:dyDescent="0.25">
      <c r="A1065" t="s">
        <v>338</v>
      </c>
      <c r="B1065" t="s">
        <v>111</v>
      </c>
      <c r="C1065">
        <v>0.65600000000000003</v>
      </c>
      <c r="D1065">
        <v>0</v>
      </c>
      <c r="E1065">
        <v>0</v>
      </c>
      <c r="F1065">
        <v>0</v>
      </c>
      <c r="G1065">
        <v>0</v>
      </c>
      <c r="H1065">
        <v>0.65600000000000003</v>
      </c>
      <c r="I1065">
        <v>0</v>
      </c>
      <c r="J1065">
        <v>0</v>
      </c>
      <c r="K1065">
        <v>0</v>
      </c>
      <c r="L1065">
        <v>0.65600000000000003</v>
      </c>
      <c r="M1065">
        <v>0</v>
      </c>
    </row>
    <row r="1066" spans="1:13" x14ac:dyDescent="0.25">
      <c r="A1066" t="s">
        <v>338</v>
      </c>
      <c r="B1066" t="s">
        <v>106</v>
      </c>
      <c r="C1066">
        <v>0</v>
      </c>
      <c r="D1066">
        <v>0</v>
      </c>
      <c r="E1066">
        <v>0</v>
      </c>
      <c r="F1066">
        <v>0</v>
      </c>
      <c r="G1066">
        <v>0</v>
      </c>
      <c r="H1066">
        <v>0</v>
      </c>
      <c r="I1066">
        <v>0</v>
      </c>
      <c r="J1066">
        <v>0</v>
      </c>
      <c r="K1066">
        <v>0</v>
      </c>
      <c r="L1066">
        <v>0</v>
      </c>
      <c r="M1066">
        <v>0</v>
      </c>
    </row>
    <row r="1067" spans="1:13" x14ac:dyDescent="0.25">
      <c r="A1067" t="s">
        <v>338</v>
      </c>
      <c r="B1067" t="s">
        <v>99</v>
      </c>
      <c r="C1067">
        <v>0</v>
      </c>
      <c r="D1067">
        <v>0</v>
      </c>
      <c r="E1067">
        <v>0</v>
      </c>
      <c r="F1067">
        <v>0</v>
      </c>
      <c r="G1067">
        <v>0</v>
      </c>
      <c r="H1067">
        <v>0</v>
      </c>
      <c r="I1067">
        <v>1.647</v>
      </c>
      <c r="J1067">
        <v>0</v>
      </c>
      <c r="K1067">
        <v>0</v>
      </c>
      <c r="L1067">
        <v>1.647</v>
      </c>
      <c r="M1067">
        <v>1.647</v>
      </c>
    </row>
    <row r="1068" spans="1:13" x14ac:dyDescent="0.25">
      <c r="A1068" t="s">
        <v>338</v>
      </c>
      <c r="B1068" t="s">
        <v>108</v>
      </c>
      <c r="C1068">
        <v>32.786999999999999</v>
      </c>
      <c r="D1068">
        <v>0</v>
      </c>
      <c r="E1068">
        <v>0</v>
      </c>
      <c r="F1068">
        <v>0</v>
      </c>
      <c r="G1068">
        <v>0</v>
      </c>
      <c r="H1068">
        <v>32.786999999999999</v>
      </c>
      <c r="I1068">
        <v>0</v>
      </c>
      <c r="J1068">
        <v>0</v>
      </c>
      <c r="K1068">
        <v>0</v>
      </c>
      <c r="L1068">
        <v>32.786999999999999</v>
      </c>
      <c r="M1068">
        <v>0</v>
      </c>
    </row>
    <row r="1069" spans="1:13" x14ac:dyDescent="0.25">
      <c r="A1069" t="s">
        <v>338</v>
      </c>
      <c r="B1069" t="s">
        <v>234</v>
      </c>
      <c r="C1069">
        <v>0</v>
      </c>
      <c r="D1069">
        <v>0</v>
      </c>
      <c r="E1069">
        <v>0</v>
      </c>
      <c r="F1069">
        <v>0</v>
      </c>
      <c r="G1069">
        <v>0</v>
      </c>
      <c r="H1069">
        <v>0</v>
      </c>
      <c r="I1069">
        <v>0</v>
      </c>
      <c r="J1069">
        <v>0</v>
      </c>
      <c r="K1069">
        <v>0</v>
      </c>
      <c r="L1069">
        <v>0</v>
      </c>
      <c r="M1069">
        <v>0</v>
      </c>
    </row>
    <row r="1070" spans="1:13" x14ac:dyDescent="0.25">
      <c r="A1070" t="s">
        <v>338</v>
      </c>
      <c r="B1070" t="s">
        <v>115</v>
      </c>
      <c r="C1070">
        <v>90.492999999999995</v>
      </c>
      <c r="D1070">
        <v>0</v>
      </c>
      <c r="E1070">
        <v>0.6</v>
      </c>
      <c r="F1070">
        <v>0</v>
      </c>
      <c r="G1070">
        <v>0</v>
      </c>
      <c r="H1070">
        <v>91.092999999999989</v>
      </c>
      <c r="I1070">
        <v>0</v>
      </c>
      <c r="J1070">
        <v>0</v>
      </c>
      <c r="K1070">
        <v>0</v>
      </c>
      <c r="L1070">
        <v>91.093000000000004</v>
      </c>
      <c r="M1070">
        <v>0</v>
      </c>
    </row>
    <row r="1071" spans="1:13" x14ac:dyDescent="0.25">
      <c r="A1071" t="s">
        <v>338</v>
      </c>
      <c r="B1071" t="s">
        <v>117</v>
      </c>
      <c r="C1071">
        <v>0</v>
      </c>
      <c r="D1071">
        <v>0</v>
      </c>
      <c r="E1071">
        <v>0</v>
      </c>
      <c r="F1071">
        <v>0</v>
      </c>
      <c r="G1071">
        <v>0</v>
      </c>
      <c r="H1071">
        <v>0</v>
      </c>
      <c r="I1071">
        <v>0</v>
      </c>
      <c r="J1071">
        <v>0</v>
      </c>
      <c r="K1071">
        <v>0</v>
      </c>
      <c r="L1071">
        <v>0</v>
      </c>
      <c r="M1071">
        <v>0</v>
      </c>
    </row>
    <row r="1072" spans="1:13" x14ac:dyDescent="0.25">
      <c r="A1072" t="s">
        <v>338</v>
      </c>
      <c r="B1072" t="s">
        <v>103</v>
      </c>
      <c r="C1072">
        <v>0</v>
      </c>
      <c r="D1072">
        <v>0</v>
      </c>
      <c r="E1072">
        <v>0</v>
      </c>
      <c r="F1072">
        <v>0</v>
      </c>
      <c r="G1072">
        <v>0</v>
      </c>
      <c r="H1072">
        <v>0</v>
      </c>
      <c r="I1072">
        <v>0</v>
      </c>
      <c r="J1072">
        <v>0</v>
      </c>
      <c r="K1072">
        <v>0</v>
      </c>
      <c r="L1072">
        <v>0</v>
      </c>
      <c r="M1072">
        <v>0</v>
      </c>
    </row>
    <row r="1073" spans="1:13" x14ac:dyDescent="0.25">
      <c r="A1073" t="s">
        <v>338</v>
      </c>
      <c r="B1073" t="s">
        <v>328</v>
      </c>
      <c r="C1073">
        <v>0</v>
      </c>
      <c r="D1073">
        <v>0</v>
      </c>
      <c r="E1073">
        <v>0</v>
      </c>
      <c r="F1073">
        <v>0</v>
      </c>
      <c r="G1073">
        <v>0</v>
      </c>
      <c r="H1073">
        <v>0</v>
      </c>
      <c r="I1073">
        <v>0</v>
      </c>
      <c r="J1073">
        <v>0</v>
      </c>
      <c r="K1073">
        <v>0</v>
      </c>
      <c r="L1073">
        <v>0</v>
      </c>
      <c r="M1073">
        <v>0</v>
      </c>
    </row>
    <row r="1074" spans="1:13" x14ac:dyDescent="0.25">
      <c r="A1074" t="s">
        <v>338</v>
      </c>
      <c r="B1074" t="s">
        <v>104</v>
      </c>
      <c r="C1074">
        <v>0</v>
      </c>
      <c r="D1074">
        <v>0</v>
      </c>
      <c r="E1074">
        <v>0</v>
      </c>
      <c r="F1074">
        <v>0</v>
      </c>
      <c r="G1074">
        <v>0</v>
      </c>
      <c r="H1074">
        <v>0</v>
      </c>
      <c r="I1074">
        <v>0</v>
      </c>
      <c r="J1074">
        <v>0</v>
      </c>
      <c r="K1074">
        <v>0</v>
      </c>
      <c r="L1074">
        <v>0</v>
      </c>
      <c r="M1074">
        <v>0</v>
      </c>
    </row>
    <row r="1075" spans="1:13" x14ac:dyDescent="0.25">
      <c r="A1075" t="s">
        <v>338</v>
      </c>
      <c r="B1075" t="s">
        <v>558</v>
      </c>
      <c r="C1075">
        <v>0</v>
      </c>
      <c r="D1075">
        <v>0</v>
      </c>
      <c r="E1075">
        <v>0</v>
      </c>
      <c r="F1075">
        <v>0</v>
      </c>
      <c r="G1075">
        <v>0</v>
      </c>
      <c r="H1075">
        <v>0</v>
      </c>
      <c r="I1075">
        <v>0</v>
      </c>
      <c r="J1075">
        <v>0</v>
      </c>
      <c r="K1075">
        <v>0</v>
      </c>
      <c r="L1075">
        <v>0</v>
      </c>
      <c r="M1075">
        <v>0</v>
      </c>
    </row>
    <row r="1076" spans="1:13" x14ac:dyDescent="0.25">
      <c r="A1076" t="s">
        <v>338</v>
      </c>
      <c r="B1076" t="s">
        <v>97</v>
      </c>
      <c r="C1076">
        <v>0</v>
      </c>
      <c r="D1076">
        <v>0</v>
      </c>
      <c r="E1076">
        <v>0</v>
      </c>
      <c r="F1076">
        <v>0</v>
      </c>
      <c r="G1076">
        <v>0</v>
      </c>
      <c r="H1076">
        <v>0</v>
      </c>
      <c r="I1076">
        <v>0</v>
      </c>
      <c r="J1076">
        <v>0</v>
      </c>
      <c r="K1076">
        <v>0</v>
      </c>
      <c r="L1076">
        <v>0</v>
      </c>
      <c r="M1076">
        <v>0</v>
      </c>
    </row>
    <row r="1077" spans="1:13" x14ac:dyDescent="0.25">
      <c r="A1077" t="s">
        <v>338</v>
      </c>
      <c r="B1077" t="s">
        <v>109</v>
      </c>
      <c r="C1077">
        <v>0</v>
      </c>
      <c r="D1077">
        <v>3.5</v>
      </c>
      <c r="E1077">
        <v>0</v>
      </c>
      <c r="F1077">
        <v>0</v>
      </c>
      <c r="G1077">
        <v>0</v>
      </c>
      <c r="H1077">
        <v>3.5</v>
      </c>
      <c r="I1077">
        <v>0</v>
      </c>
      <c r="J1077">
        <v>0</v>
      </c>
      <c r="K1077">
        <v>0</v>
      </c>
      <c r="L1077">
        <v>3.5</v>
      </c>
      <c r="M1077">
        <v>0</v>
      </c>
    </row>
    <row r="1078" spans="1:13" x14ac:dyDescent="0.25">
      <c r="A1078" t="s">
        <v>338</v>
      </c>
      <c r="B1078" t="s">
        <v>118</v>
      </c>
      <c r="C1078">
        <v>181.4</v>
      </c>
      <c r="D1078">
        <v>0</v>
      </c>
      <c r="E1078">
        <v>0</v>
      </c>
      <c r="F1078">
        <v>0</v>
      </c>
      <c r="G1078">
        <v>0</v>
      </c>
      <c r="H1078">
        <v>181.4</v>
      </c>
      <c r="I1078">
        <v>2.347</v>
      </c>
      <c r="J1078">
        <v>0</v>
      </c>
      <c r="K1078">
        <v>0</v>
      </c>
      <c r="L1078">
        <v>183.74700000000001</v>
      </c>
      <c r="M1078">
        <v>2.347</v>
      </c>
    </row>
    <row r="1079" spans="1:13" x14ac:dyDescent="0.25">
      <c r="A1079" t="s">
        <v>338</v>
      </c>
      <c r="B1079" t="s">
        <v>121</v>
      </c>
      <c r="C1079">
        <v>0</v>
      </c>
      <c r="D1079">
        <v>0</v>
      </c>
      <c r="E1079">
        <v>0</v>
      </c>
      <c r="F1079">
        <v>0</v>
      </c>
      <c r="G1079">
        <v>0</v>
      </c>
      <c r="H1079">
        <v>0</v>
      </c>
      <c r="I1079">
        <v>0</v>
      </c>
      <c r="J1079">
        <v>0</v>
      </c>
      <c r="K1079">
        <v>0</v>
      </c>
      <c r="L1079">
        <v>0</v>
      </c>
      <c r="M1079">
        <v>0</v>
      </c>
    </row>
    <row r="1080" spans="1:13" x14ac:dyDescent="0.25">
      <c r="A1080" t="s">
        <v>338</v>
      </c>
      <c r="B1080" t="s">
        <v>120</v>
      </c>
      <c r="C1080">
        <v>0</v>
      </c>
      <c r="D1080">
        <v>0</v>
      </c>
      <c r="E1080">
        <v>0</v>
      </c>
      <c r="F1080">
        <v>0</v>
      </c>
      <c r="G1080">
        <v>0</v>
      </c>
      <c r="H1080">
        <v>0</v>
      </c>
      <c r="I1080">
        <v>0</v>
      </c>
      <c r="J1080">
        <v>0</v>
      </c>
      <c r="K1080">
        <v>0</v>
      </c>
      <c r="L1080">
        <v>0</v>
      </c>
      <c r="M1080">
        <v>0</v>
      </c>
    </row>
    <row r="1081" spans="1:13" x14ac:dyDescent="0.25">
      <c r="A1081" t="s">
        <v>338</v>
      </c>
      <c r="B1081" t="s">
        <v>119</v>
      </c>
      <c r="C1081">
        <v>0</v>
      </c>
      <c r="D1081">
        <v>0</v>
      </c>
      <c r="E1081">
        <v>0</v>
      </c>
      <c r="F1081">
        <v>0</v>
      </c>
      <c r="G1081">
        <v>0</v>
      </c>
      <c r="H1081">
        <v>0</v>
      </c>
      <c r="I1081">
        <v>0</v>
      </c>
      <c r="J1081">
        <v>0</v>
      </c>
      <c r="K1081">
        <v>0</v>
      </c>
      <c r="L1081">
        <v>0</v>
      </c>
      <c r="M1081">
        <v>0</v>
      </c>
    </row>
    <row r="1082" spans="1:13" x14ac:dyDescent="0.25">
      <c r="A1082" t="s">
        <v>338</v>
      </c>
      <c r="B1082" t="s">
        <v>116</v>
      </c>
      <c r="C1082">
        <v>4298.0870000000004</v>
      </c>
      <c r="D1082">
        <v>0</v>
      </c>
      <c r="E1082">
        <v>0</v>
      </c>
      <c r="F1082">
        <v>0</v>
      </c>
      <c r="G1082">
        <v>0</v>
      </c>
      <c r="H1082">
        <v>4298.0870000000004</v>
      </c>
      <c r="I1082">
        <v>613.56299999999999</v>
      </c>
      <c r="J1082">
        <v>0</v>
      </c>
      <c r="K1082">
        <v>0</v>
      </c>
      <c r="L1082">
        <v>4911.6499999999996</v>
      </c>
      <c r="M1082">
        <v>613.56299999999999</v>
      </c>
    </row>
    <row r="1083" spans="1:13" x14ac:dyDescent="0.25">
      <c r="A1083" t="s">
        <v>338</v>
      </c>
      <c r="B1083" t="s">
        <v>113</v>
      </c>
      <c r="C1083">
        <v>4.2619999999999996</v>
      </c>
      <c r="D1083">
        <v>0</v>
      </c>
      <c r="E1083">
        <v>0</v>
      </c>
      <c r="F1083">
        <v>0</v>
      </c>
      <c r="G1083">
        <v>0</v>
      </c>
      <c r="H1083">
        <v>4.2619999999999996</v>
      </c>
      <c r="I1083">
        <v>9.1999999999999998E-2</v>
      </c>
      <c r="J1083">
        <v>0</v>
      </c>
      <c r="K1083">
        <v>0</v>
      </c>
      <c r="L1083">
        <v>4.3540000000000001</v>
      </c>
      <c r="M1083">
        <v>9.1999999999999998E-2</v>
      </c>
    </row>
    <row r="1084" spans="1:13" x14ac:dyDescent="0.25">
      <c r="A1084" t="s">
        <v>338</v>
      </c>
      <c r="B1084" t="s">
        <v>102</v>
      </c>
      <c r="C1084">
        <v>0</v>
      </c>
      <c r="D1084">
        <v>0</v>
      </c>
      <c r="E1084">
        <v>0</v>
      </c>
      <c r="F1084">
        <v>0</v>
      </c>
      <c r="G1084">
        <v>0</v>
      </c>
      <c r="H1084">
        <v>0</v>
      </c>
      <c r="I1084">
        <v>0</v>
      </c>
      <c r="J1084">
        <v>0</v>
      </c>
      <c r="K1084">
        <v>0</v>
      </c>
      <c r="L1084">
        <v>0</v>
      </c>
      <c r="M1084">
        <v>0</v>
      </c>
    </row>
    <row r="1085" spans="1:13" x14ac:dyDescent="0.25">
      <c r="A1085" t="s">
        <v>338</v>
      </c>
      <c r="B1085" t="s">
        <v>101</v>
      </c>
      <c r="C1085">
        <v>0</v>
      </c>
      <c r="D1085">
        <v>0</v>
      </c>
      <c r="E1085">
        <v>0</v>
      </c>
      <c r="F1085">
        <v>0</v>
      </c>
      <c r="G1085">
        <v>0</v>
      </c>
      <c r="H1085">
        <v>0</v>
      </c>
      <c r="I1085">
        <v>0</v>
      </c>
      <c r="J1085">
        <v>0</v>
      </c>
      <c r="K1085">
        <v>0</v>
      </c>
      <c r="L1085">
        <v>0</v>
      </c>
      <c r="M1085">
        <v>0</v>
      </c>
    </row>
    <row r="1086" spans="1:13" x14ac:dyDescent="0.25">
      <c r="A1086" t="s">
        <v>338</v>
      </c>
      <c r="B1086" t="s">
        <v>95</v>
      </c>
      <c r="C1086">
        <v>0</v>
      </c>
      <c r="D1086">
        <v>0</v>
      </c>
      <c r="E1086">
        <v>11.4</v>
      </c>
      <c r="F1086">
        <v>0</v>
      </c>
      <c r="G1086">
        <v>0</v>
      </c>
      <c r="H1086">
        <v>11.4</v>
      </c>
      <c r="I1086">
        <v>0</v>
      </c>
      <c r="J1086">
        <v>0</v>
      </c>
      <c r="K1086">
        <v>0</v>
      </c>
      <c r="L1086">
        <v>11.4</v>
      </c>
      <c r="M1086">
        <v>0</v>
      </c>
    </row>
    <row r="1087" spans="1:13" x14ac:dyDescent="0.25">
      <c r="A1087" t="s">
        <v>338</v>
      </c>
      <c r="B1087" s="17" t="s">
        <v>98</v>
      </c>
      <c r="C1087">
        <v>0</v>
      </c>
      <c r="D1087">
        <v>0</v>
      </c>
      <c r="E1087">
        <v>0.1</v>
      </c>
      <c r="F1087">
        <v>0</v>
      </c>
      <c r="G1087">
        <v>0</v>
      </c>
      <c r="H1087">
        <v>0.1</v>
      </c>
      <c r="I1087">
        <v>0</v>
      </c>
      <c r="J1087">
        <v>0</v>
      </c>
      <c r="K1087">
        <v>0</v>
      </c>
      <c r="L1087">
        <v>0.1</v>
      </c>
      <c r="M1087">
        <v>0</v>
      </c>
    </row>
    <row r="1088" spans="1:13" x14ac:dyDescent="0.25">
      <c r="A1088" t="s">
        <v>338</v>
      </c>
      <c r="B1088" s="17" t="s">
        <v>112</v>
      </c>
      <c r="C1088">
        <v>4.2619999999999996</v>
      </c>
      <c r="D1088">
        <v>0</v>
      </c>
      <c r="E1088">
        <v>0</v>
      </c>
      <c r="F1088">
        <v>0</v>
      </c>
      <c r="G1088">
        <v>0</v>
      </c>
      <c r="H1088">
        <v>4.2619999999999996</v>
      </c>
      <c r="I1088">
        <v>1E-3</v>
      </c>
      <c r="J1088">
        <v>0</v>
      </c>
      <c r="K1088">
        <v>0</v>
      </c>
      <c r="L1088">
        <v>4.2629999999999999</v>
      </c>
      <c r="M1088">
        <v>1E-3</v>
      </c>
    </row>
    <row r="1089" spans="1:13" x14ac:dyDescent="0.25">
      <c r="A1089" t="s">
        <v>338</v>
      </c>
      <c r="B1089" s="17" t="s">
        <v>807</v>
      </c>
      <c r="C1089">
        <v>0</v>
      </c>
      <c r="D1089">
        <v>0</v>
      </c>
      <c r="E1089">
        <v>0</v>
      </c>
      <c r="F1089">
        <v>0</v>
      </c>
      <c r="G1089">
        <v>0</v>
      </c>
      <c r="H1089">
        <v>0</v>
      </c>
      <c r="I1089">
        <v>0</v>
      </c>
      <c r="J1089">
        <v>0</v>
      </c>
      <c r="K1089">
        <v>0</v>
      </c>
      <c r="L1089">
        <v>0</v>
      </c>
      <c r="M1089">
        <v>0</v>
      </c>
    </row>
    <row r="1090" spans="1:13" x14ac:dyDescent="0.25">
      <c r="A1090" t="s">
        <v>338</v>
      </c>
      <c r="B1090" s="17" t="s">
        <v>100</v>
      </c>
      <c r="C1090">
        <v>0</v>
      </c>
      <c r="D1090">
        <v>0</v>
      </c>
      <c r="E1090">
        <v>1</v>
      </c>
      <c r="F1090">
        <v>0</v>
      </c>
      <c r="G1090">
        <v>0</v>
      </c>
      <c r="H1090">
        <v>1</v>
      </c>
      <c r="I1090">
        <v>0</v>
      </c>
      <c r="J1090">
        <v>0</v>
      </c>
      <c r="K1090">
        <v>0</v>
      </c>
      <c r="L1090">
        <v>1</v>
      </c>
      <c r="M1090">
        <v>0</v>
      </c>
    </row>
    <row r="1091" spans="1:13" x14ac:dyDescent="0.25">
      <c r="A1091" t="s">
        <v>338</v>
      </c>
      <c r="B1091" t="s">
        <v>114</v>
      </c>
      <c r="C1091">
        <v>0</v>
      </c>
      <c r="D1091">
        <v>0</v>
      </c>
      <c r="E1091">
        <v>0</v>
      </c>
      <c r="F1091">
        <v>0</v>
      </c>
      <c r="G1091">
        <v>0</v>
      </c>
      <c r="H1091">
        <v>0</v>
      </c>
      <c r="I1091">
        <v>0</v>
      </c>
      <c r="J1091">
        <v>0</v>
      </c>
      <c r="K1091">
        <v>0</v>
      </c>
      <c r="L1091">
        <v>0</v>
      </c>
      <c r="M1091">
        <v>0</v>
      </c>
    </row>
    <row r="1092" spans="1:13" x14ac:dyDescent="0.25">
      <c r="A1092" t="s">
        <v>338</v>
      </c>
      <c r="B1092" t="s">
        <v>107</v>
      </c>
      <c r="C1092">
        <v>0.16400000000000001</v>
      </c>
      <c r="D1092">
        <v>0</v>
      </c>
      <c r="E1092">
        <v>0</v>
      </c>
      <c r="F1092">
        <v>0</v>
      </c>
      <c r="G1092">
        <v>0</v>
      </c>
      <c r="H1092">
        <v>0.16400000000000001</v>
      </c>
      <c r="I1092">
        <v>0</v>
      </c>
      <c r="J1092">
        <v>0</v>
      </c>
      <c r="K1092">
        <v>0</v>
      </c>
      <c r="L1092">
        <v>0.16400000000000001</v>
      </c>
      <c r="M1092">
        <v>0</v>
      </c>
    </row>
    <row r="1093" spans="1:13" x14ac:dyDescent="0.25">
      <c r="A1093" t="s">
        <v>189</v>
      </c>
      <c r="B1093" t="s">
        <v>123</v>
      </c>
      <c r="C1093">
        <v>10.215</v>
      </c>
      <c r="D1093">
        <v>0</v>
      </c>
      <c r="E1093">
        <v>0</v>
      </c>
      <c r="F1093">
        <v>0</v>
      </c>
      <c r="G1093">
        <v>0</v>
      </c>
      <c r="H1093">
        <v>10.215</v>
      </c>
      <c r="I1093">
        <v>0</v>
      </c>
      <c r="J1093">
        <v>0</v>
      </c>
      <c r="K1093">
        <v>0</v>
      </c>
      <c r="L1093">
        <v>10.215</v>
      </c>
      <c r="M1093">
        <v>0</v>
      </c>
    </row>
    <row r="1094" spans="1:13" x14ac:dyDescent="0.25">
      <c r="A1094" t="s">
        <v>189</v>
      </c>
      <c r="B1094" t="s">
        <v>126</v>
      </c>
      <c r="C1094">
        <v>0</v>
      </c>
      <c r="D1094">
        <v>0</v>
      </c>
      <c r="E1094">
        <v>0</v>
      </c>
      <c r="F1094">
        <v>0</v>
      </c>
      <c r="G1094">
        <v>0</v>
      </c>
      <c r="H1094">
        <v>0</v>
      </c>
      <c r="I1094">
        <v>0</v>
      </c>
      <c r="J1094">
        <v>0</v>
      </c>
      <c r="K1094">
        <v>0</v>
      </c>
      <c r="L1094">
        <v>0</v>
      </c>
      <c r="M1094">
        <v>0</v>
      </c>
    </row>
    <row r="1095" spans="1:13" x14ac:dyDescent="0.25">
      <c r="A1095" t="s">
        <v>189</v>
      </c>
      <c r="B1095" t="s">
        <v>125</v>
      </c>
      <c r="C1095">
        <v>0</v>
      </c>
      <c r="D1095">
        <v>0</v>
      </c>
      <c r="E1095">
        <v>0</v>
      </c>
      <c r="F1095">
        <v>0</v>
      </c>
      <c r="G1095">
        <v>0</v>
      </c>
      <c r="H1095">
        <v>0</v>
      </c>
      <c r="I1095">
        <v>0</v>
      </c>
      <c r="J1095">
        <v>0</v>
      </c>
      <c r="K1095">
        <v>0</v>
      </c>
      <c r="L1095">
        <v>0</v>
      </c>
      <c r="M1095">
        <v>0</v>
      </c>
    </row>
    <row r="1096" spans="1:13" x14ac:dyDescent="0.25">
      <c r="A1096" t="s">
        <v>189</v>
      </c>
      <c r="B1096" t="s">
        <v>124</v>
      </c>
      <c r="C1096">
        <v>0</v>
      </c>
      <c r="D1096">
        <v>0</v>
      </c>
      <c r="E1096">
        <v>0</v>
      </c>
      <c r="F1096">
        <v>0</v>
      </c>
      <c r="G1096">
        <v>0</v>
      </c>
      <c r="H1096">
        <v>0</v>
      </c>
      <c r="I1096">
        <v>0</v>
      </c>
      <c r="J1096">
        <v>0</v>
      </c>
      <c r="K1096">
        <v>0</v>
      </c>
      <c r="L1096">
        <v>0</v>
      </c>
      <c r="M1096">
        <v>0</v>
      </c>
    </row>
    <row r="1097" spans="1:13" x14ac:dyDescent="0.25">
      <c r="A1097" t="s">
        <v>189</v>
      </c>
      <c r="B1097" t="s">
        <v>96</v>
      </c>
      <c r="C1097">
        <v>0</v>
      </c>
      <c r="D1097">
        <v>0</v>
      </c>
      <c r="E1097">
        <v>0</v>
      </c>
      <c r="F1097">
        <v>0</v>
      </c>
      <c r="G1097">
        <v>0</v>
      </c>
      <c r="H1097">
        <v>0</v>
      </c>
      <c r="I1097">
        <v>0</v>
      </c>
      <c r="J1097">
        <v>0</v>
      </c>
      <c r="K1097">
        <v>0</v>
      </c>
      <c r="L1097">
        <v>0</v>
      </c>
      <c r="M1097">
        <v>0</v>
      </c>
    </row>
    <row r="1098" spans="1:13" x14ac:dyDescent="0.25">
      <c r="A1098" t="s">
        <v>189</v>
      </c>
      <c r="B1098" t="s">
        <v>105</v>
      </c>
      <c r="C1098">
        <v>0</v>
      </c>
      <c r="D1098">
        <v>0</v>
      </c>
      <c r="E1098">
        <v>0</v>
      </c>
      <c r="F1098">
        <v>0</v>
      </c>
      <c r="G1098">
        <v>0</v>
      </c>
      <c r="H1098">
        <v>0</v>
      </c>
      <c r="I1098">
        <v>0</v>
      </c>
      <c r="J1098">
        <v>0</v>
      </c>
      <c r="K1098">
        <v>0</v>
      </c>
      <c r="L1098">
        <v>0</v>
      </c>
      <c r="M1098">
        <v>0</v>
      </c>
    </row>
    <row r="1099" spans="1:13" x14ac:dyDescent="0.25">
      <c r="A1099" t="s">
        <v>189</v>
      </c>
      <c r="B1099" t="s">
        <v>110</v>
      </c>
      <c r="C1099">
        <v>0</v>
      </c>
      <c r="D1099">
        <v>83.363</v>
      </c>
      <c r="E1099">
        <v>0</v>
      </c>
      <c r="F1099">
        <v>0</v>
      </c>
      <c r="G1099">
        <v>0</v>
      </c>
      <c r="H1099">
        <v>83.363</v>
      </c>
      <c r="I1099">
        <v>0</v>
      </c>
      <c r="J1099">
        <v>-10.3</v>
      </c>
      <c r="K1099">
        <v>0</v>
      </c>
      <c r="L1099">
        <v>73.063000000000002</v>
      </c>
      <c r="M1099">
        <v>-10.3</v>
      </c>
    </row>
    <row r="1100" spans="1:13" x14ac:dyDescent="0.25">
      <c r="A1100" t="s">
        <v>189</v>
      </c>
      <c r="B1100" t="s">
        <v>111</v>
      </c>
      <c r="C1100">
        <v>3.0000000000000001E-3</v>
      </c>
      <c r="D1100">
        <v>0</v>
      </c>
      <c r="E1100">
        <v>0</v>
      </c>
      <c r="F1100">
        <v>0</v>
      </c>
      <c r="G1100">
        <v>0</v>
      </c>
      <c r="H1100">
        <v>3.0000000000000001E-3</v>
      </c>
      <c r="I1100">
        <v>0</v>
      </c>
      <c r="J1100">
        <v>0</v>
      </c>
      <c r="K1100">
        <v>0</v>
      </c>
      <c r="L1100">
        <v>3.0000000000000001E-3</v>
      </c>
      <c r="M1100">
        <v>0</v>
      </c>
    </row>
    <row r="1101" spans="1:13" x14ac:dyDescent="0.25">
      <c r="A1101" t="s">
        <v>189</v>
      </c>
      <c r="B1101" t="s">
        <v>106</v>
      </c>
      <c r="C1101">
        <v>1.127</v>
      </c>
      <c r="D1101">
        <v>0</v>
      </c>
      <c r="E1101">
        <v>0</v>
      </c>
      <c r="F1101">
        <v>0</v>
      </c>
      <c r="G1101">
        <v>0</v>
      </c>
      <c r="H1101">
        <v>1.127</v>
      </c>
      <c r="I1101">
        <v>0</v>
      </c>
      <c r="J1101">
        <v>0</v>
      </c>
      <c r="K1101">
        <v>0</v>
      </c>
      <c r="L1101">
        <v>1.127</v>
      </c>
      <c r="M1101">
        <v>0</v>
      </c>
    </row>
    <row r="1102" spans="1:13" x14ac:dyDescent="0.25">
      <c r="A1102" t="s">
        <v>189</v>
      </c>
      <c r="B1102" t="s">
        <v>99</v>
      </c>
      <c r="C1102">
        <v>0</v>
      </c>
      <c r="D1102">
        <v>0</v>
      </c>
      <c r="E1102">
        <v>0</v>
      </c>
      <c r="F1102">
        <v>0</v>
      </c>
      <c r="G1102">
        <v>0</v>
      </c>
      <c r="H1102">
        <v>0</v>
      </c>
      <c r="I1102">
        <v>0</v>
      </c>
      <c r="J1102">
        <v>0</v>
      </c>
      <c r="K1102">
        <v>0</v>
      </c>
      <c r="L1102">
        <v>0</v>
      </c>
      <c r="M1102">
        <v>0</v>
      </c>
    </row>
    <row r="1103" spans="1:13" x14ac:dyDescent="0.25">
      <c r="A1103" t="s">
        <v>189</v>
      </c>
      <c r="B1103" t="s">
        <v>108</v>
      </c>
      <c r="C1103">
        <v>0</v>
      </c>
      <c r="D1103">
        <v>0</v>
      </c>
      <c r="E1103">
        <v>0</v>
      </c>
      <c r="F1103">
        <v>0</v>
      </c>
      <c r="G1103">
        <v>0</v>
      </c>
      <c r="H1103">
        <v>0</v>
      </c>
      <c r="I1103">
        <v>0</v>
      </c>
      <c r="J1103">
        <v>0</v>
      </c>
      <c r="K1103">
        <v>0</v>
      </c>
      <c r="L1103">
        <v>0</v>
      </c>
      <c r="M1103">
        <v>0</v>
      </c>
    </row>
    <row r="1104" spans="1:13" x14ac:dyDescent="0.25">
      <c r="A1104" t="s">
        <v>189</v>
      </c>
      <c r="B1104" t="s">
        <v>234</v>
      </c>
      <c r="C1104">
        <v>0</v>
      </c>
      <c r="D1104">
        <v>0</v>
      </c>
      <c r="E1104">
        <v>0</v>
      </c>
      <c r="F1104">
        <v>0</v>
      </c>
      <c r="G1104">
        <v>0</v>
      </c>
      <c r="H1104">
        <v>0</v>
      </c>
      <c r="I1104">
        <v>0</v>
      </c>
      <c r="J1104">
        <v>0</v>
      </c>
      <c r="K1104">
        <v>0</v>
      </c>
      <c r="L1104">
        <v>0</v>
      </c>
      <c r="M1104">
        <v>0</v>
      </c>
    </row>
    <row r="1105" spans="1:13" x14ac:dyDescent="0.25">
      <c r="A1105" t="s">
        <v>189</v>
      </c>
      <c r="B1105" t="s">
        <v>115</v>
      </c>
      <c r="C1105">
        <v>45.564999999999998</v>
      </c>
      <c r="D1105">
        <v>0</v>
      </c>
      <c r="E1105">
        <v>98.6</v>
      </c>
      <c r="F1105">
        <v>0</v>
      </c>
      <c r="G1105">
        <v>0</v>
      </c>
      <c r="H1105">
        <v>144.16499999999999</v>
      </c>
      <c r="I1105">
        <v>0</v>
      </c>
      <c r="J1105">
        <v>-44.8</v>
      </c>
      <c r="K1105">
        <v>0</v>
      </c>
      <c r="L1105">
        <v>99.364999999999995</v>
      </c>
      <c r="M1105">
        <v>-44.8</v>
      </c>
    </row>
    <row r="1106" spans="1:13" x14ac:dyDescent="0.25">
      <c r="A1106" t="s">
        <v>189</v>
      </c>
      <c r="B1106" t="s">
        <v>117</v>
      </c>
      <c r="C1106">
        <v>0</v>
      </c>
      <c r="D1106">
        <v>0</v>
      </c>
      <c r="E1106">
        <v>0</v>
      </c>
      <c r="F1106">
        <v>0</v>
      </c>
      <c r="G1106">
        <v>0</v>
      </c>
      <c r="H1106">
        <v>0</v>
      </c>
      <c r="I1106">
        <v>0</v>
      </c>
      <c r="J1106">
        <v>0</v>
      </c>
      <c r="K1106">
        <v>0</v>
      </c>
      <c r="L1106">
        <v>0</v>
      </c>
      <c r="M1106">
        <v>0</v>
      </c>
    </row>
    <row r="1107" spans="1:13" x14ac:dyDescent="0.25">
      <c r="A1107" t="s">
        <v>189</v>
      </c>
      <c r="B1107" t="s">
        <v>103</v>
      </c>
      <c r="C1107">
        <v>0</v>
      </c>
      <c r="D1107">
        <v>0</v>
      </c>
      <c r="E1107">
        <v>133.5</v>
      </c>
      <c r="F1107">
        <v>0</v>
      </c>
      <c r="G1107">
        <v>0</v>
      </c>
      <c r="H1107">
        <v>133.5</v>
      </c>
      <c r="I1107">
        <v>0</v>
      </c>
      <c r="J1107">
        <v>-4</v>
      </c>
      <c r="K1107">
        <v>0</v>
      </c>
      <c r="L1107">
        <v>129.5</v>
      </c>
      <c r="M1107">
        <v>-4</v>
      </c>
    </row>
    <row r="1108" spans="1:13" x14ac:dyDescent="0.25">
      <c r="A1108" t="s">
        <v>189</v>
      </c>
      <c r="B1108" t="s">
        <v>328</v>
      </c>
      <c r="C1108">
        <v>0</v>
      </c>
      <c r="D1108">
        <v>0</v>
      </c>
      <c r="E1108">
        <v>0</v>
      </c>
      <c r="F1108">
        <v>0</v>
      </c>
      <c r="G1108">
        <v>0</v>
      </c>
      <c r="H1108">
        <v>0</v>
      </c>
      <c r="I1108">
        <v>0</v>
      </c>
      <c r="J1108">
        <v>0</v>
      </c>
      <c r="K1108">
        <v>0</v>
      </c>
      <c r="L1108">
        <v>0</v>
      </c>
      <c r="M1108">
        <v>0</v>
      </c>
    </row>
    <row r="1109" spans="1:13" x14ac:dyDescent="0.25">
      <c r="A1109" t="s">
        <v>189</v>
      </c>
      <c r="B1109" t="s">
        <v>104</v>
      </c>
      <c r="C1109">
        <v>0</v>
      </c>
      <c r="D1109">
        <v>0</v>
      </c>
      <c r="E1109">
        <v>120.7</v>
      </c>
      <c r="F1109">
        <v>0</v>
      </c>
      <c r="G1109">
        <v>0</v>
      </c>
      <c r="H1109">
        <v>120.7</v>
      </c>
      <c r="I1109">
        <v>0</v>
      </c>
      <c r="J1109">
        <v>-101.1</v>
      </c>
      <c r="K1109">
        <v>0</v>
      </c>
      <c r="L1109">
        <v>19.600000000000001</v>
      </c>
      <c r="M1109">
        <v>-101.1</v>
      </c>
    </row>
    <row r="1110" spans="1:13" x14ac:dyDescent="0.25">
      <c r="A1110" t="s">
        <v>189</v>
      </c>
      <c r="B1110" t="s">
        <v>558</v>
      </c>
      <c r="C1110">
        <v>0</v>
      </c>
      <c r="D1110">
        <v>0</v>
      </c>
      <c r="E1110">
        <v>0</v>
      </c>
      <c r="F1110">
        <v>0</v>
      </c>
      <c r="G1110">
        <v>0</v>
      </c>
      <c r="H1110">
        <v>0</v>
      </c>
      <c r="I1110">
        <v>0</v>
      </c>
      <c r="J1110">
        <v>0</v>
      </c>
      <c r="K1110">
        <v>0</v>
      </c>
      <c r="L1110">
        <v>0</v>
      </c>
      <c r="M1110">
        <v>0</v>
      </c>
    </row>
    <row r="1111" spans="1:13" x14ac:dyDescent="0.25">
      <c r="A1111" t="s">
        <v>189</v>
      </c>
      <c r="B1111" t="s">
        <v>97</v>
      </c>
      <c r="C1111">
        <v>0</v>
      </c>
      <c r="D1111">
        <v>0</v>
      </c>
      <c r="E1111">
        <v>0</v>
      </c>
      <c r="F1111">
        <v>0</v>
      </c>
      <c r="G1111">
        <v>0</v>
      </c>
      <c r="H1111">
        <v>0</v>
      </c>
      <c r="I1111">
        <v>0</v>
      </c>
      <c r="J1111">
        <v>0</v>
      </c>
      <c r="K1111">
        <v>0</v>
      </c>
      <c r="L1111">
        <v>0</v>
      </c>
      <c r="M1111">
        <v>0</v>
      </c>
    </row>
    <row r="1112" spans="1:13" x14ac:dyDescent="0.25">
      <c r="A1112" t="s">
        <v>189</v>
      </c>
      <c r="B1112" t="s">
        <v>109</v>
      </c>
      <c r="C1112">
        <v>0</v>
      </c>
      <c r="D1112">
        <v>23.437000000000001</v>
      </c>
      <c r="E1112">
        <v>0</v>
      </c>
      <c r="F1112">
        <v>0</v>
      </c>
      <c r="G1112">
        <v>0</v>
      </c>
      <c r="H1112">
        <v>23.437000000000001</v>
      </c>
      <c r="I1112">
        <v>0</v>
      </c>
      <c r="J1112">
        <v>-1.2</v>
      </c>
      <c r="K1112">
        <v>0</v>
      </c>
      <c r="L1112">
        <v>22.236999999999998</v>
      </c>
      <c r="M1112">
        <v>-1.2</v>
      </c>
    </row>
    <row r="1113" spans="1:13" x14ac:dyDescent="0.25">
      <c r="A1113" t="s">
        <v>189</v>
      </c>
      <c r="B1113" t="s">
        <v>118</v>
      </c>
      <c r="C1113">
        <v>3.5489999999999999</v>
      </c>
      <c r="D1113">
        <v>0</v>
      </c>
      <c r="E1113">
        <v>0</v>
      </c>
      <c r="F1113">
        <v>0</v>
      </c>
      <c r="G1113">
        <v>0</v>
      </c>
      <c r="H1113">
        <v>3.5489999999999999</v>
      </c>
      <c r="I1113">
        <v>0</v>
      </c>
      <c r="J1113">
        <v>0</v>
      </c>
      <c r="K1113">
        <v>0</v>
      </c>
      <c r="L1113">
        <v>3.5489999999999999</v>
      </c>
      <c r="M1113">
        <v>0</v>
      </c>
    </row>
    <row r="1114" spans="1:13" x14ac:dyDescent="0.25">
      <c r="A1114" t="s">
        <v>189</v>
      </c>
      <c r="B1114" t="s">
        <v>121</v>
      </c>
      <c r="C1114">
        <v>0</v>
      </c>
      <c r="D1114">
        <v>0</v>
      </c>
      <c r="E1114">
        <v>0</v>
      </c>
      <c r="F1114">
        <v>0</v>
      </c>
      <c r="G1114">
        <v>0</v>
      </c>
      <c r="H1114">
        <v>0</v>
      </c>
      <c r="I1114">
        <v>0</v>
      </c>
      <c r="J1114">
        <v>0</v>
      </c>
      <c r="K1114">
        <v>0</v>
      </c>
      <c r="L1114">
        <v>0</v>
      </c>
      <c r="M1114">
        <v>0</v>
      </c>
    </row>
    <row r="1115" spans="1:13" x14ac:dyDescent="0.25">
      <c r="A1115" t="s">
        <v>189</v>
      </c>
      <c r="B1115" t="s">
        <v>120</v>
      </c>
      <c r="C1115">
        <v>0</v>
      </c>
      <c r="D1115">
        <v>0</v>
      </c>
      <c r="E1115">
        <v>0</v>
      </c>
      <c r="F1115">
        <v>0</v>
      </c>
      <c r="G1115">
        <v>0</v>
      </c>
      <c r="H1115">
        <v>0</v>
      </c>
      <c r="I1115">
        <v>0</v>
      </c>
      <c r="J1115">
        <v>0</v>
      </c>
      <c r="K1115">
        <v>0</v>
      </c>
      <c r="L1115">
        <v>0</v>
      </c>
      <c r="M1115">
        <v>0</v>
      </c>
    </row>
    <row r="1116" spans="1:13" x14ac:dyDescent="0.25">
      <c r="A1116" t="s">
        <v>189</v>
      </c>
      <c r="B1116" t="s">
        <v>119</v>
      </c>
      <c r="C1116">
        <v>0</v>
      </c>
      <c r="D1116">
        <v>0</v>
      </c>
      <c r="E1116">
        <v>0</v>
      </c>
      <c r="F1116">
        <v>0</v>
      </c>
      <c r="G1116">
        <v>0</v>
      </c>
      <c r="H1116">
        <v>0</v>
      </c>
      <c r="I1116">
        <v>0</v>
      </c>
      <c r="J1116">
        <v>0</v>
      </c>
      <c r="K1116">
        <v>0</v>
      </c>
      <c r="L1116">
        <v>0</v>
      </c>
      <c r="M1116">
        <v>0</v>
      </c>
    </row>
    <row r="1117" spans="1:13" x14ac:dyDescent="0.25">
      <c r="A1117" t="s">
        <v>189</v>
      </c>
      <c r="B1117" t="s">
        <v>116</v>
      </c>
      <c r="C1117">
        <v>131.297</v>
      </c>
      <c r="D1117">
        <v>0</v>
      </c>
      <c r="E1117">
        <v>0</v>
      </c>
      <c r="F1117">
        <v>0</v>
      </c>
      <c r="G1117">
        <v>0</v>
      </c>
      <c r="H1117">
        <v>131.297</v>
      </c>
      <c r="I1117">
        <v>0</v>
      </c>
      <c r="J1117">
        <v>-33.4</v>
      </c>
      <c r="K1117">
        <v>0</v>
      </c>
      <c r="L1117">
        <v>97.897000000000006</v>
      </c>
      <c r="M1117">
        <v>-33.4</v>
      </c>
    </row>
    <row r="1118" spans="1:13" x14ac:dyDescent="0.25">
      <c r="A1118" t="s">
        <v>189</v>
      </c>
      <c r="B1118" t="s">
        <v>113</v>
      </c>
      <c r="C1118">
        <v>0</v>
      </c>
      <c r="D1118">
        <v>0</v>
      </c>
      <c r="E1118">
        <v>0</v>
      </c>
      <c r="F1118">
        <v>0</v>
      </c>
      <c r="G1118">
        <v>0</v>
      </c>
      <c r="H1118">
        <v>0</v>
      </c>
      <c r="I1118">
        <v>0</v>
      </c>
      <c r="J1118">
        <v>0</v>
      </c>
      <c r="K1118">
        <v>0</v>
      </c>
      <c r="L1118">
        <v>0</v>
      </c>
      <c r="M1118">
        <v>0</v>
      </c>
    </row>
    <row r="1119" spans="1:13" x14ac:dyDescent="0.25">
      <c r="A1119" t="s">
        <v>189</v>
      </c>
      <c r="B1119" t="s">
        <v>102</v>
      </c>
      <c r="C1119">
        <v>0</v>
      </c>
      <c r="D1119">
        <v>0</v>
      </c>
      <c r="E1119">
        <v>0</v>
      </c>
      <c r="F1119">
        <v>0</v>
      </c>
      <c r="G1119">
        <v>0</v>
      </c>
      <c r="H1119">
        <v>0</v>
      </c>
      <c r="I1119">
        <v>0</v>
      </c>
      <c r="J1119">
        <v>0</v>
      </c>
      <c r="K1119">
        <v>0</v>
      </c>
      <c r="L1119">
        <v>0</v>
      </c>
      <c r="M1119">
        <v>0</v>
      </c>
    </row>
    <row r="1120" spans="1:13" x14ac:dyDescent="0.25">
      <c r="A1120" t="s">
        <v>189</v>
      </c>
      <c r="B1120" t="s">
        <v>101</v>
      </c>
      <c r="C1120">
        <v>0</v>
      </c>
      <c r="D1120">
        <v>0</v>
      </c>
      <c r="E1120">
        <v>0</v>
      </c>
      <c r="F1120">
        <v>0</v>
      </c>
      <c r="G1120">
        <v>0</v>
      </c>
      <c r="H1120">
        <v>0</v>
      </c>
      <c r="I1120">
        <v>0</v>
      </c>
      <c r="J1120">
        <v>0</v>
      </c>
      <c r="K1120">
        <v>0</v>
      </c>
      <c r="L1120">
        <v>0</v>
      </c>
      <c r="M1120">
        <v>0</v>
      </c>
    </row>
    <row r="1121" spans="1:13" x14ac:dyDescent="0.25">
      <c r="A1121" t="s">
        <v>189</v>
      </c>
      <c r="B1121" t="s">
        <v>95</v>
      </c>
      <c r="C1121">
        <v>0</v>
      </c>
      <c r="D1121">
        <v>0</v>
      </c>
      <c r="E1121">
        <v>334.5</v>
      </c>
      <c r="F1121">
        <v>0</v>
      </c>
      <c r="G1121">
        <v>0</v>
      </c>
      <c r="H1121">
        <v>334.5</v>
      </c>
      <c r="I1121">
        <v>0</v>
      </c>
      <c r="J1121">
        <v>-64.2</v>
      </c>
      <c r="K1121">
        <v>0</v>
      </c>
      <c r="L1121">
        <v>270.3</v>
      </c>
      <c r="M1121">
        <v>-64.2</v>
      </c>
    </row>
    <row r="1122" spans="1:13" x14ac:dyDescent="0.25">
      <c r="A1122" t="s">
        <v>189</v>
      </c>
      <c r="B1122" s="17" t="s">
        <v>98</v>
      </c>
      <c r="C1122">
        <v>0</v>
      </c>
      <c r="D1122">
        <v>0</v>
      </c>
      <c r="E1122">
        <v>173</v>
      </c>
      <c r="F1122">
        <v>0</v>
      </c>
      <c r="G1122">
        <v>0</v>
      </c>
      <c r="H1122">
        <v>173</v>
      </c>
      <c r="I1122">
        <v>0</v>
      </c>
      <c r="J1122">
        <v>-35.5</v>
      </c>
      <c r="K1122">
        <v>0</v>
      </c>
      <c r="L1122">
        <v>137.5</v>
      </c>
      <c r="M1122">
        <v>-35.5</v>
      </c>
    </row>
    <row r="1123" spans="1:13" x14ac:dyDescent="0.25">
      <c r="A1123" t="s">
        <v>189</v>
      </c>
      <c r="B1123" s="17" t="s">
        <v>112</v>
      </c>
      <c r="C1123">
        <v>3.0000000000000001E-3</v>
      </c>
      <c r="D1123">
        <v>0</v>
      </c>
      <c r="E1123">
        <v>0</v>
      </c>
      <c r="F1123">
        <v>0</v>
      </c>
      <c r="G1123">
        <v>0</v>
      </c>
      <c r="H1123">
        <v>3.0000000000000001E-3</v>
      </c>
      <c r="I1123">
        <v>0</v>
      </c>
      <c r="J1123">
        <v>0</v>
      </c>
      <c r="K1123">
        <v>0</v>
      </c>
      <c r="L1123">
        <v>3.0000000000000001E-3</v>
      </c>
      <c r="M1123">
        <v>0</v>
      </c>
    </row>
    <row r="1124" spans="1:13" x14ac:dyDescent="0.25">
      <c r="A1124" t="s">
        <v>189</v>
      </c>
      <c r="B1124" s="17" t="s">
        <v>807</v>
      </c>
      <c r="C1124">
        <v>0</v>
      </c>
      <c r="D1124">
        <v>0</v>
      </c>
      <c r="E1124">
        <v>0</v>
      </c>
      <c r="F1124">
        <v>0</v>
      </c>
      <c r="G1124">
        <v>0</v>
      </c>
      <c r="H1124">
        <v>0</v>
      </c>
      <c r="I1124">
        <v>0</v>
      </c>
      <c r="J1124">
        <v>0</v>
      </c>
      <c r="K1124">
        <v>0</v>
      </c>
      <c r="L1124">
        <v>0</v>
      </c>
      <c r="M1124">
        <v>0</v>
      </c>
    </row>
    <row r="1125" spans="1:13" x14ac:dyDescent="0.25">
      <c r="A1125" t="s">
        <v>189</v>
      </c>
      <c r="B1125" s="17" t="s">
        <v>100</v>
      </c>
      <c r="C1125">
        <v>0</v>
      </c>
      <c r="D1125">
        <v>0</v>
      </c>
      <c r="E1125">
        <v>1.1000000000000001</v>
      </c>
      <c r="F1125">
        <v>0</v>
      </c>
      <c r="G1125">
        <v>0</v>
      </c>
      <c r="H1125">
        <v>1.1000000000000001</v>
      </c>
      <c r="I1125">
        <v>0</v>
      </c>
      <c r="J1125">
        <v>0</v>
      </c>
      <c r="K1125">
        <v>0</v>
      </c>
      <c r="L1125">
        <v>1.1000000000000001</v>
      </c>
      <c r="M1125">
        <v>0</v>
      </c>
    </row>
    <row r="1126" spans="1:13" x14ac:dyDescent="0.25">
      <c r="A1126" t="s">
        <v>189</v>
      </c>
      <c r="B1126" t="s">
        <v>114</v>
      </c>
      <c r="C1126">
        <v>0</v>
      </c>
      <c r="D1126">
        <v>0</v>
      </c>
      <c r="E1126">
        <v>0</v>
      </c>
      <c r="F1126">
        <v>0</v>
      </c>
      <c r="G1126">
        <v>0</v>
      </c>
      <c r="H1126">
        <v>0</v>
      </c>
      <c r="I1126">
        <v>0</v>
      </c>
      <c r="J1126">
        <v>0</v>
      </c>
      <c r="K1126">
        <v>0</v>
      </c>
      <c r="L1126">
        <v>0</v>
      </c>
      <c r="M1126">
        <v>0</v>
      </c>
    </row>
    <row r="1127" spans="1:13" x14ac:dyDescent="0.25">
      <c r="A1127" t="s">
        <v>189</v>
      </c>
      <c r="B1127" t="s">
        <v>107</v>
      </c>
      <c r="C1127">
        <v>0</v>
      </c>
      <c r="D1127">
        <v>0</v>
      </c>
      <c r="E1127">
        <v>0</v>
      </c>
      <c r="F1127">
        <v>0</v>
      </c>
      <c r="G1127">
        <v>0</v>
      </c>
      <c r="H1127">
        <v>0</v>
      </c>
      <c r="I1127">
        <v>0</v>
      </c>
      <c r="J1127">
        <v>0</v>
      </c>
      <c r="K1127">
        <v>0</v>
      </c>
      <c r="L1127">
        <v>0</v>
      </c>
      <c r="M1127">
        <v>0</v>
      </c>
    </row>
    <row r="1128" spans="1:13" x14ac:dyDescent="0.25">
      <c r="A1128" t="s">
        <v>339</v>
      </c>
      <c r="B1128" t="s">
        <v>123</v>
      </c>
      <c r="C1128">
        <v>33.965000000000003</v>
      </c>
      <c r="D1128">
        <v>0</v>
      </c>
      <c r="E1128">
        <v>0</v>
      </c>
      <c r="F1128">
        <v>0</v>
      </c>
      <c r="G1128">
        <v>0</v>
      </c>
      <c r="H1128">
        <v>33.965000000000003</v>
      </c>
      <c r="I1128">
        <v>25.6</v>
      </c>
      <c r="J1128">
        <v>0</v>
      </c>
      <c r="K1128">
        <v>0</v>
      </c>
      <c r="L1128">
        <v>59.564999999999998</v>
      </c>
      <c r="M1128">
        <v>25.6</v>
      </c>
    </row>
    <row r="1129" spans="1:13" x14ac:dyDescent="0.25">
      <c r="A1129" t="s">
        <v>339</v>
      </c>
      <c r="B1129" t="s">
        <v>126</v>
      </c>
      <c r="C1129">
        <v>0</v>
      </c>
      <c r="D1129">
        <v>0</v>
      </c>
      <c r="E1129">
        <v>0</v>
      </c>
      <c r="F1129">
        <v>0</v>
      </c>
      <c r="G1129">
        <v>0</v>
      </c>
      <c r="H1129">
        <v>0</v>
      </c>
      <c r="I1129">
        <v>0</v>
      </c>
      <c r="J1129">
        <v>0</v>
      </c>
      <c r="K1129">
        <v>0</v>
      </c>
      <c r="L1129">
        <v>0</v>
      </c>
      <c r="M1129">
        <v>0</v>
      </c>
    </row>
    <row r="1130" spans="1:13" x14ac:dyDescent="0.25">
      <c r="A1130" t="s">
        <v>339</v>
      </c>
      <c r="B1130" t="s">
        <v>125</v>
      </c>
      <c r="C1130">
        <v>0</v>
      </c>
      <c r="D1130">
        <v>0</v>
      </c>
      <c r="E1130">
        <v>0</v>
      </c>
      <c r="F1130">
        <v>0</v>
      </c>
      <c r="G1130">
        <v>0</v>
      </c>
      <c r="H1130">
        <v>0</v>
      </c>
      <c r="I1130">
        <v>0</v>
      </c>
      <c r="J1130">
        <v>0</v>
      </c>
      <c r="K1130">
        <v>0</v>
      </c>
      <c r="L1130">
        <v>0</v>
      </c>
      <c r="M1130">
        <v>0</v>
      </c>
    </row>
    <row r="1131" spans="1:13" x14ac:dyDescent="0.25">
      <c r="A1131" t="s">
        <v>339</v>
      </c>
      <c r="B1131" t="s">
        <v>124</v>
      </c>
      <c r="C1131">
        <v>0</v>
      </c>
      <c r="D1131">
        <v>0</v>
      </c>
      <c r="E1131">
        <v>0</v>
      </c>
      <c r="F1131">
        <v>0.22</v>
      </c>
      <c r="G1131">
        <v>0</v>
      </c>
      <c r="H1131">
        <v>0.22</v>
      </c>
      <c r="I1131">
        <v>0</v>
      </c>
      <c r="J1131">
        <v>0</v>
      </c>
      <c r="K1131">
        <v>0</v>
      </c>
      <c r="L1131">
        <v>0.22</v>
      </c>
      <c r="M1131">
        <v>0</v>
      </c>
    </row>
    <row r="1132" spans="1:13" x14ac:dyDescent="0.25">
      <c r="A1132" t="s">
        <v>339</v>
      </c>
      <c r="B1132" t="s">
        <v>96</v>
      </c>
      <c r="C1132">
        <v>0</v>
      </c>
      <c r="D1132">
        <v>0</v>
      </c>
      <c r="E1132">
        <v>0</v>
      </c>
      <c r="F1132">
        <v>0</v>
      </c>
      <c r="G1132">
        <v>0</v>
      </c>
      <c r="H1132">
        <v>0</v>
      </c>
      <c r="I1132">
        <v>0</v>
      </c>
      <c r="J1132">
        <v>0</v>
      </c>
      <c r="K1132">
        <v>0</v>
      </c>
      <c r="L1132">
        <v>0</v>
      </c>
      <c r="M1132">
        <v>0</v>
      </c>
    </row>
    <row r="1133" spans="1:13" x14ac:dyDescent="0.25">
      <c r="A1133" t="s">
        <v>339</v>
      </c>
      <c r="B1133" t="s">
        <v>105</v>
      </c>
      <c r="C1133">
        <v>0</v>
      </c>
      <c r="D1133">
        <v>0</v>
      </c>
      <c r="E1133">
        <v>0</v>
      </c>
      <c r="F1133">
        <v>0</v>
      </c>
      <c r="G1133">
        <v>0</v>
      </c>
      <c r="H1133">
        <v>0</v>
      </c>
      <c r="I1133">
        <v>0</v>
      </c>
      <c r="J1133">
        <v>0</v>
      </c>
      <c r="K1133">
        <v>0</v>
      </c>
      <c r="L1133">
        <v>0</v>
      </c>
      <c r="M1133">
        <v>0</v>
      </c>
    </row>
    <row r="1134" spans="1:13" x14ac:dyDescent="0.25">
      <c r="A1134" t="s">
        <v>339</v>
      </c>
      <c r="B1134" t="s">
        <v>110</v>
      </c>
      <c r="C1134">
        <v>0</v>
      </c>
      <c r="D1134">
        <v>0</v>
      </c>
      <c r="E1134">
        <v>0</v>
      </c>
      <c r="F1134">
        <v>0</v>
      </c>
      <c r="G1134">
        <v>0</v>
      </c>
      <c r="H1134">
        <v>0</v>
      </c>
      <c r="I1134">
        <v>0</v>
      </c>
      <c r="J1134">
        <v>0</v>
      </c>
      <c r="K1134">
        <v>0</v>
      </c>
      <c r="L1134">
        <v>0</v>
      </c>
      <c r="M1134">
        <v>0</v>
      </c>
    </row>
    <row r="1135" spans="1:13" x14ac:dyDescent="0.25">
      <c r="A1135" t="s">
        <v>339</v>
      </c>
      <c r="B1135" t="s">
        <v>111</v>
      </c>
      <c r="C1135">
        <v>6.82</v>
      </c>
      <c r="D1135">
        <v>0</v>
      </c>
      <c r="E1135">
        <v>0</v>
      </c>
      <c r="F1135">
        <v>0</v>
      </c>
      <c r="G1135">
        <v>0</v>
      </c>
      <c r="H1135">
        <v>6.82</v>
      </c>
      <c r="I1135">
        <v>0</v>
      </c>
      <c r="J1135">
        <v>0</v>
      </c>
      <c r="K1135">
        <v>0</v>
      </c>
      <c r="L1135">
        <v>6.82</v>
      </c>
      <c r="M1135">
        <v>0</v>
      </c>
    </row>
    <row r="1136" spans="1:13" x14ac:dyDescent="0.25">
      <c r="A1136" t="s">
        <v>339</v>
      </c>
      <c r="B1136" t="s">
        <v>106</v>
      </c>
      <c r="C1136">
        <v>0.155</v>
      </c>
      <c r="D1136">
        <v>0</v>
      </c>
      <c r="E1136">
        <v>0</v>
      </c>
      <c r="F1136">
        <v>0</v>
      </c>
      <c r="G1136">
        <v>0</v>
      </c>
      <c r="H1136">
        <v>0.155</v>
      </c>
      <c r="I1136">
        <v>0</v>
      </c>
      <c r="J1136">
        <v>0</v>
      </c>
      <c r="K1136">
        <v>0</v>
      </c>
      <c r="L1136">
        <v>0.155</v>
      </c>
      <c r="M1136">
        <v>0</v>
      </c>
    </row>
    <row r="1137" spans="1:13" x14ac:dyDescent="0.25">
      <c r="A1137" t="s">
        <v>339</v>
      </c>
      <c r="B1137" t="s">
        <v>99</v>
      </c>
      <c r="C1137">
        <v>0</v>
      </c>
      <c r="D1137">
        <v>0</v>
      </c>
      <c r="E1137">
        <v>0</v>
      </c>
      <c r="F1137">
        <v>0</v>
      </c>
      <c r="G1137">
        <v>0</v>
      </c>
      <c r="H1137">
        <v>0</v>
      </c>
      <c r="I1137">
        <v>0</v>
      </c>
      <c r="J1137">
        <v>0</v>
      </c>
      <c r="K1137">
        <v>0</v>
      </c>
      <c r="L1137">
        <v>0</v>
      </c>
      <c r="M1137">
        <v>0</v>
      </c>
    </row>
    <row r="1138" spans="1:13" x14ac:dyDescent="0.25">
      <c r="A1138" t="s">
        <v>339</v>
      </c>
      <c r="B1138" t="s">
        <v>108</v>
      </c>
      <c r="C1138">
        <v>0</v>
      </c>
      <c r="D1138">
        <v>0</v>
      </c>
      <c r="E1138">
        <v>0</v>
      </c>
      <c r="F1138">
        <v>0</v>
      </c>
      <c r="G1138">
        <v>0</v>
      </c>
      <c r="H1138">
        <v>0</v>
      </c>
      <c r="I1138">
        <v>0</v>
      </c>
      <c r="J1138">
        <v>0</v>
      </c>
      <c r="K1138">
        <v>0</v>
      </c>
      <c r="L1138">
        <v>0</v>
      </c>
      <c r="M1138">
        <v>0</v>
      </c>
    </row>
    <row r="1139" spans="1:13" x14ac:dyDescent="0.25">
      <c r="A1139" t="s">
        <v>339</v>
      </c>
      <c r="B1139" t="s">
        <v>234</v>
      </c>
      <c r="C1139">
        <v>0</v>
      </c>
      <c r="D1139">
        <v>0</v>
      </c>
      <c r="E1139">
        <v>0</v>
      </c>
      <c r="F1139">
        <v>0</v>
      </c>
      <c r="G1139">
        <v>0</v>
      </c>
      <c r="H1139">
        <v>0</v>
      </c>
      <c r="I1139">
        <v>0</v>
      </c>
      <c r="J1139">
        <v>0</v>
      </c>
      <c r="K1139">
        <v>0</v>
      </c>
      <c r="L1139">
        <v>0</v>
      </c>
      <c r="M1139">
        <v>0</v>
      </c>
    </row>
    <row r="1140" spans="1:13" x14ac:dyDescent="0.25">
      <c r="A1140" t="s">
        <v>339</v>
      </c>
      <c r="B1140" t="s">
        <v>115</v>
      </c>
      <c r="C1140">
        <v>107.768</v>
      </c>
      <c r="D1140">
        <v>0</v>
      </c>
      <c r="E1140">
        <v>0</v>
      </c>
      <c r="F1140">
        <v>0</v>
      </c>
      <c r="G1140">
        <v>0</v>
      </c>
      <c r="H1140">
        <v>107.768</v>
      </c>
      <c r="I1140">
        <v>0</v>
      </c>
      <c r="J1140">
        <v>0</v>
      </c>
      <c r="K1140">
        <v>0</v>
      </c>
      <c r="L1140">
        <v>107.768</v>
      </c>
      <c r="M1140">
        <v>0</v>
      </c>
    </row>
    <row r="1141" spans="1:13" x14ac:dyDescent="0.25">
      <c r="A1141" t="s">
        <v>339</v>
      </c>
      <c r="B1141" t="s">
        <v>117</v>
      </c>
      <c r="C1141">
        <v>0</v>
      </c>
      <c r="D1141">
        <v>0</v>
      </c>
      <c r="E1141">
        <v>0</v>
      </c>
      <c r="F1141">
        <v>0</v>
      </c>
      <c r="G1141">
        <v>0</v>
      </c>
      <c r="H1141">
        <v>0</v>
      </c>
      <c r="I1141">
        <v>0</v>
      </c>
      <c r="J1141">
        <v>0</v>
      </c>
      <c r="K1141">
        <v>0</v>
      </c>
      <c r="L1141">
        <v>0</v>
      </c>
      <c r="M1141">
        <v>0</v>
      </c>
    </row>
    <row r="1142" spans="1:13" x14ac:dyDescent="0.25">
      <c r="A1142" t="s">
        <v>339</v>
      </c>
      <c r="B1142" t="s">
        <v>103</v>
      </c>
      <c r="C1142">
        <v>0</v>
      </c>
      <c r="D1142">
        <v>0</v>
      </c>
      <c r="E1142">
        <v>0</v>
      </c>
      <c r="F1142">
        <v>0</v>
      </c>
      <c r="G1142">
        <v>0</v>
      </c>
      <c r="H1142">
        <v>0</v>
      </c>
      <c r="I1142">
        <v>0</v>
      </c>
      <c r="J1142">
        <v>0</v>
      </c>
      <c r="K1142">
        <v>0</v>
      </c>
      <c r="L1142">
        <v>0</v>
      </c>
      <c r="M1142">
        <v>0</v>
      </c>
    </row>
    <row r="1143" spans="1:13" x14ac:dyDescent="0.25">
      <c r="A1143" t="s">
        <v>339</v>
      </c>
      <c r="B1143" t="s">
        <v>328</v>
      </c>
      <c r="C1143">
        <v>0</v>
      </c>
      <c r="D1143">
        <v>0</v>
      </c>
      <c r="E1143">
        <v>0</v>
      </c>
      <c r="F1143">
        <v>0</v>
      </c>
      <c r="G1143">
        <v>0</v>
      </c>
      <c r="H1143">
        <v>0</v>
      </c>
      <c r="I1143">
        <v>0</v>
      </c>
      <c r="J1143">
        <v>0</v>
      </c>
      <c r="K1143">
        <v>0</v>
      </c>
      <c r="L1143">
        <v>0</v>
      </c>
      <c r="M1143">
        <v>0</v>
      </c>
    </row>
    <row r="1144" spans="1:13" x14ac:dyDescent="0.25">
      <c r="A1144" t="s">
        <v>339</v>
      </c>
      <c r="B1144" t="s">
        <v>104</v>
      </c>
      <c r="C1144">
        <v>0</v>
      </c>
      <c r="D1144">
        <v>0</v>
      </c>
      <c r="E1144">
        <v>0</v>
      </c>
      <c r="F1144">
        <v>0</v>
      </c>
      <c r="G1144">
        <v>0</v>
      </c>
      <c r="H1144">
        <v>0</v>
      </c>
      <c r="I1144">
        <v>0</v>
      </c>
      <c r="J1144">
        <v>0</v>
      </c>
      <c r="K1144">
        <v>0</v>
      </c>
      <c r="L1144">
        <v>0</v>
      </c>
      <c r="M1144">
        <v>0</v>
      </c>
    </row>
    <row r="1145" spans="1:13" x14ac:dyDescent="0.25">
      <c r="A1145" t="s">
        <v>339</v>
      </c>
      <c r="B1145" t="s">
        <v>558</v>
      </c>
      <c r="C1145">
        <v>0</v>
      </c>
      <c r="D1145">
        <v>0</v>
      </c>
      <c r="E1145">
        <v>0</v>
      </c>
      <c r="F1145">
        <v>0</v>
      </c>
      <c r="G1145">
        <v>0</v>
      </c>
      <c r="H1145">
        <v>0</v>
      </c>
      <c r="I1145">
        <v>0</v>
      </c>
      <c r="J1145">
        <v>0</v>
      </c>
      <c r="K1145">
        <v>0</v>
      </c>
      <c r="L1145">
        <v>0</v>
      </c>
      <c r="M1145">
        <v>0</v>
      </c>
    </row>
    <row r="1146" spans="1:13" x14ac:dyDescent="0.25">
      <c r="A1146" t="s">
        <v>339</v>
      </c>
      <c r="B1146" t="s">
        <v>97</v>
      </c>
      <c r="C1146">
        <v>0</v>
      </c>
      <c r="D1146">
        <v>0</v>
      </c>
      <c r="E1146">
        <v>0</v>
      </c>
      <c r="F1146">
        <v>0</v>
      </c>
      <c r="G1146">
        <v>0</v>
      </c>
      <c r="H1146">
        <v>0</v>
      </c>
      <c r="I1146">
        <v>0</v>
      </c>
      <c r="J1146">
        <v>0</v>
      </c>
      <c r="K1146">
        <v>0</v>
      </c>
      <c r="L1146">
        <v>0</v>
      </c>
      <c r="M1146">
        <v>0</v>
      </c>
    </row>
    <row r="1147" spans="1:13" x14ac:dyDescent="0.25">
      <c r="A1147" t="s">
        <v>339</v>
      </c>
      <c r="B1147" t="s">
        <v>109</v>
      </c>
      <c r="C1147">
        <v>0</v>
      </c>
      <c r="D1147">
        <v>0</v>
      </c>
      <c r="E1147">
        <v>0</v>
      </c>
      <c r="F1147">
        <v>0</v>
      </c>
      <c r="G1147">
        <v>0</v>
      </c>
      <c r="H1147">
        <v>0</v>
      </c>
      <c r="I1147">
        <v>0</v>
      </c>
      <c r="J1147">
        <v>0</v>
      </c>
      <c r="K1147">
        <v>0</v>
      </c>
      <c r="L1147">
        <v>0</v>
      </c>
      <c r="M1147">
        <v>0</v>
      </c>
    </row>
    <row r="1148" spans="1:13" x14ac:dyDescent="0.25">
      <c r="A1148" t="s">
        <v>339</v>
      </c>
      <c r="B1148" t="s">
        <v>118</v>
      </c>
      <c r="C1148">
        <v>3.9E-2</v>
      </c>
      <c r="D1148">
        <v>0</v>
      </c>
      <c r="E1148">
        <v>0</v>
      </c>
      <c r="F1148">
        <v>0</v>
      </c>
      <c r="G1148">
        <v>0</v>
      </c>
      <c r="H1148">
        <v>3.9E-2</v>
      </c>
      <c r="I1148">
        <v>0</v>
      </c>
      <c r="J1148">
        <v>0</v>
      </c>
      <c r="K1148">
        <v>0</v>
      </c>
      <c r="L1148">
        <v>3.9E-2</v>
      </c>
      <c r="M1148">
        <v>0</v>
      </c>
    </row>
    <row r="1149" spans="1:13" x14ac:dyDescent="0.25">
      <c r="A1149" t="s">
        <v>339</v>
      </c>
      <c r="B1149" t="s">
        <v>121</v>
      </c>
      <c r="C1149">
        <v>0</v>
      </c>
      <c r="D1149">
        <v>0</v>
      </c>
      <c r="E1149">
        <v>0</v>
      </c>
      <c r="F1149">
        <v>0</v>
      </c>
      <c r="G1149">
        <v>0</v>
      </c>
      <c r="H1149">
        <v>0</v>
      </c>
      <c r="I1149">
        <v>0</v>
      </c>
      <c r="J1149">
        <v>0</v>
      </c>
      <c r="K1149">
        <v>0</v>
      </c>
      <c r="L1149">
        <v>0</v>
      </c>
      <c r="M1149">
        <v>0</v>
      </c>
    </row>
    <row r="1150" spans="1:13" x14ac:dyDescent="0.25">
      <c r="A1150" t="s">
        <v>339</v>
      </c>
      <c r="B1150" t="s">
        <v>120</v>
      </c>
      <c r="C1150">
        <v>0</v>
      </c>
      <c r="D1150">
        <v>0</v>
      </c>
      <c r="E1150">
        <v>0</v>
      </c>
      <c r="F1150">
        <v>0</v>
      </c>
      <c r="G1150">
        <v>0</v>
      </c>
      <c r="H1150">
        <v>0</v>
      </c>
      <c r="I1150">
        <v>0</v>
      </c>
      <c r="J1150">
        <v>0</v>
      </c>
      <c r="K1150">
        <v>0</v>
      </c>
      <c r="L1150">
        <v>0</v>
      </c>
      <c r="M1150">
        <v>0</v>
      </c>
    </row>
    <row r="1151" spans="1:13" x14ac:dyDescent="0.25">
      <c r="A1151" t="s">
        <v>339</v>
      </c>
      <c r="B1151" t="s">
        <v>119</v>
      </c>
      <c r="C1151">
        <v>0</v>
      </c>
      <c r="D1151">
        <v>0</v>
      </c>
      <c r="E1151">
        <v>0</v>
      </c>
      <c r="F1151">
        <v>0</v>
      </c>
      <c r="G1151">
        <v>0</v>
      </c>
      <c r="H1151">
        <v>0</v>
      </c>
      <c r="I1151">
        <v>0</v>
      </c>
      <c r="J1151">
        <v>0</v>
      </c>
      <c r="K1151">
        <v>0</v>
      </c>
      <c r="L1151">
        <v>0</v>
      </c>
      <c r="M1151">
        <v>0</v>
      </c>
    </row>
    <row r="1152" spans="1:13" x14ac:dyDescent="0.25">
      <c r="A1152" t="s">
        <v>339</v>
      </c>
      <c r="B1152" t="s">
        <v>116</v>
      </c>
      <c r="C1152">
        <v>0</v>
      </c>
      <c r="D1152">
        <v>0</v>
      </c>
      <c r="E1152">
        <v>0</v>
      </c>
      <c r="F1152">
        <v>0</v>
      </c>
      <c r="G1152">
        <v>0</v>
      </c>
      <c r="H1152">
        <v>0</v>
      </c>
      <c r="I1152">
        <v>0</v>
      </c>
      <c r="J1152">
        <v>0</v>
      </c>
      <c r="K1152">
        <v>0</v>
      </c>
      <c r="L1152">
        <v>0</v>
      </c>
      <c r="M1152">
        <v>0</v>
      </c>
    </row>
    <row r="1153" spans="1:13" x14ac:dyDescent="0.25">
      <c r="A1153" t="s">
        <v>339</v>
      </c>
      <c r="B1153" t="s">
        <v>113</v>
      </c>
      <c r="C1153">
        <v>3.9E-2</v>
      </c>
      <c r="D1153">
        <v>0</v>
      </c>
      <c r="E1153">
        <v>0</v>
      </c>
      <c r="F1153">
        <v>0</v>
      </c>
      <c r="G1153">
        <v>0</v>
      </c>
      <c r="H1153">
        <v>3.9E-2</v>
      </c>
      <c r="I1153">
        <v>0</v>
      </c>
      <c r="J1153">
        <v>0</v>
      </c>
      <c r="K1153">
        <v>0</v>
      </c>
      <c r="L1153">
        <v>3.9E-2</v>
      </c>
      <c r="M1153">
        <v>0</v>
      </c>
    </row>
    <row r="1154" spans="1:13" x14ac:dyDescent="0.25">
      <c r="A1154" t="s">
        <v>339</v>
      </c>
      <c r="B1154" t="s">
        <v>102</v>
      </c>
      <c r="C1154">
        <v>0</v>
      </c>
      <c r="D1154">
        <v>0</v>
      </c>
      <c r="E1154">
        <v>0</v>
      </c>
      <c r="F1154">
        <v>0</v>
      </c>
      <c r="G1154">
        <v>0</v>
      </c>
      <c r="H1154">
        <v>0</v>
      </c>
      <c r="I1154">
        <v>0</v>
      </c>
      <c r="J1154">
        <v>0</v>
      </c>
      <c r="K1154">
        <v>0</v>
      </c>
      <c r="L1154">
        <v>0</v>
      </c>
      <c r="M1154">
        <v>0</v>
      </c>
    </row>
    <row r="1155" spans="1:13" x14ac:dyDescent="0.25">
      <c r="A1155" t="s">
        <v>339</v>
      </c>
      <c r="B1155" t="s">
        <v>101</v>
      </c>
      <c r="C1155">
        <v>0</v>
      </c>
      <c r="D1155">
        <v>0</v>
      </c>
      <c r="E1155">
        <v>0</v>
      </c>
      <c r="F1155">
        <v>0</v>
      </c>
      <c r="G1155">
        <v>0</v>
      </c>
      <c r="H1155">
        <v>0</v>
      </c>
      <c r="I1155">
        <v>0</v>
      </c>
      <c r="J1155">
        <v>0</v>
      </c>
      <c r="K1155">
        <v>0</v>
      </c>
      <c r="L1155">
        <v>0</v>
      </c>
      <c r="M1155">
        <v>0</v>
      </c>
    </row>
    <row r="1156" spans="1:13" x14ac:dyDescent="0.25">
      <c r="A1156" t="s">
        <v>339</v>
      </c>
      <c r="B1156" t="s">
        <v>95</v>
      </c>
      <c r="C1156">
        <v>0</v>
      </c>
      <c r="D1156">
        <v>0</v>
      </c>
      <c r="E1156">
        <v>0</v>
      </c>
      <c r="F1156">
        <v>0</v>
      </c>
      <c r="G1156">
        <v>0</v>
      </c>
      <c r="H1156">
        <v>0</v>
      </c>
      <c r="I1156">
        <v>0</v>
      </c>
      <c r="J1156">
        <v>0</v>
      </c>
      <c r="K1156">
        <v>0</v>
      </c>
      <c r="L1156">
        <v>0</v>
      </c>
      <c r="M1156">
        <v>0</v>
      </c>
    </row>
    <row r="1157" spans="1:13" x14ac:dyDescent="0.25">
      <c r="A1157" t="s">
        <v>339</v>
      </c>
      <c r="B1157" s="17" t="s">
        <v>98</v>
      </c>
      <c r="C1157">
        <v>0</v>
      </c>
      <c r="D1157">
        <v>0</v>
      </c>
      <c r="E1157">
        <v>0</v>
      </c>
      <c r="F1157">
        <v>0</v>
      </c>
      <c r="G1157">
        <v>0</v>
      </c>
      <c r="H1157">
        <v>0</v>
      </c>
      <c r="I1157">
        <v>0</v>
      </c>
      <c r="J1157">
        <v>0</v>
      </c>
      <c r="K1157">
        <v>0</v>
      </c>
      <c r="L1157">
        <v>0</v>
      </c>
      <c r="M1157">
        <v>0</v>
      </c>
    </row>
    <row r="1158" spans="1:13" x14ac:dyDescent="0.25">
      <c r="A1158" t="s">
        <v>339</v>
      </c>
      <c r="B1158" s="17" t="s">
        <v>112</v>
      </c>
      <c r="C1158">
        <v>15.656000000000001</v>
      </c>
      <c r="D1158">
        <v>0</v>
      </c>
      <c r="E1158">
        <v>0</v>
      </c>
      <c r="F1158">
        <v>0</v>
      </c>
      <c r="G1158">
        <v>0</v>
      </c>
      <c r="H1158">
        <v>15.656000000000001</v>
      </c>
      <c r="I1158">
        <v>0</v>
      </c>
      <c r="J1158">
        <v>0</v>
      </c>
      <c r="K1158">
        <v>0</v>
      </c>
      <c r="L1158">
        <v>15.656000000000001</v>
      </c>
      <c r="M1158">
        <v>0</v>
      </c>
    </row>
    <row r="1159" spans="1:13" x14ac:dyDescent="0.25">
      <c r="A1159" t="s">
        <v>339</v>
      </c>
      <c r="B1159" s="17" t="s">
        <v>807</v>
      </c>
      <c r="C1159">
        <v>0</v>
      </c>
      <c r="D1159">
        <v>0</v>
      </c>
      <c r="E1159">
        <v>0</v>
      </c>
      <c r="F1159">
        <v>0</v>
      </c>
      <c r="G1159">
        <v>0</v>
      </c>
      <c r="H1159">
        <v>0</v>
      </c>
      <c r="I1159">
        <v>0</v>
      </c>
      <c r="J1159">
        <v>0</v>
      </c>
      <c r="K1159">
        <v>0</v>
      </c>
      <c r="L1159">
        <v>0</v>
      </c>
      <c r="M1159">
        <v>0</v>
      </c>
    </row>
    <row r="1160" spans="1:13" x14ac:dyDescent="0.25">
      <c r="A1160" t="s">
        <v>339</v>
      </c>
      <c r="B1160" s="17" t="s">
        <v>100</v>
      </c>
      <c r="C1160">
        <v>0</v>
      </c>
      <c r="D1160">
        <v>0</v>
      </c>
      <c r="E1160">
        <v>0</v>
      </c>
      <c r="F1160">
        <v>0</v>
      </c>
      <c r="G1160">
        <v>0</v>
      </c>
      <c r="H1160">
        <v>0</v>
      </c>
      <c r="I1160">
        <v>0</v>
      </c>
      <c r="J1160">
        <v>0</v>
      </c>
      <c r="K1160">
        <v>0</v>
      </c>
      <c r="L1160">
        <v>0</v>
      </c>
      <c r="M1160">
        <v>0</v>
      </c>
    </row>
    <row r="1161" spans="1:13" x14ac:dyDescent="0.25">
      <c r="A1161" t="s">
        <v>339</v>
      </c>
      <c r="B1161" t="s">
        <v>114</v>
      </c>
      <c r="C1161">
        <v>0</v>
      </c>
      <c r="D1161">
        <v>0</v>
      </c>
      <c r="E1161">
        <v>0</v>
      </c>
      <c r="F1161">
        <v>0</v>
      </c>
      <c r="G1161">
        <v>0</v>
      </c>
      <c r="H1161">
        <v>0</v>
      </c>
      <c r="I1161">
        <v>0</v>
      </c>
      <c r="J1161">
        <v>0</v>
      </c>
      <c r="K1161">
        <v>0</v>
      </c>
      <c r="L1161">
        <v>0</v>
      </c>
      <c r="M1161">
        <v>0</v>
      </c>
    </row>
    <row r="1162" spans="1:13" x14ac:dyDescent="0.25">
      <c r="A1162" t="s">
        <v>339</v>
      </c>
      <c r="B1162" t="s">
        <v>107</v>
      </c>
      <c r="C1162">
        <v>14.337999999999999</v>
      </c>
      <c r="D1162">
        <v>0</v>
      </c>
      <c r="E1162">
        <v>0</v>
      </c>
      <c r="F1162">
        <v>0</v>
      </c>
      <c r="G1162">
        <v>0</v>
      </c>
      <c r="H1162">
        <v>14.337999999999999</v>
      </c>
      <c r="I1162">
        <v>0</v>
      </c>
      <c r="J1162">
        <v>0</v>
      </c>
      <c r="K1162">
        <v>0</v>
      </c>
      <c r="L1162">
        <v>14.337999999999999</v>
      </c>
      <c r="M1162">
        <v>0</v>
      </c>
    </row>
    <row r="1163" spans="1:13" x14ac:dyDescent="0.25">
      <c r="A1163" t="s">
        <v>191</v>
      </c>
      <c r="B1163" t="s">
        <v>123</v>
      </c>
      <c r="C1163">
        <v>0.307</v>
      </c>
      <c r="D1163">
        <v>0</v>
      </c>
      <c r="E1163">
        <v>0</v>
      </c>
      <c r="F1163">
        <v>0</v>
      </c>
      <c r="G1163">
        <v>0</v>
      </c>
      <c r="H1163">
        <v>0.307</v>
      </c>
      <c r="I1163">
        <v>2E-3</v>
      </c>
      <c r="J1163">
        <v>0</v>
      </c>
      <c r="K1163">
        <v>0</v>
      </c>
      <c r="L1163">
        <v>0.309</v>
      </c>
      <c r="M1163">
        <v>2E-3</v>
      </c>
    </row>
    <row r="1164" spans="1:13" x14ac:dyDescent="0.25">
      <c r="A1164" t="s">
        <v>191</v>
      </c>
      <c r="B1164" t="s">
        <v>126</v>
      </c>
      <c r="C1164">
        <v>0</v>
      </c>
      <c r="D1164">
        <v>0</v>
      </c>
      <c r="E1164">
        <v>0</v>
      </c>
      <c r="F1164">
        <v>0</v>
      </c>
      <c r="G1164">
        <v>0</v>
      </c>
      <c r="H1164">
        <v>0</v>
      </c>
      <c r="I1164">
        <v>0</v>
      </c>
      <c r="J1164">
        <v>0</v>
      </c>
      <c r="K1164">
        <v>0</v>
      </c>
      <c r="L1164">
        <v>0</v>
      </c>
      <c r="M1164">
        <v>0</v>
      </c>
    </row>
    <row r="1165" spans="1:13" x14ac:dyDescent="0.25">
      <c r="A1165" t="s">
        <v>191</v>
      </c>
      <c r="B1165" t="s">
        <v>125</v>
      </c>
      <c r="C1165">
        <v>0</v>
      </c>
      <c r="D1165">
        <v>0</v>
      </c>
      <c r="E1165">
        <v>0</v>
      </c>
      <c r="F1165">
        <v>0</v>
      </c>
      <c r="G1165">
        <v>0</v>
      </c>
      <c r="H1165">
        <v>0</v>
      </c>
      <c r="I1165">
        <v>0</v>
      </c>
      <c r="J1165">
        <v>0</v>
      </c>
      <c r="K1165">
        <v>0</v>
      </c>
      <c r="L1165">
        <v>0</v>
      </c>
      <c r="M1165">
        <v>0</v>
      </c>
    </row>
    <row r="1166" spans="1:13" x14ac:dyDescent="0.25">
      <c r="A1166" t="s">
        <v>191</v>
      </c>
      <c r="B1166" t="s">
        <v>124</v>
      </c>
      <c r="C1166">
        <v>0</v>
      </c>
      <c r="D1166">
        <v>0</v>
      </c>
      <c r="E1166">
        <v>0</v>
      </c>
      <c r="F1166">
        <v>1E-3</v>
      </c>
      <c r="G1166">
        <v>0</v>
      </c>
      <c r="H1166">
        <v>1E-3</v>
      </c>
      <c r="I1166">
        <v>0</v>
      </c>
      <c r="J1166">
        <v>0</v>
      </c>
      <c r="K1166">
        <v>0</v>
      </c>
      <c r="L1166">
        <v>1E-3</v>
      </c>
      <c r="M1166">
        <v>0</v>
      </c>
    </row>
    <row r="1167" spans="1:13" x14ac:dyDescent="0.25">
      <c r="A1167" t="s">
        <v>191</v>
      </c>
      <c r="B1167" t="s">
        <v>96</v>
      </c>
      <c r="C1167">
        <v>0</v>
      </c>
      <c r="D1167">
        <v>0</v>
      </c>
      <c r="E1167">
        <v>131.5</v>
      </c>
      <c r="F1167">
        <v>0</v>
      </c>
      <c r="G1167">
        <v>0</v>
      </c>
      <c r="H1167">
        <v>131.5</v>
      </c>
      <c r="I1167">
        <v>66.963999999999999</v>
      </c>
      <c r="J1167">
        <v>0</v>
      </c>
      <c r="K1167">
        <v>0</v>
      </c>
      <c r="L1167">
        <v>198.464</v>
      </c>
      <c r="M1167">
        <v>66.963999999999999</v>
      </c>
    </row>
    <row r="1168" spans="1:13" x14ac:dyDescent="0.25">
      <c r="A1168" t="s">
        <v>191</v>
      </c>
      <c r="B1168" t="s">
        <v>105</v>
      </c>
      <c r="C1168">
        <v>24.998000000000001</v>
      </c>
      <c r="D1168">
        <v>0</v>
      </c>
      <c r="E1168">
        <v>5.2</v>
      </c>
      <c r="F1168">
        <v>0</v>
      </c>
      <c r="G1168">
        <v>0</v>
      </c>
      <c r="H1168">
        <v>30.198</v>
      </c>
      <c r="I1168">
        <v>0.85399999999999998</v>
      </c>
      <c r="J1168">
        <v>0</v>
      </c>
      <c r="K1168">
        <v>0</v>
      </c>
      <c r="L1168">
        <v>31.052</v>
      </c>
      <c r="M1168">
        <v>0.85399999999999998</v>
      </c>
    </row>
    <row r="1169" spans="1:13" x14ac:dyDescent="0.25">
      <c r="A1169" t="s">
        <v>191</v>
      </c>
      <c r="B1169" t="s">
        <v>110</v>
      </c>
      <c r="C1169">
        <v>0</v>
      </c>
      <c r="D1169">
        <v>3.7890000000000001</v>
      </c>
      <c r="E1169">
        <v>0</v>
      </c>
      <c r="F1169">
        <v>0</v>
      </c>
      <c r="G1169">
        <v>0</v>
      </c>
      <c r="H1169">
        <v>3.7890000000000001</v>
      </c>
      <c r="I1169">
        <v>0</v>
      </c>
      <c r="J1169">
        <v>0</v>
      </c>
      <c r="K1169">
        <v>0</v>
      </c>
      <c r="L1169">
        <v>3.7890000000000001</v>
      </c>
      <c r="M1169">
        <v>0</v>
      </c>
    </row>
    <row r="1170" spans="1:13" x14ac:dyDescent="0.25">
      <c r="A1170" t="s">
        <v>191</v>
      </c>
      <c r="B1170" t="s">
        <v>111</v>
      </c>
      <c r="C1170">
        <v>89.123999999999995</v>
      </c>
      <c r="D1170">
        <v>0</v>
      </c>
      <c r="E1170">
        <v>6</v>
      </c>
      <c r="F1170">
        <v>0</v>
      </c>
      <c r="G1170">
        <v>0</v>
      </c>
      <c r="H1170">
        <v>95.123999999999995</v>
      </c>
      <c r="I1170">
        <v>2.7E-2</v>
      </c>
      <c r="J1170">
        <v>0</v>
      </c>
      <c r="K1170">
        <v>0</v>
      </c>
      <c r="L1170">
        <v>95.150999999999996</v>
      </c>
      <c r="M1170">
        <v>2.7E-2</v>
      </c>
    </row>
    <row r="1171" spans="1:13" x14ac:dyDescent="0.25">
      <c r="A1171" t="s">
        <v>191</v>
      </c>
      <c r="B1171" t="s">
        <v>106</v>
      </c>
      <c r="C1171">
        <v>100.355</v>
      </c>
      <c r="D1171">
        <v>0</v>
      </c>
      <c r="E1171">
        <v>4.0999999999999996</v>
      </c>
      <c r="F1171">
        <v>0</v>
      </c>
      <c r="G1171">
        <v>0</v>
      </c>
      <c r="H1171">
        <v>104.455</v>
      </c>
      <c r="I1171">
        <v>19.045999999999999</v>
      </c>
      <c r="J1171">
        <v>0</v>
      </c>
      <c r="K1171">
        <v>0</v>
      </c>
      <c r="L1171">
        <v>123.501</v>
      </c>
      <c r="M1171">
        <v>19.045999999999999</v>
      </c>
    </row>
    <row r="1172" spans="1:13" x14ac:dyDescent="0.25">
      <c r="A1172" t="s">
        <v>191</v>
      </c>
      <c r="B1172" t="s">
        <v>99</v>
      </c>
      <c r="C1172">
        <v>11.956</v>
      </c>
      <c r="D1172">
        <v>0</v>
      </c>
      <c r="E1172">
        <v>3.3</v>
      </c>
      <c r="F1172">
        <v>0</v>
      </c>
      <c r="G1172">
        <v>0</v>
      </c>
      <c r="H1172">
        <v>15.256</v>
      </c>
      <c r="I1172">
        <v>9.1999999999999998E-2</v>
      </c>
      <c r="J1172">
        <v>0</v>
      </c>
      <c r="K1172">
        <v>0</v>
      </c>
      <c r="L1172">
        <v>15.348000000000001</v>
      </c>
      <c r="M1172">
        <v>9.1999999999999998E-2</v>
      </c>
    </row>
    <row r="1173" spans="1:13" x14ac:dyDescent="0.25">
      <c r="A1173" t="s">
        <v>191</v>
      </c>
      <c r="B1173" t="s">
        <v>108</v>
      </c>
      <c r="C1173">
        <v>16.664999999999999</v>
      </c>
      <c r="D1173">
        <v>0</v>
      </c>
      <c r="E1173">
        <v>0</v>
      </c>
      <c r="F1173">
        <v>0</v>
      </c>
      <c r="G1173">
        <v>0</v>
      </c>
      <c r="H1173">
        <v>16.664999999999999</v>
      </c>
      <c r="I1173">
        <v>0.19400000000000001</v>
      </c>
      <c r="J1173">
        <v>0</v>
      </c>
      <c r="K1173">
        <v>0</v>
      </c>
      <c r="L1173">
        <v>16.859000000000002</v>
      </c>
      <c r="M1173">
        <v>0.19400000000000001</v>
      </c>
    </row>
    <row r="1174" spans="1:13" x14ac:dyDescent="0.25">
      <c r="A1174" t="s">
        <v>191</v>
      </c>
      <c r="B1174" t="s">
        <v>234</v>
      </c>
      <c r="C1174">
        <v>0</v>
      </c>
      <c r="D1174">
        <v>0</v>
      </c>
      <c r="E1174">
        <v>0</v>
      </c>
      <c r="F1174">
        <v>0</v>
      </c>
      <c r="G1174">
        <v>0</v>
      </c>
      <c r="H1174">
        <v>0</v>
      </c>
      <c r="I1174">
        <v>0</v>
      </c>
      <c r="J1174">
        <v>0</v>
      </c>
      <c r="K1174">
        <v>0</v>
      </c>
      <c r="L1174">
        <v>0</v>
      </c>
      <c r="M1174">
        <v>0</v>
      </c>
    </row>
    <row r="1175" spans="1:13" x14ac:dyDescent="0.25">
      <c r="A1175" t="s">
        <v>191</v>
      </c>
      <c r="B1175" t="s">
        <v>115</v>
      </c>
      <c r="C1175">
        <v>6.8840000000000003</v>
      </c>
      <c r="D1175">
        <v>0</v>
      </c>
      <c r="E1175">
        <v>1</v>
      </c>
      <c r="F1175">
        <v>0</v>
      </c>
      <c r="G1175">
        <v>0</v>
      </c>
      <c r="H1175">
        <v>7.8840000000000003</v>
      </c>
      <c r="I1175">
        <v>2E-3</v>
      </c>
      <c r="J1175">
        <v>0</v>
      </c>
      <c r="K1175">
        <v>0</v>
      </c>
      <c r="L1175">
        <v>7.8860000000000001</v>
      </c>
      <c r="M1175">
        <v>2E-3</v>
      </c>
    </row>
    <row r="1176" spans="1:13" x14ac:dyDescent="0.25">
      <c r="A1176" t="s">
        <v>191</v>
      </c>
      <c r="B1176" t="s">
        <v>117</v>
      </c>
      <c r="C1176">
        <v>0</v>
      </c>
      <c r="D1176">
        <v>0</v>
      </c>
      <c r="E1176">
        <v>0</v>
      </c>
      <c r="F1176">
        <v>0</v>
      </c>
      <c r="G1176">
        <v>0</v>
      </c>
      <c r="H1176">
        <v>0</v>
      </c>
      <c r="I1176">
        <v>0</v>
      </c>
      <c r="J1176">
        <v>0</v>
      </c>
      <c r="K1176">
        <v>0</v>
      </c>
      <c r="L1176">
        <v>0</v>
      </c>
      <c r="M1176">
        <v>0</v>
      </c>
    </row>
    <row r="1177" spans="1:13" x14ac:dyDescent="0.25">
      <c r="A1177" t="s">
        <v>191</v>
      </c>
      <c r="B1177" t="s">
        <v>103</v>
      </c>
      <c r="C1177">
        <v>0</v>
      </c>
      <c r="D1177">
        <v>0</v>
      </c>
      <c r="E1177">
        <v>0</v>
      </c>
      <c r="F1177">
        <v>0</v>
      </c>
      <c r="G1177">
        <v>0</v>
      </c>
      <c r="H1177">
        <v>0</v>
      </c>
      <c r="I1177">
        <v>0</v>
      </c>
      <c r="J1177">
        <v>0</v>
      </c>
      <c r="K1177">
        <v>0</v>
      </c>
      <c r="L1177">
        <v>0</v>
      </c>
      <c r="M1177">
        <v>0</v>
      </c>
    </row>
    <row r="1178" spans="1:13" x14ac:dyDescent="0.25">
      <c r="A1178" t="s">
        <v>191</v>
      </c>
      <c r="B1178" t="s">
        <v>328</v>
      </c>
      <c r="C1178">
        <v>0</v>
      </c>
      <c r="D1178">
        <v>0</v>
      </c>
      <c r="E1178">
        <v>0</v>
      </c>
      <c r="F1178">
        <v>0</v>
      </c>
      <c r="G1178">
        <v>0</v>
      </c>
      <c r="H1178">
        <v>0</v>
      </c>
      <c r="I1178">
        <v>0</v>
      </c>
      <c r="J1178">
        <v>0</v>
      </c>
      <c r="K1178">
        <v>0</v>
      </c>
      <c r="L1178">
        <v>0</v>
      </c>
      <c r="M1178">
        <v>0</v>
      </c>
    </row>
    <row r="1179" spans="1:13" x14ac:dyDescent="0.25">
      <c r="A1179" t="s">
        <v>191</v>
      </c>
      <c r="B1179" t="s">
        <v>104</v>
      </c>
      <c r="C1179">
        <v>0</v>
      </c>
      <c r="D1179">
        <v>0</v>
      </c>
      <c r="E1179">
        <v>23.8</v>
      </c>
      <c r="F1179">
        <v>0</v>
      </c>
      <c r="G1179">
        <v>0</v>
      </c>
      <c r="H1179">
        <v>23.8</v>
      </c>
      <c r="I1179">
        <v>3.2730000000000001</v>
      </c>
      <c r="J1179">
        <v>0</v>
      </c>
      <c r="K1179">
        <v>0</v>
      </c>
      <c r="L1179">
        <v>27.073</v>
      </c>
      <c r="M1179">
        <v>3.2730000000000001</v>
      </c>
    </row>
    <row r="1180" spans="1:13" x14ac:dyDescent="0.25">
      <c r="A1180" t="s">
        <v>191</v>
      </c>
      <c r="B1180" t="s">
        <v>558</v>
      </c>
      <c r="C1180">
        <v>0</v>
      </c>
      <c r="D1180">
        <v>0</v>
      </c>
      <c r="E1180">
        <v>0</v>
      </c>
      <c r="F1180">
        <v>0</v>
      </c>
      <c r="G1180">
        <v>0</v>
      </c>
      <c r="H1180">
        <v>0</v>
      </c>
      <c r="I1180">
        <v>0</v>
      </c>
      <c r="J1180">
        <v>0</v>
      </c>
      <c r="K1180">
        <v>0</v>
      </c>
      <c r="L1180">
        <v>0</v>
      </c>
      <c r="M1180">
        <v>0</v>
      </c>
    </row>
    <row r="1181" spans="1:13" x14ac:dyDescent="0.25">
      <c r="A1181" t="s">
        <v>191</v>
      </c>
      <c r="B1181" t="s">
        <v>97</v>
      </c>
      <c r="C1181">
        <v>0</v>
      </c>
      <c r="D1181">
        <v>0</v>
      </c>
      <c r="E1181">
        <v>105.60000000000001</v>
      </c>
      <c r="F1181">
        <v>0</v>
      </c>
      <c r="G1181">
        <v>0</v>
      </c>
      <c r="H1181">
        <v>105.60000000000001</v>
      </c>
      <c r="I1181">
        <v>13.446</v>
      </c>
      <c r="J1181">
        <v>0</v>
      </c>
      <c r="K1181">
        <v>0</v>
      </c>
      <c r="L1181">
        <v>119.04600000000001</v>
      </c>
      <c r="M1181">
        <v>13.446</v>
      </c>
    </row>
    <row r="1182" spans="1:13" x14ac:dyDescent="0.25">
      <c r="A1182" t="s">
        <v>191</v>
      </c>
      <c r="B1182" t="s">
        <v>109</v>
      </c>
      <c r="C1182">
        <v>2.1739999999999999</v>
      </c>
      <c r="D1182">
        <v>0.71099999999999997</v>
      </c>
      <c r="E1182">
        <v>64.900000000000006</v>
      </c>
      <c r="F1182">
        <v>0</v>
      </c>
      <c r="G1182">
        <v>0</v>
      </c>
      <c r="H1182">
        <v>67.785000000000011</v>
      </c>
      <c r="I1182">
        <v>12.422000000000001</v>
      </c>
      <c r="J1182">
        <v>0</v>
      </c>
      <c r="K1182">
        <v>0</v>
      </c>
      <c r="L1182">
        <v>80.206999999999994</v>
      </c>
      <c r="M1182">
        <v>12.422000000000001</v>
      </c>
    </row>
    <row r="1183" spans="1:13" x14ac:dyDescent="0.25">
      <c r="A1183" t="s">
        <v>191</v>
      </c>
      <c r="B1183" t="s">
        <v>118</v>
      </c>
      <c r="C1183">
        <v>0</v>
      </c>
      <c r="D1183">
        <v>0</v>
      </c>
      <c r="E1183">
        <v>0</v>
      </c>
      <c r="F1183">
        <v>0</v>
      </c>
      <c r="G1183">
        <v>0</v>
      </c>
      <c r="H1183">
        <v>0</v>
      </c>
      <c r="I1183">
        <v>7.0000000000000001E-3</v>
      </c>
      <c r="J1183">
        <v>0</v>
      </c>
      <c r="K1183">
        <v>0</v>
      </c>
      <c r="L1183">
        <v>7.0000000000000001E-3</v>
      </c>
      <c r="M1183">
        <v>7.0000000000000001E-3</v>
      </c>
    </row>
    <row r="1184" spans="1:13" x14ac:dyDescent="0.25">
      <c r="A1184" t="s">
        <v>191</v>
      </c>
      <c r="B1184" t="s">
        <v>121</v>
      </c>
      <c r="C1184">
        <v>0</v>
      </c>
      <c r="D1184">
        <v>0</v>
      </c>
      <c r="E1184">
        <v>0</v>
      </c>
      <c r="F1184">
        <v>0</v>
      </c>
      <c r="G1184">
        <v>0</v>
      </c>
      <c r="H1184">
        <v>0</v>
      </c>
      <c r="I1184">
        <v>0</v>
      </c>
      <c r="J1184">
        <v>0</v>
      </c>
      <c r="K1184">
        <v>0</v>
      </c>
      <c r="L1184">
        <v>0</v>
      </c>
      <c r="M1184">
        <v>0</v>
      </c>
    </row>
    <row r="1185" spans="1:13" x14ac:dyDescent="0.25">
      <c r="A1185" t="s">
        <v>191</v>
      </c>
      <c r="B1185" t="s">
        <v>120</v>
      </c>
      <c r="C1185">
        <v>0</v>
      </c>
      <c r="D1185">
        <v>0</v>
      </c>
      <c r="E1185">
        <v>0</v>
      </c>
      <c r="F1185">
        <v>0</v>
      </c>
      <c r="G1185">
        <v>0</v>
      </c>
      <c r="H1185">
        <v>0</v>
      </c>
      <c r="I1185">
        <v>0</v>
      </c>
      <c r="J1185">
        <v>0</v>
      </c>
      <c r="K1185">
        <v>0</v>
      </c>
      <c r="L1185">
        <v>0</v>
      </c>
      <c r="M1185">
        <v>0</v>
      </c>
    </row>
    <row r="1186" spans="1:13" x14ac:dyDescent="0.25">
      <c r="A1186" t="s">
        <v>191</v>
      </c>
      <c r="B1186" t="s">
        <v>119</v>
      </c>
      <c r="C1186">
        <v>0</v>
      </c>
      <c r="D1186">
        <v>0</v>
      </c>
      <c r="E1186">
        <v>0</v>
      </c>
      <c r="F1186">
        <v>0</v>
      </c>
      <c r="G1186">
        <v>0</v>
      </c>
      <c r="H1186">
        <v>0</v>
      </c>
      <c r="I1186">
        <v>0</v>
      </c>
      <c r="J1186">
        <v>0</v>
      </c>
      <c r="K1186">
        <v>0</v>
      </c>
      <c r="L1186">
        <v>0</v>
      </c>
      <c r="M1186">
        <v>0</v>
      </c>
    </row>
    <row r="1187" spans="1:13" x14ac:dyDescent="0.25">
      <c r="A1187" t="s">
        <v>191</v>
      </c>
      <c r="B1187" t="s">
        <v>116</v>
      </c>
      <c r="C1187">
        <v>23.911000000000001</v>
      </c>
      <c r="D1187">
        <v>0</v>
      </c>
      <c r="E1187">
        <v>0</v>
      </c>
      <c r="F1187">
        <v>0</v>
      </c>
      <c r="G1187">
        <v>0</v>
      </c>
      <c r="H1187">
        <v>23.911000000000001</v>
      </c>
      <c r="I1187">
        <v>0</v>
      </c>
      <c r="J1187">
        <v>0</v>
      </c>
      <c r="K1187">
        <v>0</v>
      </c>
      <c r="L1187">
        <v>23.911000000000001</v>
      </c>
      <c r="M1187">
        <v>0</v>
      </c>
    </row>
    <row r="1188" spans="1:13" x14ac:dyDescent="0.25">
      <c r="A1188" t="s">
        <v>191</v>
      </c>
      <c r="B1188" t="s">
        <v>113</v>
      </c>
      <c r="C1188">
        <v>34.78</v>
      </c>
      <c r="D1188">
        <v>0</v>
      </c>
      <c r="E1188">
        <v>3.3</v>
      </c>
      <c r="F1188">
        <v>0</v>
      </c>
      <c r="G1188">
        <v>0</v>
      </c>
      <c r="H1188">
        <v>38.08</v>
      </c>
      <c r="I1188">
        <v>0.128</v>
      </c>
      <c r="J1188">
        <v>0</v>
      </c>
      <c r="K1188">
        <v>0</v>
      </c>
      <c r="L1188">
        <v>38.207999999999998</v>
      </c>
      <c r="M1188">
        <v>0.128</v>
      </c>
    </row>
    <row r="1189" spans="1:13" x14ac:dyDescent="0.25">
      <c r="A1189" t="s">
        <v>191</v>
      </c>
      <c r="B1189" t="s">
        <v>102</v>
      </c>
      <c r="C1189">
        <v>0</v>
      </c>
      <c r="D1189">
        <v>0</v>
      </c>
      <c r="E1189">
        <v>1.4000000000000001</v>
      </c>
      <c r="F1189">
        <v>0</v>
      </c>
      <c r="G1189">
        <v>0</v>
      </c>
      <c r="H1189">
        <v>1.4000000000000001</v>
      </c>
      <c r="I1189">
        <v>13.971</v>
      </c>
      <c r="J1189">
        <v>0</v>
      </c>
      <c r="K1189">
        <v>0</v>
      </c>
      <c r="L1189">
        <v>15.371</v>
      </c>
      <c r="M1189">
        <v>13.971</v>
      </c>
    </row>
    <row r="1190" spans="1:13" x14ac:dyDescent="0.25">
      <c r="A1190" t="s">
        <v>191</v>
      </c>
      <c r="B1190" t="s">
        <v>101</v>
      </c>
      <c r="C1190">
        <v>0</v>
      </c>
      <c r="D1190">
        <v>0</v>
      </c>
      <c r="E1190">
        <v>3</v>
      </c>
      <c r="F1190">
        <v>0</v>
      </c>
      <c r="G1190">
        <v>0</v>
      </c>
      <c r="H1190">
        <v>3</v>
      </c>
      <c r="I1190">
        <v>0</v>
      </c>
      <c r="J1190">
        <v>0</v>
      </c>
      <c r="K1190">
        <v>0</v>
      </c>
      <c r="L1190">
        <v>3</v>
      </c>
      <c r="M1190">
        <v>0</v>
      </c>
    </row>
    <row r="1191" spans="1:13" x14ac:dyDescent="0.25">
      <c r="A1191" t="s">
        <v>191</v>
      </c>
      <c r="B1191" t="s">
        <v>95</v>
      </c>
      <c r="C1191">
        <v>8.3330000000000002</v>
      </c>
      <c r="D1191">
        <v>0</v>
      </c>
      <c r="E1191">
        <v>197.5</v>
      </c>
      <c r="F1191">
        <v>0</v>
      </c>
      <c r="G1191">
        <v>0</v>
      </c>
      <c r="H1191">
        <v>205.833</v>
      </c>
      <c r="I1191">
        <v>68.626999999999995</v>
      </c>
      <c r="J1191">
        <v>0</v>
      </c>
      <c r="K1191">
        <v>0</v>
      </c>
      <c r="L1191">
        <v>274.45999999999998</v>
      </c>
      <c r="M1191">
        <v>68.626999999999995</v>
      </c>
    </row>
    <row r="1192" spans="1:13" x14ac:dyDescent="0.25">
      <c r="A1192" t="s">
        <v>191</v>
      </c>
      <c r="B1192" s="17" t="s">
        <v>98</v>
      </c>
      <c r="C1192">
        <v>0</v>
      </c>
      <c r="D1192">
        <v>0</v>
      </c>
      <c r="E1192">
        <v>171.89999999999998</v>
      </c>
      <c r="F1192">
        <v>0</v>
      </c>
      <c r="G1192">
        <v>0</v>
      </c>
      <c r="H1192">
        <v>171.89999999999998</v>
      </c>
      <c r="I1192">
        <v>22.582999999999998</v>
      </c>
      <c r="J1192">
        <v>0</v>
      </c>
      <c r="K1192">
        <v>0</v>
      </c>
      <c r="L1192">
        <v>194.483</v>
      </c>
      <c r="M1192">
        <v>22.582999999999998</v>
      </c>
    </row>
    <row r="1193" spans="1:13" x14ac:dyDescent="0.25">
      <c r="A1193" t="s">
        <v>191</v>
      </c>
      <c r="B1193" s="17" t="s">
        <v>112</v>
      </c>
      <c r="C1193">
        <v>1.4490000000000001</v>
      </c>
      <c r="D1193">
        <v>0</v>
      </c>
      <c r="E1193">
        <v>0</v>
      </c>
      <c r="F1193">
        <v>0</v>
      </c>
      <c r="G1193">
        <v>0</v>
      </c>
      <c r="H1193">
        <v>1.4490000000000001</v>
      </c>
      <c r="I1193">
        <v>0</v>
      </c>
      <c r="J1193">
        <v>0</v>
      </c>
      <c r="K1193">
        <v>0</v>
      </c>
      <c r="L1193">
        <v>1.4490000000000001</v>
      </c>
      <c r="M1193">
        <v>0</v>
      </c>
    </row>
    <row r="1194" spans="1:13" x14ac:dyDescent="0.25">
      <c r="A1194" t="s">
        <v>191</v>
      </c>
      <c r="B1194" s="17" t="s">
        <v>129</v>
      </c>
      <c r="C1194">
        <v>0</v>
      </c>
      <c r="D1194">
        <v>0</v>
      </c>
      <c r="E1194">
        <v>3.3</v>
      </c>
      <c r="F1194">
        <v>0</v>
      </c>
      <c r="G1194">
        <v>0</v>
      </c>
      <c r="H1194">
        <v>3.3</v>
      </c>
      <c r="I1194">
        <v>0</v>
      </c>
      <c r="J1194">
        <v>0</v>
      </c>
      <c r="K1194">
        <v>0</v>
      </c>
      <c r="L1194">
        <v>3.3</v>
      </c>
      <c r="M1194">
        <v>0</v>
      </c>
    </row>
    <row r="1195" spans="1:13" x14ac:dyDescent="0.25">
      <c r="A1195" t="s">
        <v>191</v>
      </c>
      <c r="B1195" s="17" t="s">
        <v>100</v>
      </c>
      <c r="C1195">
        <v>0</v>
      </c>
      <c r="D1195">
        <v>0</v>
      </c>
      <c r="E1195">
        <v>4.5999999999999996</v>
      </c>
      <c r="F1195">
        <v>0</v>
      </c>
      <c r="G1195">
        <v>0</v>
      </c>
      <c r="H1195">
        <v>4.5999999999999996</v>
      </c>
      <c r="I1195">
        <v>1.0999999999999999E-2</v>
      </c>
      <c r="J1195">
        <v>0</v>
      </c>
      <c r="K1195">
        <v>0</v>
      </c>
      <c r="L1195">
        <v>4.6109999999999998</v>
      </c>
      <c r="M1195">
        <v>1.0999999999999999E-2</v>
      </c>
    </row>
    <row r="1196" spans="1:13" x14ac:dyDescent="0.25">
      <c r="A1196" t="s">
        <v>191</v>
      </c>
      <c r="B1196" t="s">
        <v>114</v>
      </c>
      <c r="C1196">
        <v>0</v>
      </c>
      <c r="D1196">
        <v>0</v>
      </c>
      <c r="E1196">
        <v>18.100000000000001</v>
      </c>
      <c r="F1196">
        <v>0</v>
      </c>
      <c r="G1196">
        <v>0</v>
      </c>
      <c r="H1196">
        <v>18.100000000000001</v>
      </c>
      <c r="I1196">
        <v>2.5550000000000002</v>
      </c>
      <c r="J1196">
        <v>0</v>
      </c>
      <c r="K1196">
        <v>0</v>
      </c>
      <c r="L1196">
        <v>20.655000000000001</v>
      </c>
      <c r="M1196">
        <v>2.5550000000000002</v>
      </c>
    </row>
    <row r="1197" spans="1:13" x14ac:dyDescent="0.25">
      <c r="A1197" t="s">
        <v>191</v>
      </c>
      <c r="B1197" t="s">
        <v>107</v>
      </c>
      <c r="C1197">
        <v>6.1589999999999998</v>
      </c>
      <c r="D1197">
        <v>0</v>
      </c>
      <c r="E1197">
        <v>1.9</v>
      </c>
      <c r="F1197">
        <v>0</v>
      </c>
      <c r="G1197">
        <v>0</v>
      </c>
      <c r="H1197">
        <v>8.0589999999999993</v>
      </c>
      <c r="I1197">
        <v>2.3959999999999999</v>
      </c>
      <c r="J1197">
        <v>0</v>
      </c>
      <c r="K1197">
        <v>0</v>
      </c>
      <c r="L1197">
        <v>10.455</v>
      </c>
      <c r="M1197">
        <v>2.3959999999999999</v>
      </c>
    </row>
    <row r="1198" spans="1:13" x14ac:dyDescent="0.25">
      <c r="A1198" t="s">
        <v>340</v>
      </c>
      <c r="B1198" t="s">
        <v>123</v>
      </c>
      <c r="C1198">
        <v>91.234999999999999</v>
      </c>
      <c r="D1198">
        <v>0</v>
      </c>
      <c r="E1198">
        <v>0</v>
      </c>
      <c r="F1198">
        <v>0</v>
      </c>
      <c r="G1198">
        <v>0</v>
      </c>
      <c r="H1198">
        <v>91.234999999999999</v>
      </c>
      <c r="I1198">
        <v>4.0439999999999996</v>
      </c>
      <c r="J1198">
        <v>0</v>
      </c>
      <c r="K1198">
        <v>0</v>
      </c>
      <c r="L1198">
        <v>95.278999999999996</v>
      </c>
      <c r="M1198">
        <v>4.0439999999999996</v>
      </c>
    </row>
    <row r="1199" spans="1:13" x14ac:dyDescent="0.25">
      <c r="A1199" t="s">
        <v>340</v>
      </c>
      <c r="B1199" t="s">
        <v>126</v>
      </c>
      <c r="C1199">
        <v>0</v>
      </c>
      <c r="D1199">
        <v>3.7</v>
      </c>
      <c r="E1199">
        <v>0</v>
      </c>
      <c r="F1199">
        <v>0</v>
      </c>
      <c r="G1199">
        <v>0</v>
      </c>
      <c r="H1199">
        <v>3.7</v>
      </c>
      <c r="I1199">
        <v>0</v>
      </c>
      <c r="J1199">
        <v>0</v>
      </c>
      <c r="K1199">
        <v>0</v>
      </c>
      <c r="L1199">
        <v>3.7</v>
      </c>
      <c r="M1199">
        <v>0</v>
      </c>
    </row>
    <row r="1200" spans="1:13" x14ac:dyDescent="0.25">
      <c r="A1200" t="s">
        <v>340</v>
      </c>
      <c r="B1200" t="s">
        <v>125</v>
      </c>
      <c r="C1200">
        <v>0</v>
      </c>
      <c r="D1200">
        <v>0</v>
      </c>
      <c r="E1200">
        <v>2.1</v>
      </c>
      <c r="F1200">
        <v>0</v>
      </c>
      <c r="G1200">
        <v>0</v>
      </c>
      <c r="H1200">
        <v>2.1</v>
      </c>
      <c r="I1200">
        <v>0</v>
      </c>
      <c r="J1200">
        <v>0</v>
      </c>
      <c r="K1200">
        <v>0</v>
      </c>
      <c r="L1200">
        <v>2.1</v>
      </c>
      <c r="M1200">
        <v>0</v>
      </c>
    </row>
    <row r="1201" spans="1:13" x14ac:dyDescent="0.25">
      <c r="A1201" t="s">
        <v>340</v>
      </c>
      <c r="B1201" t="s">
        <v>124</v>
      </c>
      <c r="C1201">
        <v>0</v>
      </c>
      <c r="D1201">
        <v>0</v>
      </c>
      <c r="E1201">
        <v>0</v>
      </c>
      <c r="F1201">
        <v>0.73699999999999999</v>
      </c>
      <c r="G1201">
        <v>0</v>
      </c>
      <c r="H1201">
        <v>0.73699999999999999</v>
      </c>
      <c r="I1201">
        <v>0</v>
      </c>
      <c r="J1201">
        <v>0</v>
      </c>
      <c r="K1201">
        <v>0</v>
      </c>
      <c r="L1201">
        <v>0.73699999999999999</v>
      </c>
      <c r="M1201">
        <v>0</v>
      </c>
    </row>
    <row r="1202" spans="1:13" x14ac:dyDescent="0.25">
      <c r="A1202" t="s">
        <v>340</v>
      </c>
      <c r="B1202" t="s">
        <v>96</v>
      </c>
      <c r="C1202">
        <v>468.48</v>
      </c>
      <c r="D1202">
        <v>0</v>
      </c>
      <c r="E1202">
        <v>1082.3</v>
      </c>
      <c r="F1202">
        <v>0</v>
      </c>
      <c r="G1202">
        <v>0</v>
      </c>
      <c r="H1202">
        <v>1550.78</v>
      </c>
      <c r="I1202">
        <v>81.099000000000004</v>
      </c>
      <c r="J1202">
        <v>0</v>
      </c>
      <c r="K1202">
        <v>0</v>
      </c>
      <c r="L1202">
        <v>1631.8789999999999</v>
      </c>
      <c r="M1202">
        <v>81.099000000000004</v>
      </c>
    </row>
    <row r="1203" spans="1:13" x14ac:dyDescent="0.25">
      <c r="A1203" t="s">
        <v>340</v>
      </c>
      <c r="B1203" t="s">
        <v>105</v>
      </c>
      <c r="C1203">
        <v>23.934000000000001</v>
      </c>
      <c r="D1203">
        <v>0</v>
      </c>
      <c r="E1203">
        <v>2.8</v>
      </c>
      <c r="F1203">
        <v>0</v>
      </c>
      <c r="G1203">
        <v>0</v>
      </c>
      <c r="H1203">
        <v>26.734000000000002</v>
      </c>
      <c r="I1203">
        <v>4.0469999999999997</v>
      </c>
      <c r="J1203">
        <v>0</v>
      </c>
      <c r="K1203">
        <v>0</v>
      </c>
      <c r="L1203">
        <v>30.780999999999999</v>
      </c>
      <c r="M1203">
        <v>4.0469999999999997</v>
      </c>
    </row>
    <row r="1204" spans="1:13" x14ac:dyDescent="0.25">
      <c r="A1204" t="s">
        <v>340</v>
      </c>
      <c r="B1204" t="s">
        <v>110</v>
      </c>
      <c r="C1204">
        <v>0</v>
      </c>
      <c r="D1204">
        <v>160.874</v>
      </c>
      <c r="E1204">
        <v>0</v>
      </c>
      <c r="F1204">
        <v>0</v>
      </c>
      <c r="G1204">
        <v>0</v>
      </c>
      <c r="H1204">
        <v>160.874</v>
      </c>
      <c r="I1204">
        <v>0.19400000000000001</v>
      </c>
      <c r="J1204">
        <v>0</v>
      </c>
      <c r="K1204">
        <v>0</v>
      </c>
      <c r="L1204">
        <v>161.06800000000001</v>
      </c>
      <c r="M1204">
        <v>0.19400000000000001</v>
      </c>
    </row>
    <row r="1205" spans="1:13" x14ac:dyDescent="0.25">
      <c r="A1205" t="s">
        <v>340</v>
      </c>
      <c r="B1205" t="s">
        <v>111</v>
      </c>
      <c r="C1205">
        <v>651.97699999999998</v>
      </c>
      <c r="D1205">
        <v>0</v>
      </c>
      <c r="E1205">
        <v>0</v>
      </c>
      <c r="F1205">
        <v>0</v>
      </c>
      <c r="G1205">
        <v>0</v>
      </c>
      <c r="H1205">
        <v>651.97699999999998</v>
      </c>
      <c r="I1205">
        <v>328.84699999999998</v>
      </c>
      <c r="J1205">
        <v>0</v>
      </c>
      <c r="K1205">
        <v>0</v>
      </c>
      <c r="L1205">
        <v>980.82399999999996</v>
      </c>
      <c r="M1205">
        <v>328.84699999999998</v>
      </c>
    </row>
    <row r="1206" spans="1:13" x14ac:dyDescent="0.25">
      <c r="A1206" t="s">
        <v>340</v>
      </c>
      <c r="B1206" t="s">
        <v>106</v>
      </c>
      <c r="C1206">
        <v>849.90499999999997</v>
      </c>
      <c r="D1206">
        <v>0</v>
      </c>
      <c r="E1206">
        <v>41</v>
      </c>
      <c r="F1206">
        <v>0</v>
      </c>
      <c r="G1206">
        <v>0</v>
      </c>
      <c r="H1206">
        <v>890.90499999999997</v>
      </c>
      <c r="I1206">
        <v>6.9660000000000002</v>
      </c>
      <c r="J1206">
        <v>0</v>
      </c>
      <c r="K1206">
        <v>0</v>
      </c>
      <c r="L1206">
        <v>897.87099999999998</v>
      </c>
      <c r="M1206">
        <v>6.9660000000000002</v>
      </c>
    </row>
    <row r="1207" spans="1:13" x14ac:dyDescent="0.25">
      <c r="A1207" t="s">
        <v>340</v>
      </c>
      <c r="B1207" t="s">
        <v>99</v>
      </c>
      <c r="C1207">
        <v>0</v>
      </c>
      <c r="D1207">
        <v>0</v>
      </c>
      <c r="E1207">
        <v>0.1</v>
      </c>
      <c r="F1207">
        <v>0</v>
      </c>
      <c r="G1207">
        <v>0</v>
      </c>
      <c r="H1207">
        <v>0.1</v>
      </c>
      <c r="I1207">
        <v>0</v>
      </c>
      <c r="J1207">
        <v>0</v>
      </c>
      <c r="K1207">
        <v>0</v>
      </c>
      <c r="L1207">
        <v>0.1</v>
      </c>
      <c r="M1207">
        <v>0</v>
      </c>
    </row>
    <row r="1208" spans="1:13" x14ac:dyDescent="0.25">
      <c r="A1208" t="s">
        <v>340</v>
      </c>
      <c r="B1208" t="s">
        <v>108</v>
      </c>
      <c r="C1208">
        <v>2.581</v>
      </c>
      <c r="D1208">
        <v>0.109</v>
      </c>
      <c r="E1208">
        <v>0</v>
      </c>
      <c r="F1208">
        <v>0</v>
      </c>
      <c r="G1208">
        <v>0</v>
      </c>
      <c r="H1208">
        <v>2.69</v>
      </c>
      <c r="I1208">
        <v>0</v>
      </c>
      <c r="J1208">
        <v>0</v>
      </c>
      <c r="K1208">
        <v>0</v>
      </c>
      <c r="L1208">
        <v>2.69</v>
      </c>
      <c r="M1208">
        <v>0</v>
      </c>
    </row>
    <row r="1209" spans="1:13" x14ac:dyDescent="0.25">
      <c r="A1209" t="s">
        <v>340</v>
      </c>
      <c r="B1209" t="s">
        <v>234</v>
      </c>
      <c r="C1209">
        <v>0</v>
      </c>
      <c r="D1209">
        <v>0</v>
      </c>
      <c r="E1209">
        <v>0</v>
      </c>
      <c r="F1209">
        <v>0</v>
      </c>
      <c r="G1209">
        <v>0</v>
      </c>
      <c r="H1209">
        <v>0</v>
      </c>
      <c r="I1209">
        <v>0</v>
      </c>
      <c r="J1209">
        <v>0</v>
      </c>
      <c r="K1209">
        <v>0</v>
      </c>
      <c r="L1209">
        <v>0</v>
      </c>
      <c r="M1209">
        <v>0</v>
      </c>
    </row>
    <row r="1210" spans="1:13" x14ac:dyDescent="0.25">
      <c r="A1210" t="s">
        <v>340</v>
      </c>
      <c r="B1210" t="s">
        <v>115</v>
      </c>
      <c r="C1210">
        <v>29.097000000000001</v>
      </c>
      <c r="D1210">
        <v>0</v>
      </c>
      <c r="E1210">
        <v>0</v>
      </c>
      <c r="F1210">
        <v>0</v>
      </c>
      <c r="G1210">
        <v>0</v>
      </c>
      <c r="H1210">
        <v>29.097000000000001</v>
      </c>
      <c r="I1210">
        <v>6.9000000000000006E-2</v>
      </c>
      <c r="J1210">
        <v>0</v>
      </c>
      <c r="K1210">
        <v>0</v>
      </c>
      <c r="L1210">
        <v>29.166</v>
      </c>
      <c r="M1210">
        <v>6.9000000000000006E-2</v>
      </c>
    </row>
    <row r="1211" spans="1:13" x14ac:dyDescent="0.25">
      <c r="A1211" t="s">
        <v>340</v>
      </c>
      <c r="B1211" t="s">
        <v>117</v>
      </c>
      <c r="C1211">
        <v>3.4020000000000001</v>
      </c>
      <c r="D1211">
        <v>0</v>
      </c>
      <c r="E1211">
        <v>0</v>
      </c>
      <c r="F1211">
        <v>0</v>
      </c>
      <c r="G1211">
        <v>0</v>
      </c>
      <c r="H1211">
        <v>3.4020000000000001</v>
      </c>
      <c r="I1211">
        <v>0</v>
      </c>
      <c r="J1211">
        <v>0</v>
      </c>
      <c r="K1211">
        <v>0</v>
      </c>
      <c r="L1211">
        <v>3.4020000000000001</v>
      </c>
      <c r="M1211">
        <v>0</v>
      </c>
    </row>
    <row r="1212" spans="1:13" x14ac:dyDescent="0.25">
      <c r="A1212" t="s">
        <v>340</v>
      </c>
      <c r="B1212" t="s">
        <v>103</v>
      </c>
      <c r="C1212">
        <v>0</v>
      </c>
      <c r="D1212">
        <v>0</v>
      </c>
      <c r="E1212">
        <v>0</v>
      </c>
      <c r="F1212">
        <v>0</v>
      </c>
      <c r="G1212">
        <v>0</v>
      </c>
      <c r="H1212">
        <v>0</v>
      </c>
      <c r="I1212">
        <v>0</v>
      </c>
      <c r="J1212">
        <v>0</v>
      </c>
      <c r="K1212">
        <v>0</v>
      </c>
      <c r="L1212">
        <v>0</v>
      </c>
      <c r="M1212">
        <v>0</v>
      </c>
    </row>
    <row r="1213" spans="1:13" x14ac:dyDescent="0.25">
      <c r="A1213" t="s">
        <v>340</v>
      </c>
      <c r="B1213" t="s">
        <v>328</v>
      </c>
      <c r="C1213">
        <v>0</v>
      </c>
      <c r="D1213">
        <v>0</v>
      </c>
      <c r="E1213">
        <v>0</v>
      </c>
      <c r="F1213">
        <v>0</v>
      </c>
      <c r="G1213">
        <v>0</v>
      </c>
      <c r="H1213">
        <v>0</v>
      </c>
      <c r="I1213">
        <v>0</v>
      </c>
      <c r="J1213">
        <v>0</v>
      </c>
      <c r="K1213">
        <v>0</v>
      </c>
      <c r="L1213">
        <v>0</v>
      </c>
      <c r="M1213">
        <v>0</v>
      </c>
    </row>
    <row r="1214" spans="1:13" x14ac:dyDescent="0.25">
      <c r="A1214" t="s">
        <v>340</v>
      </c>
      <c r="B1214" t="s">
        <v>104</v>
      </c>
      <c r="C1214">
        <v>0</v>
      </c>
      <c r="D1214">
        <v>0</v>
      </c>
      <c r="E1214">
        <v>38.700000000000003</v>
      </c>
      <c r="F1214">
        <v>0</v>
      </c>
      <c r="G1214">
        <v>0</v>
      </c>
      <c r="H1214">
        <v>38.700000000000003</v>
      </c>
      <c r="I1214">
        <v>2.8000000000000001E-2</v>
      </c>
      <c r="J1214">
        <v>0</v>
      </c>
      <c r="K1214">
        <v>0</v>
      </c>
      <c r="L1214">
        <v>38.728000000000002</v>
      </c>
      <c r="M1214">
        <v>2.8000000000000001E-2</v>
      </c>
    </row>
    <row r="1215" spans="1:13" x14ac:dyDescent="0.25">
      <c r="A1215" t="s">
        <v>340</v>
      </c>
      <c r="B1215" t="s">
        <v>558</v>
      </c>
      <c r="C1215">
        <v>0</v>
      </c>
      <c r="D1215">
        <v>0</v>
      </c>
      <c r="E1215">
        <v>0</v>
      </c>
      <c r="F1215">
        <v>0</v>
      </c>
      <c r="G1215">
        <v>0</v>
      </c>
      <c r="H1215">
        <v>0</v>
      </c>
      <c r="I1215">
        <v>0</v>
      </c>
      <c r="J1215">
        <v>0</v>
      </c>
      <c r="K1215">
        <v>0</v>
      </c>
      <c r="L1215">
        <v>0</v>
      </c>
      <c r="M1215">
        <v>0</v>
      </c>
    </row>
    <row r="1216" spans="1:13" x14ac:dyDescent="0.25">
      <c r="A1216" t="s">
        <v>340</v>
      </c>
      <c r="B1216" t="s">
        <v>97</v>
      </c>
      <c r="C1216">
        <v>0</v>
      </c>
      <c r="D1216">
        <v>0</v>
      </c>
      <c r="E1216">
        <v>32</v>
      </c>
      <c r="F1216">
        <v>0</v>
      </c>
      <c r="G1216">
        <v>0</v>
      </c>
      <c r="H1216">
        <v>32</v>
      </c>
      <c r="I1216">
        <v>0.27</v>
      </c>
      <c r="J1216">
        <v>0</v>
      </c>
      <c r="K1216">
        <v>0</v>
      </c>
      <c r="L1216">
        <v>32.270000000000003</v>
      </c>
      <c r="M1216">
        <v>0.27</v>
      </c>
    </row>
    <row r="1217" spans="1:13" x14ac:dyDescent="0.25">
      <c r="A1217" t="s">
        <v>340</v>
      </c>
      <c r="B1217" t="s">
        <v>109</v>
      </c>
      <c r="C1217">
        <v>2.464</v>
      </c>
      <c r="D1217">
        <v>505.41800000000001</v>
      </c>
      <c r="E1217">
        <v>732.3</v>
      </c>
      <c r="F1217">
        <v>0</v>
      </c>
      <c r="G1217">
        <v>0</v>
      </c>
      <c r="H1217">
        <v>1240.182</v>
      </c>
      <c r="I1217">
        <v>37.994999999999997</v>
      </c>
      <c r="J1217">
        <v>0</v>
      </c>
      <c r="K1217">
        <v>0</v>
      </c>
      <c r="L1217">
        <v>1278.1769999999999</v>
      </c>
      <c r="M1217">
        <v>37.994999999999997</v>
      </c>
    </row>
    <row r="1218" spans="1:13" x14ac:dyDescent="0.25">
      <c r="A1218" t="s">
        <v>340</v>
      </c>
      <c r="B1218" t="s">
        <v>118</v>
      </c>
      <c r="C1218">
        <v>1.181</v>
      </c>
      <c r="D1218">
        <v>0</v>
      </c>
      <c r="E1218">
        <v>0</v>
      </c>
      <c r="F1218">
        <v>0</v>
      </c>
      <c r="G1218">
        <v>0</v>
      </c>
      <c r="H1218">
        <v>1.181</v>
      </c>
      <c r="I1218">
        <v>6.9000000000000006E-2</v>
      </c>
      <c r="J1218">
        <v>0</v>
      </c>
      <c r="K1218">
        <v>0</v>
      </c>
      <c r="L1218">
        <v>1.25</v>
      </c>
      <c r="M1218">
        <v>6.9000000000000006E-2</v>
      </c>
    </row>
    <row r="1219" spans="1:13" x14ac:dyDescent="0.25">
      <c r="A1219" t="s">
        <v>340</v>
      </c>
      <c r="B1219" t="s">
        <v>121</v>
      </c>
      <c r="C1219">
        <v>0</v>
      </c>
      <c r="D1219">
        <v>0</v>
      </c>
      <c r="E1219">
        <v>0</v>
      </c>
      <c r="F1219">
        <v>0</v>
      </c>
      <c r="G1219">
        <v>0</v>
      </c>
      <c r="H1219">
        <v>0</v>
      </c>
      <c r="I1219">
        <v>0</v>
      </c>
      <c r="J1219">
        <v>0</v>
      </c>
      <c r="K1219">
        <v>0</v>
      </c>
      <c r="L1219">
        <v>0</v>
      </c>
      <c r="M1219">
        <v>0</v>
      </c>
    </row>
    <row r="1220" spans="1:13" x14ac:dyDescent="0.25">
      <c r="A1220" t="s">
        <v>340</v>
      </c>
      <c r="B1220" t="s">
        <v>120</v>
      </c>
      <c r="C1220">
        <v>0</v>
      </c>
      <c r="D1220">
        <v>0</v>
      </c>
      <c r="E1220">
        <v>0.4</v>
      </c>
      <c r="F1220">
        <v>0</v>
      </c>
      <c r="G1220">
        <v>0</v>
      </c>
      <c r="H1220">
        <v>0.4</v>
      </c>
      <c r="I1220">
        <v>0</v>
      </c>
      <c r="J1220">
        <v>0</v>
      </c>
      <c r="K1220">
        <v>0</v>
      </c>
      <c r="L1220">
        <v>0.4</v>
      </c>
      <c r="M1220">
        <v>0</v>
      </c>
    </row>
    <row r="1221" spans="1:13" x14ac:dyDescent="0.25">
      <c r="A1221" t="s">
        <v>340</v>
      </c>
      <c r="B1221" t="s">
        <v>119</v>
      </c>
      <c r="C1221">
        <v>0</v>
      </c>
      <c r="D1221">
        <v>0</v>
      </c>
      <c r="E1221">
        <v>0</v>
      </c>
      <c r="F1221">
        <v>0</v>
      </c>
      <c r="G1221">
        <v>0</v>
      </c>
      <c r="H1221">
        <v>0</v>
      </c>
      <c r="I1221">
        <v>0</v>
      </c>
      <c r="J1221">
        <v>0</v>
      </c>
      <c r="K1221">
        <v>0</v>
      </c>
      <c r="L1221">
        <v>0</v>
      </c>
      <c r="M1221">
        <v>0</v>
      </c>
    </row>
    <row r="1222" spans="1:13" x14ac:dyDescent="0.25">
      <c r="A1222" t="s">
        <v>340</v>
      </c>
      <c r="B1222" t="s">
        <v>116</v>
      </c>
      <c r="C1222">
        <v>0</v>
      </c>
      <c r="D1222">
        <v>0</v>
      </c>
      <c r="E1222">
        <v>0</v>
      </c>
      <c r="F1222">
        <v>0</v>
      </c>
      <c r="G1222">
        <v>0</v>
      </c>
      <c r="H1222">
        <v>0</v>
      </c>
      <c r="I1222">
        <v>15.84</v>
      </c>
      <c r="J1222">
        <v>0</v>
      </c>
      <c r="K1222">
        <v>0</v>
      </c>
      <c r="L1222">
        <v>15.84</v>
      </c>
      <c r="M1222">
        <v>15.84</v>
      </c>
    </row>
    <row r="1223" spans="1:13" x14ac:dyDescent="0.25">
      <c r="A1223" t="s">
        <v>340</v>
      </c>
      <c r="B1223" t="s">
        <v>113</v>
      </c>
      <c r="C1223">
        <v>94.563999999999993</v>
      </c>
      <c r="D1223">
        <v>0</v>
      </c>
      <c r="E1223">
        <v>0.2</v>
      </c>
      <c r="F1223">
        <v>0</v>
      </c>
      <c r="G1223">
        <v>0</v>
      </c>
      <c r="H1223">
        <v>94.763999999999996</v>
      </c>
      <c r="I1223">
        <v>0</v>
      </c>
      <c r="J1223">
        <v>0</v>
      </c>
      <c r="K1223">
        <v>0</v>
      </c>
      <c r="L1223">
        <v>94.763999999999996</v>
      </c>
      <c r="M1223">
        <v>0</v>
      </c>
    </row>
    <row r="1224" spans="1:13" x14ac:dyDescent="0.25">
      <c r="A1224" t="s">
        <v>340</v>
      </c>
      <c r="B1224" t="s">
        <v>102</v>
      </c>
      <c r="C1224">
        <v>0</v>
      </c>
      <c r="D1224">
        <v>0</v>
      </c>
      <c r="E1224">
        <v>4.8999999999999995</v>
      </c>
      <c r="F1224">
        <v>0</v>
      </c>
      <c r="G1224">
        <v>0</v>
      </c>
      <c r="H1224">
        <v>4.8999999999999995</v>
      </c>
      <c r="I1224">
        <v>14.962999999999999</v>
      </c>
      <c r="J1224">
        <v>0</v>
      </c>
      <c r="K1224">
        <v>0</v>
      </c>
      <c r="L1224">
        <v>19.863</v>
      </c>
      <c r="M1224">
        <v>14.962999999999999</v>
      </c>
    </row>
    <row r="1225" spans="1:13" x14ac:dyDescent="0.25">
      <c r="A1225" t="s">
        <v>340</v>
      </c>
      <c r="B1225" t="s">
        <v>101</v>
      </c>
      <c r="C1225">
        <v>0</v>
      </c>
      <c r="D1225">
        <v>0</v>
      </c>
      <c r="E1225">
        <v>5.4</v>
      </c>
      <c r="F1225">
        <v>0</v>
      </c>
      <c r="G1225">
        <v>0</v>
      </c>
      <c r="H1225">
        <v>5.4</v>
      </c>
      <c r="I1225">
        <v>0</v>
      </c>
      <c r="J1225">
        <v>0</v>
      </c>
      <c r="K1225">
        <v>0</v>
      </c>
      <c r="L1225">
        <v>5.4</v>
      </c>
      <c r="M1225">
        <v>0</v>
      </c>
    </row>
    <row r="1226" spans="1:13" x14ac:dyDescent="0.25">
      <c r="A1226" t="s">
        <v>340</v>
      </c>
      <c r="B1226" t="s">
        <v>95</v>
      </c>
      <c r="C1226">
        <v>0.35199999999999998</v>
      </c>
      <c r="D1226">
        <v>0</v>
      </c>
      <c r="E1226">
        <v>628.70000000000005</v>
      </c>
      <c r="F1226">
        <v>0</v>
      </c>
      <c r="G1226">
        <v>0</v>
      </c>
      <c r="H1226">
        <v>629.05200000000002</v>
      </c>
      <c r="I1226">
        <v>40.314</v>
      </c>
      <c r="J1226">
        <v>0</v>
      </c>
      <c r="K1226">
        <v>0</v>
      </c>
      <c r="L1226">
        <v>669.36599999999999</v>
      </c>
      <c r="M1226">
        <v>40.314</v>
      </c>
    </row>
    <row r="1227" spans="1:13" x14ac:dyDescent="0.25">
      <c r="A1227" t="s">
        <v>340</v>
      </c>
      <c r="B1227" s="17" t="s">
        <v>98</v>
      </c>
      <c r="C1227">
        <v>0</v>
      </c>
      <c r="D1227">
        <v>0</v>
      </c>
      <c r="E1227">
        <v>70.3</v>
      </c>
      <c r="F1227">
        <v>0</v>
      </c>
      <c r="G1227">
        <v>0</v>
      </c>
      <c r="H1227">
        <v>70.3</v>
      </c>
      <c r="I1227">
        <v>3.9E-2</v>
      </c>
      <c r="J1227">
        <v>0</v>
      </c>
      <c r="K1227">
        <v>0</v>
      </c>
      <c r="L1227">
        <v>70.338999999999999</v>
      </c>
      <c r="M1227">
        <v>3.9E-2</v>
      </c>
    </row>
    <row r="1228" spans="1:13" x14ac:dyDescent="0.25">
      <c r="A1228" t="s">
        <v>340</v>
      </c>
      <c r="B1228" s="17" t="s">
        <v>112</v>
      </c>
      <c r="C1228">
        <v>17.481000000000002</v>
      </c>
      <c r="D1228">
        <v>0</v>
      </c>
      <c r="E1228">
        <v>0.1</v>
      </c>
      <c r="F1228">
        <v>9.6000000000000002E-2</v>
      </c>
      <c r="G1228">
        <v>0</v>
      </c>
      <c r="H1228">
        <v>17.677000000000003</v>
      </c>
      <c r="I1228">
        <v>0.23400000000000001</v>
      </c>
      <c r="J1228">
        <v>0</v>
      </c>
      <c r="K1228">
        <v>0</v>
      </c>
      <c r="L1228">
        <v>17.911000000000001</v>
      </c>
      <c r="M1228">
        <v>0.23400000000000001</v>
      </c>
    </row>
    <row r="1229" spans="1:13" x14ac:dyDescent="0.25">
      <c r="A1229" t="s">
        <v>340</v>
      </c>
      <c r="B1229" s="17" t="s">
        <v>184</v>
      </c>
      <c r="C1229">
        <v>98.82</v>
      </c>
      <c r="D1229">
        <v>0</v>
      </c>
      <c r="E1229">
        <v>0</v>
      </c>
      <c r="F1229">
        <v>0</v>
      </c>
      <c r="G1229">
        <v>0</v>
      </c>
      <c r="H1229">
        <v>98.82</v>
      </c>
      <c r="I1229">
        <v>0</v>
      </c>
      <c r="J1229">
        <v>0</v>
      </c>
      <c r="K1229">
        <v>0</v>
      </c>
      <c r="L1229">
        <v>98.82</v>
      </c>
      <c r="M1229">
        <v>0</v>
      </c>
    </row>
    <row r="1230" spans="1:13" x14ac:dyDescent="0.25">
      <c r="A1230" t="s">
        <v>340</v>
      </c>
      <c r="B1230" s="17" t="s">
        <v>129</v>
      </c>
      <c r="C1230">
        <v>0</v>
      </c>
      <c r="D1230">
        <v>0</v>
      </c>
      <c r="E1230">
        <v>0.30000000000000004</v>
      </c>
      <c r="F1230">
        <v>0</v>
      </c>
      <c r="G1230">
        <v>0</v>
      </c>
      <c r="H1230">
        <v>0.30000000000000004</v>
      </c>
      <c r="I1230">
        <v>0</v>
      </c>
      <c r="J1230">
        <v>0</v>
      </c>
      <c r="K1230">
        <v>0</v>
      </c>
      <c r="L1230">
        <v>0.3</v>
      </c>
      <c r="M1230">
        <v>0</v>
      </c>
    </row>
    <row r="1231" spans="1:13" x14ac:dyDescent="0.25">
      <c r="A1231" t="s">
        <v>340</v>
      </c>
      <c r="B1231" t="s">
        <v>155</v>
      </c>
      <c r="C1231">
        <v>0</v>
      </c>
      <c r="D1231">
        <v>0</v>
      </c>
      <c r="E1231">
        <v>0</v>
      </c>
      <c r="F1231">
        <v>6.2</v>
      </c>
      <c r="G1231">
        <v>0</v>
      </c>
      <c r="H1231">
        <v>6.2</v>
      </c>
      <c r="I1231">
        <v>0</v>
      </c>
      <c r="J1231">
        <v>0</v>
      </c>
      <c r="K1231">
        <v>0</v>
      </c>
      <c r="L1231">
        <v>6.2</v>
      </c>
      <c r="M1231">
        <v>0</v>
      </c>
    </row>
    <row r="1232" spans="1:13" x14ac:dyDescent="0.25">
      <c r="A1232" t="s">
        <v>340</v>
      </c>
      <c r="B1232" t="s">
        <v>100</v>
      </c>
      <c r="C1232">
        <v>0.11700000000000001</v>
      </c>
      <c r="D1232">
        <v>0</v>
      </c>
      <c r="E1232">
        <v>32.300000000000004</v>
      </c>
      <c r="F1232">
        <v>0</v>
      </c>
      <c r="G1232">
        <v>0</v>
      </c>
      <c r="H1232">
        <v>32.417000000000002</v>
      </c>
      <c r="I1232">
        <v>0</v>
      </c>
      <c r="J1232">
        <v>0</v>
      </c>
      <c r="K1232">
        <v>0</v>
      </c>
      <c r="L1232">
        <v>32.417000000000002</v>
      </c>
      <c r="M1232">
        <v>0</v>
      </c>
    </row>
    <row r="1233" spans="1:13" x14ac:dyDescent="0.25">
      <c r="A1233" t="s">
        <v>340</v>
      </c>
      <c r="B1233" t="s">
        <v>114</v>
      </c>
      <c r="C1233">
        <v>444.31099999999998</v>
      </c>
      <c r="D1233">
        <v>0</v>
      </c>
      <c r="E1233">
        <v>313.70000000000005</v>
      </c>
      <c r="F1233">
        <v>44.631</v>
      </c>
      <c r="G1233">
        <v>0</v>
      </c>
      <c r="H1233">
        <v>802.64199999999994</v>
      </c>
      <c r="I1233">
        <v>8.2349999999999994</v>
      </c>
      <c r="J1233">
        <v>0</v>
      </c>
      <c r="K1233">
        <v>0</v>
      </c>
      <c r="L1233">
        <v>810.87699999999995</v>
      </c>
      <c r="M1233">
        <v>8.2349999999999994</v>
      </c>
    </row>
    <row r="1234" spans="1:13" x14ac:dyDescent="0.25">
      <c r="A1234" t="s">
        <v>340</v>
      </c>
      <c r="B1234" t="s">
        <v>107</v>
      </c>
      <c r="C1234">
        <v>265.97699999999998</v>
      </c>
      <c r="D1234">
        <v>0</v>
      </c>
      <c r="E1234">
        <v>0.7</v>
      </c>
      <c r="F1234">
        <v>0</v>
      </c>
      <c r="G1234">
        <v>0</v>
      </c>
      <c r="H1234">
        <v>266.67699999999996</v>
      </c>
      <c r="I1234">
        <v>88.947999999999993</v>
      </c>
      <c r="J1234">
        <v>0</v>
      </c>
      <c r="K1234">
        <v>0</v>
      </c>
      <c r="L1234">
        <v>355.625</v>
      </c>
      <c r="M1234">
        <v>88.947999999999993</v>
      </c>
    </row>
    <row r="1235" spans="1:13" x14ac:dyDescent="0.25">
      <c r="A1235" t="s">
        <v>196</v>
      </c>
      <c r="B1235" t="s">
        <v>123</v>
      </c>
      <c r="C1235">
        <v>0</v>
      </c>
      <c r="D1235">
        <v>0</v>
      </c>
      <c r="E1235">
        <v>0</v>
      </c>
      <c r="F1235">
        <v>0</v>
      </c>
      <c r="G1235">
        <v>0</v>
      </c>
      <c r="H1235">
        <v>0</v>
      </c>
      <c r="I1235">
        <v>0.33500000000000002</v>
      </c>
      <c r="J1235">
        <v>0</v>
      </c>
      <c r="K1235">
        <v>0</v>
      </c>
      <c r="L1235">
        <v>0.33500000000000002</v>
      </c>
      <c r="M1235">
        <v>0.33500000000000002</v>
      </c>
    </row>
    <row r="1236" spans="1:13" x14ac:dyDescent="0.25">
      <c r="A1236" t="s">
        <v>196</v>
      </c>
      <c r="B1236" t="s">
        <v>126</v>
      </c>
      <c r="C1236">
        <v>0</v>
      </c>
      <c r="D1236">
        <v>0</v>
      </c>
      <c r="E1236">
        <v>0</v>
      </c>
      <c r="F1236">
        <v>0</v>
      </c>
      <c r="G1236">
        <v>0</v>
      </c>
      <c r="H1236">
        <v>0</v>
      </c>
      <c r="I1236">
        <v>0</v>
      </c>
      <c r="J1236">
        <v>0</v>
      </c>
      <c r="K1236">
        <v>0</v>
      </c>
      <c r="L1236">
        <v>0</v>
      </c>
      <c r="M1236">
        <v>0</v>
      </c>
    </row>
    <row r="1237" spans="1:13" x14ac:dyDescent="0.25">
      <c r="A1237" t="s">
        <v>196</v>
      </c>
      <c r="B1237" t="s">
        <v>125</v>
      </c>
      <c r="C1237">
        <v>0</v>
      </c>
      <c r="D1237">
        <v>0</v>
      </c>
      <c r="E1237">
        <v>0</v>
      </c>
      <c r="F1237">
        <v>0</v>
      </c>
      <c r="G1237">
        <v>0</v>
      </c>
      <c r="H1237">
        <v>0</v>
      </c>
      <c r="I1237">
        <v>0</v>
      </c>
      <c r="J1237">
        <v>0</v>
      </c>
      <c r="K1237">
        <v>0</v>
      </c>
      <c r="L1237">
        <v>0</v>
      </c>
      <c r="M1237">
        <v>0</v>
      </c>
    </row>
    <row r="1238" spans="1:13" x14ac:dyDescent="0.25">
      <c r="A1238" t="s">
        <v>196</v>
      </c>
      <c r="B1238" t="s">
        <v>124</v>
      </c>
      <c r="C1238">
        <v>0</v>
      </c>
      <c r="D1238">
        <v>0</v>
      </c>
      <c r="E1238">
        <v>0</v>
      </c>
      <c r="F1238">
        <v>0</v>
      </c>
      <c r="G1238">
        <v>0</v>
      </c>
      <c r="H1238">
        <v>0</v>
      </c>
      <c r="I1238">
        <v>0</v>
      </c>
      <c r="J1238">
        <v>0</v>
      </c>
      <c r="K1238">
        <v>0</v>
      </c>
      <c r="L1238">
        <v>0</v>
      </c>
      <c r="M1238">
        <v>0</v>
      </c>
    </row>
    <row r="1239" spans="1:13" x14ac:dyDescent="0.25">
      <c r="A1239" t="s">
        <v>196</v>
      </c>
      <c r="B1239" t="s">
        <v>96</v>
      </c>
      <c r="C1239">
        <v>0</v>
      </c>
      <c r="D1239">
        <v>0</v>
      </c>
      <c r="E1239">
        <v>0.1</v>
      </c>
      <c r="F1239">
        <v>0</v>
      </c>
      <c r="G1239">
        <v>0</v>
      </c>
      <c r="H1239">
        <v>0.1</v>
      </c>
      <c r="I1239">
        <v>0</v>
      </c>
      <c r="J1239">
        <v>0</v>
      </c>
      <c r="K1239">
        <v>0</v>
      </c>
      <c r="L1239">
        <v>0.1</v>
      </c>
      <c r="M1239">
        <v>0</v>
      </c>
    </row>
    <row r="1240" spans="1:13" x14ac:dyDescent="0.25">
      <c r="A1240" t="s">
        <v>196</v>
      </c>
      <c r="B1240" t="s">
        <v>105</v>
      </c>
      <c r="C1240">
        <v>5.4530000000000003</v>
      </c>
      <c r="D1240">
        <v>0</v>
      </c>
      <c r="E1240">
        <v>0</v>
      </c>
      <c r="F1240">
        <v>0</v>
      </c>
      <c r="G1240">
        <v>0</v>
      </c>
      <c r="H1240">
        <v>5.4530000000000003</v>
      </c>
      <c r="I1240">
        <v>0</v>
      </c>
      <c r="J1240">
        <v>0</v>
      </c>
      <c r="K1240">
        <v>0</v>
      </c>
      <c r="L1240">
        <v>5.4530000000000003</v>
      </c>
      <c r="M1240">
        <v>0</v>
      </c>
    </row>
    <row r="1241" spans="1:13" x14ac:dyDescent="0.25">
      <c r="A1241" t="s">
        <v>196</v>
      </c>
      <c r="B1241" t="s">
        <v>110</v>
      </c>
      <c r="C1241">
        <v>0.104</v>
      </c>
      <c r="D1241">
        <v>1059.502</v>
      </c>
      <c r="E1241">
        <v>0</v>
      </c>
      <c r="F1241">
        <v>0</v>
      </c>
      <c r="G1241">
        <v>0</v>
      </c>
      <c r="H1241">
        <v>1059.606</v>
      </c>
      <c r="I1241">
        <v>92.587999999999994</v>
      </c>
      <c r="J1241">
        <v>0</v>
      </c>
      <c r="K1241">
        <v>0</v>
      </c>
      <c r="L1241">
        <v>1152.194</v>
      </c>
      <c r="M1241">
        <v>92.587999999999994</v>
      </c>
    </row>
    <row r="1242" spans="1:13" x14ac:dyDescent="0.25">
      <c r="A1242" t="s">
        <v>196</v>
      </c>
      <c r="B1242" t="s">
        <v>111</v>
      </c>
      <c r="C1242">
        <v>6.9340000000000002</v>
      </c>
      <c r="D1242">
        <v>0</v>
      </c>
      <c r="E1242">
        <v>0</v>
      </c>
      <c r="F1242">
        <v>0</v>
      </c>
      <c r="G1242">
        <v>0</v>
      </c>
      <c r="H1242">
        <v>6.9340000000000002</v>
      </c>
      <c r="I1242">
        <v>4.4000000000000004</v>
      </c>
      <c r="J1242">
        <v>0</v>
      </c>
      <c r="K1242">
        <v>0</v>
      </c>
      <c r="L1242">
        <v>11.334</v>
      </c>
      <c r="M1242">
        <v>4.4000000000000004</v>
      </c>
    </row>
    <row r="1243" spans="1:13" x14ac:dyDescent="0.25">
      <c r="A1243" t="s">
        <v>196</v>
      </c>
      <c r="B1243" t="s">
        <v>106</v>
      </c>
      <c r="C1243">
        <v>11.691000000000001</v>
      </c>
      <c r="D1243">
        <v>0</v>
      </c>
      <c r="E1243">
        <v>0</v>
      </c>
      <c r="F1243">
        <v>0</v>
      </c>
      <c r="G1243">
        <v>0</v>
      </c>
      <c r="H1243">
        <v>11.691000000000001</v>
      </c>
      <c r="I1243">
        <v>0</v>
      </c>
      <c r="J1243">
        <v>0</v>
      </c>
      <c r="K1243">
        <v>0</v>
      </c>
      <c r="L1243">
        <v>11.691000000000001</v>
      </c>
      <c r="M1243">
        <v>0</v>
      </c>
    </row>
    <row r="1244" spans="1:13" x14ac:dyDescent="0.25">
      <c r="A1244" t="s">
        <v>196</v>
      </c>
      <c r="B1244" t="s">
        <v>99</v>
      </c>
      <c r="C1244">
        <v>0</v>
      </c>
      <c r="D1244">
        <v>0</v>
      </c>
      <c r="E1244">
        <v>0</v>
      </c>
      <c r="F1244">
        <v>0</v>
      </c>
      <c r="G1244">
        <v>0</v>
      </c>
      <c r="H1244">
        <v>0</v>
      </c>
      <c r="I1244">
        <v>0</v>
      </c>
      <c r="J1244">
        <v>0</v>
      </c>
      <c r="K1244">
        <v>0</v>
      </c>
      <c r="L1244">
        <v>0</v>
      </c>
      <c r="M1244">
        <v>0</v>
      </c>
    </row>
    <row r="1245" spans="1:13" x14ac:dyDescent="0.25">
      <c r="A1245" t="s">
        <v>196</v>
      </c>
      <c r="B1245" t="s">
        <v>108</v>
      </c>
      <c r="C1245">
        <v>4.6970000000000001</v>
      </c>
      <c r="D1245">
        <v>0.03</v>
      </c>
      <c r="E1245">
        <v>0</v>
      </c>
      <c r="F1245">
        <v>0</v>
      </c>
      <c r="G1245">
        <v>0</v>
      </c>
      <c r="H1245">
        <v>4.7270000000000003</v>
      </c>
      <c r="I1245">
        <v>0</v>
      </c>
      <c r="J1245">
        <v>0</v>
      </c>
      <c r="K1245">
        <v>0</v>
      </c>
      <c r="L1245">
        <v>4.7270000000000003</v>
      </c>
      <c r="M1245">
        <v>0</v>
      </c>
    </row>
    <row r="1246" spans="1:13" x14ac:dyDescent="0.25">
      <c r="A1246" t="s">
        <v>196</v>
      </c>
      <c r="B1246" t="s">
        <v>234</v>
      </c>
      <c r="C1246">
        <v>0</v>
      </c>
      <c r="D1246">
        <v>0</v>
      </c>
      <c r="E1246">
        <v>0</v>
      </c>
      <c r="F1246">
        <v>0</v>
      </c>
      <c r="G1246">
        <v>0</v>
      </c>
      <c r="H1246">
        <v>0</v>
      </c>
      <c r="I1246">
        <v>0</v>
      </c>
      <c r="J1246">
        <v>0</v>
      </c>
      <c r="K1246">
        <v>0</v>
      </c>
      <c r="L1246">
        <v>0</v>
      </c>
      <c r="M1246">
        <v>0</v>
      </c>
    </row>
    <row r="1247" spans="1:13" x14ac:dyDescent="0.25">
      <c r="A1247" t="s">
        <v>196</v>
      </c>
      <c r="B1247" t="s">
        <v>115</v>
      </c>
      <c r="C1247">
        <v>445.36700000000002</v>
      </c>
      <c r="D1247">
        <v>0</v>
      </c>
      <c r="E1247">
        <v>950.7</v>
      </c>
      <c r="F1247">
        <v>0</v>
      </c>
      <c r="G1247">
        <v>0</v>
      </c>
      <c r="H1247">
        <v>1396.067</v>
      </c>
      <c r="I1247">
        <v>4.0000000000000001E-3</v>
      </c>
      <c r="J1247">
        <v>0</v>
      </c>
      <c r="K1247">
        <v>0</v>
      </c>
      <c r="L1247">
        <v>1396.0709999999999</v>
      </c>
      <c r="M1247">
        <v>4.0000000000000001E-3</v>
      </c>
    </row>
    <row r="1248" spans="1:13" x14ac:dyDescent="0.25">
      <c r="A1248" t="s">
        <v>196</v>
      </c>
      <c r="B1248" t="s">
        <v>117</v>
      </c>
      <c r="C1248">
        <v>0</v>
      </c>
      <c r="D1248">
        <v>0</v>
      </c>
      <c r="E1248">
        <v>0</v>
      </c>
      <c r="F1248">
        <v>0</v>
      </c>
      <c r="G1248">
        <v>0</v>
      </c>
      <c r="H1248">
        <v>0</v>
      </c>
      <c r="I1248">
        <v>0</v>
      </c>
      <c r="J1248">
        <v>0</v>
      </c>
      <c r="K1248">
        <v>0</v>
      </c>
      <c r="L1248">
        <v>0</v>
      </c>
      <c r="M1248">
        <v>0</v>
      </c>
    </row>
    <row r="1249" spans="1:13" x14ac:dyDescent="0.25">
      <c r="A1249" t="s">
        <v>196</v>
      </c>
      <c r="B1249" t="s">
        <v>103</v>
      </c>
      <c r="C1249">
        <v>0</v>
      </c>
      <c r="D1249">
        <v>0</v>
      </c>
      <c r="E1249">
        <v>533.29999999999995</v>
      </c>
      <c r="F1249">
        <v>0</v>
      </c>
      <c r="G1249">
        <v>0</v>
      </c>
      <c r="H1249">
        <v>533.29999999999995</v>
      </c>
      <c r="I1249">
        <v>0</v>
      </c>
      <c r="J1249">
        <v>0</v>
      </c>
      <c r="K1249">
        <v>0</v>
      </c>
      <c r="L1249">
        <v>533.29999999999995</v>
      </c>
      <c r="M1249">
        <v>0</v>
      </c>
    </row>
    <row r="1250" spans="1:13" x14ac:dyDescent="0.25">
      <c r="A1250" t="s">
        <v>196</v>
      </c>
      <c r="B1250" t="s">
        <v>328</v>
      </c>
      <c r="C1250">
        <v>0</v>
      </c>
      <c r="D1250">
        <v>0</v>
      </c>
      <c r="E1250">
        <v>0</v>
      </c>
      <c r="F1250">
        <v>0</v>
      </c>
      <c r="G1250">
        <v>0</v>
      </c>
      <c r="H1250">
        <v>0</v>
      </c>
      <c r="I1250">
        <v>0</v>
      </c>
      <c r="J1250">
        <v>0</v>
      </c>
      <c r="K1250">
        <v>0</v>
      </c>
      <c r="L1250">
        <v>0</v>
      </c>
      <c r="M1250">
        <v>0</v>
      </c>
    </row>
    <row r="1251" spans="1:13" x14ac:dyDescent="0.25">
      <c r="A1251" t="s">
        <v>196</v>
      </c>
      <c r="B1251" t="s">
        <v>104</v>
      </c>
      <c r="C1251">
        <v>0</v>
      </c>
      <c r="D1251">
        <v>0</v>
      </c>
      <c r="E1251">
        <v>71.300000000000011</v>
      </c>
      <c r="F1251">
        <v>0</v>
      </c>
      <c r="G1251">
        <v>0</v>
      </c>
      <c r="H1251">
        <v>71.300000000000011</v>
      </c>
      <c r="I1251">
        <v>4.1000000000000002E-2</v>
      </c>
      <c r="J1251">
        <v>0</v>
      </c>
      <c r="K1251">
        <v>0</v>
      </c>
      <c r="L1251">
        <v>71.340999999999994</v>
      </c>
      <c r="M1251">
        <v>4.1000000000000002E-2</v>
      </c>
    </row>
    <row r="1252" spans="1:13" x14ac:dyDescent="0.25">
      <c r="A1252" t="s">
        <v>196</v>
      </c>
      <c r="B1252" t="s">
        <v>558</v>
      </c>
      <c r="C1252">
        <v>0</v>
      </c>
      <c r="D1252">
        <v>0</v>
      </c>
      <c r="E1252">
        <v>0</v>
      </c>
      <c r="F1252">
        <v>0</v>
      </c>
      <c r="G1252">
        <v>0</v>
      </c>
      <c r="H1252">
        <v>0</v>
      </c>
      <c r="I1252">
        <v>0</v>
      </c>
      <c r="J1252">
        <v>0</v>
      </c>
      <c r="K1252">
        <v>0</v>
      </c>
      <c r="L1252">
        <v>0</v>
      </c>
      <c r="M1252">
        <v>0</v>
      </c>
    </row>
    <row r="1253" spans="1:13" x14ac:dyDescent="0.25">
      <c r="A1253" t="s">
        <v>196</v>
      </c>
      <c r="B1253" t="s">
        <v>97</v>
      </c>
      <c r="C1253">
        <v>0</v>
      </c>
      <c r="D1253">
        <v>0</v>
      </c>
      <c r="E1253">
        <v>0.1</v>
      </c>
      <c r="F1253">
        <v>0</v>
      </c>
      <c r="G1253">
        <v>0</v>
      </c>
      <c r="H1253">
        <v>0.1</v>
      </c>
      <c r="I1253">
        <v>0</v>
      </c>
      <c r="J1253">
        <v>0</v>
      </c>
      <c r="K1253">
        <v>0</v>
      </c>
      <c r="L1253">
        <v>0.1</v>
      </c>
      <c r="M1253">
        <v>0</v>
      </c>
    </row>
    <row r="1254" spans="1:13" x14ac:dyDescent="0.25">
      <c r="A1254" t="s">
        <v>196</v>
      </c>
      <c r="B1254" t="s">
        <v>109</v>
      </c>
      <c r="C1254">
        <v>0</v>
      </c>
      <c r="D1254">
        <v>201.96799999999999</v>
      </c>
      <c r="E1254">
        <v>0.4</v>
      </c>
      <c r="F1254">
        <v>0</v>
      </c>
      <c r="G1254">
        <v>0</v>
      </c>
      <c r="H1254">
        <v>202.36799999999999</v>
      </c>
      <c r="I1254">
        <v>33.884</v>
      </c>
      <c r="J1254">
        <v>0</v>
      </c>
      <c r="K1254">
        <v>0</v>
      </c>
      <c r="L1254">
        <v>236.25200000000001</v>
      </c>
      <c r="M1254">
        <v>33.884</v>
      </c>
    </row>
    <row r="1255" spans="1:13" x14ac:dyDescent="0.25">
      <c r="A1255" t="s">
        <v>196</v>
      </c>
      <c r="B1255" t="s">
        <v>118</v>
      </c>
      <c r="C1255">
        <v>0.85899999999999999</v>
      </c>
      <c r="D1255">
        <v>0</v>
      </c>
      <c r="E1255">
        <v>0</v>
      </c>
      <c r="F1255">
        <v>0</v>
      </c>
      <c r="G1255">
        <v>0</v>
      </c>
      <c r="H1255">
        <v>0.85899999999999999</v>
      </c>
      <c r="I1255">
        <v>0</v>
      </c>
      <c r="J1255">
        <v>0</v>
      </c>
      <c r="K1255">
        <v>0</v>
      </c>
      <c r="L1255">
        <v>0.85899999999999999</v>
      </c>
      <c r="M1255">
        <v>0</v>
      </c>
    </row>
    <row r="1256" spans="1:13" x14ac:dyDescent="0.25">
      <c r="A1256" t="s">
        <v>196</v>
      </c>
      <c r="B1256" t="s">
        <v>121</v>
      </c>
      <c r="C1256">
        <v>0</v>
      </c>
      <c r="D1256">
        <v>0</v>
      </c>
      <c r="E1256">
        <v>0</v>
      </c>
      <c r="F1256">
        <v>0</v>
      </c>
      <c r="G1256">
        <v>0</v>
      </c>
      <c r="H1256">
        <v>0</v>
      </c>
      <c r="I1256">
        <v>0</v>
      </c>
      <c r="J1256">
        <v>0</v>
      </c>
      <c r="K1256">
        <v>0</v>
      </c>
      <c r="L1256">
        <v>0</v>
      </c>
      <c r="M1256">
        <v>0</v>
      </c>
    </row>
    <row r="1257" spans="1:13" x14ac:dyDescent="0.25">
      <c r="A1257" t="s">
        <v>196</v>
      </c>
      <c r="B1257" t="s">
        <v>120</v>
      </c>
      <c r="C1257">
        <v>0</v>
      </c>
      <c r="D1257">
        <v>0</v>
      </c>
      <c r="E1257">
        <v>0</v>
      </c>
      <c r="F1257">
        <v>0</v>
      </c>
      <c r="G1257">
        <v>0</v>
      </c>
      <c r="H1257">
        <v>0</v>
      </c>
      <c r="I1257">
        <v>0</v>
      </c>
      <c r="J1257">
        <v>0</v>
      </c>
      <c r="K1257">
        <v>0</v>
      </c>
      <c r="L1257">
        <v>0</v>
      </c>
      <c r="M1257">
        <v>0</v>
      </c>
    </row>
    <row r="1258" spans="1:13" x14ac:dyDescent="0.25">
      <c r="A1258" t="s">
        <v>196</v>
      </c>
      <c r="B1258" t="s">
        <v>119</v>
      </c>
      <c r="C1258">
        <v>0</v>
      </c>
      <c r="D1258">
        <v>0</v>
      </c>
      <c r="E1258">
        <v>0</v>
      </c>
      <c r="F1258">
        <v>0</v>
      </c>
      <c r="G1258">
        <v>0</v>
      </c>
      <c r="H1258">
        <v>0</v>
      </c>
      <c r="I1258">
        <v>0</v>
      </c>
      <c r="J1258">
        <v>0</v>
      </c>
      <c r="K1258">
        <v>0</v>
      </c>
      <c r="L1258">
        <v>0</v>
      </c>
      <c r="M1258">
        <v>0</v>
      </c>
    </row>
    <row r="1259" spans="1:13" x14ac:dyDescent="0.25">
      <c r="A1259" t="s">
        <v>196</v>
      </c>
      <c r="B1259" t="s">
        <v>116</v>
      </c>
      <c r="C1259">
        <v>1782.0050000000001</v>
      </c>
      <c r="D1259">
        <v>0</v>
      </c>
      <c r="E1259">
        <v>0</v>
      </c>
      <c r="F1259">
        <v>0</v>
      </c>
      <c r="G1259">
        <v>0</v>
      </c>
      <c r="H1259">
        <v>1782.0050000000001</v>
      </c>
      <c r="I1259">
        <v>64.501999999999995</v>
      </c>
      <c r="J1259">
        <v>0</v>
      </c>
      <c r="K1259">
        <v>0</v>
      </c>
      <c r="L1259">
        <v>1846.5070000000001</v>
      </c>
      <c r="M1259">
        <v>64.501999999999995</v>
      </c>
    </row>
    <row r="1260" spans="1:13" x14ac:dyDescent="0.25">
      <c r="A1260" t="s">
        <v>196</v>
      </c>
      <c r="B1260" t="s">
        <v>113</v>
      </c>
      <c r="C1260">
        <v>0.17899999999999999</v>
      </c>
      <c r="D1260">
        <v>0</v>
      </c>
      <c r="E1260">
        <v>0</v>
      </c>
      <c r="F1260">
        <v>0</v>
      </c>
      <c r="G1260">
        <v>0</v>
      </c>
      <c r="H1260">
        <v>0.17899999999999999</v>
      </c>
      <c r="I1260">
        <v>0</v>
      </c>
      <c r="J1260">
        <v>0</v>
      </c>
      <c r="K1260">
        <v>0</v>
      </c>
      <c r="L1260">
        <v>0.17899999999999999</v>
      </c>
      <c r="M1260">
        <v>0</v>
      </c>
    </row>
    <row r="1261" spans="1:13" x14ac:dyDescent="0.25">
      <c r="A1261" t="s">
        <v>196</v>
      </c>
      <c r="B1261" t="s">
        <v>102</v>
      </c>
      <c r="C1261">
        <v>0</v>
      </c>
      <c r="D1261">
        <v>0</v>
      </c>
      <c r="E1261">
        <v>0.2</v>
      </c>
      <c r="F1261">
        <v>0</v>
      </c>
      <c r="G1261">
        <v>0</v>
      </c>
      <c r="H1261">
        <v>0.2</v>
      </c>
      <c r="I1261">
        <v>0</v>
      </c>
      <c r="J1261">
        <v>0</v>
      </c>
      <c r="K1261">
        <v>0</v>
      </c>
      <c r="L1261">
        <v>0.2</v>
      </c>
      <c r="M1261">
        <v>0</v>
      </c>
    </row>
    <row r="1262" spans="1:13" x14ac:dyDescent="0.25">
      <c r="A1262" t="s">
        <v>196</v>
      </c>
      <c r="B1262" s="17" t="s">
        <v>101</v>
      </c>
      <c r="C1262">
        <v>0</v>
      </c>
      <c r="D1262">
        <v>0</v>
      </c>
      <c r="E1262">
        <v>0</v>
      </c>
      <c r="F1262">
        <v>0</v>
      </c>
      <c r="G1262">
        <v>0</v>
      </c>
      <c r="H1262">
        <v>0</v>
      </c>
      <c r="I1262">
        <v>0</v>
      </c>
      <c r="J1262">
        <v>0</v>
      </c>
      <c r="K1262">
        <v>0</v>
      </c>
      <c r="L1262">
        <v>0</v>
      </c>
      <c r="M1262">
        <v>0</v>
      </c>
    </row>
    <row r="1263" spans="1:13" x14ac:dyDescent="0.25">
      <c r="A1263" t="s">
        <v>196</v>
      </c>
      <c r="B1263" s="17" t="s">
        <v>95</v>
      </c>
      <c r="C1263">
        <v>0</v>
      </c>
      <c r="D1263">
        <v>0</v>
      </c>
      <c r="E1263">
        <v>309.90000000000003</v>
      </c>
      <c r="F1263">
        <v>0</v>
      </c>
      <c r="G1263">
        <v>0</v>
      </c>
      <c r="H1263">
        <v>309.90000000000003</v>
      </c>
      <c r="I1263">
        <v>22.247</v>
      </c>
      <c r="J1263">
        <v>0</v>
      </c>
      <c r="K1263">
        <v>0</v>
      </c>
      <c r="L1263">
        <v>332.14699999999999</v>
      </c>
      <c r="M1263">
        <v>22.247</v>
      </c>
    </row>
    <row r="1264" spans="1:13" x14ac:dyDescent="0.25">
      <c r="A1264" t="s">
        <v>196</v>
      </c>
      <c r="B1264" s="17" t="s">
        <v>98</v>
      </c>
      <c r="C1264">
        <v>0</v>
      </c>
      <c r="D1264">
        <v>0</v>
      </c>
      <c r="E1264">
        <v>515.6</v>
      </c>
      <c r="F1264">
        <v>0</v>
      </c>
      <c r="G1264">
        <v>0</v>
      </c>
      <c r="H1264">
        <v>515.6</v>
      </c>
      <c r="I1264">
        <v>22.384</v>
      </c>
      <c r="J1264">
        <v>0</v>
      </c>
      <c r="K1264">
        <v>0</v>
      </c>
      <c r="L1264">
        <v>537.98400000000004</v>
      </c>
      <c r="M1264">
        <v>22.384</v>
      </c>
    </row>
    <row r="1265" spans="1:13" x14ac:dyDescent="0.25">
      <c r="A1265" t="s">
        <v>196</v>
      </c>
      <c r="B1265" s="17" t="s">
        <v>112</v>
      </c>
      <c r="C1265">
        <v>3.319</v>
      </c>
      <c r="D1265">
        <v>0</v>
      </c>
      <c r="E1265">
        <v>0</v>
      </c>
      <c r="F1265">
        <v>0</v>
      </c>
      <c r="G1265">
        <v>0</v>
      </c>
      <c r="H1265">
        <v>3.319</v>
      </c>
      <c r="I1265">
        <v>0.23200000000000001</v>
      </c>
      <c r="J1265">
        <v>0</v>
      </c>
      <c r="K1265">
        <v>0</v>
      </c>
      <c r="L1265">
        <v>3.5510000000000002</v>
      </c>
      <c r="M1265">
        <v>0.23200000000000001</v>
      </c>
    </row>
    <row r="1266" spans="1:13" x14ac:dyDescent="0.25">
      <c r="A1266" t="s">
        <v>196</v>
      </c>
      <c r="B1266" t="s">
        <v>807</v>
      </c>
      <c r="C1266">
        <v>0</v>
      </c>
      <c r="D1266">
        <v>0</v>
      </c>
      <c r="E1266">
        <v>0</v>
      </c>
      <c r="F1266">
        <v>0</v>
      </c>
      <c r="G1266">
        <v>0</v>
      </c>
      <c r="H1266">
        <v>0</v>
      </c>
      <c r="I1266">
        <v>0</v>
      </c>
      <c r="J1266">
        <v>0</v>
      </c>
      <c r="K1266">
        <v>0</v>
      </c>
      <c r="L1266">
        <v>0</v>
      </c>
      <c r="M1266">
        <v>0</v>
      </c>
    </row>
    <row r="1267" spans="1:13" x14ac:dyDescent="0.25">
      <c r="A1267" t="s">
        <v>196</v>
      </c>
      <c r="B1267" t="s">
        <v>100</v>
      </c>
      <c r="C1267">
        <v>0.104</v>
      </c>
      <c r="D1267">
        <v>0</v>
      </c>
      <c r="E1267">
        <v>0.1</v>
      </c>
      <c r="F1267">
        <v>0</v>
      </c>
      <c r="G1267">
        <v>0</v>
      </c>
      <c r="H1267">
        <v>0.20400000000000001</v>
      </c>
      <c r="I1267">
        <v>0</v>
      </c>
      <c r="J1267">
        <v>0</v>
      </c>
      <c r="K1267">
        <v>0</v>
      </c>
      <c r="L1267">
        <v>0.20399999999999999</v>
      </c>
      <c r="M1267">
        <v>0</v>
      </c>
    </row>
    <row r="1268" spans="1:13" x14ac:dyDescent="0.25">
      <c r="A1268" t="s">
        <v>196</v>
      </c>
      <c r="B1268" t="s">
        <v>114</v>
      </c>
      <c r="C1268">
        <v>2.2519999999999998</v>
      </c>
      <c r="D1268">
        <v>0</v>
      </c>
      <c r="E1268">
        <v>1.6</v>
      </c>
      <c r="F1268">
        <v>0.4</v>
      </c>
      <c r="G1268">
        <v>0</v>
      </c>
      <c r="H1268">
        <v>4.2519999999999998</v>
      </c>
      <c r="I1268">
        <v>0</v>
      </c>
      <c r="J1268">
        <v>0</v>
      </c>
      <c r="K1268">
        <v>0</v>
      </c>
      <c r="L1268">
        <v>4.2519999999999998</v>
      </c>
      <c r="M1268">
        <v>0</v>
      </c>
    </row>
    <row r="1269" spans="1:13" x14ac:dyDescent="0.25">
      <c r="A1269" t="s">
        <v>196</v>
      </c>
      <c r="B1269" t="s">
        <v>107</v>
      </c>
      <c r="C1269">
        <v>0.85899999999999999</v>
      </c>
      <c r="D1269">
        <v>0</v>
      </c>
      <c r="E1269">
        <v>0</v>
      </c>
      <c r="F1269">
        <v>0</v>
      </c>
      <c r="G1269">
        <v>0</v>
      </c>
      <c r="H1269">
        <v>0.85899999999999999</v>
      </c>
      <c r="I1269">
        <v>0.98199999999999998</v>
      </c>
      <c r="J1269">
        <v>0</v>
      </c>
      <c r="K1269">
        <v>0</v>
      </c>
      <c r="L1269">
        <v>1.841</v>
      </c>
      <c r="M1269">
        <v>0.98199999999999998</v>
      </c>
    </row>
    <row r="1270" spans="1:13" x14ac:dyDescent="0.25">
      <c r="A1270" t="s">
        <v>198</v>
      </c>
      <c r="B1270" t="s">
        <v>123</v>
      </c>
      <c r="C1270">
        <v>118.54300000000001</v>
      </c>
      <c r="D1270">
        <v>0</v>
      </c>
      <c r="E1270">
        <v>0</v>
      </c>
      <c r="F1270">
        <v>0</v>
      </c>
      <c r="G1270">
        <v>0</v>
      </c>
      <c r="H1270">
        <v>118.54300000000001</v>
      </c>
      <c r="I1270">
        <v>0</v>
      </c>
      <c r="J1270">
        <v>0</v>
      </c>
      <c r="K1270">
        <v>0</v>
      </c>
      <c r="L1270">
        <v>118.54300000000001</v>
      </c>
      <c r="M1270">
        <v>0</v>
      </c>
    </row>
    <row r="1271" spans="1:13" x14ac:dyDescent="0.25">
      <c r="A1271" t="s">
        <v>198</v>
      </c>
      <c r="B1271" t="s">
        <v>126</v>
      </c>
      <c r="C1271">
        <v>0</v>
      </c>
      <c r="D1271">
        <v>0</v>
      </c>
      <c r="E1271">
        <v>0</v>
      </c>
      <c r="F1271">
        <v>0</v>
      </c>
      <c r="G1271">
        <v>0</v>
      </c>
      <c r="H1271">
        <v>0</v>
      </c>
      <c r="I1271">
        <v>0</v>
      </c>
      <c r="J1271">
        <v>0</v>
      </c>
      <c r="K1271">
        <v>0</v>
      </c>
      <c r="L1271">
        <v>0</v>
      </c>
      <c r="M1271">
        <v>0</v>
      </c>
    </row>
    <row r="1272" spans="1:13" x14ac:dyDescent="0.25">
      <c r="A1272" t="s">
        <v>198</v>
      </c>
      <c r="B1272" t="s">
        <v>125</v>
      </c>
      <c r="C1272">
        <v>0</v>
      </c>
      <c r="D1272">
        <v>0</v>
      </c>
      <c r="E1272">
        <v>0</v>
      </c>
      <c r="F1272">
        <v>0</v>
      </c>
      <c r="G1272">
        <v>0</v>
      </c>
      <c r="H1272">
        <v>0</v>
      </c>
      <c r="I1272">
        <v>0</v>
      </c>
      <c r="J1272">
        <v>0</v>
      </c>
      <c r="K1272">
        <v>0</v>
      </c>
      <c r="L1272">
        <v>0</v>
      </c>
      <c r="M1272">
        <v>0</v>
      </c>
    </row>
    <row r="1273" spans="1:13" x14ac:dyDescent="0.25">
      <c r="A1273" t="s">
        <v>198</v>
      </c>
      <c r="B1273" t="s">
        <v>124</v>
      </c>
      <c r="C1273">
        <v>0</v>
      </c>
      <c r="D1273">
        <v>0</v>
      </c>
      <c r="E1273">
        <v>0</v>
      </c>
      <c r="F1273">
        <v>0</v>
      </c>
      <c r="G1273">
        <v>0</v>
      </c>
      <c r="H1273">
        <v>0</v>
      </c>
      <c r="I1273">
        <v>0</v>
      </c>
      <c r="J1273">
        <v>0</v>
      </c>
      <c r="K1273">
        <v>0</v>
      </c>
      <c r="L1273">
        <v>0</v>
      </c>
      <c r="M1273">
        <v>0</v>
      </c>
    </row>
    <row r="1274" spans="1:13" x14ac:dyDescent="0.25">
      <c r="A1274" t="s">
        <v>198</v>
      </c>
      <c r="B1274" t="s">
        <v>96</v>
      </c>
      <c r="C1274">
        <v>0</v>
      </c>
      <c r="D1274">
        <v>0</v>
      </c>
      <c r="E1274">
        <v>0</v>
      </c>
      <c r="F1274">
        <v>0</v>
      </c>
      <c r="G1274">
        <v>0</v>
      </c>
      <c r="H1274">
        <v>0</v>
      </c>
      <c r="I1274">
        <v>0</v>
      </c>
      <c r="J1274">
        <v>0</v>
      </c>
      <c r="K1274">
        <v>0</v>
      </c>
      <c r="L1274">
        <v>0</v>
      </c>
      <c r="M1274">
        <v>0</v>
      </c>
    </row>
    <row r="1275" spans="1:13" x14ac:dyDescent="0.25">
      <c r="A1275" t="s">
        <v>198</v>
      </c>
      <c r="B1275" t="s">
        <v>105</v>
      </c>
      <c r="C1275">
        <v>0.26200000000000001</v>
      </c>
      <c r="D1275">
        <v>0</v>
      </c>
      <c r="E1275">
        <v>0</v>
      </c>
      <c r="F1275">
        <v>0</v>
      </c>
      <c r="G1275">
        <v>0</v>
      </c>
      <c r="H1275">
        <v>0.26200000000000001</v>
      </c>
      <c r="I1275">
        <v>0</v>
      </c>
      <c r="J1275">
        <v>0</v>
      </c>
      <c r="K1275">
        <v>0</v>
      </c>
      <c r="L1275">
        <v>0.26200000000000001</v>
      </c>
      <c r="M1275">
        <v>0</v>
      </c>
    </row>
    <row r="1276" spans="1:13" x14ac:dyDescent="0.25">
      <c r="A1276" t="s">
        <v>198</v>
      </c>
      <c r="B1276" t="s">
        <v>110</v>
      </c>
      <c r="C1276">
        <v>4.0000000000000001E-3</v>
      </c>
      <c r="D1276">
        <v>33.628999999999998</v>
      </c>
      <c r="E1276">
        <v>0</v>
      </c>
      <c r="F1276">
        <v>0</v>
      </c>
      <c r="G1276">
        <v>0</v>
      </c>
      <c r="H1276">
        <v>33.632999999999996</v>
      </c>
      <c r="I1276">
        <v>0</v>
      </c>
      <c r="J1276">
        <v>0</v>
      </c>
      <c r="K1276">
        <v>0</v>
      </c>
      <c r="L1276">
        <v>33.633000000000003</v>
      </c>
      <c r="M1276">
        <v>0</v>
      </c>
    </row>
    <row r="1277" spans="1:13" x14ac:dyDescent="0.25">
      <c r="A1277" t="s">
        <v>198</v>
      </c>
      <c r="B1277" t="s">
        <v>111</v>
      </c>
      <c r="C1277">
        <v>0.3</v>
      </c>
      <c r="D1277">
        <v>0</v>
      </c>
      <c r="E1277">
        <v>0</v>
      </c>
      <c r="F1277">
        <v>0</v>
      </c>
      <c r="G1277">
        <v>0</v>
      </c>
      <c r="H1277">
        <v>0.3</v>
      </c>
      <c r="I1277">
        <v>0</v>
      </c>
      <c r="J1277">
        <v>0</v>
      </c>
      <c r="K1277">
        <v>0</v>
      </c>
      <c r="L1277">
        <v>0.3</v>
      </c>
      <c r="M1277">
        <v>0</v>
      </c>
    </row>
    <row r="1278" spans="1:13" x14ac:dyDescent="0.25">
      <c r="A1278" t="s">
        <v>198</v>
      </c>
      <c r="B1278" t="s">
        <v>106</v>
      </c>
      <c r="C1278">
        <v>0.50600000000000001</v>
      </c>
      <c r="D1278">
        <v>0</v>
      </c>
      <c r="E1278">
        <v>0</v>
      </c>
      <c r="F1278">
        <v>0</v>
      </c>
      <c r="G1278">
        <v>0</v>
      </c>
      <c r="H1278">
        <v>0.50600000000000001</v>
      </c>
      <c r="I1278">
        <v>0</v>
      </c>
      <c r="J1278">
        <v>0</v>
      </c>
      <c r="K1278">
        <v>0</v>
      </c>
      <c r="L1278">
        <v>0.50600000000000001</v>
      </c>
      <c r="M1278">
        <v>0</v>
      </c>
    </row>
    <row r="1279" spans="1:13" x14ac:dyDescent="0.25">
      <c r="A1279" t="s">
        <v>198</v>
      </c>
      <c r="B1279" t="s">
        <v>99</v>
      </c>
      <c r="C1279">
        <v>0</v>
      </c>
      <c r="D1279">
        <v>0</v>
      </c>
      <c r="E1279">
        <v>3.9</v>
      </c>
      <c r="F1279">
        <v>0</v>
      </c>
      <c r="G1279">
        <v>0</v>
      </c>
      <c r="H1279">
        <v>3.9</v>
      </c>
      <c r="I1279">
        <v>0</v>
      </c>
      <c r="J1279">
        <v>0</v>
      </c>
      <c r="K1279">
        <v>0</v>
      </c>
      <c r="L1279">
        <v>3.9</v>
      </c>
      <c r="M1279">
        <v>0</v>
      </c>
    </row>
    <row r="1280" spans="1:13" x14ac:dyDescent="0.25">
      <c r="A1280" t="s">
        <v>198</v>
      </c>
      <c r="B1280" t="s">
        <v>108</v>
      </c>
      <c r="C1280">
        <v>0.21199999999999999</v>
      </c>
      <c r="D1280">
        <v>0</v>
      </c>
      <c r="E1280">
        <v>0</v>
      </c>
      <c r="F1280">
        <v>0</v>
      </c>
      <c r="G1280">
        <v>0</v>
      </c>
      <c r="H1280">
        <v>0.21199999999999999</v>
      </c>
      <c r="I1280">
        <v>0</v>
      </c>
      <c r="J1280">
        <v>0</v>
      </c>
      <c r="K1280">
        <v>0</v>
      </c>
      <c r="L1280">
        <v>0.21199999999999999</v>
      </c>
      <c r="M1280">
        <v>0</v>
      </c>
    </row>
    <row r="1281" spans="1:13" x14ac:dyDescent="0.25">
      <c r="A1281" t="s">
        <v>198</v>
      </c>
      <c r="B1281" t="s">
        <v>234</v>
      </c>
      <c r="C1281">
        <v>0</v>
      </c>
      <c r="D1281">
        <v>0</v>
      </c>
      <c r="E1281">
        <v>0</v>
      </c>
      <c r="F1281">
        <v>0</v>
      </c>
      <c r="G1281">
        <v>0</v>
      </c>
      <c r="H1281">
        <v>0</v>
      </c>
      <c r="I1281">
        <v>0</v>
      </c>
      <c r="J1281">
        <v>0</v>
      </c>
      <c r="K1281">
        <v>0</v>
      </c>
      <c r="L1281">
        <v>0</v>
      </c>
      <c r="M1281">
        <v>0</v>
      </c>
    </row>
    <row r="1282" spans="1:13" x14ac:dyDescent="0.25">
      <c r="A1282" t="s">
        <v>198</v>
      </c>
      <c r="B1282" t="s">
        <v>115</v>
      </c>
      <c r="C1282">
        <v>32.945999999999998</v>
      </c>
      <c r="D1282">
        <v>0</v>
      </c>
      <c r="E1282">
        <v>10</v>
      </c>
      <c r="F1282">
        <v>0</v>
      </c>
      <c r="G1282">
        <v>0</v>
      </c>
      <c r="H1282">
        <v>42.945999999999998</v>
      </c>
      <c r="I1282">
        <v>0</v>
      </c>
      <c r="J1282">
        <v>0</v>
      </c>
      <c r="K1282">
        <v>0</v>
      </c>
      <c r="L1282">
        <v>42.945999999999998</v>
      </c>
      <c r="M1282">
        <v>0</v>
      </c>
    </row>
    <row r="1283" spans="1:13" x14ac:dyDescent="0.25">
      <c r="A1283" t="s">
        <v>198</v>
      </c>
      <c r="B1283" t="s">
        <v>117</v>
      </c>
      <c r="C1283">
        <v>0</v>
      </c>
      <c r="D1283">
        <v>0</v>
      </c>
      <c r="E1283">
        <v>0</v>
      </c>
      <c r="F1283">
        <v>0</v>
      </c>
      <c r="G1283">
        <v>0</v>
      </c>
      <c r="H1283">
        <v>0</v>
      </c>
      <c r="I1283">
        <v>0</v>
      </c>
      <c r="J1283">
        <v>0</v>
      </c>
      <c r="K1283">
        <v>0</v>
      </c>
      <c r="L1283">
        <v>0</v>
      </c>
      <c r="M1283">
        <v>0</v>
      </c>
    </row>
    <row r="1284" spans="1:13" x14ac:dyDescent="0.25">
      <c r="A1284" t="s">
        <v>198</v>
      </c>
      <c r="B1284" t="s">
        <v>103</v>
      </c>
      <c r="C1284">
        <v>0</v>
      </c>
      <c r="D1284">
        <v>0</v>
      </c>
      <c r="E1284">
        <v>5.2</v>
      </c>
      <c r="F1284">
        <v>0</v>
      </c>
      <c r="G1284">
        <v>0</v>
      </c>
      <c r="H1284">
        <v>5.2</v>
      </c>
      <c r="I1284">
        <v>0</v>
      </c>
      <c r="J1284">
        <v>0</v>
      </c>
      <c r="K1284">
        <v>0</v>
      </c>
      <c r="L1284">
        <v>5.2</v>
      </c>
      <c r="M1284">
        <v>0</v>
      </c>
    </row>
    <row r="1285" spans="1:13" x14ac:dyDescent="0.25">
      <c r="A1285" t="s">
        <v>198</v>
      </c>
      <c r="B1285" t="s">
        <v>328</v>
      </c>
      <c r="C1285">
        <v>0</v>
      </c>
      <c r="D1285">
        <v>0</v>
      </c>
      <c r="E1285">
        <v>0</v>
      </c>
      <c r="F1285">
        <v>0</v>
      </c>
      <c r="G1285">
        <v>0</v>
      </c>
      <c r="H1285">
        <v>0</v>
      </c>
      <c r="I1285">
        <v>0</v>
      </c>
      <c r="J1285">
        <v>0</v>
      </c>
      <c r="K1285">
        <v>0</v>
      </c>
      <c r="L1285">
        <v>0</v>
      </c>
      <c r="M1285">
        <v>0</v>
      </c>
    </row>
    <row r="1286" spans="1:13" x14ac:dyDescent="0.25">
      <c r="A1286" t="s">
        <v>198</v>
      </c>
      <c r="B1286" t="s">
        <v>104</v>
      </c>
      <c r="C1286">
        <v>0</v>
      </c>
      <c r="D1286">
        <v>0</v>
      </c>
      <c r="E1286">
        <v>3.4</v>
      </c>
      <c r="F1286">
        <v>0</v>
      </c>
      <c r="G1286">
        <v>0</v>
      </c>
      <c r="H1286">
        <v>3.4</v>
      </c>
      <c r="I1286">
        <v>0</v>
      </c>
      <c r="J1286">
        <v>0</v>
      </c>
      <c r="K1286">
        <v>0</v>
      </c>
      <c r="L1286">
        <v>3.4</v>
      </c>
      <c r="M1286">
        <v>0</v>
      </c>
    </row>
    <row r="1287" spans="1:13" x14ac:dyDescent="0.25">
      <c r="A1287" t="s">
        <v>198</v>
      </c>
      <c r="B1287" t="s">
        <v>558</v>
      </c>
      <c r="C1287">
        <v>0</v>
      </c>
      <c r="D1287">
        <v>0</v>
      </c>
      <c r="E1287">
        <v>0</v>
      </c>
      <c r="F1287">
        <v>0</v>
      </c>
      <c r="G1287">
        <v>0</v>
      </c>
      <c r="H1287">
        <v>0</v>
      </c>
      <c r="I1287">
        <v>0</v>
      </c>
      <c r="J1287">
        <v>0</v>
      </c>
      <c r="K1287">
        <v>0</v>
      </c>
      <c r="L1287">
        <v>0</v>
      </c>
      <c r="M1287">
        <v>0</v>
      </c>
    </row>
    <row r="1288" spans="1:13" x14ac:dyDescent="0.25">
      <c r="A1288" t="s">
        <v>198</v>
      </c>
      <c r="B1288" t="s">
        <v>97</v>
      </c>
      <c r="C1288">
        <v>0</v>
      </c>
      <c r="D1288">
        <v>0</v>
      </c>
      <c r="E1288">
        <v>0</v>
      </c>
      <c r="F1288">
        <v>0</v>
      </c>
      <c r="G1288">
        <v>0</v>
      </c>
      <c r="H1288">
        <v>0</v>
      </c>
      <c r="I1288">
        <v>0</v>
      </c>
      <c r="J1288">
        <v>0</v>
      </c>
      <c r="K1288">
        <v>0</v>
      </c>
      <c r="L1288">
        <v>0</v>
      </c>
      <c r="M1288">
        <v>0</v>
      </c>
    </row>
    <row r="1289" spans="1:13" x14ac:dyDescent="0.25">
      <c r="A1289" t="s">
        <v>198</v>
      </c>
      <c r="B1289" t="s">
        <v>109</v>
      </c>
      <c r="C1289">
        <v>0</v>
      </c>
      <c r="D1289">
        <v>1.371</v>
      </c>
      <c r="E1289">
        <v>0</v>
      </c>
      <c r="F1289">
        <v>0</v>
      </c>
      <c r="G1289">
        <v>0</v>
      </c>
      <c r="H1289">
        <v>1.371</v>
      </c>
      <c r="I1289">
        <v>0</v>
      </c>
      <c r="J1289">
        <v>0</v>
      </c>
      <c r="K1289">
        <v>0</v>
      </c>
      <c r="L1289">
        <v>1.371</v>
      </c>
      <c r="M1289">
        <v>0</v>
      </c>
    </row>
    <row r="1290" spans="1:13" x14ac:dyDescent="0.25">
      <c r="A1290" t="s">
        <v>198</v>
      </c>
      <c r="B1290" t="s">
        <v>118</v>
      </c>
      <c r="C1290">
        <v>41.183</v>
      </c>
      <c r="D1290">
        <v>0</v>
      </c>
      <c r="E1290">
        <v>0</v>
      </c>
      <c r="F1290">
        <v>0</v>
      </c>
      <c r="G1290">
        <v>0</v>
      </c>
      <c r="H1290">
        <v>41.183</v>
      </c>
      <c r="I1290">
        <v>0</v>
      </c>
      <c r="J1290">
        <v>0</v>
      </c>
      <c r="K1290">
        <v>0</v>
      </c>
      <c r="L1290">
        <v>41.183</v>
      </c>
      <c r="M1290">
        <v>0</v>
      </c>
    </row>
    <row r="1291" spans="1:13" x14ac:dyDescent="0.25">
      <c r="A1291" t="s">
        <v>198</v>
      </c>
      <c r="B1291" t="s">
        <v>121</v>
      </c>
      <c r="C1291">
        <v>0</v>
      </c>
      <c r="D1291">
        <v>0</v>
      </c>
      <c r="E1291">
        <v>0</v>
      </c>
      <c r="F1291">
        <v>0</v>
      </c>
      <c r="G1291">
        <v>0</v>
      </c>
      <c r="H1291">
        <v>0</v>
      </c>
      <c r="I1291">
        <v>0</v>
      </c>
      <c r="J1291">
        <v>0</v>
      </c>
      <c r="K1291">
        <v>0</v>
      </c>
      <c r="L1291">
        <v>0</v>
      </c>
      <c r="M1291">
        <v>0</v>
      </c>
    </row>
    <row r="1292" spans="1:13" x14ac:dyDescent="0.25">
      <c r="A1292" t="s">
        <v>198</v>
      </c>
      <c r="B1292" t="s">
        <v>120</v>
      </c>
      <c r="C1292">
        <v>0</v>
      </c>
      <c r="D1292">
        <v>0</v>
      </c>
      <c r="E1292">
        <v>0</v>
      </c>
      <c r="F1292">
        <v>0</v>
      </c>
      <c r="G1292">
        <v>0</v>
      </c>
      <c r="H1292">
        <v>0</v>
      </c>
      <c r="I1292">
        <v>0</v>
      </c>
      <c r="J1292">
        <v>0</v>
      </c>
      <c r="K1292">
        <v>0</v>
      </c>
      <c r="L1292">
        <v>0</v>
      </c>
      <c r="M1292">
        <v>0</v>
      </c>
    </row>
    <row r="1293" spans="1:13" x14ac:dyDescent="0.25">
      <c r="A1293" t="s">
        <v>198</v>
      </c>
      <c r="B1293" t="s">
        <v>119</v>
      </c>
      <c r="C1293">
        <v>0</v>
      </c>
      <c r="D1293">
        <v>0</v>
      </c>
      <c r="E1293">
        <v>0</v>
      </c>
      <c r="F1293">
        <v>0</v>
      </c>
      <c r="G1293">
        <v>0</v>
      </c>
      <c r="H1293">
        <v>0</v>
      </c>
      <c r="I1293">
        <v>0</v>
      </c>
      <c r="J1293">
        <v>0</v>
      </c>
      <c r="K1293">
        <v>0</v>
      </c>
      <c r="L1293">
        <v>0</v>
      </c>
      <c r="M1293">
        <v>0</v>
      </c>
    </row>
    <row r="1294" spans="1:13" x14ac:dyDescent="0.25">
      <c r="A1294" t="s">
        <v>198</v>
      </c>
      <c r="B1294" t="s">
        <v>116</v>
      </c>
      <c r="C1294">
        <v>98.658000000000001</v>
      </c>
      <c r="D1294">
        <v>0</v>
      </c>
      <c r="E1294">
        <v>0</v>
      </c>
      <c r="F1294">
        <v>0</v>
      </c>
      <c r="G1294">
        <v>0</v>
      </c>
      <c r="H1294">
        <v>98.658000000000001</v>
      </c>
      <c r="I1294">
        <v>0</v>
      </c>
      <c r="J1294">
        <v>0</v>
      </c>
      <c r="K1294">
        <v>0</v>
      </c>
      <c r="L1294">
        <v>98.658000000000001</v>
      </c>
      <c r="M1294">
        <v>0</v>
      </c>
    </row>
    <row r="1295" spans="1:13" x14ac:dyDescent="0.25">
      <c r="A1295" t="s">
        <v>198</v>
      </c>
      <c r="B1295" t="s">
        <v>113</v>
      </c>
      <c r="C1295">
        <v>5.1999999999999998E-2</v>
      </c>
      <c r="D1295">
        <v>0</v>
      </c>
      <c r="E1295">
        <v>0.6</v>
      </c>
      <c r="F1295">
        <v>0</v>
      </c>
      <c r="G1295">
        <v>0</v>
      </c>
      <c r="H1295">
        <v>0.65200000000000002</v>
      </c>
      <c r="I1295">
        <v>0</v>
      </c>
      <c r="J1295">
        <v>0</v>
      </c>
      <c r="K1295">
        <v>0</v>
      </c>
      <c r="L1295">
        <v>0.65200000000000002</v>
      </c>
      <c r="M1295">
        <v>0</v>
      </c>
    </row>
    <row r="1296" spans="1:13" x14ac:dyDescent="0.25">
      <c r="A1296" t="s">
        <v>198</v>
      </c>
      <c r="B1296" t="s">
        <v>102</v>
      </c>
      <c r="C1296">
        <v>0</v>
      </c>
      <c r="D1296">
        <v>0</v>
      </c>
      <c r="E1296">
        <v>0</v>
      </c>
      <c r="F1296">
        <v>0</v>
      </c>
      <c r="G1296">
        <v>0</v>
      </c>
      <c r="H1296">
        <v>0</v>
      </c>
      <c r="I1296">
        <v>0</v>
      </c>
      <c r="J1296">
        <v>0</v>
      </c>
      <c r="K1296">
        <v>0</v>
      </c>
      <c r="L1296">
        <v>0</v>
      </c>
      <c r="M1296">
        <v>0</v>
      </c>
    </row>
    <row r="1297" spans="1:13" x14ac:dyDescent="0.25">
      <c r="A1297" t="s">
        <v>198</v>
      </c>
      <c r="B1297" s="17" t="s">
        <v>101</v>
      </c>
      <c r="C1297">
        <v>0</v>
      </c>
      <c r="D1297">
        <v>0</v>
      </c>
      <c r="E1297">
        <v>0</v>
      </c>
      <c r="F1297">
        <v>0</v>
      </c>
      <c r="G1297">
        <v>0</v>
      </c>
      <c r="H1297">
        <v>0</v>
      </c>
      <c r="I1297">
        <v>0</v>
      </c>
      <c r="J1297">
        <v>0</v>
      </c>
      <c r="K1297">
        <v>0</v>
      </c>
      <c r="L1297">
        <v>0</v>
      </c>
      <c r="M1297">
        <v>0</v>
      </c>
    </row>
    <row r="1298" spans="1:13" x14ac:dyDescent="0.25">
      <c r="A1298" t="s">
        <v>198</v>
      </c>
      <c r="B1298" s="17" t="s">
        <v>95</v>
      </c>
      <c r="C1298">
        <v>0</v>
      </c>
      <c r="D1298">
        <v>0</v>
      </c>
      <c r="E1298">
        <v>20.400000000000002</v>
      </c>
      <c r="F1298">
        <v>0</v>
      </c>
      <c r="G1298">
        <v>0</v>
      </c>
      <c r="H1298">
        <v>20.400000000000002</v>
      </c>
      <c r="I1298">
        <v>0</v>
      </c>
      <c r="J1298">
        <v>0</v>
      </c>
      <c r="K1298">
        <v>0</v>
      </c>
      <c r="L1298">
        <v>20.399999999999999</v>
      </c>
      <c r="M1298">
        <v>0</v>
      </c>
    </row>
    <row r="1299" spans="1:13" x14ac:dyDescent="0.25">
      <c r="A1299" t="s">
        <v>198</v>
      </c>
      <c r="B1299" s="17" t="s">
        <v>98</v>
      </c>
      <c r="C1299">
        <v>0</v>
      </c>
      <c r="D1299">
        <v>0</v>
      </c>
      <c r="E1299">
        <v>16.5</v>
      </c>
      <c r="F1299">
        <v>0</v>
      </c>
      <c r="G1299">
        <v>0</v>
      </c>
      <c r="H1299">
        <v>16.5</v>
      </c>
      <c r="I1299">
        <v>0</v>
      </c>
      <c r="J1299">
        <v>0</v>
      </c>
      <c r="K1299">
        <v>0</v>
      </c>
      <c r="L1299">
        <v>16.5</v>
      </c>
      <c r="M1299">
        <v>0</v>
      </c>
    </row>
    <row r="1300" spans="1:13" x14ac:dyDescent="0.25">
      <c r="A1300" t="s">
        <v>198</v>
      </c>
      <c r="B1300" s="17" t="s">
        <v>112</v>
      </c>
      <c r="C1300">
        <v>0.161</v>
      </c>
      <c r="D1300">
        <v>0</v>
      </c>
      <c r="E1300">
        <v>0</v>
      </c>
      <c r="F1300">
        <v>0</v>
      </c>
      <c r="G1300">
        <v>0</v>
      </c>
      <c r="H1300">
        <v>0.161</v>
      </c>
      <c r="I1300">
        <v>0</v>
      </c>
      <c r="J1300">
        <v>0</v>
      </c>
      <c r="K1300">
        <v>0</v>
      </c>
      <c r="L1300">
        <v>0.161</v>
      </c>
      <c r="M1300">
        <v>0</v>
      </c>
    </row>
    <row r="1301" spans="1:13" x14ac:dyDescent="0.25">
      <c r="A1301" t="s">
        <v>198</v>
      </c>
      <c r="B1301" t="s">
        <v>807</v>
      </c>
      <c r="C1301">
        <v>0</v>
      </c>
      <c r="D1301">
        <v>0</v>
      </c>
      <c r="E1301">
        <v>0</v>
      </c>
      <c r="F1301">
        <v>0</v>
      </c>
      <c r="G1301">
        <v>0</v>
      </c>
      <c r="H1301">
        <v>0</v>
      </c>
      <c r="I1301">
        <v>0</v>
      </c>
      <c r="J1301">
        <v>0</v>
      </c>
      <c r="K1301">
        <v>0</v>
      </c>
      <c r="L1301">
        <v>0</v>
      </c>
      <c r="M1301">
        <v>0</v>
      </c>
    </row>
    <row r="1302" spans="1:13" x14ac:dyDescent="0.25">
      <c r="A1302" t="s">
        <v>198</v>
      </c>
      <c r="B1302" t="s">
        <v>100</v>
      </c>
      <c r="C1302">
        <v>4.0000000000000001E-3</v>
      </c>
      <c r="D1302">
        <v>0</v>
      </c>
      <c r="E1302">
        <v>0</v>
      </c>
      <c r="F1302">
        <v>0</v>
      </c>
      <c r="G1302">
        <v>0</v>
      </c>
      <c r="H1302">
        <v>4.0000000000000001E-3</v>
      </c>
      <c r="I1302">
        <v>0</v>
      </c>
      <c r="J1302">
        <v>0</v>
      </c>
      <c r="K1302">
        <v>0</v>
      </c>
      <c r="L1302">
        <v>4.0000000000000001E-3</v>
      </c>
      <c r="M1302">
        <v>0</v>
      </c>
    </row>
    <row r="1303" spans="1:13" x14ac:dyDescent="0.25">
      <c r="A1303" t="s">
        <v>198</v>
      </c>
      <c r="B1303" t="s">
        <v>114</v>
      </c>
      <c r="C1303">
        <v>9.7000000000000003E-2</v>
      </c>
      <c r="D1303">
        <v>0</v>
      </c>
      <c r="E1303">
        <v>0</v>
      </c>
      <c r="F1303">
        <v>3.0000000000000001E-3</v>
      </c>
      <c r="G1303">
        <v>0</v>
      </c>
      <c r="H1303">
        <v>0.1</v>
      </c>
      <c r="I1303">
        <v>0</v>
      </c>
      <c r="J1303">
        <v>0</v>
      </c>
      <c r="K1303">
        <v>0</v>
      </c>
      <c r="L1303">
        <v>0.1</v>
      </c>
      <c r="M1303">
        <v>0</v>
      </c>
    </row>
    <row r="1304" spans="1:13" x14ac:dyDescent="0.25">
      <c r="A1304" t="s">
        <v>198</v>
      </c>
      <c r="B1304" t="s">
        <v>107</v>
      </c>
      <c r="C1304">
        <v>3.6999999999999998E-2</v>
      </c>
      <c r="D1304">
        <v>0</v>
      </c>
      <c r="E1304">
        <v>0</v>
      </c>
      <c r="F1304">
        <v>0</v>
      </c>
      <c r="G1304">
        <v>0</v>
      </c>
      <c r="H1304">
        <v>3.6999999999999998E-2</v>
      </c>
      <c r="I1304">
        <v>0</v>
      </c>
      <c r="J1304">
        <v>0</v>
      </c>
      <c r="K1304">
        <v>0</v>
      </c>
      <c r="L1304">
        <v>3.6999999999999998E-2</v>
      </c>
      <c r="M1304">
        <v>0</v>
      </c>
    </row>
    <row r="1305" spans="1:13" x14ac:dyDescent="0.25">
      <c r="A1305" t="s">
        <v>341</v>
      </c>
      <c r="B1305" t="s">
        <v>123</v>
      </c>
      <c r="C1305">
        <v>3.508</v>
      </c>
      <c r="D1305">
        <v>0</v>
      </c>
      <c r="E1305">
        <v>0</v>
      </c>
      <c r="F1305">
        <v>0</v>
      </c>
      <c r="G1305">
        <v>0</v>
      </c>
      <c r="H1305">
        <v>3.508</v>
      </c>
      <c r="I1305">
        <v>4.7E-2</v>
      </c>
      <c r="J1305">
        <v>0</v>
      </c>
      <c r="K1305">
        <v>0</v>
      </c>
      <c r="L1305">
        <v>3.5550000000000002</v>
      </c>
      <c r="M1305">
        <v>4.7E-2</v>
      </c>
    </row>
    <row r="1306" spans="1:13" x14ac:dyDescent="0.25">
      <c r="A1306" t="s">
        <v>341</v>
      </c>
      <c r="B1306" t="s">
        <v>126</v>
      </c>
      <c r="C1306">
        <v>0</v>
      </c>
      <c r="D1306">
        <v>0</v>
      </c>
      <c r="E1306">
        <v>0</v>
      </c>
      <c r="F1306">
        <v>0</v>
      </c>
      <c r="G1306">
        <v>0</v>
      </c>
      <c r="H1306">
        <v>0</v>
      </c>
      <c r="I1306">
        <v>0</v>
      </c>
      <c r="J1306">
        <v>0</v>
      </c>
      <c r="K1306">
        <v>0</v>
      </c>
      <c r="L1306">
        <v>0</v>
      </c>
      <c r="M1306">
        <v>0</v>
      </c>
    </row>
    <row r="1307" spans="1:13" x14ac:dyDescent="0.25">
      <c r="A1307" t="s">
        <v>341</v>
      </c>
      <c r="B1307" t="s">
        <v>125</v>
      </c>
      <c r="C1307">
        <v>0</v>
      </c>
      <c r="D1307">
        <v>0</v>
      </c>
      <c r="E1307">
        <v>0</v>
      </c>
      <c r="F1307">
        <v>0</v>
      </c>
      <c r="G1307">
        <v>0</v>
      </c>
      <c r="H1307">
        <v>0</v>
      </c>
      <c r="I1307">
        <v>0</v>
      </c>
      <c r="J1307">
        <v>0</v>
      </c>
      <c r="K1307">
        <v>0</v>
      </c>
      <c r="L1307">
        <v>0</v>
      </c>
      <c r="M1307">
        <v>0</v>
      </c>
    </row>
    <row r="1308" spans="1:13" x14ac:dyDescent="0.25">
      <c r="A1308" t="s">
        <v>341</v>
      </c>
      <c r="B1308" t="s">
        <v>124</v>
      </c>
      <c r="C1308">
        <v>0</v>
      </c>
      <c r="D1308">
        <v>0</v>
      </c>
      <c r="E1308">
        <v>0</v>
      </c>
      <c r="F1308">
        <v>0</v>
      </c>
      <c r="G1308">
        <v>0</v>
      </c>
      <c r="H1308">
        <v>0</v>
      </c>
      <c r="I1308">
        <v>0</v>
      </c>
      <c r="J1308">
        <v>0</v>
      </c>
      <c r="K1308">
        <v>0</v>
      </c>
      <c r="L1308">
        <v>0</v>
      </c>
      <c r="M1308">
        <v>0</v>
      </c>
    </row>
    <row r="1309" spans="1:13" x14ac:dyDescent="0.25">
      <c r="A1309" t="s">
        <v>341</v>
      </c>
      <c r="B1309" t="s">
        <v>96</v>
      </c>
      <c r="C1309">
        <v>0</v>
      </c>
      <c r="D1309">
        <v>0</v>
      </c>
      <c r="E1309">
        <v>0</v>
      </c>
      <c r="F1309">
        <v>0</v>
      </c>
      <c r="G1309">
        <v>0</v>
      </c>
      <c r="H1309">
        <v>0</v>
      </c>
      <c r="I1309">
        <v>0</v>
      </c>
      <c r="J1309">
        <v>0</v>
      </c>
      <c r="K1309">
        <v>0</v>
      </c>
      <c r="L1309">
        <v>0</v>
      </c>
      <c r="M1309">
        <v>0</v>
      </c>
    </row>
    <row r="1310" spans="1:13" x14ac:dyDescent="0.25">
      <c r="A1310" t="s">
        <v>341</v>
      </c>
      <c r="B1310" t="s">
        <v>105</v>
      </c>
      <c r="C1310">
        <v>0.11799999999999999</v>
      </c>
      <c r="D1310">
        <v>0</v>
      </c>
      <c r="E1310">
        <v>0</v>
      </c>
      <c r="F1310">
        <v>0</v>
      </c>
      <c r="G1310">
        <v>0</v>
      </c>
      <c r="H1310">
        <v>0.11799999999999999</v>
      </c>
      <c r="I1310">
        <v>2.7E-2</v>
      </c>
      <c r="J1310">
        <v>0</v>
      </c>
      <c r="K1310">
        <v>0</v>
      </c>
      <c r="L1310">
        <v>0.14499999999999999</v>
      </c>
      <c r="M1310">
        <v>2.7E-2</v>
      </c>
    </row>
    <row r="1311" spans="1:13" x14ac:dyDescent="0.25">
      <c r="A1311" t="s">
        <v>341</v>
      </c>
      <c r="B1311" t="s">
        <v>110</v>
      </c>
      <c r="C1311">
        <v>1E-3</v>
      </c>
      <c r="D1311">
        <v>0</v>
      </c>
      <c r="E1311">
        <v>0</v>
      </c>
      <c r="F1311">
        <v>0</v>
      </c>
      <c r="G1311">
        <v>0</v>
      </c>
      <c r="H1311">
        <v>1E-3</v>
      </c>
      <c r="I1311">
        <v>0</v>
      </c>
      <c r="J1311">
        <v>0</v>
      </c>
      <c r="K1311">
        <v>0</v>
      </c>
      <c r="L1311">
        <v>1E-3</v>
      </c>
      <c r="M1311">
        <v>0</v>
      </c>
    </row>
    <row r="1312" spans="1:13" x14ac:dyDescent="0.25">
      <c r="A1312" t="s">
        <v>341</v>
      </c>
      <c r="B1312" t="s">
        <v>111</v>
      </c>
      <c r="C1312">
        <v>3.0000000000000001E-3</v>
      </c>
      <c r="D1312">
        <v>0</v>
      </c>
      <c r="E1312">
        <v>0</v>
      </c>
      <c r="F1312">
        <v>0</v>
      </c>
      <c r="G1312">
        <v>0</v>
      </c>
      <c r="H1312">
        <v>3.0000000000000001E-3</v>
      </c>
      <c r="I1312">
        <v>0</v>
      </c>
      <c r="J1312">
        <v>0</v>
      </c>
      <c r="K1312">
        <v>0</v>
      </c>
      <c r="L1312">
        <v>3.0000000000000001E-3</v>
      </c>
      <c r="M1312">
        <v>0</v>
      </c>
    </row>
    <row r="1313" spans="1:13" x14ac:dyDescent="0.25">
      <c r="A1313" t="s">
        <v>341</v>
      </c>
      <c r="B1313" t="s">
        <v>106</v>
      </c>
      <c r="C1313">
        <v>0</v>
      </c>
      <c r="D1313">
        <v>0</v>
      </c>
      <c r="E1313">
        <v>0</v>
      </c>
      <c r="F1313">
        <v>0</v>
      </c>
      <c r="G1313">
        <v>0</v>
      </c>
      <c r="H1313">
        <v>0</v>
      </c>
      <c r="I1313">
        <v>0</v>
      </c>
      <c r="J1313">
        <v>0</v>
      </c>
      <c r="K1313">
        <v>0</v>
      </c>
      <c r="L1313">
        <v>0</v>
      </c>
      <c r="M1313">
        <v>0</v>
      </c>
    </row>
    <row r="1314" spans="1:13" x14ac:dyDescent="0.25">
      <c r="A1314" t="s">
        <v>341</v>
      </c>
      <c r="B1314" t="s">
        <v>99</v>
      </c>
      <c r="C1314">
        <v>1.978</v>
      </c>
      <c r="D1314">
        <v>0</v>
      </c>
      <c r="E1314">
        <v>2.9</v>
      </c>
      <c r="F1314">
        <v>0</v>
      </c>
      <c r="G1314">
        <v>0</v>
      </c>
      <c r="H1314">
        <v>4.8780000000000001</v>
      </c>
      <c r="I1314">
        <v>0.47799999999999998</v>
      </c>
      <c r="J1314">
        <v>0</v>
      </c>
      <c r="K1314">
        <v>0</v>
      </c>
      <c r="L1314">
        <v>5.3559999999999999</v>
      </c>
      <c r="M1314">
        <v>0.47799999999999998</v>
      </c>
    </row>
    <row r="1315" spans="1:13" x14ac:dyDescent="0.25">
      <c r="A1315" t="s">
        <v>341</v>
      </c>
      <c r="B1315" t="s">
        <v>108</v>
      </c>
      <c r="C1315">
        <v>3.9780000000000002</v>
      </c>
      <c r="D1315">
        <v>0</v>
      </c>
      <c r="E1315">
        <v>0</v>
      </c>
      <c r="F1315">
        <v>0</v>
      </c>
      <c r="G1315">
        <v>0</v>
      </c>
      <c r="H1315">
        <v>3.9780000000000002</v>
      </c>
      <c r="I1315">
        <v>0.34</v>
      </c>
      <c r="J1315">
        <v>0</v>
      </c>
      <c r="K1315">
        <v>0</v>
      </c>
      <c r="L1315">
        <v>4.3179999999999996</v>
      </c>
      <c r="M1315">
        <v>0.34</v>
      </c>
    </row>
    <row r="1316" spans="1:13" x14ac:dyDescent="0.25">
      <c r="A1316" t="s">
        <v>341</v>
      </c>
      <c r="B1316" t="s">
        <v>234</v>
      </c>
      <c r="C1316">
        <v>0</v>
      </c>
      <c r="D1316">
        <v>0</v>
      </c>
      <c r="E1316">
        <v>0</v>
      </c>
      <c r="F1316">
        <v>0</v>
      </c>
      <c r="G1316">
        <v>0</v>
      </c>
      <c r="H1316">
        <v>0</v>
      </c>
      <c r="I1316">
        <v>0</v>
      </c>
      <c r="J1316">
        <v>0</v>
      </c>
      <c r="K1316">
        <v>0</v>
      </c>
      <c r="L1316">
        <v>0</v>
      </c>
      <c r="M1316">
        <v>0</v>
      </c>
    </row>
    <row r="1317" spans="1:13" x14ac:dyDescent="0.25">
      <c r="A1317" t="s">
        <v>341</v>
      </c>
      <c r="B1317" t="s">
        <v>115</v>
      </c>
      <c r="C1317">
        <v>0.13900000000000001</v>
      </c>
      <c r="D1317">
        <v>0</v>
      </c>
      <c r="E1317">
        <v>0</v>
      </c>
      <c r="F1317">
        <v>0</v>
      </c>
      <c r="G1317">
        <v>0</v>
      </c>
      <c r="H1317">
        <v>0.13900000000000001</v>
      </c>
      <c r="I1317">
        <v>0.106</v>
      </c>
      <c r="J1317">
        <v>0</v>
      </c>
      <c r="K1317">
        <v>0</v>
      </c>
      <c r="L1317">
        <v>0.245</v>
      </c>
      <c r="M1317">
        <v>0.106</v>
      </c>
    </row>
    <row r="1318" spans="1:13" x14ac:dyDescent="0.25">
      <c r="A1318" t="s">
        <v>341</v>
      </c>
      <c r="B1318" t="s">
        <v>117</v>
      </c>
      <c r="C1318">
        <v>0</v>
      </c>
      <c r="D1318">
        <v>0</v>
      </c>
      <c r="E1318">
        <v>0</v>
      </c>
      <c r="F1318">
        <v>0</v>
      </c>
      <c r="G1318">
        <v>0</v>
      </c>
      <c r="H1318">
        <v>0</v>
      </c>
      <c r="I1318">
        <v>0</v>
      </c>
      <c r="J1318">
        <v>0</v>
      </c>
      <c r="K1318">
        <v>0</v>
      </c>
      <c r="L1318">
        <v>0</v>
      </c>
      <c r="M1318">
        <v>0</v>
      </c>
    </row>
    <row r="1319" spans="1:13" x14ac:dyDescent="0.25">
      <c r="A1319" t="s">
        <v>341</v>
      </c>
      <c r="B1319" t="s">
        <v>103</v>
      </c>
      <c r="C1319">
        <v>0</v>
      </c>
      <c r="D1319">
        <v>0</v>
      </c>
      <c r="E1319">
        <v>0</v>
      </c>
      <c r="F1319">
        <v>0</v>
      </c>
      <c r="G1319">
        <v>0</v>
      </c>
      <c r="H1319">
        <v>0</v>
      </c>
      <c r="I1319">
        <v>0</v>
      </c>
      <c r="J1319">
        <v>0</v>
      </c>
      <c r="K1319">
        <v>0</v>
      </c>
      <c r="L1319">
        <v>0</v>
      </c>
      <c r="M1319">
        <v>0</v>
      </c>
    </row>
    <row r="1320" spans="1:13" x14ac:dyDescent="0.25">
      <c r="A1320" t="s">
        <v>341</v>
      </c>
      <c r="B1320" t="s">
        <v>328</v>
      </c>
      <c r="C1320">
        <v>0</v>
      </c>
      <c r="D1320">
        <v>0</v>
      </c>
      <c r="E1320">
        <v>0</v>
      </c>
      <c r="F1320">
        <v>0</v>
      </c>
      <c r="G1320">
        <v>0</v>
      </c>
      <c r="H1320">
        <v>0</v>
      </c>
      <c r="I1320">
        <v>0</v>
      </c>
      <c r="J1320">
        <v>0</v>
      </c>
      <c r="K1320">
        <v>0</v>
      </c>
      <c r="L1320">
        <v>0</v>
      </c>
      <c r="M1320">
        <v>0</v>
      </c>
    </row>
    <row r="1321" spans="1:13" x14ac:dyDescent="0.25">
      <c r="A1321" t="s">
        <v>341</v>
      </c>
      <c r="B1321" t="s">
        <v>104</v>
      </c>
      <c r="C1321">
        <v>0</v>
      </c>
      <c r="D1321">
        <v>0</v>
      </c>
      <c r="E1321">
        <v>0</v>
      </c>
      <c r="F1321">
        <v>0</v>
      </c>
      <c r="G1321">
        <v>0</v>
      </c>
      <c r="H1321">
        <v>0</v>
      </c>
      <c r="I1321">
        <v>0</v>
      </c>
      <c r="J1321">
        <v>0</v>
      </c>
      <c r="K1321">
        <v>0</v>
      </c>
      <c r="L1321">
        <v>0</v>
      </c>
      <c r="M1321">
        <v>0</v>
      </c>
    </row>
    <row r="1322" spans="1:13" x14ac:dyDescent="0.25">
      <c r="A1322" t="s">
        <v>341</v>
      </c>
      <c r="B1322" t="s">
        <v>558</v>
      </c>
      <c r="C1322">
        <v>0</v>
      </c>
      <c r="D1322">
        <v>0</v>
      </c>
      <c r="E1322">
        <v>0</v>
      </c>
      <c r="F1322">
        <v>0</v>
      </c>
      <c r="G1322">
        <v>0</v>
      </c>
      <c r="H1322">
        <v>0</v>
      </c>
      <c r="I1322">
        <v>0</v>
      </c>
      <c r="J1322">
        <v>0</v>
      </c>
      <c r="K1322">
        <v>0</v>
      </c>
      <c r="L1322">
        <v>0</v>
      </c>
      <c r="M1322">
        <v>0</v>
      </c>
    </row>
    <row r="1323" spans="1:13" x14ac:dyDescent="0.25">
      <c r="A1323" t="s">
        <v>341</v>
      </c>
      <c r="B1323" t="s">
        <v>97</v>
      </c>
      <c r="C1323">
        <v>0</v>
      </c>
      <c r="D1323">
        <v>0</v>
      </c>
      <c r="E1323">
        <v>0</v>
      </c>
      <c r="F1323">
        <v>0</v>
      </c>
      <c r="G1323">
        <v>0</v>
      </c>
      <c r="H1323">
        <v>0</v>
      </c>
      <c r="I1323">
        <v>0</v>
      </c>
      <c r="J1323">
        <v>0</v>
      </c>
      <c r="K1323">
        <v>0</v>
      </c>
      <c r="L1323">
        <v>0</v>
      </c>
      <c r="M1323">
        <v>0</v>
      </c>
    </row>
    <row r="1324" spans="1:13" x14ac:dyDescent="0.25">
      <c r="A1324" t="s">
        <v>341</v>
      </c>
      <c r="B1324" t="s">
        <v>109</v>
      </c>
      <c r="C1324">
        <v>0</v>
      </c>
      <c r="D1324">
        <v>0</v>
      </c>
      <c r="E1324">
        <v>0</v>
      </c>
      <c r="F1324">
        <v>0</v>
      </c>
      <c r="G1324">
        <v>0</v>
      </c>
      <c r="H1324">
        <v>0</v>
      </c>
      <c r="I1324">
        <v>0</v>
      </c>
      <c r="J1324">
        <v>0</v>
      </c>
      <c r="K1324">
        <v>0</v>
      </c>
      <c r="L1324">
        <v>0</v>
      </c>
      <c r="M1324">
        <v>0</v>
      </c>
    </row>
    <row r="1325" spans="1:13" x14ac:dyDescent="0.25">
      <c r="A1325" t="s">
        <v>341</v>
      </c>
      <c r="B1325" t="s">
        <v>118</v>
      </c>
      <c r="C1325">
        <v>1.8180000000000001</v>
      </c>
      <c r="D1325">
        <v>0</v>
      </c>
      <c r="E1325">
        <v>0</v>
      </c>
      <c r="F1325">
        <v>0</v>
      </c>
      <c r="G1325">
        <v>0</v>
      </c>
      <c r="H1325">
        <v>1.8180000000000001</v>
      </c>
      <c r="I1325">
        <v>1.6E-2</v>
      </c>
      <c r="J1325">
        <v>0</v>
      </c>
      <c r="K1325">
        <v>0</v>
      </c>
      <c r="L1325">
        <v>1.8340000000000001</v>
      </c>
      <c r="M1325">
        <v>1.6E-2</v>
      </c>
    </row>
    <row r="1326" spans="1:13" x14ac:dyDescent="0.25">
      <c r="A1326" t="s">
        <v>341</v>
      </c>
      <c r="B1326" t="s">
        <v>121</v>
      </c>
      <c r="C1326">
        <v>0</v>
      </c>
      <c r="D1326">
        <v>0</v>
      </c>
      <c r="E1326">
        <v>0</v>
      </c>
      <c r="F1326">
        <v>0</v>
      </c>
      <c r="G1326">
        <v>0</v>
      </c>
      <c r="H1326">
        <v>0</v>
      </c>
      <c r="I1326">
        <v>0</v>
      </c>
      <c r="J1326">
        <v>0</v>
      </c>
      <c r="K1326">
        <v>0</v>
      </c>
      <c r="L1326">
        <v>0</v>
      </c>
      <c r="M1326">
        <v>0</v>
      </c>
    </row>
    <row r="1327" spans="1:13" x14ac:dyDescent="0.25">
      <c r="A1327" t="s">
        <v>341</v>
      </c>
      <c r="B1327" t="s">
        <v>120</v>
      </c>
      <c r="C1327">
        <v>0</v>
      </c>
      <c r="D1327">
        <v>0</v>
      </c>
      <c r="E1327">
        <v>0.1</v>
      </c>
      <c r="F1327">
        <v>0</v>
      </c>
      <c r="G1327">
        <v>0</v>
      </c>
      <c r="H1327">
        <v>0.1</v>
      </c>
      <c r="I1327">
        <v>0</v>
      </c>
      <c r="J1327">
        <v>0</v>
      </c>
      <c r="K1327">
        <v>0</v>
      </c>
      <c r="L1327">
        <v>0.1</v>
      </c>
      <c r="M1327">
        <v>0</v>
      </c>
    </row>
    <row r="1328" spans="1:13" x14ac:dyDescent="0.25">
      <c r="A1328" t="s">
        <v>341</v>
      </c>
      <c r="B1328" t="s">
        <v>119</v>
      </c>
      <c r="C1328">
        <v>0</v>
      </c>
      <c r="D1328">
        <v>0</v>
      </c>
      <c r="E1328">
        <v>0</v>
      </c>
      <c r="F1328">
        <v>0</v>
      </c>
      <c r="G1328">
        <v>0</v>
      </c>
      <c r="H1328">
        <v>0</v>
      </c>
      <c r="I1328">
        <v>0</v>
      </c>
      <c r="J1328">
        <v>0</v>
      </c>
      <c r="K1328">
        <v>0</v>
      </c>
      <c r="L1328">
        <v>0</v>
      </c>
      <c r="M1328">
        <v>0</v>
      </c>
    </row>
    <row r="1329" spans="1:13" x14ac:dyDescent="0.25">
      <c r="A1329" t="s">
        <v>341</v>
      </c>
      <c r="B1329" t="s">
        <v>116</v>
      </c>
      <c r="C1329">
        <v>1.627</v>
      </c>
      <c r="D1329">
        <v>0</v>
      </c>
      <c r="E1329">
        <v>0</v>
      </c>
      <c r="F1329">
        <v>0</v>
      </c>
      <c r="G1329">
        <v>0</v>
      </c>
      <c r="H1329">
        <v>1.627</v>
      </c>
      <c r="I1329">
        <v>0.125</v>
      </c>
      <c r="J1329">
        <v>0</v>
      </c>
      <c r="K1329">
        <v>0</v>
      </c>
      <c r="L1329">
        <v>1.752</v>
      </c>
      <c r="M1329">
        <v>0.125</v>
      </c>
    </row>
    <row r="1330" spans="1:13" x14ac:dyDescent="0.25">
      <c r="A1330" t="s">
        <v>341</v>
      </c>
      <c r="B1330" t="s">
        <v>113</v>
      </c>
      <c r="C1330">
        <v>0.23</v>
      </c>
      <c r="D1330">
        <v>0</v>
      </c>
      <c r="E1330">
        <v>0.70000000000000007</v>
      </c>
      <c r="F1330">
        <v>0</v>
      </c>
      <c r="G1330">
        <v>0</v>
      </c>
      <c r="H1330">
        <v>0.93</v>
      </c>
      <c r="I1330">
        <v>0.48599999999999999</v>
      </c>
      <c r="J1330">
        <v>0</v>
      </c>
      <c r="K1330">
        <v>0</v>
      </c>
      <c r="L1330">
        <v>1.4159999999999999</v>
      </c>
      <c r="M1330">
        <v>0.48599999999999999</v>
      </c>
    </row>
    <row r="1331" spans="1:13" x14ac:dyDescent="0.25">
      <c r="A1331" t="s">
        <v>341</v>
      </c>
      <c r="B1331" t="s">
        <v>102</v>
      </c>
      <c r="C1331">
        <v>0</v>
      </c>
      <c r="D1331">
        <v>0</v>
      </c>
      <c r="E1331">
        <v>0</v>
      </c>
      <c r="F1331">
        <v>0</v>
      </c>
      <c r="G1331">
        <v>0</v>
      </c>
      <c r="H1331">
        <v>0</v>
      </c>
      <c r="I1331">
        <v>0</v>
      </c>
      <c r="J1331">
        <v>0</v>
      </c>
      <c r="K1331">
        <v>0</v>
      </c>
      <c r="L1331">
        <v>0</v>
      </c>
      <c r="M1331">
        <v>0</v>
      </c>
    </row>
    <row r="1332" spans="1:13" x14ac:dyDescent="0.25">
      <c r="A1332" t="s">
        <v>341</v>
      </c>
      <c r="B1332" s="17" t="s">
        <v>101</v>
      </c>
      <c r="C1332">
        <v>0</v>
      </c>
      <c r="D1332">
        <v>0</v>
      </c>
      <c r="E1332">
        <v>0</v>
      </c>
      <c r="F1332">
        <v>0</v>
      </c>
      <c r="G1332">
        <v>0</v>
      </c>
      <c r="H1332">
        <v>0</v>
      </c>
      <c r="I1332">
        <v>0</v>
      </c>
      <c r="J1332">
        <v>0</v>
      </c>
      <c r="K1332">
        <v>0</v>
      </c>
      <c r="L1332">
        <v>0</v>
      </c>
      <c r="M1332">
        <v>0</v>
      </c>
    </row>
    <row r="1333" spans="1:13" x14ac:dyDescent="0.25">
      <c r="A1333" t="s">
        <v>341</v>
      </c>
      <c r="B1333" s="17" t="s">
        <v>95</v>
      </c>
      <c r="C1333">
        <v>0</v>
      </c>
      <c r="D1333">
        <v>0</v>
      </c>
      <c r="E1333">
        <v>0</v>
      </c>
      <c r="F1333">
        <v>0</v>
      </c>
      <c r="G1333">
        <v>0</v>
      </c>
      <c r="H1333">
        <v>0</v>
      </c>
      <c r="I1333">
        <v>0</v>
      </c>
      <c r="J1333">
        <v>0</v>
      </c>
      <c r="K1333">
        <v>0</v>
      </c>
      <c r="L1333">
        <v>0</v>
      </c>
      <c r="M1333">
        <v>0</v>
      </c>
    </row>
    <row r="1334" spans="1:13" x14ac:dyDescent="0.25">
      <c r="A1334" t="s">
        <v>341</v>
      </c>
      <c r="B1334" s="17" t="s">
        <v>98</v>
      </c>
      <c r="C1334">
        <v>1E-3</v>
      </c>
      <c r="D1334">
        <v>0</v>
      </c>
      <c r="E1334">
        <v>0</v>
      </c>
      <c r="F1334">
        <v>0</v>
      </c>
      <c r="G1334">
        <v>0</v>
      </c>
      <c r="H1334">
        <v>1E-3</v>
      </c>
      <c r="I1334">
        <v>0</v>
      </c>
      <c r="J1334">
        <v>0</v>
      </c>
      <c r="K1334">
        <v>0</v>
      </c>
      <c r="L1334">
        <v>1E-3</v>
      </c>
      <c r="M1334">
        <v>0</v>
      </c>
    </row>
    <row r="1335" spans="1:13" x14ac:dyDescent="0.25">
      <c r="A1335" t="s">
        <v>341</v>
      </c>
      <c r="B1335" s="17" t="s">
        <v>112</v>
      </c>
      <c r="C1335">
        <v>2.1890000000000001</v>
      </c>
      <c r="D1335">
        <v>0</v>
      </c>
      <c r="E1335">
        <v>0.2</v>
      </c>
      <c r="F1335">
        <v>0.40300000000000002</v>
      </c>
      <c r="G1335">
        <v>0</v>
      </c>
      <c r="H1335">
        <v>2.7920000000000003</v>
      </c>
      <c r="I1335">
        <v>1.274</v>
      </c>
      <c r="J1335">
        <v>0</v>
      </c>
      <c r="K1335">
        <v>0</v>
      </c>
      <c r="L1335">
        <v>4.0659999999999998</v>
      </c>
      <c r="M1335">
        <v>1.274</v>
      </c>
    </row>
    <row r="1336" spans="1:13" x14ac:dyDescent="0.25">
      <c r="A1336" t="s">
        <v>341</v>
      </c>
      <c r="B1336" t="s">
        <v>807</v>
      </c>
      <c r="C1336">
        <v>0</v>
      </c>
      <c r="D1336">
        <v>0</v>
      </c>
      <c r="E1336">
        <v>0</v>
      </c>
      <c r="F1336">
        <v>0</v>
      </c>
      <c r="G1336">
        <v>0</v>
      </c>
      <c r="H1336">
        <v>0</v>
      </c>
      <c r="I1336">
        <v>0</v>
      </c>
      <c r="J1336">
        <v>0</v>
      </c>
      <c r="K1336">
        <v>0</v>
      </c>
      <c r="L1336">
        <v>0</v>
      </c>
      <c r="M1336">
        <v>0</v>
      </c>
    </row>
    <row r="1337" spans="1:13" x14ac:dyDescent="0.25">
      <c r="A1337" t="s">
        <v>341</v>
      </c>
      <c r="B1337" t="s">
        <v>100</v>
      </c>
      <c r="C1337">
        <v>0</v>
      </c>
      <c r="D1337">
        <v>0</v>
      </c>
      <c r="E1337">
        <v>0</v>
      </c>
      <c r="F1337">
        <v>0</v>
      </c>
      <c r="G1337">
        <v>0</v>
      </c>
      <c r="H1337">
        <v>0</v>
      </c>
      <c r="I1337">
        <v>0</v>
      </c>
      <c r="J1337">
        <v>0</v>
      </c>
      <c r="K1337">
        <v>0</v>
      </c>
      <c r="L1337">
        <v>0</v>
      </c>
      <c r="M1337">
        <v>0</v>
      </c>
    </row>
    <row r="1338" spans="1:13" x14ac:dyDescent="0.25">
      <c r="A1338" t="s">
        <v>341</v>
      </c>
      <c r="B1338" t="s">
        <v>114</v>
      </c>
      <c r="C1338">
        <v>0</v>
      </c>
      <c r="D1338">
        <v>0</v>
      </c>
      <c r="E1338">
        <v>0</v>
      </c>
      <c r="F1338">
        <v>0</v>
      </c>
      <c r="G1338">
        <v>0</v>
      </c>
      <c r="H1338">
        <v>0</v>
      </c>
      <c r="I1338">
        <v>0</v>
      </c>
      <c r="J1338">
        <v>0</v>
      </c>
      <c r="K1338">
        <v>0</v>
      </c>
      <c r="L1338">
        <v>0</v>
      </c>
      <c r="M1338">
        <v>0</v>
      </c>
    </row>
    <row r="1339" spans="1:13" x14ac:dyDescent="0.25">
      <c r="A1339" t="s">
        <v>341</v>
      </c>
      <c r="B1339" t="s">
        <v>107</v>
      </c>
      <c r="C1339">
        <v>8.5999999999999993E-2</v>
      </c>
      <c r="D1339">
        <v>0</v>
      </c>
      <c r="E1339">
        <v>0</v>
      </c>
      <c r="F1339">
        <v>0</v>
      </c>
      <c r="G1339">
        <v>0</v>
      </c>
      <c r="H1339">
        <v>8.5999999999999993E-2</v>
      </c>
      <c r="I1339">
        <v>0</v>
      </c>
      <c r="J1339">
        <v>0</v>
      </c>
      <c r="K1339">
        <v>0</v>
      </c>
      <c r="L1339">
        <v>8.5999999999999993E-2</v>
      </c>
      <c r="M1339">
        <v>0</v>
      </c>
    </row>
    <row r="1340" spans="1:13" x14ac:dyDescent="0.25">
      <c r="A1340" t="s">
        <v>203</v>
      </c>
      <c r="B1340" t="s">
        <v>123</v>
      </c>
      <c r="C1340">
        <v>90.518000000000001</v>
      </c>
      <c r="D1340">
        <v>0</v>
      </c>
      <c r="E1340">
        <v>0</v>
      </c>
      <c r="F1340">
        <v>0</v>
      </c>
      <c r="G1340">
        <v>0</v>
      </c>
      <c r="H1340">
        <v>90.518000000000001</v>
      </c>
      <c r="I1340">
        <v>4.1000000000000002E-2</v>
      </c>
      <c r="J1340">
        <v>0</v>
      </c>
      <c r="K1340">
        <v>0</v>
      </c>
      <c r="L1340">
        <v>90.558999999999997</v>
      </c>
      <c r="M1340">
        <v>4.1000000000000002E-2</v>
      </c>
    </row>
    <row r="1341" spans="1:13" x14ac:dyDescent="0.25">
      <c r="A1341" t="s">
        <v>203</v>
      </c>
      <c r="B1341" t="s">
        <v>126</v>
      </c>
      <c r="C1341">
        <v>0</v>
      </c>
      <c r="D1341">
        <v>0</v>
      </c>
      <c r="E1341">
        <v>0</v>
      </c>
      <c r="F1341">
        <v>0</v>
      </c>
      <c r="G1341">
        <v>0</v>
      </c>
      <c r="H1341">
        <v>0</v>
      </c>
      <c r="I1341">
        <v>0</v>
      </c>
      <c r="J1341">
        <v>0</v>
      </c>
      <c r="K1341">
        <v>0</v>
      </c>
      <c r="L1341">
        <v>0</v>
      </c>
      <c r="M1341">
        <v>0</v>
      </c>
    </row>
    <row r="1342" spans="1:13" x14ac:dyDescent="0.25">
      <c r="A1342" t="s">
        <v>203</v>
      </c>
      <c r="B1342" t="s">
        <v>125</v>
      </c>
      <c r="C1342">
        <v>0</v>
      </c>
      <c r="D1342">
        <v>0</v>
      </c>
      <c r="E1342">
        <v>15</v>
      </c>
      <c r="F1342">
        <v>0</v>
      </c>
      <c r="G1342">
        <v>0</v>
      </c>
      <c r="H1342">
        <v>15</v>
      </c>
      <c r="I1342">
        <v>0.186</v>
      </c>
      <c r="J1342">
        <v>0</v>
      </c>
      <c r="K1342">
        <v>0</v>
      </c>
      <c r="L1342">
        <v>15.186</v>
      </c>
      <c r="M1342">
        <v>0.186</v>
      </c>
    </row>
    <row r="1343" spans="1:13" x14ac:dyDescent="0.25">
      <c r="A1343" t="s">
        <v>203</v>
      </c>
      <c r="B1343" t="s">
        <v>124</v>
      </c>
      <c r="C1343">
        <v>0</v>
      </c>
      <c r="D1343">
        <v>0</v>
      </c>
      <c r="E1343">
        <v>0</v>
      </c>
      <c r="F1343">
        <v>7.2999999999999995E-2</v>
      </c>
      <c r="G1343">
        <v>0</v>
      </c>
      <c r="H1343">
        <v>7.2999999999999995E-2</v>
      </c>
      <c r="I1343">
        <v>0</v>
      </c>
      <c r="J1343">
        <v>0</v>
      </c>
      <c r="K1343">
        <v>0</v>
      </c>
      <c r="L1343">
        <v>7.2999999999999995E-2</v>
      </c>
      <c r="M1343">
        <v>0</v>
      </c>
    </row>
    <row r="1344" spans="1:13" x14ac:dyDescent="0.25">
      <c r="A1344" t="s">
        <v>203</v>
      </c>
      <c r="B1344" t="s">
        <v>96</v>
      </c>
      <c r="C1344">
        <v>3.3000000000000002E-2</v>
      </c>
      <c r="D1344">
        <v>0</v>
      </c>
      <c r="E1344">
        <v>55.5</v>
      </c>
      <c r="F1344">
        <v>0</v>
      </c>
      <c r="G1344">
        <v>0</v>
      </c>
      <c r="H1344">
        <v>55.533000000000001</v>
      </c>
      <c r="I1344">
        <v>10.099</v>
      </c>
      <c r="J1344">
        <v>0</v>
      </c>
      <c r="K1344">
        <v>0</v>
      </c>
      <c r="L1344">
        <v>65.632000000000005</v>
      </c>
      <c r="M1344">
        <v>10.099</v>
      </c>
    </row>
    <row r="1345" spans="1:13" x14ac:dyDescent="0.25">
      <c r="A1345" t="s">
        <v>203</v>
      </c>
      <c r="B1345" t="s">
        <v>105</v>
      </c>
      <c r="C1345">
        <v>69.396000000000001</v>
      </c>
      <c r="D1345">
        <v>0</v>
      </c>
      <c r="E1345">
        <v>11.799999999999999</v>
      </c>
      <c r="F1345">
        <v>0</v>
      </c>
      <c r="G1345">
        <v>0</v>
      </c>
      <c r="H1345">
        <v>81.195999999999998</v>
      </c>
      <c r="I1345">
        <v>1.6539999999999999</v>
      </c>
      <c r="J1345">
        <v>0</v>
      </c>
      <c r="K1345">
        <v>0</v>
      </c>
      <c r="L1345">
        <v>82.85</v>
      </c>
      <c r="M1345">
        <v>1.6539999999999999</v>
      </c>
    </row>
    <row r="1346" spans="1:13" x14ac:dyDescent="0.25">
      <c r="A1346" t="s">
        <v>203</v>
      </c>
      <c r="B1346" t="s">
        <v>110</v>
      </c>
      <c r="C1346">
        <v>0</v>
      </c>
      <c r="D1346">
        <v>22.992000000000001</v>
      </c>
      <c r="E1346">
        <v>0</v>
      </c>
      <c r="F1346">
        <v>0</v>
      </c>
      <c r="G1346">
        <v>0</v>
      </c>
      <c r="H1346">
        <v>22.992000000000001</v>
      </c>
      <c r="I1346">
        <v>3.0000000000000001E-3</v>
      </c>
      <c r="J1346">
        <v>0</v>
      </c>
      <c r="K1346">
        <v>0</v>
      </c>
      <c r="L1346">
        <v>22.995000000000001</v>
      </c>
      <c r="M1346">
        <v>3.0000000000000001E-3</v>
      </c>
    </row>
    <row r="1347" spans="1:13" x14ac:dyDescent="0.25">
      <c r="A1347" t="s">
        <v>203</v>
      </c>
      <c r="B1347" t="s">
        <v>111</v>
      </c>
      <c r="C1347">
        <v>42.165999999999997</v>
      </c>
      <c r="D1347">
        <v>0</v>
      </c>
      <c r="E1347">
        <v>0.9</v>
      </c>
      <c r="F1347">
        <v>0</v>
      </c>
      <c r="G1347">
        <v>0</v>
      </c>
      <c r="H1347">
        <v>43.065999999999995</v>
      </c>
      <c r="I1347">
        <v>3.1E-2</v>
      </c>
      <c r="J1347">
        <v>0</v>
      </c>
      <c r="K1347">
        <v>0</v>
      </c>
      <c r="L1347">
        <v>43.097000000000001</v>
      </c>
      <c r="M1347">
        <v>3.1E-2</v>
      </c>
    </row>
    <row r="1348" spans="1:13" x14ac:dyDescent="0.25">
      <c r="A1348" t="s">
        <v>203</v>
      </c>
      <c r="B1348" t="s">
        <v>106</v>
      </c>
      <c r="C1348">
        <v>137.15600000000001</v>
      </c>
      <c r="D1348">
        <v>0</v>
      </c>
      <c r="E1348">
        <v>7.7</v>
      </c>
      <c r="F1348">
        <v>0</v>
      </c>
      <c r="G1348">
        <v>0</v>
      </c>
      <c r="H1348">
        <v>144.85599999999999</v>
      </c>
      <c r="I1348">
        <v>8.0250000000000004</v>
      </c>
      <c r="J1348">
        <v>0</v>
      </c>
      <c r="K1348">
        <v>0</v>
      </c>
      <c r="L1348">
        <v>152.881</v>
      </c>
      <c r="M1348">
        <v>8.0250000000000004</v>
      </c>
    </row>
    <row r="1349" spans="1:13" x14ac:dyDescent="0.25">
      <c r="A1349" t="s">
        <v>203</v>
      </c>
      <c r="B1349" t="s">
        <v>99</v>
      </c>
      <c r="C1349">
        <v>47.445</v>
      </c>
      <c r="D1349">
        <v>0</v>
      </c>
      <c r="E1349">
        <v>18.100000000000001</v>
      </c>
      <c r="F1349">
        <v>0</v>
      </c>
      <c r="G1349">
        <v>0</v>
      </c>
      <c r="H1349">
        <v>65.545000000000002</v>
      </c>
      <c r="I1349">
        <v>3.0349999999999997</v>
      </c>
      <c r="J1349">
        <v>0</v>
      </c>
      <c r="K1349">
        <v>0</v>
      </c>
      <c r="L1349">
        <v>68.58</v>
      </c>
      <c r="M1349">
        <v>3.0349999999999997</v>
      </c>
    </row>
    <row r="1350" spans="1:13" x14ac:dyDescent="0.25">
      <c r="A1350" t="s">
        <v>203</v>
      </c>
      <c r="B1350" t="s">
        <v>108</v>
      </c>
      <c r="C1350">
        <v>7.117</v>
      </c>
      <c r="D1350">
        <v>0</v>
      </c>
      <c r="E1350">
        <v>0</v>
      </c>
      <c r="F1350">
        <v>0</v>
      </c>
      <c r="G1350">
        <v>0</v>
      </c>
      <c r="H1350">
        <v>7.117</v>
      </c>
      <c r="I1350">
        <v>1.5150000000000001</v>
      </c>
      <c r="J1350">
        <v>0</v>
      </c>
      <c r="K1350">
        <v>0</v>
      </c>
      <c r="L1350">
        <v>8.6319999999999997</v>
      </c>
      <c r="M1350">
        <v>1.5150000000000001</v>
      </c>
    </row>
    <row r="1351" spans="1:13" x14ac:dyDescent="0.25">
      <c r="A1351" t="s">
        <v>203</v>
      </c>
      <c r="B1351" t="s">
        <v>234</v>
      </c>
      <c r="C1351">
        <v>0</v>
      </c>
      <c r="D1351">
        <v>0</v>
      </c>
      <c r="E1351">
        <v>0</v>
      </c>
      <c r="F1351">
        <v>0</v>
      </c>
      <c r="G1351">
        <v>0</v>
      </c>
      <c r="H1351">
        <v>0</v>
      </c>
      <c r="I1351">
        <v>0</v>
      </c>
      <c r="J1351">
        <v>0</v>
      </c>
      <c r="K1351">
        <v>0</v>
      </c>
      <c r="L1351">
        <v>0</v>
      </c>
      <c r="M1351">
        <v>0</v>
      </c>
    </row>
    <row r="1352" spans="1:13" x14ac:dyDescent="0.25">
      <c r="A1352" t="s">
        <v>203</v>
      </c>
      <c r="B1352" t="s">
        <v>115</v>
      </c>
      <c r="C1352">
        <v>12.262</v>
      </c>
      <c r="D1352">
        <v>0</v>
      </c>
      <c r="E1352">
        <v>0</v>
      </c>
      <c r="F1352">
        <v>0</v>
      </c>
      <c r="G1352">
        <v>0</v>
      </c>
      <c r="H1352">
        <v>12.262</v>
      </c>
      <c r="I1352">
        <v>0.69000000000000006</v>
      </c>
      <c r="J1352">
        <v>0</v>
      </c>
      <c r="K1352">
        <v>0</v>
      </c>
      <c r="L1352">
        <v>12.952</v>
      </c>
      <c r="M1352">
        <v>0.69000000000000006</v>
      </c>
    </row>
    <row r="1353" spans="1:13" x14ac:dyDescent="0.25">
      <c r="A1353" t="s">
        <v>203</v>
      </c>
      <c r="B1353" t="s">
        <v>117</v>
      </c>
      <c r="C1353">
        <v>3.3000000000000002E-2</v>
      </c>
      <c r="D1353">
        <v>0</v>
      </c>
      <c r="E1353">
        <v>0</v>
      </c>
      <c r="F1353">
        <v>0</v>
      </c>
      <c r="G1353">
        <v>0</v>
      </c>
      <c r="H1353">
        <v>3.3000000000000002E-2</v>
      </c>
      <c r="I1353">
        <v>0</v>
      </c>
      <c r="J1353">
        <v>0</v>
      </c>
      <c r="K1353">
        <v>0</v>
      </c>
      <c r="L1353">
        <v>3.3000000000000002E-2</v>
      </c>
      <c r="M1353">
        <v>0</v>
      </c>
    </row>
    <row r="1354" spans="1:13" x14ac:dyDescent="0.25">
      <c r="A1354" t="s">
        <v>203</v>
      </c>
      <c r="B1354" t="s">
        <v>103</v>
      </c>
      <c r="C1354">
        <v>0</v>
      </c>
      <c r="D1354">
        <v>0</v>
      </c>
      <c r="E1354">
        <v>0</v>
      </c>
      <c r="F1354">
        <v>0</v>
      </c>
      <c r="G1354">
        <v>0</v>
      </c>
      <c r="H1354">
        <v>0</v>
      </c>
      <c r="I1354">
        <v>0</v>
      </c>
      <c r="J1354">
        <v>0</v>
      </c>
      <c r="K1354">
        <v>0</v>
      </c>
      <c r="L1354">
        <v>0</v>
      </c>
      <c r="M1354">
        <v>0</v>
      </c>
    </row>
    <row r="1355" spans="1:13" x14ac:dyDescent="0.25">
      <c r="A1355" t="s">
        <v>203</v>
      </c>
      <c r="B1355" t="s">
        <v>328</v>
      </c>
      <c r="C1355">
        <v>0</v>
      </c>
      <c r="D1355">
        <v>0</v>
      </c>
      <c r="E1355">
        <v>0</v>
      </c>
      <c r="F1355">
        <v>0</v>
      </c>
      <c r="G1355">
        <v>0</v>
      </c>
      <c r="H1355">
        <v>0</v>
      </c>
      <c r="I1355">
        <v>0</v>
      </c>
      <c r="J1355">
        <v>0</v>
      </c>
      <c r="K1355">
        <v>0</v>
      </c>
      <c r="L1355">
        <v>0</v>
      </c>
      <c r="M1355">
        <v>0</v>
      </c>
    </row>
    <row r="1356" spans="1:13" x14ac:dyDescent="0.25">
      <c r="A1356" t="s">
        <v>203</v>
      </c>
      <c r="B1356" t="s">
        <v>104</v>
      </c>
      <c r="C1356">
        <v>0</v>
      </c>
      <c r="D1356">
        <v>0</v>
      </c>
      <c r="E1356">
        <v>31.400000000000002</v>
      </c>
      <c r="F1356">
        <v>0</v>
      </c>
      <c r="G1356">
        <v>0</v>
      </c>
      <c r="H1356">
        <v>31.400000000000002</v>
      </c>
      <c r="I1356">
        <v>0.93500000000000005</v>
      </c>
      <c r="J1356">
        <v>0</v>
      </c>
      <c r="K1356">
        <v>0</v>
      </c>
      <c r="L1356">
        <v>32.335000000000001</v>
      </c>
      <c r="M1356">
        <v>0.93500000000000005</v>
      </c>
    </row>
    <row r="1357" spans="1:13" x14ac:dyDescent="0.25">
      <c r="A1357" t="s">
        <v>203</v>
      </c>
      <c r="B1357" t="s">
        <v>558</v>
      </c>
      <c r="C1357">
        <v>0</v>
      </c>
      <c r="D1357">
        <v>0</v>
      </c>
      <c r="E1357">
        <v>0</v>
      </c>
      <c r="F1357">
        <v>0</v>
      </c>
      <c r="G1357">
        <v>0</v>
      </c>
      <c r="H1357">
        <v>0</v>
      </c>
      <c r="I1357">
        <v>0</v>
      </c>
      <c r="J1357">
        <v>0</v>
      </c>
      <c r="K1357">
        <v>0</v>
      </c>
      <c r="L1357">
        <v>0</v>
      </c>
      <c r="M1357">
        <v>0</v>
      </c>
    </row>
    <row r="1358" spans="1:13" x14ac:dyDescent="0.25">
      <c r="A1358" t="s">
        <v>203</v>
      </c>
      <c r="B1358" t="s">
        <v>97</v>
      </c>
      <c r="C1358">
        <v>0</v>
      </c>
      <c r="D1358">
        <v>0</v>
      </c>
      <c r="E1358">
        <v>79.3</v>
      </c>
      <c r="F1358">
        <v>0</v>
      </c>
      <c r="G1358">
        <v>0</v>
      </c>
      <c r="H1358">
        <v>79.3</v>
      </c>
      <c r="I1358">
        <v>13.624000000000001</v>
      </c>
      <c r="J1358">
        <v>0</v>
      </c>
      <c r="K1358">
        <v>0</v>
      </c>
      <c r="L1358">
        <v>92.924000000000007</v>
      </c>
      <c r="M1358">
        <v>13.624000000000001</v>
      </c>
    </row>
    <row r="1359" spans="1:13" x14ac:dyDescent="0.25">
      <c r="A1359" t="s">
        <v>203</v>
      </c>
      <c r="B1359" t="s">
        <v>109</v>
      </c>
      <c r="C1359">
        <v>5.8140000000000001</v>
      </c>
      <c r="D1359">
        <v>4.9080000000000004</v>
      </c>
      <c r="E1359">
        <v>4</v>
      </c>
      <c r="F1359">
        <v>0</v>
      </c>
      <c r="G1359">
        <v>0</v>
      </c>
      <c r="H1359">
        <v>14.722000000000001</v>
      </c>
      <c r="I1359">
        <v>0.182</v>
      </c>
      <c r="J1359">
        <v>0</v>
      </c>
      <c r="K1359">
        <v>0</v>
      </c>
      <c r="L1359">
        <v>14.904</v>
      </c>
      <c r="M1359">
        <v>0.182</v>
      </c>
    </row>
    <row r="1360" spans="1:13" x14ac:dyDescent="0.25">
      <c r="A1360" t="s">
        <v>203</v>
      </c>
      <c r="B1360" t="s">
        <v>118</v>
      </c>
      <c r="C1360">
        <v>27.132999999999999</v>
      </c>
      <c r="D1360">
        <v>0</v>
      </c>
      <c r="E1360">
        <v>0</v>
      </c>
      <c r="F1360">
        <v>0</v>
      </c>
      <c r="G1360">
        <v>0</v>
      </c>
      <c r="H1360">
        <v>27.132999999999999</v>
      </c>
      <c r="I1360">
        <v>9.9999999999999992E-2</v>
      </c>
      <c r="J1360">
        <v>0</v>
      </c>
      <c r="K1360">
        <v>0</v>
      </c>
      <c r="L1360">
        <v>27.233000000000001</v>
      </c>
      <c r="M1360">
        <v>9.9999999999999992E-2</v>
      </c>
    </row>
    <row r="1361" spans="1:13" x14ac:dyDescent="0.25">
      <c r="A1361" t="s">
        <v>203</v>
      </c>
      <c r="B1361" t="s">
        <v>121</v>
      </c>
      <c r="C1361">
        <v>0</v>
      </c>
      <c r="D1361">
        <v>0</v>
      </c>
      <c r="E1361">
        <v>0</v>
      </c>
      <c r="F1361">
        <v>0</v>
      </c>
      <c r="G1361">
        <v>0</v>
      </c>
      <c r="H1361">
        <v>0</v>
      </c>
      <c r="I1361">
        <v>0</v>
      </c>
      <c r="J1361">
        <v>0</v>
      </c>
      <c r="K1361">
        <v>0</v>
      </c>
      <c r="L1361">
        <v>0</v>
      </c>
      <c r="M1361">
        <v>0</v>
      </c>
    </row>
    <row r="1362" spans="1:13" x14ac:dyDescent="0.25">
      <c r="A1362" t="s">
        <v>203</v>
      </c>
      <c r="B1362" t="s">
        <v>120</v>
      </c>
      <c r="C1362">
        <v>0</v>
      </c>
      <c r="D1362">
        <v>0</v>
      </c>
      <c r="E1362">
        <v>0.4</v>
      </c>
      <c r="F1362">
        <v>0</v>
      </c>
      <c r="G1362">
        <v>0</v>
      </c>
      <c r="H1362">
        <v>0.4</v>
      </c>
      <c r="I1362">
        <v>0</v>
      </c>
      <c r="J1362">
        <v>0</v>
      </c>
      <c r="K1362">
        <v>0</v>
      </c>
      <c r="L1362">
        <v>0.4</v>
      </c>
      <c r="M1362">
        <v>0</v>
      </c>
    </row>
    <row r="1363" spans="1:13" x14ac:dyDescent="0.25">
      <c r="A1363" t="s">
        <v>203</v>
      </c>
      <c r="B1363" t="s">
        <v>119</v>
      </c>
      <c r="C1363">
        <v>0</v>
      </c>
      <c r="D1363">
        <v>0</v>
      </c>
      <c r="E1363">
        <v>0</v>
      </c>
      <c r="F1363">
        <v>0</v>
      </c>
      <c r="G1363">
        <v>0</v>
      </c>
      <c r="H1363">
        <v>0</v>
      </c>
      <c r="I1363">
        <v>0</v>
      </c>
      <c r="J1363">
        <v>0</v>
      </c>
      <c r="K1363">
        <v>0</v>
      </c>
      <c r="L1363">
        <v>0</v>
      </c>
      <c r="M1363">
        <v>0</v>
      </c>
    </row>
    <row r="1364" spans="1:13" x14ac:dyDescent="0.25">
      <c r="A1364" t="s">
        <v>203</v>
      </c>
      <c r="B1364" t="s">
        <v>116</v>
      </c>
      <c r="C1364">
        <v>37.655000000000001</v>
      </c>
      <c r="D1364">
        <v>0</v>
      </c>
      <c r="E1364">
        <v>0</v>
      </c>
      <c r="F1364">
        <v>0</v>
      </c>
      <c r="G1364">
        <v>0</v>
      </c>
      <c r="H1364">
        <v>37.655000000000001</v>
      </c>
      <c r="I1364">
        <v>7.0000000000000007E-2</v>
      </c>
      <c r="J1364">
        <v>0</v>
      </c>
      <c r="K1364">
        <v>0</v>
      </c>
      <c r="L1364">
        <v>37.725000000000001</v>
      </c>
      <c r="M1364">
        <v>7.0000000000000007E-2</v>
      </c>
    </row>
    <row r="1365" spans="1:13" x14ac:dyDescent="0.25">
      <c r="A1365" t="s">
        <v>203</v>
      </c>
      <c r="B1365" t="s">
        <v>113</v>
      </c>
      <c r="C1365">
        <v>42.667000000000002</v>
      </c>
      <c r="D1365">
        <v>0</v>
      </c>
      <c r="E1365">
        <v>10.8</v>
      </c>
      <c r="F1365">
        <v>0</v>
      </c>
      <c r="G1365">
        <v>0</v>
      </c>
      <c r="H1365">
        <v>53.466999999999999</v>
      </c>
      <c r="I1365">
        <v>9.9</v>
      </c>
      <c r="J1365">
        <v>0</v>
      </c>
      <c r="K1365">
        <v>0</v>
      </c>
      <c r="L1365">
        <v>63.366999999999997</v>
      </c>
      <c r="M1365">
        <v>9.9</v>
      </c>
    </row>
    <row r="1366" spans="1:13" x14ac:dyDescent="0.25">
      <c r="A1366" t="s">
        <v>203</v>
      </c>
      <c r="B1366" t="s">
        <v>102</v>
      </c>
      <c r="C1366">
        <v>0</v>
      </c>
      <c r="D1366">
        <v>0</v>
      </c>
      <c r="E1366">
        <v>0</v>
      </c>
      <c r="F1366">
        <v>0</v>
      </c>
      <c r="G1366">
        <v>0</v>
      </c>
      <c r="H1366">
        <v>0</v>
      </c>
      <c r="I1366">
        <v>0.95899999999999996</v>
      </c>
      <c r="J1366">
        <v>0</v>
      </c>
      <c r="K1366">
        <v>0</v>
      </c>
      <c r="L1366">
        <v>0.95899999999999996</v>
      </c>
      <c r="M1366">
        <v>0.95899999999999996</v>
      </c>
    </row>
    <row r="1367" spans="1:13" x14ac:dyDescent="0.25">
      <c r="A1367" t="s">
        <v>203</v>
      </c>
      <c r="B1367" s="17" t="s">
        <v>101</v>
      </c>
      <c r="C1367">
        <v>0</v>
      </c>
      <c r="D1367">
        <v>0</v>
      </c>
      <c r="E1367">
        <v>3.9</v>
      </c>
      <c r="F1367">
        <v>0</v>
      </c>
      <c r="G1367">
        <v>0</v>
      </c>
      <c r="H1367">
        <v>3.9</v>
      </c>
      <c r="I1367">
        <v>3.5000000000000003E-2</v>
      </c>
      <c r="J1367">
        <v>0</v>
      </c>
      <c r="K1367">
        <v>0</v>
      </c>
      <c r="L1367">
        <v>3.9350000000000001</v>
      </c>
      <c r="M1367">
        <v>3.5000000000000003E-2</v>
      </c>
    </row>
    <row r="1368" spans="1:13" x14ac:dyDescent="0.25">
      <c r="A1368" t="s">
        <v>203</v>
      </c>
      <c r="B1368" s="17" t="s">
        <v>95</v>
      </c>
      <c r="C1368">
        <v>27.931999999999999</v>
      </c>
      <c r="D1368">
        <v>0</v>
      </c>
      <c r="E1368">
        <v>404.8</v>
      </c>
      <c r="F1368">
        <v>0</v>
      </c>
      <c r="G1368">
        <v>0</v>
      </c>
      <c r="H1368">
        <v>432.73200000000003</v>
      </c>
      <c r="I1368">
        <v>64.407000000000011</v>
      </c>
      <c r="J1368">
        <v>0</v>
      </c>
      <c r="K1368">
        <v>0</v>
      </c>
      <c r="L1368">
        <v>497.13900000000001</v>
      </c>
      <c r="M1368">
        <v>64.407000000000011</v>
      </c>
    </row>
    <row r="1369" spans="1:13" x14ac:dyDescent="0.25">
      <c r="A1369" t="s">
        <v>203</v>
      </c>
      <c r="B1369" s="17" t="s">
        <v>98</v>
      </c>
      <c r="C1369">
        <v>10.324</v>
      </c>
      <c r="D1369">
        <v>0</v>
      </c>
      <c r="E1369">
        <v>198.9</v>
      </c>
      <c r="F1369">
        <v>0</v>
      </c>
      <c r="G1369">
        <v>0</v>
      </c>
      <c r="H1369">
        <v>209.22400000000002</v>
      </c>
      <c r="I1369">
        <v>73.022000000000006</v>
      </c>
      <c r="J1369">
        <v>0</v>
      </c>
      <c r="K1369">
        <v>0</v>
      </c>
      <c r="L1369">
        <v>282.24599999999998</v>
      </c>
      <c r="M1369">
        <v>73.022000000000006</v>
      </c>
    </row>
    <row r="1370" spans="1:13" x14ac:dyDescent="0.25">
      <c r="A1370" t="s">
        <v>203</v>
      </c>
      <c r="B1370" s="17" t="s">
        <v>112</v>
      </c>
      <c r="C1370">
        <v>9.8230000000000004</v>
      </c>
      <c r="D1370">
        <v>0</v>
      </c>
      <c r="E1370">
        <v>0.1</v>
      </c>
      <c r="F1370">
        <v>0</v>
      </c>
      <c r="G1370">
        <v>0</v>
      </c>
      <c r="H1370">
        <v>9.923</v>
      </c>
      <c r="I1370">
        <v>0</v>
      </c>
      <c r="J1370">
        <v>0</v>
      </c>
      <c r="K1370">
        <v>0</v>
      </c>
      <c r="L1370">
        <v>9.923</v>
      </c>
      <c r="M1370">
        <v>0</v>
      </c>
    </row>
    <row r="1371" spans="1:13" x14ac:dyDescent="0.25">
      <c r="A1371" t="s">
        <v>203</v>
      </c>
      <c r="B1371" t="s">
        <v>129</v>
      </c>
      <c r="C1371">
        <v>0</v>
      </c>
      <c r="D1371">
        <v>0</v>
      </c>
      <c r="E1371">
        <v>0.2</v>
      </c>
      <c r="F1371">
        <v>0</v>
      </c>
      <c r="G1371">
        <v>0</v>
      </c>
      <c r="H1371">
        <v>0.2</v>
      </c>
      <c r="I1371">
        <v>0</v>
      </c>
      <c r="J1371">
        <v>0</v>
      </c>
      <c r="K1371">
        <v>0</v>
      </c>
      <c r="L1371">
        <v>0.2</v>
      </c>
      <c r="M1371">
        <v>0</v>
      </c>
    </row>
    <row r="1372" spans="1:13" x14ac:dyDescent="0.25">
      <c r="A1372" t="s">
        <v>203</v>
      </c>
      <c r="B1372" t="s">
        <v>100</v>
      </c>
      <c r="C1372">
        <v>0</v>
      </c>
      <c r="D1372">
        <v>0</v>
      </c>
      <c r="E1372">
        <v>15.4</v>
      </c>
      <c r="F1372">
        <v>0</v>
      </c>
      <c r="G1372">
        <v>0</v>
      </c>
      <c r="H1372">
        <v>15.4</v>
      </c>
      <c r="I1372">
        <v>0.126</v>
      </c>
      <c r="J1372">
        <v>0</v>
      </c>
      <c r="K1372">
        <v>0</v>
      </c>
      <c r="L1372">
        <v>15.526</v>
      </c>
      <c r="M1372">
        <v>0.126</v>
      </c>
    </row>
    <row r="1373" spans="1:13" x14ac:dyDescent="0.25">
      <c r="A1373" t="s">
        <v>203</v>
      </c>
      <c r="B1373" t="s">
        <v>114</v>
      </c>
      <c r="C1373">
        <v>0</v>
      </c>
      <c r="D1373">
        <v>0</v>
      </c>
      <c r="E1373">
        <v>0</v>
      </c>
      <c r="F1373">
        <v>0</v>
      </c>
      <c r="G1373">
        <v>0</v>
      </c>
      <c r="H1373">
        <v>0</v>
      </c>
      <c r="I1373">
        <v>0</v>
      </c>
      <c r="J1373">
        <v>0</v>
      </c>
      <c r="K1373">
        <v>0</v>
      </c>
      <c r="L1373">
        <v>0</v>
      </c>
      <c r="M1373">
        <v>0</v>
      </c>
    </row>
    <row r="1374" spans="1:13" x14ac:dyDescent="0.25">
      <c r="A1374" t="s">
        <v>203</v>
      </c>
      <c r="B1374" t="s">
        <v>107</v>
      </c>
      <c r="C1374">
        <v>16.170999999999999</v>
      </c>
      <c r="D1374">
        <v>0</v>
      </c>
      <c r="E1374">
        <v>0.2</v>
      </c>
      <c r="F1374">
        <v>0</v>
      </c>
      <c r="G1374">
        <v>0</v>
      </c>
      <c r="H1374">
        <v>16.370999999999999</v>
      </c>
      <c r="I1374">
        <v>0.85899999999999999</v>
      </c>
      <c r="J1374">
        <v>0</v>
      </c>
      <c r="K1374">
        <v>0</v>
      </c>
      <c r="L1374">
        <v>17.23</v>
      </c>
      <c r="M1374">
        <v>0.85899999999999999</v>
      </c>
    </row>
    <row r="1375" spans="1:13" x14ac:dyDescent="0.25">
      <c r="A1375" t="s">
        <v>342</v>
      </c>
      <c r="B1375" t="s">
        <v>123</v>
      </c>
      <c r="C1375">
        <v>547.93700000000001</v>
      </c>
      <c r="D1375">
        <v>0</v>
      </c>
      <c r="E1375">
        <v>0</v>
      </c>
      <c r="F1375">
        <v>0</v>
      </c>
      <c r="G1375">
        <v>0</v>
      </c>
      <c r="H1375">
        <v>547.93700000000001</v>
      </c>
      <c r="I1375">
        <v>0.34599999999999997</v>
      </c>
      <c r="J1375">
        <v>0</v>
      </c>
      <c r="K1375">
        <v>0</v>
      </c>
      <c r="L1375">
        <v>548.28300000000002</v>
      </c>
      <c r="M1375">
        <v>0.34599999999999997</v>
      </c>
    </row>
    <row r="1376" spans="1:13" x14ac:dyDescent="0.25">
      <c r="A1376" t="s">
        <v>342</v>
      </c>
      <c r="B1376" t="s">
        <v>126</v>
      </c>
      <c r="C1376">
        <v>0</v>
      </c>
      <c r="D1376">
        <v>2.5</v>
      </c>
      <c r="E1376">
        <v>0</v>
      </c>
      <c r="F1376">
        <v>0</v>
      </c>
      <c r="G1376">
        <v>0</v>
      </c>
      <c r="H1376">
        <v>2.5</v>
      </c>
      <c r="I1376">
        <v>0</v>
      </c>
      <c r="J1376">
        <v>0</v>
      </c>
      <c r="K1376">
        <v>0</v>
      </c>
      <c r="L1376">
        <v>2.5</v>
      </c>
      <c r="M1376">
        <v>0</v>
      </c>
    </row>
    <row r="1377" spans="1:13" x14ac:dyDescent="0.25">
      <c r="A1377" t="s">
        <v>342</v>
      </c>
      <c r="B1377" t="s">
        <v>125</v>
      </c>
      <c r="C1377">
        <v>0</v>
      </c>
      <c r="D1377">
        <v>0</v>
      </c>
      <c r="E1377">
        <v>0.1</v>
      </c>
      <c r="F1377">
        <v>0</v>
      </c>
      <c r="G1377">
        <v>0</v>
      </c>
      <c r="H1377">
        <v>0.1</v>
      </c>
      <c r="I1377">
        <v>0</v>
      </c>
      <c r="J1377">
        <v>0</v>
      </c>
      <c r="K1377">
        <v>0</v>
      </c>
      <c r="L1377">
        <v>0.1</v>
      </c>
      <c r="M1377">
        <v>0</v>
      </c>
    </row>
    <row r="1378" spans="1:13" x14ac:dyDescent="0.25">
      <c r="A1378" t="s">
        <v>342</v>
      </c>
      <c r="B1378" t="s">
        <v>124</v>
      </c>
      <c r="C1378">
        <v>0</v>
      </c>
      <c r="D1378">
        <v>0</v>
      </c>
      <c r="E1378">
        <v>0</v>
      </c>
      <c r="F1378">
        <v>7.0000000000000007E-2</v>
      </c>
      <c r="G1378">
        <v>0</v>
      </c>
      <c r="H1378">
        <v>7.0000000000000007E-2</v>
      </c>
      <c r="I1378">
        <v>0</v>
      </c>
      <c r="J1378">
        <v>0</v>
      </c>
      <c r="K1378">
        <v>0</v>
      </c>
      <c r="L1378">
        <v>7.0000000000000007E-2</v>
      </c>
      <c r="M1378">
        <v>0</v>
      </c>
    </row>
    <row r="1379" spans="1:13" x14ac:dyDescent="0.25">
      <c r="A1379" t="s">
        <v>342</v>
      </c>
      <c r="B1379" t="s">
        <v>96</v>
      </c>
      <c r="C1379">
        <v>50.71</v>
      </c>
      <c r="D1379">
        <v>0</v>
      </c>
      <c r="E1379">
        <v>13.4</v>
      </c>
      <c r="F1379">
        <v>0</v>
      </c>
      <c r="G1379">
        <v>0</v>
      </c>
      <c r="H1379">
        <v>64.11</v>
      </c>
      <c r="I1379">
        <v>0.36899999999999999</v>
      </c>
      <c r="J1379">
        <v>0</v>
      </c>
      <c r="K1379">
        <v>0</v>
      </c>
      <c r="L1379">
        <v>64.478999999999999</v>
      </c>
      <c r="M1379">
        <v>0.36899999999999999</v>
      </c>
    </row>
    <row r="1380" spans="1:13" x14ac:dyDescent="0.25">
      <c r="A1380" t="s">
        <v>342</v>
      </c>
      <c r="B1380" t="s">
        <v>105</v>
      </c>
      <c r="C1380">
        <v>7.7389999999999999</v>
      </c>
      <c r="D1380">
        <v>0</v>
      </c>
      <c r="E1380">
        <v>0.3</v>
      </c>
      <c r="F1380">
        <v>0</v>
      </c>
      <c r="G1380">
        <v>0</v>
      </c>
      <c r="H1380">
        <v>8.0389999999999997</v>
      </c>
      <c r="I1380">
        <v>2.8109999999999999</v>
      </c>
      <c r="J1380">
        <v>0</v>
      </c>
      <c r="K1380">
        <v>0</v>
      </c>
      <c r="L1380">
        <v>10.85</v>
      </c>
      <c r="M1380">
        <v>2.8109999999999999</v>
      </c>
    </row>
    <row r="1381" spans="1:13" x14ac:dyDescent="0.25">
      <c r="A1381" t="s">
        <v>342</v>
      </c>
      <c r="B1381" t="s">
        <v>110</v>
      </c>
      <c r="C1381">
        <v>0</v>
      </c>
      <c r="D1381">
        <v>17.571000000000002</v>
      </c>
      <c r="E1381">
        <v>0</v>
      </c>
      <c r="F1381">
        <v>0</v>
      </c>
      <c r="G1381">
        <v>0</v>
      </c>
      <c r="H1381">
        <v>17.571000000000002</v>
      </c>
      <c r="I1381">
        <v>1.6E-2</v>
      </c>
      <c r="J1381">
        <v>0</v>
      </c>
      <c r="K1381">
        <v>0</v>
      </c>
      <c r="L1381">
        <v>17.587</v>
      </c>
      <c r="M1381">
        <v>1.6E-2</v>
      </c>
    </row>
    <row r="1382" spans="1:13" x14ac:dyDescent="0.25">
      <c r="A1382" t="s">
        <v>342</v>
      </c>
      <c r="B1382" t="s">
        <v>111</v>
      </c>
      <c r="C1382">
        <v>1132.4880000000001</v>
      </c>
      <c r="D1382">
        <v>0</v>
      </c>
      <c r="E1382">
        <v>0</v>
      </c>
      <c r="F1382">
        <v>0</v>
      </c>
      <c r="G1382">
        <v>0</v>
      </c>
      <c r="H1382">
        <v>1132.4880000000001</v>
      </c>
      <c r="I1382">
        <v>162.922</v>
      </c>
      <c r="J1382">
        <v>0</v>
      </c>
      <c r="K1382">
        <v>0.1</v>
      </c>
      <c r="L1382">
        <v>1295.51</v>
      </c>
      <c r="M1382">
        <v>163.02199999999999</v>
      </c>
    </row>
    <row r="1383" spans="1:13" x14ac:dyDescent="0.25">
      <c r="A1383" t="s">
        <v>342</v>
      </c>
      <c r="B1383" t="s">
        <v>106</v>
      </c>
      <c r="C1383">
        <v>424.97199999999998</v>
      </c>
      <c r="D1383">
        <v>0</v>
      </c>
      <c r="E1383">
        <v>17.2</v>
      </c>
      <c r="F1383">
        <v>0</v>
      </c>
      <c r="G1383">
        <v>0</v>
      </c>
      <c r="H1383">
        <v>442.17199999999997</v>
      </c>
      <c r="I1383">
        <v>49.55</v>
      </c>
      <c r="J1383">
        <v>0</v>
      </c>
      <c r="K1383">
        <v>0</v>
      </c>
      <c r="L1383">
        <v>491.72199999999998</v>
      </c>
      <c r="M1383">
        <v>49.55</v>
      </c>
    </row>
    <row r="1384" spans="1:13" x14ac:dyDescent="0.25">
      <c r="A1384" t="s">
        <v>342</v>
      </c>
      <c r="B1384" t="s">
        <v>99</v>
      </c>
      <c r="C1384">
        <v>0</v>
      </c>
      <c r="D1384">
        <v>0</v>
      </c>
      <c r="E1384">
        <v>0.2</v>
      </c>
      <c r="F1384">
        <v>0</v>
      </c>
      <c r="G1384">
        <v>0</v>
      </c>
      <c r="H1384">
        <v>0.2</v>
      </c>
      <c r="I1384">
        <v>0</v>
      </c>
      <c r="J1384">
        <v>0</v>
      </c>
      <c r="K1384">
        <v>0</v>
      </c>
      <c r="L1384">
        <v>0.2</v>
      </c>
      <c r="M1384">
        <v>0</v>
      </c>
    </row>
    <row r="1385" spans="1:13" x14ac:dyDescent="0.25">
      <c r="A1385" t="s">
        <v>342</v>
      </c>
      <c r="B1385" t="s">
        <v>108</v>
      </c>
      <c r="C1385">
        <v>0</v>
      </c>
      <c r="D1385">
        <v>0.10299999999999999</v>
      </c>
      <c r="E1385">
        <v>0</v>
      </c>
      <c r="F1385">
        <v>0</v>
      </c>
      <c r="G1385">
        <v>0</v>
      </c>
      <c r="H1385">
        <v>0.10299999999999999</v>
      </c>
      <c r="I1385">
        <v>0</v>
      </c>
      <c r="J1385">
        <v>0</v>
      </c>
      <c r="K1385">
        <v>0</v>
      </c>
      <c r="L1385">
        <v>0.10299999999999999</v>
      </c>
      <c r="M1385">
        <v>0</v>
      </c>
    </row>
    <row r="1386" spans="1:13" x14ac:dyDescent="0.25">
      <c r="A1386" t="s">
        <v>342</v>
      </c>
      <c r="B1386" t="s">
        <v>234</v>
      </c>
      <c r="C1386">
        <v>0</v>
      </c>
      <c r="D1386">
        <v>0</v>
      </c>
      <c r="E1386">
        <v>0</v>
      </c>
      <c r="F1386">
        <v>0</v>
      </c>
      <c r="G1386">
        <v>0</v>
      </c>
      <c r="H1386">
        <v>0</v>
      </c>
      <c r="I1386">
        <v>0</v>
      </c>
      <c r="J1386">
        <v>0</v>
      </c>
      <c r="K1386">
        <v>0</v>
      </c>
      <c r="L1386">
        <v>0</v>
      </c>
      <c r="M1386">
        <v>0</v>
      </c>
    </row>
    <row r="1387" spans="1:13" x14ac:dyDescent="0.25">
      <c r="A1387" t="s">
        <v>342</v>
      </c>
      <c r="B1387" t="s">
        <v>115</v>
      </c>
      <c r="C1387">
        <v>5.0830000000000002</v>
      </c>
      <c r="D1387">
        <v>0</v>
      </c>
      <c r="E1387">
        <v>0</v>
      </c>
      <c r="F1387">
        <v>0</v>
      </c>
      <c r="G1387">
        <v>0</v>
      </c>
      <c r="H1387">
        <v>5.0830000000000002</v>
      </c>
      <c r="I1387">
        <v>21.878</v>
      </c>
      <c r="J1387">
        <v>0</v>
      </c>
      <c r="K1387">
        <v>0</v>
      </c>
      <c r="L1387">
        <v>26.960999999999999</v>
      </c>
      <c r="M1387">
        <v>21.878</v>
      </c>
    </row>
    <row r="1388" spans="1:13" x14ac:dyDescent="0.25">
      <c r="A1388" t="s">
        <v>342</v>
      </c>
      <c r="B1388" t="s">
        <v>117</v>
      </c>
      <c r="C1388">
        <v>0.92400000000000004</v>
      </c>
      <c r="D1388">
        <v>0</v>
      </c>
      <c r="E1388">
        <v>0</v>
      </c>
      <c r="F1388">
        <v>0</v>
      </c>
      <c r="G1388">
        <v>0</v>
      </c>
      <c r="H1388">
        <v>0.92400000000000004</v>
      </c>
      <c r="I1388">
        <v>0</v>
      </c>
      <c r="J1388">
        <v>0</v>
      </c>
      <c r="K1388">
        <v>0</v>
      </c>
      <c r="L1388">
        <v>0.92400000000000004</v>
      </c>
      <c r="M1388">
        <v>0</v>
      </c>
    </row>
    <row r="1389" spans="1:13" x14ac:dyDescent="0.25">
      <c r="A1389" t="s">
        <v>342</v>
      </c>
      <c r="B1389" t="s">
        <v>103</v>
      </c>
      <c r="C1389">
        <v>0</v>
      </c>
      <c r="D1389">
        <v>0</v>
      </c>
      <c r="E1389">
        <v>0</v>
      </c>
      <c r="F1389">
        <v>0</v>
      </c>
      <c r="G1389">
        <v>0</v>
      </c>
      <c r="H1389">
        <v>0</v>
      </c>
      <c r="I1389">
        <v>0</v>
      </c>
      <c r="J1389">
        <v>0</v>
      </c>
      <c r="K1389">
        <v>0</v>
      </c>
      <c r="L1389">
        <v>0</v>
      </c>
      <c r="M1389">
        <v>0</v>
      </c>
    </row>
    <row r="1390" spans="1:13" x14ac:dyDescent="0.25">
      <c r="A1390" t="s">
        <v>342</v>
      </c>
      <c r="B1390" t="s">
        <v>328</v>
      </c>
      <c r="C1390">
        <v>0</v>
      </c>
      <c r="D1390">
        <v>0</v>
      </c>
      <c r="E1390">
        <v>0</v>
      </c>
      <c r="F1390">
        <v>0</v>
      </c>
      <c r="G1390">
        <v>0</v>
      </c>
      <c r="H1390">
        <v>0</v>
      </c>
      <c r="I1390">
        <v>0</v>
      </c>
      <c r="J1390">
        <v>0</v>
      </c>
      <c r="K1390">
        <v>0</v>
      </c>
      <c r="L1390">
        <v>0</v>
      </c>
      <c r="M1390">
        <v>0</v>
      </c>
    </row>
    <row r="1391" spans="1:13" x14ac:dyDescent="0.25">
      <c r="A1391" t="s">
        <v>342</v>
      </c>
      <c r="B1391" t="s">
        <v>104</v>
      </c>
      <c r="C1391">
        <v>0</v>
      </c>
      <c r="D1391">
        <v>0</v>
      </c>
      <c r="E1391">
        <v>2.8</v>
      </c>
      <c r="F1391">
        <v>0</v>
      </c>
      <c r="G1391">
        <v>0</v>
      </c>
      <c r="H1391">
        <v>2.8</v>
      </c>
      <c r="I1391">
        <v>0</v>
      </c>
      <c r="J1391">
        <v>0</v>
      </c>
      <c r="K1391">
        <v>0</v>
      </c>
      <c r="L1391">
        <v>2.8</v>
      </c>
      <c r="M1391">
        <v>0</v>
      </c>
    </row>
    <row r="1392" spans="1:13" x14ac:dyDescent="0.25">
      <c r="A1392" t="s">
        <v>342</v>
      </c>
      <c r="B1392" t="s">
        <v>558</v>
      </c>
      <c r="C1392">
        <v>0</v>
      </c>
      <c r="D1392">
        <v>0</v>
      </c>
      <c r="E1392">
        <v>0</v>
      </c>
      <c r="F1392">
        <v>0</v>
      </c>
      <c r="G1392">
        <v>0</v>
      </c>
      <c r="H1392">
        <v>0</v>
      </c>
      <c r="I1392">
        <v>0</v>
      </c>
      <c r="J1392">
        <v>0</v>
      </c>
      <c r="K1392">
        <v>0</v>
      </c>
      <c r="L1392">
        <v>0</v>
      </c>
      <c r="M1392">
        <v>0</v>
      </c>
    </row>
    <row r="1393" spans="1:13" x14ac:dyDescent="0.25">
      <c r="A1393" t="s">
        <v>342</v>
      </c>
      <c r="B1393" t="s">
        <v>97</v>
      </c>
      <c r="C1393">
        <v>0</v>
      </c>
      <c r="D1393">
        <v>0</v>
      </c>
      <c r="E1393">
        <v>1.1000000000000001</v>
      </c>
      <c r="F1393">
        <v>0</v>
      </c>
      <c r="G1393">
        <v>0</v>
      </c>
      <c r="H1393">
        <v>1.1000000000000001</v>
      </c>
      <c r="I1393">
        <v>0.81200000000000006</v>
      </c>
      <c r="J1393">
        <v>0</v>
      </c>
      <c r="K1393">
        <v>0</v>
      </c>
      <c r="L1393">
        <v>1.9119999999999999</v>
      </c>
      <c r="M1393">
        <v>0.81200000000000006</v>
      </c>
    </row>
    <row r="1394" spans="1:13" x14ac:dyDescent="0.25">
      <c r="A1394" t="s">
        <v>342</v>
      </c>
      <c r="B1394" t="s">
        <v>109</v>
      </c>
      <c r="C1394">
        <v>0.11600000000000001</v>
      </c>
      <c r="D1394">
        <v>19.626000000000001</v>
      </c>
      <c r="E1394">
        <v>179.3</v>
      </c>
      <c r="F1394">
        <v>0</v>
      </c>
      <c r="G1394">
        <v>0</v>
      </c>
      <c r="H1394">
        <v>199.042</v>
      </c>
      <c r="I1394">
        <v>0.82299999999999995</v>
      </c>
      <c r="J1394">
        <v>0</v>
      </c>
      <c r="K1394">
        <v>0</v>
      </c>
      <c r="L1394">
        <v>199.86500000000001</v>
      </c>
      <c r="M1394">
        <v>0.82299999999999995</v>
      </c>
    </row>
    <row r="1395" spans="1:13" x14ac:dyDescent="0.25">
      <c r="A1395" t="s">
        <v>342</v>
      </c>
      <c r="B1395" t="s">
        <v>118</v>
      </c>
      <c r="C1395">
        <v>180.87899999999999</v>
      </c>
      <c r="D1395">
        <v>0</v>
      </c>
      <c r="E1395">
        <v>0</v>
      </c>
      <c r="F1395">
        <v>0</v>
      </c>
      <c r="G1395">
        <v>0</v>
      </c>
      <c r="H1395">
        <v>180.87899999999999</v>
      </c>
      <c r="I1395">
        <v>5.8999999999999997E-2</v>
      </c>
      <c r="J1395">
        <v>0</v>
      </c>
      <c r="K1395">
        <v>0</v>
      </c>
      <c r="L1395">
        <v>180.93799999999999</v>
      </c>
      <c r="M1395">
        <v>5.8999999999999997E-2</v>
      </c>
    </row>
    <row r="1396" spans="1:13" x14ac:dyDescent="0.25">
      <c r="A1396" t="s">
        <v>342</v>
      </c>
      <c r="B1396" t="s">
        <v>121</v>
      </c>
      <c r="C1396">
        <v>0</v>
      </c>
      <c r="D1396">
        <v>0</v>
      </c>
      <c r="E1396">
        <v>0</v>
      </c>
      <c r="F1396">
        <v>0</v>
      </c>
      <c r="G1396">
        <v>0</v>
      </c>
      <c r="H1396">
        <v>0</v>
      </c>
      <c r="I1396">
        <v>0</v>
      </c>
      <c r="J1396">
        <v>0</v>
      </c>
      <c r="K1396">
        <v>0</v>
      </c>
      <c r="L1396">
        <v>0</v>
      </c>
      <c r="M1396">
        <v>0</v>
      </c>
    </row>
    <row r="1397" spans="1:13" x14ac:dyDescent="0.25">
      <c r="A1397" t="s">
        <v>342</v>
      </c>
      <c r="B1397" t="s">
        <v>120</v>
      </c>
      <c r="C1397">
        <v>0</v>
      </c>
      <c r="D1397">
        <v>0</v>
      </c>
      <c r="E1397">
        <v>0.1</v>
      </c>
      <c r="F1397">
        <v>0</v>
      </c>
      <c r="G1397">
        <v>0</v>
      </c>
      <c r="H1397">
        <v>0.1</v>
      </c>
      <c r="I1397">
        <v>0</v>
      </c>
      <c r="J1397">
        <v>0</v>
      </c>
      <c r="K1397">
        <v>0</v>
      </c>
      <c r="L1397">
        <v>0.1</v>
      </c>
      <c r="M1397">
        <v>0</v>
      </c>
    </row>
    <row r="1398" spans="1:13" x14ac:dyDescent="0.25">
      <c r="A1398" t="s">
        <v>342</v>
      </c>
      <c r="B1398" t="s">
        <v>119</v>
      </c>
      <c r="C1398">
        <v>0</v>
      </c>
      <c r="D1398">
        <v>0</v>
      </c>
      <c r="E1398">
        <v>0</v>
      </c>
      <c r="F1398">
        <v>0</v>
      </c>
      <c r="G1398">
        <v>0</v>
      </c>
      <c r="H1398">
        <v>0</v>
      </c>
      <c r="I1398">
        <v>0</v>
      </c>
      <c r="J1398">
        <v>-0.2</v>
      </c>
      <c r="K1398">
        <v>0</v>
      </c>
      <c r="L1398">
        <v>-0.2</v>
      </c>
      <c r="M1398">
        <v>-0.2</v>
      </c>
    </row>
    <row r="1399" spans="1:13" x14ac:dyDescent="0.25">
      <c r="A1399" t="s">
        <v>342</v>
      </c>
      <c r="B1399" t="s">
        <v>116</v>
      </c>
      <c r="C1399">
        <v>0</v>
      </c>
      <c r="D1399">
        <v>0</v>
      </c>
      <c r="E1399">
        <v>0</v>
      </c>
      <c r="F1399">
        <v>0</v>
      </c>
      <c r="G1399">
        <v>0</v>
      </c>
      <c r="H1399">
        <v>0</v>
      </c>
      <c r="I1399">
        <v>0.84799999999999998</v>
      </c>
      <c r="J1399">
        <v>0</v>
      </c>
      <c r="K1399">
        <v>0</v>
      </c>
      <c r="L1399">
        <v>0.84799999999999998</v>
      </c>
      <c r="M1399">
        <v>0.84799999999999998</v>
      </c>
    </row>
    <row r="1400" spans="1:13" x14ac:dyDescent="0.25">
      <c r="A1400" t="s">
        <v>342</v>
      </c>
      <c r="B1400" t="s">
        <v>113</v>
      </c>
      <c r="C1400">
        <v>0</v>
      </c>
      <c r="D1400">
        <v>0</v>
      </c>
      <c r="E1400">
        <v>0</v>
      </c>
      <c r="F1400">
        <v>0</v>
      </c>
      <c r="G1400">
        <v>0</v>
      </c>
      <c r="H1400">
        <v>0</v>
      </c>
      <c r="I1400">
        <v>0</v>
      </c>
      <c r="J1400">
        <v>0</v>
      </c>
      <c r="K1400">
        <v>0</v>
      </c>
      <c r="L1400">
        <v>0</v>
      </c>
      <c r="M1400">
        <v>0</v>
      </c>
    </row>
    <row r="1401" spans="1:13" x14ac:dyDescent="0.25">
      <c r="A1401" t="s">
        <v>342</v>
      </c>
      <c r="B1401" t="s">
        <v>102</v>
      </c>
      <c r="C1401">
        <v>0</v>
      </c>
      <c r="D1401">
        <v>0</v>
      </c>
      <c r="E1401">
        <v>0</v>
      </c>
      <c r="F1401">
        <v>0</v>
      </c>
      <c r="G1401">
        <v>0</v>
      </c>
      <c r="H1401">
        <v>0</v>
      </c>
      <c r="I1401">
        <v>46.944000000000003</v>
      </c>
      <c r="J1401">
        <v>0</v>
      </c>
      <c r="K1401">
        <v>0</v>
      </c>
      <c r="L1401">
        <v>46.944000000000003</v>
      </c>
      <c r="M1401">
        <v>46.944000000000003</v>
      </c>
    </row>
    <row r="1402" spans="1:13" x14ac:dyDescent="0.25">
      <c r="A1402" t="s">
        <v>342</v>
      </c>
      <c r="B1402" s="17" t="s">
        <v>101</v>
      </c>
      <c r="C1402">
        <v>0</v>
      </c>
      <c r="D1402">
        <v>0</v>
      </c>
      <c r="E1402">
        <v>0</v>
      </c>
      <c r="F1402">
        <v>0</v>
      </c>
      <c r="G1402">
        <v>0</v>
      </c>
      <c r="H1402">
        <v>0</v>
      </c>
      <c r="I1402">
        <v>0</v>
      </c>
      <c r="J1402">
        <v>0</v>
      </c>
      <c r="K1402">
        <v>0</v>
      </c>
      <c r="L1402">
        <v>0</v>
      </c>
      <c r="M1402">
        <v>0</v>
      </c>
    </row>
    <row r="1403" spans="1:13" x14ac:dyDescent="0.25">
      <c r="A1403" t="s">
        <v>342</v>
      </c>
      <c r="B1403" s="17" t="s">
        <v>95</v>
      </c>
      <c r="C1403">
        <v>0</v>
      </c>
      <c r="D1403">
        <v>0</v>
      </c>
      <c r="E1403">
        <v>40.5</v>
      </c>
      <c r="F1403">
        <v>0</v>
      </c>
      <c r="G1403">
        <v>0</v>
      </c>
      <c r="H1403">
        <v>40.5</v>
      </c>
      <c r="I1403">
        <v>10.121</v>
      </c>
      <c r="J1403">
        <v>0</v>
      </c>
      <c r="K1403">
        <v>0</v>
      </c>
      <c r="L1403">
        <v>50.621000000000002</v>
      </c>
      <c r="M1403">
        <v>10.121</v>
      </c>
    </row>
    <row r="1404" spans="1:13" x14ac:dyDescent="0.25">
      <c r="A1404" t="s">
        <v>342</v>
      </c>
      <c r="B1404" s="17" t="s">
        <v>98</v>
      </c>
      <c r="C1404">
        <v>0</v>
      </c>
      <c r="D1404">
        <v>0</v>
      </c>
      <c r="E1404">
        <v>12.9</v>
      </c>
      <c r="F1404">
        <v>0</v>
      </c>
      <c r="G1404">
        <v>0</v>
      </c>
      <c r="H1404">
        <v>12.9</v>
      </c>
      <c r="I1404">
        <v>0</v>
      </c>
      <c r="J1404">
        <v>0</v>
      </c>
      <c r="K1404">
        <v>0</v>
      </c>
      <c r="L1404">
        <v>12.9</v>
      </c>
      <c r="M1404">
        <v>0</v>
      </c>
    </row>
    <row r="1405" spans="1:13" x14ac:dyDescent="0.25">
      <c r="A1405" t="s">
        <v>342</v>
      </c>
      <c r="B1405" s="17" t="s">
        <v>112</v>
      </c>
      <c r="C1405">
        <v>23.795999999999999</v>
      </c>
      <c r="D1405">
        <v>0</v>
      </c>
      <c r="E1405">
        <v>1.9</v>
      </c>
      <c r="F1405">
        <v>2.2770000000000001</v>
      </c>
      <c r="G1405">
        <v>0</v>
      </c>
      <c r="H1405">
        <v>27.972999999999999</v>
      </c>
      <c r="I1405">
        <v>4.992</v>
      </c>
      <c r="J1405">
        <v>0</v>
      </c>
      <c r="K1405">
        <v>0</v>
      </c>
      <c r="L1405">
        <v>32.965000000000003</v>
      </c>
      <c r="M1405">
        <v>4.992</v>
      </c>
    </row>
    <row r="1406" spans="1:13" x14ac:dyDescent="0.25">
      <c r="A1406" t="s">
        <v>342</v>
      </c>
      <c r="B1406" t="s">
        <v>155</v>
      </c>
      <c r="C1406">
        <v>0</v>
      </c>
      <c r="D1406">
        <v>0</v>
      </c>
      <c r="E1406">
        <v>0</v>
      </c>
      <c r="F1406">
        <v>82.5</v>
      </c>
      <c r="G1406">
        <v>0</v>
      </c>
      <c r="H1406">
        <v>82.5</v>
      </c>
      <c r="I1406">
        <v>0</v>
      </c>
      <c r="J1406">
        <v>0</v>
      </c>
      <c r="K1406">
        <v>0</v>
      </c>
      <c r="L1406">
        <v>82.5</v>
      </c>
      <c r="M1406">
        <v>0</v>
      </c>
    </row>
    <row r="1407" spans="1:13" x14ac:dyDescent="0.25">
      <c r="A1407" t="s">
        <v>342</v>
      </c>
      <c r="B1407" t="s">
        <v>100</v>
      </c>
      <c r="C1407">
        <v>0</v>
      </c>
      <c r="D1407">
        <v>0</v>
      </c>
      <c r="E1407">
        <v>1.2000000000000002</v>
      </c>
      <c r="F1407">
        <v>0</v>
      </c>
      <c r="G1407">
        <v>0</v>
      </c>
      <c r="H1407">
        <v>1.2000000000000002</v>
      </c>
      <c r="I1407">
        <v>0</v>
      </c>
      <c r="J1407">
        <v>0</v>
      </c>
      <c r="K1407">
        <v>0</v>
      </c>
      <c r="L1407">
        <v>1.2</v>
      </c>
      <c r="M1407">
        <v>0</v>
      </c>
    </row>
    <row r="1408" spans="1:13" x14ac:dyDescent="0.25">
      <c r="A1408" t="s">
        <v>342</v>
      </c>
      <c r="B1408" t="s">
        <v>114</v>
      </c>
      <c r="C1408">
        <v>887.601</v>
      </c>
      <c r="D1408">
        <v>0</v>
      </c>
      <c r="E1408">
        <v>0</v>
      </c>
      <c r="F1408">
        <v>247.733</v>
      </c>
      <c r="G1408">
        <v>0</v>
      </c>
      <c r="H1408">
        <v>1135.3340000000001</v>
      </c>
      <c r="I1408">
        <v>129.095</v>
      </c>
      <c r="J1408">
        <v>0</v>
      </c>
      <c r="K1408">
        <v>0</v>
      </c>
      <c r="L1408">
        <v>1264.4290000000001</v>
      </c>
      <c r="M1408">
        <v>129.095</v>
      </c>
    </row>
    <row r="1409" spans="1:13" x14ac:dyDescent="0.25">
      <c r="A1409" t="s">
        <v>342</v>
      </c>
      <c r="B1409" t="s">
        <v>107</v>
      </c>
      <c r="C1409">
        <v>186.78399999999999</v>
      </c>
      <c r="D1409">
        <v>0</v>
      </c>
      <c r="E1409">
        <v>0.5</v>
      </c>
      <c r="F1409">
        <v>0</v>
      </c>
      <c r="G1409">
        <v>0</v>
      </c>
      <c r="H1409">
        <v>187.28399999999999</v>
      </c>
      <c r="I1409">
        <v>46.314999999999998</v>
      </c>
      <c r="J1409">
        <v>0</v>
      </c>
      <c r="K1409">
        <v>0</v>
      </c>
      <c r="L1409">
        <v>233.59899999999999</v>
      </c>
      <c r="M1409">
        <v>46.314999999999998</v>
      </c>
    </row>
    <row r="1410" spans="1:13" x14ac:dyDescent="0.25">
      <c r="A1410" t="s">
        <v>46</v>
      </c>
      <c r="B1410" t="s">
        <v>123</v>
      </c>
      <c r="C1410">
        <v>8.1000000000000003E-2</v>
      </c>
      <c r="D1410">
        <v>0</v>
      </c>
      <c r="E1410">
        <v>0</v>
      </c>
      <c r="F1410">
        <v>0</v>
      </c>
      <c r="G1410">
        <v>0</v>
      </c>
      <c r="H1410">
        <v>8.1000000000000003E-2</v>
      </c>
      <c r="I1410">
        <v>0</v>
      </c>
      <c r="J1410">
        <v>0</v>
      </c>
      <c r="K1410">
        <v>0</v>
      </c>
      <c r="L1410">
        <v>8.1000000000000003E-2</v>
      </c>
      <c r="M1410">
        <v>0</v>
      </c>
    </row>
    <row r="1411" spans="1:13" x14ac:dyDescent="0.25">
      <c r="A1411" t="s">
        <v>46</v>
      </c>
      <c r="B1411" t="s">
        <v>126</v>
      </c>
      <c r="C1411">
        <v>0</v>
      </c>
      <c r="D1411">
        <v>0</v>
      </c>
      <c r="E1411">
        <v>0</v>
      </c>
      <c r="F1411">
        <v>0</v>
      </c>
      <c r="G1411">
        <v>0</v>
      </c>
      <c r="H1411">
        <v>0</v>
      </c>
      <c r="I1411">
        <v>0</v>
      </c>
      <c r="J1411">
        <v>0</v>
      </c>
      <c r="K1411">
        <v>0</v>
      </c>
      <c r="L1411">
        <v>0</v>
      </c>
      <c r="M1411">
        <v>0</v>
      </c>
    </row>
    <row r="1412" spans="1:13" x14ac:dyDescent="0.25">
      <c r="A1412" t="s">
        <v>46</v>
      </c>
      <c r="B1412" t="s">
        <v>125</v>
      </c>
      <c r="C1412">
        <v>0</v>
      </c>
      <c r="D1412">
        <v>0</v>
      </c>
      <c r="E1412">
        <v>2.1</v>
      </c>
      <c r="F1412">
        <v>0</v>
      </c>
      <c r="G1412">
        <v>0</v>
      </c>
      <c r="H1412">
        <v>2.1</v>
      </c>
      <c r="I1412">
        <v>0</v>
      </c>
      <c r="J1412">
        <v>0</v>
      </c>
      <c r="K1412">
        <v>0</v>
      </c>
      <c r="L1412">
        <v>2.1</v>
      </c>
      <c r="M1412">
        <v>0</v>
      </c>
    </row>
    <row r="1413" spans="1:13" x14ac:dyDescent="0.25">
      <c r="A1413" t="s">
        <v>46</v>
      </c>
      <c r="B1413" t="s">
        <v>124</v>
      </c>
      <c r="C1413">
        <v>0</v>
      </c>
      <c r="D1413">
        <v>0</v>
      </c>
      <c r="E1413">
        <v>0</v>
      </c>
      <c r="F1413">
        <v>0</v>
      </c>
      <c r="G1413">
        <v>0</v>
      </c>
      <c r="H1413">
        <v>0</v>
      </c>
      <c r="I1413">
        <v>0</v>
      </c>
      <c r="J1413">
        <v>0</v>
      </c>
      <c r="K1413">
        <v>0</v>
      </c>
      <c r="L1413">
        <v>0</v>
      </c>
      <c r="M1413">
        <v>0</v>
      </c>
    </row>
    <row r="1414" spans="1:13" x14ac:dyDescent="0.25">
      <c r="A1414" t="s">
        <v>46</v>
      </c>
      <c r="B1414" t="s">
        <v>96</v>
      </c>
      <c r="C1414">
        <v>51.84</v>
      </c>
      <c r="D1414">
        <v>0</v>
      </c>
      <c r="E1414">
        <v>238.8</v>
      </c>
      <c r="F1414">
        <v>0</v>
      </c>
      <c r="G1414">
        <v>0</v>
      </c>
      <c r="H1414">
        <v>290.64</v>
      </c>
      <c r="I1414">
        <v>3.33</v>
      </c>
      <c r="J1414">
        <v>0</v>
      </c>
      <c r="K1414">
        <v>0</v>
      </c>
      <c r="L1414">
        <v>293.97000000000003</v>
      </c>
      <c r="M1414">
        <v>3.33</v>
      </c>
    </row>
    <row r="1415" spans="1:13" x14ac:dyDescent="0.25">
      <c r="A1415" t="s">
        <v>46</v>
      </c>
      <c r="B1415" t="s">
        <v>105</v>
      </c>
      <c r="C1415">
        <v>44.124000000000002</v>
      </c>
      <c r="D1415">
        <v>0</v>
      </c>
      <c r="E1415">
        <v>3.2</v>
      </c>
      <c r="F1415">
        <v>0</v>
      </c>
      <c r="G1415">
        <v>0</v>
      </c>
      <c r="H1415">
        <v>47.324000000000005</v>
      </c>
      <c r="I1415">
        <v>0.20899999999999999</v>
      </c>
      <c r="J1415">
        <v>0</v>
      </c>
      <c r="K1415">
        <v>0</v>
      </c>
      <c r="L1415">
        <v>47.533000000000001</v>
      </c>
      <c r="M1415">
        <v>0.20899999999999999</v>
      </c>
    </row>
    <row r="1416" spans="1:13" x14ac:dyDescent="0.25">
      <c r="A1416" t="s">
        <v>46</v>
      </c>
      <c r="B1416" t="s">
        <v>110</v>
      </c>
      <c r="C1416">
        <v>0</v>
      </c>
      <c r="D1416">
        <v>7.9489999999999998</v>
      </c>
      <c r="E1416">
        <v>0</v>
      </c>
      <c r="F1416">
        <v>0</v>
      </c>
      <c r="G1416">
        <v>0</v>
      </c>
      <c r="H1416">
        <v>7.9489999999999998</v>
      </c>
      <c r="I1416">
        <v>0</v>
      </c>
      <c r="J1416">
        <v>0</v>
      </c>
      <c r="K1416">
        <v>0</v>
      </c>
      <c r="L1416">
        <v>7.9489999999999998</v>
      </c>
      <c r="M1416">
        <v>0</v>
      </c>
    </row>
    <row r="1417" spans="1:13" x14ac:dyDescent="0.25">
      <c r="A1417" t="s">
        <v>46</v>
      </c>
      <c r="B1417" t="s">
        <v>111</v>
      </c>
      <c r="C1417">
        <v>112.483</v>
      </c>
      <c r="D1417">
        <v>0</v>
      </c>
      <c r="E1417">
        <v>0.5</v>
      </c>
      <c r="F1417">
        <v>0</v>
      </c>
      <c r="G1417">
        <v>0</v>
      </c>
      <c r="H1417">
        <v>112.983</v>
      </c>
      <c r="I1417">
        <v>0</v>
      </c>
      <c r="J1417">
        <v>0</v>
      </c>
      <c r="K1417">
        <v>0</v>
      </c>
      <c r="L1417">
        <v>112.983</v>
      </c>
      <c r="M1417">
        <v>0</v>
      </c>
    </row>
    <row r="1418" spans="1:13" x14ac:dyDescent="0.25">
      <c r="A1418" t="s">
        <v>46</v>
      </c>
      <c r="B1418" t="s">
        <v>106</v>
      </c>
      <c r="C1418">
        <v>182.58099999999999</v>
      </c>
      <c r="D1418">
        <v>0</v>
      </c>
      <c r="E1418">
        <v>21.4</v>
      </c>
      <c r="F1418">
        <v>0</v>
      </c>
      <c r="G1418">
        <v>0</v>
      </c>
      <c r="H1418">
        <v>203.98099999999999</v>
      </c>
      <c r="I1418">
        <v>1.2769999999999999</v>
      </c>
      <c r="J1418">
        <v>0</v>
      </c>
      <c r="K1418">
        <v>0</v>
      </c>
      <c r="L1418">
        <v>205.25800000000001</v>
      </c>
      <c r="M1418">
        <v>1.2769999999999999</v>
      </c>
    </row>
    <row r="1419" spans="1:13" x14ac:dyDescent="0.25">
      <c r="A1419" t="s">
        <v>46</v>
      </c>
      <c r="B1419" t="s">
        <v>99</v>
      </c>
      <c r="C1419">
        <v>1.304</v>
      </c>
      <c r="D1419">
        <v>0</v>
      </c>
      <c r="E1419">
        <v>5.8</v>
      </c>
      <c r="F1419">
        <v>0</v>
      </c>
      <c r="G1419">
        <v>0</v>
      </c>
      <c r="H1419">
        <v>7.1040000000000001</v>
      </c>
      <c r="I1419">
        <v>6.0000000000000001E-3</v>
      </c>
      <c r="J1419">
        <v>0</v>
      </c>
      <c r="K1419">
        <v>0</v>
      </c>
      <c r="L1419">
        <v>7.11</v>
      </c>
      <c r="M1419">
        <v>6.0000000000000001E-3</v>
      </c>
    </row>
    <row r="1420" spans="1:13" x14ac:dyDescent="0.25">
      <c r="A1420" t="s">
        <v>46</v>
      </c>
      <c r="B1420" t="s">
        <v>108</v>
      </c>
      <c r="C1420">
        <v>4.673</v>
      </c>
      <c r="D1420">
        <v>0</v>
      </c>
      <c r="E1420">
        <v>0</v>
      </c>
      <c r="F1420">
        <v>0</v>
      </c>
      <c r="G1420">
        <v>0</v>
      </c>
      <c r="H1420">
        <v>4.673</v>
      </c>
      <c r="I1420">
        <v>5.44</v>
      </c>
      <c r="J1420">
        <v>0</v>
      </c>
      <c r="K1420">
        <v>0</v>
      </c>
      <c r="L1420">
        <v>10.113</v>
      </c>
      <c r="M1420">
        <v>5.44</v>
      </c>
    </row>
    <row r="1421" spans="1:13" x14ac:dyDescent="0.25">
      <c r="A1421" t="s">
        <v>46</v>
      </c>
      <c r="B1421" t="s">
        <v>234</v>
      </c>
      <c r="C1421">
        <v>0</v>
      </c>
      <c r="D1421">
        <v>0</v>
      </c>
      <c r="E1421">
        <v>0</v>
      </c>
      <c r="F1421">
        <v>0</v>
      </c>
      <c r="G1421">
        <v>0</v>
      </c>
      <c r="H1421">
        <v>0</v>
      </c>
      <c r="I1421">
        <v>0</v>
      </c>
      <c r="J1421">
        <v>0</v>
      </c>
      <c r="K1421">
        <v>0</v>
      </c>
      <c r="L1421">
        <v>0</v>
      </c>
      <c r="M1421">
        <v>0</v>
      </c>
    </row>
    <row r="1422" spans="1:13" x14ac:dyDescent="0.25">
      <c r="A1422" t="s">
        <v>46</v>
      </c>
      <c r="B1422" t="s">
        <v>115</v>
      </c>
      <c r="C1422">
        <v>2.6080000000000001</v>
      </c>
      <c r="D1422">
        <v>0</v>
      </c>
      <c r="E1422">
        <v>0.1</v>
      </c>
      <c r="F1422">
        <v>0</v>
      </c>
      <c r="G1422">
        <v>0</v>
      </c>
      <c r="H1422">
        <v>2.7080000000000002</v>
      </c>
      <c r="I1422">
        <v>0</v>
      </c>
      <c r="J1422">
        <v>0</v>
      </c>
      <c r="K1422">
        <v>0</v>
      </c>
      <c r="L1422">
        <v>2.7080000000000002</v>
      </c>
      <c r="M1422">
        <v>0</v>
      </c>
    </row>
    <row r="1423" spans="1:13" x14ac:dyDescent="0.25">
      <c r="A1423" t="s">
        <v>46</v>
      </c>
      <c r="B1423" t="s">
        <v>117</v>
      </c>
      <c r="C1423">
        <v>0</v>
      </c>
      <c r="D1423">
        <v>0</v>
      </c>
      <c r="E1423">
        <v>0</v>
      </c>
      <c r="F1423">
        <v>0</v>
      </c>
      <c r="G1423">
        <v>0</v>
      </c>
      <c r="H1423">
        <v>0</v>
      </c>
      <c r="I1423">
        <v>0</v>
      </c>
      <c r="J1423">
        <v>0</v>
      </c>
      <c r="K1423">
        <v>0</v>
      </c>
      <c r="L1423">
        <v>0</v>
      </c>
      <c r="M1423">
        <v>0</v>
      </c>
    </row>
    <row r="1424" spans="1:13" x14ac:dyDescent="0.25">
      <c r="A1424" t="s">
        <v>46</v>
      </c>
      <c r="B1424" t="s">
        <v>103</v>
      </c>
      <c r="C1424">
        <v>0</v>
      </c>
      <c r="D1424">
        <v>0</v>
      </c>
      <c r="E1424">
        <v>0</v>
      </c>
      <c r="F1424">
        <v>0</v>
      </c>
      <c r="G1424">
        <v>0</v>
      </c>
      <c r="H1424">
        <v>0</v>
      </c>
      <c r="I1424">
        <v>0</v>
      </c>
      <c r="J1424">
        <v>0</v>
      </c>
      <c r="K1424">
        <v>0</v>
      </c>
      <c r="L1424">
        <v>0</v>
      </c>
      <c r="M1424">
        <v>0</v>
      </c>
    </row>
    <row r="1425" spans="1:13" x14ac:dyDescent="0.25">
      <c r="A1425" t="s">
        <v>46</v>
      </c>
      <c r="B1425" t="s">
        <v>328</v>
      </c>
      <c r="C1425">
        <v>0</v>
      </c>
      <c r="D1425">
        <v>0</v>
      </c>
      <c r="E1425">
        <v>0</v>
      </c>
      <c r="F1425">
        <v>0</v>
      </c>
      <c r="G1425">
        <v>0</v>
      </c>
      <c r="H1425">
        <v>0</v>
      </c>
      <c r="I1425">
        <v>0</v>
      </c>
      <c r="J1425">
        <v>0</v>
      </c>
      <c r="K1425">
        <v>0</v>
      </c>
      <c r="L1425">
        <v>0</v>
      </c>
      <c r="M1425">
        <v>0</v>
      </c>
    </row>
    <row r="1426" spans="1:13" x14ac:dyDescent="0.25">
      <c r="A1426" t="s">
        <v>46</v>
      </c>
      <c r="B1426" t="s">
        <v>104</v>
      </c>
      <c r="C1426">
        <v>0</v>
      </c>
      <c r="D1426">
        <v>0</v>
      </c>
      <c r="E1426">
        <v>124.6</v>
      </c>
      <c r="F1426">
        <v>0</v>
      </c>
      <c r="G1426">
        <v>0</v>
      </c>
      <c r="H1426">
        <v>124.6</v>
      </c>
      <c r="I1426">
        <v>7.0000000000000001E-3</v>
      </c>
      <c r="J1426">
        <v>0</v>
      </c>
      <c r="K1426">
        <v>0</v>
      </c>
      <c r="L1426">
        <v>124.607</v>
      </c>
      <c r="M1426">
        <v>7.0000000000000001E-3</v>
      </c>
    </row>
    <row r="1427" spans="1:13" x14ac:dyDescent="0.25">
      <c r="A1427" t="s">
        <v>46</v>
      </c>
      <c r="B1427" t="s">
        <v>558</v>
      </c>
      <c r="C1427">
        <v>0</v>
      </c>
      <c r="D1427">
        <v>0</v>
      </c>
      <c r="E1427">
        <v>0</v>
      </c>
      <c r="F1427">
        <v>0</v>
      </c>
      <c r="G1427">
        <v>0</v>
      </c>
      <c r="H1427">
        <v>0</v>
      </c>
      <c r="I1427">
        <v>0</v>
      </c>
      <c r="J1427">
        <v>0</v>
      </c>
      <c r="K1427">
        <v>0</v>
      </c>
      <c r="L1427">
        <v>0</v>
      </c>
      <c r="M1427">
        <v>0</v>
      </c>
    </row>
    <row r="1428" spans="1:13" x14ac:dyDescent="0.25">
      <c r="A1428" t="s">
        <v>46</v>
      </c>
      <c r="B1428" t="s">
        <v>97</v>
      </c>
      <c r="C1428">
        <v>0</v>
      </c>
      <c r="D1428">
        <v>0</v>
      </c>
      <c r="E1428">
        <v>246.1</v>
      </c>
      <c r="F1428">
        <v>0</v>
      </c>
      <c r="G1428">
        <v>0</v>
      </c>
      <c r="H1428">
        <v>246.1</v>
      </c>
      <c r="I1428">
        <v>31.85</v>
      </c>
      <c r="J1428">
        <v>0</v>
      </c>
      <c r="K1428">
        <v>0</v>
      </c>
      <c r="L1428">
        <v>277.95</v>
      </c>
      <c r="M1428">
        <v>31.85</v>
      </c>
    </row>
    <row r="1429" spans="1:13" x14ac:dyDescent="0.25">
      <c r="A1429" t="s">
        <v>46</v>
      </c>
      <c r="B1429" t="s">
        <v>109</v>
      </c>
      <c r="C1429">
        <v>1.1950000000000001</v>
      </c>
      <c r="D1429">
        <v>6.7510000000000003</v>
      </c>
      <c r="E1429">
        <v>25.9</v>
      </c>
      <c r="F1429">
        <v>0</v>
      </c>
      <c r="G1429">
        <v>0</v>
      </c>
      <c r="H1429">
        <v>33.845999999999997</v>
      </c>
      <c r="I1429">
        <v>2.5830000000000002</v>
      </c>
      <c r="J1429">
        <v>0</v>
      </c>
      <c r="K1429">
        <v>0</v>
      </c>
      <c r="L1429">
        <v>36.429000000000002</v>
      </c>
      <c r="M1429">
        <v>2.5830000000000002</v>
      </c>
    </row>
    <row r="1430" spans="1:13" x14ac:dyDescent="0.25">
      <c r="A1430" t="s">
        <v>46</v>
      </c>
      <c r="B1430" t="s">
        <v>118</v>
      </c>
      <c r="C1430">
        <v>0</v>
      </c>
      <c r="D1430">
        <v>0</v>
      </c>
      <c r="E1430">
        <v>0</v>
      </c>
      <c r="F1430">
        <v>0</v>
      </c>
      <c r="G1430">
        <v>0</v>
      </c>
      <c r="H1430">
        <v>0</v>
      </c>
      <c r="I1430">
        <v>0</v>
      </c>
      <c r="J1430">
        <v>0</v>
      </c>
      <c r="K1430">
        <v>0</v>
      </c>
      <c r="L1430">
        <v>0</v>
      </c>
      <c r="M1430">
        <v>0</v>
      </c>
    </row>
    <row r="1431" spans="1:13" x14ac:dyDescent="0.25">
      <c r="A1431" t="s">
        <v>46</v>
      </c>
      <c r="B1431" t="s">
        <v>121</v>
      </c>
      <c r="C1431">
        <v>0</v>
      </c>
      <c r="D1431">
        <v>0</v>
      </c>
      <c r="E1431">
        <v>0</v>
      </c>
      <c r="F1431">
        <v>0</v>
      </c>
      <c r="G1431">
        <v>0</v>
      </c>
      <c r="H1431">
        <v>0</v>
      </c>
      <c r="I1431">
        <v>0</v>
      </c>
      <c r="J1431">
        <v>0</v>
      </c>
      <c r="K1431">
        <v>0</v>
      </c>
      <c r="L1431">
        <v>0</v>
      </c>
      <c r="M1431">
        <v>0</v>
      </c>
    </row>
    <row r="1432" spans="1:13" x14ac:dyDescent="0.25">
      <c r="A1432" t="s">
        <v>46</v>
      </c>
      <c r="B1432" t="s">
        <v>120</v>
      </c>
      <c r="C1432">
        <v>0</v>
      </c>
      <c r="D1432">
        <v>0</v>
      </c>
      <c r="E1432">
        <v>0</v>
      </c>
      <c r="F1432">
        <v>0</v>
      </c>
      <c r="G1432">
        <v>0</v>
      </c>
      <c r="H1432">
        <v>0</v>
      </c>
      <c r="I1432">
        <v>0</v>
      </c>
      <c r="J1432">
        <v>0</v>
      </c>
      <c r="K1432">
        <v>0</v>
      </c>
      <c r="L1432">
        <v>0</v>
      </c>
      <c r="M1432">
        <v>0</v>
      </c>
    </row>
    <row r="1433" spans="1:13" x14ac:dyDescent="0.25">
      <c r="A1433" t="s">
        <v>46</v>
      </c>
      <c r="B1433" t="s">
        <v>119</v>
      </c>
      <c r="C1433">
        <v>0</v>
      </c>
      <c r="D1433">
        <v>0</v>
      </c>
      <c r="E1433">
        <v>0</v>
      </c>
      <c r="F1433">
        <v>0</v>
      </c>
      <c r="G1433">
        <v>0</v>
      </c>
      <c r="H1433">
        <v>0</v>
      </c>
      <c r="I1433">
        <v>0</v>
      </c>
      <c r="J1433">
        <v>0</v>
      </c>
      <c r="K1433">
        <v>0</v>
      </c>
      <c r="L1433">
        <v>0</v>
      </c>
      <c r="M1433">
        <v>0</v>
      </c>
    </row>
    <row r="1434" spans="1:13" x14ac:dyDescent="0.25">
      <c r="A1434" t="s">
        <v>46</v>
      </c>
      <c r="B1434" t="s">
        <v>116</v>
      </c>
      <c r="C1434">
        <v>10.433</v>
      </c>
      <c r="D1434">
        <v>0</v>
      </c>
      <c r="E1434">
        <v>0</v>
      </c>
      <c r="F1434">
        <v>0</v>
      </c>
      <c r="G1434">
        <v>0</v>
      </c>
      <c r="H1434">
        <v>10.433</v>
      </c>
      <c r="I1434">
        <v>0</v>
      </c>
      <c r="J1434">
        <v>0</v>
      </c>
      <c r="K1434">
        <v>0</v>
      </c>
      <c r="L1434">
        <v>10.433</v>
      </c>
      <c r="M1434">
        <v>0</v>
      </c>
    </row>
    <row r="1435" spans="1:13" x14ac:dyDescent="0.25">
      <c r="A1435" t="s">
        <v>46</v>
      </c>
      <c r="B1435" t="s">
        <v>113</v>
      </c>
      <c r="C1435">
        <v>3.0430000000000001</v>
      </c>
      <c r="D1435">
        <v>0</v>
      </c>
      <c r="E1435">
        <v>6.2</v>
      </c>
      <c r="F1435">
        <v>0</v>
      </c>
      <c r="G1435">
        <v>0</v>
      </c>
      <c r="H1435">
        <v>9.2430000000000003</v>
      </c>
      <c r="I1435">
        <v>0</v>
      </c>
      <c r="J1435">
        <v>0</v>
      </c>
      <c r="K1435">
        <v>0</v>
      </c>
      <c r="L1435">
        <v>9.2430000000000003</v>
      </c>
      <c r="M1435">
        <v>0</v>
      </c>
    </row>
    <row r="1436" spans="1:13" x14ac:dyDescent="0.25">
      <c r="A1436" t="s">
        <v>46</v>
      </c>
      <c r="B1436" t="s">
        <v>102</v>
      </c>
      <c r="C1436">
        <v>0</v>
      </c>
      <c r="D1436">
        <v>0</v>
      </c>
      <c r="E1436">
        <v>0</v>
      </c>
      <c r="F1436">
        <v>0</v>
      </c>
      <c r="G1436">
        <v>0</v>
      </c>
      <c r="H1436">
        <v>0</v>
      </c>
      <c r="I1436">
        <v>2.573</v>
      </c>
      <c r="J1436">
        <v>0</v>
      </c>
      <c r="K1436">
        <v>0</v>
      </c>
      <c r="L1436">
        <v>2.573</v>
      </c>
      <c r="M1436">
        <v>2.573</v>
      </c>
    </row>
    <row r="1437" spans="1:13" x14ac:dyDescent="0.25">
      <c r="A1437" t="s">
        <v>46</v>
      </c>
      <c r="B1437" s="17" t="s">
        <v>101</v>
      </c>
      <c r="C1437">
        <v>0</v>
      </c>
      <c r="D1437">
        <v>0</v>
      </c>
      <c r="E1437">
        <v>20.100000000000001</v>
      </c>
      <c r="F1437">
        <v>0</v>
      </c>
      <c r="G1437">
        <v>0</v>
      </c>
      <c r="H1437">
        <v>20.100000000000001</v>
      </c>
      <c r="I1437">
        <v>0</v>
      </c>
      <c r="J1437">
        <v>0</v>
      </c>
      <c r="K1437">
        <v>0</v>
      </c>
      <c r="L1437">
        <v>20.100000000000001</v>
      </c>
      <c r="M1437">
        <v>0</v>
      </c>
    </row>
    <row r="1438" spans="1:13" x14ac:dyDescent="0.25">
      <c r="A1438" t="s">
        <v>46</v>
      </c>
      <c r="B1438" s="17" t="s">
        <v>95</v>
      </c>
      <c r="C1438">
        <v>22.062000000000001</v>
      </c>
      <c r="D1438">
        <v>0</v>
      </c>
      <c r="E1438">
        <v>1163.8</v>
      </c>
      <c r="F1438">
        <v>0</v>
      </c>
      <c r="G1438">
        <v>0</v>
      </c>
      <c r="H1438">
        <v>1185.8619999999999</v>
      </c>
      <c r="I1438">
        <v>30.81</v>
      </c>
      <c r="J1438">
        <v>0</v>
      </c>
      <c r="K1438">
        <v>0</v>
      </c>
      <c r="L1438">
        <v>1216.672</v>
      </c>
      <c r="M1438">
        <v>30.81</v>
      </c>
    </row>
    <row r="1439" spans="1:13" x14ac:dyDescent="0.25">
      <c r="A1439" t="s">
        <v>46</v>
      </c>
      <c r="B1439" s="17" t="s">
        <v>98</v>
      </c>
      <c r="C1439">
        <v>0</v>
      </c>
      <c r="D1439">
        <v>0</v>
      </c>
      <c r="E1439">
        <v>460.9</v>
      </c>
      <c r="F1439">
        <v>0</v>
      </c>
      <c r="G1439">
        <v>0</v>
      </c>
      <c r="H1439">
        <v>460.9</v>
      </c>
      <c r="I1439">
        <v>236.75700000000001</v>
      </c>
      <c r="J1439">
        <v>0</v>
      </c>
      <c r="K1439">
        <v>0</v>
      </c>
      <c r="L1439">
        <v>697.65700000000004</v>
      </c>
      <c r="M1439">
        <v>236.75700000000001</v>
      </c>
    </row>
    <row r="1440" spans="1:13" x14ac:dyDescent="0.25">
      <c r="A1440" t="s">
        <v>46</v>
      </c>
      <c r="B1440" s="17" t="s">
        <v>112</v>
      </c>
      <c r="C1440">
        <v>2.6080000000000001</v>
      </c>
      <c r="D1440">
        <v>0</v>
      </c>
      <c r="E1440">
        <v>0.5</v>
      </c>
      <c r="F1440">
        <v>0</v>
      </c>
      <c r="G1440">
        <v>0</v>
      </c>
      <c r="H1440">
        <v>3.1080000000000001</v>
      </c>
      <c r="I1440">
        <v>0</v>
      </c>
      <c r="J1440">
        <v>0</v>
      </c>
      <c r="K1440">
        <v>0</v>
      </c>
      <c r="L1440">
        <v>3.1080000000000001</v>
      </c>
      <c r="M1440">
        <v>0</v>
      </c>
    </row>
    <row r="1441" spans="1:13" x14ac:dyDescent="0.25">
      <c r="A1441" t="s">
        <v>46</v>
      </c>
      <c r="B1441" t="s">
        <v>807</v>
      </c>
      <c r="C1441">
        <v>0</v>
      </c>
      <c r="D1441">
        <v>0</v>
      </c>
      <c r="E1441">
        <v>0</v>
      </c>
      <c r="F1441">
        <v>0</v>
      </c>
      <c r="G1441">
        <v>0</v>
      </c>
      <c r="H1441">
        <v>0</v>
      </c>
      <c r="I1441">
        <v>0</v>
      </c>
      <c r="J1441">
        <v>0</v>
      </c>
      <c r="K1441">
        <v>0</v>
      </c>
      <c r="L1441">
        <v>0</v>
      </c>
      <c r="M1441">
        <v>0</v>
      </c>
    </row>
    <row r="1442" spans="1:13" x14ac:dyDescent="0.25">
      <c r="A1442" t="s">
        <v>46</v>
      </c>
      <c r="B1442" t="s">
        <v>100</v>
      </c>
      <c r="C1442">
        <v>0</v>
      </c>
      <c r="D1442">
        <v>0</v>
      </c>
      <c r="E1442">
        <v>5.5</v>
      </c>
      <c r="F1442">
        <v>0</v>
      </c>
      <c r="G1442">
        <v>0</v>
      </c>
      <c r="H1442">
        <v>5.5</v>
      </c>
      <c r="I1442">
        <v>4.0000000000000001E-3</v>
      </c>
      <c r="J1442">
        <v>0</v>
      </c>
      <c r="K1442">
        <v>0</v>
      </c>
      <c r="L1442">
        <v>5.5039999999999996</v>
      </c>
      <c r="M1442">
        <v>4.0000000000000001E-3</v>
      </c>
    </row>
    <row r="1443" spans="1:13" x14ac:dyDescent="0.25">
      <c r="A1443" t="s">
        <v>46</v>
      </c>
      <c r="B1443" t="s">
        <v>114</v>
      </c>
      <c r="C1443">
        <v>0</v>
      </c>
      <c r="D1443">
        <v>0</v>
      </c>
      <c r="E1443">
        <v>0</v>
      </c>
      <c r="F1443">
        <v>0</v>
      </c>
      <c r="G1443">
        <v>0</v>
      </c>
      <c r="H1443">
        <v>0</v>
      </c>
      <c r="I1443">
        <v>0</v>
      </c>
      <c r="J1443">
        <v>0</v>
      </c>
      <c r="K1443">
        <v>0</v>
      </c>
      <c r="L1443">
        <v>0</v>
      </c>
      <c r="M1443">
        <v>0</v>
      </c>
    </row>
    <row r="1444" spans="1:13" x14ac:dyDescent="0.25">
      <c r="A1444" t="s">
        <v>46</v>
      </c>
      <c r="B1444" t="s">
        <v>107</v>
      </c>
      <c r="C1444">
        <v>4.9989999999999997</v>
      </c>
      <c r="D1444">
        <v>0</v>
      </c>
      <c r="E1444">
        <v>2.8</v>
      </c>
      <c r="F1444">
        <v>0</v>
      </c>
      <c r="G1444">
        <v>0</v>
      </c>
      <c r="H1444">
        <v>7.7989999999999995</v>
      </c>
      <c r="I1444">
        <v>0.55500000000000005</v>
      </c>
      <c r="J1444">
        <v>0</v>
      </c>
      <c r="K1444">
        <v>0</v>
      </c>
      <c r="L1444">
        <v>8.3539999999999992</v>
      </c>
      <c r="M1444">
        <v>0.55500000000000005</v>
      </c>
    </row>
    <row r="1445" spans="1:13" x14ac:dyDescent="0.25">
      <c r="A1445" t="s">
        <v>48</v>
      </c>
      <c r="B1445" t="s">
        <v>123</v>
      </c>
      <c r="C1445">
        <v>0</v>
      </c>
      <c r="D1445">
        <v>0</v>
      </c>
      <c r="E1445">
        <v>0</v>
      </c>
      <c r="F1445">
        <v>0</v>
      </c>
      <c r="G1445">
        <v>0</v>
      </c>
      <c r="H1445">
        <v>0</v>
      </c>
      <c r="I1445">
        <v>0</v>
      </c>
      <c r="J1445">
        <v>0</v>
      </c>
      <c r="K1445">
        <v>0</v>
      </c>
      <c r="L1445">
        <v>0</v>
      </c>
      <c r="M1445">
        <v>0</v>
      </c>
    </row>
    <row r="1446" spans="1:13" x14ac:dyDescent="0.25">
      <c r="A1446" t="s">
        <v>48</v>
      </c>
      <c r="B1446" t="s">
        <v>126</v>
      </c>
      <c r="C1446">
        <v>0</v>
      </c>
      <c r="D1446">
        <v>0</v>
      </c>
      <c r="E1446">
        <v>0</v>
      </c>
      <c r="F1446">
        <v>0</v>
      </c>
      <c r="G1446">
        <v>0</v>
      </c>
      <c r="H1446">
        <v>0</v>
      </c>
      <c r="I1446">
        <v>0</v>
      </c>
      <c r="J1446">
        <v>0</v>
      </c>
      <c r="K1446">
        <v>0</v>
      </c>
      <c r="L1446">
        <v>0</v>
      </c>
      <c r="M1446">
        <v>0</v>
      </c>
    </row>
    <row r="1447" spans="1:13" x14ac:dyDescent="0.25">
      <c r="A1447" t="s">
        <v>48</v>
      </c>
      <c r="B1447" t="s">
        <v>125</v>
      </c>
      <c r="C1447">
        <v>0</v>
      </c>
      <c r="D1447">
        <v>0</v>
      </c>
      <c r="E1447">
        <v>5</v>
      </c>
      <c r="F1447">
        <v>0</v>
      </c>
      <c r="G1447">
        <v>0</v>
      </c>
      <c r="H1447">
        <v>5</v>
      </c>
      <c r="I1447">
        <v>0</v>
      </c>
      <c r="J1447">
        <v>0</v>
      </c>
      <c r="K1447">
        <v>0</v>
      </c>
      <c r="L1447">
        <v>5</v>
      </c>
      <c r="M1447">
        <v>0</v>
      </c>
    </row>
    <row r="1448" spans="1:13" x14ac:dyDescent="0.25">
      <c r="A1448" t="s">
        <v>48</v>
      </c>
      <c r="B1448" t="s">
        <v>124</v>
      </c>
      <c r="C1448">
        <v>0</v>
      </c>
      <c r="D1448">
        <v>0</v>
      </c>
      <c r="E1448">
        <v>0</v>
      </c>
      <c r="F1448">
        <v>0</v>
      </c>
      <c r="G1448">
        <v>0</v>
      </c>
      <c r="H1448">
        <v>0</v>
      </c>
      <c r="I1448">
        <v>0</v>
      </c>
      <c r="J1448">
        <v>0</v>
      </c>
      <c r="K1448">
        <v>0</v>
      </c>
      <c r="L1448">
        <v>0</v>
      </c>
      <c r="M1448">
        <v>0</v>
      </c>
    </row>
    <row r="1449" spans="1:13" x14ac:dyDescent="0.25">
      <c r="A1449" t="s">
        <v>48</v>
      </c>
      <c r="B1449" t="s">
        <v>96</v>
      </c>
      <c r="C1449">
        <v>50.777000000000001</v>
      </c>
      <c r="D1449">
        <v>0</v>
      </c>
      <c r="E1449">
        <v>129.4</v>
      </c>
      <c r="F1449">
        <v>0</v>
      </c>
      <c r="G1449">
        <v>0</v>
      </c>
      <c r="H1449">
        <v>180.17700000000002</v>
      </c>
      <c r="I1449">
        <v>4.4279999999999999</v>
      </c>
      <c r="J1449">
        <v>0</v>
      </c>
      <c r="K1449">
        <v>0</v>
      </c>
      <c r="L1449">
        <v>184.60499999999999</v>
      </c>
      <c r="M1449">
        <v>4.4279999999999999</v>
      </c>
    </row>
    <row r="1450" spans="1:13" x14ac:dyDescent="0.25">
      <c r="A1450" t="s">
        <v>48</v>
      </c>
      <c r="B1450" t="s">
        <v>105</v>
      </c>
      <c r="C1450">
        <v>37.956000000000003</v>
      </c>
      <c r="D1450">
        <v>0</v>
      </c>
      <c r="E1450">
        <v>1.6</v>
      </c>
      <c r="F1450">
        <v>0</v>
      </c>
      <c r="G1450">
        <v>0</v>
      </c>
      <c r="H1450">
        <v>39.556000000000004</v>
      </c>
      <c r="I1450">
        <v>1.2E-2</v>
      </c>
      <c r="J1450">
        <v>0</v>
      </c>
      <c r="K1450">
        <v>0</v>
      </c>
      <c r="L1450">
        <v>39.567999999999998</v>
      </c>
      <c r="M1450">
        <v>1.2E-2</v>
      </c>
    </row>
    <row r="1451" spans="1:13" x14ac:dyDescent="0.25">
      <c r="A1451" t="s">
        <v>48</v>
      </c>
      <c r="B1451" t="s">
        <v>110</v>
      </c>
      <c r="C1451">
        <v>0</v>
      </c>
      <c r="D1451">
        <v>33.872999999999998</v>
      </c>
      <c r="E1451">
        <v>0</v>
      </c>
      <c r="F1451">
        <v>0</v>
      </c>
      <c r="G1451">
        <v>0</v>
      </c>
      <c r="H1451">
        <v>33.872999999999998</v>
      </c>
      <c r="I1451">
        <v>2.4E-2</v>
      </c>
      <c r="J1451">
        <v>0</v>
      </c>
      <c r="K1451">
        <v>0</v>
      </c>
      <c r="L1451">
        <v>33.896999999999998</v>
      </c>
      <c r="M1451">
        <v>2.4E-2</v>
      </c>
    </row>
    <row r="1452" spans="1:13" x14ac:dyDescent="0.25">
      <c r="A1452" t="s">
        <v>48</v>
      </c>
      <c r="B1452" t="s">
        <v>111</v>
      </c>
      <c r="C1452">
        <v>70.834000000000003</v>
      </c>
      <c r="D1452">
        <v>0</v>
      </c>
      <c r="E1452">
        <v>0</v>
      </c>
      <c r="F1452">
        <v>0</v>
      </c>
      <c r="G1452">
        <v>0</v>
      </c>
      <c r="H1452">
        <v>70.834000000000003</v>
      </c>
      <c r="I1452">
        <v>0</v>
      </c>
      <c r="J1452">
        <v>0</v>
      </c>
      <c r="K1452">
        <v>0</v>
      </c>
      <c r="L1452">
        <v>70.834000000000003</v>
      </c>
      <c r="M1452">
        <v>0</v>
      </c>
    </row>
    <row r="1453" spans="1:13" x14ac:dyDescent="0.25">
      <c r="A1453" t="s">
        <v>48</v>
      </c>
      <c r="B1453" t="s">
        <v>106</v>
      </c>
      <c r="C1453">
        <v>264.041</v>
      </c>
      <c r="D1453">
        <v>0</v>
      </c>
      <c r="E1453">
        <v>29.2</v>
      </c>
      <c r="F1453">
        <v>0</v>
      </c>
      <c r="G1453">
        <v>0</v>
      </c>
      <c r="H1453">
        <v>293.24099999999999</v>
      </c>
      <c r="I1453">
        <v>1E-3</v>
      </c>
      <c r="J1453">
        <v>0</v>
      </c>
      <c r="K1453">
        <v>0</v>
      </c>
      <c r="L1453">
        <v>293.24200000000002</v>
      </c>
      <c r="M1453">
        <v>1E-3</v>
      </c>
    </row>
    <row r="1454" spans="1:13" x14ac:dyDescent="0.25">
      <c r="A1454" t="s">
        <v>48</v>
      </c>
      <c r="B1454" t="s">
        <v>99</v>
      </c>
      <c r="C1454">
        <v>0.38100000000000001</v>
      </c>
      <c r="D1454">
        <v>0</v>
      </c>
      <c r="E1454">
        <v>2.7</v>
      </c>
      <c r="F1454">
        <v>0</v>
      </c>
      <c r="G1454">
        <v>0</v>
      </c>
      <c r="H1454">
        <v>3.0810000000000004</v>
      </c>
      <c r="I1454">
        <v>1.7999999999999999E-2</v>
      </c>
      <c r="J1454">
        <v>0</v>
      </c>
      <c r="K1454">
        <v>0</v>
      </c>
      <c r="L1454">
        <v>3.0990000000000002</v>
      </c>
      <c r="M1454">
        <v>1.7999999999999999E-2</v>
      </c>
    </row>
    <row r="1455" spans="1:13" x14ac:dyDescent="0.25">
      <c r="A1455" t="s">
        <v>48</v>
      </c>
      <c r="B1455" t="s">
        <v>108</v>
      </c>
      <c r="C1455">
        <v>10.154999999999999</v>
      </c>
      <c r="D1455">
        <v>0</v>
      </c>
      <c r="E1455">
        <v>0</v>
      </c>
      <c r="F1455">
        <v>0</v>
      </c>
      <c r="G1455">
        <v>0</v>
      </c>
      <c r="H1455">
        <v>10.154999999999999</v>
      </c>
      <c r="I1455">
        <v>0</v>
      </c>
      <c r="J1455">
        <v>0</v>
      </c>
      <c r="K1455">
        <v>0</v>
      </c>
      <c r="L1455">
        <v>10.154999999999999</v>
      </c>
      <c r="M1455">
        <v>0</v>
      </c>
    </row>
    <row r="1456" spans="1:13" x14ac:dyDescent="0.25">
      <c r="A1456" t="s">
        <v>48</v>
      </c>
      <c r="B1456" t="s">
        <v>234</v>
      </c>
      <c r="C1456">
        <v>0</v>
      </c>
      <c r="D1456">
        <v>0</v>
      </c>
      <c r="E1456">
        <v>0</v>
      </c>
      <c r="F1456">
        <v>0</v>
      </c>
      <c r="G1456">
        <v>0</v>
      </c>
      <c r="H1456">
        <v>0</v>
      </c>
      <c r="I1456">
        <v>0</v>
      </c>
      <c r="J1456">
        <v>0</v>
      </c>
      <c r="K1456">
        <v>0</v>
      </c>
      <c r="L1456">
        <v>0</v>
      </c>
      <c r="M1456">
        <v>0</v>
      </c>
    </row>
    <row r="1457" spans="1:13" x14ac:dyDescent="0.25">
      <c r="A1457" t="s">
        <v>48</v>
      </c>
      <c r="B1457" t="s">
        <v>115</v>
      </c>
      <c r="C1457">
        <v>0</v>
      </c>
      <c r="D1457">
        <v>0</v>
      </c>
      <c r="E1457">
        <v>0</v>
      </c>
      <c r="F1457">
        <v>0</v>
      </c>
      <c r="G1457">
        <v>0</v>
      </c>
      <c r="H1457">
        <v>0</v>
      </c>
      <c r="I1457">
        <v>0</v>
      </c>
      <c r="J1457">
        <v>0</v>
      </c>
      <c r="K1457">
        <v>0</v>
      </c>
      <c r="L1457">
        <v>0</v>
      </c>
      <c r="M1457">
        <v>0</v>
      </c>
    </row>
    <row r="1458" spans="1:13" x14ac:dyDescent="0.25">
      <c r="A1458" t="s">
        <v>48</v>
      </c>
      <c r="B1458" t="s">
        <v>117</v>
      </c>
      <c r="C1458">
        <v>0</v>
      </c>
      <c r="D1458">
        <v>0</v>
      </c>
      <c r="E1458">
        <v>0</v>
      </c>
      <c r="F1458">
        <v>0</v>
      </c>
      <c r="G1458">
        <v>0</v>
      </c>
      <c r="H1458">
        <v>0</v>
      </c>
      <c r="I1458">
        <v>0</v>
      </c>
      <c r="J1458">
        <v>0</v>
      </c>
      <c r="K1458">
        <v>0</v>
      </c>
      <c r="L1458">
        <v>0</v>
      </c>
      <c r="M1458">
        <v>0</v>
      </c>
    </row>
    <row r="1459" spans="1:13" x14ac:dyDescent="0.25">
      <c r="A1459" t="s">
        <v>48</v>
      </c>
      <c r="B1459" t="s">
        <v>103</v>
      </c>
      <c r="C1459">
        <v>0</v>
      </c>
      <c r="D1459">
        <v>0</v>
      </c>
      <c r="E1459">
        <v>0</v>
      </c>
      <c r="F1459">
        <v>0</v>
      </c>
      <c r="G1459">
        <v>0</v>
      </c>
      <c r="H1459">
        <v>0</v>
      </c>
      <c r="I1459">
        <v>0</v>
      </c>
      <c r="J1459">
        <v>0</v>
      </c>
      <c r="K1459">
        <v>0</v>
      </c>
      <c r="L1459">
        <v>0</v>
      </c>
      <c r="M1459">
        <v>0</v>
      </c>
    </row>
    <row r="1460" spans="1:13" x14ac:dyDescent="0.25">
      <c r="A1460" t="s">
        <v>48</v>
      </c>
      <c r="B1460" t="s">
        <v>328</v>
      </c>
      <c r="C1460">
        <v>0</v>
      </c>
      <c r="D1460">
        <v>0</v>
      </c>
      <c r="E1460">
        <v>0</v>
      </c>
      <c r="F1460">
        <v>0</v>
      </c>
      <c r="G1460">
        <v>0</v>
      </c>
      <c r="H1460">
        <v>0</v>
      </c>
      <c r="I1460">
        <v>0</v>
      </c>
      <c r="J1460">
        <v>0</v>
      </c>
      <c r="K1460">
        <v>0</v>
      </c>
      <c r="L1460">
        <v>0</v>
      </c>
      <c r="M1460">
        <v>0</v>
      </c>
    </row>
    <row r="1461" spans="1:13" x14ac:dyDescent="0.25">
      <c r="A1461" t="s">
        <v>48</v>
      </c>
      <c r="B1461" t="s">
        <v>104</v>
      </c>
      <c r="C1461">
        <v>0</v>
      </c>
      <c r="D1461">
        <v>0</v>
      </c>
      <c r="E1461">
        <v>48.9</v>
      </c>
      <c r="F1461">
        <v>0</v>
      </c>
      <c r="G1461">
        <v>0</v>
      </c>
      <c r="H1461">
        <v>48.9</v>
      </c>
      <c r="I1461">
        <v>0</v>
      </c>
      <c r="J1461">
        <v>0</v>
      </c>
      <c r="K1461">
        <v>0</v>
      </c>
      <c r="L1461">
        <v>48.9</v>
      </c>
      <c r="M1461">
        <v>0</v>
      </c>
    </row>
    <row r="1462" spans="1:13" x14ac:dyDescent="0.25">
      <c r="A1462" t="s">
        <v>48</v>
      </c>
      <c r="B1462" t="s">
        <v>558</v>
      </c>
      <c r="C1462">
        <v>0</v>
      </c>
      <c r="D1462">
        <v>0</v>
      </c>
      <c r="E1462">
        <v>0</v>
      </c>
      <c r="F1462">
        <v>0</v>
      </c>
      <c r="G1462">
        <v>0</v>
      </c>
      <c r="H1462">
        <v>0</v>
      </c>
      <c r="I1462">
        <v>0</v>
      </c>
      <c r="J1462">
        <v>0</v>
      </c>
      <c r="K1462">
        <v>0</v>
      </c>
      <c r="L1462">
        <v>0</v>
      </c>
      <c r="M1462">
        <v>0</v>
      </c>
    </row>
    <row r="1463" spans="1:13" x14ac:dyDescent="0.25">
      <c r="A1463" t="s">
        <v>48</v>
      </c>
      <c r="B1463" t="s">
        <v>97</v>
      </c>
      <c r="C1463">
        <v>0</v>
      </c>
      <c r="D1463">
        <v>0</v>
      </c>
      <c r="E1463">
        <v>64.400000000000006</v>
      </c>
      <c r="F1463">
        <v>0</v>
      </c>
      <c r="G1463">
        <v>0</v>
      </c>
      <c r="H1463">
        <v>64.400000000000006</v>
      </c>
      <c r="I1463">
        <v>25.02</v>
      </c>
      <c r="J1463">
        <v>0</v>
      </c>
      <c r="K1463">
        <v>0</v>
      </c>
      <c r="L1463">
        <v>89.42</v>
      </c>
      <c r="M1463">
        <v>25.02</v>
      </c>
    </row>
    <row r="1464" spans="1:13" x14ac:dyDescent="0.25">
      <c r="A1464" t="s">
        <v>48</v>
      </c>
      <c r="B1464" t="s">
        <v>109</v>
      </c>
      <c r="C1464">
        <v>0.63500000000000001</v>
      </c>
      <c r="D1464">
        <v>32.726999999999997</v>
      </c>
      <c r="E1464">
        <v>75</v>
      </c>
      <c r="F1464">
        <v>0</v>
      </c>
      <c r="G1464">
        <v>0</v>
      </c>
      <c r="H1464" s="31">
        <v>108.36199999999999</v>
      </c>
      <c r="I1464">
        <v>8.5020000000000007</v>
      </c>
      <c r="J1464">
        <v>0</v>
      </c>
      <c r="K1464">
        <v>0</v>
      </c>
      <c r="L1464">
        <v>116.864</v>
      </c>
      <c r="M1464">
        <v>8.5020000000000007</v>
      </c>
    </row>
    <row r="1465" spans="1:13" x14ac:dyDescent="0.25">
      <c r="A1465" t="s">
        <v>48</v>
      </c>
      <c r="B1465" t="s">
        <v>118</v>
      </c>
      <c r="C1465">
        <v>5.77</v>
      </c>
      <c r="D1465">
        <v>0</v>
      </c>
      <c r="E1465">
        <v>0</v>
      </c>
      <c r="F1465">
        <v>0</v>
      </c>
      <c r="G1465">
        <v>0</v>
      </c>
      <c r="H1465">
        <v>5.77</v>
      </c>
      <c r="I1465">
        <v>0</v>
      </c>
      <c r="J1465">
        <v>0</v>
      </c>
      <c r="K1465">
        <v>0</v>
      </c>
      <c r="L1465">
        <v>5.77</v>
      </c>
      <c r="M1465">
        <v>0</v>
      </c>
    </row>
    <row r="1466" spans="1:13" x14ac:dyDescent="0.25">
      <c r="A1466" t="s">
        <v>48</v>
      </c>
      <c r="B1466" t="s">
        <v>121</v>
      </c>
      <c r="C1466">
        <v>0</v>
      </c>
      <c r="D1466">
        <v>0</v>
      </c>
      <c r="E1466">
        <v>0</v>
      </c>
      <c r="F1466">
        <v>0</v>
      </c>
      <c r="G1466">
        <v>0</v>
      </c>
      <c r="H1466">
        <v>0</v>
      </c>
      <c r="I1466">
        <v>0</v>
      </c>
      <c r="J1466">
        <v>0</v>
      </c>
      <c r="K1466">
        <v>0</v>
      </c>
      <c r="L1466">
        <v>0</v>
      </c>
      <c r="M1466">
        <v>0</v>
      </c>
    </row>
    <row r="1467" spans="1:13" x14ac:dyDescent="0.25">
      <c r="A1467" t="s">
        <v>48</v>
      </c>
      <c r="B1467" t="s">
        <v>120</v>
      </c>
      <c r="C1467">
        <v>0</v>
      </c>
      <c r="D1467">
        <v>0</v>
      </c>
      <c r="E1467">
        <v>2.8</v>
      </c>
      <c r="F1467">
        <v>0</v>
      </c>
      <c r="G1467">
        <v>0</v>
      </c>
      <c r="H1467">
        <v>2.8</v>
      </c>
      <c r="I1467">
        <v>0</v>
      </c>
      <c r="J1467">
        <v>0</v>
      </c>
      <c r="K1467">
        <v>0</v>
      </c>
      <c r="L1467">
        <v>2.8</v>
      </c>
      <c r="M1467">
        <v>0</v>
      </c>
    </row>
    <row r="1468" spans="1:13" x14ac:dyDescent="0.25">
      <c r="A1468" t="s">
        <v>48</v>
      </c>
      <c r="B1468" t="s">
        <v>119</v>
      </c>
      <c r="C1468">
        <v>0</v>
      </c>
      <c r="D1468">
        <v>0</v>
      </c>
      <c r="E1468">
        <v>0</v>
      </c>
      <c r="F1468">
        <v>0</v>
      </c>
      <c r="G1468">
        <v>0</v>
      </c>
      <c r="H1468">
        <v>0</v>
      </c>
      <c r="I1468">
        <v>0</v>
      </c>
      <c r="J1468">
        <v>0</v>
      </c>
      <c r="K1468">
        <v>0</v>
      </c>
      <c r="L1468">
        <v>0</v>
      </c>
      <c r="M1468">
        <v>0</v>
      </c>
    </row>
    <row r="1469" spans="1:13" x14ac:dyDescent="0.25">
      <c r="A1469" t="s">
        <v>48</v>
      </c>
      <c r="B1469" t="s">
        <v>116</v>
      </c>
      <c r="C1469">
        <v>0.254</v>
      </c>
      <c r="D1469">
        <v>0</v>
      </c>
      <c r="E1469">
        <v>0</v>
      </c>
      <c r="F1469">
        <v>0</v>
      </c>
      <c r="G1469">
        <v>0</v>
      </c>
      <c r="H1469">
        <v>0.254</v>
      </c>
      <c r="I1469">
        <v>0</v>
      </c>
      <c r="J1469">
        <v>0</v>
      </c>
      <c r="K1469">
        <v>0</v>
      </c>
      <c r="L1469">
        <v>0.254</v>
      </c>
      <c r="M1469">
        <v>0</v>
      </c>
    </row>
    <row r="1470" spans="1:13" x14ac:dyDescent="0.25">
      <c r="A1470" t="s">
        <v>48</v>
      </c>
      <c r="B1470" t="s">
        <v>113</v>
      </c>
      <c r="C1470">
        <v>0</v>
      </c>
      <c r="D1470">
        <v>0</v>
      </c>
      <c r="E1470">
        <v>5.4</v>
      </c>
      <c r="F1470">
        <v>0</v>
      </c>
      <c r="G1470">
        <v>0</v>
      </c>
      <c r="H1470">
        <v>5.4</v>
      </c>
      <c r="I1470">
        <v>0</v>
      </c>
      <c r="J1470">
        <v>0</v>
      </c>
      <c r="K1470">
        <v>0</v>
      </c>
      <c r="L1470">
        <v>5.4</v>
      </c>
      <c r="M1470">
        <v>0</v>
      </c>
    </row>
    <row r="1471" spans="1:13" x14ac:dyDescent="0.25">
      <c r="A1471" t="s">
        <v>48</v>
      </c>
      <c r="B1471" t="s">
        <v>102</v>
      </c>
      <c r="C1471">
        <v>0</v>
      </c>
      <c r="D1471">
        <v>0</v>
      </c>
      <c r="E1471">
        <v>0</v>
      </c>
      <c r="F1471">
        <v>0</v>
      </c>
      <c r="G1471">
        <v>0</v>
      </c>
      <c r="H1471">
        <v>0</v>
      </c>
      <c r="I1471">
        <v>0.29899999999999999</v>
      </c>
      <c r="J1471">
        <v>0</v>
      </c>
      <c r="K1471">
        <v>0</v>
      </c>
      <c r="L1471">
        <v>0.29899999999999999</v>
      </c>
      <c r="M1471">
        <v>0.29899999999999999</v>
      </c>
    </row>
    <row r="1472" spans="1:13" x14ac:dyDescent="0.25">
      <c r="A1472" t="s">
        <v>48</v>
      </c>
      <c r="B1472" s="17" t="s">
        <v>101</v>
      </c>
      <c r="C1472">
        <v>0</v>
      </c>
      <c r="D1472">
        <v>0</v>
      </c>
      <c r="E1472">
        <v>1.2</v>
      </c>
      <c r="F1472">
        <v>0</v>
      </c>
      <c r="G1472">
        <v>0</v>
      </c>
      <c r="H1472">
        <v>1.2</v>
      </c>
      <c r="I1472">
        <v>0</v>
      </c>
      <c r="J1472">
        <v>0</v>
      </c>
      <c r="K1472">
        <v>0</v>
      </c>
      <c r="L1472">
        <v>1.2</v>
      </c>
      <c r="M1472">
        <v>0</v>
      </c>
    </row>
    <row r="1473" spans="1:13" x14ac:dyDescent="0.25">
      <c r="A1473" t="s">
        <v>48</v>
      </c>
      <c r="B1473" s="17" t="s">
        <v>95</v>
      </c>
      <c r="C1473">
        <v>7.2359999999999998</v>
      </c>
      <c r="D1473">
        <v>0</v>
      </c>
      <c r="E1473">
        <v>1372.3</v>
      </c>
      <c r="F1473">
        <v>0</v>
      </c>
      <c r="G1473">
        <v>0</v>
      </c>
      <c r="H1473">
        <v>1379.5360000000001</v>
      </c>
      <c r="I1473">
        <v>247.101</v>
      </c>
      <c r="J1473">
        <v>0</v>
      </c>
      <c r="K1473">
        <v>0</v>
      </c>
      <c r="L1473">
        <v>1626.6369999999999</v>
      </c>
      <c r="M1473">
        <v>247.101</v>
      </c>
    </row>
    <row r="1474" spans="1:13" x14ac:dyDescent="0.25">
      <c r="A1474" t="s">
        <v>48</v>
      </c>
      <c r="B1474" s="17" t="s">
        <v>98</v>
      </c>
      <c r="C1474">
        <v>0</v>
      </c>
      <c r="D1474">
        <v>0</v>
      </c>
      <c r="E1474">
        <v>137.1</v>
      </c>
      <c r="F1474">
        <v>0</v>
      </c>
      <c r="G1474">
        <v>0</v>
      </c>
      <c r="H1474">
        <v>137.1</v>
      </c>
      <c r="I1474">
        <v>1.0960000000000001</v>
      </c>
      <c r="J1474">
        <v>0</v>
      </c>
      <c r="K1474">
        <v>0</v>
      </c>
      <c r="L1474">
        <v>138.196</v>
      </c>
      <c r="M1474">
        <v>1.0960000000000001</v>
      </c>
    </row>
    <row r="1475" spans="1:13" x14ac:dyDescent="0.25">
      <c r="A1475" t="s">
        <v>48</v>
      </c>
      <c r="B1475" s="17" t="s">
        <v>112</v>
      </c>
      <c r="C1475">
        <v>0.127</v>
      </c>
      <c r="D1475">
        <v>0</v>
      </c>
      <c r="E1475">
        <v>0</v>
      </c>
      <c r="F1475">
        <v>0</v>
      </c>
      <c r="G1475">
        <v>0</v>
      </c>
      <c r="H1475">
        <v>0.127</v>
      </c>
      <c r="I1475">
        <v>0</v>
      </c>
      <c r="J1475">
        <v>0</v>
      </c>
      <c r="K1475">
        <v>0</v>
      </c>
      <c r="L1475">
        <v>0.127</v>
      </c>
      <c r="M1475">
        <v>0</v>
      </c>
    </row>
    <row r="1476" spans="1:13" x14ac:dyDescent="0.25">
      <c r="A1476" t="s">
        <v>48</v>
      </c>
      <c r="B1476" t="s">
        <v>129</v>
      </c>
      <c r="C1476">
        <v>0</v>
      </c>
      <c r="D1476">
        <v>0</v>
      </c>
      <c r="E1476">
        <v>35.299999999999997</v>
      </c>
      <c r="F1476">
        <v>0</v>
      </c>
      <c r="G1476">
        <v>0</v>
      </c>
      <c r="H1476">
        <v>35.299999999999997</v>
      </c>
      <c r="I1476">
        <v>0</v>
      </c>
      <c r="J1476">
        <v>0</v>
      </c>
      <c r="K1476">
        <v>0</v>
      </c>
      <c r="L1476">
        <v>35.299999999999997</v>
      </c>
      <c r="M1476">
        <v>0</v>
      </c>
    </row>
    <row r="1477" spans="1:13" x14ac:dyDescent="0.25">
      <c r="A1477" t="s">
        <v>48</v>
      </c>
      <c r="B1477" t="s">
        <v>100</v>
      </c>
      <c r="C1477">
        <v>0</v>
      </c>
      <c r="D1477">
        <v>0</v>
      </c>
      <c r="E1477">
        <v>13.100000000000001</v>
      </c>
      <c r="F1477">
        <v>0</v>
      </c>
      <c r="G1477">
        <v>0</v>
      </c>
      <c r="H1477">
        <v>13.100000000000001</v>
      </c>
      <c r="I1477">
        <v>0</v>
      </c>
      <c r="J1477">
        <v>0</v>
      </c>
      <c r="K1477">
        <v>0</v>
      </c>
      <c r="L1477">
        <v>13.1</v>
      </c>
      <c r="M1477">
        <v>0</v>
      </c>
    </row>
    <row r="1478" spans="1:13" x14ac:dyDescent="0.25">
      <c r="A1478" t="s">
        <v>48</v>
      </c>
      <c r="B1478" t="s">
        <v>114</v>
      </c>
      <c r="C1478">
        <v>105.36199999999999</v>
      </c>
      <c r="D1478">
        <v>0</v>
      </c>
      <c r="E1478">
        <v>0</v>
      </c>
      <c r="F1478">
        <v>0</v>
      </c>
      <c r="G1478">
        <v>0</v>
      </c>
      <c r="H1478">
        <v>105.36199999999999</v>
      </c>
      <c r="I1478">
        <v>0</v>
      </c>
      <c r="J1478">
        <v>0</v>
      </c>
      <c r="K1478">
        <v>0</v>
      </c>
      <c r="L1478">
        <v>105.36199999999999</v>
      </c>
      <c r="M1478">
        <v>0</v>
      </c>
    </row>
    <row r="1479" spans="1:13" x14ac:dyDescent="0.25">
      <c r="A1479" t="s">
        <v>48</v>
      </c>
      <c r="B1479" t="s">
        <v>107</v>
      </c>
      <c r="C1479">
        <v>48.491999999999997</v>
      </c>
      <c r="D1479">
        <v>0</v>
      </c>
      <c r="E1479">
        <v>1</v>
      </c>
      <c r="F1479">
        <v>0</v>
      </c>
      <c r="G1479">
        <v>0</v>
      </c>
      <c r="H1479">
        <v>49.491999999999997</v>
      </c>
      <c r="I1479">
        <v>0</v>
      </c>
      <c r="J1479">
        <v>0</v>
      </c>
      <c r="K1479">
        <v>0</v>
      </c>
      <c r="L1479">
        <v>49.491999999999997</v>
      </c>
      <c r="M1479">
        <v>0</v>
      </c>
    </row>
    <row r="1480" spans="1:13" x14ac:dyDescent="0.25">
      <c r="A1480" t="s">
        <v>219</v>
      </c>
      <c r="B1480" t="s">
        <v>123</v>
      </c>
      <c r="C1480">
        <v>6.2039999999999997</v>
      </c>
      <c r="D1480">
        <v>0</v>
      </c>
      <c r="E1480">
        <v>0</v>
      </c>
      <c r="F1480">
        <v>0</v>
      </c>
      <c r="G1480">
        <v>0</v>
      </c>
      <c r="H1480">
        <v>6.2039999999999997</v>
      </c>
      <c r="I1480">
        <v>3.4000000000000002E-2</v>
      </c>
      <c r="J1480">
        <v>0</v>
      </c>
      <c r="K1480">
        <v>0</v>
      </c>
      <c r="L1480">
        <v>6.2380000000000004</v>
      </c>
      <c r="M1480">
        <v>3.4000000000000002E-2</v>
      </c>
    </row>
    <row r="1481" spans="1:13" x14ac:dyDescent="0.25">
      <c r="A1481" t="s">
        <v>219</v>
      </c>
      <c r="B1481" t="s">
        <v>126</v>
      </c>
      <c r="C1481">
        <v>0</v>
      </c>
      <c r="D1481">
        <v>0</v>
      </c>
      <c r="E1481">
        <v>0</v>
      </c>
      <c r="F1481">
        <v>0</v>
      </c>
      <c r="G1481">
        <v>0</v>
      </c>
      <c r="H1481">
        <v>0</v>
      </c>
      <c r="I1481">
        <v>0</v>
      </c>
      <c r="J1481">
        <v>0</v>
      </c>
      <c r="K1481">
        <v>0</v>
      </c>
      <c r="L1481">
        <v>0</v>
      </c>
      <c r="M1481">
        <v>0</v>
      </c>
    </row>
    <row r="1482" spans="1:13" x14ac:dyDescent="0.25">
      <c r="A1482" t="s">
        <v>219</v>
      </c>
      <c r="B1482" t="s">
        <v>125</v>
      </c>
      <c r="C1482">
        <v>0</v>
      </c>
      <c r="D1482">
        <v>0</v>
      </c>
      <c r="E1482">
        <v>15</v>
      </c>
      <c r="F1482">
        <v>0</v>
      </c>
      <c r="G1482">
        <v>0</v>
      </c>
      <c r="H1482">
        <v>15</v>
      </c>
      <c r="I1482">
        <v>4.3999999999999997E-2</v>
      </c>
      <c r="J1482">
        <v>0</v>
      </c>
      <c r="K1482">
        <v>0</v>
      </c>
      <c r="L1482">
        <v>15.044</v>
      </c>
      <c r="M1482">
        <v>4.3999999999999997E-2</v>
      </c>
    </row>
    <row r="1483" spans="1:13" x14ac:dyDescent="0.25">
      <c r="A1483" t="s">
        <v>219</v>
      </c>
      <c r="B1483" t="s">
        <v>124</v>
      </c>
      <c r="C1483">
        <v>0</v>
      </c>
      <c r="D1483">
        <v>0</v>
      </c>
      <c r="E1483">
        <v>0</v>
      </c>
      <c r="F1483">
        <v>1.6E-2</v>
      </c>
      <c r="G1483">
        <v>0</v>
      </c>
      <c r="H1483">
        <v>1.6E-2</v>
      </c>
      <c r="I1483">
        <v>0</v>
      </c>
      <c r="J1483">
        <v>0</v>
      </c>
      <c r="K1483">
        <v>0</v>
      </c>
      <c r="L1483">
        <v>1.6E-2</v>
      </c>
      <c r="M1483">
        <v>0</v>
      </c>
    </row>
    <row r="1484" spans="1:13" x14ac:dyDescent="0.25">
      <c r="A1484" t="s">
        <v>219</v>
      </c>
      <c r="B1484" t="s">
        <v>96</v>
      </c>
      <c r="C1484">
        <v>23.646999999999998</v>
      </c>
      <c r="D1484">
        <v>0</v>
      </c>
      <c r="E1484">
        <v>110.5</v>
      </c>
      <c r="F1484">
        <v>0</v>
      </c>
      <c r="G1484">
        <v>0</v>
      </c>
      <c r="H1484">
        <v>134.14699999999999</v>
      </c>
      <c r="I1484">
        <v>26.79</v>
      </c>
      <c r="J1484">
        <v>0</v>
      </c>
      <c r="K1484">
        <v>0</v>
      </c>
      <c r="L1484">
        <v>160.93700000000001</v>
      </c>
      <c r="M1484">
        <v>26.79</v>
      </c>
    </row>
    <row r="1485" spans="1:13" x14ac:dyDescent="0.25">
      <c r="A1485" t="s">
        <v>219</v>
      </c>
      <c r="B1485" t="s">
        <v>105</v>
      </c>
      <c r="C1485">
        <v>34.121000000000002</v>
      </c>
      <c r="D1485">
        <v>0</v>
      </c>
      <c r="E1485">
        <v>3.8</v>
      </c>
      <c r="F1485">
        <v>0</v>
      </c>
      <c r="G1485">
        <v>0</v>
      </c>
      <c r="H1485">
        <v>37.920999999999999</v>
      </c>
      <c r="I1485">
        <v>3.8929999999999998</v>
      </c>
      <c r="J1485">
        <v>0</v>
      </c>
      <c r="K1485">
        <v>0</v>
      </c>
      <c r="L1485">
        <v>41.814</v>
      </c>
      <c r="M1485">
        <v>3.8929999999999998</v>
      </c>
    </row>
    <row r="1486" spans="1:13" x14ac:dyDescent="0.25">
      <c r="A1486" t="s">
        <v>219</v>
      </c>
      <c r="B1486" t="s">
        <v>110</v>
      </c>
      <c r="C1486">
        <v>0</v>
      </c>
      <c r="D1486">
        <v>12.029</v>
      </c>
      <c r="E1486">
        <v>0</v>
      </c>
      <c r="F1486">
        <v>0</v>
      </c>
      <c r="G1486">
        <v>0</v>
      </c>
      <c r="H1486">
        <v>12.029</v>
      </c>
      <c r="I1486">
        <v>0</v>
      </c>
      <c r="J1486">
        <v>0</v>
      </c>
      <c r="K1486">
        <v>0</v>
      </c>
      <c r="L1486">
        <v>12.029</v>
      </c>
      <c r="M1486">
        <v>0</v>
      </c>
    </row>
    <row r="1487" spans="1:13" x14ac:dyDescent="0.25">
      <c r="A1487" t="s">
        <v>219</v>
      </c>
      <c r="B1487" t="s">
        <v>111</v>
      </c>
      <c r="C1487">
        <v>49.716000000000001</v>
      </c>
      <c r="D1487">
        <v>0</v>
      </c>
      <c r="E1487">
        <v>5.6</v>
      </c>
      <c r="F1487">
        <v>0</v>
      </c>
      <c r="G1487">
        <v>0</v>
      </c>
      <c r="H1487">
        <v>55.316000000000003</v>
      </c>
      <c r="I1487">
        <v>0.59199999999999997</v>
      </c>
      <c r="J1487">
        <v>0</v>
      </c>
      <c r="K1487">
        <v>0</v>
      </c>
      <c r="L1487">
        <v>55.908000000000001</v>
      </c>
      <c r="M1487">
        <v>0.59199999999999997</v>
      </c>
    </row>
    <row r="1488" spans="1:13" x14ac:dyDescent="0.25">
      <c r="A1488" t="s">
        <v>219</v>
      </c>
      <c r="B1488" t="s">
        <v>106</v>
      </c>
      <c r="C1488">
        <v>103.48099999999999</v>
      </c>
      <c r="D1488">
        <v>0</v>
      </c>
      <c r="E1488">
        <v>16.2</v>
      </c>
      <c r="F1488">
        <v>0</v>
      </c>
      <c r="G1488">
        <v>0</v>
      </c>
      <c r="H1488">
        <v>119.681</v>
      </c>
      <c r="I1488">
        <v>13.644</v>
      </c>
      <c r="J1488">
        <v>0</v>
      </c>
      <c r="K1488">
        <v>0</v>
      </c>
      <c r="L1488">
        <v>133.32499999999999</v>
      </c>
      <c r="M1488">
        <v>13.644</v>
      </c>
    </row>
    <row r="1489" spans="1:13" x14ac:dyDescent="0.25">
      <c r="A1489" t="s">
        <v>219</v>
      </c>
      <c r="B1489" t="s">
        <v>99</v>
      </c>
      <c r="C1489">
        <v>0.55900000000000005</v>
      </c>
      <c r="D1489">
        <v>0</v>
      </c>
      <c r="E1489">
        <v>2.9</v>
      </c>
      <c r="F1489">
        <v>0</v>
      </c>
      <c r="G1489">
        <v>0</v>
      </c>
      <c r="H1489">
        <v>3.4590000000000001</v>
      </c>
      <c r="I1489">
        <v>0.28899999999999998</v>
      </c>
      <c r="J1489">
        <v>0</v>
      </c>
      <c r="K1489">
        <v>0</v>
      </c>
      <c r="L1489">
        <v>3.7480000000000002</v>
      </c>
      <c r="M1489">
        <v>0.28899999999999998</v>
      </c>
    </row>
    <row r="1490" spans="1:13" x14ac:dyDescent="0.25">
      <c r="A1490" t="s">
        <v>219</v>
      </c>
      <c r="B1490" t="s">
        <v>108</v>
      </c>
      <c r="C1490">
        <v>30.257999999999999</v>
      </c>
      <c r="D1490">
        <v>0</v>
      </c>
      <c r="E1490">
        <v>0</v>
      </c>
      <c r="F1490">
        <v>0</v>
      </c>
      <c r="G1490">
        <v>0</v>
      </c>
      <c r="H1490">
        <v>30.257999999999999</v>
      </c>
      <c r="I1490">
        <v>0.59</v>
      </c>
      <c r="J1490">
        <v>0</v>
      </c>
      <c r="K1490">
        <v>0</v>
      </c>
      <c r="L1490">
        <v>30.847999999999999</v>
      </c>
      <c r="M1490">
        <v>0.59</v>
      </c>
    </row>
    <row r="1491" spans="1:13" x14ac:dyDescent="0.25">
      <c r="A1491" t="s">
        <v>219</v>
      </c>
      <c r="B1491" t="s">
        <v>234</v>
      </c>
      <c r="C1491">
        <v>0</v>
      </c>
      <c r="D1491">
        <v>0</v>
      </c>
      <c r="E1491">
        <v>0</v>
      </c>
      <c r="F1491">
        <v>0</v>
      </c>
      <c r="G1491">
        <v>0</v>
      </c>
      <c r="H1491">
        <v>0</v>
      </c>
      <c r="I1491">
        <v>0</v>
      </c>
      <c r="J1491">
        <v>0</v>
      </c>
      <c r="K1491">
        <v>0</v>
      </c>
      <c r="L1491">
        <v>0</v>
      </c>
      <c r="M1491">
        <v>0</v>
      </c>
    </row>
    <row r="1492" spans="1:13" x14ac:dyDescent="0.25">
      <c r="A1492" t="s">
        <v>219</v>
      </c>
      <c r="B1492" t="s">
        <v>115</v>
      </c>
      <c r="C1492">
        <v>0.23300000000000001</v>
      </c>
      <c r="D1492">
        <v>0</v>
      </c>
      <c r="E1492">
        <v>0</v>
      </c>
      <c r="F1492">
        <v>0</v>
      </c>
      <c r="G1492">
        <v>0</v>
      </c>
      <c r="H1492">
        <v>0.23300000000000001</v>
      </c>
      <c r="I1492">
        <v>0</v>
      </c>
      <c r="J1492">
        <v>0</v>
      </c>
      <c r="K1492">
        <v>0</v>
      </c>
      <c r="L1492">
        <v>0.23300000000000001</v>
      </c>
      <c r="M1492">
        <v>0</v>
      </c>
    </row>
    <row r="1493" spans="1:13" x14ac:dyDescent="0.25">
      <c r="A1493" t="s">
        <v>219</v>
      </c>
      <c r="B1493" t="s">
        <v>117</v>
      </c>
      <c r="C1493">
        <v>0</v>
      </c>
      <c r="D1493">
        <v>0</v>
      </c>
      <c r="E1493">
        <v>0</v>
      </c>
      <c r="F1493">
        <v>0</v>
      </c>
      <c r="G1493">
        <v>0</v>
      </c>
      <c r="H1493">
        <v>0</v>
      </c>
      <c r="I1493">
        <v>0</v>
      </c>
      <c r="J1493">
        <v>0</v>
      </c>
      <c r="K1493">
        <v>0</v>
      </c>
      <c r="L1493">
        <v>0</v>
      </c>
      <c r="M1493">
        <v>0</v>
      </c>
    </row>
    <row r="1494" spans="1:13" x14ac:dyDescent="0.25">
      <c r="A1494" t="s">
        <v>219</v>
      </c>
      <c r="B1494" t="s">
        <v>103</v>
      </c>
      <c r="C1494">
        <v>0</v>
      </c>
      <c r="D1494">
        <v>0</v>
      </c>
      <c r="E1494">
        <v>1.2</v>
      </c>
      <c r="F1494">
        <v>0</v>
      </c>
      <c r="G1494">
        <v>0</v>
      </c>
      <c r="H1494">
        <v>1.2</v>
      </c>
      <c r="I1494">
        <v>0</v>
      </c>
      <c r="J1494">
        <v>0</v>
      </c>
      <c r="K1494">
        <v>0</v>
      </c>
      <c r="L1494">
        <v>1.2</v>
      </c>
      <c r="M1494">
        <v>0</v>
      </c>
    </row>
    <row r="1495" spans="1:13" x14ac:dyDescent="0.25">
      <c r="A1495" t="s">
        <v>219</v>
      </c>
      <c r="B1495" t="s">
        <v>328</v>
      </c>
      <c r="C1495">
        <v>0</v>
      </c>
      <c r="D1495">
        <v>0</v>
      </c>
      <c r="E1495">
        <v>0</v>
      </c>
      <c r="F1495">
        <v>0</v>
      </c>
      <c r="G1495">
        <v>0</v>
      </c>
      <c r="H1495">
        <v>0</v>
      </c>
      <c r="I1495">
        <v>0</v>
      </c>
      <c r="J1495">
        <v>0</v>
      </c>
      <c r="K1495">
        <v>0</v>
      </c>
      <c r="L1495">
        <v>0</v>
      </c>
      <c r="M1495">
        <v>0</v>
      </c>
    </row>
    <row r="1496" spans="1:13" x14ac:dyDescent="0.25">
      <c r="A1496" t="s">
        <v>219</v>
      </c>
      <c r="B1496" t="s">
        <v>104</v>
      </c>
      <c r="C1496">
        <v>0</v>
      </c>
      <c r="D1496">
        <v>0</v>
      </c>
      <c r="E1496">
        <v>36.799999999999997</v>
      </c>
      <c r="F1496">
        <v>0</v>
      </c>
      <c r="G1496">
        <v>0</v>
      </c>
      <c r="H1496">
        <v>36.799999999999997</v>
      </c>
      <c r="I1496">
        <v>1.1080000000000001</v>
      </c>
      <c r="J1496">
        <v>0</v>
      </c>
      <c r="K1496">
        <v>0</v>
      </c>
      <c r="L1496">
        <v>37.908000000000001</v>
      </c>
      <c r="M1496">
        <v>1.1080000000000001</v>
      </c>
    </row>
    <row r="1497" spans="1:13" x14ac:dyDescent="0.25">
      <c r="A1497" t="s">
        <v>219</v>
      </c>
      <c r="B1497" t="s">
        <v>558</v>
      </c>
      <c r="C1497">
        <v>0</v>
      </c>
      <c r="D1497">
        <v>0</v>
      </c>
      <c r="E1497">
        <v>0</v>
      </c>
      <c r="F1497">
        <v>0</v>
      </c>
      <c r="G1497">
        <v>0</v>
      </c>
      <c r="H1497">
        <v>0</v>
      </c>
      <c r="I1497">
        <v>0</v>
      </c>
      <c r="J1497">
        <v>0</v>
      </c>
      <c r="K1497">
        <v>0</v>
      </c>
      <c r="L1497">
        <v>0</v>
      </c>
      <c r="M1497">
        <v>0</v>
      </c>
    </row>
    <row r="1498" spans="1:13" x14ac:dyDescent="0.25">
      <c r="A1498" t="s">
        <v>219</v>
      </c>
      <c r="B1498" t="s">
        <v>97</v>
      </c>
      <c r="C1498">
        <v>0</v>
      </c>
      <c r="D1498">
        <v>0</v>
      </c>
      <c r="E1498">
        <v>143.19999999999999</v>
      </c>
      <c r="F1498">
        <v>0</v>
      </c>
      <c r="G1498">
        <v>0</v>
      </c>
      <c r="H1498">
        <v>143.19999999999999</v>
      </c>
      <c r="I1498">
        <v>17.568999999999999</v>
      </c>
      <c r="J1498">
        <v>0</v>
      </c>
      <c r="K1498">
        <v>0</v>
      </c>
      <c r="L1498">
        <v>160.76900000000001</v>
      </c>
      <c r="M1498">
        <v>17.568999999999999</v>
      </c>
    </row>
    <row r="1499" spans="1:13" x14ac:dyDescent="0.25">
      <c r="A1499" t="s">
        <v>219</v>
      </c>
      <c r="B1499" t="s">
        <v>109</v>
      </c>
      <c r="C1499">
        <v>2.1880000000000002</v>
      </c>
      <c r="D1499">
        <v>7.1710000000000003</v>
      </c>
      <c r="E1499">
        <v>20.299999999999997</v>
      </c>
      <c r="F1499">
        <v>0</v>
      </c>
      <c r="G1499">
        <v>0</v>
      </c>
      <c r="H1499">
        <v>29.658999999999999</v>
      </c>
      <c r="I1499">
        <v>2.835</v>
      </c>
      <c r="J1499">
        <v>0</v>
      </c>
      <c r="K1499">
        <v>0</v>
      </c>
      <c r="L1499">
        <v>32.494</v>
      </c>
      <c r="M1499">
        <v>2.835</v>
      </c>
    </row>
    <row r="1500" spans="1:13" x14ac:dyDescent="0.25">
      <c r="A1500" t="s">
        <v>219</v>
      </c>
      <c r="B1500" t="s">
        <v>118</v>
      </c>
      <c r="C1500">
        <v>3.3439999999999999</v>
      </c>
      <c r="D1500">
        <v>0</v>
      </c>
      <c r="E1500">
        <v>0</v>
      </c>
      <c r="F1500">
        <v>0</v>
      </c>
      <c r="G1500">
        <v>0</v>
      </c>
      <c r="H1500">
        <v>3.3439999999999999</v>
      </c>
      <c r="I1500">
        <v>5.0000000000000001E-3</v>
      </c>
      <c r="J1500">
        <v>0</v>
      </c>
      <c r="K1500">
        <v>0</v>
      </c>
      <c r="L1500">
        <v>3.3490000000000002</v>
      </c>
      <c r="M1500">
        <v>5.0000000000000001E-3</v>
      </c>
    </row>
    <row r="1501" spans="1:13" x14ac:dyDescent="0.25">
      <c r="A1501" t="s">
        <v>219</v>
      </c>
      <c r="B1501" t="s">
        <v>121</v>
      </c>
      <c r="C1501">
        <v>0</v>
      </c>
      <c r="D1501">
        <v>0</v>
      </c>
      <c r="E1501">
        <v>0</v>
      </c>
      <c r="F1501">
        <v>0</v>
      </c>
      <c r="G1501">
        <v>0</v>
      </c>
      <c r="H1501">
        <v>0</v>
      </c>
      <c r="I1501">
        <v>0</v>
      </c>
      <c r="J1501">
        <v>0</v>
      </c>
      <c r="K1501">
        <v>0</v>
      </c>
      <c r="L1501">
        <v>0</v>
      </c>
      <c r="M1501">
        <v>0</v>
      </c>
    </row>
    <row r="1502" spans="1:13" x14ac:dyDescent="0.25">
      <c r="A1502" t="s">
        <v>219</v>
      </c>
      <c r="B1502" t="s">
        <v>120</v>
      </c>
      <c r="C1502">
        <v>0</v>
      </c>
      <c r="D1502">
        <v>0</v>
      </c>
      <c r="E1502">
        <v>1.1000000000000001</v>
      </c>
      <c r="F1502">
        <v>0</v>
      </c>
      <c r="G1502">
        <v>0</v>
      </c>
      <c r="H1502">
        <v>1.1000000000000001</v>
      </c>
      <c r="I1502">
        <v>0</v>
      </c>
      <c r="J1502">
        <v>0</v>
      </c>
      <c r="K1502">
        <v>0</v>
      </c>
      <c r="L1502">
        <v>1.1000000000000001</v>
      </c>
      <c r="M1502">
        <v>0</v>
      </c>
    </row>
    <row r="1503" spans="1:13" x14ac:dyDescent="0.25">
      <c r="A1503" t="s">
        <v>219</v>
      </c>
      <c r="B1503" t="s">
        <v>119</v>
      </c>
      <c r="C1503">
        <v>0</v>
      </c>
      <c r="D1503">
        <v>0</v>
      </c>
      <c r="E1503">
        <v>0</v>
      </c>
      <c r="F1503">
        <v>0</v>
      </c>
      <c r="G1503">
        <v>0</v>
      </c>
      <c r="H1503">
        <v>0</v>
      </c>
      <c r="I1503">
        <v>0</v>
      </c>
      <c r="J1503">
        <v>0</v>
      </c>
      <c r="K1503">
        <v>0</v>
      </c>
      <c r="L1503">
        <v>0</v>
      </c>
      <c r="M1503">
        <v>0</v>
      </c>
    </row>
    <row r="1504" spans="1:13" x14ac:dyDescent="0.25">
      <c r="A1504" t="s">
        <v>219</v>
      </c>
      <c r="B1504" t="s">
        <v>116</v>
      </c>
      <c r="C1504">
        <v>1.583</v>
      </c>
      <c r="D1504">
        <v>0</v>
      </c>
      <c r="E1504">
        <v>0</v>
      </c>
      <c r="F1504">
        <v>0</v>
      </c>
      <c r="G1504">
        <v>0</v>
      </c>
      <c r="H1504">
        <v>1.583</v>
      </c>
      <c r="I1504">
        <v>0</v>
      </c>
      <c r="J1504">
        <v>0</v>
      </c>
      <c r="K1504">
        <v>0</v>
      </c>
      <c r="L1504">
        <v>1.583</v>
      </c>
      <c r="M1504">
        <v>0</v>
      </c>
    </row>
    <row r="1505" spans="1:13" x14ac:dyDescent="0.25">
      <c r="A1505" t="s">
        <v>219</v>
      </c>
      <c r="B1505" t="s">
        <v>113</v>
      </c>
      <c r="C1505">
        <v>1.722</v>
      </c>
      <c r="D1505">
        <v>0</v>
      </c>
      <c r="E1505">
        <v>1.2</v>
      </c>
      <c r="F1505">
        <v>0</v>
      </c>
      <c r="G1505">
        <v>0</v>
      </c>
      <c r="H1505">
        <v>2.9219999999999997</v>
      </c>
      <c r="I1505">
        <v>0.23599999999999999</v>
      </c>
      <c r="J1505">
        <v>0</v>
      </c>
      <c r="K1505">
        <v>0</v>
      </c>
      <c r="L1505">
        <v>3.1579999999999999</v>
      </c>
      <c r="M1505">
        <v>0.23599999999999999</v>
      </c>
    </row>
    <row r="1506" spans="1:13" x14ac:dyDescent="0.25">
      <c r="A1506" t="s">
        <v>219</v>
      </c>
      <c r="B1506" t="s">
        <v>102</v>
      </c>
      <c r="C1506">
        <v>0</v>
      </c>
      <c r="D1506">
        <v>0</v>
      </c>
      <c r="E1506">
        <v>5.1999999999999993</v>
      </c>
      <c r="F1506">
        <v>0</v>
      </c>
      <c r="G1506">
        <v>0</v>
      </c>
      <c r="H1506">
        <v>5.1999999999999993</v>
      </c>
      <c r="I1506">
        <v>0.155</v>
      </c>
      <c r="J1506">
        <v>0</v>
      </c>
      <c r="K1506">
        <v>0</v>
      </c>
      <c r="L1506">
        <v>5.3550000000000004</v>
      </c>
      <c r="M1506">
        <v>0.155</v>
      </c>
    </row>
    <row r="1507" spans="1:13" x14ac:dyDescent="0.25">
      <c r="A1507" t="s">
        <v>219</v>
      </c>
      <c r="B1507" s="17" t="s">
        <v>101</v>
      </c>
      <c r="C1507">
        <v>0</v>
      </c>
      <c r="D1507">
        <v>0</v>
      </c>
      <c r="E1507">
        <v>2.8000000000000003</v>
      </c>
      <c r="F1507">
        <v>0</v>
      </c>
      <c r="G1507">
        <v>0</v>
      </c>
      <c r="H1507">
        <v>2.8000000000000003</v>
      </c>
      <c r="I1507">
        <v>0</v>
      </c>
      <c r="J1507">
        <v>0</v>
      </c>
      <c r="K1507">
        <v>0</v>
      </c>
      <c r="L1507">
        <v>2.8</v>
      </c>
      <c r="M1507">
        <v>0</v>
      </c>
    </row>
    <row r="1508" spans="1:13" x14ac:dyDescent="0.25">
      <c r="A1508" t="s">
        <v>219</v>
      </c>
      <c r="B1508" s="17" t="s">
        <v>95</v>
      </c>
      <c r="C1508">
        <v>3.3050000000000002</v>
      </c>
      <c r="D1508">
        <v>0</v>
      </c>
      <c r="E1508">
        <v>684.2</v>
      </c>
      <c r="F1508">
        <v>0</v>
      </c>
      <c r="G1508">
        <v>0</v>
      </c>
      <c r="H1508">
        <v>687.505</v>
      </c>
      <c r="I1508">
        <v>73.858000000000004</v>
      </c>
      <c r="J1508">
        <v>0</v>
      </c>
      <c r="K1508">
        <v>0</v>
      </c>
      <c r="L1508">
        <v>761.36300000000006</v>
      </c>
      <c r="M1508">
        <v>73.858000000000004</v>
      </c>
    </row>
    <row r="1509" spans="1:13" x14ac:dyDescent="0.25">
      <c r="A1509" t="s">
        <v>219</v>
      </c>
      <c r="B1509" s="17" t="s">
        <v>98</v>
      </c>
      <c r="C1509">
        <v>0.55900000000000005</v>
      </c>
      <c r="D1509">
        <v>0</v>
      </c>
      <c r="E1509">
        <v>395.29999999999995</v>
      </c>
      <c r="F1509">
        <v>0</v>
      </c>
      <c r="G1509">
        <v>0</v>
      </c>
      <c r="H1509">
        <v>395.85899999999998</v>
      </c>
      <c r="I1509">
        <v>57.643999999999998</v>
      </c>
      <c r="J1509">
        <v>0</v>
      </c>
      <c r="K1509">
        <v>0</v>
      </c>
      <c r="L1509">
        <v>453.50299999999999</v>
      </c>
      <c r="M1509">
        <v>57.643999999999998</v>
      </c>
    </row>
    <row r="1510" spans="1:13" x14ac:dyDescent="0.25">
      <c r="A1510" t="s">
        <v>219</v>
      </c>
      <c r="B1510" s="17" t="s">
        <v>112</v>
      </c>
      <c r="C1510">
        <v>0.23300000000000001</v>
      </c>
      <c r="D1510">
        <v>0</v>
      </c>
      <c r="E1510">
        <v>0</v>
      </c>
      <c r="F1510">
        <v>0</v>
      </c>
      <c r="G1510">
        <v>0</v>
      </c>
      <c r="H1510">
        <v>0.23300000000000001</v>
      </c>
      <c r="I1510">
        <v>0</v>
      </c>
      <c r="J1510">
        <v>0</v>
      </c>
      <c r="K1510">
        <v>0</v>
      </c>
      <c r="L1510">
        <v>0.23300000000000001</v>
      </c>
      <c r="M1510">
        <v>0</v>
      </c>
    </row>
    <row r="1511" spans="1:13" x14ac:dyDescent="0.25">
      <c r="A1511" t="s">
        <v>219</v>
      </c>
      <c r="B1511" t="s">
        <v>129</v>
      </c>
      <c r="C1511">
        <v>0</v>
      </c>
      <c r="D1511">
        <v>0</v>
      </c>
      <c r="E1511">
        <v>0.9</v>
      </c>
      <c r="F1511">
        <v>0</v>
      </c>
      <c r="G1511">
        <v>0</v>
      </c>
      <c r="H1511">
        <v>0.9</v>
      </c>
      <c r="I1511">
        <v>0</v>
      </c>
      <c r="J1511">
        <v>0</v>
      </c>
      <c r="K1511">
        <v>0</v>
      </c>
      <c r="L1511">
        <v>0.9</v>
      </c>
      <c r="M1511">
        <v>0</v>
      </c>
    </row>
    <row r="1512" spans="1:13" x14ac:dyDescent="0.25">
      <c r="A1512" t="s">
        <v>219</v>
      </c>
      <c r="B1512" t="s">
        <v>100</v>
      </c>
      <c r="C1512">
        <v>0</v>
      </c>
      <c r="D1512">
        <v>0</v>
      </c>
      <c r="E1512">
        <v>7.3999999999999995</v>
      </c>
      <c r="F1512">
        <v>0</v>
      </c>
      <c r="G1512">
        <v>0</v>
      </c>
      <c r="H1512">
        <v>7.3999999999999995</v>
      </c>
      <c r="I1512">
        <v>8.9999999999999993E-3</v>
      </c>
      <c r="J1512">
        <v>0</v>
      </c>
      <c r="K1512">
        <v>0</v>
      </c>
      <c r="L1512">
        <v>7.4089999999999998</v>
      </c>
      <c r="M1512">
        <v>8.9999999999999993E-3</v>
      </c>
    </row>
    <row r="1513" spans="1:13" x14ac:dyDescent="0.25">
      <c r="A1513" t="s">
        <v>219</v>
      </c>
      <c r="B1513" t="s">
        <v>114</v>
      </c>
      <c r="C1513">
        <v>0</v>
      </c>
      <c r="D1513">
        <v>0</v>
      </c>
      <c r="E1513">
        <v>28.4</v>
      </c>
      <c r="F1513">
        <v>0</v>
      </c>
      <c r="G1513">
        <v>0</v>
      </c>
      <c r="H1513">
        <v>28.4</v>
      </c>
      <c r="I1513">
        <v>3.7789999999999999</v>
      </c>
      <c r="J1513">
        <v>0</v>
      </c>
      <c r="K1513">
        <v>0</v>
      </c>
      <c r="L1513">
        <v>32.179000000000002</v>
      </c>
      <c r="M1513">
        <v>3.7789999999999999</v>
      </c>
    </row>
    <row r="1514" spans="1:13" x14ac:dyDescent="0.25">
      <c r="A1514" t="s">
        <v>219</v>
      </c>
      <c r="B1514" t="s">
        <v>107</v>
      </c>
      <c r="C1514">
        <v>0.69799999999999995</v>
      </c>
      <c r="D1514">
        <v>0</v>
      </c>
      <c r="E1514">
        <v>0</v>
      </c>
      <c r="F1514">
        <v>0</v>
      </c>
      <c r="G1514">
        <v>0</v>
      </c>
      <c r="H1514">
        <v>0.69799999999999995</v>
      </c>
      <c r="I1514">
        <v>1.728</v>
      </c>
      <c r="J1514">
        <v>0</v>
      </c>
      <c r="K1514">
        <v>0</v>
      </c>
      <c r="L1514">
        <v>2.4260000000000002</v>
      </c>
      <c r="M1514">
        <v>1.728</v>
      </c>
    </row>
    <row r="1515" spans="1:13" x14ac:dyDescent="0.25">
      <c r="A1515" t="s">
        <v>52</v>
      </c>
      <c r="B1515" t="s">
        <v>123</v>
      </c>
      <c r="C1515">
        <v>39.542000000000002</v>
      </c>
      <c r="D1515">
        <v>0</v>
      </c>
      <c r="E1515">
        <v>0</v>
      </c>
      <c r="F1515">
        <v>0</v>
      </c>
      <c r="G1515">
        <v>0</v>
      </c>
      <c r="H1515">
        <v>39.542000000000002</v>
      </c>
      <c r="I1515">
        <v>0.183</v>
      </c>
      <c r="J1515">
        <v>0</v>
      </c>
      <c r="K1515">
        <v>0</v>
      </c>
      <c r="L1515">
        <v>39.725000000000001</v>
      </c>
      <c r="M1515">
        <v>0.183</v>
      </c>
    </row>
    <row r="1516" spans="1:13" x14ac:dyDescent="0.25">
      <c r="A1516" t="s">
        <v>52</v>
      </c>
      <c r="B1516" t="s">
        <v>126</v>
      </c>
      <c r="C1516">
        <v>0</v>
      </c>
      <c r="D1516">
        <v>0.1</v>
      </c>
      <c r="E1516">
        <v>0</v>
      </c>
      <c r="F1516">
        <v>0</v>
      </c>
      <c r="G1516">
        <v>0</v>
      </c>
      <c r="H1516">
        <v>0.1</v>
      </c>
      <c r="I1516">
        <v>0</v>
      </c>
      <c r="J1516">
        <v>0</v>
      </c>
      <c r="K1516">
        <v>0</v>
      </c>
      <c r="L1516">
        <v>0.1</v>
      </c>
      <c r="M1516">
        <v>0</v>
      </c>
    </row>
    <row r="1517" spans="1:13" x14ac:dyDescent="0.25">
      <c r="A1517" t="s">
        <v>52</v>
      </c>
      <c r="B1517" t="s">
        <v>125</v>
      </c>
      <c r="C1517">
        <v>0</v>
      </c>
      <c r="D1517">
        <v>0</v>
      </c>
      <c r="E1517">
        <v>0.1</v>
      </c>
      <c r="F1517">
        <v>0</v>
      </c>
      <c r="G1517">
        <v>0</v>
      </c>
      <c r="H1517">
        <v>0.1</v>
      </c>
      <c r="I1517">
        <v>0</v>
      </c>
      <c r="J1517">
        <v>0</v>
      </c>
      <c r="K1517">
        <v>0</v>
      </c>
      <c r="L1517">
        <v>0.1</v>
      </c>
      <c r="M1517">
        <v>0</v>
      </c>
    </row>
    <row r="1518" spans="1:13" x14ac:dyDescent="0.25">
      <c r="A1518" t="s">
        <v>52</v>
      </c>
      <c r="B1518" t="s">
        <v>124</v>
      </c>
      <c r="C1518">
        <v>0</v>
      </c>
      <c r="D1518">
        <v>0</v>
      </c>
      <c r="E1518">
        <v>0</v>
      </c>
      <c r="F1518">
        <v>7.9000000000000001E-2</v>
      </c>
      <c r="G1518">
        <v>0</v>
      </c>
      <c r="H1518">
        <v>7.9000000000000001E-2</v>
      </c>
      <c r="I1518">
        <v>0</v>
      </c>
      <c r="J1518">
        <v>0</v>
      </c>
      <c r="K1518">
        <v>0</v>
      </c>
      <c r="L1518">
        <v>7.9000000000000001E-2</v>
      </c>
      <c r="M1518">
        <v>0</v>
      </c>
    </row>
    <row r="1519" spans="1:13" x14ac:dyDescent="0.25">
      <c r="A1519" t="s">
        <v>52</v>
      </c>
      <c r="B1519" t="s">
        <v>96</v>
      </c>
      <c r="C1519">
        <v>140.99199999999999</v>
      </c>
      <c r="D1519">
        <v>0</v>
      </c>
      <c r="E1519">
        <v>462.90000000000003</v>
      </c>
      <c r="F1519">
        <v>0</v>
      </c>
      <c r="G1519">
        <v>0</v>
      </c>
      <c r="H1519">
        <v>603.89200000000005</v>
      </c>
      <c r="I1519">
        <v>170.36500000000001</v>
      </c>
      <c r="J1519">
        <v>0</v>
      </c>
      <c r="K1519">
        <v>0</v>
      </c>
      <c r="L1519">
        <v>774.25699999999995</v>
      </c>
      <c r="M1519">
        <v>170.36500000000001</v>
      </c>
    </row>
    <row r="1520" spans="1:13" x14ac:dyDescent="0.25">
      <c r="A1520" t="s">
        <v>52</v>
      </c>
      <c r="B1520" t="s">
        <v>105</v>
      </c>
      <c r="C1520">
        <v>34.594000000000001</v>
      </c>
      <c r="D1520">
        <v>0</v>
      </c>
      <c r="E1520">
        <v>2.2000000000000002</v>
      </c>
      <c r="F1520">
        <v>0</v>
      </c>
      <c r="G1520">
        <v>0</v>
      </c>
      <c r="H1520">
        <v>36.794000000000004</v>
      </c>
      <c r="I1520">
        <v>4.0810000000000004</v>
      </c>
      <c r="J1520">
        <v>0</v>
      </c>
      <c r="K1520">
        <v>0</v>
      </c>
      <c r="L1520">
        <v>40.875</v>
      </c>
      <c r="M1520">
        <v>4.0810000000000004</v>
      </c>
    </row>
    <row r="1521" spans="1:13" x14ac:dyDescent="0.25">
      <c r="A1521" t="s">
        <v>52</v>
      </c>
      <c r="B1521" t="s">
        <v>110</v>
      </c>
      <c r="C1521">
        <v>0</v>
      </c>
      <c r="D1521">
        <v>29.530999999999999</v>
      </c>
      <c r="E1521">
        <v>0</v>
      </c>
      <c r="F1521">
        <v>0</v>
      </c>
      <c r="G1521">
        <v>0</v>
      </c>
      <c r="H1521">
        <v>29.530999999999999</v>
      </c>
      <c r="I1521">
        <v>0</v>
      </c>
      <c r="J1521">
        <v>0</v>
      </c>
      <c r="K1521">
        <v>0</v>
      </c>
      <c r="L1521">
        <v>29.530999999999999</v>
      </c>
      <c r="M1521">
        <v>0</v>
      </c>
    </row>
    <row r="1522" spans="1:13" x14ac:dyDescent="0.25">
      <c r="A1522" t="s">
        <v>52</v>
      </c>
      <c r="B1522" t="s">
        <v>111</v>
      </c>
      <c r="C1522">
        <v>398.50599999999997</v>
      </c>
      <c r="D1522">
        <v>0</v>
      </c>
      <c r="E1522">
        <v>0</v>
      </c>
      <c r="F1522">
        <v>0</v>
      </c>
      <c r="G1522">
        <v>0</v>
      </c>
      <c r="H1522">
        <v>398.50599999999997</v>
      </c>
      <c r="I1522">
        <v>0.33900000000000002</v>
      </c>
      <c r="J1522">
        <v>0</v>
      </c>
      <c r="K1522">
        <v>0</v>
      </c>
      <c r="L1522">
        <v>398.84500000000003</v>
      </c>
      <c r="M1522">
        <v>0.33900000000000002</v>
      </c>
    </row>
    <row r="1523" spans="1:13" x14ac:dyDescent="0.25">
      <c r="A1523" t="s">
        <v>52</v>
      </c>
      <c r="B1523" t="s">
        <v>106</v>
      </c>
      <c r="C1523">
        <v>372.62700000000001</v>
      </c>
      <c r="D1523">
        <v>0</v>
      </c>
      <c r="E1523">
        <v>7.7</v>
      </c>
      <c r="F1523">
        <v>0</v>
      </c>
      <c r="G1523">
        <v>0</v>
      </c>
      <c r="H1523">
        <v>380.327</v>
      </c>
      <c r="I1523">
        <v>17.437999999999999</v>
      </c>
      <c r="J1523">
        <v>0</v>
      </c>
      <c r="K1523">
        <v>0</v>
      </c>
      <c r="L1523">
        <v>397.76499999999999</v>
      </c>
      <c r="M1523">
        <v>17.437999999999999</v>
      </c>
    </row>
    <row r="1524" spans="1:13" x14ac:dyDescent="0.25">
      <c r="A1524" t="s">
        <v>52</v>
      </c>
      <c r="B1524" t="s">
        <v>99</v>
      </c>
      <c r="C1524">
        <v>0</v>
      </c>
      <c r="D1524">
        <v>0</v>
      </c>
      <c r="E1524">
        <v>0.1</v>
      </c>
      <c r="F1524">
        <v>0</v>
      </c>
      <c r="G1524">
        <v>0</v>
      </c>
      <c r="H1524">
        <v>0.1</v>
      </c>
      <c r="I1524">
        <v>0</v>
      </c>
      <c r="J1524">
        <v>0</v>
      </c>
      <c r="K1524">
        <v>0</v>
      </c>
      <c r="L1524">
        <v>0.1</v>
      </c>
      <c r="M1524">
        <v>0</v>
      </c>
    </row>
    <row r="1525" spans="1:13" x14ac:dyDescent="0.25">
      <c r="A1525" t="s">
        <v>52</v>
      </c>
      <c r="B1525" t="s">
        <v>108</v>
      </c>
      <c r="C1525">
        <v>20.917999999999999</v>
      </c>
      <c r="D1525">
        <v>6.7000000000000004E-2</v>
      </c>
      <c r="E1525">
        <v>0</v>
      </c>
      <c r="F1525">
        <v>0</v>
      </c>
      <c r="G1525">
        <v>-280</v>
      </c>
      <c r="H1525">
        <v>-259.01499999999999</v>
      </c>
      <c r="I1525">
        <v>0</v>
      </c>
      <c r="J1525">
        <v>0</v>
      </c>
      <c r="K1525">
        <v>0</v>
      </c>
      <c r="L1525">
        <v>-259.01499999999999</v>
      </c>
      <c r="M1525">
        <v>0</v>
      </c>
    </row>
    <row r="1526" spans="1:13" x14ac:dyDescent="0.25">
      <c r="A1526" t="s">
        <v>52</v>
      </c>
      <c r="B1526" t="s">
        <v>234</v>
      </c>
      <c r="C1526">
        <v>0</v>
      </c>
      <c r="D1526">
        <v>0</v>
      </c>
      <c r="E1526">
        <v>0</v>
      </c>
      <c r="F1526">
        <v>0</v>
      </c>
      <c r="G1526">
        <v>0</v>
      </c>
      <c r="H1526">
        <v>0</v>
      </c>
      <c r="I1526">
        <v>0</v>
      </c>
      <c r="J1526">
        <v>0</v>
      </c>
      <c r="K1526">
        <v>0</v>
      </c>
      <c r="L1526">
        <v>0</v>
      </c>
      <c r="M1526">
        <v>0</v>
      </c>
    </row>
    <row r="1527" spans="1:13" x14ac:dyDescent="0.25">
      <c r="A1527" t="s">
        <v>52</v>
      </c>
      <c r="B1527" t="s">
        <v>115</v>
      </c>
      <c r="C1527">
        <v>3.218</v>
      </c>
      <c r="D1527">
        <v>0</v>
      </c>
      <c r="E1527">
        <v>0</v>
      </c>
      <c r="F1527">
        <v>0</v>
      </c>
      <c r="G1527">
        <v>0</v>
      </c>
      <c r="H1527">
        <v>3.218</v>
      </c>
      <c r="I1527">
        <v>2.7E-2</v>
      </c>
      <c r="J1527">
        <v>0</v>
      </c>
      <c r="K1527">
        <v>0</v>
      </c>
      <c r="L1527">
        <v>3.2450000000000001</v>
      </c>
      <c r="M1527">
        <v>2.7E-2</v>
      </c>
    </row>
    <row r="1528" spans="1:13" x14ac:dyDescent="0.25">
      <c r="A1528" t="s">
        <v>52</v>
      </c>
      <c r="B1528" t="s">
        <v>117</v>
      </c>
      <c r="C1528">
        <v>0.40200000000000002</v>
      </c>
      <c r="D1528">
        <v>0</v>
      </c>
      <c r="E1528">
        <v>0</v>
      </c>
      <c r="F1528">
        <v>0</v>
      </c>
      <c r="G1528">
        <v>0</v>
      </c>
      <c r="H1528">
        <v>0.40200000000000002</v>
      </c>
      <c r="I1528">
        <v>0</v>
      </c>
      <c r="J1528">
        <v>0</v>
      </c>
      <c r="K1528">
        <v>0</v>
      </c>
      <c r="L1528">
        <v>0.40200000000000002</v>
      </c>
      <c r="M1528">
        <v>0</v>
      </c>
    </row>
    <row r="1529" spans="1:13" x14ac:dyDescent="0.25">
      <c r="A1529" t="s">
        <v>52</v>
      </c>
      <c r="B1529" t="s">
        <v>103</v>
      </c>
      <c r="C1529">
        <v>0</v>
      </c>
      <c r="D1529">
        <v>0</v>
      </c>
      <c r="E1529">
        <v>0.1</v>
      </c>
      <c r="F1529">
        <v>0</v>
      </c>
      <c r="G1529">
        <v>0</v>
      </c>
      <c r="H1529">
        <v>0.1</v>
      </c>
      <c r="I1529">
        <v>0</v>
      </c>
      <c r="J1529">
        <v>0</v>
      </c>
      <c r="K1529">
        <v>0</v>
      </c>
      <c r="L1529">
        <v>0.1</v>
      </c>
      <c r="M1529">
        <v>0</v>
      </c>
    </row>
    <row r="1530" spans="1:13" x14ac:dyDescent="0.25">
      <c r="A1530" t="s">
        <v>52</v>
      </c>
      <c r="B1530" t="s">
        <v>328</v>
      </c>
      <c r="C1530">
        <v>0</v>
      </c>
      <c r="D1530">
        <v>0</v>
      </c>
      <c r="E1530">
        <v>0</v>
      </c>
      <c r="F1530">
        <v>0</v>
      </c>
      <c r="G1530">
        <v>0</v>
      </c>
      <c r="H1530">
        <v>0</v>
      </c>
      <c r="I1530">
        <v>0</v>
      </c>
      <c r="J1530">
        <v>0</v>
      </c>
      <c r="K1530">
        <v>0</v>
      </c>
      <c r="L1530">
        <v>0</v>
      </c>
      <c r="M1530">
        <v>0</v>
      </c>
    </row>
    <row r="1531" spans="1:13" x14ac:dyDescent="0.25">
      <c r="A1531" t="s">
        <v>52</v>
      </c>
      <c r="B1531" t="s">
        <v>104</v>
      </c>
      <c r="C1531">
        <v>0</v>
      </c>
      <c r="D1531">
        <v>0</v>
      </c>
      <c r="E1531">
        <v>34.200000000000003</v>
      </c>
      <c r="F1531">
        <v>0</v>
      </c>
      <c r="G1531">
        <v>0</v>
      </c>
      <c r="H1531">
        <v>34.200000000000003</v>
      </c>
      <c r="I1531">
        <v>1.9419999999999999</v>
      </c>
      <c r="J1531">
        <v>0</v>
      </c>
      <c r="K1531">
        <v>0</v>
      </c>
      <c r="L1531">
        <v>36.142000000000003</v>
      </c>
      <c r="M1531">
        <v>1.9419999999999999</v>
      </c>
    </row>
    <row r="1532" spans="1:13" x14ac:dyDescent="0.25">
      <c r="A1532" t="s">
        <v>52</v>
      </c>
      <c r="B1532" t="s">
        <v>558</v>
      </c>
      <c r="C1532">
        <v>0</v>
      </c>
      <c r="D1532">
        <v>0</v>
      </c>
      <c r="E1532">
        <v>0</v>
      </c>
      <c r="F1532">
        <v>0</v>
      </c>
      <c r="G1532">
        <v>0</v>
      </c>
      <c r="H1532">
        <v>0</v>
      </c>
      <c r="I1532">
        <v>0</v>
      </c>
      <c r="J1532">
        <v>0</v>
      </c>
      <c r="K1532">
        <v>0</v>
      </c>
      <c r="L1532">
        <v>0</v>
      </c>
      <c r="M1532">
        <v>0</v>
      </c>
    </row>
    <row r="1533" spans="1:13" x14ac:dyDescent="0.25">
      <c r="A1533" t="s">
        <v>52</v>
      </c>
      <c r="B1533" t="s">
        <v>97</v>
      </c>
      <c r="C1533">
        <v>0</v>
      </c>
      <c r="D1533">
        <v>0</v>
      </c>
      <c r="E1533">
        <v>29.2</v>
      </c>
      <c r="F1533">
        <v>0</v>
      </c>
      <c r="G1533">
        <v>0</v>
      </c>
      <c r="H1533">
        <v>29.2</v>
      </c>
      <c r="I1533">
        <v>20.634</v>
      </c>
      <c r="J1533">
        <v>0</v>
      </c>
      <c r="K1533">
        <v>0</v>
      </c>
      <c r="L1533">
        <v>49.834000000000003</v>
      </c>
      <c r="M1533">
        <v>20.634</v>
      </c>
    </row>
    <row r="1534" spans="1:13" x14ac:dyDescent="0.25">
      <c r="A1534" t="s">
        <v>52</v>
      </c>
      <c r="B1534" t="s">
        <v>109</v>
      </c>
      <c r="C1534">
        <v>0</v>
      </c>
      <c r="D1534">
        <v>83.102000000000004</v>
      </c>
      <c r="E1534">
        <v>359</v>
      </c>
      <c r="F1534">
        <v>0</v>
      </c>
      <c r="G1534">
        <v>0</v>
      </c>
      <c r="H1534">
        <v>442.10199999999998</v>
      </c>
      <c r="I1534">
        <v>22.309000000000001</v>
      </c>
      <c r="J1534">
        <v>0</v>
      </c>
      <c r="K1534">
        <v>0</v>
      </c>
      <c r="L1534">
        <v>464.411</v>
      </c>
      <c r="M1534">
        <v>22.309000000000001</v>
      </c>
    </row>
    <row r="1535" spans="1:13" x14ac:dyDescent="0.25">
      <c r="A1535" t="s">
        <v>52</v>
      </c>
      <c r="B1535" t="s">
        <v>118</v>
      </c>
      <c r="C1535">
        <v>13.028</v>
      </c>
      <c r="D1535">
        <v>0</v>
      </c>
      <c r="E1535">
        <v>0</v>
      </c>
      <c r="F1535">
        <v>0</v>
      </c>
      <c r="G1535">
        <v>0</v>
      </c>
      <c r="H1535">
        <v>13.028</v>
      </c>
      <c r="I1535">
        <v>7.0000000000000001E-3</v>
      </c>
      <c r="J1535">
        <v>0</v>
      </c>
      <c r="K1535">
        <v>0</v>
      </c>
      <c r="L1535">
        <v>13.035</v>
      </c>
      <c r="M1535">
        <v>7.0000000000000001E-3</v>
      </c>
    </row>
    <row r="1536" spans="1:13" x14ac:dyDescent="0.25">
      <c r="A1536" t="s">
        <v>52</v>
      </c>
      <c r="B1536" t="s">
        <v>121</v>
      </c>
      <c r="C1536">
        <v>0</v>
      </c>
      <c r="D1536">
        <v>0</v>
      </c>
      <c r="E1536">
        <v>0</v>
      </c>
      <c r="F1536">
        <v>0</v>
      </c>
      <c r="G1536">
        <v>0</v>
      </c>
      <c r="H1536">
        <v>0</v>
      </c>
      <c r="I1536">
        <v>0</v>
      </c>
      <c r="J1536">
        <v>0</v>
      </c>
      <c r="K1536">
        <v>0</v>
      </c>
      <c r="L1536">
        <v>0</v>
      </c>
      <c r="M1536">
        <v>0</v>
      </c>
    </row>
    <row r="1537" spans="1:13" x14ac:dyDescent="0.25">
      <c r="A1537" t="s">
        <v>52</v>
      </c>
      <c r="B1537" t="s">
        <v>120</v>
      </c>
      <c r="C1537">
        <v>0</v>
      </c>
      <c r="D1537">
        <v>0</v>
      </c>
      <c r="E1537">
        <v>6.6</v>
      </c>
      <c r="F1537">
        <v>0</v>
      </c>
      <c r="G1537">
        <v>0</v>
      </c>
      <c r="H1537">
        <v>6.6</v>
      </c>
      <c r="I1537">
        <v>0</v>
      </c>
      <c r="J1537">
        <v>0</v>
      </c>
      <c r="K1537">
        <v>0</v>
      </c>
      <c r="L1537">
        <v>6.6</v>
      </c>
      <c r="M1537">
        <v>0</v>
      </c>
    </row>
    <row r="1538" spans="1:13" x14ac:dyDescent="0.25">
      <c r="A1538" t="s">
        <v>52</v>
      </c>
      <c r="B1538" t="s">
        <v>119</v>
      </c>
      <c r="C1538">
        <v>0</v>
      </c>
      <c r="D1538">
        <v>0</v>
      </c>
      <c r="E1538">
        <v>0</v>
      </c>
      <c r="F1538">
        <v>0.316</v>
      </c>
      <c r="G1538">
        <v>0</v>
      </c>
      <c r="H1538">
        <v>0.316</v>
      </c>
      <c r="I1538">
        <v>0</v>
      </c>
      <c r="J1538">
        <v>0</v>
      </c>
      <c r="K1538">
        <v>0</v>
      </c>
      <c r="L1538">
        <v>0.316</v>
      </c>
      <c r="M1538">
        <v>0</v>
      </c>
    </row>
    <row r="1539" spans="1:13" x14ac:dyDescent="0.25">
      <c r="A1539" t="s">
        <v>52</v>
      </c>
      <c r="B1539" t="s">
        <v>116</v>
      </c>
      <c r="C1539">
        <v>0.46899999999999997</v>
      </c>
      <c r="D1539">
        <v>0</v>
      </c>
      <c r="E1539">
        <v>0</v>
      </c>
      <c r="F1539">
        <v>0</v>
      </c>
      <c r="G1539">
        <v>0</v>
      </c>
      <c r="H1539">
        <v>0.46899999999999997</v>
      </c>
      <c r="I1539">
        <v>4.2999999999999997E-2</v>
      </c>
      <c r="J1539">
        <v>0</v>
      </c>
      <c r="K1539">
        <v>0</v>
      </c>
      <c r="L1539">
        <v>0.51200000000000001</v>
      </c>
      <c r="M1539">
        <v>4.2999999999999997E-2</v>
      </c>
    </row>
    <row r="1540" spans="1:13" x14ac:dyDescent="0.25">
      <c r="A1540" t="s">
        <v>52</v>
      </c>
      <c r="B1540" t="s">
        <v>113</v>
      </c>
      <c r="C1540">
        <v>0.872</v>
      </c>
      <c r="D1540">
        <v>0</v>
      </c>
      <c r="E1540">
        <v>0</v>
      </c>
      <c r="F1540">
        <v>0</v>
      </c>
      <c r="G1540">
        <v>0</v>
      </c>
      <c r="H1540">
        <v>0.872</v>
      </c>
      <c r="I1540">
        <v>0</v>
      </c>
      <c r="J1540">
        <v>0</v>
      </c>
      <c r="K1540">
        <v>0</v>
      </c>
      <c r="L1540">
        <v>0.872</v>
      </c>
      <c r="M1540">
        <v>0</v>
      </c>
    </row>
    <row r="1541" spans="1:13" x14ac:dyDescent="0.25">
      <c r="A1541" t="s">
        <v>52</v>
      </c>
      <c r="B1541" t="s">
        <v>102</v>
      </c>
      <c r="C1541">
        <v>0</v>
      </c>
      <c r="D1541">
        <v>0</v>
      </c>
      <c r="E1541">
        <v>1.9000000000000001</v>
      </c>
      <c r="F1541">
        <v>0</v>
      </c>
      <c r="G1541">
        <v>0</v>
      </c>
      <c r="H1541">
        <v>1.9000000000000001</v>
      </c>
      <c r="I1541">
        <v>38.972000000000001</v>
      </c>
      <c r="J1541">
        <v>0</v>
      </c>
      <c r="K1541">
        <v>0</v>
      </c>
      <c r="L1541">
        <v>40.872</v>
      </c>
      <c r="M1541">
        <v>38.972000000000001</v>
      </c>
    </row>
    <row r="1542" spans="1:13" x14ac:dyDescent="0.25">
      <c r="A1542" t="s">
        <v>52</v>
      </c>
      <c r="B1542" s="17" t="s">
        <v>101</v>
      </c>
      <c r="C1542">
        <v>0</v>
      </c>
      <c r="D1542">
        <v>0</v>
      </c>
      <c r="E1542">
        <v>1.7</v>
      </c>
      <c r="F1542">
        <v>0</v>
      </c>
      <c r="G1542">
        <v>0</v>
      </c>
      <c r="H1542">
        <v>1.7</v>
      </c>
      <c r="I1542">
        <v>0</v>
      </c>
      <c r="J1542">
        <v>0</v>
      </c>
      <c r="K1542">
        <v>0</v>
      </c>
      <c r="L1542">
        <v>1.7</v>
      </c>
      <c r="M1542">
        <v>0</v>
      </c>
    </row>
    <row r="1543" spans="1:13" x14ac:dyDescent="0.25">
      <c r="A1543" t="s">
        <v>52</v>
      </c>
      <c r="B1543" s="17" t="s">
        <v>95</v>
      </c>
      <c r="C1543">
        <v>0.40200000000000002</v>
      </c>
      <c r="D1543">
        <v>0</v>
      </c>
      <c r="E1543">
        <v>1009</v>
      </c>
      <c r="F1543">
        <v>0</v>
      </c>
      <c r="G1543">
        <v>0</v>
      </c>
      <c r="H1543">
        <v>1009.402</v>
      </c>
      <c r="I1543">
        <v>131.80500000000001</v>
      </c>
      <c r="J1543">
        <v>0</v>
      </c>
      <c r="K1543">
        <v>0</v>
      </c>
      <c r="L1543">
        <v>1141.2070000000001</v>
      </c>
      <c r="M1543">
        <v>131.80500000000001</v>
      </c>
    </row>
    <row r="1544" spans="1:13" x14ac:dyDescent="0.25">
      <c r="A1544" t="s">
        <v>52</v>
      </c>
      <c r="B1544" s="17" t="s">
        <v>98</v>
      </c>
      <c r="C1544">
        <v>0</v>
      </c>
      <c r="D1544">
        <v>0</v>
      </c>
      <c r="E1544">
        <v>82.600000000000009</v>
      </c>
      <c r="F1544">
        <v>0</v>
      </c>
      <c r="G1544">
        <v>0</v>
      </c>
      <c r="H1544">
        <v>82.600000000000009</v>
      </c>
      <c r="I1544">
        <v>26.553999999999998</v>
      </c>
      <c r="J1544">
        <v>0</v>
      </c>
      <c r="K1544">
        <v>0</v>
      </c>
      <c r="L1544">
        <v>109.154</v>
      </c>
      <c r="M1544">
        <v>26.553999999999998</v>
      </c>
    </row>
    <row r="1545" spans="1:13" x14ac:dyDescent="0.25">
      <c r="A1545" t="s">
        <v>52</v>
      </c>
      <c r="B1545" s="17" t="s">
        <v>112</v>
      </c>
      <c r="C1545">
        <v>3.956</v>
      </c>
      <c r="D1545">
        <v>0</v>
      </c>
      <c r="E1545">
        <v>0</v>
      </c>
      <c r="F1545">
        <v>0</v>
      </c>
      <c r="G1545">
        <v>0</v>
      </c>
      <c r="H1545">
        <v>3.956</v>
      </c>
      <c r="I1545">
        <v>3.6999999999999998E-2</v>
      </c>
      <c r="J1545">
        <v>0</v>
      </c>
      <c r="K1545">
        <v>0</v>
      </c>
      <c r="L1545">
        <v>3.9929999999999999</v>
      </c>
      <c r="M1545">
        <v>3.6999999999999998E-2</v>
      </c>
    </row>
    <row r="1546" spans="1:13" x14ac:dyDescent="0.25">
      <c r="A1546" t="s">
        <v>52</v>
      </c>
      <c r="B1546" t="s">
        <v>129</v>
      </c>
      <c r="C1546">
        <v>0</v>
      </c>
      <c r="D1546">
        <v>0</v>
      </c>
      <c r="E1546">
        <v>0.2</v>
      </c>
      <c r="F1546">
        <v>0</v>
      </c>
      <c r="G1546">
        <v>0</v>
      </c>
      <c r="H1546">
        <v>0.2</v>
      </c>
      <c r="I1546">
        <v>0</v>
      </c>
      <c r="J1546">
        <v>0</v>
      </c>
      <c r="K1546">
        <v>0</v>
      </c>
      <c r="L1546">
        <v>0.2</v>
      </c>
      <c r="M1546">
        <v>0</v>
      </c>
    </row>
    <row r="1547" spans="1:13" x14ac:dyDescent="0.25">
      <c r="A1547" t="s">
        <v>52</v>
      </c>
      <c r="B1547" t="s">
        <v>155</v>
      </c>
      <c r="C1547">
        <v>0</v>
      </c>
      <c r="D1547">
        <v>0</v>
      </c>
      <c r="E1547">
        <v>0</v>
      </c>
      <c r="F1547">
        <v>0.8</v>
      </c>
      <c r="G1547">
        <v>0</v>
      </c>
      <c r="H1547">
        <v>0.8</v>
      </c>
      <c r="I1547">
        <v>0</v>
      </c>
      <c r="J1547">
        <v>0</v>
      </c>
      <c r="K1547">
        <v>0</v>
      </c>
      <c r="L1547">
        <v>0.8</v>
      </c>
      <c r="M1547">
        <v>0</v>
      </c>
    </row>
    <row r="1548" spans="1:13" x14ac:dyDescent="0.25">
      <c r="A1548" t="s">
        <v>52</v>
      </c>
      <c r="B1548" t="s">
        <v>100</v>
      </c>
      <c r="C1548">
        <v>0.67</v>
      </c>
      <c r="D1548">
        <v>0</v>
      </c>
      <c r="E1548">
        <v>0.7</v>
      </c>
      <c r="F1548">
        <v>0</v>
      </c>
      <c r="G1548">
        <v>0</v>
      </c>
      <c r="H1548">
        <v>1.37</v>
      </c>
      <c r="I1548">
        <v>0</v>
      </c>
      <c r="J1548">
        <v>0</v>
      </c>
      <c r="K1548">
        <v>0</v>
      </c>
      <c r="L1548">
        <v>1.37</v>
      </c>
      <c r="M1548">
        <v>0</v>
      </c>
    </row>
    <row r="1549" spans="1:13" x14ac:dyDescent="0.25">
      <c r="A1549" t="s">
        <v>52</v>
      </c>
      <c r="B1549" t="s">
        <v>114</v>
      </c>
      <c r="C1549">
        <v>174.84899999999999</v>
      </c>
      <c r="D1549">
        <v>0</v>
      </c>
      <c r="E1549">
        <v>285</v>
      </c>
      <c r="F1549">
        <v>9.24</v>
      </c>
      <c r="G1549">
        <v>0</v>
      </c>
      <c r="H1549">
        <v>469.089</v>
      </c>
      <c r="I1549">
        <v>18.597999999999999</v>
      </c>
      <c r="J1549">
        <v>0</v>
      </c>
      <c r="K1549">
        <v>0</v>
      </c>
      <c r="L1549">
        <v>487.68700000000001</v>
      </c>
      <c r="M1549">
        <v>18.597999999999999</v>
      </c>
    </row>
    <row r="1550" spans="1:13" x14ac:dyDescent="0.25">
      <c r="A1550" t="s">
        <v>52</v>
      </c>
      <c r="B1550" t="s">
        <v>107</v>
      </c>
      <c r="C1550">
        <v>153.596</v>
      </c>
      <c r="D1550">
        <v>0</v>
      </c>
      <c r="E1550">
        <v>0</v>
      </c>
      <c r="F1550">
        <v>0</v>
      </c>
      <c r="G1550">
        <v>0</v>
      </c>
      <c r="H1550">
        <v>153.596</v>
      </c>
      <c r="I1550">
        <v>0.76700000000000002</v>
      </c>
      <c r="J1550">
        <v>0</v>
      </c>
      <c r="K1550">
        <v>0</v>
      </c>
      <c r="L1550">
        <v>154.363</v>
      </c>
      <c r="M1550">
        <v>0.76700000000000002</v>
      </c>
    </row>
    <row r="1551" spans="1:13" x14ac:dyDescent="0.25">
      <c r="A1551" t="s">
        <v>226</v>
      </c>
      <c r="B1551" t="s">
        <v>123</v>
      </c>
      <c r="C1551">
        <v>19.344000000000001</v>
      </c>
      <c r="D1551">
        <v>0</v>
      </c>
      <c r="E1551">
        <v>0</v>
      </c>
      <c r="F1551">
        <v>0</v>
      </c>
      <c r="G1551">
        <v>0</v>
      </c>
      <c r="H1551">
        <v>19.344000000000001</v>
      </c>
      <c r="I1551">
        <v>31.1</v>
      </c>
      <c r="J1551">
        <v>0</v>
      </c>
      <c r="K1551">
        <v>0</v>
      </c>
      <c r="L1551">
        <v>50.444000000000003</v>
      </c>
      <c r="M1551">
        <v>31.1</v>
      </c>
    </row>
    <row r="1552" spans="1:13" x14ac:dyDescent="0.25">
      <c r="A1552" t="s">
        <v>226</v>
      </c>
      <c r="B1552" t="s">
        <v>126</v>
      </c>
      <c r="C1552">
        <v>0</v>
      </c>
      <c r="D1552">
        <v>0</v>
      </c>
      <c r="E1552">
        <v>0</v>
      </c>
      <c r="F1552">
        <v>0</v>
      </c>
      <c r="G1552">
        <v>0</v>
      </c>
      <c r="H1552">
        <v>0</v>
      </c>
      <c r="I1552">
        <v>0</v>
      </c>
      <c r="J1552">
        <v>0</v>
      </c>
      <c r="K1552">
        <v>0</v>
      </c>
      <c r="L1552">
        <v>0</v>
      </c>
      <c r="M1552">
        <v>0</v>
      </c>
    </row>
    <row r="1553" spans="1:13" x14ac:dyDescent="0.25">
      <c r="A1553" t="s">
        <v>226</v>
      </c>
      <c r="B1553" t="s">
        <v>125</v>
      </c>
      <c r="C1553">
        <v>0</v>
      </c>
      <c r="D1553">
        <v>0</v>
      </c>
      <c r="E1553">
        <v>849.8</v>
      </c>
      <c r="F1553">
        <v>0</v>
      </c>
      <c r="G1553">
        <v>0</v>
      </c>
      <c r="H1553">
        <v>849.8</v>
      </c>
      <c r="I1553">
        <v>107.4</v>
      </c>
      <c r="J1553">
        <v>0</v>
      </c>
      <c r="K1553">
        <v>0</v>
      </c>
      <c r="L1553">
        <v>957.2</v>
      </c>
      <c r="M1553">
        <v>107.4</v>
      </c>
    </row>
    <row r="1554" spans="1:13" x14ac:dyDescent="0.25">
      <c r="A1554" t="s">
        <v>226</v>
      </c>
      <c r="B1554" t="s">
        <v>124</v>
      </c>
      <c r="C1554">
        <v>0</v>
      </c>
      <c r="D1554">
        <v>0</v>
      </c>
      <c r="E1554">
        <v>0</v>
      </c>
      <c r="F1554">
        <v>0</v>
      </c>
      <c r="G1554">
        <v>0</v>
      </c>
      <c r="H1554">
        <v>0</v>
      </c>
      <c r="I1554">
        <v>0</v>
      </c>
      <c r="J1554">
        <v>0</v>
      </c>
      <c r="K1554">
        <v>0</v>
      </c>
      <c r="L1554">
        <v>0</v>
      </c>
      <c r="M1554">
        <v>0</v>
      </c>
    </row>
    <row r="1555" spans="1:13" x14ac:dyDescent="0.25">
      <c r="A1555" t="s">
        <v>226</v>
      </c>
      <c r="B1555" t="s">
        <v>96</v>
      </c>
      <c r="C1555">
        <v>0</v>
      </c>
      <c r="D1555">
        <v>0</v>
      </c>
      <c r="E1555">
        <v>27.5</v>
      </c>
      <c r="F1555">
        <v>0</v>
      </c>
      <c r="G1555">
        <v>0</v>
      </c>
      <c r="H1555">
        <v>27.5</v>
      </c>
      <c r="I1555">
        <v>4.4000000000000004</v>
      </c>
      <c r="J1555">
        <v>0</v>
      </c>
      <c r="K1555">
        <v>0</v>
      </c>
      <c r="L1555">
        <v>31.9</v>
      </c>
      <c r="M1555">
        <v>4.4000000000000004</v>
      </c>
    </row>
    <row r="1556" spans="1:13" x14ac:dyDescent="0.25">
      <c r="A1556" t="s">
        <v>226</v>
      </c>
      <c r="B1556" t="s">
        <v>105</v>
      </c>
      <c r="C1556">
        <v>6.8319999999999999</v>
      </c>
      <c r="D1556">
        <v>0</v>
      </c>
      <c r="E1556">
        <v>0.7</v>
      </c>
      <c r="F1556">
        <v>0</v>
      </c>
      <c r="G1556">
        <v>0</v>
      </c>
      <c r="H1556">
        <v>7.532</v>
      </c>
      <c r="I1556">
        <v>8</v>
      </c>
      <c r="J1556">
        <v>0</v>
      </c>
      <c r="K1556">
        <v>0</v>
      </c>
      <c r="L1556">
        <v>15.532</v>
      </c>
      <c r="M1556">
        <v>8</v>
      </c>
    </row>
    <row r="1557" spans="1:13" x14ac:dyDescent="0.25">
      <c r="A1557" t="s">
        <v>226</v>
      </c>
      <c r="B1557" t="s">
        <v>110</v>
      </c>
      <c r="C1557">
        <v>0</v>
      </c>
      <c r="D1557">
        <v>22.036999999999999</v>
      </c>
      <c r="E1557">
        <v>0</v>
      </c>
      <c r="F1557">
        <v>0</v>
      </c>
      <c r="G1557">
        <v>0</v>
      </c>
      <c r="H1557">
        <v>22.036999999999999</v>
      </c>
      <c r="I1557">
        <v>0.1</v>
      </c>
      <c r="J1557">
        <v>0</v>
      </c>
      <c r="K1557">
        <v>0</v>
      </c>
      <c r="L1557">
        <v>22.137</v>
      </c>
      <c r="M1557">
        <v>0.1</v>
      </c>
    </row>
    <row r="1558" spans="1:13" x14ac:dyDescent="0.25">
      <c r="A1558" t="s">
        <v>226</v>
      </c>
      <c r="B1558" t="s">
        <v>111</v>
      </c>
      <c r="C1558">
        <v>0.11799999999999999</v>
      </c>
      <c r="D1558">
        <v>0</v>
      </c>
      <c r="E1558">
        <v>2</v>
      </c>
      <c r="F1558">
        <v>0</v>
      </c>
      <c r="G1558">
        <v>0</v>
      </c>
      <c r="H1558">
        <v>2.1179999999999999</v>
      </c>
      <c r="I1558">
        <v>0</v>
      </c>
      <c r="J1558">
        <v>0</v>
      </c>
      <c r="K1558">
        <v>0</v>
      </c>
      <c r="L1558">
        <v>2.1179999999999999</v>
      </c>
      <c r="M1558">
        <v>0</v>
      </c>
    </row>
    <row r="1559" spans="1:13" x14ac:dyDescent="0.25">
      <c r="A1559" t="s">
        <v>226</v>
      </c>
      <c r="B1559" t="s">
        <v>106</v>
      </c>
      <c r="C1559">
        <v>1.296</v>
      </c>
      <c r="D1559">
        <v>0</v>
      </c>
      <c r="E1559">
        <v>0.1</v>
      </c>
      <c r="F1559">
        <v>0</v>
      </c>
      <c r="G1559">
        <v>0</v>
      </c>
      <c r="H1559">
        <v>1.3960000000000001</v>
      </c>
      <c r="I1559">
        <v>2.6999999999999997</v>
      </c>
      <c r="J1559">
        <v>0</v>
      </c>
      <c r="K1559">
        <v>0</v>
      </c>
      <c r="L1559">
        <v>4.0960000000000001</v>
      </c>
      <c r="M1559">
        <v>2.6999999999999997</v>
      </c>
    </row>
    <row r="1560" spans="1:13" x14ac:dyDescent="0.25">
      <c r="A1560" t="s">
        <v>226</v>
      </c>
      <c r="B1560" t="s">
        <v>99</v>
      </c>
      <c r="C1560">
        <v>0</v>
      </c>
      <c r="D1560">
        <v>0</v>
      </c>
      <c r="E1560">
        <v>6.4</v>
      </c>
      <c r="F1560">
        <v>0</v>
      </c>
      <c r="G1560">
        <v>0</v>
      </c>
      <c r="H1560">
        <v>6.4</v>
      </c>
      <c r="I1560">
        <v>0.1</v>
      </c>
      <c r="J1560">
        <v>0</v>
      </c>
      <c r="K1560">
        <v>0</v>
      </c>
      <c r="L1560">
        <v>6.5</v>
      </c>
      <c r="M1560">
        <v>0.1</v>
      </c>
    </row>
    <row r="1561" spans="1:13" x14ac:dyDescent="0.25">
      <c r="A1561" t="s">
        <v>226</v>
      </c>
      <c r="B1561" t="s">
        <v>108</v>
      </c>
      <c r="C1561">
        <v>0</v>
      </c>
      <c r="D1561">
        <v>0</v>
      </c>
      <c r="E1561">
        <v>0</v>
      </c>
      <c r="F1561">
        <v>0</v>
      </c>
      <c r="G1561">
        <v>0</v>
      </c>
      <c r="H1561">
        <v>0</v>
      </c>
      <c r="I1561">
        <v>0</v>
      </c>
      <c r="J1561">
        <v>0</v>
      </c>
      <c r="K1561">
        <v>0</v>
      </c>
      <c r="L1561">
        <v>0</v>
      </c>
      <c r="M1561">
        <v>0</v>
      </c>
    </row>
    <row r="1562" spans="1:13" x14ac:dyDescent="0.25">
      <c r="A1562" t="s">
        <v>226</v>
      </c>
      <c r="B1562" t="s">
        <v>234</v>
      </c>
      <c r="C1562">
        <v>0</v>
      </c>
      <c r="D1562">
        <v>0</v>
      </c>
      <c r="E1562">
        <v>0</v>
      </c>
      <c r="F1562">
        <v>0</v>
      </c>
      <c r="G1562">
        <v>0</v>
      </c>
      <c r="H1562">
        <v>0</v>
      </c>
      <c r="I1562">
        <v>0</v>
      </c>
      <c r="J1562">
        <v>0</v>
      </c>
      <c r="K1562">
        <v>0</v>
      </c>
      <c r="L1562">
        <v>0</v>
      </c>
      <c r="M1562">
        <v>0</v>
      </c>
    </row>
    <row r="1563" spans="1:13" x14ac:dyDescent="0.25">
      <c r="A1563" t="s">
        <v>226</v>
      </c>
      <c r="B1563" t="s">
        <v>115</v>
      </c>
      <c r="C1563">
        <v>61.664999999999999</v>
      </c>
      <c r="D1563">
        <v>0</v>
      </c>
      <c r="E1563">
        <v>17</v>
      </c>
      <c r="F1563">
        <v>0</v>
      </c>
      <c r="G1563">
        <v>0</v>
      </c>
      <c r="H1563">
        <v>78.664999999999992</v>
      </c>
      <c r="I1563">
        <v>0</v>
      </c>
      <c r="J1563">
        <v>-4.2</v>
      </c>
      <c r="K1563">
        <v>0</v>
      </c>
      <c r="L1563">
        <v>74.465000000000003</v>
      </c>
      <c r="M1563">
        <v>-4.2</v>
      </c>
    </row>
    <row r="1564" spans="1:13" x14ac:dyDescent="0.25">
      <c r="A1564" t="s">
        <v>226</v>
      </c>
      <c r="B1564" t="s">
        <v>117</v>
      </c>
      <c r="C1564">
        <v>0</v>
      </c>
      <c r="D1564">
        <v>0</v>
      </c>
      <c r="E1564">
        <v>0</v>
      </c>
      <c r="F1564">
        <v>0</v>
      </c>
      <c r="G1564">
        <v>0</v>
      </c>
      <c r="H1564">
        <v>0</v>
      </c>
      <c r="I1564">
        <v>0</v>
      </c>
      <c r="J1564">
        <v>0</v>
      </c>
      <c r="K1564">
        <v>0</v>
      </c>
      <c r="L1564">
        <v>0</v>
      </c>
      <c r="M1564">
        <v>0</v>
      </c>
    </row>
    <row r="1565" spans="1:13" x14ac:dyDescent="0.25">
      <c r="A1565" t="s">
        <v>226</v>
      </c>
      <c r="B1565" t="s">
        <v>103</v>
      </c>
      <c r="C1565">
        <v>0</v>
      </c>
      <c r="D1565">
        <v>0</v>
      </c>
      <c r="E1565">
        <v>0</v>
      </c>
      <c r="F1565">
        <v>0</v>
      </c>
      <c r="G1565">
        <v>0</v>
      </c>
      <c r="H1565">
        <v>0</v>
      </c>
      <c r="I1565">
        <v>4.7</v>
      </c>
      <c r="J1565">
        <v>0</v>
      </c>
      <c r="K1565">
        <v>0</v>
      </c>
      <c r="L1565">
        <v>4.7</v>
      </c>
      <c r="M1565">
        <v>4.7</v>
      </c>
    </row>
    <row r="1566" spans="1:13" x14ac:dyDescent="0.25">
      <c r="A1566" t="s">
        <v>226</v>
      </c>
      <c r="B1566" t="s">
        <v>328</v>
      </c>
      <c r="C1566">
        <v>0</v>
      </c>
      <c r="D1566">
        <v>0</v>
      </c>
      <c r="E1566">
        <v>0</v>
      </c>
      <c r="F1566">
        <v>0</v>
      </c>
      <c r="G1566">
        <v>0</v>
      </c>
      <c r="H1566">
        <v>0</v>
      </c>
      <c r="I1566">
        <v>0</v>
      </c>
      <c r="J1566">
        <v>0</v>
      </c>
      <c r="K1566">
        <v>0</v>
      </c>
      <c r="L1566">
        <v>0</v>
      </c>
      <c r="M1566">
        <v>0</v>
      </c>
    </row>
    <row r="1567" spans="1:13" x14ac:dyDescent="0.25">
      <c r="A1567" t="s">
        <v>226</v>
      </c>
      <c r="B1567" t="s">
        <v>104</v>
      </c>
      <c r="C1567">
        <v>0</v>
      </c>
      <c r="D1567">
        <v>0</v>
      </c>
      <c r="E1567">
        <v>61</v>
      </c>
      <c r="F1567">
        <v>0</v>
      </c>
      <c r="G1567">
        <v>0</v>
      </c>
      <c r="H1567">
        <v>61</v>
      </c>
      <c r="I1567">
        <v>0</v>
      </c>
      <c r="J1567">
        <v>0</v>
      </c>
      <c r="K1567">
        <v>0</v>
      </c>
      <c r="L1567">
        <v>61</v>
      </c>
      <c r="M1567">
        <v>0</v>
      </c>
    </row>
    <row r="1568" spans="1:13" x14ac:dyDescent="0.25">
      <c r="A1568" t="s">
        <v>226</v>
      </c>
      <c r="B1568" t="s">
        <v>558</v>
      </c>
      <c r="C1568">
        <v>0</v>
      </c>
      <c r="D1568">
        <v>0</v>
      </c>
      <c r="E1568">
        <v>0</v>
      </c>
      <c r="F1568">
        <v>0</v>
      </c>
      <c r="G1568">
        <v>0</v>
      </c>
      <c r="H1568">
        <v>0</v>
      </c>
      <c r="I1568">
        <v>0</v>
      </c>
      <c r="J1568">
        <v>0</v>
      </c>
      <c r="K1568">
        <v>0</v>
      </c>
      <c r="L1568">
        <v>0</v>
      </c>
      <c r="M1568">
        <v>0</v>
      </c>
    </row>
    <row r="1569" spans="1:13" x14ac:dyDescent="0.25">
      <c r="A1569" t="s">
        <v>226</v>
      </c>
      <c r="B1569" t="s">
        <v>97</v>
      </c>
      <c r="C1569">
        <v>0</v>
      </c>
      <c r="D1569">
        <v>0</v>
      </c>
      <c r="E1569">
        <v>11.8</v>
      </c>
      <c r="F1569">
        <v>0</v>
      </c>
      <c r="G1569">
        <v>0</v>
      </c>
      <c r="H1569">
        <v>11.8</v>
      </c>
      <c r="I1569">
        <v>1.7000000000000002</v>
      </c>
      <c r="J1569">
        <v>0</v>
      </c>
      <c r="K1569">
        <v>0</v>
      </c>
      <c r="L1569">
        <v>13.5</v>
      </c>
      <c r="M1569">
        <v>1.7000000000000002</v>
      </c>
    </row>
    <row r="1570" spans="1:13" x14ac:dyDescent="0.25">
      <c r="A1570" t="s">
        <v>226</v>
      </c>
      <c r="B1570" t="s">
        <v>109</v>
      </c>
      <c r="C1570">
        <v>0</v>
      </c>
      <c r="D1570">
        <v>40.762999999999998</v>
      </c>
      <c r="E1570">
        <v>0</v>
      </c>
      <c r="F1570">
        <v>0</v>
      </c>
      <c r="G1570">
        <v>0</v>
      </c>
      <c r="H1570">
        <v>40.762999999999998</v>
      </c>
      <c r="I1570">
        <v>0.30000000000000004</v>
      </c>
      <c r="J1570">
        <v>0</v>
      </c>
      <c r="K1570">
        <v>0</v>
      </c>
      <c r="L1570">
        <v>41.063000000000002</v>
      </c>
      <c r="M1570">
        <v>0.30000000000000004</v>
      </c>
    </row>
    <row r="1571" spans="1:13" x14ac:dyDescent="0.25">
      <c r="A1571" t="s">
        <v>226</v>
      </c>
      <c r="B1571" t="s">
        <v>118</v>
      </c>
      <c r="C1571">
        <v>6.72</v>
      </c>
      <c r="D1571">
        <v>0</v>
      </c>
      <c r="E1571">
        <v>0</v>
      </c>
      <c r="F1571">
        <v>0</v>
      </c>
      <c r="G1571">
        <v>0</v>
      </c>
      <c r="H1571">
        <v>6.72</v>
      </c>
      <c r="I1571">
        <v>9.3000000000000007</v>
      </c>
      <c r="J1571">
        <v>0</v>
      </c>
      <c r="K1571">
        <v>0</v>
      </c>
      <c r="L1571">
        <v>16.02</v>
      </c>
      <c r="M1571">
        <v>9.3000000000000007</v>
      </c>
    </row>
    <row r="1572" spans="1:13" x14ac:dyDescent="0.25">
      <c r="A1572" t="s">
        <v>226</v>
      </c>
      <c r="B1572" t="s">
        <v>121</v>
      </c>
      <c r="C1572">
        <v>0</v>
      </c>
      <c r="D1572">
        <v>0</v>
      </c>
      <c r="E1572">
        <v>0</v>
      </c>
      <c r="F1572">
        <v>0</v>
      </c>
      <c r="G1572">
        <v>0</v>
      </c>
      <c r="H1572">
        <v>0</v>
      </c>
      <c r="I1572">
        <v>0</v>
      </c>
      <c r="J1572">
        <v>0</v>
      </c>
      <c r="K1572">
        <v>0</v>
      </c>
      <c r="L1572">
        <v>0</v>
      </c>
      <c r="M1572">
        <v>0</v>
      </c>
    </row>
    <row r="1573" spans="1:13" x14ac:dyDescent="0.25">
      <c r="A1573" t="s">
        <v>226</v>
      </c>
      <c r="B1573" t="s">
        <v>120</v>
      </c>
      <c r="C1573">
        <v>0</v>
      </c>
      <c r="D1573">
        <v>0</v>
      </c>
      <c r="E1573">
        <v>100</v>
      </c>
      <c r="F1573">
        <v>0</v>
      </c>
      <c r="G1573">
        <v>0</v>
      </c>
      <c r="H1573">
        <v>100</v>
      </c>
      <c r="I1573">
        <v>28.9</v>
      </c>
      <c r="J1573">
        <v>0</v>
      </c>
      <c r="K1573">
        <v>0</v>
      </c>
      <c r="L1573">
        <v>128.9</v>
      </c>
      <c r="M1573">
        <v>28.9</v>
      </c>
    </row>
    <row r="1574" spans="1:13" x14ac:dyDescent="0.25">
      <c r="A1574" t="s">
        <v>226</v>
      </c>
      <c r="B1574" t="s">
        <v>119</v>
      </c>
      <c r="C1574">
        <v>0</v>
      </c>
      <c r="D1574">
        <v>0</v>
      </c>
      <c r="E1574">
        <v>0</v>
      </c>
      <c r="F1574">
        <v>0</v>
      </c>
      <c r="G1574">
        <v>0</v>
      </c>
      <c r="H1574">
        <v>0</v>
      </c>
      <c r="I1574">
        <v>0</v>
      </c>
      <c r="J1574">
        <v>0</v>
      </c>
      <c r="K1574">
        <v>0</v>
      </c>
      <c r="L1574">
        <v>0</v>
      </c>
      <c r="M1574">
        <v>0</v>
      </c>
    </row>
    <row r="1575" spans="1:13" x14ac:dyDescent="0.25">
      <c r="A1575" t="s">
        <v>226</v>
      </c>
      <c r="B1575" t="s">
        <v>116</v>
      </c>
      <c r="C1575">
        <v>94.647000000000006</v>
      </c>
      <c r="D1575">
        <v>0</v>
      </c>
      <c r="E1575">
        <v>0</v>
      </c>
      <c r="F1575">
        <v>0</v>
      </c>
      <c r="G1575">
        <v>0</v>
      </c>
      <c r="H1575">
        <v>94.647000000000006</v>
      </c>
      <c r="I1575">
        <v>29.6</v>
      </c>
      <c r="J1575">
        <v>0</v>
      </c>
      <c r="K1575">
        <v>0</v>
      </c>
      <c r="L1575">
        <v>124.247</v>
      </c>
      <c r="M1575">
        <v>29.6</v>
      </c>
    </row>
    <row r="1576" spans="1:13" x14ac:dyDescent="0.25">
      <c r="A1576" t="s">
        <v>226</v>
      </c>
      <c r="B1576" t="s">
        <v>113</v>
      </c>
      <c r="C1576">
        <v>0.29399999999999998</v>
      </c>
      <c r="D1576">
        <v>0</v>
      </c>
      <c r="E1576">
        <v>8.6</v>
      </c>
      <c r="F1576">
        <v>0</v>
      </c>
      <c r="G1576">
        <v>0</v>
      </c>
      <c r="H1576">
        <v>8.8940000000000001</v>
      </c>
      <c r="I1576">
        <v>53.1</v>
      </c>
      <c r="J1576">
        <v>0</v>
      </c>
      <c r="K1576">
        <v>0</v>
      </c>
      <c r="L1576">
        <v>61.994</v>
      </c>
      <c r="M1576">
        <v>53.1</v>
      </c>
    </row>
    <row r="1577" spans="1:13" x14ac:dyDescent="0.25">
      <c r="A1577" t="s">
        <v>226</v>
      </c>
      <c r="B1577" s="17" t="s">
        <v>102</v>
      </c>
      <c r="C1577">
        <v>0</v>
      </c>
      <c r="D1577">
        <v>0</v>
      </c>
      <c r="E1577">
        <v>0</v>
      </c>
      <c r="F1577">
        <v>0</v>
      </c>
      <c r="G1577">
        <v>0</v>
      </c>
      <c r="H1577">
        <v>0</v>
      </c>
      <c r="I1577">
        <v>0.7</v>
      </c>
      <c r="J1577">
        <v>0</v>
      </c>
      <c r="K1577">
        <v>0</v>
      </c>
      <c r="L1577">
        <v>0.7</v>
      </c>
      <c r="M1577">
        <v>0.7</v>
      </c>
    </row>
    <row r="1578" spans="1:13" x14ac:dyDescent="0.25">
      <c r="A1578" t="s">
        <v>226</v>
      </c>
      <c r="B1578" s="17" t="s">
        <v>101</v>
      </c>
      <c r="C1578">
        <v>0</v>
      </c>
      <c r="D1578">
        <v>0</v>
      </c>
      <c r="E1578">
        <v>3.2</v>
      </c>
      <c r="F1578">
        <v>0</v>
      </c>
      <c r="G1578">
        <v>0</v>
      </c>
      <c r="H1578">
        <v>3.2</v>
      </c>
      <c r="I1578">
        <v>0</v>
      </c>
      <c r="J1578">
        <v>0</v>
      </c>
      <c r="K1578">
        <v>0</v>
      </c>
      <c r="L1578">
        <v>3.2</v>
      </c>
      <c r="M1578">
        <v>0</v>
      </c>
    </row>
    <row r="1579" spans="1:13" x14ac:dyDescent="0.25">
      <c r="A1579" t="s">
        <v>226</v>
      </c>
      <c r="B1579" s="17" t="s">
        <v>95</v>
      </c>
      <c r="C1579">
        <v>5.8999999999999997E-2</v>
      </c>
      <c r="D1579">
        <v>0</v>
      </c>
      <c r="E1579">
        <v>56.8</v>
      </c>
      <c r="F1579">
        <v>0</v>
      </c>
      <c r="G1579">
        <v>0</v>
      </c>
      <c r="H1579">
        <v>56.858999999999995</v>
      </c>
      <c r="I1579">
        <v>2.7</v>
      </c>
      <c r="J1579">
        <v>0</v>
      </c>
      <c r="K1579">
        <v>0</v>
      </c>
      <c r="L1579">
        <v>59.558999999999997</v>
      </c>
      <c r="M1579">
        <v>2.7</v>
      </c>
    </row>
    <row r="1580" spans="1:13" x14ac:dyDescent="0.25">
      <c r="A1580" t="s">
        <v>226</v>
      </c>
      <c r="B1580" s="17" t="s">
        <v>98</v>
      </c>
      <c r="C1580">
        <v>0</v>
      </c>
      <c r="D1580">
        <v>0</v>
      </c>
      <c r="E1580">
        <v>6.3</v>
      </c>
      <c r="F1580">
        <v>0</v>
      </c>
      <c r="G1580">
        <v>0</v>
      </c>
      <c r="H1580">
        <v>6.3</v>
      </c>
      <c r="I1580">
        <v>0.8</v>
      </c>
      <c r="J1580">
        <v>0</v>
      </c>
      <c r="K1580">
        <v>0</v>
      </c>
      <c r="L1580">
        <v>7.1</v>
      </c>
      <c r="M1580">
        <v>0.8</v>
      </c>
    </row>
    <row r="1581" spans="1:13" x14ac:dyDescent="0.25">
      <c r="A1581" t="s">
        <v>226</v>
      </c>
      <c r="B1581" t="s">
        <v>112</v>
      </c>
      <c r="C1581">
        <v>0</v>
      </c>
      <c r="D1581">
        <v>0</v>
      </c>
      <c r="E1581">
        <v>0</v>
      </c>
      <c r="F1581">
        <v>0</v>
      </c>
      <c r="G1581">
        <v>0</v>
      </c>
      <c r="H1581">
        <v>0</v>
      </c>
      <c r="I1581">
        <v>0</v>
      </c>
      <c r="J1581">
        <v>0</v>
      </c>
      <c r="K1581">
        <v>0</v>
      </c>
      <c r="L1581">
        <v>0</v>
      </c>
      <c r="M1581">
        <v>0</v>
      </c>
    </row>
    <row r="1582" spans="1:13" x14ac:dyDescent="0.25">
      <c r="A1582" t="s">
        <v>226</v>
      </c>
      <c r="B1582" t="s">
        <v>129</v>
      </c>
      <c r="C1582">
        <v>0</v>
      </c>
      <c r="D1582">
        <v>0</v>
      </c>
      <c r="E1582">
        <v>9.3999999999999986</v>
      </c>
      <c r="F1582">
        <v>0</v>
      </c>
      <c r="G1582">
        <v>0</v>
      </c>
      <c r="H1582">
        <v>9.3999999999999986</v>
      </c>
      <c r="I1582">
        <v>0</v>
      </c>
      <c r="J1582">
        <v>0</v>
      </c>
      <c r="K1582">
        <v>0</v>
      </c>
      <c r="L1582">
        <v>9.4</v>
      </c>
      <c r="M1582">
        <v>0</v>
      </c>
    </row>
    <row r="1583" spans="1:13" x14ac:dyDescent="0.25">
      <c r="A1583" t="s">
        <v>226</v>
      </c>
      <c r="B1583" t="s">
        <v>100</v>
      </c>
      <c r="C1583">
        <v>0</v>
      </c>
      <c r="D1583">
        <v>0</v>
      </c>
      <c r="E1583">
        <v>0.6</v>
      </c>
      <c r="F1583">
        <v>0</v>
      </c>
      <c r="G1583">
        <v>0</v>
      </c>
      <c r="H1583">
        <v>0.6</v>
      </c>
      <c r="I1583">
        <v>0.2</v>
      </c>
      <c r="J1583">
        <v>0</v>
      </c>
      <c r="K1583">
        <v>0</v>
      </c>
      <c r="L1583">
        <v>0.8</v>
      </c>
      <c r="M1583">
        <v>0.2</v>
      </c>
    </row>
    <row r="1584" spans="1:13" x14ac:dyDescent="0.25">
      <c r="A1584" t="s">
        <v>226</v>
      </c>
      <c r="B1584" t="s">
        <v>114</v>
      </c>
      <c r="C1584">
        <v>0</v>
      </c>
      <c r="D1584">
        <v>0</v>
      </c>
      <c r="E1584">
        <v>0</v>
      </c>
      <c r="F1584">
        <v>0</v>
      </c>
      <c r="G1584">
        <v>0</v>
      </c>
      <c r="H1584">
        <v>0</v>
      </c>
      <c r="I1584">
        <v>0</v>
      </c>
      <c r="J1584">
        <v>0</v>
      </c>
      <c r="K1584">
        <v>0</v>
      </c>
      <c r="L1584">
        <v>0</v>
      </c>
      <c r="M1584">
        <v>0</v>
      </c>
    </row>
    <row r="1585" spans="1:13" x14ac:dyDescent="0.25">
      <c r="A1585" t="s">
        <v>226</v>
      </c>
      <c r="B1585" t="s">
        <v>107</v>
      </c>
      <c r="C1585">
        <v>0</v>
      </c>
      <c r="D1585">
        <v>0</v>
      </c>
      <c r="E1585">
        <v>0</v>
      </c>
      <c r="F1585">
        <v>0</v>
      </c>
      <c r="G1585">
        <v>0</v>
      </c>
      <c r="H1585">
        <v>0</v>
      </c>
      <c r="I1585">
        <v>1.5</v>
      </c>
      <c r="J1585">
        <v>0</v>
      </c>
      <c r="K1585">
        <v>0</v>
      </c>
      <c r="L1585">
        <v>1.5</v>
      </c>
      <c r="M1585">
        <v>1.5</v>
      </c>
    </row>
    <row r="1586" spans="1:13" x14ac:dyDescent="0.25">
      <c r="A1586" t="s">
        <v>54</v>
      </c>
      <c r="B1586" t="s">
        <v>123</v>
      </c>
      <c r="C1586">
        <v>1384.9459999999999</v>
      </c>
      <c r="D1586">
        <v>0</v>
      </c>
      <c r="E1586">
        <v>0</v>
      </c>
      <c r="F1586">
        <v>0</v>
      </c>
      <c r="G1586">
        <v>0</v>
      </c>
      <c r="H1586">
        <v>1384.9459999999999</v>
      </c>
      <c r="I1586">
        <v>1.2</v>
      </c>
      <c r="J1586">
        <v>0</v>
      </c>
      <c r="K1586">
        <v>0</v>
      </c>
      <c r="L1586">
        <v>1386.146</v>
      </c>
      <c r="M1586">
        <v>1.2</v>
      </c>
    </row>
    <row r="1587" spans="1:13" x14ac:dyDescent="0.25">
      <c r="A1587" t="s">
        <v>54</v>
      </c>
      <c r="B1587" t="s">
        <v>126</v>
      </c>
      <c r="C1587">
        <v>0</v>
      </c>
      <c r="D1587">
        <v>5.9</v>
      </c>
      <c r="E1587">
        <v>0</v>
      </c>
      <c r="F1587">
        <v>0</v>
      </c>
      <c r="G1587">
        <v>0</v>
      </c>
      <c r="H1587">
        <v>5.9</v>
      </c>
      <c r="I1587">
        <v>15.5</v>
      </c>
      <c r="J1587">
        <v>0</v>
      </c>
      <c r="K1587">
        <v>0</v>
      </c>
      <c r="L1587">
        <v>21.4</v>
      </c>
      <c r="M1587">
        <v>15.5</v>
      </c>
    </row>
    <row r="1588" spans="1:13" x14ac:dyDescent="0.25">
      <c r="A1588" t="s">
        <v>54</v>
      </c>
      <c r="B1588" t="s">
        <v>125</v>
      </c>
      <c r="C1588">
        <v>0</v>
      </c>
      <c r="D1588">
        <v>0</v>
      </c>
      <c r="E1588">
        <v>411.6</v>
      </c>
      <c r="F1588">
        <v>0</v>
      </c>
      <c r="G1588">
        <v>0</v>
      </c>
      <c r="H1588">
        <v>411.6</v>
      </c>
      <c r="I1588">
        <v>250.79999999999998</v>
      </c>
      <c r="J1588">
        <v>0</v>
      </c>
      <c r="K1588">
        <v>0</v>
      </c>
      <c r="L1588">
        <v>662.4</v>
      </c>
      <c r="M1588">
        <v>250.79999999999998</v>
      </c>
    </row>
    <row r="1589" spans="1:13" x14ac:dyDescent="0.25">
      <c r="A1589" t="s">
        <v>54</v>
      </c>
      <c r="B1589" t="s">
        <v>124</v>
      </c>
      <c r="C1589">
        <v>0</v>
      </c>
      <c r="D1589">
        <v>0</v>
      </c>
      <c r="E1589">
        <v>0</v>
      </c>
      <c r="F1589">
        <v>1.091</v>
      </c>
      <c r="G1589">
        <v>0</v>
      </c>
      <c r="H1589">
        <v>1.091</v>
      </c>
      <c r="I1589">
        <v>0.3</v>
      </c>
      <c r="J1589">
        <v>0</v>
      </c>
      <c r="K1589">
        <v>0</v>
      </c>
      <c r="L1589">
        <v>1.391</v>
      </c>
      <c r="M1589">
        <v>0.3</v>
      </c>
    </row>
    <row r="1590" spans="1:13" x14ac:dyDescent="0.25">
      <c r="A1590" t="s">
        <v>54</v>
      </c>
      <c r="B1590" t="s">
        <v>96</v>
      </c>
      <c r="C1590">
        <v>0</v>
      </c>
      <c r="D1590">
        <v>0</v>
      </c>
      <c r="E1590">
        <v>0.9</v>
      </c>
      <c r="F1590">
        <v>0</v>
      </c>
      <c r="G1590">
        <v>0</v>
      </c>
      <c r="H1590">
        <v>0.9</v>
      </c>
      <c r="I1590">
        <v>0</v>
      </c>
      <c r="J1590">
        <v>0</v>
      </c>
      <c r="K1590">
        <v>0</v>
      </c>
      <c r="L1590">
        <v>0.9</v>
      </c>
      <c r="M1590">
        <v>0</v>
      </c>
    </row>
    <row r="1591" spans="1:13" x14ac:dyDescent="0.25">
      <c r="A1591" t="s">
        <v>54</v>
      </c>
      <c r="B1591" t="s">
        <v>105</v>
      </c>
      <c r="C1591">
        <v>0.19400000000000001</v>
      </c>
      <c r="D1591">
        <v>0</v>
      </c>
      <c r="E1591">
        <v>0</v>
      </c>
      <c r="F1591">
        <v>0</v>
      </c>
      <c r="G1591">
        <v>0</v>
      </c>
      <c r="H1591">
        <v>0.19400000000000001</v>
      </c>
      <c r="I1591">
        <v>0.1</v>
      </c>
      <c r="J1591">
        <v>0</v>
      </c>
      <c r="K1591">
        <v>0</v>
      </c>
      <c r="L1591">
        <v>0.29399999999999998</v>
      </c>
      <c r="M1591">
        <v>0.1</v>
      </c>
    </row>
    <row r="1592" spans="1:13" x14ac:dyDescent="0.25">
      <c r="A1592" t="s">
        <v>54</v>
      </c>
      <c r="B1592" t="s">
        <v>110</v>
      </c>
      <c r="C1592">
        <v>0</v>
      </c>
      <c r="D1592">
        <v>13347.635</v>
      </c>
      <c r="E1592">
        <v>0</v>
      </c>
      <c r="F1592">
        <v>0</v>
      </c>
      <c r="G1592">
        <v>0</v>
      </c>
      <c r="H1592">
        <v>13347.635</v>
      </c>
      <c r="I1592">
        <v>0</v>
      </c>
      <c r="J1592">
        <v>-71.2</v>
      </c>
      <c r="K1592">
        <v>0</v>
      </c>
      <c r="L1592">
        <v>13276.434999999999</v>
      </c>
      <c r="M1592">
        <v>-71.2</v>
      </c>
    </row>
    <row r="1593" spans="1:13" x14ac:dyDescent="0.25">
      <c r="A1593" t="s">
        <v>54</v>
      </c>
      <c r="B1593" t="s">
        <v>111</v>
      </c>
      <c r="C1593">
        <v>11.759</v>
      </c>
      <c r="D1593">
        <v>0</v>
      </c>
      <c r="E1593">
        <v>0.2</v>
      </c>
      <c r="F1593">
        <v>0</v>
      </c>
      <c r="G1593">
        <v>0</v>
      </c>
      <c r="H1593">
        <v>11.959</v>
      </c>
      <c r="I1593">
        <v>0.1</v>
      </c>
      <c r="J1593">
        <v>0</v>
      </c>
      <c r="K1593">
        <v>0</v>
      </c>
      <c r="L1593">
        <v>12.058999999999999</v>
      </c>
      <c r="M1593">
        <v>0.1</v>
      </c>
    </row>
    <row r="1594" spans="1:13" x14ac:dyDescent="0.25">
      <c r="A1594" t="s">
        <v>54</v>
      </c>
      <c r="B1594" t="s">
        <v>106</v>
      </c>
      <c r="C1594">
        <v>184.4</v>
      </c>
      <c r="D1594">
        <v>0</v>
      </c>
      <c r="E1594">
        <v>0.1</v>
      </c>
      <c r="F1594">
        <v>0</v>
      </c>
      <c r="G1594">
        <v>0</v>
      </c>
      <c r="H1594">
        <v>184.5</v>
      </c>
      <c r="I1594">
        <v>0.5</v>
      </c>
      <c r="J1594">
        <v>0</v>
      </c>
      <c r="K1594">
        <v>0</v>
      </c>
      <c r="L1594">
        <v>185</v>
      </c>
      <c r="M1594">
        <v>0.5</v>
      </c>
    </row>
    <row r="1595" spans="1:13" x14ac:dyDescent="0.25">
      <c r="A1595" t="s">
        <v>54</v>
      </c>
      <c r="B1595" t="s">
        <v>99</v>
      </c>
      <c r="C1595">
        <v>0</v>
      </c>
      <c r="D1595">
        <v>0</v>
      </c>
      <c r="E1595">
        <v>3</v>
      </c>
      <c r="F1595">
        <v>0</v>
      </c>
      <c r="G1595">
        <v>0</v>
      </c>
      <c r="H1595">
        <v>3</v>
      </c>
      <c r="I1595">
        <v>0.6</v>
      </c>
      <c r="J1595">
        <v>0</v>
      </c>
      <c r="K1595">
        <v>0</v>
      </c>
      <c r="L1595">
        <v>3.6</v>
      </c>
      <c r="M1595">
        <v>0.6</v>
      </c>
    </row>
    <row r="1596" spans="1:13" x14ac:dyDescent="0.25">
      <c r="A1596" t="s">
        <v>54</v>
      </c>
      <c r="B1596" t="s">
        <v>108</v>
      </c>
      <c r="C1596">
        <v>10.079000000000001</v>
      </c>
      <c r="D1596">
        <v>0</v>
      </c>
      <c r="E1596">
        <v>0</v>
      </c>
      <c r="F1596">
        <v>0</v>
      </c>
      <c r="G1596">
        <v>0</v>
      </c>
      <c r="H1596">
        <v>10.079000000000001</v>
      </c>
      <c r="I1596">
        <v>29.4</v>
      </c>
      <c r="J1596">
        <v>0</v>
      </c>
      <c r="K1596">
        <v>0</v>
      </c>
      <c r="L1596">
        <v>39.478999999999999</v>
      </c>
      <c r="M1596">
        <v>29.4</v>
      </c>
    </row>
    <row r="1597" spans="1:13" x14ac:dyDescent="0.25">
      <c r="A1597" t="s">
        <v>54</v>
      </c>
      <c r="B1597" t="s">
        <v>234</v>
      </c>
      <c r="C1597">
        <v>1750</v>
      </c>
      <c r="D1597">
        <v>0</v>
      </c>
      <c r="E1597">
        <v>0</v>
      </c>
      <c r="F1597">
        <v>0</v>
      </c>
      <c r="G1597">
        <v>0</v>
      </c>
      <c r="H1597">
        <v>1750</v>
      </c>
      <c r="I1597">
        <v>0.3</v>
      </c>
      <c r="J1597">
        <v>0</v>
      </c>
      <c r="K1597">
        <v>0</v>
      </c>
      <c r="L1597">
        <v>1750.3</v>
      </c>
      <c r="M1597">
        <v>0.3</v>
      </c>
    </row>
    <row r="1598" spans="1:13" x14ac:dyDescent="0.25">
      <c r="A1598" t="s">
        <v>54</v>
      </c>
      <c r="B1598" t="s">
        <v>115</v>
      </c>
      <c r="C1598">
        <v>5168.1059999999998</v>
      </c>
      <c r="D1598">
        <v>0</v>
      </c>
      <c r="E1598">
        <v>18328.3</v>
      </c>
      <c r="F1598">
        <v>0</v>
      </c>
      <c r="G1598">
        <v>0</v>
      </c>
      <c r="H1598">
        <v>23496.405999999999</v>
      </c>
      <c r="I1598">
        <v>0.1</v>
      </c>
      <c r="J1598">
        <v>0</v>
      </c>
      <c r="K1598">
        <v>0</v>
      </c>
      <c r="L1598">
        <v>23496.506000000001</v>
      </c>
      <c r="M1598">
        <v>0.1</v>
      </c>
    </row>
    <row r="1599" spans="1:13" x14ac:dyDescent="0.25">
      <c r="A1599" t="s">
        <v>54</v>
      </c>
      <c r="B1599" t="s">
        <v>117</v>
      </c>
      <c r="C1599">
        <v>0</v>
      </c>
      <c r="D1599">
        <v>0</v>
      </c>
      <c r="E1599">
        <v>0</v>
      </c>
      <c r="F1599">
        <v>0</v>
      </c>
      <c r="G1599">
        <v>0</v>
      </c>
      <c r="H1599">
        <v>0</v>
      </c>
      <c r="I1599">
        <v>21.9</v>
      </c>
      <c r="J1599">
        <v>0</v>
      </c>
      <c r="K1599">
        <v>0</v>
      </c>
      <c r="L1599">
        <v>21.9</v>
      </c>
      <c r="M1599">
        <v>21.9</v>
      </c>
    </row>
    <row r="1600" spans="1:13" x14ac:dyDescent="0.25">
      <c r="A1600" t="s">
        <v>54</v>
      </c>
      <c r="B1600" t="s">
        <v>103</v>
      </c>
      <c r="C1600">
        <v>0</v>
      </c>
      <c r="D1600">
        <v>0</v>
      </c>
      <c r="E1600">
        <v>21550.2</v>
      </c>
      <c r="F1600">
        <v>0</v>
      </c>
      <c r="G1600">
        <v>0</v>
      </c>
      <c r="H1600">
        <v>21550.2</v>
      </c>
      <c r="I1600">
        <v>1636.3</v>
      </c>
      <c r="J1600">
        <v>0</v>
      </c>
      <c r="K1600">
        <v>0</v>
      </c>
      <c r="L1600">
        <v>23186.5</v>
      </c>
      <c r="M1600">
        <v>1636.3</v>
      </c>
    </row>
    <row r="1601" spans="1:13" x14ac:dyDescent="0.25">
      <c r="A1601" t="s">
        <v>54</v>
      </c>
      <c r="B1601" t="s">
        <v>328</v>
      </c>
      <c r="C1601">
        <v>0</v>
      </c>
      <c r="D1601">
        <v>0</v>
      </c>
      <c r="E1601">
        <v>0</v>
      </c>
      <c r="F1601">
        <v>0</v>
      </c>
      <c r="G1601">
        <v>0</v>
      </c>
      <c r="H1601">
        <v>0</v>
      </c>
      <c r="I1601">
        <v>0</v>
      </c>
      <c r="J1601">
        <v>0</v>
      </c>
      <c r="K1601">
        <v>0</v>
      </c>
      <c r="L1601">
        <v>0</v>
      </c>
      <c r="M1601">
        <v>0</v>
      </c>
    </row>
    <row r="1602" spans="1:13" x14ac:dyDescent="0.25">
      <c r="A1602" t="s">
        <v>54</v>
      </c>
      <c r="B1602" t="s">
        <v>104</v>
      </c>
      <c r="C1602">
        <v>0</v>
      </c>
      <c r="D1602">
        <v>0</v>
      </c>
      <c r="E1602">
        <v>20130.3</v>
      </c>
      <c r="F1602">
        <v>0</v>
      </c>
      <c r="G1602">
        <v>0</v>
      </c>
      <c r="H1602">
        <v>20130.3</v>
      </c>
      <c r="I1602">
        <v>0</v>
      </c>
      <c r="J1602">
        <v>-1818.7</v>
      </c>
      <c r="K1602">
        <v>0</v>
      </c>
      <c r="L1602">
        <v>18311.599999999999</v>
      </c>
      <c r="M1602">
        <v>-1818.7</v>
      </c>
    </row>
    <row r="1603" spans="1:13" x14ac:dyDescent="0.25">
      <c r="A1603" t="s">
        <v>54</v>
      </c>
      <c r="B1603" t="s">
        <v>558</v>
      </c>
      <c r="C1603">
        <v>0</v>
      </c>
      <c r="D1603">
        <v>0</v>
      </c>
      <c r="E1603">
        <v>0</v>
      </c>
      <c r="F1603">
        <v>0</v>
      </c>
      <c r="G1603">
        <v>0</v>
      </c>
      <c r="H1603">
        <v>0</v>
      </c>
      <c r="I1603">
        <v>0</v>
      </c>
      <c r="J1603">
        <v>0</v>
      </c>
      <c r="K1603">
        <v>0</v>
      </c>
      <c r="L1603">
        <v>0</v>
      </c>
      <c r="M1603">
        <v>0</v>
      </c>
    </row>
    <row r="1604" spans="1:13" x14ac:dyDescent="0.25">
      <c r="A1604" t="s">
        <v>54</v>
      </c>
      <c r="B1604" t="s">
        <v>97</v>
      </c>
      <c r="C1604">
        <v>0</v>
      </c>
      <c r="D1604">
        <v>0</v>
      </c>
      <c r="E1604">
        <v>1.2999999999999998</v>
      </c>
      <c r="F1604">
        <v>0</v>
      </c>
      <c r="G1604">
        <v>0</v>
      </c>
      <c r="H1604">
        <v>1.2999999999999998</v>
      </c>
      <c r="I1604">
        <v>0</v>
      </c>
      <c r="J1604">
        <v>0</v>
      </c>
      <c r="K1604">
        <v>0</v>
      </c>
      <c r="L1604">
        <v>1.3</v>
      </c>
      <c r="M1604">
        <v>0</v>
      </c>
    </row>
    <row r="1605" spans="1:13" x14ac:dyDescent="0.25">
      <c r="A1605" t="s">
        <v>54</v>
      </c>
      <c r="B1605" t="s">
        <v>109</v>
      </c>
      <c r="C1605">
        <v>0</v>
      </c>
      <c r="D1605">
        <v>941.56500000000005</v>
      </c>
      <c r="E1605">
        <v>1.4</v>
      </c>
      <c r="F1605">
        <v>0</v>
      </c>
      <c r="G1605">
        <v>0</v>
      </c>
      <c r="H1605">
        <v>942.96500000000003</v>
      </c>
      <c r="I1605">
        <v>46.6</v>
      </c>
      <c r="J1605">
        <v>0</v>
      </c>
      <c r="K1605">
        <v>0</v>
      </c>
      <c r="L1605">
        <v>989.56500000000005</v>
      </c>
      <c r="M1605">
        <v>46.6</v>
      </c>
    </row>
    <row r="1606" spans="1:13" x14ac:dyDescent="0.25">
      <c r="A1606" t="s">
        <v>54</v>
      </c>
      <c r="B1606" t="s">
        <v>118</v>
      </c>
      <c r="C1606">
        <v>3.1459999999999999</v>
      </c>
      <c r="D1606">
        <v>0</v>
      </c>
      <c r="E1606">
        <v>0</v>
      </c>
      <c r="F1606">
        <v>0</v>
      </c>
      <c r="G1606">
        <v>0</v>
      </c>
      <c r="H1606">
        <v>3.1459999999999999</v>
      </c>
      <c r="I1606">
        <v>0.60000000000000009</v>
      </c>
      <c r="J1606">
        <v>0</v>
      </c>
      <c r="K1606">
        <v>0</v>
      </c>
      <c r="L1606">
        <v>3.746</v>
      </c>
      <c r="M1606">
        <v>0.60000000000000009</v>
      </c>
    </row>
    <row r="1607" spans="1:13" x14ac:dyDescent="0.25">
      <c r="A1607" t="s">
        <v>54</v>
      </c>
      <c r="B1607" t="s">
        <v>121</v>
      </c>
      <c r="C1607">
        <v>0</v>
      </c>
      <c r="D1607">
        <v>0</v>
      </c>
      <c r="E1607">
        <v>0</v>
      </c>
      <c r="F1607">
        <v>0</v>
      </c>
      <c r="G1607">
        <v>0</v>
      </c>
      <c r="H1607">
        <v>0</v>
      </c>
      <c r="I1607">
        <v>0</v>
      </c>
      <c r="J1607">
        <v>0</v>
      </c>
      <c r="K1607">
        <v>0</v>
      </c>
      <c r="L1607">
        <v>0</v>
      </c>
      <c r="M1607">
        <v>0</v>
      </c>
    </row>
    <row r="1608" spans="1:13" x14ac:dyDescent="0.25">
      <c r="A1608" t="s">
        <v>54</v>
      </c>
      <c r="B1608" t="s">
        <v>120</v>
      </c>
      <c r="C1608">
        <v>0</v>
      </c>
      <c r="D1608">
        <v>0</v>
      </c>
      <c r="E1608">
        <v>100</v>
      </c>
      <c r="F1608">
        <v>0</v>
      </c>
      <c r="G1608">
        <v>0</v>
      </c>
      <c r="H1608">
        <v>100</v>
      </c>
      <c r="I1608">
        <v>100</v>
      </c>
      <c r="J1608">
        <v>0</v>
      </c>
      <c r="K1608">
        <v>0</v>
      </c>
      <c r="L1608">
        <v>200</v>
      </c>
      <c r="M1608">
        <v>100</v>
      </c>
    </row>
    <row r="1609" spans="1:13" x14ac:dyDescent="0.25">
      <c r="A1609" t="s">
        <v>54</v>
      </c>
      <c r="B1609" t="s">
        <v>119</v>
      </c>
      <c r="C1609">
        <v>0</v>
      </c>
      <c r="D1609">
        <v>0</v>
      </c>
      <c r="E1609">
        <v>0</v>
      </c>
      <c r="F1609">
        <v>0</v>
      </c>
      <c r="G1609">
        <v>0</v>
      </c>
      <c r="H1609">
        <v>0</v>
      </c>
      <c r="I1609">
        <v>0</v>
      </c>
      <c r="J1609">
        <v>0</v>
      </c>
      <c r="K1609">
        <v>0</v>
      </c>
      <c r="L1609">
        <v>0</v>
      </c>
      <c r="M1609">
        <v>0</v>
      </c>
    </row>
    <row r="1610" spans="1:13" x14ac:dyDescent="0.25">
      <c r="A1610" t="s">
        <v>54</v>
      </c>
      <c r="B1610" t="s">
        <v>116</v>
      </c>
      <c r="C1610">
        <v>15544.377</v>
      </c>
      <c r="D1610">
        <v>0</v>
      </c>
      <c r="E1610">
        <v>0</v>
      </c>
      <c r="F1610">
        <v>0</v>
      </c>
      <c r="G1610">
        <v>0</v>
      </c>
      <c r="H1610">
        <v>15544.377</v>
      </c>
      <c r="I1610">
        <v>223.3</v>
      </c>
      <c r="J1610">
        <v>0</v>
      </c>
      <c r="K1610">
        <v>0</v>
      </c>
      <c r="L1610">
        <v>15767.677</v>
      </c>
      <c r="M1610">
        <v>223.3</v>
      </c>
    </row>
    <row r="1611" spans="1:13" x14ac:dyDescent="0.25">
      <c r="A1611" t="s">
        <v>54</v>
      </c>
      <c r="B1611" t="s">
        <v>113</v>
      </c>
      <c r="C1611">
        <v>0.58099999999999996</v>
      </c>
      <c r="D1611">
        <v>0</v>
      </c>
      <c r="E1611">
        <v>1.2</v>
      </c>
      <c r="F1611">
        <v>0</v>
      </c>
      <c r="G1611">
        <v>0</v>
      </c>
      <c r="H1611">
        <v>1.7809999999999999</v>
      </c>
      <c r="I1611">
        <v>0.2</v>
      </c>
      <c r="J1611">
        <v>0</v>
      </c>
      <c r="K1611">
        <v>0</v>
      </c>
      <c r="L1611">
        <v>1.9810000000000001</v>
      </c>
      <c r="M1611">
        <v>0.2</v>
      </c>
    </row>
    <row r="1612" spans="1:13" x14ac:dyDescent="0.25">
      <c r="A1612" t="s">
        <v>54</v>
      </c>
      <c r="B1612" s="17" t="s">
        <v>102</v>
      </c>
      <c r="C1612">
        <v>0</v>
      </c>
      <c r="D1612">
        <v>0</v>
      </c>
      <c r="E1612">
        <v>0.2</v>
      </c>
      <c r="F1612">
        <v>0</v>
      </c>
      <c r="G1612">
        <v>0</v>
      </c>
      <c r="H1612">
        <v>0.2</v>
      </c>
      <c r="I1612">
        <v>0</v>
      </c>
      <c r="J1612">
        <v>0</v>
      </c>
      <c r="K1612">
        <v>0</v>
      </c>
      <c r="L1612">
        <v>0.2</v>
      </c>
      <c r="M1612">
        <v>0</v>
      </c>
    </row>
    <row r="1613" spans="1:13" x14ac:dyDescent="0.25">
      <c r="A1613" t="s">
        <v>54</v>
      </c>
      <c r="B1613" s="17" t="s">
        <v>101</v>
      </c>
      <c r="C1613">
        <v>0</v>
      </c>
      <c r="D1613">
        <v>0</v>
      </c>
      <c r="E1613">
        <v>0.2</v>
      </c>
      <c r="F1613">
        <v>0</v>
      </c>
      <c r="G1613">
        <v>0</v>
      </c>
      <c r="H1613">
        <v>0.2</v>
      </c>
      <c r="I1613">
        <v>0.79999999999999993</v>
      </c>
      <c r="J1613">
        <v>0</v>
      </c>
      <c r="K1613">
        <v>0</v>
      </c>
      <c r="L1613">
        <v>1</v>
      </c>
      <c r="M1613">
        <v>0.79999999999999993</v>
      </c>
    </row>
    <row r="1614" spans="1:13" x14ac:dyDescent="0.25">
      <c r="A1614" t="s">
        <v>54</v>
      </c>
      <c r="B1614" s="17" t="s">
        <v>95</v>
      </c>
      <c r="C1614">
        <v>0</v>
      </c>
      <c r="D1614">
        <v>0</v>
      </c>
      <c r="E1614">
        <v>42518</v>
      </c>
      <c r="F1614">
        <v>0</v>
      </c>
      <c r="G1614">
        <v>0</v>
      </c>
      <c r="H1614">
        <v>42518</v>
      </c>
      <c r="I1614">
        <v>782.3</v>
      </c>
      <c r="J1614">
        <v>0</v>
      </c>
      <c r="K1614">
        <v>0</v>
      </c>
      <c r="L1614">
        <v>43300.3</v>
      </c>
      <c r="M1614">
        <v>782.3</v>
      </c>
    </row>
    <row r="1615" spans="1:13" x14ac:dyDescent="0.25">
      <c r="A1615" t="s">
        <v>54</v>
      </c>
      <c r="B1615" s="17" t="s">
        <v>98</v>
      </c>
      <c r="C1615">
        <v>0</v>
      </c>
      <c r="D1615">
        <v>0</v>
      </c>
      <c r="E1615">
        <v>40209.1</v>
      </c>
      <c r="F1615">
        <v>0</v>
      </c>
      <c r="G1615">
        <v>0</v>
      </c>
      <c r="H1615">
        <v>40209.1</v>
      </c>
      <c r="I1615">
        <v>0</v>
      </c>
      <c r="J1615">
        <v>-80.7</v>
      </c>
      <c r="K1615">
        <v>0</v>
      </c>
      <c r="L1615">
        <v>40128.400000000001</v>
      </c>
      <c r="M1615">
        <v>-80.7</v>
      </c>
    </row>
    <row r="1616" spans="1:13" x14ac:dyDescent="0.25">
      <c r="A1616" t="s">
        <v>54</v>
      </c>
      <c r="B1616" t="s">
        <v>112</v>
      </c>
      <c r="C1616">
        <v>2.649</v>
      </c>
      <c r="D1616">
        <v>0</v>
      </c>
      <c r="E1616">
        <v>0</v>
      </c>
      <c r="F1616">
        <v>0</v>
      </c>
      <c r="G1616">
        <v>0</v>
      </c>
      <c r="H1616">
        <v>2.649</v>
      </c>
      <c r="I1616">
        <v>0.1</v>
      </c>
      <c r="J1616">
        <v>0</v>
      </c>
      <c r="K1616">
        <v>0</v>
      </c>
      <c r="L1616">
        <v>2.7490000000000001</v>
      </c>
      <c r="M1616">
        <v>0.1</v>
      </c>
    </row>
    <row r="1617" spans="1:13" x14ac:dyDescent="0.25">
      <c r="A1617" t="s">
        <v>54</v>
      </c>
      <c r="B1617" t="s">
        <v>129</v>
      </c>
      <c r="C1617">
        <v>0</v>
      </c>
      <c r="D1617">
        <v>0</v>
      </c>
      <c r="E1617">
        <v>1</v>
      </c>
      <c r="F1617">
        <v>0</v>
      </c>
      <c r="G1617">
        <v>0</v>
      </c>
      <c r="H1617">
        <v>1</v>
      </c>
      <c r="I1617">
        <v>0</v>
      </c>
      <c r="J1617">
        <v>0</v>
      </c>
      <c r="K1617">
        <v>0</v>
      </c>
      <c r="L1617">
        <v>1</v>
      </c>
      <c r="M1617">
        <v>0</v>
      </c>
    </row>
    <row r="1618" spans="1:13" x14ac:dyDescent="0.25">
      <c r="A1618" t="s">
        <v>54</v>
      </c>
      <c r="B1618" t="s">
        <v>155</v>
      </c>
      <c r="C1618">
        <v>0</v>
      </c>
      <c r="D1618">
        <v>0</v>
      </c>
      <c r="E1618">
        <v>0</v>
      </c>
      <c r="F1618">
        <v>50</v>
      </c>
      <c r="G1618">
        <v>0</v>
      </c>
      <c r="H1618">
        <v>50</v>
      </c>
      <c r="I1618">
        <v>0</v>
      </c>
      <c r="J1618">
        <v>0</v>
      </c>
      <c r="K1618">
        <v>0</v>
      </c>
      <c r="L1618">
        <v>50</v>
      </c>
      <c r="M1618">
        <v>0</v>
      </c>
    </row>
    <row r="1619" spans="1:13" x14ac:dyDescent="0.25">
      <c r="A1619" t="s">
        <v>54</v>
      </c>
      <c r="B1619" t="s">
        <v>100</v>
      </c>
      <c r="C1619">
        <v>0</v>
      </c>
      <c r="D1619">
        <v>0</v>
      </c>
      <c r="E1619">
        <v>11.1</v>
      </c>
      <c r="F1619">
        <v>0</v>
      </c>
      <c r="G1619">
        <v>0</v>
      </c>
      <c r="H1619">
        <v>11.1</v>
      </c>
      <c r="I1619">
        <v>0</v>
      </c>
      <c r="J1619">
        <v>0</v>
      </c>
      <c r="K1619">
        <v>0</v>
      </c>
      <c r="L1619">
        <v>11.1</v>
      </c>
      <c r="M1619">
        <v>0</v>
      </c>
    </row>
    <row r="1620" spans="1:13" x14ac:dyDescent="0.25">
      <c r="A1620" t="s">
        <v>54</v>
      </c>
      <c r="B1620" t="s">
        <v>114</v>
      </c>
      <c r="C1620">
        <v>0</v>
      </c>
      <c r="D1620">
        <v>0</v>
      </c>
      <c r="E1620">
        <v>0.6</v>
      </c>
      <c r="F1620">
        <v>6.5000000000000002E-2</v>
      </c>
      <c r="G1620">
        <v>0</v>
      </c>
      <c r="H1620">
        <v>0.66500000000000004</v>
      </c>
      <c r="I1620">
        <v>0.1</v>
      </c>
      <c r="J1620">
        <v>0</v>
      </c>
      <c r="K1620">
        <v>0</v>
      </c>
      <c r="L1620">
        <v>0.76500000000000001</v>
      </c>
      <c r="M1620">
        <v>0.1</v>
      </c>
    </row>
    <row r="1621" spans="1:13" x14ac:dyDescent="0.25">
      <c r="A1621" t="s">
        <v>54</v>
      </c>
      <c r="B1621" t="s">
        <v>107</v>
      </c>
      <c r="C1621">
        <v>4.5869999999999997</v>
      </c>
      <c r="D1621">
        <v>0</v>
      </c>
      <c r="E1621">
        <v>0</v>
      </c>
      <c r="F1621">
        <v>0</v>
      </c>
      <c r="G1621">
        <v>0</v>
      </c>
      <c r="H1621">
        <v>4.5869999999999997</v>
      </c>
      <c r="I1621">
        <v>0.2</v>
      </c>
      <c r="J1621">
        <v>0</v>
      </c>
      <c r="K1621">
        <v>0</v>
      </c>
      <c r="L1621">
        <v>4.7869999999999999</v>
      </c>
      <c r="M1621">
        <v>0.2</v>
      </c>
    </row>
    <row r="1622" spans="1:13" x14ac:dyDescent="0.25">
      <c r="A1622" t="s">
        <v>54</v>
      </c>
      <c r="B1622" t="s">
        <v>566</v>
      </c>
      <c r="C1622">
        <v>3910</v>
      </c>
      <c r="D1622">
        <v>0</v>
      </c>
      <c r="E1622">
        <v>0</v>
      </c>
      <c r="F1622">
        <v>0</v>
      </c>
      <c r="G1622">
        <v>0</v>
      </c>
      <c r="H1622">
        <v>3910</v>
      </c>
      <c r="I1622">
        <v>0</v>
      </c>
      <c r="J1622">
        <v>0</v>
      </c>
      <c r="K1622">
        <v>0</v>
      </c>
      <c r="L1622">
        <v>3910</v>
      </c>
      <c r="M1622">
        <v>0</v>
      </c>
    </row>
    <row r="1623" spans="1:13" x14ac:dyDescent="0.25">
      <c r="A1623" t="s">
        <v>54</v>
      </c>
      <c r="B1623" t="s">
        <v>565</v>
      </c>
      <c r="C1623">
        <v>4</v>
      </c>
      <c r="D1623">
        <v>0</v>
      </c>
      <c r="E1623">
        <v>0</v>
      </c>
      <c r="F1623">
        <v>0</v>
      </c>
      <c r="G1623">
        <v>0</v>
      </c>
      <c r="H1623">
        <v>4</v>
      </c>
      <c r="I1623">
        <v>0</v>
      </c>
      <c r="J1623">
        <v>0</v>
      </c>
      <c r="K1623">
        <v>0</v>
      </c>
      <c r="L1623">
        <v>4</v>
      </c>
      <c r="M1623">
        <v>0</v>
      </c>
    </row>
    <row r="1624" spans="1:13" x14ac:dyDescent="0.25">
      <c r="A1624" t="s">
        <v>343</v>
      </c>
      <c r="B1624" t="s">
        <v>123</v>
      </c>
      <c r="C1624">
        <v>34.628</v>
      </c>
      <c r="D1624">
        <v>0</v>
      </c>
      <c r="E1624">
        <v>0</v>
      </c>
      <c r="F1624">
        <v>0</v>
      </c>
      <c r="G1624">
        <v>0</v>
      </c>
      <c r="H1624">
        <v>34.628</v>
      </c>
      <c r="I1624">
        <v>0.115</v>
      </c>
      <c r="J1624">
        <v>0</v>
      </c>
      <c r="K1624">
        <v>0</v>
      </c>
      <c r="L1624">
        <v>34.743000000000002</v>
      </c>
      <c r="M1624">
        <v>0.115</v>
      </c>
    </row>
    <row r="1625" spans="1:13" x14ac:dyDescent="0.25">
      <c r="A1625" t="s">
        <v>343</v>
      </c>
      <c r="B1625" t="s">
        <v>126</v>
      </c>
      <c r="C1625">
        <v>0</v>
      </c>
      <c r="D1625">
        <v>64.900000000000006</v>
      </c>
      <c r="E1625">
        <v>0</v>
      </c>
      <c r="F1625">
        <v>0</v>
      </c>
      <c r="G1625">
        <v>0</v>
      </c>
      <c r="H1625">
        <v>64.900000000000006</v>
      </c>
      <c r="I1625">
        <v>9.7919999999999998</v>
      </c>
      <c r="J1625">
        <v>0</v>
      </c>
      <c r="K1625">
        <v>0</v>
      </c>
      <c r="L1625">
        <v>74.691999999999993</v>
      </c>
      <c r="M1625">
        <v>9.7919999999999998</v>
      </c>
    </row>
    <row r="1626" spans="1:13" x14ac:dyDescent="0.25">
      <c r="A1626" t="s">
        <v>343</v>
      </c>
      <c r="B1626" t="s">
        <v>125</v>
      </c>
      <c r="C1626">
        <v>0</v>
      </c>
      <c r="D1626">
        <v>0</v>
      </c>
      <c r="E1626">
        <v>6.6</v>
      </c>
      <c r="F1626">
        <v>0</v>
      </c>
      <c r="G1626">
        <v>0</v>
      </c>
      <c r="H1626">
        <v>6.6</v>
      </c>
      <c r="I1626">
        <v>0</v>
      </c>
      <c r="J1626">
        <v>0</v>
      </c>
      <c r="K1626">
        <v>0</v>
      </c>
      <c r="L1626">
        <v>6.6</v>
      </c>
      <c r="M1626">
        <v>0</v>
      </c>
    </row>
    <row r="1627" spans="1:13" x14ac:dyDescent="0.25">
      <c r="A1627" t="s">
        <v>343</v>
      </c>
      <c r="B1627" t="s">
        <v>124</v>
      </c>
      <c r="C1627">
        <v>0</v>
      </c>
      <c r="D1627">
        <v>0</v>
      </c>
      <c r="E1627">
        <v>0</v>
      </c>
      <c r="F1627">
        <v>0.41599999999999998</v>
      </c>
      <c r="G1627">
        <v>0</v>
      </c>
      <c r="H1627">
        <v>0.41599999999999998</v>
      </c>
      <c r="I1627">
        <v>0</v>
      </c>
      <c r="J1627">
        <v>0</v>
      </c>
      <c r="K1627">
        <v>0</v>
      </c>
      <c r="L1627">
        <v>0.41599999999999998</v>
      </c>
      <c r="M1627">
        <v>0</v>
      </c>
    </row>
    <row r="1628" spans="1:13" x14ac:dyDescent="0.25">
      <c r="A1628" t="s">
        <v>343</v>
      </c>
      <c r="B1628" t="s">
        <v>96</v>
      </c>
      <c r="C1628">
        <v>47.515999999999998</v>
      </c>
      <c r="D1628">
        <v>0</v>
      </c>
      <c r="E1628">
        <v>11.9</v>
      </c>
      <c r="F1628">
        <v>0</v>
      </c>
      <c r="G1628">
        <v>0</v>
      </c>
      <c r="H1628">
        <v>59.415999999999997</v>
      </c>
      <c r="I1628">
        <v>10.879</v>
      </c>
      <c r="J1628">
        <v>0</v>
      </c>
      <c r="K1628">
        <v>0</v>
      </c>
      <c r="L1628">
        <v>70.295000000000002</v>
      </c>
      <c r="M1628">
        <v>10.879</v>
      </c>
    </row>
    <row r="1629" spans="1:13" x14ac:dyDescent="0.25">
      <c r="A1629" t="s">
        <v>343</v>
      </c>
      <c r="B1629" t="s">
        <v>105</v>
      </c>
      <c r="C1629">
        <v>22.68</v>
      </c>
      <c r="D1629">
        <v>0</v>
      </c>
      <c r="E1629">
        <v>0.1</v>
      </c>
      <c r="F1629">
        <v>0</v>
      </c>
      <c r="G1629">
        <v>0</v>
      </c>
      <c r="H1629">
        <v>22.78</v>
      </c>
      <c r="I1629">
        <v>35.018999999999998</v>
      </c>
      <c r="J1629">
        <v>0</v>
      </c>
      <c r="K1629">
        <v>0</v>
      </c>
      <c r="L1629">
        <v>57.798999999999999</v>
      </c>
      <c r="M1629">
        <v>35.018999999999998</v>
      </c>
    </row>
    <row r="1630" spans="1:13" x14ac:dyDescent="0.25">
      <c r="A1630" t="s">
        <v>343</v>
      </c>
      <c r="B1630" t="s">
        <v>110</v>
      </c>
      <c r="C1630">
        <v>5.7469999999999999</v>
      </c>
      <c r="D1630">
        <v>1391.3979999999999</v>
      </c>
      <c r="E1630">
        <v>0</v>
      </c>
      <c r="F1630">
        <v>0</v>
      </c>
      <c r="G1630">
        <v>0</v>
      </c>
      <c r="H1630">
        <v>1397.145</v>
      </c>
      <c r="I1630">
        <v>154.63399999999999</v>
      </c>
      <c r="J1630">
        <v>0</v>
      </c>
      <c r="K1630">
        <v>0</v>
      </c>
      <c r="L1630">
        <v>1551.779</v>
      </c>
      <c r="M1630">
        <v>154.63399999999999</v>
      </c>
    </row>
    <row r="1631" spans="1:13" x14ac:dyDescent="0.25">
      <c r="A1631" t="s">
        <v>343</v>
      </c>
      <c r="B1631" t="s">
        <v>111</v>
      </c>
      <c r="C1631">
        <v>57.265000000000001</v>
      </c>
      <c r="D1631">
        <v>0</v>
      </c>
      <c r="E1631">
        <v>0</v>
      </c>
      <c r="F1631">
        <v>0</v>
      </c>
      <c r="G1631">
        <v>0</v>
      </c>
      <c r="H1631">
        <v>57.265000000000001</v>
      </c>
      <c r="I1631">
        <v>1.6E-2</v>
      </c>
      <c r="J1631">
        <v>0</v>
      </c>
      <c r="K1631">
        <v>0</v>
      </c>
      <c r="L1631">
        <v>57.280999999999999</v>
      </c>
      <c r="M1631">
        <v>1.6E-2</v>
      </c>
    </row>
    <row r="1632" spans="1:13" x14ac:dyDescent="0.25">
      <c r="A1632" t="s">
        <v>343</v>
      </c>
      <c r="B1632" t="s">
        <v>106</v>
      </c>
      <c r="C1632">
        <v>138.64699999999999</v>
      </c>
      <c r="D1632">
        <v>0</v>
      </c>
      <c r="E1632">
        <v>5.8</v>
      </c>
      <c r="F1632">
        <v>0</v>
      </c>
      <c r="G1632">
        <v>0</v>
      </c>
      <c r="H1632">
        <v>144.447</v>
      </c>
      <c r="I1632">
        <v>0</v>
      </c>
      <c r="J1632">
        <v>0</v>
      </c>
      <c r="K1632">
        <v>0</v>
      </c>
      <c r="L1632">
        <v>144.447</v>
      </c>
      <c r="M1632">
        <v>0</v>
      </c>
    </row>
    <row r="1633" spans="1:13" x14ac:dyDescent="0.25">
      <c r="A1633" t="s">
        <v>343</v>
      </c>
      <c r="B1633" t="s">
        <v>99</v>
      </c>
      <c r="C1633">
        <v>0</v>
      </c>
      <c r="D1633">
        <v>0</v>
      </c>
      <c r="E1633">
        <v>0.6</v>
      </c>
      <c r="F1633">
        <v>0</v>
      </c>
      <c r="G1633">
        <v>0</v>
      </c>
      <c r="H1633">
        <v>0.6</v>
      </c>
      <c r="I1633">
        <v>5.5E-2</v>
      </c>
      <c r="J1633">
        <v>0</v>
      </c>
      <c r="K1633">
        <v>0</v>
      </c>
      <c r="L1633">
        <v>0.65500000000000003</v>
      </c>
      <c r="M1633">
        <v>5.5E-2</v>
      </c>
    </row>
    <row r="1634" spans="1:13" x14ac:dyDescent="0.25">
      <c r="A1634" t="s">
        <v>343</v>
      </c>
      <c r="B1634" t="s">
        <v>108</v>
      </c>
      <c r="C1634">
        <v>0</v>
      </c>
      <c r="D1634">
        <v>0</v>
      </c>
      <c r="E1634">
        <v>0</v>
      </c>
      <c r="F1634">
        <v>0</v>
      </c>
      <c r="G1634">
        <v>0</v>
      </c>
      <c r="H1634">
        <v>0</v>
      </c>
      <c r="I1634">
        <v>0</v>
      </c>
      <c r="J1634">
        <v>0</v>
      </c>
      <c r="K1634">
        <v>0</v>
      </c>
      <c r="L1634">
        <v>0</v>
      </c>
      <c r="M1634">
        <v>0</v>
      </c>
    </row>
    <row r="1635" spans="1:13" x14ac:dyDescent="0.25">
      <c r="A1635" t="s">
        <v>343</v>
      </c>
      <c r="B1635" t="s">
        <v>234</v>
      </c>
      <c r="C1635">
        <v>0</v>
      </c>
      <c r="D1635">
        <v>0</v>
      </c>
      <c r="E1635">
        <v>0</v>
      </c>
      <c r="F1635">
        <v>0</v>
      </c>
      <c r="G1635">
        <v>0</v>
      </c>
      <c r="H1635">
        <v>0</v>
      </c>
      <c r="I1635">
        <v>0</v>
      </c>
      <c r="J1635">
        <v>0</v>
      </c>
      <c r="K1635">
        <v>0</v>
      </c>
      <c r="L1635">
        <v>0</v>
      </c>
      <c r="M1635">
        <v>0</v>
      </c>
    </row>
    <row r="1636" spans="1:13" x14ac:dyDescent="0.25">
      <c r="A1636" t="s">
        <v>343</v>
      </c>
      <c r="B1636" t="s">
        <v>115</v>
      </c>
      <c r="C1636">
        <v>7.9020000000000001</v>
      </c>
      <c r="D1636">
        <v>0</v>
      </c>
      <c r="E1636">
        <v>0</v>
      </c>
      <c r="F1636">
        <v>0</v>
      </c>
      <c r="G1636">
        <v>0</v>
      </c>
      <c r="H1636">
        <v>7.9020000000000001</v>
      </c>
      <c r="I1636">
        <v>0</v>
      </c>
      <c r="J1636">
        <v>0</v>
      </c>
      <c r="K1636">
        <v>0</v>
      </c>
      <c r="L1636">
        <v>7.9020000000000001</v>
      </c>
      <c r="M1636">
        <v>0</v>
      </c>
    </row>
    <row r="1637" spans="1:13" x14ac:dyDescent="0.25">
      <c r="A1637" t="s">
        <v>343</v>
      </c>
      <c r="B1637" t="s">
        <v>117</v>
      </c>
      <c r="C1637">
        <v>265.78300000000002</v>
      </c>
      <c r="D1637">
        <v>0</v>
      </c>
      <c r="E1637">
        <v>0</v>
      </c>
      <c r="F1637">
        <v>0</v>
      </c>
      <c r="G1637">
        <v>0</v>
      </c>
      <c r="H1637">
        <v>265.78300000000002</v>
      </c>
      <c r="I1637">
        <v>3.5999999999999997E-2</v>
      </c>
      <c r="J1637">
        <v>0</v>
      </c>
      <c r="K1637">
        <v>0</v>
      </c>
      <c r="L1637">
        <v>265.81900000000002</v>
      </c>
      <c r="M1637">
        <v>3.5999999999999997E-2</v>
      </c>
    </row>
    <row r="1638" spans="1:13" x14ac:dyDescent="0.25">
      <c r="A1638" t="s">
        <v>343</v>
      </c>
      <c r="B1638" t="s">
        <v>103</v>
      </c>
      <c r="C1638">
        <v>0</v>
      </c>
      <c r="D1638">
        <v>0</v>
      </c>
      <c r="E1638">
        <v>0</v>
      </c>
      <c r="F1638">
        <v>0</v>
      </c>
      <c r="G1638">
        <v>0</v>
      </c>
      <c r="H1638">
        <v>0</v>
      </c>
      <c r="I1638">
        <v>0</v>
      </c>
      <c r="J1638">
        <v>0</v>
      </c>
      <c r="K1638">
        <v>0</v>
      </c>
      <c r="L1638">
        <v>0</v>
      </c>
      <c r="M1638">
        <v>0</v>
      </c>
    </row>
    <row r="1639" spans="1:13" x14ac:dyDescent="0.25">
      <c r="A1639" t="s">
        <v>343</v>
      </c>
      <c r="B1639" t="s">
        <v>328</v>
      </c>
      <c r="C1639">
        <v>0</v>
      </c>
      <c r="D1639">
        <v>0</v>
      </c>
      <c r="E1639">
        <v>0</v>
      </c>
      <c r="F1639">
        <v>0</v>
      </c>
      <c r="G1639">
        <v>0</v>
      </c>
      <c r="H1639">
        <v>0</v>
      </c>
      <c r="I1639">
        <v>0</v>
      </c>
      <c r="J1639">
        <v>0</v>
      </c>
      <c r="K1639">
        <v>0</v>
      </c>
      <c r="L1639">
        <v>0</v>
      </c>
      <c r="M1639">
        <v>0</v>
      </c>
    </row>
    <row r="1640" spans="1:13" x14ac:dyDescent="0.25">
      <c r="A1640" t="s">
        <v>343</v>
      </c>
      <c r="B1640" t="s">
        <v>104</v>
      </c>
      <c r="C1640">
        <v>0</v>
      </c>
      <c r="D1640">
        <v>0</v>
      </c>
      <c r="E1640">
        <v>3.6</v>
      </c>
      <c r="F1640">
        <v>0</v>
      </c>
      <c r="G1640">
        <v>0</v>
      </c>
      <c r="H1640">
        <v>3.6</v>
      </c>
      <c r="I1640">
        <v>0</v>
      </c>
      <c r="J1640">
        <v>0</v>
      </c>
      <c r="K1640">
        <v>0</v>
      </c>
      <c r="L1640">
        <v>3.6</v>
      </c>
      <c r="M1640">
        <v>0</v>
      </c>
    </row>
    <row r="1641" spans="1:13" x14ac:dyDescent="0.25">
      <c r="A1641" t="s">
        <v>343</v>
      </c>
      <c r="B1641" t="s">
        <v>558</v>
      </c>
      <c r="C1641">
        <v>0</v>
      </c>
      <c r="D1641">
        <v>0</v>
      </c>
      <c r="E1641">
        <v>0</v>
      </c>
      <c r="F1641">
        <v>0</v>
      </c>
      <c r="G1641">
        <v>0</v>
      </c>
      <c r="H1641">
        <v>0</v>
      </c>
      <c r="I1641">
        <v>0</v>
      </c>
      <c r="J1641">
        <v>0</v>
      </c>
      <c r="K1641">
        <v>0</v>
      </c>
      <c r="L1641">
        <v>0</v>
      </c>
      <c r="M1641">
        <v>0</v>
      </c>
    </row>
    <row r="1642" spans="1:13" x14ac:dyDescent="0.25">
      <c r="A1642" t="s">
        <v>343</v>
      </c>
      <c r="B1642" t="s">
        <v>97</v>
      </c>
      <c r="C1642">
        <v>0</v>
      </c>
      <c r="D1642">
        <v>0</v>
      </c>
      <c r="E1642">
        <v>46.4</v>
      </c>
      <c r="F1642">
        <v>0</v>
      </c>
      <c r="G1642">
        <v>0</v>
      </c>
      <c r="H1642">
        <v>46.4</v>
      </c>
      <c r="I1642">
        <v>10.654</v>
      </c>
      <c r="J1642">
        <v>0</v>
      </c>
      <c r="K1642">
        <v>0</v>
      </c>
      <c r="L1642">
        <v>57.054000000000002</v>
      </c>
      <c r="M1642">
        <v>10.654</v>
      </c>
    </row>
    <row r="1643" spans="1:13" x14ac:dyDescent="0.25">
      <c r="A1643" t="s">
        <v>343</v>
      </c>
      <c r="B1643" t="s">
        <v>109</v>
      </c>
      <c r="C1643">
        <v>20.936</v>
      </c>
      <c r="D1643">
        <v>4329.7020000000002</v>
      </c>
      <c r="E1643">
        <v>41.8</v>
      </c>
      <c r="F1643">
        <v>0</v>
      </c>
      <c r="G1643">
        <v>0</v>
      </c>
      <c r="H1643">
        <v>4392.4380000000001</v>
      </c>
      <c r="I1643">
        <v>494.46600000000001</v>
      </c>
      <c r="J1643">
        <v>0</v>
      </c>
      <c r="K1643">
        <v>0</v>
      </c>
      <c r="L1643">
        <v>4886.9040000000005</v>
      </c>
      <c r="M1643">
        <v>494.46600000000001</v>
      </c>
    </row>
    <row r="1644" spans="1:13" x14ac:dyDescent="0.25">
      <c r="A1644" t="s">
        <v>343</v>
      </c>
      <c r="B1644" t="s">
        <v>118</v>
      </c>
      <c r="C1644">
        <v>21.536999999999999</v>
      </c>
      <c r="D1644">
        <v>0</v>
      </c>
      <c r="E1644">
        <v>0</v>
      </c>
      <c r="F1644">
        <v>0</v>
      </c>
      <c r="G1644">
        <v>0</v>
      </c>
      <c r="H1644">
        <v>21.536999999999999</v>
      </c>
      <c r="I1644">
        <v>0.30299999999999999</v>
      </c>
      <c r="J1644">
        <v>0</v>
      </c>
      <c r="K1644">
        <v>0</v>
      </c>
      <c r="L1644">
        <v>21.84</v>
      </c>
      <c r="M1644">
        <v>0.30299999999999999</v>
      </c>
    </row>
    <row r="1645" spans="1:13" x14ac:dyDescent="0.25">
      <c r="A1645" t="s">
        <v>343</v>
      </c>
      <c r="B1645" t="s">
        <v>121</v>
      </c>
      <c r="C1645">
        <v>0</v>
      </c>
      <c r="D1645">
        <v>0</v>
      </c>
      <c r="E1645">
        <v>0</v>
      </c>
      <c r="F1645">
        <v>0</v>
      </c>
      <c r="G1645">
        <v>0</v>
      </c>
      <c r="H1645">
        <v>0</v>
      </c>
      <c r="I1645">
        <v>0</v>
      </c>
      <c r="J1645">
        <v>0</v>
      </c>
      <c r="K1645">
        <v>0</v>
      </c>
      <c r="L1645">
        <v>0</v>
      </c>
      <c r="M1645">
        <v>0</v>
      </c>
    </row>
    <row r="1646" spans="1:13" x14ac:dyDescent="0.25">
      <c r="A1646" t="s">
        <v>343</v>
      </c>
      <c r="B1646" t="s">
        <v>120</v>
      </c>
      <c r="C1646">
        <v>0</v>
      </c>
      <c r="D1646">
        <v>0</v>
      </c>
      <c r="E1646">
        <v>4.4000000000000004</v>
      </c>
      <c r="F1646">
        <v>0</v>
      </c>
      <c r="G1646">
        <v>0</v>
      </c>
      <c r="H1646">
        <v>4.4000000000000004</v>
      </c>
      <c r="I1646">
        <v>0</v>
      </c>
      <c r="J1646">
        <v>0</v>
      </c>
      <c r="K1646">
        <v>0</v>
      </c>
      <c r="L1646">
        <v>4.4000000000000004</v>
      </c>
      <c r="M1646">
        <v>0</v>
      </c>
    </row>
    <row r="1647" spans="1:13" x14ac:dyDescent="0.25">
      <c r="A1647" t="s">
        <v>343</v>
      </c>
      <c r="B1647" s="17" t="s">
        <v>119</v>
      </c>
      <c r="C1647">
        <v>0</v>
      </c>
      <c r="D1647">
        <v>0</v>
      </c>
      <c r="E1647">
        <v>0</v>
      </c>
      <c r="F1647">
        <v>3.052</v>
      </c>
      <c r="G1647">
        <v>0</v>
      </c>
      <c r="H1647">
        <v>3.052</v>
      </c>
      <c r="I1647">
        <v>0</v>
      </c>
      <c r="J1647">
        <v>0</v>
      </c>
      <c r="K1647">
        <v>0</v>
      </c>
      <c r="L1647">
        <v>3.052</v>
      </c>
      <c r="M1647">
        <v>0</v>
      </c>
    </row>
    <row r="1648" spans="1:13" x14ac:dyDescent="0.25">
      <c r="A1648" t="s">
        <v>343</v>
      </c>
      <c r="B1648" s="17" t="s">
        <v>116</v>
      </c>
      <c r="C1648">
        <v>0</v>
      </c>
      <c r="D1648">
        <v>0</v>
      </c>
      <c r="E1648">
        <v>0</v>
      </c>
      <c r="F1648">
        <v>0</v>
      </c>
      <c r="G1648">
        <v>0</v>
      </c>
      <c r="H1648">
        <v>0</v>
      </c>
      <c r="I1648">
        <v>0</v>
      </c>
      <c r="J1648">
        <v>0</v>
      </c>
      <c r="K1648">
        <v>0</v>
      </c>
      <c r="L1648">
        <v>0</v>
      </c>
      <c r="M1648">
        <v>0</v>
      </c>
    </row>
    <row r="1649" spans="1:13" x14ac:dyDescent="0.25">
      <c r="A1649" t="s">
        <v>343</v>
      </c>
      <c r="B1649" s="17" t="s">
        <v>113</v>
      </c>
      <c r="C1649">
        <v>0</v>
      </c>
      <c r="D1649">
        <v>0</v>
      </c>
      <c r="E1649">
        <v>0</v>
      </c>
      <c r="F1649">
        <v>0</v>
      </c>
      <c r="G1649">
        <v>0</v>
      </c>
      <c r="H1649">
        <v>0</v>
      </c>
      <c r="I1649">
        <v>0</v>
      </c>
      <c r="J1649">
        <v>0</v>
      </c>
      <c r="K1649">
        <v>0</v>
      </c>
      <c r="L1649">
        <v>0</v>
      </c>
      <c r="M1649">
        <v>0</v>
      </c>
    </row>
    <row r="1650" spans="1:13" x14ac:dyDescent="0.25">
      <c r="A1650" t="s">
        <v>343</v>
      </c>
      <c r="B1650" s="17" t="s">
        <v>102</v>
      </c>
      <c r="C1650">
        <v>0</v>
      </c>
      <c r="D1650">
        <v>0</v>
      </c>
      <c r="E1650">
        <v>0</v>
      </c>
      <c r="F1650">
        <v>0</v>
      </c>
      <c r="G1650">
        <v>0</v>
      </c>
      <c r="H1650">
        <v>0</v>
      </c>
      <c r="I1650">
        <v>0</v>
      </c>
      <c r="J1650">
        <v>0</v>
      </c>
      <c r="K1650">
        <v>0</v>
      </c>
      <c r="L1650">
        <v>0</v>
      </c>
      <c r="M1650">
        <v>0</v>
      </c>
    </row>
    <row r="1651" spans="1:13" x14ac:dyDescent="0.25">
      <c r="A1651" t="s">
        <v>343</v>
      </c>
      <c r="B1651" t="s">
        <v>101</v>
      </c>
      <c r="C1651">
        <v>0</v>
      </c>
      <c r="D1651">
        <v>0</v>
      </c>
      <c r="E1651">
        <v>0</v>
      </c>
      <c r="F1651">
        <v>0</v>
      </c>
      <c r="G1651">
        <v>0</v>
      </c>
      <c r="H1651">
        <v>0</v>
      </c>
      <c r="I1651">
        <v>0</v>
      </c>
      <c r="J1651">
        <v>0</v>
      </c>
      <c r="K1651">
        <v>0</v>
      </c>
      <c r="L1651">
        <v>0</v>
      </c>
      <c r="M1651">
        <v>0</v>
      </c>
    </row>
    <row r="1652" spans="1:13" x14ac:dyDescent="0.25">
      <c r="A1652" t="s">
        <v>343</v>
      </c>
      <c r="B1652" t="s">
        <v>95</v>
      </c>
      <c r="C1652">
        <v>0.20499999999999999</v>
      </c>
      <c r="D1652">
        <v>0</v>
      </c>
      <c r="E1652">
        <v>272.7</v>
      </c>
      <c r="F1652">
        <v>0</v>
      </c>
      <c r="G1652">
        <v>0</v>
      </c>
      <c r="H1652">
        <v>272.90499999999997</v>
      </c>
      <c r="I1652">
        <v>89.542000000000002</v>
      </c>
      <c r="J1652">
        <v>0</v>
      </c>
      <c r="K1652">
        <v>0</v>
      </c>
      <c r="L1652">
        <v>362.447</v>
      </c>
      <c r="M1652">
        <v>89.542000000000002</v>
      </c>
    </row>
    <row r="1653" spans="1:13" x14ac:dyDescent="0.25">
      <c r="A1653" t="s">
        <v>343</v>
      </c>
      <c r="B1653" t="s">
        <v>98</v>
      </c>
      <c r="C1653">
        <v>0</v>
      </c>
      <c r="D1653">
        <v>0</v>
      </c>
      <c r="E1653">
        <v>49.1</v>
      </c>
      <c r="F1653">
        <v>0</v>
      </c>
      <c r="G1653">
        <v>0</v>
      </c>
      <c r="H1653">
        <v>49.1</v>
      </c>
      <c r="I1653">
        <v>0</v>
      </c>
      <c r="J1653">
        <v>0</v>
      </c>
      <c r="K1653">
        <v>0</v>
      </c>
      <c r="L1653">
        <v>49.1</v>
      </c>
      <c r="M1653">
        <v>0</v>
      </c>
    </row>
    <row r="1654" spans="1:13" x14ac:dyDescent="0.25">
      <c r="A1654" t="s">
        <v>343</v>
      </c>
      <c r="B1654" t="s">
        <v>112</v>
      </c>
      <c r="C1654">
        <v>0</v>
      </c>
      <c r="D1654">
        <v>0</v>
      </c>
      <c r="E1654">
        <v>0</v>
      </c>
      <c r="F1654">
        <v>0</v>
      </c>
      <c r="G1654">
        <v>0</v>
      </c>
      <c r="H1654">
        <v>0</v>
      </c>
      <c r="I1654">
        <v>0</v>
      </c>
      <c r="J1654">
        <v>0</v>
      </c>
      <c r="K1654">
        <v>0</v>
      </c>
      <c r="L1654">
        <v>0</v>
      </c>
      <c r="M1654">
        <v>0</v>
      </c>
    </row>
    <row r="1655" spans="1:13" x14ac:dyDescent="0.25">
      <c r="A1655" t="s">
        <v>343</v>
      </c>
      <c r="B1655" t="s">
        <v>128</v>
      </c>
      <c r="C1655">
        <v>0</v>
      </c>
      <c r="D1655">
        <v>20</v>
      </c>
      <c r="E1655">
        <v>0</v>
      </c>
      <c r="F1655">
        <v>0</v>
      </c>
      <c r="G1655">
        <v>0</v>
      </c>
      <c r="H1655">
        <v>20</v>
      </c>
      <c r="I1655">
        <v>0</v>
      </c>
      <c r="J1655">
        <v>0</v>
      </c>
      <c r="K1655">
        <v>0</v>
      </c>
      <c r="L1655">
        <v>20</v>
      </c>
      <c r="M1655">
        <v>0</v>
      </c>
    </row>
    <row r="1656" spans="1:13" x14ac:dyDescent="0.25">
      <c r="A1656" t="s">
        <v>343</v>
      </c>
      <c r="B1656" t="s">
        <v>129</v>
      </c>
      <c r="C1656">
        <v>0</v>
      </c>
      <c r="D1656">
        <v>0</v>
      </c>
      <c r="E1656">
        <v>0.30000000000000004</v>
      </c>
      <c r="F1656">
        <v>0</v>
      </c>
      <c r="G1656">
        <v>0</v>
      </c>
      <c r="H1656">
        <v>0.30000000000000004</v>
      </c>
      <c r="I1656">
        <v>0</v>
      </c>
      <c r="J1656">
        <v>0</v>
      </c>
      <c r="K1656">
        <v>0</v>
      </c>
      <c r="L1656">
        <v>0.3</v>
      </c>
      <c r="M1656">
        <v>0</v>
      </c>
    </row>
    <row r="1657" spans="1:13" x14ac:dyDescent="0.25">
      <c r="A1657" t="s">
        <v>343</v>
      </c>
      <c r="B1657" t="s">
        <v>155</v>
      </c>
      <c r="C1657">
        <v>0</v>
      </c>
      <c r="D1657">
        <v>0</v>
      </c>
      <c r="E1657">
        <v>0</v>
      </c>
      <c r="F1657">
        <v>36.5</v>
      </c>
      <c r="G1657">
        <v>0</v>
      </c>
      <c r="H1657">
        <v>36.5</v>
      </c>
      <c r="I1657">
        <v>0</v>
      </c>
      <c r="J1657">
        <v>0</v>
      </c>
      <c r="K1657">
        <v>0</v>
      </c>
      <c r="L1657">
        <v>36.5</v>
      </c>
      <c r="M1657">
        <v>0</v>
      </c>
    </row>
    <row r="1658" spans="1:13" x14ac:dyDescent="0.25">
      <c r="A1658" t="s">
        <v>343</v>
      </c>
      <c r="B1658" t="s">
        <v>100</v>
      </c>
      <c r="C1658">
        <v>0</v>
      </c>
      <c r="D1658">
        <v>0</v>
      </c>
      <c r="E1658">
        <v>17.7</v>
      </c>
      <c r="F1658">
        <v>0</v>
      </c>
      <c r="G1658">
        <v>0</v>
      </c>
      <c r="H1658">
        <v>17.7</v>
      </c>
      <c r="I1658">
        <v>0</v>
      </c>
      <c r="J1658">
        <v>0</v>
      </c>
      <c r="K1658">
        <v>0</v>
      </c>
      <c r="L1658">
        <v>17.7</v>
      </c>
      <c r="M1658">
        <v>0</v>
      </c>
    </row>
    <row r="1659" spans="1:13" x14ac:dyDescent="0.25">
      <c r="A1659" t="s">
        <v>343</v>
      </c>
      <c r="B1659" t="s">
        <v>114</v>
      </c>
      <c r="C1659">
        <v>65.474999999999994</v>
      </c>
      <c r="D1659">
        <v>0</v>
      </c>
      <c r="E1659">
        <v>0</v>
      </c>
      <c r="F1659">
        <v>9.1999999999999998E-2</v>
      </c>
      <c r="G1659">
        <v>0</v>
      </c>
      <c r="H1659">
        <v>65.566999999999993</v>
      </c>
      <c r="I1659">
        <v>0.35299999999999998</v>
      </c>
      <c r="J1659">
        <v>0</v>
      </c>
      <c r="K1659">
        <v>0</v>
      </c>
      <c r="L1659">
        <v>65.92</v>
      </c>
      <c r="M1659">
        <v>0.35299999999999998</v>
      </c>
    </row>
    <row r="1660" spans="1:13" x14ac:dyDescent="0.25">
      <c r="A1660" t="s">
        <v>343</v>
      </c>
      <c r="B1660" t="s">
        <v>107</v>
      </c>
      <c r="C1660">
        <v>13.547000000000001</v>
      </c>
      <c r="D1660">
        <v>0</v>
      </c>
      <c r="E1660">
        <v>0</v>
      </c>
      <c r="F1660">
        <v>0</v>
      </c>
      <c r="G1660">
        <v>0</v>
      </c>
      <c r="H1660">
        <v>13.547000000000001</v>
      </c>
      <c r="I1660">
        <v>3.7999999999999999E-2</v>
      </c>
      <c r="J1660">
        <v>0</v>
      </c>
      <c r="K1660">
        <v>0</v>
      </c>
      <c r="L1660">
        <v>13.585000000000001</v>
      </c>
      <c r="M1660">
        <v>3.7999999999999999E-2</v>
      </c>
    </row>
    <row r="1661" spans="1:13" x14ac:dyDescent="0.25">
      <c r="A1661" t="s">
        <v>239</v>
      </c>
      <c r="B1661" t="s">
        <v>123</v>
      </c>
      <c r="C1661">
        <v>317.61500000000001</v>
      </c>
      <c r="D1661">
        <v>0</v>
      </c>
      <c r="E1661">
        <v>0</v>
      </c>
      <c r="F1661">
        <v>0</v>
      </c>
      <c r="G1661">
        <v>0</v>
      </c>
      <c r="H1661">
        <v>317.61500000000001</v>
      </c>
      <c r="I1661">
        <v>112.03</v>
      </c>
      <c r="J1661">
        <v>0</v>
      </c>
      <c r="K1661">
        <v>0</v>
      </c>
      <c r="L1661">
        <v>429.64499999999998</v>
      </c>
      <c r="M1661">
        <v>112.03</v>
      </c>
    </row>
    <row r="1662" spans="1:13" x14ac:dyDescent="0.25">
      <c r="A1662" t="s">
        <v>239</v>
      </c>
      <c r="B1662" t="s">
        <v>126</v>
      </c>
      <c r="C1662">
        <v>0</v>
      </c>
      <c r="D1662">
        <v>0.1</v>
      </c>
      <c r="E1662">
        <v>0</v>
      </c>
      <c r="F1662">
        <v>0</v>
      </c>
      <c r="G1662">
        <v>0</v>
      </c>
      <c r="H1662">
        <v>0.1</v>
      </c>
      <c r="I1662">
        <v>0</v>
      </c>
      <c r="J1662">
        <v>0</v>
      </c>
      <c r="K1662">
        <v>0</v>
      </c>
      <c r="L1662">
        <v>0.1</v>
      </c>
      <c r="M1662">
        <v>0</v>
      </c>
    </row>
    <row r="1663" spans="1:13" x14ac:dyDescent="0.25">
      <c r="A1663" t="s">
        <v>239</v>
      </c>
      <c r="B1663" t="s">
        <v>125</v>
      </c>
      <c r="C1663">
        <v>0</v>
      </c>
      <c r="D1663">
        <v>0</v>
      </c>
      <c r="E1663">
        <v>274.10000000000002</v>
      </c>
      <c r="F1663">
        <v>0</v>
      </c>
      <c r="G1663">
        <v>0</v>
      </c>
      <c r="H1663">
        <v>274.10000000000002</v>
      </c>
      <c r="I1663">
        <v>80.546999999999997</v>
      </c>
      <c r="J1663">
        <v>0</v>
      </c>
      <c r="K1663">
        <v>0</v>
      </c>
      <c r="L1663">
        <v>354.64699999999999</v>
      </c>
      <c r="M1663">
        <v>80.546999999999997</v>
      </c>
    </row>
    <row r="1664" spans="1:13" x14ac:dyDescent="0.25">
      <c r="A1664" t="s">
        <v>239</v>
      </c>
      <c r="B1664" t="s">
        <v>124</v>
      </c>
      <c r="C1664">
        <v>0</v>
      </c>
      <c r="D1664">
        <v>0</v>
      </c>
      <c r="E1664">
        <v>0</v>
      </c>
      <c r="F1664">
        <v>2.4769999999999999</v>
      </c>
      <c r="G1664">
        <v>0</v>
      </c>
      <c r="H1664">
        <v>2.4769999999999999</v>
      </c>
      <c r="I1664">
        <v>0</v>
      </c>
      <c r="J1664">
        <v>0</v>
      </c>
      <c r="K1664">
        <v>0</v>
      </c>
      <c r="L1664">
        <v>2.4769999999999999</v>
      </c>
      <c r="M1664">
        <v>0</v>
      </c>
    </row>
    <row r="1665" spans="1:13" x14ac:dyDescent="0.25">
      <c r="A1665" t="s">
        <v>239</v>
      </c>
      <c r="B1665" t="s">
        <v>96</v>
      </c>
      <c r="C1665">
        <v>11.97</v>
      </c>
      <c r="D1665">
        <v>0</v>
      </c>
      <c r="E1665">
        <v>187.2</v>
      </c>
      <c r="F1665">
        <v>0</v>
      </c>
      <c r="G1665">
        <v>0</v>
      </c>
      <c r="H1665">
        <v>199.17</v>
      </c>
      <c r="I1665">
        <v>51.436999999999998</v>
      </c>
      <c r="J1665">
        <v>0</v>
      </c>
      <c r="K1665">
        <v>0</v>
      </c>
      <c r="L1665">
        <v>250.607</v>
      </c>
      <c r="M1665">
        <v>51.436999999999998</v>
      </c>
    </row>
    <row r="1666" spans="1:13" x14ac:dyDescent="0.25">
      <c r="A1666" t="s">
        <v>239</v>
      </c>
      <c r="B1666" t="s">
        <v>105</v>
      </c>
      <c r="C1666">
        <v>1278.3330000000001</v>
      </c>
      <c r="D1666">
        <v>0</v>
      </c>
      <c r="E1666">
        <v>368.7</v>
      </c>
      <c r="F1666">
        <v>0</v>
      </c>
      <c r="G1666">
        <v>0</v>
      </c>
      <c r="H1666">
        <v>1647.0330000000001</v>
      </c>
      <c r="I1666">
        <v>198.02799999999999</v>
      </c>
      <c r="J1666">
        <v>0</v>
      </c>
      <c r="K1666">
        <v>0</v>
      </c>
      <c r="L1666">
        <v>1845.0609999999999</v>
      </c>
      <c r="M1666">
        <v>198.02799999999999</v>
      </c>
    </row>
    <row r="1667" spans="1:13" x14ac:dyDescent="0.25">
      <c r="A1667" t="s">
        <v>239</v>
      </c>
      <c r="B1667" t="s">
        <v>110</v>
      </c>
      <c r="C1667">
        <v>0.46</v>
      </c>
      <c r="D1667">
        <v>419.86099999999999</v>
      </c>
      <c r="E1667">
        <v>0</v>
      </c>
      <c r="F1667">
        <v>0</v>
      </c>
      <c r="G1667">
        <v>0</v>
      </c>
      <c r="H1667">
        <v>420.32099999999997</v>
      </c>
      <c r="I1667">
        <v>10.394</v>
      </c>
      <c r="J1667">
        <v>0</v>
      </c>
      <c r="K1667">
        <v>0</v>
      </c>
      <c r="L1667">
        <v>430.71499999999997</v>
      </c>
      <c r="M1667">
        <v>10.394</v>
      </c>
    </row>
    <row r="1668" spans="1:13" x14ac:dyDescent="0.25">
      <c r="A1668" t="s">
        <v>239</v>
      </c>
      <c r="B1668" t="s">
        <v>111</v>
      </c>
      <c r="C1668">
        <v>113.251</v>
      </c>
      <c r="D1668">
        <v>0</v>
      </c>
      <c r="E1668">
        <v>11.5</v>
      </c>
      <c r="F1668">
        <v>0</v>
      </c>
      <c r="G1668">
        <v>0</v>
      </c>
      <c r="H1668">
        <v>124.751</v>
      </c>
      <c r="I1668">
        <v>0</v>
      </c>
      <c r="J1668">
        <v>0</v>
      </c>
      <c r="K1668">
        <v>0</v>
      </c>
      <c r="L1668">
        <v>124.751</v>
      </c>
      <c r="M1668">
        <v>0</v>
      </c>
    </row>
    <row r="1669" spans="1:13" x14ac:dyDescent="0.25">
      <c r="A1669" t="s">
        <v>239</v>
      </c>
      <c r="B1669" t="s">
        <v>106</v>
      </c>
      <c r="C1669">
        <v>776.529</v>
      </c>
      <c r="D1669">
        <v>0</v>
      </c>
      <c r="E1669">
        <v>66.2</v>
      </c>
      <c r="F1669">
        <v>0</v>
      </c>
      <c r="G1669">
        <v>0</v>
      </c>
      <c r="H1669">
        <v>842.72900000000004</v>
      </c>
      <c r="I1669">
        <v>18.690999999999999</v>
      </c>
      <c r="J1669">
        <v>0</v>
      </c>
      <c r="K1669">
        <v>0</v>
      </c>
      <c r="L1669">
        <v>861.42</v>
      </c>
      <c r="M1669">
        <v>18.690999999999999</v>
      </c>
    </row>
    <row r="1670" spans="1:13" x14ac:dyDescent="0.25">
      <c r="A1670" t="s">
        <v>239</v>
      </c>
      <c r="B1670" t="s">
        <v>99</v>
      </c>
      <c r="C1670">
        <v>100.59099999999999</v>
      </c>
      <c r="D1670">
        <v>0</v>
      </c>
      <c r="E1670">
        <v>607.20000000000005</v>
      </c>
      <c r="F1670">
        <v>0</v>
      </c>
      <c r="G1670">
        <v>0</v>
      </c>
      <c r="H1670">
        <v>707.79100000000005</v>
      </c>
      <c r="I1670">
        <v>137.50299999999999</v>
      </c>
      <c r="J1670">
        <v>0</v>
      </c>
      <c r="K1670">
        <v>0</v>
      </c>
      <c r="L1670">
        <v>845.29399999999998</v>
      </c>
      <c r="M1670">
        <v>137.50299999999999</v>
      </c>
    </row>
    <row r="1671" spans="1:13" x14ac:dyDescent="0.25">
      <c r="A1671" t="s">
        <v>239</v>
      </c>
      <c r="B1671" t="s">
        <v>108</v>
      </c>
      <c r="C1671">
        <v>0</v>
      </c>
      <c r="D1671">
        <v>0</v>
      </c>
      <c r="E1671">
        <v>0</v>
      </c>
      <c r="F1671">
        <v>0</v>
      </c>
      <c r="G1671">
        <v>0</v>
      </c>
      <c r="H1671">
        <v>0</v>
      </c>
      <c r="I1671">
        <v>2.71</v>
      </c>
      <c r="J1671">
        <v>0</v>
      </c>
      <c r="K1671">
        <v>0</v>
      </c>
      <c r="L1671">
        <v>2.71</v>
      </c>
      <c r="M1671">
        <v>2.71</v>
      </c>
    </row>
    <row r="1672" spans="1:13" x14ac:dyDescent="0.25">
      <c r="A1672" t="s">
        <v>239</v>
      </c>
      <c r="B1672" t="s">
        <v>234</v>
      </c>
      <c r="C1672">
        <v>0</v>
      </c>
      <c r="D1672">
        <v>0</v>
      </c>
      <c r="E1672">
        <v>0</v>
      </c>
      <c r="F1672">
        <v>0</v>
      </c>
      <c r="G1672">
        <v>0</v>
      </c>
      <c r="H1672">
        <v>0</v>
      </c>
      <c r="I1672">
        <v>0</v>
      </c>
      <c r="J1672">
        <v>0</v>
      </c>
      <c r="K1672">
        <v>0</v>
      </c>
      <c r="L1672">
        <v>0</v>
      </c>
      <c r="M1672">
        <v>0</v>
      </c>
    </row>
    <row r="1673" spans="1:13" x14ac:dyDescent="0.25">
      <c r="A1673" t="s">
        <v>239</v>
      </c>
      <c r="B1673" t="s">
        <v>115</v>
      </c>
      <c r="C1673">
        <v>251.59200000000001</v>
      </c>
      <c r="D1673">
        <v>0</v>
      </c>
      <c r="E1673">
        <v>0</v>
      </c>
      <c r="F1673">
        <v>0</v>
      </c>
      <c r="G1673">
        <v>0</v>
      </c>
      <c r="H1673">
        <v>251.59200000000001</v>
      </c>
      <c r="I1673">
        <v>0</v>
      </c>
      <c r="J1673">
        <v>0</v>
      </c>
      <c r="K1673">
        <v>0</v>
      </c>
      <c r="L1673">
        <v>251.59200000000001</v>
      </c>
      <c r="M1673">
        <v>0</v>
      </c>
    </row>
    <row r="1674" spans="1:13" x14ac:dyDescent="0.25">
      <c r="A1674" t="s">
        <v>239</v>
      </c>
      <c r="B1674" t="s">
        <v>117</v>
      </c>
      <c r="C1674">
        <v>1.9570000000000001</v>
      </c>
      <c r="D1674">
        <v>0</v>
      </c>
      <c r="E1674">
        <v>0</v>
      </c>
      <c r="F1674">
        <v>0</v>
      </c>
      <c r="G1674">
        <v>0</v>
      </c>
      <c r="H1674">
        <v>1.9570000000000001</v>
      </c>
      <c r="I1674">
        <v>0</v>
      </c>
      <c r="J1674">
        <v>0</v>
      </c>
      <c r="K1674">
        <v>0</v>
      </c>
      <c r="L1674">
        <v>1.9570000000000001</v>
      </c>
      <c r="M1674">
        <v>0</v>
      </c>
    </row>
    <row r="1675" spans="1:13" x14ac:dyDescent="0.25">
      <c r="A1675" t="s">
        <v>239</v>
      </c>
      <c r="B1675" t="s">
        <v>103</v>
      </c>
      <c r="C1675">
        <v>0</v>
      </c>
      <c r="D1675">
        <v>0</v>
      </c>
      <c r="E1675">
        <v>0</v>
      </c>
      <c r="F1675">
        <v>0</v>
      </c>
      <c r="G1675">
        <v>0</v>
      </c>
      <c r="H1675">
        <v>0</v>
      </c>
      <c r="I1675">
        <v>0</v>
      </c>
      <c r="J1675">
        <v>0</v>
      </c>
      <c r="K1675">
        <v>0</v>
      </c>
      <c r="L1675">
        <v>0</v>
      </c>
      <c r="M1675">
        <v>0</v>
      </c>
    </row>
    <row r="1676" spans="1:13" x14ac:dyDescent="0.25">
      <c r="A1676" t="s">
        <v>239</v>
      </c>
      <c r="B1676" t="s">
        <v>328</v>
      </c>
      <c r="C1676">
        <v>0</v>
      </c>
      <c r="D1676">
        <v>0</v>
      </c>
      <c r="E1676">
        <v>0</v>
      </c>
      <c r="F1676">
        <v>0</v>
      </c>
      <c r="G1676">
        <v>0</v>
      </c>
      <c r="H1676">
        <v>0</v>
      </c>
      <c r="I1676">
        <v>0</v>
      </c>
      <c r="J1676">
        <v>0</v>
      </c>
      <c r="K1676">
        <v>0</v>
      </c>
      <c r="L1676">
        <v>0</v>
      </c>
      <c r="M1676">
        <v>0</v>
      </c>
    </row>
    <row r="1677" spans="1:13" x14ac:dyDescent="0.25">
      <c r="A1677" t="s">
        <v>239</v>
      </c>
      <c r="B1677" t="s">
        <v>104</v>
      </c>
      <c r="C1677">
        <v>0</v>
      </c>
      <c r="D1677">
        <v>0</v>
      </c>
      <c r="E1677">
        <v>59.7</v>
      </c>
      <c r="F1677">
        <v>0</v>
      </c>
      <c r="G1677">
        <v>0</v>
      </c>
      <c r="H1677">
        <v>59.7</v>
      </c>
      <c r="I1677">
        <v>0</v>
      </c>
      <c r="J1677">
        <v>0</v>
      </c>
      <c r="K1677">
        <v>0</v>
      </c>
      <c r="L1677">
        <v>59.7</v>
      </c>
      <c r="M1677">
        <v>0</v>
      </c>
    </row>
    <row r="1678" spans="1:13" x14ac:dyDescent="0.25">
      <c r="A1678" t="s">
        <v>239</v>
      </c>
      <c r="B1678" t="s">
        <v>558</v>
      </c>
      <c r="C1678">
        <v>0</v>
      </c>
      <c r="D1678">
        <v>0</v>
      </c>
      <c r="E1678">
        <v>0</v>
      </c>
      <c r="F1678">
        <v>0</v>
      </c>
      <c r="G1678">
        <v>0</v>
      </c>
      <c r="H1678">
        <v>0</v>
      </c>
      <c r="I1678">
        <v>0</v>
      </c>
      <c r="J1678">
        <v>0</v>
      </c>
      <c r="K1678">
        <v>0</v>
      </c>
      <c r="L1678">
        <v>0</v>
      </c>
      <c r="M1678">
        <v>0</v>
      </c>
    </row>
    <row r="1679" spans="1:13" x14ac:dyDescent="0.25">
      <c r="A1679" t="s">
        <v>239</v>
      </c>
      <c r="B1679" t="s">
        <v>97</v>
      </c>
      <c r="C1679">
        <v>0</v>
      </c>
      <c r="D1679">
        <v>0</v>
      </c>
      <c r="E1679">
        <v>686.5</v>
      </c>
      <c r="F1679">
        <v>0</v>
      </c>
      <c r="G1679">
        <v>0</v>
      </c>
      <c r="H1679">
        <v>686.5</v>
      </c>
      <c r="I1679">
        <v>165.02799999999999</v>
      </c>
      <c r="J1679">
        <v>0</v>
      </c>
      <c r="K1679">
        <v>0</v>
      </c>
      <c r="L1679">
        <v>851.52800000000002</v>
      </c>
      <c r="M1679">
        <v>165.02799999999999</v>
      </c>
    </row>
    <row r="1680" spans="1:13" x14ac:dyDescent="0.25">
      <c r="A1680" t="s">
        <v>239</v>
      </c>
      <c r="B1680" t="s">
        <v>109</v>
      </c>
      <c r="C1680">
        <v>134.31299999999999</v>
      </c>
      <c r="D1680">
        <v>146.13900000000001</v>
      </c>
      <c r="E1680">
        <v>23.4</v>
      </c>
      <c r="F1680">
        <v>0</v>
      </c>
      <c r="G1680">
        <v>0</v>
      </c>
      <c r="H1680">
        <v>303.85199999999998</v>
      </c>
      <c r="I1680">
        <v>84.494</v>
      </c>
      <c r="J1680">
        <v>0</v>
      </c>
      <c r="K1680">
        <v>0</v>
      </c>
      <c r="L1680">
        <v>388.346</v>
      </c>
      <c r="M1680">
        <v>84.494</v>
      </c>
    </row>
    <row r="1681" spans="1:13" x14ac:dyDescent="0.25">
      <c r="A1681" t="s">
        <v>239</v>
      </c>
      <c r="B1681" t="s">
        <v>118</v>
      </c>
      <c r="C1681">
        <v>4.673</v>
      </c>
      <c r="D1681">
        <v>0</v>
      </c>
      <c r="E1681">
        <v>0</v>
      </c>
      <c r="F1681">
        <v>0</v>
      </c>
      <c r="G1681">
        <v>0</v>
      </c>
      <c r="H1681">
        <v>4.673</v>
      </c>
      <c r="I1681">
        <v>64.918999999999997</v>
      </c>
      <c r="J1681">
        <v>0</v>
      </c>
      <c r="K1681">
        <v>0</v>
      </c>
      <c r="L1681">
        <v>69.591999999999999</v>
      </c>
      <c r="M1681">
        <v>64.918999999999997</v>
      </c>
    </row>
    <row r="1682" spans="1:13" x14ac:dyDescent="0.25">
      <c r="A1682" t="s">
        <v>239</v>
      </c>
      <c r="B1682" s="17" t="s">
        <v>121</v>
      </c>
      <c r="C1682">
        <v>0</v>
      </c>
      <c r="D1682">
        <v>0</v>
      </c>
      <c r="E1682">
        <v>0</v>
      </c>
      <c r="F1682">
        <v>0</v>
      </c>
      <c r="G1682">
        <v>0</v>
      </c>
      <c r="H1682">
        <v>0</v>
      </c>
      <c r="I1682">
        <v>0</v>
      </c>
      <c r="J1682">
        <v>0</v>
      </c>
      <c r="K1682">
        <v>0</v>
      </c>
      <c r="L1682">
        <v>0</v>
      </c>
      <c r="M1682">
        <v>0</v>
      </c>
    </row>
    <row r="1683" spans="1:13" x14ac:dyDescent="0.25">
      <c r="A1683" t="s">
        <v>239</v>
      </c>
      <c r="B1683" s="17" t="s">
        <v>120</v>
      </c>
      <c r="C1683">
        <v>0</v>
      </c>
      <c r="D1683">
        <v>0</v>
      </c>
      <c r="E1683">
        <v>52.6</v>
      </c>
      <c r="F1683">
        <v>0</v>
      </c>
      <c r="G1683">
        <v>0</v>
      </c>
      <c r="H1683">
        <v>52.6</v>
      </c>
      <c r="I1683">
        <v>53.435000000000002</v>
      </c>
      <c r="J1683">
        <v>0</v>
      </c>
      <c r="K1683">
        <v>0</v>
      </c>
      <c r="L1683">
        <v>106.035</v>
      </c>
      <c r="M1683">
        <v>53.435000000000002</v>
      </c>
    </row>
    <row r="1684" spans="1:13" x14ac:dyDescent="0.25">
      <c r="A1684" t="s">
        <v>239</v>
      </c>
      <c r="B1684" s="17" t="s">
        <v>119</v>
      </c>
      <c r="C1684">
        <v>0</v>
      </c>
      <c r="D1684">
        <v>0</v>
      </c>
      <c r="E1684">
        <v>0</v>
      </c>
      <c r="F1684">
        <v>0.54200000000000004</v>
      </c>
      <c r="G1684">
        <v>0</v>
      </c>
      <c r="H1684">
        <v>0.54200000000000004</v>
      </c>
      <c r="I1684">
        <v>0</v>
      </c>
      <c r="J1684">
        <v>0</v>
      </c>
      <c r="K1684">
        <v>0</v>
      </c>
      <c r="L1684">
        <v>0.54200000000000004</v>
      </c>
      <c r="M1684">
        <v>0</v>
      </c>
    </row>
    <row r="1685" spans="1:13" x14ac:dyDescent="0.25">
      <c r="A1685" t="s">
        <v>239</v>
      </c>
      <c r="B1685" s="17" t="s">
        <v>116</v>
      </c>
      <c r="C1685">
        <v>25.09</v>
      </c>
      <c r="D1685">
        <v>0</v>
      </c>
      <c r="E1685">
        <v>0</v>
      </c>
      <c r="F1685">
        <v>0</v>
      </c>
      <c r="G1685">
        <v>0</v>
      </c>
      <c r="H1685">
        <v>25.09</v>
      </c>
      <c r="I1685">
        <v>5.0000000000000001E-3</v>
      </c>
      <c r="J1685">
        <v>0</v>
      </c>
      <c r="K1685">
        <v>0</v>
      </c>
      <c r="L1685">
        <v>25.094999999999999</v>
      </c>
      <c r="M1685">
        <v>5.0000000000000001E-3</v>
      </c>
    </row>
    <row r="1686" spans="1:13" x14ac:dyDescent="0.25">
      <c r="A1686" t="s">
        <v>239</v>
      </c>
      <c r="B1686" t="s">
        <v>113</v>
      </c>
      <c r="C1686">
        <v>43.734999999999999</v>
      </c>
      <c r="D1686">
        <v>0</v>
      </c>
      <c r="E1686">
        <v>0.2</v>
      </c>
      <c r="F1686">
        <v>0</v>
      </c>
      <c r="G1686">
        <v>0</v>
      </c>
      <c r="H1686">
        <v>43.935000000000002</v>
      </c>
      <c r="I1686">
        <v>2E-3</v>
      </c>
      <c r="J1686">
        <v>0</v>
      </c>
      <c r="K1686">
        <v>0</v>
      </c>
      <c r="L1686">
        <v>43.936999999999998</v>
      </c>
      <c r="M1686">
        <v>2E-3</v>
      </c>
    </row>
    <row r="1687" spans="1:13" x14ac:dyDescent="0.25">
      <c r="A1687" t="s">
        <v>239</v>
      </c>
      <c r="B1687" t="s">
        <v>102</v>
      </c>
      <c r="C1687">
        <v>0</v>
      </c>
      <c r="D1687">
        <v>0</v>
      </c>
      <c r="E1687">
        <v>0</v>
      </c>
      <c r="F1687">
        <v>0</v>
      </c>
      <c r="G1687">
        <v>0</v>
      </c>
      <c r="H1687">
        <v>0</v>
      </c>
      <c r="I1687">
        <v>64.045000000000002</v>
      </c>
      <c r="J1687">
        <v>0</v>
      </c>
      <c r="K1687">
        <v>0</v>
      </c>
      <c r="L1687">
        <v>64.045000000000002</v>
      </c>
      <c r="M1687">
        <v>64.045000000000002</v>
      </c>
    </row>
    <row r="1688" spans="1:13" x14ac:dyDescent="0.25">
      <c r="A1688" t="s">
        <v>239</v>
      </c>
      <c r="B1688" t="s">
        <v>101</v>
      </c>
      <c r="C1688">
        <v>0</v>
      </c>
      <c r="D1688">
        <v>0</v>
      </c>
      <c r="E1688">
        <v>50.5</v>
      </c>
      <c r="F1688">
        <v>0</v>
      </c>
      <c r="G1688">
        <v>0</v>
      </c>
      <c r="H1688">
        <v>50.5</v>
      </c>
      <c r="I1688">
        <v>34.081000000000003</v>
      </c>
      <c r="J1688">
        <v>0</v>
      </c>
      <c r="K1688">
        <v>0</v>
      </c>
      <c r="L1688">
        <v>84.581000000000003</v>
      </c>
      <c r="M1688">
        <v>34.081000000000003</v>
      </c>
    </row>
    <row r="1689" spans="1:13" x14ac:dyDescent="0.25">
      <c r="A1689" t="s">
        <v>239</v>
      </c>
      <c r="B1689" t="s">
        <v>95</v>
      </c>
      <c r="C1689">
        <v>131.20500000000001</v>
      </c>
      <c r="D1689">
        <v>0</v>
      </c>
      <c r="E1689">
        <v>5607.7000000000007</v>
      </c>
      <c r="F1689">
        <v>0</v>
      </c>
      <c r="G1689">
        <v>0</v>
      </c>
      <c r="H1689">
        <v>5738.9050000000007</v>
      </c>
      <c r="I1689">
        <v>874.41600000000005</v>
      </c>
      <c r="J1689">
        <v>0</v>
      </c>
      <c r="K1689">
        <v>0</v>
      </c>
      <c r="L1689">
        <v>6613.3209999999999</v>
      </c>
      <c r="M1689">
        <v>874.41600000000005</v>
      </c>
    </row>
    <row r="1690" spans="1:13" x14ac:dyDescent="0.25">
      <c r="A1690" t="s">
        <v>239</v>
      </c>
      <c r="B1690" t="s">
        <v>98</v>
      </c>
      <c r="C1690">
        <v>4.6040000000000001</v>
      </c>
      <c r="D1690">
        <v>0</v>
      </c>
      <c r="E1690">
        <v>977.9</v>
      </c>
      <c r="F1690">
        <v>0</v>
      </c>
      <c r="G1690">
        <v>0</v>
      </c>
      <c r="H1690">
        <v>982.50400000000002</v>
      </c>
      <c r="I1690">
        <v>5.5E-2</v>
      </c>
      <c r="J1690">
        <v>0</v>
      </c>
      <c r="K1690">
        <v>0</v>
      </c>
      <c r="L1690">
        <v>982.55899999999997</v>
      </c>
      <c r="M1690">
        <v>5.5E-2</v>
      </c>
    </row>
    <row r="1691" spans="1:13" x14ac:dyDescent="0.25">
      <c r="A1691" t="s">
        <v>239</v>
      </c>
      <c r="B1691" t="s">
        <v>112</v>
      </c>
      <c r="C1691">
        <v>17.033999999999999</v>
      </c>
      <c r="D1691">
        <v>0</v>
      </c>
      <c r="E1691">
        <v>0</v>
      </c>
      <c r="F1691">
        <v>0</v>
      </c>
      <c r="G1691">
        <v>0</v>
      </c>
      <c r="H1691">
        <v>17.033999999999999</v>
      </c>
      <c r="I1691">
        <v>0</v>
      </c>
      <c r="J1691">
        <v>0</v>
      </c>
      <c r="K1691">
        <v>0</v>
      </c>
      <c r="L1691">
        <v>17.033999999999999</v>
      </c>
      <c r="M1691">
        <v>0</v>
      </c>
    </row>
    <row r="1692" spans="1:13" x14ac:dyDescent="0.25">
      <c r="A1692" t="s">
        <v>239</v>
      </c>
      <c r="B1692" t="s">
        <v>155</v>
      </c>
      <c r="C1692">
        <v>0</v>
      </c>
      <c r="D1692">
        <v>0</v>
      </c>
      <c r="E1692">
        <v>0</v>
      </c>
      <c r="F1692">
        <v>0.2</v>
      </c>
      <c r="G1692">
        <v>0</v>
      </c>
      <c r="H1692">
        <v>0.2</v>
      </c>
      <c r="I1692">
        <v>0</v>
      </c>
      <c r="J1692">
        <v>0</v>
      </c>
      <c r="K1692">
        <v>0</v>
      </c>
      <c r="L1692">
        <v>0.2</v>
      </c>
      <c r="M1692">
        <v>0</v>
      </c>
    </row>
    <row r="1693" spans="1:13" x14ac:dyDescent="0.25">
      <c r="A1693" t="s">
        <v>239</v>
      </c>
      <c r="B1693" t="s">
        <v>100</v>
      </c>
      <c r="C1693">
        <v>0</v>
      </c>
      <c r="D1693">
        <v>0</v>
      </c>
      <c r="E1693">
        <v>400.9</v>
      </c>
      <c r="F1693">
        <v>0</v>
      </c>
      <c r="G1693">
        <v>0</v>
      </c>
      <c r="H1693">
        <v>400.9</v>
      </c>
      <c r="I1693">
        <v>17.577999999999999</v>
      </c>
      <c r="J1693">
        <v>0</v>
      </c>
      <c r="K1693">
        <v>0</v>
      </c>
      <c r="L1693">
        <v>418.47800000000001</v>
      </c>
      <c r="M1693">
        <v>17.577999999999999</v>
      </c>
    </row>
    <row r="1694" spans="1:13" x14ac:dyDescent="0.25">
      <c r="A1694" t="s">
        <v>239</v>
      </c>
      <c r="B1694" t="s">
        <v>114</v>
      </c>
      <c r="C1694">
        <v>0</v>
      </c>
      <c r="D1694">
        <v>0</v>
      </c>
      <c r="E1694">
        <v>2.1</v>
      </c>
      <c r="F1694">
        <v>0</v>
      </c>
      <c r="G1694">
        <v>0</v>
      </c>
      <c r="H1694">
        <v>2.1</v>
      </c>
      <c r="I1694">
        <v>0</v>
      </c>
      <c r="J1694">
        <v>0</v>
      </c>
      <c r="K1694">
        <v>0</v>
      </c>
      <c r="L1694">
        <v>2.1</v>
      </c>
      <c r="M1694">
        <v>0</v>
      </c>
    </row>
    <row r="1695" spans="1:13" x14ac:dyDescent="0.25">
      <c r="A1695" t="s">
        <v>239</v>
      </c>
      <c r="B1695" t="s">
        <v>107</v>
      </c>
      <c r="C1695">
        <v>516.07500000000005</v>
      </c>
      <c r="D1695">
        <v>0</v>
      </c>
      <c r="E1695">
        <v>10.3</v>
      </c>
      <c r="F1695">
        <v>0</v>
      </c>
      <c r="G1695">
        <v>0</v>
      </c>
      <c r="H1695">
        <v>526.375</v>
      </c>
      <c r="I1695">
        <v>0</v>
      </c>
      <c r="J1695">
        <v>0</v>
      </c>
      <c r="K1695">
        <v>0</v>
      </c>
      <c r="L1695">
        <v>526.375</v>
      </c>
      <c r="M1695">
        <v>0</v>
      </c>
    </row>
    <row r="1696" spans="1:13" x14ac:dyDescent="0.25">
      <c r="A1696" t="s">
        <v>242</v>
      </c>
      <c r="B1696" t="s">
        <v>123</v>
      </c>
      <c r="C1696">
        <v>51.935000000000002</v>
      </c>
      <c r="D1696">
        <v>0</v>
      </c>
      <c r="E1696">
        <v>0</v>
      </c>
      <c r="F1696">
        <v>0</v>
      </c>
      <c r="G1696">
        <v>0</v>
      </c>
      <c r="H1696">
        <v>51.935000000000002</v>
      </c>
      <c r="I1696">
        <v>2.6269999999999998</v>
      </c>
      <c r="J1696">
        <v>0</v>
      </c>
      <c r="K1696">
        <v>0</v>
      </c>
      <c r="L1696">
        <v>54.561999999999998</v>
      </c>
      <c r="M1696">
        <v>2.6269999999999998</v>
      </c>
    </row>
    <row r="1697" spans="1:13" x14ac:dyDescent="0.25">
      <c r="A1697" t="s">
        <v>242</v>
      </c>
      <c r="B1697" t="s">
        <v>126</v>
      </c>
      <c r="C1697">
        <v>0</v>
      </c>
      <c r="D1697">
        <v>18.600000000000001</v>
      </c>
      <c r="E1697">
        <v>0</v>
      </c>
      <c r="F1697">
        <v>0</v>
      </c>
      <c r="G1697">
        <v>0</v>
      </c>
      <c r="H1697">
        <v>18.600000000000001</v>
      </c>
      <c r="I1697">
        <v>0</v>
      </c>
      <c r="J1697">
        <v>0</v>
      </c>
      <c r="K1697">
        <v>0</v>
      </c>
      <c r="L1697">
        <v>18.600000000000001</v>
      </c>
      <c r="M1697">
        <v>0</v>
      </c>
    </row>
    <row r="1698" spans="1:13" x14ac:dyDescent="0.25">
      <c r="A1698" t="s">
        <v>242</v>
      </c>
      <c r="B1698" t="s">
        <v>125</v>
      </c>
      <c r="C1698">
        <v>0</v>
      </c>
      <c r="D1698">
        <v>0</v>
      </c>
      <c r="E1698">
        <v>1181.1000000000001</v>
      </c>
      <c r="F1698">
        <v>0</v>
      </c>
      <c r="G1698">
        <v>0</v>
      </c>
      <c r="H1698">
        <v>1181.1000000000001</v>
      </c>
      <c r="I1698">
        <v>157.14599999999999</v>
      </c>
      <c r="J1698">
        <v>0</v>
      </c>
      <c r="K1698">
        <v>0</v>
      </c>
      <c r="L1698">
        <v>1338.2460000000001</v>
      </c>
      <c r="M1698">
        <v>157.14599999999999</v>
      </c>
    </row>
    <row r="1699" spans="1:13" x14ac:dyDescent="0.25">
      <c r="A1699" t="s">
        <v>242</v>
      </c>
      <c r="B1699" t="s">
        <v>124</v>
      </c>
      <c r="C1699">
        <v>0</v>
      </c>
      <c r="D1699">
        <v>0</v>
      </c>
      <c r="E1699">
        <v>0</v>
      </c>
      <c r="F1699">
        <v>21.257999999999999</v>
      </c>
      <c r="G1699">
        <v>0</v>
      </c>
      <c r="H1699">
        <v>21.257999999999999</v>
      </c>
      <c r="I1699">
        <v>0</v>
      </c>
      <c r="J1699">
        <v>0</v>
      </c>
      <c r="K1699">
        <v>0</v>
      </c>
      <c r="L1699">
        <v>21.257999999999999</v>
      </c>
      <c r="M1699">
        <v>0</v>
      </c>
    </row>
    <row r="1700" spans="1:13" x14ac:dyDescent="0.25">
      <c r="A1700" t="s">
        <v>242</v>
      </c>
      <c r="B1700" t="s">
        <v>96</v>
      </c>
      <c r="C1700">
        <v>46.921999999999997</v>
      </c>
      <c r="D1700">
        <v>0</v>
      </c>
      <c r="E1700">
        <v>40.5</v>
      </c>
      <c r="F1700">
        <v>0</v>
      </c>
      <c r="G1700">
        <v>0</v>
      </c>
      <c r="H1700">
        <v>87.421999999999997</v>
      </c>
      <c r="I1700">
        <v>2.2829999999999999</v>
      </c>
      <c r="J1700">
        <v>0</v>
      </c>
      <c r="K1700">
        <v>0</v>
      </c>
      <c r="L1700">
        <v>89.704999999999998</v>
      </c>
      <c r="M1700">
        <v>2.2829999999999999</v>
      </c>
    </row>
    <row r="1701" spans="1:13" x14ac:dyDescent="0.25">
      <c r="A1701" t="s">
        <v>242</v>
      </c>
      <c r="B1701" t="s">
        <v>105</v>
      </c>
      <c r="C1701">
        <v>208.18600000000001</v>
      </c>
      <c r="D1701">
        <v>0</v>
      </c>
      <c r="E1701">
        <v>50.8</v>
      </c>
      <c r="F1701">
        <v>0</v>
      </c>
      <c r="G1701">
        <v>0</v>
      </c>
      <c r="H1701">
        <v>258.98599999999999</v>
      </c>
      <c r="I1701">
        <v>0.41199999999999998</v>
      </c>
      <c r="J1701">
        <v>0</v>
      </c>
      <c r="K1701">
        <v>0</v>
      </c>
      <c r="L1701">
        <v>259.39800000000002</v>
      </c>
      <c r="M1701">
        <v>0.41199999999999998</v>
      </c>
    </row>
    <row r="1702" spans="1:13" x14ac:dyDescent="0.25">
      <c r="A1702" t="s">
        <v>242</v>
      </c>
      <c r="B1702" t="s">
        <v>110</v>
      </c>
      <c r="C1702">
        <v>0</v>
      </c>
      <c r="D1702">
        <v>319.67899999999997</v>
      </c>
      <c r="E1702">
        <v>0</v>
      </c>
      <c r="F1702">
        <v>0</v>
      </c>
      <c r="G1702">
        <v>0</v>
      </c>
      <c r="H1702">
        <v>319.67899999999997</v>
      </c>
      <c r="I1702">
        <v>10.574999999999999</v>
      </c>
      <c r="J1702">
        <v>0</v>
      </c>
      <c r="K1702">
        <v>0</v>
      </c>
      <c r="L1702">
        <v>330.25400000000002</v>
      </c>
      <c r="M1702">
        <v>10.574999999999999</v>
      </c>
    </row>
    <row r="1703" spans="1:13" x14ac:dyDescent="0.25">
      <c r="A1703" t="s">
        <v>242</v>
      </c>
      <c r="B1703" t="s">
        <v>111</v>
      </c>
      <c r="C1703">
        <v>71.293999999999997</v>
      </c>
      <c r="D1703">
        <v>0</v>
      </c>
      <c r="E1703">
        <v>0</v>
      </c>
      <c r="F1703">
        <v>0</v>
      </c>
      <c r="G1703">
        <v>0</v>
      </c>
      <c r="H1703">
        <v>71.293999999999997</v>
      </c>
      <c r="I1703">
        <v>1.0999999999999999E-2</v>
      </c>
      <c r="J1703">
        <v>0</v>
      </c>
      <c r="K1703">
        <v>0</v>
      </c>
      <c r="L1703">
        <v>71.305000000000007</v>
      </c>
      <c r="M1703">
        <v>1.0999999999999999E-2</v>
      </c>
    </row>
    <row r="1704" spans="1:13" x14ac:dyDescent="0.25">
      <c r="A1704" t="s">
        <v>242</v>
      </c>
      <c r="B1704" t="s">
        <v>106</v>
      </c>
      <c r="C1704">
        <v>139.85400000000001</v>
      </c>
      <c r="D1704">
        <v>0</v>
      </c>
      <c r="E1704">
        <v>28.4</v>
      </c>
      <c r="F1704">
        <v>0</v>
      </c>
      <c r="G1704">
        <v>0</v>
      </c>
      <c r="H1704">
        <v>168.25400000000002</v>
      </c>
      <c r="I1704">
        <v>0.55700000000000005</v>
      </c>
      <c r="J1704">
        <v>0</v>
      </c>
      <c r="K1704">
        <v>0</v>
      </c>
      <c r="L1704">
        <v>168.81100000000001</v>
      </c>
      <c r="M1704">
        <v>0.55700000000000005</v>
      </c>
    </row>
    <row r="1705" spans="1:13" x14ac:dyDescent="0.25">
      <c r="A1705" t="s">
        <v>242</v>
      </c>
      <c r="B1705" t="s">
        <v>99</v>
      </c>
      <c r="C1705">
        <v>1.708</v>
      </c>
      <c r="D1705">
        <v>0.114</v>
      </c>
      <c r="E1705">
        <v>111.6</v>
      </c>
      <c r="F1705">
        <v>0</v>
      </c>
      <c r="G1705">
        <v>0</v>
      </c>
      <c r="H1705">
        <v>113.422</v>
      </c>
      <c r="I1705">
        <v>13.994</v>
      </c>
      <c r="J1705">
        <v>0</v>
      </c>
      <c r="K1705">
        <v>0</v>
      </c>
      <c r="L1705">
        <v>127.416</v>
      </c>
      <c r="M1705">
        <v>13.994</v>
      </c>
    </row>
    <row r="1706" spans="1:13" x14ac:dyDescent="0.25">
      <c r="A1706" t="s">
        <v>242</v>
      </c>
      <c r="B1706" t="s">
        <v>108</v>
      </c>
      <c r="C1706">
        <v>0</v>
      </c>
      <c r="D1706">
        <v>0</v>
      </c>
      <c r="E1706">
        <v>0</v>
      </c>
      <c r="F1706">
        <v>0</v>
      </c>
      <c r="G1706">
        <v>0</v>
      </c>
      <c r="H1706">
        <v>0</v>
      </c>
      <c r="I1706">
        <v>0</v>
      </c>
      <c r="J1706">
        <v>0</v>
      </c>
      <c r="K1706">
        <v>0</v>
      </c>
      <c r="L1706">
        <v>0</v>
      </c>
      <c r="M1706">
        <v>0</v>
      </c>
    </row>
    <row r="1707" spans="1:13" x14ac:dyDescent="0.25">
      <c r="A1707" t="s">
        <v>242</v>
      </c>
      <c r="B1707" t="s">
        <v>234</v>
      </c>
      <c r="C1707">
        <v>0</v>
      </c>
      <c r="D1707">
        <v>0</v>
      </c>
      <c r="E1707">
        <v>0</v>
      </c>
      <c r="F1707">
        <v>0</v>
      </c>
      <c r="G1707">
        <v>0</v>
      </c>
      <c r="H1707">
        <v>0</v>
      </c>
      <c r="I1707">
        <v>0</v>
      </c>
      <c r="J1707">
        <v>0</v>
      </c>
      <c r="K1707">
        <v>0</v>
      </c>
      <c r="L1707">
        <v>0</v>
      </c>
      <c r="M1707">
        <v>0</v>
      </c>
    </row>
    <row r="1708" spans="1:13" x14ac:dyDescent="0.25">
      <c r="A1708" t="s">
        <v>242</v>
      </c>
      <c r="B1708" t="s">
        <v>115</v>
      </c>
      <c r="C1708">
        <v>71.293999999999997</v>
      </c>
      <c r="D1708">
        <v>0</v>
      </c>
      <c r="E1708">
        <v>0</v>
      </c>
      <c r="F1708">
        <v>0</v>
      </c>
      <c r="G1708">
        <v>0</v>
      </c>
      <c r="H1708">
        <v>71.293999999999997</v>
      </c>
      <c r="I1708">
        <v>0</v>
      </c>
      <c r="J1708">
        <v>0</v>
      </c>
      <c r="K1708">
        <v>0</v>
      </c>
      <c r="L1708">
        <v>71.293999999999997</v>
      </c>
      <c r="M1708">
        <v>0</v>
      </c>
    </row>
    <row r="1709" spans="1:13" x14ac:dyDescent="0.25">
      <c r="A1709" t="s">
        <v>242</v>
      </c>
      <c r="B1709" t="s">
        <v>117</v>
      </c>
      <c r="C1709">
        <v>25.396999999999998</v>
      </c>
      <c r="D1709">
        <v>0</v>
      </c>
      <c r="E1709">
        <v>0</v>
      </c>
      <c r="F1709">
        <v>0</v>
      </c>
      <c r="G1709">
        <v>0</v>
      </c>
      <c r="H1709">
        <v>25.396999999999998</v>
      </c>
      <c r="I1709">
        <v>1.3740000000000001</v>
      </c>
      <c r="J1709">
        <v>0</v>
      </c>
      <c r="K1709">
        <v>0</v>
      </c>
      <c r="L1709">
        <v>26.771000000000001</v>
      </c>
      <c r="M1709">
        <v>1.3740000000000001</v>
      </c>
    </row>
    <row r="1710" spans="1:13" x14ac:dyDescent="0.25">
      <c r="A1710" t="s">
        <v>242</v>
      </c>
      <c r="B1710" t="s">
        <v>103</v>
      </c>
      <c r="C1710">
        <v>0</v>
      </c>
      <c r="D1710">
        <v>0</v>
      </c>
      <c r="E1710">
        <v>0</v>
      </c>
      <c r="F1710">
        <v>0</v>
      </c>
      <c r="G1710">
        <v>0</v>
      </c>
      <c r="H1710">
        <v>0</v>
      </c>
      <c r="I1710">
        <v>0</v>
      </c>
      <c r="J1710">
        <v>0</v>
      </c>
      <c r="K1710">
        <v>0</v>
      </c>
      <c r="L1710">
        <v>0</v>
      </c>
      <c r="M1710">
        <v>0</v>
      </c>
    </row>
    <row r="1711" spans="1:13" x14ac:dyDescent="0.25">
      <c r="A1711" t="s">
        <v>242</v>
      </c>
      <c r="B1711" t="s">
        <v>328</v>
      </c>
      <c r="C1711">
        <v>0</v>
      </c>
      <c r="D1711">
        <v>0</v>
      </c>
      <c r="E1711">
        <v>0</v>
      </c>
      <c r="F1711">
        <v>0</v>
      </c>
      <c r="G1711">
        <v>0</v>
      </c>
      <c r="H1711">
        <v>0</v>
      </c>
      <c r="I1711">
        <v>0</v>
      </c>
      <c r="J1711">
        <v>0</v>
      </c>
      <c r="K1711">
        <v>0</v>
      </c>
      <c r="L1711">
        <v>0</v>
      </c>
      <c r="M1711">
        <v>0</v>
      </c>
    </row>
    <row r="1712" spans="1:13" x14ac:dyDescent="0.25">
      <c r="A1712" t="s">
        <v>242</v>
      </c>
      <c r="B1712" t="s">
        <v>104</v>
      </c>
      <c r="C1712">
        <v>0</v>
      </c>
      <c r="D1712">
        <v>0</v>
      </c>
      <c r="E1712">
        <v>14.1</v>
      </c>
      <c r="F1712">
        <v>0</v>
      </c>
      <c r="G1712">
        <v>0</v>
      </c>
      <c r="H1712">
        <v>14.1</v>
      </c>
      <c r="I1712">
        <v>0</v>
      </c>
      <c r="J1712">
        <v>0</v>
      </c>
      <c r="K1712">
        <v>0</v>
      </c>
      <c r="L1712">
        <v>14.1</v>
      </c>
      <c r="M1712">
        <v>0</v>
      </c>
    </row>
    <row r="1713" spans="1:13" x14ac:dyDescent="0.25">
      <c r="A1713" t="s">
        <v>242</v>
      </c>
      <c r="B1713" t="s">
        <v>558</v>
      </c>
      <c r="C1713">
        <v>0</v>
      </c>
      <c r="D1713">
        <v>0</v>
      </c>
      <c r="E1713">
        <v>0</v>
      </c>
      <c r="F1713">
        <v>0</v>
      </c>
      <c r="G1713">
        <v>0</v>
      </c>
      <c r="H1713">
        <v>0</v>
      </c>
      <c r="I1713">
        <v>0</v>
      </c>
      <c r="J1713">
        <v>0</v>
      </c>
      <c r="K1713">
        <v>0</v>
      </c>
      <c r="L1713">
        <v>0</v>
      </c>
      <c r="M1713">
        <v>0</v>
      </c>
    </row>
    <row r="1714" spans="1:13" x14ac:dyDescent="0.25">
      <c r="A1714" t="s">
        <v>242</v>
      </c>
      <c r="B1714" t="s">
        <v>97</v>
      </c>
      <c r="C1714">
        <v>0</v>
      </c>
      <c r="D1714">
        <v>0</v>
      </c>
      <c r="E1714">
        <v>20.3</v>
      </c>
      <c r="F1714">
        <v>0</v>
      </c>
      <c r="G1714">
        <v>0</v>
      </c>
      <c r="H1714">
        <v>20.3</v>
      </c>
      <c r="I1714">
        <v>9.1349999999999998</v>
      </c>
      <c r="J1714">
        <v>0</v>
      </c>
      <c r="K1714">
        <v>0</v>
      </c>
      <c r="L1714">
        <v>29.434999999999999</v>
      </c>
      <c r="M1714">
        <v>9.1349999999999998</v>
      </c>
    </row>
    <row r="1715" spans="1:13" x14ac:dyDescent="0.25">
      <c r="A1715" t="s">
        <v>242</v>
      </c>
      <c r="B1715" t="s">
        <v>109</v>
      </c>
      <c r="C1715">
        <v>180.05600000000001</v>
      </c>
      <c r="D1715">
        <v>1647.7070000000001</v>
      </c>
      <c r="E1715">
        <v>43</v>
      </c>
      <c r="F1715">
        <v>0</v>
      </c>
      <c r="G1715">
        <v>0</v>
      </c>
      <c r="H1715">
        <v>1870.7630000000001</v>
      </c>
      <c r="I1715">
        <v>164.886</v>
      </c>
      <c r="J1715">
        <v>0</v>
      </c>
      <c r="K1715">
        <v>0</v>
      </c>
      <c r="L1715">
        <v>2035.6489999999999</v>
      </c>
      <c r="M1715">
        <v>164.886</v>
      </c>
    </row>
    <row r="1716" spans="1:13" x14ac:dyDescent="0.25">
      <c r="A1716" t="s">
        <v>242</v>
      </c>
      <c r="B1716" t="s">
        <v>118</v>
      </c>
      <c r="C1716">
        <v>49.031999999999996</v>
      </c>
      <c r="D1716">
        <v>0</v>
      </c>
      <c r="E1716">
        <v>0</v>
      </c>
      <c r="F1716">
        <v>0</v>
      </c>
      <c r="G1716">
        <v>0</v>
      </c>
      <c r="H1716">
        <v>49.031999999999996</v>
      </c>
      <c r="I1716">
        <v>0</v>
      </c>
      <c r="J1716">
        <v>0</v>
      </c>
      <c r="K1716">
        <v>0</v>
      </c>
      <c r="L1716">
        <v>49.031999999999996</v>
      </c>
      <c r="M1716">
        <v>0</v>
      </c>
    </row>
    <row r="1717" spans="1:13" x14ac:dyDescent="0.25">
      <c r="A1717" t="s">
        <v>242</v>
      </c>
      <c r="B1717" s="17" t="s">
        <v>121</v>
      </c>
      <c r="C1717">
        <v>0</v>
      </c>
      <c r="D1717">
        <v>8.4</v>
      </c>
      <c r="E1717">
        <v>0</v>
      </c>
      <c r="F1717">
        <v>0</v>
      </c>
      <c r="G1717">
        <v>0</v>
      </c>
      <c r="H1717">
        <v>8.4</v>
      </c>
      <c r="I1717">
        <v>0</v>
      </c>
      <c r="J1717">
        <v>0</v>
      </c>
      <c r="K1717">
        <v>0</v>
      </c>
      <c r="L1717">
        <v>8.4</v>
      </c>
      <c r="M1717">
        <v>0</v>
      </c>
    </row>
    <row r="1718" spans="1:13" x14ac:dyDescent="0.25">
      <c r="A1718" t="s">
        <v>242</v>
      </c>
      <c r="B1718" s="17" t="s">
        <v>120</v>
      </c>
      <c r="C1718">
        <v>0</v>
      </c>
      <c r="D1718">
        <v>0</v>
      </c>
      <c r="E1718">
        <v>302.3</v>
      </c>
      <c r="F1718">
        <v>0</v>
      </c>
      <c r="G1718">
        <v>0</v>
      </c>
      <c r="H1718">
        <v>302.3</v>
      </c>
      <c r="I1718">
        <v>48.332000000000001</v>
      </c>
      <c r="J1718">
        <v>0</v>
      </c>
      <c r="K1718">
        <v>0</v>
      </c>
      <c r="L1718">
        <v>350.63200000000001</v>
      </c>
      <c r="M1718">
        <v>48.332000000000001</v>
      </c>
    </row>
    <row r="1719" spans="1:13" x14ac:dyDescent="0.25">
      <c r="A1719" t="s">
        <v>242</v>
      </c>
      <c r="B1719" s="17" t="s">
        <v>119</v>
      </c>
      <c r="C1719">
        <v>0</v>
      </c>
      <c r="D1719">
        <v>0</v>
      </c>
      <c r="E1719">
        <v>0</v>
      </c>
      <c r="F1719">
        <v>4.1230000000000002</v>
      </c>
      <c r="G1719">
        <v>0</v>
      </c>
      <c r="H1719">
        <v>4.1230000000000002</v>
      </c>
      <c r="I1719">
        <v>0</v>
      </c>
      <c r="J1719">
        <v>0</v>
      </c>
      <c r="K1719">
        <v>0</v>
      </c>
      <c r="L1719">
        <v>4.1230000000000002</v>
      </c>
      <c r="M1719">
        <v>0</v>
      </c>
    </row>
    <row r="1720" spans="1:13" x14ac:dyDescent="0.25">
      <c r="A1720" t="s">
        <v>242</v>
      </c>
      <c r="B1720" s="17" t="s">
        <v>116</v>
      </c>
      <c r="C1720">
        <v>6.492</v>
      </c>
      <c r="D1720">
        <v>0</v>
      </c>
      <c r="E1720">
        <v>0</v>
      </c>
      <c r="F1720">
        <v>0</v>
      </c>
      <c r="G1720">
        <v>0</v>
      </c>
      <c r="H1720">
        <v>6.492</v>
      </c>
      <c r="I1720">
        <v>0</v>
      </c>
      <c r="J1720">
        <v>0</v>
      </c>
      <c r="K1720">
        <v>0</v>
      </c>
      <c r="L1720">
        <v>6.492</v>
      </c>
      <c r="M1720">
        <v>0</v>
      </c>
    </row>
    <row r="1721" spans="1:13" x14ac:dyDescent="0.25">
      <c r="A1721" t="s">
        <v>242</v>
      </c>
      <c r="B1721" t="s">
        <v>113</v>
      </c>
      <c r="C1721">
        <v>1.367</v>
      </c>
      <c r="D1721">
        <v>0</v>
      </c>
      <c r="E1721">
        <v>0.2</v>
      </c>
      <c r="F1721">
        <v>0</v>
      </c>
      <c r="G1721">
        <v>0</v>
      </c>
      <c r="H1721">
        <v>1.5669999999999999</v>
      </c>
      <c r="I1721">
        <v>0</v>
      </c>
      <c r="J1721">
        <v>0</v>
      </c>
      <c r="K1721">
        <v>0</v>
      </c>
      <c r="L1721">
        <v>1.5669999999999999</v>
      </c>
      <c r="M1721">
        <v>0</v>
      </c>
    </row>
    <row r="1722" spans="1:13" x14ac:dyDescent="0.25">
      <c r="A1722" t="s">
        <v>242</v>
      </c>
      <c r="B1722" t="s">
        <v>102</v>
      </c>
      <c r="C1722">
        <v>0</v>
      </c>
      <c r="D1722">
        <v>0</v>
      </c>
      <c r="E1722">
        <v>0</v>
      </c>
      <c r="F1722">
        <v>0</v>
      </c>
      <c r="G1722">
        <v>0</v>
      </c>
      <c r="H1722">
        <v>0</v>
      </c>
      <c r="I1722">
        <v>121.84699999999999</v>
      </c>
      <c r="J1722">
        <v>0</v>
      </c>
      <c r="K1722">
        <v>0</v>
      </c>
      <c r="L1722">
        <v>121.84699999999999</v>
      </c>
      <c r="M1722">
        <v>121.84699999999999</v>
      </c>
    </row>
    <row r="1723" spans="1:13" x14ac:dyDescent="0.25">
      <c r="A1723" t="s">
        <v>242</v>
      </c>
      <c r="B1723" t="s">
        <v>101</v>
      </c>
      <c r="C1723">
        <v>0</v>
      </c>
      <c r="D1723">
        <v>0</v>
      </c>
      <c r="E1723">
        <v>587.70000000000005</v>
      </c>
      <c r="F1723">
        <v>0</v>
      </c>
      <c r="G1723">
        <v>0</v>
      </c>
      <c r="H1723">
        <v>587.70000000000005</v>
      </c>
      <c r="I1723">
        <v>133.25800000000001</v>
      </c>
      <c r="J1723">
        <v>0</v>
      </c>
      <c r="K1723">
        <v>0</v>
      </c>
      <c r="L1723">
        <v>720.95799999999997</v>
      </c>
      <c r="M1723">
        <v>133.25800000000001</v>
      </c>
    </row>
    <row r="1724" spans="1:13" x14ac:dyDescent="0.25">
      <c r="A1724" t="s">
        <v>242</v>
      </c>
      <c r="B1724" t="s">
        <v>95</v>
      </c>
      <c r="C1724">
        <v>15.375</v>
      </c>
      <c r="D1724">
        <v>0</v>
      </c>
      <c r="E1724">
        <v>5200.6000000000004</v>
      </c>
      <c r="F1724">
        <v>0</v>
      </c>
      <c r="G1724">
        <v>0</v>
      </c>
      <c r="H1724">
        <v>5215.9750000000004</v>
      </c>
      <c r="I1724">
        <v>518.86500000000001</v>
      </c>
      <c r="J1724">
        <v>0</v>
      </c>
      <c r="K1724">
        <v>0</v>
      </c>
      <c r="L1724">
        <v>5734.84</v>
      </c>
      <c r="M1724">
        <v>518.86500000000001</v>
      </c>
    </row>
    <row r="1725" spans="1:13" x14ac:dyDescent="0.25">
      <c r="A1725" t="s">
        <v>242</v>
      </c>
      <c r="B1725" t="s">
        <v>98</v>
      </c>
      <c r="C1725">
        <v>0</v>
      </c>
      <c r="D1725">
        <v>0</v>
      </c>
      <c r="E1725">
        <v>402.5</v>
      </c>
      <c r="F1725">
        <v>0</v>
      </c>
      <c r="G1725">
        <v>0</v>
      </c>
      <c r="H1725">
        <v>402.5</v>
      </c>
      <c r="I1725">
        <v>0</v>
      </c>
      <c r="J1725">
        <v>0</v>
      </c>
      <c r="K1725">
        <v>0</v>
      </c>
      <c r="L1725">
        <v>402.5</v>
      </c>
      <c r="M1725">
        <v>0</v>
      </c>
    </row>
    <row r="1726" spans="1:13" x14ac:dyDescent="0.25">
      <c r="A1726" t="s">
        <v>242</v>
      </c>
      <c r="B1726" t="s">
        <v>112</v>
      </c>
      <c r="C1726">
        <v>0</v>
      </c>
      <c r="D1726">
        <v>0</v>
      </c>
      <c r="E1726">
        <v>0.8</v>
      </c>
      <c r="F1726">
        <v>0</v>
      </c>
      <c r="G1726">
        <v>0</v>
      </c>
      <c r="H1726">
        <v>0.8</v>
      </c>
      <c r="I1726">
        <v>0</v>
      </c>
      <c r="J1726">
        <v>0</v>
      </c>
      <c r="K1726">
        <v>0</v>
      </c>
      <c r="L1726">
        <v>0.8</v>
      </c>
      <c r="M1726">
        <v>0</v>
      </c>
    </row>
    <row r="1727" spans="1:13" x14ac:dyDescent="0.25">
      <c r="A1727" t="s">
        <v>242</v>
      </c>
      <c r="B1727" t="s">
        <v>807</v>
      </c>
      <c r="C1727">
        <v>0</v>
      </c>
      <c r="D1727">
        <v>0</v>
      </c>
      <c r="E1727">
        <v>0</v>
      </c>
      <c r="F1727">
        <v>0</v>
      </c>
      <c r="G1727">
        <v>0</v>
      </c>
      <c r="H1727">
        <v>0</v>
      </c>
      <c r="I1727">
        <v>0</v>
      </c>
      <c r="J1727">
        <v>0</v>
      </c>
      <c r="K1727">
        <v>0</v>
      </c>
      <c r="L1727">
        <v>0</v>
      </c>
      <c r="M1727">
        <v>0</v>
      </c>
    </row>
    <row r="1728" spans="1:13" x14ac:dyDescent="0.25">
      <c r="A1728" t="s">
        <v>242</v>
      </c>
      <c r="B1728" t="s">
        <v>100</v>
      </c>
      <c r="C1728">
        <v>0</v>
      </c>
      <c r="D1728">
        <v>0</v>
      </c>
      <c r="E1728">
        <v>2106.5</v>
      </c>
      <c r="F1728">
        <v>0</v>
      </c>
      <c r="G1728">
        <v>0</v>
      </c>
      <c r="H1728">
        <v>2106.5</v>
      </c>
      <c r="I1728">
        <v>234.29900000000001</v>
      </c>
      <c r="J1728">
        <v>0</v>
      </c>
      <c r="K1728">
        <v>0</v>
      </c>
      <c r="L1728">
        <v>2340.799</v>
      </c>
      <c r="M1728">
        <v>234.29900000000001</v>
      </c>
    </row>
    <row r="1729" spans="1:13" x14ac:dyDescent="0.25">
      <c r="A1729" t="s">
        <v>242</v>
      </c>
      <c r="B1729" t="s">
        <v>114</v>
      </c>
      <c r="C1729">
        <v>33.369</v>
      </c>
      <c r="D1729">
        <v>0</v>
      </c>
      <c r="E1729">
        <v>0</v>
      </c>
      <c r="F1729">
        <v>36.444000000000003</v>
      </c>
      <c r="G1729">
        <v>0</v>
      </c>
      <c r="H1729">
        <v>69.813000000000002</v>
      </c>
      <c r="I1729">
        <v>0</v>
      </c>
      <c r="J1729">
        <v>0</v>
      </c>
      <c r="K1729">
        <v>0</v>
      </c>
      <c r="L1729">
        <v>69.813000000000002</v>
      </c>
      <c r="M1729">
        <v>0</v>
      </c>
    </row>
    <row r="1730" spans="1:13" x14ac:dyDescent="0.25">
      <c r="A1730" t="s">
        <v>242</v>
      </c>
      <c r="B1730" t="s">
        <v>107</v>
      </c>
      <c r="C1730">
        <v>266.041</v>
      </c>
      <c r="D1730">
        <v>0</v>
      </c>
      <c r="E1730">
        <v>0</v>
      </c>
      <c r="F1730">
        <v>0</v>
      </c>
      <c r="G1730">
        <v>0</v>
      </c>
      <c r="H1730">
        <v>266.041</v>
      </c>
      <c r="I1730">
        <v>0</v>
      </c>
      <c r="J1730">
        <v>0</v>
      </c>
      <c r="K1730">
        <v>0</v>
      </c>
      <c r="L1730">
        <v>266.041</v>
      </c>
      <c r="M1730">
        <v>0</v>
      </c>
    </row>
    <row r="1731" spans="1:13" x14ac:dyDescent="0.25">
      <c r="A1731" t="s">
        <v>244</v>
      </c>
      <c r="B1731" t="s">
        <v>123</v>
      </c>
      <c r="C1731">
        <v>0</v>
      </c>
      <c r="D1731">
        <v>0</v>
      </c>
      <c r="E1731">
        <v>0</v>
      </c>
      <c r="F1731">
        <v>0</v>
      </c>
      <c r="G1731">
        <v>0</v>
      </c>
      <c r="H1731">
        <v>0</v>
      </c>
      <c r="I1731">
        <v>0</v>
      </c>
      <c r="J1731">
        <v>0</v>
      </c>
      <c r="K1731">
        <v>0</v>
      </c>
      <c r="L1731">
        <v>0</v>
      </c>
      <c r="M1731">
        <v>0</v>
      </c>
    </row>
    <row r="1732" spans="1:13" x14ac:dyDescent="0.25">
      <c r="A1732" t="s">
        <v>244</v>
      </c>
      <c r="B1732" t="s">
        <v>126</v>
      </c>
      <c r="C1732">
        <v>0</v>
      </c>
      <c r="D1732">
        <v>0</v>
      </c>
      <c r="E1732">
        <v>0</v>
      </c>
      <c r="F1732">
        <v>0</v>
      </c>
      <c r="G1732">
        <v>0</v>
      </c>
      <c r="H1732">
        <v>0</v>
      </c>
      <c r="I1732">
        <v>0</v>
      </c>
      <c r="J1732">
        <v>0</v>
      </c>
      <c r="K1732">
        <v>0</v>
      </c>
      <c r="L1732">
        <v>0</v>
      </c>
      <c r="M1732">
        <v>0</v>
      </c>
    </row>
    <row r="1733" spans="1:13" x14ac:dyDescent="0.25">
      <c r="A1733" t="s">
        <v>244</v>
      </c>
      <c r="B1733" t="s">
        <v>125</v>
      </c>
      <c r="C1733">
        <v>0</v>
      </c>
      <c r="D1733">
        <v>0</v>
      </c>
      <c r="E1733">
        <v>0</v>
      </c>
      <c r="F1733">
        <v>0</v>
      </c>
      <c r="G1733">
        <v>0</v>
      </c>
      <c r="H1733">
        <v>0</v>
      </c>
      <c r="I1733">
        <v>0</v>
      </c>
      <c r="J1733">
        <v>0</v>
      </c>
      <c r="K1733">
        <v>0</v>
      </c>
      <c r="L1733">
        <v>0</v>
      </c>
      <c r="M1733">
        <v>0</v>
      </c>
    </row>
    <row r="1734" spans="1:13" x14ac:dyDescent="0.25">
      <c r="A1734" t="s">
        <v>244</v>
      </c>
      <c r="B1734" t="s">
        <v>124</v>
      </c>
      <c r="C1734">
        <v>0</v>
      </c>
      <c r="D1734">
        <v>0</v>
      </c>
      <c r="E1734">
        <v>0</v>
      </c>
      <c r="F1734">
        <v>0</v>
      </c>
      <c r="G1734">
        <v>0</v>
      </c>
      <c r="H1734">
        <v>0</v>
      </c>
      <c r="I1734">
        <v>0</v>
      </c>
      <c r="J1734">
        <v>0</v>
      </c>
      <c r="K1734">
        <v>0</v>
      </c>
      <c r="L1734">
        <v>0</v>
      </c>
      <c r="M1734">
        <v>0</v>
      </c>
    </row>
    <row r="1735" spans="1:13" x14ac:dyDescent="0.25">
      <c r="A1735" t="s">
        <v>244</v>
      </c>
      <c r="B1735" t="s">
        <v>96</v>
      </c>
      <c r="C1735">
        <v>0</v>
      </c>
      <c r="D1735">
        <v>0</v>
      </c>
      <c r="E1735">
        <v>0</v>
      </c>
      <c r="F1735">
        <v>0</v>
      </c>
      <c r="G1735">
        <v>0</v>
      </c>
      <c r="H1735">
        <v>0</v>
      </c>
      <c r="I1735">
        <v>0</v>
      </c>
      <c r="J1735">
        <v>0</v>
      </c>
      <c r="K1735">
        <v>0</v>
      </c>
      <c r="L1735">
        <v>0</v>
      </c>
      <c r="M1735">
        <v>0</v>
      </c>
    </row>
    <row r="1736" spans="1:13" x14ac:dyDescent="0.25">
      <c r="A1736" t="s">
        <v>244</v>
      </c>
      <c r="B1736" t="s">
        <v>105</v>
      </c>
      <c r="C1736">
        <v>0</v>
      </c>
      <c r="D1736">
        <v>0</v>
      </c>
      <c r="E1736">
        <v>0</v>
      </c>
      <c r="F1736">
        <v>0</v>
      </c>
      <c r="G1736">
        <v>0</v>
      </c>
      <c r="H1736">
        <v>0</v>
      </c>
      <c r="I1736">
        <v>0</v>
      </c>
      <c r="J1736">
        <v>0</v>
      </c>
      <c r="K1736">
        <v>0</v>
      </c>
      <c r="L1736">
        <v>0</v>
      </c>
      <c r="M1736">
        <v>0</v>
      </c>
    </row>
    <row r="1737" spans="1:13" x14ac:dyDescent="0.25">
      <c r="A1737" t="s">
        <v>244</v>
      </c>
      <c r="B1737" t="s">
        <v>110</v>
      </c>
      <c r="C1737">
        <v>0</v>
      </c>
      <c r="D1737">
        <v>0</v>
      </c>
      <c r="E1737">
        <v>0</v>
      </c>
      <c r="F1737">
        <v>0</v>
      </c>
      <c r="G1737">
        <v>0</v>
      </c>
      <c r="H1737">
        <v>0</v>
      </c>
      <c r="I1737">
        <v>0</v>
      </c>
      <c r="J1737">
        <v>0</v>
      </c>
      <c r="K1737">
        <v>0</v>
      </c>
      <c r="L1737">
        <v>0</v>
      </c>
      <c r="M1737">
        <v>0</v>
      </c>
    </row>
    <row r="1738" spans="1:13" x14ac:dyDescent="0.25">
      <c r="A1738" t="s">
        <v>244</v>
      </c>
      <c r="B1738" t="s">
        <v>111</v>
      </c>
      <c r="C1738">
        <v>0</v>
      </c>
      <c r="D1738">
        <v>0</v>
      </c>
      <c r="E1738">
        <v>0</v>
      </c>
      <c r="F1738">
        <v>0</v>
      </c>
      <c r="G1738">
        <v>0</v>
      </c>
      <c r="H1738">
        <v>0</v>
      </c>
      <c r="I1738">
        <v>0</v>
      </c>
      <c r="J1738">
        <v>0</v>
      </c>
      <c r="K1738">
        <v>0</v>
      </c>
      <c r="L1738">
        <v>0</v>
      </c>
      <c r="M1738">
        <v>0</v>
      </c>
    </row>
    <row r="1739" spans="1:13" x14ac:dyDescent="0.25">
      <c r="A1739" t="s">
        <v>244</v>
      </c>
      <c r="B1739" t="s">
        <v>106</v>
      </c>
      <c r="C1739">
        <v>0</v>
      </c>
      <c r="D1739">
        <v>0</v>
      </c>
      <c r="E1739">
        <v>0</v>
      </c>
      <c r="F1739">
        <v>0</v>
      </c>
      <c r="G1739">
        <v>0</v>
      </c>
      <c r="H1739">
        <v>0</v>
      </c>
      <c r="I1739">
        <v>0</v>
      </c>
      <c r="J1739">
        <v>0</v>
      </c>
      <c r="K1739">
        <v>0</v>
      </c>
      <c r="L1739">
        <v>0</v>
      </c>
      <c r="M1739">
        <v>0</v>
      </c>
    </row>
    <row r="1740" spans="1:13" x14ac:dyDescent="0.25">
      <c r="A1740" t="s">
        <v>244</v>
      </c>
      <c r="B1740" t="s">
        <v>99</v>
      </c>
      <c r="C1740">
        <v>0</v>
      </c>
      <c r="D1740">
        <v>0</v>
      </c>
      <c r="E1740">
        <v>0</v>
      </c>
      <c r="F1740">
        <v>0</v>
      </c>
      <c r="G1740">
        <v>0</v>
      </c>
      <c r="H1740">
        <v>0</v>
      </c>
      <c r="I1740">
        <v>0</v>
      </c>
      <c r="J1740">
        <v>0</v>
      </c>
      <c r="K1740">
        <v>0</v>
      </c>
      <c r="L1740">
        <v>0</v>
      </c>
      <c r="M1740">
        <v>0</v>
      </c>
    </row>
    <row r="1741" spans="1:13" x14ac:dyDescent="0.25">
      <c r="A1741" t="s">
        <v>244</v>
      </c>
      <c r="B1741" t="s">
        <v>108</v>
      </c>
      <c r="C1741">
        <v>0</v>
      </c>
      <c r="D1741">
        <v>0</v>
      </c>
      <c r="E1741">
        <v>0</v>
      </c>
      <c r="F1741">
        <v>0</v>
      </c>
      <c r="G1741">
        <v>0</v>
      </c>
      <c r="H1741">
        <v>0</v>
      </c>
      <c r="I1741">
        <v>0</v>
      </c>
      <c r="J1741">
        <v>0</v>
      </c>
      <c r="K1741">
        <v>0</v>
      </c>
      <c r="L1741">
        <v>0</v>
      </c>
      <c r="M1741">
        <v>0</v>
      </c>
    </row>
    <row r="1742" spans="1:13" x14ac:dyDescent="0.25">
      <c r="A1742" t="s">
        <v>244</v>
      </c>
      <c r="B1742" t="s">
        <v>234</v>
      </c>
      <c r="C1742">
        <v>0</v>
      </c>
      <c r="D1742">
        <v>0</v>
      </c>
      <c r="E1742">
        <v>0</v>
      </c>
      <c r="F1742">
        <v>0</v>
      </c>
      <c r="G1742">
        <v>0</v>
      </c>
      <c r="H1742">
        <v>0</v>
      </c>
      <c r="I1742">
        <v>0</v>
      </c>
      <c r="J1742">
        <v>0</v>
      </c>
      <c r="K1742">
        <v>0</v>
      </c>
      <c r="L1742">
        <v>0</v>
      </c>
      <c r="M1742">
        <v>0</v>
      </c>
    </row>
    <row r="1743" spans="1:13" x14ac:dyDescent="0.25">
      <c r="A1743" t="s">
        <v>244</v>
      </c>
      <c r="B1743" t="s">
        <v>115</v>
      </c>
      <c r="C1743">
        <v>0</v>
      </c>
      <c r="D1743">
        <v>0</v>
      </c>
      <c r="E1743">
        <v>0</v>
      </c>
      <c r="F1743">
        <v>0</v>
      </c>
      <c r="G1743">
        <v>0</v>
      </c>
      <c r="H1743">
        <v>0</v>
      </c>
      <c r="I1743">
        <v>0</v>
      </c>
      <c r="J1743">
        <v>0</v>
      </c>
      <c r="K1743">
        <v>0</v>
      </c>
      <c r="L1743">
        <v>0</v>
      </c>
      <c r="M1743">
        <v>0</v>
      </c>
    </row>
    <row r="1744" spans="1:13" x14ac:dyDescent="0.25">
      <c r="A1744" t="s">
        <v>244</v>
      </c>
      <c r="B1744" t="s">
        <v>117</v>
      </c>
      <c r="C1744">
        <v>0</v>
      </c>
      <c r="D1744">
        <v>0</v>
      </c>
      <c r="E1744">
        <v>0</v>
      </c>
      <c r="F1744">
        <v>0</v>
      </c>
      <c r="G1744">
        <v>0</v>
      </c>
      <c r="H1744">
        <v>0</v>
      </c>
      <c r="I1744">
        <v>0</v>
      </c>
      <c r="J1744">
        <v>0</v>
      </c>
      <c r="K1744">
        <v>0</v>
      </c>
      <c r="L1744">
        <v>0</v>
      </c>
      <c r="M1744">
        <v>0</v>
      </c>
    </row>
    <row r="1745" spans="1:13" x14ac:dyDescent="0.25">
      <c r="A1745" t="s">
        <v>244</v>
      </c>
      <c r="B1745" t="s">
        <v>103</v>
      </c>
      <c r="C1745">
        <v>0</v>
      </c>
      <c r="D1745">
        <v>0</v>
      </c>
      <c r="E1745">
        <v>0</v>
      </c>
      <c r="F1745">
        <v>0</v>
      </c>
      <c r="G1745">
        <v>0</v>
      </c>
      <c r="H1745">
        <v>0</v>
      </c>
      <c r="I1745">
        <v>0</v>
      </c>
      <c r="J1745">
        <v>0</v>
      </c>
      <c r="K1745">
        <v>0</v>
      </c>
      <c r="L1745">
        <v>0</v>
      </c>
      <c r="M1745">
        <v>0</v>
      </c>
    </row>
    <row r="1746" spans="1:13" x14ac:dyDescent="0.25">
      <c r="A1746" t="s">
        <v>244</v>
      </c>
      <c r="B1746" t="s">
        <v>328</v>
      </c>
      <c r="C1746">
        <v>0</v>
      </c>
      <c r="D1746">
        <v>0</v>
      </c>
      <c r="E1746">
        <v>0</v>
      </c>
      <c r="F1746">
        <v>0</v>
      </c>
      <c r="G1746">
        <v>0</v>
      </c>
      <c r="H1746">
        <v>0</v>
      </c>
      <c r="I1746">
        <v>0</v>
      </c>
      <c r="J1746">
        <v>0</v>
      </c>
      <c r="K1746">
        <v>0</v>
      </c>
      <c r="L1746">
        <v>0</v>
      </c>
      <c r="M1746">
        <v>0</v>
      </c>
    </row>
    <row r="1747" spans="1:13" x14ac:dyDescent="0.25">
      <c r="A1747" t="s">
        <v>244</v>
      </c>
      <c r="B1747" t="s">
        <v>104</v>
      </c>
      <c r="C1747">
        <v>0</v>
      </c>
      <c r="D1747">
        <v>0</v>
      </c>
      <c r="E1747">
        <v>0</v>
      </c>
      <c r="F1747">
        <v>0</v>
      </c>
      <c r="G1747">
        <v>0</v>
      </c>
      <c r="H1747">
        <v>0</v>
      </c>
      <c r="I1747">
        <v>0</v>
      </c>
      <c r="J1747">
        <v>0</v>
      </c>
      <c r="K1747">
        <v>0</v>
      </c>
      <c r="L1747">
        <v>0</v>
      </c>
      <c r="M1747">
        <v>0</v>
      </c>
    </row>
    <row r="1748" spans="1:13" x14ac:dyDescent="0.25">
      <c r="A1748" t="s">
        <v>244</v>
      </c>
      <c r="B1748" t="s">
        <v>558</v>
      </c>
      <c r="C1748">
        <v>0</v>
      </c>
      <c r="D1748">
        <v>0</v>
      </c>
      <c r="E1748">
        <v>0</v>
      </c>
      <c r="F1748">
        <v>0</v>
      </c>
      <c r="G1748">
        <v>0</v>
      </c>
      <c r="H1748">
        <v>0</v>
      </c>
      <c r="I1748">
        <v>0</v>
      </c>
      <c r="J1748">
        <v>0</v>
      </c>
      <c r="K1748">
        <v>0</v>
      </c>
      <c r="L1748">
        <v>0</v>
      </c>
      <c r="M1748">
        <v>0</v>
      </c>
    </row>
    <row r="1749" spans="1:13" x14ac:dyDescent="0.25">
      <c r="A1749" t="s">
        <v>244</v>
      </c>
      <c r="B1749" t="s">
        <v>97</v>
      </c>
      <c r="C1749">
        <v>0</v>
      </c>
      <c r="D1749">
        <v>0</v>
      </c>
      <c r="E1749">
        <v>0</v>
      </c>
      <c r="F1749">
        <v>0</v>
      </c>
      <c r="G1749">
        <v>0</v>
      </c>
      <c r="H1749">
        <v>0</v>
      </c>
      <c r="I1749">
        <v>0</v>
      </c>
      <c r="J1749">
        <v>0</v>
      </c>
      <c r="K1749">
        <v>0</v>
      </c>
      <c r="L1749">
        <v>0</v>
      </c>
      <c r="M1749">
        <v>0</v>
      </c>
    </row>
    <row r="1750" spans="1:13" x14ac:dyDescent="0.25">
      <c r="A1750" t="s">
        <v>244</v>
      </c>
      <c r="B1750" t="s">
        <v>109</v>
      </c>
      <c r="C1750">
        <v>0</v>
      </c>
      <c r="D1750">
        <v>0</v>
      </c>
      <c r="E1750">
        <v>0</v>
      </c>
      <c r="F1750">
        <v>0</v>
      </c>
      <c r="G1750">
        <v>0</v>
      </c>
      <c r="H1750">
        <v>0</v>
      </c>
      <c r="I1750">
        <v>0</v>
      </c>
      <c r="J1750">
        <v>0</v>
      </c>
      <c r="K1750">
        <v>0</v>
      </c>
      <c r="L1750">
        <v>0</v>
      </c>
      <c r="M1750">
        <v>0</v>
      </c>
    </row>
    <row r="1751" spans="1:13" x14ac:dyDescent="0.25">
      <c r="A1751" t="s">
        <v>244</v>
      </c>
      <c r="B1751" t="s">
        <v>118</v>
      </c>
      <c r="C1751">
        <v>0</v>
      </c>
      <c r="D1751">
        <v>0</v>
      </c>
      <c r="E1751">
        <v>0</v>
      </c>
      <c r="F1751">
        <v>0</v>
      </c>
      <c r="G1751">
        <v>0</v>
      </c>
      <c r="H1751">
        <v>0</v>
      </c>
      <c r="I1751">
        <v>0</v>
      </c>
      <c r="J1751">
        <v>0</v>
      </c>
      <c r="K1751">
        <v>0</v>
      </c>
      <c r="L1751">
        <v>0</v>
      </c>
      <c r="M1751">
        <v>0</v>
      </c>
    </row>
    <row r="1752" spans="1:13" x14ac:dyDescent="0.25">
      <c r="A1752" t="s">
        <v>244</v>
      </c>
      <c r="B1752" s="17" t="s">
        <v>121</v>
      </c>
      <c r="C1752">
        <v>0</v>
      </c>
      <c r="D1752">
        <v>0</v>
      </c>
      <c r="E1752">
        <v>0</v>
      </c>
      <c r="F1752">
        <v>0</v>
      </c>
      <c r="G1752">
        <v>0</v>
      </c>
      <c r="H1752">
        <v>0</v>
      </c>
      <c r="I1752">
        <v>0</v>
      </c>
      <c r="J1752">
        <v>0</v>
      </c>
      <c r="K1752">
        <v>0</v>
      </c>
      <c r="L1752">
        <v>0</v>
      </c>
      <c r="M1752">
        <v>0</v>
      </c>
    </row>
    <row r="1753" spans="1:13" x14ac:dyDescent="0.25">
      <c r="A1753" t="s">
        <v>244</v>
      </c>
      <c r="B1753" s="17" t="s">
        <v>120</v>
      </c>
      <c r="C1753">
        <v>0</v>
      </c>
      <c r="D1753">
        <v>0</v>
      </c>
      <c r="E1753">
        <v>0</v>
      </c>
      <c r="F1753">
        <v>0</v>
      </c>
      <c r="G1753">
        <v>0</v>
      </c>
      <c r="H1753">
        <v>0</v>
      </c>
      <c r="I1753">
        <v>0</v>
      </c>
      <c r="J1753">
        <v>0</v>
      </c>
      <c r="K1753">
        <v>0</v>
      </c>
      <c r="L1753">
        <v>0</v>
      </c>
      <c r="M1753">
        <v>0</v>
      </c>
    </row>
    <row r="1754" spans="1:13" x14ac:dyDescent="0.25">
      <c r="A1754" t="s">
        <v>244</v>
      </c>
      <c r="B1754" s="17" t="s">
        <v>119</v>
      </c>
      <c r="C1754">
        <v>0</v>
      </c>
      <c r="D1754">
        <v>0</v>
      </c>
      <c r="E1754">
        <v>0</v>
      </c>
      <c r="F1754">
        <v>0</v>
      </c>
      <c r="G1754">
        <v>0</v>
      </c>
      <c r="H1754">
        <v>0</v>
      </c>
      <c r="I1754">
        <v>0</v>
      </c>
      <c r="J1754">
        <v>0</v>
      </c>
      <c r="K1754">
        <v>0</v>
      </c>
      <c r="L1754">
        <v>0</v>
      </c>
      <c r="M1754">
        <v>0</v>
      </c>
    </row>
    <row r="1755" spans="1:13" x14ac:dyDescent="0.25">
      <c r="A1755" t="s">
        <v>244</v>
      </c>
      <c r="B1755" s="17" t="s">
        <v>116</v>
      </c>
      <c r="C1755">
        <v>0</v>
      </c>
      <c r="D1755">
        <v>0</v>
      </c>
      <c r="E1755">
        <v>0</v>
      </c>
      <c r="F1755">
        <v>0</v>
      </c>
      <c r="G1755">
        <v>0</v>
      </c>
      <c r="H1755">
        <v>0</v>
      </c>
      <c r="I1755">
        <v>0</v>
      </c>
      <c r="J1755">
        <v>0</v>
      </c>
      <c r="K1755">
        <v>0</v>
      </c>
      <c r="L1755">
        <v>0</v>
      </c>
      <c r="M1755">
        <v>0</v>
      </c>
    </row>
    <row r="1756" spans="1:13" x14ac:dyDescent="0.25">
      <c r="A1756" t="s">
        <v>244</v>
      </c>
      <c r="B1756" t="s">
        <v>113</v>
      </c>
      <c r="C1756">
        <v>0</v>
      </c>
      <c r="D1756">
        <v>0</v>
      </c>
      <c r="E1756">
        <v>0</v>
      </c>
      <c r="F1756">
        <v>0</v>
      </c>
      <c r="G1756">
        <v>0</v>
      </c>
      <c r="H1756">
        <v>0</v>
      </c>
      <c r="I1756">
        <v>0</v>
      </c>
      <c r="J1756">
        <v>0</v>
      </c>
      <c r="K1756">
        <v>0</v>
      </c>
      <c r="L1756">
        <v>0</v>
      </c>
      <c r="M1756">
        <v>0</v>
      </c>
    </row>
    <row r="1757" spans="1:13" x14ac:dyDescent="0.25">
      <c r="A1757" t="s">
        <v>244</v>
      </c>
      <c r="B1757" t="s">
        <v>102</v>
      </c>
      <c r="C1757">
        <v>0</v>
      </c>
      <c r="D1757">
        <v>0</v>
      </c>
      <c r="E1757">
        <v>0</v>
      </c>
      <c r="F1757">
        <v>0</v>
      </c>
      <c r="G1757">
        <v>0</v>
      </c>
      <c r="H1757">
        <v>0</v>
      </c>
      <c r="I1757">
        <v>0</v>
      </c>
      <c r="J1757">
        <v>0</v>
      </c>
      <c r="K1757">
        <v>0</v>
      </c>
      <c r="L1757">
        <v>0</v>
      </c>
      <c r="M1757">
        <v>0</v>
      </c>
    </row>
    <row r="1758" spans="1:13" x14ac:dyDescent="0.25">
      <c r="A1758" t="s">
        <v>244</v>
      </c>
      <c r="B1758" t="s">
        <v>101</v>
      </c>
      <c r="C1758">
        <v>0</v>
      </c>
      <c r="D1758">
        <v>0</v>
      </c>
      <c r="E1758">
        <v>0</v>
      </c>
      <c r="F1758">
        <v>0</v>
      </c>
      <c r="G1758">
        <v>0</v>
      </c>
      <c r="H1758">
        <v>0</v>
      </c>
      <c r="I1758">
        <v>0</v>
      </c>
      <c r="J1758">
        <v>0</v>
      </c>
      <c r="K1758">
        <v>0</v>
      </c>
      <c r="L1758">
        <v>0</v>
      </c>
      <c r="M1758">
        <v>0</v>
      </c>
    </row>
    <row r="1759" spans="1:13" x14ac:dyDescent="0.25">
      <c r="A1759" t="s">
        <v>244</v>
      </c>
      <c r="B1759" t="s">
        <v>95</v>
      </c>
      <c r="C1759">
        <v>0</v>
      </c>
      <c r="D1759">
        <v>0</v>
      </c>
      <c r="E1759">
        <v>0</v>
      </c>
      <c r="F1759">
        <v>0</v>
      </c>
      <c r="G1759">
        <v>0</v>
      </c>
      <c r="H1759">
        <v>0</v>
      </c>
      <c r="I1759">
        <v>0</v>
      </c>
      <c r="J1759">
        <v>0</v>
      </c>
      <c r="K1759">
        <v>0</v>
      </c>
      <c r="L1759">
        <v>0</v>
      </c>
      <c r="M1759">
        <v>0</v>
      </c>
    </row>
    <row r="1760" spans="1:13" x14ac:dyDescent="0.25">
      <c r="A1760" t="s">
        <v>244</v>
      </c>
      <c r="B1760" t="s">
        <v>98</v>
      </c>
      <c r="C1760">
        <v>0</v>
      </c>
      <c r="D1760">
        <v>0</v>
      </c>
      <c r="E1760">
        <v>0</v>
      </c>
      <c r="F1760">
        <v>0</v>
      </c>
      <c r="G1760">
        <v>0</v>
      </c>
      <c r="H1760">
        <v>0</v>
      </c>
      <c r="I1760">
        <v>0</v>
      </c>
      <c r="J1760">
        <v>0</v>
      </c>
      <c r="K1760">
        <v>0</v>
      </c>
      <c r="L1760">
        <v>0</v>
      </c>
      <c r="M1760">
        <v>0</v>
      </c>
    </row>
    <row r="1761" spans="1:13" x14ac:dyDescent="0.25">
      <c r="A1761" t="s">
        <v>244</v>
      </c>
      <c r="B1761" t="s">
        <v>112</v>
      </c>
      <c r="C1761">
        <v>0</v>
      </c>
      <c r="D1761">
        <v>0</v>
      </c>
      <c r="E1761">
        <v>0</v>
      </c>
      <c r="F1761">
        <v>0</v>
      </c>
      <c r="G1761">
        <v>0</v>
      </c>
      <c r="H1761">
        <v>0</v>
      </c>
      <c r="I1761">
        <v>0</v>
      </c>
      <c r="J1761">
        <v>0</v>
      </c>
      <c r="K1761">
        <v>0</v>
      </c>
      <c r="L1761">
        <v>0</v>
      </c>
      <c r="M1761">
        <v>0</v>
      </c>
    </row>
    <row r="1762" spans="1:13" x14ac:dyDescent="0.25">
      <c r="A1762" t="s">
        <v>244</v>
      </c>
      <c r="B1762" t="s">
        <v>807</v>
      </c>
      <c r="C1762">
        <v>0</v>
      </c>
      <c r="D1762">
        <v>0</v>
      </c>
      <c r="E1762">
        <v>0</v>
      </c>
      <c r="F1762">
        <v>0</v>
      </c>
      <c r="G1762">
        <v>0</v>
      </c>
      <c r="H1762">
        <v>0</v>
      </c>
      <c r="I1762">
        <v>0</v>
      </c>
      <c r="J1762">
        <v>0</v>
      </c>
      <c r="K1762">
        <v>0</v>
      </c>
      <c r="L1762">
        <v>0</v>
      </c>
      <c r="M1762">
        <v>0</v>
      </c>
    </row>
    <row r="1763" spans="1:13" x14ac:dyDescent="0.25">
      <c r="A1763" t="s">
        <v>244</v>
      </c>
      <c r="B1763" t="s">
        <v>100</v>
      </c>
      <c r="C1763">
        <v>0</v>
      </c>
      <c r="D1763">
        <v>0</v>
      </c>
      <c r="E1763">
        <v>0</v>
      </c>
      <c r="F1763">
        <v>0</v>
      </c>
      <c r="G1763">
        <v>0</v>
      </c>
      <c r="H1763">
        <v>0</v>
      </c>
      <c r="I1763">
        <v>0</v>
      </c>
      <c r="J1763">
        <v>0</v>
      </c>
      <c r="K1763">
        <v>0</v>
      </c>
      <c r="L1763">
        <v>0</v>
      </c>
      <c r="M1763">
        <v>0</v>
      </c>
    </row>
    <row r="1764" spans="1:13" x14ac:dyDescent="0.25">
      <c r="A1764" t="s">
        <v>244</v>
      </c>
      <c r="B1764" t="s">
        <v>114</v>
      </c>
      <c r="C1764">
        <v>0</v>
      </c>
      <c r="D1764">
        <v>0</v>
      </c>
      <c r="E1764">
        <v>0</v>
      </c>
      <c r="F1764">
        <v>0</v>
      </c>
      <c r="G1764">
        <v>0</v>
      </c>
      <c r="H1764">
        <v>0</v>
      </c>
      <c r="I1764">
        <v>0</v>
      </c>
      <c r="J1764">
        <v>0</v>
      </c>
      <c r="K1764">
        <v>0</v>
      </c>
      <c r="L1764">
        <v>0</v>
      </c>
      <c r="M1764">
        <v>0</v>
      </c>
    </row>
    <row r="1765" spans="1:13" x14ac:dyDescent="0.25">
      <c r="A1765" t="s">
        <v>244</v>
      </c>
      <c r="B1765" t="s">
        <v>107</v>
      </c>
      <c r="C1765">
        <v>0</v>
      </c>
      <c r="D1765">
        <v>0</v>
      </c>
      <c r="E1765">
        <v>0</v>
      </c>
      <c r="F1765">
        <v>0</v>
      </c>
      <c r="G1765">
        <v>0</v>
      </c>
      <c r="H1765">
        <v>0</v>
      </c>
      <c r="I1765">
        <v>0</v>
      </c>
      <c r="J1765">
        <v>0</v>
      </c>
      <c r="K1765">
        <v>0</v>
      </c>
      <c r="L1765">
        <v>0</v>
      </c>
      <c r="M1765">
        <v>0</v>
      </c>
    </row>
    <row r="1766" spans="1:13" x14ac:dyDescent="0.25">
      <c r="A1766" t="s">
        <v>245</v>
      </c>
      <c r="B1766" t="s">
        <v>123</v>
      </c>
      <c r="C1766">
        <v>0</v>
      </c>
      <c r="D1766">
        <v>0</v>
      </c>
      <c r="E1766">
        <v>0</v>
      </c>
      <c r="F1766">
        <v>0</v>
      </c>
      <c r="G1766">
        <v>0</v>
      </c>
      <c r="H1766">
        <v>0</v>
      </c>
      <c r="I1766">
        <v>0</v>
      </c>
      <c r="J1766">
        <v>0</v>
      </c>
      <c r="K1766">
        <v>0</v>
      </c>
      <c r="L1766">
        <v>0</v>
      </c>
      <c r="M1766">
        <v>0</v>
      </c>
    </row>
    <row r="1767" spans="1:13" x14ac:dyDescent="0.25">
      <c r="A1767" t="s">
        <v>245</v>
      </c>
      <c r="B1767" t="s">
        <v>126</v>
      </c>
      <c r="C1767">
        <v>0</v>
      </c>
      <c r="D1767">
        <v>0</v>
      </c>
      <c r="E1767">
        <v>0</v>
      </c>
      <c r="F1767">
        <v>0</v>
      </c>
      <c r="G1767">
        <v>0</v>
      </c>
      <c r="H1767">
        <v>0</v>
      </c>
      <c r="I1767">
        <v>0</v>
      </c>
      <c r="J1767">
        <v>0</v>
      </c>
      <c r="K1767">
        <v>0</v>
      </c>
      <c r="L1767">
        <v>0</v>
      </c>
      <c r="M1767">
        <v>0</v>
      </c>
    </row>
    <row r="1768" spans="1:13" x14ac:dyDescent="0.25">
      <c r="A1768" t="s">
        <v>245</v>
      </c>
      <c r="B1768" t="s">
        <v>125</v>
      </c>
      <c r="C1768">
        <v>0</v>
      </c>
      <c r="D1768">
        <v>0</v>
      </c>
      <c r="E1768">
        <v>0</v>
      </c>
      <c r="F1768">
        <v>0</v>
      </c>
      <c r="G1768">
        <v>0</v>
      </c>
      <c r="H1768">
        <v>0</v>
      </c>
      <c r="I1768">
        <v>0</v>
      </c>
      <c r="J1768">
        <v>0</v>
      </c>
      <c r="K1768">
        <v>0</v>
      </c>
      <c r="L1768">
        <v>0</v>
      </c>
      <c r="M1768">
        <v>0</v>
      </c>
    </row>
    <row r="1769" spans="1:13" x14ac:dyDescent="0.25">
      <c r="A1769" t="s">
        <v>245</v>
      </c>
      <c r="B1769" t="s">
        <v>124</v>
      </c>
      <c r="C1769">
        <v>0</v>
      </c>
      <c r="D1769">
        <v>0</v>
      </c>
      <c r="E1769">
        <v>0</v>
      </c>
      <c r="F1769">
        <v>0</v>
      </c>
      <c r="G1769">
        <v>0</v>
      </c>
      <c r="H1769">
        <v>0</v>
      </c>
      <c r="I1769">
        <v>0</v>
      </c>
      <c r="J1769">
        <v>0</v>
      </c>
      <c r="K1769">
        <v>0</v>
      </c>
      <c r="L1769">
        <v>0</v>
      </c>
      <c r="M1769">
        <v>0</v>
      </c>
    </row>
    <row r="1770" spans="1:13" x14ac:dyDescent="0.25">
      <c r="A1770" t="s">
        <v>245</v>
      </c>
      <c r="B1770" t="s">
        <v>96</v>
      </c>
      <c r="C1770">
        <v>0</v>
      </c>
      <c r="D1770">
        <v>0</v>
      </c>
      <c r="E1770">
        <v>0</v>
      </c>
      <c r="F1770">
        <v>0</v>
      </c>
      <c r="G1770">
        <v>0</v>
      </c>
      <c r="H1770">
        <v>0</v>
      </c>
      <c r="I1770">
        <v>0</v>
      </c>
      <c r="J1770">
        <v>0</v>
      </c>
      <c r="K1770">
        <v>0</v>
      </c>
      <c r="L1770">
        <v>0</v>
      </c>
      <c r="M1770">
        <v>0</v>
      </c>
    </row>
    <row r="1771" spans="1:13" x14ac:dyDescent="0.25">
      <c r="A1771" t="s">
        <v>245</v>
      </c>
      <c r="B1771" t="s">
        <v>105</v>
      </c>
      <c r="C1771">
        <v>35.241999999999997</v>
      </c>
      <c r="D1771">
        <v>0</v>
      </c>
      <c r="E1771">
        <v>14.8</v>
      </c>
      <c r="F1771">
        <v>0</v>
      </c>
      <c r="G1771">
        <v>0</v>
      </c>
      <c r="H1771">
        <v>50.042000000000002</v>
      </c>
      <c r="I1771">
        <v>0</v>
      </c>
      <c r="J1771">
        <v>0</v>
      </c>
      <c r="K1771">
        <v>0</v>
      </c>
      <c r="L1771">
        <v>50.042000000000002</v>
      </c>
      <c r="M1771">
        <v>0</v>
      </c>
    </row>
    <row r="1772" spans="1:13" x14ac:dyDescent="0.25">
      <c r="A1772" t="s">
        <v>245</v>
      </c>
      <c r="B1772" t="s">
        <v>110</v>
      </c>
      <c r="C1772">
        <v>0</v>
      </c>
      <c r="D1772">
        <v>0</v>
      </c>
      <c r="E1772">
        <v>0</v>
      </c>
      <c r="F1772">
        <v>0</v>
      </c>
      <c r="G1772">
        <v>0</v>
      </c>
      <c r="H1772">
        <v>0</v>
      </c>
      <c r="I1772">
        <v>0</v>
      </c>
      <c r="J1772">
        <v>0</v>
      </c>
      <c r="K1772">
        <v>0</v>
      </c>
      <c r="L1772">
        <v>0</v>
      </c>
      <c r="M1772">
        <v>0</v>
      </c>
    </row>
    <row r="1773" spans="1:13" x14ac:dyDescent="0.25">
      <c r="A1773" t="s">
        <v>245</v>
      </c>
      <c r="B1773" t="s">
        <v>111</v>
      </c>
      <c r="C1773">
        <v>0</v>
      </c>
      <c r="D1773">
        <v>0</v>
      </c>
      <c r="E1773">
        <v>0</v>
      </c>
      <c r="F1773">
        <v>0</v>
      </c>
      <c r="G1773">
        <v>0</v>
      </c>
      <c r="H1773">
        <v>0</v>
      </c>
      <c r="I1773">
        <v>0</v>
      </c>
      <c r="J1773">
        <v>0</v>
      </c>
      <c r="K1773">
        <v>0</v>
      </c>
      <c r="L1773">
        <v>0</v>
      </c>
      <c r="M1773">
        <v>0</v>
      </c>
    </row>
    <row r="1774" spans="1:13" x14ac:dyDescent="0.25">
      <c r="A1774" t="s">
        <v>245</v>
      </c>
      <c r="B1774" t="s">
        <v>106</v>
      </c>
      <c r="C1774">
        <v>1.756</v>
      </c>
      <c r="D1774">
        <v>0</v>
      </c>
      <c r="E1774">
        <v>0</v>
      </c>
      <c r="F1774">
        <v>0</v>
      </c>
      <c r="G1774">
        <v>0</v>
      </c>
      <c r="H1774">
        <v>1.756</v>
      </c>
      <c r="I1774">
        <v>0</v>
      </c>
      <c r="J1774">
        <v>0</v>
      </c>
      <c r="K1774">
        <v>0</v>
      </c>
      <c r="L1774">
        <v>1.756</v>
      </c>
      <c r="M1774">
        <v>0</v>
      </c>
    </row>
    <row r="1775" spans="1:13" x14ac:dyDescent="0.25">
      <c r="A1775" t="s">
        <v>245</v>
      </c>
      <c r="B1775" t="s">
        <v>99</v>
      </c>
      <c r="C1775">
        <v>0</v>
      </c>
      <c r="D1775">
        <v>0</v>
      </c>
      <c r="E1775">
        <v>0</v>
      </c>
      <c r="F1775">
        <v>0</v>
      </c>
      <c r="G1775">
        <v>0</v>
      </c>
      <c r="H1775">
        <v>0</v>
      </c>
      <c r="I1775">
        <v>0</v>
      </c>
      <c r="J1775">
        <v>0</v>
      </c>
      <c r="K1775">
        <v>0</v>
      </c>
      <c r="L1775">
        <v>0</v>
      </c>
      <c r="M1775">
        <v>0</v>
      </c>
    </row>
    <row r="1776" spans="1:13" x14ac:dyDescent="0.25">
      <c r="A1776" t="s">
        <v>245</v>
      </c>
      <c r="B1776" t="s">
        <v>108</v>
      </c>
      <c r="C1776">
        <v>8.0269999999999992</v>
      </c>
      <c r="D1776">
        <v>0</v>
      </c>
      <c r="E1776">
        <v>0</v>
      </c>
      <c r="F1776">
        <v>0</v>
      </c>
      <c r="G1776">
        <v>0</v>
      </c>
      <c r="H1776">
        <v>8.0269999999999992</v>
      </c>
      <c r="I1776">
        <v>0</v>
      </c>
      <c r="J1776">
        <v>0</v>
      </c>
      <c r="K1776">
        <v>0</v>
      </c>
      <c r="L1776">
        <v>8.0269999999999992</v>
      </c>
      <c r="M1776">
        <v>0</v>
      </c>
    </row>
    <row r="1777" spans="1:13" x14ac:dyDescent="0.25">
      <c r="A1777" t="s">
        <v>245</v>
      </c>
      <c r="B1777" t="s">
        <v>234</v>
      </c>
      <c r="C1777">
        <v>0</v>
      </c>
      <c r="D1777">
        <v>0</v>
      </c>
      <c r="E1777">
        <v>0</v>
      </c>
      <c r="F1777">
        <v>0</v>
      </c>
      <c r="G1777">
        <v>0</v>
      </c>
      <c r="H1777">
        <v>0</v>
      </c>
      <c r="I1777">
        <v>0</v>
      </c>
      <c r="J1777">
        <v>0</v>
      </c>
      <c r="K1777">
        <v>0</v>
      </c>
      <c r="L1777">
        <v>0</v>
      </c>
      <c r="M1777">
        <v>0</v>
      </c>
    </row>
    <row r="1778" spans="1:13" x14ac:dyDescent="0.25">
      <c r="A1778" t="s">
        <v>245</v>
      </c>
      <c r="B1778" t="s">
        <v>115</v>
      </c>
      <c r="C1778">
        <v>0.125</v>
      </c>
      <c r="D1778">
        <v>0</v>
      </c>
      <c r="E1778">
        <v>0</v>
      </c>
      <c r="F1778">
        <v>0</v>
      </c>
      <c r="G1778">
        <v>0</v>
      </c>
      <c r="H1778">
        <v>0.125</v>
      </c>
      <c r="I1778">
        <v>0</v>
      </c>
      <c r="J1778">
        <v>0</v>
      </c>
      <c r="K1778">
        <v>0</v>
      </c>
      <c r="L1778">
        <v>0.125</v>
      </c>
      <c r="M1778">
        <v>0</v>
      </c>
    </row>
    <row r="1779" spans="1:13" x14ac:dyDescent="0.25">
      <c r="A1779" t="s">
        <v>245</v>
      </c>
      <c r="B1779" t="s">
        <v>117</v>
      </c>
      <c r="C1779">
        <v>0</v>
      </c>
      <c r="D1779">
        <v>0</v>
      </c>
      <c r="E1779">
        <v>0</v>
      </c>
      <c r="F1779">
        <v>0</v>
      </c>
      <c r="G1779">
        <v>0</v>
      </c>
      <c r="H1779">
        <v>0</v>
      </c>
      <c r="I1779">
        <v>0</v>
      </c>
      <c r="J1779">
        <v>0</v>
      </c>
      <c r="K1779">
        <v>0</v>
      </c>
      <c r="L1779">
        <v>0</v>
      </c>
      <c r="M1779">
        <v>0</v>
      </c>
    </row>
    <row r="1780" spans="1:13" x14ac:dyDescent="0.25">
      <c r="A1780" t="s">
        <v>245</v>
      </c>
      <c r="B1780" t="s">
        <v>103</v>
      </c>
      <c r="C1780">
        <v>0</v>
      </c>
      <c r="D1780">
        <v>0</v>
      </c>
      <c r="E1780">
        <v>0</v>
      </c>
      <c r="F1780">
        <v>0</v>
      </c>
      <c r="G1780">
        <v>0</v>
      </c>
      <c r="H1780">
        <v>0</v>
      </c>
      <c r="I1780">
        <v>0</v>
      </c>
      <c r="J1780">
        <v>0</v>
      </c>
      <c r="K1780">
        <v>0</v>
      </c>
      <c r="L1780">
        <v>0</v>
      </c>
      <c r="M1780">
        <v>0</v>
      </c>
    </row>
    <row r="1781" spans="1:13" x14ac:dyDescent="0.25">
      <c r="A1781" t="s">
        <v>245</v>
      </c>
      <c r="B1781" t="s">
        <v>328</v>
      </c>
      <c r="C1781">
        <v>0</v>
      </c>
      <c r="D1781">
        <v>0</v>
      </c>
      <c r="E1781">
        <v>0</v>
      </c>
      <c r="F1781">
        <v>0</v>
      </c>
      <c r="G1781">
        <v>0</v>
      </c>
      <c r="H1781">
        <v>0</v>
      </c>
      <c r="I1781">
        <v>0</v>
      </c>
      <c r="J1781">
        <v>0</v>
      </c>
      <c r="K1781">
        <v>0</v>
      </c>
      <c r="L1781">
        <v>0</v>
      </c>
      <c r="M1781">
        <v>0</v>
      </c>
    </row>
    <row r="1782" spans="1:13" x14ac:dyDescent="0.25">
      <c r="A1782" t="s">
        <v>245</v>
      </c>
      <c r="B1782" t="s">
        <v>104</v>
      </c>
      <c r="C1782">
        <v>0</v>
      </c>
      <c r="D1782">
        <v>0</v>
      </c>
      <c r="E1782">
        <v>1</v>
      </c>
      <c r="F1782">
        <v>0</v>
      </c>
      <c r="G1782">
        <v>0</v>
      </c>
      <c r="H1782">
        <v>1</v>
      </c>
      <c r="I1782">
        <v>0</v>
      </c>
      <c r="J1782">
        <v>0</v>
      </c>
      <c r="K1782">
        <v>0</v>
      </c>
      <c r="L1782">
        <v>1</v>
      </c>
      <c r="M1782">
        <v>0</v>
      </c>
    </row>
    <row r="1783" spans="1:13" x14ac:dyDescent="0.25">
      <c r="A1783" t="s">
        <v>245</v>
      </c>
      <c r="B1783" t="s">
        <v>558</v>
      </c>
      <c r="C1783">
        <v>0</v>
      </c>
      <c r="D1783">
        <v>0</v>
      </c>
      <c r="E1783">
        <v>0</v>
      </c>
      <c r="F1783">
        <v>0</v>
      </c>
      <c r="G1783">
        <v>0</v>
      </c>
      <c r="H1783">
        <v>0</v>
      </c>
      <c r="I1783">
        <v>0</v>
      </c>
      <c r="J1783">
        <v>0</v>
      </c>
      <c r="K1783">
        <v>0</v>
      </c>
      <c r="L1783">
        <v>0</v>
      </c>
      <c r="M1783">
        <v>0</v>
      </c>
    </row>
    <row r="1784" spans="1:13" x14ac:dyDescent="0.25">
      <c r="A1784" t="s">
        <v>245</v>
      </c>
      <c r="B1784" t="s">
        <v>97</v>
      </c>
      <c r="C1784">
        <v>0</v>
      </c>
      <c r="D1784">
        <v>0</v>
      </c>
      <c r="E1784">
        <v>0</v>
      </c>
      <c r="F1784">
        <v>0</v>
      </c>
      <c r="G1784">
        <v>0</v>
      </c>
      <c r="H1784">
        <v>0</v>
      </c>
      <c r="I1784">
        <v>0</v>
      </c>
      <c r="J1784">
        <v>0</v>
      </c>
      <c r="K1784">
        <v>0</v>
      </c>
      <c r="L1784">
        <v>0</v>
      </c>
      <c r="M1784">
        <v>0</v>
      </c>
    </row>
    <row r="1785" spans="1:13" x14ac:dyDescent="0.25">
      <c r="A1785" t="s">
        <v>245</v>
      </c>
      <c r="B1785" t="s">
        <v>109</v>
      </c>
      <c r="C1785">
        <v>0</v>
      </c>
      <c r="D1785">
        <v>2.6</v>
      </c>
      <c r="E1785">
        <v>0</v>
      </c>
      <c r="F1785">
        <v>0</v>
      </c>
      <c r="G1785">
        <v>0</v>
      </c>
      <c r="H1785">
        <v>2.6</v>
      </c>
      <c r="I1785">
        <v>0</v>
      </c>
      <c r="J1785">
        <v>0</v>
      </c>
      <c r="K1785">
        <v>0</v>
      </c>
      <c r="L1785">
        <v>2.6</v>
      </c>
      <c r="M1785">
        <v>0</v>
      </c>
    </row>
    <row r="1786" spans="1:13" x14ac:dyDescent="0.25">
      <c r="A1786" t="s">
        <v>245</v>
      </c>
      <c r="B1786" t="s">
        <v>118</v>
      </c>
      <c r="C1786">
        <v>0</v>
      </c>
      <c r="D1786">
        <v>0</v>
      </c>
      <c r="E1786">
        <v>0</v>
      </c>
      <c r="F1786">
        <v>0</v>
      </c>
      <c r="G1786">
        <v>0</v>
      </c>
      <c r="H1786">
        <v>0</v>
      </c>
      <c r="I1786">
        <v>0</v>
      </c>
      <c r="J1786">
        <v>0</v>
      </c>
      <c r="K1786">
        <v>0</v>
      </c>
      <c r="L1786">
        <v>0</v>
      </c>
      <c r="M1786">
        <v>0</v>
      </c>
    </row>
    <row r="1787" spans="1:13" x14ac:dyDescent="0.25">
      <c r="A1787" t="s">
        <v>245</v>
      </c>
      <c r="B1787" s="17" t="s">
        <v>121</v>
      </c>
      <c r="C1787">
        <v>0</v>
      </c>
      <c r="D1787">
        <v>0</v>
      </c>
      <c r="E1787">
        <v>0</v>
      </c>
      <c r="F1787">
        <v>0</v>
      </c>
      <c r="G1787">
        <v>0</v>
      </c>
      <c r="H1787">
        <v>0</v>
      </c>
      <c r="I1787">
        <v>0</v>
      </c>
      <c r="J1787">
        <v>0</v>
      </c>
      <c r="K1787">
        <v>0</v>
      </c>
      <c r="L1787">
        <v>0</v>
      </c>
      <c r="M1787">
        <v>0</v>
      </c>
    </row>
    <row r="1788" spans="1:13" x14ac:dyDescent="0.25">
      <c r="A1788" t="s">
        <v>245</v>
      </c>
      <c r="B1788" s="17" t="s">
        <v>120</v>
      </c>
      <c r="C1788">
        <v>0</v>
      </c>
      <c r="D1788">
        <v>0</v>
      </c>
      <c r="E1788">
        <v>0</v>
      </c>
      <c r="F1788">
        <v>0</v>
      </c>
      <c r="G1788">
        <v>0</v>
      </c>
      <c r="H1788">
        <v>0</v>
      </c>
      <c r="I1788">
        <v>0</v>
      </c>
      <c r="J1788">
        <v>0</v>
      </c>
      <c r="K1788">
        <v>0</v>
      </c>
      <c r="L1788">
        <v>0</v>
      </c>
      <c r="M1788">
        <v>0</v>
      </c>
    </row>
    <row r="1789" spans="1:13" x14ac:dyDescent="0.25">
      <c r="A1789" t="s">
        <v>245</v>
      </c>
      <c r="B1789" s="17" t="s">
        <v>119</v>
      </c>
      <c r="C1789">
        <v>0</v>
      </c>
      <c r="D1789">
        <v>0</v>
      </c>
      <c r="E1789">
        <v>0</v>
      </c>
      <c r="F1789">
        <v>0</v>
      </c>
      <c r="G1789">
        <v>0</v>
      </c>
      <c r="H1789">
        <v>0</v>
      </c>
      <c r="I1789">
        <v>0</v>
      </c>
      <c r="J1789">
        <v>0</v>
      </c>
      <c r="K1789">
        <v>0</v>
      </c>
      <c r="L1789">
        <v>0</v>
      </c>
      <c r="M1789">
        <v>0</v>
      </c>
    </row>
    <row r="1790" spans="1:13" x14ac:dyDescent="0.25">
      <c r="A1790" t="s">
        <v>245</v>
      </c>
      <c r="B1790" s="17" t="s">
        <v>116</v>
      </c>
      <c r="C1790">
        <v>0</v>
      </c>
      <c r="D1790">
        <v>0</v>
      </c>
      <c r="E1790">
        <v>0</v>
      </c>
      <c r="F1790">
        <v>0</v>
      </c>
      <c r="G1790">
        <v>0</v>
      </c>
      <c r="H1790">
        <v>0</v>
      </c>
      <c r="I1790">
        <v>0</v>
      </c>
      <c r="J1790">
        <v>0</v>
      </c>
      <c r="K1790">
        <v>0</v>
      </c>
      <c r="L1790">
        <v>0</v>
      </c>
      <c r="M1790">
        <v>0</v>
      </c>
    </row>
    <row r="1791" spans="1:13" x14ac:dyDescent="0.25">
      <c r="A1791" t="s">
        <v>245</v>
      </c>
      <c r="B1791" t="s">
        <v>113</v>
      </c>
      <c r="C1791">
        <v>0</v>
      </c>
      <c r="D1791">
        <v>0</v>
      </c>
      <c r="E1791">
        <v>0</v>
      </c>
      <c r="F1791">
        <v>0</v>
      </c>
      <c r="G1791">
        <v>0</v>
      </c>
      <c r="H1791">
        <v>0</v>
      </c>
      <c r="I1791">
        <v>0</v>
      </c>
      <c r="J1791">
        <v>0</v>
      </c>
      <c r="K1791">
        <v>0</v>
      </c>
      <c r="L1791">
        <v>0</v>
      </c>
      <c r="M1791">
        <v>0</v>
      </c>
    </row>
    <row r="1792" spans="1:13" x14ac:dyDescent="0.25">
      <c r="A1792" t="s">
        <v>245</v>
      </c>
      <c r="B1792" t="s">
        <v>102</v>
      </c>
      <c r="C1792">
        <v>0</v>
      </c>
      <c r="D1792">
        <v>0</v>
      </c>
      <c r="E1792">
        <v>0</v>
      </c>
      <c r="F1792">
        <v>0</v>
      </c>
      <c r="G1792">
        <v>0</v>
      </c>
      <c r="H1792">
        <v>0</v>
      </c>
      <c r="I1792">
        <v>0</v>
      </c>
      <c r="J1792">
        <v>0</v>
      </c>
      <c r="K1792">
        <v>0</v>
      </c>
      <c r="L1792">
        <v>0</v>
      </c>
      <c r="M1792">
        <v>0</v>
      </c>
    </row>
    <row r="1793" spans="1:13" x14ac:dyDescent="0.25">
      <c r="A1793" t="s">
        <v>245</v>
      </c>
      <c r="B1793" t="s">
        <v>101</v>
      </c>
      <c r="C1793">
        <v>0</v>
      </c>
      <c r="D1793">
        <v>0</v>
      </c>
      <c r="E1793">
        <v>0</v>
      </c>
      <c r="F1793">
        <v>0</v>
      </c>
      <c r="G1793">
        <v>0</v>
      </c>
      <c r="H1793">
        <v>0</v>
      </c>
      <c r="I1793">
        <v>0</v>
      </c>
      <c r="J1793">
        <v>0</v>
      </c>
      <c r="K1793">
        <v>0</v>
      </c>
      <c r="L1793">
        <v>0</v>
      </c>
      <c r="M1793">
        <v>0</v>
      </c>
    </row>
    <row r="1794" spans="1:13" x14ac:dyDescent="0.25">
      <c r="A1794" t="s">
        <v>245</v>
      </c>
      <c r="B1794" t="s">
        <v>95</v>
      </c>
      <c r="C1794">
        <v>0.251</v>
      </c>
      <c r="D1794">
        <v>0</v>
      </c>
      <c r="E1794">
        <v>318.10000000000002</v>
      </c>
      <c r="F1794">
        <v>0</v>
      </c>
      <c r="G1794">
        <v>0</v>
      </c>
      <c r="H1794">
        <v>318.351</v>
      </c>
      <c r="I1794">
        <v>0</v>
      </c>
      <c r="J1794">
        <v>0</v>
      </c>
      <c r="K1794">
        <v>0</v>
      </c>
      <c r="L1794">
        <v>318.351</v>
      </c>
      <c r="M1794">
        <v>0</v>
      </c>
    </row>
    <row r="1795" spans="1:13" x14ac:dyDescent="0.25">
      <c r="A1795" t="s">
        <v>245</v>
      </c>
      <c r="B1795" t="s">
        <v>98</v>
      </c>
      <c r="C1795">
        <v>0</v>
      </c>
      <c r="D1795">
        <v>0</v>
      </c>
      <c r="E1795">
        <v>42.6</v>
      </c>
      <c r="F1795">
        <v>0</v>
      </c>
      <c r="G1795">
        <v>0</v>
      </c>
      <c r="H1795">
        <v>42.6</v>
      </c>
      <c r="I1795">
        <v>0</v>
      </c>
      <c r="J1795">
        <v>0</v>
      </c>
      <c r="K1795">
        <v>0</v>
      </c>
      <c r="L1795">
        <v>42.6</v>
      </c>
      <c r="M1795">
        <v>0</v>
      </c>
    </row>
    <row r="1796" spans="1:13" x14ac:dyDescent="0.25">
      <c r="A1796" t="s">
        <v>245</v>
      </c>
      <c r="B1796" t="s">
        <v>112</v>
      </c>
      <c r="C1796">
        <v>0</v>
      </c>
      <c r="D1796">
        <v>0</v>
      </c>
      <c r="E1796">
        <v>0</v>
      </c>
      <c r="F1796">
        <v>0</v>
      </c>
      <c r="G1796">
        <v>0</v>
      </c>
      <c r="H1796">
        <v>0</v>
      </c>
      <c r="I1796">
        <v>0</v>
      </c>
      <c r="J1796">
        <v>0</v>
      </c>
      <c r="K1796">
        <v>0</v>
      </c>
      <c r="L1796">
        <v>0</v>
      </c>
      <c r="M1796">
        <v>0</v>
      </c>
    </row>
    <row r="1797" spans="1:13" x14ac:dyDescent="0.25">
      <c r="A1797" t="s">
        <v>245</v>
      </c>
      <c r="B1797" t="s">
        <v>807</v>
      </c>
      <c r="C1797">
        <v>0</v>
      </c>
      <c r="D1797">
        <v>0</v>
      </c>
      <c r="E1797">
        <v>0</v>
      </c>
      <c r="F1797">
        <v>0</v>
      </c>
      <c r="G1797">
        <v>0</v>
      </c>
      <c r="H1797">
        <v>0</v>
      </c>
      <c r="I1797">
        <v>0</v>
      </c>
      <c r="J1797">
        <v>0</v>
      </c>
      <c r="K1797">
        <v>0</v>
      </c>
      <c r="L1797">
        <v>0</v>
      </c>
      <c r="M1797">
        <v>0</v>
      </c>
    </row>
    <row r="1798" spans="1:13" x14ac:dyDescent="0.25">
      <c r="A1798" t="s">
        <v>245</v>
      </c>
      <c r="B1798" t="s">
        <v>100</v>
      </c>
      <c r="C1798">
        <v>0</v>
      </c>
      <c r="D1798">
        <v>0</v>
      </c>
      <c r="E1798">
        <v>0.1</v>
      </c>
      <c r="F1798">
        <v>0</v>
      </c>
      <c r="G1798">
        <v>0</v>
      </c>
      <c r="H1798">
        <v>0.1</v>
      </c>
      <c r="I1798">
        <v>0</v>
      </c>
      <c r="J1798">
        <v>0</v>
      </c>
      <c r="K1798">
        <v>0</v>
      </c>
      <c r="L1798">
        <v>0.1</v>
      </c>
      <c r="M1798">
        <v>0</v>
      </c>
    </row>
    <row r="1799" spans="1:13" x14ac:dyDescent="0.25">
      <c r="A1799" t="s">
        <v>245</v>
      </c>
      <c r="B1799" t="s">
        <v>114</v>
      </c>
      <c r="C1799">
        <v>0</v>
      </c>
      <c r="D1799">
        <v>0</v>
      </c>
      <c r="E1799">
        <v>0</v>
      </c>
      <c r="F1799">
        <v>0</v>
      </c>
      <c r="G1799">
        <v>0</v>
      </c>
      <c r="H1799">
        <v>0</v>
      </c>
      <c r="I1799">
        <v>0</v>
      </c>
      <c r="J1799">
        <v>0</v>
      </c>
      <c r="K1799">
        <v>0</v>
      </c>
      <c r="L1799">
        <v>0</v>
      </c>
      <c r="M1799">
        <v>0</v>
      </c>
    </row>
    <row r="1800" spans="1:13" x14ac:dyDescent="0.25">
      <c r="A1800" t="s">
        <v>245</v>
      </c>
      <c r="B1800" t="s">
        <v>107</v>
      </c>
      <c r="C1800">
        <v>0</v>
      </c>
      <c r="D1800">
        <v>0</v>
      </c>
      <c r="E1800">
        <v>0.4</v>
      </c>
      <c r="F1800">
        <v>0</v>
      </c>
      <c r="G1800">
        <v>0</v>
      </c>
      <c r="H1800">
        <v>0.4</v>
      </c>
      <c r="I1800">
        <v>0</v>
      </c>
      <c r="J1800">
        <v>0</v>
      </c>
      <c r="K1800">
        <v>0</v>
      </c>
      <c r="L1800">
        <v>0.4</v>
      </c>
      <c r="M1800">
        <v>0</v>
      </c>
    </row>
    <row r="1801" spans="1:13" x14ac:dyDescent="0.25">
      <c r="A1801" t="s">
        <v>344</v>
      </c>
      <c r="B1801" t="s">
        <v>123</v>
      </c>
      <c r="C1801">
        <v>92.355999999999995</v>
      </c>
      <c r="D1801">
        <v>0</v>
      </c>
      <c r="E1801">
        <v>0</v>
      </c>
      <c r="F1801">
        <v>0</v>
      </c>
      <c r="G1801">
        <v>0</v>
      </c>
      <c r="H1801">
        <v>92.355999999999995</v>
      </c>
      <c r="I1801">
        <v>82.052999999999997</v>
      </c>
      <c r="J1801">
        <v>0</v>
      </c>
      <c r="K1801">
        <v>0</v>
      </c>
      <c r="L1801">
        <v>174.40899999999999</v>
      </c>
      <c r="M1801">
        <v>82.052999999999997</v>
      </c>
    </row>
    <row r="1802" spans="1:13" x14ac:dyDescent="0.25">
      <c r="A1802" t="s">
        <v>344</v>
      </c>
      <c r="B1802" t="s">
        <v>126</v>
      </c>
      <c r="C1802">
        <v>0</v>
      </c>
      <c r="D1802">
        <v>2.1</v>
      </c>
      <c r="E1802">
        <v>0</v>
      </c>
      <c r="F1802">
        <v>0</v>
      </c>
      <c r="G1802">
        <v>0</v>
      </c>
      <c r="H1802">
        <v>2.1</v>
      </c>
      <c r="I1802">
        <v>0</v>
      </c>
      <c r="J1802">
        <v>0</v>
      </c>
      <c r="K1802">
        <v>0</v>
      </c>
      <c r="L1802">
        <v>2.1</v>
      </c>
      <c r="M1802">
        <v>0</v>
      </c>
    </row>
    <row r="1803" spans="1:13" x14ac:dyDescent="0.25">
      <c r="A1803" t="s">
        <v>344</v>
      </c>
      <c r="B1803" t="s">
        <v>125</v>
      </c>
      <c r="C1803">
        <v>0</v>
      </c>
      <c r="D1803">
        <v>0</v>
      </c>
      <c r="E1803">
        <v>1.9</v>
      </c>
      <c r="F1803">
        <v>0</v>
      </c>
      <c r="G1803">
        <v>0</v>
      </c>
      <c r="H1803">
        <v>1.9</v>
      </c>
      <c r="I1803">
        <v>0</v>
      </c>
      <c r="J1803">
        <v>0</v>
      </c>
      <c r="K1803">
        <v>0</v>
      </c>
      <c r="L1803">
        <v>1.9</v>
      </c>
      <c r="M1803">
        <v>0</v>
      </c>
    </row>
    <row r="1804" spans="1:13" x14ac:dyDescent="0.25">
      <c r="A1804" t="s">
        <v>344</v>
      </c>
      <c r="B1804" t="s">
        <v>124</v>
      </c>
      <c r="C1804">
        <v>0</v>
      </c>
      <c r="D1804">
        <v>0</v>
      </c>
      <c r="E1804">
        <v>0</v>
      </c>
      <c r="F1804">
        <v>6.4029999999999996</v>
      </c>
      <c r="G1804">
        <v>0</v>
      </c>
      <c r="H1804">
        <v>6.4029999999999996</v>
      </c>
      <c r="I1804">
        <v>3.972</v>
      </c>
      <c r="J1804">
        <v>0</v>
      </c>
      <c r="K1804">
        <v>0</v>
      </c>
      <c r="L1804">
        <v>10.375</v>
      </c>
      <c r="M1804">
        <v>3.972</v>
      </c>
    </row>
    <row r="1805" spans="1:13" x14ac:dyDescent="0.25">
      <c r="A1805" t="s">
        <v>344</v>
      </c>
      <c r="B1805" t="s">
        <v>96</v>
      </c>
      <c r="C1805">
        <v>0</v>
      </c>
      <c r="D1805">
        <v>0</v>
      </c>
      <c r="E1805">
        <v>2.7</v>
      </c>
      <c r="F1805">
        <v>0</v>
      </c>
      <c r="G1805">
        <v>0</v>
      </c>
      <c r="H1805">
        <v>2.7</v>
      </c>
      <c r="I1805">
        <v>0</v>
      </c>
      <c r="J1805">
        <v>0</v>
      </c>
      <c r="K1805">
        <v>0</v>
      </c>
      <c r="L1805">
        <v>2.7</v>
      </c>
      <c r="M1805">
        <v>0</v>
      </c>
    </row>
    <row r="1806" spans="1:13" x14ac:dyDescent="0.25">
      <c r="A1806" t="s">
        <v>344</v>
      </c>
      <c r="B1806" t="s">
        <v>105</v>
      </c>
      <c r="C1806">
        <v>1.1619999999999999</v>
      </c>
      <c r="D1806">
        <v>0</v>
      </c>
      <c r="E1806">
        <v>0</v>
      </c>
      <c r="F1806">
        <v>0</v>
      </c>
      <c r="G1806">
        <v>0</v>
      </c>
      <c r="H1806">
        <v>1.1619999999999999</v>
      </c>
      <c r="I1806">
        <v>0</v>
      </c>
      <c r="J1806">
        <v>0</v>
      </c>
      <c r="K1806">
        <v>0</v>
      </c>
      <c r="L1806">
        <v>1.1619999999999999</v>
      </c>
      <c r="M1806">
        <v>0</v>
      </c>
    </row>
    <row r="1807" spans="1:13" x14ac:dyDescent="0.25">
      <c r="A1807" t="s">
        <v>344</v>
      </c>
      <c r="B1807" t="s">
        <v>110</v>
      </c>
      <c r="C1807">
        <v>20.251999999999999</v>
      </c>
      <c r="D1807">
        <v>100.31100000000001</v>
      </c>
      <c r="E1807">
        <v>0</v>
      </c>
      <c r="F1807">
        <v>0</v>
      </c>
      <c r="G1807">
        <v>0</v>
      </c>
      <c r="H1807">
        <v>120.563</v>
      </c>
      <c r="I1807">
        <v>0.246</v>
      </c>
      <c r="J1807">
        <v>0</v>
      </c>
      <c r="K1807">
        <v>0</v>
      </c>
      <c r="L1807">
        <v>120.809</v>
      </c>
      <c r="M1807">
        <v>0.246</v>
      </c>
    </row>
    <row r="1808" spans="1:13" x14ac:dyDescent="0.25">
      <c r="A1808" t="s">
        <v>344</v>
      </c>
      <c r="B1808" t="s">
        <v>111</v>
      </c>
      <c r="C1808">
        <v>9.2129999999999992</v>
      </c>
      <c r="D1808">
        <v>0</v>
      </c>
      <c r="E1808">
        <v>0</v>
      </c>
      <c r="F1808">
        <v>0</v>
      </c>
      <c r="G1808">
        <v>0</v>
      </c>
      <c r="H1808">
        <v>9.2129999999999992</v>
      </c>
      <c r="I1808">
        <v>0</v>
      </c>
      <c r="J1808">
        <v>0</v>
      </c>
      <c r="K1808">
        <v>0</v>
      </c>
      <c r="L1808">
        <v>9.2129999999999992</v>
      </c>
      <c r="M1808">
        <v>0</v>
      </c>
    </row>
    <row r="1809" spans="1:13" x14ac:dyDescent="0.25">
      <c r="A1809" t="s">
        <v>344</v>
      </c>
      <c r="B1809" t="s">
        <v>106</v>
      </c>
      <c r="C1809">
        <v>87.234999999999999</v>
      </c>
      <c r="D1809">
        <v>0</v>
      </c>
      <c r="E1809">
        <v>0</v>
      </c>
      <c r="F1809">
        <v>0</v>
      </c>
      <c r="G1809">
        <v>0</v>
      </c>
      <c r="H1809">
        <v>87.234999999999999</v>
      </c>
      <c r="I1809">
        <v>0</v>
      </c>
      <c r="J1809">
        <v>0</v>
      </c>
      <c r="K1809">
        <v>0</v>
      </c>
      <c r="L1809">
        <v>87.234999999999999</v>
      </c>
      <c r="M1809">
        <v>0</v>
      </c>
    </row>
    <row r="1810" spans="1:13" x14ac:dyDescent="0.25">
      <c r="A1810" t="s">
        <v>344</v>
      </c>
      <c r="B1810" t="s">
        <v>99</v>
      </c>
      <c r="C1810">
        <v>0.249</v>
      </c>
      <c r="D1810">
        <v>0</v>
      </c>
      <c r="E1810">
        <v>0.4</v>
      </c>
      <c r="F1810">
        <v>0</v>
      </c>
      <c r="G1810">
        <v>0</v>
      </c>
      <c r="H1810">
        <v>0.64900000000000002</v>
      </c>
      <c r="I1810">
        <v>0</v>
      </c>
      <c r="J1810">
        <v>0</v>
      </c>
      <c r="K1810">
        <v>0</v>
      </c>
      <c r="L1810">
        <v>0.64900000000000002</v>
      </c>
      <c r="M1810">
        <v>0</v>
      </c>
    </row>
    <row r="1811" spans="1:13" x14ac:dyDescent="0.25">
      <c r="A1811" t="s">
        <v>344</v>
      </c>
      <c r="B1811" t="s">
        <v>108</v>
      </c>
      <c r="C1811">
        <v>0</v>
      </c>
      <c r="D1811">
        <v>0</v>
      </c>
      <c r="E1811">
        <v>0</v>
      </c>
      <c r="F1811">
        <v>0</v>
      </c>
      <c r="G1811">
        <v>0</v>
      </c>
      <c r="H1811">
        <v>0</v>
      </c>
      <c r="I1811">
        <v>0</v>
      </c>
      <c r="J1811">
        <v>0</v>
      </c>
      <c r="K1811">
        <v>0</v>
      </c>
      <c r="L1811">
        <v>0</v>
      </c>
      <c r="M1811">
        <v>0</v>
      </c>
    </row>
    <row r="1812" spans="1:13" x14ac:dyDescent="0.25">
      <c r="A1812" t="s">
        <v>344</v>
      </c>
      <c r="B1812" t="s">
        <v>234</v>
      </c>
      <c r="C1812">
        <v>0</v>
      </c>
      <c r="D1812">
        <v>0</v>
      </c>
      <c r="E1812">
        <v>0</v>
      </c>
      <c r="F1812">
        <v>0</v>
      </c>
      <c r="G1812">
        <v>0</v>
      </c>
      <c r="H1812">
        <v>0</v>
      </c>
      <c r="I1812">
        <v>0</v>
      </c>
      <c r="J1812">
        <v>0</v>
      </c>
      <c r="K1812">
        <v>0</v>
      </c>
      <c r="L1812">
        <v>0</v>
      </c>
      <c r="M1812">
        <v>0</v>
      </c>
    </row>
    <row r="1813" spans="1:13" x14ac:dyDescent="0.25">
      <c r="A1813" t="s">
        <v>344</v>
      </c>
      <c r="B1813" t="s">
        <v>115</v>
      </c>
      <c r="C1813">
        <v>46.813000000000002</v>
      </c>
      <c r="D1813">
        <v>0</v>
      </c>
      <c r="E1813">
        <v>0</v>
      </c>
      <c r="F1813">
        <v>0</v>
      </c>
      <c r="G1813">
        <v>0</v>
      </c>
      <c r="H1813">
        <v>46.813000000000002</v>
      </c>
      <c r="I1813">
        <v>0</v>
      </c>
      <c r="J1813">
        <v>0</v>
      </c>
      <c r="K1813">
        <v>0</v>
      </c>
      <c r="L1813">
        <v>46.813000000000002</v>
      </c>
      <c r="M1813">
        <v>0</v>
      </c>
    </row>
    <row r="1814" spans="1:13" x14ac:dyDescent="0.25">
      <c r="A1814" t="s">
        <v>344</v>
      </c>
      <c r="B1814" t="s">
        <v>117</v>
      </c>
      <c r="C1814">
        <v>11.288</v>
      </c>
      <c r="D1814">
        <v>0</v>
      </c>
      <c r="E1814">
        <v>0</v>
      </c>
      <c r="F1814">
        <v>0</v>
      </c>
      <c r="G1814">
        <v>0</v>
      </c>
      <c r="H1814">
        <v>11.288</v>
      </c>
      <c r="I1814">
        <v>0</v>
      </c>
      <c r="J1814">
        <v>0</v>
      </c>
      <c r="K1814">
        <v>0</v>
      </c>
      <c r="L1814">
        <v>11.288</v>
      </c>
      <c r="M1814">
        <v>0</v>
      </c>
    </row>
    <row r="1815" spans="1:13" x14ac:dyDescent="0.25">
      <c r="A1815" t="s">
        <v>344</v>
      </c>
      <c r="B1815" t="s">
        <v>103</v>
      </c>
      <c r="C1815">
        <v>0</v>
      </c>
      <c r="D1815">
        <v>0</v>
      </c>
      <c r="E1815">
        <v>2.7</v>
      </c>
      <c r="F1815">
        <v>0</v>
      </c>
      <c r="G1815">
        <v>0</v>
      </c>
      <c r="H1815">
        <v>2.7</v>
      </c>
      <c r="I1815">
        <v>0</v>
      </c>
      <c r="J1815">
        <v>0</v>
      </c>
      <c r="K1815">
        <v>0</v>
      </c>
      <c r="L1815">
        <v>2.7</v>
      </c>
      <c r="M1815">
        <v>0</v>
      </c>
    </row>
    <row r="1816" spans="1:13" x14ac:dyDescent="0.25">
      <c r="A1816" t="s">
        <v>344</v>
      </c>
      <c r="B1816" t="s">
        <v>328</v>
      </c>
      <c r="C1816">
        <v>0</v>
      </c>
      <c r="D1816">
        <v>0</v>
      </c>
      <c r="E1816">
        <v>0</v>
      </c>
      <c r="F1816">
        <v>0</v>
      </c>
      <c r="G1816">
        <v>0</v>
      </c>
      <c r="H1816">
        <v>0</v>
      </c>
      <c r="I1816">
        <v>0</v>
      </c>
      <c r="J1816">
        <v>0</v>
      </c>
      <c r="K1816">
        <v>0</v>
      </c>
      <c r="L1816">
        <v>0</v>
      </c>
      <c r="M1816">
        <v>0</v>
      </c>
    </row>
    <row r="1817" spans="1:13" x14ac:dyDescent="0.25">
      <c r="A1817" t="s">
        <v>344</v>
      </c>
      <c r="B1817" t="s">
        <v>104</v>
      </c>
      <c r="C1817">
        <v>0</v>
      </c>
      <c r="D1817">
        <v>0</v>
      </c>
      <c r="E1817">
        <v>2.2000000000000002</v>
      </c>
      <c r="F1817">
        <v>0</v>
      </c>
      <c r="G1817">
        <v>0</v>
      </c>
      <c r="H1817">
        <v>2.2000000000000002</v>
      </c>
      <c r="I1817">
        <v>0</v>
      </c>
      <c r="J1817">
        <v>0</v>
      </c>
      <c r="K1817">
        <v>0</v>
      </c>
      <c r="L1817">
        <v>2.2000000000000002</v>
      </c>
      <c r="M1817">
        <v>0</v>
      </c>
    </row>
    <row r="1818" spans="1:13" x14ac:dyDescent="0.25">
      <c r="A1818" t="s">
        <v>344</v>
      </c>
      <c r="B1818" t="s">
        <v>558</v>
      </c>
      <c r="C1818">
        <v>0</v>
      </c>
      <c r="D1818">
        <v>0</v>
      </c>
      <c r="E1818">
        <v>0</v>
      </c>
      <c r="F1818">
        <v>0</v>
      </c>
      <c r="G1818">
        <v>0</v>
      </c>
      <c r="H1818">
        <v>0</v>
      </c>
      <c r="I1818">
        <v>0</v>
      </c>
      <c r="J1818">
        <v>0</v>
      </c>
      <c r="K1818">
        <v>0</v>
      </c>
      <c r="L1818">
        <v>0</v>
      </c>
      <c r="M1818">
        <v>0</v>
      </c>
    </row>
    <row r="1819" spans="1:13" x14ac:dyDescent="0.25">
      <c r="A1819" t="s">
        <v>344</v>
      </c>
      <c r="B1819" t="s">
        <v>97</v>
      </c>
      <c r="C1819">
        <v>0</v>
      </c>
      <c r="D1819">
        <v>0</v>
      </c>
      <c r="E1819">
        <v>1.2</v>
      </c>
      <c r="F1819">
        <v>0</v>
      </c>
      <c r="G1819">
        <v>0</v>
      </c>
      <c r="H1819">
        <v>1.2</v>
      </c>
      <c r="I1819">
        <v>0</v>
      </c>
      <c r="J1819">
        <v>0</v>
      </c>
      <c r="K1819">
        <v>0</v>
      </c>
      <c r="L1819">
        <v>1.2</v>
      </c>
      <c r="M1819">
        <v>0</v>
      </c>
    </row>
    <row r="1820" spans="1:13" x14ac:dyDescent="0.25">
      <c r="A1820" t="s">
        <v>344</v>
      </c>
      <c r="B1820" t="s">
        <v>109</v>
      </c>
      <c r="C1820">
        <v>26.893000000000001</v>
      </c>
      <c r="D1820">
        <v>158.38900000000001</v>
      </c>
      <c r="E1820">
        <v>6.1</v>
      </c>
      <c r="F1820">
        <v>0</v>
      </c>
      <c r="G1820">
        <v>0</v>
      </c>
      <c r="H1820">
        <v>191.38200000000001</v>
      </c>
      <c r="I1820">
        <v>21.638000000000002</v>
      </c>
      <c r="J1820">
        <v>0</v>
      </c>
      <c r="K1820">
        <v>0</v>
      </c>
      <c r="L1820">
        <v>213.02</v>
      </c>
      <c r="M1820">
        <v>21.638000000000002</v>
      </c>
    </row>
    <row r="1821" spans="1:13" x14ac:dyDescent="0.25">
      <c r="A1821" t="s">
        <v>344</v>
      </c>
      <c r="B1821" t="s">
        <v>118</v>
      </c>
      <c r="C1821">
        <v>6.5609999999999999</v>
      </c>
      <c r="D1821">
        <v>0</v>
      </c>
      <c r="E1821">
        <v>0</v>
      </c>
      <c r="F1821">
        <v>0</v>
      </c>
      <c r="G1821">
        <v>0</v>
      </c>
      <c r="H1821">
        <v>6.5609999999999999</v>
      </c>
      <c r="I1821">
        <v>0.4</v>
      </c>
      <c r="J1821">
        <v>0</v>
      </c>
      <c r="K1821">
        <v>0</v>
      </c>
      <c r="L1821">
        <v>6.9610000000000003</v>
      </c>
      <c r="M1821">
        <v>0.4</v>
      </c>
    </row>
    <row r="1822" spans="1:13" x14ac:dyDescent="0.25">
      <c r="A1822" t="s">
        <v>344</v>
      </c>
      <c r="B1822" s="17" t="s">
        <v>121</v>
      </c>
      <c r="C1822">
        <v>0</v>
      </c>
      <c r="D1822">
        <v>0</v>
      </c>
      <c r="E1822">
        <v>0</v>
      </c>
      <c r="F1822">
        <v>0</v>
      </c>
      <c r="G1822">
        <v>0</v>
      </c>
      <c r="H1822">
        <v>0</v>
      </c>
      <c r="I1822">
        <v>0</v>
      </c>
      <c r="J1822">
        <v>0</v>
      </c>
      <c r="K1822">
        <v>0</v>
      </c>
      <c r="L1822">
        <v>0</v>
      </c>
      <c r="M1822">
        <v>0</v>
      </c>
    </row>
    <row r="1823" spans="1:13" x14ac:dyDescent="0.25">
      <c r="A1823" t="s">
        <v>344</v>
      </c>
      <c r="B1823" s="17" t="s">
        <v>120</v>
      </c>
      <c r="C1823">
        <v>0</v>
      </c>
      <c r="D1823">
        <v>0</v>
      </c>
      <c r="E1823">
        <v>2</v>
      </c>
      <c r="F1823">
        <v>0</v>
      </c>
      <c r="G1823">
        <v>0</v>
      </c>
      <c r="H1823">
        <v>2</v>
      </c>
      <c r="I1823">
        <v>0</v>
      </c>
      <c r="J1823">
        <v>0</v>
      </c>
      <c r="K1823">
        <v>0</v>
      </c>
      <c r="L1823">
        <v>2</v>
      </c>
      <c r="M1823">
        <v>0</v>
      </c>
    </row>
    <row r="1824" spans="1:13" x14ac:dyDescent="0.25">
      <c r="A1824" t="s">
        <v>344</v>
      </c>
      <c r="B1824" s="17" t="s">
        <v>119</v>
      </c>
      <c r="C1824">
        <v>0</v>
      </c>
      <c r="D1824">
        <v>0</v>
      </c>
      <c r="E1824">
        <v>0</v>
      </c>
      <c r="F1824">
        <v>0</v>
      </c>
      <c r="G1824">
        <v>0</v>
      </c>
      <c r="H1824">
        <v>0</v>
      </c>
      <c r="I1824">
        <v>0</v>
      </c>
      <c r="J1824">
        <v>0</v>
      </c>
      <c r="K1824">
        <v>0</v>
      </c>
      <c r="L1824">
        <v>0</v>
      </c>
      <c r="M1824">
        <v>0</v>
      </c>
    </row>
    <row r="1825" spans="1:13" x14ac:dyDescent="0.25">
      <c r="A1825" t="s">
        <v>344</v>
      </c>
      <c r="B1825" s="17" t="s">
        <v>116</v>
      </c>
      <c r="C1825">
        <v>0.16600000000000001</v>
      </c>
      <c r="D1825">
        <v>0</v>
      </c>
      <c r="E1825">
        <v>0</v>
      </c>
      <c r="F1825">
        <v>0</v>
      </c>
      <c r="G1825">
        <v>0</v>
      </c>
      <c r="H1825">
        <v>0.16600000000000001</v>
      </c>
      <c r="I1825">
        <v>0</v>
      </c>
      <c r="J1825">
        <v>0</v>
      </c>
      <c r="K1825">
        <v>0</v>
      </c>
      <c r="L1825">
        <v>0.16600000000000001</v>
      </c>
      <c r="M1825">
        <v>0</v>
      </c>
    </row>
    <row r="1826" spans="1:13" x14ac:dyDescent="0.25">
      <c r="A1826" t="s">
        <v>344</v>
      </c>
      <c r="B1826" t="s">
        <v>113</v>
      </c>
      <c r="C1826">
        <v>0</v>
      </c>
      <c r="D1826">
        <v>0</v>
      </c>
      <c r="E1826">
        <v>0.2</v>
      </c>
      <c r="F1826">
        <v>0</v>
      </c>
      <c r="G1826">
        <v>0</v>
      </c>
      <c r="H1826">
        <v>0.2</v>
      </c>
      <c r="I1826">
        <v>0</v>
      </c>
      <c r="J1826">
        <v>0</v>
      </c>
      <c r="K1826">
        <v>0</v>
      </c>
      <c r="L1826">
        <v>0.2</v>
      </c>
      <c r="M1826">
        <v>0</v>
      </c>
    </row>
    <row r="1827" spans="1:13" x14ac:dyDescent="0.25">
      <c r="A1827" t="s">
        <v>344</v>
      </c>
      <c r="B1827" t="s">
        <v>102</v>
      </c>
      <c r="C1827">
        <v>0</v>
      </c>
      <c r="D1827">
        <v>0</v>
      </c>
      <c r="E1827">
        <v>0</v>
      </c>
      <c r="F1827">
        <v>0</v>
      </c>
      <c r="G1827">
        <v>0</v>
      </c>
      <c r="H1827">
        <v>0</v>
      </c>
      <c r="I1827">
        <v>0</v>
      </c>
      <c r="J1827">
        <v>0</v>
      </c>
      <c r="K1827">
        <v>0</v>
      </c>
      <c r="L1827">
        <v>0</v>
      </c>
      <c r="M1827">
        <v>0</v>
      </c>
    </row>
    <row r="1828" spans="1:13" x14ac:dyDescent="0.25">
      <c r="A1828" t="s">
        <v>344</v>
      </c>
      <c r="B1828" t="s">
        <v>101</v>
      </c>
      <c r="C1828">
        <v>0</v>
      </c>
      <c r="D1828">
        <v>0</v>
      </c>
      <c r="E1828">
        <v>0</v>
      </c>
      <c r="F1828">
        <v>0</v>
      </c>
      <c r="G1828">
        <v>0</v>
      </c>
      <c r="H1828">
        <v>0</v>
      </c>
      <c r="I1828">
        <v>0</v>
      </c>
      <c r="J1828">
        <v>0</v>
      </c>
      <c r="K1828">
        <v>0</v>
      </c>
      <c r="L1828">
        <v>0</v>
      </c>
      <c r="M1828">
        <v>0</v>
      </c>
    </row>
    <row r="1829" spans="1:13" x14ac:dyDescent="0.25">
      <c r="A1829" t="s">
        <v>344</v>
      </c>
      <c r="B1829" t="s">
        <v>95</v>
      </c>
      <c r="C1829">
        <v>2.7389999999999999</v>
      </c>
      <c r="D1829">
        <v>0</v>
      </c>
      <c r="E1829">
        <v>34.9</v>
      </c>
      <c r="F1829">
        <v>0</v>
      </c>
      <c r="G1829">
        <v>0</v>
      </c>
      <c r="H1829">
        <v>37.638999999999996</v>
      </c>
      <c r="I1829">
        <v>2E-3</v>
      </c>
      <c r="J1829">
        <v>0</v>
      </c>
      <c r="K1829">
        <v>0</v>
      </c>
      <c r="L1829">
        <v>37.640999999999998</v>
      </c>
      <c r="M1829">
        <v>2E-3</v>
      </c>
    </row>
    <row r="1830" spans="1:13" x14ac:dyDescent="0.25">
      <c r="A1830" t="s">
        <v>344</v>
      </c>
      <c r="B1830" t="s">
        <v>98</v>
      </c>
      <c r="C1830">
        <v>0</v>
      </c>
      <c r="D1830">
        <v>0</v>
      </c>
      <c r="E1830">
        <v>8</v>
      </c>
      <c r="F1830">
        <v>0</v>
      </c>
      <c r="G1830">
        <v>0</v>
      </c>
      <c r="H1830">
        <v>8</v>
      </c>
      <c r="I1830">
        <v>0</v>
      </c>
      <c r="J1830">
        <v>0</v>
      </c>
      <c r="K1830">
        <v>0</v>
      </c>
      <c r="L1830">
        <v>8</v>
      </c>
      <c r="M1830">
        <v>0</v>
      </c>
    </row>
    <row r="1831" spans="1:13" x14ac:dyDescent="0.25">
      <c r="A1831" t="s">
        <v>344</v>
      </c>
      <c r="B1831" t="s">
        <v>112</v>
      </c>
      <c r="C1831">
        <v>17.762</v>
      </c>
      <c r="D1831">
        <v>0</v>
      </c>
      <c r="E1831">
        <v>1</v>
      </c>
      <c r="F1831">
        <v>3.4020000000000001</v>
      </c>
      <c r="G1831">
        <v>0</v>
      </c>
      <c r="H1831">
        <v>22.164000000000001</v>
      </c>
      <c r="I1831">
        <v>0.67300000000000004</v>
      </c>
      <c r="J1831">
        <v>0</v>
      </c>
      <c r="K1831">
        <v>0</v>
      </c>
      <c r="L1831">
        <v>22.837</v>
      </c>
      <c r="M1831">
        <v>0.67300000000000004</v>
      </c>
    </row>
    <row r="1832" spans="1:13" x14ac:dyDescent="0.25">
      <c r="A1832" t="s">
        <v>344</v>
      </c>
      <c r="B1832" t="s">
        <v>807</v>
      </c>
      <c r="C1832">
        <v>0</v>
      </c>
      <c r="D1832">
        <v>0</v>
      </c>
      <c r="E1832">
        <v>0</v>
      </c>
      <c r="F1832">
        <v>0</v>
      </c>
      <c r="G1832">
        <v>0</v>
      </c>
      <c r="H1832">
        <v>0</v>
      </c>
      <c r="I1832">
        <v>0</v>
      </c>
      <c r="J1832">
        <v>0</v>
      </c>
      <c r="K1832">
        <v>0</v>
      </c>
      <c r="L1832">
        <v>0</v>
      </c>
      <c r="M1832">
        <v>0</v>
      </c>
    </row>
    <row r="1833" spans="1:13" x14ac:dyDescent="0.25">
      <c r="A1833" t="s">
        <v>344</v>
      </c>
      <c r="B1833" t="s">
        <v>100</v>
      </c>
      <c r="C1833">
        <v>0</v>
      </c>
      <c r="D1833">
        <v>0</v>
      </c>
      <c r="E1833">
        <v>6.5</v>
      </c>
      <c r="F1833">
        <v>0</v>
      </c>
      <c r="G1833">
        <v>0</v>
      </c>
      <c r="H1833">
        <v>6.5</v>
      </c>
      <c r="I1833">
        <v>0</v>
      </c>
      <c r="J1833">
        <v>0</v>
      </c>
      <c r="K1833">
        <v>0</v>
      </c>
      <c r="L1833">
        <v>6.5</v>
      </c>
      <c r="M1833">
        <v>0</v>
      </c>
    </row>
    <row r="1834" spans="1:13" x14ac:dyDescent="0.25">
      <c r="A1834" t="s">
        <v>344</v>
      </c>
      <c r="B1834" t="s">
        <v>114</v>
      </c>
      <c r="C1834">
        <v>1.992</v>
      </c>
      <c r="D1834">
        <v>0</v>
      </c>
      <c r="E1834">
        <v>0</v>
      </c>
      <c r="F1834">
        <v>2.8210000000000002</v>
      </c>
      <c r="G1834">
        <v>0</v>
      </c>
      <c r="H1834">
        <v>4.8130000000000006</v>
      </c>
      <c r="I1834">
        <v>0</v>
      </c>
      <c r="J1834">
        <v>0</v>
      </c>
      <c r="K1834">
        <v>0</v>
      </c>
      <c r="L1834">
        <v>4.8129999999999997</v>
      </c>
      <c r="M1834">
        <v>0</v>
      </c>
    </row>
    <row r="1835" spans="1:13" x14ac:dyDescent="0.25">
      <c r="A1835" t="s">
        <v>344</v>
      </c>
      <c r="B1835" t="s">
        <v>107</v>
      </c>
      <c r="C1835">
        <v>101.01300000000001</v>
      </c>
      <c r="D1835">
        <v>0</v>
      </c>
      <c r="E1835">
        <v>0.1</v>
      </c>
      <c r="F1835">
        <v>0</v>
      </c>
      <c r="G1835">
        <v>0</v>
      </c>
      <c r="H1835">
        <v>101.113</v>
      </c>
      <c r="I1835">
        <v>0.215</v>
      </c>
      <c r="J1835">
        <v>0</v>
      </c>
      <c r="K1835">
        <v>0</v>
      </c>
      <c r="L1835">
        <v>101.328</v>
      </c>
      <c r="M1835">
        <v>0.215</v>
      </c>
    </row>
    <row r="1836" spans="1:13" x14ac:dyDescent="0.25">
      <c r="A1836" t="s">
        <v>247</v>
      </c>
      <c r="B1836" t="s">
        <v>123</v>
      </c>
      <c r="C1836">
        <v>92.42</v>
      </c>
      <c r="D1836">
        <v>0</v>
      </c>
      <c r="E1836">
        <v>0</v>
      </c>
      <c r="F1836">
        <v>0</v>
      </c>
      <c r="G1836">
        <v>0</v>
      </c>
      <c r="H1836">
        <v>92.42</v>
      </c>
      <c r="I1836">
        <v>8.0210000000000008</v>
      </c>
      <c r="J1836">
        <v>0</v>
      </c>
      <c r="K1836">
        <v>0</v>
      </c>
      <c r="L1836">
        <v>100.441</v>
      </c>
      <c r="M1836">
        <v>8.0210000000000008</v>
      </c>
    </row>
    <row r="1837" spans="1:13" x14ac:dyDescent="0.25">
      <c r="A1837" t="s">
        <v>247</v>
      </c>
      <c r="B1837" t="s">
        <v>126</v>
      </c>
      <c r="C1837">
        <v>0</v>
      </c>
      <c r="D1837">
        <v>0</v>
      </c>
      <c r="E1837">
        <v>0</v>
      </c>
      <c r="F1837">
        <v>0</v>
      </c>
      <c r="G1837">
        <v>0</v>
      </c>
      <c r="H1837">
        <v>0</v>
      </c>
      <c r="I1837">
        <v>0</v>
      </c>
      <c r="J1837">
        <v>0</v>
      </c>
      <c r="K1837">
        <v>0</v>
      </c>
      <c r="L1837">
        <v>0</v>
      </c>
      <c r="M1837">
        <v>0</v>
      </c>
    </row>
    <row r="1838" spans="1:13" x14ac:dyDescent="0.25">
      <c r="A1838" t="s">
        <v>247</v>
      </c>
      <c r="B1838" t="s">
        <v>125</v>
      </c>
      <c r="C1838">
        <v>0</v>
      </c>
      <c r="D1838">
        <v>0</v>
      </c>
      <c r="E1838">
        <v>4.8</v>
      </c>
      <c r="F1838">
        <v>0</v>
      </c>
      <c r="G1838">
        <v>0</v>
      </c>
      <c r="H1838">
        <v>4.8</v>
      </c>
      <c r="I1838">
        <v>13.385999999999999</v>
      </c>
      <c r="J1838">
        <v>0</v>
      </c>
      <c r="K1838">
        <v>0</v>
      </c>
      <c r="L1838">
        <v>18.186</v>
      </c>
      <c r="M1838">
        <v>13.385999999999999</v>
      </c>
    </row>
    <row r="1839" spans="1:13" x14ac:dyDescent="0.25">
      <c r="A1839" t="s">
        <v>247</v>
      </c>
      <c r="B1839" t="s">
        <v>124</v>
      </c>
      <c r="C1839">
        <v>0</v>
      </c>
      <c r="D1839">
        <v>0</v>
      </c>
      <c r="E1839">
        <v>0</v>
      </c>
      <c r="F1839">
        <v>0.7</v>
      </c>
      <c r="G1839">
        <v>0</v>
      </c>
      <c r="H1839">
        <v>0.7</v>
      </c>
      <c r="I1839">
        <v>0</v>
      </c>
      <c r="J1839">
        <v>0</v>
      </c>
      <c r="K1839">
        <v>0</v>
      </c>
      <c r="L1839">
        <v>0.7</v>
      </c>
      <c r="M1839">
        <v>0</v>
      </c>
    </row>
    <row r="1840" spans="1:13" x14ac:dyDescent="0.25">
      <c r="A1840" t="s">
        <v>247</v>
      </c>
      <c r="B1840" t="s">
        <v>96</v>
      </c>
      <c r="C1840">
        <v>3.0339999999999998</v>
      </c>
      <c r="D1840">
        <v>0</v>
      </c>
      <c r="E1840">
        <v>296</v>
      </c>
      <c r="F1840">
        <v>0</v>
      </c>
      <c r="G1840">
        <v>0</v>
      </c>
      <c r="H1840">
        <v>299.03399999999999</v>
      </c>
      <c r="I1840">
        <v>22.047000000000001</v>
      </c>
      <c r="J1840">
        <v>0</v>
      </c>
      <c r="K1840">
        <v>0</v>
      </c>
      <c r="L1840">
        <v>321.08100000000002</v>
      </c>
      <c r="M1840">
        <v>22.047000000000001</v>
      </c>
    </row>
    <row r="1841" spans="1:13" x14ac:dyDescent="0.25">
      <c r="A1841" t="s">
        <v>247</v>
      </c>
      <c r="B1841" t="s">
        <v>105</v>
      </c>
      <c r="C1841">
        <v>455.94400000000002</v>
      </c>
      <c r="D1841">
        <v>0</v>
      </c>
      <c r="E1841">
        <v>56.6</v>
      </c>
      <c r="F1841">
        <v>0</v>
      </c>
      <c r="G1841">
        <v>0</v>
      </c>
      <c r="H1841">
        <v>512.54399999999998</v>
      </c>
      <c r="I1841">
        <v>1.26</v>
      </c>
      <c r="J1841">
        <v>0</v>
      </c>
      <c r="K1841">
        <v>0</v>
      </c>
      <c r="L1841">
        <v>513.80399999999997</v>
      </c>
      <c r="M1841">
        <v>1.26</v>
      </c>
    </row>
    <row r="1842" spans="1:13" x14ac:dyDescent="0.25">
      <c r="A1842" t="s">
        <v>247</v>
      </c>
      <c r="B1842" t="s">
        <v>110</v>
      </c>
      <c r="C1842">
        <v>0</v>
      </c>
      <c r="D1842">
        <v>110.07299999999999</v>
      </c>
      <c r="E1842">
        <v>0</v>
      </c>
      <c r="F1842">
        <v>0</v>
      </c>
      <c r="G1842">
        <v>0</v>
      </c>
      <c r="H1842">
        <v>110.07299999999999</v>
      </c>
      <c r="I1842">
        <v>4.0000000000000001E-3</v>
      </c>
      <c r="J1842">
        <v>0</v>
      </c>
      <c r="K1842">
        <v>0</v>
      </c>
      <c r="L1842">
        <v>110.077</v>
      </c>
      <c r="M1842">
        <v>4.0000000000000001E-3</v>
      </c>
    </row>
    <row r="1843" spans="1:13" x14ac:dyDescent="0.25">
      <c r="A1843" t="s">
        <v>247</v>
      </c>
      <c r="B1843" t="s">
        <v>111</v>
      </c>
      <c r="C1843">
        <v>1458.011</v>
      </c>
      <c r="D1843">
        <v>0</v>
      </c>
      <c r="E1843">
        <v>4</v>
      </c>
      <c r="F1843">
        <v>0</v>
      </c>
      <c r="G1843">
        <v>0</v>
      </c>
      <c r="H1843">
        <v>1462.011</v>
      </c>
      <c r="I1843">
        <v>0.13800000000000001</v>
      </c>
      <c r="J1843">
        <v>0</v>
      </c>
      <c r="K1843">
        <v>0</v>
      </c>
      <c r="L1843">
        <v>1462.1489999999999</v>
      </c>
      <c r="M1843">
        <v>0.13800000000000001</v>
      </c>
    </row>
    <row r="1844" spans="1:13" x14ac:dyDescent="0.25">
      <c r="A1844" t="s">
        <v>247</v>
      </c>
      <c r="B1844" t="s">
        <v>106</v>
      </c>
      <c r="C1844">
        <v>2681.7289999999998</v>
      </c>
      <c r="D1844">
        <v>0</v>
      </c>
      <c r="E1844">
        <v>51.9</v>
      </c>
      <c r="F1844">
        <v>0</v>
      </c>
      <c r="G1844">
        <v>0</v>
      </c>
      <c r="H1844">
        <v>2733.6289999999999</v>
      </c>
      <c r="I1844">
        <v>7.1909999999999998</v>
      </c>
      <c r="J1844">
        <v>0</v>
      </c>
      <c r="K1844">
        <v>0</v>
      </c>
      <c r="L1844">
        <v>2740.82</v>
      </c>
      <c r="M1844">
        <v>7.1909999999999998</v>
      </c>
    </row>
    <row r="1845" spans="1:13" x14ac:dyDescent="0.25">
      <c r="A1845" t="s">
        <v>247</v>
      </c>
      <c r="B1845" t="s">
        <v>99</v>
      </c>
      <c r="C1845">
        <v>3901.2330000000002</v>
      </c>
      <c r="D1845">
        <v>0</v>
      </c>
      <c r="E1845">
        <v>2060.3000000000002</v>
      </c>
      <c r="F1845">
        <v>0</v>
      </c>
      <c r="G1845">
        <v>0</v>
      </c>
      <c r="H1845">
        <v>5961.5330000000004</v>
      </c>
      <c r="I1845">
        <v>1232.9659999999999</v>
      </c>
      <c r="J1845">
        <v>0</v>
      </c>
      <c r="K1845">
        <v>0</v>
      </c>
      <c r="L1845">
        <v>7194.4989999999998</v>
      </c>
      <c r="M1845">
        <v>1232.9659999999999</v>
      </c>
    </row>
    <row r="1846" spans="1:13" x14ac:dyDescent="0.25">
      <c r="A1846" t="s">
        <v>247</v>
      </c>
      <c r="B1846" t="s">
        <v>108</v>
      </c>
      <c r="C1846">
        <v>71.468000000000004</v>
      </c>
      <c r="D1846">
        <v>0</v>
      </c>
      <c r="E1846">
        <v>0</v>
      </c>
      <c r="F1846">
        <v>0</v>
      </c>
      <c r="G1846">
        <v>0</v>
      </c>
      <c r="H1846">
        <v>71.468000000000004</v>
      </c>
      <c r="I1846">
        <v>6.3949999999999996</v>
      </c>
      <c r="J1846">
        <v>0</v>
      </c>
      <c r="K1846">
        <v>0</v>
      </c>
      <c r="L1846">
        <v>77.863</v>
      </c>
      <c r="M1846">
        <v>6.3949999999999996</v>
      </c>
    </row>
    <row r="1847" spans="1:13" x14ac:dyDescent="0.25">
      <c r="A1847" t="s">
        <v>247</v>
      </c>
      <c r="B1847" t="s">
        <v>234</v>
      </c>
      <c r="C1847">
        <v>0</v>
      </c>
      <c r="D1847">
        <v>0</v>
      </c>
      <c r="E1847">
        <v>0</v>
      </c>
      <c r="F1847">
        <v>0</v>
      </c>
      <c r="G1847">
        <v>0</v>
      </c>
      <c r="H1847">
        <v>0</v>
      </c>
      <c r="I1847">
        <v>0</v>
      </c>
      <c r="J1847">
        <v>0</v>
      </c>
      <c r="K1847">
        <v>0</v>
      </c>
      <c r="L1847">
        <v>0</v>
      </c>
      <c r="M1847">
        <v>0</v>
      </c>
    </row>
    <row r="1848" spans="1:13" x14ac:dyDescent="0.25">
      <c r="A1848" t="s">
        <v>247</v>
      </c>
      <c r="B1848" t="s">
        <v>115</v>
      </c>
      <c r="C1848">
        <v>3370.2809999999999</v>
      </c>
      <c r="D1848">
        <v>0</v>
      </c>
      <c r="E1848">
        <v>0.2</v>
      </c>
      <c r="F1848">
        <v>0</v>
      </c>
      <c r="G1848">
        <v>0</v>
      </c>
      <c r="H1848">
        <v>3370.4809999999998</v>
      </c>
      <c r="I1848">
        <v>136.47800000000001</v>
      </c>
      <c r="J1848">
        <v>0</v>
      </c>
      <c r="K1848">
        <v>0</v>
      </c>
      <c r="L1848">
        <v>3506.9589999999998</v>
      </c>
      <c r="M1848">
        <v>136.47800000000001</v>
      </c>
    </row>
    <row r="1849" spans="1:13" x14ac:dyDescent="0.25">
      <c r="A1849" t="s">
        <v>247</v>
      </c>
      <c r="B1849" t="s">
        <v>117</v>
      </c>
      <c r="C1849">
        <v>0.67400000000000004</v>
      </c>
      <c r="D1849">
        <v>0</v>
      </c>
      <c r="E1849">
        <v>0</v>
      </c>
      <c r="F1849">
        <v>0</v>
      </c>
      <c r="G1849">
        <v>0</v>
      </c>
      <c r="H1849">
        <v>0.67400000000000004</v>
      </c>
      <c r="I1849">
        <v>0</v>
      </c>
      <c r="J1849">
        <v>0</v>
      </c>
      <c r="K1849">
        <v>0</v>
      </c>
      <c r="L1849">
        <v>0.67400000000000004</v>
      </c>
      <c r="M1849">
        <v>0</v>
      </c>
    </row>
    <row r="1850" spans="1:13" x14ac:dyDescent="0.25">
      <c r="A1850" t="s">
        <v>247</v>
      </c>
      <c r="B1850" t="s">
        <v>103</v>
      </c>
      <c r="C1850">
        <v>0</v>
      </c>
      <c r="D1850">
        <v>0</v>
      </c>
      <c r="E1850">
        <v>0.2</v>
      </c>
      <c r="F1850">
        <v>0</v>
      </c>
      <c r="G1850">
        <v>0</v>
      </c>
      <c r="H1850">
        <v>0.2</v>
      </c>
      <c r="I1850">
        <v>0</v>
      </c>
      <c r="J1850">
        <v>0</v>
      </c>
      <c r="K1850">
        <v>0</v>
      </c>
      <c r="L1850">
        <v>0.2</v>
      </c>
      <c r="M1850">
        <v>0</v>
      </c>
    </row>
    <row r="1851" spans="1:13" x14ac:dyDescent="0.25">
      <c r="A1851" t="s">
        <v>247</v>
      </c>
      <c r="B1851" t="s">
        <v>328</v>
      </c>
      <c r="C1851">
        <v>0</v>
      </c>
      <c r="D1851">
        <v>0</v>
      </c>
      <c r="E1851">
        <v>0</v>
      </c>
      <c r="F1851">
        <v>0</v>
      </c>
      <c r="G1851">
        <v>0</v>
      </c>
      <c r="H1851">
        <v>0</v>
      </c>
      <c r="I1851">
        <v>0</v>
      </c>
      <c r="J1851">
        <v>0</v>
      </c>
      <c r="K1851">
        <v>0</v>
      </c>
      <c r="L1851">
        <v>0</v>
      </c>
      <c r="M1851">
        <v>0</v>
      </c>
    </row>
    <row r="1852" spans="1:13" x14ac:dyDescent="0.25">
      <c r="A1852" t="s">
        <v>247</v>
      </c>
      <c r="B1852" t="s">
        <v>104</v>
      </c>
      <c r="C1852">
        <v>0</v>
      </c>
      <c r="D1852">
        <v>0</v>
      </c>
      <c r="E1852">
        <v>225.7</v>
      </c>
      <c r="F1852">
        <v>0</v>
      </c>
      <c r="G1852">
        <v>0</v>
      </c>
      <c r="H1852">
        <v>225.7</v>
      </c>
      <c r="I1852">
        <v>18.651</v>
      </c>
      <c r="J1852">
        <v>0</v>
      </c>
      <c r="K1852">
        <v>0</v>
      </c>
      <c r="L1852">
        <v>244.351</v>
      </c>
      <c r="M1852">
        <v>18.651</v>
      </c>
    </row>
    <row r="1853" spans="1:13" x14ac:dyDescent="0.25">
      <c r="A1853" t="s">
        <v>247</v>
      </c>
      <c r="B1853" t="s">
        <v>558</v>
      </c>
      <c r="C1853">
        <v>0</v>
      </c>
      <c r="D1853">
        <v>0</v>
      </c>
      <c r="E1853">
        <v>0</v>
      </c>
      <c r="F1853">
        <v>0</v>
      </c>
      <c r="G1853">
        <v>0</v>
      </c>
      <c r="H1853">
        <v>0</v>
      </c>
      <c r="I1853">
        <v>0</v>
      </c>
      <c r="J1853">
        <v>0</v>
      </c>
      <c r="K1853">
        <v>0</v>
      </c>
      <c r="L1853">
        <v>0</v>
      </c>
      <c r="M1853">
        <v>0</v>
      </c>
    </row>
    <row r="1854" spans="1:13" x14ac:dyDescent="0.25">
      <c r="A1854" t="s">
        <v>247</v>
      </c>
      <c r="B1854" t="s">
        <v>97</v>
      </c>
      <c r="C1854">
        <v>0</v>
      </c>
      <c r="D1854">
        <v>0</v>
      </c>
      <c r="E1854">
        <v>392.9</v>
      </c>
      <c r="F1854">
        <v>0</v>
      </c>
      <c r="G1854">
        <v>0</v>
      </c>
      <c r="H1854">
        <v>392.9</v>
      </c>
      <c r="I1854">
        <v>111.26900000000001</v>
      </c>
      <c r="J1854">
        <v>0</v>
      </c>
      <c r="K1854">
        <v>0</v>
      </c>
      <c r="L1854">
        <v>504.16899999999998</v>
      </c>
      <c r="M1854">
        <v>111.26900000000001</v>
      </c>
    </row>
    <row r="1855" spans="1:13" x14ac:dyDescent="0.25">
      <c r="A1855" t="s">
        <v>247</v>
      </c>
      <c r="B1855" t="s">
        <v>109</v>
      </c>
      <c r="C1855">
        <v>1.5169999999999999</v>
      </c>
      <c r="D1855">
        <v>443.327</v>
      </c>
      <c r="E1855">
        <v>15.3</v>
      </c>
      <c r="F1855">
        <v>0</v>
      </c>
      <c r="G1855">
        <v>0</v>
      </c>
      <c r="H1855">
        <v>460.14400000000001</v>
      </c>
      <c r="I1855">
        <v>8.91</v>
      </c>
      <c r="J1855">
        <v>0</v>
      </c>
      <c r="K1855">
        <v>0</v>
      </c>
      <c r="L1855">
        <v>469.05399999999997</v>
      </c>
      <c r="M1855">
        <v>8.91</v>
      </c>
    </row>
    <row r="1856" spans="1:13" x14ac:dyDescent="0.25">
      <c r="A1856" t="s">
        <v>247</v>
      </c>
      <c r="B1856" t="s">
        <v>118</v>
      </c>
      <c r="C1856">
        <v>1.18</v>
      </c>
      <c r="D1856">
        <v>0</v>
      </c>
      <c r="E1856">
        <v>0</v>
      </c>
      <c r="F1856">
        <v>0</v>
      </c>
      <c r="G1856">
        <v>0</v>
      </c>
      <c r="H1856">
        <v>1.18</v>
      </c>
      <c r="I1856">
        <v>2.9089999999999998</v>
      </c>
      <c r="J1856">
        <v>0</v>
      </c>
      <c r="K1856">
        <v>0</v>
      </c>
      <c r="L1856">
        <v>4.0890000000000004</v>
      </c>
      <c r="M1856">
        <v>2.9089999999999998</v>
      </c>
    </row>
    <row r="1857" spans="1:13" x14ac:dyDescent="0.25">
      <c r="A1857" t="s">
        <v>247</v>
      </c>
      <c r="B1857" s="17" t="s">
        <v>121</v>
      </c>
      <c r="C1857">
        <v>0</v>
      </c>
      <c r="D1857">
        <v>0</v>
      </c>
      <c r="E1857">
        <v>0</v>
      </c>
      <c r="F1857">
        <v>0</v>
      </c>
      <c r="G1857">
        <v>0</v>
      </c>
      <c r="H1857">
        <v>0</v>
      </c>
      <c r="I1857">
        <v>0</v>
      </c>
      <c r="J1857">
        <v>0</v>
      </c>
      <c r="K1857">
        <v>0</v>
      </c>
      <c r="L1857">
        <v>0</v>
      </c>
      <c r="M1857">
        <v>0</v>
      </c>
    </row>
    <row r="1858" spans="1:13" x14ac:dyDescent="0.25">
      <c r="A1858" t="s">
        <v>247</v>
      </c>
      <c r="B1858" s="17" t="s">
        <v>120</v>
      </c>
      <c r="C1858">
        <v>0</v>
      </c>
      <c r="D1858">
        <v>0</v>
      </c>
      <c r="E1858">
        <v>0.7</v>
      </c>
      <c r="F1858">
        <v>0</v>
      </c>
      <c r="G1858">
        <v>0</v>
      </c>
      <c r="H1858">
        <v>0.7</v>
      </c>
      <c r="I1858">
        <v>0</v>
      </c>
      <c r="J1858">
        <v>0</v>
      </c>
      <c r="K1858">
        <v>0</v>
      </c>
      <c r="L1858">
        <v>0.7</v>
      </c>
      <c r="M1858">
        <v>0</v>
      </c>
    </row>
    <row r="1859" spans="1:13" x14ac:dyDescent="0.25">
      <c r="A1859" t="s">
        <v>247</v>
      </c>
      <c r="B1859" s="17" t="s">
        <v>119</v>
      </c>
      <c r="C1859">
        <v>0</v>
      </c>
      <c r="D1859">
        <v>0</v>
      </c>
      <c r="E1859">
        <v>0</v>
      </c>
      <c r="F1859">
        <v>0</v>
      </c>
      <c r="G1859">
        <v>0</v>
      </c>
      <c r="H1859">
        <v>0</v>
      </c>
      <c r="I1859">
        <v>0</v>
      </c>
      <c r="J1859">
        <v>-0.1</v>
      </c>
      <c r="K1859">
        <v>0</v>
      </c>
      <c r="L1859">
        <v>-0.1</v>
      </c>
      <c r="M1859">
        <v>-0.1</v>
      </c>
    </row>
    <row r="1860" spans="1:13" x14ac:dyDescent="0.25">
      <c r="A1860" t="s">
        <v>247</v>
      </c>
      <c r="B1860" s="17" t="s">
        <v>116</v>
      </c>
      <c r="C1860">
        <v>6415.7539999999999</v>
      </c>
      <c r="D1860">
        <v>0</v>
      </c>
      <c r="E1860">
        <v>0</v>
      </c>
      <c r="F1860">
        <v>0</v>
      </c>
      <c r="G1860">
        <v>0</v>
      </c>
      <c r="H1860">
        <v>6415.7539999999999</v>
      </c>
      <c r="I1860">
        <v>47.893000000000001</v>
      </c>
      <c r="J1860">
        <v>0</v>
      </c>
      <c r="K1860">
        <v>0</v>
      </c>
      <c r="L1860">
        <v>6463.6469999999999</v>
      </c>
      <c r="M1860">
        <v>47.893000000000001</v>
      </c>
    </row>
    <row r="1861" spans="1:13" x14ac:dyDescent="0.25">
      <c r="A1861" t="s">
        <v>247</v>
      </c>
      <c r="B1861" t="s">
        <v>113</v>
      </c>
      <c r="C1861">
        <v>10974.356</v>
      </c>
      <c r="D1861">
        <v>0</v>
      </c>
      <c r="E1861">
        <v>2290.7999999999997</v>
      </c>
      <c r="F1861">
        <v>0</v>
      </c>
      <c r="G1861">
        <v>0</v>
      </c>
      <c r="H1861">
        <v>13265.155999999999</v>
      </c>
      <c r="I1861">
        <v>1591.72</v>
      </c>
      <c r="J1861">
        <v>0</v>
      </c>
      <c r="K1861">
        <v>0</v>
      </c>
      <c r="L1861">
        <v>14856.876</v>
      </c>
      <c r="M1861">
        <v>1591.72</v>
      </c>
    </row>
    <row r="1862" spans="1:13" x14ac:dyDescent="0.25">
      <c r="A1862" t="s">
        <v>247</v>
      </c>
      <c r="B1862" t="s">
        <v>102</v>
      </c>
      <c r="C1862">
        <v>0</v>
      </c>
      <c r="D1862">
        <v>0</v>
      </c>
      <c r="E1862">
        <v>0</v>
      </c>
      <c r="F1862">
        <v>0</v>
      </c>
      <c r="G1862">
        <v>0</v>
      </c>
      <c r="H1862">
        <v>0</v>
      </c>
      <c r="I1862">
        <v>11.917</v>
      </c>
      <c r="J1862">
        <v>0</v>
      </c>
      <c r="K1862">
        <v>0</v>
      </c>
      <c r="L1862">
        <v>11.917</v>
      </c>
      <c r="M1862">
        <v>11.917</v>
      </c>
    </row>
    <row r="1863" spans="1:13" x14ac:dyDescent="0.25">
      <c r="A1863" t="s">
        <v>247</v>
      </c>
      <c r="B1863" t="s">
        <v>101</v>
      </c>
      <c r="C1863">
        <v>0</v>
      </c>
      <c r="D1863">
        <v>0</v>
      </c>
      <c r="E1863">
        <v>92</v>
      </c>
      <c r="F1863">
        <v>0</v>
      </c>
      <c r="G1863">
        <v>0</v>
      </c>
      <c r="H1863">
        <v>92</v>
      </c>
      <c r="I1863">
        <v>0.13200000000000001</v>
      </c>
      <c r="J1863">
        <v>0</v>
      </c>
      <c r="K1863">
        <v>0</v>
      </c>
      <c r="L1863">
        <v>92.132000000000005</v>
      </c>
      <c r="M1863">
        <v>0.13200000000000001</v>
      </c>
    </row>
    <row r="1864" spans="1:13" x14ac:dyDescent="0.25">
      <c r="A1864" t="s">
        <v>247</v>
      </c>
      <c r="B1864" t="s">
        <v>95</v>
      </c>
      <c r="C1864">
        <v>46.353000000000002</v>
      </c>
      <c r="D1864">
        <v>0</v>
      </c>
      <c r="E1864">
        <v>1682.5</v>
      </c>
      <c r="F1864">
        <v>0</v>
      </c>
      <c r="G1864">
        <v>0</v>
      </c>
      <c r="H1864">
        <v>1728.8530000000001</v>
      </c>
      <c r="I1864">
        <v>179.97800000000001</v>
      </c>
      <c r="J1864">
        <v>0</v>
      </c>
      <c r="K1864">
        <v>0</v>
      </c>
      <c r="L1864">
        <v>1908.8309999999999</v>
      </c>
      <c r="M1864">
        <v>179.97800000000001</v>
      </c>
    </row>
    <row r="1865" spans="1:13" x14ac:dyDescent="0.25">
      <c r="A1865" t="s">
        <v>247</v>
      </c>
      <c r="B1865" t="s">
        <v>98</v>
      </c>
      <c r="C1865">
        <v>22.923999999999999</v>
      </c>
      <c r="D1865">
        <v>0</v>
      </c>
      <c r="E1865">
        <v>2323.7999999999997</v>
      </c>
      <c r="F1865">
        <v>0</v>
      </c>
      <c r="G1865">
        <v>0</v>
      </c>
      <c r="H1865">
        <v>2346.7239999999997</v>
      </c>
      <c r="I1865">
        <v>277.49700000000001</v>
      </c>
      <c r="J1865">
        <v>0</v>
      </c>
      <c r="K1865">
        <v>0</v>
      </c>
      <c r="L1865">
        <v>2624.221</v>
      </c>
      <c r="M1865">
        <v>277.49700000000001</v>
      </c>
    </row>
    <row r="1866" spans="1:13" x14ac:dyDescent="0.25">
      <c r="A1866" t="s">
        <v>247</v>
      </c>
      <c r="B1866" t="s">
        <v>112</v>
      </c>
      <c r="C1866">
        <v>17.193000000000001</v>
      </c>
      <c r="D1866">
        <v>0</v>
      </c>
      <c r="E1866">
        <v>0.8</v>
      </c>
      <c r="F1866">
        <v>0</v>
      </c>
      <c r="G1866">
        <v>0</v>
      </c>
      <c r="H1866">
        <v>17.993000000000002</v>
      </c>
      <c r="I1866">
        <v>0</v>
      </c>
      <c r="J1866">
        <v>0</v>
      </c>
      <c r="K1866">
        <v>0</v>
      </c>
      <c r="L1866">
        <v>17.992999999999999</v>
      </c>
      <c r="M1866">
        <v>0</v>
      </c>
    </row>
    <row r="1867" spans="1:13" x14ac:dyDescent="0.25">
      <c r="A1867" t="s">
        <v>247</v>
      </c>
      <c r="B1867" t="s">
        <v>807</v>
      </c>
      <c r="C1867">
        <v>0</v>
      </c>
      <c r="D1867">
        <v>0</v>
      </c>
      <c r="E1867">
        <v>0</v>
      </c>
      <c r="F1867">
        <v>0</v>
      </c>
      <c r="G1867">
        <v>0</v>
      </c>
      <c r="H1867">
        <v>0</v>
      </c>
      <c r="I1867">
        <v>0</v>
      </c>
      <c r="J1867">
        <v>0</v>
      </c>
      <c r="K1867">
        <v>0</v>
      </c>
      <c r="L1867">
        <v>0</v>
      </c>
      <c r="M1867">
        <v>0</v>
      </c>
    </row>
    <row r="1868" spans="1:13" x14ac:dyDescent="0.25">
      <c r="A1868" t="s">
        <v>247</v>
      </c>
      <c r="B1868" t="s">
        <v>100</v>
      </c>
      <c r="C1868">
        <v>1092.413</v>
      </c>
      <c r="D1868">
        <v>0</v>
      </c>
      <c r="E1868">
        <v>249.8</v>
      </c>
      <c r="F1868">
        <v>0</v>
      </c>
      <c r="G1868">
        <v>0</v>
      </c>
      <c r="H1868">
        <v>1342.213</v>
      </c>
      <c r="I1868">
        <v>1.2E-2</v>
      </c>
      <c r="J1868">
        <v>0</v>
      </c>
      <c r="K1868">
        <v>0</v>
      </c>
      <c r="L1868">
        <v>1342.2249999999999</v>
      </c>
      <c r="M1868">
        <v>1.2E-2</v>
      </c>
    </row>
    <row r="1869" spans="1:13" x14ac:dyDescent="0.25">
      <c r="A1869" t="s">
        <v>247</v>
      </c>
      <c r="B1869" t="s">
        <v>114</v>
      </c>
      <c r="C1869">
        <v>0</v>
      </c>
      <c r="D1869">
        <v>0</v>
      </c>
      <c r="E1869">
        <v>0.3</v>
      </c>
      <c r="F1869">
        <v>0</v>
      </c>
      <c r="G1869">
        <v>0</v>
      </c>
      <c r="H1869">
        <v>0.3</v>
      </c>
      <c r="I1869">
        <v>0</v>
      </c>
      <c r="J1869">
        <v>0</v>
      </c>
      <c r="K1869">
        <v>0</v>
      </c>
      <c r="L1869">
        <v>0.3</v>
      </c>
      <c r="M1869">
        <v>0</v>
      </c>
    </row>
    <row r="1870" spans="1:13" x14ac:dyDescent="0.25">
      <c r="A1870" t="s">
        <v>247</v>
      </c>
      <c r="B1870" t="s">
        <v>107</v>
      </c>
      <c r="C1870">
        <v>308.28899999999999</v>
      </c>
      <c r="D1870">
        <v>0</v>
      </c>
      <c r="E1870">
        <v>7.2</v>
      </c>
      <c r="F1870">
        <v>3.2029999999999998</v>
      </c>
      <c r="G1870">
        <v>0</v>
      </c>
      <c r="H1870">
        <v>318.69199999999995</v>
      </c>
      <c r="I1870">
        <v>44.726999999999997</v>
      </c>
      <c r="J1870">
        <v>0</v>
      </c>
      <c r="K1870">
        <v>0</v>
      </c>
      <c r="L1870">
        <v>363.41899999999998</v>
      </c>
      <c r="M1870">
        <v>44.726999999999997</v>
      </c>
    </row>
    <row r="1871" spans="1:13" x14ac:dyDescent="0.25">
      <c r="A1871" t="s">
        <v>249</v>
      </c>
      <c r="B1871" t="s">
        <v>123</v>
      </c>
      <c r="C1871">
        <v>0.23100000000000001</v>
      </c>
      <c r="D1871">
        <v>0</v>
      </c>
      <c r="E1871">
        <v>0</v>
      </c>
      <c r="F1871">
        <v>0</v>
      </c>
      <c r="G1871">
        <v>0</v>
      </c>
      <c r="H1871">
        <v>0.23100000000000001</v>
      </c>
      <c r="I1871">
        <v>1E-3</v>
      </c>
      <c r="J1871">
        <v>0</v>
      </c>
      <c r="K1871">
        <v>0</v>
      </c>
      <c r="L1871">
        <v>0.23200000000000001</v>
      </c>
      <c r="M1871">
        <v>1E-3</v>
      </c>
    </row>
    <row r="1872" spans="1:13" x14ac:dyDescent="0.25">
      <c r="A1872" t="s">
        <v>249</v>
      </c>
      <c r="B1872" t="s">
        <v>126</v>
      </c>
      <c r="C1872">
        <v>0</v>
      </c>
      <c r="D1872">
        <v>1.6</v>
      </c>
      <c r="E1872">
        <v>0</v>
      </c>
      <c r="F1872">
        <v>0</v>
      </c>
      <c r="G1872">
        <v>0</v>
      </c>
      <c r="H1872">
        <v>1.6</v>
      </c>
      <c r="I1872">
        <v>0</v>
      </c>
      <c r="J1872">
        <v>0</v>
      </c>
      <c r="K1872">
        <v>0</v>
      </c>
      <c r="L1872">
        <v>1.6</v>
      </c>
      <c r="M1872">
        <v>0</v>
      </c>
    </row>
    <row r="1873" spans="1:13" x14ac:dyDescent="0.25">
      <c r="A1873" t="s">
        <v>249</v>
      </c>
      <c r="B1873" t="s">
        <v>125</v>
      </c>
      <c r="C1873">
        <v>0</v>
      </c>
      <c r="D1873">
        <v>0</v>
      </c>
      <c r="E1873">
        <v>3.2</v>
      </c>
      <c r="F1873">
        <v>0</v>
      </c>
      <c r="G1873">
        <v>0</v>
      </c>
      <c r="H1873">
        <v>3.2</v>
      </c>
      <c r="I1873">
        <v>0.23899999999999999</v>
      </c>
      <c r="J1873">
        <v>0</v>
      </c>
      <c r="K1873">
        <v>0</v>
      </c>
      <c r="L1873">
        <v>3.4390000000000001</v>
      </c>
      <c r="M1873">
        <v>0.23899999999999999</v>
      </c>
    </row>
    <row r="1874" spans="1:13" x14ac:dyDescent="0.25">
      <c r="A1874" t="s">
        <v>249</v>
      </c>
      <c r="B1874" t="s">
        <v>124</v>
      </c>
      <c r="C1874">
        <v>0</v>
      </c>
      <c r="D1874">
        <v>0</v>
      </c>
      <c r="E1874">
        <v>0</v>
      </c>
      <c r="F1874">
        <v>0</v>
      </c>
      <c r="G1874">
        <v>0</v>
      </c>
      <c r="H1874">
        <v>0</v>
      </c>
      <c r="I1874">
        <v>0</v>
      </c>
      <c r="J1874">
        <v>0</v>
      </c>
      <c r="K1874">
        <v>0</v>
      </c>
      <c r="L1874">
        <v>0</v>
      </c>
      <c r="M1874">
        <v>0</v>
      </c>
    </row>
    <row r="1875" spans="1:13" x14ac:dyDescent="0.25">
      <c r="A1875" t="s">
        <v>249</v>
      </c>
      <c r="B1875" t="s">
        <v>96</v>
      </c>
      <c r="C1875">
        <v>0.22900000000000001</v>
      </c>
      <c r="D1875">
        <v>0</v>
      </c>
      <c r="E1875">
        <v>13</v>
      </c>
      <c r="F1875">
        <v>0</v>
      </c>
      <c r="G1875">
        <v>0</v>
      </c>
      <c r="H1875">
        <v>13.228999999999999</v>
      </c>
      <c r="I1875">
        <v>0.13800000000000001</v>
      </c>
      <c r="J1875">
        <v>0</v>
      </c>
      <c r="K1875">
        <v>0</v>
      </c>
      <c r="L1875">
        <v>13.367000000000001</v>
      </c>
      <c r="M1875">
        <v>0.13800000000000001</v>
      </c>
    </row>
    <row r="1876" spans="1:13" x14ac:dyDescent="0.25">
      <c r="A1876" t="s">
        <v>249</v>
      </c>
      <c r="B1876" t="s">
        <v>105</v>
      </c>
      <c r="C1876">
        <v>9.5779999999999994</v>
      </c>
      <c r="D1876">
        <v>0</v>
      </c>
      <c r="E1876">
        <v>0.5</v>
      </c>
      <c r="F1876">
        <v>0</v>
      </c>
      <c r="G1876">
        <v>0</v>
      </c>
      <c r="H1876">
        <v>10.077999999999999</v>
      </c>
      <c r="I1876">
        <v>0.09</v>
      </c>
      <c r="J1876">
        <v>0</v>
      </c>
      <c r="K1876">
        <v>0</v>
      </c>
      <c r="L1876">
        <v>10.167999999999999</v>
      </c>
      <c r="M1876">
        <v>0.09</v>
      </c>
    </row>
    <row r="1877" spans="1:13" x14ac:dyDescent="0.25">
      <c r="A1877" t="s">
        <v>249</v>
      </c>
      <c r="B1877" t="s">
        <v>110</v>
      </c>
      <c r="C1877">
        <v>0</v>
      </c>
      <c r="D1877">
        <v>5.3970000000000002</v>
      </c>
      <c r="E1877">
        <v>0</v>
      </c>
      <c r="F1877">
        <v>0</v>
      </c>
      <c r="G1877">
        <v>0</v>
      </c>
      <c r="H1877">
        <v>5.3970000000000002</v>
      </c>
      <c r="I1877">
        <v>6.0000000000000001E-3</v>
      </c>
      <c r="J1877">
        <v>0</v>
      </c>
      <c r="K1877">
        <v>0</v>
      </c>
      <c r="L1877">
        <v>5.4029999999999996</v>
      </c>
      <c r="M1877">
        <v>6.0000000000000001E-3</v>
      </c>
    </row>
    <row r="1878" spans="1:13" x14ac:dyDescent="0.25">
      <c r="A1878" t="s">
        <v>249</v>
      </c>
      <c r="B1878" t="s">
        <v>111</v>
      </c>
      <c r="C1878">
        <v>14.634</v>
      </c>
      <c r="D1878">
        <v>0</v>
      </c>
      <c r="E1878">
        <v>0</v>
      </c>
      <c r="F1878">
        <v>0</v>
      </c>
      <c r="G1878">
        <v>0</v>
      </c>
      <c r="H1878">
        <v>14.634</v>
      </c>
      <c r="I1878">
        <v>0</v>
      </c>
      <c r="J1878">
        <v>0</v>
      </c>
      <c r="K1878">
        <v>0</v>
      </c>
      <c r="L1878">
        <v>14.634</v>
      </c>
      <c r="M1878">
        <v>0</v>
      </c>
    </row>
    <row r="1879" spans="1:13" x14ac:dyDescent="0.25">
      <c r="A1879" t="s">
        <v>249</v>
      </c>
      <c r="B1879" t="s">
        <v>106</v>
      </c>
      <c r="C1879">
        <v>12.55</v>
      </c>
      <c r="D1879">
        <v>0</v>
      </c>
      <c r="E1879">
        <v>5.2</v>
      </c>
      <c r="F1879">
        <v>0</v>
      </c>
      <c r="G1879">
        <v>0</v>
      </c>
      <c r="H1879">
        <v>17.75</v>
      </c>
      <c r="I1879">
        <v>2E-3</v>
      </c>
      <c r="J1879">
        <v>0</v>
      </c>
      <c r="K1879">
        <v>0</v>
      </c>
      <c r="L1879">
        <v>17.751999999999999</v>
      </c>
      <c r="M1879">
        <v>2E-3</v>
      </c>
    </row>
    <row r="1880" spans="1:13" x14ac:dyDescent="0.25">
      <c r="A1880" t="s">
        <v>249</v>
      </c>
      <c r="B1880" t="s">
        <v>99</v>
      </c>
      <c r="C1880">
        <v>0.152</v>
      </c>
      <c r="D1880">
        <v>0</v>
      </c>
      <c r="E1880">
        <v>0.8</v>
      </c>
      <c r="F1880">
        <v>0</v>
      </c>
      <c r="G1880">
        <v>0</v>
      </c>
      <c r="H1880">
        <v>0.95200000000000007</v>
      </c>
      <c r="I1880">
        <v>0</v>
      </c>
      <c r="J1880">
        <v>0</v>
      </c>
      <c r="K1880">
        <v>0</v>
      </c>
      <c r="L1880">
        <v>0.95199999999999996</v>
      </c>
      <c r="M1880">
        <v>0</v>
      </c>
    </row>
    <row r="1881" spans="1:13" x14ac:dyDescent="0.25">
      <c r="A1881" t="s">
        <v>249</v>
      </c>
      <c r="B1881" t="s">
        <v>108</v>
      </c>
      <c r="C1881">
        <v>1.829</v>
      </c>
      <c r="D1881">
        <v>0</v>
      </c>
      <c r="E1881">
        <v>0</v>
      </c>
      <c r="F1881">
        <v>0</v>
      </c>
      <c r="G1881">
        <v>0</v>
      </c>
      <c r="H1881">
        <v>1.829</v>
      </c>
      <c r="I1881">
        <v>0</v>
      </c>
      <c r="J1881">
        <v>0</v>
      </c>
      <c r="K1881">
        <v>0</v>
      </c>
      <c r="L1881">
        <v>1.829</v>
      </c>
      <c r="M1881">
        <v>0</v>
      </c>
    </row>
    <row r="1882" spans="1:13" x14ac:dyDescent="0.25">
      <c r="A1882" t="s">
        <v>249</v>
      </c>
      <c r="B1882" t="s">
        <v>234</v>
      </c>
      <c r="C1882">
        <v>0</v>
      </c>
      <c r="D1882">
        <v>0</v>
      </c>
      <c r="E1882">
        <v>0</v>
      </c>
      <c r="F1882">
        <v>0</v>
      </c>
      <c r="G1882">
        <v>0</v>
      </c>
      <c r="H1882">
        <v>0</v>
      </c>
      <c r="I1882">
        <v>0</v>
      </c>
      <c r="J1882">
        <v>0</v>
      </c>
      <c r="K1882">
        <v>0</v>
      </c>
      <c r="L1882">
        <v>0</v>
      </c>
      <c r="M1882">
        <v>0</v>
      </c>
    </row>
    <row r="1883" spans="1:13" x14ac:dyDescent="0.25">
      <c r="A1883" t="s">
        <v>249</v>
      </c>
      <c r="B1883" t="s">
        <v>115</v>
      </c>
      <c r="C1883">
        <v>0.78800000000000003</v>
      </c>
      <c r="D1883">
        <v>0</v>
      </c>
      <c r="E1883">
        <v>0</v>
      </c>
      <c r="F1883">
        <v>0</v>
      </c>
      <c r="G1883">
        <v>0</v>
      </c>
      <c r="H1883">
        <v>0.78800000000000003</v>
      </c>
      <c r="I1883">
        <v>0</v>
      </c>
      <c r="J1883">
        <v>0</v>
      </c>
      <c r="K1883">
        <v>0</v>
      </c>
      <c r="L1883">
        <v>0.78800000000000003</v>
      </c>
      <c r="M1883">
        <v>0</v>
      </c>
    </row>
    <row r="1884" spans="1:13" x14ac:dyDescent="0.25">
      <c r="A1884" t="s">
        <v>249</v>
      </c>
      <c r="B1884" t="s">
        <v>117</v>
      </c>
      <c r="C1884">
        <v>0.45700000000000002</v>
      </c>
      <c r="D1884">
        <v>0</v>
      </c>
      <c r="E1884">
        <v>0</v>
      </c>
      <c r="F1884">
        <v>0</v>
      </c>
      <c r="G1884">
        <v>0</v>
      </c>
      <c r="H1884">
        <v>0.45700000000000002</v>
      </c>
      <c r="I1884">
        <v>0</v>
      </c>
      <c r="J1884">
        <v>0</v>
      </c>
      <c r="K1884">
        <v>0</v>
      </c>
      <c r="L1884">
        <v>0.45700000000000002</v>
      </c>
      <c r="M1884">
        <v>0</v>
      </c>
    </row>
    <row r="1885" spans="1:13" x14ac:dyDescent="0.25">
      <c r="A1885" t="s">
        <v>249</v>
      </c>
      <c r="B1885" t="s">
        <v>103</v>
      </c>
      <c r="C1885">
        <v>0</v>
      </c>
      <c r="D1885">
        <v>0</v>
      </c>
      <c r="E1885">
        <v>0</v>
      </c>
      <c r="F1885">
        <v>0</v>
      </c>
      <c r="G1885">
        <v>0</v>
      </c>
      <c r="H1885">
        <v>0</v>
      </c>
      <c r="I1885">
        <v>0</v>
      </c>
      <c r="J1885">
        <v>0</v>
      </c>
      <c r="K1885">
        <v>0</v>
      </c>
      <c r="L1885">
        <v>0</v>
      </c>
      <c r="M1885">
        <v>0</v>
      </c>
    </row>
    <row r="1886" spans="1:13" x14ac:dyDescent="0.25">
      <c r="A1886" t="s">
        <v>249</v>
      </c>
      <c r="B1886" t="s">
        <v>328</v>
      </c>
      <c r="C1886">
        <v>0</v>
      </c>
      <c r="D1886">
        <v>0</v>
      </c>
      <c r="E1886">
        <v>0</v>
      </c>
      <c r="F1886">
        <v>0</v>
      </c>
      <c r="G1886">
        <v>0</v>
      </c>
      <c r="H1886">
        <v>0</v>
      </c>
      <c r="I1886">
        <v>0</v>
      </c>
      <c r="J1886">
        <v>0</v>
      </c>
      <c r="K1886">
        <v>0</v>
      </c>
      <c r="L1886">
        <v>0</v>
      </c>
      <c r="M1886">
        <v>0</v>
      </c>
    </row>
    <row r="1887" spans="1:13" x14ac:dyDescent="0.25">
      <c r="A1887" t="s">
        <v>249</v>
      </c>
      <c r="B1887" t="s">
        <v>104</v>
      </c>
      <c r="C1887">
        <v>0</v>
      </c>
      <c r="D1887">
        <v>0</v>
      </c>
      <c r="E1887">
        <v>3.5</v>
      </c>
      <c r="F1887">
        <v>0</v>
      </c>
      <c r="G1887">
        <v>0</v>
      </c>
      <c r="H1887">
        <v>3.5</v>
      </c>
      <c r="I1887">
        <v>0</v>
      </c>
      <c r="J1887">
        <v>0</v>
      </c>
      <c r="K1887">
        <v>0</v>
      </c>
      <c r="L1887">
        <v>3.5</v>
      </c>
      <c r="M1887">
        <v>0</v>
      </c>
    </row>
    <row r="1888" spans="1:13" x14ac:dyDescent="0.25">
      <c r="A1888" t="s">
        <v>249</v>
      </c>
      <c r="B1888" t="s">
        <v>558</v>
      </c>
      <c r="C1888">
        <v>0</v>
      </c>
      <c r="D1888">
        <v>0</v>
      </c>
      <c r="E1888">
        <v>0</v>
      </c>
      <c r="F1888">
        <v>0</v>
      </c>
      <c r="G1888">
        <v>0</v>
      </c>
      <c r="H1888">
        <v>0</v>
      </c>
      <c r="I1888">
        <v>0</v>
      </c>
      <c r="J1888">
        <v>0</v>
      </c>
      <c r="K1888">
        <v>0</v>
      </c>
      <c r="L1888">
        <v>0</v>
      </c>
      <c r="M1888">
        <v>0</v>
      </c>
    </row>
    <row r="1889" spans="1:13" x14ac:dyDescent="0.25">
      <c r="A1889" t="s">
        <v>249</v>
      </c>
      <c r="B1889" t="s">
        <v>97</v>
      </c>
      <c r="C1889">
        <v>0</v>
      </c>
      <c r="D1889">
        <v>0</v>
      </c>
      <c r="E1889">
        <v>14.7</v>
      </c>
      <c r="F1889">
        <v>0</v>
      </c>
      <c r="G1889">
        <v>0</v>
      </c>
      <c r="H1889">
        <v>14.7</v>
      </c>
      <c r="I1889">
        <v>36.863999999999997</v>
      </c>
      <c r="J1889">
        <v>0</v>
      </c>
      <c r="K1889">
        <v>0</v>
      </c>
      <c r="L1889">
        <v>51.564</v>
      </c>
      <c r="M1889">
        <v>36.863999999999997</v>
      </c>
    </row>
    <row r="1890" spans="1:13" x14ac:dyDescent="0.25">
      <c r="A1890" t="s">
        <v>249</v>
      </c>
      <c r="B1890" t="s">
        <v>109</v>
      </c>
      <c r="C1890">
        <v>0.76200000000000001</v>
      </c>
      <c r="D1890">
        <v>4.0030000000000001</v>
      </c>
      <c r="E1890">
        <v>6</v>
      </c>
      <c r="F1890">
        <v>0</v>
      </c>
      <c r="G1890">
        <v>0</v>
      </c>
      <c r="H1890">
        <v>10.765000000000001</v>
      </c>
      <c r="I1890">
        <v>0.03</v>
      </c>
      <c r="J1890">
        <v>0</v>
      </c>
      <c r="K1890">
        <v>0</v>
      </c>
      <c r="L1890">
        <v>10.795</v>
      </c>
      <c r="M1890">
        <v>0.03</v>
      </c>
    </row>
    <row r="1891" spans="1:13" x14ac:dyDescent="0.25">
      <c r="A1891" t="s">
        <v>249</v>
      </c>
      <c r="B1891" t="s">
        <v>118</v>
      </c>
      <c r="C1891">
        <v>0.20599999999999999</v>
      </c>
      <c r="D1891">
        <v>0</v>
      </c>
      <c r="E1891">
        <v>0</v>
      </c>
      <c r="F1891">
        <v>0</v>
      </c>
      <c r="G1891">
        <v>0</v>
      </c>
      <c r="H1891">
        <v>0.20599999999999999</v>
      </c>
      <c r="I1891">
        <v>0</v>
      </c>
      <c r="J1891">
        <v>0</v>
      </c>
      <c r="K1891">
        <v>0</v>
      </c>
      <c r="L1891">
        <v>0.20599999999999999</v>
      </c>
      <c r="M1891">
        <v>0</v>
      </c>
    </row>
    <row r="1892" spans="1:13" x14ac:dyDescent="0.25">
      <c r="A1892" t="s">
        <v>249</v>
      </c>
      <c r="B1892" s="17" t="s">
        <v>121</v>
      </c>
      <c r="C1892">
        <v>0</v>
      </c>
      <c r="D1892">
        <v>0</v>
      </c>
      <c r="E1892">
        <v>0</v>
      </c>
      <c r="F1892">
        <v>0</v>
      </c>
      <c r="G1892">
        <v>0</v>
      </c>
      <c r="H1892">
        <v>0</v>
      </c>
      <c r="I1892">
        <v>0</v>
      </c>
      <c r="J1892">
        <v>0</v>
      </c>
      <c r="K1892">
        <v>0</v>
      </c>
      <c r="L1892">
        <v>0</v>
      </c>
      <c r="M1892">
        <v>0</v>
      </c>
    </row>
    <row r="1893" spans="1:13" x14ac:dyDescent="0.25">
      <c r="A1893" t="s">
        <v>249</v>
      </c>
      <c r="B1893" s="17" t="s">
        <v>120</v>
      </c>
      <c r="C1893">
        <v>0</v>
      </c>
      <c r="D1893">
        <v>0</v>
      </c>
      <c r="E1893">
        <v>0</v>
      </c>
      <c r="F1893">
        <v>0</v>
      </c>
      <c r="G1893">
        <v>0</v>
      </c>
      <c r="H1893">
        <v>0</v>
      </c>
      <c r="I1893">
        <v>0</v>
      </c>
      <c r="J1893">
        <v>0</v>
      </c>
      <c r="K1893">
        <v>0</v>
      </c>
      <c r="L1893">
        <v>0</v>
      </c>
      <c r="M1893">
        <v>0</v>
      </c>
    </row>
    <row r="1894" spans="1:13" x14ac:dyDescent="0.25">
      <c r="A1894" t="s">
        <v>249</v>
      </c>
      <c r="B1894" s="17" t="s">
        <v>119</v>
      </c>
      <c r="C1894">
        <v>0</v>
      </c>
      <c r="D1894">
        <v>0</v>
      </c>
      <c r="E1894">
        <v>0</v>
      </c>
      <c r="F1894">
        <v>0</v>
      </c>
      <c r="G1894">
        <v>0</v>
      </c>
      <c r="H1894">
        <v>0</v>
      </c>
      <c r="I1894">
        <v>0</v>
      </c>
      <c r="J1894">
        <v>0</v>
      </c>
      <c r="K1894">
        <v>0</v>
      </c>
      <c r="L1894">
        <v>0</v>
      </c>
      <c r="M1894">
        <v>0</v>
      </c>
    </row>
    <row r="1895" spans="1:13" x14ac:dyDescent="0.25">
      <c r="A1895" t="s">
        <v>249</v>
      </c>
      <c r="B1895" s="17" t="s">
        <v>116</v>
      </c>
      <c r="C1895">
        <v>0.127</v>
      </c>
      <c r="D1895">
        <v>0</v>
      </c>
      <c r="E1895">
        <v>0</v>
      </c>
      <c r="F1895">
        <v>0</v>
      </c>
      <c r="G1895">
        <v>0</v>
      </c>
      <c r="H1895">
        <v>0.127</v>
      </c>
      <c r="I1895">
        <v>0</v>
      </c>
      <c r="J1895">
        <v>0</v>
      </c>
      <c r="K1895">
        <v>0</v>
      </c>
      <c r="L1895">
        <v>0.127</v>
      </c>
      <c r="M1895">
        <v>0</v>
      </c>
    </row>
    <row r="1896" spans="1:13" x14ac:dyDescent="0.25">
      <c r="A1896" t="s">
        <v>249</v>
      </c>
      <c r="B1896" t="s">
        <v>113</v>
      </c>
      <c r="C1896">
        <v>0</v>
      </c>
      <c r="D1896">
        <v>0</v>
      </c>
      <c r="E1896">
        <v>0.2</v>
      </c>
      <c r="F1896">
        <v>0</v>
      </c>
      <c r="G1896">
        <v>0</v>
      </c>
      <c r="H1896">
        <v>0.2</v>
      </c>
      <c r="I1896">
        <v>0</v>
      </c>
      <c r="J1896">
        <v>0</v>
      </c>
      <c r="K1896">
        <v>0</v>
      </c>
      <c r="L1896">
        <v>0.2</v>
      </c>
      <c r="M1896">
        <v>0</v>
      </c>
    </row>
    <row r="1897" spans="1:13" x14ac:dyDescent="0.25">
      <c r="A1897" t="s">
        <v>249</v>
      </c>
      <c r="B1897" t="s">
        <v>102</v>
      </c>
      <c r="C1897">
        <v>0</v>
      </c>
      <c r="D1897">
        <v>0</v>
      </c>
      <c r="E1897">
        <v>0</v>
      </c>
      <c r="F1897">
        <v>0</v>
      </c>
      <c r="G1897">
        <v>0</v>
      </c>
      <c r="H1897">
        <v>0</v>
      </c>
      <c r="I1897">
        <v>4.2999999999999997E-2</v>
      </c>
      <c r="J1897">
        <v>0</v>
      </c>
      <c r="K1897">
        <v>0</v>
      </c>
      <c r="L1897">
        <v>4.2999999999999997E-2</v>
      </c>
      <c r="M1897">
        <v>4.2999999999999997E-2</v>
      </c>
    </row>
    <row r="1898" spans="1:13" x14ac:dyDescent="0.25">
      <c r="A1898" t="s">
        <v>249</v>
      </c>
      <c r="B1898" t="s">
        <v>101</v>
      </c>
      <c r="C1898">
        <v>0</v>
      </c>
      <c r="D1898">
        <v>0</v>
      </c>
      <c r="E1898">
        <v>0.7</v>
      </c>
      <c r="F1898">
        <v>0</v>
      </c>
      <c r="G1898">
        <v>0</v>
      </c>
      <c r="H1898">
        <v>0.7</v>
      </c>
      <c r="I1898">
        <v>0</v>
      </c>
      <c r="J1898">
        <v>0</v>
      </c>
      <c r="K1898">
        <v>0</v>
      </c>
      <c r="L1898">
        <v>0.7</v>
      </c>
      <c r="M1898">
        <v>0</v>
      </c>
    </row>
    <row r="1899" spans="1:13" x14ac:dyDescent="0.25">
      <c r="A1899" t="s">
        <v>249</v>
      </c>
      <c r="B1899" t="s">
        <v>95</v>
      </c>
      <c r="C1899">
        <v>1.2190000000000001</v>
      </c>
      <c r="D1899">
        <v>0</v>
      </c>
      <c r="E1899">
        <v>225.6</v>
      </c>
      <c r="F1899">
        <v>0</v>
      </c>
      <c r="G1899">
        <v>0</v>
      </c>
      <c r="H1899">
        <v>226.81899999999999</v>
      </c>
      <c r="I1899">
        <v>2.577</v>
      </c>
      <c r="J1899">
        <v>0</v>
      </c>
      <c r="K1899">
        <v>0</v>
      </c>
      <c r="L1899">
        <v>229.39599999999999</v>
      </c>
      <c r="M1899">
        <v>2.577</v>
      </c>
    </row>
    <row r="1900" spans="1:13" x14ac:dyDescent="0.25">
      <c r="A1900" t="s">
        <v>249</v>
      </c>
      <c r="B1900" t="s">
        <v>98</v>
      </c>
      <c r="C1900">
        <v>0</v>
      </c>
      <c r="D1900">
        <v>0</v>
      </c>
      <c r="E1900">
        <v>16.899999999999999</v>
      </c>
      <c r="F1900">
        <v>0</v>
      </c>
      <c r="G1900">
        <v>0</v>
      </c>
      <c r="H1900">
        <v>16.899999999999999</v>
      </c>
      <c r="I1900">
        <v>1.2E-2</v>
      </c>
      <c r="J1900">
        <v>0</v>
      </c>
      <c r="K1900">
        <v>0</v>
      </c>
      <c r="L1900">
        <v>16.911999999999999</v>
      </c>
      <c r="M1900">
        <v>1.2E-2</v>
      </c>
    </row>
    <row r="1901" spans="1:13" x14ac:dyDescent="0.25">
      <c r="A1901" t="s">
        <v>249</v>
      </c>
      <c r="B1901" t="s">
        <v>112</v>
      </c>
      <c r="C1901">
        <v>0.35599999999999998</v>
      </c>
      <c r="D1901">
        <v>0</v>
      </c>
      <c r="E1901">
        <v>0.2</v>
      </c>
      <c r="F1901">
        <v>0</v>
      </c>
      <c r="G1901">
        <v>0</v>
      </c>
      <c r="H1901">
        <v>0.55600000000000005</v>
      </c>
      <c r="I1901">
        <v>0</v>
      </c>
      <c r="J1901">
        <v>0</v>
      </c>
      <c r="K1901">
        <v>0</v>
      </c>
      <c r="L1901">
        <v>0.55600000000000005</v>
      </c>
      <c r="M1901">
        <v>0</v>
      </c>
    </row>
    <row r="1902" spans="1:13" x14ac:dyDescent="0.25">
      <c r="A1902" t="s">
        <v>249</v>
      </c>
      <c r="B1902" t="s">
        <v>807</v>
      </c>
      <c r="C1902">
        <v>0</v>
      </c>
      <c r="D1902">
        <v>0</v>
      </c>
      <c r="E1902">
        <v>0</v>
      </c>
      <c r="F1902">
        <v>0</v>
      </c>
      <c r="G1902">
        <v>0</v>
      </c>
      <c r="H1902">
        <v>0</v>
      </c>
      <c r="I1902">
        <v>0</v>
      </c>
      <c r="J1902">
        <v>0</v>
      </c>
      <c r="K1902">
        <v>0</v>
      </c>
      <c r="L1902">
        <v>0</v>
      </c>
      <c r="M1902">
        <v>0</v>
      </c>
    </row>
    <row r="1903" spans="1:13" x14ac:dyDescent="0.25">
      <c r="A1903" t="s">
        <v>249</v>
      </c>
      <c r="B1903" t="s">
        <v>100</v>
      </c>
      <c r="C1903">
        <v>2.5000000000000001E-2</v>
      </c>
      <c r="D1903">
        <v>0</v>
      </c>
      <c r="E1903">
        <v>5.5</v>
      </c>
      <c r="F1903">
        <v>0</v>
      </c>
      <c r="G1903">
        <v>0</v>
      </c>
      <c r="H1903">
        <v>5.5250000000000004</v>
      </c>
      <c r="I1903">
        <v>0</v>
      </c>
      <c r="J1903">
        <v>0</v>
      </c>
      <c r="K1903">
        <v>0</v>
      </c>
      <c r="L1903">
        <v>5.5250000000000004</v>
      </c>
      <c r="M1903">
        <v>0</v>
      </c>
    </row>
    <row r="1904" spans="1:13" x14ac:dyDescent="0.25">
      <c r="A1904" t="s">
        <v>249</v>
      </c>
      <c r="B1904" t="s">
        <v>114</v>
      </c>
      <c r="C1904">
        <v>6.0970000000000004</v>
      </c>
      <c r="D1904">
        <v>0</v>
      </c>
      <c r="E1904">
        <v>0</v>
      </c>
      <c r="F1904">
        <v>1.2470000000000001</v>
      </c>
      <c r="G1904">
        <v>0</v>
      </c>
      <c r="H1904">
        <v>7.3440000000000003</v>
      </c>
      <c r="I1904">
        <v>0</v>
      </c>
      <c r="J1904">
        <v>0</v>
      </c>
      <c r="K1904">
        <v>0</v>
      </c>
      <c r="L1904">
        <v>7.3440000000000003</v>
      </c>
      <c r="M1904">
        <v>0</v>
      </c>
    </row>
    <row r="1905" spans="1:13" x14ac:dyDescent="0.25">
      <c r="A1905" t="s">
        <v>249</v>
      </c>
      <c r="B1905" t="s">
        <v>107</v>
      </c>
      <c r="C1905">
        <v>2.4140000000000001</v>
      </c>
      <c r="D1905">
        <v>0</v>
      </c>
      <c r="E1905">
        <v>0.1</v>
      </c>
      <c r="F1905">
        <v>0</v>
      </c>
      <c r="G1905">
        <v>0</v>
      </c>
      <c r="H1905">
        <v>2.5140000000000002</v>
      </c>
      <c r="I1905">
        <v>0</v>
      </c>
      <c r="J1905">
        <v>0</v>
      </c>
      <c r="K1905">
        <v>0</v>
      </c>
      <c r="L1905">
        <v>2.5139999999999998</v>
      </c>
      <c r="M1905">
        <v>0</v>
      </c>
    </row>
    <row r="1906" spans="1:13" x14ac:dyDescent="0.25">
      <c r="A1906" t="s">
        <v>345</v>
      </c>
      <c r="B1906" t="s">
        <v>123</v>
      </c>
      <c r="C1906">
        <v>193.577</v>
      </c>
      <c r="D1906">
        <v>0</v>
      </c>
      <c r="E1906">
        <v>0</v>
      </c>
      <c r="F1906">
        <v>0</v>
      </c>
      <c r="G1906">
        <v>0</v>
      </c>
      <c r="H1906">
        <v>193.577</v>
      </c>
      <c r="I1906">
        <v>9.4370000000000012</v>
      </c>
      <c r="J1906">
        <v>0</v>
      </c>
      <c r="K1906">
        <v>0</v>
      </c>
      <c r="L1906">
        <v>203.01400000000001</v>
      </c>
      <c r="M1906">
        <v>9.4370000000000012</v>
      </c>
    </row>
    <row r="1907" spans="1:13" x14ac:dyDescent="0.25">
      <c r="A1907" t="s">
        <v>345</v>
      </c>
      <c r="B1907" t="s">
        <v>126</v>
      </c>
      <c r="C1907">
        <v>0</v>
      </c>
      <c r="D1907">
        <v>0.2</v>
      </c>
      <c r="E1907">
        <v>0</v>
      </c>
      <c r="F1907">
        <v>0</v>
      </c>
      <c r="G1907">
        <v>0</v>
      </c>
      <c r="H1907">
        <v>0.2</v>
      </c>
      <c r="I1907">
        <v>0</v>
      </c>
      <c r="J1907">
        <v>0</v>
      </c>
      <c r="K1907">
        <v>0</v>
      </c>
      <c r="L1907">
        <v>0.2</v>
      </c>
      <c r="M1907">
        <v>0</v>
      </c>
    </row>
    <row r="1908" spans="1:13" x14ac:dyDescent="0.25">
      <c r="A1908" t="s">
        <v>345</v>
      </c>
      <c r="B1908" t="s">
        <v>125</v>
      </c>
      <c r="C1908">
        <v>0</v>
      </c>
      <c r="D1908">
        <v>0</v>
      </c>
      <c r="E1908">
        <v>1.4</v>
      </c>
      <c r="F1908">
        <v>0</v>
      </c>
      <c r="G1908">
        <v>0</v>
      </c>
      <c r="H1908">
        <v>1.4</v>
      </c>
      <c r="I1908">
        <v>0</v>
      </c>
      <c r="J1908">
        <v>0</v>
      </c>
      <c r="K1908">
        <v>0</v>
      </c>
      <c r="L1908">
        <v>1.4</v>
      </c>
      <c r="M1908">
        <v>0</v>
      </c>
    </row>
    <row r="1909" spans="1:13" x14ac:dyDescent="0.25">
      <c r="A1909" t="s">
        <v>345</v>
      </c>
      <c r="B1909" t="s">
        <v>124</v>
      </c>
      <c r="C1909">
        <v>0</v>
      </c>
      <c r="D1909">
        <v>0</v>
      </c>
      <c r="E1909">
        <v>0</v>
      </c>
      <c r="F1909">
        <v>1.2150000000000001</v>
      </c>
      <c r="G1909">
        <v>0</v>
      </c>
      <c r="H1909">
        <v>1.2150000000000001</v>
      </c>
      <c r="I1909">
        <v>0</v>
      </c>
      <c r="J1909">
        <v>0</v>
      </c>
      <c r="K1909">
        <v>0</v>
      </c>
      <c r="L1909">
        <v>1.2150000000000001</v>
      </c>
      <c r="M1909">
        <v>0</v>
      </c>
    </row>
    <row r="1910" spans="1:13" x14ac:dyDescent="0.25">
      <c r="A1910" t="s">
        <v>345</v>
      </c>
      <c r="B1910" t="s">
        <v>96</v>
      </c>
      <c r="C1910">
        <v>4.8000000000000001E-2</v>
      </c>
      <c r="D1910">
        <v>0</v>
      </c>
      <c r="E1910">
        <v>1.3</v>
      </c>
      <c r="F1910">
        <v>0</v>
      </c>
      <c r="G1910">
        <v>0</v>
      </c>
      <c r="H1910">
        <v>1.3480000000000001</v>
      </c>
      <c r="I1910">
        <v>0</v>
      </c>
      <c r="J1910">
        <v>0</v>
      </c>
      <c r="K1910">
        <v>0</v>
      </c>
      <c r="L1910">
        <v>1.3480000000000001</v>
      </c>
      <c r="M1910">
        <v>0</v>
      </c>
    </row>
    <row r="1911" spans="1:13" x14ac:dyDescent="0.25">
      <c r="A1911" t="s">
        <v>345</v>
      </c>
      <c r="B1911" t="s">
        <v>105</v>
      </c>
      <c r="C1911">
        <v>0.28699999999999998</v>
      </c>
      <c r="D1911">
        <v>0</v>
      </c>
      <c r="E1911">
        <v>0</v>
      </c>
      <c r="F1911">
        <v>0</v>
      </c>
      <c r="G1911">
        <v>0</v>
      </c>
      <c r="H1911">
        <v>0.28699999999999998</v>
      </c>
      <c r="I1911">
        <v>3.0000000000000001E-3</v>
      </c>
      <c r="J1911">
        <v>0</v>
      </c>
      <c r="K1911">
        <v>0</v>
      </c>
      <c r="L1911">
        <v>0.28999999999999998</v>
      </c>
      <c r="M1911">
        <v>3.0000000000000001E-3</v>
      </c>
    </row>
    <row r="1912" spans="1:13" x14ac:dyDescent="0.25">
      <c r="A1912" t="s">
        <v>345</v>
      </c>
      <c r="B1912" t="s">
        <v>110</v>
      </c>
      <c r="C1912">
        <v>0.71699999999999997</v>
      </c>
      <c r="D1912">
        <v>4.5999999999999999E-2</v>
      </c>
      <c r="E1912">
        <v>0</v>
      </c>
      <c r="F1912">
        <v>0</v>
      </c>
      <c r="G1912">
        <v>0</v>
      </c>
      <c r="H1912">
        <v>0.76300000000000001</v>
      </c>
      <c r="I1912">
        <v>0</v>
      </c>
      <c r="J1912">
        <v>0</v>
      </c>
      <c r="K1912">
        <v>0</v>
      </c>
      <c r="L1912">
        <v>0.76300000000000001</v>
      </c>
      <c r="M1912">
        <v>0</v>
      </c>
    </row>
    <row r="1913" spans="1:13" x14ac:dyDescent="0.25">
      <c r="A1913" t="s">
        <v>345</v>
      </c>
      <c r="B1913" t="s">
        <v>111</v>
      </c>
      <c r="C1913">
        <v>102.149</v>
      </c>
      <c r="D1913">
        <v>0</v>
      </c>
      <c r="E1913">
        <v>0</v>
      </c>
      <c r="F1913">
        <v>0</v>
      </c>
      <c r="G1913">
        <v>0</v>
      </c>
      <c r="H1913">
        <v>102.149</v>
      </c>
      <c r="I1913">
        <v>14.136000000000001</v>
      </c>
      <c r="J1913">
        <v>0</v>
      </c>
      <c r="K1913">
        <v>0</v>
      </c>
      <c r="L1913">
        <v>116.285</v>
      </c>
      <c r="M1913">
        <v>14.136000000000001</v>
      </c>
    </row>
    <row r="1914" spans="1:13" x14ac:dyDescent="0.25">
      <c r="A1914" t="s">
        <v>345</v>
      </c>
      <c r="B1914" t="s">
        <v>106</v>
      </c>
      <c r="C1914">
        <v>0.71699999999999997</v>
      </c>
      <c r="D1914">
        <v>0</v>
      </c>
      <c r="E1914">
        <v>0</v>
      </c>
      <c r="F1914">
        <v>0</v>
      </c>
      <c r="G1914">
        <v>0</v>
      </c>
      <c r="H1914">
        <v>0.71699999999999997</v>
      </c>
      <c r="I1914">
        <v>0</v>
      </c>
      <c r="J1914">
        <v>0</v>
      </c>
      <c r="K1914">
        <v>0</v>
      </c>
      <c r="L1914">
        <v>0.71699999999999997</v>
      </c>
      <c r="M1914">
        <v>0</v>
      </c>
    </row>
    <row r="1915" spans="1:13" x14ac:dyDescent="0.25">
      <c r="A1915" t="s">
        <v>345</v>
      </c>
      <c r="B1915" t="s">
        <v>99</v>
      </c>
      <c r="C1915">
        <v>0</v>
      </c>
      <c r="D1915">
        <v>0</v>
      </c>
      <c r="E1915">
        <v>0.2</v>
      </c>
      <c r="F1915">
        <v>0</v>
      </c>
      <c r="G1915">
        <v>0</v>
      </c>
      <c r="H1915">
        <v>0.2</v>
      </c>
      <c r="I1915">
        <v>1.323</v>
      </c>
      <c r="J1915">
        <v>0</v>
      </c>
      <c r="K1915">
        <v>0</v>
      </c>
      <c r="L1915">
        <v>1.5229999999999999</v>
      </c>
      <c r="M1915">
        <v>1.323</v>
      </c>
    </row>
    <row r="1916" spans="1:13" x14ac:dyDescent="0.25">
      <c r="A1916" t="s">
        <v>345</v>
      </c>
      <c r="B1916" t="s">
        <v>108</v>
      </c>
      <c r="C1916">
        <v>18.059999999999999</v>
      </c>
      <c r="D1916">
        <v>0.36699999999999999</v>
      </c>
      <c r="E1916">
        <v>0</v>
      </c>
      <c r="F1916">
        <v>0</v>
      </c>
      <c r="G1916">
        <v>0</v>
      </c>
      <c r="H1916">
        <v>18.427</v>
      </c>
      <c r="I1916">
        <v>12.882999999999999</v>
      </c>
      <c r="J1916">
        <v>0</v>
      </c>
      <c r="K1916">
        <v>0</v>
      </c>
      <c r="L1916">
        <v>31.31</v>
      </c>
      <c r="M1916">
        <v>12.882999999999999</v>
      </c>
    </row>
    <row r="1917" spans="1:13" x14ac:dyDescent="0.25">
      <c r="A1917" t="s">
        <v>345</v>
      </c>
      <c r="B1917" t="s">
        <v>234</v>
      </c>
      <c r="C1917">
        <v>0</v>
      </c>
      <c r="D1917">
        <v>0</v>
      </c>
      <c r="E1917">
        <v>0</v>
      </c>
      <c r="F1917">
        <v>0</v>
      </c>
      <c r="G1917">
        <v>0</v>
      </c>
      <c r="H1917">
        <v>0</v>
      </c>
      <c r="I1917">
        <v>0</v>
      </c>
      <c r="J1917">
        <v>0</v>
      </c>
      <c r="K1917">
        <v>0</v>
      </c>
      <c r="L1917">
        <v>0</v>
      </c>
      <c r="M1917">
        <v>0</v>
      </c>
    </row>
    <row r="1918" spans="1:13" x14ac:dyDescent="0.25">
      <c r="A1918" t="s">
        <v>345</v>
      </c>
      <c r="B1918" t="s">
        <v>115</v>
      </c>
      <c r="C1918">
        <v>75.872</v>
      </c>
      <c r="D1918">
        <v>0</v>
      </c>
      <c r="E1918">
        <v>0</v>
      </c>
      <c r="F1918">
        <v>0</v>
      </c>
      <c r="G1918">
        <v>0</v>
      </c>
      <c r="H1918">
        <v>75.872</v>
      </c>
      <c r="I1918">
        <v>6.1800000000000006</v>
      </c>
      <c r="J1918">
        <v>0</v>
      </c>
      <c r="K1918">
        <v>0</v>
      </c>
      <c r="L1918">
        <v>82.052000000000007</v>
      </c>
      <c r="M1918">
        <v>6.1800000000000006</v>
      </c>
    </row>
    <row r="1919" spans="1:13" x14ac:dyDescent="0.25">
      <c r="A1919" t="s">
        <v>345</v>
      </c>
      <c r="B1919" t="s">
        <v>117</v>
      </c>
      <c r="C1919">
        <v>0.621</v>
      </c>
      <c r="D1919">
        <v>0</v>
      </c>
      <c r="E1919">
        <v>0</v>
      </c>
      <c r="F1919">
        <v>0</v>
      </c>
      <c r="G1919">
        <v>0</v>
      </c>
      <c r="H1919">
        <v>0.621</v>
      </c>
      <c r="I1919">
        <v>0</v>
      </c>
      <c r="J1919">
        <v>0</v>
      </c>
      <c r="K1919">
        <v>0</v>
      </c>
      <c r="L1919">
        <v>0.621</v>
      </c>
      <c r="M1919">
        <v>0</v>
      </c>
    </row>
    <row r="1920" spans="1:13" x14ac:dyDescent="0.25">
      <c r="A1920" t="s">
        <v>345</v>
      </c>
      <c r="B1920" t="s">
        <v>103</v>
      </c>
      <c r="C1920">
        <v>0</v>
      </c>
      <c r="D1920">
        <v>0</v>
      </c>
      <c r="E1920">
        <v>0</v>
      </c>
      <c r="F1920">
        <v>0</v>
      </c>
      <c r="G1920">
        <v>0</v>
      </c>
      <c r="H1920">
        <v>0</v>
      </c>
      <c r="I1920">
        <v>0</v>
      </c>
      <c r="J1920">
        <v>0</v>
      </c>
      <c r="K1920">
        <v>0</v>
      </c>
      <c r="L1920">
        <v>0</v>
      </c>
      <c r="M1920">
        <v>0</v>
      </c>
    </row>
    <row r="1921" spans="1:13" x14ac:dyDescent="0.25">
      <c r="A1921" t="s">
        <v>345</v>
      </c>
      <c r="B1921" t="s">
        <v>328</v>
      </c>
      <c r="C1921">
        <v>0</v>
      </c>
      <c r="D1921">
        <v>0</v>
      </c>
      <c r="E1921">
        <v>0</v>
      </c>
      <c r="F1921">
        <v>0</v>
      </c>
      <c r="G1921">
        <v>0</v>
      </c>
      <c r="H1921">
        <v>0</v>
      </c>
      <c r="I1921">
        <v>0</v>
      </c>
      <c r="J1921">
        <v>0</v>
      </c>
      <c r="K1921">
        <v>0</v>
      </c>
      <c r="L1921">
        <v>0</v>
      </c>
      <c r="M1921">
        <v>0</v>
      </c>
    </row>
    <row r="1922" spans="1:13" x14ac:dyDescent="0.25">
      <c r="A1922" t="s">
        <v>345</v>
      </c>
      <c r="B1922" t="s">
        <v>104</v>
      </c>
      <c r="C1922">
        <v>0</v>
      </c>
      <c r="D1922">
        <v>0</v>
      </c>
      <c r="E1922">
        <v>0</v>
      </c>
      <c r="F1922">
        <v>0</v>
      </c>
      <c r="G1922">
        <v>0</v>
      </c>
      <c r="H1922">
        <v>0</v>
      </c>
      <c r="I1922">
        <v>0</v>
      </c>
      <c r="J1922">
        <v>0</v>
      </c>
      <c r="K1922">
        <v>0</v>
      </c>
      <c r="L1922">
        <v>0</v>
      </c>
      <c r="M1922">
        <v>0</v>
      </c>
    </row>
    <row r="1923" spans="1:13" x14ac:dyDescent="0.25">
      <c r="A1923" t="s">
        <v>345</v>
      </c>
      <c r="B1923" t="s">
        <v>558</v>
      </c>
      <c r="C1923">
        <v>0</v>
      </c>
      <c r="D1923">
        <v>0</v>
      </c>
      <c r="E1923">
        <v>0</v>
      </c>
      <c r="F1923">
        <v>0</v>
      </c>
      <c r="G1923">
        <v>0</v>
      </c>
      <c r="H1923">
        <v>0</v>
      </c>
      <c r="I1923">
        <v>0</v>
      </c>
      <c r="J1923">
        <v>0</v>
      </c>
      <c r="K1923">
        <v>0</v>
      </c>
      <c r="L1923">
        <v>0</v>
      </c>
      <c r="M1923">
        <v>0</v>
      </c>
    </row>
    <row r="1924" spans="1:13" x14ac:dyDescent="0.25">
      <c r="A1924" t="s">
        <v>345</v>
      </c>
      <c r="B1924" t="s">
        <v>97</v>
      </c>
      <c r="C1924">
        <v>0</v>
      </c>
      <c r="D1924">
        <v>0</v>
      </c>
      <c r="E1924">
        <v>0.1</v>
      </c>
      <c r="F1924">
        <v>0</v>
      </c>
      <c r="G1924">
        <v>0</v>
      </c>
      <c r="H1924">
        <v>0.1</v>
      </c>
      <c r="I1924">
        <v>0</v>
      </c>
      <c r="J1924">
        <v>0</v>
      </c>
      <c r="K1924">
        <v>0</v>
      </c>
      <c r="L1924">
        <v>0.1</v>
      </c>
      <c r="M1924">
        <v>0</v>
      </c>
    </row>
    <row r="1925" spans="1:13" x14ac:dyDescent="0.25">
      <c r="A1925" t="s">
        <v>345</v>
      </c>
      <c r="B1925" t="s">
        <v>109</v>
      </c>
      <c r="C1925">
        <v>0</v>
      </c>
      <c r="D1925">
        <v>0.68799999999999994</v>
      </c>
      <c r="E1925">
        <v>0.2</v>
      </c>
      <c r="F1925">
        <v>0</v>
      </c>
      <c r="G1925">
        <v>0</v>
      </c>
      <c r="H1925">
        <v>0.8879999999999999</v>
      </c>
      <c r="I1925">
        <v>0.02</v>
      </c>
      <c r="J1925">
        <v>0</v>
      </c>
      <c r="K1925">
        <v>0</v>
      </c>
      <c r="L1925">
        <v>0.90800000000000003</v>
      </c>
      <c r="M1925">
        <v>0.02</v>
      </c>
    </row>
    <row r="1926" spans="1:13" x14ac:dyDescent="0.25">
      <c r="A1926" t="s">
        <v>345</v>
      </c>
      <c r="B1926" t="s">
        <v>118</v>
      </c>
      <c r="C1926">
        <v>36.968000000000004</v>
      </c>
      <c r="D1926">
        <v>0</v>
      </c>
      <c r="E1926">
        <v>0</v>
      </c>
      <c r="F1926">
        <v>0</v>
      </c>
      <c r="G1926">
        <v>0</v>
      </c>
      <c r="H1926">
        <v>36.968000000000004</v>
      </c>
      <c r="I1926">
        <v>6.3639999999999999</v>
      </c>
      <c r="J1926">
        <v>0</v>
      </c>
      <c r="K1926">
        <v>0</v>
      </c>
      <c r="L1926">
        <v>43.332000000000001</v>
      </c>
      <c r="M1926">
        <v>6.3639999999999999</v>
      </c>
    </row>
    <row r="1927" spans="1:13" x14ac:dyDescent="0.25">
      <c r="A1927" t="s">
        <v>345</v>
      </c>
      <c r="B1927" s="17" t="s">
        <v>121</v>
      </c>
      <c r="C1927">
        <v>0</v>
      </c>
      <c r="D1927">
        <v>0</v>
      </c>
      <c r="E1927">
        <v>0</v>
      </c>
      <c r="F1927">
        <v>0</v>
      </c>
      <c r="G1927">
        <v>0</v>
      </c>
      <c r="H1927">
        <v>0</v>
      </c>
      <c r="I1927">
        <v>0</v>
      </c>
      <c r="J1927">
        <v>0</v>
      </c>
      <c r="K1927">
        <v>0</v>
      </c>
      <c r="L1927">
        <v>0</v>
      </c>
      <c r="M1927">
        <v>0</v>
      </c>
    </row>
    <row r="1928" spans="1:13" x14ac:dyDescent="0.25">
      <c r="A1928" t="s">
        <v>345</v>
      </c>
      <c r="B1928" s="17" t="s">
        <v>120</v>
      </c>
      <c r="C1928">
        <v>0</v>
      </c>
      <c r="D1928">
        <v>0</v>
      </c>
      <c r="E1928">
        <v>0.1</v>
      </c>
      <c r="F1928">
        <v>0</v>
      </c>
      <c r="G1928">
        <v>0</v>
      </c>
      <c r="H1928">
        <v>0.1</v>
      </c>
      <c r="I1928">
        <v>0</v>
      </c>
      <c r="J1928">
        <v>0</v>
      </c>
      <c r="K1928">
        <v>0</v>
      </c>
      <c r="L1928">
        <v>0.1</v>
      </c>
      <c r="M1928">
        <v>0</v>
      </c>
    </row>
    <row r="1929" spans="1:13" x14ac:dyDescent="0.25">
      <c r="A1929" t="s">
        <v>345</v>
      </c>
      <c r="B1929" s="17" t="s">
        <v>119</v>
      </c>
      <c r="C1929">
        <v>0</v>
      </c>
      <c r="D1929">
        <v>0</v>
      </c>
      <c r="E1929">
        <v>0</v>
      </c>
      <c r="F1929">
        <v>0</v>
      </c>
      <c r="G1929">
        <v>0</v>
      </c>
      <c r="H1929">
        <v>0</v>
      </c>
      <c r="I1929">
        <v>0</v>
      </c>
      <c r="J1929">
        <v>0</v>
      </c>
      <c r="K1929">
        <v>0</v>
      </c>
      <c r="L1929">
        <v>0</v>
      </c>
      <c r="M1929">
        <v>0</v>
      </c>
    </row>
    <row r="1930" spans="1:13" x14ac:dyDescent="0.25">
      <c r="A1930" t="s">
        <v>345</v>
      </c>
      <c r="B1930" s="17" t="s">
        <v>116</v>
      </c>
      <c r="C1930">
        <v>0</v>
      </c>
      <c r="D1930">
        <v>0</v>
      </c>
      <c r="E1930">
        <v>0</v>
      </c>
      <c r="F1930">
        <v>0</v>
      </c>
      <c r="G1930">
        <v>0</v>
      </c>
      <c r="H1930">
        <v>0</v>
      </c>
      <c r="I1930">
        <v>0.56399999999999995</v>
      </c>
      <c r="J1930">
        <v>0</v>
      </c>
      <c r="K1930">
        <v>0</v>
      </c>
      <c r="L1930">
        <v>0.56399999999999995</v>
      </c>
      <c r="M1930">
        <v>0.56399999999999995</v>
      </c>
    </row>
    <row r="1931" spans="1:13" x14ac:dyDescent="0.25">
      <c r="A1931" t="s">
        <v>345</v>
      </c>
      <c r="B1931" t="s">
        <v>113</v>
      </c>
      <c r="C1931">
        <v>7.31</v>
      </c>
      <c r="D1931">
        <v>0</v>
      </c>
      <c r="E1931">
        <v>0</v>
      </c>
      <c r="F1931">
        <v>0</v>
      </c>
      <c r="G1931">
        <v>0</v>
      </c>
      <c r="H1931">
        <v>7.31</v>
      </c>
      <c r="I1931">
        <v>0.48299999999999998</v>
      </c>
      <c r="J1931">
        <v>0</v>
      </c>
      <c r="K1931">
        <v>0</v>
      </c>
      <c r="L1931">
        <v>7.7930000000000001</v>
      </c>
      <c r="M1931">
        <v>0.48299999999999998</v>
      </c>
    </row>
    <row r="1932" spans="1:13" x14ac:dyDescent="0.25">
      <c r="A1932" t="s">
        <v>345</v>
      </c>
      <c r="B1932" t="s">
        <v>102</v>
      </c>
      <c r="C1932">
        <v>0</v>
      </c>
      <c r="D1932">
        <v>0</v>
      </c>
      <c r="E1932">
        <v>0</v>
      </c>
      <c r="F1932">
        <v>0</v>
      </c>
      <c r="G1932">
        <v>0</v>
      </c>
      <c r="H1932">
        <v>0</v>
      </c>
      <c r="I1932">
        <v>0</v>
      </c>
      <c r="J1932">
        <v>0</v>
      </c>
      <c r="K1932">
        <v>0</v>
      </c>
      <c r="L1932">
        <v>0</v>
      </c>
      <c r="M1932">
        <v>0</v>
      </c>
    </row>
    <row r="1933" spans="1:13" x14ac:dyDescent="0.25">
      <c r="A1933" t="s">
        <v>345</v>
      </c>
      <c r="B1933" t="s">
        <v>101</v>
      </c>
      <c r="C1933">
        <v>0</v>
      </c>
      <c r="D1933">
        <v>0</v>
      </c>
      <c r="E1933">
        <v>0</v>
      </c>
      <c r="F1933">
        <v>0</v>
      </c>
      <c r="G1933">
        <v>0</v>
      </c>
      <c r="H1933">
        <v>0</v>
      </c>
      <c r="I1933">
        <v>0</v>
      </c>
      <c r="J1933">
        <v>0</v>
      </c>
      <c r="K1933">
        <v>0</v>
      </c>
      <c r="L1933">
        <v>0</v>
      </c>
      <c r="M1933">
        <v>0</v>
      </c>
    </row>
    <row r="1934" spans="1:13" x14ac:dyDescent="0.25">
      <c r="A1934" t="s">
        <v>345</v>
      </c>
      <c r="B1934" t="s">
        <v>95</v>
      </c>
      <c r="C1934">
        <v>0</v>
      </c>
      <c r="D1934">
        <v>0</v>
      </c>
      <c r="E1934">
        <v>1.5</v>
      </c>
      <c r="F1934">
        <v>0</v>
      </c>
      <c r="G1934">
        <v>0</v>
      </c>
      <c r="H1934">
        <v>1.5</v>
      </c>
      <c r="I1934">
        <v>0.24299999999999999</v>
      </c>
      <c r="J1934">
        <v>0</v>
      </c>
      <c r="K1934">
        <v>0</v>
      </c>
      <c r="L1934">
        <v>1.7430000000000001</v>
      </c>
      <c r="M1934">
        <v>0.24299999999999999</v>
      </c>
    </row>
    <row r="1935" spans="1:13" x14ac:dyDescent="0.25">
      <c r="A1935" t="s">
        <v>345</v>
      </c>
      <c r="B1935" t="s">
        <v>98</v>
      </c>
      <c r="C1935">
        <v>0</v>
      </c>
      <c r="D1935">
        <v>0</v>
      </c>
      <c r="E1935">
        <v>2.1</v>
      </c>
      <c r="F1935">
        <v>0</v>
      </c>
      <c r="G1935">
        <v>0</v>
      </c>
      <c r="H1935">
        <v>2.1</v>
      </c>
      <c r="I1935">
        <v>0</v>
      </c>
      <c r="J1935">
        <v>0</v>
      </c>
      <c r="K1935">
        <v>0</v>
      </c>
      <c r="L1935">
        <v>2.1</v>
      </c>
      <c r="M1935">
        <v>0</v>
      </c>
    </row>
    <row r="1936" spans="1:13" x14ac:dyDescent="0.25">
      <c r="A1936" t="s">
        <v>345</v>
      </c>
      <c r="B1936" t="s">
        <v>112</v>
      </c>
      <c r="C1936">
        <v>118.06</v>
      </c>
      <c r="D1936">
        <v>0</v>
      </c>
      <c r="E1936">
        <v>10.199999999999999</v>
      </c>
      <c r="F1936">
        <v>3.4140000000000001</v>
      </c>
      <c r="G1936">
        <v>0</v>
      </c>
      <c r="H1936">
        <v>131.67399999999998</v>
      </c>
      <c r="I1936">
        <v>22.852</v>
      </c>
      <c r="J1936">
        <v>0</v>
      </c>
      <c r="K1936">
        <v>0</v>
      </c>
      <c r="L1936">
        <v>154.52600000000001</v>
      </c>
      <c r="M1936">
        <v>22.852</v>
      </c>
    </row>
    <row r="1937" spans="1:13" x14ac:dyDescent="0.25">
      <c r="A1937" t="s">
        <v>345</v>
      </c>
      <c r="B1937" t="s">
        <v>184</v>
      </c>
      <c r="C1937">
        <v>20</v>
      </c>
      <c r="D1937">
        <v>0</v>
      </c>
      <c r="E1937">
        <v>0</v>
      </c>
      <c r="F1937">
        <v>0</v>
      </c>
      <c r="G1937">
        <v>0</v>
      </c>
      <c r="H1937">
        <v>20</v>
      </c>
      <c r="I1937">
        <v>0</v>
      </c>
      <c r="J1937">
        <v>0</v>
      </c>
      <c r="K1937">
        <v>0</v>
      </c>
      <c r="L1937">
        <v>20</v>
      </c>
      <c r="M1937">
        <v>0</v>
      </c>
    </row>
    <row r="1938" spans="1:13" x14ac:dyDescent="0.25">
      <c r="A1938" t="s">
        <v>345</v>
      </c>
      <c r="B1938" t="s">
        <v>155</v>
      </c>
      <c r="C1938">
        <v>0</v>
      </c>
      <c r="D1938">
        <v>0</v>
      </c>
      <c r="E1938">
        <v>0</v>
      </c>
      <c r="F1938">
        <v>12.1</v>
      </c>
      <c r="G1938">
        <v>0</v>
      </c>
      <c r="H1938">
        <v>12.1</v>
      </c>
      <c r="I1938">
        <v>0</v>
      </c>
      <c r="J1938">
        <v>0</v>
      </c>
      <c r="K1938">
        <v>0</v>
      </c>
      <c r="L1938">
        <v>12.1</v>
      </c>
      <c r="M1938">
        <v>0</v>
      </c>
    </row>
    <row r="1939" spans="1:13" x14ac:dyDescent="0.25">
      <c r="A1939" t="s">
        <v>345</v>
      </c>
      <c r="B1939" t="s">
        <v>100</v>
      </c>
      <c r="C1939">
        <v>0</v>
      </c>
      <c r="D1939">
        <v>0</v>
      </c>
      <c r="E1939">
        <v>0</v>
      </c>
      <c r="F1939">
        <v>0</v>
      </c>
      <c r="G1939">
        <v>0</v>
      </c>
      <c r="H1939">
        <v>0</v>
      </c>
      <c r="I1939">
        <v>0</v>
      </c>
      <c r="J1939">
        <v>0</v>
      </c>
      <c r="K1939">
        <v>0</v>
      </c>
      <c r="L1939">
        <v>0</v>
      </c>
      <c r="M1939">
        <v>0</v>
      </c>
    </row>
    <row r="1940" spans="1:13" x14ac:dyDescent="0.25">
      <c r="A1940" t="s">
        <v>345</v>
      </c>
      <c r="B1940" t="s">
        <v>114</v>
      </c>
      <c r="C1940">
        <v>0</v>
      </c>
      <c r="D1940">
        <v>0</v>
      </c>
      <c r="E1940">
        <v>0</v>
      </c>
      <c r="F1940">
        <v>1.6240000000000001</v>
      </c>
      <c r="G1940">
        <v>0</v>
      </c>
      <c r="H1940">
        <v>1.6240000000000001</v>
      </c>
      <c r="I1940">
        <v>0</v>
      </c>
      <c r="J1940">
        <v>0</v>
      </c>
      <c r="K1940">
        <v>0</v>
      </c>
      <c r="L1940">
        <v>1.6240000000000001</v>
      </c>
      <c r="M1940">
        <v>0</v>
      </c>
    </row>
    <row r="1941" spans="1:13" x14ac:dyDescent="0.25">
      <c r="A1941" t="s">
        <v>345</v>
      </c>
      <c r="B1941" t="s">
        <v>107</v>
      </c>
      <c r="C1941">
        <v>348.827</v>
      </c>
      <c r="D1941">
        <v>0</v>
      </c>
      <c r="E1941">
        <v>0</v>
      </c>
      <c r="F1941">
        <v>3.06</v>
      </c>
      <c r="G1941">
        <v>0</v>
      </c>
      <c r="H1941">
        <v>351.887</v>
      </c>
      <c r="I1941">
        <v>36.212000000000003</v>
      </c>
      <c r="J1941">
        <v>0</v>
      </c>
      <c r="K1941">
        <v>0</v>
      </c>
      <c r="L1941">
        <v>388.09899999999999</v>
      </c>
      <c r="M1941">
        <v>36.212000000000003</v>
      </c>
    </row>
    <row r="1942" spans="1:13" x14ac:dyDescent="0.25">
      <c r="A1942" t="s">
        <v>346</v>
      </c>
      <c r="B1942" t="s">
        <v>123</v>
      </c>
      <c r="C1942">
        <v>3.2269999999999999</v>
      </c>
      <c r="D1942">
        <v>0</v>
      </c>
      <c r="E1942">
        <v>0</v>
      </c>
      <c r="F1942">
        <v>0</v>
      </c>
      <c r="G1942">
        <v>0</v>
      </c>
      <c r="H1942">
        <v>3.2269999999999999</v>
      </c>
      <c r="I1942">
        <v>0.92300000000000004</v>
      </c>
      <c r="J1942">
        <v>0</v>
      </c>
      <c r="K1942">
        <v>0</v>
      </c>
      <c r="L1942">
        <v>4.1500000000000004</v>
      </c>
      <c r="M1942">
        <v>0.92300000000000004</v>
      </c>
    </row>
    <row r="1943" spans="1:13" x14ac:dyDescent="0.25">
      <c r="A1943" t="s">
        <v>346</v>
      </c>
      <c r="B1943" t="s">
        <v>126</v>
      </c>
      <c r="C1943">
        <v>0</v>
      </c>
      <c r="D1943">
        <v>0.2</v>
      </c>
      <c r="E1943">
        <v>0</v>
      </c>
      <c r="F1943">
        <v>0</v>
      </c>
      <c r="G1943">
        <v>0</v>
      </c>
      <c r="H1943">
        <v>0.2</v>
      </c>
      <c r="I1943">
        <v>0</v>
      </c>
      <c r="J1943">
        <v>0</v>
      </c>
      <c r="K1943">
        <v>0</v>
      </c>
      <c r="L1943">
        <v>0.2</v>
      </c>
      <c r="M1943">
        <v>0</v>
      </c>
    </row>
    <row r="1944" spans="1:13" x14ac:dyDescent="0.25">
      <c r="A1944" t="s">
        <v>346</v>
      </c>
      <c r="B1944" t="s">
        <v>125</v>
      </c>
      <c r="C1944">
        <v>0</v>
      </c>
      <c r="D1944">
        <v>0</v>
      </c>
      <c r="E1944">
        <v>0</v>
      </c>
      <c r="F1944">
        <v>0</v>
      </c>
      <c r="G1944">
        <v>0</v>
      </c>
      <c r="H1944">
        <v>0</v>
      </c>
      <c r="I1944">
        <v>0</v>
      </c>
      <c r="J1944">
        <v>0</v>
      </c>
      <c r="K1944">
        <v>0</v>
      </c>
      <c r="L1944">
        <v>0</v>
      </c>
      <c r="M1944">
        <v>0</v>
      </c>
    </row>
    <row r="1945" spans="1:13" x14ac:dyDescent="0.25">
      <c r="A1945" t="s">
        <v>346</v>
      </c>
      <c r="B1945" t="s">
        <v>124</v>
      </c>
      <c r="C1945">
        <v>0</v>
      </c>
      <c r="D1945">
        <v>0</v>
      </c>
      <c r="E1945">
        <v>0</v>
      </c>
      <c r="F1945">
        <v>1.4079999999999999</v>
      </c>
      <c r="G1945">
        <v>0</v>
      </c>
      <c r="H1945">
        <v>1.4079999999999999</v>
      </c>
      <c r="I1945">
        <v>1.4E-2</v>
      </c>
      <c r="J1945">
        <v>0</v>
      </c>
      <c r="K1945">
        <v>0</v>
      </c>
      <c r="L1945">
        <v>1.4219999999999999</v>
      </c>
      <c r="M1945">
        <v>1.4E-2</v>
      </c>
    </row>
    <row r="1946" spans="1:13" x14ac:dyDescent="0.25">
      <c r="A1946" t="s">
        <v>346</v>
      </c>
      <c r="B1946" t="s">
        <v>96</v>
      </c>
      <c r="C1946">
        <v>0</v>
      </c>
      <c r="D1946">
        <v>0</v>
      </c>
      <c r="E1946">
        <v>0.1</v>
      </c>
      <c r="F1946">
        <v>0</v>
      </c>
      <c r="G1946">
        <v>0</v>
      </c>
      <c r="H1946">
        <v>0.1</v>
      </c>
      <c r="I1946">
        <v>0</v>
      </c>
      <c r="J1946">
        <v>0</v>
      </c>
      <c r="K1946">
        <v>0</v>
      </c>
      <c r="L1946">
        <v>0.1</v>
      </c>
      <c r="M1946">
        <v>0</v>
      </c>
    </row>
    <row r="1947" spans="1:13" x14ac:dyDescent="0.25">
      <c r="A1947" t="s">
        <v>346</v>
      </c>
      <c r="B1947" t="s">
        <v>105</v>
      </c>
      <c r="C1947">
        <v>0</v>
      </c>
      <c r="D1947">
        <v>0</v>
      </c>
      <c r="E1947">
        <v>0</v>
      </c>
      <c r="F1947">
        <v>0</v>
      </c>
      <c r="G1947">
        <v>0</v>
      </c>
      <c r="H1947">
        <v>0</v>
      </c>
      <c r="I1947">
        <v>9.4E-2</v>
      </c>
      <c r="J1947">
        <v>0</v>
      </c>
      <c r="K1947">
        <v>0</v>
      </c>
      <c r="L1947">
        <v>9.4E-2</v>
      </c>
      <c r="M1947">
        <v>9.4E-2</v>
      </c>
    </row>
    <row r="1948" spans="1:13" x14ac:dyDescent="0.25">
      <c r="A1948" t="s">
        <v>346</v>
      </c>
      <c r="B1948" t="s">
        <v>110</v>
      </c>
      <c r="C1948">
        <v>0</v>
      </c>
      <c r="D1948">
        <v>5.8000000000000003E-2</v>
      </c>
      <c r="E1948">
        <v>0</v>
      </c>
      <c r="F1948">
        <v>0</v>
      </c>
      <c r="G1948">
        <v>0</v>
      </c>
      <c r="H1948">
        <v>5.8000000000000003E-2</v>
      </c>
      <c r="I1948">
        <v>5.0000000000000001E-3</v>
      </c>
      <c r="J1948">
        <v>0</v>
      </c>
      <c r="K1948">
        <v>0</v>
      </c>
      <c r="L1948">
        <v>6.3E-2</v>
      </c>
      <c r="M1948">
        <v>5.0000000000000001E-3</v>
      </c>
    </row>
    <row r="1949" spans="1:13" x14ac:dyDescent="0.25">
      <c r="A1949" t="s">
        <v>346</v>
      </c>
      <c r="B1949" t="s">
        <v>111</v>
      </c>
      <c r="C1949">
        <v>9.1929999999999996</v>
      </c>
      <c r="D1949">
        <v>0</v>
      </c>
      <c r="E1949">
        <v>0</v>
      </c>
      <c r="F1949">
        <v>0.14699999999999999</v>
      </c>
      <c r="G1949">
        <v>0</v>
      </c>
      <c r="H1949">
        <v>9.34</v>
      </c>
      <c r="I1949">
        <v>3.1829999999999998</v>
      </c>
      <c r="J1949">
        <v>0</v>
      </c>
      <c r="K1949">
        <v>0</v>
      </c>
      <c r="L1949">
        <v>12.523</v>
      </c>
      <c r="M1949">
        <v>3.1829999999999998</v>
      </c>
    </row>
    <row r="1950" spans="1:13" x14ac:dyDescent="0.25">
      <c r="A1950" t="s">
        <v>346</v>
      </c>
      <c r="B1950" t="s">
        <v>106</v>
      </c>
      <c r="C1950">
        <v>0.30599999999999999</v>
      </c>
      <c r="D1950">
        <v>0</v>
      </c>
      <c r="E1950">
        <v>0</v>
      </c>
      <c r="F1950">
        <v>0</v>
      </c>
      <c r="G1950">
        <v>0</v>
      </c>
      <c r="H1950">
        <v>0.30599999999999999</v>
      </c>
      <c r="I1950">
        <v>0</v>
      </c>
      <c r="J1950">
        <v>0</v>
      </c>
      <c r="K1950">
        <v>0</v>
      </c>
      <c r="L1950">
        <v>0.30599999999999999</v>
      </c>
      <c r="M1950">
        <v>0</v>
      </c>
    </row>
    <row r="1951" spans="1:13" x14ac:dyDescent="0.25">
      <c r="A1951" t="s">
        <v>346</v>
      </c>
      <c r="B1951" t="s">
        <v>99</v>
      </c>
      <c r="C1951">
        <v>0</v>
      </c>
      <c r="D1951">
        <v>0</v>
      </c>
      <c r="E1951">
        <v>0</v>
      </c>
      <c r="F1951">
        <v>0</v>
      </c>
      <c r="G1951">
        <v>0</v>
      </c>
      <c r="H1951">
        <v>0</v>
      </c>
      <c r="I1951">
        <v>0</v>
      </c>
      <c r="J1951">
        <v>0</v>
      </c>
      <c r="K1951">
        <v>0</v>
      </c>
      <c r="L1951">
        <v>0</v>
      </c>
      <c r="M1951">
        <v>0</v>
      </c>
    </row>
    <row r="1952" spans="1:13" x14ac:dyDescent="0.25">
      <c r="A1952" t="s">
        <v>346</v>
      </c>
      <c r="B1952" t="s">
        <v>108</v>
      </c>
      <c r="C1952">
        <v>0</v>
      </c>
      <c r="D1952">
        <v>9.6000000000000002E-2</v>
      </c>
      <c r="E1952">
        <v>0</v>
      </c>
      <c r="F1952">
        <v>0</v>
      </c>
      <c r="G1952">
        <v>0</v>
      </c>
      <c r="H1952">
        <v>9.6000000000000002E-2</v>
      </c>
      <c r="I1952">
        <v>0</v>
      </c>
      <c r="J1952">
        <v>0</v>
      </c>
      <c r="K1952">
        <v>0</v>
      </c>
      <c r="L1952">
        <v>9.6000000000000002E-2</v>
      </c>
      <c r="M1952">
        <v>0</v>
      </c>
    </row>
    <row r="1953" spans="1:13" x14ac:dyDescent="0.25">
      <c r="A1953" t="s">
        <v>346</v>
      </c>
      <c r="B1953" t="s">
        <v>234</v>
      </c>
      <c r="C1953">
        <v>0</v>
      </c>
      <c r="D1953">
        <v>0</v>
      </c>
      <c r="E1953">
        <v>0</v>
      </c>
      <c r="F1953">
        <v>0</v>
      </c>
      <c r="G1953">
        <v>0</v>
      </c>
      <c r="H1953">
        <v>0</v>
      </c>
      <c r="I1953">
        <v>0</v>
      </c>
      <c r="J1953">
        <v>0</v>
      </c>
      <c r="K1953">
        <v>0</v>
      </c>
      <c r="L1953">
        <v>0</v>
      </c>
      <c r="M1953">
        <v>0</v>
      </c>
    </row>
    <row r="1954" spans="1:13" x14ac:dyDescent="0.25">
      <c r="A1954" t="s">
        <v>346</v>
      </c>
      <c r="B1954" t="s">
        <v>115</v>
      </c>
      <c r="C1954">
        <v>1.0740000000000001</v>
      </c>
      <c r="D1954">
        <v>0</v>
      </c>
      <c r="E1954">
        <v>0</v>
      </c>
      <c r="F1954">
        <v>0</v>
      </c>
      <c r="G1954">
        <v>0</v>
      </c>
      <c r="H1954">
        <v>1.0740000000000001</v>
      </c>
      <c r="I1954">
        <v>1.2749999999999999</v>
      </c>
      <c r="J1954">
        <v>0</v>
      </c>
      <c r="K1954">
        <v>0</v>
      </c>
      <c r="L1954">
        <v>2.3490000000000002</v>
      </c>
      <c r="M1954">
        <v>1.2749999999999999</v>
      </c>
    </row>
    <row r="1955" spans="1:13" x14ac:dyDescent="0.25">
      <c r="A1955" t="s">
        <v>346</v>
      </c>
      <c r="B1955" t="s">
        <v>117</v>
      </c>
      <c r="C1955">
        <v>0</v>
      </c>
      <c r="D1955">
        <v>0</v>
      </c>
      <c r="E1955">
        <v>0</v>
      </c>
      <c r="F1955">
        <v>0</v>
      </c>
      <c r="G1955">
        <v>0</v>
      </c>
      <c r="H1955">
        <v>0</v>
      </c>
      <c r="I1955">
        <v>0</v>
      </c>
      <c r="J1955">
        <v>0</v>
      </c>
      <c r="K1955">
        <v>0</v>
      </c>
      <c r="L1955">
        <v>0</v>
      </c>
      <c r="M1955">
        <v>0</v>
      </c>
    </row>
    <row r="1956" spans="1:13" x14ac:dyDescent="0.25">
      <c r="A1956" t="s">
        <v>346</v>
      </c>
      <c r="B1956" t="s">
        <v>103</v>
      </c>
      <c r="C1956">
        <v>0</v>
      </c>
      <c r="D1956">
        <v>0</v>
      </c>
      <c r="E1956">
        <v>0</v>
      </c>
      <c r="F1956">
        <v>0</v>
      </c>
      <c r="G1956">
        <v>0</v>
      </c>
      <c r="H1956">
        <v>0</v>
      </c>
      <c r="I1956">
        <v>0</v>
      </c>
      <c r="J1956">
        <v>0</v>
      </c>
      <c r="K1956">
        <v>0</v>
      </c>
      <c r="L1956">
        <v>0</v>
      </c>
      <c r="M1956">
        <v>0</v>
      </c>
    </row>
    <row r="1957" spans="1:13" x14ac:dyDescent="0.25">
      <c r="A1957" t="s">
        <v>346</v>
      </c>
      <c r="B1957" t="s">
        <v>328</v>
      </c>
      <c r="C1957">
        <v>0</v>
      </c>
      <c r="D1957">
        <v>0</v>
      </c>
      <c r="E1957">
        <v>0</v>
      </c>
      <c r="F1957">
        <v>0</v>
      </c>
      <c r="G1957">
        <v>0</v>
      </c>
      <c r="H1957">
        <v>0</v>
      </c>
      <c r="I1957">
        <v>0</v>
      </c>
      <c r="J1957">
        <v>0</v>
      </c>
      <c r="K1957">
        <v>0</v>
      </c>
      <c r="L1957">
        <v>0</v>
      </c>
      <c r="M1957">
        <v>0</v>
      </c>
    </row>
    <row r="1958" spans="1:13" x14ac:dyDescent="0.25">
      <c r="A1958" t="s">
        <v>346</v>
      </c>
      <c r="B1958" t="s">
        <v>104</v>
      </c>
      <c r="C1958">
        <v>0</v>
      </c>
      <c r="D1958">
        <v>0</v>
      </c>
      <c r="E1958">
        <v>0</v>
      </c>
      <c r="F1958">
        <v>0</v>
      </c>
      <c r="G1958">
        <v>0</v>
      </c>
      <c r="H1958">
        <v>0</v>
      </c>
      <c r="I1958">
        <v>0</v>
      </c>
      <c r="J1958">
        <v>0</v>
      </c>
      <c r="K1958">
        <v>0</v>
      </c>
      <c r="L1958">
        <v>0</v>
      </c>
      <c r="M1958">
        <v>0</v>
      </c>
    </row>
    <row r="1959" spans="1:13" x14ac:dyDescent="0.25">
      <c r="A1959" t="s">
        <v>346</v>
      </c>
      <c r="B1959" t="s">
        <v>558</v>
      </c>
      <c r="C1959">
        <v>0</v>
      </c>
      <c r="D1959">
        <v>0</v>
      </c>
      <c r="E1959">
        <v>0</v>
      </c>
      <c r="F1959">
        <v>0</v>
      </c>
      <c r="G1959">
        <v>0</v>
      </c>
      <c r="H1959">
        <v>0</v>
      </c>
      <c r="I1959">
        <v>0</v>
      </c>
      <c r="J1959">
        <v>0</v>
      </c>
      <c r="K1959">
        <v>0</v>
      </c>
      <c r="L1959">
        <v>0</v>
      </c>
      <c r="M1959">
        <v>0</v>
      </c>
    </row>
    <row r="1960" spans="1:13" x14ac:dyDescent="0.25">
      <c r="A1960" t="s">
        <v>346</v>
      </c>
      <c r="B1960" t="s">
        <v>97</v>
      </c>
      <c r="C1960">
        <v>0</v>
      </c>
      <c r="D1960">
        <v>0</v>
      </c>
      <c r="E1960">
        <v>0</v>
      </c>
      <c r="F1960">
        <v>0</v>
      </c>
      <c r="G1960">
        <v>0</v>
      </c>
      <c r="H1960">
        <v>0</v>
      </c>
      <c r="I1960">
        <v>0</v>
      </c>
      <c r="J1960">
        <v>0</v>
      </c>
      <c r="K1960">
        <v>0</v>
      </c>
      <c r="L1960">
        <v>0</v>
      </c>
      <c r="M1960">
        <v>0</v>
      </c>
    </row>
    <row r="1961" spans="1:13" x14ac:dyDescent="0.25">
      <c r="A1961" t="s">
        <v>346</v>
      </c>
      <c r="B1961" t="s">
        <v>109</v>
      </c>
      <c r="C1961">
        <v>0</v>
      </c>
      <c r="D1961">
        <v>0.34599999999999997</v>
      </c>
      <c r="E1961">
        <v>0</v>
      </c>
      <c r="F1961">
        <v>0</v>
      </c>
      <c r="G1961">
        <v>0</v>
      </c>
      <c r="H1961">
        <v>0.34599999999999997</v>
      </c>
      <c r="I1961">
        <v>0.12</v>
      </c>
      <c r="J1961">
        <v>0</v>
      </c>
      <c r="K1961">
        <v>0</v>
      </c>
      <c r="L1961">
        <v>0.46600000000000003</v>
      </c>
      <c r="M1961">
        <v>0.12</v>
      </c>
    </row>
    <row r="1962" spans="1:13" x14ac:dyDescent="0.25">
      <c r="A1962" t="s">
        <v>346</v>
      </c>
      <c r="B1962" s="17" t="s">
        <v>118</v>
      </c>
      <c r="C1962">
        <v>3.7999999999999999E-2</v>
      </c>
      <c r="D1962">
        <v>0</v>
      </c>
      <c r="E1962">
        <v>0</v>
      </c>
      <c r="F1962">
        <v>0</v>
      </c>
      <c r="G1962">
        <v>0</v>
      </c>
      <c r="H1962">
        <v>3.7999999999999999E-2</v>
      </c>
      <c r="I1962">
        <v>0.01</v>
      </c>
      <c r="J1962">
        <v>0</v>
      </c>
      <c r="K1962">
        <v>0</v>
      </c>
      <c r="L1962">
        <v>4.8000000000000001E-2</v>
      </c>
      <c r="M1962">
        <v>0.01</v>
      </c>
    </row>
    <row r="1963" spans="1:13" x14ac:dyDescent="0.25">
      <c r="A1963" t="s">
        <v>346</v>
      </c>
      <c r="B1963" s="17" t="s">
        <v>121</v>
      </c>
      <c r="C1963">
        <v>0</v>
      </c>
      <c r="D1963">
        <v>0.1</v>
      </c>
      <c r="E1963">
        <v>0</v>
      </c>
      <c r="F1963">
        <v>0</v>
      </c>
      <c r="G1963">
        <v>0</v>
      </c>
      <c r="H1963">
        <v>0.1</v>
      </c>
      <c r="I1963">
        <v>0</v>
      </c>
      <c r="J1963">
        <v>0</v>
      </c>
      <c r="K1963">
        <v>0</v>
      </c>
      <c r="L1963">
        <v>0.1</v>
      </c>
      <c r="M1963">
        <v>0</v>
      </c>
    </row>
    <row r="1964" spans="1:13" x14ac:dyDescent="0.25">
      <c r="A1964" t="s">
        <v>346</v>
      </c>
      <c r="B1964" s="17" t="s">
        <v>120</v>
      </c>
      <c r="C1964">
        <v>0</v>
      </c>
      <c r="D1964">
        <v>0</v>
      </c>
      <c r="E1964">
        <v>0</v>
      </c>
      <c r="F1964">
        <v>0</v>
      </c>
      <c r="G1964">
        <v>0</v>
      </c>
      <c r="H1964">
        <v>0</v>
      </c>
      <c r="I1964">
        <v>0</v>
      </c>
      <c r="J1964">
        <v>0</v>
      </c>
      <c r="K1964">
        <v>0</v>
      </c>
      <c r="L1964">
        <v>0</v>
      </c>
      <c r="M1964">
        <v>0</v>
      </c>
    </row>
    <row r="1965" spans="1:13" x14ac:dyDescent="0.25">
      <c r="A1965" t="s">
        <v>346</v>
      </c>
      <c r="B1965" s="17" t="s">
        <v>119</v>
      </c>
      <c r="C1965">
        <v>0</v>
      </c>
      <c r="D1965">
        <v>0</v>
      </c>
      <c r="E1965">
        <v>0</v>
      </c>
      <c r="F1965">
        <v>0</v>
      </c>
      <c r="G1965">
        <v>0</v>
      </c>
      <c r="H1965">
        <v>0</v>
      </c>
      <c r="I1965">
        <v>0</v>
      </c>
      <c r="J1965">
        <v>0</v>
      </c>
      <c r="K1965">
        <v>0</v>
      </c>
      <c r="L1965">
        <v>0</v>
      </c>
      <c r="M1965">
        <v>0</v>
      </c>
    </row>
    <row r="1966" spans="1:13" x14ac:dyDescent="0.25">
      <c r="A1966" t="s">
        <v>346</v>
      </c>
      <c r="B1966" t="s">
        <v>116</v>
      </c>
      <c r="C1966">
        <v>0</v>
      </c>
      <c r="D1966">
        <v>0</v>
      </c>
      <c r="E1966">
        <v>0</v>
      </c>
      <c r="F1966">
        <v>0</v>
      </c>
      <c r="G1966">
        <v>0</v>
      </c>
      <c r="H1966">
        <v>0</v>
      </c>
      <c r="I1966">
        <v>3.0000000000000001E-3</v>
      </c>
      <c r="J1966">
        <v>0</v>
      </c>
      <c r="K1966">
        <v>0</v>
      </c>
      <c r="L1966">
        <v>3.0000000000000001E-3</v>
      </c>
      <c r="M1966">
        <v>3.0000000000000001E-3</v>
      </c>
    </row>
    <row r="1967" spans="1:13" x14ac:dyDescent="0.25">
      <c r="A1967" t="s">
        <v>346</v>
      </c>
      <c r="B1967" t="s">
        <v>113</v>
      </c>
      <c r="C1967">
        <v>1.9E-2</v>
      </c>
      <c r="D1967">
        <v>0</v>
      </c>
      <c r="E1967">
        <v>0</v>
      </c>
      <c r="F1967">
        <v>0</v>
      </c>
      <c r="G1967">
        <v>0</v>
      </c>
      <c r="H1967">
        <v>1.9E-2</v>
      </c>
      <c r="I1967">
        <v>0</v>
      </c>
      <c r="J1967">
        <v>0</v>
      </c>
      <c r="K1967">
        <v>0</v>
      </c>
      <c r="L1967">
        <v>1.9E-2</v>
      </c>
      <c r="M1967">
        <v>0</v>
      </c>
    </row>
    <row r="1968" spans="1:13" x14ac:dyDescent="0.25">
      <c r="A1968" t="s">
        <v>346</v>
      </c>
      <c r="B1968" t="s">
        <v>102</v>
      </c>
      <c r="C1968">
        <v>0</v>
      </c>
      <c r="D1968">
        <v>0</v>
      </c>
      <c r="E1968">
        <v>0</v>
      </c>
      <c r="F1968">
        <v>0</v>
      </c>
      <c r="G1968">
        <v>0</v>
      </c>
      <c r="H1968">
        <v>0</v>
      </c>
      <c r="I1968">
        <v>0</v>
      </c>
      <c r="J1968">
        <v>0</v>
      </c>
      <c r="K1968">
        <v>0</v>
      </c>
      <c r="L1968">
        <v>0</v>
      </c>
      <c r="M1968">
        <v>0</v>
      </c>
    </row>
    <row r="1969" spans="1:13" x14ac:dyDescent="0.25">
      <c r="A1969" t="s">
        <v>346</v>
      </c>
      <c r="B1969" t="s">
        <v>101</v>
      </c>
      <c r="C1969">
        <v>0</v>
      </c>
      <c r="D1969">
        <v>0</v>
      </c>
      <c r="E1969">
        <v>0</v>
      </c>
      <c r="F1969">
        <v>0</v>
      </c>
      <c r="G1969">
        <v>0</v>
      </c>
      <c r="H1969">
        <v>0</v>
      </c>
      <c r="I1969">
        <v>0</v>
      </c>
      <c r="J1969">
        <v>0</v>
      </c>
      <c r="K1969">
        <v>0</v>
      </c>
      <c r="L1969">
        <v>0</v>
      </c>
      <c r="M1969">
        <v>0</v>
      </c>
    </row>
    <row r="1970" spans="1:13" x14ac:dyDescent="0.25">
      <c r="A1970" t="s">
        <v>346</v>
      </c>
      <c r="B1970" t="s">
        <v>95</v>
      </c>
      <c r="C1970">
        <v>0</v>
      </c>
      <c r="D1970">
        <v>0</v>
      </c>
      <c r="E1970">
        <v>0</v>
      </c>
      <c r="F1970">
        <v>0</v>
      </c>
      <c r="G1970">
        <v>0</v>
      </c>
      <c r="H1970">
        <v>0</v>
      </c>
      <c r="I1970">
        <v>2.1000000000000001E-2</v>
      </c>
      <c r="J1970">
        <v>0</v>
      </c>
      <c r="K1970">
        <v>0</v>
      </c>
      <c r="L1970">
        <v>2.1000000000000001E-2</v>
      </c>
      <c r="M1970">
        <v>2.1000000000000001E-2</v>
      </c>
    </row>
    <row r="1971" spans="1:13" x14ac:dyDescent="0.25">
      <c r="A1971" t="s">
        <v>346</v>
      </c>
      <c r="B1971" t="s">
        <v>98</v>
      </c>
      <c r="C1971">
        <v>0</v>
      </c>
      <c r="D1971">
        <v>0</v>
      </c>
      <c r="E1971">
        <v>0</v>
      </c>
      <c r="F1971">
        <v>0</v>
      </c>
      <c r="G1971">
        <v>0</v>
      </c>
      <c r="H1971">
        <v>0</v>
      </c>
      <c r="I1971">
        <v>0</v>
      </c>
      <c r="J1971">
        <v>0</v>
      </c>
      <c r="K1971">
        <v>0</v>
      </c>
      <c r="L1971">
        <v>0</v>
      </c>
      <c r="M1971">
        <v>0</v>
      </c>
    </row>
    <row r="1972" spans="1:13" x14ac:dyDescent="0.25">
      <c r="A1972" t="s">
        <v>346</v>
      </c>
      <c r="B1972" t="s">
        <v>112</v>
      </c>
      <c r="C1972">
        <v>1.657</v>
      </c>
      <c r="D1972">
        <v>0</v>
      </c>
      <c r="E1972">
        <v>0.1</v>
      </c>
      <c r="F1972">
        <v>0.80100000000000005</v>
      </c>
      <c r="G1972">
        <v>0</v>
      </c>
      <c r="H1972">
        <v>2.5580000000000003</v>
      </c>
      <c r="I1972">
        <v>0.34399999999999997</v>
      </c>
      <c r="J1972">
        <v>0</v>
      </c>
      <c r="K1972">
        <v>0</v>
      </c>
      <c r="L1972">
        <v>2.9020000000000001</v>
      </c>
      <c r="M1972">
        <v>0.34399999999999997</v>
      </c>
    </row>
    <row r="1973" spans="1:13" x14ac:dyDescent="0.25">
      <c r="A1973" t="s">
        <v>346</v>
      </c>
      <c r="B1973" t="s">
        <v>155</v>
      </c>
      <c r="C1973">
        <v>0</v>
      </c>
      <c r="D1973">
        <v>0</v>
      </c>
      <c r="E1973">
        <v>0</v>
      </c>
      <c r="F1973">
        <v>3</v>
      </c>
      <c r="G1973">
        <v>0</v>
      </c>
      <c r="H1973">
        <v>3</v>
      </c>
      <c r="I1973">
        <v>0</v>
      </c>
      <c r="J1973">
        <v>0</v>
      </c>
      <c r="K1973">
        <v>0</v>
      </c>
      <c r="L1973">
        <v>3</v>
      </c>
      <c r="M1973">
        <v>0</v>
      </c>
    </row>
    <row r="1974" spans="1:13" x14ac:dyDescent="0.25">
      <c r="A1974" t="s">
        <v>346</v>
      </c>
      <c r="B1974" t="s">
        <v>100</v>
      </c>
      <c r="C1974">
        <v>0</v>
      </c>
      <c r="D1974">
        <v>0</v>
      </c>
      <c r="E1974">
        <v>0</v>
      </c>
      <c r="F1974">
        <v>0</v>
      </c>
      <c r="G1974">
        <v>0</v>
      </c>
      <c r="H1974">
        <v>0</v>
      </c>
      <c r="I1974">
        <v>0</v>
      </c>
      <c r="J1974">
        <v>0</v>
      </c>
      <c r="K1974">
        <v>0</v>
      </c>
      <c r="L1974">
        <v>0</v>
      </c>
      <c r="M1974">
        <v>0</v>
      </c>
    </row>
    <row r="1975" spans="1:13" x14ac:dyDescent="0.25">
      <c r="A1975" t="s">
        <v>346</v>
      </c>
      <c r="B1975" t="s">
        <v>114</v>
      </c>
      <c r="C1975">
        <v>0.32400000000000001</v>
      </c>
      <c r="D1975">
        <v>0</v>
      </c>
      <c r="E1975">
        <v>0</v>
      </c>
      <c r="F1975">
        <v>0.69099999999999995</v>
      </c>
      <c r="G1975">
        <v>0</v>
      </c>
      <c r="H1975">
        <v>1.0149999999999999</v>
      </c>
      <c r="I1975">
        <v>0</v>
      </c>
      <c r="J1975">
        <v>0</v>
      </c>
      <c r="K1975">
        <v>0</v>
      </c>
      <c r="L1975">
        <v>1.0149999999999999</v>
      </c>
      <c r="M1975">
        <v>0</v>
      </c>
    </row>
    <row r="1976" spans="1:13" x14ac:dyDescent="0.25">
      <c r="A1976" t="s">
        <v>346</v>
      </c>
      <c r="B1976" t="s">
        <v>107</v>
      </c>
      <c r="C1976">
        <v>6.2030000000000003</v>
      </c>
      <c r="D1976">
        <v>0</v>
      </c>
      <c r="E1976">
        <v>0</v>
      </c>
      <c r="F1976">
        <v>0</v>
      </c>
      <c r="G1976">
        <v>0</v>
      </c>
      <c r="H1976">
        <v>6.2030000000000003</v>
      </c>
      <c r="I1976">
        <v>1.8080000000000001</v>
      </c>
      <c r="J1976">
        <v>0</v>
      </c>
      <c r="K1976">
        <v>0</v>
      </c>
      <c r="L1976">
        <v>8.0109999999999992</v>
      </c>
      <c r="M1976">
        <v>1.8080000000000001</v>
      </c>
    </row>
    <row r="1977" spans="1:13" x14ac:dyDescent="0.25">
      <c r="A1977" t="s">
        <v>347</v>
      </c>
      <c r="B1977" t="s">
        <v>123</v>
      </c>
      <c r="C1977">
        <v>0</v>
      </c>
      <c r="D1977">
        <v>0</v>
      </c>
      <c r="E1977">
        <v>0</v>
      </c>
      <c r="F1977">
        <v>0</v>
      </c>
      <c r="G1977">
        <v>0</v>
      </c>
      <c r="H1977">
        <v>0</v>
      </c>
      <c r="I1977">
        <v>0</v>
      </c>
      <c r="J1977">
        <v>0</v>
      </c>
      <c r="K1977">
        <v>0</v>
      </c>
      <c r="L1977">
        <v>0</v>
      </c>
      <c r="M1977">
        <v>0</v>
      </c>
    </row>
    <row r="1978" spans="1:13" x14ac:dyDescent="0.25">
      <c r="A1978" t="s">
        <v>347</v>
      </c>
      <c r="B1978" t="s">
        <v>126</v>
      </c>
      <c r="C1978">
        <v>0</v>
      </c>
      <c r="D1978">
        <v>0</v>
      </c>
      <c r="E1978">
        <v>0</v>
      </c>
      <c r="F1978">
        <v>0</v>
      </c>
      <c r="G1978">
        <v>0</v>
      </c>
      <c r="H1978">
        <v>0</v>
      </c>
      <c r="I1978">
        <v>0</v>
      </c>
      <c r="J1978">
        <v>0</v>
      </c>
      <c r="K1978">
        <v>0</v>
      </c>
      <c r="L1978">
        <v>0</v>
      </c>
      <c r="M1978">
        <v>0</v>
      </c>
    </row>
    <row r="1979" spans="1:13" x14ac:dyDescent="0.25">
      <c r="A1979" t="s">
        <v>347</v>
      </c>
      <c r="B1979" t="s">
        <v>125</v>
      </c>
      <c r="C1979">
        <v>0</v>
      </c>
      <c r="D1979">
        <v>0</v>
      </c>
      <c r="E1979">
        <v>0</v>
      </c>
      <c r="F1979">
        <v>0</v>
      </c>
      <c r="G1979">
        <v>0</v>
      </c>
      <c r="H1979">
        <v>0</v>
      </c>
      <c r="I1979">
        <v>0</v>
      </c>
      <c r="J1979">
        <v>0</v>
      </c>
      <c r="K1979">
        <v>0</v>
      </c>
      <c r="L1979">
        <v>0</v>
      </c>
      <c r="M1979">
        <v>0</v>
      </c>
    </row>
    <row r="1980" spans="1:13" x14ac:dyDescent="0.25">
      <c r="A1980" t="s">
        <v>347</v>
      </c>
      <c r="B1980" t="s">
        <v>124</v>
      </c>
      <c r="C1980">
        <v>0</v>
      </c>
      <c r="D1980">
        <v>0</v>
      </c>
      <c r="E1980">
        <v>0</v>
      </c>
      <c r="F1980">
        <v>0</v>
      </c>
      <c r="G1980">
        <v>0</v>
      </c>
      <c r="H1980">
        <v>0</v>
      </c>
      <c r="I1980">
        <v>0</v>
      </c>
      <c r="J1980">
        <v>0</v>
      </c>
      <c r="K1980">
        <v>0</v>
      </c>
      <c r="L1980">
        <v>0</v>
      </c>
      <c r="M1980">
        <v>0</v>
      </c>
    </row>
    <row r="1981" spans="1:13" x14ac:dyDescent="0.25">
      <c r="A1981" t="s">
        <v>347</v>
      </c>
      <c r="B1981" t="s">
        <v>96</v>
      </c>
      <c r="C1981">
        <v>0.02</v>
      </c>
      <c r="D1981">
        <v>0</v>
      </c>
      <c r="E1981">
        <v>0</v>
      </c>
      <c r="F1981">
        <v>0</v>
      </c>
      <c r="G1981">
        <v>0</v>
      </c>
      <c r="H1981">
        <v>0.02</v>
      </c>
      <c r="I1981">
        <v>0</v>
      </c>
      <c r="J1981">
        <v>0</v>
      </c>
      <c r="K1981">
        <v>0</v>
      </c>
      <c r="L1981">
        <v>0.02</v>
      </c>
      <c r="M1981">
        <v>0</v>
      </c>
    </row>
    <row r="1982" spans="1:13" x14ac:dyDescent="0.25">
      <c r="A1982" t="s">
        <v>347</v>
      </c>
      <c r="B1982" t="s">
        <v>105</v>
      </c>
      <c r="C1982">
        <v>0</v>
      </c>
      <c r="D1982">
        <v>0</v>
      </c>
      <c r="E1982">
        <v>0</v>
      </c>
      <c r="F1982">
        <v>0</v>
      </c>
      <c r="G1982">
        <v>0</v>
      </c>
      <c r="H1982">
        <v>0</v>
      </c>
      <c r="I1982">
        <v>0</v>
      </c>
      <c r="J1982">
        <v>0</v>
      </c>
      <c r="K1982">
        <v>0</v>
      </c>
      <c r="L1982">
        <v>0</v>
      </c>
      <c r="M1982">
        <v>0</v>
      </c>
    </row>
    <row r="1983" spans="1:13" x14ac:dyDescent="0.25">
      <c r="A1983" t="s">
        <v>347</v>
      </c>
      <c r="B1983" t="s">
        <v>110</v>
      </c>
      <c r="C1983">
        <v>0</v>
      </c>
      <c r="D1983">
        <v>0</v>
      </c>
      <c r="E1983">
        <v>0</v>
      </c>
      <c r="F1983">
        <v>0</v>
      </c>
      <c r="G1983">
        <v>0</v>
      </c>
      <c r="H1983">
        <v>0</v>
      </c>
      <c r="I1983">
        <v>0</v>
      </c>
      <c r="J1983">
        <v>0</v>
      </c>
      <c r="K1983">
        <v>0</v>
      </c>
      <c r="L1983">
        <v>0</v>
      </c>
      <c r="M1983">
        <v>0</v>
      </c>
    </row>
    <row r="1984" spans="1:13" x14ac:dyDescent="0.25">
      <c r="A1984" t="s">
        <v>347</v>
      </c>
      <c r="B1984" t="s">
        <v>111</v>
      </c>
      <c r="C1984">
        <v>11.368</v>
      </c>
      <c r="D1984">
        <v>0</v>
      </c>
      <c r="E1984">
        <v>0</v>
      </c>
      <c r="F1984">
        <v>0</v>
      </c>
      <c r="G1984">
        <v>0</v>
      </c>
      <c r="H1984">
        <v>11.368</v>
      </c>
      <c r="I1984">
        <v>1.8129999999999999</v>
      </c>
      <c r="J1984">
        <v>0</v>
      </c>
      <c r="K1984">
        <v>0</v>
      </c>
      <c r="L1984">
        <v>13.180999999999999</v>
      </c>
      <c r="M1984">
        <v>1.8129999999999999</v>
      </c>
    </row>
    <row r="1985" spans="1:13" x14ac:dyDescent="0.25">
      <c r="A1985" t="s">
        <v>347</v>
      </c>
      <c r="B1985" t="s">
        <v>106</v>
      </c>
      <c r="C1985">
        <v>1.478</v>
      </c>
      <c r="D1985">
        <v>0</v>
      </c>
      <c r="E1985">
        <v>0</v>
      </c>
      <c r="F1985">
        <v>0</v>
      </c>
      <c r="G1985">
        <v>0</v>
      </c>
      <c r="H1985">
        <v>1.478</v>
      </c>
      <c r="I1985">
        <v>0</v>
      </c>
      <c r="J1985">
        <v>0</v>
      </c>
      <c r="K1985">
        <v>0</v>
      </c>
      <c r="L1985">
        <v>1.478</v>
      </c>
      <c r="M1985">
        <v>0</v>
      </c>
    </row>
    <row r="1986" spans="1:13" x14ac:dyDescent="0.25">
      <c r="A1986" t="s">
        <v>347</v>
      </c>
      <c r="B1986" t="s">
        <v>99</v>
      </c>
      <c r="C1986">
        <v>0</v>
      </c>
      <c r="D1986">
        <v>0</v>
      </c>
      <c r="E1986">
        <v>0</v>
      </c>
      <c r="F1986">
        <v>0</v>
      </c>
      <c r="G1986">
        <v>0</v>
      </c>
      <c r="H1986">
        <v>0</v>
      </c>
      <c r="I1986">
        <v>0</v>
      </c>
      <c r="J1986">
        <v>0</v>
      </c>
      <c r="K1986">
        <v>0</v>
      </c>
      <c r="L1986">
        <v>0</v>
      </c>
      <c r="M1986">
        <v>0</v>
      </c>
    </row>
    <row r="1987" spans="1:13" x14ac:dyDescent="0.25">
      <c r="A1987" t="s">
        <v>347</v>
      </c>
      <c r="B1987" t="s">
        <v>108</v>
      </c>
      <c r="C1987">
        <v>0</v>
      </c>
      <c r="D1987">
        <v>0</v>
      </c>
      <c r="E1987">
        <v>0</v>
      </c>
      <c r="F1987">
        <v>0</v>
      </c>
      <c r="G1987">
        <v>0</v>
      </c>
      <c r="H1987">
        <v>0</v>
      </c>
      <c r="I1987">
        <v>0</v>
      </c>
      <c r="J1987">
        <v>0</v>
      </c>
      <c r="K1987">
        <v>0</v>
      </c>
      <c r="L1987">
        <v>0</v>
      </c>
      <c r="M1987">
        <v>0</v>
      </c>
    </row>
    <row r="1988" spans="1:13" x14ac:dyDescent="0.25">
      <c r="A1988" t="s">
        <v>347</v>
      </c>
      <c r="B1988" t="s">
        <v>234</v>
      </c>
      <c r="C1988">
        <v>0</v>
      </c>
      <c r="D1988">
        <v>0</v>
      </c>
      <c r="E1988">
        <v>0</v>
      </c>
      <c r="F1988">
        <v>0</v>
      </c>
      <c r="G1988">
        <v>0</v>
      </c>
      <c r="H1988">
        <v>0</v>
      </c>
      <c r="I1988">
        <v>0</v>
      </c>
      <c r="J1988">
        <v>0</v>
      </c>
      <c r="K1988">
        <v>0</v>
      </c>
      <c r="L1988">
        <v>0</v>
      </c>
      <c r="M1988">
        <v>0</v>
      </c>
    </row>
    <row r="1989" spans="1:13" x14ac:dyDescent="0.25">
      <c r="A1989" t="s">
        <v>347</v>
      </c>
      <c r="B1989" t="s">
        <v>115</v>
      </c>
      <c r="C1989">
        <v>0.79</v>
      </c>
      <c r="D1989">
        <v>0</v>
      </c>
      <c r="E1989">
        <v>0</v>
      </c>
      <c r="F1989">
        <v>0</v>
      </c>
      <c r="G1989">
        <v>0</v>
      </c>
      <c r="H1989">
        <v>0.79</v>
      </c>
      <c r="I1989">
        <v>2.8000000000000001E-2</v>
      </c>
      <c r="J1989">
        <v>0</v>
      </c>
      <c r="K1989">
        <v>0</v>
      </c>
      <c r="L1989">
        <v>0.81799999999999995</v>
      </c>
      <c r="M1989">
        <v>2.8000000000000001E-2</v>
      </c>
    </row>
    <row r="1990" spans="1:13" x14ac:dyDescent="0.25">
      <c r="A1990" t="s">
        <v>347</v>
      </c>
      <c r="B1990" t="s">
        <v>117</v>
      </c>
      <c r="C1990">
        <v>0</v>
      </c>
      <c r="D1990">
        <v>0</v>
      </c>
      <c r="E1990">
        <v>0</v>
      </c>
      <c r="F1990">
        <v>0</v>
      </c>
      <c r="G1990">
        <v>0</v>
      </c>
      <c r="H1990">
        <v>0</v>
      </c>
      <c r="I1990">
        <v>0</v>
      </c>
      <c r="J1990">
        <v>0</v>
      </c>
      <c r="K1990">
        <v>0</v>
      </c>
      <c r="L1990">
        <v>0</v>
      </c>
      <c r="M1990">
        <v>0</v>
      </c>
    </row>
    <row r="1991" spans="1:13" x14ac:dyDescent="0.25">
      <c r="A1991" t="s">
        <v>347</v>
      </c>
      <c r="B1991" t="s">
        <v>103</v>
      </c>
      <c r="C1991">
        <v>0</v>
      </c>
      <c r="D1991">
        <v>0</v>
      </c>
      <c r="E1991">
        <v>0</v>
      </c>
      <c r="F1991">
        <v>0</v>
      </c>
      <c r="G1991">
        <v>0</v>
      </c>
      <c r="H1991">
        <v>0</v>
      </c>
      <c r="I1991">
        <v>0</v>
      </c>
      <c r="J1991">
        <v>0</v>
      </c>
      <c r="K1991">
        <v>0</v>
      </c>
      <c r="L1991">
        <v>0</v>
      </c>
      <c r="M1991">
        <v>0</v>
      </c>
    </row>
    <row r="1992" spans="1:13" x14ac:dyDescent="0.25">
      <c r="A1992" t="s">
        <v>347</v>
      </c>
      <c r="B1992" t="s">
        <v>328</v>
      </c>
      <c r="C1992">
        <v>0</v>
      </c>
      <c r="D1992">
        <v>0</v>
      </c>
      <c r="E1992">
        <v>0</v>
      </c>
      <c r="F1992">
        <v>0</v>
      </c>
      <c r="G1992">
        <v>0</v>
      </c>
      <c r="H1992">
        <v>0</v>
      </c>
      <c r="I1992">
        <v>0</v>
      </c>
      <c r="J1992">
        <v>0</v>
      </c>
      <c r="K1992">
        <v>0</v>
      </c>
      <c r="L1992">
        <v>0</v>
      </c>
      <c r="M1992">
        <v>0</v>
      </c>
    </row>
    <row r="1993" spans="1:13" x14ac:dyDescent="0.25">
      <c r="A1993" t="s">
        <v>347</v>
      </c>
      <c r="B1993" t="s">
        <v>104</v>
      </c>
      <c r="C1993">
        <v>0</v>
      </c>
      <c r="D1993">
        <v>0</v>
      </c>
      <c r="E1993">
        <v>0</v>
      </c>
      <c r="F1993">
        <v>0</v>
      </c>
      <c r="G1993">
        <v>0</v>
      </c>
      <c r="H1993">
        <v>0</v>
      </c>
      <c r="I1993">
        <v>0</v>
      </c>
      <c r="J1993">
        <v>0</v>
      </c>
      <c r="K1993">
        <v>0</v>
      </c>
      <c r="L1993">
        <v>0</v>
      </c>
      <c r="M1993">
        <v>0</v>
      </c>
    </row>
    <row r="1994" spans="1:13" x14ac:dyDescent="0.25">
      <c r="A1994" t="s">
        <v>347</v>
      </c>
      <c r="B1994" t="s">
        <v>558</v>
      </c>
      <c r="C1994">
        <v>0</v>
      </c>
      <c r="D1994">
        <v>0</v>
      </c>
      <c r="E1994">
        <v>0</v>
      </c>
      <c r="F1994">
        <v>0</v>
      </c>
      <c r="G1994">
        <v>0</v>
      </c>
      <c r="H1994">
        <v>0</v>
      </c>
      <c r="I1994">
        <v>0</v>
      </c>
      <c r="J1994">
        <v>0</v>
      </c>
      <c r="K1994">
        <v>0</v>
      </c>
      <c r="L1994">
        <v>0</v>
      </c>
      <c r="M1994">
        <v>0</v>
      </c>
    </row>
    <row r="1995" spans="1:13" x14ac:dyDescent="0.25">
      <c r="A1995" t="s">
        <v>347</v>
      </c>
      <c r="B1995" t="s">
        <v>97</v>
      </c>
      <c r="C1995">
        <v>0</v>
      </c>
      <c r="D1995">
        <v>0</v>
      </c>
      <c r="E1995">
        <v>0</v>
      </c>
      <c r="F1995">
        <v>0</v>
      </c>
      <c r="G1995">
        <v>0</v>
      </c>
      <c r="H1995">
        <v>0</v>
      </c>
      <c r="I1995">
        <v>1.0999999999999999E-2</v>
      </c>
      <c r="J1995">
        <v>0</v>
      </c>
      <c r="K1995">
        <v>0</v>
      </c>
      <c r="L1995">
        <v>1.0999999999999999E-2</v>
      </c>
      <c r="M1995">
        <v>1.0999999999999999E-2</v>
      </c>
    </row>
    <row r="1996" spans="1:13" x14ac:dyDescent="0.25">
      <c r="A1996" t="s">
        <v>347</v>
      </c>
      <c r="B1996" t="s">
        <v>109</v>
      </c>
      <c r="C1996">
        <v>0</v>
      </c>
      <c r="D1996">
        <v>0</v>
      </c>
      <c r="E1996">
        <v>0</v>
      </c>
      <c r="F1996">
        <v>0</v>
      </c>
      <c r="G1996">
        <v>0</v>
      </c>
      <c r="H1996">
        <v>0</v>
      </c>
      <c r="I1996">
        <v>2.8000000000000001E-2</v>
      </c>
      <c r="J1996">
        <v>0</v>
      </c>
      <c r="K1996">
        <v>0</v>
      </c>
      <c r="L1996">
        <v>2.8000000000000001E-2</v>
      </c>
      <c r="M1996">
        <v>2.8000000000000001E-2</v>
      </c>
    </row>
    <row r="1997" spans="1:13" x14ac:dyDescent="0.25">
      <c r="A1997" t="s">
        <v>347</v>
      </c>
      <c r="B1997" s="17" t="s">
        <v>118</v>
      </c>
      <c r="C1997">
        <v>0</v>
      </c>
      <c r="D1997">
        <v>0</v>
      </c>
      <c r="E1997">
        <v>0</v>
      </c>
      <c r="F1997">
        <v>0</v>
      </c>
      <c r="G1997">
        <v>0</v>
      </c>
      <c r="H1997">
        <v>0</v>
      </c>
      <c r="I1997">
        <v>0</v>
      </c>
      <c r="J1997">
        <v>0</v>
      </c>
      <c r="K1997">
        <v>0</v>
      </c>
      <c r="L1997">
        <v>0</v>
      </c>
      <c r="M1997">
        <v>0</v>
      </c>
    </row>
    <row r="1998" spans="1:13" x14ac:dyDescent="0.25">
      <c r="A1998" t="s">
        <v>347</v>
      </c>
      <c r="B1998" s="17" t="s">
        <v>121</v>
      </c>
      <c r="C1998">
        <v>0</v>
      </c>
      <c r="D1998">
        <v>0</v>
      </c>
      <c r="E1998">
        <v>0</v>
      </c>
      <c r="F1998">
        <v>0</v>
      </c>
      <c r="G1998">
        <v>0</v>
      </c>
      <c r="H1998">
        <v>0</v>
      </c>
      <c r="I1998">
        <v>0</v>
      </c>
      <c r="J1998">
        <v>0</v>
      </c>
      <c r="K1998">
        <v>0</v>
      </c>
      <c r="L1998">
        <v>0</v>
      </c>
      <c r="M1998">
        <v>0</v>
      </c>
    </row>
    <row r="1999" spans="1:13" x14ac:dyDescent="0.25">
      <c r="A1999" t="s">
        <v>347</v>
      </c>
      <c r="B1999" s="17" t="s">
        <v>120</v>
      </c>
      <c r="C1999">
        <v>0</v>
      </c>
      <c r="D1999">
        <v>0</v>
      </c>
      <c r="E1999">
        <v>0</v>
      </c>
      <c r="F1999">
        <v>0</v>
      </c>
      <c r="G1999">
        <v>0</v>
      </c>
      <c r="H1999">
        <v>0</v>
      </c>
      <c r="I1999">
        <v>0</v>
      </c>
      <c r="J1999">
        <v>0</v>
      </c>
      <c r="K1999">
        <v>0</v>
      </c>
      <c r="L1999">
        <v>0</v>
      </c>
      <c r="M1999">
        <v>0</v>
      </c>
    </row>
    <row r="2000" spans="1:13" x14ac:dyDescent="0.25">
      <c r="A2000" t="s">
        <v>347</v>
      </c>
      <c r="B2000" s="17" t="s">
        <v>119</v>
      </c>
      <c r="C2000">
        <v>0</v>
      </c>
      <c r="D2000">
        <v>0</v>
      </c>
      <c r="E2000">
        <v>0</v>
      </c>
      <c r="F2000">
        <v>0</v>
      </c>
      <c r="G2000">
        <v>0</v>
      </c>
      <c r="H2000">
        <v>0</v>
      </c>
      <c r="I2000">
        <v>0</v>
      </c>
      <c r="J2000">
        <v>0</v>
      </c>
      <c r="K2000">
        <v>0</v>
      </c>
      <c r="L2000">
        <v>0</v>
      </c>
      <c r="M2000">
        <v>0</v>
      </c>
    </row>
    <row r="2001" spans="1:13" x14ac:dyDescent="0.25">
      <c r="A2001" t="s">
        <v>347</v>
      </c>
      <c r="B2001" t="s">
        <v>116</v>
      </c>
      <c r="C2001">
        <v>0</v>
      </c>
      <c r="D2001">
        <v>0</v>
      </c>
      <c r="E2001">
        <v>0</v>
      </c>
      <c r="F2001">
        <v>0</v>
      </c>
      <c r="G2001">
        <v>0</v>
      </c>
      <c r="H2001">
        <v>0</v>
      </c>
      <c r="I2001">
        <v>7.1999999999999995E-2</v>
      </c>
      <c r="J2001">
        <v>0</v>
      </c>
      <c r="K2001">
        <v>0</v>
      </c>
      <c r="L2001">
        <v>7.1999999999999995E-2</v>
      </c>
      <c r="M2001">
        <v>7.1999999999999995E-2</v>
      </c>
    </row>
    <row r="2002" spans="1:13" x14ac:dyDescent="0.25">
      <c r="A2002" t="s">
        <v>347</v>
      </c>
      <c r="B2002" t="s">
        <v>113</v>
      </c>
      <c r="C2002">
        <v>0.02</v>
      </c>
      <c r="D2002">
        <v>0</v>
      </c>
      <c r="E2002">
        <v>0</v>
      </c>
      <c r="F2002">
        <v>0</v>
      </c>
      <c r="G2002">
        <v>0</v>
      </c>
      <c r="H2002">
        <v>0.02</v>
      </c>
      <c r="I2002">
        <v>0</v>
      </c>
      <c r="J2002">
        <v>0</v>
      </c>
      <c r="K2002">
        <v>0</v>
      </c>
      <c r="L2002">
        <v>0.02</v>
      </c>
      <c r="M2002">
        <v>0</v>
      </c>
    </row>
    <row r="2003" spans="1:13" x14ac:dyDescent="0.25">
      <c r="A2003" t="s">
        <v>347</v>
      </c>
      <c r="B2003" t="s">
        <v>102</v>
      </c>
      <c r="C2003">
        <v>0</v>
      </c>
      <c r="D2003">
        <v>0</v>
      </c>
      <c r="E2003">
        <v>0</v>
      </c>
      <c r="F2003">
        <v>0</v>
      </c>
      <c r="G2003">
        <v>0</v>
      </c>
      <c r="H2003">
        <v>0</v>
      </c>
      <c r="I2003">
        <v>0</v>
      </c>
      <c r="J2003">
        <v>0</v>
      </c>
      <c r="K2003">
        <v>0</v>
      </c>
      <c r="L2003">
        <v>0</v>
      </c>
      <c r="M2003">
        <v>0</v>
      </c>
    </row>
    <row r="2004" spans="1:13" x14ac:dyDescent="0.25">
      <c r="A2004" t="s">
        <v>347</v>
      </c>
      <c r="B2004" t="s">
        <v>101</v>
      </c>
      <c r="C2004">
        <v>0</v>
      </c>
      <c r="D2004">
        <v>0</v>
      </c>
      <c r="E2004">
        <v>0</v>
      </c>
      <c r="F2004">
        <v>0</v>
      </c>
      <c r="G2004">
        <v>0</v>
      </c>
      <c r="H2004">
        <v>0</v>
      </c>
      <c r="I2004">
        <v>0</v>
      </c>
      <c r="J2004">
        <v>0</v>
      </c>
      <c r="K2004">
        <v>0</v>
      </c>
      <c r="L2004">
        <v>0</v>
      </c>
      <c r="M2004">
        <v>0</v>
      </c>
    </row>
    <row r="2005" spans="1:13" x14ac:dyDescent="0.25">
      <c r="A2005" t="s">
        <v>347</v>
      </c>
      <c r="B2005" t="s">
        <v>95</v>
      </c>
      <c r="C2005">
        <v>0</v>
      </c>
      <c r="D2005">
        <v>0</v>
      </c>
      <c r="E2005">
        <v>0.2</v>
      </c>
      <c r="F2005">
        <v>0</v>
      </c>
      <c r="G2005">
        <v>0</v>
      </c>
      <c r="H2005">
        <v>0.2</v>
      </c>
      <c r="I2005">
        <v>1.0999999999999999E-2</v>
      </c>
      <c r="J2005">
        <v>0</v>
      </c>
      <c r="K2005">
        <v>0</v>
      </c>
      <c r="L2005">
        <v>0.21099999999999999</v>
      </c>
      <c r="M2005">
        <v>1.0999999999999999E-2</v>
      </c>
    </row>
    <row r="2006" spans="1:13" x14ac:dyDescent="0.25">
      <c r="A2006" t="s">
        <v>347</v>
      </c>
      <c r="B2006" t="s">
        <v>98</v>
      </c>
      <c r="C2006">
        <v>0</v>
      </c>
      <c r="D2006">
        <v>0</v>
      </c>
      <c r="E2006">
        <v>0.1</v>
      </c>
      <c r="F2006">
        <v>0</v>
      </c>
      <c r="G2006">
        <v>0</v>
      </c>
      <c r="H2006">
        <v>0.1</v>
      </c>
      <c r="I2006">
        <v>0</v>
      </c>
      <c r="J2006">
        <v>0</v>
      </c>
      <c r="K2006">
        <v>0</v>
      </c>
      <c r="L2006">
        <v>0.1</v>
      </c>
      <c r="M2006">
        <v>0</v>
      </c>
    </row>
    <row r="2007" spans="1:13" x14ac:dyDescent="0.25">
      <c r="A2007" t="s">
        <v>347</v>
      </c>
      <c r="B2007" t="s">
        <v>112</v>
      </c>
      <c r="C2007">
        <v>0.63800000000000001</v>
      </c>
      <c r="D2007">
        <v>0</v>
      </c>
      <c r="E2007">
        <v>0.1</v>
      </c>
      <c r="F2007">
        <v>1.4E-2</v>
      </c>
      <c r="G2007">
        <v>0</v>
      </c>
      <c r="H2007">
        <v>0.752</v>
      </c>
      <c r="I2007">
        <v>0</v>
      </c>
      <c r="J2007">
        <v>0</v>
      </c>
      <c r="K2007">
        <v>0</v>
      </c>
      <c r="L2007">
        <v>0.752</v>
      </c>
      <c r="M2007">
        <v>0</v>
      </c>
    </row>
    <row r="2008" spans="1:13" x14ac:dyDescent="0.25">
      <c r="A2008" t="s">
        <v>347</v>
      </c>
      <c r="B2008" t="s">
        <v>807</v>
      </c>
      <c r="C2008">
        <v>0</v>
      </c>
      <c r="D2008">
        <v>0</v>
      </c>
      <c r="E2008">
        <v>0</v>
      </c>
      <c r="F2008">
        <v>0</v>
      </c>
      <c r="G2008">
        <v>0</v>
      </c>
      <c r="H2008">
        <v>0</v>
      </c>
      <c r="I2008">
        <v>0</v>
      </c>
      <c r="J2008">
        <v>0</v>
      </c>
      <c r="K2008">
        <v>0</v>
      </c>
      <c r="L2008">
        <v>0</v>
      </c>
      <c r="M2008">
        <v>0</v>
      </c>
    </row>
    <row r="2009" spans="1:13" x14ac:dyDescent="0.25">
      <c r="A2009" t="s">
        <v>347</v>
      </c>
      <c r="B2009" t="s">
        <v>100</v>
      </c>
      <c r="C2009">
        <v>0</v>
      </c>
      <c r="D2009">
        <v>0</v>
      </c>
      <c r="E2009">
        <v>0</v>
      </c>
      <c r="F2009">
        <v>0</v>
      </c>
      <c r="G2009">
        <v>0</v>
      </c>
      <c r="H2009">
        <v>0</v>
      </c>
      <c r="I2009">
        <v>0</v>
      </c>
      <c r="J2009">
        <v>0</v>
      </c>
      <c r="K2009">
        <v>0</v>
      </c>
      <c r="L2009">
        <v>0</v>
      </c>
      <c r="M2009">
        <v>0</v>
      </c>
    </row>
    <row r="2010" spans="1:13" x14ac:dyDescent="0.25">
      <c r="A2010" t="s">
        <v>347</v>
      </c>
      <c r="B2010" t="s">
        <v>114</v>
      </c>
      <c r="C2010">
        <v>2.3380000000000001</v>
      </c>
      <c r="D2010">
        <v>0</v>
      </c>
      <c r="E2010">
        <v>0</v>
      </c>
      <c r="F2010">
        <v>1.2669999999999999</v>
      </c>
      <c r="G2010">
        <v>0</v>
      </c>
      <c r="H2010">
        <v>3.605</v>
      </c>
      <c r="I2010">
        <v>0</v>
      </c>
      <c r="J2010">
        <v>0</v>
      </c>
      <c r="K2010">
        <v>0</v>
      </c>
      <c r="L2010">
        <v>3.605</v>
      </c>
      <c r="M2010">
        <v>0</v>
      </c>
    </row>
    <row r="2011" spans="1:13" x14ac:dyDescent="0.25">
      <c r="A2011" t="s">
        <v>347</v>
      </c>
      <c r="B2011" t="s">
        <v>107</v>
      </c>
      <c r="C2011">
        <v>4.6059999999999999</v>
      </c>
      <c r="D2011">
        <v>0</v>
      </c>
      <c r="E2011">
        <v>0</v>
      </c>
      <c r="F2011">
        <v>0</v>
      </c>
      <c r="G2011">
        <v>0</v>
      </c>
      <c r="H2011">
        <v>4.6059999999999999</v>
      </c>
      <c r="I2011">
        <v>0.73699999999999999</v>
      </c>
      <c r="J2011">
        <v>0</v>
      </c>
      <c r="K2011">
        <v>0</v>
      </c>
      <c r="L2011">
        <v>5.343</v>
      </c>
      <c r="M2011">
        <v>0.73699999999999999</v>
      </c>
    </row>
    <row r="2012" spans="1:13" x14ac:dyDescent="0.25">
      <c r="A2012" t="s">
        <v>251</v>
      </c>
      <c r="B2012" t="s">
        <v>123</v>
      </c>
      <c r="C2012">
        <v>0</v>
      </c>
      <c r="D2012">
        <v>0</v>
      </c>
      <c r="E2012">
        <v>0</v>
      </c>
      <c r="F2012">
        <v>0</v>
      </c>
      <c r="G2012">
        <v>0</v>
      </c>
      <c r="H2012">
        <v>0</v>
      </c>
      <c r="I2012">
        <v>0</v>
      </c>
      <c r="J2012">
        <v>0</v>
      </c>
      <c r="K2012">
        <v>0</v>
      </c>
      <c r="L2012">
        <v>0</v>
      </c>
      <c r="M2012">
        <v>0</v>
      </c>
    </row>
    <row r="2013" spans="1:13" x14ac:dyDescent="0.25">
      <c r="A2013" t="s">
        <v>251</v>
      </c>
      <c r="B2013" t="s">
        <v>126</v>
      </c>
      <c r="C2013">
        <v>0</v>
      </c>
      <c r="D2013">
        <v>0</v>
      </c>
      <c r="E2013">
        <v>0</v>
      </c>
      <c r="F2013">
        <v>0</v>
      </c>
      <c r="G2013">
        <v>0</v>
      </c>
      <c r="H2013">
        <v>0</v>
      </c>
      <c r="I2013">
        <v>0</v>
      </c>
      <c r="J2013">
        <v>0</v>
      </c>
      <c r="K2013">
        <v>0</v>
      </c>
      <c r="L2013">
        <v>0</v>
      </c>
      <c r="M2013">
        <v>0</v>
      </c>
    </row>
    <row r="2014" spans="1:13" x14ac:dyDescent="0.25">
      <c r="A2014" t="s">
        <v>251</v>
      </c>
      <c r="B2014" t="s">
        <v>125</v>
      </c>
      <c r="C2014">
        <v>0</v>
      </c>
      <c r="D2014">
        <v>0</v>
      </c>
      <c r="E2014">
        <v>0</v>
      </c>
      <c r="F2014">
        <v>0</v>
      </c>
      <c r="G2014">
        <v>0</v>
      </c>
      <c r="H2014">
        <v>0</v>
      </c>
      <c r="I2014">
        <v>0</v>
      </c>
      <c r="J2014">
        <v>0</v>
      </c>
      <c r="K2014">
        <v>0</v>
      </c>
      <c r="L2014">
        <v>0</v>
      </c>
      <c r="M2014">
        <v>0</v>
      </c>
    </row>
    <row r="2015" spans="1:13" x14ac:dyDescent="0.25">
      <c r="A2015" t="s">
        <v>251</v>
      </c>
      <c r="B2015" t="s">
        <v>124</v>
      </c>
      <c r="C2015">
        <v>0</v>
      </c>
      <c r="D2015">
        <v>0</v>
      </c>
      <c r="E2015">
        <v>0</v>
      </c>
      <c r="F2015">
        <v>0</v>
      </c>
      <c r="G2015">
        <v>0</v>
      </c>
      <c r="H2015">
        <v>0</v>
      </c>
      <c r="I2015">
        <v>0</v>
      </c>
      <c r="J2015">
        <v>0</v>
      </c>
      <c r="K2015">
        <v>0</v>
      </c>
      <c r="L2015">
        <v>0</v>
      </c>
      <c r="M2015">
        <v>0</v>
      </c>
    </row>
    <row r="2016" spans="1:13" x14ac:dyDescent="0.25">
      <c r="A2016" t="s">
        <v>251</v>
      </c>
      <c r="B2016" t="s">
        <v>96</v>
      </c>
      <c r="C2016">
        <v>0</v>
      </c>
      <c r="D2016">
        <v>0</v>
      </c>
      <c r="E2016">
        <v>0</v>
      </c>
      <c r="F2016">
        <v>0</v>
      </c>
      <c r="G2016">
        <v>0</v>
      </c>
      <c r="H2016">
        <v>0</v>
      </c>
      <c r="I2016">
        <v>0</v>
      </c>
      <c r="J2016">
        <v>0</v>
      </c>
      <c r="K2016">
        <v>0</v>
      </c>
      <c r="L2016">
        <v>0</v>
      </c>
      <c r="M2016">
        <v>0</v>
      </c>
    </row>
    <row r="2017" spans="1:13" x14ac:dyDescent="0.25">
      <c r="A2017" t="s">
        <v>251</v>
      </c>
      <c r="B2017" t="s">
        <v>105</v>
      </c>
      <c r="C2017">
        <v>62.945</v>
      </c>
      <c r="D2017">
        <v>0</v>
      </c>
      <c r="E2017">
        <v>50.7</v>
      </c>
      <c r="F2017">
        <v>0</v>
      </c>
      <c r="G2017">
        <v>0</v>
      </c>
      <c r="H2017">
        <v>113.64500000000001</v>
      </c>
      <c r="I2017">
        <v>0</v>
      </c>
      <c r="J2017">
        <v>0</v>
      </c>
      <c r="K2017">
        <v>0</v>
      </c>
      <c r="L2017">
        <v>113.645</v>
      </c>
      <c r="M2017">
        <v>0</v>
      </c>
    </row>
    <row r="2018" spans="1:13" x14ac:dyDescent="0.25">
      <c r="A2018" t="s">
        <v>251</v>
      </c>
      <c r="B2018" t="s">
        <v>110</v>
      </c>
      <c r="C2018">
        <v>0</v>
      </c>
      <c r="D2018">
        <v>0</v>
      </c>
      <c r="E2018">
        <v>0</v>
      </c>
      <c r="F2018">
        <v>0</v>
      </c>
      <c r="G2018">
        <v>0</v>
      </c>
      <c r="H2018">
        <v>0</v>
      </c>
      <c r="I2018">
        <v>0</v>
      </c>
      <c r="J2018">
        <v>0</v>
      </c>
      <c r="K2018">
        <v>0</v>
      </c>
      <c r="L2018">
        <v>0</v>
      </c>
      <c r="M2018">
        <v>0</v>
      </c>
    </row>
    <row r="2019" spans="1:13" x14ac:dyDescent="0.25">
      <c r="A2019" t="s">
        <v>251</v>
      </c>
      <c r="B2019" t="s">
        <v>111</v>
      </c>
      <c r="C2019">
        <v>0</v>
      </c>
      <c r="D2019">
        <v>0</v>
      </c>
      <c r="E2019">
        <v>0</v>
      </c>
      <c r="F2019">
        <v>0</v>
      </c>
      <c r="G2019">
        <v>0</v>
      </c>
      <c r="H2019">
        <v>0</v>
      </c>
      <c r="I2019">
        <v>0</v>
      </c>
      <c r="J2019">
        <v>0</v>
      </c>
      <c r="K2019">
        <v>0</v>
      </c>
      <c r="L2019">
        <v>0</v>
      </c>
      <c r="M2019">
        <v>0</v>
      </c>
    </row>
    <row r="2020" spans="1:13" x14ac:dyDescent="0.25">
      <c r="A2020" t="s">
        <v>251</v>
      </c>
      <c r="B2020" t="s">
        <v>106</v>
      </c>
      <c r="C2020">
        <v>0.77200000000000002</v>
      </c>
      <c r="D2020">
        <v>0</v>
      </c>
      <c r="E2020">
        <v>0</v>
      </c>
      <c r="F2020">
        <v>0</v>
      </c>
      <c r="G2020">
        <v>0</v>
      </c>
      <c r="H2020">
        <v>0.77200000000000002</v>
      </c>
      <c r="I2020">
        <v>0</v>
      </c>
      <c r="J2020">
        <v>0</v>
      </c>
      <c r="K2020">
        <v>0</v>
      </c>
      <c r="L2020">
        <v>0.77200000000000002</v>
      </c>
      <c r="M2020">
        <v>0</v>
      </c>
    </row>
    <row r="2021" spans="1:13" x14ac:dyDescent="0.25">
      <c r="A2021" t="s">
        <v>251</v>
      </c>
      <c r="B2021" t="s">
        <v>99</v>
      </c>
      <c r="C2021">
        <v>0</v>
      </c>
      <c r="D2021">
        <v>0</v>
      </c>
      <c r="E2021">
        <v>0</v>
      </c>
      <c r="F2021">
        <v>0</v>
      </c>
      <c r="G2021">
        <v>0</v>
      </c>
      <c r="H2021">
        <v>0</v>
      </c>
      <c r="I2021">
        <v>0</v>
      </c>
      <c r="J2021">
        <v>0</v>
      </c>
      <c r="K2021">
        <v>0</v>
      </c>
      <c r="L2021">
        <v>0</v>
      </c>
      <c r="M2021">
        <v>0</v>
      </c>
    </row>
    <row r="2022" spans="1:13" x14ac:dyDescent="0.25">
      <c r="A2022" t="s">
        <v>251</v>
      </c>
      <c r="B2022" t="s">
        <v>108</v>
      </c>
      <c r="C2022">
        <v>145.84200000000001</v>
      </c>
      <c r="D2022">
        <v>0</v>
      </c>
      <c r="E2022">
        <v>0</v>
      </c>
      <c r="F2022">
        <v>0</v>
      </c>
      <c r="G2022">
        <v>0</v>
      </c>
      <c r="H2022">
        <v>145.84200000000001</v>
      </c>
      <c r="I2022">
        <v>0</v>
      </c>
      <c r="J2022">
        <v>0</v>
      </c>
      <c r="K2022">
        <v>0</v>
      </c>
      <c r="L2022">
        <v>145.84200000000001</v>
      </c>
      <c r="M2022">
        <v>0</v>
      </c>
    </row>
    <row r="2023" spans="1:13" x14ac:dyDescent="0.25">
      <c r="A2023" t="s">
        <v>251</v>
      </c>
      <c r="B2023" t="s">
        <v>234</v>
      </c>
      <c r="C2023">
        <v>0</v>
      </c>
      <c r="D2023">
        <v>0</v>
      </c>
      <c r="E2023">
        <v>0</v>
      </c>
      <c r="F2023">
        <v>0</v>
      </c>
      <c r="G2023">
        <v>0</v>
      </c>
      <c r="H2023">
        <v>0</v>
      </c>
      <c r="I2023">
        <v>0</v>
      </c>
      <c r="J2023">
        <v>0</v>
      </c>
      <c r="K2023">
        <v>0</v>
      </c>
      <c r="L2023">
        <v>0</v>
      </c>
      <c r="M2023">
        <v>0</v>
      </c>
    </row>
    <row r="2024" spans="1:13" x14ac:dyDescent="0.25">
      <c r="A2024" t="s">
        <v>251</v>
      </c>
      <c r="B2024" t="s">
        <v>115</v>
      </c>
      <c r="C2024">
        <v>0.129</v>
      </c>
      <c r="D2024">
        <v>0</v>
      </c>
      <c r="E2024">
        <v>0</v>
      </c>
      <c r="F2024">
        <v>0</v>
      </c>
      <c r="G2024">
        <v>0</v>
      </c>
      <c r="H2024">
        <v>0.129</v>
      </c>
      <c r="I2024">
        <v>0</v>
      </c>
      <c r="J2024">
        <v>0</v>
      </c>
      <c r="K2024">
        <v>0</v>
      </c>
      <c r="L2024">
        <v>0.129</v>
      </c>
      <c r="M2024">
        <v>0</v>
      </c>
    </row>
    <row r="2025" spans="1:13" x14ac:dyDescent="0.25">
      <c r="A2025" t="s">
        <v>251</v>
      </c>
      <c r="B2025" t="s">
        <v>117</v>
      </c>
      <c r="C2025">
        <v>0</v>
      </c>
      <c r="D2025">
        <v>0</v>
      </c>
      <c r="E2025">
        <v>0</v>
      </c>
      <c r="F2025">
        <v>0</v>
      </c>
      <c r="G2025">
        <v>0</v>
      </c>
      <c r="H2025">
        <v>0</v>
      </c>
      <c r="I2025">
        <v>0</v>
      </c>
      <c r="J2025">
        <v>0</v>
      </c>
      <c r="K2025">
        <v>0</v>
      </c>
      <c r="L2025">
        <v>0</v>
      </c>
      <c r="M2025">
        <v>0</v>
      </c>
    </row>
    <row r="2026" spans="1:13" x14ac:dyDescent="0.25">
      <c r="A2026" t="s">
        <v>251</v>
      </c>
      <c r="B2026" t="s">
        <v>103</v>
      </c>
      <c r="C2026">
        <v>0</v>
      </c>
      <c r="D2026">
        <v>0</v>
      </c>
      <c r="E2026">
        <v>0</v>
      </c>
      <c r="F2026">
        <v>0</v>
      </c>
      <c r="G2026">
        <v>0</v>
      </c>
      <c r="H2026">
        <v>0</v>
      </c>
      <c r="I2026">
        <v>0</v>
      </c>
      <c r="J2026">
        <v>0</v>
      </c>
      <c r="K2026">
        <v>0</v>
      </c>
      <c r="L2026">
        <v>0</v>
      </c>
      <c r="M2026">
        <v>0</v>
      </c>
    </row>
    <row r="2027" spans="1:13" x14ac:dyDescent="0.25">
      <c r="A2027" t="s">
        <v>251</v>
      </c>
      <c r="B2027" t="s">
        <v>328</v>
      </c>
      <c r="C2027">
        <v>0</v>
      </c>
      <c r="D2027">
        <v>0</v>
      </c>
      <c r="E2027">
        <v>0</v>
      </c>
      <c r="F2027">
        <v>0</v>
      </c>
      <c r="G2027">
        <v>0</v>
      </c>
      <c r="H2027">
        <v>0</v>
      </c>
      <c r="I2027">
        <v>0</v>
      </c>
      <c r="J2027">
        <v>0</v>
      </c>
      <c r="K2027">
        <v>0</v>
      </c>
      <c r="L2027">
        <v>0</v>
      </c>
      <c r="M2027">
        <v>0</v>
      </c>
    </row>
    <row r="2028" spans="1:13" x14ac:dyDescent="0.25">
      <c r="A2028" t="s">
        <v>251</v>
      </c>
      <c r="B2028" t="s">
        <v>104</v>
      </c>
      <c r="C2028">
        <v>0</v>
      </c>
      <c r="D2028">
        <v>0</v>
      </c>
      <c r="E2028">
        <v>0</v>
      </c>
      <c r="F2028">
        <v>0</v>
      </c>
      <c r="G2028">
        <v>0</v>
      </c>
      <c r="H2028">
        <v>0</v>
      </c>
      <c r="I2028">
        <v>0</v>
      </c>
      <c r="J2028">
        <v>0</v>
      </c>
      <c r="K2028">
        <v>0</v>
      </c>
      <c r="L2028">
        <v>0</v>
      </c>
      <c r="M2028">
        <v>0</v>
      </c>
    </row>
    <row r="2029" spans="1:13" x14ac:dyDescent="0.25">
      <c r="A2029" t="s">
        <v>251</v>
      </c>
      <c r="B2029" t="s">
        <v>558</v>
      </c>
      <c r="C2029">
        <v>0</v>
      </c>
      <c r="D2029">
        <v>0</v>
      </c>
      <c r="E2029">
        <v>0</v>
      </c>
      <c r="F2029">
        <v>0</v>
      </c>
      <c r="G2029">
        <v>0</v>
      </c>
      <c r="H2029">
        <v>0</v>
      </c>
      <c r="I2029">
        <v>0</v>
      </c>
      <c r="J2029">
        <v>0</v>
      </c>
      <c r="K2029">
        <v>0</v>
      </c>
      <c r="L2029">
        <v>0</v>
      </c>
      <c r="M2029">
        <v>0</v>
      </c>
    </row>
    <row r="2030" spans="1:13" x14ac:dyDescent="0.25">
      <c r="A2030" t="s">
        <v>251</v>
      </c>
      <c r="B2030" t="s">
        <v>97</v>
      </c>
      <c r="C2030">
        <v>0</v>
      </c>
      <c r="D2030">
        <v>0</v>
      </c>
      <c r="E2030">
        <v>0</v>
      </c>
      <c r="F2030">
        <v>0</v>
      </c>
      <c r="G2030">
        <v>0</v>
      </c>
      <c r="H2030">
        <v>0</v>
      </c>
      <c r="I2030">
        <v>0</v>
      </c>
      <c r="J2030">
        <v>0</v>
      </c>
      <c r="K2030">
        <v>0</v>
      </c>
      <c r="L2030">
        <v>0</v>
      </c>
      <c r="M2030">
        <v>0</v>
      </c>
    </row>
    <row r="2031" spans="1:13" x14ac:dyDescent="0.25">
      <c r="A2031" t="s">
        <v>251</v>
      </c>
      <c r="B2031" t="s">
        <v>109</v>
      </c>
      <c r="C2031">
        <v>0</v>
      </c>
      <c r="D2031">
        <v>1.2</v>
      </c>
      <c r="E2031">
        <v>0</v>
      </c>
      <c r="F2031">
        <v>0</v>
      </c>
      <c r="G2031">
        <v>0</v>
      </c>
      <c r="H2031">
        <v>1.2</v>
      </c>
      <c r="I2031">
        <v>0</v>
      </c>
      <c r="J2031">
        <v>0</v>
      </c>
      <c r="K2031">
        <v>0</v>
      </c>
      <c r="L2031">
        <v>1.2</v>
      </c>
      <c r="M2031">
        <v>0</v>
      </c>
    </row>
    <row r="2032" spans="1:13" x14ac:dyDescent="0.25">
      <c r="A2032" t="s">
        <v>251</v>
      </c>
      <c r="B2032" s="17" t="s">
        <v>118</v>
      </c>
      <c r="C2032">
        <v>0</v>
      </c>
      <c r="D2032">
        <v>0</v>
      </c>
      <c r="E2032">
        <v>0</v>
      </c>
      <c r="F2032">
        <v>0</v>
      </c>
      <c r="G2032">
        <v>0</v>
      </c>
      <c r="H2032">
        <v>0</v>
      </c>
      <c r="I2032">
        <v>0</v>
      </c>
      <c r="J2032">
        <v>0</v>
      </c>
      <c r="K2032">
        <v>0</v>
      </c>
      <c r="L2032">
        <v>0</v>
      </c>
      <c r="M2032">
        <v>0</v>
      </c>
    </row>
    <row r="2033" spans="1:13" x14ac:dyDescent="0.25">
      <c r="A2033" t="s">
        <v>251</v>
      </c>
      <c r="B2033" s="17" t="s">
        <v>121</v>
      </c>
      <c r="C2033">
        <v>0</v>
      </c>
      <c r="D2033">
        <v>0</v>
      </c>
      <c r="E2033">
        <v>0</v>
      </c>
      <c r="F2033">
        <v>0</v>
      </c>
      <c r="G2033">
        <v>0</v>
      </c>
      <c r="H2033">
        <v>0</v>
      </c>
      <c r="I2033">
        <v>0</v>
      </c>
      <c r="J2033">
        <v>0</v>
      </c>
      <c r="K2033">
        <v>0</v>
      </c>
      <c r="L2033">
        <v>0</v>
      </c>
      <c r="M2033">
        <v>0</v>
      </c>
    </row>
    <row r="2034" spans="1:13" x14ac:dyDescent="0.25">
      <c r="A2034" t="s">
        <v>251</v>
      </c>
      <c r="B2034" s="17" t="s">
        <v>120</v>
      </c>
      <c r="C2034">
        <v>0</v>
      </c>
      <c r="D2034">
        <v>0</v>
      </c>
      <c r="E2034">
        <v>0</v>
      </c>
      <c r="F2034">
        <v>0</v>
      </c>
      <c r="G2034">
        <v>0</v>
      </c>
      <c r="H2034">
        <v>0</v>
      </c>
      <c r="I2034">
        <v>0</v>
      </c>
      <c r="J2034">
        <v>0</v>
      </c>
      <c r="K2034">
        <v>0</v>
      </c>
      <c r="L2034">
        <v>0</v>
      </c>
      <c r="M2034">
        <v>0</v>
      </c>
    </row>
    <row r="2035" spans="1:13" x14ac:dyDescent="0.25">
      <c r="A2035" t="s">
        <v>251</v>
      </c>
      <c r="B2035" s="17" t="s">
        <v>119</v>
      </c>
      <c r="C2035">
        <v>0</v>
      </c>
      <c r="D2035">
        <v>0</v>
      </c>
      <c r="E2035">
        <v>0</v>
      </c>
      <c r="F2035">
        <v>0</v>
      </c>
      <c r="G2035">
        <v>0</v>
      </c>
      <c r="H2035">
        <v>0</v>
      </c>
      <c r="I2035">
        <v>0</v>
      </c>
      <c r="J2035">
        <v>0</v>
      </c>
      <c r="K2035">
        <v>0</v>
      </c>
      <c r="L2035">
        <v>0</v>
      </c>
      <c r="M2035">
        <v>0</v>
      </c>
    </row>
    <row r="2036" spans="1:13" x14ac:dyDescent="0.25">
      <c r="A2036" t="s">
        <v>251</v>
      </c>
      <c r="B2036" t="s">
        <v>116</v>
      </c>
      <c r="C2036">
        <v>0</v>
      </c>
      <c r="D2036">
        <v>0</v>
      </c>
      <c r="E2036">
        <v>0</v>
      </c>
      <c r="F2036">
        <v>0</v>
      </c>
      <c r="G2036">
        <v>0</v>
      </c>
      <c r="H2036">
        <v>0</v>
      </c>
      <c r="I2036">
        <v>0</v>
      </c>
      <c r="J2036">
        <v>0</v>
      </c>
      <c r="K2036">
        <v>0</v>
      </c>
      <c r="L2036">
        <v>0</v>
      </c>
      <c r="M2036">
        <v>0</v>
      </c>
    </row>
    <row r="2037" spans="1:13" x14ac:dyDescent="0.25">
      <c r="A2037" t="s">
        <v>251</v>
      </c>
      <c r="B2037" t="s">
        <v>113</v>
      </c>
      <c r="C2037">
        <v>0</v>
      </c>
      <c r="D2037">
        <v>0</v>
      </c>
      <c r="E2037">
        <v>0</v>
      </c>
      <c r="F2037">
        <v>0</v>
      </c>
      <c r="G2037">
        <v>0</v>
      </c>
      <c r="H2037">
        <v>0</v>
      </c>
      <c r="I2037">
        <v>0</v>
      </c>
      <c r="J2037">
        <v>0</v>
      </c>
      <c r="K2037">
        <v>0</v>
      </c>
      <c r="L2037">
        <v>0</v>
      </c>
      <c r="M2037">
        <v>0</v>
      </c>
    </row>
    <row r="2038" spans="1:13" x14ac:dyDescent="0.25">
      <c r="A2038" t="s">
        <v>251</v>
      </c>
      <c r="B2038" t="s">
        <v>102</v>
      </c>
      <c r="C2038">
        <v>0</v>
      </c>
      <c r="D2038">
        <v>0</v>
      </c>
      <c r="E2038">
        <v>0</v>
      </c>
      <c r="F2038">
        <v>0</v>
      </c>
      <c r="G2038">
        <v>0</v>
      </c>
      <c r="H2038">
        <v>0</v>
      </c>
      <c r="I2038">
        <v>0</v>
      </c>
      <c r="J2038">
        <v>0</v>
      </c>
      <c r="K2038">
        <v>0</v>
      </c>
      <c r="L2038">
        <v>0</v>
      </c>
      <c r="M2038">
        <v>0</v>
      </c>
    </row>
    <row r="2039" spans="1:13" x14ac:dyDescent="0.25">
      <c r="A2039" t="s">
        <v>251</v>
      </c>
      <c r="B2039" t="s">
        <v>101</v>
      </c>
      <c r="C2039">
        <v>0</v>
      </c>
      <c r="D2039">
        <v>0</v>
      </c>
      <c r="E2039">
        <v>0</v>
      </c>
      <c r="F2039">
        <v>0</v>
      </c>
      <c r="G2039">
        <v>0</v>
      </c>
      <c r="H2039">
        <v>0</v>
      </c>
      <c r="I2039">
        <v>0</v>
      </c>
      <c r="J2039">
        <v>0</v>
      </c>
      <c r="K2039">
        <v>0</v>
      </c>
      <c r="L2039">
        <v>0</v>
      </c>
      <c r="M2039">
        <v>0</v>
      </c>
    </row>
    <row r="2040" spans="1:13" x14ac:dyDescent="0.25">
      <c r="A2040" t="s">
        <v>251</v>
      </c>
      <c r="B2040" t="s">
        <v>95</v>
      </c>
      <c r="C2040">
        <v>13.257999999999999</v>
      </c>
      <c r="D2040">
        <v>0</v>
      </c>
      <c r="E2040">
        <v>190.4</v>
      </c>
      <c r="F2040">
        <v>0</v>
      </c>
      <c r="G2040">
        <v>0</v>
      </c>
      <c r="H2040">
        <v>203.65800000000002</v>
      </c>
      <c r="I2040">
        <v>0</v>
      </c>
      <c r="J2040">
        <v>0</v>
      </c>
      <c r="K2040">
        <v>0</v>
      </c>
      <c r="L2040">
        <v>203.65799999999999</v>
      </c>
      <c r="M2040">
        <v>0</v>
      </c>
    </row>
    <row r="2041" spans="1:13" x14ac:dyDescent="0.25">
      <c r="A2041" t="s">
        <v>251</v>
      </c>
      <c r="B2041" t="s">
        <v>98</v>
      </c>
      <c r="C2041">
        <v>0</v>
      </c>
      <c r="D2041">
        <v>0</v>
      </c>
      <c r="E2041">
        <v>108.4</v>
      </c>
      <c r="F2041">
        <v>0</v>
      </c>
      <c r="G2041">
        <v>0</v>
      </c>
      <c r="H2041">
        <v>108.4</v>
      </c>
      <c r="I2041">
        <v>0</v>
      </c>
      <c r="J2041">
        <v>0</v>
      </c>
      <c r="K2041">
        <v>0</v>
      </c>
      <c r="L2041">
        <v>108.4</v>
      </c>
      <c r="M2041">
        <v>0</v>
      </c>
    </row>
    <row r="2042" spans="1:13" x14ac:dyDescent="0.25">
      <c r="A2042" t="s">
        <v>251</v>
      </c>
      <c r="B2042" t="s">
        <v>112</v>
      </c>
      <c r="C2042">
        <v>0</v>
      </c>
      <c r="D2042">
        <v>0</v>
      </c>
      <c r="E2042">
        <v>0</v>
      </c>
      <c r="F2042">
        <v>0</v>
      </c>
      <c r="G2042">
        <v>0</v>
      </c>
      <c r="H2042">
        <v>0</v>
      </c>
      <c r="I2042">
        <v>0</v>
      </c>
      <c r="J2042">
        <v>0</v>
      </c>
      <c r="K2042">
        <v>0</v>
      </c>
      <c r="L2042">
        <v>0</v>
      </c>
      <c r="M2042">
        <v>0</v>
      </c>
    </row>
    <row r="2043" spans="1:13" x14ac:dyDescent="0.25">
      <c r="A2043" t="s">
        <v>251</v>
      </c>
      <c r="B2043" t="s">
        <v>807</v>
      </c>
      <c r="C2043">
        <v>0</v>
      </c>
      <c r="D2043">
        <v>0</v>
      </c>
      <c r="E2043">
        <v>0</v>
      </c>
      <c r="F2043">
        <v>0</v>
      </c>
      <c r="G2043">
        <v>0</v>
      </c>
      <c r="H2043">
        <v>0</v>
      </c>
      <c r="I2043">
        <v>0</v>
      </c>
      <c r="J2043">
        <v>0</v>
      </c>
      <c r="K2043">
        <v>0</v>
      </c>
      <c r="L2043">
        <v>0</v>
      </c>
      <c r="M2043">
        <v>0</v>
      </c>
    </row>
    <row r="2044" spans="1:13" x14ac:dyDescent="0.25">
      <c r="A2044" t="s">
        <v>251</v>
      </c>
      <c r="B2044" t="s">
        <v>100</v>
      </c>
      <c r="C2044">
        <v>0</v>
      </c>
      <c r="D2044">
        <v>0</v>
      </c>
      <c r="E2044">
        <v>0</v>
      </c>
      <c r="F2044">
        <v>0</v>
      </c>
      <c r="G2044">
        <v>0</v>
      </c>
      <c r="H2044">
        <v>0</v>
      </c>
      <c r="I2044">
        <v>0</v>
      </c>
      <c r="J2044">
        <v>0</v>
      </c>
      <c r="K2044">
        <v>0</v>
      </c>
      <c r="L2044">
        <v>0</v>
      </c>
      <c r="M2044">
        <v>0</v>
      </c>
    </row>
    <row r="2045" spans="1:13" x14ac:dyDescent="0.25">
      <c r="A2045" t="s">
        <v>251</v>
      </c>
      <c r="B2045" t="s">
        <v>114</v>
      </c>
      <c r="C2045">
        <v>0</v>
      </c>
      <c r="D2045">
        <v>0</v>
      </c>
      <c r="E2045">
        <v>0</v>
      </c>
      <c r="F2045">
        <v>0</v>
      </c>
      <c r="G2045">
        <v>0</v>
      </c>
      <c r="H2045">
        <v>0</v>
      </c>
      <c r="I2045">
        <v>0</v>
      </c>
      <c r="J2045">
        <v>0</v>
      </c>
      <c r="K2045">
        <v>0</v>
      </c>
      <c r="L2045">
        <v>0</v>
      </c>
      <c r="M2045">
        <v>0</v>
      </c>
    </row>
    <row r="2046" spans="1:13" x14ac:dyDescent="0.25">
      <c r="A2046" t="s">
        <v>251</v>
      </c>
      <c r="B2046" t="s">
        <v>107</v>
      </c>
      <c r="C2046">
        <v>0</v>
      </c>
      <c r="D2046">
        <v>0</v>
      </c>
      <c r="E2046">
        <v>1.4</v>
      </c>
      <c r="F2046">
        <v>0</v>
      </c>
      <c r="G2046">
        <v>0</v>
      </c>
      <c r="H2046">
        <v>1.4</v>
      </c>
      <c r="I2046">
        <v>0</v>
      </c>
      <c r="J2046">
        <v>0</v>
      </c>
      <c r="K2046">
        <v>0</v>
      </c>
      <c r="L2046">
        <v>1.4</v>
      </c>
      <c r="M2046">
        <v>0</v>
      </c>
    </row>
    <row r="2047" spans="1:13" x14ac:dyDescent="0.25">
      <c r="A2047" t="s">
        <v>57</v>
      </c>
      <c r="B2047" t="s">
        <v>123</v>
      </c>
      <c r="C2047">
        <v>27.087</v>
      </c>
      <c r="D2047">
        <v>0</v>
      </c>
      <c r="E2047">
        <v>0</v>
      </c>
      <c r="F2047">
        <v>0</v>
      </c>
      <c r="G2047">
        <v>0</v>
      </c>
      <c r="H2047">
        <v>27.087</v>
      </c>
      <c r="I2047">
        <v>0</v>
      </c>
      <c r="J2047">
        <v>0</v>
      </c>
      <c r="K2047">
        <v>0</v>
      </c>
      <c r="L2047">
        <v>27.087</v>
      </c>
      <c r="M2047">
        <v>0</v>
      </c>
    </row>
    <row r="2048" spans="1:13" x14ac:dyDescent="0.25">
      <c r="A2048" t="s">
        <v>57</v>
      </c>
      <c r="B2048" t="s">
        <v>126</v>
      </c>
      <c r="C2048">
        <v>0</v>
      </c>
      <c r="D2048">
        <v>0</v>
      </c>
      <c r="E2048">
        <v>0</v>
      </c>
      <c r="F2048">
        <v>0</v>
      </c>
      <c r="G2048">
        <v>0</v>
      </c>
      <c r="H2048">
        <v>0</v>
      </c>
      <c r="I2048">
        <v>0</v>
      </c>
      <c r="J2048">
        <v>0</v>
      </c>
      <c r="K2048">
        <v>0</v>
      </c>
      <c r="L2048">
        <v>0</v>
      </c>
      <c r="M2048">
        <v>0</v>
      </c>
    </row>
    <row r="2049" spans="1:13" x14ac:dyDescent="0.25">
      <c r="A2049" t="s">
        <v>57</v>
      </c>
      <c r="B2049" t="s">
        <v>125</v>
      </c>
      <c r="C2049">
        <v>0</v>
      </c>
      <c r="D2049">
        <v>0</v>
      </c>
      <c r="E2049">
        <v>80</v>
      </c>
      <c r="F2049">
        <v>0</v>
      </c>
      <c r="G2049">
        <v>0</v>
      </c>
      <c r="H2049">
        <v>80</v>
      </c>
      <c r="I2049">
        <v>0.71099999999999997</v>
      </c>
      <c r="J2049">
        <v>0</v>
      </c>
      <c r="K2049">
        <v>0</v>
      </c>
      <c r="L2049">
        <v>80.710999999999999</v>
      </c>
      <c r="M2049">
        <v>0.71099999999999997</v>
      </c>
    </row>
    <row r="2050" spans="1:13" x14ac:dyDescent="0.25">
      <c r="A2050" t="s">
        <v>57</v>
      </c>
      <c r="B2050" t="s">
        <v>124</v>
      </c>
      <c r="C2050">
        <v>0</v>
      </c>
      <c r="D2050">
        <v>0</v>
      </c>
      <c r="E2050">
        <v>0</v>
      </c>
      <c r="F2050">
        <v>2E-3</v>
      </c>
      <c r="G2050">
        <v>0</v>
      </c>
      <c r="H2050">
        <v>2E-3</v>
      </c>
      <c r="I2050">
        <v>0</v>
      </c>
      <c r="J2050">
        <v>0</v>
      </c>
      <c r="K2050">
        <v>0</v>
      </c>
      <c r="L2050">
        <v>2E-3</v>
      </c>
      <c r="M2050">
        <v>0</v>
      </c>
    </row>
    <row r="2051" spans="1:13" x14ac:dyDescent="0.25">
      <c r="A2051" t="s">
        <v>57</v>
      </c>
      <c r="B2051" t="s">
        <v>96</v>
      </c>
      <c r="C2051">
        <v>0</v>
      </c>
      <c r="D2051">
        <v>0</v>
      </c>
      <c r="E2051">
        <v>429.1</v>
      </c>
      <c r="F2051">
        <v>0</v>
      </c>
      <c r="G2051">
        <v>0</v>
      </c>
      <c r="H2051">
        <v>429.1</v>
      </c>
      <c r="I2051">
        <v>98.046000000000006</v>
      </c>
      <c r="J2051">
        <v>0</v>
      </c>
      <c r="K2051">
        <v>0</v>
      </c>
      <c r="L2051">
        <v>527.14599999999996</v>
      </c>
      <c r="M2051">
        <v>98.046000000000006</v>
      </c>
    </row>
    <row r="2052" spans="1:13" x14ac:dyDescent="0.25">
      <c r="A2052" t="s">
        <v>57</v>
      </c>
      <c r="B2052" t="s">
        <v>105</v>
      </c>
      <c r="C2052">
        <v>67.447000000000003</v>
      </c>
      <c r="D2052">
        <v>0</v>
      </c>
      <c r="E2052">
        <v>136.80000000000001</v>
      </c>
      <c r="F2052">
        <v>0</v>
      </c>
      <c r="G2052">
        <v>0</v>
      </c>
      <c r="H2052">
        <v>204.24700000000001</v>
      </c>
      <c r="I2052">
        <v>12.802</v>
      </c>
      <c r="J2052">
        <v>0</v>
      </c>
      <c r="K2052">
        <v>0</v>
      </c>
      <c r="L2052">
        <v>217.04900000000001</v>
      </c>
      <c r="M2052">
        <v>12.802</v>
      </c>
    </row>
    <row r="2053" spans="1:13" x14ac:dyDescent="0.25">
      <c r="A2053" t="s">
        <v>57</v>
      </c>
      <c r="B2053" t="s">
        <v>110</v>
      </c>
      <c r="C2053">
        <v>0</v>
      </c>
      <c r="D2053">
        <v>54.417999999999999</v>
      </c>
      <c r="E2053">
        <v>0</v>
      </c>
      <c r="F2053">
        <v>0</v>
      </c>
      <c r="G2053">
        <v>0</v>
      </c>
      <c r="H2053">
        <v>54.417999999999999</v>
      </c>
      <c r="I2053">
        <v>0</v>
      </c>
      <c r="J2053">
        <v>0</v>
      </c>
      <c r="K2053">
        <v>0</v>
      </c>
      <c r="L2053">
        <v>54.417999999999999</v>
      </c>
      <c r="M2053">
        <v>0</v>
      </c>
    </row>
    <row r="2054" spans="1:13" x14ac:dyDescent="0.25">
      <c r="A2054" t="s">
        <v>57</v>
      </c>
      <c r="B2054" t="s">
        <v>111</v>
      </c>
      <c r="C2054">
        <v>166.148</v>
      </c>
      <c r="D2054">
        <v>0</v>
      </c>
      <c r="E2054">
        <v>47.900000000000006</v>
      </c>
      <c r="F2054">
        <v>0</v>
      </c>
      <c r="G2054">
        <v>0</v>
      </c>
      <c r="H2054">
        <v>214.048</v>
      </c>
      <c r="I2054">
        <v>2.597</v>
      </c>
      <c r="J2054">
        <v>0</v>
      </c>
      <c r="K2054">
        <v>0</v>
      </c>
      <c r="L2054">
        <v>216.64500000000001</v>
      </c>
      <c r="M2054">
        <v>2.597</v>
      </c>
    </row>
    <row r="2055" spans="1:13" x14ac:dyDescent="0.25">
      <c r="A2055" t="s">
        <v>57</v>
      </c>
      <c r="B2055" t="s">
        <v>106</v>
      </c>
      <c r="C2055">
        <v>387.91699999999997</v>
      </c>
      <c r="D2055">
        <v>0</v>
      </c>
      <c r="E2055">
        <v>48.3</v>
      </c>
      <c r="F2055">
        <v>0</v>
      </c>
      <c r="G2055">
        <v>0</v>
      </c>
      <c r="H2055">
        <v>436.21699999999998</v>
      </c>
      <c r="I2055">
        <v>235.15199999999999</v>
      </c>
      <c r="J2055">
        <v>0</v>
      </c>
      <c r="K2055">
        <v>0</v>
      </c>
      <c r="L2055">
        <v>671.36900000000003</v>
      </c>
      <c r="M2055">
        <v>235.15199999999999</v>
      </c>
    </row>
    <row r="2056" spans="1:13" x14ac:dyDescent="0.25">
      <c r="A2056" t="s">
        <v>57</v>
      </c>
      <c r="B2056" t="s">
        <v>99</v>
      </c>
      <c r="C2056">
        <v>5.5880000000000001</v>
      </c>
      <c r="D2056">
        <v>0</v>
      </c>
      <c r="E2056">
        <v>9.1000000000000014</v>
      </c>
      <c r="F2056">
        <v>0</v>
      </c>
      <c r="G2056">
        <v>0</v>
      </c>
      <c r="H2056">
        <v>14.688000000000002</v>
      </c>
      <c r="I2056">
        <v>0.19600000000000001</v>
      </c>
      <c r="J2056">
        <v>0</v>
      </c>
      <c r="K2056">
        <v>0</v>
      </c>
      <c r="L2056">
        <v>14.884</v>
      </c>
      <c r="M2056">
        <v>0.19600000000000001</v>
      </c>
    </row>
    <row r="2057" spans="1:13" x14ac:dyDescent="0.25">
      <c r="A2057" t="s">
        <v>57</v>
      </c>
      <c r="B2057" t="s">
        <v>108</v>
      </c>
      <c r="C2057">
        <v>1711.7719999999999</v>
      </c>
      <c r="D2057">
        <v>0</v>
      </c>
      <c r="E2057">
        <v>0</v>
      </c>
      <c r="F2057">
        <v>0</v>
      </c>
      <c r="G2057">
        <v>0</v>
      </c>
      <c r="H2057">
        <v>1711.7719999999999</v>
      </c>
      <c r="I2057">
        <v>2.44</v>
      </c>
      <c r="J2057">
        <v>0</v>
      </c>
      <c r="K2057">
        <v>0</v>
      </c>
      <c r="L2057">
        <v>1714.212</v>
      </c>
      <c r="M2057">
        <v>2.44</v>
      </c>
    </row>
    <row r="2058" spans="1:13" x14ac:dyDescent="0.25">
      <c r="A2058" t="s">
        <v>57</v>
      </c>
      <c r="B2058" t="s">
        <v>234</v>
      </c>
      <c r="C2058">
        <v>0</v>
      </c>
      <c r="D2058">
        <v>0</v>
      </c>
      <c r="E2058">
        <v>0</v>
      </c>
      <c r="F2058">
        <v>0</v>
      </c>
      <c r="G2058">
        <v>0</v>
      </c>
      <c r="H2058">
        <v>0</v>
      </c>
      <c r="I2058">
        <v>0</v>
      </c>
      <c r="J2058">
        <v>0</v>
      </c>
      <c r="K2058">
        <v>0</v>
      </c>
      <c r="L2058">
        <v>0</v>
      </c>
      <c r="M2058">
        <v>0</v>
      </c>
    </row>
    <row r="2059" spans="1:13" x14ac:dyDescent="0.25">
      <c r="A2059" t="s">
        <v>57</v>
      </c>
      <c r="B2059" t="s">
        <v>115</v>
      </c>
      <c r="C2059">
        <v>5.6529999999999996</v>
      </c>
      <c r="D2059">
        <v>0</v>
      </c>
      <c r="E2059">
        <v>0.4</v>
      </c>
      <c r="F2059">
        <v>0</v>
      </c>
      <c r="G2059">
        <v>0</v>
      </c>
      <c r="H2059">
        <v>6.0529999999999999</v>
      </c>
      <c r="I2059">
        <v>1.4E-2</v>
      </c>
      <c r="J2059">
        <v>0</v>
      </c>
      <c r="K2059">
        <v>0</v>
      </c>
      <c r="L2059">
        <v>6.0670000000000002</v>
      </c>
      <c r="M2059">
        <v>1.4E-2</v>
      </c>
    </row>
    <row r="2060" spans="1:13" x14ac:dyDescent="0.25">
      <c r="A2060" t="s">
        <v>57</v>
      </c>
      <c r="B2060" t="s">
        <v>117</v>
      </c>
      <c r="C2060">
        <v>0</v>
      </c>
      <c r="D2060">
        <v>0</v>
      </c>
      <c r="E2060">
        <v>0</v>
      </c>
      <c r="F2060">
        <v>0</v>
      </c>
      <c r="G2060">
        <v>0</v>
      </c>
      <c r="H2060">
        <v>0</v>
      </c>
      <c r="I2060">
        <v>0</v>
      </c>
      <c r="J2060">
        <v>0</v>
      </c>
      <c r="K2060">
        <v>0</v>
      </c>
      <c r="L2060">
        <v>0</v>
      </c>
      <c r="M2060">
        <v>0</v>
      </c>
    </row>
    <row r="2061" spans="1:13" x14ac:dyDescent="0.25">
      <c r="A2061" t="s">
        <v>57</v>
      </c>
      <c r="B2061" t="s">
        <v>103</v>
      </c>
      <c r="C2061">
        <v>0</v>
      </c>
      <c r="D2061">
        <v>0</v>
      </c>
      <c r="E2061">
        <v>0</v>
      </c>
      <c r="F2061">
        <v>0</v>
      </c>
      <c r="G2061">
        <v>0</v>
      </c>
      <c r="H2061">
        <v>0</v>
      </c>
      <c r="I2061">
        <v>0</v>
      </c>
      <c r="J2061">
        <v>0</v>
      </c>
      <c r="K2061">
        <v>0</v>
      </c>
      <c r="L2061">
        <v>0</v>
      </c>
      <c r="M2061">
        <v>0</v>
      </c>
    </row>
    <row r="2062" spans="1:13" x14ac:dyDescent="0.25">
      <c r="A2062" t="s">
        <v>57</v>
      </c>
      <c r="B2062" t="s">
        <v>328</v>
      </c>
      <c r="C2062">
        <v>0</v>
      </c>
      <c r="D2062">
        <v>0</v>
      </c>
      <c r="E2062">
        <v>0</v>
      </c>
      <c r="F2062">
        <v>0</v>
      </c>
      <c r="G2062">
        <v>0</v>
      </c>
      <c r="H2062">
        <v>0</v>
      </c>
      <c r="I2062">
        <v>0</v>
      </c>
      <c r="J2062">
        <v>0</v>
      </c>
      <c r="K2062">
        <v>0</v>
      </c>
      <c r="L2062">
        <v>0</v>
      </c>
      <c r="M2062">
        <v>0</v>
      </c>
    </row>
    <row r="2063" spans="1:13" x14ac:dyDescent="0.25">
      <c r="A2063" t="s">
        <v>57</v>
      </c>
      <c r="B2063" t="s">
        <v>104</v>
      </c>
      <c r="C2063">
        <v>0</v>
      </c>
      <c r="D2063">
        <v>0</v>
      </c>
      <c r="E2063">
        <v>294.5</v>
      </c>
      <c r="F2063">
        <v>0</v>
      </c>
      <c r="G2063">
        <v>0</v>
      </c>
      <c r="H2063">
        <v>294.5</v>
      </c>
      <c r="I2063">
        <v>35.948999999999998</v>
      </c>
      <c r="J2063">
        <v>0</v>
      </c>
      <c r="K2063">
        <v>0</v>
      </c>
      <c r="L2063">
        <v>330.44900000000001</v>
      </c>
      <c r="M2063">
        <v>35.948999999999998</v>
      </c>
    </row>
    <row r="2064" spans="1:13" x14ac:dyDescent="0.25">
      <c r="A2064" t="s">
        <v>57</v>
      </c>
      <c r="B2064" t="s">
        <v>558</v>
      </c>
      <c r="C2064">
        <v>0</v>
      </c>
      <c r="D2064">
        <v>0</v>
      </c>
      <c r="E2064">
        <v>0</v>
      </c>
      <c r="F2064">
        <v>0</v>
      </c>
      <c r="G2064">
        <v>0</v>
      </c>
      <c r="H2064">
        <v>0</v>
      </c>
      <c r="I2064">
        <v>0</v>
      </c>
      <c r="J2064">
        <v>0</v>
      </c>
      <c r="K2064">
        <v>0</v>
      </c>
      <c r="L2064">
        <v>0</v>
      </c>
      <c r="M2064">
        <v>0</v>
      </c>
    </row>
    <row r="2065" spans="1:13" x14ac:dyDescent="0.25">
      <c r="A2065" t="s">
        <v>57</v>
      </c>
      <c r="B2065" t="s">
        <v>97</v>
      </c>
      <c r="C2065">
        <v>0</v>
      </c>
      <c r="D2065">
        <v>0</v>
      </c>
      <c r="E2065">
        <v>800.7</v>
      </c>
      <c r="F2065">
        <v>0</v>
      </c>
      <c r="G2065">
        <v>0</v>
      </c>
      <c r="H2065">
        <v>800.7</v>
      </c>
      <c r="I2065">
        <v>102.114</v>
      </c>
      <c r="J2065">
        <v>0</v>
      </c>
      <c r="K2065">
        <v>0</v>
      </c>
      <c r="L2065">
        <v>902.81399999999996</v>
      </c>
      <c r="M2065">
        <v>102.114</v>
      </c>
    </row>
    <row r="2066" spans="1:13" x14ac:dyDescent="0.25">
      <c r="A2066" t="s">
        <v>57</v>
      </c>
      <c r="B2066" t="s">
        <v>109</v>
      </c>
      <c r="C2066">
        <v>3.0539999999999998</v>
      </c>
      <c r="D2066">
        <v>10.082000000000001</v>
      </c>
      <c r="E2066">
        <v>45</v>
      </c>
      <c r="F2066">
        <v>0</v>
      </c>
      <c r="G2066">
        <v>0</v>
      </c>
      <c r="H2066">
        <v>58.136000000000003</v>
      </c>
      <c r="I2066">
        <v>11.582000000000001</v>
      </c>
      <c r="J2066">
        <v>0</v>
      </c>
      <c r="K2066">
        <v>0</v>
      </c>
      <c r="L2066">
        <v>69.718000000000004</v>
      </c>
      <c r="M2066">
        <v>11.582000000000001</v>
      </c>
    </row>
    <row r="2067" spans="1:13" x14ac:dyDescent="0.25">
      <c r="A2067" t="s">
        <v>57</v>
      </c>
      <c r="B2067" s="17" t="s">
        <v>118</v>
      </c>
      <c r="C2067">
        <v>0.38700000000000001</v>
      </c>
      <c r="D2067">
        <v>0</v>
      </c>
      <c r="E2067">
        <v>0</v>
      </c>
      <c r="F2067">
        <v>0</v>
      </c>
      <c r="G2067">
        <v>0</v>
      </c>
      <c r="H2067">
        <v>0.38700000000000001</v>
      </c>
      <c r="I2067">
        <v>0</v>
      </c>
      <c r="J2067">
        <v>0</v>
      </c>
      <c r="K2067">
        <v>0</v>
      </c>
      <c r="L2067">
        <v>0.38700000000000001</v>
      </c>
      <c r="M2067">
        <v>0</v>
      </c>
    </row>
    <row r="2068" spans="1:13" x14ac:dyDescent="0.25">
      <c r="A2068" t="s">
        <v>57</v>
      </c>
      <c r="B2068" s="17" t="s">
        <v>121</v>
      </c>
      <c r="C2068">
        <v>0</v>
      </c>
      <c r="D2068">
        <v>0</v>
      </c>
      <c r="E2068">
        <v>0</v>
      </c>
      <c r="F2068">
        <v>0</v>
      </c>
      <c r="G2068">
        <v>0</v>
      </c>
      <c r="H2068">
        <v>0</v>
      </c>
      <c r="I2068">
        <v>0</v>
      </c>
      <c r="J2068">
        <v>0</v>
      </c>
      <c r="K2068">
        <v>0</v>
      </c>
      <c r="L2068">
        <v>0</v>
      </c>
      <c r="M2068">
        <v>0</v>
      </c>
    </row>
    <row r="2069" spans="1:13" x14ac:dyDescent="0.25">
      <c r="A2069" t="s">
        <v>57</v>
      </c>
      <c r="B2069" s="17" t="s">
        <v>120</v>
      </c>
      <c r="C2069">
        <v>0</v>
      </c>
      <c r="D2069">
        <v>0</v>
      </c>
      <c r="E2069">
        <v>3.4</v>
      </c>
      <c r="F2069">
        <v>0</v>
      </c>
      <c r="G2069">
        <v>0</v>
      </c>
      <c r="H2069">
        <v>3.4</v>
      </c>
      <c r="I2069">
        <v>1.2E-2</v>
      </c>
      <c r="J2069">
        <v>0</v>
      </c>
      <c r="K2069">
        <v>0</v>
      </c>
      <c r="L2069">
        <v>3.4119999999999999</v>
      </c>
      <c r="M2069">
        <v>1.2E-2</v>
      </c>
    </row>
    <row r="2070" spans="1:13" x14ac:dyDescent="0.25">
      <c r="A2070" t="s">
        <v>57</v>
      </c>
      <c r="B2070" s="17" t="s">
        <v>119</v>
      </c>
      <c r="C2070">
        <v>0</v>
      </c>
      <c r="D2070">
        <v>0</v>
      </c>
      <c r="E2070">
        <v>0</v>
      </c>
      <c r="F2070">
        <v>0</v>
      </c>
      <c r="G2070">
        <v>0</v>
      </c>
      <c r="H2070">
        <v>0</v>
      </c>
      <c r="I2070">
        <v>0</v>
      </c>
      <c r="J2070">
        <v>0</v>
      </c>
      <c r="K2070">
        <v>0</v>
      </c>
      <c r="L2070">
        <v>0</v>
      </c>
      <c r="M2070">
        <v>0</v>
      </c>
    </row>
    <row r="2071" spans="1:13" x14ac:dyDescent="0.25">
      <c r="A2071" t="s">
        <v>57</v>
      </c>
      <c r="B2071" t="s">
        <v>116</v>
      </c>
      <c r="C2071">
        <v>6.3029999999999999</v>
      </c>
      <c r="D2071">
        <v>0</v>
      </c>
      <c r="E2071">
        <v>0</v>
      </c>
      <c r="F2071">
        <v>0</v>
      </c>
      <c r="G2071">
        <v>0</v>
      </c>
      <c r="H2071">
        <v>6.3029999999999999</v>
      </c>
      <c r="I2071">
        <v>0.27</v>
      </c>
      <c r="J2071">
        <v>0</v>
      </c>
      <c r="K2071">
        <v>0</v>
      </c>
      <c r="L2071">
        <v>6.5730000000000004</v>
      </c>
      <c r="M2071">
        <v>0.27</v>
      </c>
    </row>
    <row r="2072" spans="1:13" x14ac:dyDescent="0.25">
      <c r="A2072" t="s">
        <v>57</v>
      </c>
      <c r="B2072" t="s">
        <v>113</v>
      </c>
      <c r="C2072">
        <v>7.0830000000000002</v>
      </c>
      <c r="D2072">
        <v>0</v>
      </c>
      <c r="E2072">
        <v>4.5999999999999996</v>
      </c>
      <c r="F2072">
        <v>0</v>
      </c>
      <c r="G2072">
        <v>0</v>
      </c>
      <c r="H2072">
        <v>11.683</v>
      </c>
      <c r="I2072">
        <v>0.59099999999999997</v>
      </c>
      <c r="J2072">
        <v>0</v>
      </c>
      <c r="K2072">
        <v>0</v>
      </c>
      <c r="L2072">
        <v>12.273999999999999</v>
      </c>
      <c r="M2072">
        <v>0.59099999999999997</v>
      </c>
    </row>
    <row r="2073" spans="1:13" x14ac:dyDescent="0.25">
      <c r="A2073" t="s">
        <v>57</v>
      </c>
      <c r="B2073" t="s">
        <v>102</v>
      </c>
      <c r="C2073">
        <v>0</v>
      </c>
      <c r="D2073">
        <v>0</v>
      </c>
      <c r="E2073">
        <v>0.5</v>
      </c>
      <c r="F2073">
        <v>0</v>
      </c>
      <c r="G2073">
        <v>0</v>
      </c>
      <c r="H2073">
        <v>0.5</v>
      </c>
      <c r="I2073">
        <v>12.07</v>
      </c>
      <c r="J2073">
        <v>0</v>
      </c>
      <c r="K2073">
        <v>0</v>
      </c>
      <c r="L2073">
        <v>12.57</v>
      </c>
      <c r="M2073">
        <v>12.07</v>
      </c>
    </row>
    <row r="2074" spans="1:13" x14ac:dyDescent="0.25">
      <c r="A2074" t="s">
        <v>57</v>
      </c>
      <c r="B2074" t="s">
        <v>101</v>
      </c>
      <c r="C2074">
        <v>0</v>
      </c>
      <c r="D2074">
        <v>0</v>
      </c>
      <c r="E2074">
        <v>29.4</v>
      </c>
      <c r="F2074">
        <v>0</v>
      </c>
      <c r="G2074">
        <v>0</v>
      </c>
      <c r="H2074">
        <v>29.4</v>
      </c>
      <c r="I2074">
        <v>0</v>
      </c>
      <c r="J2074">
        <v>0</v>
      </c>
      <c r="K2074">
        <v>0</v>
      </c>
      <c r="L2074">
        <v>29.4</v>
      </c>
      <c r="M2074">
        <v>0</v>
      </c>
    </row>
    <row r="2075" spans="1:13" x14ac:dyDescent="0.25">
      <c r="A2075" t="s">
        <v>57</v>
      </c>
      <c r="B2075" t="s">
        <v>95</v>
      </c>
      <c r="C2075">
        <v>88.564999999999998</v>
      </c>
      <c r="D2075">
        <v>0</v>
      </c>
      <c r="E2075">
        <v>1700.6</v>
      </c>
      <c r="F2075">
        <v>0</v>
      </c>
      <c r="G2075">
        <v>0</v>
      </c>
      <c r="H2075">
        <v>1789.165</v>
      </c>
      <c r="I2075">
        <v>300.75099999999998</v>
      </c>
      <c r="J2075">
        <v>0</v>
      </c>
      <c r="K2075">
        <v>0</v>
      </c>
      <c r="L2075">
        <v>2089.9160000000002</v>
      </c>
      <c r="M2075">
        <v>300.75099999999998</v>
      </c>
    </row>
    <row r="2076" spans="1:13" x14ac:dyDescent="0.25">
      <c r="A2076" t="s">
        <v>57</v>
      </c>
      <c r="B2076" t="s">
        <v>98</v>
      </c>
      <c r="C2076">
        <v>43.145000000000003</v>
      </c>
      <c r="D2076">
        <v>0</v>
      </c>
      <c r="E2076">
        <v>1444.1</v>
      </c>
      <c r="F2076">
        <v>0</v>
      </c>
      <c r="G2076">
        <v>0</v>
      </c>
      <c r="H2076">
        <v>1487.2449999999999</v>
      </c>
      <c r="I2076">
        <v>91.364999999999995</v>
      </c>
      <c r="J2076">
        <v>0</v>
      </c>
      <c r="K2076">
        <v>0</v>
      </c>
      <c r="L2076">
        <v>1578.61</v>
      </c>
      <c r="M2076">
        <v>91.364999999999995</v>
      </c>
    </row>
    <row r="2077" spans="1:13" x14ac:dyDescent="0.25">
      <c r="A2077" t="s">
        <v>57</v>
      </c>
      <c r="B2077" t="s">
        <v>112</v>
      </c>
      <c r="C2077">
        <v>0.32500000000000001</v>
      </c>
      <c r="D2077">
        <v>0</v>
      </c>
      <c r="E2077">
        <v>0</v>
      </c>
      <c r="F2077">
        <v>0</v>
      </c>
      <c r="G2077">
        <v>0</v>
      </c>
      <c r="H2077">
        <v>0.32500000000000001</v>
      </c>
      <c r="I2077">
        <v>0</v>
      </c>
      <c r="J2077">
        <v>0</v>
      </c>
      <c r="K2077">
        <v>0</v>
      </c>
      <c r="L2077">
        <v>0.32500000000000001</v>
      </c>
      <c r="M2077">
        <v>0</v>
      </c>
    </row>
    <row r="2078" spans="1:13" x14ac:dyDescent="0.25">
      <c r="A2078" t="s">
        <v>57</v>
      </c>
      <c r="B2078" t="s">
        <v>129</v>
      </c>
      <c r="C2078">
        <v>0</v>
      </c>
      <c r="D2078">
        <v>0</v>
      </c>
      <c r="E2078">
        <v>19.899999999999999</v>
      </c>
      <c r="F2078">
        <v>0</v>
      </c>
      <c r="G2078">
        <v>0</v>
      </c>
      <c r="H2078">
        <v>19.899999999999999</v>
      </c>
      <c r="I2078">
        <v>0</v>
      </c>
      <c r="J2078">
        <v>0</v>
      </c>
      <c r="K2078">
        <v>0</v>
      </c>
      <c r="L2078">
        <v>19.899999999999999</v>
      </c>
      <c r="M2078">
        <v>0</v>
      </c>
    </row>
    <row r="2079" spans="1:13" x14ac:dyDescent="0.25">
      <c r="A2079" t="s">
        <v>57</v>
      </c>
      <c r="B2079" t="s">
        <v>100</v>
      </c>
      <c r="C2079">
        <v>0</v>
      </c>
      <c r="D2079">
        <v>0</v>
      </c>
      <c r="E2079">
        <v>65.8</v>
      </c>
      <c r="F2079">
        <v>0</v>
      </c>
      <c r="G2079">
        <v>0</v>
      </c>
      <c r="H2079">
        <v>65.8</v>
      </c>
      <c r="I2079">
        <v>2.5000000000000001E-2</v>
      </c>
      <c r="J2079">
        <v>0</v>
      </c>
      <c r="K2079">
        <v>0</v>
      </c>
      <c r="L2079">
        <v>65.825000000000003</v>
      </c>
      <c r="M2079">
        <v>2.5000000000000001E-2</v>
      </c>
    </row>
    <row r="2080" spans="1:13" x14ac:dyDescent="0.25">
      <c r="A2080" t="s">
        <v>57</v>
      </c>
      <c r="B2080" t="s">
        <v>114</v>
      </c>
      <c r="C2080">
        <v>6.5000000000000002E-2</v>
      </c>
      <c r="D2080">
        <v>0</v>
      </c>
      <c r="E2080">
        <v>0.1</v>
      </c>
      <c r="F2080">
        <v>0</v>
      </c>
      <c r="G2080">
        <v>0</v>
      </c>
      <c r="H2080">
        <v>0.16500000000000001</v>
      </c>
      <c r="I2080">
        <v>1.7000000000000001E-2</v>
      </c>
      <c r="J2080">
        <v>0</v>
      </c>
      <c r="K2080">
        <v>0</v>
      </c>
      <c r="L2080">
        <v>0.182</v>
      </c>
      <c r="M2080">
        <v>1.7000000000000001E-2</v>
      </c>
    </row>
    <row r="2081" spans="1:13" x14ac:dyDescent="0.25">
      <c r="A2081" t="s">
        <v>57</v>
      </c>
      <c r="B2081" t="s">
        <v>107</v>
      </c>
      <c r="C2081">
        <v>27.81</v>
      </c>
      <c r="D2081">
        <v>0</v>
      </c>
      <c r="E2081">
        <v>0.3</v>
      </c>
      <c r="F2081">
        <v>0</v>
      </c>
      <c r="G2081">
        <v>0</v>
      </c>
      <c r="H2081">
        <v>28.11</v>
      </c>
      <c r="I2081">
        <v>14.295999999999999</v>
      </c>
      <c r="J2081">
        <v>0</v>
      </c>
      <c r="K2081">
        <v>0</v>
      </c>
      <c r="L2081">
        <v>42.405999999999999</v>
      </c>
      <c r="M2081">
        <v>14.295999999999999</v>
      </c>
    </row>
    <row r="2082" spans="1:13" x14ac:dyDescent="0.25">
      <c r="A2082" t="s">
        <v>57</v>
      </c>
      <c r="B2082" t="s">
        <v>566</v>
      </c>
      <c r="C2082">
        <v>1141.7</v>
      </c>
      <c r="D2082">
        <v>0</v>
      </c>
      <c r="E2082">
        <v>0</v>
      </c>
      <c r="F2082">
        <v>0</v>
      </c>
      <c r="G2082">
        <v>0</v>
      </c>
      <c r="H2082">
        <v>1141.7</v>
      </c>
      <c r="I2082">
        <v>0</v>
      </c>
      <c r="J2082">
        <v>0</v>
      </c>
      <c r="K2082">
        <v>0</v>
      </c>
      <c r="L2082">
        <v>1141.7</v>
      </c>
      <c r="M2082">
        <v>0</v>
      </c>
    </row>
    <row r="2083" spans="1:13" x14ac:dyDescent="0.25">
      <c r="A2083" t="s">
        <v>57</v>
      </c>
      <c r="B2083" t="s">
        <v>565</v>
      </c>
      <c r="C2083">
        <v>25</v>
      </c>
      <c r="D2083">
        <v>0</v>
      </c>
      <c r="E2083">
        <v>0</v>
      </c>
      <c r="F2083">
        <v>0</v>
      </c>
      <c r="G2083">
        <v>0</v>
      </c>
      <c r="H2083">
        <v>25</v>
      </c>
      <c r="I2083">
        <v>0</v>
      </c>
      <c r="J2083">
        <v>0</v>
      </c>
      <c r="K2083">
        <v>0</v>
      </c>
      <c r="L2083">
        <v>25</v>
      </c>
      <c r="M2083">
        <v>0</v>
      </c>
    </row>
    <row r="2084" spans="1:13" x14ac:dyDescent="0.25">
      <c r="A2084" t="s">
        <v>59</v>
      </c>
      <c r="B2084" t="s">
        <v>123</v>
      </c>
      <c r="C2084">
        <v>36</v>
      </c>
      <c r="D2084">
        <v>0</v>
      </c>
      <c r="E2084">
        <v>0</v>
      </c>
      <c r="F2084">
        <v>0</v>
      </c>
      <c r="G2084">
        <v>0</v>
      </c>
      <c r="H2084">
        <v>36</v>
      </c>
      <c r="I2084">
        <v>0</v>
      </c>
      <c r="J2084">
        <v>0</v>
      </c>
      <c r="K2084">
        <v>0</v>
      </c>
      <c r="L2084">
        <v>36</v>
      </c>
      <c r="M2084">
        <v>0</v>
      </c>
    </row>
    <row r="2085" spans="1:13" x14ac:dyDescent="0.25">
      <c r="A2085" t="s">
        <v>59</v>
      </c>
      <c r="B2085" t="s">
        <v>126</v>
      </c>
      <c r="C2085">
        <v>0</v>
      </c>
      <c r="D2085">
        <v>1.3</v>
      </c>
      <c r="E2085">
        <v>0</v>
      </c>
      <c r="F2085">
        <v>0</v>
      </c>
      <c r="G2085">
        <v>0</v>
      </c>
      <c r="H2085">
        <v>1.3</v>
      </c>
      <c r="I2085">
        <v>0</v>
      </c>
      <c r="J2085">
        <v>0</v>
      </c>
      <c r="K2085">
        <v>0</v>
      </c>
      <c r="L2085">
        <v>1.3</v>
      </c>
      <c r="M2085">
        <v>0</v>
      </c>
    </row>
    <row r="2086" spans="1:13" x14ac:dyDescent="0.25">
      <c r="A2086" t="s">
        <v>59</v>
      </c>
      <c r="B2086" t="s">
        <v>125</v>
      </c>
      <c r="C2086">
        <v>0</v>
      </c>
      <c r="D2086">
        <v>0</v>
      </c>
      <c r="E2086">
        <v>1.3</v>
      </c>
      <c r="F2086">
        <v>0</v>
      </c>
      <c r="G2086">
        <v>0</v>
      </c>
      <c r="H2086">
        <v>1.3</v>
      </c>
      <c r="I2086">
        <v>1E-3</v>
      </c>
      <c r="J2086">
        <v>0</v>
      </c>
      <c r="K2086">
        <v>0</v>
      </c>
      <c r="L2086">
        <v>1.3009999999999999</v>
      </c>
      <c r="M2086">
        <v>1E-3</v>
      </c>
    </row>
    <row r="2087" spans="1:13" x14ac:dyDescent="0.25">
      <c r="A2087" t="s">
        <v>59</v>
      </c>
      <c r="B2087" t="s">
        <v>124</v>
      </c>
      <c r="C2087">
        <v>0</v>
      </c>
      <c r="D2087">
        <v>0</v>
      </c>
      <c r="E2087">
        <v>0</v>
      </c>
      <c r="F2087">
        <v>1.25</v>
      </c>
      <c r="G2087">
        <v>0</v>
      </c>
      <c r="H2087">
        <v>1.25</v>
      </c>
      <c r="I2087">
        <v>0</v>
      </c>
      <c r="J2087">
        <v>0</v>
      </c>
      <c r="K2087">
        <v>0</v>
      </c>
      <c r="L2087">
        <v>1.25</v>
      </c>
      <c r="M2087">
        <v>0</v>
      </c>
    </row>
    <row r="2088" spans="1:13" x14ac:dyDescent="0.25">
      <c r="A2088" t="s">
        <v>59</v>
      </c>
      <c r="B2088" t="s">
        <v>96</v>
      </c>
      <c r="C2088">
        <v>2.2799999999999998</v>
      </c>
      <c r="D2088">
        <v>0</v>
      </c>
      <c r="E2088">
        <v>197.8</v>
      </c>
      <c r="F2088">
        <v>0</v>
      </c>
      <c r="G2088">
        <v>0</v>
      </c>
      <c r="H2088">
        <v>200.08</v>
      </c>
      <c r="I2088">
        <v>30.423999999999999</v>
      </c>
      <c r="J2088">
        <v>0</v>
      </c>
      <c r="K2088">
        <v>0</v>
      </c>
      <c r="L2088">
        <v>230.50399999999999</v>
      </c>
      <c r="M2088">
        <v>30.423999999999999</v>
      </c>
    </row>
    <row r="2089" spans="1:13" x14ac:dyDescent="0.25">
      <c r="A2089" t="s">
        <v>59</v>
      </c>
      <c r="B2089" t="s">
        <v>105</v>
      </c>
      <c r="C2089">
        <v>63.107999999999997</v>
      </c>
      <c r="D2089">
        <v>0</v>
      </c>
      <c r="E2089">
        <v>56.4</v>
      </c>
      <c r="F2089">
        <v>0</v>
      </c>
      <c r="G2089">
        <v>0</v>
      </c>
      <c r="H2089">
        <v>119.508</v>
      </c>
      <c r="I2089">
        <v>8.4030000000000005</v>
      </c>
      <c r="J2089">
        <v>0</v>
      </c>
      <c r="K2089">
        <v>0</v>
      </c>
      <c r="L2089">
        <v>127.911</v>
      </c>
      <c r="M2089">
        <v>8.4030000000000005</v>
      </c>
    </row>
    <row r="2090" spans="1:13" x14ac:dyDescent="0.25">
      <c r="A2090" t="s">
        <v>59</v>
      </c>
      <c r="B2090" t="s">
        <v>110</v>
      </c>
      <c r="C2090">
        <v>0</v>
      </c>
      <c r="D2090">
        <v>23.533000000000001</v>
      </c>
      <c r="E2090">
        <v>0</v>
      </c>
      <c r="F2090">
        <v>0</v>
      </c>
      <c r="G2090">
        <v>0</v>
      </c>
      <c r="H2090">
        <v>23.533000000000001</v>
      </c>
      <c r="I2090">
        <v>0</v>
      </c>
      <c r="J2090">
        <v>0</v>
      </c>
      <c r="K2090">
        <v>0</v>
      </c>
      <c r="L2090">
        <v>23.533000000000001</v>
      </c>
      <c r="M2090">
        <v>0</v>
      </c>
    </row>
    <row r="2091" spans="1:13" x14ac:dyDescent="0.25">
      <c r="A2091" t="s">
        <v>59</v>
      </c>
      <c r="B2091" t="s">
        <v>111</v>
      </c>
      <c r="C2091">
        <v>164.16200000000001</v>
      </c>
      <c r="D2091">
        <v>0</v>
      </c>
      <c r="E2091">
        <v>15</v>
      </c>
      <c r="F2091">
        <v>0</v>
      </c>
      <c r="G2091">
        <v>0</v>
      </c>
      <c r="H2091">
        <v>179.16200000000001</v>
      </c>
      <c r="I2091">
        <v>0</v>
      </c>
      <c r="J2091">
        <v>0</v>
      </c>
      <c r="K2091">
        <v>0</v>
      </c>
      <c r="L2091">
        <v>179.16200000000001</v>
      </c>
      <c r="M2091">
        <v>0</v>
      </c>
    </row>
    <row r="2092" spans="1:13" x14ac:dyDescent="0.25">
      <c r="A2092" t="s">
        <v>59</v>
      </c>
      <c r="B2092" t="s">
        <v>106</v>
      </c>
      <c r="C2092">
        <v>142.095</v>
      </c>
      <c r="D2092">
        <v>0</v>
      </c>
      <c r="E2092">
        <v>14.399999999999999</v>
      </c>
      <c r="F2092">
        <v>0</v>
      </c>
      <c r="G2092">
        <v>0</v>
      </c>
      <c r="H2092">
        <v>156.495</v>
      </c>
      <c r="I2092">
        <v>28.376999999999999</v>
      </c>
      <c r="J2092">
        <v>0</v>
      </c>
      <c r="K2092">
        <v>0</v>
      </c>
      <c r="L2092">
        <v>184.87200000000001</v>
      </c>
      <c r="M2092">
        <v>28.376999999999999</v>
      </c>
    </row>
    <row r="2093" spans="1:13" x14ac:dyDescent="0.25">
      <c r="A2093" t="s">
        <v>59</v>
      </c>
      <c r="B2093" t="s">
        <v>99</v>
      </c>
      <c r="C2093">
        <v>1.2210000000000001</v>
      </c>
      <c r="D2093">
        <v>0</v>
      </c>
      <c r="E2093">
        <v>2.5</v>
      </c>
      <c r="F2093">
        <v>0</v>
      </c>
      <c r="G2093">
        <v>0</v>
      </c>
      <c r="H2093">
        <v>3.7210000000000001</v>
      </c>
      <c r="I2093">
        <v>0</v>
      </c>
      <c r="J2093">
        <v>0</v>
      </c>
      <c r="K2093">
        <v>0</v>
      </c>
      <c r="L2093">
        <v>3.7210000000000001</v>
      </c>
      <c r="M2093">
        <v>0</v>
      </c>
    </row>
    <row r="2094" spans="1:13" x14ac:dyDescent="0.25">
      <c r="A2094" t="s">
        <v>59</v>
      </c>
      <c r="B2094" t="s">
        <v>108</v>
      </c>
      <c r="C2094">
        <v>478.80700000000002</v>
      </c>
      <c r="D2094">
        <v>0</v>
      </c>
      <c r="E2094">
        <v>0</v>
      </c>
      <c r="F2094">
        <v>0</v>
      </c>
      <c r="G2094">
        <v>-2</v>
      </c>
      <c r="H2094">
        <v>476.80700000000002</v>
      </c>
      <c r="I2094">
        <v>0</v>
      </c>
      <c r="J2094">
        <v>0</v>
      </c>
      <c r="K2094">
        <v>0</v>
      </c>
      <c r="L2094">
        <v>476.80700000000002</v>
      </c>
      <c r="M2094">
        <v>0</v>
      </c>
    </row>
    <row r="2095" spans="1:13" x14ac:dyDescent="0.25">
      <c r="A2095" t="s">
        <v>59</v>
      </c>
      <c r="B2095" t="s">
        <v>234</v>
      </c>
      <c r="C2095">
        <v>0</v>
      </c>
      <c r="D2095">
        <v>0</v>
      </c>
      <c r="E2095">
        <v>0</v>
      </c>
      <c r="F2095">
        <v>0</v>
      </c>
      <c r="G2095">
        <v>0</v>
      </c>
      <c r="H2095">
        <v>0</v>
      </c>
      <c r="I2095">
        <v>0</v>
      </c>
      <c r="J2095">
        <v>0</v>
      </c>
      <c r="K2095">
        <v>0</v>
      </c>
      <c r="L2095">
        <v>0</v>
      </c>
      <c r="M2095">
        <v>0</v>
      </c>
    </row>
    <row r="2096" spans="1:13" x14ac:dyDescent="0.25">
      <c r="A2096" t="s">
        <v>59</v>
      </c>
      <c r="B2096" t="s">
        <v>115</v>
      </c>
      <c r="C2096">
        <v>2.7690000000000001</v>
      </c>
      <c r="D2096">
        <v>0</v>
      </c>
      <c r="E2096">
        <v>0</v>
      </c>
      <c r="F2096">
        <v>0</v>
      </c>
      <c r="G2096">
        <v>0</v>
      </c>
      <c r="H2096">
        <v>2.7690000000000001</v>
      </c>
      <c r="I2096">
        <v>0</v>
      </c>
      <c r="J2096">
        <v>0</v>
      </c>
      <c r="K2096">
        <v>0</v>
      </c>
      <c r="L2096">
        <v>2.7690000000000001</v>
      </c>
      <c r="M2096">
        <v>0</v>
      </c>
    </row>
    <row r="2097" spans="1:13" x14ac:dyDescent="0.25">
      <c r="A2097" t="s">
        <v>59</v>
      </c>
      <c r="B2097" t="s">
        <v>117</v>
      </c>
      <c r="C2097">
        <v>0</v>
      </c>
      <c r="D2097">
        <v>0</v>
      </c>
      <c r="E2097">
        <v>0</v>
      </c>
      <c r="F2097">
        <v>0</v>
      </c>
      <c r="G2097">
        <v>0</v>
      </c>
      <c r="H2097">
        <v>0</v>
      </c>
      <c r="I2097">
        <v>0</v>
      </c>
      <c r="J2097">
        <v>0</v>
      </c>
      <c r="K2097">
        <v>0</v>
      </c>
      <c r="L2097">
        <v>0</v>
      </c>
      <c r="M2097">
        <v>0</v>
      </c>
    </row>
    <row r="2098" spans="1:13" x14ac:dyDescent="0.25">
      <c r="A2098" t="s">
        <v>59</v>
      </c>
      <c r="B2098" t="s">
        <v>103</v>
      </c>
      <c r="C2098">
        <v>0</v>
      </c>
      <c r="D2098">
        <v>0</v>
      </c>
      <c r="E2098">
        <v>0</v>
      </c>
      <c r="F2098">
        <v>0</v>
      </c>
      <c r="G2098">
        <v>0</v>
      </c>
      <c r="H2098">
        <v>0</v>
      </c>
      <c r="I2098">
        <v>0</v>
      </c>
      <c r="J2098">
        <v>0</v>
      </c>
      <c r="K2098">
        <v>0</v>
      </c>
      <c r="L2098">
        <v>0</v>
      </c>
      <c r="M2098">
        <v>0</v>
      </c>
    </row>
    <row r="2099" spans="1:13" x14ac:dyDescent="0.25">
      <c r="A2099" t="s">
        <v>59</v>
      </c>
      <c r="B2099" t="s">
        <v>328</v>
      </c>
      <c r="C2099">
        <v>0</v>
      </c>
      <c r="D2099">
        <v>0</v>
      </c>
      <c r="E2099">
        <v>0</v>
      </c>
      <c r="F2099">
        <v>0</v>
      </c>
      <c r="G2099">
        <v>0</v>
      </c>
      <c r="H2099">
        <v>0</v>
      </c>
      <c r="I2099">
        <v>0</v>
      </c>
      <c r="J2099">
        <v>0</v>
      </c>
      <c r="K2099">
        <v>0</v>
      </c>
      <c r="L2099">
        <v>0</v>
      </c>
      <c r="M2099">
        <v>0</v>
      </c>
    </row>
    <row r="2100" spans="1:13" x14ac:dyDescent="0.25">
      <c r="A2100" t="s">
        <v>59</v>
      </c>
      <c r="B2100" t="s">
        <v>104</v>
      </c>
      <c r="C2100">
        <v>0</v>
      </c>
      <c r="D2100">
        <v>0</v>
      </c>
      <c r="E2100">
        <v>152.19999999999999</v>
      </c>
      <c r="F2100">
        <v>0</v>
      </c>
      <c r="G2100">
        <v>0</v>
      </c>
      <c r="H2100">
        <v>152.19999999999999</v>
      </c>
      <c r="I2100">
        <v>5.1059999999999999</v>
      </c>
      <c r="J2100">
        <v>0</v>
      </c>
      <c r="K2100">
        <v>0</v>
      </c>
      <c r="L2100">
        <v>157.30600000000001</v>
      </c>
      <c r="M2100">
        <v>5.1059999999999999</v>
      </c>
    </row>
    <row r="2101" spans="1:13" x14ac:dyDescent="0.25">
      <c r="A2101" t="s">
        <v>59</v>
      </c>
      <c r="B2101" t="s">
        <v>558</v>
      </c>
      <c r="C2101">
        <v>0</v>
      </c>
      <c r="D2101">
        <v>0</v>
      </c>
      <c r="E2101">
        <v>0</v>
      </c>
      <c r="F2101">
        <v>0</v>
      </c>
      <c r="G2101">
        <v>0</v>
      </c>
      <c r="H2101">
        <v>0</v>
      </c>
      <c r="I2101">
        <v>0</v>
      </c>
      <c r="J2101">
        <v>0</v>
      </c>
      <c r="K2101">
        <v>0</v>
      </c>
      <c r="L2101">
        <v>0</v>
      </c>
      <c r="M2101">
        <v>0</v>
      </c>
    </row>
    <row r="2102" spans="1:13" x14ac:dyDescent="0.25">
      <c r="A2102" t="s">
        <v>59</v>
      </c>
      <c r="B2102" s="17" t="s">
        <v>97</v>
      </c>
      <c r="C2102">
        <v>0</v>
      </c>
      <c r="D2102">
        <v>0</v>
      </c>
      <c r="E2102">
        <v>260.39999999999998</v>
      </c>
      <c r="F2102">
        <v>0</v>
      </c>
      <c r="G2102">
        <v>0</v>
      </c>
      <c r="H2102">
        <v>260.39999999999998</v>
      </c>
      <c r="I2102">
        <v>5.6859999999999999</v>
      </c>
      <c r="J2102">
        <v>0</v>
      </c>
      <c r="K2102">
        <v>0</v>
      </c>
      <c r="L2102">
        <v>266.08600000000001</v>
      </c>
      <c r="M2102">
        <v>5.6859999999999999</v>
      </c>
    </row>
    <row r="2103" spans="1:13" x14ac:dyDescent="0.25">
      <c r="A2103" t="s">
        <v>59</v>
      </c>
      <c r="B2103" s="17" t="s">
        <v>109</v>
      </c>
      <c r="C2103">
        <v>0.73299999999999998</v>
      </c>
      <c r="D2103">
        <v>32.067</v>
      </c>
      <c r="E2103">
        <v>35.700000000000003</v>
      </c>
      <c r="F2103">
        <v>0</v>
      </c>
      <c r="G2103">
        <v>0</v>
      </c>
      <c r="H2103">
        <v>68.5</v>
      </c>
      <c r="I2103">
        <v>3.5830000000000002</v>
      </c>
      <c r="J2103">
        <v>0</v>
      </c>
      <c r="K2103">
        <v>0</v>
      </c>
      <c r="L2103">
        <v>72.082999999999998</v>
      </c>
      <c r="M2103">
        <v>3.5830000000000002</v>
      </c>
    </row>
    <row r="2104" spans="1:13" x14ac:dyDescent="0.25">
      <c r="A2104" t="s">
        <v>59</v>
      </c>
      <c r="B2104" s="17" t="s">
        <v>118</v>
      </c>
      <c r="C2104">
        <v>35.905999999999999</v>
      </c>
      <c r="D2104">
        <v>0</v>
      </c>
      <c r="E2104">
        <v>0</v>
      </c>
      <c r="F2104">
        <v>0</v>
      </c>
      <c r="G2104">
        <v>0</v>
      </c>
      <c r="H2104">
        <v>35.905999999999999</v>
      </c>
      <c r="I2104">
        <v>0</v>
      </c>
      <c r="J2104">
        <v>0</v>
      </c>
      <c r="K2104">
        <v>0</v>
      </c>
      <c r="L2104">
        <v>35.905999999999999</v>
      </c>
      <c r="M2104">
        <v>0</v>
      </c>
    </row>
    <row r="2105" spans="1:13" x14ac:dyDescent="0.25">
      <c r="A2105" t="s">
        <v>59</v>
      </c>
      <c r="B2105" s="17" t="s">
        <v>121</v>
      </c>
      <c r="C2105">
        <v>0</v>
      </c>
      <c r="D2105">
        <v>0</v>
      </c>
      <c r="E2105">
        <v>0</v>
      </c>
      <c r="F2105">
        <v>0</v>
      </c>
      <c r="G2105">
        <v>0</v>
      </c>
      <c r="H2105">
        <v>0</v>
      </c>
      <c r="I2105">
        <v>0</v>
      </c>
      <c r="J2105">
        <v>0</v>
      </c>
      <c r="K2105">
        <v>0</v>
      </c>
      <c r="L2105">
        <v>0</v>
      </c>
      <c r="M2105">
        <v>0</v>
      </c>
    </row>
    <row r="2106" spans="1:13" x14ac:dyDescent="0.25">
      <c r="A2106" t="s">
        <v>59</v>
      </c>
      <c r="B2106" t="s">
        <v>120</v>
      </c>
      <c r="C2106">
        <v>0</v>
      </c>
      <c r="D2106">
        <v>0</v>
      </c>
      <c r="E2106">
        <v>0.3</v>
      </c>
      <c r="F2106">
        <v>0</v>
      </c>
      <c r="G2106">
        <v>0</v>
      </c>
      <c r="H2106">
        <v>0.3</v>
      </c>
      <c r="I2106">
        <v>0</v>
      </c>
      <c r="J2106">
        <v>0</v>
      </c>
      <c r="K2106">
        <v>0</v>
      </c>
      <c r="L2106">
        <v>0.3</v>
      </c>
      <c r="M2106">
        <v>0</v>
      </c>
    </row>
    <row r="2107" spans="1:13" x14ac:dyDescent="0.25">
      <c r="A2107" t="s">
        <v>59</v>
      </c>
      <c r="B2107" t="s">
        <v>119</v>
      </c>
      <c r="C2107">
        <v>0</v>
      </c>
      <c r="D2107">
        <v>0</v>
      </c>
      <c r="E2107">
        <v>0</v>
      </c>
      <c r="F2107">
        <v>0</v>
      </c>
      <c r="G2107">
        <v>0</v>
      </c>
      <c r="H2107">
        <v>0</v>
      </c>
      <c r="I2107">
        <v>0</v>
      </c>
      <c r="J2107">
        <v>0</v>
      </c>
      <c r="K2107">
        <v>0</v>
      </c>
      <c r="L2107">
        <v>0</v>
      </c>
      <c r="M2107">
        <v>0</v>
      </c>
    </row>
    <row r="2108" spans="1:13" x14ac:dyDescent="0.25">
      <c r="A2108" t="s">
        <v>59</v>
      </c>
      <c r="B2108" t="s">
        <v>116</v>
      </c>
      <c r="C2108">
        <v>1.2210000000000001</v>
      </c>
      <c r="D2108">
        <v>0</v>
      </c>
      <c r="E2108">
        <v>0</v>
      </c>
      <c r="F2108">
        <v>0</v>
      </c>
      <c r="G2108">
        <v>0</v>
      </c>
      <c r="H2108">
        <v>1.2210000000000001</v>
      </c>
      <c r="I2108">
        <v>0</v>
      </c>
      <c r="J2108">
        <v>0</v>
      </c>
      <c r="K2108">
        <v>0</v>
      </c>
      <c r="L2108">
        <v>1.2210000000000001</v>
      </c>
      <c r="M2108">
        <v>0</v>
      </c>
    </row>
    <row r="2109" spans="1:13" x14ac:dyDescent="0.25">
      <c r="A2109" t="s">
        <v>59</v>
      </c>
      <c r="B2109" t="s">
        <v>113</v>
      </c>
      <c r="C2109">
        <v>0.40699999999999997</v>
      </c>
      <c r="D2109">
        <v>0</v>
      </c>
      <c r="E2109">
        <v>2.1</v>
      </c>
      <c r="F2109">
        <v>0</v>
      </c>
      <c r="G2109">
        <v>0</v>
      </c>
      <c r="H2109">
        <v>2.5070000000000001</v>
      </c>
      <c r="I2109">
        <v>0</v>
      </c>
      <c r="J2109">
        <v>0</v>
      </c>
      <c r="K2109">
        <v>0</v>
      </c>
      <c r="L2109">
        <v>2.5070000000000001</v>
      </c>
      <c r="M2109">
        <v>0</v>
      </c>
    </row>
    <row r="2110" spans="1:13" x14ac:dyDescent="0.25">
      <c r="A2110" t="s">
        <v>59</v>
      </c>
      <c r="B2110" t="s">
        <v>102</v>
      </c>
      <c r="C2110">
        <v>0</v>
      </c>
      <c r="D2110">
        <v>0</v>
      </c>
      <c r="E2110">
        <v>0.5</v>
      </c>
      <c r="F2110">
        <v>0</v>
      </c>
      <c r="G2110">
        <v>0</v>
      </c>
      <c r="H2110">
        <v>0.5</v>
      </c>
      <c r="I2110">
        <v>0.374</v>
      </c>
      <c r="J2110">
        <v>0</v>
      </c>
      <c r="K2110">
        <v>0</v>
      </c>
      <c r="L2110">
        <v>0.874</v>
      </c>
      <c r="M2110">
        <v>0.374</v>
      </c>
    </row>
    <row r="2111" spans="1:13" x14ac:dyDescent="0.25">
      <c r="A2111" t="s">
        <v>59</v>
      </c>
      <c r="B2111" t="s">
        <v>101</v>
      </c>
      <c r="C2111">
        <v>0</v>
      </c>
      <c r="D2111">
        <v>0</v>
      </c>
      <c r="E2111">
        <v>7.8</v>
      </c>
      <c r="F2111">
        <v>0</v>
      </c>
      <c r="G2111">
        <v>0</v>
      </c>
      <c r="H2111">
        <v>7.8</v>
      </c>
      <c r="I2111">
        <v>0</v>
      </c>
      <c r="J2111">
        <v>0</v>
      </c>
      <c r="K2111">
        <v>0</v>
      </c>
      <c r="L2111">
        <v>7.8</v>
      </c>
      <c r="M2111">
        <v>0</v>
      </c>
    </row>
    <row r="2112" spans="1:13" x14ac:dyDescent="0.25">
      <c r="A2112" t="s">
        <v>59</v>
      </c>
      <c r="B2112" t="s">
        <v>95</v>
      </c>
      <c r="C2112">
        <v>73.694000000000003</v>
      </c>
      <c r="D2112">
        <v>0</v>
      </c>
      <c r="E2112">
        <v>1458.4</v>
      </c>
      <c r="F2112">
        <v>0</v>
      </c>
      <c r="G2112">
        <v>0</v>
      </c>
      <c r="H2112">
        <v>1532.0940000000001</v>
      </c>
      <c r="I2112">
        <v>253.07400000000001</v>
      </c>
      <c r="J2112">
        <v>0</v>
      </c>
      <c r="K2112">
        <v>0</v>
      </c>
      <c r="L2112">
        <v>1785.1679999999999</v>
      </c>
      <c r="M2112">
        <v>253.07400000000001</v>
      </c>
    </row>
    <row r="2113" spans="1:13" x14ac:dyDescent="0.25">
      <c r="A2113" t="s">
        <v>59</v>
      </c>
      <c r="B2113" t="s">
        <v>98</v>
      </c>
      <c r="C2113">
        <v>0</v>
      </c>
      <c r="D2113">
        <v>0</v>
      </c>
      <c r="E2113">
        <v>445.4</v>
      </c>
      <c r="F2113">
        <v>0</v>
      </c>
      <c r="G2113">
        <v>0</v>
      </c>
      <c r="H2113">
        <v>445.4</v>
      </c>
      <c r="I2113">
        <v>16.872</v>
      </c>
      <c r="J2113">
        <v>0</v>
      </c>
      <c r="K2113">
        <v>0</v>
      </c>
      <c r="L2113">
        <v>462.27199999999999</v>
      </c>
      <c r="M2113">
        <v>16.872</v>
      </c>
    </row>
    <row r="2114" spans="1:13" x14ac:dyDescent="0.25">
      <c r="A2114" t="s">
        <v>59</v>
      </c>
      <c r="B2114" t="s">
        <v>112</v>
      </c>
      <c r="C2114">
        <v>0</v>
      </c>
      <c r="D2114">
        <v>0</v>
      </c>
      <c r="E2114">
        <v>0</v>
      </c>
      <c r="F2114">
        <v>0</v>
      </c>
      <c r="G2114">
        <v>0</v>
      </c>
      <c r="H2114">
        <v>0</v>
      </c>
      <c r="I2114">
        <v>0</v>
      </c>
      <c r="J2114">
        <v>0</v>
      </c>
      <c r="K2114">
        <v>0</v>
      </c>
      <c r="L2114">
        <v>0</v>
      </c>
      <c r="M2114">
        <v>0</v>
      </c>
    </row>
    <row r="2115" spans="1:13" x14ac:dyDescent="0.25">
      <c r="A2115" t="s">
        <v>59</v>
      </c>
      <c r="B2115" t="s">
        <v>129</v>
      </c>
      <c r="C2115">
        <v>0</v>
      </c>
      <c r="D2115">
        <v>0</v>
      </c>
      <c r="E2115">
        <v>1.6</v>
      </c>
      <c r="F2115">
        <v>0</v>
      </c>
      <c r="G2115">
        <v>0</v>
      </c>
      <c r="H2115">
        <v>1.6</v>
      </c>
      <c r="I2115">
        <v>0</v>
      </c>
      <c r="J2115">
        <v>0</v>
      </c>
      <c r="K2115">
        <v>0</v>
      </c>
      <c r="L2115">
        <v>1.6</v>
      </c>
      <c r="M2115">
        <v>0</v>
      </c>
    </row>
    <row r="2116" spans="1:13" x14ac:dyDescent="0.25">
      <c r="A2116" t="s">
        <v>59</v>
      </c>
      <c r="B2116" t="s">
        <v>155</v>
      </c>
      <c r="C2116">
        <v>0</v>
      </c>
      <c r="D2116">
        <v>0</v>
      </c>
      <c r="E2116">
        <v>0</v>
      </c>
      <c r="F2116">
        <v>0.5</v>
      </c>
      <c r="G2116">
        <v>0</v>
      </c>
      <c r="H2116">
        <v>0.5</v>
      </c>
      <c r="I2116">
        <v>0</v>
      </c>
      <c r="J2116">
        <v>0</v>
      </c>
      <c r="K2116">
        <v>0</v>
      </c>
      <c r="L2116">
        <v>0.5</v>
      </c>
      <c r="M2116">
        <v>0</v>
      </c>
    </row>
    <row r="2117" spans="1:13" x14ac:dyDescent="0.25">
      <c r="A2117" t="s">
        <v>59</v>
      </c>
      <c r="B2117" t="s">
        <v>100</v>
      </c>
      <c r="C2117">
        <v>0.89600000000000002</v>
      </c>
      <c r="D2117">
        <v>0</v>
      </c>
      <c r="E2117">
        <v>9.1000000000000014</v>
      </c>
      <c r="F2117">
        <v>0</v>
      </c>
      <c r="G2117">
        <v>0</v>
      </c>
      <c r="H2117">
        <v>9.9960000000000022</v>
      </c>
      <c r="I2117">
        <v>0</v>
      </c>
      <c r="J2117">
        <v>0</v>
      </c>
      <c r="K2117">
        <v>0</v>
      </c>
      <c r="L2117">
        <v>9.9960000000000004</v>
      </c>
      <c r="M2117">
        <v>0</v>
      </c>
    </row>
    <row r="2118" spans="1:13" x14ac:dyDescent="0.25">
      <c r="A2118" t="s">
        <v>59</v>
      </c>
      <c r="B2118" t="s">
        <v>114</v>
      </c>
      <c r="C2118">
        <v>19.38</v>
      </c>
      <c r="D2118">
        <v>0</v>
      </c>
      <c r="E2118">
        <v>4.8</v>
      </c>
      <c r="F2118">
        <v>8.2309999999999999</v>
      </c>
      <c r="G2118">
        <v>0</v>
      </c>
      <c r="H2118">
        <v>32.411000000000001</v>
      </c>
      <c r="I2118">
        <v>9.4E-2</v>
      </c>
      <c r="J2118">
        <v>0</v>
      </c>
      <c r="K2118">
        <v>0</v>
      </c>
      <c r="L2118">
        <v>32.505000000000003</v>
      </c>
      <c r="M2118">
        <v>9.4E-2</v>
      </c>
    </row>
    <row r="2119" spans="1:13" x14ac:dyDescent="0.25">
      <c r="A2119" t="s">
        <v>59</v>
      </c>
      <c r="B2119" t="s">
        <v>107</v>
      </c>
      <c r="C2119">
        <v>35.747999999999998</v>
      </c>
      <c r="D2119">
        <v>0</v>
      </c>
      <c r="E2119">
        <v>0</v>
      </c>
      <c r="F2119">
        <v>0</v>
      </c>
      <c r="G2119">
        <v>0</v>
      </c>
      <c r="H2119">
        <v>35.747999999999998</v>
      </c>
      <c r="I2119">
        <v>7.907</v>
      </c>
      <c r="J2119">
        <v>0</v>
      </c>
      <c r="K2119">
        <v>0</v>
      </c>
      <c r="L2119">
        <v>43.655000000000001</v>
      </c>
      <c r="M2119">
        <v>7.907</v>
      </c>
    </row>
    <row r="2120" spans="1:13" x14ac:dyDescent="0.25">
      <c r="A2120" t="s">
        <v>348</v>
      </c>
      <c r="B2120" t="s">
        <v>123</v>
      </c>
      <c r="C2120">
        <v>3.4289999999999998</v>
      </c>
      <c r="D2120">
        <v>0</v>
      </c>
      <c r="E2120">
        <v>0</v>
      </c>
      <c r="F2120">
        <v>0</v>
      </c>
      <c r="G2120">
        <v>0</v>
      </c>
      <c r="H2120">
        <v>3.4289999999999998</v>
      </c>
      <c r="I2120">
        <v>8.0519999999999996</v>
      </c>
      <c r="J2120">
        <v>0</v>
      </c>
      <c r="K2120">
        <v>0</v>
      </c>
      <c r="L2120">
        <v>11.481</v>
      </c>
      <c r="M2120">
        <v>8.0519999999999996</v>
      </c>
    </row>
    <row r="2121" spans="1:13" x14ac:dyDescent="0.25">
      <c r="A2121" t="s">
        <v>348</v>
      </c>
      <c r="B2121" t="s">
        <v>126</v>
      </c>
      <c r="C2121">
        <v>0</v>
      </c>
      <c r="D2121">
        <v>0</v>
      </c>
      <c r="E2121">
        <v>0</v>
      </c>
      <c r="F2121">
        <v>0</v>
      </c>
      <c r="G2121">
        <v>0</v>
      </c>
      <c r="H2121">
        <v>0</v>
      </c>
      <c r="I2121">
        <v>0</v>
      </c>
      <c r="J2121">
        <v>0</v>
      </c>
      <c r="K2121">
        <v>0</v>
      </c>
      <c r="L2121">
        <v>0</v>
      </c>
      <c r="M2121">
        <v>0</v>
      </c>
    </row>
    <row r="2122" spans="1:13" x14ac:dyDescent="0.25">
      <c r="A2122" t="s">
        <v>348</v>
      </c>
      <c r="B2122" t="s">
        <v>125</v>
      </c>
      <c r="C2122">
        <v>0</v>
      </c>
      <c r="D2122">
        <v>0</v>
      </c>
      <c r="E2122">
        <v>0</v>
      </c>
      <c r="F2122">
        <v>0</v>
      </c>
      <c r="G2122">
        <v>0</v>
      </c>
      <c r="H2122">
        <v>0</v>
      </c>
      <c r="I2122">
        <v>0</v>
      </c>
      <c r="J2122">
        <v>0</v>
      </c>
      <c r="K2122">
        <v>0</v>
      </c>
      <c r="L2122">
        <v>0</v>
      </c>
      <c r="M2122">
        <v>0</v>
      </c>
    </row>
    <row r="2123" spans="1:13" x14ac:dyDescent="0.25">
      <c r="A2123" t="s">
        <v>348</v>
      </c>
      <c r="B2123" t="s">
        <v>124</v>
      </c>
      <c r="C2123">
        <v>0</v>
      </c>
      <c r="D2123">
        <v>0</v>
      </c>
      <c r="E2123">
        <v>0</v>
      </c>
      <c r="F2123">
        <v>4.3999999999999997E-2</v>
      </c>
      <c r="G2123">
        <v>0</v>
      </c>
      <c r="H2123">
        <v>4.3999999999999997E-2</v>
      </c>
      <c r="I2123">
        <v>4.9000000000000002E-2</v>
      </c>
      <c r="J2123">
        <v>0</v>
      </c>
      <c r="K2123">
        <v>0</v>
      </c>
      <c r="L2123">
        <v>9.2999999999999999E-2</v>
      </c>
      <c r="M2123">
        <v>4.9000000000000002E-2</v>
      </c>
    </row>
    <row r="2124" spans="1:13" x14ac:dyDescent="0.25">
      <c r="A2124" t="s">
        <v>348</v>
      </c>
      <c r="B2124" t="s">
        <v>96</v>
      </c>
      <c r="C2124">
        <v>0.873</v>
      </c>
      <c r="D2124">
        <v>0</v>
      </c>
      <c r="E2124">
        <v>7.4</v>
      </c>
      <c r="F2124">
        <v>0</v>
      </c>
      <c r="G2124">
        <v>0</v>
      </c>
      <c r="H2124">
        <v>8.2729999999999997</v>
      </c>
      <c r="I2124">
        <v>0</v>
      </c>
      <c r="J2124">
        <v>0</v>
      </c>
      <c r="K2124">
        <v>0</v>
      </c>
      <c r="L2124">
        <v>8.2729999999999997</v>
      </c>
      <c r="M2124">
        <v>0</v>
      </c>
    </row>
    <row r="2125" spans="1:13" x14ac:dyDescent="0.25">
      <c r="A2125" t="s">
        <v>348</v>
      </c>
      <c r="B2125" t="s">
        <v>105</v>
      </c>
      <c r="C2125">
        <v>2.1080000000000001</v>
      </c>
      <c r="D2125">
        <v>0</v>
      </c>
      <c r="E2125">
        <v>2.2999999999999998</v>
      </c>
      <c r="F2125">
        <v>0</v>
      </c>
      <c r="G2125">
        <v>0</v>
      </c>
      <c r="H2125">
        <v>4.4079999999999995</v>
      </c>
      <c r="I2125">
        <v>0</v>
      </c>
      <c r="J2125">
        <v>0</v>
      </c>
      <c r="K2125">
        <v>0</v>
      </c>
      <c r="L2125">
        <v>4.4080000000000004</v>
      </c>
      <c r="M2125">
        <v>0</v>
      </c>
    </row>
    <row r="2126" spans="1:13" x14ac:dyDescent="0.25">
      <c r="A2126" t="s">
        <v>348</v>
      </c>
      <c r="B2126" t="s">
        <v>110</v>
      </c>
      <c r="C2126">
        <v>0</v>
      </c>
      <c r="D2126">
        <v>10.364000000000001</v>
      </c>
      <c r="E2126">
        <v>0</v>
      </c>
      <c r="F2126">
        <v>0</v>
      </c>
      <c r="G2126">
        <v>0</v>
      </c>
      <c r="H2126">
        <v>10.364000000000001</v>
      </c>
      <c r="I2126">
        <v>0</v>
      </c>
      <c r="J2126">
        <v>0</v>
      </c>
      <c r="K2126">
        <v>0</v>
      </c>
      <c r="L2126">
        <v>10.364000000000001</v>
      </c>
      <c r="M2126">
        <v>0</v>
      </c>
    </row>
    <row r="2127" spans="1:13" x14ac:dyDescent="0.25">
      <c r="A2127" t="s">
        <v>348</v>
      </c>
      <c r="B2127" t="s">
        <v>111</v>
      </c>
      <c r="C2127">
        <v>21.771000000000001</v>
      </c>
      <c r="D2127">
        <v>0</v>
      </c>
      <c r="E2127">
        <v>0.4</v>
      </c>
      <c r="F2127">
        <v>0</v>
      </c>
      <c r="G2127">
        <v>0</v>
      </c>
      <c r="H2127">
        <v>22.170999999999999</v>
      </c>
      <c r="I2127">
        <v>17.789000000000001</v>
      </c>
      <c r="J2127">
        <v>0</v>
      </c>
      <c r="K2127">
        <v>0</v>
      </c>
      <c r="L2127">
        <v>39.96</v>
      </c>
      <c r="M2127">
        <v>17.789000000000001</v>
      </c>
    </row>
    <row r="2128" spans="1:13" x14ac:dyDescent="0.25">
      <c r="A2128" t="s">
        <v>348</v>
      </c>
      <c r="B2128" t="s">
        <v>106</v>
      </c>
      <c r="C2128">
        <v>14.705</v>
      </c>
      <c r="D2128">
        <v>0</v>
      </c>
      <c r="E2128">
        <v>0.6</v>
      </c>
      <c r="F2128">
        <v>0</v>
      </c>
      <c r="G2128">
        <v>0</v>
      </c>
      <c r="H2128">
        <v>15.305</v>
      </c>
      <c r="I2128">
        <v>0</v>
      </c>
      <c r="J2128">
        <v>0</v>
      </c>
      <c r="K2128">
        <v>0</v>
      </c>
      <c r="L2128">
        <v>15.305</v>
      </c>
      <c r="M2128">
        <v>0</v>
      </c>
    </row>
    <row r="2129" spans="1:13" x14ac:dyDescent="0.25">
      <c r="A2129" t="s">
        <v>348</v>
      </c>
      <c r="B2129" t="s">
        <v>99</v>
      </c>
      <c r="C2129">
        <v>8.9999999999999993E-3</v>
      </c>
      <c r="D2129">
        <v>0</v>
      </c>
      <c r="E2129">
        <v>2.1</v>
      </c>
      <c r="F2129">
        <v>0</v>
      </c>
      <c r="G2129">
        <v>0</v>
      </c>
      <c r="H2129">
        <v>2.109</v>
      </c>
      <c r="I2129">
        <v>0</v>
      </c>
      <c r="J2129">
        <v>0</v>
      </c>
      <c r="K2129">
        <v>0</v>
      </c>
      <c r="L2129">
        <v>2.109</v>
      </c>
      <c r="M2129">
        <v>0</v>
      </c>
    </row>
    <row r="2130" spans="1:13" x14ac:dyDescent="0.25">
      <c r="A2130" t="s">
        <v>348</v>
      </c>
      <c r="B2130" t="s">
        <v>108</v>
      </c>
      <c r="C2130">
        <v>0.47599999999999998</v>
      </c>
      <c r="D2130">
        <v>0</v>
      </c>
      <c r="E2130">
        <v>0</v>
      </c>
      <c r="F2130">
        <v>0</v>
      </c>
      <c r="G2130">
        <v>0</v>
      </c>
      <c r="H2130">
        <v>0.47599999999999998</v>
      </c>
      <c r="I2130">
        <v>0</v>
      </c>
      <c r="J2130">
        <v>0</v>
      </c>
      <c r="K2130">
        <v>0</v>
      </c>
      <c r="L2130">
        <v>0.47599999999999998</v>
      </c>
      <c r="M2130">
        <v>0</v>
      </c>
    </row>
    <row r="2131" spans="1:13" x14ac:dyDescent="0.25">
      <c r="A2131" t="s">
        <v>348</v>
      </c>
      <c r="B2131" t="s">
        <v>234</v>
      </c>
      <c r="C2131">
        <v>0</v>
      </c>
      <c r="D2131">
        <v>0</v>
      </c>
      <c r="E2131">
        <v>0</v>
      </c>
      <c r="F2131">
        <v>0</v>
      </c>
      <c r="G2131">
        <v>0</v>
      </c>
      <c r="H2131">
        <v>0</v>
      </c>
      <c r="I2131">
        <v>0</v>
      </c>
      <c r="J2131">
        <v>0</v>
      </c>
      <c r="K2131">
        <v>0</v>
      </c>
      <c r="L2131">
        <v>0</v>
      </c>
      <c r="M2131">
        <v>0</v>
      </c>
    </row>
    <row r="2132" spans="1:13" x14ac:dyDescent="0.25">
      <c r="A2132" t="s">
        <v>348</v>
      </c>
      <c r="B2132" t="s">
        <v>115</v>
      </c>
      <c r="C2132">
        <v>0.86399999999999999</v>
      </c>
      <c r="D2132">
        <v>0</v>
      </c>
      <c r="E2132">
        <v>0</v>
      </c>
      <c r="F2132">
        <v>0</v>
      </c>
      <c r="G2132">
        <v>0</v>
      </c>
      <c r="H2132">
        <v>0.86399999999999999</v>
      </c>
      <c r="I2132">
        <v>0</v>
      </c>
      <c r="J2132">
        <v>0</v>
      </c>
      <c r="K2132">
        <v>0</v>
      </c>
      <c r="L2132">
        <v>0.86399999999999999</v>
      </c>
      <c r="M2132">
        <v>0</v>
      </c>
    </row>
    <row r="2133" spans="1:13" x14ac:dyDescent="0.25">
      <c r="A2133" t="s">
        <v>348</v>
      </c>
      <c r="B2133" t="s">
        <v>117</v>
      </c>
      <c r="C2133">
        <v>0.84699999999999998</v>
      </c>
      <c r="D2133">
        <v>0</v>
      </c>
      <c r="E2133">
        <v>0</v>
      </c>
      <c r="F2133">
        <v>0</v>
      </c>
      <c r="G2133">
        <v>0</v>
      </c>
      <c r="H2133">
        <v>0.84699999999999998</v>
      </c>
      <c r="I2133">
        <v>0</v>
      </c>
      <c r="J2133">
        <v>0</v>
      </c>
      <c r="K2133">
        <v>0</v>
      </c>
      <c r="L2133">
        <v>0.84699999999999998</v>
      </c>
      <c r="M2133">
        <v>0</v>
      </c>
    </row>
    <row r="2134" spans="1:13" x14ac:dyDescent="0.25">
      <c r="A2134" t="s">
        <v>348</v>
      </c>
      <c r="B2134" t="s">
        <v>103</v>
      </c>
      <c r="C2134">
        <v>0</v>
      </c>
      <c r="D2134">
        <v>0</v>
      </c>
      <c r="E2134">
        <v>0</v>
      </c>
      <c r="F2134">
        <v>0</v>
      </c>
      <c r="G2134">
        <v>0</v>
      </c>
      <c r="H2134">
        <v>0</v>
      </c>
      <c r="I2134">
        <v>0</v>
      </c>
      <c r="J2134">
        <v>0</v>
      </c>
      <c r="K2134">
        <v>0</v>
      </c>
      <c r="L2134">
        <v>0</v>
      </c>
      <c r="M2134">
        <v>0</v>
      </c>
    </row>
    <row r="2135" spans="1:13" x14ac:dyDescent="0.25">
      <c r="A2135" t="s">
        <v>348</v>
      </c>
      <c r="B2135" t="s">
        <v>328</v>
      </c>
      <c r="C2135">
        <v>0</v>
      </c>
      <c r="D2135">
        <v>0</v>
      </c>
      <c r="E2135">
        <v>0</v>
      </c>
      <c r="F2135">
        <v>0</v>
      </c>
      <c r="G2135">
        <v>0</v>
      </c>
      <c r="H2135">
        <v>0</v>
      </c>
      <c r="I2135">
        <v>0</v>
      </c>
      <c r="J2135">
        <v>0</v>
      </c>
      <c r="K2135">
        <v>0</v>
      </c>
      <c r="L2135">
        <v>0</v>
      </c>
      <c r="M2135">
        <v>0</v>
      </c>
    </row>
    <row r="2136" spans="1:13" x14ac:dyDescent="0.25">
      <c r="A2136" t="s">
        <v>348</v>
      </c>
      <c r="B2136" t="s">
        <v>104</v>
      </c>
      <c r="C2136">
        <v>0</v>
      </c>
      <c r="D2136">
        <v>0</v>
      </c>
      <c r="E2136">
        <v>5.0999999999999996</v>
      </c>
      <c r="F2136">
        <v>0</v>
      </c>
      <c r="G2136">
        <v>0</v>
      </c>
      <c r="H2136">
        <v>5.0999999999999996</v>
      </c>
      <c r="I2136">
        <v>0</v>
      </c>
      <c r="J2136">
        <v>0</v>
      </c>
      <c r="K2136">
        <v>0</v>
      </c>
      <c r="L2136">
        <v>5.0999999999999996</v>
      </c>
      <c r="M2136">
        <v>0</v>
      </c>
    </row>
    <row r="2137" spans="1:13" x14ac:dyDescent="0.25">
      <c r="A2137" t="s">
        <v>348</v>
      </c>
      <c r="B2137" s="17" t="s">
        <v>558</v>
      </c>
      <c r="C2137">
        <v>0</v>
      </c>
      <c r="D2137">
        <v>0</v>
      </c>
      <c r="E2137">
        <v>0</v>
      </c>
      <c r="F2137">
        <v>0</v>
      </c>
      <c r="G2137">
        <v>0</v>
      </c>
      <c r="H2137">
        <v>0</v>
      </c>
      <c r="I2137">
        <v>0</v>
      </c>
      <c r="J2137">
        <v>0</v>
      </c>
      <c r="K2137">
        <v>0</v>
      </c>
      <c r="L2137">
        <v>0</v>
      </c>
      <c r="M2137">
        <v>0</v>
      </c>
    </row>
    <row r="2138" spans="1:13" x14ac:dyDescent="0.25">
      <c r="A2138" t="s">
        <v>348</v>
      </c>
      <c r="B2138" s="17" t="s">
        <v>97</v>
      </c>
      <c r="C2138">
        <v>0</v>
      </c>
      <c r="D2138">
        <v>0</v>
      </c>
      <c r="E2138">
        <v>12.2</v>
      </c>
      <c r="F2138">
        <v>0</v>
      </c>
      <c r="G2138">
        <v>0</v>
      </c>
      <c r="H2138">
        <v>12.2</v>
      </c>
      <c r="I2138">
        <v>0</v>
      </c>
      <c r="J2138">
        <v>0</v>
      </c>
      <c r="K2138">
        <v>0</v>
      </c>
      <c r="L2138">
        <v>12.2</v>
      </c>
      <c r="M2138">
        <v>0</v>
      </c>
    </row>
    <row r="2139" spans="1:13" x14ac:dyDescent="0.25">
      <c r="A2139" t="s">
        <v>348</v>
      </c>
      <c r="B2139" s="17" t="s">
        <v>109</v>
      </c>
      <c r="C2139">
        <v>0.29099999999999998</v>
      </c>
      <c r="D2139">
        <v>27.835999999999999</v>
      </c>
      <c r="E2139">
        <v>2.4</v>
      </c>
      <c r="F2139">
        <v>0</v>
      </c>
      <c r="G2139">
        <v>0</v>
      </c>
      <c r="H2139">
        <v>30.526999999999997</v>
      </c>
      <c r="I2139">
        <v>0</v>
      </c>
      <c r="J2139">
        <v>0</v>
      </c>
      <c r="K2139">
        <v>0</v>
      </c>
      <c r="L2139">
        <v>30.527000000000001</v>
      </c>
      <c r="M2139">
        <v>0</v>
      </c>
    </row>
    <row r="2140" spans="1:13" x14ac:dyDescent="0.25">
      <c r="A2140" t="s">
        <v>348</v>
      </c>
      <c r="B2140" s="17" t="s">
        <v>118</v>
      </c>
      <c r="C2140">
        <v>0.14299999999999999</v>
      </c>
      <c r="D2140">
        <v>0</v>
      </c>
      <c r="E2140">
        <v>0</v>
      </c>
      <c r="F2140">
        <v>0</v>
      </c>
      <c r="G2140">
        <v>0</v>
      </c>
      <c r="H2140">
        <v>0.14299999999999999</v>
      </c>
      <c r="I2140">
        <v>2E-3</v>
      </c>
      <c r="J2140">
        <v>0</v>
      </c>
      <c r="K2140">
        <v>0</v>
      </c>
      <c r="L2140">
        <v>0.14499999999999999</v>
      </c>
      <c r="M2140">
        <v>2E-3</v>
      </c>
    </row>
    <row r="2141" spans="1:13" x14ac:dyDescent="0.25">
      <c r="A2141" t="s">
        <v>348</v>
      </c>
      <c r="B2141" t="s">
        <v>121</v>
      </c>
      <c r="C2141">
        <v>0</v>
      </c>
      <c r="D2141">
        <v>0</v>
      </c>
      <c r="E2141">
        <v>0</v>
      </c>
      <c r="F2141">
        <v>0</v>
      </c>
      <c r="G2141">
        <v>0</v>
      </c>
      <c r="H2141">
        <v>0</v>
      </c>
      <c r="I2141">
        <v>0</v>
      </c>
      <c r="J2141">
        <v>0</v>
      </c>
      <c r="K2141">
        <v>0</v>
      </c>
      <c r="L2141">
        <v>0</v>
      </c>
      <c r="M2141">
        <v>0</v>
      </c>
    </row>
    <row r="2142" spans="1:13" x14ac:dyDescent="0.25">
      <c r="A2142" t="s">
        <v>348</v>
      </c>
      <c r="B2142" t="s">
        <v>120</v>
      </c>
      <c r="C2142">
        <v>0</v>
      </c>
      <c r="D2142">
        <v>0</v>
      </c>
      <c r="E2142">
        <v>0.1</v>
      </c>
      <c r="F2142">
        <v>0</v>
      </c>
      <c r="G2142">
        <v>0</v>
      </c>
      <c r="H2142">
        <v>0.1</v>
      </c>
      <c r="I2142">
        <v>0</v>
      </c>
      <c r="J2142">
        <v>0</v>
      </c>
      <c r="K2142">
        <v>0</v>
      </c>
      <c r="L2142">
        <v>0.1</v>
      </c>
      <c r="M2142">
        <v>0</v>
      </c>
    </row>
    <row r="2143" spans="1:13" x14ac:dyDescent="0.25">
      <c r="A2143" t="s">
        <v>348</v>
      </c>
      <c r="B2143" t="s">
        <v>119</v>
      </c>
      <c r="C2143">
        <v>0</v>
      </c>
      <c r="D2143">
        <v>0</v>
      </c>
      <c r="E2143">
        <v>0</v>
      </c>
      <c r="F2143">
        <v>1.7999999999999999E-2</v>
      </c>
      <c r="G2143">
        <v>0</v>
      </c>
      <c r="H2143">
        <v>1.7999999999999999E-2</v>
      </c>
      <c r="I2143">
        <v>0</v>
      </c>
      <c r="J2143">
        <v>0</v>
      </c>
      <c r="K2143">
        <v>0</v>
      </c>
      <c r="L2143">
        <v>1.7999999999999999E-2</v>
      </c>
      <c r="M2143">
        <v>0</v>
      </c>
    </row>
    <row r="2144" spans="1:13" x14ac:dyDescent="0.25">
      <c r="A2144" t="s">
        <v>348</v>
      </c>
      <c r="B2144" t="s">
        <v>116</v>
      </c>
      <c r="C2144">
        <v>8.9999999999999993E-3</v>
      </c>
      <c r="D2144">
        <v>0</v>
      </c>
      <c r="E2144">
        <v>0</v>
      </c>
      <c r="F2144">
        <v>0</v>
      </c>
      <c r="G2144">
        <v>0</v>
      </c>
      <c r="H2144">
        <v>8.9999999999999993E-3</v>
      </c>
      <c r="I2144">
        <v>9.8000000000000004E-2</v>
      </c>
      <c r="J2144">
        <v>0</v>
      </c>
      <c r="K2144">
        <v>0</v>
      </c>
      <c r="L2144">
        <v>0.107</v>
      </c>
      <c r="M2144">
        <v>9.8000000000000004E-2</v>
      </c>
    </row>
    <row r="2145" spans="1:13" x14ac:dyDescent="0.25">
      <c r="A2145" t="s">
        <v>348</v>
      </c>
      <c r="B2145" t="s">
        <v>113</v>
      </c>
      <c r="C2145">
        <v>0.71499999999999997</v>
      </c>
      <c r="D2145">
        <v>0</v>
      </c>
      <c r="E2145">
        <v>0</v>
      </c>
      <c r="F2145">
        <v>0</v>
      </c>
      <c r="G2145">
        <v>0</v>
      </c>
      <c r="H2145">
        <v>0.71499999999999997</v>
      </c>
      <c r="I2145">
        <v>0</v>
      </c>
      <c r="J2145">
        <v>0</v>
      </c>
      <c r="K2145">
        <v>0</v>
      </c>
      <c r="L2145">
        <v>0.71499999999999997</v>
      </c>
      <c r="M2145">
        <v>0</v>
      </c>
    </row>
    <row r="2146" spans="1:13" x14ac:dyDescent="0.25">
      <c r="A2146" t="s">
        <v>348</v>
      </c>
      <c r="B2146" t="s">
        <v>102</v>
      </c>
      <c r="C2146">
        <v>0</v>
      </c>
      <c r="D2146">
        <v>0</v>
      </c>
      <c r="E2146">
        <v>0</v>
      </c>
      <c r="F2146">
        <v>0</v>
      </c>
      <c r="G2146">
        <v>0</v>
      </c>
      <c r="H2146">
        <v>0</v>
      </c>
      <c r="I2146">
        <v>0</v>
      </c>
      <c r="J2146">
        <v>0</v>
      </c>
      <c r="K2146">
        <v>0</v>
      </c>
      <c r="L2146">
        <v>0</v>
      </c>
      <c r="M2146">
        <v>0</v>
      </c>
    </row>
    <row r="2147" spans="1:13" x14ac:dyDescent="0.25">
      <c r="A2147" t="s">
        <v>348</v>
      </c>
      <c r="B2147" t="s">
        <v>101</v>
      </c>
      <c r="C2147">
        <v>0</v>
      </c>
      <c r="D2147">
        <v>0</v>
      </c>
      <c r="E2147">
        <v>0</v>
      </c>
      <c r="F2147">
        <v>0</v>
      </c>
      <c r="G2147">
        <v>0</v>
      </c>
      <c r="H2147">
        <v>0</v>
      </c>
      <c r="I2147">
        <v>0</v>
      </c>
      <c r="J2147">
        <v>0</v>
      </c>
      <c r="K2147">
        <v>0</v>
      </c>
      <c r="L2147">
        <v>0</v>
      </c>
      <c r="M2147">
        <v>0</v>
      </c>
    </row>
    <row r="2148" spans="1:13" x14ac:dyDescent="0.25">
      <c r="A2148" t="s">
        <v>348</v>
      </c>
      <c r="B2148" t="s">
        <v>95</v>
      </c>
      <c r="C2148">
        <v>9.7000000000000003E-2</v>
      </c>
      <c r="D2148">
        <v>0</v>
      </c>
      <c r="E2148">
        <v>19.5</v>
      </c>
      <c r="F2148">
        <v>0</v>
      </c>
      <c r="G2148">
        <v>0</v>
      </c>
      <c r="H2148">
        <v>19.597000000000001</v>
      </c>
      <c r="I2148">
        <v>4.0000000000000001E-3</v>
      </c>
      <c r="J2148">
        <v>0</v>
      </c>
      <c r="K2148">
        <v>0</v>
      </c>
      <c r="L2148">
        <v>19.600999999999999</v>
      </c>
      <c r="M2148">
        <v>4.0000000000000001E-3</v>
      </c>
    </row>
    <row r="2149" spans="1:13" x14ac:dyDescent="0.25">
      <c r="A2149" t="s">
        <v>348</v>
      </c>
      <c r="B2149" t="s">
        <v>98</v>
      </c>
      <c r="C2149">
        <v>0</v>
      </c>
      <c r="D2149">
        <v>0</v>
      </c>
      <c r="E2149">
        <v>8.6</v>
      </c>
      <c r="F2149">
        <v>0</v>
      </c>
      <c r="G2149">
        <v>0</v>
      </c>
      <c r="H2149">
        <v>8.6</v>
      </c>
      <c r="I2149">
        <v>0</v>
      </c>
      <c r="J2149">
        <v>0</v>
      </c>
      <c r="K2149">
        <v>0</v>
      </c>
      <c r="L2149">
        <v>8.6</v>
      </c>
      <c r="M2149">
        <v>0</v>
      </c>
    </row>
    <row r="2150" spans="1:13" x14ac:dyDescent="0.25">
      <c r="A2150" t="s">
        <v>348</v>
      </c>
      <c r="B2150" t="s">
        <v>112</v>
      </c>
      <c r="C2150">
        <v>0.54700000000000004</v>
      </c>
      <c r="D2150">
        <v>0</v>
      </c>
      <c r="E2150">
        <v>0</v>
      </c>
      <c r="F2150">
        <v>0</v>
      </c>
      <c r="G2150">
        <v>0</v>
      </c>
      <c r="H2150">
        <v>0.54700000000000004</v>
      </c>
      <c r="I2150">
        <v>0</v>
      </c>
      <c r="J2150">
        <v>0</v>
      </c>
      <c r="K2150">
        <v>0</v>
      </c>
      <c r="L2150">
        <v>0.54700000000000004</v>
      </c>
      <c r="M2150">
        <v>0</v>
      </c>
    </row>
    <row r="2151" spans="1:13" x14ac:dyDescent="0.25">
      <c r="A2151" t="s">
        <v>348</v>
      </c>
      <c r="B2151" t="s">
        <v>807</v>
      </c>
      <c r="C2151">
        <v>0</v>
      </c>
      <c r="D2151">
        <v>0</v>
      </c>
      <c r="E2151">
        <v>0</v>
      </c>
      <c r="F2151">
        <v>0</v>
      </c>
      <c r="G2151">
        <v>0</v>
      </c>
      <c r="H2151">
        <v>0</v>
      </c>
      <c r="I2151">
        <v>0</v>
      </c>
      <c r="J2151">
        <v>0</v>
      </c>
      <c r="K2151">
        <v>0</v>
      </c>
      <c r="L2151">
        <v>0</v>
      </c>
      <c r="M2151">
        <v>0</v>
      </c>
    </row>
    <row r="2152" spans="1:13" x14ac:dyDescent="0.25">
      <c r="A2152" t="s">
        <v>348</v>
      </c>
      <c r="B2152" t="s">
        <v>100</v>
      </c>
      <c r="C2152">
        <v>0</v>
      </c>
      <c r="D2152">
        <v>0</v>
      </c>
      <c r="E2152">
        <v>0.3</v>
      </c>
      <c r="F2152">
        <v>0</v>
      </c>
      <c r="G2152">
        <v>0</v>
      </c>
      <c r="H2152">
        <v>0.3</v>
      </c>
      <c r="I2152">
        <v>0</v>
      </c>
      <c r="J2152">
        <v>0</v>
      </c>
      <c r="K2152">
        <v>0</v>
      </c>
      <c r="L2152">
        <v>0.3</v>
      </c>
      <c r="M2152">
        <v>0</v>
      </c>
    </row>
    <row r="2153" spans="1:13" x14ac:dyDescent="0.25">
      <c r="A2153" t="s">
        <v>348</v>
      </c>
      <c r="B2153" t="s">
        <v>114</v>
      </c>
      <c r="C2153">
        <v>7.78</v>
      </c>
      <c r="D2153">
        <v>0</v>
      </c>
      <c r="E2153">
        <v>3.6</v>
      </c>
      <c r="F2153">
        <v>3.044</v>
      </c>
      <c r="G2153">
        <v>0</v>
      </c>
      <c r="H2153">
        <v>14.424000000000001</v>
      </c>
      <c r="I2153">
        <v>0</v>
      </c>
      <c r="J2153">
        <v>0</v>
      </c>
      <c r="K2153">
        <v>0</v>
      </c>
      <c r="L2153">
        <v>14.423999999999999</v>
      </c>
      <c r="M2153">
        <v>0</v>
      </c>
    </row>
    <row r="2154" spans="1:13" x14ac:dyDescent="0.25">
      <c r="A2154" t="s">
        <v>348</v>
      </c>
      <c r="B2154" t="s">
        <v>107</v>
      </c>
      <c r="C2154">
        <v>22.556000000000001</v>
      </c>
      <c r="D2154">
        <v>0</v>
      </c>
      <c r="E2154">
        <v>0</v>
      </c>
      <c r="F2154">
        <v>0</v>
      </c>
      <c r="G2154">
        <v>0</v>
      </c>
      <c r="H2154">
        <v>22.556000000000001</v>
      </c>
      <c r="I2154">
        <v>1.1060000000000001</v>
      </c>
      <c r="J2154">
        <v>0</v>
      </c>
      <c r="K2154">
        <v>0</v>
      </c>
      <c r="L2154">
        <v>23.661999999999999</v>
      </c>
      <c r="M2154">
        <v>1.1060000000000001</v>
      </c>
    </row>
    <row r="2155" spans="1:13" x14ac:dyDescent="0.25">
      <c r="A2155" t="s">
        <v>349</v>
      </c>
      <c r="B2155" t="s">
        <v>123</v>
      </c>
      <c r="C2155">
        <v>37.889000000000003</v>
      </c>
      <c r="D2155">
        <v>0</v>
      </c>
      <c r="E2155">
        <v>0</v>
      </c>
      <c r="F2155">
        <v>0</v>
      </c>
      <c r="G2155">
        <v>0</v>
      </c>
      <c r="H2155">
        <v>37.889000000000003</v>
      </c>
      <c r="I2155">
        <v>0</v>
      </c>
      <c r="J2155">
        <v>0</v>
      </c>
      <c r="K2155">
        <v>0</v>
      </c>
      <c r="L2155">
        <v>37.889000000000003</v>
      </c>
      <c r="M2155">
        <v>0</v>
      </c>
    </row>
    <row r="2156" spans="1:13" x14ac:dyDescent="0.25">
      <c r="A2156" t="s">
        <v>349</v>
      </c>
      <c r="B2156" t="s">
        <v>126</v>
      </c>
      <c r="C2156">
        <v>0</v>
      </c>
      <c r="D2156">
        <v>0</v>
      </c>
      <c r="E2156">
        <v>0</v>
      </c>
      <c r="F2156">
        <v>0</v>
      </c>
      <c r="G2156">
        <v>0</v>
      </c>
      <c r="H2156">
        <v>0</v>
      </c>
      <c r="I2156">
        <v>0</v>
      </c>
      <c r="J2156">
        <v>-0.1</v>
      </c>
      <c r="K2156">
        <v>0</v>
      </c>
      <c r="L2156">
        <v>-0.1</v>
      </c>
      <c r="M2156">
        <v>-0.1</v>
      </c>
    </row>
    <row r="2157" spans="1:13" x14ac:dyDescent="0.25">
      <c r="A2157" t="s">
        <v>349</v>
      </c>
      <c r="B2157" t="s">
        <v>125</v>
      </c>
      <c r="C2157">
        <v>0</v>
      </c>
      <c r="D2157">
        <v>0</v>
      </c>
      <c r="E2157">
        <v>0.1</v>
      </c>
      <c r="F2157">
        <v>0</v>
      </c>
      <c r="G2157">
        <v>0</v>
      </c>
      <c r="H2157">
        <v>0.1</v>
      </c>
      <c r="I2157">
        <v>0</v>
      </c>
      <c r="J2157">
        <v>0</v>
      </c>
      <c r="K2157">
        <v>0</v>
      </c>
      <c r="L2157">
        <v>0.1</v>
      </c>
      <c r="M2157">
        <v>0</v>
      </c>
    </row>
    <row r="2158" spans="1:13" x14ac:dyDescent="0.25">
      <c r="A2158" t="s">
        <v>349</v>
      </c>
      <c r="B2158" t="s">
        <v>124</v>
      </c>
      <c r="C2158">
        <v>0</v>
      </c>
      <c r="D2158">
        <v>0</v>
      </c>
      <c r="E2158">
        <v>0</v>
      </c>
      <c r="F2158">
        <v>2.1999999999999999E-2</v>
      </c>
      <c r="G2158">
        <v>0</v>
      </c>
      <c r="H2158">
        <v>2.1999999999999999E-2</v>
      </c>
      <c r="I2158">
        <v>0</v>
      </c>
      <c r="J2158">
        <v>0</v>
      </c>
      <c r="K2158">
        <v>0</v>
      </c>
      <c r="L2158">
        <v>2.1999999999999999E-2</v>
      </c>
      <c r="M2158">
        <v>0</v>
      </c>
    </row>
    <row r="2159" spans="1:13" x14ac:dyDescent="0.25">
      <c r="A2159" t="s">
        <v>349</v>
      </c>
      <c r="B2159" t="s">
        <v>96</v>
      </c>
      <c r="C2159">
        <v>1.282</v>
      </c>
      <c r="D2159">
        <v>0</v>
      </c>
      <c r="E2159">
        <v>0.9</v>
      </c>
      <c r="F2159">
        <v>0</v>
      </c>
      <c r="G2159">
        <v>0</v>
      </c>
      <c r="H2159">
        <v>2.1819999999999999</v>
      </c>
      <c r="I2159">
        <v>0</v>
      </c>
      <c r="J2159">
        <v>0</v>
      </c>
      <c r="K2159">
        <v>0</v>
      </c>
      <c r="L2159">
        <v>2.1819999999999999</v>
      </c>
      <c r="M2159">
        <v>0</v>
      </c>
    </row>
    <row r="2160" spans="1:13" x14ac:dyDescent="0.25">
      <c r="A2160" t="s">
        <v>349</v>
      </c>
      <c r="B2160" t="s">
        <v>105</v>
      </c>
      <c r="C2160">
        <v>0.29599999999999999</v>
      </c>
      <c r="D2160">
        <v>0</v>
      </c>
      <c r="E2160">
        <v>0</v>
      </c>
      <c r="F2160">
        <v>0</v>
      </c>
      <c r="G2160">
        <v>0</v>
      </c>
      <c r="H2160">
        <v>0.29599999999999999</v>
      </c>
      <c r="I2160">
        <v>0</v>
      </c>
      <c r="J2160">
        <v>0</v>
      </c>
      <c r="K2160">
        <v>0</v>
      </c>
      <c r="L2160">
        <v>0.29599999999999999</v>
      </c>
      <c r="M2160">
        <v>0</v>
      </c>
    </row>
    <row r="2161" spans="1:13" x14ac:dyDescent="0.25">
      <c r="A2161" t="s">
        <v>349</v>
      </c>
      <c r="B2161" t="s">
        <v>110</v>
      </c>
      <c r="C2161">
        <v>4.2999999999999997E-2</v>
      </c>
      <c r="D2161">
        <v>2.6139999999999999</v>
      </c>
      <c r="E2161">
        <v>0</v>
      </c>
      <c r="F2161">
        <v>0</v>
      </c>
      <c r="G2161">
        <v>0</v>
      </c>
      <c r="H2161">
        <v>2.657</v>
      </c>
      <c r="I2161">
        <v>0</v>
      </c>
      <c r="J2161">
        <v>0</v>
      </c>
      <c r="K2161">
        <v>0</v>
      </c>
      <c r="L2161">
        <v>2.657</v>
      </c>
      <c r="M2161">
        <v>0</v>
      </c>
    </row>
    <row r="2162" spans="1:13" x14ac:dyDescent="0.25">
      <c r="A2162" t="s">
        <v>349</v>
      </c>
      <c r="B2162" t="s">
        <v>111</v>
      </c>
      <c r="C2162">
        <v>39.356000000000002</v>
      </c>
      <c r="D2162">
        <v>0</v>
      </c>
      <c r="E2162">
        <v>0</v>
      </c>
      <c r="F2162">
        <v>0</v>
      </c>
      <c r="G2162">
        <v>0</v>
      </c>
      <c r="H2162">
        <v>39.356000000000002</v>
      </c>
      <c r="I2162">
        <v>0</v>
      </c>
      <c r="J2162">
        <v>0</v>
      </c>
      <c r="K2162">
        <v>0</v>
      </c>
      <c r="L2162">
        <v>39.356000000000002</v>
      </c>
      <c r="M2162">
        <v>0</v>
      </c>
    </row>
    <row r="2163" spans="1:13" x14ac:dyDescent="0.25">
      <c r="A2163" t="s">
        <v>349</v>
      </c>
      <c r="B2163" t="s">
        <v>106</v>
      </c>
      <c r="C2163">
        <v>8.3010000000000002</v>
      </c>
      <c r="D2163">
        <v>0</v>
      </c>
      <c r="E2163">
        <v>0.4</v>
      </c>
      <c r="F2163">
        <v>0</v>
      </c>
      <c r="G2163">
        <v>0</v>
      </c>
      <c r="H2163">
        <v>8.7010000000000005</v>
      </c>
      <c r="I2163">
        <v>0</v>
      </c>
      <c r="J2163">
        <v>0</v>
      </c>
      <c r="K2163">
        <v>0</v>
      </c>
      <c r="L2163">
        <v>8.7010000000000005</v>
      </c>
      <c r="M2163">
        <v>0</v>
      </c>
    </row>
    <row r="2164" spans="1:13" x14ac:dyDescent="0.25">
      <c r="A2164" t="s">
        <v>349</v>
      </c>
      <c r="B2164" t="s">
        <v>99</v>
      </c>
      <c r="C2164">
        <v>0</v>
      </c>
      <c r="D2164">
        <v>0</v>
      </c>
      <c r="E2164">
        <v>0</v>
      </c>
      <c r="F2164">
        <v>0</v>
      </c>
      <c r="G2164">
        <v>0</v>
      </c>
      <c r="H2164">
        <v>0</v>
      </c>
      <c r="I2164">
        <v>0</v>
      </c>
      <c r="J2164">
        <v>0</v>
      </c>
      <c r="K2164">
        <v>0</v>
      </c>
      <c r="L2164">
        <v>0</v>
      </c>
      <c r="M2164">
        <v>0</v>
      </c>
    </row>
    <row r="2165" spans="1:13" x14ac:dyDescent="0.25">
      <c r="A2165" t="s">
        <v>349</v>
      </c>
      <c r="B2165" t="s">
        <v>108</v>
      </c>
      <c r="C2165">
        <v>0.123</v>
      </c>
      <c r="D2165">
        <v>2.1999999999999999E-2</v>
      </c>
      <c r="E2165">
        <v>0</v>
      </c>
      <c r="F2165">
        <v>0</v>
      </c>
      <c r="G2165">
        <v>0</v>
      </c>
      <c r="H2165">
        <v>0.14499999999999999</v>
      </c>
      <c r="I2165">
        <v>0</v>
      </c>
      <c r="J2165">
        <v>0</v>
      </c>
      <c r="K2165">
        <v>0</v>
      </c>
      <c r="L2165">
        <v>0.14499999999999999</v>
      </c>
      <c r="M2165">
        <v>0</v>
      </c>
    </row>
    <row r="2166" spans="1:13" x14ac:dyDescent="0.25">
      <c r="A2166" t="s">
        <v>349</v>
      </c>
      <c r="B2166" t="s">
        <v>234</v>
      </c>
      <c r="C2166">
        <v>0</v>
      </c>
      <c r="D2166">
        <v>0</v>
      </c>
      <c r="E2166">
        <v>0</v>
      </c>
      <c r="F2166">
        <v>0</v>
      </c>
      <c r="G2166">
        <v>0</v>
      </c>
      <c r="H2166">
        <v>0</v>
      </c>
      <c r="I2166">
        <v>0</v>
      </c>
      <c r="J2166">
        <v>0</v>
      </c>
      <c r="K2166">
        <v>0</v>
      </c>
      <c r="L2166">
        <v>0</v>
      </c>
      <c r="M2166">
        <v>0</v>
      </c>
    </row>
    <row r="2167" spans="1:13" x14ac:dyDescent="0.25">
      <c r="A2167" t="s">
        <v>349</v>
      </c>
      <c r="B2167" t="s">
        <v>115</v>
      </c>
      <c r="C2167">
        <v>1.522</v>
      </c>
      <c r="D2167">
        <v>0</v>
      </c>
      <c r="E2167">
        <v>0</v>
      </c>
      <c r="F2167">
        <v>0</v>
      </c>
      <c r="G2167">
        <v>0</v>
      </c>
      <c r="H2167">
        <v>1.522</v>
      </c>
      <c r="I2167">
        <v>0</v>
      </c>
      <c r="J2167">
        <v>0</v>
      </c>
      <c r="K2167">
        <v>0</v>
      </c>
      <c r="L2167">
        <v>1.522</v>
      </c>
      <c r="M2167">
        <v>0</v>
      </c>
    </row>
    <row r="2168" spans="1:13" x14ac:dyDescent="0.25">
      <c r="A2168" t="s">
        <v>349</v>
      </c>
      <c r="B2168" t="s">
        <v>117</v>
      </c>
      <c r="C2168">
        <v>0.54800000000000004</v>
      </c>
      <c r="D2168">
        <v>0</v>
      </c>
      <c r="E2168">
        <v>0</v>
      </c>
      <c r="F2168">
        <v>0</v>
      </c>
      <c r="G2168">
        <v>0</v>
      </c>
      <c r="H2168">
        <v>0.54800000000000004</v>
      </c>
      <c r="I2168">
        <v>0</v>
      </c>
      <c r="J2168">
        <v>0</v>
      </c>
      <c r="K2168">
        <v>0</v>
      </c>
      <c r="L2168">
        <v>0.54800000000000004</v>
      </c>
      <c r="M2168">
        <v>0</v>
      </c>
    </row>
    <row r="2169" spans="1:13" x14ac:dyDescent="0.25">
      <c r="A2169" t="s">
        <v>349</v>
      </c>
      <c r="B2169" t="s">
        <v>103</v>
      </c>
      <c r="C2169">
        <v>0</v>
      </c>
      <c r="D2169">
        <v>0</v>
      </c>
      <c r="E2169">
        <v>0</v>
      </c>
      <c r="F2169">
        <v>0</v>
      </c>
      <c r="G2169">
        <v>0</v>
      </c>
      <c r="H2169">
        <v>0</v>
      </c>
      <c r="I2169">
        <v>0</v>
      </c>
      <c r="J2169">
        <v>0</v>
      </c>
      <c r="K2169">
        <v>0</v>
      </c>
      <c r="L2169">
        <v>0</v>
      </c>
      <c r="M2169">
        <v>0</v>
      </c>
    </row>
    <row r="2170" spans="1:13" x14ac:dyDescent="0.25">
      <c r="A2170" t="s">
        <v>349</v>
      </c>
      <c r="B2170" t="s">
        <v>328</v>
      </c>
      <c r="C2170">
        <v>0</v>
      </c>
      <c r="D2170">
        <v>0</v>
      </c>
      <c r="E2170">
        <v>0</v>
      </c>
      <c r="F2170">
        <v>0</v>
      </c>
      <c r="G2170">
        <v>0</v>
      </c>
      <c r="H2170">
        <v>0</v>
      </c>
      <c r="I2170">
        <v>0</v>
      </c>
      <c r="J2170">
        <v>0</v>
      </c>
      <c r="K2170">
        <v>0</v>
      </c>
      <c r="L2170">
        <v>0</v>
      </c>
      <c r="M2170">
        <v>0</v>
      </c>
    </row>
    <row r="2171" spans="1:13" x14ac:dyDescent="0.25">
      <c r="A2171" t="s">
        <v>349</v>
      </c>
      <c r="B2171" t="s">
        <v>104</v>
      </c>
      <c r="C2171">
        <v>0</v>
      </c>
      <c r="D2171">
        <v>0</v>
      </c>
      <c r="E2171">
        <v>0</v>
      </c>
      <c r="F2171">
        <v>0</v>
      </c>
      <c r="G2171">
        <v>0</v>
      </c>
      <c r="H2171">
        <v>0</v>
      </c>
      <c r="I2171">
        <v>0</v>
      </c>
      <c r="J2171">
        <v>0</v>
      </c>
      <c r="K2171">
        <v>0</v>
      </c>
      <c r="L2171">
        <v>0</v>
      </c>
      <c r="M2171">
        <v>0</v>
      </c>
    </row>
    <row r="2172" spans="1:13" x14ac:dyDescent="0.25">
      <c r="A2172" t="s">
        <v>349</v>
      </c>
      <c r="B2172" s="17" t="s">
        <v>558</v>
      </c>
      <c r="C2172">
        <v>0</v>
      </c>
      <c r="D2172">
        <v>0</v>
      </c>
      <c r="E2172">
        <v>0</v>
      </c>
      <c r="F2172">
        <v>0</v>
      </c>
      <c r="G2172">
        <v>0</v>
      </c>
      <c r="H2172">
        <v>0</v>
      </c>
      <c r="I2172">
        <v>0</v>
      </c>
      <c r="J2172">
        <v>0</v>
      </c>
      <c r="K2172">
        <v>0</v>
      </c>
      <c r="L2172">
        <v>0</v>
      </c>
      <c r="M2172">
        <v>0</v>
      </c>
    </row>
    <row r="2173" spans="1:13" x14ac:dyDescent="0.25">
      <c r="A2173" t="s">
        <v>349</v>
      </c>
      <c r="B2173" s="17" t="s">
        <v>97</v>
      </c>
      <c r="C2173">
        <v>0</v>
      </c>
      <c r="D2173">
        <v>0</v>
      </c>
      <c r="E2173">
        <v>0.1</v>
      </c>
      <c r="F2173">
        <v>0</v>
      </c>
      <c r="G2173">
        <v>0</v>
      </c>
      <c r="H2173">
        <v>0.1</v>
      </c>
      <c r="I2173">
        <v>0</v>
      </c>
      <c r="J2173">
        <v>0</v>
      </c>
      <c r="K2173">
        <v>0</v>
      </c>
      <c r="L2173">
        <v>0.1</v>
      </c>
      <c r="M2173">
        <v>0</v>
      </c>
    </row>
    <row r="2174" spans="1:13" x14ac:dyDescent="0.25">
      <c r="A2174" t="s">
        <v>349</v>
      </c>
      <c r="B2174" s="17" t="s">
        <v>109</v>
      </c>
      <c r="C2174">
        <v>6.8000000000000005E-2</v>
      </c>
      <c r="D2174">
        <v>9.2639999999999993</v>
      </c>
      <c r="E2174">
        <v>2.2999999999999998</v>
      </c>
      <c r="F2174">
        <v>0</v>
      </c>
      <c r="G2174">
        <v>0</v>
      </c>
      <c r="H2174">
        <v>11.631999999999998</v>
      </c>
      <c r="I2174">
        <v>0</v>
      </c>
      <c r="J2174">
        <v>0</v>
      </c>
      <c r="K2174">
        <v>0</v>
      </c>
      <c r="L2174">
        <v>11.632</v>
      </c>
      <c r="M2174">
        <v>0</v>
      </c>
    </row>
    <row r="2175" spans="1:13" x14ac:dyDescent="0.25">
      <c r="A2175" t="s">
        <v>349</v>
      </c>
      <c r="B2175" s="17" t="s">
        <v>118</v>
      </c>
      <c r="C2175">
        <v>6.9720000000000004</v>
      </c>
      <c r="D2175">
        <v>0</v>
      </c>
      <c r="E2175">
        <v>0</v>
      </c>
      <c r="F2175">
        <v>0</v>
      </c>
      <c r="G2175">
        <v>0</v>
      </c>
      <c r="H2175">
        <v>6.9720000000000004</v>
      </c>
      <c r="I2175">
        <v>0</v>
      </c>
      <c r="J2175">
        <v>0</v>
      </c>
      <c r="K2175">
        <v>0</v>
      </c>
      <c r="L2175">
        <v>6.9720000000000004</v>
      </c>
      <c r="M2175">
        <v>0</v>
      </c>
    </row>
    <row r="2176" spans="1:13" x14ac:dyDescent="0.25">
      <c r="A2176" t="s">
        <v>349</v>
      </c>
      <c r="B2176" t="s">
        <v>121</v>
      </c>
      <c r="C2176">
        <v>0</v>
      </c>
      <c r="D2176">
        <v>0</v>
      </c>
      <c r="E2176">
        <v>0</v>
      </c>
      <c r="F2176">
        <v>0</v>
      </c>
      <c r="G2176">
        <v>0</v>
      </c>
      <c r="H2176">
        <v>0</v>
      </c>
      <c r="I2176">
        <v>0</v>
      </c>
      <c r="J2176">
        <v>0</v>
      </c>
      <c r="K2176">
        <v>0</v>
      </c>
      <c r="L2176">
        <v>0</v>
      </c>
      <c r="M2176">
        <v>0</v>
      </c>
    </row>
    <row r="2177" spans="1:13" x14ac:dyDescent="0.25">
      <c r="A2177" t="s">
        <v>349</v>
      </c>
      <c r="B2177" t="s">
        <v>120</v>
      </c>
      <c r="C2177">
        <v>0</v>
      </c>
      <c r="D2177">
        <v>0</v>
      </c>
      <c r="E2177">
        <v>0.1</v>
      </c>
      <c r="F2177">
        <v>0</v>
      </c>
      <c r="G2177">
        <v>0</v>
      </c>
      <c r="H2177">
        <v>0.1</v>
      </c>
      <c r="I2177">
        <v>0</v>
      </c>
      <c r="J2177">
        <v>0</v>
      </c>
      <c r="K2177">
        <v>0</v>
      </c>
      <c r="L2177">
        <v>0.1</v>
      </c>
      <c r="M2177">
        <v>0</v>
      </c>
    </row>
    <row r="2178" spans="1:13" x14ac:dyDescent="0.25">
      <c r="A2178" t="s">
        <v>349</v>
      </c>
      <c r="B2178" t="s">
        <v>119</v>
      </c>
      <c r="C2178">
        <v>0</v>
      </c>
      <c r="D2178">
        <v>0</v>
      </c>
      <c r="E2178">
        <v>0</v>
      </c>
      <c r="F2178">
        <v>0.496</v>
      </c>
      <c r="G2178">
        <v>0</v>
      </c>
      <c r="H2178">
        <v>0.496</v>
      </c>
      <c r="I2178">
        <v>0</v>
      </c>
      <c r="J2178">
        <v>0</v>
      </c>
      <c r="K2178">
        <v>0</v>
      </c>
      <c r="L2178">
        <v>0.496</v>
      </c>
      <c r="M2178">
        <v>0</v>
      </c>
    </row>
    <row r="2179" spans="1:13" x14ac:dyDescent="0.25">
      <c r="A2179" t="s">
        <v>349</v>
      </c>
      <c r="B2179" t="s">
        <v>116</v>
      </c>
      <c r="C2179">
        <v>0</v>
      </c>
      <c r="D2179">
        <v>0</v>
      </c>
      <c r="E2179">
        <v>0</v>
      </c>
      <c r="F2179">
        <v>0</v>
      </c>
      <c r="G2179">
        <v>0</v>
      </c>
      <c r="H2179">
        <v>0</v>
      </c>
      <c r="I2179">
        <v>0</v>
      </c>
      <c r="J2179">
        <v>0</v>
      </c>
      <c r="K2179">
        <v>0</v>
      </c>
      <c r="L2179">
        <v>0</v>
      </c>
      <c r="M2179">
        <v>0</v>
      </c>
    </row>
    <row r="2180" spans="1:13" x14ac:dyDescent="0.25">
      <c r="A2180" t="s">
        <v>349</v>
      </c>
      <c r="B2180" t="s">
        <v>113</v>
      </c>
      <c r="C2180">
        <v>0.129</v>
      </c>
      <c r="D2180">
        <v>0</v>
      </c>
      <c r="E2180">
        <v>0</v>
      </c>
      <c r="F2180">
        <v>0</v>
      </c>
      <c r="G2180">
        <v>0</v>
      </c>
      <c r="H2180">
        <v>0.129</v>
      </c>
      <c r="I2180">
        <v>0</v>
      </c>
      <c r="J2180">
        <v>0</v>
      </c>
      <c r="K2180">
        <v>0</v>
      </c>
      <c r="L2180">
        <v>0.129</v>
      </c>
      <c r="M2180">
        <v>0</v>
      </c>
    </row>
    <row r="2181" spans="1:13" x14ac:dyDescent="0.25">
      <c r="A2181" t="s">
        <v>349</v>
      </c>
      <c r="B2181" t="s">
        <v>102</v>
      </c>
      <c r="C2181">
        <v>0</v>
      </c>
      <c r="D2181">
        <v>0</v>
      </c>
      <c r="E2181">
        <v>0</v>
      </c>
      <c r="F2181">
        <v>0</v>
      </c>
      <c r="G2181">
        <v>0</v>
      </c>
      <c r="H2181">
        <v>0</v>
      </c>
      <c r="I2181">
        <v>0</v>
      </c>
      <c r="J2181">
        <v>0</v>
      </c>
      <c r="K2181">
        <v>0</v>
      </c>
      <c r="L2181">
        <v>0</v>
      </c>
      <c r="M2181">
        <v>0</v>
      </c>
    </row>
    <row r="2182" spans="1:13" x14ac:dyDescent="0.25">
      <c r="A2182" t="s">
        <v>349</v>
      </c>
      <c r="B2182" t="s">
        <v>101</v>
      </c>
      <c r="C2182">
        <v>0</v>
      </c>
      <c r="D2182">
        <v>0</v>
      </c>
      <c r="E2182">
        <v>0</v>
      </c>
      <c r="F2182">
        <v>0</v>
      </c>
      <c r="G2182">
        <v>0</v>
      </c>
      <c r="H2182">
        <v>0</v>
      </c>
      <c r="I2182">
        <v>0</v>
      </c>
      <c r="J2182">
        <v>0</v>
      </c>
      <c r="K2182">
        <v>0</v>
      </c>
      <c r="L2182">
        <v>0</v>
      </c>
      <c r="M2182">
        <v>0</v>
      </c>
    </row>
    <row r="2183" spans="1:13" x14ac:dyDescent="0.25">
      <c r="A2183" t="s">
        <v>349</v>
      </c>
      <c r="B2183" t="s">
        <v>95</v>
      </c>
      <c r="C2183">
        <v>1.2E-2</v>
      </c>
      <c r="D2183">
        <v>0</v>
      </c>
      <c r="E2183">
        <v>1.7</v>
      </c>
      <c r="F2183">
        <v>0</v>
      </c>
      <c r="G2183">
        <v>0</v>
      </c>
      <c r="H2183">
        <v>1.712</v>
      </c>
      <c r="I2183">
        <v>0</v>
      </c>
      <c r="J2183">
        <v>0</v>
      </c>
      <c r="K2183">
        <v>0</v>
      </c>
      <c r="L2183">
        <v>1.712</v>
      </c>
      <c r="M2183">
        <v>0</v>
      </c>
    </row>
    <row r="2184" spans="1:13" x14ac:dyDescent="0.25">
      <c r="A2184" t="s">
        <v>349</v>
      </c>
      <c r="B2184" t="s">
        <v>98</v>
      </c>
      <c r="C2184">
        <v>0</v>
      </c>
      <c r="D2184">
        <v>0</v>
      </c>
      <c r="E2184">
        <v>0.9</v>
      </c>
      <c r="F2184">
        <v>0</v>
      </c>
      <c r="G2184">
        <v>0</v>
      </c>
      <c r="H2184">
        <v>0.9</v>
      </c>
      <c r="I2184">
        <v>0</v>
      </c>
      <c r="J2184">
        <v>0</v>
      </c>
      <c r="K2184">
        <v>0</v>
      </c>
      <c r="L2184">
        <v>0.9</v>
      </c>
      <c r="M2184">
        <v>0</v>
      </c>
    </row>
    <row r="2185" spans="1:13" x14ac:dyDescent="0.25">
      <c r="A2185" t="s">
        <v>349</v>
      </c>
      <c r="B2185" t="s">
        <v>112</v>
      </c>
      <c r="C2185">
        <v>1.861</v>
      </c>
      <c r="D2185">
        <v>0</v>
      </c>
      <c r="E2185">
        <v>0</v>
      </c>
      <c r="F2185">
        <v>0.02</v>
      </c>
      <c r="G2185">
        <v>0</v>
      </c>
      <c r="H2185">
        <v>1.881</v>
      </c>
      <c r="I2185">
        <v>0</v>
      </c>
      <c r="J2185">
        <v>0</v>
      </c>
      <c r="K2185">
        <v>0</v>
      </c>
      <c r="L2185">
        <v>1.881</v>
      </c>
      <c r="M2185">
        <v>0</v>
      </c>
    </row>
    <row r="2186" spans="1:13" x14ac:dyDescent="0.25">
      <c r="A2186" t="s">
        <v>349</v>
      </c>
      <c r="B2186" t="s">
        <v>155</v>
      </c>
      <c r="C2186">
        <v>0</v>
      </c>
      <c r="D2186">
        <v>0</v>
      </c>
      <c r="E2186">
        <v>0</v>
      </c>
      <c r="F2186">
        <v>10</v>
      </c>
      <c r="G2186">
        <v>0</v>
      </c>
      <c r="H2186">
        <v>10</v>
      </c>
      <c r="I2186">
        <v>0</v>
      </c>
      <c r="J2186">
        <v>0</v>
      </c>
      <c r="K2186">
        <v>0</v>
      </c>
      <c r="L2186">
        <v>10</v>
      </c>
      <c r="M2186">
        <v>0</v>
      </c>
    </row>
    <row r="2187" spans="1:13" x14ac:dyDescent="0.25">
      <c r="A2187" t="s">
        <v>349</v>
      </c>
      <c r="B2187" t="s">
        <v>100</v>
      </c>
      <c r="C2187">
        <v>0</v>
      </c>
      <c r="D2187">
        <v>0</v>
      </c>
      <c r="E2187">
        <v>0</v>
      </c>
      <c r="F2187">
        <v>0</v>
      </c>
      <c r="G2187">
        <v>0</v>
      </c>
      <c r="H2187">
        <v>0</v>
      </c>
      <c r="I2187">
        <v>0</v>
      </c>
      <c r="J2187">
        <v>0</v>
      </c>
      <c r="K2187">
        <v>0</v>
      </c>
      <c r="L2187">
        <v>0</v>
      </c>
      <c r="M2187">
        <v>0</v>
      </c>
    </row>
    <row r="2188" spans="1:13" x14ac:dyDescent="0.25">
      <c r="A2188" t="s">
        <v>349</v>
      </c>
      <c r="B2188" t="s">
        <v>114</v>
      </c>
      <c r="C2188">
        <v>4.6470000000000002</v>
      </c>
      <c r="D2188">
        <v>0</v>
      </c>
      <c r="E2188">
        <v>3.1</v>
      </c>
      <c r="F2188">
        <v>2.4279999999999999</v>
      </c>
      <c r="G2188">
        <v>0</v>
      </c>
      <c r="H2188">
        <v>10.175000000000001</v>
      </c>
      <c r="I2188">
        <v>0</v>
      </c>
      <c r="J2188">
        <v>0</v>
      </c>
      <c r="K2188">
        <v>0</v>
      </c>
      <c r="L2188">
        <v>10.175000000000001</v>
      </c>
      <c r="M2188">
        <v>0</v>
      </c>
    </row>
    <row r="2189" spans="1:13" x14ac:dyDescent="0.25">
      <c r="A2189" t="s">
        <v>349</v>
      </c>
      <c r="B2189" t="s">
        <v>107</v>
      </c>
      <c r="C2189">
        <v>34.271999999999998</v>
      </c>
      <c r="D2189">
        <v>0</v>
      </c>
      <c r="E2189">
        <v>0</v>
      </c>
      <c r="F2189">
        <v>0.39700000000000002</v>
      </c>
      <c r="G2189">
        <v>0</v>
      </c>
      <c r="H2189">
        <v>34.668999999999997</v>
      </c>
      <c r="I2189">
        <v>0</v>
      </c>
      <c r="J2189">
        <v>0</v>
      </c>
      <c r="K2189">
        <v>0</v>
      </c>
      <c r="L2189">
        <v>34.668999999999997</v>
      </c>
      <c r="M2189">
        <v>0</v>
      </c>
    </row>
    <row r="2190" spans="1:13" x14ac:dyDescent="0.25">
      <c r="A2190" t="s">
        <v>256</v>
      </c>
      <c r="B2190" t="s">
        <v>123</v>
      </c>
      <c r="C2190">
        <v>2.1999999999999999E-2</v>
      </c>
      <c r="D2190">
        <v>0</v>
      </c>
      <c r="E2190">
        <v>0</v>
      </c>
      <c r="F2190">
        <v>0</v>
      </c>
      <c r="G2190">
        <v>0</v>
      </c>
      <c r="H2190">
        <v>2.1999999999999999E-2</v>
      </c>
      <c r="I2190">
        <v>0</v>
      </c>
      <c r="J2190">
        <v>0</v>
      </c>
      <c r="K2190">
        <v>0</v>
      </c>
      <c r="L2190">
        <v>2.1999999999999999E-2</v>
      </c>
      <c r="M2190">
        <v>0</v>
      </c>
    </row>
    <row r="2191" spans="1:13" x14ac:dyDescent="0.25">
      <c r="A2191" t="s">
        <v>256</v>
      </c>
      <c r="B2191" t="s">
        <v>126</v>
      </c>
      <c r="C2191">
        <v>0</v>
      </c>
      <c r="D2191">
        <v>0.1</v>
      </c>
      <c r="E2191">
        <v>0</v>
      </c>
      <c r="F2191">
        <v>0</v>
      </c>
      <c r="G2191">
        <v>0</v>
      </c>
      <c r="H2191">
        <v>0.1</v>
      </c>
      <c r="I2191">
        <v>0</v>
      </c>
      <c r="J2191">
        <v>0</v>
      </c>
      <c r="K2191">
        <v>0</v>
      </c>
      <c r="L2191">
        <v>0.1</v>
      </c>
      <c r="M2191">
        <v>0</v>
      </c>
    </row>
    <row r="2192" spans="1:13" x14ac:dyDescent="0.25">
      <c r="A2192" t="s">
        <v>256</v>
      </c>
      <c r="B2192" t="s">
        <v>125</v>
      </c>
      <c r="C2192">
        <v>0</v>
      </c>
      <c r="D2192">
        <v>0</v>
      </c>
      <c r="E2192">
        <v>4.9000000000000004</v>
      </c>
      <c r="F2192">
        <v>0</v>
      </c>
      <c r="G2192">
        <v>0</v>
      </c>
      <c r="H2192">
        <v>4.9000000000000004</v>
      </c>
      <c r="I2192">
        <v>0</v>
      </c>
      <c r="J2192">
        <v>0</v>
      </c>
      <c r="K2192">
        <v>0</v>
      </c>
      <c r="L2192">
        <v>4.9000000000000004</v>
      </c>
      <c r="M2192">
        <v>0</v>
      </c>
    </row>
    <row r="2193" spans="1:13" x14ac:dyDescent="0.25">
      <c r="A2193" t="s">
        <v>256</v>
      </c>
      <c r="B2193" t="s">
        <v>124</v>
      </c>
      <c r="C2193">
        <v>0</v>
      </c>
      <c r="D2193">
        <v>0</v>
      </c>
      <c r="E2193">
        <v>0</v>
      </c>
      <c r="F2193">
        <v>0</v>
      </c>
      <c r="G2193">
        <v>0</v>
      </c>
      <c r="H2193">
        <v>0</v>
      </c>
      <c r="I2193">
        <v>0</v>
      </c>
      <c r="J2193">
        <v>0</v>
      </c>
      <c r="K2193">
        <v>0</v>
      </c>
      <c r="L2193">
        <v>0</v>
      </c>
      <c r="M2193">
        <v>0</v>
      </c>
    </row>
    <row r="2194" spans="1:13" x14ac:dyDescent="0.25">
      <c r="A2194" t="s">
        <v>256</v>
      </c>
      <c r="B2194" t="s">
        <v>96</v>
      </c>
      <c r="C2194">
        <v>0.184</v>
      </c>
      <c r="D2194">
        <v>0</v>
      </c>
      <c r="E2194">
        <v>0.6</v>
      </c>
      <c r="F2194">
        <v>0</v>
      </c>
      <c r="G2194">
        <v>0</v>
      </c>
      <c r="H2194">
        <v>0.78400000000000003</v>
      </c>
      <c r="I2194">
        <v>0</v>
      </c>
      <c r="J2194">
        <v>0</v>
      </c>
      <c r="K2194">
        <v>0</v>
      </c>
      <c r="L2194">
        <v>0.78400000000000003</v>
      </c>
      <c r="M2194">
        <v>0</v>
      </c>
    </row>
    <row r="2195" spans="1:13" x14ac:dyDescent="0.25">
      <c r="A2195" t="s">
        <v>256</v>
      </c>
      <c r="B2195" t="s">
        <v>105</v>
      </c>
      <c r="C2195">
        <v>0.79400000000000004</v>
      </c>
      <c r="D2195">
        <v>0</v>
      </c>
      <c r="E2195">
        <v>0.1</v>
      </c>
      <c r="F2195">
        <v>0</v>
      </c>
      <c r="G2195">
        <v>0</v>
      </c>
      <c r="H2195">
        <v>0.89400000000000002</v>
      </c>
      <c r="I2195">
        <v>0</v>
      </c>
      <c r="J2195">
        <v>0</v>
      </c>
      <c r="K2195">
        <v>0</v>
      </c>
      <c r="L2195">
        <v>0.89400000000000002</v>
      </c>
      <c r="M2195">
        <v>0</v>
      </c>
    </row>
    <row r="2196" spans="1:13" x14ac:dyDescent="0.25">
      <c r="A2196" t="s">
        <v>256</v>
      </c>
      <c r="B2196" t="s">
        <v>110</v>
      </c>
      <c r="C2196">
        <v>0</v>
      </c>
      <c r="D2196">
        <v>0.63500000000000001</v>
      </c>
      <c r="E2196">
        <v>0</v>
      </c>
      <c r="F2196">
        <v>0</v>
      </c>
      <c r="G2196">
        <v>0</v>
      </c>
      <c r="H2196">
        <v>0.63500000000000001</v>
      </c>
      <c r="I2196">
        <v>0</v>
      </c>
      <c r="J2196">
        <v>0</v>
      </c>
      <c r="K2196">
        <v>0</v>
      </c>
      <c r="L2196">
        <v>0.63500000000000001</v>
      </c>
      <c r="M2196">
        <v>0</v>
      </c>
    </row>
    <row r="2197" spans="1:13" x14ac:dyDescent="0.25">
      <c r="A2197" t="s">
        <v>256</v>
      </c>
      <c r="B2197" t="s">
        <v>111</v>
      </c>
      <c r="C2197">
        <v>1.044</v>
      </c>
      <c r="D2197">
        <v>0</v>
      </c>
      <c r="E2197">
        <v>0</v>
      </c>
      <c r="F2197">
        <v>0</v>
      </c>
      <c r="G2197">
        <v>0</v>
      </c>
      <c r="H2197">
        <v>1.044</v>
      </c>
      <c r="I2197">
        <v>0</v>
      </c>
      <c r="J2197">
        <v>0</v>
      </c>
      <c r="K2197">
        <v>0</v>
      </c>
      <c r="L2197">
        <v>1.044</v>
      </c>
      <c r="M2197">
        <v>0</v>
      </c>
    </row>
    <row r="2198" spans="1:13" x14ac:dyDescent="0.25">
      <c r="A2198" t="s">
        <v>256</v>
      </c>
      <c r="B2198" t="s">
        <v>106</v>
      </c>
      <c r="C2198">
        <v>2.5219999999999998</v>
      </c>
      <c r="D2198">
        <v>0</v>
      </c>
      <c r="E2198">
        <v>0.1</v>
      </c>
      <c r="F2198">
        <v>0</v>
      </c>
      <c r="G2198">
        <v>0</v>
      </c>
      <c r="H2198">
        <v>2.6219999999999999</v>
      </c>
      <c r="I2198">
        <v>0</v>
      </c>
      <c r="J2198">
        <v>0</v>
      </c>
      <c r="K2198">
        <v>0</v>
      </c>
      <c r="L2198">
        <v>2.6219999999999999</v>
      </c>
      <c r="M2198">
        <v>0</v>
      </c>
    </row>
    <row r="2199" spans="1:13" x14ac:dyDescent="0.25">
      <c r="A2199" t="s">
        <v>256</v>
      </c>
      <c r="B2199" t="s">
        <v>99</v>
      </c>
      <c r="C2199">
        <v>7.0000000000000001E-3</v>
      </c>
      <c r="D2199">
        <v>0</v>
      </c>
      <c r="E2199">
        <v>0.1</v>
      </c>
      <c r="F2199">
        <v>0</v>
      </c>
      <c r="G2199">
        <v>0</v>
      </c>
      <c r="H2199">
        <v>0.10700000000000001</v>
      </c>
      <c r="I2199">
        <v>0</v>
      </c>
      <c r="J2199">
        <v>0</v>
      </c>
      <c r="K2199">
        <v>0</v>
      </c>
      <c r="L2199">
        <v>0.107</v>
      </c>
      <c r="M2199">
        <v>0</v>
      </c>
    </row>
    <row r="2200" spans="1:13" x14ac:dyDescent="0.25">
      <c r="A2200" t="s">
        <v>256</v>
      </c>
      <c r="B2200" t="s">
        <v>108</v>
      </c>
      <c r="C2200">
        <v>7.3999999999999996E-2</v>
      </c>
      <c r="D2200">
        <v>0</v>
      </c>
      <c r="E2200">
        <v>0</v>
      </c>
      <c r="F2200">
        <v>0</v>
      </c>
      <c r="G2200">
        <v>0</v>
      </c>
      <c r="H2200">
        <v>7.3999999999999996E-2</v>
      </c>
      <c r="I2200">
        <v>0</v>
      </c>
      <c r="J2200">
        <v>0</v>
      </c>
      <c r="K2200">
        <v>0</v>
      </c>
      <c r="L2200">
        <v>7.3999999999999996E-2</v>
      </c>
      <c r="M2200">
        <v>0</v>
      </c>
    </row>
    <row r="2201" spans="1:13" x14ac:dyDescent="0.25">
      <c r="A2201" t="s">
        <v>256</v>
      </c>
      <c r="B2201" t="s">
        <v>234</v>
      </c>
      <c r="C2201">
        <v>0</v>
      </c>
      <c r="D2201">
        <v>0</v>
      </c>
      <c r="E2201">
        <v>0</v>
      </c>
      <c r="F2201">
        <v>0</v>
      </c>
      <c r="G2201">
        <v>0</v>
      </c>
      <c r="H2201">
        <v>0</v>
      </c>
      <c r="I2201">
        <v>0</v>
      </c>
      <c r="J2201">
        <v>0</v>
      </c>
      <c r="K2201">
        <v>0</v>
      </c>
      <c r="L2201">
        <v>0</v>
      </c>
      <c r="M2201">
        <v>0</v>
      </c>
    </row>
    <row r="2202" spans="1:13" x14ac:dyDescent="0.25">
      <c r="A2202" t="s">
        <v>256</v>
      </c>
      <c r="B2202" t="s">
        <v>115</v>
      </c>
      <c r="C2202">
        <v>7.0000000000000001E-3</v>
      </c>
      <c r="D2202">
        <v>0</v>
      </c>
      <c r="E2202">
        <v>0</v>
      </c>
      <c r="F2202">
        <v>0</v>
      </c>
      <c r="G2202">
        <v>0</v>
      </c>
      <c r="H2202">
        <v>7.0000000000000001E-3</v>
      </c>
      <c r="I2202">
        <v>0</v>
      </c>
      <c r="J2202">
        <v>0</v>
      </c>
      <c r="K2202">
        <v>0</v>
      </c>
      <c r="L2202">
        <v>7.0000000000000001E-3</v>
      </c>
      <c r="M2202">
        <v>0</v>
      </c>
    </row>
    <row r="2203" spans="1:13" x14ac:dyDescent="0.25">
      <c r="A2203" t="s">
        <v>256</v>
      </c>
      <c r="B2203" t="s">
        <v>117</v>
      </c>
      <c r="C2203">
        <v>2.1999999999999999E-2</v>
      </c>
      <c r="D2203">
        <v>0</v>
      </c>
      <c r="E2203">
        <v>0</v>
      </c>
      <c r="F2203">
        <v>0</v>
      </c>
      <c r="G2203">
        <v>0</v>
      </c>
      <c r="H2203">
        <v>2.1999999999999999E-2</v>
      </c>
      <c r="I2203">
        <v>0</v>
      </c>
      <c r="J2203">
        <v>0</v>
      </c>
      <c r="K2203">
        <v>0</v>
      </c>
      <c r="L2203">
        <v>2.1999999999999999E-2</v>
      </c>
      <c r="M2203">
        <v>0</v>
      </c>
    </row>
    <row r="2204" spans="1:13" x14ac:dyDescent="0.25">
      <c r="A2204" t="s">
        <v>256</v>
      </c>
      <c r="B2204" t="s">
        <v>103</v>
      </c>
      <c r="C2204">
        <v>0</v>
      </c>
      <c r="D2204">
        <v>0</v>
      </c>
      <c r="E2204">
        <v>0</v>
      </c>
      <c r="F2204">
        <v>0</v>
      </c>
      <c r="G2204">
        <v>0</v>
      </c>
      <c r="H2204">
        <v>0</v>
      </c>
      <c r="I2204">
        <v>0</v>
      </c>
      <c r="J2204">
        <v>0</v>
      </c>
      <c r="K2204">
        <v>0</v>
      </c>
      <c r="L2204">
        <v>0</v>
      </c>
      <c r="M2204">
        <v>0</v>
      </c>
    </row>
    <row r="2205" spans="1:13" x14ac:dyDescent="0.25">
      <c r="A2205" t="s">
        <v>256</v>
      </c>
      <c r="B2205" t="s">
        <v>328</v>
      </c>
      <c r="C2205">
        <v>0</v>
      </c>
      <c r="D2205">
        <v>0</v>
      </c>
      <c r="E2205">
        <v>0</v>
      </c>
      <c r="F2205">
        <v>0</v>
      </c>
      <c r="G2205">
        <v>0</v>
      </c>
      <c r="H2205">
        <v>0</v>
      </c>
      <c r="I2205">
        <v>0</v>
      </c>
      <c r="J2205">
        <v>0</v>
      </c>
      <c r="K2205">
        <v>0</v>
      </c>
      <c r="L2205">
        <v>0</v>
      </c>
      <c r="M2205">
        <v>0</v>
      </c>
    </row>
    <row r="2206" spans="1:13" x14ac:dyDescent="0.25">
      <c r="A2206" t="s">
        <v>256</v>
      </c>
      <c r="B2206" t="s">
        <v>104</v>
      </c>
      <c r="C2206">
        <v>0</v>
      </c>
      <c r="D2206">
        <v>0</v>
      </c>
      <c r="E2206">
        <v>1.8</v>
      </c>
      <c r="F2206">
        <v>0</v>
      </c>
      <c r="G2206">
        <v>0</v>
      </c>
      <c r="H2206">
        <v>1.8</v>
      </c>
      <c r="I2206">
        <v>0</v>
      </c>
      <c r="J2206">
        <v>0</v>
      </c>
      <c r="K2206">
        <v>0</v>
      </c>
      <c r="L2206">
        <v>1.8</v>
      </c>
      <c r="M2206">
        <v>0</v>
      </c>
    </row>
    <row r="2207" spans="1:13" x14ac:dyDescent="0.25">
      <c r="A2207" t="s">
        <v>256</v>
      </c>
      <c r="B2207" s="17" t="s">
        <v>558</v>
      </c>
      <c r="C2207">
        <v>0</v>
      </c>
      <c r="D2207">
        <v>0</v>
      </c>
      <c r="E2207">
        <v>0</v>
      </c>
      <c r="F2207">
        <v>0</v>
      </c>
      <c r="G2207">
        <v>0</v>
      </c>
      <c r="H2207">
        <v>0</v>
      </c>
      <c r="I2207">
        <v>0</v>
      </c>
      <c r="J2207">
        <v>0</v>
      </c>
      <c r="K2207">
        <v>0</v>
      </c>
      <c r="L2207">
        <v>0</v>
      </c>
      <c r="M2207">
        <v>0</v>
      </c>
    </row>
    <row r="2208" spans="1:13" x14ac:dyDescent="0.25">
      <c r="A2208" t="s">
        <v>256</v>
      </c>
      <c r="B2208" s="17" t="s">
        <v>97</v>
      </c>
      <c r="C2208">
        <v>0</v>
      </c>
      <c r="D2208">
        <v>0</v>
      </c>
      <c r="E2208">
        <v>1</v>
      </c>
      <c r="F2208">
        <v>0</v>
      </c>
      <c r="G2208">
        <v>0</v>
      </c>
      <c r="H2208">
        <v>1</v>
      </c>
      <c r="I2208">
        <v>0</v>
      </c>
      <c r="J2208">
        <v>0</v>
      </c>
      <c r="K2208">
        <v>0</v>
      </c>
      <c r="L2208">
        <v>1</v>
      </c>
      <c r="M2208">
        <v>0</v>
      </c>
    </row>
    <row r="2209" spans="1:13" x14ac:dyDescent="0.25">
      <c r="A2209" t="s">
        <v>256</v>
      </c>
      <c r="B2209" s="17" t="s">
        <v>109</v>
      </c>
      <c r="C2209">
        <v>0</v>
      </c>
      <c r="D2209">
        <v>0.66500000000000004</v>
      </c>
      <c r="E2209">
        <v>0.8</v>
      </c>
      <c r="F2209">
        <v>0</v>
      </c>
      <c r="G2209">
        <v>0</v>
      </c>
      <c r="H2209">
        <v>1.4650000000000001</v>
      </c>
      <c r="I2209">
        <v>0</v>
      </c>
      <c r="J2209">
        <v>0</v>
      </c>
      <c r="K2209">
        <v>0</v>
      </c>
      <c r="L2209">
        <v>1.4650000000000001</v>
      </c>
      <c r="M2209">
        <v>0</v>
      </c>
    </row>
    <row r="2210" spans="1:13" x14ac:dyDescent="0.25">
      <c r="A2210" t="s">
        <v>256</v>
      </c>
      <c r="B2210" s="17" t="s">
        <v>118</v>
      </c>
      <c r="C2210">
        <v>1.7999999999999999E-2</v>
      </c>
      <c r="D2210">
        <v>0</v>
      </c>
      <c r="E2210">
        <v>0</v>
      </c>
      <c r="F2210">
        <v>0</v>
      </c>
      <c r="G2210">
        <v>0</v>
      </c>
      <c r="H2210">
        <v>1.7999999999999999E-2</v>
      </c>
      <c r="I2210">
        <v>0</v>
      </c>
      <c r="J2210">
        <v>0</v>
      </c>
      <c r="K2210">
        <v>0</v>
      </c>
      <c r="L2210">
        <v>1.7999999999999999E-2</v>
      </c>
      <c r="M2210">
        <v>0</v>
      </c>
    </row>
    <row r="2211" spans="1:13" x14ac:dyDescent="0.25">
      <c r="A2211" t="s">
        <v>256</v>
      </c>
      <c r="B2211" t="s">
        <v>121</v>
      </c>
      <c r="C2211">
        <v>0</v>
      </c>
      <c r="D2211">
        <v>0</v>
      </c>
      <c r="E2211">
        <v>0</v>
      </c>
      <c r="F2211">
        <v>0</v>
      </c>
      <c r="G2211">
        <v>0</v>
      </c>
      <c r="H2211">
        <v>0</v>
      </c>
      <c r="I2211">
        <v>0</v>
      </c>
      <c r="J2211">
        <v>0</v>
      </c>
      <c r="K2211">
        <v>0</v>
      </c>
      <c r="L2211">
        <v>0</v>
      </c>
      <c r="M2211">
        <v>0</v>
      </c>
    </row>
    <row r="2212" spans="1:13" x14ac:dyDescent="0.25">
      <c r="A2212" t="s">
        <v>256</v>
      </c>
      <c r="B2212" t="s">
        <v>120</v>
      </c>
      <c r="C2212">
        <v>0</v>
      </c>
      <c r="D2212">
        <v>0</v>
      </c>
      <c r="E2212">
        <v>0</v>
      </c>
      <c r="F2212">
        <v>0</v>
      </c>
      <c r="G2212">
        <v>0</v>
      </c>
      <c r="H2212">
        <v>0</v>
      </c>
      <c r="I2212">
        <v>0</v>
      </c>
      <c r="J2212">
        <v>0</v>
      </c>
      <c r="K2212">
        <v>0</v>
      </c>
      <c r="L2212">
        <v>0</v>
      </c>
      <c r="M2212">
        <v>0</v>
      </c>
    </row>
    <row r="2213" spans="1:13" x14ac:dyDescent="0.25">
      <c r="A2213" t="s">
        <v>256</v>
      </c>
      <c r="B2213" t="s">
        <v>119</v>
      </c>
      <c r="C2213">
        <v>0</v>
      </c>
      <c r="D2213">
        <v>0</v>
      </c>
      <c r="E2213">
        <v>0</v>
      </c>
      <c r="F2213">
        <v>8.9999999999999993E-3</v>
      </c>
      <c r="G2213">
        <v>0</v>
      </c>
      <c r="H2213">
        <v>8.9999999999999993E-3</v>
      </c>
      <c r="I2213">
        <v>0</v>
      </c>
      <c r="J2213">
        <v>0</v>
      </c>
      <c r="K2213">
        <v>0</v>
      </c>
      <c r="L2213">
        <v>8.9999999999999993E-3</v>
      </c>
      <c r="M2213">
        <v>0</v>
      </c>
    </row>
    <row r="2214" spans="1:13" x14ac:dyDescent="0.25">
      <c r="A2214" t="s">
        <v>256</v>
      </c>
      <c r="B2214" t="s">
        <v>116</v>
      </c>
      <c r="C2214">
        <v>0</v>
      </c>
      <c r="D2214">
        <v>0</v>
      </c>
      <c r="E2214">
        <v>0</v>
      </c>
      <c r="F2214">
        <v>0</v>
      </c>
      <c r="G2214">
        <v>0</v>
      </c>
      <c r="H2214">
        <v>0</v>
      </c>
      <c r="I2214">
        <v>0</v>
      </c>
      <c r="J2214">
        <v>0</v>
      </c>
      <c r="K2214">
        <v>0</v>
      </c>
      <c r="L2214">
        <v>0</v>
      </c>
      <c r="M2214">
        <v>0</v>
      </c>
    </row>
    <row r="2215" spans="1:13" x14ac:dyDescent="0.25">
      <c r="A2215" t="s">
        <v>256</v>
      </c>
      <c r="B2215" t="s">
        <v>113</v>
      </c>
      <c r="C2215">
        <v>7.0000000000000001E-3</v>
      </c>
      <c r="D2215">
        <v>0</v>
      </c>
      <c r="E2215">
        <v>0</v>
      </c>
      <c r="F2215">
        <v>0</v>
      </c>
      <c r="G2215">
        <v>0</v>
      </c>
      <c r="H2215">
        <v>7.0000000000000001E-3</v>
      </c>
      <c r="I2215">
        <v>0</v>
      </c>
      <c r="J2215">
        <v>0</v>
      </c>
      <c r="K2215">
        <v>0</v>
      </c>
      <c r="L2215">
        <v>7.0000000000000001E-3</v>
      </c>
      <c r="M2215">
        <v>0</v>
      </c>
    </row>
    <row r="2216" spans="1:13" x14ac:dyDescent="0.25">
      <c r="A2216" t="s">
        <v>256</v>
      </c>
      <c r="B2216" t="s">
        <v>102</v>
      </c>
      <c r="C2216">
        <v>0</v>
      </c>
      <c r="D2216">
        <v>0</v>
      </c>
      <c r="E2216">
        <v>0</v>
      </c>
      <c r="F2216">
        <v>0</v>
      </c>
      <c r="G2216">
        <v>0</v>
      </c>
      <c r="H2216">
        <v>0</v>
      </c>
      <c r="I2216">
        <v>0</v>
      </c>
      <c r="J2216">
        <v>0</v>
      </c>
      <c r="K2216">
        <v>0</v>
      </c>
      <c r="L2216">
        <v>0</v>
      </c>
      <c r="M2216">
        <v>0</v>
      </c>
    </row>
    <row r="2217" spans="1:13" x14ac:dyDescent="0.25">
      <c r="A2217" t="s">
        <v>256</v>
      </c>
      <c r="B2217" t="s">
        <v>101</v>
      </c>
      <c r="C2217">
        <v>0</v>
      </c>
      <c r="D2217">
        <v>0</v>
      </c>
      <c r="E2217">
        <v>0</v>
      </c>
      <c r="F2217">
        <v>0</v>
      </c>
      <c r="G2217">
        <v>0</v>
      </c>
      <c r="H2217">
        <v>0</v>
      </c>
      <c r="I2217">
        <v>0</v>
      </c>
      <c r="J2217">
        <v>0</v>
      </c>
      <c r="K2217">
        <v>0</v>
      </c>
      <c r="L2217">
        <v>0</v>
      </c>
      <c r="M2217">
        <v>0</v>
      </c>
    </row>
    <row r="2218" spans="1:13" x14ac:dyDescent="0.25">
      <c r="A2218" t="s">
        <v>256</v>
      </c>
      <c r="B2218" t="s">
        <v>95</v>
      </c>
      <c r="C2218">
        <v>0.21299999999999999</v>
      </c>
      <c r="D2218">
        <v>0</v>
      </c>
      <c r="E2218">
        <v>5.1000000000000005</v>
      </c>
      <c r="F2218">
        <v>0</v>
      </c>
      <c r="G2218">
        <v>0</v>
      </c>
      <c r="H2218">
        <v>5.3130000000000006</v>
      </c>
      <c r="I2218">
        <v>0</v>
      </c>
      <c r="J2218">
        <v>0</v>
      </c>
      <c r="K2218">
        <v>0</v>
      </c>
      <c r="L2218">
        <v>5.3129999999999997</v>
      </c>
      <c r="M2218">
        <v>0</v>
      </c>
    </row>
    <row r="2219" spans="1:13" x14ac:dyDescent="0.25">
      <c r="A2219" t="s">
        <v>256</v>
      </c>
      <c r="B2219" t="s">
        <v>98</v>
      </c>
      <c r="C2219">
        <v>0</v>
      </c>
      <c r="D2219">
        <v>0</v>
      </c>
      <c r="E2219">
        <v>1.3</v>
      </c>
      <c r="F2219">
        <v>0</v>
      </c>
      <c r="G2219">
        <v>0</v>
      </c>
      <c r="H2219">
        <v>1.3</v>
      </c>
      <c r="I2219">
        <v>0</v>
      </c>
      <c r="J2219">
        <v>0</v>
      </c>
      <c r="K2219">
        <v>0</v>
      </c>
      <c r="L2219">
        <v>1.3</v>
      </c>
      <c r="M2219">
        <v>0</v>
      </c>
    </row>
    <row r="2220" spans="1:13" x14ac:dyDescent="0.25">
      <c r="A2220" t="s">
        <v>256</v>
      </c>
      <c r="B2220" t="s">
        <v>112</v>
      </c>
      <c r="C2220">
        <v>0</v>
      </c>
      <c r="D2220">
        <v>0</v>
      </c>
      <c r="E2220">
        <v>0</v>
      </c>
      <c r="F2220">
        <v>0</v>
      </c>
      <c r="G2220">
        <v>0</v>
      </c>
      <c r="H2220">
        <v>0</v>
      </c>
      <c r="I2220">
        <v>0</v>
      </c>
      <c r="J2220">
        <v>0</v>
      </c>
      <c r="K2220">
        <v>0</v>
      </c>
      <c r="L2220">
        <v>0</v>
      </c>
      <c r="M2220">
        <v>0</v>
      </c>
    </row>
    <row r="2221" spans="1:13" x14ac:dyDescent="0.25">
      <c r="A2221" t="s">
        <v>256</v>
      </c>
      <c r="B2221" t="s">
        <v>807</v>
      </c>
      <c r="C2221">
        <v>0</v>
      </c>
      <c r="D2221">
        <v>0</v>
      </c>
      <c r="E2221">
        <v>0</v>
      </c>
      <c r="F2221">
        <v>0</v>
      </c>
      <c r="G2221">
        <v>0</v>
      </c>
      <c r="H2221">
        <v>0</v>
      </c>
      <c r="I2221">
        <v>0</v>
      </c>
      <c r="J2221">
        <v>0</v>
      </c>
      <c r="K2221">
        <v>0</v>
      </c>
      <c r="L2221">
        <v>0</v>
      </c>
      <c r="M2221">
        <v>0</v>
      </c>
    </row>
    <row r="2222" spans="1:13" x14ac:dyDescent="0.25">
      <c r="A2222" t="s">
        <v>256</v>
      </c>
      <c r="B2222" t="s">
        <v>100</v>
      </c>
      <c r="C2222">
        <v>7.0000000000000001E-3</v>
      </c>
      <c r="D2222">
        <v>0</v>
      </c>
      <c r="E2222">
        <v>0.1</v>
      </c>
      <c r="F2222">
        <v>0</v>
      </c>
      <c r="G2222">
        <v>0</v>
      </c>
      <c r="H2222">
        <v>0.10700000000000001</v>
      </c>
      <c r="I2222">
        <v>0</v>
      </c>
      <c r="J2222">
        <v>0</v>
      </c>
      <c r="K2222">
        <v>0</v>
      </c>
      <c r="L2222">
        <v>0.107</v>
      </c>
      <c r="M2222">
        <v>0</v>
      </c>
    </row>
    <row r="2223" spans="1:13" x14ac:dyDescent="0.25">
      <c r="A2223" t="s">
        <v>256</v>
      </c>
      <c r="B2223" t="s">
        <v>114</v>
      </c>
      <c r="C2223">
        <v>2.0659999999999998</v>
      </c>
      <c r="D2223">
        <v>0</v>
      </c>
      <c r="E2223">
        <v>0.2</v>
      </c>
      <c r="F2223">
        <v>0.95599999999999996</v>
      </c>
      <c r="G2223">
        <v>0</v>
      </c>
      <c r="H2223">
        <v>3.222</v>
      </c>
      <c r="I2223">
        <v>0</v>
      </c>
      <c r="J2223">
        <v>0</v>
      </c>
      <c r="K2223">
        <v>0</v>
      </c>
      <c r="L2223">
        <v>3.222</v>
      </c>
      <c r="M2223">
        <v>0</v>
      </c>
    </row>
    <row r="2224" spans="1:13" x14ac:dyDescent="0.25">
      <c r="A2224" t="s">
        <v>256</v>
      </c>
      <c r="B2224" t="s">
        <v>107</v>
      </c>
      <c r="C2224">
        <v>0.49299999999999999</v>
      </c>
      <c r="D2224">
        <v>0</v>
      </c>
      <c r="E2224">
        <v>0</v>
      </c>
      <c r="F2224">
        <v>0</v>
      </c>
      <c r="G2224">
        <v>0</v>
      </c>
      <c r="H2224">
        <v>0.49299999999999999</v>
      </c>
      <c r="I2224">
        <v>0</v>
      </c>
      <c r="J2224">
        <v>0</v>
      </c>
      <c r="K2224">
        <v>0</v>
      </c>
      <c r="L2224">
        <v>0.49299999999999999</v>
      </c>
      <c r="M2224">
        <v>0</v>
      </c>
    </row>
    <row r="2225" spans="1:13" x14ac:dyDescent="0.25">
      <c r="A2225" t="s">
        <v>258</v>
      </c>
      <c r="B2225" t="s">
        <v>123</v>
      </c>
      <c r="C2225">
        <v>0</v>
      </c>
      <c r="D2225">
        <v>0</v>
      </c>
      <c r="E2225">
        <v>0</v>
      </c>
      <c r="F2225">
        <v>0</v>
      </c>
      <c r="G2225">
        <v>0</v>
      </c>
      <c r="H2225">
        <v>0</v>
      </c>
      <c r="I2225">
        <v>0</v>
      </c>
      <c r="J2225">
        <v>0</v>
      </c>
      <c r="K2225">
        <v>0</v>
      </c>
      <c r="L2225">
        <v>0</v>
      </c>
      <c r="M2225">
        <v>0</v>
      </c>
    </row>
    <row r="2226" spans="1:13" x14ac:dyDescent="0.25">
      <c r="A2226" t="s">
        <v>258</v>
      </c>
      <c r="B2226" t="s">
        <v>126</v>
      </c>
      <c r="C2226">
        <v>0</v>
      </c>
      <c r="D2226">
        <v>0</v>
      </c>
      <c r="E2226">
        <v>0</v>
      </c>
      <c r="F2226">
        <v>0</v>
      </c>
      <c r="G2226">
        <v>0</v>
      </c>
      <c r="H2226">
        <v>0</v>
      </c>
      <c r="I2226">
        <v>0</v>
      </c>
      <c r="J2226">
        <v>0</v>
      </c>
      <c r="K2226">
        <v>0</v>
      </c>
      <c r="L2226">
        <v>0</v>
      </c>
      <c r="M2226">
        <v>0</v>
      </c>
    </row>
    <row r="2227" spans="1:13" x14ac:dyDescent="0.25">
      <c r="A2227" t="s">
        <v>258</v>
      </c>
      <c r="B2227" t="s">
        <v>125</v>
      </c>
      <c r="C2227">
        <v>0</v>
      </c>
      <c r="D2227">
        <v>0</v>
      </c>
      <c r="E2227">
        <v>0</v>
      </c>
      <c r="F2227">
        <v>0</v>
      </c>
      <c r="G2227">
        <v>0</v>
      </c>
      <c r="H2227">
        <v>0</v>
      </c>
      <c r="I2227">
        <v>0</v>
      </c>
      <c r="J2227">
        <v>0</v>
      </c>
      <c r="K2227">
        <v>0</v>
      </c>
      <c r="L2227">
        <v>0</v>
      </c>
      <c r="M2227">
        <v>0</v>
      </c>
    </row>
    <row r="2228" spans="1:13" x14ac:dyDescent="0.25">
      <c r="A2228" t="s">
        <v>258</v>
      </c>
      <c r="B2228" t="s">
        <v>124</v>
      </c>
      <c r="C2228">
        <v>0</v>
      </c>
      <c r="D2228">
        <v>0</v>
      </c>
      <c r="E2228">
        <v>0</v>
      </c>
      <c r="F2228">
        <v>0</v>
      </c>
      <c r="G2228">
        <v>0</v>
      </c>
      <c r="H2228">
        <v>0</v>
      </c>
      <c r="I2228">
        <v>0</v>
      </c>
      <c r="J2228">
        <v>0</v>
      </c>
      <c r="K2228">
        <v>0</v>
      </c>
      <c r="L2228">
        <v>0</v>
      </c>
      <c r="M2228">
        <v>0</v>
      </c>
    </row>
    <row r="2229" spans="1:13" x14ac:dyDescent="0.25">
      <c r="A2229" t="s">
        <v>258</v>
      </c>
      <c r="B2229" t="s">
        <v>96</v>
      </c>
      <c r="C2229">
        <v>0</v>
      </c>
      <c r="D2229">
        <v>0</v>
      </c>
      <c r="E2229">
        <v>0</v>
      </c>
      <c r="F2229">
        <v>0</v>
      </c>
      <c r="G2229">
        <v>0</v>
      </c>
      <c r="H2229">
        <v>0</v>
      </c>
      <c r="I2229">
        <v>0</v>
      </c>
      <c r="J2229">
        <v>0</v>
      </c>
      <c r="K2229">
        <v>0</v>
      </c>
      <c r="L2229">
        <v>0</v>
      </c>
      <c r="M2229">
        <v>0</v>
      </c>
    </row>
    <row r="2230" spans="1:13" x14ac:dyDescent="0.25">
      <c r="A2230" t="s">
        <v>258</v>
      </c>
      <c r="B2230" t="s">
        <v>105</v>
      </c>
      <c r="C2230">
        <v>0</v>
      </c>
      <c r="D2230">
        <v>0</v>
      </c>
      <c r="E2230">
        <v>0</v>
      </c>
      <c r="F2230">
        <v>0</v>
      </c>
      <c r="G2230">
        <v>0</v>
      </c>
      <c r="H2230">
        <v>0</v>
      </c>
      <c r="I2230">
        <v>0</v>
      </c>
      <c r="J2230">
        <v>0</v>
      </c>
      <c r="K2230">
        <v>0</v>
      </c>
      <c r="L2230">
        <v>0</v>
      </c>
      <c r="M2230">
        <v>0</v>
      </c>
    </row>
    <row r="2231" spans="1:13" x14ac:dyDescent="0.25">
      <c r="A2231" t="s">
        <v>258</v>
      </c>
      <c r="B2231" t="s">
        <v>110</v>
      </c>
      <c r="C2231">
        <v>0</v>
      </c>
      <c r="D2231">
        <v>0</v>
      </c>
      <c r="E2231">
        <v>0</v>
      </c>
      <c r="F2231">
        <v>0</v>
      </c>
      <c r="G2231">
        <v>0</v>
      </c>
      <c r="H2231">
        <v>0</v>
      </c>
      <c r="I2231">
        <v>0</v>
      </c>
      <c r="J2231">
        <v>0</v>
      </c>
      <c r="K2231">
        <v>0</v>
      </c>
      <c r="L2231">
        <v>0</v>
      </c>
      <c r="M2231">
        <v>0</v>
      </c>
    </row>
    <row r="2232" spans="1:13" x14ac:dyDescent="0.25">
      <c r="A2232" t="s">
        <v>258</v>
      </c>
      <c r="B2232" t="s">
        <v>111</v>
      </c>
      <c r="C2232">
        <v>0</v>
      </c>
      <c r="D2232">
        <v>0</v>
      </c>
      <c r="E2232">
        <v>0</v>
      </c>
      <c r="F2232">
        <v>0</v>
      </c>
      <c r="G2232">
        <v>0</v>
      </c>
      <c r="H2232">
        <v>0</v>
      </c>
      <c r="I2232">
        <v>0</v>
      </c>
      <c r="J2232">
        <v>0</v>
      </c>
      <c r="K2232">
        <v>0</v>
      </c>
      <c r="L2232">
        <v>0</v>
      </c>
      <c r="M2232">
        <v>0</v>
      </c>
    </row>
    <row r="2233" spans="1:13" x14ac:dyDescent="0.25">
      <c r="A2233" t="s">
        <v>258</v>
      </c>
      <c r="B2233" t="s">
        <v>106</v>
      </c>
      <c r="C2233">
        <v>0</v>
      </c>
      <c r="D2233">
        <v>0</v>
      </c>
      <c r="E2233">
        <v>0</v>
      </c>
      <c r="F2233">
        <v>0</v>
      </c>
      <c r="G2233">
        <v>0</v>
      </c>
      <c r="H2233">
        <v>0</v>
      </c>
      <c r="I2233">
        <v>0</v>
      </c>
      <c r="J2233">
        <v>0</v>
      </c>
      <c r="K2233">
        <v>0</v>
      </c>
      <c r="L2233">
        <v>0</v>
      </c>
      <c r="M2233">
        <v>0</v>
      </c>
    </row>
    <row r="2234" spans="1:13" x14ac:dyDescent="0.25">
      <c r="A2234" t="s">
        <v>258</v>
      </c>
      <c r="B2234" t="s">
        <v>99</v>
      </c>
      <c r="C2234">
        <v>0</v>
      </c>
      <c r="D2234">
        <v>0</v>
      </c>
      <c r="E2234">
        <v>0</v>
      </c>
      <c r="F2234">
        <v>0</v>
      </c>
      <c r="G2234">
        <v>0</v>
      </c>
      <c r="H2234">
        <v>0</v>
      </c>
      <c r="I2234">
        <v>0</v>
      </c>
      <c r="J2234">
        <v>0</v>
      </c>
      <c r="K2234">
        <v>0</v>
      </c>
      <c r="L2234">
        <v>0</v>
      </c>
      <c r="M2234">
        <v>0</v>
      </c>
    </row>
    <row r="2235" spans="1:13" x14ac:dyDescent="0.25">
      <c r="A2235" t="s">
        <v>258</v>
      </c>
      <c r="B2235" t="s">
        <v>108</v>
      </c>
      <c r="C2235">
        <v>0</v>
      </c>
      <c r="D2235">
        <v>0</v>
      </c>
      <c r="E2235">
        <v>0</v>
      </c>
      <c r="F2235">
        <v>0</v>
      </c>
      <c r="G2235">
        <v>0</v>
      </c>
      <c r="H2235">
        <v>0</v>
      </c>
      <c r="I2235">
        <v>0</v>
      </c>
      <c r="J2235">
        <v>0</v>
      </c>
      <c r="K2235">
        <v>0</v>
      </c>
      <c r="L2235">
        <v>0</v>
      </c>
      <c r="M2235">
        <v>0</v>
      </c>
    </row>
    <row r="2236" spans="1:13" x14ac:dyDescent="0.25">
      <c r="A2236" t="s">
        <v>258</v>
      </c>
      <c r="B2236" t="s">
        <v>234</v>
      </c>
      <c r="C2236">
        <v>0</v>
      </c>
      <c r="D2236">
        <v>0</v>
      </c>
      <c r="E2236">
        <v>0</v>
      </c>
      <c r="F2236">
        <v>0</v>
      </c>
      <c r="G2236">
        <v>0</v>
      </c>
      <c r="H2236">
        <v>0</v>
      </c>
      <c r="I2236">
        <v>0</v>
      </c>
      <c r="J2236">
        <v>0</v>
      </c>
      <c r="K2236">
        <v>0</v>
      </c>
      <c r="L2236">
        <v>0</v>
      </c>
      <c r="M2236">
        <v>0</v>
      </c>
    </row>
    <row r="2237" spans="1:13" x14ac:dyDescent="0.25">
      <c r="A2237" t="s">
        <v>258</v>
      </c>
      <c r="B2237" t="s">
        <v>115</v>
      </c>
      <c r="C2237">
        <v>0</v>
      </c>
      <c r="D2237">
        <v>0</v>
      </c>
      <c r="E2237">
        <v>0</v>
      </c>
      <c r="F2237">
        <v>0</v>
      </c>
      <c r="G2237">
        <v>0</v>
      </c>
      <c r="H2237">
        <v>0</v>
      </c>
      <c r="I2237">
        <v>0</v>
      </c>
      <c r="J2237">
        <v>0</v>
      </c>
      <c r="K2237">
        <v>0</v>
      </c>
      <c r="L2237">
        <v>0</v>
      </c>
      <c r="M2237">
        <v>0</v>
      </c>
    </row>
    <row r="2238" spans="1:13" x14ac:dyDescent="0.25">
      <c r="A2238" t="s">
        <v>258</v>
      </c>
      <c r="B2238" t="s">
        <v>117</v>
      </c>
      <c r="C2238">
        <v>0</v>
      </c>
      <c r="D2238">
        <v>0</v>
      </c>
      <c r="E2238">
        <v>0</v>
      </c>
      <c r="F2238">
        <v>0</v>
      </c>
      <c r="G2238">
        <v>0</v>
      </c>
      <c r="H2238">
        <v>0</v>
      </c>
      <c r="I2238">
        <v>0</v>
      </c>
      <c r="J2238">
        <v>0</v>
      </c>
      <c r="K2238">
        <v>0</v>
      </c>
      <c r="L2238">
        <v>0</v>
      </c>
      <c r="M2238">
        <v>0</v>
      </c>
    </row>
    <row r="2239" spans="1:13" x14ac:dyDescent="0.25">
      <c r="A2239" t="s">
        <v>258</v>
      </c>
      <c r="B2239" t="s">
        <v>103</v>
      </c>
      <c r="C2239">
        <v>0</v>
      </c>
      <c r="D2239">
        <v>0</v>
      </c>
      <c r="E2239">
        <v>0</v>
      </c>
      <c r="F2239">
        <v>0</v>
      </c>
      <c r="G2239">
        <v>0</v>
      </c>
      <c r="H2239">
        <v>0</v>
      </c>
      <c r="I2239">
        <v>0</v>
      </c>
      <c r="J2239">
        <v>0</v>
      </c>
      <c r="K2239">
        <v>0</v>
      </c>
      <c r="L2239">
        <v>0</v>
      </c>
      <c r="M2239">
        <v>0</v>
      </c>
    </row>
    <row r="2240" spans="1:13" x14ac:dyDescent="0.25">
      <c r="A2240" t="s">
        <v>258</v>
      </c>
      <c r="B2240" t="s">
        <v>328</v>
      </c>
      <c r="C2240">
        <v>0</v>
      </c>
      <c r="D2240">
        <v>0</v>
      </c>
      <c r="E2240">
        <v>0</v>
      </c>
      <c r="F2240">
        <v>0</v>
      </c>
      <c r="G2240">
        <v>0</v>
      </c>
      <c r="H2240">
        <v>0</v>
      </c>
      <c r="I2240">
        <v>0</v>
      </c>
      <c r="J2240">
        <v>0</v>
      </c>
      <c r="K2240">
        <v>0</v>
      </c>
      <c r="L2240">
        <v>0</v>
      </c>
      <c r="M2240">
        <v>0</v>
      </c>
    </row>
    <row r="2241" spans="1:13" x14ac:dyDescent="0.25">
      <c r="A2241" t="s">
        <v>258</v>
      </c>
      <c r="B2241" t="s">
        <v>104</v>
      </c>
      <c r="C2241">
        <v>0</v>
      </c>
      <c r="D2241">
        <v>0</v>
      </c>
      <c r="E2241">
        <v>0</v>
      </c>
      <c r="F2241">
        <v>0</v>
      </c>
      <c r="G2241">
        <v>0</v>
      </c>
      <c r="H2241">
        <v>0</v>
      </c>
      <c r="I2241">
        <v>0</v>
      </c>
      <c r="J2241">
        <v>0</v>
      </c>
      <c r="K2241">
        <v>0</v>
      </c>
      <c r="L2241">
        <v>0</v>
      </c>
      <c r="M2241">
        <v>0</v>
      </c>
    </row>
    <row r="2242" spans="1:13" x14ac:dyDescent="0.25">
      <c r="A2242" t="s">
        <v>258</v>
      </c>
      <c r="B2242" s="17" t="s">
        <v>558</v>
      </c>
      <c r="C2242">
        <v>0</v>
      </c>
      <c r="D2242">
        <v>0</v>
      </c>
      <c r="E2242">
        <v>0</v>
      </c>
      <c r="F2242">
        <v>0</v>
      </c>
      <c r="G2242">
        <v>0</v>
      </c>
      <c r="H2242">
        <v>0</v>
      </c>
      <c r="I2242">
        <v>0</v>
      </c>
      <c r="J2242">
        <v>0</v>
      </c>
      <c r="K2242">
        <v>0</v>
      </c>
      <c r="L2242">
        <v>0</v>
      </c>
      <c r="M2242">
        <v>0</v>
      </c>
    </row>
    <row r="2243" spans="1:13" x14ac:dyDescent="0.25">
      <c r="A2243" t="s">
        <v>258</v>
      </c>
      <c r="B2243" s="17" t="s">
        <v>97</v>
      </c>
      <c r="C2243">
        <v>0</v>
      </c>
      <c r="D2243">
        <v>0</v>
      </c>
      <c r="E2243">
        <v>0</v>
      </c>
      <c r="F2243">
        <v>0</v>
      </c>
      <c r="G2243">
        <v>0</v>
      </c>
      <c r="H2243">
        <v>0</v>
      </c>
      <c r="I2243">
        <v>0</v>
      </c>
      <c r="J2243">
        <v>0</v>
      </c>
      <c r="K2243">
        <v>0</v>
      </c>
      <c r="L2243">
        <v>0</v>
      </c>
      <c r="M2243">
        <v>0</v>
      </c>
    </row>
    <row r="2244" spans="1:13" x14ac:dyDescent="0.25">
      <c r="A2244" t="s">
        <v>258</v>
      </c>
      <c r="B2244" s="17" t="s">
        <v>109</v>
      </c>
      <c r="C2244">
        <v>0</v>
      </c>
      <c r="D2244">
        <v>0</v>
      </c>
      <c r="E2244">
        <v>0</v>
      </c>
      <c r="F2244">
        <v>0</v>
      </c>
      <c r="G2244">
        <v>0</v>
      </c>
      <c r="H2244">
        <v>0</v>
      </c>
      <c r="I2244">
        <v>0</v>
      </c>
      <c r="J2244">
        <v>0</v>
      </c>
      <c r="K2244">
        <v>0</v>
      </c>
      <c r="L2244">
        <v>0</v>
      </c>
      <c r="M2244">
        <v>0</v>
      </c>
    </row>
    <row r="2245" spans="1:13" x14ac:dyDescent="0.25">
      <c r="A2245" t="s">
        <v>258</v>
      </c>
      <c r="B2245" s="17" t="s">
        <v>118</v>
      </c>
      <c r="C2245">
        <v>0</v>
      </c>
      <c r="D2245">
        <v>0</v>
      </c>
      <c r="E2245">
        <v>0</v>
      </c>
      <c r="F2245">
        <v>0</v>
      </c>
      <c r="G2245">
        <v>0</v>
      </c>
      <c r="H2245">
        <v>0</v>
      </c>
      <c r="I2245">
        <v>0</v>
      </c>
      <c r="J2245">
        <v>0</v>
      </c>
      <c r="K2245">
        <v>0</v>
      </c>
      <c r="L2245">
        <v>0</v>
      </c>
      <c r="M2245">
        <v>0</v>
      </c>
    </row>
    <row r="2246" spans="1:13" x14ac:dyDescent="0.25">
      <c r="A2246" t="s">
        <v>258</v>
      </c>
      <c r="B2246" t="s">
        <v>121</v>
      </c>
      <c r="C2246">
        <v>0</v>
      </c>
      <c r="D2246">
        <v>0</v>
      </c>
      <c r="E2246">
        <v>0</v>
      </c>
      <c r="F2246">
        <v>0</v>
      </c>
      <c r="G2246">
        <v>0</v>
      </c>
      <c r="H2246">
        <v>0</v>
      </c>
      <c r="I2246">
        <v>0</v>
      </c>
      <c r="J2246">
        <v>0</v>
      </c>
      <c r="K2246">
        <v>0</v>
      </c>
      <c r="L2246">
        <v>0</v>
      </c>
      <c r="M2246">
        <v>0</v>
      </c>
    </row>
    <row r="2247" spans="1:13" x14ac:dyDescent="0.25">
      <c r="A2247" t="s">
        <v>258</v>
      </c>
      <c r="B2247" t="s">
        <v>120</v>
      </c>
      <c r="C2247">
        <v>0</v>
      </c>
      <c r="D2247">
        <v>0</v>
      </c>
      <c r="E2247">
        <v>0</v>
      </c>
      <c r="F2247">
        <v>0</v>
      </c>
      <c r="G2247">
        <v>0</v>
      </c>
      <c r="H2247">
        <v>0</v>
      </c>
      <c r="I2247">
        <v>0</v>
      </c>
      <c r="J2247">
        <v>0</v>
      </c>
      <c r="K2247">
        <v>0</v>
      </c>
      <c r="L2247">
        <v>0</v>
      </c>
      <c r="M2247">
        <v>0</v>
      </c>
    </row>
    <row r="2248" spans="1:13" x14ac:dyDescent="0.25">
      <c r="A2248" t="s">
        <v>258</v>
      </c>
      <c r="B2248" t="s">
        <v>119</v>
      </c>
      <c r="C2248">
        <v>0</v>
      </c>
      <c r="D2248">
        <v>0</v>
      </c>
      <c r="E2248">
        <v>0</v>
      </c>
      <c r="F2248">
        <v>0</v>
      </c>
      <c r="G2248">
        <v>0</v>
      </c>
      <c r="H2248">
        <v>0</v>
      </c>
      <c r="I2248">
        <v>0</v>
      </c>
      <c r="J2248">
        <v>0</v>
      </c>
      <c r="K2248">
        <v>0</v>
      </c>
      <c r="L2248">
        <v>0</v>
      </c>
      <c r="M2248">
        <v>0</v>
      </c>
    </row>
    <row r="2249" spans="1:13" x14ac:dyDescent="0.25">
      <c r="A2249" t="s">
        <v>258</v>
      </c>
      <c r="B2249" t="s">
        <v>116</v>
      </c>
      <c r="C2249">
        <v>0</v>
      </c>
      <c r="D2249">
        <v>0</v>
      </c>
      <c r="E2249">
        <v>0</v>
      </c>
      <c r="F2249">
        <v>0</v>
      </c>
      <c r="G2249">
        <v>0</v>
      </c>
      <c r="H2249">
        <v>0</v>
      </c>
      <c r="I2249">
        <v>0</v>
      </c>
      <c r="J2249">
        <v>0</v>
      </c>
      <c r="K2249">
        <v>0</v>
      </c>
      <c r="L2249">
        <v>0</v>
      </c>
      <c r="M2249">
        <v>0</v>
      </c>
    </row>
    <row r="2250" spans="1:13" x14ac:dyDescent="0.25">
      <c r="A2250" t="s">
        <v>258</v>
      </c>
      <c r="B2250" t="s">
        <v>113</v>
      </c>
      <c r="C2250">
        <v>0</v>
      </c>
      <c r="D2250">
        <v>0</v>
      </c>
      <c r="E2250">
        <v>0</v>
      </c>
      <c r="F2250">
        <v>0</v>
      </c>
      <c r="G2250">
        <v>0</v>
      </c>
      <c r="H2250">
        <v>0</v>
      </c>
      <c r="I2250">
        <v>0</v>
      </c>
      <c r="J2250">
        <v>0</v>
      </c>
      <c r="K2250">
        <v>0</v>
      </c>
      <c r="L2250">
        <v>0</v>
      </c>
      <c r="M2250">
        <v>0</v>
      </c>
    </row>
    <row r="2251" spans="1:13" x14ac:dyDescent="0.25">
      <c r="A2251" t="s">
        <v>258</v>
      </c>
      <c r="B2251" t="s">
        <v>102</v>
      </c>
      <c r="C2251">
        <v>0</v>
      </c>
      <c r="D2251">
        <v>0</v>
      </c>
      <c r="E2251">
        <v>0</v>
      </c>
      <c r="F2251">
        <v>0</v>
      </c>
      <c r="G2251">
        <v>0</v>
      </c>
      <c r="H2251">
        <v>0</v>
      </c>
      <c r="I2251">
        <v>0</v>
      </c>
      <c r="J2251">
        <v>0</v>
      </c>
      <c r="K2251">
        <v>0</v>
      </c>
      <c r="L2251">
        <v>0</v>
      </c>
      <c r="M2251">
        <v>0</v>
      </c>
    </row>
    <row r="2252" spans="1:13" x14ac:dyDescent="0.25">
      <c r="A2252" t="s">
        <v>258</v>
      </c>
      <c r="B2252" t="s">
        <v>101</v>
      </c>
      <c r="C2252">
        <v>0</v>
      </c>
      <c r="D2252">
        <v>0</v>
      </c>
      <c r="E2252">
        <v>0</v>
      </c>
      <c r="F2252">
        <v>0</v>
      </c>
      <c r="G2252">
        <v>0</v>
      </c>
      <c r="H2252">
        <v>0</v>
      </c>
      <c r="I2252">
        <v>0</v>
      </c>
      <c r="J2252">
        <v>0</v>
      </c>
      <c r="K2252">
        <v>0</v>
      </c>
      <c r="L2252">
        <v>0</v>
      </c>
      <c r="M2252">
        <v>0</v>
      </c>
    </row>
    <row r="2253" spans="1:13" x14ac:dyDescent="0.25">
      <c r="A2253" t="s">
        <v>258</v>
      </c>
      <c r="B2253" t="s">
        <v>95</v>
      </c>
      <c r="C2253">
        <v>0</v>
      </c>
      <c r="D2253">
        <v>0</v>
      </c>
      <c r="E2253">
        <v>0</v>
      </c>
      <c r="F2253">
        <v>0</v>
      </c>
      <c r="G2253">
        <v>0</v>
      </c>
      <c r="H2253">
        <v>0</v>
      </c>
      <c r="I2253">
        <v>0</v>
      </c>
      <c r="J2253">
        <v>0</v>
      </c>
      <c r="K2253">
        <v>0</v>
      </c>
      <c r="L2253">
        <v>0</v>
      </c>
      <c r="M2253">
        <v>0</v>
      </c>
    </row>
    <row r="2254" spans="1:13" x14ac:dyDescent="0.25">
      <c r="A2254" t="s">
        <v>258</v>
      </c>
      <c r="B2254" t="s">
        <v>98</v>
      </c>
      <c r="C2254">
        <v>0</v>
      </c>
      <c r="D2254">
        <v>0</v>
      </c>
      <c r="E2254">
        <v>0</v>
      </c>
      <c r="F2254">
        <v>0</v>
      </c>
      <c r="G2254">
        <v>0</v>
      </c>
      <c r="H2254">
        <v>0</v>
      </c>
      <c r="I2254">
        <v>0</v>
      </c>
      <c r="J2254">
        <v>0</v>
      </c>
      <c r="K2254">
        <v>0</v>
      </c>
      <c r="L2254">
        <v>0</v>
      </c>
      <c r="M2254">
        <v>0</v>
      </c>
    </row>
    <row r="2255" spans="1:13" x14ac:dyDescent="0.25">
      <c r="A2255" t="s">
        <v>258</v>
      </c>
      <c r="B2255" t="s">
        <v>112</v>
      </c>
      <c r="C2255">
        <v>0</v>
      </c>
      <c r="D2255">
        <v>0</v>
      </c>
      <c r="E2255">
        <v>0</v>
      </c>
      <c r="F2255">
        <v>0</v>
      </c>
      <c r="G2255">
        <v>0</v>
      </c>
      <c r="H2255">
        <v>0</v>
      </c>
      <c r="I2255">
        <v>0</v>
      </c>
      <c r="J2255">
        <v>0</v>
      </c>
      <c r="K2255">
        <v>0</v>
      </c>
      <c r="L2255">
        <v>0</v>
      </c>
      <c r="M2255">
        <v>0</v>
      </c>
    </row>
    <row r="2256" spans="1:13" x14ac:dyDescent="0.25">
      <c r="A2256" t="s">
        <v>258</v>
      </c>
      <c r="B2256" t="s">
        <v>807</v>
      </c>
      <c r="C2256">
        <v>0</v>
      </c>
      <c r="D2256">
        <v>0</v>
      </c>
      <c r="E2256">
        <v>0</v>
      </c>
      <c r="F2256">
        <v>0</v>
      </c>
      <c r="G2256">
        <v>0</v>
      </c>
      <c r="H2256">
        <v>0</v>
      </c>
      <c r="I2256">
        <v>0</v>
      </c>
      <c r="J2256">
        <v>0</v>
      </c>
      <c r="K2256">
        <v>0</v>
      </c>
      <c r="L2256">
        <v>0</v>
      </c>
      <c r="M2256">
        <v>0</v>
      </c>
    </row>
    <row r="2257" spans="1:13" x14ac:dyDescent="0.25">
      <c r="A2257" t="s">
        <v>258</v>
      </c>
      <c r="B2257" t="s">
        <v>100</v>
      </c>
      <c r="C2257">
        <v>0</v>
      </c>
      <c r="D2257">
        <v>0</v>
      </c>
      <c r="E2257">
        <v>0</v>
      </c>
      <c r="F2257">
        <v>0</v>
      </c>
      <c r="G2257">
        <v>0</v>
      </c>
      <c r="H2257">
        <v>0</v>
      </c>
      <c r="I2257">
        <v>0</v>
      </c>
      <c r="J2257">
        <v>0</v>
      </c>
      <c r="K2257">
        <v>0</v>
      </c>
      <c r="L2257">
        <v>0</v>
      </c>
      <c r="M2257">
        <v>0</v>
      </c>
    </row>
    <row r="2258" spans="1:13" x14ac:dyDescent="0.25">
      <c r="A2258" t="s">
        <v>258</v>
      </c>
      <c r="B2258" t="s">
        <v>114</v>
      </c>
      <c r="C2258">
        <v>0</v>
      </c>
      <c r="D2258">
        <v>0</v>
      </c>
      <c r="E2258">
        <v>0</v>
      </c>
      <c r="F2258">
        <v>0</v>
      </c>
      <c r="G2258">
        <v>0</v>
      </c>
      <c r="H2258">
        <v>0</v>
      </c>
      <c r="I2258">
        <v>0</v>
      </c>
      <c r="J2258">
        <v>0</v>
      </c>
      <c r="K2258">
        <v>0</v>
      </c>
      <c r="L2258">
        <v>0</v>
      </c>
      <c r="M2258">
        <v>0</v>
      </c>
    </row>
    <row r="2259" spans="1:13" x14ac:dyDescent="0.25">
      <c r="A2259" t="s">
        <v>258</v>
      </c>
      <c r="B2259" t="s">
        <v>107</v>
      </c>
      <c r="C2259">
        <v>0</v>
      </c>
      <c r="D2259">
        <v>0</v>
      </c>
      <c r="E2259">
        <v>0</v>
      </c>
      <c r="F2259">
        <v>0</v>
      </c>
      <c r="G2259">
        <v>0</v>
      </c>
      <c r="H2259">
        <v>0</v>
      </c>
      <c r="I2259">
        <v>0</v>
      </c>
      <c r="J2259">
        <v>0</v>
      </c>
      <c r="K2259">
        <v>0</v>
      </c>
      <c r="L2259">
        <v>0</v>
      </c>
      <c r="M2259">
        <v>0</v>
      </c>
    </row>
    <row r="2260" spans="1:13" x14ac:dyDescent="0.25">
      <c r="A2260" t="s">
        <v>260</v>
      </c>
      <c r="B2260" t="s">
        <v>123</v>
      </c>
      <c r="C2260">
        <v>0</v>
      </c>
      <c r="D2260">
        <v>0</v>
      </c>
      <c r="E2260">
        <v>0</v>
      </c>
      <c r="F2260">
        <v>0</v>
      </c>
      <c r="G2260">
        <v>0</v>
      </c>
      <c r="H2260">
        <v>0</v>
      </c>
      <c r="I2260">
        <v>0</v>
      </c>
      <c r="J2260">
        <v>0</v>
      </c>
      <c r="K2260">
        <v>0</v>
      </c>
      <c r="L2260">
        <v>0</v>
      </c>
      <c r="M2260">
        <v>0</v>
      </c>
    </row>
    <row r="2261" spans="1:13" x14ac:dyDescent="0.25">
      <c r="A2261" t="s">
        <v>260</v>
      </c>
      <c r="B2261" t="s">
        <v>126</v>
      </c>
      <c r="C2261">
        <v>0</v>
      </c>
      <c r="D2261">
        <v>0</v>
      </c>
      <c r="E2261">
        <v>0</v>
      </c>
      <c r="F2261">
        <v>0</v>
      </c>
      <c r="G2261">
        <v>0</v>
      </c>
      <c r="H2261">
        <v>0</v>
      </c>
      <c r="I2261">
        <v>0</v>
      </c>
      <c r="J2261">
        <v>0</v>
      </c>
      <c r="K2261">
        <v>0</v>
      </c>
      <c r="L2261">
        <v>0</v>
      </c>
      <c r="M2261">
        <v>0</v>
      </c>
    </row>
    <row r="2262" spans="1:13" x14ac:dyDescent="0.25">
      <c r="A2262" t="s">
        <v>260</v>
      </c>
      <c r="B2262" t="s">
        <v>125</v>
      </c>
      <c r="C2262">
        <v>0</v>
      </c>
      <c r="D2262">
        <v>0</v>
      </c>
      <c r="E2262">
        <v>0</v>
      </c>
      <c r="F2262">
        <v>0</v>
      </c>
      <c r="G2262">
        <v>0</v>
      </c>
      <c r="H2262">
        <v>0</v>
      </c>
      <c r="I2262">
        <v>0</v>
      </c>
      <c r="J2262">
        <v>0</v>
      </c>
      <c r="K2262">
        <v>0</v>
      </c>
      <c r="L2262">
        <v>0</v>
      </c>
      <c r="M2262">
        <v>0</v>
      </c>
    </row>
    <row r="2263" spans="1:13" x14ac:dyDescent="0.25">
      <c r="A2263" t="s">
        <v>260</v>
      </c>
      <c r="B2263" t="s">
        <v>124</v>
      </c>
      <c r="C2263">
        <v>0</v>
      </c>
      <c r="D2263">
        <v>0</v>
      </c>
      <c r="E2263">
        <v>0</v>
      </c>
      <c r="F2263">
        <v>0</v>
      </c>
      <c r="G2263">
        <v>0</v>
      </c>
      <c r="H2263">
        <v>0</v>
      </c>
      <c r="I2263">
        <v>0</v>
      </c>
      <c r="J2263">
        <v>0</v>
      </c>
      <c r="K2263">
        <v>0</v>
      </c>
      <c r="L2263">
        <v>0</v>
      </c>
      <c r="M2263">
        <v>0</v>
      </c>
    </row>
    <row r="2264" spans="1:13" x14ac:dyDescent="0.25">
      <c r="A2264" t="s">
        <v>260</v>
      </c>
      <c r="B2264" t="s">
        <v>96</v>
      </c>
      <c r="C2264">
        <v>0</v>
      </c>
      <c r="D2264">
        <v>0</v>
      </c>
      <c r="E2264">
        <v>0</v>
      </c>
      <c r="F2264">
        <v>0</v>
      </c>
      <c r="G2264">
        <v>0</v>
      </c>
      <c r="H2264">
        <v>0</v>
      </c>
      <c r="I2264">
        <v>0</v>
      </c>
      <c r="J2264">
        <v>0</v>
      </c>
      <c r="K2264">
        <v>0</v>
      </c>
      <c r="L2264">
        <v>0</v>
      </c>
      <c r="M2264">
        <v>0</v>
      </c>
    </row>
    <row r="2265" spans="1:13" x14ac:dyDescent="0.25">
      <c r="A2265" t="s">
        <v>260</v>
      </c>
      <c r="B2265" t="s">
        <v>105</v>
      </c>
      <c r="C2265">
        <v>0.19500000000000001</v>
      </c>
      <c r="D2265">
        <v>0</v>
      </c>
      <c r="E2265">
        <v>0.5</v>
      </c>
      <c r="F2265">
        <v>0</v>
      </c>
      <c r="G2265">
        <v>0</v>
      </c>
      <c r="H2265">
        <v>0.69500000000000006</v>
      </c>
      <c r="I2265">
        <v>0</v>
      </c>
      <c r="J2265">
        <v>0</v>
      </c>
      <c r="K2265">
        <v>0</v>
      </c>
      <c r="L2265">
        <v>0.69499999999999995</v>
      </c>
      <c r="M2265">
        <v>0</v>
      </c>
    </row>
    <row r="2266" spans="1:13" x14ac:dyDescent="0.25">
      <c r="A2266" t="s">
        <v>260</v>
      </c>
      <c r="B2266" t="s">
        <v>110</v>
      </c>
      <c r="C2266">
        <v>0</v>
      </c>
      <c r="D2266">
        <v>0</v>
      </c>
      <c r="E2266">
        <v>0</v>
      </c>
      <c r="F2266">
        <v>0</v>
      </c>
      <c r="G2266">
        <v>0</v>
      </c>
      <c r="H2266">
        <v>0</v>
      </c>
      <c r="I2266">
        <v>0</v>
      </c>
      <c r="J2266">
        <v>0</v>
      </c>
      <c r="K2266">
        <v>0</v>
      </c>
      <c r="L2266">
        <v>0</v>
      </c>
      <c r="M2266">
        <v>0</v>
      </c>
    </row>
    <row r="2267" spans="1:13" x14ac:dyDescent="0.25">
      <c r="A2267" t="s">
        <v>260</v>
      </c>
      <c r="B2267" t="s">
        <v>111</v>
      </c>
      <c r="C2267">
        <v>0</v>
      </c>
      <c r="D2267">
        <v>0</v>
      </c>
      <c r="E2267">
        <v>0</v>
      </c>
      <c r="F2267">
        <v>0</v>
      </c>
      <c r="G2267">
        <v>0</v>
      </c>
      <c r="H2267">
        <v>0</v>
      </c>
      <c r="I2267">
        <v>0</v>
      </c>
      <c r="J2267">
        <v>0</v>
      </c>
      <c r="K2267">
        <v>0</v>
      </c>
      <c r="L2267">
        <v>0</v>
      </c>
      <c r="M2267">
        <v>0</v>
      </c>
    </row>
    <row r="2268" spans="1:13" x14ac:dyDescent="0.25">
      <c r="A2268" t="s">
        <v>260</v>
      </c>
      <c r="B2268" t="s">
        <v>106</v>
      </c>
      <c r="C2268">
        <v>0</v>
      </c>
      <c r="D2268">
        <v>0</v>
      </c>
      <c r="E2268">
        <v>0</v>
      </c>
      <c r="F2268">
        <v>0</v>
      </c>
      <c r="G2268">
        <v>0</v>
      </c>
      <c r="H2268">
        <v>0</v>
      </c>
      <c r="I2268">
        <v>0</v>
      </c>
      <c r="J2268">
        <v>0</v>
      </c>
      <c r="K2268">
        <v>0</v>
      </c>
      <c r="L2268">
        <v>0</v>
      </c>
      <c r="M2268">
        <v>0</v>
      </c>
    </row>
    <row r="2269" spans="1:13" x14ac:dyDescent="0.25">
      <c r="A2269" t="s">
        <v>260</v>
      </c>
      <c r="B2269" t="s">
        <v>99</v>
      </c>
      <c r="C2269">
        <v>0</v>
      </c>
      <c r="D2269">
        <v>0</v>
      </c>
      <c r="E2269">
        <v>0</v>
      </c>
      <c r="F2269">
        <v>0</v>
      </c>
      <c r="G2269">
        <v>0</v>
      </c>
      <c r="H2269">
        <v>0</v>
      </c>
      <c r="I2269">
        <v>0</v>
      </c>
      <c r="J2269">
        <v>0</v>
      </c>
      <c r="K2269">
        <v>0</v>
      </c>
      <c r="L2269">
        <v>0</v>
      </c>
      <c r="M2269">
        <v>0</v>
      </c>
    </row>
    <row r="2270" spans="1:13" x14ac:dyDescent="0.25">
      <c r="A2270" t="s">
        <v>260</v>
      </c>
      <c r="B2270" t="s">
        <v>108</v>
      </c>
      <c r="C2270">
        <v>3.105</v>
      </c>
      <c r="D2270">
        <v>0</v>
      </c>
      <c r="E2270">
        <v>0</v>
      </c>
      <c r="F2270">
        <v>0</v>
      </c>
      <c r="G2270">
        <v>0</v>
      </c>
      <c r="H2270">
        <v>3.105</v>
      </c>
      <c r="I2270">
        <v>0</v>
      </c>
      <c r="J2270">
        <v>0</v>
      </c>
      <c r="K2270">
        <v>0</v>
      </c>
      <c r="L2270">
        <v>3.105</v>
      </c>
      <c r="M2270">
        <v>0</v>
      </c>
    </row>
    <row r="2271" spans="1:13" x14ac:dyDescent="0.25">
      <c r="A2271" t="s">
        <v>260</v>
      </c>
      <c r="B2271" t="s">
        <v>234</v>
      </c>
      <c r="C2271">
        <v>0</v>
      </c>
      <c r="D2271">
        <v>0</v>
      </c>
      <c r="E2271">
        <v>0</v>
      </c>
      <c r="F2271">
        <v>0</v>
      </c>
      <c r="G2271">
        <v>0</v>
      </c>
      <c r="H2271">
        <v>0</v>
      </c>
      <c r="I2271">
        <v>0</v>
      </c>
      <c r="J2271">
        <v>0</v>
      </c>
      <c r="K2271">
        <v>0</v>
      </c>
      <c r="L2271">
        <v>0</v>
      </c>
      <c r="M2271">
        <v>0</v>
      </c>
    </row>
    <row r="2272" spans="1:13" x14ac:dyDescent="0.25">
      <c r="A2272" t="s">
        <v>260</v>
      </c>
      <c r="B2272" t="s">
        <v>115</v>
      </c>
      <c r="C2272">
        <v>2.1999999999999999E-2</v>
      </c>
      <c r="D2272">
        <v>0</v>
      </c>
      <c r="E2272">
        <v>0</v>
      </c>
      <c r="F2272">
        <v>0</v>
      </c>
      <c r="G2272">
        <v>0</v>
      </c>
      <c r="H2272">
        <v>2.1999999999999999E-2</v>
      </c>
      <c r="I2272">
        <v>0</v>
      </c>
      <c r="J2272">
        <v>0</v>
      </c>
      <c r="K2272">
        <v>0</v>
      </c>
      <c r="L2272">
        <v>2.1999999999999999E-2</v>
      </c>
      <c r="M2272">
        <v>0</v>
      </c>
    </row>
    <row r="2273" spans="1:13" x14ac:dyDescent="0.25">
      <c r="A2273" t="s">
        <v>260</v>
      </c>
      <c r="B2273" t="s">
        <v>117</v>
      </c>
      <c r="C2273">
        <v>0</v>
      </c>
      <c r="D2273">
        <v>0</v>
      </c>
      <c r="E2273">
        <v>0</v>
      </c>
      <c r="F2273">
        <v>0</v>
      </c>
      <c r="G2273">
        <v>0</v>
      </c>
      <c r="H2273">
        <v>0</v>
      </c>
      <c r="I2273">
        <v>0</v>
      </c>
      <c r="J2273">
        <v>0</v>
      </c>
      <c r="K2273">
        <v>0</v>
      </c>
      <c r="L2273">
        <v>0</v>
      </c>
      <c r="M2273">
        <v>0</v>
      </c>
    </row>
    <row r="2274" spans="1:13" x14ac:dyDescent="0.25">
      <c r="A2274" t="s">
        <v>260</v>
      </c>
      <c r="B2274" t="s">
        <v>103</v>
      </c>
      <c r="C2274">
        <v>0</v>
      </c>
      <c r="D2274">
        <v>0</v>
      </c>
      <c r="E2274">
        <v>0</v>
      </c>
      <c r="F2274">
        <v>0</v>
      </c>
      <c r="G2274">
        <v>0</v>
      </c>
      <c r="H2274">
        <v>0</v>
      </c>
      <c r="I2274">
        <v>0</v>
      </c>
      <c r="J2274">
        <v>0</v>
      </c>
      <c r="K2274">
        <v>0</v>
      </c>
      <c r="L2274">
        <v>0</v>
      </c>
      <c r="M2274">
        <v>0</v>
      </c>
    </row>
    <row r="2275" spans="1:13" x14ac:dyDescent="0.25">
      <c r="A2275" t="s">
        <v>260</v>
      </c>
      <c r="B2275" t="s">
        <v>328</v>
      </c>
      <c r="C2275">
        <v>0</v>
      </c>
      <c r="D2275">
        <v>0</v>
      </c>
      <c r="E2275">
        <v>0</v>
      </c>
      <c r="F2275">
        <v>0</v>
      </c>
      <c r="G2275">
        <v>0</v>
      </c>
      <c r="H2275">
        <v>0</v>
      </c>
      <c r="I2275">
        <v>0</v>
      </c>
      <c r="J2275">
        <v>0</v>
      </c>
      <c r="K2275">
        <v>0</v>
      </c>
      <c r="L2275">
        <v>0</v>
      </c>
      <c r="M2275">
        <v>0</v>
      </c>
    </row>
    <row r="2276" spans="1:13" x14ac:dyDescent="0.25">
      <c r="A2276" t="s">
        <v>260</v>
      </c>
      <c r="B2276" t="s">
        <v>104</v>
      </c>
      <c r="C2276">
        <v>0</v>
      </c>
      <c r="D2276">
        <v>0</v>
      </c>
      <c r="E2276">
        <v>0</v>
      </c>
      <c r="F2276">
        <v>0</v>
      </c>
      <c r="G2276">
        <v>0</v>
      </c>
      <c r="H2276">
        <v>0</v>
      </c>
      <c r="I2276">
        <v>0</v>
      </c>
      <c r="J2276">
        <v>0</v>
      </c>
      <c r="K2276">
        <v>0</v>
      </c>
      <c r="L2276">
        <v>0</v>
      </c>
      <c r="M2276">
        <v>0</v>
      </c>
    </row>
    <row r="2277" spans="1:13" x14ac:dyDescent="0.25">
      <c r="A2277" t="s">
        <v>260</v>
      </c>
      <c r="B2277" s="17" t="s">
        <v>558</v>
      </c>
      <c r="C2277">
        <v>0</v>
      </c>
      <c r="D2277">
        <v>0</v>
      </c>
      <c r="E2277">
        <v>0</v>
      </c>
      <c r="F2277">
        <v>0</v>
      </c>
      <c r="G2277">
        <v>0</v>
      </c>
      <c r="H2277">
        <v>0</v>
      </c>
      <c r="I2277">
        <v>0</v>
      </c>
      <c r="J2277">
        <v>0</v>
      </c>
      <c r="K2277">
        <v>0</v>
      </c>
      <c r="L2277">
        <v>0</v>
      </c>
      <c r="M2277">
        <v>0</v>
      </c>
    </row>
    <row r="2278" spans="1:13" x14ac:dyDescent="0.25">
      <c r="A2278" t="s">
        <v>260</v>
      </c>
      <c r="B2278" s="17" t="s">
        <v>97</v>
      </c>
      <c r="C2278">
        <v>0</v>
      </c>
      <c r="D2278">
        <v>0</v>
      </c>
      <c r="E2278">
        <v>0</v>
      </c>
      <c r="F2278">
        <v>0</v>
      </c>
      <c r="G2278">
        <v>0</v>
      </c>
      <c r="H2278">
        <v>0</v>
      </c>
      <c r="I2278">
        <v>0</v>
      </c>
      <c r="J2278">
        <v>0</v>
      </c>
      <c r="K2278">
        <v>0</v>
      </c>
      <c r="L2278">
        <v>0</v>
      </c>
      <c r="M2278">
        <v>0</v>
      </c>
    </row>
    <row r="2279" spans="1:13" x14ac:dyDescent="0.25">
      <c r="A2279" t="s">
        <v>260</v>
      </c>
      <c r="B2279" s="17" t="s">
        <v>109</v>
      </c>
      <c r="C2279">
        <v>0</v>
      </c>
      <c r="D2279">
        <v>0</v>
      </c>
      <c r="E2279">
        <v>0</v>
      </c>
      <c r="F2279">
        <v>0</v>
      </c>
      <c r="G2279">
        <v>0</v>
      </c>
      <c r="H2279">
        <v>0</v>
      </c>
      <c r="I2279">
        <v>0</v>
      </c>
      <c r="J2279">
        <v>0</v>
      </c>
      <c r="K2279">
        <v>0</v>
      </c>
      <c r="L2279">
        <v>0</v>
      </c>
      <c r="M2279">
        <v>0</v>
      </c>
    </row>
    <row r="2280" spans="1:13" x14ac:dyDescent="0.25">
      <c r="A2280" t="s">
        <v>260</v>
      </c>
      <c r="B2280" s="17" t="s">
        <v>118</v>
      </c>
      <c r="C2280">
        <v>0</v>
      </c>
      <c r="D2280">
        <v>0</v>
      </c>
      <c r="E2280">
        <v>0</v>
      </c>
      <c r="F2280">
        <v>0</v>
      </c>
      <c r="G2280">
        <v>0</v>
      </c>
      <c r="H2280">
        <v>0</v>
      </c>
      <c r="I2280">
        <v>0</v>
      </c>
      <c r="J2280">
        <v>0</v>
      </c>
      <c r="K2280">
        <v>0</v>
      </c>
      <c r="L2280">
        <v>0</v>
      </c>
      <c r="M2280">
        <v>0</v>
      </c>
    </row>
    <row r="2281" spans="1:13" x14ac:dyDescent="0.25">
      <c r="A2281" t="s">
        <v>260</v>
      </c>
      <c r="B2281" t="s">
        <v>121</v>
      </c>
      <c r="C2281">
        <v>0</v>
      </c>
      <c r="D2281">
        <v>0</v>
      </c>
      <c r="E2281">
        <v>0</v>
      </c>
      <c r="F2281">
        <v>0</v>
      </c>
      <c r="G2281">
        <v>0</v>
      </c>
      <c r="H2281">
        <v>0</v>
      </c>
      <c r="I2281">
        <v>0</v>
      </c>
      <c r="J2281">
        <v>0</v>
      </c>
      <c r="K2281">
        <v>0</v>
      </c>
      <c r="L2281">
        <v>0</v>
      </c>
      <c r="M2281">
        <v>0</v>
      </c>
    </row>
    <row r="2282" spans="1:13" x14ac:dyDescent="0.25">
      <c r="A2282" t="s">
        <v>260</v>
      </c>
      <c r="B2282" t="s">
        <v>120</v>
      </c>
      <c r="C2282">
        <v>0</v>
      </c>
      <c r="D2282">
        <v>0</v>
      </c>
      <c r="E2282">
        <v>0</v>
      </c>
      <c r="F2282">
        <v>0</v>
      </c>
      <c r="G2282">
        <v>0</v>
      </c>
      <c r="H2282">
        <v>0</v>
      </c>
      <c r="I2282">
        <v>0</v>
      </c>
      <c r="J2282">
        <v>0</v>
      </c>
      <c r="K2282">
        <v>0</v>
      </c>
      <c r="L2282">
        <v>0</v>
      </c>
      <c r="M2282">
        <v>0</v>
      </c>
    </row>
    <row r="2283" spans="1:13" x14ac:dyDescent="0.25">
      <c r="A2283" t="s">
        <v>260</v>
      </c>
      <c r="B2283" t="s">
        <v>119</v>
      </c>
      <c r="C2283">
        <v>0</v>
      </c>
      <c r="D2283">
        <v>0</v>
      </c>
      <c r="E2283">
        <v>0</v>
      </c>
      <c r="F2283">
        <v>0</v>
      </c>
      <c r="G2283">
        <v>0</v>
      </c>
      <c r="H2283">
        <v>0</v>
      </c>
      <c r="I2283">
        <v>0</v>
      </c>
      <c r="J2283">
        <v>0</v>
      </c>
      <c r="K2283">
        <v>0</v>
      </c>
      <c r="L2283">
        <v>0</v>
      </c>
      <c r="M2283">
        <v>0</v>
      </c>
    </row>
    <row r="2284" spans="1:13" x14ac:dyDescent="0.25">
      <c r="A2284" t="s">
        <v>260</v>
      </c>
      <c r="B2284" t="s">
        <v>116</v>
      </c>
      <c r="C2284">
        <v>0</v>
      </c>
      <c r="D2284">
        <v>0</v>
      </c>
      <c r="E2284">
        <v>0</v>
      </c>
      <c r="F2284">
        <v>0</v>
      </c>
      <c r="G2284">
        <v>0</v>
      </c>
      <c r="H2284">
        <v>0</v>
      </c>
      <c r="I2284">
        <v>0</v>
      </c>
      <c r="J2284">
        <v>0</v>
      </c>
      <c r="K2284">
        <v>0</v>
      </c>
      <c r="L2284">
        <v>0</v>
      </c>
      <c r="M2284">
        <v>0</v>
      </c>
    </row>
    <row r="2285" spans="1:13" x14ac:dyDescent="0.25">
      <c r="A2285" t="s">
        <v>260</v>
      </c>
      <c r="B2285" t="s">
        <v>113</v>
      </c>
      <c r="C2285">
        <v>0</v>
      </c>
      <c r="D2285">
        <v>0</v>
      </c>
      <c r="E2285">
        <v>0</v>
      </c>
      <c r="F2285">
        <v>0</v>
      </c>
      <c r="G2285">
        <v>0</v>
      </c>
      <c r="H2285">
        <v>0</v>
      </c>
      <c r="I2285">
        <v>0</v>
      </c>
      <c r="J2285">
        <v>0</v>
      </c>
      <c r="K2285">
        <v>0</v>
      </c>
      <c r="L2285">
        <v>0</v>
      </c>
      <c r="M2285">
        <v>0</v>
      </c>
    </row>
    <row r="2286" spans="1:13" x14ac:dyDescent="0.25">
      <c r="A2286" t="s">
        <v>260</v>
      </c>
      <c r="B2286" t="s">
        <v>102</v>
      </c>
      <c r="C2286">
        <v>0</v>
      </c>
      <c r="D2286">
        <v>0</v>
      </c>
      <c r="E2286">
        <v>0</v>
      </c>
      <c r="F2286">
        <v>0</v>
      </c>
      <c r="G2286">
        <v>0</v>
      </c>
      <c r="H2286">
        <v>0</v>
      </c>
      <c r="I2286">
        <v>0</v>
      </c>
      <c r="J2286">
        <v>0</v>
      </c>
      <c r="K2286">
        <v>0</v>
      </c>
      <c r="L2286">
        <v>0</v>
      </c>
      <c r="M2286">
        <v>0</v>
      </c>
    </row>
    <row r="2287" spans="1:13" x14ac:dyDescent="0.25">
      <c r="A2287" t="s">
        <v>260</v>
      </c>
      <c r="B2287" t="s">
        <v>101</v>
      </c>
      <c r="C2287">
        <v>0</v>
      </c>
      <c r="D2287">
        <v>0</v>
      </c>
      <c r="E2287">
        <v>0</v>
      </c>
      <c r="F2287">
        <v>0</v>
      </c>
      <c r="G2287">
        <v>0</v>
      </c>
      <c r="H2287">
        <v>0</v>
      </c>
      <c r="I2287">
        <v>0</v>
      </c>
      <c r="J2287">
        <v>0</v>
      </c>
      <c r="K2287">
        <v>0</v>
      </c>
      <c r="L2287">
        <v>0</v>
      </c>
      <c r="M2287">
        <v>0</v>
      </c>
    </row>
    <row r="2288" spans="1:13" x14ac:dyDescent="0.25">
      <c r="A2288" t="s">
        <v>260</v>
      </c>
      <c r="B2288" t="s">
        <v>95</v>
      </c>
      <c r="C2288">
        <v>0.152</v>
      </c>
      <c r="D2288">
        <v>0</v>
      </c>
      <c r="E2288">
        <v>5.1000000000000005</v>
      </c>
      <c r="F2288">
        <v>0</v>
      </c>
      <c r="G2288">
        <v>0</v>
      </c>
      <c r="H2288">
        <v>5.2520000000000007</v>
      </c>
      <c r="I2288">
        <v>0</v>
      </c>
      <c r="J2288">
        <v>0</v>
      </c>
      <c r="K2288">
        <v>0</v>
      </c>
      <c r="L2288">
        <v>5.2519999999999998</v>
      </c>
      <c r="M2288">
        <v>0</v>
      </c>
    </row>
    <row r="2289" spans="1:13" x14ac:dyDescent="0.25">
      <c r="A2289" t="s">
        <v>260</v>
      </c>
      <c r="B2289" t="s">
        <v>98</v>
      </c>
      <c r="C2289">
        <v>0</v>
      </c>
      <c r="D2289">
        <v>0</v>
      </c>
      <c r="E2289">
        <v>1</v>
      </c>
      <c r="F2289">
        <v>0</v>
      </c>
      <c r="G2289">
        <v>0</v>
      </c>
      <c r="H2289">
        <v>1</v>
      </c>
      <c r="I2289">
        <v>0</v>
      </c>
      <c r="J2289">
        <v>0</v>
      </c>
      <c r="K2289">
        <v>0</v>
      </c>
      <c r="L2289">
        <v>1</v>
      </c>
      <c r="M2289">
        <v>0</v>
      </c>
    </row>
    <row r="2290" spans="1:13" x14ac:dyDescent="0.25">
      <c r="A2290" t="s">
        <v>260</v>
      </c>
      <c r="B2290" t="s">
        <v>112</v>
      </c>
      <c r="C2290">
        <v>0</v>
      </c>
      <c r="D2290">
        <v>0</v>
      </c>
      <c r="E2290">
        <v>0</v>
      </c>
      <c r="F2290">
        <v>0</v>
      </c>
      <c r="G2290">
        <v>0</v>
      </c>
      <c r="H2290">
        <v>0</v>
      </c>
      <c r="I2290">
        <v>0</v>
      </c>
      <c r="J2290">
        <v>0</v>
      </c>
      <c r="K2290">
        <v>0</v>
      </c>
      <c r="L2290">
        <v>0</v>
      </c>
      <c r="M2290">
        <v>0</v>
      </c>
    </row>
    <row r="2291" spans="1:13" x14ac:dyDescent="0.25">
      <c r="A2291" t="s">
        <v>260</v>
      </c>
      <c r="B2291" t="s">
        <v>807</v>
      </c>
      <c r="C2291">
        <v>0</v>
      </c>
      <c r="D2291">
        <v>0</v>
      </c>
      <c r="E2291">
        <v>0</v>
      </c>
      <c r="F2291">
        <v>0</v>
      </c>
      <c r="G2291">
        <v>0</v>
      </c>
      <c r="H2291">
        <v>0</v>
      </c>
      <c r="I2291">
        <v>0</v>
      </c>
      <c r="J2291">
        <v>0</v>
      </c>
      <c r="K2291">
        <v>0</v>
      </c>
      <c r="L2291">
        <v>0</v>
      </c>
      <c r="M2291">
        <v>0</v>
      </c>
    </row>
    <row r="2292" spans="1:13" x14ac:dyDescent="0.25">
      <c r="A2292" t="s">
        <v>260</v>
      </c>
      <c r="B2292" t="s">
        <v>100</v>
      </c>
      <c r="C2292">
        <v>0</v>
      </c>
      <c r="D2292">
        <v>0</v>
      </c>
      <c r="E2292">
        <v>0</v>
      </c>
      <c r="F2292">
        <v>0</v>
      </c>
      <c r="G2292">
        <v>0</v>
      </c>
      <c r="H2292">
        <v>0</v>
      </c>
      <c r="I2292">
        <v>0</v>
      </c>
      <c r="J2292">
        <v>0</v>
      </c>
      <c r="K2292">
        <v>0</v>
      </c>
      <c r="L2292">
        <v>0</v>
      </c>
      <c r="M2292">
        <v>0</v>
      </c>
    </row>
    <row r="2293" spans="1:13" x14ac:dyDescent="0.25">
      <c r="A2293" t="s">
        <v>260</v>
      </c>
      <c r="B2293" t="s">
        <v>114</v>
      </c>
      <c r="C2293">
        <v>0</v>
      </c>
      <c r="D2293">
        <v>0</v>
      </c>
      <c r="E2293">
        <v>0</v>
      </c>
      <c r="F2293">
        <v>0</v>
      </c>
      <c r="G2293">
        <v>0</v>
      </c>
      <c r="H2293">
        <v>0</v>
      </c>
      <c r="I2293">
        <v>0</v>
      </c>
      <c r="J2293">
        <v>0</v>
      </c>
      <c r="K2293">
        <v>0</v>
      </c>
      <c r="L2293">
        <v>0</v>
      </c>
      <c r="M2293">
        <v>0</v>
      </c>
    </row>
    <row r="2294" spans="1:13" x14ac:dyDescent="0.25">
      <c r="A2294" t="s">
        <v>260</v>
      </c>
      <c r="B2294" t="s">
        <v>107</v>
      </c>
      <c r="C2294">
        <v>0</v>
      </c>
      <c r="D2294">
        <v>0</v>
      </c>
      <c r="E2294">
        <v>0</v>
      </c>
      <c r="F2294">
        <v>0</v>
      </c>
      <c r="G2294">
        <v>0</v>
      </c>
      <c r="H2294">
        <v>0</v>
      </c>
      <c r="I2294">
        <v>0</v>
      </c>
      <c r="J2294">
        <v>0</v>
      </c>
      <c r="K2294">
        <v>0</v>
      </c>
      <c r="L2294">
        <v>0</v>
      </c>
      <c r="M2294">
        <v>0</v>
      </c>
    </row>
    <row r="2295" spans="1:13" x14ac:dyDescent="0.25">
      <c r="A2295" t="s">
        <v>262</v>
      </c>
      <c r="B2295" t="s">
        <v>123</v>
      </c>
      <c r="C2295">
        <v>0</v>
      </c>
      <c r="D2295">
        <v>0</v>
      </c>
      <c r="E2295">
        <v>0</v>
      </c>
      <c r="F2295">
        <v>0</v>
      </c>
      <c r="G2295">
        <v>0</v>
      </c>
      <c r="H2295">
        <v>0</v>
      </c>
      <c r="I2295">
        <v>0</v>
      </c>
      <c r="J2295">
        <v>0</v>
      </c>
      <c r="K2295">
        <v>0</v>
      </c>
      <c r="L2295">
        <v>0</v>
      </c>
      <c r="M2295">
        <v>0</v>
      </c>
    </row>
    <row r="2296" spans="1:13" x14ac:dyDescent="0.25">
      <c r="A2296" t="s">
        <v>262</v>
      </c>
      <c r="B2296" t="s">
        <v>126</v>
      </c>
      <c r="C2296">
        <v>0</v>
      </c>
      <c r="D2296">
        <v>0</v>
      </c>
      <c r="E2296">
        <v>0</v>
      </c>
      <c r="F2296">
        <v>0</v>
      </c>
      <c r="G2296">
        <v>0</v>
      </c>
      <c r="H2296">
        <v>0</v>
      </c>
      <c r="I2296">
        <v>0</v>
      </c>
      <c r="J2296">
        <v>0</v>
      </c>
      <c r="K2296">
        <v>0</v>
      </c>
      <c r="L2296">
        <v>0</v>
      </c>
      <c r="M2296">
        <v>0</v>
      </c>
    </row>
    <row r="2297" spans="1:13" x14ac:dyDescent="0.25">
      <c r="A2297" t="s">
        <v>262</v>
      </c>
      <c r="B2297" t="s">
        <v>125</v>
      </c>
      <c r="C2297">
        <v>0</v>
      </c>
      <c r="D2297">
        <v>0</v>
      </c>
      <c r="E2297">
        <v>0</v>
      </c>
      <c r="F2297">
        <v>0</v>
      </c>
      <c r="G2297">
        <v>0</v>
      </c>
      <c r="H2297">
        <v>0</v>
      </c>
      <c r="I2297">
        <v>0</v>
      </c>
      <c r="J2297">
        <v>0</v>
      </c>
      <c r="K2297">
        <v>0</v>
      </c>
      <c r="L2297">
        <v>0</v>
      </c>
      <c r="M2297">
        <v>0</v>
      </c>
    </row>
    <row r="2298" spans="1:13" x14ac:dyDescent="0.25">
      <c r="A2298" t="s">
        <v>262</v>
      </c>
      <c r="B2298" t="s">
        <v>124</v>
      </c>
      <c r="C2298">
        <v>0</v>
      </c>
      <c r="D2298">
        <v>0</v>
      </c>
      <c r="E2298">
        <v>0</v>
      </c>
      <c r="F2298">
        <v>0</v>
      </c>
      <c r="G2298">
        <v>0</v>
      </c>
      <c r="H2298">
        <v>0</v>
      </c>
      <c r="I2298">
        <v>0</v>
      </c>
      <c r="J2298">
        <v>0</v>
      </c>
      <c r="K2298">
        <v>0</v>
      </c>
      <c r="L2298">
        <v>0</v>
      </c>
      <c r="M2298">
        <v>0</v>
      </c>
    </row>
    <row r="2299" spans="1:13" x14ac:dyDescent="0.25">
      <c r="A2299" t="s">
        <v>262</v>
      </c>
      <c r="B2299" t="s">
        <v>96</v>
      </c>
      <c r="C2299">
        <v>1.3919999999999999</v>
      </c>
      <c r="D2299">
        <v>0</v>
      </c>
      <c r="E2299">
        <v>0</v>
      </c>
      <c r="F2299">
        <v>0</v>
      </c>
      <c r="G2299">
        <v>0</v>
      </c>
      <c r="H2299">
        <v>1.3919999999999999</v>
      </c>
      <c r="I2299">
        <v>0</v>
      </c>
      <c r="J2299">
        <v>0</v>
      </c>
      <c r="K2299">
        <v>0</v>
      </c>
      <c r="L2299">
        <v>1.3919999999999999</v>
      </c>
      <c r="M2299">
        <v>0</v>
      </c>
    </row>
    <row r="2300" spans="1:13" x14ac:dyDescent="0.25">
      <c r="A2300" t="s">
        <v>262</v>
      </c>
      <c r="B2300" t="s">
        <v>105</v>
      </c>
      <c r="C2300">
        <v>3.327</v>
      </c>
      <c r="D2300">
        <v>0</v>
      </c>
      <c r="E2300">
        <v>0.1</v>
      </c>
      <c r="F2300">
        <v>0</v>
      </c>
      <c r="G2300">
        <v>0</v>
      </c>
      <c r="H2300">
        <v>3.427</v>
      </c>
      <c r="I2300">
        <v>0</v>
      </c>
      <c r="J2300">
        <v>0</v>
      </c>
      <c r="K2300">
        <v>0</v>
      </c>
      <c r="L2300">
        <v>3.427</v>
      </c>
      <c r="M2300">
        <v>0</v>
      </c>
    </row>
    <row r="2301" spans="1:13" x14ac:dyDescent="0.25">
      <c r="A2301" t="s">
        <v>262</v>
      </c>
      <c r="B2301" t="s">
        <v>110</v>
      </c>
      <c r="C2301">
        <v>0</v>
      </c>
      <c r="D2301">
        <v>0</v>
      </c>
      <c r="E2301">
        <v>0</v>
      </c>
      <c r="F2301">
        <v>0</v>
      </c>
      <c r="G2301">
        <v>0</v>
      </c>
      <c r="H2301">
        <v>0</v>
      </c>
      <c r="I2301">
        <v>0</v>
      </c>
      <c r="J2301">
        <v>0</v>
      </c>
      <c r="K2301">
        <v>0</v>
      </c>
      <c r="L2301">
        <v>0</v>
      </c>
      <c r="M2301">
        <v>0</v>
      </c>
    </row>
    <row r="2302" spans="1:13" x14ac:dyDescent="0.25">
      <c r="A2302" t="s">
        <v>262</v>
      </c>
      <c r="B2302" t="s">
        <v>111</v>
      </c>
      <c r="C2302">
        <v>0</v>
      </c>
      <c r="D2302">
        <v>0</v>
      </c>
      <c r="E2302">
        <v>0</v>
      </c>
      <c r="F2302">
        <v>0</v>
      </c>
      <c r="G2302">
        <v>0</v>
      </c>
      <c r="H2302">
        <v>0</v>
      </c>
      <c r="I2302">
        <v>0</v>
      </c>
      <c r="J2302">
        <v>0</v>
      </c>
      <c r="K2302">
        <v>0</v>
      </c>
      <c r="L2302">
        <v>0</v>
      </c>
      <c r="M2302">
        <v>0</v>
      </c>
    </row>
    <row r="2303" spans="1:13" x14ac:dyDescent="0.25">
      <c r="A2303" t="s">
        <v>262</v>
      </c>
      <c r="B2303" t="s">
        <v>106</v>
      </c>
      <c r="C2303">
        <v>12.250999999999999</v>
      </c>
      <c r="D2303">
        <v>0</v>
      </c>
      <c r="E2303">
        <v>0</v>
      </c>
      <c r="F2303">
        <v>0</v>
      </c>
      <c r="G2303">
        <v>0</v>
      </c>
      <c r="H2303">
        <v>12.250999999999999</v>
      </c>
      <c r="I2303">
        <v>0</v>
      </c>
      <c r="J2303">
        <v>0</v>
      </c>
      <c r="K2303">
        <v>0</v>
      </c>
      <c r="L2303">
        <v>12.250999999999999</v>
      </c>
      <c r="M2303">
        <v>0</v>
      </c>
    </row>
    <row r="2304" spans="1:13" x14ac:dyDescent="0.25">
      <c r="A2304" t="s">
        <v>262</v>
      </c>
      <c r="B2304" t="s">
        <v>99</v>
      </c>
      <c r="C2304">
        <v>0</v>
      </c>
      <c r="D2304">
        <v>0</v>
      </c>
      <c r="E2304">
        <v>0</v>
      </c>
      <c r="F2304">
        <v>0</v>
      </c>
      <c r="G2304">
        <v>0</v>
      </c>
      <c r="H2304">
        <v>0</v>
      </c>
      <c r="I2304">
        <v>0</v>
      </c>
      <c r="J2304">
        <v>0</v>
      </c>
      <c r="K2304">
        <v>0</v>
      </c>
      <c r="L2304">
        <v>0</v>
      </c>
      <c r="M2304">
        <v>0</v>
      </c>
    </row>
    <row r="2305" spans="1:13" x14ac:dyDescent="0.25">
      <c r="A2305" t="s">
        <v>262</v>
      </c>
      <c r="B2305" t="s">
        <v>108</v>
      </c>
      <c r="C2305">
        <v>1.139</v>
      </c>
      <c r="D2305">
        <v>0</v>
      </c>
      <c r="E2305">
        <v>0</v>
      </c>
      <c r="F2305">
        <v>0</v>
      </c>
      <c r="G2305">
        <v>0</v>
      </c>
      <c r="H2305">
        <v>1.139</v>
      </c>
      <c r="I2305">
        <v>0</v>
      </c>
      <c r="J2305">
        <v>0</v>
      </c>
      <c r="K2305">
        <v>0</v>
      </c>
      <c r="L2305">
        <v>1.139</v>
      </c>
      <c r="M2305">
        <v>0</v>
      </c>
    </row>
    <row r="2306" spans="1:13" x14ac:dyDescent="0.25">
      <c r="A2306" t="s">
        <v>262</v>
      </c>
      <c r="B2306" t="s">
        <v>234</v>
      </c>
      <c r="C2306">
        <v>0</v>
      </c>
      <c r="D2306">
        <v>0</v>
      </c>
      <c r="E2306">
        <v>0</v>
      </c>
      <c r="F2306">
        <v>0</v>
      </c>
      <c r="G2306">
        <v>0</v>
      </c>
      <c r="H2306">
        <v>0</v>
      </c>
      <c r="I2306">
        <v>0</v>
      </c>
      <c r="J2306">
        <v>0</v>
      </c>
      <c r="K2306">
        <v>0</v>
      </c>
      <c r="L2306">
        <v>0</v>
      </c>
      <c r="M2306">
        <v>0</v>
      </c>
    </row>
    <row r="2307" spans="1:13" x14ac:dyDescent="0.25">
      <c r="A2307" t="s">
        <v>262</v>
      </c>
      <c r="B2307" t="s">
        <v>115</v>
      </c>
      <c r="C2307">
        <v>0</v>
      </c>
      <c r="D2307">
        <v>0</v>
      </c>
      <c r="E2307">
        <v>0</v>
      </c>
      <c r="F2307">
        <v>0</v>
      </c>
      <c r="G2307">
        <v>0</v>
      </c>
      <c r="H2307">
        <v>0</v>
      </c>
      <c r="I2307">
        <v>0</v>
      </c>
      <c r="J2307">
        <v>0</v>
      </c>
      <c r="K2307">
        <v>0</v>
      </c>
      <c r="L2307">
        <v>0</v>
      </c>
      <c r="M2307">
        <v>0</v>
      </c>
    </row>
    <row r="2308" spans="1:13" x14ac:dyDescent="0.25">
      <c r="A2308" t="s">
        <v>262</v>
      </c>
      <c r="B2308" t="s">
        <v>117</v>
      </c>
      <c r="C2308">
        <v>0</v>
      </c>
      <c r="D2308">
        <v>0</v>
      </c>
      <c r="E2308">
        <v>0</v>
      </c>
      <c r="F2308">
        <v>0</v>
      </c>
      <c r="G2308">
        <v>0</v>
      </c>
      <c r="H2308">
        <v>0</v>
      </c>
      <c r="I2308">
        <v>0</v>
      </c>
      <c r="J2308">
        <v>0</v>
      </c>
      <c r="K2308">
        <v>0</v>
      </c>
      <c r="L2308">
        <v>0</v>
      </c>
      <c r="M2308">
        <v>0</v>
      </c>
    </row>
    <row r="2309" spans="1:13" x14ac:dyDescent="0.25">
      <c r="A2309" t="s">
        <v>262</v>
      </c>
      <c r="B2309" t="s">
        <v>103</v>
      </c>
      <c r="C2309">
        <v>0</v>
      </c>
      <c r="D2309">
        <v>0</v>
      </c>
      <c r="E2309">
        <v>0</v>
      </c>
      <c r="F2309">
        <v>0</v>
      </c>
      <c r="G2309">
        <v>0</v>
      </c>
      <c r="H2309">
        <v>0</v>
      </c>
      <c r="I2309">
        <v>0</v>
      </c>
      <c r="J2309">
        <v>0</v>
      </c>
      <c r="K2309">
        <v>0</v>
      </c>
      <c r="L2309">
        <v>0</v>
      </c>
      <c r="M2309">
        <v>0</v>
      </c>
    </row>
    <row r="2310" spans="1:13" x14ac:dyDescent="0.25">
      <c r="A2310" t="s">
        <v>262</v>
      </c>
      <c r="B2310" t="s">
        <v>328</v>
      </c>
      <c r="C2310">
        <v>0</v>
      </c>
      <c r="D2310">
        <v>0</v>
      </c>
      <c r="E2310">
        <v>0</v>
      </c>
      <c r="F2310">
        <v>0</v>
      </c>
      <c r="G2310">
        <v>0</v>
      </c>
      <c r="H2310">
        <v>0</v>
      </c>
      <c r="I2310">
        <v>0</v>
      </c>
      <c r="J2310">
        <v>0</v>
      </c>
      <c r="K2310">
        <v>0</v>
      </c>
      <c r="L2310">
        <v>0</v>
      </c>
      <c r="M2310">
        <v>0</v>
      </c>
    </row>
    <row r="2311" spans="1:13" x14ac:dyDescent="0.25">
      <c r="A2311" t="s">
        <v>262</v>
      </c>
      <c r="B2311" t="s">
        <v>104</v>
      </c>
      <c r="C2311">
        <v>0</v>
      </c>
      <c r="D2311">
        <v>0</v>
      </c>
      <c r="E2311">
        <v>0</v>
      </c>
      <c r="F2311">
        <v>0</v>
      </c>
      <c r="G2311">
        <v>0</v>
      </c>
      <c r="H2311">
        <v>0</v>
      </c>
      <c r="I2311">
        <v>0</v>
      </c>
      <c r="J2311">
        <v>0</v>
      </c>
      <c r="K2311">
        <v>0</v>
      </c>
      <c r="L2311">
        <v>0</v>
      </c>
      <c r="M2311">
        <v>0</v>
      </c>
    </row>
    <row r="2312" spans="1:13" x14ac:dyDescent="0.25">
      <c r="A2312" t="s">
        <v>262</v>
      </c>
      <c r="B2312" s="17" t="s">
        <v>558</v>
      </c>
      <c r="C2312">
        <v>0</v>
      </c>
      <c r="D2312">
        <v>0</v>
      </c>
      <c r="E2312">
        <v>0</v>
      </c>
      <c r="F2312">
        <v>0</v>
      </c>
      <c r="G2312">
        <v>0</v>
      </c>
      <c r="H2312">
        <v>0</v>
      </c>
      <c r="I2312">
        <v>0</v>
      </c>
      <c r="J2312">
        <v>0</v>
      </c>
      <c r="K2312">
        <v>0</v>
      </c>
      <c r="L2312">
        <v>0</v>
      </c>
      <c r="M2312">
        <v>0</v>
      </c>
    </row>
    <row r="2313" spans="1:13" x14ac:dyDescent="0.25">
      <c r="A2313" t="s">
        <v>262</v>
      </c>
      <c r="B2313" s="17" t="s">
        <v>97</v>
      </c>
      <c r="C2313">
        <v>0</v>
      </c>
      <c r="D2313">
        <v>0</v>
      </c>
      <c r="E2313">
        <v>0</v>
      </c>
      <c r="F2313">
        <v>0</v>
      </c>
      <c r="G2313">
        <v>0</v>
      </c>
      <c r="H2313">
        <v>0</v>
      </c>
      <c r="I2313">
        <v>0</v>
      </c>
      <c r="J2313">
        <v>0</v>
      </c>
      <c r="K2313">
        <v>0</v>
      </c>
      <c r="L2313">
        <v>0</v>
      </c>
      <c r="M2313">
        <v>0</v>
      </c>
    </row>
    <row r="2314" spans="1:13" x14ac:dyDescent="0.25">
      <c r="A2314" t="s">
        <v>262</v>
      </c>
      <c r="B2314" s="17" t="s">
        <v>109</v>
      </c>
      <c r="C2314">
        <v>0</v>
      </c>
      <c r="D2314">
        <v>0</v>
      </c>
      <c r="E2314">
        <v>0.1</v>
      </c>
      <c r="F2314">
        <v>0</v>
      </c>
      <c r="G2314">
        <v>0</v>
      </c>
      <c r="H2314">
        <v>0.1</v>
      </c>
      <c r="I2314">
        <v>0</v>
      </c>
      <c r="J2314">
        <v>0</v>
      </c>
      <c r="K2314">
        <v>0</v>
      </c>
      <c r="L2314">
        <v>0.1</v>
      </c>
      <c r="M2314">
        <v>0</v>
      </c>
    </row>
    <row r="2315" spans="1:13" x14ac:dyDescent="0.25">
      <c r="A2315" t="s">
        <v>262</v>
      </c>
      <c r="B2315" s="17" t="s">
        <v>118</v>
      </c>
      <c r="C2315">
        <v>0</v>
      </c>
      <c r="D2315">
        <v>0</v>
      </c>
      <c r="E2315">
        <v>0</v>
      </c>
      <c r="F2315">
        <v>0</v>
      </c>
      <c r="G2315">
        <v>0</v>
      </c>
      <c r="H2315">
        <v>0</v>
      </c>
      <c r="I2315">
        <v>0</v>
      </c>
      <c r="J2315">
        <v>0</v>
      </c>
      <c r="K2315">
        <v>0</v>
      </c>
      <c r="L2315">
        <v>0</v>
      </c>
      <c r="M2315">
        <v>0</v>
      </c>
    </row>
    <row r="2316" spans="1:13" x14ac:dyDescent="0.25">
      <c r="A2316" t="s">
        <v>262</v>
      </c>
      <c r="B2316" t="s">
        <v>121</v>
      </c>
      <c r="C2316">
        <v>0</v>
      </c>
      <c r="D2316">
        <v>0</v>
      </c>
      <c r="E2316">
        <v>0</v>
      </c>
      <c r="F2316">
        <v>0</v>
      </c>
      <c r="G2316">
        <v>0</v>
      </c>
      <c r="H2316">
        <v>0</v>
      </c>
      <c r="I2316">
        <v>0</v>
      </c>
      <c r="J2316">
        <v>0</v>
      </c>
      <c r="K2316">
        <v>0</v>
      </c>
      <c r="L2316">
        <v>0</v>
      </c>
      <c r="M2316">
        <v>0</v>
      </c>
    </row>
    <row r="2317" spans="1:13" x14ac:dyDescent="0.25">
      <c r="A2317" t="s">
        <v>262</v>
      </c>
      <c r="B2317" t="s">
        <v>120</v>
      </c>
      <c r="C2317">
        <v>0</v>
      </c>
      <c r="D2317">
        <v>0</v>
      </c>
      <c r="E2317">
        <v>0</v>
      </c>
      <c r="F2317">
        <v>0</v>
      </c>
      <c r="G2317">
        <v>0</v>
      </c>
      <c r="H2317">
        <v>0</v>
      </c>
      <c r="I2317">
        <v>0</v>
      </c>
      <c r="J2317">
        <v>0</v>
      </c>
      <c r="K2317">
        <v>0</v>
      </c>
      <c r="L2317">
        <v>0</v>
      </c>
      <c r="M2317">
        <v>0</v>
      </c>
    </row>
    <row r="2318" spans="1:13" x14ac:dyDescent="0.25">
      <c r="A2318" t="s">
        <v>262</v>
      </c>
      <c r="B2318" t="s">
        <v>119</v>
      </c>
      <c r="C2318">
        <v>0</v>
      </c>
      <c r="D2318">
        <v>0</v>
      </c>
      <c r="E2318">
        <v>0</v>
      </c>
      <c r="F2318">
        <v>0</v>
      </c>
      <c r="G2318">
        <v>0</v>
      </c>
      <c r="H2318">
        <v>0</v>
      </c>
      <c r="I2318">
        <v>0</v>
      </c>
      <c r="J2318">
        <v>0</v>
      </c>
      <c r="K2318">
        <v>0</v>
      </c>
      <c r="L2318">
        <v>0</v>
      </c>
      <c r="M2318">
        <v>0</v>
      </c>
    </row>
    <row r="2319" spans="1:13" x14ac:dyDescent="0.25">
      <c r="A2319" t="s">
        <v>262</v>
      </c>
      <c r="B2319" t="s">
        <v>116</v>
      </c>
      <c r="C2319">
        <v>0</v>
      </c>
      <c r="D2319">
        <v>0</v>
      </c>
      <c r="E2319">
        <v>0</v>
      </c>
      <c r="F2319">
        <v>0</v>
      </c>
      <c r="G2319">
        <v>0</v>
      </c>
      <c r="H2319">
        <v>0</v>
      </c>
      <c r="I2319">
        <v>0</v>
      </c>
      <c r="J2319">
        <v>0</v>
      </c>
      <c r="K2319">
        <v>0</v>
      </c>
      <c r="L2319">
        <v>0</v>
      </c>
      <c r="M2319">
        <v>0</v>
      </c>
    </row>
    <row r="2320" spans="1:13" x14ac:dyDescent="0.25">
      <c r="A2320" t="s">
        <v>262</v>
      </c>
      <c r="B2320" t="s">
        <v>113</v>
      </c>
      <c r="C2320">
        <v>0</v>
      </c>
      <c r="D2320">
        <v>0</v>
      </c>
      <c r="E2320">
        <v>0</v>
      </c>
      <c r="F2320">
        <v>0</v>
      </c>
      <c r="G2320">
        <v>0</v>
      </c>
      <c r="H2320">
        <v>0</v>
      </c>
      <c r="I2320">
        <v>0</v>
      </c>
      <c r="J2320">
        <v>0</v>
      </c>
      <c r="K2320">
        <v>0</v>
      </c>
      <c r="L2320">
        <v>0</v>
      </c>
      <c r="M2320">
        <v>0</v>
      </c>
    </row>
    <row r="2321" spans="1:13" x14ac:dyDescent="0.25">
      <c r="A2321" t="s">
        <v>262</v>
      </c>
      <c r="B2321" t="s">
        <v>102</v>
      </c>
      <c r="C2321">
        <v>0</v>
      </c>
      <c r="D2321">
        <v>0</v>
      </c>
      <c r="E2321">
        <v>0</v>
      </c>
      <c r="F2321">
        <v>0</v>
      </c>
      <c r="G2321">
        <v>0</v>
      </c>
      <c r="H2321">
        <v>0</v>
      </c>
      <c r="I2321">
        <v>0</v>
      </c>
      <c r="J2321">
        <v>0</v>
      </c>
      <c r="K2321">
        <v>0</v>
      </c>
      <c r="L2321">
        <v>0</v>
      </c>
      <c r="M2321">
        <v>0</v>
      </c>
    </row>
    <row r="2322" spans="1:13" x14ac:dyDescent="0.25">
      <c r="A2322" t="s">
        <v>262</v>
      </c>
      <c r="B2322" t="s">
        <v>101</v>
      </c>
      <c r="C2322">
        <v>0</v>
      </c>
      <c r="D2322">
        <v>0</v>
      </c>
      <c r="E2322">
        <v>0</v>
      </c>
      <c r="F2322">
        <v>0</v>
      </c>
      <c r="G2322">
        <v>0</v>
      </c>
      <c r="H2322">
        <v>0</v>
      </c>
      <c r="I2322">
        <v>0</v>
      </c>
      <c r="J2322">
        <v>0</v>
      </c>
      <c r="K2322">
        <v>0</v>
      </c>
      <c r="L2322">
        <v>0</v>
      </c>
      <c r="M2322">
        <v>0</v>
      </c>
    </row>
    <row r="2323" spans="1:13" x14ac:dyDescent="0.25">
      <c r="A2323" t="s">
        <v>262</v>
      </c>
      <c r="B2323" t="s">
        <v>95</v>
      </c>
      <c r="C2323">
        <v>0</v>
      </c>
      <c r="D2323">
        <v>0</v>
      </c>
      <c r="E2323">
        <v>38.799999999999997</v>
      </c>
      <c r="F2323">
        <v>0</v>
      </c>
      <c r="G2323">
        <v>0</v>
      </c>
      <c r="H2323">
        <v>38.799999999999997</v>
      </c>
      <c r="I2323">
        <v>9.1999999999999993</v>
      </c>
      <c r="J2323">
        <v>0</v>
      </c>
      <c r="K2323">
        <v>0</v>
      </c>
      <c r="L2323">
        <v>48</v>
      </c>
      <c r="M2323">
        <v>9.1999999999999993</v>
      </c>
    </row>
    <row r="2324" spans="1:13" x14ac:dyDescent="0.25">
      <c r="A2324" t="s">
        <v>262</v>
      </c>
      <c r="B2324" t="s">
        <v>98</v>
      </c>
      <c r="C2324">
        <v>0</v>
      </c>
      <c r="D2324">
        <v>0</v>
      </c>
      <c r="E2324">
        <v>6.9</v>
      </c>
      <c r="F2324">
        <v>0</v>
      </c>
      <c r="G2324">
        <v>0</v>
      </c>
      <c r="H2324">
        <v>6.9</v>
      </c>
      <c r="I2324">
        <v>0</v>
      </c>
      <c r="J2324">
        <v>0</v>
      </c>
      <c r="K2324">
        <v>0</v>
      </c>
      <c r="L2324">
        <v>6.9</v>
      </c>
      <c r="M2324">
        <v>0</v>
      </c>
    </row>
    <row r="2325" spans="1:13" x14ac:dyDescent="0.25">
      <c r="A2325" t="s">
        <v>262</v>
      </c>
      <c r="B2325" t="s">
        <v>112</v>
      </c>
      <c r="C2325">
        <v>0</v>
      </c>
      <c r="D2325">
        <v>0</v>
      </c>
      <c r="E2325">
        <v>0</v>
      </c>
      <c r="F2325">
        <v>0</v>
      </c>
      <c r="G2325">
        <v>0</v>
      </c>
      <c r="H2325">
        <v>0</v>
      </c>
      <c r="I2325">
        <v>0</v>
      </c>
      <c r="J2325">
        <v>0</v>
      </c>
      <c r="K2325">
        <v>0</v>
      </c>
      <c r="L2325">
        <v>0</v>
      </c>
      <c r="M2325">
        <v>0</v>
      </c>
    </row>
    <row r="2326" spans="1:13" x14ac:dyDescent="0.25">
      <c r="A2326" t="s">
        <v>262</v>
      </c>
      <c r="B2326" t="s">
        <v>807</v>
      </c>
      <c r="C2326">
        <v>0</v>
      </c>
      <c r="D2326">
        <v>0</v>
      </c>
      <c r="E2326">
        <v>0</v>
      </c>
      <c r="F2326">
        <v>0</v>
      </c>
      <c r="G2326">
        <v>0</v>
      </c>
      <c r="H2326">
        <v>0</v>
      </c>
      <c r="I2326">
        <v>0</v>
      </c>
      <c r="J2326">
        <v>0</v>
      </c>
      <c r="K2326">
        <v>0</v>
      </c>
      <c r="L2326">
        <v>0</v>
      </c>
      <c r="M2326">
        <v>0</v>
      </c>
    </row>
    <row r="2327" spans="1:13" x14ac:dyDescent="0.25">
      <c r="A2327" t="s">
        <v>262</v>
      </c>
      <c r="B2327" t="s">
        <v>100</v>
      </c>
      <c r="C2327">
        <v>0</v>
      </c>
      <c r="D2327">
        <v>0</v>
      </c>
      <c r="E2327">
        <v>0</v>
      </c>
      <c r="F2327">
        <v>0</v>
      </c>
      <c r="G2327">
        <v>0</v>
      </c>
      <c r="H2327">
        <v>0</v>
      </c>
      <c r="I2327">
        <v>0</v>
      </c>
      <c r="J2327">
        <v>0</v>
      </c>
      <c r="K2327">
        <v>0</v>
      </c>
      <c r="L2327">
        <v>0</v>
      </c>
      <c r="M2327">
        <v>0</v>
      </c>
    </row>
    <row r="2328" spans="1:13" x14ac:dyDescent="0.25">
      <c r="A2328" t="s">
        <v>262</v>
      </c>
      <c r="B2328" t="s">
        <v>114</v>
      </c>
      <c r="C2328">
        <v>0</v>
      </c>
      <c r="D2328">
        <v>0</v>
      </c>
      <c r="E2328">
        <v>0</v>
      </c>
      <c r="F2328">
        <v>0</v>
      </c>
      <c r="G2328">
        <v>0</v>
      </c>
      <c r="H2328">
        <v>0</v>
      </c>
      <c r="I2328">
        <v>0</v>
      </c>
      <c r="J2328">
        <v>0</v>
      </c>
      <c r="K2328">
        <v>0</v>
      </c>
      <c r="L2328">
        <v>0</v>
      </c>
      <c r="M2328">
        <v>0</v>
      </c>
    </row>
    <row r="2329" spans="1:13" x14ac:dyDescent="0.25">
      <c r="A2329" t="s">
        <v>262</v>
      </c>
      <c r="B2329" t="s">
        <v>107</v>
      </c>
      <c r="C2329">
        <v>0</v>
      </c>
      <c r="D2329">
        <v>0</v>
      </c>
      <c r="E2329">
        <v>0</v>
      </c>
      <c r="F2329">
        <v>0</v>
      </c>
      <c r="G2329">
        <v>0</v>
      </c>
      <c r="H2329">
        <v>0</v>
      </c>
      <c r="I2329">
        <v>0</v>
      </c>
      <c r="J2329">
        <v>0</v>
      </c>
      <c r="K2329">
        <v>0</v>
      </c>
      <c r="L2329">
        <v>0</v>
      </c>
      <c r="M2329">
        <v>0</v>
      </c>
    </row>
    <row r="2330" spans="1:13" x14ac:dyDescent="0.25">
      <c r="A2330" t="s">
        <v>350</v>
      </c>
      <c r="B2330" t="s">
        <v>123</v>
      </c>
      <c r="C2330">
        <v>8.6780000000000008</v>
      </c>
      <c r="D2330">
        <v>0</v>
      </c>
      <c r="E2330">
        <v>0</v>
      </c>
      <c r="F2330">
        <v>0</v>
      </c>
      <c r="G2330">
        <v>0</v>
      </c>
      <c r="H2330">
        <v>8.6780000000000008</v>
      </c>
      <c r="I2330">
        <v>1.5389999999999999</v>
      </c>
      <c r="J2330">
        <v>0</v>
      </c>
      <c r="K2330">
        <v>0</v>
      </c>
      <c r="L2330">
        <v>10.217000000000001</v>
      </c>
      <c r="M2330">
        <v>1.5389999999999999</v>
      </c>
    </row>
    <row r="2331" spans="1:13" x14ac:dyDescent="0.25">
      <c r="A2331" t="s">
        <v>350</v>
      </c>
      <c r="B2331" t="s">
        <v>126</v>
      </c>
      <c r="C2331">
        <v>0</v>
      </c>
      <c r="D2331">
        <v>0.8</v>
      </c>
      <c r="E2331">
        <v>0</v>
      </c>
      <c r="F2331">
        <v>0</v>
      </c>
      <c r="G2331">
        <v>0</v>
      </c>
      <c r="H2331">
        <v>0.8</v>
      </c>
      <c r="I2331">
        <v>4.8000000000000001E-2</v>
      </c>
      <c r="J2331">
        <v>0</v>
      </c>
      <c r="K2331">
        <v>0</v>
      </c>
      <c r="L2331">
        <v>0.84799999999999998</v>
      </c>
      <c r="M2331">
        <v>4.8000000000000001E-2</v>
      </c>
    </row>
    <row r="2332" spans="1:13" x14ac:dyDescent="0.25">
      <c r="A2332" t="s">
        <v>350</v>
      </c>
      <c r="B2332" t="s">
        <v>125</v>
      </c>
      <c r="C2332">
        <v>0</v>
      </c>
      <c r="D2332">
        <v>0</v>
      </c>
      <c r="E2332">
        <v>0.2</v>
      </c>
      <c r="F2332">
        <v>0</v>
      </c>
      <c r="G2332">
        <v>0</v>
      </c>
      <c r="H2332">
        <v>0.2</v>
      </c>
      <c r="I2332">
        <v>0</v>
      </c>
      <c r="J2332">
        <v>0</v>
      </c>
      <c r="K2332">
        <v>0</v>
      </c>
      <c r="L2332">
        <v>0.2</v>
      </c>
      <c r="M2332">
        <v>0</v>
      </c>
    </row>
    <row r="2333" spans="1:13" x14ac:dyDescent="0.25">
      <c r="A2333" t="s">
        <v>350</v>
      </c>
      <c r="B2333" t="s">
        <v>124</v>
      </c>
      <c r="C2333">
        <v>0</v>
      </c>
      <c r="D2333">
        <v>0</v>
      </c>
      <c r="E2333">
        <v>0</v>
      </c>
      <c r="F2333">
        <v>3.1659999999999999</v>
      </c>
      <c r="G2333">
        <v>0</v>
      </c>
      <c r="H2333">
        <v>3.1659999999999999</v>
      </c>
      <c r="I2333">
        <v>0.13100000000000001</v>
      </c>
      <c r="J2333">
        <v>0</v>
      </c>
      <c r="K2333">
        <v>0</v>
      </c>
      <c r="L2333">
        <v>3.2970000000000002</v>
      </c>
      <c r="M2333">
        <v>0.13100000000000001</v>
      </c>
    </row>
    <row r="2334" spans="1:13" x14ac:dyDescent="0.25">
      <c r="A2334" t="s">
        <v>350</v>
      </c>
      <c r="B2334" t="s">
        <v>96</v>
      </c>
      <c r="C2334">
        <v>0</v>
      </c>
      <c r="D2334">
        <v>0</v>
      </c>
      <c r="E2334">
        <v>0.1</v>
      </c>
      <c r="F2334">
        <v>0</v>
      </c>
      <c r="G2334">
        <v>0</v>
      </c>
      <c r="H2334">
        <v>0.1</v>
      </c>
      <c r="I2334">
        <v>0</v>
      </c>
      <c r="J2334">
        <v>0</v>
      </c>
      <c r="K2334">
        <v>0</v>
      </c>
      <c r="L2334">
        <v>0.1</v>
      </c>
      <c r="M2334">
        <v>0</v>
      </c>
    </row>
    <row r="2335" spans="1:13" x14ac:dyDescent="0.25">
      <c r="A2335" t="s">
        <v>350</v>
      </c>
      <c r="B2335" t="s">
        <v>105</v>
      </c>
      <c r="C2335">
        <v>0</v>
      </c>
      <c r="D2335">
        <v>0</v>
      </c>
      <c r="E2335">
        <v>0</v>
      </c>
      <c r="F2335">
        <v>0</v>
      </c>
      <c r="G2335">
        <v>0</v>
      </c>
      <c r="H2335">
        <v>0</v>
      </c>
      <c r="I2335">
        <v>0</v>
      </c>
      <c r="J2335">
        <v>0</v>
      </c>
      <c r="K2335">
        <v>0</v>
      </c>
      <c r="L2335">
        <v>0</v>
      </c>
      <c r="M2335">
        <v>0</v>
      </c>
    </row>
    <row r="2336" spans="1:13" x14ac:dyDescent="0.25">
      <c r="A2336" t="s">
        <v>350</v>
      </c>
      <c r="B2336" t="s">
        <v>110</v>
      </c>
      <c r="C2336">
        <v>0.39600000000000002</v>
      </c>
      <c r="D2336">
        <v>6.1459999999999999</v>
      </c>
      <c r="E2336">
        <v>0</v>
      </c>
      <c r="F2336">
        <v>0</v>
      </c>
      <c r="G2336">
        <v>0</v>
      </c>
      <c r="H2336">
        <v>6.5419999999999998</v>
      </c>
      <c r="I2336">
        <v>0.23100000000000001</v>
      </c>
      <c r="J2336">
        <v>0</v>
      </c>
      <c r="K2336">
        <v>0</v>
      </c>
      <c r="L2336">
        <v>6.7729999999999997</v>
      </c>
      <c r="M2336">
        <v>0.23100000000000001</v>
      </c>
    </row>
    <row r="2337" spans="1:13" x14ac:dyDescent="0.25">
      <c r="A2337" t="s">
        <v>350</v>
      </c>
      <c r="B2337" t="s">
        <v>111</v>
      </c>
      <c r="C2337">
        <v>9.5139999999999993</v>
      </c>
      <c r="D2337">
        <v>0</v>
      </c>
      <c r="E2337">
        <v>0</v>
      </c>
      <c r="F2337">
        <v>0</v>
      </c>
      <c r="G2337">
        <v>0</v>
      </c>
      <c r="H2337" s="31">
        <v>9.5139999999999993</v>
      </c>
      <c r="I2337">
        <v>0</v>
      </c>
      <c r="J2337">
        <v>0</v>
      </c>
      <c r="K2337">
        <v>0</v>
      </c>
      <c r="L2337">
        <v>9.5139999999999993</v>
      </c>
      <c r="M2337">
        <v>0</v>
      </c>
    </row>
    <row r="2338" spans="1:13" x14ac:dyDescent="0.25">
      <c r="A2338" t="s">
        <v>350</v>
      </c>
      <c r="B2338" t="s">
        <v>106</v>
      </c>
      <c r="C2338">
        <v>2.8079999999999998</v>
      </c>
      <c r="D2338">
        <v>0</v>
      </c>
      <c r="E2338">
        <v>0</v>
      </c>
      <c r="F2338">
        <v>0</v>
      </c>
      <c r="G2338">
        <v>0</v>
      </c>
      <c r="H2338">
        <v>2.8079999999999998</v>
      </c>
      <c r="I2338">
        <v>0</v>
      </c>
      <c r="J2338">
        <v>0</v>
      </c>
      <c r="K2338">
        <v>0</v>
      </c>
      <c r="L2338">
        <v>2.8079999999999998</v>
      </c>
      <c r="M2338">
        <v>0</v>
      </c>
    </row>
    <row r="2339" spans="1:13" x14ac:dyDescent="0.25">
      <c r="A2339" t="s">
        <v>350</v>
      </c>
      <c r="B2339" t="s">
        <v>99</v>
      </c>
      <c r="C2339">
        <v>0</v>
      </c>
      <c r="D2339">
        <v>0</v>
      </c>
      <c r="E2339">
        <v>0</v>
      </c>
      <c r="F2339">
        <v>0</v>
      </c>
      <c r="G2339">
        <v>0</v>
      </c>
      <c r="H2339">
        <v>0</v>
      </c>
      <c r="I2339">
        <v>0</v>
      </c>
      <c r="J2339">
        <v>0</v>
      </c>
      <c r="K2339">
        <v>0</v>
      </c>
      <c r="L2339">
        <v>0</v>
      </c>
      <c r="M2339">
        <v>0</v>
      </c>
    </row>
    <row r="2340" spans="1:13" x14ac:dyDescent="0.25">
      <c r="A2340" t="s">
        <v>350</v>
      </c>
      <c r="B2340" t="s">
        <v>108</v>
      </c>
      <c r="C2340">
        <v>0</v>
      </c>
      <c r="D2340">
        <v>0</v>
      </c>
      <c r="E2340">
        <v>0</v>
      </c>
      <c r="F2340">
        <v>0</v>
      </c>
      <c r="G2340">
        <v>0</v>
      </c>
      <c r="H2340">
        <v>0</v>
      </c>
      <c r="I2340">
        <v>0</v>
      </c>
      <c r="J2340">
        <v>0</v>
      </c>
      <c r="K2340">
        <v>0</v>
      </c>
      <c r="L2340">
        <v>0</v>
      </c>
      <c r="M2340">
        <v>0</v>
      </c>
    </row>
    <row r="2341" spans="1:13" x14ac:dyDescent="0.25">
      <c r="A2341" t="s">
        <v>350</v>
      </c>
      <c r="B2341" t="s">
        <v>234</v>
      </c>
      <c r="C2341">
        <v>0</v>
      </c>
      <c r="D2341">
        <v>0</v>
      </c>
      <c r="E2341">
        <v>0</v>
      </c>
      <c r="F2341">
        <v>0</v>
      </c>
      <c r="G2341">
        <v>0</v>
      </c>
      <c r="H2341">
        <v>0</v>
      </c>
      <c r="I2341">
        <v>0</v>
      </c>
      <c r="J2341">
        <v>0</v>
      </c>
      <c r="K2341">
        <v>0</v>
      </c>
      <c r="L2341">
        <v>0</v>
      </c>
      <c r="M2341">
        <v>0</v>
      </c>
    </row>
    <row r="2342" spans="1:13" x14ac:dyDescent="0.25">
      <c r="A2342" t="s">
        <v>350</v>
      </c>
      <c r="B2342" t="s">
        <v>115</v>
      </c>
      <c r="C2342">
        <v>18.664999999999999</v>
      </c>
      <c r="D2342">
        <v>0</v>
      </c>
      <c r="E2342">
        <v>0</v>
      </c>
      <c r="F2342">
        <v>0</v>
      </c>
      <c r="G2342">
        <v>0</v>
      </c>
      <c r="H2342">
        <v>18.664999999999999</v>
      </c>
      <c r="I2342">
        <v>0</v>
      </c>
      <c r="J2342">
        <v>0</v>
      </c>
      <c r="K2342">
        <v>0</v>
      </c>
      <c r="L2342">
        <v>18.664999999999999</v>
      </c>
      <c r="M2342">
        <v>0</v>
      </c>
    </row>
    <row r="2343" spans="1:13" x14ac:dyDescent="0.25">
      <c r="A2343" t="s">
        <v>350</v>
      </c>
      <c r="B2343" t="s">
        <v>117</v>
      </c>
      <c r="C2343">
        <v>0.79300000000000004</v>
      </c>
      <c r="D2343">
        <v>0</v>
      </c>
      <c r="E2343">
        <v>0</v>
      </c>
      <c r="F2343">
        <v>0</v>
      </c>
      <c r="G2343">
        <v>0</v>
      </c>
      <c r="H2343">
        <v>0.79300000000000004</v>
      </c>
      <c r="I2343">
        <v>0</v>
      </c>
      <c r="J2343">
        <v>0</v>
      </c>
      <c r="K2343">
        <v>0</v>
      </c>
      <c r="L2343">
        <v>0.79300000000000004</v>
      </c>
      <c r="M2343">
        <v>0</v>
      </c>
    </row>
    <row r="2344" spans="1:13" x14ac:dyDescent="0.25">
      <c r="A2344" t="s">
        <v>350</v>
      </c>
      <c r="B2344" t="s">
        <v>103</v>
      </c>
      <c r="C2344">
        <v>0</v>
      </c>
      <c r="D2344">
        <v>0</v>
      </c>
      <c r="E2344">
        <v>0.1</v>
      </c>
      <c r="F2344">
        <v>0</v>
      </c>
      <c r="G2344">
        <v>0</v>
      </c>
      <c r="H2344">
        <v>0.1</v>
      </c>
      <c r="I2344">
        <v>0</v>
      </c>
      <c r="J2344">
        <v>0</v>
      </c>
      <c r="K2344">
        <v>0</v>
      </c>
      <c r="L2344">
        <v>0.1</v>
      </c>
      <c r="M2344">
        <v>0</v>
      </c>
    </row>
    <row r="2345" spans="1:13" x14ac:dyDescent="0.25">
      <c r="A2345" t="s">
        <v>350</v>
      </c>
      <c r="B2345" t="s">
        <v>328</v>
      </c>
      <c r="C2345">
        <v>0</v>
      </c>
      <c r="D2345">
        <v>0</v>
      </c>
      <c r="E2345">
        <v>0</v>
      </c>
      <c r="F2345">
        <v>0</v>
      </c>
      <c r="G2345">
        <v>0</v>
      </c>
      <c r="H2345">
        <v>0</v>
      </c>
      <c r="I2345">
        <v>0</v>
      </c>
      <c r="J2345">
        <v>0</v>
      </c>
      <c r="K2345">
        <v>0</v>
      </c>
      <c r="L2345">
        <v>0</v>
      </c>
      <c r="M2345">
        <v>0</v>
      </c>
    </row>
    <row r="2346" spans="1:13" x14ac:dyDescent="0.25">
      <c r="A2346" t="s">
        <v>350</v>
      </c>
      <c r="B2346" t="s">
        <v>104</v>
      </c>
      <c r="C2346">
        <v>0</v>
      </c>
      <c r="D2346">
        <v>0</v>
      </c>
      <c r="E2346">
        <v>0</v>
      </c>
      <c r="F2346">
        <v>0</v>
      </c>
      <c r="G2346">
        <v>0</v>
      </c>
      <c r="H2346">
        <v>0</v>
      </c>
      <c r="I2346">
        <v>0</v>
      </c>
      <c r="J2346">
        <v>0</v>
      </c>
      <c r="K2346">
        <v>0</v>
      </c>
      <c r="L2346">
        <v>0</v>
      </c>
      <c r="M2346">
        <v>0</v>
      </c>
    </row>
    <row r="2347" spans="1:13" x14ac:dyDescent="0.25">
      <c r="A2347" t="s">
        <v>350</v>
      </c>
      <c r="B2347" s="17" t="s">
        <v>558</v>
      </c>
      <c r="C2347">
        <v>0</v>
      </c>
      <c r="D2347">
        <v>0</v>
      </c>
      <c r="E2347">
        <v>0</v>
      </c>
      <c r="F2347">
        <v>0</v>
      </c>
      <c r="G2347">
        <v>0</v>
      </c>
      <c r="H2347">
        <v>0</v>
      </c>
      <c r="I2347">
        <v>0</v>
      </c>
      <c r="J2347">
        <v>0</v>
      </c>
      <c r="K2347">
        <v>0</v>
      </c>
      <c r="L2347">
        <v>0</v>
      </c>
      <c r="M2347">
        <v>0</v>
      </c>
    </row>
    <row r="2348" spans="1:13" x14ac:dyDescent="0.25">
      <c r="A2348" t="s">
        <v>350</v>
      </c>
      <c r="B2348" s="17" t="s">
        <v>97</v>
      </c>
      <c r="C2348">
        <v>0</v>
      </c>
      <c r="D2348">
        <v>0</v>
      </c>
      <c r="E2348">
        <v>0.1</v>
      </c>
      <c r="F2348">
        <v>0</v>
      </c>
      <c r="G2348">
        <v>0</v>
      </c>
      <c r="H2348">
        <v>0.1</v>
      </c>
      <c r="I2348">
        <v>0</v>
      </c>
      <c r="J2348">
        <v>0</v>
      </c>
      <c r="K2348">
        <v>0</v>
      </c>
      <c r="L2348">
        <v>0.1</v>
      </c>
      <c r="M2348">
        <v>0</v>
      </c>
    </row>
    <row r="2349" spans="1:13" x14ac:dyDescent="0.25">
      <c r="A2349" t="s">
        <v>350</v>
      </c>
      <c r="B2349" s="17" t="s">
        <v>109</v>
      </c>
      <c r="C2349">
        <v>0.89200000000000002</v>
      </c>
      <c r="D2349">
        <v>11.754</v>
      </c>
      <c r="E2349">
        <v>0.5</v>
      </c>
      <c r="F2349">
        <v>0</v>
      </c>
      <c r="G2349">
        <v>0</v>
      </c>
      <c r="H2349">
        <v>13.145999999999999</v>
      </c>
      <c r="I2349">
        <v>12.718</v>
      </c>
      <c r="J2349">
        <v>0</v>
      </c>
      <c r="K2349">
        <v>0</v>
      </c>
      <c r="L2349">
        <v>25.864000000000001</v>
      </c>
      <c r="M2349">
        <v>12.718</v>
      </c>
    </row>
    <row r="2350" spans="1:13" x14ac:dyDescent="0.25">
      <c r="A2350" t="s">
        <v>350</v>
      </c>
      <c r="B2350" s="17" t="s">
        <v>118</v>
      </c>
      <c r="C2350">
        <v>0.81499999999999995</v>
      </c>
      <c r="D2350">
        <v>0</v>
      </c>
      <c r="E2350">
        <v>0</v>
      </c>
      <c r="F2350">
        <v>0</v>
      </c>
      <c r="G2350">
        <v>0</v>
      </c>
      <c r="H2350">
        <v>0.81499999999999995</v>
      </c>
      <c r="I2350">
        <v>0</v>
      </c>
      <c r="J2350">
        <v>0</v>
      </c>
      <c r="K2350">
        <v>0</v>
      </c>
      <c r="L2350">
        <v>0.81499999999999995</v>
      </c>
      <c r="M2350">
        <v>0</v>
      </c>
    </row>
    <row r="2351" spans="1:13" x14ac:dyDescent="0.25">
      <c r="A2351" t="s">
        <v>350</v>
      </c>
      <c r="B2351" t="s">
        <v>121</v>
      </c>
      <c r="C2351">
        <v>0</v>
      </c>
      <c r="D2351">
        <v>0</v>
      </c>
      <c r="E2351">
        <v>0</v>
      </c>
      <c r="F2351">
        <v>0</v>
      </c>
      <c r="G2351">
        <v>0</v>
      </c>
      <c r="H2351">
        <v>0</v>
      </c>
      <c r="I2351">
        <v>0</v>
      </c>
      <c r="J2351">
        <v>0</v>
      </c>
      <c r="K2351">
        <v>0</v>
      </c>
      <c r="L2351">
        <v>0</v>
      </c>
      <c r="M2351">
        <v>0</v>
      </c>
    </row>
    <row r="2352" spans="1:13" x14ac:dyDescent="0.25">
      <c r="A2352" t="s">
        <v>350</v>
      </c>
      <c r="B2352" t="s">
        <v>120</v>
      </c>
      <c r="C2352">
        <v>0</v>
      </c>
      <c r="D2352">
        <v>0</v>
      </c>
      <c r="E2352">
        <v>0.3</v>
      </c>
      <c r="F2352">
        <v>0</v>
      </c>
      <c r="G2352">
        <v>0</v>
      </c>
      <c r="H2352">
        <v>0.3</v>
      </c>
      <c r="I2352">
        <v>0</v>
      </c>
      <c r="J2352">
        <v>0</v>
      </c>
      <c r="K2352">
        <v>0</v>
      </c>
      <c r="L2352">
        <v>0.3</v>
      </c>
      <c r="M2352">
        <v>0</v>
      </c>
    </row>
    <row r="2353" spans="1:13" x14ac:dyDescent="0.25">
      <c r="A2353" t="s">
        <v>350</v>
      </c>
      <c r="B2353" t="s">
        <v>119</v>
      </c>
      <c r="C2353">
        <v>0</v>
      </c>
      <c r="D2353">
        <v>0</v>
      </c>
      <c r="E2353">
        <v>0</v>
      </c>
      <c r="F2353">
        <v>0</v>
      </c>
      <c r="G2353">
        <v>0</v>
      </c>
      <c r="H2353">
        <v>0</v>
      </c>
      <c r="I2353">
        <v>0</v>
      </c>
      <c r="J2353">
        <v>0</v>
      </c>
      <c r="K2353">
        <v>0</v>
      </c>
      <c r="L2353">
        <v>0</v>
      </c>
      <c r="M2353">
        <v>0</v>
      </c>
    </row>
    <row r="2354" spans="1:13" x14ac:dyDescent="0.25">
      <c r="A2354" t="s">
        <v>350</v>
      </c>
      <c r="B2354" t="s">
        <v>116</v>
      </c>
      <c r="C2354">
        <v>0</v>
      </c>
      <c r="D2354">
        <v>0</v>
      </c>
      <c r="E2354">
        <v>0</v>
      </c>
      <c r="F2354">
        <v>0</v>
      </c>
      <c r="G2354">
        <v>0</v>
      </c>
      <c r="H2354">
        <v>0</v>
      </c>
      <c r="I2354">
        <v>0</v>
      </c>
      <c r="J2354">
        <v>0</v>
      </c>
      <c r="K2354">
        <v>0</v>
      </c>
      <c r="L2354">
        <v>0</v>
      </c>
      <c r="M2354">
        <v>0</v>
      </c>
    </row>
    <row r="2355" spans="1:13" x14ac:dyDescent="0.25">
      <c r="A2355" t="s">
        <v>350</v>
      </c>
      <c r="B2355" t="s">
        <v>113</v>
      </c>
      <c r="C2355">
        <v>6.6000000000000003E-2</v>
      </c>
      <c r="D2355">
        <v>0</v>
      </c>
      <c r="E2355">
        <v>0</v>
      </c>
      <c r="F2355">
        <v>0</v>
      </c>
      <c r="G2355">
        <v>0</v>
      </c>
      <c r="H2355">
        <v>6.6000000000000003E-2</v>
      </c>
      <c r="I2355">
        <v>0</v>
      </c>
      <c r="J2355">
        <v>0</v>
      </c>
      <c r="K2355">
        <v>0</v>
      </c>
      <c r="L2355">
        <v>6.6000000000000003E-2</v>
      </c>
      <c r="M2355">
        <v>0</v>
      </c>
    </row>
    <row r="2356" spans="1:13" x14ac:dyDescent="0.25">
      <c r="A2356" t="s">
        <v>350</v>
      </c>
      <c r="B2356" t="s">
        <v>102</v>
      </c>
      <c r="C2356">
        <v>0</v>
      </c>
      <c r="D2356">
        <v>0</v>
      </c>
      <c r="E2356">
        <v>0</v>
      </c>
      <c r="F2356">
        <v>0</v>
      </c>
      <c r="G2356">
        <v>0</v>
      </c>
      <c r="H2356">
        <v>0</v>
      </c>
      <c r="I2356">
        <v>0</v>
      </c>
      <c r="J2356">
        <v>0</v>
      </c>
      <c r="K2356">
        <v>0</v>
      </c>
      <c r="L2356">
        <v>0</v>
      </c>
      <c r="M2356">
        <v>0</v>
      </c>
    </row>
    <row r="2357" spans="1:13" x14ac:dyDescent="0.25">
      <c r="A2357" t="s">
        <v>350</v>
      </c>
      <c r="B2357" t="s">
        <v>101</v>
      </c>
      <c r="C2357">
        <v>0</v>
      </c>
      <c r="D2357">
        <v>0</v>
      </c>
      <c r="E2357">
        <v>0</v>
      </c>
      <c r="F2357">
        <v>0</v>
      </c>
      <c r="G2357">
        <v>0</v>
      </c>
      <c r="H2357">
        <v>0</v>
      </c>
      <c r="I2357">
        <v>0</v>
      </c>
      <c r="J2357">
        <v>0</v>
      </c>
      <c r="K2357">
        <v>0</v>
      </c>
      <c r="L2357">
        <v>0</v>
      </c>
      <c r="M2357">
        <v>0</v>
      </c>
    </row>
    <row r="2358" spans="1:13" x14ac:dyDescent="0.25">
      <c r="A2358" t="s">
        <v>350</v>
      </c>
      <c r="B2358" t="s">
        <v>95</v>
      </c>
      <c r="C2358">
        <v>0.13200000000000001</v>
      </c>
      <c r="D2358">
        <v>0</v>
      </c>
      <c r="E2358">
        <v>1.5</v>
      </c>
      <c r="F2358">
        <v>0</v>
      </c>
      <c r="G2358">
        <v>0</v>
      </c>
      <c r="H2358">
        <v>1.6320000000000001</v>
      </c>
      <c r="I2358">
        <v>0</v>
      </c>
      <c r="J2358">
        <v>0</v>
      </c>
      <c r="K2358">
        <v>0</v>
      </c>
      <c r="L2358">
        <v>1.6319999999999999</v>
      </c>
      <c r="M2358">
        <v>0</v>
      </c>
    </row>
    <row r="2359" spans="1:13" x14ac:dyDescent="0.25">
      <c r="A2359" t="s">
        <v>350</v>
      </c>
      <c r="B2359" t="s">
        <v>98</v>
      </c>
      <c r="C2359">
        <v>0</v>
      </c>
      <c r="D2359">
        <v>0</v>
      </c>
      <c r="E2359">
        <v>0.1</v>
      </c>
      <c r="F2359">
        <v>0</v>
      </c>
      <c r="G2359">
        <v>0</v>
      </c>
      <c r="H2359">
        <v>0.1</v>
      </c>
      <c r="I2359">
        <v>0</v>
      </c>
      <c r="J2359">
        <v>0</v>
      </c>
      <c r="K2359">
        <v>0</v>
      </c>
      <c r="L2359">
        <v>0.1</v>
      </c>
      <c r="M2359">
        <v>0</v>
      </c>
    </row>
    <row r="2360" spans="1:13" x14ac:dyDescent="0.25">
      <c r="A2360" t="s">
        <v>350</v>
      </c>
      <c r="B2360" t="s">
        <v>112</v>
      </c>
      <c r="C2360">
        <v>9.5139999999999993</v>
      </c>
      <c r="D2360">
        <v>0</v>
      </c>
      <c r="E2360">
        <v>1.8</v>
      </c>
      <c r="F2360">
        <v>3.0659999999999998</v>
      </c>
      <c r="G2360">
        <v>0</v>
      </c>
      <c r="H2360">
        <v>14.379999999999999</v>
      </c>
      <c r="I2360">
        <v>0.94099999999999995</v>
      </c>
      <c r="J2360">
        <v>0</v>
      </c>
      <c r="K2360">
        <v>0</v>
      </c>
      <c r="L2360">
        <v>15.321</v>
      </c>
      <c r="M2360">
        <v>0.94099999999999995</v>
      </c>
    </row>
    <row r="2361" spans="1:13" x14ac:dyDescent="0.25">
      <c r="A2361" t="s">
        <v>350</v>
      </c>
      <c r="B2361" t="s">
        <v>155</v>
      </c>
      <c r="C2361">
        <v>0</v>
      </c>
      <c r="D2361">
        <v>0</v>
      </c>
      <c r="E2361">
        <v>0</v>
      </c>
      <c r="F2361">
        <v>1.3</v>
      </c>
      <c r="G2361">
        <v>0</v>
      </c>
      <c r="H2361">
        <v>1.3</v>
      </c>
      <c r="I2361">
        <v>0</v>
      </c>
      <c r="J2361">
        <v>0</v>
      </c>
      <c r="K2361">
        <v>0</v>
      </c>
      <c r="L2361">
        <v>1.3</v>
      </c>
      <c r="M2361">
        <v>0</v>
      </c>
    </row>
    <row r="2362" spans="1:13" x14ac:dyDescent="0.25">
      <c r="A2362" t="s">
        <v>350</v>
      </c>
      <c r="B2362" t="s">
        <v>100</v>
      </c>
      <c r="C2362">
        <v>0</v>
      </c>
      <c r="D2362">
        <v>0</v>
      </c>
      <c r="E2362">
        <v>0.1</v>
      </c>
      <c r="F2362">
        <v>0</v>
      </c>
      <c r="G2362">
        <v>0</v>
      </c>
      <c r="H2362">
        <v>0.1</v>
      </c>
      <c r="I2362">
        <v>0</v>
      </c>
      <c r="J2362">
        <v>0</v>
      </c>
      <c r="K2362">
        <v>0</v>
      </c>
      <c r="L2362">
        <v>0.1</v>
      </c>
      <c r="M2362">
        <v>0</v>
      </c>
    </row>
    <row r="2363" spans="1:13" x14ac:dyDescent="0.25">
      <c r="A2363" t="s">
        <v>350</v>
      </c>
      <c r="B2363" t="s">
        <v>114</v>
      </c>
      <c r="C2363">
        <v>3.3000000000000002E-2</v>
      </c>
      <c r="D2363">
        <v>0</v>
      </c>
      <c r="E2363">
        <v>0</v>
      </c>
      <c r="F2363">
        <v>0</v>
      </c>
      <c r="G2363">
        <v>0</v>
      </c>
      <c r="H2363">
        <v>3.3000000000000002E-2</v>
      </c>
      <c r="I2363">
        <v>0</v>
      </c>
      <c r="J2363">
        <v>0</v>
      </c>
      <c r="K2363">
        <v>0</v>
      </c>
      <c r="L2363">
        <v>3.3000000000000002E-2</v>
      </c>
      <c r="M2363">
        <v>0</v>
      </c>
    </row>
    <row r="2364" spans="1:13" x14ac:dyDescent="0.25">
      <c r="A2364" t="s">
        <v>350</v>
      </c>
      <c r="B2364" t="s">
        <v>107</v>
      </c>
      <c r="C2364">
        <v>44.728999999999999</v>
      </c>
      <c r="D2364">
        <v>0</v>
      </c>
      <c r="E2364">
        <v>0</v>
      </c>
      <c r="F2364">
        <v>0</v>
      </c>
      <c r="G2364">
        <v>0</v>
      </c>
      <c r="H2364">
        <v>44.728999999999999</v>
      </c>
      <c r="I2364">
        <v>9.1999999999999998E-2</v>
      </c>
      <c r="J2364">
        <v>0</v>
      </c>
      <c r="K2364">
        <v>0</v>
      </c>
      <c r="L2364">
        <v>44.820999999999998</v>
      </c>
      <c r="M2364">
        <v>9.1999999999999998E-2</v>
      </c>
    </row>
    <row r="2365" spans="1:13" x14ac:dyDescent="0.25">
      <c r="A2365" t="s">
        <v>351</v>
      </c>
      <c r="B2365" t="s">
        <v>123</v>
      </c>
      <c r="C2365">
        <v>106.458</v>
      </c>
      <c r="D2365">
        <v>0</v>
      </c>
      <c r="E2365">
        <v>0</v>
      </c>
      <c r="F2365">
        <v>0</v>
      </c>
      <c r="G2365">
        <v>0</v>
      </c>
      <c r="H2365">
        <v>106.458</v>
      </c>
      <c r="I2365">
        <v>16.535</v>
      </c>
      <c r="J2365">
        <v>0</v>
      </c>
      <c r="K2365">
        <v>0</v>
      </c>
      <c r="L2365">
        <v>122.99299999999999</v>
      </c>
      <c r="M2365">
        <v>16.535</v>
      </c>
    </row>
    <row r="2366" spans="1:13" x14ac:dyDescent="0.25">
      <c r="A2366" t="s">
        <v>351</v>
      </c>
      <c r="B2366" t="s">
        <v>126</v>
      </c>
      <c r="C2366">
        <v>0</v>
      </c>
      <c r="D2366">
        <v>0</v>
      </c>
      <c r="E2366">
        <v>0</v>
      </c>
      <c r="F2366">
        <v>0</v>
      </c>
      <c r="G2366">
        <v>0</v>
      </c>
      <c r="H2366">
        <v>0</v>
      </c>
      <c r="I2366">
        <v>0</v>
      </c>
      <c r="J2366">
        <v>0</v>
      </c>
      <c r="K2366">
        <v>0</v>
      </c>
      <c r="L2366">
        <v>0</v>
      </c>
      <c r="M2366">
        <v>0</v>
      </c>
    </row>
    <row r="2367" spans="1:13" x14ac:dyDescent="0.25">
      <c r="A2367" t="s">
        <v>351</v>
      </c>
      <c r="B2367" t="s">
        <v>125</v>
      </c>
      <c r="C2367">
        <v>0</v>
      </c>
      <c r="D2367">
        <v>0</v>
      </c>
      <c r="E2367">
        <v>0.9</v>
      </c>
      <c r="F2367">
        <v>0</v>
      </c>
      <c r="G2367">
        <v>0</v>
      </c>
      <c r="H2367">
        <v>0.9</v>
      </c>
      <c r="I2367">
        <v>0</v>
      </c>
      <c r="J2367">
        <v>0</v>
      </c>
      <c r="K2367">
        <v>0</v>
      </c>
      <c r="L2367">
        <v>0.9</v>
      </c>
      <c r="M2367">
        <v>0</v>
      </c>
    </row>
    <row r="2368" spans="1:13" x14ac:dyDescent="0.25">
      <c r="A2368" t="s">
        <v>351</v>
      </c>
      <c r="B2368" t="s">
        <v>124</v>
      </c>
      <c r="C2368">
        <v>0</v>
      </c>
      <c r="D2368">
        <v>0</v>
      </c>
      <c r="E2368">
        <v>0</v>
      </c>
      <c r="F2368">
        <v>0.59199999999999997</v>
      </c>
      <c r="G2368">
        <v>0</v>
      </c>
      <c r="H2368">
        <v>0.59199999999999997</v>
      </c>
      <c r="I2368">
        <v>0</v>
      </c>
      <c r="J2368">
        <v>0</v>
      </c>
      <c r="K2368">
        <v>0</v>
      </c>
      <c r="L2368">
        <v>0.59199999999999997</v>
      </c>
      <c r="M2368">
        <v>0</v>
      </c>
    </row>
    <row r="2369" spans="1:13" x14ac:dyDescent="0.25">
      <c r="A2369" t="s">
        <v>351</v>
      </c>
      <c r="B2369" t="s">
        <v>96</v>
      </c>
      <c r="C2369">
        <v>0</v>
      </c>
      <c r="D2369">
        <v>0</v>
      </c>
      <c r="E2369">
        <v>0</v>
      </c>
      <c r="F2369">
        <v>0</v>
      </c>
      <c r="G2369">
        <v>0</v>
      </c>
      <c r="H2369">
        <v>0</v>
      </c>
      <c r="I2369">
        <v>0</v>
      </c>
      <c r="J2369">
        <v>0</v>
      </c>
      <c r="K2369">
        <v>0</v>
      </c>
      <c r="L2369">
        <v>0</v>
      </c>
      <c r="M2369">
        <v>0</v>
      </c>
    </row>
    <row r="2370" spans="1:13" x14ac:dyDescent="0.25">
      <c r="A2370" t="s">
        <v>351</v>
      </c>
      <c r="B2370" t="s">
        <v>105</v>
      </c>
      <c r="C2370">
        <v>0.03</v>
      </c>
      <c r="D2370">
        <v>0</v>
      </c>
      <c r="E2370">
        <v>0</v>
      </c>
      <c r="F2370">
        <v>0</v>
      </c>
      <c r="G2370">
        <v>0</v>
      </c>
      <c r="H2370">
        <v>0.03</v>
      </c>
      <c r="I2370">
        <v>0</v>
      </c>
      <c r="J2370">
        <v>0</v>
      </c>
      <c r="K2370">
        <v>0</v>
      </c>
      <c r="L2370">
        <v>0.03</v>
      </c>
      <c r="M2370">
        <v>0</v>
      </c>
    </row>
    <row r="2371" spans="1:13" x14ac:dyDescent="0.25">
      <c r="A2371" t="s">
        <v>351</v>
      </c>
      <c r="B2371" t="s">
        <v>110</v>
      </c>
      <c r="C2371">
        <v>8.8999999999999996E-2</v>
      </c>
      <c r="D2371">
        <v>0</v>
      </c>
      <c r="E2371">
        <v>0</v>
      </c>
      <c r="F2371">
        <v>0</v>
      </c>
      <c r="G2371">
        <v>0</v>
      </c>
      <c r="H2371">
        <v>8.8999999999999996E-2</v>
      </c>
      <c r="I2371">
        <v>0</v>
      </c>
      <c r="J2371">
        <v>0</v>
      </c>
      <c r="K2371">
        <v>0</v>
      </c>
      <c r="L2371">
        <v>8.8999999999999996E-2</v>
      </c>
      <c r="M2371">
        <v>0</v>
      </c>
    </row>
    <row r="2372" spans="1:13" x14ac:dyDescent="0.25">
      <c r="A2372" t="s">
        <v>351</v>
      </c>
      <c r="B2372" t="s">
        <v>111</v>
      </c>
      <c r="C2372">
        <v>7.7990000000000004</v>
      </c>
      <c r="D2372">
        <v>0</v>
      </c>
      <c r="E2372">
        <v>0</v>
      </c>
      <c r="F2372">
        <v>0</v>
      </c>
      <c r="G2372">
        <v>0</v>
      </c>
      <c r="H2372">
        <v>7.7990000000000004</v>
      </c>
      <c r="I2372">
        <v>0</v>
      </c>
      <c r="J2372">
        <v>0</v>
      </c>
      <c r="K2372">
        <v>0</v>
      </c>
      <c r="L2372">
        <v>7.7990000000000004</v>
      </c>
      <c r="M2372">
        <v>0</v>
      </c>
    </row>
    <row r="2373" spans="1:13" x14ac:dyDescent="0.25">
      <c r="A2373" t="s">
        <v>351</v>
      </c>
      <c r="B2373" t="s">
        <v>106</v>
      </c>
      <c r="C2373">
        <v>0.443</v>
      </c>
      <c r="D2373">
        <v>0</v>
      </c>
      <c r="E2373">
        <v>0</v>
      </c>
      <c r="F2373">
        <v>0</v>
      </c>
      <c r="G2373">
        <v>0</v>
      </c>
      <c r="H2373">
        <v>0.443</v>
      </c>
      <c r="I2373">
        <v>0</v>
      </c>
      <c r="J2373">
        <v>0</v>
      </c>
      <c r="K2373">
        <v>0</v>
      </c>
      <c r="L2373">
        <v>0.443</v>
      </c>
      <c r="M2373">
        <v>0</v>
      </c>
    </row>
    <row r="2374" spans="1:13" x14ac:dyDescent="0.25">
      <c r="A2374" t="s">
        <v>351</v>
      </c>
      <c r="B2374" t="s">
        <v>99</v>
      </c>
      <c r="C2374">
        <v>0.14799999999999999</v>
      </c>
      <c r="D2374">
        <v>0</v>
      </c>
      <c r="E2374">
        <v>0.3</v>
      </c>
      <c r="F2374">
        <v>0</v>
      </c>
      <c r="G2374">
        <v>0</v>
      </c>
      <c r="H2374">
        <v>0.44799999999999995</v>
      </c>
      <c r="I2374">
        <v>1.4999999999999999E-2</v>
      </c>
      <c r="J2374">
        <v>0</v>
      </c>
      <c r="K2374">
        <v>0</v>
      </c>
      <c r="L2374">
        <v>0.46300000000000002</v>
      </c>
      <c r="M2374">
        <v>1.4999999999999999E-2</v>
      </c>
    </row>
    <row r="2375" spans="1:13" x14ac:dyDescent="0.25">
      <c r="A2375" t="s">
        <v>351</v>
      </c>
      <c r="B2375" t="s">
        <v>108</v>
      </c>
      <c r="C2375">
        <v>1.093</v>
      </c>
      <c r="D2375">
        <v>0</v>
      </c>
      <c r="E2375">
        <v>0</v>
      </c>
      <c r="F2375">
        <v>0</v>
      </c>
      <c r="G2375">
        <v>0</v>
      </c>
      <c r="H2375">
        <v>1.093</v>
      </c>
      <c r="I2375">
        <v>3.0960000000000001</v>
      </c>
      <c r="J2375">
        <v>0</v>
      </c>
      <c r="K2375">
        <v>0</v>
      </c>
      <c r="L2375">
        <v>4.1890000000000001</v>
      </c>
      <c r="M2375">
        <v>3.0960000000000001</v>
      </c>
    </row>
    <row r="2376" spans="1:13" x14ac:dyDescent="0.25">
      <c r="A2376" t="s">
        <v>351</v>
      </c>
      <c r="B2376" t="s">
        <v>234</v>
      </c>
      <c r="C2376">
        <v>0</v>
      </c>
      <c r="D2376">
        <v>0</v>
      </c>
      <c r="E2376">
        <v>0</v>
      </c>
      <c r="F2376">
        <v>0</v>
      </c>
      <c r="G2376">
        <v>0</v>
      </c>
      <c r="H2376">
        <v>0</v>
      </c>
      <c r="I2376">
        <v>0</v>
      </c>
      <c r="J2376">
        <v>0</v>
      </c>
      <c r="K2376">
        <v>0</v>
      </c>
      <c r="L2376">
        <v>0</v>
      </c>
      <c r="M2376">
        <v>0</v>
      </c>
    </row>
    <row r="2377" spans="1:13" x14ac:dyDescent="0.25">
      <c r="A2377" t="s">
        <v>351</v>
      </c>
      <c r="B2377" t="s">
        <v>115</v>
      </c>
      <c r="C2377">
        <v>17.282</v>
      </c>
      <c r="D2377">
        <v>0</v>
      </c>
      <c r="E2377">
        <v>0</v>
      </c>
      <c r="F2377">
        <v>0</v>
      </c>
      <c r="G2377">
        <v>0</v>
      </c>
      <c r="H2377">
        <v>17.282</v>
      </c>
      <c r="I2377">
        <v>0</v>
      </c>
      <c r="J2377">
        <v>0</v>
      </c>
      <c r="K2377">
        <v>0</v>
      </c>
      <c r="L2377">
        <v>17.282</v>
      </c>
      <c r="M2377">
        <v>0</v>
      </c>
    </row>
    <row r="2378" spans="1:13" x14ac:dyDescent="0.25">
      <c r="A2378" t="s">
        <v>351</v>
      </c>
      <c r="B2378" t="s">
        <v>117</v>
      </c>
      <c r="C2378">
        <v>0</v>
      </c>
      <c r="D2378">
        <v>0</v>
      </c>
      <c r="E2378">
        <v>0</v>
      </c>
      <c r="F2378">
        <v>0</v>
      </c>
      <c r="G2378">
        <v>0</v>
      </c>
      <c r="H2378">
        <v>0</v>
      </c>
      <c r="I2378">
        <v>0</v>
      </c>
      <c r="J2378">
        <v>0</v>
      </c>
      <c r="K2378">
        <v>0</v>
      </c>
      <c r="L2378">
        <v>0</v>
      </c>
      <c r="M2378">
        <v>0</v>
      </c>
    </row>
    <row r="2379" spans="1:13" x14ac:dyDescent="0.25">
      <c r="A2379" t="s">
        <v>351</v>
      </c>
      <c r="B2379" t="s">
        <v>103</v>
      </c>
      <c r="C2379">
        <v>0</v>
      </c>
      <c r="D2379">
        <v>0</v>
      </c>
      <c r="E2379">
        <v>0</v>
      </c>
      <c r="F2379">
        <v>0</v>
      </c>
      <c r="G2379">
        <v>0</v>
      </c>
      <c r="H2379">
        <v>0</v>
      </c>
      <c r="I2379">
        <v>0</v>
      </c>
      <c r="J2379">
        <v>0</v>
      </c>
      <c r="K2379">
        <v>0</v>
      </c>
      <c r="L2379">
        <v>0</v>
      </c>
      <c r="M2379">
        <v>0</v>
      </c>
    </row>
    <row r="2380" spans="1:13" x14ac:dyDescent="0.25">
      <c r="A2380" t="s">
        <v>351</v>
      </c>
      <c r="B2380" t="s">
        <v>328</v>
      </c>
      <c r="C2380">
        <v>0</v>
      </c>
      <c r="D2380">
        <v>0</v>
      </c>
      <c r="E2380">
        <v>0</v>
      </c>
      <c r="F2380">
        <v>0</v>
      </c>
      <c r="G2380">
        <v>0</v>
      </c>
      <c r="H2380">
        <v>0</v>
      </c>
      <c r="I2380">
        <v>0</v>
      </c>
      <c r="J2380">
        <v>0</v>
      </c>
      <c r="K2380">
        <v>0</v>
      </c>
      <c r="L2380">
        <v>0</v>
      </c>
      <c r="M2380">
        <v>0</v>
      </c>
    </row>
    <row r="2381" spans="1:13" x14ac:dyDescent="0.25">
      <c r="A2381" t="s">
        <v>351</v>
      </c>
      <c r="B2381" t="s">
        <v>104</v>
      </c>
      <c r="C2381">
        <v>0</v>
      </c>
      <c r="D2381">
        <v>0</v>
      </c>
      <c r="E2381">
        <v>0</v>
      </c>
      <c r="F2381">
        <v>0</v>
      </c>
      <c r="G2381">
        <v>0</v>
      </c>
      <c r="H2381">
        <v>0</v>
      </c>
      <c r="I2381">
        <v>0</v>
      </c>
      <c r="J2381">
        <v>0</v>
      </c>
      <c r="K2381">
        <v>0</v>
      </c>
      <c r="L2381">
        <v>0</v>
      </c>
      <c r="M2381">
        <v>0</v>
      </c>
    </row>
    <row r="2382" spans="1:13" x14ac:dyDescent="0.25">
      <c r="A2382" t="s">
        <v>351</v>
      </c>
      <c r="B2382" s="17" t="s">
        <v>558</v>
      </c>
      <c r="C2382">
        <v>0</v>
      </c>
      <c r="D2382">
        <v>0</v>
      </c>
      <c r="E2382">
        <v>0</v>
      </c>
      <c r="F2382">
        <v>0</v>
      </c>
      <c r="G2382">
        <v>0</v>
      </c>
      <c r="H2382">
        <v>0</v>
      </c>
      <c r="I2382">
        <v>0</v>
      </c>
      <c r="J2382">
        <v>0</v>
      </c>
      <c r="K2382">
        <v>0</v>
      </c>
      <c r="L2382">
        <v>0</v>
      </c>
      <c r="M2382">
        <v>0</v>
      </c>
    </row>
    <row r="2383" spans="1:13" x14ac:dyDescent="0.25">
      <c r="A2383" t="s">
        <v>351</v>
      </c>
      <c r="B2383" s="17" t="s">
        <v>97</v>
      </c>
      <c r="C2383">
        <v>0</v>
      </c>
      <c r="D2383">
        <v>0</v>
      </c>
      <c r="E2383">
        <v>0.1</v>
      </c>
      <c r="F2383">
        <v>0</v>
      </c>
      <c r="G2383">
        <v>0</v>
      </c>
      <c r="H2383">
        <v>0.1</v>
      </c>
      <c r="I2383">
        <v>0</v>
      </c>
      <c r="J2383">
        <v>0</v>
      </c>
      <c r="K2383">
        <v>0</v>
      </c>
      <c r="L2383">
        <v>0.1</v>
      </c>
      <c r="M2383">
        <v>0</v>
      </c>
    </row>
    <row r="2384" spans="1:13" x14ac:dyDescent="0.25">
      <c r="A2384" t="s">
        <v>351</v>
      </c>
      <c r="B2384" s="17" t="s">
        <v>109</v>
      </c>
      <c r="C2384">
        <v>0</v>
      </c>
      <c r="D2384">
        <v>0.1</v>
      </c>
      <c r="E2384">
        <v>0</v>
      </c>
      <c r="F2384">
        <v>0</v>
      </c>
      <c r="G2384">
        <v>0</v>
      </c>
      <c r="H2384">
        <v>0.1</v>
      </c>
      <c r="I2384">
        <v>0</v>
      </c>
      <c r="J2384">
        <v>0</v>
      </c>
      <c r="K2384">
        <v>0</v>
      </c>
      <c r="L2384">
        <v>0.1</v>
      </c>
      <c r="M2384">
        <v>0</v>
      </c>
    </row>
    <row r="2385" spans="1:13" x14ac:dyDescent="0.25">
      <c r="A2385" t="s">
        <v>351</v>
      </c>
      <c r="B2385" s="17" t="s">
        <v>118</v>
      </c>
      <c r="C2385">
        <v>9.4949999999999992</v>
      </c>
      <c r="D2385">
        <v>0</v>
      </c>
      <c r="E2385">
        <v>0</v>
      </c>
      <c r="F2385">
        <v>0</v>
      </c>
      <c r="G2385">
        <v>0</v>
      </c>
      <c r="H2385">
        <v>9.4949999999999992</v>
      </c>
      <c r="I2385">
        <v>2.1389999999999998</v>
      </c>
      <c r="J2385">
        <v>0</v>
      </c>
      <c r="K2385">
        <v>0</v>
      </c>
      <c r="L2385">
        <v>11.634</v>
      </c>
      <c r="M2385">
        <v>2.1389999999999998</v>
      </c>
    </row>
    <row r="2386" spans="1:13" x14ac:dyDescent="0.25">
      <c r="A2386" t="s">
        <v>351</v>
      </c>
      <c r="B2386" t="s">
        <v>121</v>
      </c>
      <c r="C2386">
        <v>0</v>
      </c>
      <c r="D2386">
        <v>0</v>
      </c>
      <c r="E2386">
        <v>0</v>
      </c>
      <c r="F2386">
        <v>0</v>
      </c>
      <c r="G2386">
        <v>0</v>
      </c>
      <c r="H2386">
        <v>0</v>
      </c>
      <c r="I2386">
        <v>0</v>
      </c>
      <c r="J2386">
        <v>0</v>
      </c>
      <c r="K2386">
        <v>0</v>
      </c>
      <c r="L2386">
        <v>0</v>
      </c>
      <c r="M2386">
        <v>0</v>
      </c>
    </row>
    <row r="2387" spans="1:13" x14ac:dyDescent="0.25">
      <c r="A2387" t="s">
        <v>351</v>
      </c>
      <c r="B2387" t="s">
        <v>120</v>
      </c>
      <c r="C2387">
        <v>0</v>
      </c>
      <c r="D2387">
        <v>0</v>
      </c>
      <c r="E2387">
        <v>0</v>
      </c>
      <c r="F2387">
        <v>0</v>
      </c>
      <c r="G2387">
        <v>0</v>
      </c>
      <c r="H2387">
        <v>0</v>
      </c>
      <c r="I2387">
        <v>0</v>
      </c>
      <c r="J2387">
        <v>0</v>
      </c>
      <c r="K2387">
        <v>0</v>
      </c>
      <c r="L2387">
        <v>0</v>
      </c>
      <c r="M2387">
        <v>0</v>
      </c>
    </row>
    <row r="2388" spans="1:13" x14ac:dyDescent="0.25">
      <c r="A2388" t="s">
        <v>351</v>
      </c>
      <c r="B2388" t="s">
        <v>119</v>
      </c>
      <c r="C2388">
        <v>0</v>
      </c>
      <c r="D2388">
        <v>0</v>
      </c>
      <c r="E2388">
        <v>0</v>
      </c>
      <c r="F2388">
        <v>0</v>
      </c>
      <c r="G2388">
        <v>0</v>
      </c>
      <c r="H2388">
        <v>0</v>
      </c>
      <c r="I2388">
        <v>0</v>
      </c>
      <c r="J2388">
        <v>0</v>
      </c>
      <c r="K2388">
        <v>0</v>
      </c>
      <c r="L2388">
        <v>0</v>
      </c>
      <c r="M2388">
        <v>0</v>
      </c>
    </row>
    <row r="2389" spans="1:13" x14ac:dyDescent="0.25">
      <c r="A2389" t="s">
        <v>351</v>
      </c>
      <c r="B2389" t="s">
        <v>116</v>
      </c>
      <c r="C2389">
        <v>0</v>
      </c>
      <c r="D2389">
        <v>0</v>
      </c>
      <c r="E2389">
        <v>0</v>
      </c>
      <c r="F2389">
        <v>0</v>
      </c>
      <c r="G2389">
        <v>0</v>
      </c>
      <c r="H2389">
        <v>0</v>
      </c>
      <c r="I2389">
        <v>4.0000000000000001E-3</v>
      </c>
      <c r="J2389">
        <v>0</v>
      </c>
      <c r="K2389">
        <v>0</v>
      </c>
      <c r="L2389">
        <v>4.0000000000000001E-3</v>
      </c>
      <c r="M2389">
        <v>4.0000000000000001E-3</v>
      </c>
    </row>
    <row r="2390" spans="1:13" x14ac:dyDescent="0.25">
      <c r="A2390" t="s">
        <v>351</v>
      </c>
      <c r="B2390" t="s">
        <v>113</v>
      </c>
      <c r="C2390">
        <v>1.4179999999999999</v>
      </c>
      <c r="D2390">
        <v>0</v>
      </c>
      <c r="E2390">
        <v>0.2</v>
      </c>
      <c r="F2390">
        <v>0</v>
      </c>
      <c r="G2390">
        <v>0</v>
      </c>
      <c r="H2390">
        <v>1.6179999999999999</v>
      </c>
      <c r="I2390">
        <v>2E-3</v>
      </c>
      <c r="J2390">
        <v>0</v>
      </c>
      <c r="K2390">
        <v>0</v>
      </c>
      <c r="L2390">
        <v>1.62</v>
      </c>
      <c r="M2390">
        <v>2E-3</v>
      </c>
    </row>
    <row r="2391" spans="1:13" x14ac:dyDescent="0.25">
      <c r="A2391" t="s">
        <v>351</v>
      </c>
      <c r="B2391" t="s">
        <v>102</v>
      </c>
      <c r="C2391">
        <v>0</v>
      </c>
      <c r="D2391">
        <v>0</v>
      </c>
      <c r="E2391">
        <v>0</v>
      </c>
      <c r="F2391">
        <v>0</v>
      </c>
      <c r="G2391">
        <v>0</v>
      </c>
      <c r="H2391">
        <v>0</v>
      </c>
      <c r="I2391">
        <v>0</v>
      </c>
      <c r="J2391">
        <v>0</v>
      </c>
      <c r="K2391">
        <v>0</v>
      </c>
      <c r="L2391">
        <v>0</v>
      </c>
      <c r="M2391">
        <v>0</v>
      </c>
    </row>
    <row r="2392" spans="1:13" x14ac:dyDescent="0.25">
      <c r="A2392" t="s">
        <v>351</v>
      </c>
      <c r="B2392" t="s">
        <v>101</v>
      </c>
      <c r="C2392">
        <v>0</v>
      </c>
      <c r="D2392">
        <v>0</v>
      </c>
      <c r="E2392">
        <v>0</v>
      </c>
      <c r="F2392">
        <v>0</v>
      </c>
      <c r="G2392">
        <v>0</v>
      </c>
      <c r="H2392">
        <v>0</v>
      </c>
      <c r="I2392">
        <v>0</v>
      </c>
      <c r="J2392">
        <v>0</v>
      </c>
      <c r="K2392">
        <v>0</v>
      </c>
      <c r="L2392">
        <v>0</v>
      </c>
      <c r="M2392">
        <v>0</v>
      </c>
    </row>
    <row r="2393" spans="1:13" x14ac:dyDescent="0.25">
      <c r="A2393" t="s">
        <v>351</v>
      </c>
      <c r="B2393" t="s">
        <v>95</v>
      </c>
      <c r="C2393">
        <v>0</v>
      </c>
      <c r="D2393">
        <v>0</v>
      </c>
      <c r="E2393">
        <v>0</v>
      </c>
      <c r="F2393">
        <v>0</v>
      </c>
      <c r="G2393">
        <v>0</v>
      </c>
      <c r="H2393">
        <v>0</v>
      </c>
      <c r="I2393">
        <v>0</v>
      </c>
      <c r="J2393">
        <v>0</v>
      </c>
      <c r="K2393">
        <v>0</v>
      </c>
      <c r="L2393">
        <v>0</v>
      </c>
      <c r="M2393">
        <v>0</v>
      </c>
    </row>
    <row r="2394" spans="1:13" x14ac:dyDescent="0.25">
      <c r="A2394" t="s">
        <v>351</v>
      </c>
      <c r="B2394" t="s">
        <v>98</v>
      </c>
      <c r="C2394">
        <v>0</v>
      </c>
      <c r="D2394">
        <v>0</v>
      </c>
      <c r="E2394">
        <v>1.3</v>
      </c>
      <c r="F2394">
        <v>0</v>
      </c>
      <c r="G2394">
        <v>0</v>
      </c>
      <c r="H2394">
        <v>1.3</v>
      </c>
      <c r="I2394">
        <v>0</v>
      </c>
      <c r="J2394">
        <v>0</v>
      </c>
      <c r="K2394">
        <v>0</v>
      </c>
      <c r="L2394">
        <v>1.3</v>
      </c>
      <c r="M2394">
        <v>0</v>
      </c>
    </row>
    <row r="2395" spans="1:13" x14ac:dyDescent="0.25">
      <c r="A2395" t="s">
        <v>351</v>
      </c>
      <c r="B2395" t="s">
        <v>112</v>
      </c>
      <c r="C2395">
        <v>18.405000000000001</v>
      </c>
      <c r="D2395">
        <v>0</v>
      </c>
      <c r="E2395">
        <v>1.9</v>
      </c>
      <c r="F2395">
        <v>0.96099999999999997</v>
      </c>
      <c r="G2395">
        <v>0</v>
      </c>
      <c r="H2395">
        <v>21.265999999999998</v>
      </c>
      <c r="I2395">
        <v>6.91</v>
      </c>
      <c r="J2395">
        <v>0</v>
      </c>
      <c r="K2395">
        <v>0</v>
      </c>
      <c r="L2395">
        <v>28.175999999999998</v>
      </c>
      <c r="M2395">
        <v>6.91</v>
      </c>
    </row>
    <row r="2396" spans="1:13" x14ac:dyDescent="0.25">
      <c r="A2396" t="s">
        <v>351</v>
      </c>
      <c r="B2396" t="s">
        <v>155</v>
      </c>
      <c r="C2396">
        <v>0</v>
      </c>
      <c r="D2396">
        <v>0</v>
      </c>
      <c r="E2396">
        <v>0</v>
      </c>
      <c r="F2396">
        <v>0.4</v>
      </c>
      <c r="G2396">
        <v>0</v>
      </c>
      <c r="H2396">
        <v>0.4</v>
      </c>
      <c r="I2396">
        <v>0</v>
      </c>
      <c r="J2396">
        <v>0</v>
      </c>
      <c r="K2396">
        <v>0</v>
      </c>
      <c r="L2396">
        <v>0.4</v>
      </c>
      <c r="M2396">
        <v>0</v>
      </c>
    </row>
    <row r="2397" spans="1:13" x14ac:dyDescent="0.25">
      <c r="A2397" t="s">
        <v>351</v>
      </c>
      <c r="B2397" t="s">
        <v>100</v>
      </c>
      <c r="C2397">
        <v>0</v>
      </c>
      <c r="D2397">
        <v>0</v>
      </c>
      <c r="E2397">
        <v>0</v>
      </c>
      <c r="F2397">
        <v>0</v>
      </c>
      <c r="G2397">
        <v>0</v>
      </c>
      <c r="H2397">
        <v>0</v>
      </c>
      <c r="I2397">
        <v>0</v>
      </c>
      <c r="J2397">
        <v>0</v>
      </c>
      <c r="K2397">
        <v>0</v>
      </c>
      <c r="L2397">
        <v>0</v>
      </c>
      <c r="M2397">
        <v>0</v>
      </c>
    </row>
    <row r="2398" spans="1:13" x14ac:dyDescent="0.25">
      <c r="A2398" t="s">
        <v>351</v>
      </c>
      <c r="B2398" t="s">
        <v>114</v>
      </c>
      <c r="C2398">
        <v>0</v>
      </c>
      <c r="D2398">
        <v>0</v>
      </c>
      <c r="E2398">
        <v>0</v>
      </c>
      <c r="F2398">
        <v>0</v>
      </c>
      <c r="G2398">
        <v>0</v>
      </c>
      <c r="H2398">
        <v>0</v>
      </c>
      <c r="I2398">
        <v>0</v>
      </c>
      <c r="J2398">
        <v>0</v>
      </c>
      <c r="K2398">
        <v>0</v>
      </c>
      <c r="L2398">
        <v>0</v>
      </c>
      <c r="M2398">
        <v>0</v>
      </c>
    </row>
    <row r="2399" spans="1:13" x14ac:dyDescent="0.25">
      <c r="A2399" t="s">
        <v>351</v>
      </c>
      <c r="B2399" t="s">
        <v>107</v>
      </c>
      <c r="C2399">
        <v>65.376000000000005</v>
      </c>
      <c r="D2399">
        <v>0</v>
      </c>
      <c r="E2399">
        <v>0.5</v>
      </c>
      <c r="F2399">
        <v>0.753</v>
      </c>
      <c r="G2399">
        <v>0</v>
      </c>
      <c r="H2399">
        <v>66.629000000000005</v>
      </c>
      <c r="I2399">
        <v>0.2</v>
      </c>
      <c r="J2399">
        <v>0</v>
      </c>
      <c r="K2399">
        <v>0</v>
      </c>
      <c r="L2399">
        <v>66.828999999999994</v>
      </c>
      <c r="M2399">
        <v>0.2</v>
      </c>
    </row>
    <row r="2400" spans="1:13" x14ac:dyDescent="0.25">
      <c r="A2400" t="s">
        <v>352</v>
      </c>
      <c r="B2400" t="s">
        <v>123</v>
      </c>
      <c r="C2400">
        <v>56.603000000000002</v>
      </c>
      <c r="D2400">
        <v>0</v>
      </c>
      <c r="E2400">
        <v>0</v>
      </c>
      <c r="F2400">
        <v>0</v>
      </c>
      <c r="G2400">
        <v>0</v>
      </c>
      <c r="H2400">
        <v>56.603000000000002</v>
      </c>
      <c r="I2400">
        <v>0.83</v>
      </c>
      <c r="J2400">
        <v>0</v>
      </c>
      <c r="K2400">
        <v>0</v>
      </c>
      <c r="L2400">
        <v>57.433</v>
      </c>
      <c r="M2400">
        <v>0.83</v>
      </c>
    </row>
    <row r="2401" spans="1:13" x14ac:dyDescent="0.25">
      <c r="A2401" t="s">
        <v>352</v>
      </c>
      <c r="B2401" t="s">
        <v>126</v>
      </c>
      <c r="C2401">
        <v>0</v>
      </c>
      <c r="D2401">
        <v>0</v>
      </c>
      <c r="E2401">
        <v>0</v>
      </c>
      <c r="F2401">
        <v>0</v>
      </c>
      <c r="G2401">
        <v>0</v>
      </c>
      <c r="H2401">
        <v>0</v>
      </c>
      <c r="I2401">
        <v>0</v>
      </c>
      <c r="J2401">
        <v>0</v>
      </c>
      <c r="K2401">
        <v>0</v>
      </c>
      <c r="L2401">
        <v>0</v>
      </c>
      <c r="M2401">
        <v>0</v>
      </c>
    </row>
    <row r="2402" spans="1:13" x14ac:dyDescent="0.25">
      <c r="A2402" t="s">
        <v>352</v>
      </c>
      <c r="B2402" t="s">
        <v>125</v>
      </c>
      <c r="C2402">
        <v>0</v>
      </c>
      <c r="D2402">
        <v>0</v>
      </c>
      <c r="E2402">
        <v>0.5</v>
      </c>
      <c r="F2402">
        <v>0</v>
      </c>
      <c r="G2402">
        <v>0</v>
      </c>
      <c r="H2402">
        <v>0.5</v>
      </c>
      <c r="I2402">
        <v>0</v>
      </c>
      <c r="J2402">
        <v>0</v>
      </c>
      <c r="K2402">
        <v>0</v>
      </c>
      <c r="L2402">
        <v>0.5</v>
      </c>
      <c r="M2402">
        <v>0</v>
      </c>
    </row>
    <row r="2403" spans="1:13" x14ac:dyDescent="0.25">
      <c r="A2403" t="s">
        <v>352</v>
      </c>
      <c r="B2403" t="s">
        <v>124</v>
      </c>
      <c r="C2403">
        <v>0</v>
      </c>
      <c r="D2403">
        <v>0</v>
      </c>
      <c r="E2403">
        <v>0</v>
      </c>
      <c r="F2403">
        <v>0.39700000000000002</v>
      </c>
      <c r="G2403">
        <v>0</v>
      </c>
      <c r="H2403">
        <v>0.39700000000000002</v>
      </c>
      <c r="I2403">
        <v>0</v>
      </c>
      <c r="J2403">
        <v>0</v>
      </c>
      <c r="K2403">
        <v>0</v>
      </c>
      <c r="L2403">
        <v>0.39700000000000002</v>
      </c>
      <c r="M2403">
        <v>0</v>
      </c>
    </row>
    <row r="2404" spans="1:13" x14ac:dyDescent="0.25">
      <c r="A2404" t="s">
        <v>352</v>
      </c>
      <c r="B2404" t="s">
        <v>96</v>
      </c>
      <c r="C2404">
        <v>0.124</v>
      </c>
      <c r="D2404">
        <v>0</v>
      </c>
      <c r="E2404">
        <v>0.8</v>
      </c>
      <c r="F2404">
        <v>0</v>
      </c>
      <c r="G2404">
        <v>0</v>
      </c>
      <c r="H2404">
        <v>0.92400000000000004</v>
      </c>
      <c r="I2404">
        <v>0</v>
      </c>
      <c r="J2404">
        <v>0</v>
      </c>
      <c r="K2404">
        <v>0</v>
      </c>
      <c r="L2404">
        <v>0.92400000000000004</v>
      </c>
      <c r="M2404">
        <v>0</v>
      </c>
    </row>
    <row r="2405" spans="1:13" x14ac:dyDescent="0.25">
      <c r="A2405" t="s">
        <v>352</v>
      </c>
      <c r="B2405" t="s">
        <v>105</v>
      </c>
      <c r="C2405">
        <v>0</v>
      </c>
      <c r="D2405">
        <v>0</v>
      </c>
      <c r="E2405">
        <v>0</v>
      </c>
      <c r="F2405">
        <v>0</v>
      </c>
      <c r="G2405">
        <v>0</v>
      </c>
      <c r="H2405">
        <v>0</v>
      </c>
      <c r="I2405">
        <v>0</v>
      </c>
      <c r="J2405">
        <v>0</v>
      </c>
      <c r="K2405">
        <v>0</v>
      </c>
      <c r="L2405">
        <v>0</v>
      </c>
      <c r="M2405">
        <v>0</v>
      </c>
    </row>
    <row r="2406" spans="1:13" x14ac:dyDescent="0.25">
      <c r="A2406" t="s">
        <v>352</v>
      </c>
      <c r="B2406" t="s">
        <v>110</v>
      </c>
      <c r="C2406">
        <v>0</v>
      </c>
      <c r="D2406">
        <v>0.13300000000000001</v>
      </c>
      <c r="E2406">
        <v>0</v>
      </c>
      <c r="F2406">
        <v>0</v>
      </c>
      <c r="G2406">
        <v>0</v>
      </c>
      <c r="H2406">
        <v>0.13300000000000001</v>
      </c>
      <c r="I2406">
        <v>0</v>
      </c>
      <c r="J2406">
        <v>0</v>
      </c>
      <c r="K2406">
        <v>0</v>
      </c>
      <c r="L2406">
        <v>0.13300000000000001</v>
      </c>
      <c r="M2406">
        <v>0</v>
      </c>
    </row>
    <row r="2407" spans="1:13" x14ac:dyDescent="0.25">
      <c r="A2407" t="s">
        <v>352</v>
      </c>
      <c r="B2407" t="s">
        <v>111</v>
      </c>
      <c r="C2407">
        <v>117.595</v>
      </c>
      <c r="D2407">
        <v>0</v>
      </c>
      <c r="E2407">
        <v>0</v>
      </c>
      <c r="F2407">
        <v>0</v>
      </c>
      <c r="G2407">
        <v>0</v>
      </c>
      <c r="H2407">
        <v>117.595</v>
      </c>
      <c r="I2407">
        <v>0.64500000000000002</v>
      </c>
      <c r="J2407">
        <v>0</v>
      </c>
      <c r="K2407">
        <v>0</v>
      </c>
      <c r="L2407">
        <v>118.24</v>
      </c>
      <c r="M2407">
        <v>0.64500000000000002</v>
      </c>
    </row>
    <row r="2408" spans="1:13" x14ac:dyDescent="0.25">
      <c r="A2408" t="s">
        <v>352</v>
      </c>
      <c r="B2408" t="s">
        <v>106</v>
      </c>
      <c r="C2408">
        <v>0.622</v>
      </c>
      <c r="D2408">
        <v>0</v>
      </c>
      <c r="E2408">
        <v>0</v>
      </c>
      <c r="F2408">
        <v>0</v>
      </c>
      <c r="G2408">
        <v>0</v>
      </c>
      <c r="H2408">
        <v>0.622</v>
      </c>
      <c r="I2408">
        <v>0</v>
      </c>
      <c r="J2408">
        <v>0</v>
      </c>
      <c r="K2408">
        <v>0</v>
      </c>
      <c r="L2408">
        <v>0.622</v>
      </c>
      <c r="M2408">
        <v>0</v>
      </c>
    </row>
    <row r="2409" spans="1:13" x14ac:dyDescent="0.25">
      <c r="A2409" t="s">
        <v>352</v>
      </c>
      <c r="B2409" t="s">
        <v>99</v>
      </c>
      <c r="C2409">
        <v>0</v>
      </c>
      <c r="D2409">
        <v>0</v>
      </c>
      <c r="E2409">
        <v>0.1</v>
      </c>
      <c r="F2409">
        <v>0</v>
      </c>
      <c r="G2409">
        <v>0</v>
      </c>
      <c r="H2409">
        <v>0.1</v>
      </c>
      <c r="I2409">
        <v>0</v>
      </c>
      <c r="J2409">
        <v>0</v>
      </c>
      <c r="K2409">
        <v>0</v>
      </c>
      <c r="L2409">
        <v>0.1</v>
      </c>
      <c r="M2409">
        <v>0</v>
      </c>
    </row>
    <row r="2410" spans="1:13" x14ac:dyDescent="0.25">
      <c r="A2410" t="s">
        <v>352</v>
      </c>
      <c r="B2410" t="s">
        <v>108</v>
      </c>
      <c r="C2410">
        <v>0</v>
      </c>
      <c r="D2410">
        <v>0</v>
      </c>
      <c r="E2410">
        <v>0</v>
      </c>
      <c r="F2410">
        <v>0</v>
      </c>
      <c r="G2410">
        <v>0</v>
      </c>
      <c r="H2410">
        <v>0</v>
      </c>
      <c r="I2410">
        <v>0</v>
      </c>
      <c r="J2410">
        <v>0</v>
      </c>
      <c r="K2410">
        <v>0</v>
      </c>
      <c r="L2410">
        <v>0</v>
      </c>
      <c r="M2410">
        <v>0</v>
      </c>
    </row>
    <row r="2411" spans="1:13" x14ac:dyDescent="0.25">
      <c r="A2411" t="s">
        <v>352</v>
      </c>
      <c r="B2411" t="s">
        <v>234</v>
      </c>
      <c r="C2411">
        <v>0</v>
      </c>
      <c r="D2411">
        <v>0</v>
      </c>
      <c r="E2411">
        <v>0</v>
      </c>
      <c r="F2411">
        <v>0</v>
      </c>
      <c r="G2411">
        <v>0</v>
      </c>
      <c r="H2411">
        <v>0</v>
      </c>
      <c r="I2411">
        <v>0</v>
      </c>
      <c r="J2411">
        <v>0</v>
      </c>
      <c r="K2411">
        <v>0</v>
      </c>
      <c r="L2411">
        <v>0</v>
      </c>
      <c r="M2411">
        <v>0</v>
      </c>
    </row>
    <row r="2412" spans="1:13" x14ac:dyDescent="0.25">
      <c r="A2412" t="s">
        <v>352</v>
      </c>
      <c r="B2412" t="s">
        <v>115</v>
      </c>
      <c r="C2412">
        <v>60.975000000000001</v>
      </c>
      <c r="D2412">
        <v>0</v>
      </c>
      <c r="E2412">
        <v>0</v>
      </c>
      <c r="F2412">
        <v>0</v>
      </c>
      <c r="G2412">
        <v>0</v>
      </c>
      <c r="H2412">
        <v>60.975000000000001</v>
      </c>
      <c r="I2412">
        <v>0.33200000000000002</v>
      </c>
      <c r="J2412">
        <v>0</v>
      </c>
      <c r="K2412">
        <v>0</v>
      </c>
      <c r="L2412">
        <v>61.307000000000002</v>
      </c>
      <c r="M2412">
        <v>0.33200000000000002</v>
      </c>
    </row>
    <row r="2413" spans="1:13" x14ac:dyDescent="0.25">
      <c r="A2413" t="s">
        <v>352</v>
      </c>
      <c r="B2413" t="s">
        <v>117</v>
      </c>
      <c r="C2413">
        <v>0.249</v>
      </c>
      <c r="D2413">
        <v>0</v>
      </c>
      <c r="E2413">
        <v>0</v>
      </c>
      <c r="F2413">
        <v>0</v>
      </c>
      <c r="G2413">
        <v>0</v>
      </c>
      <c r="H2413">
        <v>0.249</v>
      </c>
      <c r="I2413">
        <v>0</v>
      </c>
      <c r="J2413">
        <v>0</v>
      </c>
      <c r="K2413">
        <v>0</v>
      </c>
      <c r="L2413">
        <v>0.249</v>
      </c>
      <c r="M2413">
        <v>0</v>
      </c>
    </row>
    <row r="2414" spans="1:13" x14ac:dyDescent="0.25">
      <c r="A2414" t="s">
        <v>352</v>
      </c>
      <c r="B2414" t="s">
        <v>103</v>
      </c>
      <c r="C2414">
        <v>0</v>
      </c>
      <c r="D2414">
        <v>0</v>
      </c>
      <c r="E2414">
        <v>0</v>
      </c>
      <c r="F2414">
        <v>0</v>
      </c>
      <c r="G2414">
        <v>0</v>
      </c>
      <c r="H2414">
        <v>0</v>
      </c>
      <c r="I2414">
        <v>0</v>
      </c>
      <c r="J2414">
        <v>0</v>
      </c>
      <c r="K2414">
        <v>0</v>
      </c>
      <c r="L2414">
        <v>0</v>
      </c>
      <c r="M2414">
        <v>0</v>
      </c>
    </row>
    <row r="2415" spans="1:13" x14ac:dyDescent="0.25">
      <c r="A2415" t="s">
        <v>352</v>
      </c>
      <c r="B2415" t="s">
        <v>328</v>
      </c>
      <c r="C2415">
        <v>0</v>
      </c>
      <c r="D2415">
        <v>0</v>
      </c>
      <c r="E2415">
        <v>0</v>
      </c>
      <c r="F2415">
        <v>0</v>
      </c>
      <c r="G2415">
        <v>0</v>
      </c>
      <c r="H2415">
        <v>0</v>
      </c>
      <c r="I2415">
        <v>0</v>
      </c>
      <c r="J2415">
        <v>0</v>
      </c>
      <c r="K2415">
        <v>0</v>
      </c>
      <c r="L2415">
        <v>0</v>
      </c>
      <c r="M2415">
        <v>0</v>
      </c>
    </row>
    <row r="2416" spans="1:13" x14ac:dyDescent="0.25">
      <c r="A2416" t="s">
        <v>352</v>
      </c>
      <c r="B2416" t="s">
        <v>104</v>
      </c>
      <c r="C2416">
        <v>0</v>
      </c>
      <c r="D2416">
        <v>0</v>
      </c>
      <c r="E2416">
        <v>0</v>
      </c>
      <c r="F2416">
        <v>0</v>
      </c>
      <c r="G2416">
        <v>0</v>
      </c>
      <c r="H2416">
        <v>0</v>
      </c>
      <c r="I2416">
        <v>0</v>
      </c>
      <c r="J2416">
        <v>0</v>
      </c>
      <c r="K2416">
        <v>0</v>
      </c>
      <c r="L2416">
        <v>0</v>
      </c>
      <c r="M2416">
        <v>0</v>
      </c>
    </row>
    <row r="2417" spans="1:13" x14ac:dyDescent="0.25">
      <c r="A2417" t="s">
        <v>352</v>
      </c>
      <c r="B2417" s="17" t="s">
        <v>558</v>
      </c>
      <c r="C2417">
        <v>0</v>
      </c>
      <c r="D2417">
        <v>0</v>
      </c>
      <c r="E2417">
        <v>0</v>
      </c>
      <c r="F2417">
        <v>0</v>
      </c>
      <c r="G2417">
        <v>0</v>
      </c>
      <c r="H2417">
        <v>0</v>
      </c>
      <c r="I2417">
        <v>0</v>
      </c>
      <c r="J2417">
        <v>0</v>
      </c>
      <c r="K2417">
        <v>0</v>
      </c>
      <c r="L2417">
        <v>0</v>
      </c>
      <c r="M2417">
        <v>0</v>
      </c>
    </row>
    <row r="2418" spans="1:13" x14ac:dyDescent="0.25">
      <c r="A2418" t="s">
        <v>352</v>
      </c>
      <c r="B2418" s="17" t="s">
        <v>97</v>
      </c>
      <c r="C2418">
        <v>0</v>
      </c>
      <c r="D2418">
        <v>0</v>
      </c>
      <c r="E2418">
        <v>0</v>
      </c>
      <c r="F2418">
        <v>0</v>
      </c>
      <c r="G2418">
        <v>0</v>
      </c>
      <c r="H2418">
        <v>0</v>
      </c>
      <c r="I2418">
        <v>0</v>
      </c>
      <c r="J2418">
        <v>0</v>
      </c>
      <c r="K2418">
        <v>0</v>
      </c>
      <c r="L2418">
        <v>0</v>
      </c>
      <c r="M2418">
        <v>0</v>
      </c>
    </row>
    <row r="2419" spans="1:13" x14ac:dyDescent="0.25">
      <c r="A2419" t="s">
        <v>352</v>
      </c>
      <c r="B2419" s="17" t="s">
        <v>109</v>
      </c>
      <c r="C2419">
        <v>0</v>
      </c>
      <c r="D2419">
        <v>0.66700000000000004</v>
      </c>
      <c r="E2419">
        <v>0.4</v>
      </c>
      <c r="F2419">
        <v>0</v>
      </c>
      <c r="G2419">
        <v>0</v>
      </c>
      <c r="H2419">
        <v>1.0670000000000002</v>
      </c>
      <c r="I2419">
        <v>0</v>
      </c>
      <c r="J2419">
        <v>0</v>
      </c>
      <c r="K2419">
        <v>0</v>
      </c>
      <c r="L2419">
        <v>1.0669999999999999</v>
      </c>
      <c r="M2419">
        <v>0</v>
      </c>
    </row>
    <row r="2420" spans="1:13" x14ac:dyDescent="0.25">
      <c r="A2420" t="s">
        <v>352</v>
      </c>
      <c r="B2420" s="17" t="s">
        <v>118</v>
      </c>
      <c r="C2420">
        <v>19.071999999999999</v>
      </c>
      <c r="D2420">
        <v>0</v>
      </c>
      <c r="E2420">
        <v>0</v>
      </c>
      <c r="F2420">
        <v>0</v>
      </c>
      <c r="G2420">
        <v>0</v>
      </c>
      <c r="H2420">
        <v>19.071999999999999</v>
      </c>
      <c r="I2420">
        <v>0.17</v>
      </c>
      <c r="J2420">
        <v>0</v>
      </c>
      <c r="K2420">
        <v>0</v>
      </c>
      <c r="L2420">
        <v>19.242000000000001</v>
      </c>
      <c r="M2420">
        <v>0.17</v>
      </c>
    </row>
    <row r="2421" spans="1:13" x14ac:dyDescent="0.25">
      <c r="A2421" t="s">
        <v>352</v>
      </c>
      <c r="B2421" t="s">
        <v>121</v>
      </c>
      <c r="C2421">
        <v>0</v>
      </c>
      <c r="D2421">
        <v>0</v>
      </c>
      <c r="E2421">
        <v>0</v>
      </c>
      <c r="F2421">
        <v>0</v>
      </c>
      <c r="G2421">
        <v>0</v>
      </c>
      <c r="H2421">
        <v>0</v>
      </c>
      <c r="I2421">
        <v>0</v>
      </c>
      <c r="J2421">
        <v>0</v>
      </c>
      <c r="K2421">
        <v>0</v>
      </c>
      <c r="L2421">
        <v>0</v>
      </c>
      <c r="M2421">
        <v>0</v>
      </c>
    </row>
    <row r="2422" spans="1:13" x14ac:dyDescent="0.25">
      <c r="A2422" t="s">
        <v>352</v>
      </c>
      <c r="B2422" t="s">
        <v>120</v>
      </c>
      <c r="C2422">
        <v>0</v>
      </c>
      <c r="D2422">
        <v>0</v>
      </c>
      <c r="E2422">
        <v>0.4</v>
      </c>
      <c r="F2422">
        <v>0</v>
      </c>
      <c r="G2422">
        <v>0</v>
      </c>
      <c r="H2422">
        <v>0.4</v>
      </c>
      <c r="I2422">
        <v>0</v>
      </c>
      <c r="J2422">
        <v>0</v>
      </c>
      <c r="K2422">
        <v>0</v>
      </c>
      <c r="L2422">
        <v>0.4</v>
      </c>
      <c r="M2422">
        <v>0</v>
      </c>
    </row>
    <row r="2423" spans="1:13" x14ac:dyDescent="0.25">
      <c r="A2423" t="s">
        <v>352</v>
      </c>
      <c r="B2423" t="s">
        <v>119</v>
      </c>
      <c r="C2423">
        <v>0</v>
      </c>
      <c r="D2423">
        <v>0</v>
      </c>
      <c r="E2423">
        <v>0</v>
      </c>
      <c r="F2423">
        <v>0</v>
      </c>
      <c r="G2423">
        <v>0</v>
      </c>
      <c r="H2423">
        <v>0</v>
      </c>
      <c r="I2423">
        <v>0</v>
      </c>
      <c r="J2423">
        <v>0</v>
      </c>
      <c r="K2423">
        <v>0</v>
      </c>
      <c r="L2423">
        <v>0</v>
      </c>
      <c r="M2423">
        <v>0</v>
      </c>
    </row>
    <row r="2424" spans="1:13" x14ac:dyDescent="0.25">
      <c r="A2424" t="s">
        <v>352</v>
      </c>
      <c r="B2424" t="s">
        <v>116</v>
      </c>
      <c r="C2424">
        <v>0</v>
      </c>
      <c r="D2424">
        <v>0</v>
      </c>
      <c r="E2424">
        <v>0</v>
      </c>
      <c r="F2424">
        <v>0</v>
      </c>
      <c r="G2424">
        <v>0</v>
      </c>
      <c r="H2424">
        <v>0</v>
      </c>
      <c r="I2424">
        <v>1E-3</v>
      </c>
      <c r="J2424">
        <v>0</v>
      </c>
      <c r="K2424">
        <v>0</v>
      </c>
      <c r="L2424">
        <v>1E-3</v>
      </c>
      <c r="M2424">
        <v>1E-3</v>
      </c>
    </row>
    <row r="2425" spans="1:13" x14ac:dyDescent="0.25">
      <c r="A2425" t="s">
        <v>352</v>
      </c>
      <c r="B2425" t="s">
        <v>113</v>
      </c>
      <c r="C2425">
        <v>0</v>
      </c>
      <c r="D2425">
        <v>0</v>
      </c>
      <c r="E2425">
        <v>0.1</v>
      </c>
      <c r="F2425">
        <v>0</v>
      </c>
      <c r="G2425">
        <v>0</v>
      </c>
      <c r="H2425">
        <v>0.1</v>
      </c>
      <c r="I2425">
        <v>1.4E-2</v>
      </c>
      <c r="J2425">
        <v>0</v>
      </c>
      <c r="K2425">
        <v>0</v>
      </c>
      <c r="L2425">
        <v>0.114</v>
      </c>
      <c r="M2425">
        <v>1.4E-2</v>
      </c>
    </row>
    <row r="2426" spans="1:13" x14ac:dyDescent="0.25">
      <c r="A2426" t="s">
        <v>352</v>
      </c>
      <c r="B2426" t="s">
        <v>102</v>
      </c>
      <c r="C2426">
        <v>0</v>
      </c>
      <c r="D2426">
        <v>0</v>
      </c>
      <c r="E2426">
        <v>0</v>
      </c>
      <c r="F2426">
        <v>0</v>
      </c>
      <c r="G2426">
        <v>0</v>
      </c>
      <c r="H2426">
        <v>0</v>
      </c>
      <c r="I2426">
        <v>0</v>
      </c>
      <c r="J2426">
        <v>0</v>
      </c>
      <c r="K2426">
        <v>0</v>
      </c>
      <c r="L2426">
        <v>0</v>
      </c>
      <c r="M2426">
        <v>0</v>
      </c>
    </row>
    <row r="2427" spans="1:13" x14ac:dyDescent="0.25">
      <c r="A2427" t="s">
        <v>352</v>
      </c>
      <c r="B2427" t="s">
        <v>101</v>
      </c>
      <c r="C2427">
        <v>0</v>
      </c>
      <c r="D2427">
        <v>0</v>
      </c>
      <c r="E2427">
        <v>0</v>
      </c>
      <c r="F2427">
        <v>0</v>
      </c>
      <c r="G2427">
        <v>0</v>
      </c>
      <c r="H2427">
        <v>0</v>
      </c>
      <c r="I2427">
        <v>0</v>
      </c>
      <c r="J2427">
        <v>0</v>
      </c>
      <c r="K2427">
        <v>0</v>
      </c>
      <c r="L2427">
        <v>0</v>
      </c>
      <c r="M2427">
        <v>0</v>
      </c>
    </row>
    <row r="2428" spans="1:13" x14ac:dyDescent="0.25">
      <c r="A2428" t="s">
        <v>352</v>
      </c>
      <c r="B2428" t="s">
        <v>95</v>
      </c>
      <c r="C2428">
        <v>0</v>
      </c>
      <c r="D2428">
        <v>0</v>
      </c>
      <c r="E2428">
        <v>0.6</v>
      </c>
      <c r="F2428">
        <v>0</v>
      </c>
      <c r="G2428">
        <v>0</v>
      </c>
      <c r="H2428">
        <v>0.6</v>
      </c>
      <c r="I2428">
        <v>4.0000000000000001E-3</v>
      </c>
      <c r="J2428">
        <v>0</v>
      </c>
      <c r="K2428">
        <v>0</v>
      </c>
      <c r="L2428">
        <v>0.60399999999999998</v>
      </c>
      <c r="M2428">
        <v>4.0000000000000001E-3</v>
      </c>
    </row>
    <row r="2429" spans="1:13" x14ac:dyDescent="0.25">
      <c r="A2429" t="s">
        <v>352</v>
      </c>
      <c r="B2429" t="s">
        <v>98</v>
      </c>
      <c r="C2429">
        <v>0</v>
      </c>
      <c r="D2429">
        <v>0</v>
      </c>
      <c r="E2429">
        <v>0.1</v>
      </c>
      <c r="F2429">
        <v>0</v>
      </c>
      <c r="G2429">
        <v>0</v>
      </c>
      <c r="H2429">
        <v>0.1</v>
      </c>
      <c r="I2429">
        <v>0</v>
      </c>
      <c r="J2429">
        <v>0</v>
      </c>
      <c r="K2429">
        <v>0</v>
      </c>
      <c r="L2429">
        <v>0.1</v>
      </c>
      <c r="M2429">
        <v>0</v>
      </c>
    </row>
    <row r="2430" spans="1:13" x14ac:dyDescent="0.25">
      <c r="A2430" t="s">
        <v>352</v>
      </c>
      <c r="B2430" t="s">
        <v>112</v>
      </c>
      <c r="C2430">
        <v>87.48</v>
      </c>
      <c r="D2430">
        <v>0</v>
      </c>
      <c r="E2430">
        <v>9.6</v>
      </c>
      <c r="F2430">
        <v>9.4090000000000007</v>
      </c>
      <c r="G2430">
        <v>0</v>
      </c>
      <c r="H2430">
        <v>106.489</v>
      </c>
      <c r="I2430">
        <v>0.71099999999999997</v>
      </c>
      <c r="J2430">
        <v>0</v>
      </c>
      <c r="K2430">
        <v>0</v>
      </c>
      <c r="L2430">
        <v>107.2</v>
      </c>
      <c r="M2430">
        <v>0.71099999999999997</v>
      </c>
    </row>
    <row r="2431" spans="1:13" x14ac:dyDescent="0.25">
      <c r="A2431" t="s">
        <v>352</v>
      </c>
      <c r="B2431" t="s">
        <v>184</v>
      </c>
      <c r="C2431">
        <v>15</v>
      </c>
      <c r="D2431">
        <v>0</v>
      </c>
      <c r="E2431">
        <v>0</v>
      </c>
      <c r="F2431">
        <v>0.6</v>
      </c>
      <c r="G2431">
        <v>0</v>
      </c>
      <c r="H2431">
        <v>15.6</v>
      </c>
      <c r="I2431">
        <v>0</v>
      </c>
      <c r="J2431">
        <v>0</v>
      </c>
      <c r="K2431">
        <v>0</v>
      </c>
      <c r="L2431">
        <v>15.6</v>
      </c>
      <c r="M2431">
        <v>0</v>
      </c>
    </row>
    <row r="2432" spans="1:13" x14ac:dyDescent="0.25">
      <c r="A2432" t="s">
        <v>352</v>
      </c>
      <c r="B2432" t="s">
        <v>100</v>
      </c>
      <c r="C2432">
        <v>0</v>
      </c>
      <c r="D2432">
        <v>0</v>
      </c>
      <c r="E2432">
        <v>0</v>
      </c>
      <c r="F2432">
        <v>0</v>
      </c>
      <c r="G2432">
        <v>0</v>
      </c>
      <c r="H2432">
        <v>0</v>
      </c>
      <c r="I2432">
        <v>0</v>
      </c>
      <c r="J2432">
        <v>0</v>
      </c>
      <c r="K2432">
        <v>0</v>
      </c>
      <c r="L2432">
        <v>0</v>
      </c>
      <c r="M2432">
        <v>0</v>
      </c>
    </row>
    <row r="2433" spans="1:13" x14ac:dyDescent="0.25">
      <c r="A2433" t="s">
        <v>352</v>
      </c>
      <c r="B2433" t="s">
        <v>114</v>
      </c>
      <c r="C2433">
        <v>0</v>
      </c>
      <c r="D2433">
        <v>0</v>
      </c>
      <c r="E2433">
        <v>0</v>
      </c>
      <c r="F2433">
        <v>0</v>
      </c>
      <c r="G2433">
        <v>0</v>
      </c>
      <c r="H2433">
        <v>0</v>
      </c>
      <c r="I2433">
        <v>0</v>
      </c>
      <c r="J2433">
        <v>0</v>
      </c>
      <c r="K2433">
        <v>0</v>
      </c>
      <c r="L2433">
        <v>0</v>
      </c>
      <c r="M2433">
        <v>0</v>
      </c>
    </row>
    <row r="2434" spans="1:13" x14ac:dyDescent="0.25">
      <c r="A2434" t="s">
        <v>352</v>
      </c>
      <c r="B2434" t="s">
        <v>107</v>
      </c>
      <c r="C2434">
        <v>319.43400000000003</v>
      </c>
      <c r="D2434">
        <v>0</v>
      </c>
      <c r="E2434">
        <v>0.1</v>
      </c>
      <c r="F2434">
        <v>0</v>
      </c>
      <c r="G2434">
        <v>0</v>
      </c>
      <c r="H2434">
        <v>319.53400000000005</v>
      </c>
      <c r="I2434">
        <v>1.7430000000000001</v>
      </c>
      <c r="J2434">
        <v>0</v>
      </c>
      <c r="K2434">
        <v>0</v>
      </c>
      <c r="L2434">
        <v>321.27699999999999</v>
      </c>
      <c r="M2434">
        <v>1.7430000000000001</v>
      </c>
    </row>
    <row r="2435" spans="1:13" x14ac:dyDescent="0.25">
      <c r="A2435" t="s">
        <v>264</v>
      </c>
      <c r="B2435" t="s">
        <v>123</v>
      </c>
      <c r="C2435">
        <v>569.90200000000004</v>
      </c>
      <c r="D2435">
        <v>0</v>
      </c>
      <c r="E2435">
        <v>0</v>
      </c>
      <c r="F2435">
        <v>0</v>
      </c>
      <c r="G2435">
        <v>0</v>
      </c>
      <c r="H2435">
        <v>569.90200000000004</v>
      </c>
      <c r="I2435">
        <v>6.7469999999999999</v>
      </c>
      <c r="J2435">
        <v>0</v>
      </c>
      <c r="K2435">
        <v>0</v>
      </c>
      <c r="L2435">
        <v>576.649</v>
      </c>
      <c r="M2435">
        <v>6.7469999999999999</v>
      </c>
    </row>
    <row r="2436" spans="1:13" x14ac:dyDescent="0.25">
      <c r="A2436" t="s">
        <v>264</v>
      </c>
      <c r="B2436" t="s">
        <v>126</v>
      </c>
      <c r="C2436">
        <v>0</v>
      </c>
      <c r="D2436">
        <v>0</v>
      </c>
      <c r="E2436">
        <v>0</v>
      </c>
      <c r="F2436">
        <v>0</v>
      </c>
      <c r="G2436">
        <v>0</v>
      </c>
      <c r="H2436">
        <v>0</v>
      </c>
      <c r="I2436">
        <v>0</v>
      </c>
      <c r="J2436">
        <v>0</v>
      </c>
      <c r="K2436">
        <v>0</v>
      </c>
      <c r="L2436">
        <v>0</v>
      </c>
      <c r="M2436">
        <v>0</v>
      </c>
    </row>
    <row r="2437" spans="1:13" x14ac:dyDescent="0.25">
      <c r="A2437" t="s">
        <v>264</v>
      </c>
      <c r="B2437" t="s">
        <v>125</v>
      </c>
      <c r="C2437">
        <v>0</v>
      </c>
      <c r="D2437">
        <v>0</v>
      </c>
      <c r="E2437">
        <v>0.1</v>
      </c>
      <c r="F2437">
        <v>0</v>
      </c>
      <c r="G2437">
        <v>0</v>
      </c>
      <c r="H2437">
        <v>0.1</v>
      </c>
      <c r="I2437">
        <v>1E-3</v>
      </c>
      <c r="J2437">
        <v>0</v>
      </c>
      <c r="K2437">
        <v>0</v>
      </c>
      <c r="L2437">
        <v>0.10100000000000001</v>
      </c>
      <c r="M2437">
        <v>1E-3</v>
      </c>
    </row>
    <row r="2438" spans="1:13" x14ac:dyDescent="0.25">
      <c r="A2438" t="s">
        <v>264</v>
      </c>
      <c r="B2438" t="s">
        <v>124</v>
      </c>
      <c r="C2438">
        <v>0</v>
      </c>
      <c r="D2438">
        <v>0</v>
      </c>
      <c r="E2438">
        <v>0</v>
      </c>
      <c r="F2438">
        <v>0.42599999999999999</v>
      </c>
      <c r="G2438">
        <v>0</v>
      </c>
      <c r="H2438">
        <v>0.42599999999999999</v>
      </c>
      <c r="I2438">
        <v>0</v>
      </c>
      <c r="J2438">
        <v>0</v>
      </c>
      <c r="K2438">
        <v>0</v>
      </c>
      <c r="L2438">
        <v>0.42599999999999999</v>
      </c>
      <c r="M2438">
        <v>0</v>
      </c>
    </row>
    <row r="2439" spans="1:13" x14ac:dyDescent="0.25">
      <c r="A2439" t="s">
        <v>264</v>
      </c>
      <c r="B2439" t="s">
        <v>96</v>
      </c>
      <c r="C2439">
        <v>0.32200000000000001</v>
      </c>
      <c r="D2439">
        <v>0</v>
      </c>
      <c r="E2439">
        <v>0</v>
      </c>
      <c r="F2439">
        <v>0</v>
      </c>
      <c r="G2439">
        <v>0</v>
      </c>
      <c r="H2439">
        <v>0.32200000000000001</v>
      </c>
      <c r="I2439">
        <v>0</v>
      </c>
      <c r="J2439">
        <v>0</v>
      </c>
      <c r="K2439">
        <v>0</v>
      </c>
      <c r="L2439">
        <v>0.32200000000000001</v>
      </c>
      <c r="M2439">
        <v>0</v>
      </c>
    </row>
    <row r="2440" spans="1:13" x14ac:dyDescent="0.25">
      <c r="A2440" t="s">
        <v>264</v>
      </c>
      <c r="B2440" t="s">
        <v>105</v>
      </c>
      <c r="C2440">
        <v>21.707999999999998</v>
      </c>
      <c r="D2440">
        <v>0</v>
      </c>
      <c r="E2440">
        <v>0.2</v>
      </c>
      <c r="F2440">
        <v>0</v>
      </c>
      <c r="G2440">
        <v>0</v>
      </c>
      <c r="H2440">
        <v>21.907999999999998</v>
      </c>
      <c r="I2440">
        <v>0.20599999999999999</v>
      </c>
      <c r="J2440">
        <v>0</v>
      </c>
      <c r="K2440">
        <v>0</v>
      </c>
      <c r="L2440">
        <v>22.114000000000001</v>
      </c>
      <c r="M2440">
        <v>0.20599999999999999</v>
      </c>
    </row>
    <row r="2441" spans="1:13" x14ac:dyDescent="0.25">
      <c r="A2441" t="s">
        <v>264</v>
      </c>
      <c r="B2441" t="s">
        <v>110</v>
      </c>
      <c r="C2441">
        <v>0</v>
      </c>
      <c r="D2441">
        <v>0.71899999999999997</v>
      </c>
      <c r="E2441">
        <v>0</v>
      </c>
      <c r="F2441">
        <v>0</v>
      </c>
      <c r="G2441">
        <v>0</v>
      </c>
      <c r="H2441">
        <v>0.71899999999999997</v>
      </c>
      <c r="I2441">
        <v>5.5E-2</v>
      </c>
      <c r="J2441">
        <v>0</v>
      </c>
      <c r="K2441">
        <v>0</v>
      </c>
      <c r="L2441">
        <v>0.77400000000000002</v>
      </c>
      <c r="M2441">
        <v>5.5E-2</v>
      </c>
    </row>
    <row r="2442" spans="1:13" x14ac:dyDescent="0.25">
      <c r="A2442" t="s">
        <v>264</v>
      </c>
      <c r="B2442" t="s">
        <v>111</v>
      </c>
      <c r="C2442">
        <v>34.652000000000001</v>
      </c>
      <c r="D2442">
        <v>0</v>
      </c>
      <c r="E2442">
        <v>0</v>
      </c>
      <c r="F2442">
        <v>0</v>
      </c>
      <c r="G2442">
        <v>0</v>
      </c>
      <c r="H2442">
        <v>34.652000000000001</v>
      </c>
      <c r="I2442">
        <v>0</v>
      </c>
      <c r="J2442">
        <v>0</v>
      </c>
      <c r="K2442">
        <v>0</v>
      </c>
      <c r="L2442">
        <v>34.652000000000001</v>
      </c>
      <c r="M2442">
        <v>0</v>
      </c>
    </row>
    <row r="2443" spans="1:13" x14ac:dyDescent="0.25">
      <c r="A2443" t="s">
        <v>264</v>
      </c>
      <c r="B2443" t="s">
        <v>106</v>
      </c>
      <c r="C2443">
        <v>54.029000000000003</v>
      </c>
      <c r="D2443">
        <v>0</v>
      </c>
      <c r="E2443">
        <v>0</v>
      </c>
      <c r="F2443">
        <v>0</v>
      </c>
      <c r="G2443">
        <v>0</v>
      </c>
      <c r="H2443">
        <v>54.029000000000003</v>
      </c>
      <c r="I2443">
        <v>0</v>
      </c>
      <c r="J2443">
        <v>0</v>
      </c>
      <c r="K2443">
        <v>0</v>
      </c>
      <c r="L2443">
        <v>54.029000000000003</v>
      </c>
      <c r="M2443">
        <v>0</v>
      </c>
    </row>
    <row r="2444" spans="1:13" x14ac:dyDescent="0.25">
      <c r="A2444" t="s">
        <v>264</v>
      </c>
      <c r="B2444" t="s">
        <v>99</v>
      </c>
      <c r="C2444">
        <v>67.134</v>
      </c>
      <c r="D2444">
        <v>0</v>
      </c>
      <c r="E2444">
        <v>14.700000000000001</v>
      </c>
      <c r="F2444">
        <v>0</v>
      </c>
      <c r="G2444">
        <v>0</v>
      </c>
      <c r="H2444">
        <v>81.834000000000003</v>
      </c>
      <c r="I2444">
        <v>35.816000000000003</v>
      </c>
      <c r="J2444">
        <v>0</v>
      </c>
      <c r="K2444">
        <v>0</v>
      </c>
      <c r="L2444">
        <v>117.65</v>
      </c>
      <c r="M2444">
        <v>35.816000000000003</v>
      </c>
    </row>
    <row r="2445" spans="1:13" x14ac:dyDescent="0.25">
      <c r="A2445" t="s">
        <v>264</v>
      </c>
      <c r="B2445" t="s">
        <v>108</v>
      </c>
      <c r="C2445">
        <v>5.7889999999999997</v>
      </c>
      <c r="D2445">
        <v>0</v>
      </c>
      <c r="E2445">
        <v>0</v>
      </c>
      <c r="F2445">
        <v>0</v>
      </c>
      <c r="G2445">
        <v>0</v>
      </c>
      <c r="H2445">
        <v>5.7889999999999997</v>
      </c>
      <c r="I2445">
        <v>0</v>
      </c>
      <c r="J2445">
        <v>0</v>
      </c>
      <c r="K2445">
        <v>0</v>
      </c>
      <c r="L2445">
        <v>5.7889999999999997</v>
      </c>
      <c r="M2445">
        <v>0</v>
      </c>
    </row>
    <row r="2446" spans="1:13" x14ac:dyDescent="0.25">
      <c r="A2446" t="s">
        <v>264</v>
      </c>
      <c r="B2446" t="s">
        <v>234</v>
      </c>
      <c r="C2446">
        <v>0</v>
      </c>
      <c r="D2446">
        <v>0</v>
      </c>
      <c r="E2446">
        <v>0</v>
      </c>
      <c r="F2446">
        <v>0</v>
      </c>
      <c r="G2446">
        <v>0</v>
      </c>
      <c r="H2446">
        <v>0</v>
      </c>
      <c r="I2446">
        <v>0</v>
      </c>
      <c r="J2446">
        <v>0</v>
      </c>
      <c r="K2446">
        <v>0</v>
      </c>
      <c r="L2446">
        <v>0</v>
      </c>
      <c r="M2446">
        <v>0</v>
      </c>
    </row>
    <row r="2447" spans="1:13" x14ac:dyDescent="0.25">
      <c r="A2447" t="s">
        <v>264</v>
      </c>
      <c r="B2447" t="s">
        <v>115</v>
      </c>
      <c r="C2447">
        <v>92.781999999999996</v>
      </c>
      <c r="D2447">
        <v>0</v>
      </c>
      <c r="E2447">
        <v>0</v>
      </c>
      <c r="F2447">
        <v>0</v>
      </c>
      <c r="G2447">
        <v>0</v>
      </c>
      <c r="H2447">
        <v>92.781999999999996</v>
      </c>
      <c r="I2447">
        <v>0</v>
      </c>
      <c r="J2447">
        <v>0</v>
      </c>
      <c r="K2447">
        <v>0</v>
      </c>
      <c r="L2447">
        <v>92.781999999999996</v>
      </c>
      <c r="M2447">
        <v>0</v>
      </c>
    </row>
    <row r="2448" spans="1:13" x14ac:dyDescent="0.25">
      <c r="A2448" t="s">
        <v>264</v>
      </c>
      <c r="B2448" t="s">
        <v>117</v>
      </c>
      <c r="C2448">
        <v>0</v>
      </c>
      <c r="D2448">
        <v>0</v>
      </c>
      <c r="E2448">
        <v>0</v>
      </c>
      <c r="F2448">
        <v>0</v>
      </c>
      <c r="G2448">
        <v>0</v>
      </c>
      <c r="H2448">
        <v>0</v>
      </c>
      <c r="I2448">
        <v>0</v>
      </c>
      <c r="J2448">
        <v>0</v>
      </c>
      <c r="K2448">
        <v>0</v>
      </c>
      <c r="L2448">
        <v>0</v>
      </c>
      <c r="M2448">
        <v>0</v>
      </c>
    </row>
    <row r="2449" spans="1:13" x14ac:dyDescent="0.25">
      <c r="A2449" t="s">
        <v>264</v>
      </c>
      <c r="B2449" t="s">
        <v>103</v>
      </c>
      <c r="C2449">
        <v>0</v>
      </c>
      <c r="D2449">
        <v>0</v>
      </c>
      <c r="E2449">
        <v>0.5</v>
      </c>
      <c r="F2449">
        <v>0</v>
      </c>
      <c r="G2449">
        <v>0</v>
      </c>
      <c r="H2449">
        <v>0.5</v>
      </c>
      <c r="I2449">
        <v>0</v>
      </c>
      <c r="J2449">
        <v>0</v>
      </c>
      <c r="K2449">
        <v>0</v>
      </c>
      <c r="L2449">
        <v>0.5</v>
      </c>
      <c r="M2449">
        <v>0</v>
      </c>
    </row>
    <row r="2450" spans="1:13" x14ac:dyDescent="0.25">
      <c r="A2450" t="s">
        <v>264</v>
      </c>
      <c r="B2450" t="s">
        <v>328</v>
      </c>
      <c r="C2450">
        <v>0</v>
      </c>
      <c r="D2450">
        <v>0</v>
      </c>
      <c r="E2450">
        <v>0</v>
      </c>
      <c r="F2450">
        <v>0</v>
      </c>
      <c r="G2450">
        <v>0</v>
      </c>
      <c r="H2450">
        <v>0</v>
      </c>
      <c r="I2450">
        <v>0</v>
      </c>
      <c r="J2450">
        <v>0</v>
      </c>
      <c r="K2450">
        <v>0</v>
      </c>
      <c r="L2450">
        <v>0</v>
      </c>
      <c r="M2450">
        <v>0</v>
      </c>
    </row>
    <row r="2451" spans="1:13" x14ac:dyDescent="0.25">
      <c r="A2451" t="s">
        <v>264</v>
      </c>
      <c r="B2451" t="s">
        <v>104</v>
      </c>
      <c r="C2451">
        <v>0</v>
      </c>
      <c r="D2451">
        <v>0</v>
      </c>
      <c r="E2451">
        <v>0</v>
      </c>
      <c r="F2451">
        <v>0</v>
      </c>
      <c r="G2451">
        <v>0</v>
      </c>
      <c r="H2451">
        <v>0</v>
      </c>
      <c r="I2451">
        <v>0</v>
      </c>
      <c r="J2451">
        <v>0</v>
      </c>
      <c r="K2451">
        <v>0</v>
      </c>
      <c r="L2451">
        <v>0</v>
      </c>
      <c r="M2451">
        <v>0</v>
      </c>
    </row>
    <row r="2452" spans="1:13" x14ac:dyDescent="0.25">
      <c r="A2452" t="s">
        <v>264</v>
      </c>
      <c r="B2452" s="17" t="s">
        <v>558</v>
      </c>
      <c r="C2452">
        <v>0</v>
      </c>
      <c r="D2452">
        <v>0</v>
      </c>
      <c r="E2452">
        <v>0</v>
      </c>
      <c r="F2452">
        <v>0</v>
      </c>
      <c r="G2452">
        <v>0</v>
      </c>
      <c r="H2452">
        <v>0</v>
      </c>
      <c r="I2452">
        <v>0</v>
      </c>
      <c r="J2452">
        <v>0</v>
      </c>
      <c r="K2452">
        <v>0</v>
      </c>
      <c r="L2452">
        <v>0</v>
      </c>
      <c r="M2452">
        <v>0</v>
      </c>
    </row>
    <row r="2453" spans="1:13" x14ac:dyDescent="0.25">
      <c r="A2453" t="s">
        <v>264</v>
      </c>
      <c r="B2453" s="17" t="s">
        <v>97</v>
      </c>
      <c r="C2453">
        <v>0</v>
      </c>
      <c r="D2453">
        <v>0</v>
      </c>
      <c r="E2453">
        <v>0.30000000000000004</v>
      </c>
      <c r="F2453">
        <v>0</v>
      </c>
      <c r="G2453">
        <v>0</v>
      </c>
      <c r="H2453">
        <v>0.30000000000000004</v>
      </c>
      <c r="I2453">
        <v>0</v>
      </c>
      <c r="J2453">
        <v>0</v>
      </c>
      <c r="K2453">
        <v>0</v>
      </c>
      <c r="L2453">
        <v>0.3</v>
      </c>
      <c r="M2453">
        <v>0</v>
      </c>
    </row>
    <row r="2454" spans="1:13" x14ac:dyDescent="0.25">
      <c r="A2454" t="s">
        <v>264</v>
      </c>
      <c r="B2454" s="17" t="s">
        <v>109</v>
      </c>
      <c r="C2454">
        <v>0</v>
      </c>
      <c r="D2454">
        <v>2.081</v>
      </c>
      <c r="E2454">
        <v>0</v>
      </c>
      <c r="F2454">
        <v>0</v>
      </c>
      <c r="G2454">
        <v>0</v>
      </c>
      <c r="H2454">
        <v>2.081</v>
      </c>
      <c r="I2454">
        <v>3.0000000000000001E-3</v>
      </c>
      <c r="J2454">
        <v>0</v>
      </c>
      <c r="K2454">
        <v>0</v>
      </c>
      <c r="L2454">
        <v>2.0840000000000001</v>
      </c>
      <c r="M2454">
        <v>3.0000000000000001E-3</v>
      </c>
    </row>
    <row r="2455" spans="1:13" x14ac:dyDescent="0.25">
      <c r="A2455" t="s">
        <v>264</v>
      </c>
      <c r="B2455" s="17" t="s">
        <v>118</v>
      </c>
      <c r="C2455">
        <v>180.779</v>
      </c>
      <c r="D2455">
        <v>0</v>
      </c>
      <c r="E2455">
        <v>0</v>
      </c>
      <c r="F2455">
        <v>0</v>
      </c>
      <c r="G2455">
        <v>0</v>
      </c>
      <c r="H2455">
        <v>180.779</v>
      </c>
      <c r="I2455">
        <v>5.7000000000000002E-2</v>
      </c>
      <c r="J2455">
        <v>0</v>
      </c>
      <c r="K2455">
        <v>0</v>
      </c>
      <c r="L2455">
        <v>180.83600000000001</v>
      </c>
      <c r="M2455">
        <v>5.7000000000000002E-2</v>
      </c>
    </row>
    <row r="2456" spans="1:13" x14ac:dyDescent="0.25">
      <c r="A2456" t="s">
        <v>264</v>
      </c>
      <c r="B2456" t="s">
        <v>121</v>
      </c>
      <c r="C2456">
        <v>0</v>
      </c>
      <c r="D2456">
        <v>0</v>
      </c>
      <c r="E2456">
        <v>0</v>
      </c>
      <c r="F2456">
        <v>0</v>
      </c>
      <c r="G2456">
        <v>0</v>
      </c>
      <c r="H2456">
        <v>0</v>
      </c>
      <c r="I2456">
        <v>0</v>
      </c>
      <c r="J2456">
        <v>0</v>
      </c>
      <c r="K2456">
        <v>0</v>
      </c>
      <c r="L2456">
        <v>0</v>
      </c>
      <c r="M2456">
        <v>0</v>
      </c>
    </row>
    <row r="2457" spans="1:13" x14ac:dyDescent="0.25">
      <c r="A2457" t="s">
        <v>264</v>
      </c>
      <c r="B2457" t="s">
        <v>120</v>
      </c>
      <c r="C2457">
        <v>0</v>
      </c>
      <c r="D2457">
        <v>0</v>
      </c>
      <c r="E2457">
        <v>0</v>
      </c>
      <c r="F2457">
        <v>0</v>
      </c>
      <c r="G2457">
        <v>0</v>
      </c>
      <c r="H2457">
        <v>0</v>
      </c>
      <c r="I2457">
        <v>0</v>
      </c>
      <c r="J2457">
        <v>0</v>
      </c>
      <c r="K2457">
        <v>0</v>
      </c>
      <c r="L2457">
        <v>0</v>
      </c>
      <c r="M2457">
        <v>0</v>
      </c>
    </row>
    <row r="2458" spans="1:13" x14ac:dyDescent="0.25">
      <c r="A2458" t="s">
        <v>264</v>
      </c>
      <c r="B2458" t="s">
        <v>119</v>
      </c>
      <c r="C2458">
        <v>0</v>
      </c>
      <c r="D2458">
        <v>0</v>
      </c>
      <c r="E2458">
        <v>0</v>
      </c>
      <c r="F2458">
        <v>0</v>
      </c>
      <c r="G2458">
        <v>0</v>
      </c>
      <c r="H2458">
        <v>0</v>
      </c>
      <c r="I2458">
        <v>0</v>
      </c>
      <c r="J2458">
        <v>0</v>
      </c>
      <c r="K2458">
        <v>0</v>
      </c>
      <c r="L2458">
        <v>0</v>
      </c>
      <c r="M2458">
        <v>0</v>
      </c>
    </row>
    <row r="2459" spans="1:13" x14ac:dyDescent="0.25">
      <c r="A2459" t="s">
        <v>264</v>
      </c>
      <c r="B2459" t="s">
        <v>116</v>
      </c>
      <c r="C2459">
        <v>188.619</v>
      </c>
      <c r="D2459">
        <v>0</v>
      </c>
      <c r="E2459">
        <v>0</v>
      </c>
      <c r="F2459">
        <v>0</v>
      </c>
      <c r="G2459">
        <v>0</v>
      </c>
      <c r="H2459">
        <v>188.619</v>
      </c>
      <c r="I2459">
        <v>18.922000000000001</v>
      </c>
      <c r="J2459">
        <v>0</v>
      </c>
      <c r="K2459">
        <v>0</v>
      </c>
      <c r="L2459">
        <v>207.541</v>
      </c>
      <c r="M2459">
        <v>18.922000000000001</v>
      </c>
    </row>
    <row r="2460" spans="1:13" x14ac:dyDescent="0.25">
      <c r="A2460" t="s">
        <v>264</v>
      </c>
      <c r="B2460" t="s">
        <v>113</v>
      </c>
      <c r="C2460">
        <v>232.035</v>
      </c>
      <c r="D2460">
        <v>0</v>
      </c>
      <c r="E2460">
        <v>80.5</v>
      </c>
      <c r="F2460">
        <v>0</v>
      </c>
      <c r="G2460">
        <v>0</v>
      </c>
      <c r="H2460">
        <v>312.53499999999997</v>
      </c>
      <c r="I2460">
        <v>1.9350000000000001</v>
      </c>
      <c r="J2460">
        <v>0</v>
      </c>
      <c r="K2460">
        <v>0</v>
      </c>
      <c r="L2460">
        <v>314.47000000000003</v>
      </c>
      <c r="M2460">
        <v>1.9350000000000001</v>
      </c>
    </row>
    <row r="2461" spans="1:13" x14ac:dyDescent="0.25">
      <c r="A2461" t="s">
        <v>264</v>
      </c>
      <c r="B2461" t="s">
        <v>102</v>
      </c>
      <c r="C2461">
        <v>0</v>
      </c>
      <c r="D2461">
        <v>0</v>
      </c>
      <c r="E2461">
        <v>0</v>
      </c>
      <c r="F2461">
        <v>0</v>
      </c>
      <c r="G2461">
        <v>0</v>
      </c>
      <c r="H2461">
        <v>0</v>
      </c>
      <c r="I2461">
        <v>0</v>
      </c>
      <c r="J2461">
        <v>0</v>
      </c>
      <c r="K2461">
        <v>0</v>
      </c>
      <c r="L2461">
        <v>0</v>
      </c>
      <c r="M2461">
        <v>0</v>
      </c>
    </row>
    <row r="2462" spans="1:13" x14ac:dyDescent="0.25">
      <c r="A2462" t="s">
        <v>264</v>
      </c>
      <c r="B2462" t="s">
        <v>101</v>
      </c>
      <c r="C2462">
        <v>0</v>
      </c>
      <c r="D2462">
        <v>0</v>
      </c>
      <c r="E2462">
        <v>0</v>
      </c>
      <c r="F2462">
        <v>0</v>
      </c>
      <c r="G2462">
        <v>0</v>
      </c>
      <c r="H2462">
        <v>0</v>
      </c>
      <c r="I2462">
        <v>0</v>
      </c>
      <c r="J2462">
        <v>0</v>
      </c>
      <c r="K2462">
        <v>0</v>
      </c>
      <c r="L2462">
        <v>0</v>
      </c>
      <c r="M2462">
        <v>0</v>
      </c>
    </row>
    <row r="2463" spans="1:13" x14ac:dyDescent="0.25">
      <c r="A2463" t="s">
        <v>264</v>
      </c>
      <c r="B2463" t="s">
        <v>95</v>
      </c>
      <c r="C2463">
        <v>0.80400000000000005</v>
      </c>
      <c r="D2463">
        <v>0</v>
      </c>
      <c r="E2463">
        <v>1.6</v>
      </c>
      <c r="F2463">
        <v>0</v>
      </c>
      <c r="G2463">
        <v>0</v>
      </c>
      <c r="H2463">
        <v>2.4039999999999999</v>
      </c>
      <c r="I2463">
        <v>0.158</v>
      </c>
      <c r="J2463">
        <v>0</v>
      </c>
      <c r="K2463">
        <v>0</v>
      </c>
      <c r="L2463">
        <v>2.5619999999999998</v>
      </c>
      <c r="M2463">
        <v>0.158</v>
      </c>
    </row>
    <row r="2464" spans="1:13" x14ac:dyDescent="0.25">
      <c r="A2464" t="s">
        <v>264</v>
      </c>
      <c r="B2464" t="s">
        <v>98</v>
      </c>
      <c r="C2464">
        <v>0.40200000000000002</v>
      </c>
      <c r="D2464">
        <v>0</v>
      </c>
      <c r="E2464">
        <v>16.3</v>
      </c>
      <c r="F2464">
        <v>0</v>
      </c>
      <c r="G2464">
        <v>0</v>
      </c>
      <c r="H2464">
        <v>16.702000000000002</v>
      </c>
      <c r="I2464">
        <v>0</v>
      </c>
      <c r="J2464">
        <v>0</v>
      </c>
      <c r="K2464">
        <v>0</v>
      </c>
      <c r="L2464">
        <v>16.702000000000002</v>
      </c>
      <c r="M2464">
        <v>0</v>
      </c>
    </row>
    <row r="2465" spans="1:13" x14ac:dyDescent="0.25">
      <c r="A2465" t="s">
        <v>264</v>
      </c>
      <c r="B2465" t="s">
        <v>112</v>
      </c>
      <c r="C2465">
        <v>16.884</v>
      </c>
      <c r="D2465">
        <v>0</v>
      </c>
      <c r="E2465">
        <v>0.6</v>
      </c>
      <c r="F2465">
        <v>0</v>
      </c>
      <c r="G2465">
        <v>0</v>
      </c>
      <c r="H2465">
        <v>17.484000000000002</v>
      </c>
      <c r="I2465">
        <v>0</v>
      </c>
      <c r="J2465">
        <v>0</v>
      </c>
      <c r="K2465">
        <v>0</v>
      </c>
      <c r="L2465">
        <v>17.484000000000002</v>
      </c>
      <c r="M2465">
        <v>0</v>
      </c>
    </row>
    <row r="2466" spans="1:13" x14ac:dyDescent="0.25">
      <c r="A2466" t="s">
        <v>264</v>
      </c>
      <c r="B2466" t="s">
        <v>155</v>
      </c>
      <c r="C2466">
        <v>0</v>
      </c>
      <c r="D2466">
        <v>0</v>
      </c>
      <c r="E2466">
        <v>0</v>
      </c>
      <c r="F2466">
        <v>0.2</v>
      </c>
      <c r="G2466">
        <v>0</v>
      </c>
      <c r="H2466">
        <v>0.2</v>
      </c>
      <c r="I2466">
        <v>0</v>
      </c>
      <c r="J2466">
        <v>0</v>
      </c>
      <c r="K2466">
        <v>0</v>
      </c>
      <c r="L2466">
        <v>0.2</v>
      </c>
      <c r="M2466">
        <v>0</v>
      </c>
    </row>
    <row r="2467" spans="1:13" x14ac:dyDescent="0.25">
      <c r="A2467" t="s">
        <v>264</v>
      </c>
      <c r="B2467" t="s">
        <v>100</v>
      </c>
      <c r="C2467">
        <v>0</v>
      </c>
      <c r="D2467">
        <v>0</v>
      </c>
      <c r="E2467">
        <v>1.7</v>
      </c>
      <c r="F2467">
        <v>0</v>
      </c>
      <c r="G2467">
        <v>0</v>
      </c>
      <c r="H2467">
        <v>1.7</v>
      </c>
      <c r="I2467">
        <v>0</v>
      </c>
      <c r="J2467">
        <v>0</v>
      </c>
      <c r="K2467">
        <v>0</v>
      </c>
      <c r="L2467">
        <v>1.7</v>
      </c>
      <c r="M2467">
        <v>0</v>
      </c>
    </row>
    <row r="2468" spans="1:13" x14ac:dyDescent="0.25">
      <c r="A2468" t="s">
        <v>264</v>
      </c>
      <c r="B2468" t="s">
        <v>114</v>
      </c>
      <c r="C2468">
        <v>0</v>
      </c>
      <c r="D2468">
        <v>0</v>
      </c>
      <c r="E2468">
        <v>0.1</v>
      </c>
      <c r="F2468">
        <v>0</v>
      </c>
      <c r="G2468">
        <v>0</v>
      </c>
      <c r="H2468">
        <v>0.1</v>
      </c>
      <c r="I2468">
        <v>0</v>
      </c>
      <c r="J2468">
        <v>0</v>
      </c>
      <c r="K2468">
        <v>0</v>
      </c>
      <c r="L2468">
        <v>0.1</v>
      </c>
      <c r="M2468">
        <v>0</v>
      </c>
    </row>
    <row r="2469" spans="1:13" x14ac:dyDescent="0.25">
      <c r="A2469" t="s">
        <v>264</v>
      </c>
      <c r="B2469" t="s">
        <v>107</v>
      </c>
      <c r="C2469">
        <v>35.698</v>
      </c>
      <c r="D2469">
        <v>0</v>
      </c>
      <c r="E2469">
        <v>0</v>
      </c>
      <c r="F2469">
        <v>0.44</v>
      </c>
      <c r="G2469">
        <v>0</v>
      </c>
      <c r="H2469">
        <v>36.137999999999998</v>
      </c>
      <c r="I2469">
        <v>0</v>
      </c>
      <c r="J2469">
        <v>0</v>
      </c>
      <c r="K2469">
        <v>0</v>
      </c>
      <c r="L2469">
        <v>36.137999999999998</v>
      </c>
      <c r="M2469">
        <v>0</v>
      </c>
    </row>
    <row r="2470" spans="1:13" x14ac:dyDescent="0.25">
      <c r="A2470" t="s">
        <v>266</v>
      </c>
      <c r="B2470" t="s">
        <v>123</v>
      </c>
      <c r="C2470">
        <v>2E-3</v>
      </c>
      <c r="D2470">
        <v>0</v>
      </c>
      <c r="E2470">
        <v>0</v>
      </c>
      <c r="F2470">
        <v>0</v>
      </c>
      <c r="G2470">
        <v>0</v>
      </c>
      <c r="H2470">
        <v>2E-3</v>
      </c>
      <c r="I2470">
        <v>0</v>
      </c>
      <c r="J2470">
        <v>0</v>
      </c>
      <c r="K2470">
        <v>0</v>
      </c>
      <c r="L2470">
        <v>2E-3</v>
      </c>
      <c r="M2470">
        <v>0</v>
      </c>
    </row>
    <row r="2471" spans="1:13" x14ac:dyDescent="0.25">
      <c r="A2471" t="s">
        <v>266</v>
      </c>
      <c r="B2471" t="s">
        <v>126</v>
      </c>
      <c r="C2471">
        <v>0</v>
      </c>
      <c r="D2471">
        <v>0.1</v>
      </c>
      <c r="E2471">
        <v>0</v>
      </c>
      <c r="F2471">
        <v>0</v>
      </c>
      <c r="G2471">
        <v>0</v>
      </c>
      <c r="H2471">
        <v>0.1</v>
      </c>
      <c r="I2471">
        <v>0</v>
      </c>
      <c r="J2471">
        <v>0</v>
      </c>
      <c r="K2471">
        <v>0</v>
      </c>
      <c r="L2471">
        <v>0.1</v>
      </c>
      <c r="M2471">
        <v>0</v>
      </c>
    </row>
    <row r="2472" spans="1:13" x14ac:dyDescent="0.25">
      <c r="A2472" t="s">
        <v>266</v>
      </c>
      <c r="B2472" t="s">
        <v>125</v>
      </c>
      <c r="C2472">
        <v>0</v>
      </c>
      <c r="D2472">
        <v>0</v>
      </c>
      <c r="E2472">
        <v>0</v>
      </c>
      <c r="F2472">
        <v>0</v>
      </c>
      <c r="G2472">
        <v>0</v>
      </c>
      <c r="H2472">
        <v>0</v>
      </c>
      <c r="I2472">
        <v>0</v>
      </c>
      <c r="J2472">
        <v>0</v>
      </c>
      <c r="K2472">
        <v>0</v>
      </c>
      <c r="L2472">
        <v>0</v>
      </c>
      <c r="M2472">
        <v>0</v>
      </c>
    </row>
    <row r="2473" spans="1:13" x14ac:dyDescent="0.25">
      <c r="A2473" t="s">
        <v>266</v>
      </c>
      <c r="B2473" t="s">
        <v>124</v>
      </c>
      <c r="C2473">
        <v>0</v>
      </c>
      <c r="D2473">
        <v>0</v>
      </c>
      <c r="E2473">
        <v>0</v>
      </c>
      <c r="F2473">
        <v>0</v>
      </c>
      <c r="G2473">
        <v>0</v>
      </c>
      <c r="H2473">
        <v>0</v>
      </c>
      <c r="I2473">
        <v>0</v>
      </c>
      <c r="J2473">
        <v>0</v>
      </c>
      <c r="K2473">
        <v>0</v>
      </c>
      <c r="L2473">
        <v>0</v>
      </c>
      <c r="M2473">
        <v>0</v>
      </c>
    </row>
    <row r="2474" spans="1:13" x14ac:dyDescent="0.25">
      <c r="A2474" t="s">
        <v>266</v>
      </c>
      <c r="B2474" t="s">
        <v>96</v>
      </c>
      <c r="C2474">
        <v>0</v>
      </c>
      <c r="D2474">
        <v>0</v>
      </c>
      <c r="E2474">
        <v>0.2</v>
      </c>
      <c r="F2474">
        <v>0</v>
      </c>
      <c r="G2474">
        <v>0</v>
      </c>
      <c r="H2474">
        <v>0.2</v>
      </c>
      <c r="I2474">
        <v>0</v>
      </c>
      <c r="J2474">
        <v>0</v>
      </c>
      <c r="K2474">
        <v>0</v>
      </c>
      <c r="L2474">
        <v>0.2</v>
      </c>
      <c r="M2474">
        <v>0</v>
      </c>
    </row>
    <row r="2475" spans="1:13" x14ac:dyDescent="0.25">
      <c r="A2475" t="s">
        <v>266</v>
      </c>
      <c r="B2475" t="s">
        <v>105</v>
      </c>
      <c r="C2475">
        <v>1.871</v>
      </c>
      <c r="D2475">
        <v>0</v>
      </c>
      <c r="E2475">
        <v>0</v>
      </c>
      <c r="F2475">
        <v>0</v>
      </c>
      <c r="G2475">
        <v>0</v>
      </c>
      <c r="H2475">
        <v>1.871</v>
      </c>
      <c r="I2475">
        <v>0</v>
      </c>
      <c r="J2475">
        <v>0</v>
      </c>
      <c r="K2475">
        <v>0</v>
      </c>
      <c r="L2475">
        <v>1.871</v>
      </c>
      <c r="M2475">
        <v>0</v>
      </c>
    </row>
    <row r="2476" spans="1:13" x14ac:dyDescent="0.25">
      <c r="A2476" t="s">
        <v>266</v>
      </c>
      <c r="B2476" t="s">
        <v>110</v>
      </c>
      <c r="C2476">
        <v>0</v>
      </c>
      <c r="D2476">
        <v>0.36699999999999999</v>
      </c>
      <c r="E2476">
        <v>0</v>
      </c>
      <c r="F2476">
        <v>0</v>
      </c>
      <c r="G2476">
        <v>0</v>
      </c>
      <c r="H2476">
        <v>0.36699999999999999</v>
      </c>
      <c r="I2476">
        <v>0.113</v>
      </c>
      <c r="J2476">
        <v>0</v>
      </c>
      <c r="K2476">
        <v>0</v>
      </c>
      <c r="L2476">
        <v>0.48</v>
      </c>
      <c r="M2476">
        <v>0.113</v>
      </c>
    </row>
    <row r="2477" spans="1:13" x14ac:dyDescent="0.25">
      <c r="A2477" t="s">
        <v>266</v>
      </c>
      <c r="B2477" t="s">
        <v>111</v>
      </c>
      <c r="C2477">
        <v>0.40100000000000002</v>
      </c>
      <c r="D2477">
        <v>0</v>
      </c>
      <c r="E2477">
        <v>0</v>
      </c>
      <c r="F2477">
        <v>0</v>
      </c>
      <c r="G2477">
        <v>0</v>
      </c>
      <c r="H2477">
        <v>0.40100000000000002</v>
      </c>
      <c r="I2477">
        <v>0</v>
      </c>
      <c r="J2477">
        <v>0</v>
      </c>
      <c r="K2477">
        <v>0</v>
      </c>
      <c r="L2477">
        <v>0.40100000000000002</v>
      </c>
      <c r="M2477">
        <v>0</v>
      </c>
    </row>
    <row r="2478" spans="1:13" x14ac:dyDescent="0.25">
      <c r="A2478" t="s">
        <v>266</v>
      </c>
      <c r="B2478" t="s">
        <v>106</v>
      </c>
      <c r="C2478">
        <v>0.30099999999999999</v>
      </c>
      <c r="D2478">
        <v>0</v>
      </c>
      <c r="E2478">
        <v>0</v>
      </c>
      <c r="F2478">
        <v>0</v>
      </c>
      <c r="G2478">
        <v>0</v>
      </c>
      <c r="H2478">
        <v>0.30099999999999999</v>
      </c>
      <c r="I2478">
        <v>0</v>
      </c>
      <c r="J2478">
        <v>0</v>
      </c>
      <c r="K2478">
        <v>0</v>
      </c>
      <c r="L2478">
        <v>0.30099999999999999</v>
      </c>
      <c r="M2478">
        <v>0</v>
      </c>
    </row>
    <row r="2479" spans="1:13" x14ac:dyDescent="0.25">
      <c r="A2479" t="s">
        <v>266</v>
      </c>
      <c r="B2479" t="s">
        <v>99</v>
      </c>
      <c r="C2479">
        <v>0</v>
      </c>
      <c r="D2479">
        <v>0</v>
      </c>
      <c r="E2479">
        <v>0</v>
      </c>
      <c r="F2479">
        <v>0</v>
      </c>
      <c r="G2479">
        <v>0</v>
      </c>
      <c r="H2479">
        <v>0</v>
      </c>
      <c r="I2479">
        <v>0</v>
      </c>
      <c r="J2479">
        <v>0</v>
      </c>
      <c r="K2479">
        <v>0</v>
      </c>
      <c r="L2479">
        <v>0</v>
      </c>
      <c r="M2479">
        <v>0</v>
      </c>
    </row>
    <row r="2480" spans="1:13" x14ac:dyDescent="0.25">
      <c r="A2480" t="s">
        <v>266</v>
      </c>
      <c r="B2480" t="s">
        <v>108</v>
      </c>
      <c r="C2480">
        <v>0</v>
      </c>
      <c r="D2480">
        <v>0</v>
      </c>
      <c r="E2480">
        <v>0</v>
      </c>
      <c r="F2480">
        <v>0</v>
      </c>
      <c r="G2480">
        <v>0</v>
      </c>
      <c r="H2480">
        <v>0</v>
      </c>
      <c r="I2480">
        <v>0</v>
      </c>
      <c r="J2480">
        <v>0</v>
      </c>
      <c r="K2480">
        <v>0</v>
      </c>
      <c r="L2480">
        <v>0</v>
      </c>
      <c r="M2480">
        <v>0</v>
      </c>
    </row>
    <row r="2481" spans="1:13" x14ac:dyDescent="0.25">
      <c r="A2481" t="s">
        <v>266</v>
      </c>
      <c r="B2481" t="s">
        <v>234</v>
      </c>
      <c r="C2481">
        <v>0</v>
      </c>
      <c r="D2481">
        <v>0</v>
      </c>
      <c r="E2481">
        <v>0</v>
      </c>
      <c r="F2481">
        <v>0</v>
      </c>
      <c r="G2481">
        <v>0</v>
      </c>
      <c r="H2481">
        <v>0</v>
      </c>
      <c r="I2481">
        <v>0</v>
      </c>
      <c r="J2481">
        <v>0</v>
      </c>
      <c r="K2481">
        <v>0</v>
      </c>
      <c r="L2481">
        <v>0</v>
      </c>
      <c r="M2481">
        <v>0</v>
      </c>
    </row>
    <row r="2482" spans="1:13" x14ac:dyDescent="0.25">
      <c r="A2482" t="s">
        <v>266</v>
      </c>
      <c r="B2482" t="s">
        <v>115</v>
      </c>
      <c r="C2482">
        <v>0.96899999999999997</v>
      </c>
      <c r="D2482">
        <v>0</v>
      </c>
      <c r="E2482">
        <v>0</v>
      </c>
      <c r="F2482">
        <v>0</v>
      </c>
      <c r="G2482">
        <v>0</v>
      </c>
      <c r="H2482">
        <v>0.96899999999999997</v>
      </c>
      <c r="I2482">
        <v>0</v>
      </c>
      <c r="J2482">
        <v>0</v>
      </c>
      <c r="K2482">
        <v>0</v>
      </c>
      <c r="L2482">
        <v>0.96899999999999997</v>
      </c>
      <c r="M2482">
        <v>0</v>
      </c>
    </row>
    <row r="2483" spans="1:13" x14ac:dyDescent="0.25">
      <c r="A2483" t="s">
        <v>266</v>
      </c>
      <c r="B2483" t="s">
        <v>117</v>
      </c>
      <c r="C2483">
        <v>0.434</v>
      </c>
      <c r="D2483">
        <v>0</v>
      </c>
      <c r="E2483">
        <v>0</v>
      </c>
      <c r="F2483">
        <v>0</v>
      </c>
      <c r="G2483">
        <v>0</v>
      </c>
      <c r="H2483">
        <v>0.434</v>
      </c>
      <c r="I2483">
        <v>0</v>
      </c>
      <c r="J2483">
        <v>0</v>
      </c>
      <c r="K2483">
        <v>0</v>
      </c>
      <c r="L2483">
        <v>0.434</v>
      </c>
      <c r="M2483">
        <v>0</v>
      </c>
    </row>
    <row r="2484" spans="1:13" x14ac:dyDescent="0.25">
      <c r="A2484" t="s">
        <v>266</v>
      </c>
      <c r="B2484" t="s">
        <v>103</v>
      </c>
      <c r="C2484">
        <v>0</v>
      </c>
      <c r="D2484">
        <v>0</v>
      </c>
      <c r="E2484">
        <v>0</v>
      </c>
      <c r="F2484">
        <v>0</v>
      </c>
      <c r="G2484">
        <v>0</v>
      </c>
      <c r="H2484">
        <v>0</v>
      </c>
      <c r="I2484">
        <v>0</v>
      </c>
      <c r="J2484">
        <v>0</v>
      </c>
      <c r="K2484">
        <v>0</v>
      </c>
      <c r="L2484">
        <v>0</v>
      </c>
      <c r="M2484">
        <v>0</v>
      </c>
    </row>
    <row r="2485" spans="1:13" x14ac:dyDescent="0.25">
      <c r="A2485" t="s">
        <v>266</v>
      </c>
      <c r="B2485" t="s">
        <v>328</v>
      </c>
      <c r="C2485">
        <v>0</v>
      </c>
      <c r="D2485">
        <v>0</v>
      </c>
      <c r="E2485">
        <v>0</v>
      </c>
      <c r="F2485">
        <v>0</v>
      </c>
      <c r="G2485">
        <v>0</v>
      </c>
      <c r="H2485">
        <v>0</v>
      </c>
      <c r="I2485">
        <v>0</v>
      </c>
      <c r="J2485">
        <v>0</v>
      </c>
      <c r="K2485">
        <v>0</v>
      </c>
      <c r="L2485">
        <v>0</v>
      </c>
      <c r="M2485">
        <v>0</v>
      </c>
    </row>
    <row r="2486" spans="1:13" x14ac:dyDescent="0.25">
      <c r="A2486" t="s">
        <v>266</v>
      </c>
      <c r="B2486" t="s">
        <v>104</v>
      </c>
      <c r="C2486">
        <v>0</v>
      </c>
      <c r="D2486">
        <v>0</v>
      </c>
      <c r="E2486">
        <v>0</v>
      </c>
      <c r="F2486">
        <v>0</v>
      </c>
      <c r="G2486">
        <v>0</v>
      </c>
      <c r="H2486">
        <v>0</v>
      </c>
      <c r="I2486">
        <v>0</v>
      </c>
      <c r="J2486">
        <v>0</v>
      </c>
      <c r="K2486">
        <v>0</v>
      </c>
      <c r="L2486">
        <v>0</v>
      </c>
      <c r="M2486">
        <v>0</v>
      </c>
    </row>
    <row r="2487" spans="1:13" x14ac:dyDescent="0.25">
      <c r="A2487" t="s">
        <v>266</v>
      </c>
      <c r="B2487" s="17" t="s">
        <v>558</v>
      </c>
      <c r="C2487">
        <v>0</v>
      </c>
      <c r="D2487">
        <v>0</v>
      </c>
      <c r="E2487">
        <v>0</v>
      </c>
      <c r="F2487">
        <v>0</v>
      </c>
      <c r="G2487">
        <v>0</v>
      </c>
      <c r="H2487">
        <v>0</v>
      </c>
      <c r="I2487">
        <v>0</v>
      </c>
      <c r="J2487">
        <v>0</v>
      </c>
      <c r="K2487">
        <v>0</v>
      </c>
      <c r="L2487">
        <v>0</v>
      </c>
      <c r="M2487">
        <v>0</v>
      </c>
    </row>
    <row r="2488" spans="1:13" x14ac:dyDescent="0.25">
      <c r="A2488" t="s">
        <v>266</v>
      </c>
      <c r="B2488" s="17" t="s">
        <v>97</v>
      </c>
      <c r="C2488">
        <v>0</v>
      </c>
      <c r="D2488">
        <v>0</v>
      </c>
      <c r="E2488">
        <v>0.1</v>
      </c>
      <c r="F2488">
        <v>0</v>
      </c>
      <c r="G2488">
        <v>0</v>
      </c>
      <c r="H2488">
        <v>0.1</v>
      </c>
      <c r="I2488">
        <v>1E-3</v>
      </c>
      <c r="J2488">
        <v>0</v>
      </c>
      <c r="K2488">
        <v>0</v>
      </c>
      <c r="L2488">
        <v>0.10100000000000001</v>
      </c>
      <c r="M2488">
        <v>1E-3</v>
      </c>
    </row>
    <row r="2489" spans="1:13" x14ac:dyDescent="0.25">
      <c r="A2489" t="s">
        <v>266</v>
      </c>
      <c r="B2489" s="17" t="s">
        <v>109</v>
      </c>
      <c r="C2489">
        <v>0</v>
      </c>
      <c r="D2489">
        <v>0.53300000000000003</v>
      </c>
      <c r="E2489">
        <v>0.1</v>
      </c>
      <c r="F2489">
        <v>0</v>
      </c>
      <c r="G2489">
        <v>0</v>
      </c>
      <c r="H2489">
        <v>0.63300000000000001</v>
      </c>
      <c r="I2489">
        <v>0.58199999999999996</v>
      </c>
      <c r="J2489">
        <v>0</v>
      </c>
      <c r="K2489">
        <v>0</v>
      </c>
      <c r="L2489">
        <v>1.2150000000000001</v>
      </c>
      <c r="M2489">
        <v>0.58199999999999996</v>
      </c>
    </row>
    <row r="2490" spans="1:13" x14ac:dyDescent="0.25">
      <c r="A2490" t="s">
        <v>266</v>
      </c>
      <c r="B2490" s="17" t="s">
        <v>118</v>
      </c>
      <c r="C2490">
        <v>0</v>
      </c>
      <c r="D2490">
        <v>0</v>
      </c>
      <c r="E2490">
        <v>0</v>
      </c>
      <c r="F2490">
        <v>0</v>
      </c>
      <c r="G2490">
        <v>0</v>
      </c>
      <c r="H2490">
        <v>0</v>
      </c>
      <c r="I2490">
        <v>0</v>
      </c>
      <c r="J2490">
        <v>0</v>
      </c>
      <c r="K2490">
        <v>0</v>
      </c>
      <c r="L2490">
        <v>0</v>
      </c>
      <c r="M2490">
        <v>0</v>
      </c>
    </row>
    <row r="2491" spans="1:13" x14ac:dyDescent="0.25">
      <c r="A2491" t="s">
        <v>266</v>
      </c>
      <c r="B2491" t="s">
        <v>121</v>
      </c>
      <c r="C2491">
        <v>0</v>
      </c>
      <c r="D2491">
        <v>0</v>
      </c>
      <c r="E2491">
        <v>0</v>
      </c>
      <c r="F2491">
        <v>0</v>
      </c>
      <c r="G2491">
        <v>0</v>
      </c>
      <c r="H2491">
        <v>0</v>
      </c>
      <c r="I2491">
        <v>0</v>
      </c>
      <c r="J2491">
        <v>0</v>
      </c>
      <c r="K2491">
        <v>0</v>
      </c>
      <c r="L2491">
        <v>0</v>
      </c>
      <c r="M2491">
        <v>0</v>
      </c>
    </row>
    <row r="2492" spans="1:13" x14ac:dyDescent="0.25">
      <c r="A2492" t="s">
        <v>266</v>
      </c>
      <c r="B2492" t="s">
        <v>120</v>
      </c>
      <c r="C2492">
        <v>0</v>
      </c>
      <c r="D2492">
        <v>0</v>
      </c>
      <c r="E2492">
        <v>0</v>
      </c>
      <c r="F2492">
        <v>0</v>
      </c>
      <c r="G2492">
        <v>0</v>
      </c>
      <c r="H2492">
        <v>0</v>
      </c>
      <c r="I2492">
        <v>0</v>
      </c>
      <c r="J2492">
        <v>0</v>
      </c>
      <c r="K2492">
        <v>0</v>
      </c>
      <c r="L2492">
        <v>0</v>
      </c>
      <c r="M2492">
        <v>0</v>
      </c>
    </row>
    <row r="2493" spans="1:13" x14ac:dyDescent="0.25">
      <c r="A2493" t="s">
        <v>266</v>
      </c>
      <c r="B2493" t="s">
        <v>119</v>
      </c>
      <c r="C2493">
        <v>0</v>
      </c>
      <c r="D2493">
        <v>0</v>
      </c>
      <c r="E2493">
        <v>0</v>
      </c>
      <c r="F2493">
        <v>0</v>
      </c>
      <c r="G2493">
        <v>0</v>
      </c>
      <c r="H2493">
        <v>0</v>
      </c>
      <c r="I2493">
        <v>0</v>
      </c>
      <c r="J2493">
        <v>0</v>
      </c>
      <c r="K2493">
        <v>0</v>
      </c>
      <c r="L2493">
        <v>0</v>
      </c>
      <c r="M2493">
        <v>0</v>
      </c>
    </row>
    <row r="2494" spans="1:13" x14ac:dyDescent="0.25">
      <c r="A2494" t="s">
        <v>266</v>
      </c>
      <c r="B2494" t="s">
        <v>116</v>
      </c>
      <c r="C2494">
        <v>0</v>
      </c>
      <c r="D2494">
        <v>0</v>
      </c>
      <c r="E2494">
        <v>0</v>
      </c>
      <c r="F2494">
        <v>0</v>
      </c>
      <c r="G2494">
        <v>0</v>
      </c>
      <c r="H2494">
        <v>0</v>
      </c>
      <c r="I2494">
        <v>0</v>
      </c>
      <c r="J2494">
        <v>0</v>
      </c>
      <c r="K2494">
        <v>0</v>
      </c>
      <c r="L2494">
        <v>0</v>
      </c>
      <c r="M2494">
        <v>0</v>
      </c>
    </row>
    <row r="2495" spans="1:13" x14ac:dyDescent="0.25">
      <c r="A2495" t="s">
        <v>266</v>
      </c>
      <c r="B2495" t="s">
        <v>113</v>
      </c>
      <c r="C2495">
        <v>0.23400000000000001</v>
      </c>
      <c r="D2495">
        <v>0</v>
      </c>
      <c r="E2495">
        <v>0</v>
      </c>
      <c r="F2495">
        <v>0</v>
      </c>
      <c r="G2495">
        <v>0</v>
      </c>
      <c r="H2495">
        <v>0.23400000000000001</v>
      </c>
      <c r="I2495">
        <v>0</v>
      </c>
      <c r="J2495">
        <v>0</v>
      </c>
      <c r="K2495">
        <v>0</v>
      </c>
      <c r="L2495">
        <v>0.23400000000000001</v>
      </c>
      <c r="M2495">
        <v>0</v>
      </c>
    </row>
    <row r="2496" spans="1:13" x14ac:dyDescent="0.25">
      <c r="A2496" t="s">
        <v>266</v>
      </c>
      <c r="B2496" t="s">
        <v>102</v>
      </c>
      <c r="C2496">
        <v>0</v>
      </c>
      <c r="D2496">
        <v>0</v>
      </c>
      <c r="E2496">
        <v>0</v>
      </c>
      <c r="F2496">
        <v>0</v>
      </c>
      <c r="G2496">
        <v>0</v>
      </c>
      <c r="H2496">
        <v>0</v>
      </c>
      <c r="I2496">
        <v>0</v>
      </c>
      <c r="J2496">
        <v>0</v>
      </c>
      <c r="K2496">
        <v>0</v>
      </c>
      <c r="L2496">
        <v>0</v>
      </c>
      <c r="M2496">
        <v>0</v>
      </c>
    </row>
    <row r="2497" spans="1:13" x14ac:dyDescent="0.25">
      <c r="A2497" t="s">
        <v>266</v>
      </c>
      <c r="B2497" t="s">
        <v>101</v>
      </c>
      <c r="C2497">
        <v>0</v>
      </c>
      <c r="D2497">
        <v>0</v>
      </c>
      <c r="E2497">
        <v>0</v>
      </c>
      <c r="F2497">
        <v>0</v>
      </c>
      <c r="G2497">
        <v>0</v>
      </c>
      <c r="H2497">
        <v>0</v>
      </c>
      <c r="I2497">
        <v>0</v>
      </c>
      <c r="J2497">
        <v>0</v>
      </c>
      <c r="K2497">
        <v>0</v>
      </c>
      <c r="L2497">
        <v>0</v>
      </c>
      <c r="M2497">
        <v>0</v>
      </c>
    </row>
    <row r="2498" spans="1:13" x14ac:dyDescent="0.25">
      <c r="A2498" t="s">
        <v>266</v>
      </c>
      <c r="B2498" t="s">
        <v>95</v>
      </c>
      <c r="C2498">
        <v>0</v>
      </c>
      <c r="D2498">
        <v>0</v>
      </c>
      <c r="E2498">
        <v>2.9</v>
      </c>
      <c r="F2498">
        <v>0</v>
      </c>
      <c r="G2498">
        <v>0</v>
      </c>
      <c r="H2498">
        <v>2.9</v>
      </c>
      <c r="I2498">
        <v>0.501</v>
      </c>
      <c r="J2498">
        <v>0</v>
      </c>
      <c r="K2498">
        <v>0</v>
      </c>
      <c r="L2498">
        <v>3.4009999999999998</v>
      </c>
      <c r="M2498">
        <v>0.501</v>
      </c>
    </row>
    <row r="2499" spans="1:13" x14ac:dyDescent="0.25">
      <c r="A2499" t="s">
        <v>266</v>
      </c>
      <c r="B2499" t="s">
        <v>98</v>
      </c>
      <c r="C2499">
        <v>0</v>
      </c>
      <c r="D2499">
        <v>0</v>
      </c>
      <c r="E2499">
        <v>0.1</v>
      </c>
      <c r="F2499">
        <v>0</v>
      </c>
      <c r="G2499">
        <v>0</v>
      </c>
      <c r="H2499">
        <v>0.1</v>
      </c>
      <c r="I2499">
        <v>0</v>
      </c>
      <c r="J2499">
        <v>0</v>
      </c>
      <c r="K2499">
        <v>0</v>
      </c>
      <c r="L2499">
        <v>0.1</v>
      </c>
      <c r="M2499">
        <v>0</v>
      </c>
    </row>
    <row r="2500" spans="1:13" x14ac:dyDescent="0.25">
      <c r="A2500" t="s">
        <v>266</v>
      </c>
      <c r="B2500" t="s">
        <v>112</v>
      </c>
      <c r="C2500">
        <v>1.704</v>
      </c>
      <c r="D2500">
        <v>0</v>
      </c>
      <c r="E2500">
        <v>0.1</v>
      </c>
      <c r="F2500">
        <v>0</v>
      </c>
      <c r="G2500">
        <v>0</v>
      </c>
      <c r="H2500">
        <v>1.804</v>
      </c>
      <c r="I2500">
        <v>0</v>
      </c>
      <c r="J2500">
        <v>0</v>
      </c>
      <c r="K2500">
        <v>0</v>
      </c>
      <c r="L2500">
        <v>1.804</v>
      </c>
      <c r="M2500">
        <v>0</v>
      </c>
    </row>
    <row r="2501" spans="1:13" x14ac:dyDescent="0.25">
      <c r="A2501" t="s">
        <v>266</v>
      </c>
      <c r="B2501" t="s">
        <v>807</v>
      </c>
      <c r="C2501">
        <v>0</v>
      </c>
      <c r="D2501">
        <v>0</v>
      </c>
      <c r="E2501">
        <v>0</v>
      </c>
      <c r="F2501">
        <v>0</v>
      </c>
      <c r="G2501">
        <v>0</v>
      </c>
      <c r="H2501">
        <v>0</v>
      </c>
      <c r="I2501">
        <v>0</v>
      </c>
      <c r="J2501">
        <v>0</v>
      </c>
      <c r="K2501">
        <v>0</v>
      </c>
      <c r="L2501">
        <v>0</v>
      </c>
      <c r="M2501">
        <v>0</v>
      </c>
    </row>
    <row r="2502" spans="1:13" x14ac:dyDescent="0.25">
      <c r="A2502" t="s">
        <v>266</v>
      </c>
      <c r="B2502" t="s">
        <v>100</v>
      </c>
      <c r="C2502">
        <v>0</v>
      </c>
      <c r="D2502">
        <v>0</v>
      </c>
      <c r="E2502">
        <v>0.1</v>
      </c>
      <c r="F2502">
        <v>0</v>
      </c>
      <c r="G2502">
        <v>0</v>
      </c>
      <c r="H2502">
        <v>0.1</v>
      </c>
      <c r="I2502">
        <v>2E-3</v>
      </c>
      <c r="J2502">
        <v>0</v>
      </c>
      <c r="K2502">
        <v>0</v>
      </c>
      <c r="L2502">
        <v>0.10199999999999999</v>
      </c>
      <c r="M2502">
        <v>2E-3</v>
      </c>
    </row>
    <row r="2503" spans="1:13" x14ac:dyDescent="0.25">
      <c r="A2503" t="s">
        <v>266</v>
      </c>
      <c r="B2503" t="s">
        <v>114</v>
      </c>
      <c r="C2503">
        <v>0.13400000000000001</v>
      </c>
      <c r="D2503">
        <v>0</v>
      </c>
      <c r="E2503">
        <v>0.1</v>
      </c>
      <c r="F2503">
        <v>0</v>
      </c>
      <c r="G2503">
        <v>0</v>
      </c>
      <c r="H2503">
        <v>0.23400000000000001</v>
      </c>
      <c r="I2503">
        <v>0</v>
      </c>
      <c r="J2503">
        <v>0</v>
      </c>
      <c r="K2503">
        <v>0</v>
      </c>
      <c r="L2503">
        <v>0.23400000000000001</v>
      </c>
      <c r="M2503">
        <v>0</v>
      </c>
    </row>
    <row r="2504" spans="1:13" x14ac:dyDescent="0.25">
      <c r="A2504" t="s">
        <v>266</v>
      </c>
      <c r="B2504" t="s">
        <v>107</v>
      </c>
      <c r="C2504">
        <v>0.2</v>
      </c>
      <c r="D2504">
        <v>0</v>
      </c>
      <c r="E2504">
        <v>0</v>
      </c>
      <c r="F2504">
        <v>0</v>
      </c>
      <c r="G2504">
        <v>0</v>
      </c>
      <c r="H2504">
        <v>0.2</v>
      </c>
      <c r="I2504">
        <v>0</v>
      </c>
      <c r="J2504">
        <v>0</v>
      </c>
      <c r="K2504">
        <v>0</v>
      </c>
      <c r="L2504">
        <v>0.2</v>
      </c>
      <c r="M2504">
        <v>0</v>
      </c>
    </row>
    <row r="2505" spans="1:13" x14ac:dyDescent="0.25">
      <c r="A2505" t="s">
        <v>353</v>
      </c>
      <c r="B2505" t="s">
        <v>123</v>
      </c>
      <c r="C2505">
        <v>24.468</v>
      </c>
      <c r="D2505">
        <v>0</v>
      </c>
      <c r="E2505">
        <v>0</v>
      </c>
      <c r="F2505">
        <v>0</v>
      </c>
      <c r="G2505">
        <v>0</v>
      </c>
      <c r="H2505">
        <v>24.468</v>
      </c>
      <c r="I2505">
        <v>2.556</v>
      </c>
      <c r="J2505">
        <v>0</v>
      </c>
      <c r="K2505">
        <v>0</v>
      </c>
      <c r="L2505">
        <v>27.024000000000001</v>
      </c>
      <c r="M2505">
        <v>2.556</v>
      </c>
    </row>
    <row r="2506" spans="1:13" x14ac:dyDescent="0.25">
      <c r="A2506" t="s">
        <v>353</v>
      </c>
      <c r="B2506" t="s">
        <v>126</v>
      </c>
      <c r="C2506">
        <v>0</v>
      </c>
      <c r="D2506">
        <v>0.2</v>
      </c>
      <c r="E2506">
        <v>0</v>
      </c>
      <c r="F2506">
        <v>0</v>
      </c>
      <c r="G2506">
        <v>0</v>
      </c>
      <c r="H2506">
        <v>0.2</v>
      </c>
      <c r="I2506">
        <v>0</v>
      </c>
      <c r="J2506">
        <v>0</v>
      </c>
      <c r="K2506">
        <v>0</v>
      </c>
      <c r="L2506">
        <v>0.2</v>
      </c>
      <c r="M2506">
        <v>0</v>
      </c>
    </row>
    <row r="2507" spans="1:13" x14ac:dyDescent="0.25">
      <c r="A2507" t="s">
        <v>353</v>
      </c>
      <c r="B2507" t="s">
        <v>125</v>
      </c>
      <c r="C2507">
        <v>0</v>
      </c>
      <c r="D2507">
        <v>0</v>
      </c>
      <c r="E2507">
        <v>0</v>
      </c>
      <c r="F2507">
        <v>0</v>
      </c>
      <c r="G2507">
        <v>0</v>
      </c>
      <c r="H2507">
        <v>0</v>
      </c>
      <c r="I2507">
        <v>0</v>
      </c>
      <c r="J2507">
        <v>0</v>
      </c>
      <c r="K2507">
        <v>0</v>
      </c>
      <c r="L2507">
        <v>0</v>
      </c>
      <c r="M2507">
        <v>0</v>
      </c>
    </row>
    <row r="2508" spans="1:13" x14ac:dyDescent="0.25">
      <c r="A2508" t="s">
        <v>353</v>
      </c>
      <c r="B2508" t="s">
        <v>124</v>
      </c>
      <c r="C2508">
        <v>0</v>
      </c>
      <c r="D2508">
        <v>0</v>
      </c>
      <c r="E2508">
        <v>0</v>
      </c>
      <c r="F2508">
        <v>5.641</v>
      </c>
      <c r="G2508">
        <v>0</v>
      </c>
      <c r="H2508">
        <v>5.641</v>
      </c>
      <c r="I2508">
        <v>0.105</v>
      </c>
      <c r="J2508">
        <v>0</v>
      </c>
      <c r="K2508">
        <v>0</v>
      </c>
      <c r="L2508">
        <v>5.7460000000000004</v>
      </c>
      <c r="M2508">
        <v>0.105</v>
      </c>
    </row>
    <row r="2509" spans="1:13" x14ac:dyDescent="0.25">
      <c r="A2509" t="s">
        <v>353</v>
      </c>
      <c r="B2509" t="s">
        <v>96</v>
      </c>
      <c r="C2509">
        <v>0</v>
      </c>
      <c r="D2509">
        <v>0</v>
      </c>
      <c r="E2509">
        <v>0.7</v>
      </c>
      <c r="F2509">
        <v>0</v>
      </c>
      <c r="G2509">
        <v>0</v>
      </c>
      <c r="H2509">
        <v>0.7</v>
      </c>
      <c r="I2509">
        <v>0</v>
      </c>
      <c r="J2509">
        <v>0</v>
      </c>
      <c r="K2509">
        <v>0</v>
      </c>
      <c r="L2509">
        <v>0.7</v>
      </c>
      <c r="M2509">
        <v>0</v>
      </c>
    </row>
    <row r="2510" spans="1:13" x14ac:dyDescent="0.25">
      <c r="A2510" t="s">
        <v>353</v>
      </c>
      <c r="B2510" t="s">
        <v>105</v>
      </c>
      <c r="C2510">
        <v>0</v>
      </c>
      <c r="D2510">
        <v>0</v>
      </c>
      <c r="E2510">
        <v>0.1</v>
      </c>
      <c r="F2510">
        <v>0</v>
      </c>
      <c r="G2510">
        <v>0</v>
      </c>
      <c r="H2510">
        <v>0.1</v>
      </c>
      <c r="I2510">
        <v>0.17599999999999999</v>
      </c>
      <c r="J2510">
        <v>0</v>
      </c>
      <c r="K2510">
        <v>0</v>
      </c>
      <c r="L2510">
        <v>0.27600000000000002</v>
      </c>
      <c r="M2510">
        <v>0.17599999999999999</v>
      </c>
    </row>
    <row r="2511" spans="1:13" x14ac:dyDescent="0.25">
      <c r="A2511" t="s">
        <v>353</v>
      </c>
      <c r="B2511" t="s">
        <v>110</v>
      </c>
      <c r="C2511">
        <v>0</v>
      </c>
      <c r="D2511">
        <v>0</v>
      </c>
      <c r="E2511">
        <v>0</v>
      </c>
      <c r="F2511">
        <v>0</v>
      </c>
      <c r="G2511">
        <v>0</v>
      </c>
      <c r="H2511">
        <v>0</v>
      </c>
      <c r="I2511">
        <v>0</v>
      </c>
      <c r="J2511">
        <v>0</v>
      </c>
      <c r="K2511">
        <v>0</v>
      </c>
      <c r="L2511">
        <v>0</v>
      </c>
      <c r="M2511">
        <v>0</v>
      </c>
    </row>
    <row r="2512" spans="1:13" x14ac:dyDescent="0.25">
      <c r="A2512" t="s">
        <v>353</v>
      </c>
      <c r="B2512" t="s">
        <v>111</v>
      </c>
      <c r="C2512">
        <v>105.084</v>
      </c>
      <c r="D2512">
        <v>0</v>
      </c>
      <c r="E2512">
        <v>0</v>
      </c>
      <c r="F2512">
        <v>0.89200000000000002</v>
      </c>
      <c r="G2512">
        <v>0</v>
      </c>
      <c r="H2512">
        <v>105.976</v>
      </c>
      <c r="I2512">
        <v>12.962999999999999</v>
      </c>
      <c r="J2512">
        <v>0</v>
      </c>
      <c r="K2512">
        <v>0</v>
      </c>
      <c r="L2512">
        <v>118.93899999999999</v>
      </c>
      <c r="M2512">
        <v>12.962999999999999</v>
      </c>
    </row>
    <row r="2513" spans="1:13" x14ac:dyDescent="0.25">
      <c r="A2513" t="s">
        <v>353</v>
      </c>
      <c r="B2513" t="s">
        <v>106</v>
      </c>
      <c r="C2513">
        <v>1.5680000000000001</v>
      </c>
      <c r="D2513">
        <v>0</v>
      </c>
      <c r="E2513">
        <v>0</v>
      </c>
      <c r="F2513">
        <v>0</v>
      </c>
      <c r="G2513">
        <v>0</v>
      </c>
      <c r="H2513">
        <v>1.5680000000000001</v>
      </c>
      <c r="I2513">
        <v>0</v>
      </c>
      <c r="J2513">
        <v>0</v>
      </c>
      <c r="K2513">
        <v>0</v>
      </c>
      <c r="L2513">
        <v>1.5680000000000001</v>
      </c>
      <c r="M2513">
        <v>0</v>
      </c>
    </row>
    <row r="2514" spans="1:13" x14ac:dyDescent="0.25">
      <c r="A2514" t="s">
        <v>353</v>
      </c>
      <c r="B2514" t="s">
        <v>99</v>
      </c>
      <c r="C2514">
        <v>0.627</v>
      </c>
      <c r="D2514">
        <v>0</v>
      </c>
      <c r="E2514">
        <v>1.3</v>
      </c>
      <c r="F2514">
        <v>0</v>
      </c>
      <c r="G2514">
        <v>0</v>
      </c>
      <c r="H2514">
        <v>1.927</v>
      </c>
      <c r="I2514">
        <v>0</v>
      </c>
      <c r="J2514">
        <v>0</v>
      </c>
      <c r="K2514">
        <v>0</v>
      </c>
      <c r="L2514">
        <v>1.927</v>
      </c>
      <c r="M2514">
        <v>0</v>
      </c>
    </row>
    <row r="2515" spans="1:13" x14ac:dyDescent="0.25">
      <c r="A2515" t="s">
        <v>353</v>
      </c>
      <c r="B2515" t="s">
        <v>108</v>
      </c>
      <c r="C2515">
        <v>0.105</v>
      </c>
      <c r="D2515">
        <v>0.1</v>
      </c>
      <c r="E2515">
        <v>0</v>
      </c>
      <c r="F2515">
        <v>0</v>
      </c>
      <c r="G2515">
        <v>0</v>
      </c>
      <c r="H2515">
        <v>0.20500000000000002</v>
      </c>
      <c r="I2515">
        <v>0</v>
      </c>
      <c r="J2515">
        <v>0</v>
      </c>
      <c r="K2515">
        <v>0</v>
      </c>
      <c r="L2515">
        <v>0.20499999999999999</v>
      </c>
      <c r="M2515">
        <v>0</v>
      </c>
    </row>
    <row r="2516" spans="1:13" x14ac:dyDescent="0.25">
      <c r="A2516" t="s">
        <v>353</v>
      </c>
      <c r="B2516" t="s">
        <v>234</v>
      </c>
      <c r="C2516">
        <v>0</v>
      </c>
      <c r="D2516">
        <v>0</v>
      </c>
      <c r="E2516">
        <v>0</v>
      </c>
      <c r="F2516">
        <v>0</v>
      </c>
      <c r="G2516">
        <v>0</v>
      </c>
      <c r="H2516">
        <v>0</v>
      </c>
      <c r="I2516">
        <v>0</v>
      </c>
      <c r="J2516">
        <v>0</v>
      </c>
      <c r="K2516">
        <v>0</v>
      </c>
      <c r="L2516">
        <v>0</v>
      </c>
      <c r="M2516">
        <v>0</v>
      </c>
    </row>
    <row r="2517" spans="1:13" x14ac:dyDescent="0.25">
      <c r="A2517" t="s">
        <v>353</v>
      </c>
      <c r="B2517" t="s">
        <v>115</v>
      </c>
      <c r="C2517">
        <v>23.317</v>
      </c>
      <c r="D2517">
        <v>0</v>
      </c>
      <c r="E2517">
        <v>0</v>
      </c>
      <c r="F2517">
        <v>0</v>
      </c>
      <c r="G2517">
        <v>0</v>
      </c>
      <c r="H2517">
        <v>23.317</v>
      </c>
      <c r="I2517">
        <v>5.0739999999999998</v>
      </c>
      <c r="J2517">
        <v>0</v>
      </c>
      <c r="K2517">
        <v>0</v>
      </c>
      <c r="L2517">
        <v>28.390999999999998</v>
      </c>
      <c r="M2517">
        <v>5.0739999999999998</v>
      </c>
    </row>
    <row r="2518" spans="1:13" x14ac:dyDescent="0.25">
      <c r="A2518" t="s">
        <v>353</v>
      </c>
      <c r="B2518" t="s">
        <v>117</v>
      </c>
      <c r="C2518">
        <v>0</v>
      </c>
      <c r="D2518">
        <v>0</v>
      </c>
      <c r="E2518">
        <v>0</v>
      </c>
      <c r="F2518">
        <v>0</v>
      </c>
      <c r="G2518">
        <v>0</v>
      </c>
      <c r="H2518">
        <v>0</v>
      </c>
      <c r="I2518">
        <v>0</v>
      </c>
      <c r="J2518">
        <v>0</v>
      </c>
      <c r="K2518">
        <v>0</v>
      </c>
      <c r="L2518">
        <v>0</v>
      </c>
      <c r="M2518">
        <v>0</v>
      </c>
    </row>
    <row r="2519" spans="1:13" x14ac:dyDescent="0.25">
      <c r="A2519" t="s">
        <v>353</v>
      </c>
      <c r="B2519" t="s">
        <v>103</v>
      </c>
      <c r="C2519">
        <v>0</v>
      </c>
      <c r="D2519">
        <v>0</v>
      </c>
      <c r="E2519">
        <v>0</v>
      </c>
      <c r="F2519">
        <v>0</v>
      </c>
      <c r="G2519">
        <v>0</v>
      </c>
      <c r="H2519">
        <v>0</v>
      </c>
      <c r="I2519">
        <v>0</v>
      </c>
      <c r="J2519">
        <v>0</v>
      </c>
      <c r="K2519">
        <v>0</v>
      </c>
      <c r="L2519">
        <v>0</v>
      </c>
      <c r="M2519">
        <v>0</v>
      </c>
    </row>
    <row r="2520" spans="1:13" x14ac:dyDescent="0.25">
      <c r="A2520" t="s">
        <v>353</v>
      </c>
      <c r="B2520" t="s">
        <v>328</v>
      </c>
      <c r="C2520">
        <v>0</v>
      </c>
      <c r="D2520">
        <v>0</v>
      </c>
      <c r="E2520">
        <v>0</v>
      </c>
      <c r="F2520">
        <v>0</v>
      </c>
      <c r="G2520">
        <v>0</v>
      </c>
      <c r="H2520">
        <v>0</v>
      </c>
      <c r="I2520">
        <v>0</v>
      </c>
      <c r="J2520">
        <v>0</v>
      </c>
      <c r="K2520">
        <v>0</v>
      </c>
      <c r="L2520">
        <v>0</v>
      </c>
      <c r="M2520">
        <v>0</v>
      </c>
    </row>
    <row r="2521" spans="1:13" x14ac:dyDescent="0.25">
      <c r="A2521" t="s">
        <v>353</v>
      </c>
      <c r="B2521" t="s">
        <v>104</v>
      </c>
      <c r="C2521">
        <v>0</v>
      </c>
      <c r="D2521">
        <v>0</v>
      </c>
      <c r="E2521">
        <v>0</v>
      </c>
      <c r="F2521">
        <v>0</v>
      </c>
      <c r="G2521">
        <v>0</v>
      </c>
      <c r="H2521">
        <v>0</v>
      </c>
      <c r="I2521">
        <v>0</v>
      </c>
      <c r="J2521">
        <v>0</v>
      </c>
      <c r="K2521">
        <v>0</v>
      </c>
      <c r="L2521">
        <v>0</v>
      </c>
      <c r="M2521">
        <v>0</v>
      </c>
    </row>
    <row r="2522" spans="1:13" x14ac:dyDescent="0.25">
      <c r="A2522" t="s">
        <v>353</v>
      </c>
      <c r="B2522" s="17" t="s">
        <v>558</v>
      </c>
      <c r="C2522">
        <v>0</v>
      </c>
      <c r="D2522">
        <v>0</v>
      </c>
      <c r="E2522">
        <v>0</v>
      </c>
      <c r="F2522">
        <v>0</v>
      </c>
      <c r="G2522">
        <v>0</v>
      </c>
      <c r="H2522">
        <v>0</v>
      </c>
      <c r="I2522">
        <v>0</v>
      </c>
      <c r="J2522">
        <v>0</v>
      </c>
      <c r="K2522">
        <v>0</v>
      </c>
      <c r="L2522">
        <v>0</v>
      </c>
      <c r="M2522">
        <v>0</v>
      </c>
    </row>
    <row r="2523" spans="1:13" x14ac:dyDescent="0.25">
      <c r="A2523" t="s">
        <v>353</v>
      </c>
      <c r="B2523" s="17" t="s">
        <v>97</v>
      </c>
      <c r="C2523">
        <v>0</v>
      </c>
      <c r="D2523">
        <v>0</v>
      </c>
      <c r="E2523">
        <v>0</v>
      </c>
      <c r="F2523">
        <v>0</v>
      </c>
      <c r="G2523">
        <v>0</v>
      </c>
      <c r="H2523">
        <v>0</v>
      </c>
      <c r="I2523">
        <v>2.7E-2</v>
      </c>
      <c r="J2523">
        <v>0</v>
      </c>
      <c r="K2523">
        <v>0</v>
      </c>
      <c r="L2523">
        <v>2.7E-2</v>
      </c>
      <c r="M2523">
        <v>2.7E-2</v>
      </c>
    </row>
    <row r="2524" spans="1:13" x14ac:dyDescent="0.25">
      <c r="A2524" t="s">
        <v>353</v>
      </c>
      <c r="B2524" s="17" t="s">
        <v>109</v>
      </c>
      <c r="C2524">
        <v>0</v>
      </c>
      <c r="D2524">
        <v>0.9</v>
      </c>
      <c r="E2524">
        <v>0.7</v>
      </c>
      <c r="F2524">
        <v>0</v>
      </c>
      <c r="G2524">
        <v>0</v>
      </c>
      <c r="H2524">
        <v>1.6</v>
      </c>
      <c r="I2524">
        <v>2.7E-2</v>
      </c>
      <c r="J2524">
        <v>0</v>
      </c>
      <c r="K2524">
        <v>0</v>
      </c>
      <c r="L2524">
        <v>1.627</v>
      </c>
      <c r="M2524">
        <v>2.7E-2</v>
      </c>
    </row>
    <row r="2525" spans="1:13" x14ac:dyDescent="0.25">
      <c r="A2525" t="s">
        <v>353</v>
      </c>
      <c r="B2525" s="17" t="s">
        <v>118</v>
      </c>
      <c r="C2525">
        <v>2.69</v>
      </c>
      <c r="D2525">
        <v>0</v>
      </c>
      <c r="E2525">
        <v>0</v>
      </c>
      <c r="F2525">
        <v>0</v>
      </c>
      <c r="G2525">
        <v>0</v>
      </c>
      <c r="H2525">
        <v>2.69</v>
      </c>
      <c r="I2525">
        <v>0</v>
      </c>
      <c r="J2525">
        <v>0</v>
      </c>
      <c r="K2525">
        <v>0</v>
      </c>
      <c r="L2525">
        <v>2.69</v>
      </c>
      <c r="M2525">
        <v>0</v>
      </c>
    </row>
    <row r="2526" spans="1:13" x14ac:dyDescent="0.25">
      <c r="A2526" t="s">
        <v>353</v>
      </c>
      <c r="B2526" t="s">
        <v>121</v>
      </c>
      <c r="C2526">
        <v>0</v>
      </c>
      <c r="D2526">
        <v>0.1</v>
      </c>
      <c r="E2526">
        <v>0</v>
      </c>
      <c r="F2526">
        <v>0</v>
      </c>
      <c r="G2526">
        <v>0</v>
      </c>
      <c r="H2526">
        <v>0.1</v>
      </c>
      <c r="I2526">
        <v>0</v>
      </c>
      <c r="J2526">
        <v>0</v>
      </c>
      <c r="K2526">
        <v>0</v>
      </c>
      <c r="L2526">
        <v>0.1</v>
      </c>
      <c r="M2526">
        <v>0</v>
      </c>
    </row>
    <row r="2527" spans="1:13" x14ac:dyDescent="0.25">
      <c r="A2527" t="s">
        <v>353</v>
      </c>
      <c r="B2527" t="s">
        <v>120</v>
      </c>
      <c r="C2527">
        <v>0</v>
      </c>
      <c r="D2527">
        <v>0</v>
      </c>
      <c r="E2527">
        <v>0.1</v>
      </c>
      <c r="F2527">
        <v>0</v>
      </c>
      <c r="G2527">
        <v>0</v>
      </c>
      <c r="H2527">
        <v>0.1</v>
      </c>
      <c r="I2527">
        <v>0</v>
      </c>
      <c r="J2527">
        <v>0</v>
      </c>
      <c r="K2527">
        <v>0</v>
      </c>
      <c r="L2527">
        <v>0.1</v>
      </c>
      <c r="M2527">
        <v>0</v>
      </c>
    </row>
    <row r="2528" spans="1:13" x14ac:dyDescent="0.25">
      <c r="A2528" t="s">
        <v>353</v>
      </c>
      <c r="B2528" t="s">
        <v>119</v>
      </c>
      <c r="C2528">
        <v>0</v>
      </c>
      <c r="D2528">
        <v>0</v>
      </c>
      <c r="E2528">
        <v>0</v>
      </c>
      <c r="F2528">
        <v>0</v>
      </c>
      <c r="G2528">
        <v>0</v>
      </c>
      <c r="H2528">
        <v>0</v>
      </c>
      <c r="I2528">
        <v>0</v>
      </c>
      <c r="J2528">
        <v>0</v>
      </c>
      <c r="K2528">
        <v>0</v>
      </c>
      <c r="L2528">
        <v>0</v>
      </c>
      <c r="M2528">
        <v>0</v>
      </c>
    </row>
    <row r="2529" spans="1:13" x14ac:dyDescent="0.25">
      <c r="A2529" t="s">
        <v>353</v>
      </c>
      <c r="B2529" t="s">
        <v>116</v>
      </c>
      <c r="C2529">
        <v>0</v>
      </c>
      <c r="D2529">
        <v>0</v>
      </c>
      <c r="E2529">
        <v>0</v>
      </c>
      <c r="F2529">
        <v>0</v>
      </c>
      <c r="G2529">
        <v>0</v>
      </c>
      <c r="H2529">
        <v>0</v>
      </c>
      <c r="I2529">
        <v>2E-3</v>
      </c>
      <c r="J2529">
        <v>0</v>
      </c>
      <c r="K2529">
        <v>0</v>
      </c>
      <c r="L2529">
        <v>2E-3</v>
      </c>
      <c r="M2529">
        <v>2E-3</v>
      </c>
    </row>
    <row r="2530" spans="1:13" x14ac:dyDescent="0.25">
      <c r="A2530" t="s">
        <v>353</v>
      </c>
      <c r="B2530" t="s">
        <v>113</v>
      </c>
      <c r="C2530">
        <v>0.105</v>
      </c>
      <c r="D2530">
        <v>0</v>
      </c>
      <c r="E2530">
        <v>0</v>
      </c>
      <c r="F2530">
        <v>0</v>
      </c>
      <c r="G2530">
        <v>0</v>
      </c>
      <c r="H2530">
        <v>0.105</v>
      </c>
      <c r="I2530">
        <v>0</v>
      </c>
      <c r="J2530">
        <v>0</v>
      </c>
      <c r="K2530">
        <v>0</v>
      </c>
      <c r="L2530">
        <v>0.105</v>
      </c>
      <c r="M2530">
        <v>0</v>
      </c>
    </row>
    <row r="2531" spans="1:13" x14ac:dyDescent="0.25">
      <c r="A2531" t="s">
        <v>353</v>
      </c>
      <c r="B2531" t="s">
        <v>102</v>
      </c>
      <c r="C2531">
        <v>0</v>
      </c>
      <c r="D2531">
        <v>0</v>
      </c>
      <c r="E2531">
        <v>0</v>
      </c>
      <c r="F2531">
        <v>0</v>
      </c>
      <c r="G2531">
        <v>0</v>
      </c>
      <c r="H2531">
        <v>0</v>
      </c>
      <c r="I2531">
        <v>0</v>
      </c>
      <c r="J2531">
        <v>0</v>
      </c>
      <c r="K2531">
        <v>0</v>
      </c>
      <c r="L2531">
        <v>0</v>
      </c>
      <c r="M2531">
        <v>0</v>
      </c>
    </row>
    <row r="2532" spans="1:13" x14ac:dyDescent="0.25">
      <c r="A2532" t="s">
        <v>353</v>
      </c>
      <c r="B2532" t="s">
        <v>101</v>
      </c>
      <c r="C2532">
        <v>0</v>
      </c>
      <c r="D2532">
        <v>0</v>
      </c>
      <c r="E2532">
        <v>0</v>
      </c>
      <c r="F2532">
        <v>0</v>
      </c>
      <c r="G2532">
        <v>0</v>
      </c>
      <c r="H2532">
        <v>0</v>
      </c>
      <c r="I2532">
        <v>0</v>
      </c>
      <c r="J2532">
        <v>0</v>
      </c>
      <c r="K2532">
        <v>0</v>
      </c>
      <c r="L2532">
        <v>0</v>
      </c>
      <c r="M2532">
        <v>0</v>
      </c>
    </row>
    <row r="2533" spans="1:13" x14ac:dyDescent="0.25">
      <c r="A2533" t="s">
        <v>353</v>
      </c>
      <c r="B2533" t="s">
        <v>95</v>
      </c>
      <c r="C2533">
        <v>0</v>
      </c>
      <c r="D2533">
        <v>0</v>
      </c>
      <c r="E2533">
        <v>0</v>
      </c>
      <c r="F2533">
        <v>0</v>
      </c>
      <c r="G2533">
        <v>0</v>
      </c>
      <c r="H2533">
        <v>0</v>
      </c>
      <c r="I2533">
        <v>5.8000000000000003E-2</v>
      </c>
      <c r="J2533">
        <v>0</v>
      </c>
      <c r="K2533">
        <v>0</v>
      </c>
      <c r="L2533">
        <v>5.8000000000000003E-2</v>
      </c>
      <c r="M2533">
        <v>5.8000000000000003E-2</v>
      </c>
    </row>
    <row r="2534" spans="1:13" x14ac:dyDescent="0.25">
      <c r="A2534" t="s">
        <v>353</v>
      </c>
      <c r="B2534" t="s">
        <v>98</v>
      </c>
      <c r="C2534">
        <v>0</v>
      </c>
      <c r="D2534">
        <v>0</v>
      </c>
      <c r="E2534">
        <v>0.1</v>
      </c>
      <c r="F2534">
        <v>0</v>
      </c>
      <c r="G2534">
        <v>0</v>
      </c>
      <c r="H2534">
        <v>0.1</v>
      </c>
      <c r="I2534">
        <v>0</v>
      </c>
      <c r="J2534">
        <v>0</v>
      </c>
      <c r="K2534">
        <v>0</v>
      </c>
      <c r="L2534">
        <v>0.1</v>
      </c>
      <c r="M2534">
        <v>0</v>
      </c>
    </row>
    <row r="2535" spans="1:13" x14ac:dyDescent="0.25">
      <c r="A2535" t="s">
        <v>353</v>
      </c>
      <c r="B2535" t="s">
        <v>112</v>
      </c>
      <c r="C2535">
        <v>15.266</v>
      </c>
      <c r="D2535">
        <v>0</v>
      </c>
      <c r="E2535">
        <v>2.8000000000000003</v>
      </c>
      <c r="F2535">
        <v>8.9149999999999991</v>
      </c>
      <c r="G2535">
        <v>0</v>
      </c>
      <c r="H2535">
        <v>26.980999999999998</v>
      </c>
      <c r="I2535">
        <v>3.3220000000000001</v>
      </c>
      <c r="J2535">
        <v>0</v>
      </c>
      <c r="K2535">
        <v>0</v>
      </c>
      <c r="L2535">
        <v>30.303000000000001</v>
      </c>
      <c r="M2535">
        <v>3.3220000000000001</v>
      </c>
    </row>
    <row r="2536" spans="1:13" x14ac:dyDescent="0.25">
      <c r="A2536" t="s">
        <v>353</v>
      </c>
      <c r="B2536" t="s">
        <v>184</v>
      </c>
      <c r="C2536">
        <v>0.5</v>
      </c>
      <c r="D2536">
        <v>0</v>
      </c>
      <c r="E2536">
        <v>0</v>
      </c>
      <c r="F2536">
        <v>0</v>
      </c>
      <c r="G2536">
        <v>0</v>
      </c>
      <c r="H2536">
        <v>0.5</v>
      </c>
      <c r="I2536">
        <v>0</v>
      </c>
      <c r="J2536">
        <v>0</v>
      </c>
      <c r="K2536">
        <v>0</v>
      </c>
      <c r="L2536">
        <v>0.5</v>
      </c>
      <c r="M2536">
        <v>0</v>
      </c>
    </row>
    <row r="2537" spans="1:13" x14ac:dyDescent="0.25">
      <c r="A2537" t="s">
        <v>353</v>
      </c>
      <c r="B2537" t="s">
        <v>155</v>
      </c>
      <c r="C2537">
        <v>0</v>
      </c>
      <c r="D2537">
        <v>0</v>
      </c>
      <c r="E2537">
        <v>0</v>
      </c>
      <c r="F2537">
        <v>36.9</v>
      </c>
      <c r="G2537">
        <v>0</v>
      </c>
      <c r="H2537">
        <v>36.9</v>
      </c>
      <c r="I2537">
        <v>0</v>
      </c>
      <c r="J2537">
        <v>0</v>
      </c>
      <c r="K2537">
        <v>0</v>
      </c>
      <c r="L2537">
        <v>36.9</v>
      </c>
      <c r="M2537">
        <v>0</v>
      </c>
    </row>
    <row r="2538" spans="1:13" x14ac:dyDescent="0.25">
      <c r="A2538" t="s">
        <v>353</v>
      </c>
      <c r="B2538" t="s">
        <v>100</v>
      </c>
      <c r="C2538">
        <v>0</v>
      </c>
      <c r="D2538">
        <v>0</v>
      </c>
      <c r="E2538">
        <v>0</v>
      </c>
      <c r="F2538">
        <v>0</v>
      </c>
      <c r="G2538">
        <v>0</v>
      </c>
      <c r="H2538">
        <v>0</v>
      </c>
      <c r="I2538">
        <v>0</v>
      </c>
      <c r="J2538">
        <v>0</v>
      </c>
      <c r="K2538">
        <v>0</v>
      </c>
      <c r="L2538">
        <v>0</v>
      </c>
      <c r="M2538">
        <v>0</v>
      </c>
    </row>
    <row r="2539" spans="1:13" x14ac:dyDescent="0.25">
      <c r="A2539" t="s">
        <v>353</v>
      </c>
      <c r="B2539" t="s">
        <v>114</v>
      </c>
      <c r="C2539">
        <v>0</v>
      </c>
      <c r="D2539">
        <v>0</v>
      </c>
      <c r="E2539">
        <v>0</v>
      </c>
      <c r="F2539">
        <v>0</v>
      </c>
      <c r="G2539">
        <v>0</v>
      </c>
      <c r="H2539">
        <v>0</v>
      </c>
      <c r="I2539">
        <v>5.0999999999999997E-2</v>
      </c>
      <c r="J2539">
        <v>0</v>
      </c>
      <c r="K2539">
        <v>0</v>
      </c>
      <c r="L2539">
        <v>5.0999999999999997E-2</v>
      </c>
      <c r="M2539">
        <v>5.0999999999999997E-2</v>
      </c>
    </row>
    <row r="2540" spans="1:13" x14ac:dyDescent="0.25">
      <c r="A2540" t="s">
        <v>353</v>
      </c>
      <c r="B2540" t="s">
        <v>107</v>
      </c>
      <c r="C2540">
        <v>118.887</v>
      </c>
      <c r="D2540">
        <v>0</v>
      </c>
      <c r="E2540">
        <v>0</v>
      </c>
      <c r="F2540">
        <v>0</v>
      </c>
      <c r="G2540">
        <v>0</v>
      </c>
      <c r="H2540">
        <v>118.887</v>
      </c>
      <c r="I2540">
        <v>14.739000000000001</v>
      </c>
      <c r="J2540">
        <v>0</v>
      </c>
      <c r="K2540">
        <v>0</v>
      </c>
      <c r="L2540">
        <v>133.626</v>
      </c>
      <c r="M2540">
        <v>14.739000000000001</v>
      </c>
    </row>
    <row r="2541" spans="1:13" x14ac:dyDescent="0.25">
      <c r="A2541" t="s">
        <v>354</v>
      </c>
      <c r="B2541" t="s">
        <v>123</v>
      </c>
      <c r="C2541">
        <v>0</v>
      </c>
      <c r="D2541">
        <v>0</v>
      </c>
      <c r="E2541">
        <v>0</v>
      </c>
      <c r="F2541">
        <v>0</v>
      </c>
      <c r="G2541">
        <v>0</v>
      </c>
      <c r="H2541">
        <v>0</v>
      </c>
      <c r="I2541">
        <v>0</v>
      </c>
      <c r="J2541">
        <v>0</v>
      </c>
      <c r="K2541">
        <v>0</v>
      </c>
      <c r="L2541">
        <v>0</v>
      </c>
      <c r="M2541">
        <v>0</v>
      </c>
    </row>
    <row r="2542" spans="1:13" x14ac:dyDescent="0.25">
      <c r="A2542" t="s">
        <v>354</v>
      </c>
      <c r="B2542" t="s">
        <v>126</v>
      </c>
      <c r="C2542">
        <v>0</v>
      </c>
      <c r="D2542">
        <v>0</v>
      </c>
      <c r="E2542">
        <v>0</v>
      </c>
      <c r="F2542">
        <v>0</v>
      </c>
      <c r="G2542">
        <v>0</v>
      </c>
      <c r="H2542">
        <v>0</v>
      </c>
      <c r="I2542">
        <v>0</v>
      </c>
      <c r="J2542">
        <v>0</v>
      </c>
      <c r="K2542">
        <v>0</v>
      </c>
      <c r="L2542">
        <v>0</v>
      </c>
      <c r="M2542">
        <v>0</v>
      </c>
    </row>
    <row r="2543" spans="1:13" x14ac:dyDescent="0.25">
      <c r="A2543" t="s">
        <v>354</v>
      </c>
      <c r="B2543" t="s">
        <v>125</v>
      </c>
      <c r="C2543">
        <v>0</v>
      </c>
      <c r="D2543">
        <v>0</v>
      </c>
      <c r="E2543">
        <v>0</v>
      </c>
      <c r="F2543">
        <v>0</v>
      </c>
      <c r="G2543">
        <v>0</v>
      </c>
      <c r="H2543">
        <v>0</v>
      </c>
      <c r="I2543">
        <v>0</v>
      </c>
      <c r="J2543">
        <v>0</v>
      </c>
      <c r="K2543">
        <v>0</v>
      </c>
      <c r="L2543">
        <v>0</v>
      </c>
      <c r="M2543">
        <v>0</v>
      </c>
    </row>
    <row r="2544" spans="1:13" x14ac:dyDescent="0.25">
      <c r="A2544" t="s">
        <v>354</v>
      </c>
      <c r="B2544" t="s">
        <v>124</v>
      </c>
      <c r="C2544">
        <v>0</v>
      </c>
      <c r="D2544">
        <v>0</v>
      </c>
      <c r="E2544">
        <v>0</v>
      </c>
      <c r="F2544">
        <v>0</v>
      </c>
      <c r="G2544">
        <v>0</v>
      </c>
      <c r="H2544">
        <v>0</v>
      </c>
      <c r="I2544">
        <v>0</v>
      </c>
      <c r="J2544">
        <v>0</v>
      </c>
      <c r="K2544">
        <v>0</v>
      </c>
      <c r="L2544">
        <v>0</v>
      </c>
      <c r="M2544">
        <v>0</v>
      </c>
    </row>
    <row r="2545" spans="1:13" x14ac:dyDescent="0.25">
      <c r="A2545" t="s">
        <v>354</v>
      </c>
      <c r="B2545" t="s">
        <v>96</v>
      </c>
      <c r="C2545">
        <v>0</v>
      </c>
      <c r="D2545">
        <v>0</v>
      </c>
      <c r="E2545">
        <v>0</v>
      </c>
      <c r="F2545">
        <v>0</v>
      </c>
      <c r="G2545">
        <v>0</v>
      </c>
      <c r="H2545">
        <v>0</v>
      </c>
      <c r="I2545">
        <v>0</v>
      </c>
      <c r="J2545">
        <v>0</v>
      </c>
      <c r="K2545">
        <v>0</v>
      </c>
      <c r="L2545">
        <v>0</v>
      </c>
      <c r="M2545">
        <v>0</v>
      </c>
    </row>
    <row r="2546" spans="1:13" x14ac:dyDescent="0.25">
      <c r="A2546" t="s">
        <v>354</v>
      </c>
      <c r="B2546" t="s">
        <v>105</v>
      </c>
      <c r="C2546">
        <v>0</v>
      </c>
      <c r="D2546">
        <v>0</v>
      </c>
      <c r="E2546">
        <v>0</v>
      </c>
      <c r="F2546">
        <v>0</v>
      </c>
      <c r="G2546">
        <v>0</v>
      </c>
      <c r="H2546">
        <v>0</v>
      </c>
      <c r="I2546">
        <v>0</v>
      </c>
      <c r="J2546">
        <v>0</v>
      </c>
      <c r="K2546">
        <v>0</v>
      </c>
      <c r="L2546">
        <v>0</v>
      </c>
      <c r="M2546">
        <v>0</v>
      </c>
    </row>
    <row r="2547" spans="1:13" x14ac:dyDescent="0.25">
      <c r="A2547" t="s">
        <v>354</v>
      </c>
      <c r="B2547" t="s">
        <v>110</v>
      </c>
      <c r="C2547">
        <v>0</v>
      </c>
      <c r="D2547">
        <v>0</v>
      </c>
      <c r="E2547">
        <v>0</v>
      </c>
      <c r="F2547">
        <v>0</v>
      </c>
      <c r="G2547">
        <v>0</v>
      </c>
      <c r="H2547">
        <v>0</v>
      </c>
      <c r="I2547">
        <v>0</v>
      </c>
      <c r="J2547">
        <v>0</v>
      </c>
      <c r="K2547">
        <v>0</v>
      </c>
      <c r="L2547">
        <v>0</v>
      </c>
      <c r="M2547">
        <v>0</v>
      </c>
    </row>
    <row r="2548" spans="1:13" x14ac:dyDescent="0.25">
      <c r="A2548" t="s">
        <v>354</v>
      </c>
      <c r="B2548" t="s">
        <v>111</v>
      </c>
      <c r="C2548">
        <v>12.842000000000001</v>
      </c>
      <c r="D2548">
        <v>0</v>
      </c>
      <c r="E2548">
        <v>0</v>
      </c>
      <c r="F2548">
        <v>0</v>
      </c>
      <c r="G2548">
        <v>0</v>
      </c>
      <c r="H2548">
        <v>12.842000000000001</v>
      </c>
      <c r="I2548">
        <v>1.1419999999999999</v>
      </c>
      <c r="J2548">
        <v>0</v>
      </c>
      <c r="K2548">
        <v>0</v>
      </c>
      <c r="L2548">
        <v>13.984</v>
      </c>
      <c r="M2548">
        <v>1.1419999999999999</v>
      </c>
    </row>
    <row r="2549" spans="1:13" x14ac:dyDescent="0.25">
      <c r="A2549" t="s">
        <v>354</v>
      </c>
      <c r="B2549" t="s">
        <v>106</v>
      </c>
      <c r="C2549">
        <v>4.5999999999999999E-2</v>
      </c>
      <c r="D2549">
        <v>0</v>
      </c>
      <c r="E2549">
        <v>0</v>
      </c>
      <c r="F2549">
        <v>0</v>
      </c>
      <c r="G2549">
        <v>0</v>
      </c>
      <c r="H2549">
        <v>4.5999999999999999E-2</v>
      </c>
      <c r="I2549">
        <v>0</v>
      </c>
      <c r="J2549">
        <v>0</v>
      </c>
      <c r="K2549">
        <v>0</v>
      </c>
      <c r="L2549">
        <v>4.5999999999999999E-2</v>
      </c>
      <c r="M2549">
        <v>0</v>
      </c>
    </row>
    <row r="2550" spans="1:13" x14ac:dyDescent="0.25">
      <c r="A2550" t="s">
        <v>354</v>
      </c>
      <c r="B2550" t="s">
        <v>99</v>
      </c>
      <c r="C2550">
        <v>1.4999999999999999E-2</v>
      </c>
      <c r="D2550">
        <v>0</v>
      </c>
      <c r="E2550">
        <v>0.1</v>
      </c>
      <c r="F2550">
        <v>0</v>
      </c>
      <c r="G2550">
        <v>0</v>
      </c>
      <c r="H2550">
        <v>0.115</v>
      </c>
      <c r="I2550">
        <v>0</v>
      </c>
      <c r="J2550">
        <v>0</v>
      </c>
      <c r="K2550">
        <v>0</v>
      </c>
      <c r="L2550">
        <v>0.115</v>
      </c>
      <c r="M2550">
        <v>0</v>
      </c>
    </row>
    <row r="2551" spans="1:13" x14ac:dyDescent="0.25">
      <c r="A2551" t="s">
        <v>354</v>
      </c>
      <c r="B2551" t="s">
        <v>108</v>
      </c>
      <c r="C2551">
        <v>0</v>
      </c>
      <c r="D2551">
        <v>0</v>
      </c>
      <c r="E2551">
        <v>0</v>
      </c>
      <c r="F2551">
        <v>0</v>
      </c>
      <c r="G2551">
        <v>0</v>
      </c>
      <c r="H2551">
        <v>0</v>
      </c>
      <c r="I2551">
        <v>0</v>
      </c>
      <c r="J2551">
        <v>0</v>
      </c>
      <c r="K2551">
        <v>0</v>
      </c>
      <c r="L2551">
        <v>0</v>
      </c>
      <c r="M2551">
        <v>0</v>
      </c>
    </row>
    <row r="2552" spans="1:13" x14ac:dyDescent="0.25">
      <c r="A2552" t="s">
        <v>354</v>
      </c>
      <c r="B2552" t="s">
        <v>234</v>
      </c>
      <c r="C2552">
        <v>0</v>
      </c>
      <c r="D2552">
        <v>0</v>
      </c>
      <c r="E2552">
        <v>0</v>
      </c>
      <c r="F2552">
        <v>0</v>
      </c>
      <c r="G2552">
        <v>0</v>
      </c>
      <c r="H2552">
        <v>0</v>
      </c>
      <c r="I2552">
        <v>0</v>
      </c>
      <c r="J2552">
        <v>0</v>
      </c>
      <c r="K2552">
        <v>0</v>
      </c>
      <c r="L2552">
        <v>0</v>
      </c>
      <c r="M2552">
        <v>0</v>
      </c>
    </row>
    <row r="2553" spans="1:13" x14ac:dyDescent="0.25">
      <c r="A2553" t="s">
        <v>354</v>
      </c>
      <c r="B2553" t="s">
        <v>115</v>
      </c>
      <c r="C2553">
        <v>1.599</v>
      </c>
      <c r="D2553">
        <v>0</v>
      </c>
      <c r="E2553">
        <v>0</v>
      </c>
      <c r="F2553">
        <v>0</v>
      </c>
      <c r="G2553">
        <v>0</v>
      </c>
      <c r="H2553">
        <v>1.599</v>
      </c>
      <c r="I2553">
        <v>7.0000000000000007E-2</v>
      </c>
      <c r="J2553">
        <v>0</v>
      </c>
      <c r="K2553">
        <v>0</v>
      </c>
      <c r="L2553">
        <v>1.669</v>
      </c>
      <c r="M2553">
        <v>7.0000000000000007E-2</v>
      </c>
    </row>
    <row r="2554" spans="1:13" x14ac:dyDescent="0.25">
      <c r="A2554" t="s">
        <v>354</v>
      </c>
      <c r="B2554" t="s">
        <v>117</v>
      </c>
      <c r="C2554">
        <v>0</v>
      </c>
      <c r="D2554">
        <v>0</v>
      </c>
      <c r="E2554">
        <v>0</v>
      </c>
      <c r="F2554">
        <v>0</v>
      </c>
      <c r="G2554">
        <v>0</v>
      </c>
      <c r="H2554">
        <v>0</v>
      </c>
      <c r="I2554">
        <v>0</v>
      </c>
      <c r="J2554">
        <v>0</v>
      </c>
      <c r="K2554">
        <v>0</v>
      </c>
      <c r="L2554">
        <v>0</v>
      </c>
      <c r="M2554">
        <v>0</v>
      </c>
    </row>
    <row r="2555" spans="1:13" x14ac:dyDescent="0.25">
      <c r="A2555" t="s">
        <v>354</v>
      </c>
      <c r="B2555" t="s">
        <v>103</v>
      </c>
      <c r="C2555">
        <v>0</v>
      </c>
      <c r="D2555">
        <v>0</v>
      </c>
      <c r="E2555">
        <v>0</v>
      </c>
      <c r="F2555">
        <v>0</v>
      </c>
      <c r="G2555">
        <v>0</v>
      </c>
      <c r="H2555">
        <v>0</v>
      </c>
      <c r="I2555">
        <v>0</v>
      </c>
      <c r="J2555">
        <v>0</v>
      </c>
      <c r="K2555">
        <v>0</v>
      </c>
      <c r="L2555">
        <v>0</v>
      </c>
      <c r="M2555">
        <v>0</v>
      </c>
    </row>
    <row r="2556" spans="1:13" x14ac:dyDescent="0.25">
      <c r="A2556" t="s">
        <v>354</v>
      </c>
      <c r="B2556" t="s">
        <v>328</v>
      </c>
      <c r="C2556">
        <v>0</v>
      </c>
      <c r="D2556">
        <v>0</v>
      </c>
      <c r="E2556">
        <v>0</v>
      </c>
      <c r="F2556">
        <v>0</v>
      </c>
      <c r="G2556">
        <v>0</v>
      </c>
      <c r="H2556">
        <v>0</v>
      </c>
      <c r="I2556">
        <v>0</v>
      </c>
      <c r="J2556">
        <v>0</v>
      </c>
      <c r="K2556">
        <v>0</v>
      </c>
      <c r="L2556">
        <v>0</v>
      </c>
      <c r="M2556">
        <v>0</v>
      </c>
    </row>
    <row r="2557" spans="1:13" x14ac:dyDescent="0.25">
      <c r="A2557" t="s">
        <v>354</v>
      </c>
      <c r="B2557" s="17" t="s">
        <v>104</v>
      </c>
      <c r="C2557">
        <v>0</v>
      </c>
      <c r="D2557">
        <v>0</v>
      </c>
      <c r="E2557">
        <v>0</v>
      </c>
      <c r="F2557">
        <v>0</v>
      </c>
      <c r="G2557">
        <v>0</v>
      </c>
      <c r="H2557">
        <v>0</v>
      </c>
      <c r="I2557">
        <v>0</v>
      </c>
      <c r="J2557">
        <v>0</v>
      </c>
      <c r="K2557">
        <v>0</v>
      </c>
      <c r="L2557">
        <v>0</v>
      </c>
      <c r="M2557">
        <v>0</v>
      </c>
    </row>
    <row r="2558" spans="1:13" x14ac:dyDescent="0.25">
      <c r="A2558" t="s">
        <v>354</v>
      </c>
      <c r="B2558" s="17" t="s">
        <v>558</v>
      </c>
      <c r="C2558">
        <v>0</v>
      </c>
      <c r="D2558">
        <v>0</v>
      </c>
      <c r="E2558">
        <v>0</v>
      </c>
      <c r="F2558">
        <v>0</v>
      </c>
      <c r="G2558">
        <v>0</v>
      </c>
      <c r="H2558">
        <v>0</v>
      </c>
      <c r="I2558">
        <v>0</v>
      </c>
      <c r="J2558">
        <v>0</v>
      </c>
      <c r="K2558">
        <v>0</v>
      </c>
      <c r="L2558">
        <v>0</v>
      </c>
      <c r="M2558">
        <v>0</v>
      </c>
    </row>
    <row r="2559" spans="1:13" x14ac:dyDescent="0.25">
      <c r="A2559" t="s">
        <v>354</v>
      </c>
      <c r="B2559" s="17" t="s">
        <v>97</v>
      </c>
      <c r="C2559">
        <v>0</v>
      </c>
      <c r="D2559">
        <v>0</v>
      </c>
      <c r="E2559">
        <v>0</v>
      </c>
      <c r="F2559">
        <v>0</v>
      </c>
      <c r="G2559">
        <v>0</v>
      </c>
      <c r="H2559">
        <v>0</v>
      </c>
      <c r="I2559">
        <v>7.3999999999999996E-2</v>
      </c>
      <c r="J2559">
        <v>0</v>
      </c>
      <c r="K2559">
        <v>0</v>
      </c>
      <c r="L2559">
        <v>7.3999999999999996E-2</v>
      </c>
      <c r="M2559">
        <v>7.3999999999999996E-2</v>
      </c>
    </row>
    <row r="2560" spans="1:13" x14ac:dyDescent="0.25">
      <c r="A2560" t="s">
        <v>354</v>
      </c>
      <c r="B2560" s="17" t="s">
        <v>109</v>
      </c>
      <c r="C2560">
        <v>0</v>
      </c>
      <c r="D2560">
        <v>0</v>
      </c>
      <c r="E2560">
        <v>0.1</v>
      </c>
      <c r="F2560">
        <v>0</v>
      </c>
      <c r="G2560">
        <v>0</v>
      </c>
      <c r="H2560">
        <v>0.1</v>
      </c>
      <c r="I2560">
        <v>3.0000000000000001E-3</v>
      </c>
      <c r="J2560">
        <v>0</v>
      </c>
      <c r="K2560">
        <v>0</v>
      </c>
      <c r="L2560">
        <v>0.10299999999999999</v>
      </c>
      <c r="M2560">
        <v>3.0000000000000001E-3</v>
      </c>
    </row>
    <row r="2561" spans="1:13" x14ac:dyDescent="0.25">
      <c r="A2561" t="s">
        <v>354</v>
      </c>
      <c r="B2561" t="s">
        <v>118</v>
      </c>
      <c r="C2561">
        <v>0</v>
      </c>
      <c r="D2561">
        <v>0</v>
      </c>
      <c r="E2561">
        <v>0</v>
      </c>
      <c r="F2561">
        <v>0</v>
      </c>
      <c r="G2561">
        <v>0</v>
      </c>
      <c r="H2561">
        <v>0</v>
      </c>
      <c r="I2561">
        <v>0</v>
      </c>
      <c r="J2561">
        <v>0</v>
      </c>
      <c r="K2561">
        <v>0</v>
      </c>
      <c r="L2561">
        <v>0</v>
      </c>
      <c r="M2561">
        <v>0</v>
      </c>
    </row>
    <row r="2562" spans="1:13" x14ac:dyDescent="0.25">
      <c r="A2562" t="s">
        <v>354</v>
      </c>
      <c r="B2562" t="s">
        <v>121</v>
      </c>
      <c r="C2562">
        <v>0</v>
      </c>
      <c r="D2562">
        <v>0</v>
      </c>
      <c r="E2562">
        <v>0</v>
      </c>
      <c r="F2562">
        <v>0</v>
      </c>
      <c r="G2562">
        <v>0</v>
      </c>
      <c r="H2562">
        <v>0</v>
      </c>
      <c r="I2562">
        <v>0</v>
      </c>
      <c r="J2562">
        <v>0</v>
      </c>
      <c r="K2562">
        <v>0</v>
      </c>
      <c r="L2562">
        <v>0</v>
      </c>
      <c r="M2562">
        <v>0</v>
      </c>
    </row>
    <row r="2563" spans="1:13" x14ac:dyDescent="0.25">
      <c r="A2563" t="s">
        <v>354</v>
      </c>
      <c r="B2563" t="s">
        <v>120</v>
      </c>
      <c r="C2563">
        <v>0</v>
      </c>
      <c r="D2563">
        <v>0</v>
      </c>
      <c r="E2563">
        <v>0</v>
      </c>
      <c r="F2563">
        <v>0</v>
      </c>
      <c r="G2563">
        <v>0</v>
      </c>
      <c r="H2563">
        <v>0</v>
      </c>
      <c r="I2563">
        <v>0</v>
      </c>
      <c r="J2563">
        <v>0</v>
      </c>
      <c r="K2563">
        <v>0</v>
      </c>
      <c r="L2563">
        <v>0</v>
      </c>
      <c r="M2563">
        <v>0</v>
      </c>
    </row>
    <row r="2564" spans="1:13" x14ac:dyDescent="0.25">
      <c r="A2564" t="s">
        <v>354</v>
      </c>
      <c r="B2564" t="s">
        <v>119</v>
      </c>
      <c r="C2564">
        <v>0</v>
      </c>
      <c r="D2564">
        <v>0</v>
      </c>
      <c r="E2564">
        <v>0</v>
      </c>
      <c r="F2564">
        <v>0</v>
      </c>
      <c r="G2564">
        <v>0</v>
      </c>
      <c r="H2564">
        <v>0</v>
      </c>
      <c r="I2564">
        <v>0</v>
      </c>
      <c r="J2564">
        <v>0</v>
      </c>
      <c r="K2564">
        <v>0</v>
      </c>
      <c r="L2564">
        <v>0</v>
      </c>
      <c r="M2564">
        <v>0</v>
      </c>
    </row>
    <row r="2565" spans="1:13" x14ac:dyDescent="0.25">
      <c r="A2565" t="s">
        <v>354</v>
      </c>
      <c r="B2565" t="s">
        <v>116</v>
      </c>
      <c r="C2565">
        <v>0</v>
      </c>
      <c r="D2565">
        <v>0</v>
      </c>
      <c r="E2565">
        <v>0</v>
      </c>
      <c r="F2565">
        <v>0</v>
      </c>
      <c r="G2565">
        <v>0</v>
      </c>
      <c r="H2565">
        <v>0</v>
      </c>
      <c r="I2565">
        <v>2E-3</v>
      </c>
      <c r="J2565">
        <v>0</v>
      </c>
      <c r="K2565">
        <v>0</v>
      </c>
      <c r="L2565">
        <v>2E-3</v>
      </c>
      <c r="M2565">
        <v>2E-3</v>
      </c>
    </row>
    <row r="2566" spans="1:13" x14ac:dyDescent="0.25">
      <c r="A2566" t="s">
        <v>354</v>
      </c>
      <c r="B2566" t="s">
        <v>113</v>
      </c>
      <c r="C2566">
        <v>0.108</v>
      </c>
      <c r="D2566">
        <v>0</v>
      </c>
      <c r="E2566">
        <v>0</v>
      </c>
      <c r="F2566">
        <v>0</v>
      </c>
      <c r="G2566">
        <v>0</v>
      </c>
      <c r="H2566">
        <v>0.108</v>
      </c>
      <c r="I2566">
        <v>1E-3</v>
      </c>
      <c r="J2566">
        <v>0</v>
      </c>
      <c r="K2566">
        <v>0</v>
      </c>
      <c r="L2566">
        <v>0.109</v>
      </c>
      <c r="M2566">
        <v>1E-3</v>
      </c>
    </row>
    <row r="2567" spans="1:13" x14ac:dyDescent="0.25">
      <c r="A2567" t="s">
        <v>354</v>
      </c>
      <c r="B2567" t="s">
        <v>102</v>
      </c>
      <c r="C2567">
        <v>0</v>
      </c>
      <c r="D2567">
        <v>0</v>
      </c>
      <c r="E2567">
        <v>0</v>
      </c>
      <c r="F2567">
        <v>0</v>
      </c>
      <c r="G2567">
        <v>0</v>
      </c>
      <c r="H2567">
        <v>0</v>
      </c>
      <c r="I2567">
        <v>0</v>
      </c>
      <c r="J2567">
        <v>0</v>
      </c>
      <c r="K2567">
        <v>0</v>
      </c>
      <c r="L2567">
        <v>0</v>
      </c>
      <c r="M2567">
        <v>0</v>
      </c>
    </row>
    <row r="2568" spans="1:13" x14ac:dyDescent="0.25">
      <c r="A2568" t="s">
        <v>354</v>
      </c>
      <c r="B2568" t="s">
        <v>101</v>
      </c>
      <c r="C2568">
        <v>0</v>
      </c>
      <c r="D2568">
        <v>0</v>
      </c>
      <c r="E2568">
        <v>0</v>
      </c>
      <c r="F2568">
        <v>0</v>
      </c>
      <c r="G2568">
        <v>0</v>
      </c>
      <c r="H2568">
        <v>0</v>
      </c>
      <c r="I2568">
        <v>0</v>
      </c>
      <c r="J2568">
        <v>0</v>
      </c>
      <c r="K2568">
        <v>0</v>
      </c>
      <c r="L2568">
        <v>0</v>
      </c>
      <c r="M2568">
        <v>0</v>
      </c>
    </row>
    <row r="2569" spans="1:13" x14ac:dyDescent="0.25">
      <c r="A2569" t="s">
        <v>354</v>
      </c>
      <c r="B2569" t="s">
        <v>95</v>
      </c>
      <c r="C2569">
        <v>0</v>
      </c>
      <c r="D2569">
        <v>0</v>
      </c>
      <c r="E2569">
        <v>0</v>
      </c>
      <c r="F2569">
        <v>0</v>
      </c>
      <c r="G2569">
        <v>0</v>
      </c>
      <c r="H2569">
        <v>0</v>
      </c>
      <c r="I2569">
        <v>4.0000000000000001E-3</v>
      </c>
      <c r="J2569">
        <v>0</v>
      </c>
      <c r="K2569">
        <v>0</v>
      </c>
      <c r="L2569">
        <v>4.0000000000000001E-3</v>
      </c>
      <c r="M2569">
        <v>4.0000000000000001E-3</v>
      </c>
    </row>
    <row r="2570" spans="1:13" x14ac:dyDescent="0.25">
      <c r="A2570" t="s">
        <v>354</v>
      </c>
      <c r="B2570" t="s">
        <v>98</v>
      </c>
      <c r="C2570">
        <v>0</v>
      </c>
      <c r="D2570">
        <v>0</v>
      </c>
      <c r="E2570">
        <v>0</v>
      </c>
      <c r="F2570">
        <v>0</v>
      </c>
      <c r="G2570">
        <v>0</v>
      </c>
      <c r="H2570">
        <v>0</v>
      </c>
      <c r="I2570">
        <v>0</v>
      </c>
      <c r="J2570">
        <v>0</v>
      </c>
      <c r="K2570">
        <v>0</v>
      </c>
      <c r="L2570">
        <v>0</v>
      </c>
      <c r="M2570">
        <v>0</v>
      </c>
    </row>
    <row r="2571" spans="1:13" x14ac:dyDescent="0.25">
      <c r="A2571" t="s">
        <v>354</v>
      </c>
      <c r="B2571" t="s">
        <v>112</v>
      </c>
      <c r="C2571">
        <v>2.3069999999999999</v>
      </c>
      <c r="D2571">
        <v>0</v>
      </c>
      <c r="E2571">
        <v>0.19999999999999998</v>
      </c>
      <c r="F2571">
        <v>4.5999999999999999E-2</v>
      </c>
      <c r="G2571">
        <v>0</v>
      </c>
      <c r="H2571">
        <v>2.5529999999999999</v>
      </c>
      <c r="I2571">
        <v>3.0000000000000001E-3</v>
      </c>
      <c r="J2571">
        <v>0</v>
      </c>
      <c r="K2571">
        <v>0</v>
      </c>
      <c r="L2571">
        <v>2.556</v>
      </c>
      <c r="M2571">
        <v>3.0000000000000001E-3</v>
      </c>
    </row>
    <row r="2572" spans="1:13" x14ac:dyDescent="0.25">
      <c r="A2572" t="s">
        <v>354</v>
      </c>
      <c r="B2572" t="s">
        <v>807</v>
      </c>
      <c r="C2572">
        <v>0</v>
      </c>
      <c r="D2572">
        <v>0</v>
      </c>
      <c r="E2572">
        <v>0</v>
      </c>
      <c r="F2572">
        <v>0</v>
      </c>
      <c r="G2572">
        <v>0</v>
      </c>
      <c r="H2572">
        <v>0</v>
      </c>
      <c r="I2572">
        <v>0</v>
      </c>
      <c r="J2572">
        <v>0</v>
      </c>
      <c r="K2572">
        <v>0</v>
      </c>
      <c r="L2572">
        <v>0</v>
      </c>
      <c r="M2572">
        <v>0</v>
      </c>
    </row>
    <row r="2573" spans="1:13" x14ac:dyDescent="0.25">
      <c r="A2573" t="s">
        <v>354</v>
      </c>
      <c r="B2573" t="s">
        <v>100</v>
      </c>
      <c r="C2573">
        <v>0</v>
      </c>
      <c r="D2573">
        <v>0</v>
      </c>
      <c r="E2573">
        <v>0</v>
      </c>
      <c r="F2573">
        <v>0</v>
      </c>
      <c r="G2573">
        <v>0</v>
      </c>
      <c r="H2573">
        <v>0</v>
      </c>
      <c r="I2573">
        <v>0</v>
      </c>
      <c r="J2573">
        <v>0</v>
      </c>
      <c r="K2573">
        <v>0</v>
      </c>
      <c r="L2573">
        <v>0</v>
      </c>
      <c r="M2573">
        <v>0</v>
      </c>
    </row>
    <row r="2574" spans="1:13" x14ac:dyDescent="0.25">
      <c r="A2574" t="s">
        <v>354</v>
      </c>
      <c r="B2574" t="s">
        <v>114</v>
      </c>
      <c r="C2574">
        <v>4.5999999999999999E-2</v>
      </c>
      <c r="D2574">
        <v>0</v>
      </c>
      <c r="E2574">
        <v>0</v>
      </c>
      <c r="F2574">
        <v>1.4999999999999999E-2</v>
      </c>
      <c r="G2574">
        <v>0</v>
      </c>
      <c r="H2574">
        <v>6.0999999999999999E-2</v>
      </c>
      <c r="I2574">
        <v>0.26300000000000001</v>
      </c>
      <c r="J2574">
        <v>0</v>
      </c>
      <c r="K2574">
        <v>0</v>
      </c>
      <c r="L2574">
        <v>0.32400000000000001</v>
      </c>
      <c r="M2574">
        <v>0.26300000000000001</v>
      </c>
    </row>
    <row r="2575" spans="1:13" x14ac:dyDescent="0.25">
      <c r="A2575" t="s">
        <v>354</v>
      </c>
      <c r="B2575" t="s">
        <v>107</v>
      </c>
      <c r="C2575">
        <v>9.4890000000000008</v>
      </c>
      <c r="D2575">
        <v>0</v>
      </c>
      <c r="E2575">
        <v>0</v>
      </c>
      <c r="F2575">
        <v>0</v>
      </c>
      <c r="G2575">
        <v>0</v>
      </c>
      <c r="H2575">
        <v>9.4890000000000008</v>
      </c>
      <c r="I2575">
        <v>1.0009999999999999</v>
      </c>
      <c r="J2575">
        <v>0</v>
      </c>
      <c r="K2575">
        <v>0</v>
      </c>
      <c r="L2575">
        <v>10.49</v>
      </c>
      <c r="M2575">
        <v>1.0009999999999999</v>
      </c>
    </row>
    <row r="2576" spans="1:13" x14ac:dyDescent="0.25">
      <c r="A2576" t="s">
        <v>355</v>
      </c>
      <c r="B2576" t="s">
        <v>123</v>
      </c>
      <c r="C2576">
        <v>206.488</v>
      </c>
      <c r="D2576">
        <v>0</v>
      </c>
      <c r="E2576">
        <v>0</v>
      </c>
      <c r="F2576">
        <v>0</v>
      </c>
      <c r="G2576">
        <v>0</v>
      </c>
      <c r="H2576">
        <v>206.488</v>
      </c>
      <c r="I2576">
        <v>236.947</v>
      </c>
      <c r="J2576">
        <v>0</v>
      </c>
      <c r="K2576">
        <v>0</v>
      </c>
      <c r="L2576">
        <v>443.435</v>
      </c>
      <c r="M2576">
        <v>236.947</v>
      </c>
    </row>
    <row r="2577" spans="1:13" x14ac:dyDescent="0.25">
      <c r="A2577" t="s">
        <v>355</v>
      </c>
      <c r="B2577" t="s">
        <v>126</v>
      </c>
      <c r="C2577">
        <v>0</v>
      </c>
      <c r="D2577">
        <v>0</v>
      </c>
      <c r="E2577">
        <v>0</v>
      </c>
      <c r="F2577">
        <v>0</v>
      </c>
      <c r="G2577">
        <v>0</v>
      </c>
      <c r="H2577">
        <v>0</v>
      </c>
      <c r="I2577">
        <v>0</v>
      </c>
      <c r="J2577">
        <v>0</v>
      </c>
      <c r="K2577">
        <v>0</v>
      </c>
      <c r="L2577">
        <v>0</v>
      </c>
      <c r="M2577">
        <v>0</v>
      </c>
    </row>
    <row r="2578" spans="1:13" x14ac:dyDescent="0.25">
      <c r="A2578" t="s">
        <v>355</v>
      </c>
      <c r="B2578" t="s">
        <v>125</v>
      </c>
      <c r="C2578">
        <v>0</v>
      </c>
      <c r="D2578">
        <v>0</v>
      </c>
      <c r="E2578">
        <v>0</v>
      </c>
      <c r="F2578">
        <v>0</v>
      </c>
      <c r="G2578">
        <v>0</v>
      </c>
      <c r="H2578">
        <v>0</v>
      </c>
      <c r="I2578">
        <v>0</v>
      </c>
      <c r="J2578">
        <v>0</v>
      </c>
      <c r="K2578">
        <v>0</v>
      </c>
      <c r="L2578">
        <v>0</v>
      </c>
      <c r="M2578">
        <v>0</v>
      </c>
    </row>
    <row r="2579" spans="1:13" x14ac:dyDescent="0.25">
      <c r="A2579" t="s">
        <v>355</v>
      </c>
      <c r="B2579" t="s">
        <v>124</v>
      </c>
      <c r="C2579">
        <v>0</v>
      </c>
      <c r="D2579">
        <v>0</v>
      </c>
      <c r="E2579">
        <v>0</v>
      </c>
      <c r="F2579">
        <v>2.1000000000000001E-2</v>
      </c>
      <c r="G2579">
        <v>0</v>
      </c>
      <c r="H2579">
        <v>2.1000000000000001E-2</v>
      </c>
      <c r="I2579">
        <v>0</v>
      </c>
      <c r="J2579">
        <v>0</v>
      </c>
      <c r="K2579">
        <v>0</v>
      </c>
      <c r="L2579">
        <v>2.1000000000000001E-2</v>
      </c>
      <c r="M2579">
        <v>0</v>
      </c>
    </row>
    <row r="2580" spans="1:13" x14ac:dyDescent="0.25">
      <c r="A2580" t="s">
        <v>355</v>
      </c>
      <c r="B2580" t="s">
        <v>96</v>
      </c>
      <c r="C2580">
        <v>0</v>
      </c>
      <c r="D2580">
        <v>0</v>
      </c>
      <c r="E2580">
        <v>0</v>
      </c>
      <c r="F2580">
        <v>0</v>
      </c>
      <c r="G2580">
        <v>0</v>
      </c>
      <c r="H2580">
        <v>0</v>
      </c>
      <c r="I2580">
        <v>0</v>
      </c>
      <c r="J2580">
        <v>0</v>
      </c>
      <c r="K2580">
        <v>0</v>
      </c>
      <c r="L2580">
        <v>0</v>
      </c>
      <c r="M2580">
        <v>0</v>
      </c>
    </row>
    <row r="2581" spans="1:13" x14ac:dyDescent="0.25">
      <c r="A2581" t="s">
        <v>355</v>
      </c>
      <c r="B2581" t="s">
        <v>105</v>
      </c>
      <c r="C2581">
        <v>0</v>
      </c>
      <c r="D2581">
        <v>0</v>
      </c>
      <c r="E2581">
        <v>0</v>
      </c>
      <c r="F2581">
        <v>0</v>
      </c>
      <c r="G2581">
        <v>0</v>
      </c>
      <c r="H2581">
        <v>0</v>
      </c>
      <c r="I2581">
        <v>0</v>
      </c>
      <c r="J2581">
        <v>0</v>
      </c>
      <c r="K2581">
        <v>0</v>
      </c>
      <c r="L2581">
        <v>0</v>
      </c>
      <c r="M2581">
        <v>0</v>
      </c>
    </row>
    <row r="2582" spans="1:13" x14ac:dyDescent="0.25">
      <c r="A2582" t="s">
        <v>355</v>
      </c>
      <c r="B2582" t="s">
        <v>110</v>
      </c>
      <c r="C2582">
        <v>0</v>
      </c>
      <c r="D2582">
        <v>3110.8710000000001</v>
      </c>
      <c r="E2582">
        <v>0</v>
      </c>
      <c r="F2582">
        <v>0</v>
      </c>
      <c r="G2582">
        <v>0</v>
      </c>
      <c r="H2582">
        <v>3110.8710000000001</v>
      </c>
      <c r="I2582">
        <v>0</v>
      </c>
      <c r="J2582">
        <v>0</v>
      </c>
      <c r="K2582">
        <v>0</v>
      </c>
      <c r="L2582">
        <v>3110.8710000000001</v>
      </c>
      <c r="M2582">
        <v>0</v>
      </c>
    </row>
    <row r="2583" spans="1:13" x14ac:dyDescent="0.25">
      <c r="A2583" t="s">
        <v>355</v>
      </c>
      <c r="B2583" t="s">
        <v>111</v>
      </c>
      <c r="C2583">
        <v>0</v>
      </c>
      <c r="D2583">
        <v>0</v>
      </c>
      <c r="E2583">
        <v>0</v>
      </c>
      <c r="F2583">
        <v>0</v>
      </c>
      <c r="G2583">
        <v>0</v>
      </c>
      <c r="H2583">
        <v>0</v>
      </c>
      <c r="I2583">
        <v>0</v>
      </c>
      <c r="J2583">
        <v>0</v>
      </c>
      <c r="K2583">
        <v>0</v>
      </c>
      <c r="L2583">
        <v>0</v>
      </c>
      <c r="M2583">
        <v>0</v>
      </c>
    </row>
    <row r="2584" spans="1:13" x14ac:dyDescent="0.25">
      <c r="A2584" t="s">
        <v>355</v>
      </c>
      <c r="B2584" t="s">
        <v>106</v>
      </c>
      <c r="C2584">
        <v>71.081999999999994</v>
      </c>
      <c r="D2584">
        <v>0</v>
      </c>
      <c r="E2584">
        <v>0</v>
      </c>
      <c r="F2584">
        <v>0</v>
      </c>
      <c r="G2584">
        <v>0</v>
      </c>
      <c r="H2584">
        <v>71.081999999999994</v>
      </c>
      <c r="I2584">
        <v>0</v>
      </c>
      <c r="J2584">
        <v>0</v>
      </c>
      <c r="K2584">
        <v>0</v>
      </c>
      <c r="L2584">
        <v>71.081999999999994</v>
      </c>
      <c r="M2584">
        <v>0</v>
      </c>
    </row>
    <row r="2585" spans="1:13" x14ac:dyDescent="0.25">
      <c r="A2585" t="s">
        <v>355</v>
      </c>
      <c r="B2585" t="s">
        <v>99</v>
      </c>
      <c r="C2585">
        <v>0</v>
      </c>
      <c r="D2585">
        <v>0</v>
      </c>
      <c r="E2585">
        <v>0</v>
      </c>
      <c r="F2585">
        <v>0</v>
      </c>
      <c r="G2585">
        <v>0</v>
      </c>
      <c r="H2585">
        <v>0</v>
      </c>
      <c r="I2585">
        <v>0</v>
      </c>
      <c r="J2585">
        <v>0</v>
      </c>
      <c r="K2585">
        <v>0</v>
      </c>
      <c r="L2585">
        <v>0</v>
      </c>
      <c r="M2585">
        <v>0</v>
      </c>
    </row>
    <row r="2586" spans="1:13" x14ac:dyDescent="0.25">
      <c r="A2586" t="s">
        <v>355</v>
      </c>
      <c r="B2586" t="s">
        <v>108</v>
      </c>
      <c r="C2586">
        <v>0</v>
      </c>
      <c r="D2586">
        <v>0</v>
      </c>
      <c r="E2586">
        <v>0</v>
      </c>
      <c r="F2586">
        <v>0</v>
      </c>
      <c r="G2586">
        <v>0</v>
      </c>
      <c r="H2586">
        <v>0</v>
      </c>
      <c r="I2586">
        <v>0</v>
      </c>
      <c r="J2586">
        <v>0</v>
      </c>
      <c r="K2586">
        <v>0</v>
      </c>
      <c r="L2586">
        <v>0</v>
      </c>
      <c r="M2586">
        <v>0</v>
      </c>
    </row>
    <row r="2587" spans="1:13" x14ac:dyDescent="0.25">
      <c r="A2587" t="s">
        <v>355</v>
      </c>
      <c r="B2587" t="s">
        <v>234</v>
      </c>
      <c r="C2587">
        <v>0</v>
      </c>
      <c r="D2587">
        <v>0</v>
      </c>
      <c r="E2587">
        <v>0</v>
      </c>
      <c r="F2587">
        <v>0</v>
      </c>
      <c r="G2587">
        <v>0</v>
      </c>
      <c r="H2587">
        <v>0</v>
      </c>
      <c r="I2587">
        <v>0</v>
      </c>
      <c r="J2587">
        <v>0</v>
      </c>
      <c r="K2587">
        <v>0</v>
      </c>
      <c r="L2587">
        <v>0</v>
      </c>
      <c r="M2587">
        <v>0</v>
      </c>
    </row>
    <row r="2588" spans="1:13" x14ac:dyDescent="0.25">
      <c r="A2588" t="s">
        <v>355</v>
      </c>
      <c r="B2588" t="s">
        <v>115</v>
      </c>
      <c r="C2588">
        <v>0</v>
      </c>
      <c r="D2588">
        <v>0</v>
      </c>
      <c r="E2588">
        <v>1217.0999999999999</v>
      </c>
      <c r="F2588">
        <v>0</v>
      </c>
      <c r="G2588">
        <v>0</v>
      </c>
      <c r="H2588">
        <v>1217.0999999999999</v>
      </c>
      <c r="I2588">
        <v>0</v>
      </c>
      <c r="J2588">
        <v>0</v>
      </c>
      <c r="K2588">
        <v>0</v>
      </c>
      <c r="L2588">
        <v>1217.0999999999999</v>
      </c>
      <c r="M2588">
        <v>0</v>
      </c>
    </row>
    <row r="2589" spans="1:13" x14ac:dyDescent="0.25">
      <c r="A2589" t="s">
        <v>355</v>
      </c>
      <c r="B2589" t="s">
        <v>117</v>
      </c>
      <c r="C2589">
        <v>0</v>
      </c>
      <c r="D2589">
        <v>0</v>
      </c>
      <c r="E2589">
        <v>0</v>
      </c>
      <c r="F2589">
        <v>0</v>
      </c>
      <c r="G2589">
        <v>0</v>
      </c>
      <c r="H2589">
        <v>0</v>
      </c>
      <c r="I2589">
        <v>0</v>
      </c>
      <c r="J2589">
        <v>0</v>
      </c>
      <c r="K2589">
        <v>0</v>
      </c>
      <c r="L2589">
        <v>0</v>
      </c>
      <c r="M2589">
        <v>0</v>
      </c>
    </row>
    <row r="2590" spans="1:13" x14ac:dyDescent="0.25">
      <c r="A2590" t="s">
        <v>355</v>
      </c>
      <c r="B2590" t="s">
        <v>103</v>
      </c>
      <c r="C2590">
        <v>0</v>
      </c>
      <c r="D2590">
        <v>0</v>
      </c>
      <c r="E2590">
        <v>0</v>
      </c>
      <c r="F2590">
        <v>0</v>
      </c>
      <c r="G2590">
        <v>0</v>
      </c>
      <c r="H2590">
        <v>0</v>
      </c>
      <c r="I2590">
        <v>0</v>
      </c>
      <c r="J2590">
        <v>0</v>
      </c>
      <c r="K2590">
        <v>0</v>
      </c>
      <c r="L2590">
        <v>0</v>
      </c>
      <c r="M2590">
        <v>0</v>
      </c>
    </row>
    <row r="2591" spans="1:13" x14ac:dyDescent="0.25">
      <c r="A2591" t="s">
        <v>355</v>
      </c>
      <c r="B2591" t="s">
        <v>328</v>
      </c>
      <c r="C2591">
        <v>0</v>
      </c>
      <c r="D2591">
        <v>0</v>
      </c>
      <c r="E2591">
        <v>0</v>
      </c>
      <c r="F2591">
        <v>0</v>
      </c>
      <c r="G2591">
        <v>0</v>
      </c>
      <c r="H2591">
        <v>0</v>
      </c>
      <c r="I2591">
        <v>0</v>
      </c>
      <c r="J2591">
        <v>0</v>
      </c>
      <c r="K2591">
        <v>0</v>
      </c>
      <c r="L2591">
        <v>0</v>
      </c>
      <c r="M2591">
        <v>0</v>
      </c>
    </row>
    <row r="2592" spans="1:13" x14ac:dyDescent="0.25">
      <c r="A2592" t="s">
        <v>355</v>
      </c>
      <c r="B2592" s="17" t="s">
        <v>104</v>
      </c>
      <c r="C2592">
        <v>0</v>
      </c>
      <c r="D2592">
        <v>0</v>
      </c>
      <c r="E2592">
        <v>0</v>
      </c>
      <c r="F2592">
        <v>0</v>
      </c>
      <c r="G2592">
        <v>0</v>
      </c>
      <c r="H2592">
        <v>0</v>
      </c>
      <c r="I2592">
        <v>0</v>
      </c>
      <c r="J2592">
        <v>0</v>
      </c>
      <c r="K2592">
        <v>0</v>
      </c>
      <c r="L2592">
        <v>0</v>
      </c>
      <c r="M2592">
        <v>0</v>
      </c>
    </row>
    <row r="2593" spans="1:13" x14ac:dyDescent="0.25">
      <c r="A2593" t="s">
        <v>355</v>
      </c>
      <c r="B2593" s="17" t="s">
        <v>558</v>
      </c>
      <c r="C2593">
        <v>0</v>
      </c>
      <c r="D2593">
        <v>0</v>
      </c>
      <c r="E2593">
        <v>0</v>
      </c>
      <c r="F2593">
        <v>0</v>
      </c>
      <c r="G2593">
        <v>0</v>
      </c>
      <c r="H2593">
        <v>0</v>
      </c>
      <c r="I2593">
        <v>0</v>
      </c>
      <c r="J2593">
        <v>0</v>
      </c>
      <c r="K2593">
        <v>0</v>
      </c>
      <c r="L2593">
        <v>0</v>
      </c>
      <c r="M2593">
        <v>0</v>
      </c>
    </row>
    <row r="2594" spans="1:13" x14ac:dyDescent="0.25">
      <c r="A2594" t="s">
        <v>355</v>
      </c>
      <c r="B2594" s="17" t="s">
        <v>97</v>
      </c>
      <c r="C2594">
        <v>0</v>
      </c>
      <c r="D2594">
        <v>0</v>
      </c>
      <c r="E2594">
        <v>27.7</v>
      </c>
      <c r="F2594">
        <v>0</v>
      </c>
      <c r="G2594">
        <v>0</v>
      </c>
      <c r="H2594">
        <v>27.7</v>
      </c>
      <c r="I2594">
        <v>0</v>
      </c>
      <c r="J2594">
        <v>0</v>
      </c>
      <c r="K2594">
        <v>0</v>
      </c>
      <c r="L2594">
        <v>27.7</v>
      </c>
      <c r="M2594">
        <v>0</v>
      </c>
    </row>
    <row r="2595" spans="1:13" x14ac:dyDescent="0.25">
      <c r="A2595" t="s">
        <v>355</v>
      </c>
      <c r="B2595" s="17" t="s">
        <v>109</v>
      </c>
      <c r="C2595">
        <v>0</v>
      </c>
      <c r="D2595">
        <v>21.829000000000001</v>
      </c>
      <c r="E2595">
        <v>0</v>
      </c>
      <c r="F2595">
        <v>0</v>
      </c>
      <c r="G2595">
        <v>0</v>
      </c>
      <c r="H2595">
        <v>21.829000000000001</v>
      </c>
      <c r="I2595">
        <v>0</v>
      </c>
      <c r="J2595">
        <v>0</v>
      </c>
      <c r="K2595">
        <v>0</v>
      </c>
      <c r="L2595">
        <v>21.829000000000001</v>
      </c>
      <c r="M2595">
        <v>0</v>
      </c>
    </row>
    <row r="2596" spans="1:13" x14ac:dyDescent="0.25">
      <c r="A2596" t="s">
        <v>355</v>
      </c>
      <c r="B2596" t="s">
        <v>118</v>
      </c>
      <c r="C2596">
        <v>45.615000000000002</v>
      </c>
      <c r="D2596">
        <v>0</v>
      </c>
      <c r="E2596">
        <v>0</v>
      </c>
      <c r="F2596">
        <v>0</v>
      </c>
      <c r="G2596">
        <v>0</v>
      </c>
      <c r="H2596">
        <v>45.615000000000002</v>
      </c>
      <c r="I2596">
        <v>5.4530000000000003</v>
      </c>
      <c r="J2596">
        <v>0</v>
      </c>
      <c r="K2596">
        <v>0</v>
      </c>
      <c r="L2596">
        <v>51.067999999999998</v>
      </c>
      <c r="M2596">
        <v>5.4530000000000003</v>
      </c>
    </row>
    <row r="2597" spans="1:13" x14ac:dyDescent="0.25">
      <c r="A2597" t="s">
        <v>355</v>
      </c>
      <c r="B2597" t="s">
        <v>121</v>
      </c>
      <c r="C2597">
        <v>0</v>
      </c>
      <c r="D2597">
        <v>0</v>
      </c>
      <c r="E2597">
        <v>0</v>
      </c>
      <c r="F2597">
        <v>0</v>
      </c>
      <c r="G2597">
        <v>0</v>
      </c>
      <c r="H2597">
        <v>0</v>
      </c>
      <c r="I2597">
        <v>0</v>
      </c>
      <c r="J2597">
        <v>0</v>
      </c>
      <c r="K2597">
        <v>0</v>
      </c>
      <c r="L2597">
        <v>0</v>
      </c>
      <c r="M2597">
        <v>0</v>
      </c>
    </row>
    <row r="2598" spans="1:13" x14ac:dyDescent="0.25">
      <c r="A2598" t="s">
        <v>355</v>
      </c>
      <c r="B2598" t="s">
        <v>120</v>
      </c>
      <c r="C2598">
        <v>0</v>
      </c>
      <c r="D2598">
        <v>0</v>
      </c>
      <c r="E2598">
        <v>0</v>
      </c>
      <c r="F2598">
        <v>0</v>
      </c>
      <c r="G2598">
        <v>0</v>
      </c>
      <c r="H2598">
        <v>0</v>
      </c>
      <c r="I2598">
        <v>0</v>
      </c>
      <c r="J2598">
        <v>0</v>
      </c>
      <c r="K2598">
        <v>0</v>
      </c>
      <c r="L2598">
        <v>0</v>
      </c>
      <c r="M2598">
        <v>0</v>
      </c>
    </row>
    <row r="2599" spans="1:13" x14ac:dyDescent="0.25">
      <c r="A2599" t="s">
        <v>355</v>
      </c>
      <c r="B2599" t="s">
        <v>119</v>
      </c>
      <c r="C2599">
        <v>0</v>
      </c>
      <c r="D2599">
        <v>0</v>
      </c>
      <c r="E2599">
        <v>0</v>
      </c>
      <c r="F2599">
        <v>0</v>
      </c>
      <c r="G2599">
        <v>0</v>
      </c>
      <c r="H2599">
        <v>0</v>
      </c>
      <c r="I2599">
        <v>0</v>
      </c>
      <c r="J2599">
        <v>0</v>
      </c>
      <c r="K2599">
        <v>0</v>
      </c>
      <c r="L2599">
        <v>0</v>
      </c>
      <c r="M2599">
        <v>0</v>
      </c>
    </row>
    <row r="2600" spans="1:13" x14ac:dyDescent="0.25">
      <c r="A2600" t="s">
        <v>355</v>
      </c>
      <c r="B2600" t="s">
        <v>116</v>
      </c>
      <c r="C2600">
        <v>0</v>
      </c>
      <c r="D2600">
        <v>0</v>
      </c>
      <c r="E2600">
        <v>0</v>
      </c>
      <c r="F2600">
        <v>0</v>
      </c>
      <c r="G2600">
        <v>0</v>
      </c>
      <c r="H2600">
        <v>0</v>
      </c>
      <c r="I2600">
        <v>0</v>
      </c>
      <c r="J2600">
        <v>0</v>
      </c>
      <c r="K2600">
        <v>0</v>
      </c>
      <c r="L2600">
        <v>0</v>
      </c>
      <c r="M2600">
        <v>0</v>
      </c>
    </row>
    <row r="2601" spans="1:13" x14ac:dyDescent="0.25">
      <c r="A2601" t="s">
        <v>355</v>
      </c>
      <c r="B2601" t="s">
        <v>113</v>
      </c>
      <c r="C2601">
        <v>396.267</v>
      </c>
      <c r="D2601">
        <v>0</v>
      </c>
      <c r="E2601">
        <v>0</v>
      </c>
      <c r="F2601">
        <v>0</v>
      </c>
      <c r="G2601">
        <v>0</v>
      </c>
      <c r="H2601">
        <v>396.267</v>
      </c>
      <c r="I2601">
        <v>0</v>
      </c>
      <c r="J2601">
        <v>0</v>
      </c>
      <c r="K2601">
        <v>0</v>
      </c>
      <c r="L2601">
        <v>396.267</v>
      </c>
      <c r="M2601">
        <v>0</v>
      </c>
    </row>
    <row r="2602" spans="1:13" x14ac:dyDescent="0.25">
      <c r="A2602" t="s">
        <v>355</v>
      </c>
      <c r="B2602" t="s">
        <v>102</v>
      </c>
      <c r="C2602">
        <v>0</v>
      </c>
      <c r="D2602">
        <v>0</v>
      </c>
      <c r="E2602">
        <v>0</v>
      </c>
      <c r="F2602">
        <v>0</v>
      </c>
      <c r="G2602">
        <v>0</v>
      </c>
      <c r="H2602">
        <v>0</v>
      </c>
      <c r="I2602">
        <v>0</v>
      </c>
      <c r="J2602">
        <v>0</v>
      </c>
      <c r="K2602">
        <v>0</v>
      </c>
      <c r="L2602">
        <v>0</v>
      </c>
      <c r="M2602">
        <v>0</v>
      </c>
    </row>
    <row r="2603" spans="1:13" x14ac:dyDescent="0.25">
      <c r="A2603" t="s">
        <v>355</v>
      </c>
      <c r="B2603" t="s">
        <v>101</v>
      </c>
      <c r="C2603">
        <v>0</v>
      </c>
      <c r="D2603">
        <v>0</v>
      </c>
      <c r="E2603">
        <v>0</v>
      </c>
      <c r="F2603">
        <v>0</v>
      </c>
      <c r="G2603">
        <v>0</v>
      </c>
      <c r="H2603">
        <v>0</v>
      </c>
      <c r="I2603">
        <v>0</v>
      </c>
      <c r="J2603">
        <v>0</v>
      </c>
      <c r="K2603">
        <v>0</v>
      </c>
      <c r="L2603">
        <v>0</v>
      </c>
      <c r="M2603">
        <v>0</v>
      </c>
    </row>
    <row r="2604" spans="1:13" x14ac:dyDescent="0.25">
      <c r="A2604" t="s">
        <v>355</v>
      </c>
      <c r="B2604" t="s">
        <v>95</v>
      </c>
      <c r="C2604">
        <v>0</v>
      </c>
      <c r="D2604">
        <v>0</v>
      </c>
      <c r="E2604">
        <v>1551.1000000000001</v>
      </c>
      <c r="F2604">
        <v>0</v>
      </c>
      <c r="G2604">
        <v>0</v>
      </c>
      <c r="H2604">
        <v>1551.1000000000001</v>
      </c>
      <c r="I2604">
        <v>0</v>
      </c>
      <c r="J2604">
        <v>0</v>
      </c>
      <c r="K2604">
        <v>0</v>
      </c>
      <c r="L2604">
        <v>1551.1</v>
      </c>
      <c r="M2604">
        <v>0</v>
      </c>
    </row>
    <row r="2605" spans="1:13" x14ac:dyDescent="0.25">
      <c r="A2605" t="s">
        <v>355</v>
      </c>
      <c r="B2605" t="s">
        <v>98</v>
      </c>
      <c r="C2605">
        <v>0</v>
      </c>
      <c r="D2605">
        <v>0</v>
      </c>
      <c r="E2605">
        <v>279.89999999999998</v>
      </c>
      <c r="F2605">
        <v>0</v>
      </c>
      <c r="G2605">
        <v>0</v>
      </c>
      <c r="H2605">
        <v>279.89999999999998</v>
      </c>
      <c r="I2605">
        <v>0</v>
      </c>
      <c r="J2605">
        <v>0</v>
      </c>
      <c r="K2605">
        <v>0</v>
      </c>
      <c r="L2605">
        <v>279.89999999999998</v>
      </c>
      <c r="M2605">
        <v>0</v>
      </c>
    </row>
    <row r="2606" spans="1:13" x14ac:dyDescent="0.25">
      <c r="A2606" t="s">
        <v>355</v>
      </c>
      <c r="B2606" t="s">
        <v>112</v>
      </c>
      <c r="C2606">
        <v>1.399</v>
      </c>
      <c r="D2606">
        <v>0</v>
      </c>
      <c r="E2606">
        <v>0</v>
      </c>
      <c r="F2606">
        <v>0</v>
      </c>
      <c r="G2606">
        <v>0</v>
      </c>
      <c r="H2606">
        <v>1.399</v>
      </c>
      <c r="I2606">
        <v>0</v>
      </c>
      <c r="J2606">
        <v>0</v>
      </c>
      <c r="K2606">
        <v>0</v>
      </c>
      <c r="L2606">
        <v>1.399</v>
      </c>
      <c r="M2606">
        <v>0</v>
      </c>
    </row>
    <row r="2607" spans="1:13" x14ac:dyDescent="0.25">
      <c r="A2607" t="s">
        <v>355</v>
      </c>
      <c r="B2607" t="s">
        <v>807</v>
      </c>
      <c r="C2607">
        <v>0</v>
      </c>
      <c r="D2607">
        <v>0</v>
      </c>
      <c r="E2607">
        <v>0</v>
      </c>
      <c r="F2607">
        <v>0</v>
      </c>
      <c r="G2607">
        <v>0</v>
      </c>
      <c r="H2607">
        <v>0</v>
      </c>
      <c r="I2607">
        <v>0</v>
      </c>
      <c r="J2607">
        <v>0</v>
      </c>
      <c r="K2607">
        <v>0</v>
      </c>
      <c r="L2607">
        <v>0</v>
      </c>
      <c r="M2607">
        <v>0</v>
      </c>
    </row>
    <row r="2608" spans="1:13" x14ac:dyDescent="0.25">
      <c r="A2608" t="s">
        <v>355</v>
      </c>
      <c r="B2608" t="s">
        <v>100</v>
      </c>
      <c r="C2608">
        <v>0</v>
      </c>
      <c r="D2608">
        <v>0</v>
      </c>
      <c r="E2608">
        <v>46.5</v>
      </c>
      <c r="F2608">
        <v>0</v>
      </c>
      <c r="G2608">
        <v>0</v>
      </c>
      <c r="H2608">
        <v>46.5</v>
      </c>
      <c r="I2608">
        <v>0</v>
      </c>
      <c r="J2608">
        <v>0</v>
      </c>
      <c r="K2608">
        <v>0</v>
      </c>
      <c r="L2608">
        <v>46.5</v>
      </c>
      <c r="M2608">
        <v>0</v>
      </c>
    </row>
    <row r="2609" spans="1:13" x14ac:dyDescent="0.25">
      <c r="A2609" t="s">
        <v>355</v>
      </c>
      <c r="B2609" t="s">
        <v>114</v>
      </c>
      <c r="C2609">
        <v>0</v>
      </c>
      <c r="D2609">
        <v>0</v>
      </c>
      <c r="E2609">
        <v>0</v>
      </c>
      <c r="F2609">
        <v>0</v>
      </c>
      <c r="G2609">
        <v>0</v>
      </c>
      <c r="H2609">
        <v>0</v>
      </c>
      <c r="I2609">
        <v>0</v>
      </c>
      <c r="J2609">
        <v>0</v>
      </c>
      <c r="K2609">
        <v>0</v>
      </c>
      <c r="L2609">
        <v>0</v>
      </c>
      <c r="M2609">
        <v>0</v>
      </c>
    </row>
    <row r="2610" spans="1:13" x14ac:dyDescent="0.25">
      <c r="A2610" t="s">
        <v>355</v>
      </c>
      <c r="B2610" t="s">
        <v>107</v>
      </c>
      <c r="C2610">
        <v>393.18900000000002</v>
      </c>
      <c r="D2610">
        <v>0</v>
      </c>
      <c r="E2610">
        <v>0</v>
      </c>
      <c r="F2610">
        <v>0</v>
      </c>
      <c r="G2610">
        <v>0</v>
      </c>
      <c r="H2610">
        <v>393.18900000000002</v>
      </c>
      <c r="I2610">
        <v>0</v>
      </c>
      <c r="J2610">
        <v>0</v>
      </c>
      <c r="K2610">
        <v>0</v>
      </c>
      <c r="L2610">
        <v>393.18900000000002</v>
      </c>
      <c r="M2610">
        <v>0</v>
      </c>
    </row>
    <row r="2611" spans="1:13" x14ac:dyDescent="0.25">
      <c r="A2611" t="s">
        <v>356</v>
      </c>
      <c r="B2611" t="s">
        <v>123</v>
      </c>
      <c r="C2611">
        <v>7.298</v>
      </c>
      <c r="D2611">
        <v>0</v>
      </c>
      <c r="E2611">
        <v>0</v>
      </c>
      <c r="F2611">
        <v>0</v>
      </c>
      <c r="G2611">
        <v>0</v>
      </c>
      <c r="H2611">
        <v>7.298</v>
      </c>
      <c r="I2611">
        <v>0</v>
      </c>
      <c r="J2611">
        <v>0</v>
      </c>
      <c r="K2611">
        <v>0</v>
      </c>
      <c r="L2611">
        <v>7.298</v>
      </c>
      <c r="M2611">
        <v>0</v>
      </c>
    </row>
    <row r="2612" spans="1:13" x14ac:dyDescent="0.25">
      <c r="A2612" t="s">
        <v>356</v>
      </c>
      <c r="B2612" t="s">
        <v>126</v>
      </c>
      <c r="C2612">
        <v>0</v>
      </c>
      <c r="D2612">
        <v>0</v>
      </c>
      <c r="E2612">
        <v>0</v>
      </c>
      <c r="F2612">
        <v>0</v>
      </c>
      <c r="G2612">
        <v>0</v>
      </c>
      <c r="H2612">
        <v>0</v>
      </c>
      <c r="I2612">
        <v>0</v>
      </c>
      <c r="J2612">
        <v>0</v>
      </c>
      <c r="K2612">
        <v>0</v>
      </c>
      <c r="L2612">
        <v>0</v>
      </c>
      <c r="M2612">
        <v>0</v>
      </c>
    </row>
    <row r="2613" spans="1:13" x14ac:dyDescent="0.25">
      <c r="A2613" t="s">
        <v>356</v>
      </c>
      <c r="B2613" t="s">
        <v>125</v>
      </c>
      <c r="C2613">
        <v>0</v>
      </c>
      <c r="D2613">
        <v>0</v>
      </c>
      <c r="E2613">
        <v>0.1</v>
      </c>
      <c r="F2613">
        <v>0</v>
      </c>
      <c r="G2613">
        <v>0</v>
      </c>
      <c r="H2613">
        <v>0.1</v>
      </c>
      <c r="I2613">
        <v>0</v>
      </c>
      <c r="J2613">
        <v>0</v>
      </c>
      <c r="K2613">
        <v>0</v>
      </c>
      <c r="L2613">
        <v>0.1</v>
      </c>
      <c r="M2613">
        <v>0</v>
      </c>
    </row>
    <row r="2614" spans="1:13" x14ac:dyDescent="0.25">
      <c r="A2614" t="s">
        <v>356</v>
      </c>
      <c r="B2614" t="s">
        <v>124</v>
      </c>
      <c r="C2614">
        <v>0</v>
      </c>
      <c r="D2614">
        <v>0</v>
      </c>
      <c r="E2614">
        <v>0</v>
      </c>
      <c r="F2614">
        <v>1.4E-2</v>
      </c>
      <c r="G2614">
        <v>0</v>
      </c>
      <c r="H2614">
        <v>1.4E-2</v>
      </c>
      <c r="I2614">
        <v>0</v>
      </c>
      <c r="J2614">
        <v>0</v>
      </c>
      <c r="K2614">
        <v>0</v>
      </c>
      <c r="L2614">
        <v>1.4E-2</v>
      </c>
      <c r="M2614">
        <v>0</v>
      </c>
    </row>
    <row r="2615" spans="1:13" x14ac:dyDescent="0.25">
      <c r="A2615" t="s">
        <v>356</v>
      </c>
      <c r="B2615" t="s">
        <v>96</v>
      </c>
      <c r="C2615">
        <v>0</v>
      </c>
      <c r="D2615">
        <v>0</v>
      </c>
      <c r="E2615">
        <v>0</v>
      </c>
      <c r="F2615">
        <v>0</v>
      </c>
      <c r="G2615">
        <v>0</v>
      </c>
      <c r="H2615">
        <v>0</v>
      </c>
      <c r="I2615">
        <v>0</v>
      </c>
      <c r="J2615">
        <v>0</v>
      </c>
      <c r="K2615">
        <v>0</v>
      </c>
      <c r="L2615">
        <v>0</v>
      </c>
      <c r="M2615">
        <v>0</v>
      </c>
    </row>
    <row r="2616" spans="1:13" x14ac:dyDescent="0.25">
      <c r="A2616" t="s">
        <v>356</v>
      </c>
      <c r="B2616" t="s">
        <v>105</v>
      </c>
      <c r="C2616">
        <v>0</v>
      </c>
      <c r="D2616">
        <v>0</v>
      </c>
      <c r="E2616">
        <v>0</v>
      </c>
      <c r="F2616">
        <v>0</v>
      </c>
      <c r="G2616">
        <v>0</v>
      </c>
      <c r="H2616">
        <v>0</v>
      </c>
      <c r="I2616">
        <v>0</v>
      </c>
      <c r="J2616">
        <v>0</v>
      </c>
      <c r="K2616">
        <v>0</v>
      </c>
      <c r="L2616">
        <v>0</v>
      </c>
      <c r="M2616">
        <v>0</v>
      </c>
    </row>
    <row r="2617" spans="1:13" x14ac:dyDescent="0.25">
      <c r="A2617" t="s">
        <v>356</v>
      </c>
      <c r="B2617" t="s">
        <v>110</v>
      </c>
      <c r="C2617">
        <v>0</v>
      </c>
      <c r="D2617">
        <v>0</v>
      </c>
      <c r="E2617">
        <v>0</v>
      </c>
      <c r="F2617">
        <v>0</v>
      </c>
      <c r="G2617">
        <v>0</v>
      </c>
      <c r="H2617">
        <v>0</v>
      </c>
      <c r="I2617">
        <v>0</v>
      </c>
      <c r="J2617">
        <v>0</v>
      </c>
      <c r="K2617">
        <v>0</v>
      </c>
      <c r="L2617">
        <v>0</v>
      </c>
      <c r="M2617">
        <v>0</v>
      </c>
    </row>
    <row r="2618" spans="1:13" x14ac:dyDescent="0.25">
      <c r="A2618" t="s">
        <v>356</v>
      </c>
      <c r="B2618" t="s">
        <v>111</v>
      </c>
      <c r="C2618">
        <v>681.36400000000003</v>
      </c>
      <c r="D2618">
        <v>0</v>
      </c>
      <c r="E2618">
        <v>0</v>
      </c>
      <c r="F2618">
        <v>0</v>
      </c>
      <c r="G2618">
        <v>0</v>
      </c>
      <c r="H2618">
        <v>681.36400000000003</v>
      </c>
      <c r="I2618">
        <v>0</v>
      </c>
      <c r="J2618">
        <v>0</v>
      </c>
      <c r="K2618">
        <v>0</v>
      </c>
      <c r="L2618">
        <v>681.36400000000003</v>
      </c>
      <c r="M2618">
        <v>0</v>
      </c>
    </row>
    <row r="2619" spans="1:13" x14ac:dyDescent="0.25">
      <c r="A2619" t="s">
        <v>356</v>
      </c>
      <c r="B2619" t="s">
        <v>106</v>
      </c>
      <c r="C2619">
        <v>0</v>
      </c>
      <c r="D2619">
        <v>0</v>
      </c>
      <c r="E2619">
        <v>0</v>
      </c>
      <c r="F2619">
        <v>0</v>
      </c>
      <c r="G2619">
        <v>0</v>
      </c>
      <c r="H2619">
        <v>0</v>
      </c>
      <c r="I2619">
        <v>0</v>
      </c>
      <c r="J2619">
        <v>0</v>
      </c>
      <c r="K2619">
        <v>0</v>
      </c>
      <c r="L2619">
        <v>0</v>
      </c>
      <c r="M2619">
        <v>0</v>
      </c>
    </row>
    <row r="2620" spans="1:13" x14ac:dyDescent="0.25">
      <c r="A2620" t="s">
        <v>356</v>
      </c>
      <c r="B2620" t="s">
        <v>99</v>
      </c>
      <c r="C2620">
        <v>0</v>
      </c>
      <c r="D2620">
        <v>0</v>
      </c>
      <c r="E2620">
        <v>0</v>
      </c>
      <c r="F2620">
        <v>0</v>
      </c>
      <c r="G2620">
        <v>0</v>
      </c>
      <c r="H2620">
        <v>0</v>
      </c>
      <c r="I2620">
        <v>0</v>
      </c>
      <c r="J2620">
        <v>0</v>
      </c>
      <c r="K2620">
        <v>0</v>
      </c>
      <c r="L2620">
        <v>0</v>
      </c>
      <c r="M2620">
        <v>0</v>
      </c>
    </row>
    <row r="2621" spans="1:13" x14ac:dyDescent="0.25">
      <c r="A2621" t="s">
        <v>356</v>
      </c>
      <c r="B2621" t="s">
        <v>108</v>
      </c>
      <c r="C2621">
        <v>9.1010000000000009</v>
      </c>
      <c r="D2621">
        <v>0</v>
      </c>
      <c r="E2621">
        <v>0</v>
      </c>
      <c r="F2621">
        <v>0</v>
      </c>
      <c r="G2621">
        <v>0</v>
      </c>
      <c r="H2621">
        <v>9.1010000000000009</v>
      </c>
      <c r="I2621">
        <v>0</v>
      </c>
      <c r="J2621">
        <v>0</v>
      </c>
      <c r="K2621">
        <v>0</v>
      </c>
      <c r="L2621">
        <v>9.1010000000000009</v>
      </c>
      <c r="M2621">
        <v>0</v>
      </c>
    </row>
    <row r="2622" spans="1:13" x14ac:dyDescent="0.25">
      <c r="A2622" t="s">
        <v>356</v>
      </c>
      <c r="B2622" t="s">
        <v>234</v>
      </c>
      <c r="C2622">
        <v>0</v>
      </c>
      <c r="D2622">
        <v>0</v>
      </c>
      <c r="E2622">
        <v>0</v>
      </c>
      <c r="F2622">
        <v>0</v>
      </c>
      <c r="G2622">
        <v>0</v>
      </c>
      <c r="H2622">
        <v>0</v>
      </c>
      <c r="I2622">
        <v>0</v>
      </c>
      <c r="J2622">
        <v>0</v>
      </c>
      <c r="K2622">
        <v>0</v>
      </c>
      <c r="L2622">
        <v>0</v>
      </c>
      <c r="M2622">
        <v>0</v>
      </c>
    </row>
    <row r="2623" spans="1:13" x14ac:dyDescent="0.25">
      <c r="A2623" t="s">
        <v>356</v>
      </c>
      <c r="B2623" t="s">
        <v>115</v>
      </c>
      <c r="C2623">
        <v>693.43299999999999</v>
      </c>
      <c r="D2623">
        <v>0</v>
      </c>
      <c r="E2623">
        <v>0</v>
      </c>
      <c r="F2623">
        <v>0</v>
      </c>
      <c r="G2623">
        <v>0</v>
      </c>
      <c r="H2623">
        <v>693.43299999999999</v>
      </c>
      <c r="I2623">
        <v>0</v>
      </c>
      <c r="J2623">
        <v>0</v>
      </c>
      <c r="K2623">
        <v>0</v>
      </c>
      <c r="L2623">
        <v>693.43299999999999</v>
      </c>
      <c r="M2623">
        <v>0</v>
      </c>
    </row>
    <row r="2624" spans="1:13" x14ac:dyDescent="0.25">
      <c r="A2624" t="s">
        <v>356</v>
      </c>
      <c r="B2624" t="s">
        <v>117</v>
      </c>
      <c r="C2624">
        <v>0</v>
      </c>
      <c r="D2624">
        <v>0</v>
      </c>
      <c r="E2624">
        <v>0</v>
      </c>
      <c r="F2624">
        <v>0</v>
      </c>
      <c r="G2624">
        <v>0</v>
      </c>
      <c r="H2624">
        <v>0</v>
      </c>
      <c r="I2624">
        <v>0</v>
      </c>
      <c r="J2624">
        <v>0</v>
      </c>
      <c r="K2624">
        <v>0</v>
      </c>
      <c r="L2624">
        <v>0</v>
      </c>
      <c r="M2624">
        <v>0</v>
      </c>
    </row>
    <row r="2625" spans="1:13" x14ac:dyDescent="0.25">
      <c r="A2625" t="s">
        <v>356</v>
      </c>
      <c r="B2625" t="s">
        <v>103</v>
      </c>
      <c r="C2625">
        <v>0</v>
      </c>
      <c r="D2625">
        <v>0</v>
      </c>
      <c r="E2625">
        <v>0.1</v>
      </c>
      <c r="F2625">
        <v>0</v>
      </c>
      <c r="G2625">
        <v>0</v>
      </c>
      <c r="H2625">
        <v>0.1</v>
      </c>
      <c r="I2625">
        <v>0</v>
      </c>
      <c r="J2625">
        <v>0</v>
      </c>
      <c r="K2625">
        <v>0</v>
      </c>
      <c r="L2625">
        <v>0.1</v>
      </c>
      <c r="M2625">
        <v>0</v>
      </c>
    </row>
    <row r="2626" spans="1:13" x14ac:dyDescent="0.25">
      <c r="A2626" t="s">
        <v>356</v>
      </c>
      <c r="B2626" t="s">
        <v>328</v>
      </c>
      <c r="C2626">
        <v>0</v>
      </c>
      <c r="D2626">
        <v>0</v>
      </c>
      <c r="E2626">
        <v>0</v>
      </c>
      <c r="F2626">
        <v>0</v>
      </c>
      <c r="G2626">
        <v>0</v>
      </c>
      <c r="H2626">
        <v>0</v>
      </c>
      <c r="I2626">
        <v>0</v>
      </c>
      <c r="J2626">
        <v>0</v>
      </c>
      <c r="K2626">
        <v>0</v>
      </c>
      <c r="L2626">
        <v>0</v>
      </c>
      <c r="M2626">
        <v>0</v>
      </c>
    </row>
    <row r="2627" spans="1:13" x14ac:dyDescent="0.25">
      <c r="A2627" t="s">
        <v>356</v>
      </c>
      <c r="B2627" s="17" t="s">
        <v>104</v>
      </c>
      <c r="C2627">
        <v>0</v>
      </c>
      <c r="D2627">
        <v>0</v>
      </c>
      <c r="E2627">
        <v>5.5</v>
      </c>
      <c r="F2627">
        <v>0</v>
      </c>
      <c r="G2627">
        <v>0</v>
      </c>
      <c r="H2627">
        <v>5.5</v>
      </c>
      <c r="I2627">
        <v>0</v>
      </c>
      <c r="J2627">
        <v>0</v>
      </c>
      <c r="K2627">
        <v>0</v>
      </c>
      <c r="L2627">
        <v>5.5</v>
      </c>
      <c r="M2627">
        <v>0</v>
      </c>
    </row>
    <row r="2628" spans="1:13" x14ac:dyDescent="0.25">
      <c r="A2628" t="s">
        <v>356</v>
      </c>
      <c r="B2628" s="17" t="s">
        <v>558</v>
      </c>
      <c r="C2628">
        <v>0</v>
      </c>
      <c r="D2628">
        <v>0</v>
      </c>
      <c r="E2628">
        <v>0</v>
      </c>
      <c r="F2628">
        <v>0</v>
      </c>
      <c r="G2628">
        <v>0</v>
      </c>
      <c r="H2628">
        <v>0</v>
      </c>
      <c r="I2628">
        <v>0</v>
      </c>
      <c r="J2628">
        <v>0</v>
      </c>
      <c r="K2628">
        <v>0</v>
      </c>
      <c r="L2628">
        <v>0</v>
      </c>
      <c r="M2628">
        <v>0</v>
      </c>
    </row>
    <row r="2629" spans="1:13" x14ac:dyDescent="0.25">
      <c r="A2629" t="s">
        <v>356</v>
      </c>
      <c r="B2629" s="17" t="s">
        <v>97</v>
      </c>
      <c r="C2629">
        <v>0</v>
      </c>
      <c r="D2629">
        <v>0</v>
      </c>
      <c r="E2629">
        <v>0</v>
      </c>
      <c r="F2629">
        <v>0</v>
      </c>
      <c r="G2629">
        <v>0</v>
      </c>
      <c r="H2629">
        <v>0</v>
      </c>
      <c r="I2629">
        <v>0</v>
      </c>
      <c r="J2629">
        <v>0</v>
      </c>
      <c r="K2629">
        <v>0</v>
      </c>
      <c r="L2629">
        <v>0</v>
      </c>
      <c r="M2629">
        <v>0</v>
      </c>
    </row>
    <row r="2630" spans="1:13" x14ac:dyDescent="0.25">
      <c r="A2630" t="s">
        <v>356</v>
      </c>
      <c r="B2630" s="17" t="s">
        <v>109</v>
      </c>
      <c r="C2630">
        <v>0</v>
      </c>
      <c r="D2630">
        <v>0</v>
      </c>
      <c r="E2630">
        <v>0</v>
      </c>
      <c r="F2630">
        <v>0</v>
      </c>
      <c r="G2630">
        <v>0</v>
      </c>
      <c r="H2630">
        <v>0</v>
      </c>
      <c r="I2630">
        <v>0</v>
      </c>
      <c r="J2630">
        <v>0</v>
      </c>
      <c r="K2630">
        <v>0</v>
      </c>
      <c r="L2630">
        <v>0</v>
      </c>
      <c r="M2630">
        <v>0</v>
      </c>
    </row>
    <row r="2631" spans="1:13" x14ac:dyDescent="0.25">
      <c r="A2631" t="s">
        <v>356</v>
      </c>
      <c r="B2631" t="s">
        <v>118</v>
      </c>
      <c r="C2631">
        <v>540.48</v>
      </c>
      <c r="D2631">
        <v>0</v>
      </c>
      <c r="E2631">
        <v>0</v>
      </c>
      <c r="F2631">
        <v>0</v>
      </c>
      <c r="G2631">
        <v>0</v>
      </c>
      <c r="H2631">
        <v>540.48</v>
      </c>
      <c r="I2631">
        <v>0</v>
      </c>
      <c r="J2631">
        <v>0</v>
      </c>
      <c r="K2631">
        <v>0</v>
      </c>
      <c r="L2631">
        <v>540.48</v>
      </c>
      <c r="M2631">
        <v>0</v>
      </c>
    </row>
    <row r="2632" spans="1:13" x14ac:dyDescent="0.25">
      <c r="A2632" t="s">
        <v>356</v>
      </c>
      <c r="B2632" t="s">
        <v>121</v>
      </c>
      <c r="C2632">
        <v>0</v>
      </c>
      <c r="D2632">
        <v>0</v>
      </c>
      <c r="E2632">
        <v>0</v>
      </c>
      <c r="F2632">
        <v>0</v>
      </c>
      <c r="G2632">
        <v>0</v>
      </c>
      <c r="H2632">
        <v>0</v>
      </c>
      <c r="I2632">
        <v>0</v>
      </c>
      <c r="J2632">
        <v>0</v>
      </c>
      <c r="K2632">
        <v>0</v>
      </c>
      <c r="L2632">
        <v>0</v>
      </c>
      <c r="M2632">
        <v>0</v>
      </c>
    </row>
    <row r="2633" spans="1:13" x14ac:dyDescent="0.25">
      <c r="A2633" t="s">
        <v>356</v>
      </c>
      <c r="B2633" t="s">
        <v>120</v>
      </c>
      <c r="C2633">
        <v>0</v>
      </c>
      <c r="D2633">
        <v>0</v>
      </c>
      <c r="E2633">
        <v>0</v>
      </c>
      <c r="F2633">
        <v>0</v>
      </c>
      <c r="G2633">
        <v>0</v>
      </c>
      <c r="H2633">
        <v>0</v>
      </c>
      <c r="I2633">
        <v>0</v>
      </c>
      <c r="J2633">
        <v>0</v>
      </c>
      <c r="K2633">
        <v>0</v>
      </c>
      <c r="L2633">
        <v>0</v>
      </c>
      <c r="M2633">
        <v>0</v>
      </c>
    </row>
    <row r="2634" spans="1:13" x14ac:dyDescent="0.25">
      <c r="A2634" t="s">
        <v>356</v>
      </c>
      <c r="B2634" t="s">
        <v>119</v>
      </c>
      <c r="C2634">
        <v>0</v>
      </c>
      <c r="D2634">
        <v>0</v>
      </c>
      <c r="E2634">
        <v>0</v>
      </c>
      <c r="F2634">
        <v>0</v>
      </c>
      <c r="G2634">
        <v>0</v>
      </c>
      <c r="H2634">
        <v>0</v>
      </c>
      <c r="I2634">
        <v>0</v>
      </c>
      <c r="J2634">
        <v>0</v>
      </c>
      <c r="K2634">
        <v>0</v>
      </c>
      <c r="L2634">
        <v>0</v>
      </c>
      <c r="M2634">
        <v>0</v>
      </c>
    </row>
    <row r="2635" spans="1:13" x14ac:dyDescent="0.25">
      <c r="A2635" t="s">
        <v>356</v>
      </c>
      <c r="B2635" t="s">
        <v>116</v>
      </c>
      <c r="C2635">
        <v>0</v>
      </c>
      <c r="D2635">
        <v>0</v>
      </c>
      <c r="E2635">
        <v>0</v>
      </c>
      <c r="F2635">
        <v>0</v>
      </c>
      <c r="G2635">
        <v>0</v>
      </c>
      <c r="H2635">
        <v>0</v>
      </c>
      <c r="I2635">
        <v>0</v>
      </c>
      <c r="J2635">
        <v>0</v>
      </c>
      <c r="K2635">
        <v>0</v>
      </c>
      <c r="L2635">
        <v>0</v>
      </c>
      <c r="M2635">
        <v>0</v>
      </c>
    </row>
    <row r="2636" spans="1:13" x14ac:dyDescent="0.25">
      <c r="A2636" t="s">
        <v>356</v>
      </c>
      <c r="B2636" t="s">
        <v>113</v>
      </c>
      <c r="C2636">
        <v>0</v>
      </c>
      <c r="D2636">
        <v>0</v>
      </c>
      <c r="E2636">
        <v>0</v>
      </c>
      <c r="F2636">
        <v>0</v>
      </c>
      <c r="G2636">
        <v>0</v>
      </c>
      <c r="H2636">
        <v>0</v>
      </c>
      <c r="I2636">
        <v>0</v>
      </c>
      <c r="J2636">
        <v>0</v>
      </c>
      <c r="K2636">
        <v>0</v>
      </c>
      <c r="L2636">
        <v>0</v>
      </c>
      <c r="M2636">
        <v>0</v>
      </c>
    </row>
    <row r="2637" spans="1:13" x14ac:dyDescent="0.25">
      <c r="A2637" t="s">
        <v>356</v>
      </c>
      <c r="B2637" t="s">
        <v>102</v>
      </c>
      <c r="C2637">
        <v>0</v>
      </c>
      <c r="D2637">
        <v>0</v>
      </c>
      <c r="E2637">
        <v>0</v>
      </c>
      <c r="F2637">
        <v>0</v>
      </c>
      <c r="G2637">
        <v>0</v>
      </c>
      <c r="H2637">
        <v>0</v>
      </c>
      <c r="I2637">
        <v>0</v>
      </c>
      <c r="J2637">
        <v>0</v>
      </c>
      <c r="K2637">
        <v>0</v>
      </c>
      <c r="L2637">
        <v>0</v>
      </c>
      <c r="M2637">
        <v>0</v>
      </c>
    </row>
    <row r="2638" spans="1:13" x14ac:dyDescent="0.25">
      <c r="A2638" t="s">
        <v>356</v>
      </c>
      <c r="B2638" t="s">
        <v>101</v>
      </c>
      <c r="C2638">
        <v>0</v>
      </c>
      <c r="D2638">
        <v>0</v>
      </c>
      <c r="E2638">
        <v>0</v>
      </c>
      <c r="F2638">
        <v>0</v>
      </c>
      <c r="G2638">
        <v>0</v>
      </c>
      <c r="H2638">
        <v>0</v>
      </c>
      <c r="I2638">
        <v>0</v>
      </c>
      <c r="J2638">
        <v>0</v>
      </c>
      <c r="K2638">
        <v>0</v>
      </c>
      <c r="L2638">
        <v>0</v>
      </c>
      <c r="M2638">
        <v>0</v>
      </c>
    </row>
    <row r="2639" spans="1:13" x14ac:dyDescent="0.25">
      <c r="A2639" t="s">
        <v>356</v>
      </c>
      <c r="B2639" t="s">
        <v>95</v>
      </c>
      <c r="C2639">
        <v>0</v>
      </c>
      <c r="D2639">
        <v>0</v>
      </c>
      <c r="E2639">
        <v>0</v>
      </c>
      <c r="F2639">
        <v>0</v>
      </c>
      <c r="G2639">
        <v>0</v>
      </c>
      <c r="H2639">
        <v>0</v>
      </c>
      <c r="I2639">
        <v>0</v>
      </c>
      <c r="J2639">
        <v>0</v>
      </c>
      <c r="K2639">
        <v>0</v>
      </c>
      <c r="L2639">
        <v>0</v>
      </c>
      <c r="M2639">
        <v>0</v>
      </c>
    </row>
    <row r="2640" spans="1:13" x14ac:dyDescent="0.25">
      <c r="A2640" t="s">
        <v>356</v>
      </c>
      <c r="B2640" t="s">
        <v>98</v>
      </c>
      <c r="C2640">
        <v>0</v>
      </c>
      <c r="D2640">
        <v>0</v>
      </c>
      <c r="E2640">
        <v>0</v>
      </c>
      <c r="F2640">
        <v>0</v>
      </c>
      <c r="G2640">
        <v>0</v>
      </c>
      <c r="H2640">
        <v>0</v>
      </c>
      <c r="I2640">
        <v>0</v>
      </c>
      <c r="J2640">
        <v>0</v>
      </c>
      <c r="K2640">
        <v>0</v>
      </c>
      <c r="L2640">
        <v>0</v>
      </c>
      <c r="M2640">
        <v>0</v>
      </c>
    </row>
    <row r="2641" spans="1:13" x14ac:dyDescent="0.25">
      <c r="A2641" t="s">
        <v>356</v>
      </c>
      <c r="B2641" t="s">
        <v>112</v>
      </c>
      <c r="C2641">
        <v>1406.847</v>
      </c>
      <c r="D2641">
        <v>0</v>
      </c>
      <c r="E2641">
        <v>0</v>
      </c>
      <c r="F2641">
        <v>0</v>
      </c>
      <c r="G2641">
        <v>0</v>
      </c>
      <c r="H2641">
        <v>1406.847</v>
      </c>
      <c r="I2641">
        <v>460.8</v>
      </c>
      <c r="J2641">
        <v>0</v>
      </c>
      <c r="K2641">
        <v>0</v>
      </c>
      <c r="L2641">
        <v>1867.6469999999999</v>
      </c>
      <c r="M2641">
        <v>460.8</v>
      </c>
    </row>
    <row r="2642" spans="1:13" x14ac:dyDescent="0.25">
      <c r="A2642" t="s">
        <v>356</v>
      </c>
      <c r="B2642" t="s">
        <v>807</v>
      </c>
      <c r="C2642">
        <v>0</v>
      </c>
      <c r="D2642">
        <v>0</v>
      </c>
      <c r="E2642">
        <v>0</v>
      </c>
      <c r="F2642">
        <v>0</v>
      </c>
      <c r="G2642">
        <v>0</v>
      </c>
      <c r="H2642">
        <v>0</v>
      </c>
      <c r="I2642">
        <v>0</v>
      </c>
      <c r="J2642">
        <v>0</v>
      </c>
      <c r="K2642">
        <v>0</v>
      </c>
      <c r="L2642">
        <v>0</v>
      </c>
      <c r="M2642">
        <v>0</v>
      </c>
    </row>
    <row r="2643" spans="1:13" x14ac:dyDescent="0.25">
      <c r="A2643" t="s">
        <v>356</v>
      </c>
      <c r="B2643" t="s">
        <v>100</v>
      </c>
      <c r="C2643">
        <v>0</v>
      </c>
      <c r="D2643">
        <v>0</v>
      </c>
      <c r="E2643">
        <v>0</v>
      </c>
      <c r="F2643">
        <v>0</v>
      </c>
      <c r="G2643">
        <v>0</v>
      </c>
      <c r="H2643">
        <v>0</v>
      </c>
      <c r="I2643">
        <v>0</v>
      </c>
      <c r="J2643">
        <v>0</v>
      </c>
      <c r="K2643">
        <v>0</v>
      </c>
      <c r="L2643">
        <v>0</v>
      </c>
      <c r="M2643">
        <v>0</v>
      </c>
    </row>
    <row r="2644" spans="1:13" x14ac:dyDescent="0.25">
      <c r="A2644" t="s">
        <v>356</v>
      </c>
      <c r="B2644" t="s">
        <v>114</v>
      </c>
      <c r="C2644">
        <v>0</v>
      </c>
      <c r="D2644">
        <v>0</v>
      </c>
      <c r="E2644">
        <v>0</v>
      </c>
      <c r="F2644">
        <v>0</v>
      </c>
      <c r="G2644">
        <v>0</v>
      </c>
      <c r="H2644">
        <v>0</v>
      </c>
      <c r="I2644">
        <v>0</v>
      </c>
      <c r="J2644">
        <v>0</v>
      </c>
      <c r="K2644">
        <v>0</v>
      </c>
      <c r="L2644">
        <v>0</v>
      </c>
      <c r="M2644">
        <v>0</v>
      </c>
    </row>
    <row r="2645" spans="1:13" x14ac:dyDescent="0.25">
      <c r="A2645" t="s">
        <v>356</v>
      </c>
      <c r="B2645" t="s">
        <v>107</v>
      </c>
      <c r="C2645">
        <v>1501.8109999999999</v>
      </c>
      <c r="D2645">
        <v>0</v>
      </c>
      <c r="E2645">
        <v>0</v>
      </c>
      <c r="F2645">
        <v>0</v>
      </c>
      <c r="G2645">
        <v>0</v>
      </c>
      <c r="H2645">
        <v>1501.8109999999999</v>
      </c>
      <c r="I2645">
        <v>0</v>
      </c>
      <c r="J2645">
        <v>0</v>
      </c>
      <c r="K2645">
        <v>0</v>
      </c>
      <c r="L2645">
        <v>1501.8109999999999</v>
      </c>
      <c r="M2645">
        <v>0</v>
      </c>
    </row>
    <row r="2646" spans="1:13" x14ac:dyDescent="0.25">
      <c r="A2646" t="s">
        <v>61</v>
      </c>
      <c r="B2646" t="s">
        <v>123</v>
      </c>
      <c r="C2646">
        <v>267.40600000000001</v>
      </c>
      <c r="D2646">
        <v>0</v>
      </c>
      <c r="E2646">
        <v>0</v>
      </c>
      <c r="F2646">
        <v>0</v>
      </c>
      <c r="G2646">
        <v>0</v>
      </c>
      <c r="H2646">
        <v>267.40600000000001</v>
      </c>
      <c r="I2646">
        <v>0</v>
      </c>
      <c r="J2646">
        <v>0</v>
      </c>
      <c r="K2646">
        <v>0</v>
      </c>
      <c r="L2646">
        <v>267.40600000000001</v>
      </c>
      <c r="M2646">
        <v>0</v>
      </c>
    </row>
    <row r="2647" spans="1:13" x14ac:dyDescent="0.25">
      <c r="A2647" t="s">
        <v>61</v>
      </c>
      <c r="B2647" t="s">
        <v>126</v>
      </c>
      <c r="C2647">
        <v>0</v>
      </c>
      <c r="D2647">
        <v>0</v>
      </c>
      <c r="E2647">
        <v>0</v>
      </c>
      <c r="F2647">
        <v>0</v>
      </c>
      <c r="G2647">
        <v>0</v>
      </c>
      <c r="H2647">
        <v>0</v>
      </c>
      <c r="I2647">
        <v>0</v>
      </c>
      <c r="J2647">
        <v>0</v>
      </c>
      <c r="K2647">
        <v>0</v>
      </c>
      <c r="L2647">
        <v>0</v>
      </c>
      <c r="M2647">
        <v>0</v>
      </c>
    </row>
    <row r="2648" spans="1:13" x14ac:dyDescent="0.25">
      <c r="A2648" t="s">
        <v>61</v>
      </c>
      <c r="B2648" t="s">
        <v>125</v>
      </c>
      <c r="C2648">
        <v>0</v>
      </c>
      <c r="D2648">
        <v>0</v>
      </c>
      <c r="E2648">
        <v>1.5</v>
      </c>
      <c r="F2648">
        <v>0</v>
      </c>
      <c r="G2648">
        <v>0</v>
      </c>
      <c r="H2648">
        <v>1.5</v>
      </c>
      <c r="I2648">
        <v>0</v>
      </c>
      <c r="J2648">
        <v>0</v>
      </c>
      <c r="K2648">
        <v>0</v>
      </c>
      <c r="L2648">
        <v>1.5</v>
      </c>
      <c r="M2648">
        <v>0</v>
      </c>
    </row>
    <row r="2649" spans="1:13" x14ac:dyDescent="0.25">
      <c r="A2649" t="s">
        <v>61</v>
      </c>
      <c r="B2649" t="s">
        <v>124</v>
      </c>
      <c r="C2649">
        <v>0</v>
      </c>
      <c r="D2649">
        <v>0</v>
      </c>
      <c r="E2649">
        <v>0</v>
      </c>
      <c r="F2649">
        <v>4.0990000000000002</v>
      </c>
      <c r="G2649">
        <v>0</v>
      </c>
      <c r="H2649">
        <v>4.0990000000000002</v>
      </c>
      <c r="I2649">
        <v>0</v>
      </c>
      <c r="J2649">
        <v>0</v>
      </c>
      <c r="K2649">
        <v>0</v>
      </c>
      <c r="L2649">
        <v>4.0990000000000002</v>
      </c>
      <c r="M2649">
        <v>0</v>
      </c>
    </row>
    <row r="2650" spans="1:13" x14ac:dyDescent="0.25">
      <c r="A2650" t="s">
        <v>61</v>
      </c>
      <c r="B2650" t="s">
        <v>96</v>
      </c>
      <c r="C2650">
        <v>0</v>
      </c>
      <c r="D2650">
        <v>0</v>
      </c>
      <c r="E2650">
        <v>0</v>
      </c>
      <c r="F2650">
        <v>0</v>
      </c>
      <c r="G2650">
        <v>0</v>
      </c>
      <c r="H2650">
        <v>0</v>
      </c>
      <c r="I2650">
        <v>0</v>
      </c>
      <c r="J2650">
        <v>0</v>
      </c>
      <c r="K2650">
        <v>0</v>
      </c>
      <c r="L2650">
        <v>0</v>
      </c>
      <c r="M2650">
        <v>0</v>
      </c>
    </row>
    <row r="2651" spans="1:13" x14ac:dyDescent="0.25">
      <c r="A2651" t="s">
        <v>61</v>
      </c>
      <c r="B2651" t="s">
        <v>105</v>
      </c>
      <c r="C2651">
        <v>0</v>
      </c>
      <c r="D2651">
        <v>0</v>
      </c>
      <c r="E2651">
        <v>0</v>
      </c>
      <c r="F2651">
        <v>0</v>
      </c>
      <c r="G2651">
        <v>0</v>
      </c>
      <c r="H2651">
        <v>0</v>
      </c>
      <c r="I2651">
        <v>0</v>
      </c>
      <c r="J2651">
        <v>0</v>
      </c>
      <c r="K2651">
        <v>0</v>
      </c>
      <c r="L2651">
        <v>0</v>
      </c>
      <c r="M2651">
        <v>0</v>
      </c>
    </row>
    <row r="2652" spans="1:13" x14ac:dyDescent="0.25">
      <c r="A2652" t="s">
        <v>61</v>
      </c>
      <c r="B2652" t="s">
        <v>110</v>
      </c>
      <c r="C2652">
        <v>0</v>
      </c>
      <c r="D2652">
        <v>0</v>
      </c>
      <c r="E2652">
        <v>0</v>
      </c>
      <c r="F2652">
        <v>0</v>
      </c>
      <c r="G2652">
        <v>0</v>
      </c>
      <c r="H2652">
        <v>0</v>
      </c>
      <c r="I2652">
        <v>0</v>
      </c>
      <c r="J2652">
        <v>0</v>
      </c>
      <c r="K2652">
        <v>0</v>
      </c>
      <c r="L2652">
        <v>0</v>
      </c>
      <c r="M2652">
        <v>0</v>
      </c>
    </row>
    <row r="2653" spans="1:13" x14ac:dyDescent="0.25">
      <c r="A2653" t="s">
        <v>61</v>
      </c>
      <c r="B2653" t="s">
        <v>111</v>
      </c>
      <c r="C2653">
        <v>3.169</v>
      </c>
      <c r="D2653">
        <v>0</v>
      </c>
      <c r="E2653">
        <v>0.4</v>
      </c>
      <c r="F2653">
        <v>9.7000000000000003E-2</v>
      </c>
      <c r="G2653">
        <v>0</v>
      </c>
      <c r="H2653">
        <v>3.6659999999999999</v>
      </c>
      <c r="I2653">
        <v>0</v>
      </c>
      <c r="J2653">
        <v>0</v>
      </c>
      <c r="K2653">
        <v>0</v>
      </c>
      <c r="L2653">
        <v>3.6659999999999999</v>
      </c>
      <c r="M2653">
        <v>0</v>
      </c>
    </row>
    <row r="2654" spans="1:13" x14ac:dyDescent="0.25">
      <c r="A2654" t="s">
        <v>61</v>
      </c>
      <c r="B2654" t="s">
        <v>106</v>
      </c>
      <c r="C2654">
        <v>1.3740000000000001</v>
      </c>
      <c r="D2654">
        <v>0</v>
      </c>
      <c r="E2654">
        <v>0</v>
      </c>
      <c r="F2654">
        <v>0</v>
      </c>
      <c r="G2654">
        <v>0</v>
      </c>
      <c r="H2654">
        <v>1.3740000000000001</v>
      </c>
      <c r="I2654">
        <v>0</v>
      </c>
      <c r="J2654">
        <v>0</v>
      </c>
      <c r="K2654">
        <v>0</v>
      </c>
      <c r="L2654">
        <v>1.3740000000000001</v>
      </c>
      <c r="M2654">
        <v>0</v>
      </c>
    </row>
    <row r="2655" spans="1:13" x14ac:dyDescent="0.25">
      <c r="A2655" t="s">
        <v>61</v>
      </c>
      <c r="B2655" t="s">
        <v>99</v>
      </c>
      <c r="C2655">
        <v>5.3470000000000004</v>
      </c>
      <c r="D2655">
        <v>0</v>
      </c>
      <c r="E2655">
        <v>1</v>
      </c>
      <c r="F2655">
        <v>0</v>
      </c>
      <c r="G2655">
        <v>0</v>
      </c>
      <c r="H2655">
        <v>6.3470000000000004</v>
      </c>
      <c r="I2655">
        <v>0</v>
      </c>
      <c r="J2655">
        <v>0</v>
      </c>
      <c r="K2655">
        <v>0</v>
      </c>
      <c r="L2655">
        <v>6.3470000000000004</v>
      </c>
      <c r="M2655">
        <v>0</v>
      </c>
    </row>
    <row r="2656" spans="1:13" x14ac:dyDescent="0.25">
      <c r="A2656" t="s">
        <v>61</v>
      </c>
      <c r="B2656" t="s">
        <v>108</v>
      </c>
      <c r="C2656">
        <v>13.279</v>
      </c>
      <c r="D2656">
        <v>0</v>
      </c>
      <c r="E2656">
        <v>0</v>
      </c>
      <c r="F2656">
        <v>0</v>
      </c>
      <c r="G2656">
        <v>0</v>
      </c>
      <c r="H2656">
        <v>13.279</v>
      </c>
      <c r="I2656">
        <v>0</v>
      </c>
      <c r="J2656">
        <v>0</v>
      </c>
      <c r="K2656">
        <v>0</v>
      </c>
      <c r="L2656">
        <v>13.279</v>
      </c>
      <c r="M2656">
        <v>0</v>
      </c>
    </row>
    <row r="2657" spans="1:13" x14ac:dyDescent="0.25">
      <c r="A2657" t="s">
        <v>61</v>
      </c>
      <c r="B2657" t="s">
        <v>234</v>
      </c>
      <c r="C2657">
        <v>0</v>
      </c>
      <c r="D2657">
        <v>0</v>
      </c>
      <c r="E2657">
        <v>0</v>
      </c>
      <c r="F2657">
        <v>0</v>
      </c>
      <c r="G2657">
        <v>0</v>
      </c>
      <c r="H2657">
        <v>0</v>
      </c>
      <c r="I2657">
        <v>0</v>
      </c>
      <c r="J2657">
        <v>0</v>
      </c>
      <c r="K2657">
        <v>0</v>
      </c>
      <c r="L2657">
        <v>0</v>
      </c>
      <c r="M2657">
        <v>0</v>
      </c>
    </row>
    <row r="2658" spans="1:13" x14ac:dyDescent="0.25">
      <c r="A2658" t="s">
        <v>61</v>
      </c>
      <c r="B2658" t="s">
        <v>115</v>
      </c>
      <c r="C2658">
        <v>0</v>
      </c>
      <c r="D2658">
        <v>0</v>
      </c>
      <c r="E2658">
        <v>0</v>
      </c>
      <c r="F2658">
        <v>0</v>
      </c>
      <c r="G2658">
        <v>0</v>
      </c>
      <c r="H2658">
        <v>0</v>
      </c>
      <c r="I2658">
        <v>0</v>
      </c>
      <c r="J2658">
        <v>0</v>
      </c>
      <c r="K2658">
        <v>0</v>
      </c>
      <c r="L2658">
        <v>0</v>
      </c>
      <c r="M2658">
        <v>0</v>
      </c>
    </row>
    <row r="2659" spans="1:13" x14ac:dyDescent="0.25">
      <c r="A2659" t="s">
        <v>61</v>
      </c>
      <c r="B2659" t="s">
        <v>117</v>
      </c>
      <c r="C2659">
        <v>0</v>
      </c>
      <c r="D2659">
        <v>0</v>
      </c>
      <c r="E2659">
        <v>0</v>
      </c>
      <c r="F2659">
        <v>0</v>
      </c>
      <c r="G2659">
        <v>0</v>
      </c>
      <c r="H2659">
        <v>0</v>
      </c>
      <c r="I2659">
        <v>0</v>
      </c>
      <c r="J2659">
        <v>0</v>
      </c>
      <c r="K2659">
        <v>0</v>
      </c>
      <c r="L2659">
        <v>0</v>
      </c>
      <c r="M2659">
        <v>0</v>
      </c>
    </row>
    <row r="2660" spans="1:13" x14ac:dyDescent="0.25">
      <c r="A2660" t="s">
        <v>61</v>
      </c>
      <c r="B2660" t="s">
        <v>103</v>
      </c>
      <c r="C2660">
        <v>0</v>
      </c>
      <c r="D2660">
        <v>0</v>
      </c>
      <c r="E2660">
        <v>0</v>
      </c>
      <c r="F2660">
        <v>0</v>
      </c>
      <c r="G2660">
        <v>0</v>
      </c>
      <c r="H2660">
        <v>0</v>
      </c>
      <c r="I2660">
        <v>0</v>
      </c>
      <c r="J2660">
        <v>0</v>
      </c>
      <c r="K2660">
        <v>0</v>
      </c>
      <c r="L2660">
        <v>0</v>
      </c>
      <c r="M2660">
        <v>0</v>
      </c>
    </row>
    <row r="2661" spans="1:13" x14ac:dyDescent="0.25">
      <c r="A2661" t="s">
        <v>61</v>
      </c>
      <c r="B2661" t="s">
        <v>328</v>
      </c>
      <c r="C2661">
        <v>0</v>
      </c>
      <c r="D2661">
        <v>0</v>
      </c>
      <c r="E2661">
        <v>0</v>
      </c>
      <c r="F2661">
        <v>0</v>
      </c>
      <c r="G2661">
        <v>0</v>
      </c>
      <c r="H2661">
        <v>0</v>
      </c>
      <c r="I2661">
        <v>0</v>
      </c>
      <c r="J2661">
        <v>0</v>
      </c>
      <c r="K2661">
        <v>0</v>
      </c>
      <c r="L2661">
        <v>0</v>
      </c>
      <c r="M2661">
        <v>0</v>
      </c>
    </row>
    <row r="2662" spans="1:13" x14ac:dyDescent="0.25">
      <c r="A2662" t="s">
        <v>61</v>
      </c>
      <c r="B2662" s="17" t="s">
        <v>104</v>
      </c>
      <c r="C2662">
        <v>0</v>
      </c>
      <c r="D2662">
        <v>0</v>
      </c>
      <c r="E2662">
        <v>0</v>
      </c>
      <c r="F2662">
        <v>0</v>
      </c>
      <c r="G2662">
        <v>0</v>
      </c>
      <c r="H2662">
        <v>0</v>
      </c>
      <c r="I2662">
        <v>0</v>
      </c>
      <c r="J2662">
        <v>0</v>
      </c>
      <c r="K2662">
        <v>0</v>
      </c>
      <c r="L2662">
        <v>0</v>
      </c>
      <c r="M2662">
        <v>0</v>
      </c>
    </row>
    <row r="2663" spans="1:13" x14ac:dyDescent="0.25">
      <c r="A2663" t="s">
        <v>61</v>
      </c>
      <c r="B2663" s="17" t="s">
        <v>558</v>
      </c>
      <c r="C2663">
        <v>0</v>
      </c>
      <c r="D2663">
        <v>0</v>
      </c>
      <c r="E2663">
        <v>0</v>
      </c>
      <c r="F2663">
        <v>0</v>
      </c>
      <c r="G2663">
        <v>0</v>
      </c>
      <c r="H2663">
        <v>0</v>
      </c>
      <c r="I2663">
        <v>0</v>
      </c>
      <c r="J2663">
        <v>0</v>
      </c>
      <c r="K2663">
        <v>0</v>
      </c>
      <c r="L2663">
        <v>0</v>
      </c>
      <c r="M2663">
        <v>0</v>
      </c>
    </row>
    <row r="2664" spans="1:13" x14ac:dyDescent="0.25">
      <c r="A2664" t="s">
        <v>61</v>
      </c>
      <c r="B2664" s="17" t="s">
        <v>97</v>
      </c>
      <c r="C2664">
        <v>0</v>
      </c>
      <c r="D2664">
        <v>0</v>
      </c>
      <c r="E2664">
        <v>0</v>
      </c>
      <c r="F2664">
        <v>0</v>
      </c>
      <c r="G2664">
        <v>0</v>
      </c>
      <c r="H2664">
        <v>0</v>
      </c>
      <c r="I2664">
        <v>0</v>
      </c>
      <c r="J2664">
        <v>0</v>
      </c>
      <c r="K2664">
        <v>0</v>
      </c>
      <c r="L2664">
        <v>0</v>
      </c>
      <c r="M2664">
        <v>0</v>
      </c>
    </row>
    <row r="2665" spans="1:13" x14ac:dyDescent="0.25">
      <c r="A2665" t="s">
        <v>61</v>
      </c>
      <c r="B2665" s="17" t="s">
        <v>109</v>
      </c>
      <c r="C2665">
        <v>0</v>
      </c>
      <c r="D2665">
        <v>0</v>
      </c>
      <c r="E2665">
        <v>0</v>
      </c>
      <c r="F2665">
        <v>0</v>
      </c>
      <c r="G2665">
        <v>0</v>
      </c>
      <c r="H2665">
        <v>0</v>
      </c>
      <c r="I2665">
        <v>0</v>
      </c>
      <c r="J2665">
        <v>0</v>
      </c>
      <c r="K2665">
        <v>0</v>
      </c>
      <c r="L2665">
        <v>0</v>
      </c>
      <c r="M2665">
        <v>0</v>
      </c>
    </row>
    <row r="2666" spans="1:13" x14ac:dyDescent="0.25">
      <c r="A2666" t="s">
        <v>61</v>
      </c>
      <c r="B2666" t="s">
        <v>118</v>
      </c>
      <c r="C2666">
        <v>34.508000000000003</v>
      </c>
      <c r="D2666">
        <v>0</v>
      </c>
      <c r="E2666">
        <v>0</v>
      </c>
      <c r="F2666">
        <v>0</v>
      </c>
      <c r="G2666">
        <v>0</v>
      </c>
      <c r="H2666">
        <v>34.508000000000003</v>
      </c>
      <c r="I2666">
        <v>0</v>
      </c>
      <c r="J2666">
        <v>0</v>
      </c>
      <c r="K2666">
        <v>0</v>
      </c>
      <c r="L2666">
        <v>34.508000000000003</v>
      </c>
      <c r="M2666">
        <v>0</v>
      </c>
    </row>
    <row r="2667" spans="1:13" x14ac:dyDescent="0.25">
      <c r="A2667" t="s">
        <v>61</v>
      </c>
      <c r="B2667" t="s">
        <v>121</v>
      </c>
      <c r="C2667">
        <v>0</v>
      </c>
      <c r="D2667">
        <v>0</v>
      </c>
      <c r="E2667">
        <v>0</v>
      </c>
      <c r="F2667">
        <v>0</v>
      </c>
      <c r="G2667">
        <v>0</v>
      </c>
      <c r="H2667">
        <v>0</v>
      </c>
      <c r="I2667">
        <v>0</v>
      </c>
      <c r="J2667">
        <v>0</v>
      </c>
      <c r="K2667">
        <v>0</v>
      </c>
      <c r="L2667">
        <v>0</v>
      </c>
      <c r="M2667">
        <v>0</v>
      </c>
    </row>
    <row r="2668" spans="1:13" x14ac:dyDescent="0.25">
      <c r="A2668" t="s">
        <v>61</v>
      </c>
      <c r="B2668" t="s">
        <v>120</v>
      </c>
      <c r="C2668">
        <v>0</v>
      </c>
      <c r="D2668">
        <v>0</v>
      </c>
      <c r="E2668">
        <v>0.4</v>
      </c>
      <c r="F2668">
        <v>0</v>
      </c>
      <c r="G2668">
        <v>0</v>
      </c>
      <c r="H2668">
        <v>0.4</v>
      </c>
      <c r="I2668">
        <v>0</v>
      </c>
      <c r="J2668">
        <v>0</v>
      </c>
      <c r="K2668">
        <v>0</v>
      </c>
      <c r="L2668">
        <v>0.4</v>
      </c>
      <c r="M2668">
        <v>0</v>
      </c>
    </row>
    <row r="2669" spans="1:13" x14ac:dyDescent="0.25">
      <c r="A2669" t="s">
        <v>61</v>
      </c>
      <c r="B2669" t="s">
        <v>119</v>
      </c>
      <c r="C2669">
        <v>0</v>
      </c>
      <c r="D2669">
        <v>0</v>
      </c>
      <c r="E2669">
        <v>0</v>
      </c>
      <c r="F2669">
        <v>0</v>
      </c>
      <c r="G2669">
        <v>0</v>
      </c>
      <c r="H2669">
        <v>0</v>
      </c>
      <c r="I2669">
        <v>0</v>
      </c>
      <c r="J2669">
        <v>0</v>
      </c>
      <c r="K2669">
        <v>0</v>
      </c>
      <c r="L2669">
        <v>0</v>
      </c>
      <c r="M2669">
        <v>0</v>
      </c>
    </row>
    <row r="2670" spans="1:13" x14ac:dyDescent="0.25">
      <c r="A2670" t="s">
        <v>61</v>
      </c>
      <c r="B2670" t="s">
        <v>116</v>
      </c>
      <c r="C2670">
        <v>0</v>
      </c>
      <c r="D2670">
        <v>0</v>
      </c>
      <c r="E2670">
        <v>0</v>
      </c>
      <c r="F2670">
        <v>0</v>
      </c>
      <c r="G2670">
        <v>0</v>
      </c>
      <c r="H2670">
        <v>0</v>
      </c>
      <c r="I2670">
        <v>0</v>
      </c>
      <c r="J2670">
        <v>0</v>
      </c>
      <c r="K2670">
        <v>0</v>
      </c>
      <c r="L2670">
        <v>0</v>
      </c>
      <c r="M2670">
        <v>0</v>
      </c>
    </row>
    <row r="2671" spans="1:13" x14ac:dyDescent="0.25">
      <c r="A2671" t="s">
        <v>61</v>
      </c>
      <c r="B2671" t="s">
        <v>113</v>
      </c>
      <c r="C2671">
        <v>9.3699999999999992</v>
      </c>
      <c r="D2671">
        <v>0</v>
      </c>
      <c r="E2671">
        <v>1.7000000000000002</v>
      </c>
      <c r="F2671">
        <v>0</v>
      </c>
      <c r="G2671">
        <v>0</v>
      </c>
      <c r="H2671">
        <v>11.07</v>
      </c>
      <c r="I2671">
        <v>0</v>
      </c>
      <c r="J2671">
        <v>0</v>
      </c>
      <c r="K2671">
        <v>0</v>
      </c>
      <c r="L2671">
        <v>11.07</v>
      </c>
      <c r="M2671">
        <v>0</v>
      </c>
    </row>
    <row r="2672" spans="1:13" x14ac:dyDescent="0.25">
      <c r="A2672" t="s">
        <v>61</v>
      </c>
      <c r="B2672" t="s">
        <v>102</v>
      </c>
      <c r="C2672">
        <v>0</v>
      </c>
      <c r="D2672">
        <v>0</v>
      </c>
      <c r="E2672">
        <v>0</v>
      </c>
      <c r="F2672">
        <v>0</v>
      </c>
      <c r="G2672">
        <v>0</v>
      </c>
      <c r="H2672">
        <v>0</v>
      </c>
      <c r="I2672">
        <v>0</v>
      </c>
      <c r="J2672">
        <v>0</v>
      </c>
      <c r="K2672">
        <v>0</v>
      </c>
      <c r="L2672">
        <v>0</v>
      </c>
      <c r="M2672">
        <v>0</v>
      </c>
    </row>
    <row r="2673" spans="1:13" x14ac:dyDescent="0.25">
      <c r="A2673" t="s">
        <v>61</v>
      </c>
      <c r="B2673" t="s">
        <v>101</v>
      </c>
      <c r="C2673">
        <v>0</v>
      </c>
      <c r="D2673">
        <v>0</v>
      </c>
      <c r="E2673">
        <v>0</v>
      </c>
      <c r="F2673">
        <v>0</v>
      </c>
      <c r="G2673">
        <v>0</v>
      </c>
      <c r="H2673">
        <v>0</v>
      </c>
      <c r="I2673">
        <v>0</v>
      </c>
      <c r="J2673">
        <v>0</v>
      </c>
      <c r="K2673">
        <v>0</v>
      </c>
      <c r="L2673">
        <v>0</v>
      </c>
      <c r="M2673">
        <v>0</v>
      </c>
    </row>
    <row r="2674" spans="1:13" x14ac:dyDescent="0.25">
      <c r="A2674" t="s">
        <v>61</v>
      </c>
      <c r="B2674" t="s">
        <v>95</v>
      </c>
      <c r="C2674">
        <v>0</v>
      </c>
      <c r="D2674">
        <v>0</v>
      </c>
      <c r="E2674">
        <v>0</v>
      </c>
      <c r="F2674">
        <v>0</v>
      </c>
      <c r="G2674">
        <v>0</v>
      </c>
      <c r="H2674">
        <v>0</v>
      </c>
      <c r="I2674">
        <v>0</v>
      </c>
      <c r="J2674">
        <v>0</v>
      </c>
      <c r="K2674">
        <v>0</v>
      </c>
      <c r="L2674">
        <v>0</v>
      </c>
      <c r="M2674">
        <v>0</v>
      </c>
    </row>
    <row r="2675" spans="1:13" x14ac:dyDescent="0.25">
      <c r="A2675" t="s">
        <v>61</v>
      </c>
      <c r="B2675" t="s">
        <v>98</v>
      </c>
      <c r="C2675">
        <v>0</v>
      </c>
      <c r="D2675">
        <v>0</v>
      </c>
      <c r="E2675">
        <v>0</v>
      </c>
      <c r="F2675">
        <v>0</v>
      </c>
      <c r="G2675">
        <v>0</v>
      </c>
      <c r="H2675">
        <v>0</v>
      </c>
      <c r="I2675">
        <v>0</v>
      </c>
      <c r="J2675">
        <v>0</v>
      </c>
      <c r="K2675">
        <v>0</v>
      </c>
      <c r="L2675">
        <v>0</v>
      </c>
      <c r="M2675">
        <v>0</v>
      </c>
    </row>
    <row r="2676" spans="1:13" x14ac:dyDescent="0.25">
      <c r="A2676" t="s">
        <v>61</v>
      </c>
      <c r="B2676" t="s">
        <v>112</v>
      </c>
      <c r="C2676">
        <v>79.064999999999998</v>
      </c>
      <c r="D2676">
        <v>0</v>
      </c>
      <c r="E2676">
        <v>1.1000000000000001</v>
      </c>
      <c r="F2676">
        <v>0</v>
      </c>
      <c r="G2676">
        <v>0</v>
      </c>
      <c r="H2676">
        <v>80.164999999999992</v>
      </c>
      <c r="I2676">
        <v>0</v>
      </c>
      <c r="J2676">
        <v>0</v>
      </c>
      <c r="K2676">
        <v>0</v>
      </c>
      <c r="L2676">
        <v>80.165000000000006</v>
      </c>
      <c r="M2676">
        <v>0</v>
      </c>
    </row>
    <row r="2677" spans="1:13" x14ac:dyDescent="0.25">
      <c r="A2677" t="s">
        <v>61</v>
      </c>
      <c r="B2677" t="s">
        <v>155</v>
      </c>
      <c r="C2677">
        <v>0</v>
      </c>
      <c r="D2677">
        <v>0</v>
      </c>
      <c r="E2677">
        <v>0</v>
      </c>
      <c r="F2677">
        <v>0.2</v>
      </c>
      <c r="G2677">
        <v>0</v>
      </c>
      <c r="H2677">
        <v>0.2</v>
      </c>
      <c r="I2677">
        <v>0</v>
      </c>
      <c r="J2677">
        <v>0</v>
      </c>
      <c r="K2677">
        <v>0</v>
      </c>
      <c r="L2677">
        <v>0.2</v>
      </c>
      <c r="M2677">
        <v>0</v>
      </c>
    </row>
    <row r="2678" spans="1:13" x14ac:dyDescent="0.25">
      <c r="A2678" t="s">
        <v>61</v>
      </c>
      <c r="B2678" t="s">
        <v>100</v>
      </c>
      <c r="C2678">
        <v>0</v>
      </c>
      <c r="D2678">
        <v>0</v>
      </c>
      <c r="E2678">
        <v>0</v>
      </c>
      <c r="F2678">
        <v>0</v>
      </c>
      <c r="G2678">
        <v>0</v>
      </c>
      <c r="H2678">
        <v>0</v>
      </c>
      <c r="I2678">
        <v>0</v>
      </c>
      <c r="J2678">
        <v>0</v>
      </c>
      <c r="K2678">
        <v>0</v>
      </c>
      <c r="L2678">
        <v>0</v>
      </c>
      <c r="M2678">
        <v>0</v>
      </c>
    </row>
    <row r="2679" spans="1:13" x14ac:dyDescent="0.25">
      <c r="A2679" t="s">
        <v>61</v>
      </c>
      <c r="B2679" t="s">
        <v>114</v>
      </c>
      <c r="C2679">
        <v>0</v>
      </c>
      <c r="D2679">
        <v>0</v>
      </c>
      <c r="E2679">
        <v>0</v>
      </c>
      <c r="F2679">
        <v>0</v>
      </c>
      <c r="G2679">
        <v>0</v>
      </c>
      <c r="H2679">
        <v>0</v>
      </c>
      <c r="I2679">
        <v>0</v>
      </c>
      <c r="J2679">
        <v>0</v>
      </c>
      <c r="K2679">
        <v>0</v>
      </c>
      <c r="L2679">
        <v>0</v>
      </c>
      <c r="M2679">
        <v>0</v>
      </c>
    </row>
    <row r="2680" spans="1:13" x14ac:dyDescent="0.25">
      <c r="A2680" t="s">
        <v>61</v>
      </c>
      <c r="B2680" t="s">
        <v>107</v>
      </c>
      <c r="C2680">
        <v>0</v>
      </c>
      <c r="D2680">
        <v>0</v>
      </c>
      <c r="E2680">
        <v>0</v>
      </c>
      <c r="F2680">
        <v>0</v>
      </c>
      <c r="G2680">
        <v>0</v>
      </c>
      <c r="H2680">
        <v>0</v>
      </c>
      <c r="I2680">
        <v>0</v>
      </c>
      <c r="J2680">
        <v>0</v>
      </c>
      <c r="K2680">
        <v>0</v>
      </c>
      <c r="L2680">
        <v>0</v>
      </c>
      <c r="M2680">
        <v>0</v>
      </c>
    </row>
    <row r="2681" spans="1:13" x14ac:dyDescent="0.25">
      <c r="A2681" t="s">
        <v>64</v>
      </c>
      <c r="B2681" t="s">
        <v>123</v>
      </c>
      <c r="C2681">
        <v>175.84899999999999</v>
      </c>
      <c r="D2681">
        <v>0</v>
      </c>
      <c r="E2681">
        <v>0</v>
      </c>
      <c r="F2681">
        <v>0</v>
      </c>
      <c r="G2681">
        <v>0</v>
      </c>
      <c r="H2681">
        <v>175.84899999999999</v>
      </c>
      <c r="I2681">
        <v>0</v>
      </c>
      <c r="J2681">
        <v>0</v>
      </c>
      <c r="K2681">
        <v>0</v>
      </c>
      <c r="L2681">
        <v>175.84899999999999</v>
      </c>
      <c r="M2681">
        <v>0</v>
      </c>
    </row>
    <row r="2682" spans="1:13" x14ac:dyDescent="0.25">
      <c r="A2682" t="s">
        <v>64</v>
      </c>
      <c r="B2682" t="s">
        <v>126</v>
      </c>
      <c r="C2682">
        <v>0</v>
      </c>
      <c r="D2682">
        <v>0.4</v>
      </c>
      <c r="E2682">
        <v>0</v>
      </c>
      <c r="F2682">
        <v>0</v>
      </c>
      <c r="G2682">
        <v>0</v>
      </c>
      <c r="H2682">
        <v>0.4</v>
      </c>
      <c r="I2682">
        <v>0</v>
      </c>
      <c r="J2682">
        <v>0</v>
      </c>
      <c r="K2682">
        <v>0</v>
      </c>
      <c r="L2682">
        <v>0.4</v>
      </c>
      <c r="M2682">
        <v>0</v>
      </c>
    </row>
    <row r="2683" spans="1:13" x14ac:dyDescent="0.25">
      <c r="A2683" t="s">
        <v>64</v>
      </c>
      <c r="B2683" t="s">
        <v>125</v>
      </c>
      <c r="C2683">
        <v>0</v>
      </c>
      <c r="D2683">
        <v>0</v>
      </c>
      <c r="E2683">
        <v>10</v>
      </c>
      <c r="F2683">
        <v>0</v>
      </c>
      <c r="G2683">
        <v>0</v>
      </c>
      <c r="H2683">
        <v>10</v>
      </c>
      <c r="I2683">
        <v>0</v>
      </c>
      <c r="J2683">
        <v>0</v>
      </c>
      <c r="K2683">
        <v>0</v>
      </c>
      <c r="L2683">
        <v>10</v>
      </c>
      <c r="M2683">
        <v>0</v>
      </c>
    </row>
    <row r="2684" spans="1:13" x14ac:dyDescent="0.25">
      <c r="A2684" t="s">
        <v>64</v>
      </c>
      <c r="B2684" t="s">
        <v>124</v>
      </c>
      <c r="C2684">
        <v>0</v>
      </c>
      <c r="D2684">
        <v>0</v>
      </c>
      <c r="E2684">
        <v>0</v>
      </c>
      <c r="F2684">
        <v>0.82799999999999996</v>
      </c>
      <c r="G2684">
        <v>0</v>
      </c>
      <c r="H2684">
        <v>0.82799999999999996</v>
      </c>
      <c r="I2684">
        <v>0</v>
      </c>
      <c r="J2684">
        <v>0</v>
      </c>
      <c r="K2684">
        <v>0</v>
      </c>
      <c r="L2684">
        <v>0.82799999999999996</v>
      </c>
      <c r="M2684">
        <v>0</v>
      </c>
    </row>
    <row r="2685" spans="1:13" x14ac:dyDescent="0.25">
      <c r="A2685" t="s">
        <v>64</v>
      </c>
      <c r="B2685" t="s">
        <v>96</v>
      </c>
      <c r="C2685">
        <v>0.85</v>
      </c>
      <c r="D2685">
        <v>0</v>
      </c>
      <c r="E2685">
        <v>67.8</v>
      </c>
      <c r="F2685">
        <v>0</v>
      </c>
      <c r="G2685">
        <v>0</v>
      </c>
      <c r="H2685">
        <v>68.649999999999991</v>
      </c>
      <c r="I2685">
        <v>0</v>
      </c>
      <c r="J2685">
        <v>0</v>
      </c>
      <c r="K2685">
        <v>0</v>
      </c>
      <c r="L2685">
        <v>68.650000000000006</v>
      </c>
      <c r="M2685">
        <v>0</v>
      </c>
    </row>
    <row r="2686" spans="1:13" x14ac:dyDescent="0.25">
      <c r="A2686" t="s">
        <v>64</v>
      </c>
      <c r="B2686" t="s">
        <v>105</v>
      </c>
      <c r="C2686">
        <v>40.539000000000001</v>
      </c>
      <c r="D2686">
        <v>0</v>
      </c>
      <c r="E2686">
        <v>4.5</v>
      </c>
      <c r="F2686">
        <v>0</v>
      </c>
      <c r="G2686">
        <v>0</v>
      </c>
      <c r="H2686">
        <v>45.039000000000001</v>
      </c>
      <c r="I2686">
        <v>0</v>
      </c>
      <c r="J2686">
        <v>0</v>
      </c>
      <c r="K2686">
        <v>0</v>
      </c>
      <c r="L2686">
        <v>45.039000000000001</v>
      </c>
      <c r="M2686">
        <v>0</v>
      </c>
    </row>
    <row r="2687" spans="1:13" x14ac:dyDescent="0.25">
      <c r="A2687" t="s">
        <v>64</v>
      </c>
      <c r="B2687" t="s">
        <v>110</v>
      </c>
      <c r="C2687">
        <v>7.0999999999999994E-2</v>
      </c>
      <c r="D2687">
        <v>24.273</v>
      </c>
      <c r="E2687">
        <v>0</v>
      </c>
      <c r="F2687">
        <v>0</v>
      </c>
      <c r="G2687">
        <v>0</v>
      </c>
      <c r="H2687">
        <v>24.344000000000001</v>
      </c>
      <c r="I2687">
        <v>0</v>
      </c>
      <c r="J2687">
        <v>0</v>
      </c>
      <c r="K2687">
        <v>0</v>
      </c>
      <c r="L2687">
        <v>24.344000000000001</v>
      </c>
      <c r="M2687">
        <v>0</v>
      </c>
    </row>
    <row r="2688" spans="1:13" x14ac:dyDescent="0.25">
      <c r="A2688" t="s">
        <v>64</v>
      </c>
      <c r="B2688" t="s">
        <v>111</v>
      </c>
      <c r="C2688">
        <v>52.8</v>
      </c>
      <c r="D2688">
        <v>0</v>
      </c>
      <c r="E2688">
        <v>0.3</v>
      </c>
      <c r="F2688">
        <v>0</v>
      </c>
      <c r="G2688">
        <v>0</v>
      </c>
      <c r="H2688">
        <v>53.099999999999994</v>
      </c>
      <c r="I2688">
        <v>0</v>
      </c>
      <c r="J2688">
        <v>0</v>
      </c>
      <c r="K2688">
        <v>0</v>
      </c>
      <c r="L2688">
        <v>53.1</v>
      </c>
      <c r="M2688">
        <v>0</v>
      </c>
    </row>
    <row r="2689" spans="1:13" x14ac:dyDescent="0.25">
      <c r="A2689" t="s">
        <v>64</v>
      </c>
      <c r="B2689" t="s">
        <v>106</v>
      </c>
      <c r="C2689">
        <v>285.05099999999999</v>
      </c>
      <c r="D2689">
        <v>0</v>
      </c>
      <c r="E2689">
        <v>13.3</v>
      </c>
      <c r="F2689">
        <v>0</v>
      </c>
      <c r="G2689">
        <v>0</v>
      </c>
      <c r="H2689">
        <v>298.351</v>
      </c>
      <c r="I2689">
        <v>0</v>
      </c>
      <c r="J2689">
        <v>0</v>
      </c>
      <c r="K2689">
        <v>0</v>
      </c>
      <c r="L2689">
        <v>298.351</v>
      </c>
      <c r="M2689">
        <v>0</v>
      </c>
    </row>
    <row r="2690" spans="1:13" x14ac:dyDescent="0.25">
      <c r="A2690" t="s">
        <v>64</v>
      </c>
      <c r="B2690" t="s">
        <v>99</v>
      </c>
      <c r="C2690">
        <v>11.269</v>
      </c>
      <c r="D2690">
        <v>0</v>
      </c>
      <c r="E2690">
        <v>14.2</v>
      </c>
      <c r="F2690">
        <v>0</v>
      </c>
      <c r="G2690">
        <v>0</v>
      </c>
      <c r="H2690">
        <v>25.469000000000001</v>
      </c>
      <c r="I2690">
        <v>0</v>
      </c>
      <c r="J2690">
        <v>0</v>
      </c>
      <c r="K2690">
        <v>0</v>
      </c>
      <c r="L2690">
        <v>25.469000000000001</v>
      </c>
      <c r="M2690">
        <v>0</v>
      </c>
    </row>
    <row r="2691" spans="1:13" x14ac:dyDescent="0.25">
      <c r="A2691" t="s">
        <v>64</v>
      </c>
      <c r="B2691" t="s">
        <v>108</v>
      </c>
      <c r="C2691">
        <v>74.771000000000001</v>
      </c>
      <c r="D2691">
        <v>0</v>
      </c>
      <c r="E2691">
        <v>0</v>
      </c>
      <c r="F2691">
        <v>0</v>
      </c>
      <c r="G2691">
        <v>0</v>
      </c>
      <c r="H2691">
        <v>74.771000000000001</v>
      </c>
      <c r="I2691">
        <v>0</v>
      </c>
      <c r="J2691">
        <v>0</v>
      </c>
      <c r="K2691">
        <v>0</v>
      </c>
      <c r="L2691">
        <v>74.771000000000001</v>
      </c>
      <c r="M2691">
        <v>0</v>
      </c>
    </row>
    <row r="2692" spans="1:13" x14ac:dyDescent="0.25">
      <c r="A2692" t="s">
        <v>64</v>
      </c>
      <c r="B2692" t="s">
        <v>234</v>
      </c>
      <c r="C2692">
        <v>0</v>
      </c>
      <c r="D2692">
        <v>0</v>
      </c>
      <c r="E2692">
        <v>0</v>
      </c>
      <c r="F2692">
        <v>0</v>
      </c>
      <c r="G2692">
        <v>0</v>
      </c>
      <c r="H2692">
        <v>0</v>
      </c>
      <c r="I2692">
        <v>0</v>
      </c>
      <c r="J2692">
        <v>0</v>
      </c>
      <c r="K2692">
        <v>0</v>
      </c>
      <c r="L2692">
        <v>0</v>
      </c>
      <c r="M2692">
        <v>0</v>
      </c>
    </row>
    <row r="2693" spans="1:13" x14ac:dyDescent="0.25">
      <c r="A2693" t="s">
        <v>64</v>
      </c>
      <c r="B2693" t="s">
        <v>115</v>
      </c>
      <c r="C2693">
        <v>23.105</v>
      </c>
      <c r="D2693">
        <v>0</v>
      </c>
      <c r="E2693">
        <v>0</v>
      </c>
      <c r="F2693">
        <v>0</v>
      </c>
      <c r="G2693">
        <v>0</v>
      </c>
      <c r="H2693">
        <v>23.105</v>
      </c>
      <c r="I2693">
        <v>0</v>
      </c>
      <c r="J2693">
        <v>0</v>
      </c>
      <c r="K2693">
        <v>0</v>
      </c>
      <c r="L2693">
        <v>23.105</v>
      </c>
      <c r="M2693">
        <v>0</v>
      </c>
    </row>
    <row r="2694" spans="1:13" x14ac:dyDescent="0.25">
      <c r="A2694" t="s">
        <v>64</v>
      </c>
      <c r="B2694" t="s">
        <v>117</v>
      </c>
      <c r="C2694">
        <v>0.28299999999999997</v>
      </c>
      <c r="D2694">
        <v>0</v>
      </c>
      <c r="E2694">
        <v>0</v>
      </c>
      <c r="F2694">
        <v>0</v>
      </c>
      <c r="G2694">
        <v>0</v>
      </c>
      <c r="H2694">
        <v>0.28299999999999997</v>
      </c>
      <c r="I2694">
        <v>0</v>
      </c>
      <c r="J2694">
        <v>0</v>
      </c>
      <c r="K2694">
        <v>0</v>
      </c>
      <c r="L2694">
        <v>0.28299999999999997</v>
      </c>
      <c r="M2694">
        <v>0</v>
      </c>
    </row>
    <row r="2695" spans="1:13" x14ac:dyDescent="0.25">
      <c r="A2695" t="s">
        <v>64</v>
      </c>
      <c r="B2695" t="s">
        <v>103</v>
      </c>
      <c r="C2695">
        <v>0</v>
      </c>
      <c r="D2695">
        <v>0</v>
      </c>
      <c r="E2695">
        <v>0.8</v>
      </c>
      <c r="F2695">
        <v>0</v>
      </c>
      <c r="G2695">
        <v>0</v>
      </c>
      <c r="H2695">
        <v>0.8</v>
      </c>
      <c r="I2695">
        <v>0</v>
      </c>
      <c r="J2695">
        <v>0</v>
      </c>
      <c r="K2695">
        <v>0</v>
      </c>
      <c r="L2695">
        <v>0.8</v>
      </c>
      <c r="M2695">
        <v>0</v>
      </c>
    </row>
    <row r="2696" spans="1:13" x14ac:dyDescent="0.25">
      <c r="A2696" t="s">
        <v>64</v>
      </c>
      <c r="B2696" t="s">
        <v>328</v>
      </c>
      <c r="C2696">
        <v>0</v>
      </c>
      <c r="D2696">
        <v>0</v>
      </c>
      <c r="E2696">
        <v>0</v>
      </c>
      <c r="F2696">
        <v>0</v>
      </c>
      <c r="G2696">
        <v>0</v>
      </c>
      <c r="H2696">
        <v>0</v>
      </c>
      <c r="I2696">
        <v>0</v>
      </c>
      <c r="J2696">
        <v>0</v>
      </c>
      <c r="K2696">
        <v>0</v>
      </c>
      <c r="L2696">
        <v>0</v>
      </c>
      <c r="M2696">
        <v>0</v>
      </c>
    </row>
    <row r="2697" spans="1:13" x14ac:dyDescent="0.25">
      <c r="A2697" t="s">
        <v>64</v>
      </c>
      <c r="B2697" s="17" t="s">
        <v>104</v>
      </c>
      <c r="C2697">
        <v>0</v>
      </c>
      <c r="D2697">
        <v>0</v>
      </c>
      <c r="E2697">
        <v>40.4</v>
      </c>
      <c r="F2697">
        <v>0</v>
      </c>
      <c r="G2697">
        <v>0</v>
      </c>
      <c r="H2697">
        <v>40.4</v>
      </c>
      <c r="I2697">
        <v>0</v>
      </c>
      <c r="J2697">
        <v>0</v>
      </c>
      <c r="K2697">
        <v>0</v>
      </c>
      <c r="L2697">
        <v>40.4</v>
      </c>
      <c r="M2697">
        <v>0</v>
      </c>
    </row>
    <row r="2698" spans="1:13" x14ac:dyDescent="0.25">
      <c r="A2698" t="s">
        <v>64</v>
      </c>
      <c r="B2698" s="17" t="s">
        <v>558</v>
      </c>
      <c r="C2698">
        <v>0</v>
      </c>
      <c r="D2698">
        <v>0</v>
      </c>
      <c r="E2698">
        <v>0</v>
      </c>
      <c r="F2698">
        <v>0</v>
      </c>
      <c r="G2698">
        <v>0</v>
      </c>
      <c r="H2698">
        <v>0</v>
      </c>
      <c r="I2698">
        <v>0</v>
      </c>
      <c r="J2698">
        <v>0</v>
      </c>
      <c r="K2698">
        <v>0</v>
      </c>
      <c r="L2698">
        <v>0</v>
      </c>
      <c r="M2698">
        <v>0</v>
      </c>
    </row>
    <row r="2699" spans="1:13" x14ac:dyDescent="0.25">
      <c r="A2699" t="s">
        <v>64</v>
      </c>
      <c r="B2699" s="17" t="s">
        <v>97</v>
      </c>
      <c r="C2699">
        <v>0</v>
      </c>
      <c r="D2699">
        <v>0</v>
      </c>
      <c r="E2699">
        <v>82.1</v>
      </c>
      <c r="F2699">
        <v>0</v>
      </c>
      <c r="G2699">
        <v>0</v>
      </c>
      <c r="H2699">
        <v>82.1</v>
      </c>
      <c r="I2699">
        <v>0</v>
      </c>
      <c r="J2699">
        <v>0</v>
      </c>
      <c r="K2699">
        <v>0</v>
      </c>
      <c r="L2699">
        <v>82.1</v>
      </c>
      <c r="M2699">
        <v>0</v>
      </c>
    </row>
    <row r="2700" spans="1:13" x14ac:dyDescent="0.25">
      <c r="A2700" t="s">
        <v>64</v>
      </c>
      <c r="B2700" s="17" t="s">
        <v>109</v>
      </c>
      <c r="C2700">
        <v>11.552</v>
      </c>
      <c r="D2700">
        <v>5.7270000000000003</v>
      </c>
      <c r="E2700">
        <v>7.2</v>
      </c>
      <c r="F2700">
        <v>0</v>
      </c>
      <c r="G2700">
        <v>0</v>
      </c>
      <c r="H2700">
        <v>24.478999999999999</v>
      </c>
      <c r="I2700">
        <v>0</v>
      </c>
      <c r="J2700">
        <v>0</v>
      </c>
      <c r="K2700">
        <v>0</v>
      </c>
      <c r="L2700">
        <v>24.478999999999999</v>
      </c>
      <c r="M2700">
        <v>0</v>
      </c>
    </row>
    <row r="2701" spans="1:13" x14ac:dyDescent="0.25">
      <c r="A2701" t="s">
        <v>64</v>
      </c>
      <c r="B2701" t="s">
        <v>118</v>
      </c>
      <c r="C2701">
        <v>37.095999999999997</v>
      </c>
      <c r="D2701">
        <v>0</v>
      </c>
      <c r="E2701">
        <v>0</v>
      </c>
      <c r="F2701">
        <v>0</v>
      </c>
      <c r="G2701">
        <v>0</v>
      </c>
      <c r="H2701">
        <v>37.095999999999997</v>
      </c>
      <c r="I2701">
        <v>0</v>
      </c>
      <c r="J2701">
        <v>0</v>
      </c>
      <c r="K2701">
        <v>0</v>
      </c>
      <c r="L2701">
        <v>37.095999999999997</v>
      </c>
      <c r="M2701">
        <v>0</v>
      </c>
    </row>
    <row r="2702" spans="1:13" x14ac:dyDescent="0.25">
      <c r="A2702" t="s">
        <v>64</v>
      </c>
      <c r="B2702" t="s">
        <v>121</v>
      </c>
      <c r="C2702">
        <v>0</v>
      </c>
      <c r="D2702">
        <v>0</v>
      </c>
      <c r="E2702">
        <v>0</v>
      </c>
      <c r="F2702">
        <v>0</v>
      </c>
      <c r="G2702">
        <v>0</v>
      </c>
      <c r="H2702">
        <v>0</v>
      </c>
      <c r="I2702">
        <v>0</v>
      </c>
      <c r="J2702">
        <v>0</v>
      </c>
      <c r="K2702">
        <v>0</v>
      </c>
      <c r="L2702">
        <v>0</v>
      </c>
      <c r="M2702">
        <v>0</v>
      </c>
    </row>
    <row r="2703" spans="1:13" x14ac:dyDescent="0.25">
      <c r="A2703" t="s">
        <v>64</v>
      </c>
      <c r="B2703" t="s">
        <v>120</v>
      </c>
      <c r="C2703">
        <v>0</v>
      </c>
      <c r="D2703">
        <v>0</v>
      </c>
      <c r="E2703">
        <v>0.1</v>
      </c>
      <c r="F2703">
        <v>0</v>
      </c>
      <c r="G2703">
        <v>0</v>
      </c>
      <c r="H2703">
        <v>0.1</v>
      </c>
      <c r="I2703">
        <v>0</v>
      </c>
      <c r="J2703">
        <v>0</v>
      </c>
      <c r="K2703">
        <v>0</v>
      </c>
      <c r="L2703">
        <v>0.1</v>
      </c>
      <c r="M2703">
        <v>0</v>
      </c>
    </row>
    <row r="2704" spans="1:13" x14ac:dyDescent="0.25">
      <c r="A2704" t="s">
        <v>64</v>
      </c>
      <c r="B2704" t="s">
        <v>119</v>
      </c>
      <c r="C2704">
        <v>0</v>
      </c>
      <c r="D2704">
        <v>0</v>
      </c>
      <c r="E2704">
        <v>0</v>
      </c>
      <c r="F2704">
        <v>0</v>
      </c>
      <c r="G2704">
        <v>0</v>
      </c>
      <c r="H2704">
        <v>0</v>
      </c>
      <c r="I2704">
        <v>0</v>
      </c>
      <c r="J2704">
        <v>0</v>
      </c>
      <c r="K2704">
        <v>0</v>
      </c>
      <c r="L2704">
        <v>0</v>
      </c>
      <c r="M2704">
        <v>0</v>
      </c>
    </row>
    <row r="2705" spans="1:13" x14ac:dyDescent="0.25">
      <c r="A2705" t="s">
        <v>64</v>
      </c>
      <c r="B2705" t="s">
        <v>116</v>
      </c>
      <c r="C2705">
        <v>22.324999999999999</v>
      </c>
      <c r="D2705">
        <v>0</v>
      </c>
      <c r="E2705">
        <v>0</v>
      </c>
      <c r="F2705">
        <v>0</v>
      </c>
      <c r="G2705">
        <v>0</v>
      </c>
      <c r="H2705">
        <v>22.324999999999999</v>
      </c>
      <c r="I2705">
        <v>0</v>
      </c>
      <c r="J2705">
        <v>0</v>
      </c>
      <c r="K2705">
        <v>0</v>
      </c>
      <c r="L2705">
        <v>22.324999999999999</v>
      </c>
      <c r="M2705">
        <v>0</v>
      </c>
    </row>
    <row r="2706" spans="1:13" x14ac:dyDescent="0.25">
      <c r="A2706" t="s">
        <v>64</v>
      </c>
      <c r="B2706" t="s">
        <v>113</v>
      </c>
      <c r="C2706">
        <v>207.58699999999999</v>
      </c>
      <c r="D2706">
        <v>0</v>
      </c>
      <c r="E2706">
        <v>8.7000000000000011</v>
      </c>
      <c r="F2706">
        <v>0</v>
      </c>
      <c r="G2706">
        <v>0</v>
      </c>
      <c r="H2706">
        <v>216.28699999999998</v>
      </c>
      <c r="I2706">
        <v>0</v>
      </c>
      <c r="J2706">
        <v>0</v>
      </c>
      <c r="K2706">
        <v>0</v>
      </c>
      <c r="L2706">
        <v>216.28700000000001</v>
      </c>
      <c r="M2706">
        <v>0</v>
      </c>
    </row>
    <row r="2707" spans="1:13" x14ac:dyDescent="0.25">
      <c r="A2707" t="s">
        <v>64</v>
      </c>
      <c r="B2707" t="s">
        <v>102</v>
      </c>
      <c r="C2707">
        <v>0</v>
      </c>
      <c r="D2707">
        <v>0</v>
      </c>
      <c r="E2707">
        <v>3.3</v>
      </c>
      <c r="F2707">
        <v>0</v>
      </c>
      <c r="G2707">
        <v>0</v>
      </c>
      <c r="H2707">
        <v>3.3</v>
      </c>
      <c r="I2707">
        <v>0</v>
      </c>
      <c r="J2707">
        <v>0</v>
      </c>
      <c r="K2707">
        <v>0</v>
      </c>
      <c r="L2707">
        <v>3.3</v>
      </c>
      <c r="M2707">
        <v>0</v>
      </c>
    </row>
    <row r="2708" spans="1:13" x14ac:dyDescent="0.25">
      <c r="A2708" t="s">
        <v>64</v>
      </c>
      <c r="B2708" t="s">
        <v>101</v>
      </c>
      <c r="C2708">
        <v>0</v>
      </c>
      <c r="D2708">
        <v>0</v>
      </c>
      <c r="E2708">
        <v>3.2</v>
      </c>
      <c r="F2708">
        <v>0</v>
      </c>
      <c r="G2708">
        <v>0</v>
      </c>
      <c r="H2708">
        <v>3.2</v>
      </c>
      <c r="I2708">
        <v>0</v>
      </c>
      <c r="J2708">
        <v>0</v>
      </c>
      <c r="K2708">
        <v>0</v>
      </c>
      <c r="L2708">
        <v>3.2</v>
      </c>
      <c r="M2708">
        <v>0</v>
      </c>
    </row>
    <row r="2709" spans="1:13" x14ac:dyDescent="0.25">
      <c r="A2709" t="s">
        <v>64</v>
      </c>
      <c r="B2709" t="s">
        <v>95</v>
      </c>
      <c r="C2709">
        <v>11.978</v>
      </c>
      <c r="D2709">
        <v>0</v>
      </c>
      <c r="E2709">
        <v>439.7</v>
      </c>
      <c r="F2709">
        <v>0</v>
      </c>
      <c r="G2709">
        <v>0</v>
      </c>
      <c r="H2709">
        <v>451.678</v>
      </c>
      <c r="I2709">
        <v>0</v>
      </c>
      <c r="J2709">
        <v>0</v>
      </c>
      <c r="K2709">
        <v>0</v>
      </c>
      <c r="L2709">
        <v>451.678</v>
      </c>
      <c r="M2709">
        <v>0</v>
      </c>
    </row>
    <row r="2710" spans="1:13" x14ac:dyDescent="0.25">
      <c r="A2710" t="s">
        <v>64</v>
      </c>
      <c r="B2710" t="s">
        <v>98</v>
      </c>
      <c r="C2710">
        <v>6.52</v>
      </c>
      <c r="D2710">
        <v>0</v>
      </c>
      <c r="E2710">
        <v>430.8</v>
      </c>
      <c r="F2710">
        <v>0</v>
      </c>
      <c r="G2710">
        <v>0</v>
      </c>
      <c r="H2710">
        <v>437.32</v>
      </c>
      <c r="I2710">
        <v>0</v>
      </c>
      <c r="J2710">
        <v>0</v>
      </c>
      <c r="K2710">
        <v>0</v>
      </c>
      <c r="L2710">
        <v>437.32</v>
      </c>
      <c r="M2710">
        <v>0</v>
      </c>
    </row>
    <row r="2711" spans="1:13" x14ac:dyDescent="0.25">
      <c r="A2711" t="s">
        <v>64</v>
      </c>
      <c r="B2711" t="s">
        <v>112</v>
      </c>
      <c r="C2711">
        <v>17.506</v>
      </c>
      <c r="D2711">
        <v>0</v>
      </c>
      <c r="E2711">
        <v>0.3</v>
      </c>
      <c r="F2711">
        <v>0</v>
      </c>
      <c r="G2711">
        <v>0</v>
      </c>
      <c r="H2711">
        <v>17.806000000000001</v>
      </c>
      <c r="I2711">
        <v>0</v>
      </c>
      <c r="J2711">
        <v>0</v>
      </c>
      <c r="K2711">
        <v>0</v>
      </c>
      <c r="L2711">
        <v>17.806000000000001</v>
      </c>
      <c r="M2711">
        <v>0</v>
      </c>
    </row>
    <row r="2712" spans="1:13" x14ac:dyDescent="0.25">
      <c r="A2712" t="s">
        <v>64</v>
      </c>
      <c r="B2712" t="s">
        <v>129</v>
      </c>
      <c r="C2712">
        <v>0</v>
      </c>
      <c r="D2712">
        <v>0</v>
      </c>
      <c r="E2712">
        <v>0.7</v>
      </c>
      <c r="F2712">
        <v>0</v>
      </c>
      <c r="G2712">
        <v>0</v>
      </c>
      <c r="H2712">
        <v>0.7</v>
      </c>
      <c r="I2712">
        <v>0</v>
      </c>
      <c r="J2712">
        <v>0</v>
      </c>
      <c r="K2712">
        <v>0</v>
      </c>
      <c r="L2712">
        <v>0.7</v>
      </c>
      <c r="M2712">
        <v>0</v>
      </c>
    </row>
    <row r="2713" spans="1:13" x14ac:dyDescent="0.25">
      <c r="A2713" t="s">
        <v>64</v>
      </c>
      <c r="B2713" t="s">
        <v>100</v>
      </c>
      <c r="C2713">
        <v>7.1580000000000004</v>
      </c>
      <c r="D2713">
        <v>0</v>
      </c>
      <c r="E2713">
        <v>23.5</v>
      </c>
      <c r="F2713">
        <v>0</v>
      </c>
      <c r="G2713">
        <v>0</v>
      </c>
      <c r="H2713">
        <v>30.658000000000001</v>
      </c>
      <c r="I2713">
        <v>0</v>
      </c>
      <c r="J2713">
        <v>0</v>
      </c>
      <c r="K2713">
        <v>0</v>
      </c>
      <c r="L2713">
        <v>30.658000000000001</v>
      </c>
      <c r="M2713">
        <v>0</v>
      </c>
    </row>
    <row r="2714" spans="1:13" x14ac:dyDescent="0.25">
      <c r="A2714" t="s">
        <v>64</v>
      </c>
      <c r="B2714" t="s">
        <v>114</v>
      </c>
      <c r="C2714">
        <v>0</v>
      </c>
      <c r="D2714">
        <v>0</v>
      </c>
      <c r="E2714">
        <v>0.1</v>
      </c>
      <c r="F2714">
        <v>0</v>
      </c>
      <c r="G2714">
        <v>0</v>
      </c>
      <c r="H2714">
        <v>0.1</v>
      </c>
      <c r="I2714">
        <v>0</v>
      </c>
      <c r="J2714">
        <v>0</v>
      </c>
      <c r="K2714">
        <v>0</v>
      </c>
      <c r="L2714">
        <v>0.1</v>
      </c>
      <c r="M2714">
        <v>0</v>
      </c>
    </row>
    <row r="2715" spans="1:13" x14ac:dyDescent="0.25">
      <c r="A2715" t="s">
        <v>64</v>
      </c>
      <c r="B2715" t="s">
        <v>107</v>
      </c>
      <c r="C2715">
        <v>15.663</v>
      </c>
      <c r="D2715">
        <v>0</v>
      </c>
      <c r="E2715">
        <v>1.8</v>
      </c>
      <c r="F2715">
        <v>0</v>
      </c>
      <c r="G2715">
        <v>0</v>
      </c>
      <c r="H2715">
        <v>17.463000000000001</v>
      </c>
      <c r="I2715">
        <v>0</v>
      </c>
      <c r="J2715">
        <v>0</v>
      </c>
      <c r="K2715">
        <v>0</v>
      </c>
      <c r="L2715">
        <v>17.463000000000001</v>
      </c>
      <c r="M2715">
        <v>0</v>
      </c>
    </row>
    <row r="2716" spans="1:13" x14ac:dyDescent="0.25">
      <c r="A2716" t="s">
        <v>66</v>
      </c>
      <c r="B2716" t="s">
        <v>123</v>
      </c>
      <c r="C2716">
        <v>481.28800000000001</v>
      </c>
      <c r="D2716">
        <v>0</v>
      </c>
      <c r="E2716">
        <v>0</v>
      </c>
      <c r="F2716">
        <v>0</v>
      </c>
      <c r="G2716">
        <v>0</v>
      </c>
      <c r="H2716">
        <v>481.28800000000001</v>
      </c>
      <c r="I2716">
        <v>0</v>
      </c>
      <c r="J2716">
        <v>0</v>
      </c>
      <c r="K2716">
        <v>0</v>
      </c>
      <c r="L2716">
        <v>481.28800000000001</v>
      </c>
      <c r="M2716">
        <v>0</v>
      </c>
    </row>
    <row r="2717" spans="1:13" x14ac:dyDescent="0.25">
      <c r="A2717" t="s">
        <v>66</v>
      </c>
      <c r="B2717" t="s">
        <v>126</v>
      </c>
      <c r="C2717">
        <v>0</v>
      </c>
      <c r="D2717">
        <v>5.4</v>
      </c>
      <c r="E2717">
        <v>0</v>
      </c>
      <c r="F2717">
        <v>0</v>
      </c>
      <c r="G2717">
        <v>0</v>
      </c>
      <c r="H2717">
        <v>5.4</v>
      </c>
      <c r="I2717">
        <v>0</v>
      </c>
      <c r="J2717">
        <v>0</v>
      </c>
      <c r="K2717">
        <v>0</v>
      </c>
      <c r="L2717">
        <v>5.4</v>
      </c>
      <c r="M2717">
        <v>0</v>
      </c>
    </row>
    <row r="2718" spans="1:13" x14ac:dyDescent="0.25">
      <c r="A2718" t="s">
        <v>66</v>
      </c>
      <c r="B2718" t="s">
        <v>125</v>
      </c>
      <c r="C2718">
        <v>0</v>
      </c>
      <c r="D2718">
        <v>0</v>
      </c>
      <c r="E2718">
        <v>25</v>
      </c>
      <c r="F2718">
        <v>0</v>
      </c>
      <c r="G2718">
        <v>0</v>
      </c>
      <c r="H2718">
        <v>25</v>
      </c>
      <c r="I2718">
        <v>0</v>
      </c>
      <c r="J2718">
        <v>0</v>
      </c>
      <c r="K2718">
        <v>0</v>
      </c>
      <c r="L2718">
        <v>25</v>
      </c>
      <c r="M2718">
        <v>0</v>
      </c>
    </row>
    <row r="2719" spans="1:13" x14ac:dyDescent="0.25">
      <c r="A2719" t="s">
        <v>66</v>
      </c>
      <c r="B2719" t="s">
        <v>124</v>
      </c>
      <c r="C2719">
        <v>0</v>
      </c>
      <c r="D2719">
        <v>0</v>
      </c>
      <c r="E2719">
        <v>0</v>
      </c>
      <c r="F2719">
        <v>75.91</v>
      </c>
      <c r="G2719">
        <v>0</v>
      </c>
      <c r="H2719">
        <v>75.91</v>
      </c>
      <c r="I2719">
        <v>0</v>
      </c>
      <c r="J2719">
        <v>0</v>
      </c>
      <c r="K2719">
        <v>0</v>
      </c>
      <c r="L2719">
        <v>75.91</v>
      </c>
      <c r="M2719">
        <v>0</v>
      </c>
    </row>
    <row r="2720" spans="1:13" x14ac:dyDescent="0.25">
      <c r="A2720" t="s">
        <v>66</v>
      </c>
      <c r="B2720" t="s">
        <v>96</v>
      </c>
      <c r="C2720">
        <v>0</v>
      </c>
      <c r="D2720">
        <v>0</v>
      </c>
      <c r="E2720">
        <v>3.5</v>
      </c>
      <c r="F2720">
        <v>0</v>
      </c>
      <c r="G2720">
        <v>0</v>
      </c>
      <c r="H2720">
        <v>3.5</v>
      </c>
      <c r="I2720">
        <v>0</v>
      </c>
      <c r="J2720">
        <v>0</v>
      </c>
      <c r="K2720">
        <v>0</v>
      </c>
      <c r="L2720">
        <v>3.5</v>
      </c>
      <c r="M2720">
        <v>0</v>
      </c>
    </row>
    <row r="2721" spans="1:13" x14ac:dyDescent="0.25">
      <c r="A2721" t="s">
        <v>66</v>
      </c>
      <c r="B2721" t="s">
        <v>105</v>
      </c>
      <c r="C2721">
        <v>0.41799999999999998</v>
      </c>
      <c r="D2721">
        <v>0.34100000000000003</v>
      </c>
      <c r="E2721">
        <v>5.2</v>
      </c>
      <c r="F2721">
        <v>0</v>
      </c>
      <c r="G2721">
        <v>0</v>
      </c>
      <c r="H2721">
        <v>5.9590000000000005</v>
      </c>
      <c r="I2721">
        <v>0</v>
      </c>
      <c r="J2721">
        <v>0</v>
      </c>
      <c r="K2721">
        <v>0</v>
      </c>
      <c r="L2721">
        <v>5.9589999999999996</v>
      </c>
      <c r="M2721">
        <v>0</v>
      </c>
    </row>
    <row r="2722" spans="1:13" x14ac:dyDescent="0.25">
      <c r="A2722" t="s">
        <v>66</v>
      </c>
      <c r="B2722" t="s">
        <v>110</v>
      </c>
      <c r="C2722">
        <v>2.4980000000000002</v>
      </c>
      <c r="D2722">
        <v>38.607999999999997</v>
      </c>
      <c r="E2722">
        <v>2.2999999999999998</v>
      </c>
      <c r="F2722">
        <v>0</v>
      </c>
      <c r="G2722">
        <v>0</v>
      </c>
      <c r="H2722">
        <v>43.405999999999992</v>
      </c>
      <c r="I2722">
        <v>0</v>
      </c>
      <c r="J2722">
        <v>0</v>
      </c>
      <c r="K2722">
        <v>0</v>
      </c>
      <c r="L2722">
        <v>43.405999999999999</v>
      </c>
      <c r="M2722">
        <v>0</v>
      </c>
    </row>
    <row r="2723" spans="1:13" x14ac:dyDescent="0.25">
      <c r="A2723" t="s">
        <v>66</v>
      </c>
      <c r="B2723" t="s">
        <v>111</v>
      </c>
      <c r="C2723">
        <v>637.10299999999995</v>
      </c>
      <c r="D2723">
        <v>0.85</v>
      </c>
      <c r="E2723">
        <v>4</v>
      </c>
      <c r="F2723">
        <v>12.545</v>
      </c>
      <c r="G2723">
        <v>0</v>
      </c>
      <c r="H2723">
        <v>654.49799999999993</v>
      </c>
      <c r="I2723">
        <v>0</v>
      </c>
      <c r="J2723">
        <v>0</v>
      </c>
      <c r="K2723">
        <v>0</v>
      </c>
      <c r="L2723">
        <v>654.49800000000005</v>
      </c>
      <c r="M2723">
        <v>0</v>
      </c>
    </row>
    <row r="2724" spans="1:13" x14ac:dyDescent="0.25">
      <c r="A2724" t="s">
        <v>66</v>
      </c>
      <c r="B2724" t="s">
        <v>106</v>
      </c>
      <c r="C2724">
        <v>123.384</v>
      </c>
      <c r="D2724">
        <v>1.47</v>
      </c>
      <c r="E2724">
        <v>11.399999999999999</v>
      </c>
      <c r="F2724">
        <v>9.7000000000000003E-2</v>
      </c>
      <c r="G2724">
        <v>0</v>
      </c>
      <c r="H2724">
        <v>136.351</v>
      </c>
      <c r="I2724">
        <v>0</v>
      </c>
      <c r="J2724">
        <v>0</v>
      </c>
      <c r="K2724">
        <v>0</v>
      </c>
      <c r="L2724">
        <v>136.351</v>
      </c>
      <c r="M2724">
        <v>0</v>
      </c>
    </row>
    <row r="2725" spans="1:13" x14ac:dyDescent="0.25">
      <c r="A2725" t="s">
        <v>66</v>
      </c>
      <c r="B2725" t="s">
        <v>99</v>
      </c>
      <c r="C2725">
        <v>0.19700000000000001</v>
      </c>
      <c r="D2725">
        <v>0</v>
      </c>
      <c r="E2725">
        <v>3.5</v>
      </c>
      <c r="F2725">
        <v>0</v>
      </c>
      <c r="G2725">
        <v>0</v>
      </c>
      <c r="H2725">
        <v>3.6970000000000001</v>
      </c>
      <c r="I2725">
        <v>0</v>
      </c>
      <c r="J2725">
        <v>0</v>
      </c>
      <c r="K2725">
        <v>0</v>
      </c>
      <c r="L2725">
        <v>3.6970000000000001</v>
      </c>
      <c r="M2725">
        <v>0</v>
      </c>
    </row>
    <row r="2726" spans="1:13" x14ac:dyDescent="0.25">
      <c r="A2726" t="s">
        <v>66</v>
      </c>
      <c r="B2726" t="s">
        <v>108</v>
      </c>
      <c r="C2726">
        <v>5.8000000000000003E-2</v>
      </c>
      <c r="D2726">
        <v>0</v>
      </c>
      <c r="E2726">
        <v>0</v>
      </c>
      <c r="F2726">
        <v>0</v>
      </c>
      <c r="G2726">
        <v>0</v>
      </c>
      <c r="H2726">
        <v>5.8000000000000003E-2</v>
      </c>
      <c r="I2726">
        <v>0</v>
      </c>
      <c r="J2726">
        <v>0</v>
      </c>
      <c r="K2726">
        <v>0</v>
      </c>
      <c r="L2726">
        <v>5.8000000000000003E-2</v>
      </c>
      <c r="M2726">
        <v>0</v>
      </c>
    </row>
    <row r="2727" spans="1:13" x14ac:dyDescent="0.25">
      <c r="A2727" t="s">
        <v>66</v>
      </c>
      <c r="B2727" t="s">
        <v>234</v>
      </c>
      <c r="C2727">
        <v>0</v>
      </c>
      <c r="D2727">
        <v>0</v>
      </c>
      <c r="E2727">
        <v>0</v>
      </c>
      <c r="F2727">
        <v>0</v>
      </c>
      <c r="G2727">
        <v>0</v>
      </c>
      <c r="H2727">
        <v>0</v>
      </c>
      <c r="I2727">
        <v>0</v>
      </c>
      <c r="J2727">
        <v>0</v>
      </c>
      <c r="K2727">
        <v>0</v>
      </c>
      <c r="L2727">
        <v>0</v>
      </c>
      <c r="M2727">
        <v>0</v>
      </c>
    </row>
    <row r="2728" spans="1:13" x14ac:dyDescent="0.25">
      <c r="A2728" t="s">
        <v>66</v>
      </c>
      <c r="B2728" t="s">
        <v>115</v>
      </c>
      <c r="C2728">
        <v>0</v>
      </c>
      <c r="D2728">
        <v>0</v>
      </c>
      <c r="E2728">
        <v>0</v>
      </c>
      <c r="F2728">
        <v>0</v>
      </c>
      <c r="G2728">
        <v>0</v>
      </c>
      <c r="H2728">
        <v>0</v>
      </c>
      <c r="I2728">
        <v>0</v>
      </c>
      <c r="J2728">
        <v>0</v>
      </c>
      <c r="K2728">
        <v>0</v>
      </c>
      <c r="L2728">
        <v>0</v>
      </c>
      <c r="M2728">
        <v>0</v>
      </c>
    </row>
    <row r="2729" spans="1:13" x14ac:dyDescent="0.25">
      <c r="A2729" t="s">
        <v>66</v>
      </c>
      <c r="B2729" t="s">
        <v>117</v>
      </c>
      <c r="C2729">
        <v>1.2E-2</v>
      </c>
      <c r="D2729">
        <v>0</v>
      </c>
      <c r="E2729">
        <v>0</v>
      </c>
      <c r="F2729">
        <v>0</v>
      </c>
      <c r="G2729">
        <v>0</v>
      </c>
      <c r="H2729">
        <v>1.2E-2</v>
      </c>
      <c r="I2729">
        <v>0</v>
      </c>
      <c r="J2729">
        <v>0</v>
      </c>
      <c r="K2729">
        <v>0</v>
      </c>
      <c r="L2729">
        <v>1.2E-2</v>
      </c>
      <c r="M2729">
        <v>0</v>
      </c>
    </row>
    <row r="2730" spans="1:13" x14ac:dyDescent="0.25">
      <c r="A2730" t="s">
        <v>66</v>
      </c>
      <c r="B2730" t="s">
        <v>103</v>
      </c>
      <c r="C2730">
        <v>0</v>
      </c>
      <c r="D2730">
        <v>0</v>
      </c>
      <c r="E2730">
        <v>0</v>
      </c>
      <c r="F2730">
        <v>0</v>
      </c>
      <c r="G2730">
        <v>0</v>
      </c>
      <c r="H2730">
        <v>0</v>
      </c>
      <c r="I2730">
        <v>0</v>
      </c>
      <c r="J2730">
        <v>0</v>
      </c>
      <c r="K2730">
        <v>0</v>
      </c>
      <c r="L2730">
        <v>0</v>
      </c>
      <c r="M2730">
        <v>0</v>
      </c>
    </row>
    <row r="2731" spans="1:13" x14ac:dyDescent="0.25">
      <c r="A2731" t="s">
        <v>66</v>
      </c>
      <c r="B2731" t="s">
        <v>328</v>
      </c>
      <c r="C2731">
        <v>0</v>
      </c>
      <c r="D2731">
        <v>0</v>
      </c>
      <c r="E2731">
        <v>0</v>
      </c>
      <c r="F2731">
        <v>0</v>
      </c>
      <c r="G2731">
        <v>0</v>
      </c>
      <c r="H2731">
        <v>0</v>
      </c>
      <c r="I2731">
        <v>0</v>
      </c>
      <c r="J2731">
        <v>0</v>
      </c>
      <c r="K2731">
        <v>0</v>
      </c>
      <c r="L2731">
        <v>0</v>
      </c>
      <c r="M2731">
        <v>0</v>
      </c>
    </row>
    <row r="2732" spans="1:13" x14ac:dyDescent="0.25">
      <c r="A2732" t="s">
        <v>66</v>
      </c>
      <c r="B2732" s="17" t="s">
        <v>104</v>
      </c>
      <c r="C2732">
        <v>0</v>
      </c>
      <c r="D2732">
        <v>0</v>
      </c>
      <c r="E2732">
        <v>0</v>
      </c>
      <c r="F2732">
        <v>0</v>
      </c>
      <c r="G2732">
        <v>0</v>
      </c>
      <c r="H2732">
        <v>0</v>
      </c>
      <c r="I2732">
        <v>0</v>
      </c>
      <c r="J2732">
        <v>0</v>
      </c>
      <c r="K2732">
        <v>0</v>
      </c>
      <c r="L2732">
        <v>0</v>
      </c>
      <c r="M2732">
        <v>0</v>
      </c>
    </row>
    <row r="2733" spans="1:13" x14ac:dyDescent="0.25">
      <c r="A2733" t="s">
        <v>66</v>
      </c>
      <c r="B2733" s="17" t="s">
        <v>558</v>
      </c>
      <c r="C2733">
        <v>0</v>
      </c>
      <c r="D2733">
        <v>0</v>
      </c>
      <c r="E2733">
        <v>0</v>
      </c>
      <c r="F2733">
        <v>0</v>
      </c>
      <c r="G2733">
        <v>0</v>
      </c>
      <c r="H2733">
        <v>0</v>
      </c>
      <c r="I2733">
        <v>0</v>
      </c>
      <c r="J2733">
        <v>0</v>
      </c>
      <c r="K2733">
        <v>0</v>
      </c>
      <c r="L2733">
        <v>0</v>
      </c>
      <c r="M2733">
        <v>0</v>
      </c>
    </row>
    <row r="2734" spans="1:13" x14ac:dyDescent="0.25">
      <c r="A2734" t="s">
        <v>66</v>
      </c>
      <c r="B2734" s="17" t="s">
        <v>97</v>
      </c>
      <c r="C2734">
        <v>2.379</v>
      </c>
      <c r="D2734">
        <v>0</v>
      </c>
      <c r="E2734">
        <v>33.9</v>
      </c>
      <c r="F2734">
        <v>0</v>
      </c>
      <c r="G2734">
        <v>0</v>
      </c>
      <c r="H2734">
        <v>36.278999999999996</v>
      </c>
      <c r="I2734">
        <v>0</v>
      </c>
      <c r="J2734">
        <v>0</v>
      </c>
      <c r="K2734">
        <v>0</v>
      </c>
      <c r="L2734">
        <v>36.279000000000003</v>
      </c>
      <c r="M2734">
        <v>0</v>
      </c>
    </row>
    <row r="2735" spans="1:13" x14ac:dyDescent="0.25">
      <c r="A2735" t="s">
        <v>66</v>
      </c>
      <c r="B2735" s="17" t="s">
        <v>109</v>
      </c>
      <c r="C2735">
        <v>12.379</v>
      </c>
      <c r="D2735">
        <v>77.903999999999996</v>
      </c>
      <c r="E2735">
        <v>6.3</v>
      </c>
      <c r="F2735">
        <v>0</v>
      </c>
      <c r="G2735">
        <v>0</v>
      </c>
      <c r="H2735">
        <v>96.582999999999998</v>
      </c>
      <c r="I2735">
        <v>0</v>
      </c>
      <c r="J2735">
        <v>0</v>
      </c>
      <c r="K2735">
        <v>0</v>
      </c>
      <c r="L2735">
        <v>96.582999999999998</v>
      </c>
      <c r="M2735">
        <v>0</v>
      </c>
    </row>
    <row r="2736" spans="1:13" x14ac:dyDescent="0.25">
      <c r="A2736" t="s">
        <v>66</v>
      </c>
      <c r="B2736" t="s">
        <v>118</v>
      </c>
      <c r="C2736">
        <v>88.623000000000005</v>
      </c>
      <c r="D2736">
        <v>0</v>
      </c>
      <c r="E2736">
        <v>0</v>
      </c>
      <c r="F2736">
        <v>0</v>
      </c>
      <c r="G2736">
        <v>0</v>
      </c>
      <c r="H2736">
        <v>88.623000000000005</v>
      </c>
      <c r="I2736">
        <v>0</v>
      </c>
      <c r="J2736">
        <v>0</v>
      </c>
      <c r="K2736">
        <v>0</v>
      </c>
      <c r="L2736">
        <v>88.623000000000005</v>
      </c>
      <c r="M2736">
        <v>0</v>
      </c>
    </row>
    <row r="2737" spans="1:13" x14ac:dyDescent="0.25">
      <c r="A2737" t="s">
        <v>66</v>
      </c>
      <c r="B2737" t="s">
        <v>121</v>
      </c>
      <c r="C2737">
        <v>0</v>
      </c>
      <c r="D2737">
        <v>0</v>
      </c>
      <c r="E2737">
        <v>0</v>
      </c>
      <c r="F2737">
        <v>0</v>
      </c>
      <c r="G2737">
        <v>0</v>
      </c>
      <c r="H2737">
        <v>0</v>
      </c>
      <c r="I2737">
        <v>0</v>
      </c>
      <c r="J2737">
        <v>0</v>
      </c>
      <c r="K2737">
        <v>0</v>
      </c>
      <c r="L2737">
        <v>0</v>
      </c>
      <c r="M2737">
        <v>0</v>
      </c>
    </row>
    <row r="2738" spans="1:13" x14ac:dyDescent="0.25">
      <c r="A2738" t="s">
        <v>66</v>
      </c>
      <c r="B2738" t="s">
        <v>120</v>
      </c>
      <c r="C2738">
        <v>0</v>
      </c>
      <c r="D2738">
        <v>0</v>
      </c>
      <c r="E2738">
        <v>5</v>
      </c>
      <c r="F2738">
        <v>0</v>
      </c>
      <c r="G2738">
        <v>0</v>
      </c>
      <c r="H2738">
        <v>5</v>
      </c>
      <c r="I2738">
        <v>0</v>
      </c>
      <c r="J2738">
        <v>0</v>
      </c>
      <c r="K2738">
        <v>0</v>
      </c>
      <c r="L2738">
        <v>5</v>
      </c>
      <c r="M2738">
        <v>0</v>
      </c>
    </row>
    <row r="2739" spans="1:13" x14ac:dyDescent="0.25">
      <c r="A2739" t="s">
        <v>66</v>
      </c>
      <c r="B2739" t="s">
        <v>119</v>
      </c>
      <c r="C2739">
        <v>0</v>
      </c>
      <c r="D2739">
        <v>0</v>
      </c>
      <c r="E2739">
        <v>0</v>
      </c>
      <c r="F2739">
        <v>0.876</v>
      </c>
      <c r="G2739">
        <v>0</v>
      </c>
      <c r="H2739">
        <v>0.876</v>
      </c>
      <c r="I2739">
        <v>0</v>
      </c>
      <c r="J2739">
        <v>0</v>
      </c>
      <c r="K2739">
        <v>0</v>
      </c>
      <c r="L2739">
        <v>0.876</v>
      </c>
      <c r="M2739">
        <v>0</v>
      </c>
    </row>
    <row r="2740" spans="1:13" x14ac:dyDescent="0.25">
      <c r="A2740" t="s">
        <v>66</v>
      </c>
      <c r="B2740" t="s">
        <v>116</v>
      </c>
      <c r="C2740">
        <v>0</v>
      </c>
      <c r="D2740">
        <v>0</v>
      </c>
      <c r="E2740">
        <v>0</v>
      </c>
      <c r="F2740">
        <v>0</v>
      </c>
      <c r="G2740">
        <v>0</v>
      </c>
      <c r="H2740">
        <v>0</v>
      </c>
      <c r="I2740">
        <v>0</v>
      </c>
      <c r="J2740">
        <v>0</v>
      </c>
      <c r="K2740">
        <v>0</v>
      </c>
      <c r="L2740">
        <v>0</v>
      </c>
      <c r="M2740">
        <v>0</v>
      </c>
    </row>
    <row r="2741" spans="1:13" x14ac:dyDescent="0.25">
      <c r="A2741" t="s">
        <v>66</v>
      </c>
      <c r="B2741" t="s">
        <v>113</v>
      </c>
      <c r="C2741">
        <v>15.327</v>
      </c>
      <c r="D2741">
        <v>0</v>
      </c>
      <c r="E2741">
        <v>0</v>
      </c>
      <c r="F2741">
        <v>21.855</v>
      </c>
      <c r="G2741">
        <v>0</v>
      </c>
      <c r="H2741">
        <v>37.182000000000002</v>
      </c>
      <c r="I2741">
        <v>0</v>
      </c>
      <c r="J2741">
        <v>0</v>
      </c>
      <c r="K2741">
        <v>0</v>
      </c>
      <c r="L2741">
        <v>37.182000000000002</v>
      </c>
      <c r="M2741">
        <v>0</v>
      </c>
    </row>
    <row r="2742" spans="1:13" x14ac:dyDescent="0.25">
      <c r="A2742" t="s">
        <v>66</v>
      </c>
      <c r="B2742" t="s">
        <v>102</v>
      </c>
      <c r="C2742">
        <v>45.677</v>
      </c>
      <c r="D2742">
        <v>0</v>
      </c>
      <c r="E2742">
        <v>36.700000000000003</v>
      </c>
      <c r="F2742">
        <v>0</v>
      </c>
      <c r="G2742">
        <v>0</v>
      </c>
      <c r="H2742">
        <v>82.37700000000001</v>
      </c>
      <c r="I2742">
        <v>0</v>
      </c>
      <c r="J2742">
        <v>0</v>
      </c>
      <c r="K2742">
        <v>0</v>
      </c>
      <c r="L2742">
        <v>82.376999999999995</v>
      </c>
      <c r="M2742">
        <v>0</v>
      </c>
    </row>
    <row r="2743" spans="1:13" x14ac:dyDescent="0.25">
      <c r="A2743" t="s">
        <v>66</v>
      </c>
      <c r="B2743" t="s">
        <v>101</v>
      </c>
      <c r="C2743">
        <v>0</v>
      </c>
      <c r="D2743">
        <v>0</v>
      </c>
      <c r="E2743">
        <v>7.1</v>
      </c>
      <c r="F2743">
        <v>0</v>
      </c>
      <c r="G2743">
        <v>0</v>
      </c>
      <c r="H2743">
        <v>7.1</v>
      </c>
      <c r="I2743">
        <v>0</v>
      </c>
      <c r="J2743">
        <v>0</v>
      </c>
      <c r="K2743">
        <v>0</v>
      </c>
      <c r="L2743">
        <v>7.1</v>
      </c>
      <c r="M2743">
        <v>0</v>
      </c>
    </row>
    <row r="2744" spans="1:13" x14ac:dyDescent="0.25">
      <c r="A2744" t="s">
        <v>66</v>
      </c>
      <c r="B2744" t="s">
        <v>95</v>
      </c>
      <c r="C2744">
        <v>5.5659999999999998</v>
      </c>
      <c r="D2744">
        <v>1.919</v>
      </c>
      <c r="E2744">
        <v>280</v>
      </c>
      <c r="F2744">
        <v>4.2999999999999997E-2</v>
      </c>
      <c r="G2744">
        <v>0</v>
      </c>
      <c r="H2744">
        <v>287.52800000000002</v>
      </c>
      <c r="I2744">
        <v>0</v>
      </c>
      <c r="J2744">
        <v>0</v>
      </c>
      <c r="K2744">
        <v>0</v>
      </c>
      <c r="L2744">
        <v>287.52800000000002</v>
      </c>
      <c r="M2744">
        <v>0</v>
      </c>
    </row>
    <row r="2745" spans="1:13" x14ac:dyDescent="0.25">
      <c r="A2745" t="s">
        <v>66</v>
      </c>
      <c r="B2745" t="s">
        <v>98</v>
      </c>
      <c r="C2745">
        <v>0</v>
      </c>
      <c r="D2745">
        <v>0</v>
      </c>
      <c r="E2745">
        <v>2.2000000000000002</v>
      </c>
      <c r="F2745">
        <v>0</v>
      </c>
      <c r="G2745">
        <v>0</v>
      </c>
      <c r="H2745">
        <v>2.2000000000000002</v>
      </c>
      <c r="I2745">
        <v>0</v>
      </c>
      <c r="J2745">
        <v>0</v>
      </c>
      <c r="K2745">
        <v>0</v>
      </c>
      <c r="L2745">
        <v>2.2000000000000002</v>
      </c>
      <c r="M2745">
        <v>0</v>
      </c>
    </row>
    <row r="2746" spans="1:13" x14ac:dyDescent="0.25">
      <c r="A2746" t="s">
        <v>66</v>
      </c>
      <c r="B2746" t="s">
        <v>112</v>
      </c>
      <c r="C2746">
        <v>261.96600000000001</v>
      </c>
      <c r="D2746">
        <v>0</v>
      </c>
      <c r="E2746">
        <v>10.5</v>
      </c>
      <c r="F2746">
        <v>1.9159999999999999</v>
      </c>
      <c r="G2746">
        <v>0</v>
      </c>
      <c r="H2746">
        <v>274.38200000000001</v>
      </c>
      <c r="I2746">
        <v>0</v>
      </c>
      <c r="J2746">
        <v>0</v>
      </c>
      <c r="K2746">
        <v>0</v>
      </c>
      <c r="L2746">
        <v>274.38200000000001</v>
      </c>
      <c r="M2746">
        <v>0</v>
      </c>
    </row>
    <row r="2747" spans="1:13" x14ac:dyDescent="0.25">
      <c r="A2747" t="s">
        <v>66</v>
      </c>
      <c r="B2747" t="s">
        <v>184</v>
      </c>
      <c r="C2747">
        <v>60</v>
      </c>
      <c r="D2747">
        <v>0</v>
      </c>
      <c r="E2747">
        <v>0</v>
      </c>
      <c r="F2747">
        <v>0</v>
      </c>
      <c r="G2747">
        <v>0</v>
      </c>
      <c r="H2747">
        <v>60</v>
      </c>
      <c r="I2747">
        <v>0</v>
      </c>
      <c r="J2747">
        <v>0</v>
      </c>
      <c r="K2747">
        <v>0</v>
      </c>
      <c r="L2747">
        <v>60</v>
      </c>
      <c r="M2747">
        <v>0</v>
      </c>
    </row>
    <row r="2748" spans="1:13" x14ac:dyDescent="0.25">
      <c r="A2748" t="s">
        <v>66</v>
      </c>
      <c r="B2748" t="s">
        <v>129</v>
      </c>
      <c r="C2748">
        <v>0</v>
      </c>
      <c r="D2748">
        <v>0</v>
      </c>
      <c r="E2748">
        <v>1.7999999999999998</v>
      </c>
      <c r="F2748">
        <v>0</v>
      </c>
      <c r="G2748">
        <v>0</v>
      </c>
      <c r="H2748">
        <v>1.7999999999999998</v>
      </c>
      <c r="I2748">
        <v>0</v>
      </c>
      <c r="J2748">
        <v>0</v>
      </c>
      <c r="K2748">
        <v>0</v>
      </c>
      <c r="L2748">
        <v>1.8</v>
      </c>
      <c r="M2748">
        <v>0</v>
      </c>
    </row>
    <row r="2749" spans="1:13" x14ac:dyDescent="0.25">
      <c r="A2749" t="s">
        <v>66</v>
      </c>
      <c r="B2749" t="s">
        <v>155</v>
      </c>
      <c r="C2749">
        <v>0</v>
      </c>
      <c r="D2749">
        <v>0</v>
      </c>
      <c r="E2749">
        <v>0</v>
      </c>
      <c r="F2749">
        <v>55</v>
      </c>
      <c r="G2749">
        <v>0</v>
      </c>
      <c r="H2749">
        <v>55</v>
      </c>
      <c r="I2749">
        <v>0</v>
      </c>
      <c r="J2749">
        <v>0</v>
      </c>
      <c r="K2749">
        <v>0</v>
      </c>
      <c r="L2749">
        <v>55</v>
      </c>
      <c r="M2749">
        <v>0</v>
      </c>
    </row>
    <row r="2750" spans="1:13" x14ac:dyDescent="0.25">
      <c r="A2750" t="s">
        <v>66</v>
      </c>
      <c r="B2750" t="s">
        <v>100</v>
      </c>
      <c r="C2750">
        <v>0</v>
      </c>
      <c r="D2750">
        <v>0.308</v>
      </c>
      <c r="E2750">
        <v>11.3</v>
      </c>
      <c r="F2750">
        <v>0</v>
      </c>
      <c r="G2750">
        <v>0</v>
      </c>
      <c r="H2750">
        <v>11.608000000000001</v>
      </c>
      <c r="I2750">
        <v>0</v>
      </c>
      <c r="J2750">
        <v>0</v>
      </c>
      <c r="K2750">
        <v>0</v>
      </c>
      <c r="L2750">
        <v>11.608000000000001</v>
      </c>
      <c r="M2750">
        <v>0</v>
      </c>
    </row>
    <row r="2751" spans="1:13" x14ac:dyDescent="0.25">
      <c r="A2751" t="s">
        <v>66</v>
      </c>
      <c r="B2751" t="s">
        <v>114</v>
      </c>
      <c r="C2751">
        <v>208.46</v>
      </c>
      <c r="D2751">
        <v>0</v>
      </c>
      <c r="E2751">
        <v>9.6999999999999993</v>
      </c>
      <c r="F2751">
        <v>11.34</v>
      </c>
      <c r="G2751">
        <v>0</v>
      </c>
      <c r="H2751">
        <v>229.5</v>
      </c>
      <c r="I2751">
        <v>0</v>
      </c>
      <c r="J2751">
        <v>0</v>
      </c>
      <c r="K2751">
        <v>0</v>
      </c>
      <c r="L2751">
        <v>229.5</v>
      </c>
      <c r="M2751">
        <v>0</v>
      </c>
    </row>
    <row r="2752" spans="1:13" x14ac:dyDescent="0.25">
      <c r="A2752" t="s">
        <v>66</v>
      </c>
      <c r="B2752" t="s">
        <v>107</v>
      </c>
      <c r="C2752">
        <v>0</v>
      </c>
      <c r="D2752">
        <v>0</v>
      </c>
      <c r="E2752">
        <v>0</v>
      </c>
      <c r="F2752">
        <v>0</v>
      </c>
      <c r="G2752">
        <v>0</v>
      </c>
      <c r="H2752">
        <v>0</v>
      </c>
      <c r="I2752">
        <v>0</v>
      </c>
      <c r="J2752">
        <v>0</v>
      </c>
      <c r="K2752">
        <v>0</v>
      </c>
      <c r="L2752">
        <v>0</v>
      </c>
      <c r="M2752">
        <v>0</v>
      </c>
    </row>
    <row r="2753" spans="1:13" x14ac:dyDescent="0.25">
      <c r="A2753" t="s">
        <v>66</v>
      </c>
      <c r="B2753" t="s">
        <v>566</v>
      </c>
      <c r="C2753">
        <v>137.9</v>
      </c>
      <c r="D2753">
        <v>0</v>
      </c>
      <c r="E2753">
        <v>0</v>
      </c>
      <c r="F2753">
        <v>0</v>
      </c>
      <c r="G2753">
        <v>0</v>
      </c>
      <c r="H2753">
        <v>137.9</v>
      </c>
      <c r="I2753">
        <v>0</v>
      </c>
      <c r="J2753">
        <v>0</v>
      </c>
      <c r="K2753">
        <v>0</v>
      </c>
      <c r="L2753">
        <v>137.9</v>
      </c>
      <c r="M2753">
        <v>0</v>
      </c>
    </row>
    <row r="2754" spans="1:13" x14ac:dyDescent="0.25">
      <c r="A2754" t="s">
        <v>66</v>
      </c>
      <c r="B2754" t="s">
        <v>565</v>
      </c>
      <c r="C2754">
        <v>75</v>
      </c>
      <c r="D2754">
        <v>0</v>
      </c>
      <c r="E2754">
        <v>0</v>
      </c>
      <c r="F2754">
        <v>0</v>
      </c>
      <c r="G2754">
        <v>0</v>
      </c>
      <c r="H2754">
        <v>75</v>
      </c>
      <c r="I2754">
        <v>0</v>
      </c>
      <c r="J2754">
        <v>0</v>
      </c>
      <c r="K2754">
        <v>0</v>
      </c>
      <c r="L2754">
        <v>75</v>
      </c>
      <c r="M2754">
        <v>0</v>
      </c>
    </row>
    <row r="2755" spans="1:13" x14ac:dyDescent="0.25">
      <c r="A2755" t="s">
        <v>270</v>
      </c>
      <c r="B2755" t="s">
        <v>123</v>
      </c>
      <c r="C2755">
        <v>75.066000000000003</v>
      </c>
      <c r="D2755">
        <v>0</v>
      </c>
      <c r="E2755">
        <v>0</v>
      </c>
      <c r="F2755">
        <v>0</v>
      </c>
      <c r="G2755">
        <v>0</v>
      </c>
      <c r="H2755">
        <v>75.066000000000003</v>
      </c>
      <c r="I2755">
        <v>1.542</v>
      </c>
      <c r="J2755">
        <v>0</v>
      </c>
      <c r="K2755">
        <v>0</v>
      </c>
      <c r="L2755">
        <v>76.608000000000004</v>
      </c>
      <c r="M2755">
        <v>1.542</v>
      </c>
    </row>
    <row r="2756" spans="1:13" x14ac:dyDescent="0.25">
      <c r="A2756" t="s">
        <v>270</v>
      </c>
      <c r="B2756" t="s">
        <v>126</v>
      </c>
      <c r="C2756">
        <v>0</v>
      </c>
      <c r="D2756">
        <v>0</v>
      </c>
      <c r="E2756">
        <v>0</v>
      </c>
      <c r="F2756">
        <v>0</v>
      </c>
      <c r="G2756">
        <v>0</v>
      </c>
      <c r="H2756">
        <v>0</v>
      </c>
      <c r="I2756">
        <v>0</v>
      </c>
      <c r="J2756">
        <v>0</v>
      </c>
      <c r="K2756">
        <v>0</v>
      </c>
      <c r="L2756">
        <v>0</v>
      </c>
      <c r="M2756">
        <v>0</v>
      </c>
    </row>
    <row r="2757" spans="1:13" x14ac:dyDescent="0.25">
      <c r="A2757" t="s">
        <v>270</v>
      </c>
      <c r="B2757" t="s">
        <v>125</v>
      </c>
      <c r="C2757">
        <v>0</v>
      </c>
      <c r="D2757">
        <v>0</v>
      </c>
      <c r="E2757">
        <v>0.1</v>
      </c>
      <c r="F2757">
        <v>0</v>
      </c>
      <c r="G2757">
        <v>0</v>
      </c>
      <c r="H2757">
        <v>0.1</v>
      </c>
      <c r="I2757">
        <v>6.0000000000000001E-3</v>
      </c>
      <c r="J2757">
        <v>0</v>
      </c>
      <c r="K2757">
        <v>0</v>
      </c>
      <c r="L2757">
        <v>0.106</v>
      </c>
      <c r="M2757">
        <v>6.0000000000000001E-3</v>
      </c>
    </row>
    <row r="2758" spans="1:13" x14ac:dyDescent="0.25">
      <c r="A2758" t="s">
        <v>270</v>
      </c>
      <c r="B2758" t="s">
        <v>124</v>
      </c>
      <c r="C2758">
        <v>0</v>
      </c>
      <c r="D2758">
        <v>0</v>
      </c>
      <c r="E2758">
        <v>0</v>
      </c>
      <c r="F2758">
        <v>2.1000000000000001E-2</v>
      </c>
      <c r="G2758">
        <v>0</v>
      </c>
      <c r="H2758">
        <v>2.1000000000000001E-2</v>
      </c>
      <c r="I2758">
        <v>0</v>
      </c>
      <c r="J2758">
        <v>0</v>
      </c>
      <c r="K2758">
        <v>0</v>
      </c>
      <c r="L2758">
        <v>2.1000000000000001E-2</v>
      </c>
      <c r="M2758">
        <v>0</v>
      </c>
    </row>
    <row r="2759" spans="1:13" x14ac:dyDescent="0.25">
      <c r="A2759" t="s">
        <v>270</v>
      </c>
      <c r="B2759" t="s">
        <v>96</v>
      </c>
      <c r="C2759">
        <v>0</v>
      </c>
      <c r="D2759">
        <v>0</v>
      </c>
      <c r="E2759">
        <v>10.600000000000001</v>
      </c>
      <c r="F2759">
        <v>0</v>
      </c>
      <c r="G2759">
        <v>0</v>
      </c>
      <c r="H2759">
        <v>10.600000000000001</v>
      </c>
      <c r="I2759">
        <v>0.55400000000000005</v>
      </c>
      <c r="J2759">
        <v>0</v>
      </c>
      <c r="K2759">
        <v>0</v>
      </c>
      <c r="L2759">
        <v>11.154</v>
      </c>
      <c r="M2759">
        <v>0.55400000000000005</v>
      </c>
    </row>
    <row r="2760" spans="1:13" x14ac:dyDescent="0.25">
      <c r="A2760" t="s">
        <v>270</v>
      </c>
      <c r="B2760" t="s">
        <v>105</v>
      </c>
      <c r="C2760">
        <v>21.765999999999998</v>
      </c>
      <c r="D2760">
        <v>0</v>
      </c>
      <c r="E2760">
        <v>3.6</v>
      </c>
      <c r="F2760">
        <v>0</v>
      </c>
      <c r="G2760">
        <v>0</v>
      </c>
      <c r="H2760">
        <v>25.366</v>
      </c>
      <c r="I2760">
        <v>0.32500000000000001</v>
      </c>
      <c r="J2760">
        <v>0</v>
      </c>
      <c r="K2760">
        <v>0</v>
      </c>
      <c r="L2760">
        <v>25.690999999999999</v>
      </c>
      <c r="M2760">
        <v>0.32500000000000001</v>
      </c>
    </row>
    <row r="2761" spans="1:13" x14ac:dyDescent="0.25">
      <c r="A2761" t="s">
        <v>270</v>
      </c>
      <c r="B2761" t="s">
        <v>110</v>
      </c>
      <c r="C2761">
        <v>0</v>
      </c>
      <c r="D2761">
        <v>1.97</v>
      </c>
      <c r="E2761">
        <v>0</v>
      </c>
      <c r="F2761">
        <v>0</v>
      </c>
      <c r="G2761">
        <v>0</v>
      </c>
      <c r="H2761">
        <v>1.97</v>
      </c>
      <c r="I2761">
        <v>0.04</v>
      </c>
      <c r="J2761">
        <v>0</v>
      </c>
      <c r="K2761">
        <v>0</v>
      </c>
      <c r="L2761">
        <v>2.0099999999999998</v>
      </c>
      <c r="M2761">
        <v>0.04</v>
      </c>
    </row>
    <row r="2762" spans="1:13" x14ac:dyDescent="0.25">
      <c r="A2762" t="s">
        <v>270</v>
      </c>
      <c r="B2762" t="s">
        <v>111</v>
      </c>
      <c r="C2762">
        <v>76.930999999999997</v>
      </c>
      <c r="D2762">
        <v>0</v>
      </c>
      <c r="E2762">
        <v>0.1</v>
      </c>
      <c r="F2762">
        <v>0</v>
      </c>
      <c r="G2762">
        <v>0</v>
      </c>
      <c r="H2762">
        <v>77.030999999999992</v>
      </c>
      <c r="I2762">
        <v>0</v>
      </c>
      <c r="J2762">
        <v>0</v>
      </c>
      <c r="K2762">
        <v>0</v>
      </c>
      <c r="L2762">
        <v>77.031000000000006</v>
      </c>
      <c r="M2762">
        <v>0</v>
      </c>
    </row>
    <row r="2763" spans="1:13" x14ac:dyDescent="0.25">
      <c r="A2763" t="s">
        <v>270</v>
      </c>
      <c r="B2763" t="s">
        <v>106</v>
      </c>
      <c r="C2763">
        <v>45.03</v>
      </c>
      <c r="D2763">
        <v>0</v>
      </c>
      <c r="E2763">
        <v>3</v>
      </c>
      <c r="F2763">
        <v>0</v>
      </c>
      <c r="G2763">
        <v>0</v>
      </c>
      <c r="H2763">
        <v>48.03</v>
      </c>
      <c r="I2763">
        <v>2.8000000000000001E-2</v>
      </c>
      <c r="J2763">
        <v>0</v>
      </c>
      <c r="K2763">
        <v>0</v>
      </c>
      <c r="L2763">
        <v>48.058</v>
      </c>
      <c r="M2763">
        <v>2.8000000000000001E-2</v>
      </c>
    </row>
    <row r="2764" spans="1:13" x14ac:dyDescent="0.25">
      <c r="A2764" t="s">
        <v>270</v>
      </c>
      <c r="B2764" t="s">
        <v>99</v>
      </c>
      <c r="C2764">
        <v>70.674000000000007</v>
      </c>
      <c r="D2764">
        <v>0</v>
      </c>
      <c r="E2764">
        <v>39.200000000000003</v>
      </c>
      <c r="F2764">
        <v>0</v>
      </c>
      <c r="G2764">
        <v>0</v>
      </c>
      <c r="H2764">
        <v>109.87400000000001</v>
      </c>
      <c r="I2764">
        <v>25.04</v>
      </c>
      <c r="J2764">
        <v>0</v>
      </c>
      <c r="K2764">
        <v>0</v>
      </c>
      <c r="L2764">
        <v>134.91399999999999</v>
      </c>
      <c r="M2764">
        <v>25.04</v>
      </c>
    </row>
    <row r="2765" spans="1:13" x14ac:dyDescent="0.25">
      <c r="A2765" t="s">
        <v>270</v>
      </c>
      <c r="B2765" t="s">
        <v>108</v>
      </c>
      <c r="C2765">
        <v>1.762</v>
      </c>
      <c r="D2765">
        <v>0</v>
      </c>
      <c r="E2765">
        <v>0</v>
      </c>
      <c r="F2765">
        <v>0</v>
      </c>
      <c r="G2765">
        <v>0</v>
      </c>
      <c r="H2765">
        <v>1.762</v>
      </c>
      <c r="I2765">
        <v>4.0000000000000001E-3</v>
      </c>
      <c r="J2765">
        <v>0</v>
      </c>
      <c r="K2765">
        <v>0</v>
      </c>
      <c r="L2765">
        <v>1.766</v>
      </c>
      <c r="M2765">
        <v>4.0000000000000001E-3</v>
      </c>
    </row>
    <row r="2766" spans="1:13" x14ac:dyDescent="0.25">
      <c r="A2766" t="s">
        <v>270</v>
      </c>
      <c r="B2766" t="s">
        <v>234</v>
      </c>
      <c r="C2766">
        <v>0</v>
      </c>
      <c r="D2766">
        <v>0</v>
      </c>
      <c r="E2766">
        <v>0</v>
      </c>
      <c r="F2766">
        <v>0</v>
      </c>
      <c r="G2766">
        <v>0</v>
      </c>
      <c r="H2766">
        <v>0</v>
      </c>
      <c r="I2766">
        <v>0</v>
      </c>
      <c r="J2766">
        <v>0</v>
      </c>
      <c r="K2766">
        <v>0</v>
      </c>
      <c r="L2766">
        <v>0</v>
      </c>
      <c r="M2766">
        <v>0</v>
      </c>
    </row>
    <row r="2767" spans="1:13" x14ac:dyDescent="0.25">
      <c r="A2767" t="s">
        <v>270</v>
      </c>
      <c r="B2767" s="17" t="s">
        <v>115</v>
      </c>
      <c r="C2767">
        <v>41.505000000000003</v>
      </c>
      <c r="D2767">
        <v>0</v>
      </c>
      <c r="E2767">
        <v>0</v>
      </c>
      <c r="F2767">
        <v>0</v>
      </c>
      <c r="G2767">
        <v>0</v>
      </c>
      <c r="H2767">
        <v>41.505000000000003</v>
      </c>
      <c r="I2767">
        <v>0.371</v>
      </c>
      <c r="J2767">
        <v>0</v>
      </c>
      <c r="K2767">
        <v>0</v>
      </c>
      <c r="L2767">
        <v>41.875999999999998</v>
      </c>
      <c r="M2767">
        <v>0.371</v>
      </c>
    </row>
    <row r="2768" spans="1:13" x14ac:dyDescent="0.25">
      <c r="A2768" t="s">
        <v>270</v>
      </c>
      <c r="B2768" s="17" t="s">
        <v>117</v>
      </c>
      <c r="C2768">
        <v>0</v>
      </c>
      <c r="D2768">
        <v>0</v>
      </c>
      <c r="E2768">
        <v>0</v>
      </c>
      <c r="F2768">
        <v>0</v>
      </c>
      <c r="G2768">
        <v>0</v>
      </c>
      <c r="H2768">
        <v>0</v>
      </c>
      <c r="I2768">
        <v>0</v>
      </c>
      <c r="J2768">
        <v>0</v>
      </c>
      <c r="K2768">
        <v>0</v>
      </c>
      <c r="L2768">
        <v>0</v>
      </c>
      <c r="M2768">
        <v>0</v>
      </c>
    </row>
    <row r="2769" spans="1:13" x14ac:dyDescent="0.25">
      <c r="A2769" t="s">
        <v>270</v>
      </c>
      <c r="B2769" s="17" t="s">
        <v>103</v>
      </c>
      <c r="C2769">
        <v>0</v>
      </c>
      <c r="D2769">
        <v>0</v>
      </c>
      <c r="E2769">
        <v>0</v>
      </c>
      <c r="F2769">
        <v>0</v>
      </c>
      <c r="G2769">
        <v>0</v>
      </c>
      <c r="H2769">
        <v>0</v>
      </c>
      <c r="I2769">
        <v>0</v>
      </c>
      <c r="J2769">
        <v>0</v>
      </c>
      <c r="K2769">
        <v>0</v>
      </c>
      <c r="L2769">
        <v>0</v>
      </c>
      <c r="M2769">
        <v>0</v>
      </c>
    </row>
    <row r="2770" spans="1:13" x14ac:dyDescent="0.25">
      <c r="A2770" t="s">
        <v>270</v>
      </c>
      <c r="B2770" s="17" t="s">
        <v>328</v>
      </c>
      <c r="C2770">
        <v>0</v>
      </c>
      <c r="D2770">
        <v>0</v>
      </c>
      <c r="E2770">
        <v>0</v>
      </c>
      <c r="F2770">
        <v>0</v>
      </c>
      <c r="G2770">
        <v>0</v>
      </c>
      <c r="H2770">
        <v>0</v>
      </c>
      <c r="I2770">
        <v>0</v>
      </c>
      <c r="J2770">
        <v>0</v>
      </c>
      <c r="K2770">
        <v>0</v>
      </c>
      <c r="L2770">
        <v>0</v>
      </c>
      <c r="M2770">
        <v>0</v>
      </c>
    </row>
    <row r="2771" spans="1:13" x14ac:dyDescent="0.25">
      <c r="A2771" t="s">
        <v>270</v>
      </c>
      <c r="B2771" t="s">
        <v>104</v>
      </c>
      <c r="C2771">
        <v>0</v>
      </c>
      <c r="D2771">
        <v>0</v>
      </c>
      <c r="E2771">
        <v>6</v>
      </c>
      <c r="F2771">
        <v>0</v>
      </c>
      <c r="G2771">
        <v>0</v>
      </c>
      <c r="H2771">
        <v>6</v>
      </c>
      <c r="I2771">
        <v>0.184</v>
      </c>
      <c r="J2771">
        <v>0</v>
      </c>
      <c r="K2771">
        <v>0</v>
      </c>
      <c r="L2771">
        <v>6.1840000000000002</v>
      </c>
      <c r="M2771">
        <v>0.184</v>
      </c>
    </row>
    <row r="2772" spans="1:13" x14ac:dyDescent="0.25">
      <c r="A2772" t="s">
        <v>270</v>
      </c>
      <c r="B2772" t="s">
        <v>558</v>
      </c>
      <c r="C2772">
        <v>0</v>
      </c>
      <c r="D2772">
        <v>0</v>
      </c>
      <c r="E2772">
        <v>0</v>
      </c>
      <c r="F2772">
        <v>0</v>
      </c>
      <c r="G2772">
        <v>0</v>
      </c>
      <c r="H2772">
        <v>0</v>
      </c>
      <c r="I2772">
        <v>0</v>
      </c>
      <c r="J2772">
        <v>0</v>
      </c>
      <c r="K2772">
        <v>0</v>
      </c>
      <c r="L2772">
        <v>0</v>
      </c>
      <c r="M2772">
        <v>0</v>
      </c>
    </row>
    <row r="2773" spans="1:13" x14ac:dyDescent="0.25">
      <c r="A2773" t="s">
        <v>270</v>
      </c>
      <c r="B2773" t="s">
        <v>97</v>
      </c>
      <c r="C2773">
        <v>0</v>
      </c>
      <c r="D2773">
        <v>0</v>
      </c>
      <c r="E2773">
        <v>14.100000000000001</v>
      </c>
      <c r="F2773">
        <v>0</v>
      </c>
      <c r="G2773">
        <v>0</v>
      </c>
      <c r="H2773">
        <v>14.100000000000001</v>
      </c>
      <c r="I2773">
        <v>0.26600000000000001</v>
      </c>
      <c r="J2773">
        <v>0</v>
      </c>
      <c r="K2773">
        <v>0</v>
      </c>
      <c r="L2773">
        <v>14.366</v>
      </c>
      <c r="M2773">
        <v>0.26600000000000001</v>
      </c>
    </row>
    <row r="2774" spans="1:13" x14ac:dyDescent="0.25">
      <c r="A2774" t="s">
        <v>270</v>
      </c>
      <c r="B2774" t="s">
        <v>109</v>
      </c>
      <c r="C2774">
        <v>1.498</v>
      </c>
      <c r="D2774">
        <v>3.53</v>
      </c>
      <c r="E2774">
        <v>1.9</v>
      </c>
      <c r="F2774">
        <v>0</v>
      </c>
      <c r="G2774">
        <v>0</v>
      </c>
      <c r="H2774">
        <v>6.927999999999999</v>
      </c>
      <c r="I2774">
        <v>2.7E-2</v>
      </c>
      <c r="J2774">
        <v>0</v>
      </c>
      <c r="K2774">
        <v>0</v>
      </c>
      <c r="L2774">
        <v>6.9550000000000001</v>
      </c>
      <c r="M2774">
        <v>2.7E-2</v>
      </c>
    </row>
    <row r="2775" spans="1:13" x14ac:dyDescent="0.25">
      <c r="A2775" t="s">
        <v>270</v>
      </c>
      <c r="B2775" t="s">
        <v>118</v>
      </c>
      <c r="C2775">
        <v>22.545000000000002</v>
      </c>
      <c r="D2775">
        <v>0</v>
      </c>
      <c r="E2775">
        <v>0</v>
      </c>
      <c r="F2775">
        <v>0</v>
      </c>
      <c r="G2775">
        <v>0</v>
      </c>
      <c r="H2775">
        <v>22.545000000000002</v>
      </c>
      <c r="I2775">
        <v>7.2000000000000008E-2</v>
      </c>
      <c r="J2775">
        <v>0</v>
      </c>
      <c r="K2775">
        <v>0</v>
      </c>
      <c r="L2775">
        <v>22.617000000000001</v>
      </c>
      <c r="M2775">
        <v>7.2000000000000008E-2</v>
      </c>
    </row>
    <row r="2776" spans="1:13" x14ac:dyDescent="0.25">
      <c r="A2776" t="s">
        <v>270</v>
      </c>
      <c r="B2776" t="s">
        <v>121</v>
      </c>
      <c r="C2776">
        <v>0</v>
      </c>
      <c r="D2776">
        <v>0</v>
      </c>
      <c r="E2776">
        <v>0</v>
      </c>
      <c r="F2776">
        <v>0</v>
      </c>
      <c r="G2776">
        <v>0</v>
      </c>
      <c r="H2776">
        <v>0</v>
      </c>
      <c r="I2776">
        <v>0</v>
      </c>
      <c r="J2776">
        <v>0</v>
      </c>
      <c r="K2776">
        <v>0</v>
      </c>
      <c r="L2776">
        <v>0</v>
      </c>
      <c r="M2776">
        <v>0</v>
      </c>
    </row>
    <row r="2777" spans="1:13" x14ac:dyDescent="0.25">
      <c r="A2777" t="s">
        <v>270</v>
      </c>
      <c r="B2777" t="s">
        <v>120</v>
      </c>
      <c r="C2777">
        <v>0</v>
      </c>
      <c r="D2777">
        <v>0</v>
      </c>
      <c r="E2777">
        <v>0.1</v>
      </c>
      <c r="F2777">
        <v>0</v>
      </c>
      <c r="G2777">
        <v>0</v>
      </c>
      <c r="H2777">
        <v>0.1</v>
      </c>
      <c r="I2777">
        <v>0</v>
      </c>
      <c r="J2777">
        <v>0</v>
      </c>
      <c r="K2777">
        <v>0</v>
      </c>
      <c r="L2777">
        <v>0.1</v>
      </c>
      <c r="M2777">
        <v>0</v>
      </c>
    </row>
    <row r="2778" spans="1:13" x14ac:dyDescent="0.25">
      <c r="A2778" t="s">
        <v>270</v>
      </c>
      <c r="B2778" t="s">
        <v>119</v>
      </c>
      <c r="C2778">
        <v>0</v>
      </c>
      <c r="D2778">
        <v>0</v>
      </c>
      <c r="E2778">
        <v>0</v>
      </c>
      <c r="F2778">
        <v>0</v>
      </c>
      <c r="G2778">
        <v>0</v>
      </c>
      <c r="H2778">
        <v>0</v>
      </c>
      <c r="I2778">
        <v>0</v>
      </c>
      <c r="J2778">
        <v>0</v>
      </c>
      <c r="K2778">
        <v>0</v>
      </c>
      <c r="L2778">
        <v>0</v>
      </c>
      <c r="M2778">
        <v>0</v>
      </c>
    </row>
    <row r="2779" spans="1:13" x14ac:dyDescent="0.25">
      <c r="A2779" t="s">
        <v>270</v>
      </c>
      <c r="B2779" t="s">
        <v>116</v>
      </c>
      <c r="C2779">
        <v>91.03</v>
      </c>
      <c r="D2779">
        <v>0</v>
      </c>
      <c r="E2779">
        <v>0</v>
      </c>
      <c r="F2779">
        <v>0</v>
      </c>
      <c r="G2779">
        <v>0</v>
      </c>
      <c r="H2779">
        <v>91.03</v>
      </c>
      <c r="I2779">
        <v>3.4410000000000003</v>
      </c>
      <c r="J2779">
        <v>0</v>
      </c>
      <c r="K2779">
        <v>0</v>
      </c>
      <c r="L2779">
        <v>94.471000000000004</v>
      </c>
      <c r="M2779">
        <v>3.4410000000000003</v>
      </c>
    </row>
    <row r="2780" spans="1:13" x14ac:dyDescent="0.25">
      <c r="A2780" t="s">
        <v>270</v>
      </c>
      <c r="B2780" t="s">
        <v>113</v>
      </c>
      <c r="C2780">
        <v>175.804</v>
      </c>
      <c r="D2780">
        <v>0</v>
      </c>
      <c r="E2780">
        <v>45</v>
      </c>
      <c r="F2780">
        <v>0</v>
      </c>
      <c r="G2780">
        <v>0</v>
      </c>
      <c r="H2780">
        <v>220.804</v>
      </c>
      <c r="I2780">
        <v>39.084000000000003</v>
      </c>
      <c r="J2780">
        <v>0</v>
      </c>
      <c r="K2780">
        <v>0</v>
      </c>
      <c r="L2780">
        <v>259.88799999999998</v>
      </c>
      <c r="M2780">
        <v>39.084000000000003</v>
      </c>
    </row>
    <row r="2781" spans="1:13" x14ac:dyDescent="0.25">
      <c r="A2781" t="s">
        <v>270</v>
      </c>
      <c r="B2781" t="s">
        <v>102</v>
      </c>
      <c r="C2781">
        <v>0</v>
      </c>
      <c r="D2781">
        <v>0</v>
      </c>
      <c r="E2781">
        <v>0.30000000000000004</v>
      </c>
      <c r="F2781">
        <v>0</v>
      </c>
      <c r="G2781">
        <v>0</v>
      </c>
      <c r="H2781">
        <v>0.30000000000000004</v>
      </c>
      <c r="I2781">
        <v>0.13700000000000001</v>
      </c>
      <c r="J2781">
        <v>0</v>
      </c>
      <c r="K2781">
        <v>0</v>
      </c>
      <c r="L2781">
        <v>0.437</v>
      </c>
      <c r="M2781">
        <v>0.13700000000000001</v>
      </c>
    </row>
    <row r="2782" spans="1:13" x14ac:dyDescent="0.25">
      <c r="A2782" t="s">
        <v>270</v>
      </c>
      <c r="B2782" t="s">
        <v>101</v>
      </c>
      <c r="C2782">
        <v>0</v>
      </c>
      <c r="D2782">
        <v>0</v>
      </c>
      <c r="E2782">
        <v>0.2</v>
      </c>
      <c r="F2782">
        <v>0</v>
      </c>
      <c r="G2782">
        <v>0</v>
      </c>
      <c r="H2782">
        <v>0.2</v>
      </c>
      <c r="I2782">
        <v>0</v>
      </c>
      <c r="J2782">
        <v>0</v>
      </c>
      <c r="K2782">
        <v>0</v>
      </c>
      <c r="L2782">
        <v>0.2</v>
      </c>
      <c r="M2782">
        <v>0</v>
      </c>
    </row>
    <row r="2783" spans="1:13" x14ac:dyDescent="0.25">
      <c r="A2783" t="s">
        <v>270</v>
      </c>
      <c r="B2783" t="s">
        <v>95</v>
      </c>
      <c r="C2783">
        <v>2.2029999999999998</v>
      </c>
      <c r="D2783">
        <v>0</v>
      </c>
      <c r="E2783">
        <v>50.9</v>
      </c>
      <c r="F2783">
        <v>0</v>
      </c>
      <c r="G2783">
        <v>0</v>
      </c>
      <c r="H2783">
        <v>53.103000000000002</v>
      </c>
      <c r="I2783">
        <v>2.1829999999999998</v>
      </c>
      <c r="J2783">
        <v>0</v>
      </c>
      <c r="K2783">
        <v>0</v>
      </c>
      <c r="L2783">
        <v>55.286000000000001</v>
      </c>
      <c r="M2783">
        <v>2.1829999999999998</v>
      </c>
    </row>
    <row r="2784" spans="1:13" x14ac:dyDescent="0.25">
      <c r="A2784" t="s">
        <v>270</v>
      </c>
      <c r="B2784" t="s">
        <v>98</v>
      </c>
      <c r="C2784">
        <v>0.88100000000000001</v>
      </c>
      <c r="D2784">
        <v>0</v>
      </c>
      <c r="E2784">
        <v>22.3</v>
      </c>
      <c r="F2784">
        <v>0</v>
      </c>
      <c r="G2784">
        <v>0</v>
      </c>
      <c r="H2784">
        <v>23.181000000000001</v>
      </c>
      <c r="I2784">
        <v>2.4530000000000003</v>
      </c>
      <c r="J2784">
        <v>0</v>
      </c>
      <c r="K2784">
        <v>0</v>
      </c>
      <c r="L2784">
        <v>25.634</v>
      </c>
      <c r="M2784">
        <v>2.4530000000000003</v>
      </c>
    </row>
    <row r="2785" spans="1:13" x14ac:dyDescent="0.25">
      <c r="A2785" t="s">
        <v>270</v>
      </c>
      <c r="B2785" t="s">
        <v>112</v>
      </c>
      <c r="C2785">
        <v>9.6050000000000004</v>
      </c>
      <c r="D2785">
        <v>0</v>
      </c>
      <c r="E2785">
        <v>0.3</v>
      </c>
      <c r="F2785">
        <v>0</v>
      </c>
      <c r="G2785">
        <v>0</v>
      </c>
      <c r="H2785">
        <v>9.9050000000000011</v>
      </c>
      <c r="I2785">
        <v>0</v>
      </c>
      <c r="J2785">
        <v>0</v>
      </c>
      <c r="K2785">
        <v>0</v>
      </c>
      <c r="L2785">
        <v>9.9049999999999994</v>
      </c>
      <c r="M2785">
        <v>0</v>
      </c>
    </row>
    <row r="2786" spans="1:13" x14ac:dyDescent="0.25">
      <c r="A2786" t="s">
        <v>270</v>
      </c>
      <c r="B2786" t="s">
        <v>129</v>
      </c>
      <c r="C2786">
        <v>0</v>
      </c>
      <c r="D2786">
        <v>0</v>
      </c>
      <c r="E2786">
        <v>0.1</v>
      </c>
      <c r="F2786">
        <v>0</v>
      </c>
      <c r="G2786">
        <v>0</v>
      </c>
      <c r="H2786">
        <v>0.1</v>
      </c>
      <c r="I2786">
        <v>0</v>
      </c>
      <c r="J2786">
        <v>0</v>
      </c>
      <c r="K2786">
        <v>0</v>
      </c>
      <c r="L2786">
        <v>0.1</v>
      </c>
      <c r="M2786">
        <v>0</v>
      </c>
    </row>
    <row r="2787" spans="1:13" x14ac:dyDescent="0.25">
      <c r="A2787" t="s">
        <v>270</v>
      </c>
      <c r="B2787" t="s">
        <v>100</v>
      </c>
      <c r="C2787">
        <v>0</v>
      </c>
      <c r="D2787">
        <v>0</v>
      </c>
      <c r="E2787">
        <v>5.9</v>
      </c>
      <c r="F2787">
        <v>0</v>
      </c>
      <c r="G2787">
        <v>0</v>
      </c>
      <c r="H2787">
        <v>5.9</v>
      </c>
      <c r="I2787">
        <v>0</v>
      </c>
      <c r="J2787">
        <v>0</v>
      </c>
      <c r="K2787">
        <v>0</v>
      </c>
      <c r="L2787">
        <v>5.9</v>
      </c>
      <c r="M2787">
        <v>0</v>
      </c>
    </row>
    <row r="2788" spans="1:13" x14ac:dyDescent="0.25">
      <c r="A2788" t="s">
        <v>270</v>
      </c>
      <c r="B2788" t="s">
        <v>114</v>
      </c>
      <c r="C2788">
        <v>0</v>
      </c>
      <c r="D2788">
        <v>0</v>
      </c>
      <c r="E2788">
        <v>0</v>
      </c>
      <c r="F2788">
        <v>0</v>
      </c>
      <c r="G2788">
        <v>0</v>
      </c>
      <c r="H2788">
        <v>0</v>
      </c>
      <c r="I2788">
        <v>0</v>
      </c>
      <c r="J2788">
        <v>0</v>
      </c>
      <c r="K2788">
        <v>0</v>
      </c>
      <c r="L2788">
        <v>0</v>
      </c>
      <c r="M2788">
        <v>0</v>
      </c>
    </row>
    <row r="2789" spans="1:13" x14ac:dyDescent="0.25">
      <c r="A2789" t="s">
        <v>270</v>
      </c>
      <c r="B2789" t="s">
        <v>107</v>
      </c>
      <c r="C2789">
        <v>15.157</v>
      </c>
      <c r="D2789">
        <v>0</v>
      </c>
      <c r="E2789">
        <v>0.2</v>
      </c>
      <c r="F2789">
        <v>0</v>
      </c>
      <c r="G2789">
        <v>0</v>
      </c>
      <c r="H2789">
        <v>15.356999999999999</v>
      </c>
      <c r="I2789">
        <v>0.04</v>
      </c>
      <c r="J2789">
        <v>0</v>
      </c>
      <c r="K2789">
        <v>0</v>
      </c>
      <c r="L2789">
        <v>15.397</v>
      </c>
      <c r="M2789">
        <v>0.04</v>
      </c>
    </row>
    <row r="2790" spans="1:13" x14ac:dyDescent="0.25">
      <c r="A2790" t="s">
        <v>68</v>
      </c>
      <c r="B2790" t="s">
        <v>123</v>
      </c>
      <c r="C2790">
        <v>6.7000000000000004E-2</v>
      </c>
      <c r="D2790">
        <v>0</v>
      </c>
      <c r="E2790">
        <v>0</v>
      </c>
      <c r="F2790">
        <v>0</v>
      </c>
      <c r="G2790">
        <v>0</v>
      </c>
      <c r="H2790">
        <v>6.7000000000000004E-2</v>
      </c>
      <c r="I2790">
        <v>0</v>
      </c>
      <c r="J2790">
        <v>0</v>
      </c>
      <c r="K2790">
        <v>0</v>
      </c>
      <c r="L2790">
        <v>6.7000000000000004E-2</v>
      </c>
      <c r="M2790">
        <v>0</v>
      </c>
    </row>
    <row r="2791" spans="1:13" x14ac:dyDescent="0.25">
      <c r="A2791" t="s">
        <v>68</v>
      </c>
      <c r="B2791" t="s">
        <v>126</v>
      </c>
      <c r="C2791">
        <v>0</v>
      </c>
      <c r="D2791">
        <v>0.1</v>
      </c>
      <c r="E2791">
        <v>0</v>
      </c>
      <c r="F2791">
        <v>0</v>
      </c>
      <c r="G2791">
        <v>0</v>
      </c>
      <c r="H2791">
        <v>0.1</v>
      </c>
      <c r="I2791">
        <v>0</v>
      </c>
      <c r="J2791">
        <v>0</v>
      </c>
      <c r="K2791">
        <v>0</v>
      </c>
      <c r="L2791">
        <v>0.1</v>
      </c>
      <c r="M2791">
        <v>0</v>
      </c>
    </row>
    <row r="2792" spans="1:13" x14ac:dyDescent="0.25">
      <c r="A2792" t="s">
        <v>68</v>
      </c>
      <c r="B2792" t="s">
        <v>125</v>
      </c>
      <c r="C2792">
        <v>0</v>
      </c>
      <c r="D2792">
        <v>0</v>
      </c>
      <c r="E2792">
        <v>0.1</v>
      </c>
      <c r="F2792">
        <v>0</v>
      </c>
      <c r="G2792">
        <v>0</v>
      </c>
      <c r="H2792">
        <v>0.1</v>
      </c>
      <c r="I2792">
        <v>0</v>
      </c>
      <c r="J2792">
        <v>0</v>
      </c>
      <c r="K2792">
        <v>0</v>
      </c>
      <c r="L2792">
        <v>0.1</v>
      </c>
      <c r="M2792">
        <v>0</v>
      </c>
    </row>
    <row r="2793" spans="1:13" x14ac:dyDescent="0.25">
      <c r="A2793" t="s">
        <v>68</v>
      </c>
      <c r="B2793" t="s">
        <v>124</v>
      </c>
      <c r="C2793">
        <v>0</v>
      </c>
      <c r="D2793">
        <v>0</v>
      </c>
      <c r="E2793">
        <v>0</v>
      </c>
      <c r="F2793">
        <v>6.7000000000000004E-2</v>
      </c>
      <c r="G2793">
        <v>0</v>
      </c>
      <c r="H2793">
        <v>6.7000000000000004E-2</v>
      </c>
      <c r="I2793">
        <v>0</v>
      </c>
      <c r="J2793">
        <v>0</v>
      </c>
      <c r="K2793">
        <v>0</v>
      </c>
      <c r="L2793">
        <v>6.7000000000000004E-2</v>
      </c>
      <c r="M2793">
        <v>0</v>
      </c>
    </row>
    <row r="2794" spans="1:13" x14ac:dyDescent="0.25">
      <c r="A2794" t="s">
        <v>68</v>
      </c>
      <c r="B2794" t="s">
        <v>96</v>
      </c>
      <c r="C2794">
        <v>0.11899999999999999</v>
      </c>
      <c r="D2794">
        <v>0</v>
      </c>
      <c r="E2794">
        <v>3.9</v>
      </c>
      <c r="F2794">
        <v>0</v>
      </c>
      <c r="G2794">
        <v>0</v>
      </c>
      <c r="H2794">
        <v>4.0190000000000001</v>
      </c>
      <c r="I2794">
        <v>0.98899999999999999</v>
      </c>
      <c r="J2794">
        <v>0</v>
      </c>
      <c r="K2794">
        <v>0</v>
      </c>
      <c r="L2794">
        <v>5.008</v>
      </c>
      <c r="M2794">
        <v>0.98899999999999999</v>
      </c>
    </row>
    <row r="2795" spans="1:13" x14ac:dyDescent="0.25">
      <c r="A2795" t="s">
        <v>68</v>
      </c>
      <c r="B2795" t="s">
        <v>105</v>
      </c>
      <c r="C2795">
        <v>0.17799999999999999</v>
      </c>
      <c r="D2795">
        <v>0</v>
      </c>
      <c r="E2795">
        <v>0.3</v>
      </c>
      <c r="F2795">
        <v>0</v>
      </c>
      <c r="G2795">
        <v>0</v>
      </c>
      <c r="H2795">
        <v>0.47799999999999998</v>
      </c>
      <c r="I2795">
        <v>0.13200000000000001</v>
      </c>
      <c r="J2795">
        <v>0</v>
      </c>
      <c r="K2795">
        <v>0</v>
      </c>
      <c r="L2795">
        <v>0.61</v>
      </c>
      <c r="M2795">
        <v>0.13200000000000001</v>
      </c>
    </row>
    <row r="2796" spans="1:13" x14ac:dyDescent="0.25">
      <c r="A2796" t="s">
        <v>68</v>
      </c>
      <c r="B2796" t="s">
        <v>110</v>
      </c>
      <c r="C2796">
        <v>0</v>
      </c>
      <c r="D2796">
        <v>0.2</v>
      </c>
      <c r="E2796">
        <v>0</v>
      </c>
      <c r="F2796">
        <v>0</v>
      </c>
      <c r="G2796">
        <v>0</v>
      </c>
      <c r="H2796">
        <v>0.2</v>
      </c>
      <c r="I2796">
        <v>0</v>
      </c>
      <c r="J2796">
        <v>0</v>
      </c>
      <c r="K2796">
        <v>0</v>
      </c>
      <c r="L2796">
        <v>0.2</v>
      </c>
      <c r="M2796">
        <v>0</v>
      </c>
    </row>
    <row r="2797" spans="1:13" x14ac:dyDescent="0.25">
      <c r="A2797" t="s">
        <v>68</v>
      </c>
      <c r="B2797" t="s">
        <v>111</v>
      </c>
      <c r="C2797">
        <v>1.8380000000000001</v>
      </c>
      <c r="D2797">
        <v>0</v>
      </c>
      <c r="E2797">
        <v>0</v>
      </c>
      <c r="F2797">
        <v>0</v>
      </c>
      <c r="G2797">
        <v>0</v>
      </c>
      <c r="H2797">
        <v>1.8380000000000001</v>
      </c>
      <c r="I2797">
        <v>0</v>
      </c>
      <c r="J2797">
        <v>0</v>
      </c>
      <c r="K2797">
        <v>0</v>
      </c>
      <c r="L2797">
        <v>1.8380000000000001</v>
      </c>
      <c r="M2797">
        <v>0</v>
      </c>
    </row>
    <row r="2798" spans="1:13" x14ac:dyDescent="0.25">
      <c r="A2798" t="s">
        <v>68</v>
      </c>
      <c r="B2798" t="s">
        <v>106</v>
      </c>
      <c r="C2798">
        <v>14.766</v>
      </c>
      <c r="D2798">
        <v>0</v>
      </c>
      <c r="E2798">
        <v>0.3</v>
      </c>
      <c r="F2798">
        <v>0</v>
      </c>
      <c r="G2798">
        <v>0</v>
      </c>
      <c r="H2798">
        <v>15.066000000000001</v>
      </c>
      <c r="I2798">
        <v>0</v>
      </c>
      <c r="J2798">
        <v>0</v>
      </c>
      <c r="K2798">
        <v>0</v>
      </c>
      <c r="L2798">
        <v>15.066000000000001</v>
      </c>
      <c r="M2798">
        <v>0</v>
      </c>
    </row>
    <row r="2799" spans="1:13" x14ac:dyDescent="0.25">
      <c r="A2799" t="s">
        <v>68</v>
      </c>
      <c r="B2799" t="s">
        <v>99</v>
      </c>
      <c r="C2799">
        <v>0</v>
      </c>
      <c r="D2799">
        <v>0</v>
      </c>
      <c r="E2799">
        <v>0.1</v>
      </c>
      <c r="F2799">
        <v>0</v>
      </c>
      <c r="G2799">
        <v>0</v>
      </c>
      <c r="H2799">
        <v>0.1</v>
      </c>
      <c r="I2799">
        <v>0</v>
      </c>
      <c r="J2799">
        <v>0</v>
      </c>
      <c r="K2799">
        <v>0</v>
      </c>
      <c r="L2799">
        <v>0.1</v>
      </c>
      <c r="M2799">
        <v>0</v>
      </c>
    </row>
    <row r="2800" spans="1:13" x14ac:dyDescent="0.25">
      <c r="A2800" t="s">
        <v>68</v>
      </c>
      <c r="B2800" t="s">
        <v>108</v>
      </c>
      <c r="C2800">
        <v>4.0620000000000003</v>
      </c>
      <c r="D2800">
        <v>0</v>
      </c>
      <c r="E2800">
        <v>0</v>
      </c>
      <c r="F2800">
        <v>0</v>
      </c>
      <c r="G2800">
        <v>0</v>
      </c>
      <c r="H2800">
        <v>4.0620000000000003</v>
      </c>
      <c r="I2800">
        <v>0</v>
      </c>
      <c r="J2800">
        <v>0</v>
      </c>
      <c r="K2800">
        <v>0</v>
      </c>
      <c r="L2800">
        <v>4.0620000000000003</v>
      </c>
      <c r="M2800">
        <v>0</v>
      </c>
    </row>
    <row r="2801" spans="1:13" x14ac:dyDescent="0.25">
      <c r="A2801" t="s">
        <v>68</v>
      </c>
      <c r="B2801" t="s">
        <v>234</v>
      </c>
      <c r="C2801">
        <v>0</v>
      </c>
      <c r="D2801">
        <v>0</v>
      </c>
      <c r="E2801">
        <v>0</v>
      </c>
      <c r="F2801">
        <v>0</v>
      </c>
      <c r="G2801">
        <v>0</v>
      </c>
      <c r="H2801">
        <v>0</v>
      </c>
      <c r="I2801">
        <v>0</v>
      </c>
      <c r="J2801">
        <v>0</v>
      </c>
      <c r="K2801">
        <v>0</v>
      </c>
      <c r="L2801">
        <v>0</v>
      </c>
      <c r="M2801">
        <v>0</v>
      </c>
    </row>
    <row r="2802" spans="1:13" x14ac:dyDescent="0.25">
      <c r="A2802" t="s">
        <v>68</v>
      </c>
      <c r="B2802" s="17" t="s">
        <v>115</v>
      </c>
      <c r="C2802">
        <v>0</v>
      </c>
      <c r="D2802">
        <v>0</v>
      </c>
      <c r="E2802">
        <v>0</v>
      </c>
      <c r="F2802">
        <v>0</v>
      </c>
      <c r="G2802">
        <v>0</v>
      </c>
      <c r="H2802">
        <v>0</v>
      </c>
      <c r="I2802">
        <v>0</v>
      </c>
      <c r="J2802">
        <v>0</v>
      </c>
      <c r="K2802">
        <v>0</v>
      </c>
      <c r="L2802">
        <v>0</v>
      </c>
      <c r="M2802">
        <v>0</v>
      </c>
    </row>
    <row r="2803" spans="1:13" x14ac:dyDescent="0.25">
      <c r="A2803" t="s">
        <v>68</v>
      </c>
      <c r="B2803" s="17" t="s">
        <v>117</v>
      </c>
      <c r="C2803">
        <v>0</v>
      </c>
      <c r="D2803">
        <v>0</v>
      </c>
      <c r="E2803">
        <v>0</v>
      </c>
      <c r="F2803">
        <v>0</v>
      </c>
      <c r="G2803">
        <v>0</v>
      </c>
      <c r="H2803">
        <v>0</v>
      </c>
      <c r="I2803">
        <v>0</v>
      </c>
      <c r="J2803">
        <v>0</v>
      </c>
      <c r="K2803">
        <v>0</v>
      </c>
      <c r="L2803">
        <v>0</v>
      </c>
      <c r="M2803">
        <v>0</v>
      </c>
    </row>
    <row r="2804" spans="1:13" x14ac:dyDescent="0.25">
      <c r="A2804" t="s">
        <v>68</v>
      </c>
      <c r="B2804" s="17" t="s">
        <v>103</v>
      </c>
      <c r="C2804">
        <v>0</v>
      </c>
      <c r="D2804">
        <v>0</v>
      </c>
      <c r="E2804">
        <v>0</v>
      </c>
      <c r="F2804">
        <v>0</v>
      </c>
      <c r="G2804">
        <v>0</v>
      </c>
      <c r="H2804">
        <v>0</v>
      </c>
      <c r="I2804">
        <v>0</v>
      </c>
      <c r="J2804">
        <v>0</v>
      </c>
      <c r="K2804">
        <v>0</v>
      </c>
      <c r="L2804">
        <v>0</v>
      </c>
      <c r="M2804">
        <v>0</v>
      </c>
    </row>
    <row r="2805" spans="1:13" x14ac:dyDescent="0.25">
      <c r="A2805" t="s">
        <v>68</v>
      </c>
      <c r="B2805" s="17" t="s">
        <v>328</v>
      </c>
      <c r="C2805">
        <v>0</v>
      </c>
      <c r="D2805">
        <v>0</v>
      </c>
      <c r="E2805">
        <v>0</v>
      </c>
      <c r="F2805">
        <v>0</v>
      </c>
      <c r="G2805">
        <v>0</v>
      </c>
      <c r="H2805">
        <v>0</v>
      </c>
      <c r="I2805">
        <v>0</v>
      </c>
      <c r="J2805">
        <v>0</v>
      </c>
      <c r="K2805">
        <v>0</v>
      </c>
      <c r="L2805">
        <v>0</v>
      </c>
      <c r="M2805">
        <v>0</v>
      </c>
    </row>
    <row r="2806" spans="1:13" x14ac:dyDescent="0.25">
      <c r="A2806" t="s">
        <v>68</v>
      </c>
      <c r="B2806" t="s">
        <v>104</v>
      </c>
      <c r="C2806">
        <v>0</v>
      </c>
      <c r="D2806">
        <v>0</v>
      </c>
      <c r="E2806">
        <v>1.4</v>
      </c>
      <c r="F2806">
        <v>0</v>
      </c>
      <c r="G2806">
        <v>0</v>
      </c>
      <c r="H2806">
        <v>1.4</v>
      </c>
      <c r="I2806">
        <v>5.0000000000000001E-3</v>
      </c>
      <c r="J2806">
        <v>0</v>
      </c>
      <c r="K2806">
        <v>0</v>
      </c>
      <c r="L2806">
        <v>1.405</v>
      </c>
      <c r="M2806">
        <v>5.0000000000000001E-3</v>
      </c>
    </row>
    <row r="2807" spans="1:13" x14ac:dyDescent="0.25">
      <c r="A2807" t="s">
        <v>68</v>
      </c>
      <c r="B2807" t="s">
        <v>558</v>
      </c>
      <c r="C2807">
        <v>0</v>
      </c>
      <c r="D2807">
        <v>0</v>
      </c>
      <c r="E2807">
        <v>0</v>
      </c>
      <c r="F2807">
        <v>0</v>
      </c>
      <c r="G2807">
        <v>0</v>
      </c>
      <c r="H2807">
        <v>0</v>
      </c>
      <c r="I2807">
        <v>0</v>
      </c>
      <c r="J2807">
        <v>0</v>
      </c>
      <c r="K2807">
        <v>0</v>
      </c>
      <c r="L2807">
        <v>0</v>
      </c>
      <c r="M2807">
        <v>0</v>
      </c>
    </row>
    <row r="2808" spans="1:13" x14ac:dyDescent="0.25">
      <c r="A2808" t="s">
        <v>68</v>
      </c>
      <c r="B2808" t="s">
        <v>97</v>
      </c>
      <c r="C2808">
        <v>0</v>
      </c>
      <c r="D2808">
        <v>0</v>
      </c>
      <c r="E2808">
        <v>7.2</v>
      </c>
      <c r="F2808">
        <v>0</v>
      </c>
      <c r="G2808">
        <v>0</v>
      </c>
      <c r="H2808">
        <v>7.2</v>
      </c>
      <c r="I2808">
        <v>1.0589999999999999</v>
      </c>
      <c r="J2808">
        <v>0</v>
      </c>
      <c r="K2808">
        <v>0</v>
      </c>
      <c r="L2808">
        <v>8.2590000000000003</v>
      </c>
      <c r="M2808">
        <v>1.0589999999999999</v>
      </c>
    </row>
    <row r="2809" spans="1:13" x14ac:dyDescent="0.25">
      <c r="A2809" t="s">
        <v>68</v>
      </c>
      <c r="B2809" t="s">
        <v>109</v>
      </c>
      <c r="C2809">
        <v>0.11899999999999999</v>
      </c>
      <c r="D2809">
        <v>0.1</v>
      </c>
      <c r="E2809">
        <v>1.3</v>
      </c>
      <c r="F2809">
        <v>0</v>
      </c>
      <c r="G2809">
        <v>0</v>
      </c>
      <c r="H2809">
        <v>1.5190000000000001</v>
      </c>
      <c r="I2809">
        <v>0</v>
      </c>
      <c r="J2809">
        <v>0</v>
      </c>
      <c r="K2809">
        <v>0</v>
      </c>
      <c r="L2809">
        <v>1.5189999999999999</v>
      </c>
      <c r="M2809">
        <v>0</v>
      </c>
    </row>
    <row r="2810" spans="1:13" x14ac:dyDescent="0.25">
      <c r="A2810" t="s">
        <v>68</v>
      </c>
      <c r="B2810" t="s">
        <v>118</v>
      </c>
      <c r="C2810">
        <v>0.03</v>
      </c>
      <c r="D2810">
        <v>0</v>
      </c>
      <c r="E2810">
        <v>0</v>
      </c>
      <c r="F2810">
        <v>0</v>
      </c>
      <c r="G2810">
        <v>0</v>
      </c>
      <c r="H2810">
        <v>0.03</v>
      </c>
      <c r="I2810">
        <v>0</v>
      </c>
      <c r="J2810">
        <v>0</v>
      </c>
      <c r="K2810">
        <v>0</v>
      </c>
      <c r="L2810">
        <v>0.03</v>
      </c>
      <c r="M2810">
        <v>0</v>
      </c>
    </row>
    <row r="2811" spans="1:13" x14ac:dyDescent="0.25">
      <c r="A2811" t="s">
        <v>68</v>
      </c>
      <c r="B2811" t="s">
        <v>121</v>
      </c>
      <c r="C2811">
        <v>0</v>
      </c>
      <c r="D2811">
        <v>0</v>
      </c>
      <c r="E2811">
        <v>0</v>
      </c>
      <c r="F2811">
        <v>0</v>
      </c>
      <c r="G2811">
        <v>0</v>
      </c>
      <c r="H2811">
        <v>0</v>
      </c>
      <c r="I2811">
        <v>0</v>
      </c>
      <c r="J2811">
        <v>0</v>
      </c>
      <c r="K2811">
        <v>0</v>
      </c>
      <c r="L2811">
        <v>0</v>
      </c>
      <c r="M2811">
        <v>0</v>
      </c>
    </row>
    <row r="2812" spans="1:13" x14ac:dyDescent="0.25">
      <c r="A2812" t="s">
        <v>68</v>
      </c>
      <c r="B2812" t="s">
        <v>120</v>
      </c>
      <c r="C2812">
        <v>0</v>
      </c>
      <c r="D2812">
        <v>0</v>
      </c>
      <c r="E2812">
        <v>0</v>
      </c>
      <c r="F2812">
        <v>0</v>
      </c>
      <c r="G2812">
        <v>0</v>
      </c>
      <c r="H2812">
        <v>0</v>
      </c>
      <c r="I2812">
        <v>0</v>
      </c>
      <c r="J2812">
        <v>0</v>
      </c>
      <c r="K2812">
        <v>0</v>
      </c>
      <c r="L2812">
        <v>0</v>
      </c>
      <c r="M2812">
        <v>0</v>
      </c>
    </row>
    <row r="2813" spans="1:13" x14ac:dyDescent="0.25">
      <c r="A2813" t="s">
        <v>68</v>
      </c>
      <c r="B2813" t="s">
        <v>119</v>
      </c>
      <c r="C2813">
        <v>0</v>
      </c>
      <c r="D2813">
        <v>0</v>
      </c>
      <c r="E2813">
        <v>0</v>
      </c>
      <c r="F2813">
        <v>0</v>
      </c>
      <c r="G2813">
        <v>0</v>
      </c>
      <c r="H2813">
        <v>0</v>
      </c>
      <c r="I2813">
        <v>0</v>
      </c>
      <c r="J2813">
        <v>0</v>
      </c>
      <c r="K2813">
        <v>0</v>
      </c>
      <c r="L2813">
        <v>0</v>
      </c>
      <c r="M2813">
        <v>0</v>
      </c>
    </row>
    <row r="2814" spans="1:13" x14ac:dyDescent="0.25">
      <c r="A2814" t="s">
        <v>68</v>
      </c>
      <c r="B2814" t="s">
        <v>116</v>
      </c>
      <c r="C2814">
        <v>5.8999999999999997E-2</v>
      </c>
      <c r="D2814">
        <v>0</v>
      </c>
      <c r="E2814">
        <v>0</v>
      </c>
      <c r="F2814">
        <v>0</v>
      </c>
      <c r="G2814">
        <v>0</v>
      </c>
      <c r="H2814">
        <v>5.8999999999999997E-2</v>
      </c>
      <c r="I2814">
        <v>0</v>
      </c>
      <c r="J2814">
        <v>0</v>
      </c>
      <c r="K2814">
        <v>0</v>
      </c>
      <c r="L2814">
        <v>5.8999999999999997E-2</v>
      </c>
      <c r="M2814">
        <v>0</v>
      </c>
    </row>
    <row r="2815" spans="1:13" x14ac:dyDescent="0.25">
      <c r="A2815" t="s">
        <v>68</v>
      </c>
      <c r="B2815" t="s">
        <v>113</v>
      </c>
      <c r="C2815">
        <v>0.03</v>
      </c>
      <c r="D2815">
        <v>0</v>
      </c>
      <c r="E2815">
        <v>0</v>
      </c>
      <c r="F2815">
        <v>0</v>
      </c>
      <c r="G2815">
        <v>0</v>
      </c>
      <c r="H2815">
        <v>0.03</v>
      </c>
      <c r="I2815">
        <v>0</v>
      </c>
      <c r="J2815">
        <v>0</v>
      </c>
      <c r="K2815">
        <v>0</v>
      </c>
      <c r="L2815">
        <v>0.03</v>
      </c>
      <c r="M2815">
        <v>0</v>
      </c>
    </row>
    <row r="2816" spans="1:13" x14ac:dyDescent="0.25">
      <c r="A2816" t="s">
        <v>68</v>
      </c>
      <c r="B2816" t="s">
        <v>102</v>
      </c>
      <c r="C2816">
        <v>0</v>
      </c>
      <c r="D2816">
        <v>0</v>
      </c>
      <c r="E2816">
        <v>0</v>
      </c>
      <c r="F2816">
        <v>0</v>
      </c>
      <c r="G2816">
        <v>0</v>
      </c>
      <c r="H2816">
        <v>0</v>
      </c>
      <c r="I2816">
        <v>0.152</v>
      </c>
      <c r="J2816">
        <v>0</v>
      </c>
      <c r="K2816">
        <v>0</v>
      </c>
      <c r="L2816">
        <v>0.152</v>
      </c>
      <c r="M2816">
        <v>0.152</v>
      </c>
    </row>
    <row r="2817" spans="1:13" x14ac:dyDescent="0.25">
      <c r="A2817" t="s">
        <v>68</v>
      </c>
      <c r="B2817" t="s">
        <v>101</v>
      </c>
      <c r="C2817">
        <v>0</v>
      </c>
      <c r="D2817">
        <v>0</v>
      </c>
      <c r="E2817">
        <v>0.1</v>
      </c>
      <c r="F2817">
        <v>0</v>
      </c>
      <c r="G2817">
        <v>0</v>
      </c>
      <c r="H2817">
        <v>0.1</v>
      </c>
      <c r="I2817">
        <v>0</v>
      </c>
      <c r="J2817">
        <v>0</v>
      </c>
      <c r="K2817">
        <v>0</v>
      </c>
      <c r="L2817">
        <v>0.1</v>
      </c>
      <c r="M2817">
        <v>0</v>
      </c>
    </row>
    <row r="2818" spans="1:13" x14ac:dyDescent="0.25">
      <c r="A2818" t="s">
        <v>68</v>
      </c>
      <c r="B2818" t="s">
        <v>95</v>
      </c>
      <c r="C2818">
        <v>0</v>
      </c>
      <c r="D2818">
        <v>0</v>
      </c>
      <c r="E2818">
        <v>30.599999999999998</v>
      </c>
      <c r="F2818">
        <v>0</v>
      </c>
      <c r="G2818">
        <v>0</v>
      </c>
      <c r="H2818">
        <v>30.599999999999998</v>
      </c>
      <c r="I2818">
        <v>1.8</v>
      </c>
      <c r="J2818">
        <v>0</v>
      </c>
      <c r="K2818">
        <v>0</v>
      </c>
      <c r="L2818">
        <v>32.4</v>
      </c>
      <c r="M2818">
        <v>1.8</v>
      </c>
    </row>
    <row r="2819" spans="1:13" x14ac:dyDescent="0.25">
      <c r="A2819" t="s">
        <v>68</v>
      </c>
      <c r="B2819" t="s">
        <v>98</v>
      </c>
      <c r="C2819">
        <v>0</v>
      </c>
      <c r="D2819">
        <v>0</v>
      </c>
      <c r="E2819">
        <v>16.099999999999998</v>
      </c>
      <c r="F2819">
        <v>0</v>
      </c>
      <c r="G2819">
        <v>0</v>
      </c>
      <c r="H2819">
        <v>16.099999999999998</v>
      </c>
      <c r="I2819">
        <v>2.9049999999999998</v>
      </c>
      <c r="J2819">
        <v>0</v>
      </c>
      <c r="K2819">
        <v>0</v>
      </c>
      <c r="L2819">
        <v>19.004999999999999</v>
      </c>
      <c r="M2819">
        <v>2.9049999999999998</v>
      </c>
    </row>
    <row r="2820" spans="1:13" x14ac:dyDescent="0.25">
      <c r="A2820" t="s">
        <v>68</v>
      </c>
      <c r="B2820" t="s">
        <v>112</v>
      </c>
      <c r="C2820">
        <v>0</v>
      </c>
      <c r="D2820">
        <v>0</v>
      </c>
      <c r="E2820">
        <v>0</v>
      </c>
      <c r="F2820">
        <v>0</v>
      </c>
      <c r="G2820">
        <v>0</v>
      </c>
      <c r="H2820">
        <v>0</v>
      </c>
      <c r="I2820">
        <v>0</v>
      </c>
      <c r="J2820">
        <v>0</v>
      </c>
      <c r="K2820">
        <v>0</v>
      </c>
      <c r="L2820">
        <v>0</v>
      </c>
      <c r="M2820">
        <v>0</v>
      </c>
    </row>
    <row r="2821" spans="1:13" x14ac:dyDescent="0.25">
      <c r="A2821" t="s">
        <v>68</v>
      </c>
      <c r="B2821" t="s">
        <v>807</v>
      </c>
      <c r="C2821">
        <v>0</v>
      </c>
      <c r="D2821">
        <v>0</v>
      </c>
      <c r="E2821">
        <v>0</v>
      </c>
      <c r="F2821">
        <v>0</v>
      </c>
      <c r="G2821">
        <v>0</v>
      </c>
      <c r="H2821">
        <v>0</v>
      </c>
      <c r="I2821">
        <v>0</v>
      </c>
      <c r="J2821">
        <v>0</v>
      </c>
      <c r="K2821">
        <v>0</v>
      </c>
      <c r="L2821">
        <v>0</v>
      </c>
      <c r="M2821">
        <v>0</v>
      </c>
    </row>
    <row r="2822" spans="1:13" x14ac:dyDescent="0.25">
      <c r="A2822" t="s">
        <v>68</v>
      </c>
      <c r="B2822" t="s">
        <v>100</v>
      </c>
      <c r="C2822">
        <v>0</v>
      </c>
      <c r="D2822">
        <v>0</v>
      </c>
      <c r="E2822">
        <v>0.1</v>
      </c>
      <c r="F2822">
        <v>0</v>
      </c>
      <c r="G2822">
        <v>0</v>
      </c>
      <c r="H2822">
        <v>0.1</v>
      </c>
      <c r="I2822">
        <v>0</v>
      </c>
      <c r="J2822">
        <v>0</v>
      </c>
      <c r="K2822">
        <v>0</v>
      </c>
      <c r="L2822">
        <v>0.1</v>
      </c>
      <c r="M2822">
        <v>0</v>
      </c>
    </row>
    <row r="2823" spans="1:13" x14ac:dyDescent="0.25">
      <c r="A2823" t="s">
        <v>68</v>
      </c>
      <c r="B2823" t="s">
        <v>114</v>
      </c>
      <c r="C2823">
        <v>0</v>
      </c>
      <c r="D2823">
        <v>0</v>
      </c>
      <c r="E2823">
        <v>0.8</v>
      </c>
      <c r="F2823">
        <v>0</v>
      </c>
      <c r="G2823">
        <v>0</v>
      </c>
      <c r="H2823">
        <v>0.8</v>
      </c>
      <c r="I2823">
        <v>0.158</v>
      </c>
      <c r="J2823">
        <v>0</v>
      </c>
      <c r="K2823">
        <v>0</v>
      </c>
      <c r="L2823">
        <v>0.95799999999999996</v>
      </c>
      <c r="M2823">
        <v>0.158</v>
      </c>
    </row>
    <row r="2824" spans="1:13" x14ac:dyDescent="0.25">
      <c r="A2824" t="s">
        <v>68</v>
      </c>
      <c r="B2824" t="s">
        <v>107</v>
      </c>
      <c r="C2824">
        <v>0.03</v>
      </c>
      <c r="D2824">
        <v>0</v>
      </c>
      <c r="E2824">
        <v>0</v>
      </c>
      <c r="F2824">
        <v>0</v>
      </c>
      <c r="G2824">
        <v>0</v>
      </c>
      <c r="H2824">
        <v>0.03</v>
      </c>
      <c r="I2824">
        <v>0</v>
      </c>
      <c r="J2824">
        <v>0</v>
      </c>
      <c r="K2824">
        <v>0</v>
      </c>
      <c r="L2824">
        <v>0.03</v>
      </c>
      <c r="M2824">
        <v>0</v>
      </c>
    </row>
    <row r="2825" spans="1:13" x14ac:dyDescent="0.25">
      <c r="A2825" t="s">
        <v>70</v>
      </c>
      <c r="B2825" t="s">
        <v>123</v>
      </c>
      <c r="C2825">
        <v>0</v>
      </c>
      <c r="D2825">
        <v>0</v>
      </c>
      <c r="E2825">
        <v>0</v>
      </c>
      <c r="F2825">
        <v>0</v>
      </c>
      <c r="G2825">
        <v>0</v>
      </c>
      <c r="H2825">
        <v>0</v>
      </c>
      <c r="I2825">
        <v>0</v>
      </c>
      <c r="J2825">
        <v>0</v>
      </c>
      <c r="K2825">
        <v>0</v>
      </c>
      <c r="L2825">
        <v>0</v>
      </c>
      <c r="M2825">
        <v>0</v>
      </c>
    </row>
    <row r="2826" spans="1:13" x14ac:dyDescent="0.25">
      <c r="A2826" t="s">
        <v>70</v>
      </c>
      <c r="B2826" t="s">
        <v>126</v>
      </c>
      <c r="C2826">
        <v>0</v>
      </c>
      <c r="D2826">
        <v>0</v>
      </c>
      <c r="E2826">
        <v>0</v>
      </c>
      <c r="F2826">
        <v>0</v>
      </c>
      <c r="G2826">
        <v>0</v>
      </c>
      <c r="H2826">
        <v>0</v>
      </c>
      <c r="I2826">
        <v>0</v>
      </c>
      <c r="J2826">
        <v>0</v>
      </c>
      <c r="K2826">
        <v>0</v>
      </c>
      <c r="L2826">
        <v>0</v>
      </c>
      <c r="M2826">
        <v>0</v>
      </c>
    </row>
    <row r="2827" spans="1:13" x14ac:dyDescent="0.25">
      <c r="A2827" t="s">
        <v>70</v>
      </c>
      <c r="B2827" t="s">
        <v>125</v>
      </c>
      <c r="C2827">
        <v>0</v>
      </c>
      <c r="D2827">
        <v>0</v>
      </c>
      <c r="E2827">
        <v>0</v>
      </c>
      <c r="F2827">
        <v>0</v>
      </c>
      <c r="G2827">
        <v>0</v>
      </c>
      <c r="H2827">
        <v>0</v>
      </c>
      <c r="I2827">
        <v>0</v>
      </c>
      <c r="J2827">
        <v>0</v>
      </c>
      <c r="K2827">
        <v>0</v>
      </c>
      <c r="L2827">
        <v>0</v>
      </c>
      <c r="M2827">
        <v>0</v>
      </c>
    </row>
    <row r="2828" spans="1:13" x14ac:dyDescent="0.25">
      <c r="A2828" t="s">
        <v>70</v>
      </c>
      <c r="B2828" t="s">
        <v>124</v>
      </c>
      <c r="C2828">
        <v>0</v>
      </c>
      <c r="D2828">
        <v>0</v>
      </c>
      <c r="E2828">
        <v>0</v>
      </c>
      <c r="F2828">
        <v>0</v>
      </c>
      <c r="G2828">
        <v>0</v>
      </c>
      <c r="H2828">
        <v>0</v>
      </c>
      <c r="I2828">
        <v>0</v>
      </c>
      <c r="J2828">
        <v>0</v>
      </c>
      <c r="K2828">
        <v>0</v>
      </c>
      <c r="L2828">
        <v>0</v>
      </c>
      <c r="M2828">
        <v>0</v>
      </c>
    </row>
    <row r="2829" spans="1:13" x14ac:dyDescent="0.25">
      <c r="A2829" t="s">
        <v>70</v>
      </c>
      <c r="B2829" t="s">
        <v>96</v>
      </c>
      <c r="C2829">
        <v>14.8</v>
      </c>
      <c r="D2829">
        <v>0</v>
      </c>
      <c r="E2829">
        <v>18.5</v>
      </c>
      <c r="F2829">
        <v>0</v>
      </c>
      <c r="G2829">
        <v>0</v>
      </c>
      <c r="H2829">
        <v>33.299999999999997</v>
      </c>
      <c r="I2829">
        <v>66.153000000000006</v>
      </c>
      <c r="J2829">
        <v>0</v>
      </c>
      <c r="K2829">
        <v>0</v>
      </c>
      <c r="L2829">
        <v>99.453000000000003</v>
      </c>
      <c r="M2829">
        <v>66.153000000000006</v>
      </c>
    </row>
    <row r="2830" spans="1:13" x14ac:dyDescent="0.25">
      <c r="A2830" t="s">
        <v>70</v>
      </c>
      <c r="B2830" t="s">
        <v>105</v>
      </c>
      <c r="C2830">
        <v>0.67300000000000004</v>
      </c>
      <c r="D2830">
        <v>0</v>
      </c>
      <c r="E2830">
        <v>1</v>
      </c>
      <c r="F2830">
        <v>0</v>
      </c>
      <c r="G2830">
        <v>0</v>
      </c>
      <c r="H2830">
        <v>1.673</v>
      </c>
      <c r="I2830">
        <v>3.544</v>
      </c>
      <c r="J2830">
        <v>0</v>
      </c>
      <c r="K2830">
        <v>0</v>
      </c>
      <c r="L2830">
        <v>5.2169999999999996</v>
      </c>
      <c r="M2830">
        <v>3.544</v>
      </c>
    </row>
    <row r="2831" spans="1:13" x14ac:dyDescent="0.25">
      <c r="A2831" t="s">
        <v>70</v>
      </c>
      <c r="B2831" t="s">
        <v>110</v>
      </c>
      <c r="C2831">
        <v>0</v>
      </c>
      <c r="D2831">
        <v>3.06</v>
      </c>
      <c r="E2831">
        <v>0</v>
      </c>
      <c r="F2831">
        <v>0</v>
      </c>
      <c r="G2831">
        <v>0</v>
      </c>
      <c r="H2831">
        <v>3.06</v>
      </c>
      <c r="I2831">
        <v>0</v>
      </c>
      <c r="J2831">
        <v>0</v>
      </c>
      <c r="K2831">
        <v>0</v>
      </c>
      <c r="L2831">
        <v>3.06</v>
      </c>
      <c r="M2831">
        <v>0</v>
      </c>
    </row>
    <row r="2832" spans="1:13" x14ac:dyDescent="0.25">
      <c r="A2832" t="s">
        <v>70</v>
      </c>
      <c r="B2832" t="s">
        <v>111</v>
      </c>
      <c r="C2832">
        <v>17.155000000000001</v>
      </c>
      <c r="D2832">
        <v>0</v>
      </c>
      <c r="E2832">
        <v>0</v>
      </c>
      <c r="F2832">
        <v>0</v>
      </c>
      <c r="G2832">
        <v>0</v>
      </c>
      <c r="H2832">
        <v>17.155000000000001</v>
      </c>
      <c r="I2832">
        <v>0</v>
      </c>
      <c r="J2832">
        <v>0</v>
      </c>
      <c r="K2832">
        <v>0</v>
      </c>
      <c r="L2832">
        <v>17.155000000000001</v>
      </c>
      <c r="M2832">
        <v>0</v>
      </c>
    </row>
    <row r="2833" spans="1:13" x14ac:dyDescent="0.25">
      <c r="A2833" t="s">
        <v>70</v>
      </c>
      <c r="B2833" t="s">
        <v>106</v>
      </c>
      <c r="C2833">
        <v>361.93900000000002</v>
      </c>
      <c r="D2833">
        <v>0</v>
      </c>
      <c r="E2833">
        <v>1</v>
      </c>
      <c r="F2833">
        <v>0</v>
      </c>
      <c r="G2833">
        <v>0</v>
      </c>
      <c r="H2833">
        <v>362.93900000000002</v>
      </c>
      <c r="I2833">
        <v>0.17399999999999999</v>
      </c>
      <c r="J2833">
        <v>0</v>
      </c>
      <c r="K2833">
        <v>0</v>
      </c>
      <c r="L2833">
        <v>363.113</v>
      </c>
      <c r="M2833">
        <v>0.17399999999999999</v>
      </c>
    </row>
    <row r="2834" spans="1:13" x14ac:dyDescent="0.25">
      <c r="A2834" t="s">
        <v>70</v>
      </c>
      <c r="B2834" t="s">
        <v>99</v>
      </c>
      <c r="C2834">
        <v>0</v>
      </c>
      <c r="D2834">
        <v>0</v>
      </c>
      <c r="E2834">
        <v>0</v>
      </c>
      <c r="F2834">
        <v>0</v>
      </c>
      <c r="G2834">
        <v>0</v>
      </c>
      <c r="H2834">
        <v>0</v>
      </c>
      <c r="I2834">
        <v>0</v>
      </c>
      <c r="J2834">
        <v>0</v>
      </c>
      <c r="K2834">
        <v>0</v>
      </c>
      <c r="L2834">
        <v>0</v>
      </c>
      <c r="M2834">
        <v>0</v>
      </c>
    </row>
    <row r="2835" spans="1:13" x14ac:dyDescent="0.25">
      <c r="A2835" t="s">
        <v>70</v>
      </c>
      <c r="B2835" t="s">
        <v>108</v>
      </c>
      <c r="C2835">
        <v>21.864000000000001</v>
      </c>
      <c r="D2835">
        <v>0</v>
      </c>
      <c r="E2835">
        <v>0</v>
      </c>
      <c r="F2835">
        <v>0</v>
      </c>
      <c r="G2835">
        <v>-60</v>
      </c>
      <c r="H2835">
        <v>-38.135999999999996</v>
      </c>
      <c r="I2835">
        <v>0</v>
      </c>
      <c r="J2835">
        <v>0</v>
      </c>
      <c r="K2835">
        <v>0</v>
      </c>
      <c r="L2835">
        <v>-38.136000000000003</v>
      </c>
      <c r="M2835">
        <v>0</v>
      </c>
    </row>
    <row r="2836" spans="1:13" x14ac:dyDescent="0.25">
      <c r="A2836" t="s">
        <v>70</v>
      </c>
      <c r="B2836" t="s">
        <v>234</v>
      </c>
      <c r="C2836">
        <v>0</v>
      </c>
      <c r="D2836">
        <v>0</v>
      </c>
      <c r="E2836">
        <v>0</v>
      </c>
      <c r="F2836">
        <v>0</v>
      </c>
      <c r="G2836">
        <v>0</v>
      </c>
      <c r="H2836">
        <v>0</v>
      </c>
      <c r="I2836">
        <v>0</v>
      </c>
      <c r="J2836">
        <v>0</v>
      </c>
      <c r="K2836">
        <v>0</v>
      </c>
      <c r="L2836">
        <v>0</v>
      </c>
      <c r="M2836">
        <v>0</v>
      </c>
    </row>
    <row r="2837" spans="1:13" x14ac:dyDescent="0.25">
      <c r="A2837" t="s">
        <v>70</v>
      </c>
      <c r="B2837" t="s">
        <v>115</v>
      </c>
      <c r="C2837">
        <v>0</v>
      </c>
      <c r="D2837">
        <v>0</v>
      </c>
      <c r="E2837">
        <v>0</v>
      </c>
      <c r="F2837">
        <v>0</v>
      </c>
      <c r="G2837">
        <v>0</v>
      </c>
      <c r="H2837">
        <v>0</v>
      </c>
      <c r="I2837">
        <v>0</v>
      </c>
      <c r="J2837">
        <v>0</v>
      </c>
      <c r="K2837">
        <v>0</v>
      </c>
      <c r="L2837">
        <v>0</v>
      </c>
      <c r="M2837">
        <v>0</v>
      </c>
    </row>
    <row r="2838" spans="1:13" x14ac:dyDescent="0.25">
      <c r="A2838" t="s">
        <v>70</v>
      </c>
      <c r="B2838" t="s">
        <v>117</v>
      </c>
      <c r="C2838">
        <v>0</v>
      </c>
      <c r="D2838">
        <v>0</v>
      </c>
      <c r="E2838">
        <v>0</v>
      </c>
      <c r="F2838">
        <v>0</v>
      </c>
      <c r="G2838">
        <v>0</v>
      </c>
      <c r="H2838">
        <v>0</v>
      </c>
      <c r="I2838">
        <v>0</v>
      </c>
      <c r="J2838">
        <v>0</v>
      </c>
      <c r="K2838">
        <v>0</v>
      </c>
      <c r="L2838">
        <v>0</v>
      </c>
      <c r="M2838">
        <v>0</v>
      </c>
    </row>
    <row r="2839" spans="1:13" x14ac:dyDescent="0.25">
      <c r="A2839" t="s">
        <v>70</v>
      </c>
      <c r="B2839" t="s">
        <v>103</v>
      </c>
      <c r="C2839">
        <v>0</v>
      </c>
      <c r="D2839">
        <v>0</v>
      </c>
      <c r="E2839">
        <v>0</v>
      </c>
      <c r="F2839">
        <v>0</v>
      </c>
      <c r="G2839">
        <v>0</v>
      </c>
      <c r="H2839">
        <v>0</v>
      </c>
      <c r="I2839">
        <v>0</v>
      </c>
      <c r="J2839">
        <v>0</v>
      </c>
      <c r="K2839">
        <v>0</v>
      </c>
      <c r="L2839">
        <v>0</v>
      </c>
      <c r="M2839">
        <v>0</v>
      </c>
    </row>
    <row r="2840" spans="1:13" x14ac:dyDescent="0.25">
      <c r="A2840" t="s">
        <v>70</v>
      </c>
      <c r="B2840" t="s">
        <v>328</v>
      </c>
      <c r="C2840">
        <v>0</v>
      </c>
      <c r="D2840">
        <v>0</v>
      </c>
      <c r="E2840">
        <v>0</v>
      </c>
      <c r="F2840">
        <v>0</v>
      </c>
      <c r="G2840">
        <v>0</v>
      </c>
      <c r="H2840">
        <v>0</v>
      </c>
      <c r="I2840">
        <v>0</v>
      </c>
      <c r="J2840">
        <v>0</v>
      </c>
      <c r="K2840">
        <v>0</v>
      </c>
      <c r="L2840">
        <v>0</v>
      </c>
      <c r="M2840">
        <v>0</v>
      </c>
    </row>
    <row r="2841" spans="1:13" x14ac:dyDescent="0.25">
      <c r="A2841" t="s">
        <v>70</v>
      </c>
      <c r="B2841" t="s">
        <v>104</v>
      </c>
      <c r="C2841">
        <v>0</v>
      </c>
      <c r="D2841">
        <v>0</v>
      </c>
      <c r="E2841">
        <v>33</v>
      </c>
      <c r="F2841">
        <v>0</v>
      </c>
      <c r="G2841">
        <v>0</v>
      </c>
      <c r="H2841">
        <v>33</v>
      </c>
      <c r="I2841">
        <v>0</v>
      </c>
      <c r="J2841">
        <v>0</v>
      </c>
      <c r="K2841">
        <v>0</v>
      </c>
      <c r="L2841">
        <v>33</v>
      </c>
      <c r="M2841">
        <v>0</v>
      </c>
    </row>
    <row r="2842" spans="1:13" x14ac:dyDescent="0.25">
      <c r="A2842" t="s">
        <v>70</v>
      </c>
      <c r="B2842" t="s">
        <v>558</v>
      </c>
      <c r="C2842">
        <v>0</v>
      </c>
      <c r="D2842">
        <v>0</v>
      </c>
      <c r="E2842">
        <v>0</v>
      </c>
      <c r="F2842">
        <v>0</v>
      </c>
      <c r="G2842">
        <v>0</v>
      </c>
      <c r="H2842">
        <v>0</v>
      </c>
      <c r="I2842">
        <v>0</v>
      </c>
      <c r="J2842">
        <v>0</v>
      </c>
      <c r="K2842">
        <v>0</v>
      </c>
      <c r="L2842">
        <v>0</v>
      </c>
      <c r="M2842">
        <v>0</v>
      </c>
    </row>
    <row r="2843" spans="1:13" x14ac:dyDescent="0.25">
      <c r="A2843" t="s">
        <v>70</v>
      </c>
      <c r="B2843" t="s">
        <v>97</v>
      </c>
      <c r="C2843">
        <v>0</v>
      </c>
      <c r="D2843">
        <v>0</v>
      </c>
      <c r="E2843">
        <v>3.7</v>
      </c>
      <c r="F2843">
        <v>0</v>
      </c>
      <c r="G2843">
        <v>0</v>
      </c>
      <c r="H2843">
        <v>3.7</v>
      </c>
      <c r="I2843">
        <v>0.14599999999999999</v>
      </c>
      <c r="J2843">
        <v>0</v>
      </c>
      <c r="K2843">
        <v>0</v>
      </c>
      <c r="L2843">
        <v>3.8460000000000001</v>
      </c>
      <c r="M2843">
        <v>0.14599999999999999</v>
      </c>
    </row>
    <row r="2844" spans="1:13" x14ac:dyDescent="0.25">
      <c r="A2844" t="s">
        <v>70</v>
      </c>
      <c r="B2844" t="s">
        <v>109</v>
      </c>
      <c r="C2844">
        <v>0</v>
      </c>
      <c r="D2844">
        <v>0.34</v>
      </c>
      <c r="E2844">
        <v>69.599999999999994</v>
      </c>
      <c r="F2844">
        <v>0</v>
      </c>
      <c r="G2844">
        <v>0</v>
      </c>
      <c r="H2844">
        <v>69.94</v>
      </c>
      <c r="I2844">
        <v>0</v>
      </c>
      <c r="J2844">
        <v>0</v>
      </c>
      <c r="K2844">
        <v>0</v>
      </c>
      <c r="L2844">
        <v>69.94</v>
      </c>
      <c r="M2844">
        <v>0</v>
      </c>
    </row>
    <row r="2845" spans="1:13" x14ac:dyDescent="0.25">
      <c r="A2845" t="s">
        <v>70</v>
      </c>
      <c r="B2845" t="s">
        <v>118</v>
      </c>
      <c r="C2845">
        <v>0</v>
      </c>
      <c r="D2845">
        <v>0</v>
      </c>
      <c r="E2845">
        <v>0</v>
      </c>
      <c r="F2845">
        <v>0</v>
      </c>
      <c r="G2845">
        <v>0</v>
      </c>
      <c r="H2845">
        <v>0</v>
      </c>
      <c r="I2845">
        <v>0</v>
      </c>
      <c r="J2845">
        <v>0</v>
      </c>
      <c r="K2845">
        <v>0</v>
      </c>
      <c r="L2845">
        <v>0</v>
      </c>
      <c r="M2845">
        <v>0</v>
      </c>
    </row>
    <row r="2846" spans="1:13" x14ac:dyDescent="0.25">
      <c r="A2846" t="s">
        <v>70</v>
      </c>
      <c r="B2846" t="s">
        <v>121</v>
      </c>
      <c r="C2846">
        <v>0</v>
      </c>
      <c r="D2846">
        <v>0</v>
      </c>
      <c r="E2846">
        <v>0</v>
      </c>
      <c r="F2846">
        <v>0</v>
      </c>
      <c r="G2846">
        <v>0</v>
      </c>
      <c r="H2846">
        <v>0</v>
      </c>
      <c r="I2846">
        <v>0</v>
      </c>
      <c r="J2846">
        <v>0</v>
      </c>
      <c r="K2846">
        <v>0</v>
      </c>
      <c r="L2846">
        <v>0</v>
      </c>
      <c r="M2846">
        <v>0</v>
      </c>
    </row>
    <row r="2847" spans="1:13" x14ac:dyDescent="0.25">
      <c r="A2847" t="s">
        <v>70</v>
      </c>
      <c r="B2847" t="s">
        <v>120</v>
      </c>
      <c r="C2847">
        <v>0</v>
      </c>
      <c r="D2847">
        <v>0</v>
      </c>
      <c r="E2847">
        <v>0</v>
      </c>
      <c r="F2847">
        <v>0</v>
      </c>
      <c r="G2847">
        <v>0</v>
      </c>
      <c r="H2847">
        <v>0</v>
      </c>
      <c r="I2847">
        <v>0</v>
      </c>
      <c r="J2847">
        <v>0</v>
      </c>
      <c r="K2847">
        <v>0</v>
      </c>
      <c r="L2847">
        <v>0</v>
      </c>
      <c r="M2847">
        <v>0</v>
      </c>
    </row>
    <row r="2848" spans="1:13" x14ac:dyDescent="0.25">
      <c r="A2848" t="s">
        <v>70</v>
      </c>
      <c r="B2848" t="s">
        <v>119</v>
      </c>
      <c r="C2848">
        <v>0</v>
      </c>
      <c r="D2848">
        <v>0</v>
      </c>
      <c r="E2848">
        <v>0</v>
      </c>
      <c r="F2848">
        <v>0</v>
      </c>
      <c r="G2848">
        <v>0</v>
      </c>
      <c r="H2848">
        <v>0</v>
      </c>
      <c r="I2848">
        <v>0</v>
      </c>
      <c r="J2848">
        <v>0</v>
      </c>
      <c r="K2848">
        <v>0</v>
      </c>
      <c r="L2848">
        <v>0</v>
      </c>
      <c r="M2848">
        <v>0</v>
      </c>
    </row>
    <row r="2849" spans="1:13" x14ac:dyDescent="0.25">
      <c r="A2849" t="s">
        <v>70</v>
      </c>
      <c r="B2849" t="s">
        <v>116</v>
      </c>
      <c r="C2849">
        <v>0</v>
      </c>
      <c r="D2849">
        <v>0</v>
      </c>
      <c r="E2849">
        <v>0</v>
      </c>
      <c r="F2849">
        <v>0</v>
      </c>
      <c r="G2849">
        <v>0</v>
      </c>
      <c r="H2849">
        <v>0</v>
      </c>
      <c r="I2849">
        <v>0</v>
      </c>
      <c r="J2849">
        <v>0</v>
      </c>
      <c r="K2849">
        <v>0</v>
      </c>
      <c r="L2849">
        <v>0</v>
      </c>
      <c r="M2849">
        <v>0</v>
      </c>
    </row>
    <row r="2850" spans="1:13" x14ac:dyDescent="0.25">
      <c r="A2850" t="s">
        <v>70</v>
      </c>
      <c r="B2850" t="s">
        <v>113</v>
      </c>
      <c r="C2850">
        <v>0</v>
      </c>
      <c r="D2850">
        <v>0</v>
      </c>
      <c r="E2850">
        <v>0</v>
      </c>
      <c r="F2850">
        <v>0</v>
      </c>
      <c r="G2850">
        <v>0</v>
      </c>
      <c r="H2850">
        <v>0</v>
      </c>
      <c r="I2850">
        <v>0</v>
      </c>
      <c r="J2850">
        <v>0</v>
      </c>
      <c r="K2850">
        <v>0</v>
      </c>
      <c r="L2850">
        <v>0</v>
      </c>
      <c r="M2850">
        <v>0</v>
      </c>
    </row>
    <row r="2851" spans="1:13" x14ac:dyDescent="0.25">
      <c r="A2851" t="s">
        <v>70</v>
      </c>
      <c r="B2851" t="s">
        <v>102</v>
      </c>
      <c r="C2851">
        <v>0</v>
      </c>
      <c r="D2851">
        <v>0</v>
      </c>
      <c r="E2851">
        <v>0</v>
      </c>
      <c r="F2851">
        <v>0</v>
      </c>
      <c r="G2851">
        <v>0</v>
      </c>
      <c r="H2851">
        <v>0</v>
      </c>
      <c r="I2851">
        <v>1.2E-2</v>
      </c>
      <c r="J2851">
        <v>0</v>
      </c>
      <c r="K2851">
        <v>0</v>
      </c>
      <c r="L2851">
        <v>1.2E-2</v>
      </c>
      <c r="M2851">
        <v>1.2E-2</v>
      </c>
    </row>
    <row r="2852" spans="1:13" x14ac:dyDescent="0.25">
      <c r="A2852" t="s">
        <v>70</v>
      </c>
      <c r="B2852" t="s">
        <v>101</v>
      </c>
      <c r="C2852">
        <v>0</v>
      </c>
      <c r="D2852">
        <v>0</v>
      </c>
      <c r="E2852">
        <v>1.7</v>
      </c>
      <c r="F2852">
        <v>0</v>
      </c>
      <c r="G2852">
        <v>0</v>
      </c>
      <c r="H2852">
        <v>1.7</v>
      </c>
      <c r="I2852">
        <v>0</v>
      </c>
      <c r="J2852">
        <v>0</v>
      </c>
      <c r="K2852">
        <v>0</v>
      </c>
      <c r="L2852">
        <v>1.7</v>
      </c>
      <c r="M2852">
        <v>0</v>
      </c>
    </row>
    <row r="2853" spans="1:13" x14ac:dyDescent="0.25">
      <c r="A2853" t="s">
        <v>70</v>
      </c>
      <c r="B2853" t="s">
        <v>95</v>
      </c>
      <c r="C2853">
        <v>0</v>
      </c>
      <c r="D2853">
        <v>0</v>
      </c>
      <c r="E2853">
        <v>1182.7</v>
      </c>
      <c r="F2853">
        <v>0</v>
      </c>
      <c r="G2853">
        <v>0</v>
      </c>
      <c r="H2853">
        <v>1182.7</v>
      </c>
      <c r="I2853">
        <v>46.317999999999998</v>
      </c>
      <c r="J2853">
        <v>0</v>
      </c>
      <c r="K2853">
        <v>0</v>
      </c>
      <c r="L2853">
        <v>1229.018</v>
      </c>
      <c r="M2853">
        <v>46.317999999999998</v>
      </c>
    </row>
    <row r="2854" spans="1:13" x14ac:dyDescent="0.25">
      <c r="A2854" t="s">
        <v>70</v>
      </c>
      <c r="B2854" t="s">
        <v>98</v>
      </c>
      <c r="C2854">
        <v>0</v>
      </c>
      <c r="D2854">
        <v>0</v>
      </c>
      <c r="E2854">
        <v>63.9</v>
      </c>
      <c r="F2854">
        <v>0</v>
      </c>
      <c r="G2854">
        <v>0</v>
      </c>
      <c r="H2854">
        <v>63.9</v>
      </c>
      <c r="I2854">
        <v>40.906999999999996</v>
      </c>
      <c r="J2854">
        <v>0</v>
      </c>
      <c r="K2854">
        <v>0</v>
      </c>
      <c r="L2854">
        <v>104.807</v>
      </c>
      <c r="M2854">
        <v>40.906999999999996</v>
      </c>
    </row>
    <row r="2855" spans="1:13" x14ac:dyDescent="0.25">
      <c r="A2855" t="s">
        <v>70</v>
      </c>
      <c r="B2855" t="s">
        <v>112</v>
      </c>
      <c r="C2855">
        <v>0</v>
      </c>
      <c r="D2855">
        <v>0</v>
      </c>
      <c r="E2855">
        <v>0</v>
      </c>
      <c r="F2855">
        <v>0</v>
      </c>
      <c r="G2855">
        <v>0</v>
      </c>
      <c r="H2855">
        <v>0</v>
      </c>
      <c r="I2855">
        <v>0</v>
      </c>
      <c r="J2855">
        <v>0</v>
      </c>
      <c r="K2855">
        <v>0</v>
      </c>
      <c r="L2855">
        <v>0</v>
      </c>
      <c r="M2855">
        <v>0</v>
      </c>
    </row>
    <row r="2856" spans="1:13" x14ac:dyDescent="0.25">
      <c r="A2856" t="s">
        <v>70</v>
      </c>
      <c r="B2856" t="s">
        <v>807</v>
      </c>
      <c r="C2856">
        <v>0</v>
      </c>
      <c r="D2856">
        <v>0</v>
      </c>
      <c r="E2856">
        <v>0</v>
      </c>
      <c r="F2856">
        <v>0</v>
      </c>
      <c r="G2856">
        <v>0</v>
      </c>
      <c r="H2856">
        <v>0</v>
      </c>
      <c r="I2856">
        <v>0</v>
      </c>
      <c r="J2856">
        <v>0</v>
      </c>
      <c r="K2856">
        <v>0</v>
      </c>
      <c r="L2856">
        <v>0</v>
      </c>
      <c r="M2856">
        <v>0</v>
      </c>
    </row>
    <row r="2857" spans="1:13" x14ac:dyDescent="0.25">
      <c r="A2857" t="s">
        <v>70</v>
      </c>
      <c r="B2857" t="s">
        <v>100</v>
      </c>
      <c r="C2857">
        <v>0</v>
      </c>
      <c r="D2857">
        <v>0</v>
      </c>
      <c r="E2857">
        <v>0</v>
      </c>
      <c r="F2857">
        <v>0</v>
      </c>
      <c r="G2857">
        <v>0</v>
      </c>
      <c r="H2857">
        <v>0</v>
      </c>
      <c r="I2857">
        <v>0</v>
      </c>
      <c r="J2857">
        <v>0</v>
      </c>
      <c r="K2857">
        <v>0</v>
      </c>
      <c r="L2857">
        <v>0</v>
      </c>
      <c r="M2857">
        <v>0</v>
      </c>
    </row>
    <row r="2858" spans="1:13" x14ac:dyDescent="0.25">
      <c r="A2858" t="s">
        <v>70</v>
      </c>
      <c r="B2858" t="s">
        <v>114</v>
      </c>
      <c r="C2858">
        <v>58.192999999999998</v>
      </c>
      <c r="D2858">
        <v>0</v>
      </c>
      <c r="E2858">
        <v>63.9</v>
      </c>
      <c r="F2858">
        <v>0</v>
      </c>
      <c r="G2858">
        <v>0</v>
      </c>
      <c r="H2858">
        <v>122.09299999999999</v>
      </c>
      <c r="I2858">
        <v>14.645</v>
      </c>
      <c r="J2858">
        <v>0</v>
      </c>
      <c r="K2858">
        <v>0</v>
      </c>
      <c r="L2858">
        <v>136.738</v>
      </c>
      <c r="M2858">
        <v>14.645</v>
      </c>
    </row>
    <row r="2859" spans="1:13" x14ac:dyDescent="0.25">
      <c r="A2859" t="s">
        <v>70</v>
      </c>
      <c r="B2859" t="s">
        <v>107</v>
      </c>
      <c r="C2859">
        <v>0</v>
      </c>
      <c r="D2859">
        <v>0</v>
      </c>
      <c r="E2859">
        <v>0</v>
      </c>
      <c r="F2859">
        <v>0</v>
      </c>
      <c r="G2859">
        <v>0</v>
      </c>
      <c r="H2859">
        <v>0</v>
      </c>
      <c r="I2859">
        <v>0</v>
      </c>
      <c r="J2859">
        <v>0</v>
      </c>
      <c r="K2859">
        <v>0</v>
      </c>
      <c r="L2859">
        <v>0</v>
      </c>
      <c r="M2859">
        <v>0</v>
      </c>
    </row>
    <row r="2860" spans="1:13" x14ac:dyDescent="0.25">
      <c r="A2860" t="s">
        <v>282</v>
      </c>
      <c r="B2860" t="s">
        <v>123</v>
      </c>
      <c r="C2860">
        <v>0</v>
      </c>
      <c r="D2860">
        <v>0</v>
      </c>
      <c r="E2860">
        <v>0</v>
      </c>
      <c r="F2860">
        <v>0</v>
      </c>
      <c r="G2860">
        <v>0</v>
      </c>
      <c r="H2860">
        <v>0</v>
      </c>
      <c r="I2860">
        <v>0</v>
      </c>
      <c r="J2860">
        <v>-0.2</v>
      </c>
      <c r="K2860">
        <v>0</v>
      </c>
      <c r="L2860">
        <v>-0.2</v>
      </c>
      <c r="M2860">
        <v>-0.2</v>
      </c>
    </row>
    <row r="2861" spans="1:13" x14ac:dyDescent="0.25">
      <c r="A2861" t="s">
        <v>282</v>
      </c>
      <c r="B2861" t="s">
        <v>126</v>
      </c>
      <c r="C2861">
        <v>0</v>
      </c>
      <c r="D2861">
        <v>0</v>
      </c>
      <c r="E2861">
        <v>0</v>
      </c>
      <c r="F2861">
        <v>0</v>
      </c>
      <c r="G2861">
        <v>0</v>
      </c>
      <c r="H2861">
        <v>0</v>
      </c>
      <c r="I2861">
        <v>0</v>
      </c>
      <c r="J2861">
        <v>0</v>
      </c>
      <c r="K2861">
        <v>0</v>
      </c>
      <c r="L2861">
        <v>0</v>
      </c>
      <c r="M2861">
        <v>0</v>
      </c>
    </row>
    <row r="2862" spans="1:13" x14ac:dyDescent="0.25">
      <c r="A2862" t="s">
        <v>282</v>
      </c>
      <c r="B2862" t="s">
        <v>125</v>
      </c>
      <c r="C2862">
        <v>0</v>
      </c>
      <c r="D2862">
        <v>0</v>
      </c>
      <c r="E2862">
        <v>0</v>
      </c>
      <c r="F2862">
        <v>0</v>
      </c>
      <c r="G2862">
        <v>0</v>
      </c>
      <c r="H2862">
        <v>0</v>
      </c>
      <c r="I2862">
        <v>0</v>
      </c>
      <c r="J2862">
        <v>0</v>
      </c>
      <c r="K2862">
        <v>0</v>
      </c>
      <c r="L2862">
        <v>0</v>
      </c>
      <c r="M2862">
        <v>0</v>
      </c>
    </row>
    <row r="2863" spans="1:13" x14ac:dyDescent="0.25">
      <c r="A2863" t="s">
        <v>282</v>
      </c>
      <c r="B2863" t="s">
        <v>124</v>
      </c>
      <c r="C2863">
        <v>0</v>
      </c>
      <c r="D2863">
        <v>0</v>
      </c>
      <c r="E2863">
        <v>0</v>
      </c>
      <c r="F2863">
        <v>0</v>
      </c>
      <c r="G2863">
        <v>0</v>
      </c>
      <c r="H2863">
        <v>0</v>
      </c>
      <c r="I2863">
        <v>0</v>
      </c>
      <c r="J2863">
        <v>0</v>
      </c>
      <c r="K2863">
        <v>0</v>
      </c>
      <c r="L2863">
        <v>0</v>
      </c>
      <c r="M2863">
        <v>0</v>
      </c>
    </row>
    <row r="2864" spans="1:13" x14ac:dyDescent="0.25">
      <c r="A2864" t="s">
        <v>282</v>
      </c>
      <c r="B2864" t="s">
        <v>96</v>
      </c>
      <c r="C2864">
        <v>0</v>
      </c>
      <c r="D2864">
        <v>0</v>
      </c>
      <c r="E2864">
        <v>0</v>
      </c>
      <c r="F2864">
        <v>0</v>
      </c>
      <c r="G2864">
        <v>0</v>
      </c>
      <c r="H2864">
        <v>0</v>
      </c>
      <c r="I2864">
        <v>0</v>
      </c>
      <c r="J2864">
        <v>0</v>
      </c>
      <c r="K2864">
        <v>0</v>
      </c>
      <c r="L2864">
        <v>0</v>
      </c>
      <c r="M2864">
        <v>0</v>
      </c>
    </row>
    <row r="2865" spans="1:13" x14ac:dyDescent="0.25">
      <c r="A2865" t="s">
        <v>282</v>
      </c>
      <c r="B2865" t="s">
        <v>105</v>
      </c>
      <c r="C2865">
        <v>0</v>
      </c>
      <c r="D2865">
        <v>0</v>
      </c>
      <c r="E2865">
        <v>0</v>
      </c>
      <c r="F2865">
        <v>0</v>
      </c>
      <c r="G2865">
        <v>0</v>
      </c>
      <c r="H2865">
        <v>0</v>
      </c>
      <c r="I2865">
        <v>0</v>
      </c>
      <c r="J2865">
        <v>0</v>
      </c>
      <c r="K2865">
        <v>0</v>
      </c>
      <c r="L2865">
        <v>0</v>
      </c>
      <c r="M2865">
        <v>0</v>
      </c>
    </row>
    <row r="2866" spans="1:13" x14ac:dyDescent="0.25">
      <c r="A2866" t="s">
        <v>282</v>
      </c>
      <c r="B2866" t="s">
        <v>110</v>
      </c>
      <c r="C2866">
        <v>0</v>
      </c>
      <c r="D2866">
        <v>5516.5379999999996</v>
      </c>
      <c r="E2866">
        <v>0</v>
      </c>
      <c r="F2866">
        <v>0</v>
      </c>
      <c r="G2866">
        <v>0</v>
      </c>
      <c r="H2866">
        <v>5516.5379999999996</v>
      </c>
      <c r="I2866">
        <v>33.938000000000002</v>
      </c>
      <c r="J2866">
        <v>0</v>
      </c>
      <c r="K2866">
        <v>0</v>
      </c>
      <c r="L2866">
        <v>5550.4759999999997</v>
      </c>
      <c r="M2866">
        <v>33.938000000000002</v>
      </c>
    </row>
    <row r="2867" spans="1:13" x14ac:dyDescent="0.25">
      <c r="A2867" t="s">
        <v>282</v>
      </c>
      <c r="B2867" t="s">
        <v>111</v>
      </c>
      <c r="C2867">
        <v>0</v>
      </c>
      <c r="D2867">
        <v>0</v>
      </c>
      <c r="E2867">
        <v>0</v>
      </c>
      <c r="F2867">
        <v>0</v>
      </c>
      <c r="G2867">
        <v>0</v>
      </c>
      <c r="H2867">
        <v>0</v>
      </c>
      <c r="I2867">
        <v>0</v>
      </c>
      <c r="J2867">
        <v>0</v>
      </c>
      <c r="K2867">
        <v>0</v>
      </c>
      <c r="L2867">
        <v>0</v>
      </c>
      <c r="M2867">
        <v>0</v>
      </c>
    </row>
    <row r="2868" spans="1:13" x14ac:dyDescent="0.25">
      <c r="A2868" t="s">
        <v>282</v>
      </c>
      <c r="B2868" t="s">
        <v>106</v>
      </c>
      <c r="C2868">
        <v>0</v>
      </c>
      <c r="D2868">
        <v>0</v>
      </c>
      <c r="E2868">
        <v>0</v>
      </c>
      <c r="F2868">
        <v>0</v>
      </c>
      <c r="G2868">
        <v>0</v>
      </c>
      <c r="H2868">
        <v>0</v>
      </c>
      <c r="I2868">
        <v>0</v>
      </c>
      <c r="J2868">
        <v>0</v>
      </c>
      <c r="K2868">
        <v>0</v>
      </c>
      <c r="L2868">
        <v>0</v>
      </c>
      <c r="M2868">
        <v>0</v>
      </c>
    </row>
    <row r="2869" spans="1:13" x14ac:dyDescent="0.25">
      <c r="A2869" t="s">
        <v>282</v>
      </c>
      <c r="B2869" t="s">
        <v>99</v>
      </c>
      <c r="C2869">
        <v>0</v>
      </c>
      <c r="D2869">
        <v>0</v>
      </c>
      <c r="E2869">
        <v>0</v>
      </c>
      <c r="F2869">
        <v>0</v>
      </c>
      <c r="G2869">
        <v>0</v>
      </c>
      <c r="H2869">
        <v>0</v>
      </c>
      <c r="I2869">
        <v>0</v>
      </c>
      <c r="J2869">
        <v>0</v>
      </c>
      <c r="K2869">
        <v>0</v>
      </c>
      <c r="L2869">
        <v>0</v>
      </c>
      <c r="M2869">
        <v>0</v>
      </c>
    </row>
    <row r="2870" spans="1:13" x14ac:dyDescent="0.25">
      <c r="A2870" t="s">
        <v>282</v>
      </c>
      <c r="B2870" t="s">
        <v>108</v>
      </c>
      <c r="C2870">
        <v>2.456</v>
      </c>
      <c r="D2870">
        <v>0</v>
      </c>
      <c r="E2870">
        <v>0</v>
      </c>
      <c r="F2870">
        <v>0</v>
      </c>
      <c r="G2870">
        <v>0</v>
      </c>
      <c r="H2870">
        <v>2.456</v>
      </c>
      <c r="I2870">
        <v>0</v>
      </c>
      <c r="J2870">
        <v>0</v>
      </c>
      <c r="K2870">
        <v>0</v>
      </c>
      <c r="L2870">
        <v>2.456</v>
      </c>
      <c r="M2870">
        <v>0</v>
      </c>
    </row>
    <row r="2871" spans="1:13" x14ac:dyDescent="0.25">
      <c r="A2871" t="s">
        <v>282</v>
      </c>
      <c r="B2871" t="s">
        <v>234</v>
      </c>
      <c r="C2871">
        <v>0</v>
      </c>
      <c r="D2871">
        <v>0</v>
      </c>
      <c r="E2871">
        <v>0</v>
      </c>
      <c r="F2871">
        <v>0</v>
      </c>
      <c r="G2871">
        <v>0</v>
      </c>
      <c r="H2871">
        <v>0</v>
      </c>
      <c r="I2871">
        <v>0</v>
      </c>
      <c r="J2871">
        <v>0</v>
      </c>
      <c r="K2871">
        <v>0</v>
      </c>
      <c r="L2871">
        <v>0</v>
      </c>
      <c r="M2871">
        <v>0</v>
      </c>
    </row>
    <row r="2872" spans="1:13" x14ac:dyDescent="0.25">
      <c r="A2872" t="s">
        <v>282</v>
      </c>
      <c r="B2872" t="s">
        <v>115</v>
      </c>
      <c r="C2872">
        <v>0</v>
      </c>
      <c r="D2872">
        <v>0</v>
      </c>
      <c r="E2872">
        <v>12016.900000000001</v>
      </c>
      <c r="F2872">
        <v>0</v>
      </c>
      <c r="G2872">
        <v>0</v>
      </c>
      <c r="H2872">
        <v>12016.900000000001</v>
      </c>
      <c r="I2872">
        <v>151.126</v>
      </c>
      <c r="J2872">
        <v>0</v>
      </c>
      <c r="K2872">
        <v>0</v>
      </c>
      <c r="L2872">
        <v>12168.026</v>
      </c>
      <c r="M2872">
        <v>151.126</v>
      </c>
    </row>
    <row r="2873" spans="1:13" x14ac:dyDescent="0.25">
      <c r="A2873" t="s">
        <v>282</v>
      </c>
      <c r="B2873" t="s">
        <v>117</v>
      </c>
      <c r="C2873">
        <v>0</v>
      </c>
      <c r="D2873">
        <v>0</v>
      </c>
      <c r="E2873">
        <v>0</v>
      </c>
      <c r="F2873">
        <v>0</v>
      </c>
      <c r="G2873">
        <v>0</v>
      </c>
      <c r="H2873">
        <v>0</v>
      </c>
      <c r="I2873">
        <v>0</v>
      </c>
      <c r="J2873">
        <v>0</v>
      </c>
      <c r="K2873">
        <v>0</v>
      </c>
      <c r="L2873">
        <v>0</v>
      </c>
      <c r="M2873">
        <v>0</v>
      </c>
    </row>
    <row r="2874" spans="1:13" x14ac:dyDescent="0.25">
      <c r="A2874" t="s">
        <v>282</v>
      </c>
      <c r="B2874" t="s">
        <v>103</v>
      </c>
      <c r="C2874">
        <v>0</v>
      </c>
      <c r="D2874">
        <v>0</v>
      </c>
      <c r="E2874">
        <v>16332.800000000001</v>
      </c>
      <c r="F2874">
        <v>0</v>
      </c>
      <c r="G2874">
        <v>0</v>
      </c>
      <c r="H2874">
        <v>16332.800000000001</v>
      </c>
      <c r="I2874">
        <v>157.84800000000001</v>
      </c>
      <c r="J2874">
        <v>0</v>
      </c>
      <c r="K2874">
        <v>0</v>
      </c>
      <c r="L2874">
        <v>16490.648000000001</v>
      </c>
      <c r="M2874">
        <v>157.84800000000001</v>
      </c>
    </row>
    <row r="2875" spans="1:13" x14ac:dyDescent="0.25">
      <c r="A2875" t="s">
        <v>282</v>
      </c>
      <c r="B2875" t="s">
        <v>328</v>
      </c>
      <c r="C2875">
        <v>0</v>
      </c>
      <c r="D2875">
        <v>0</v>
      </c>
      <c r="E2875">
        <v>0</v>
      </c>
      <c r="F2875">
        <v>0</v>
      </c>
      <c r="G2875">
        <v>0</v>
      </c>
      <c r="H2875">
        <v>0</v>
      </c>
      <c r="I2875">
        <v>0</v>
      </c>
      <c r="J2875">
        <v>0</v>
      </c>
      <c r="K2875">
        <v>0</v>
      </c>
      <c r="L2875">
        <v>0</v>
      </c>
      <c r="M2875">
        <v>0</v>
      </c>
    </row>
    <row r="2876" spans="1:13" x14ac:dyDescent="0.25">
      <c r="A2876" t="s">
        <v>282</v>
      </c>
      <c r="B2876" t="s">
        <v>104</v>
      </c>
      <c r="C2876">
        <v>0</v>
      </c>
      <c r="D2876">
        <v>0</v>
      </c>
      <c r="E2876">
        <v>36571.700000000004</v>
      </c>
      <c r="F2876">
        <v>0</v>
      </c>
      <c r="G2876">
        <v>0</v>
      </c>
      <c r="H2876">
        <v>36571.700000000004</v>
      </c>
      <c r="I2876">
        <v>429.27699999999999</v>
      </c>
      <c r="J2876">
        <v>0</v>
      </c>
      <c r="K2876">
        <v>0</v>
      </c>
      <c r="L2876">
        <v>37000.976999999999</v>
      </c>
      <c r="M2876">
        <v>429.27699999999999</v>
      </c>
    </row>
    <row r="2877" spans="1:13" x14ac:dyDescent="0.25">
      <c r="A2877" t="s">
        <v>282</v>
      </c>
      <c r="B2877" t="s">
        <v>558</v>
      </c>
      <c r="C2877">
        <v>0</v>
      </c>
      <c r="D2877">
        <v>0</v>
      </c>
      <c r="E2877">
        <v>0</v>
      </c>
      <c r="F2877">
        <v>0</v>
      </c>
      <c r="G2877">
        <v>0</v>
      </c>
      <c r="H2877">
        <v>0</v>
      </c>
      <c r="I2877">
        <v>0</v>
      </c>
      <c r="J2877">
        <v>0</v>
      </c>
      <c r="K2877">
        <v>0</v>
      </c>
      <c r="L2877">
        <v>0</v>
      </c>
      <c r="M2877">
        <v>0</v>
      </c>
    </row>
    <row r="2878" spans="1:13" x14ac:dyDescent="0.25">
      <c r="A2878" t="s">
        <v>282</v>
      </c>
      <c r="B2878" t="s">
        <v>97</v>
      </c>
      <c r="C2878">
        <v>0</v>
      </c>
      <c r="D2878">
        <v>0</v>
      </c>
      <c r="E2878">
        <v>0</v>
      </c>
      <c r="F2878">
        <v>0</v>
      </c>
      <c r="G2878">
        <v>0</v>
      </c>
      <c r="H2878">
        <v>0</v>
      </c>
      <c r="I2878">
        <v>0</v>
      </c>
      <c r="J2878">
        <v>0</v>
      </c>
      <c r="K2878">
        <v>0</v>
      </c>
      <c r="L2878">
        <v>0</v>
      </c>
      <c r="M2878">
        <v>0</v>
      </c>
    </row>
    <row r="2879" spans="1:13" x14ac:dyDescent="0.25">
      <c r="A2879" t="s">
        <v>282</v>
      </c>
      <c r="B2879" t="s">
        <v>109</v>
      </c>
      <c r="C2879">
        <v>0</v>
      </c>
      <c r="D2879">
        <v>0.46200000000000002</v>
      </c>
      <c r="E2879">
        <v>0</v>
      </c>
      <c r="F2879">
        <v>0</v>
      </c>
      <c r="G2879">
        <v>0</v>
      </c>
      <c r="H2879">
        <v>0.46200000000000002</v>
      </c>
      <c r="I2879">
        <v>0</v>
      </c>
      <c r="J2879">
        <v>0</v>
      </c>
      <c r="K2879">
        <v>0</v>
      </c>
      <c r="L2879">
        <v>0.46200000000000002</v>
      </c>
      <c r="M2879">
        <v>0</v>
      </c>
    </row>
    <row r="2880" spans="1:13" x14ac:dyDescent="0.25">
      <c r="A2880" t="s">
        <v>282</v>
      </c>
      <c r="B2880" t="s">
        <v>118</v>
      </c>
      <c r="C2880">
        <v>0</v>
      </c>
      <c r="D2880">
        <v>0</v>
      </c>
      <c r="E2880">
        <v>0</v>
      </c>
      <c r="F2880">
        <v>0</v>
      </c>
      <c r="G2880">
        <v>0</v>
      </c>
      <c r="H2880">
        <v>0</v>
      </c>
      <c r="I2880">
        <v>0</v>
      </c>
      <c r="J2880">
        <v>0</v>
      </c>
      <c r="K2880">
        <v>0</v>
      </c>
      <c r="L2880">
        <v>0</v>
      </c>
      <c r="M2880">
        <v>0</v>
      </c>
    </row>
    <row r="2881" spans="1:13" x14ac:dyDescent="0.25">
      <c r="A2881" t="s">
        <v>282</v>
      </c>
      <c r="B2881" t="s">
        <v>121</v>
      </c>
      <c r="C2881">
        <v>0</v>
      </c>
      <c r="D2881">
        <v>0</v>
      </c>
      <c r="E2881">
        <v>0</v>
      </c>
      <c r="F2881">
        <v>0</v>
      </c>
      <c r="G2881">
        <v>0</v>
      </c>
      <c r="H2881">
        <v>0</v>
      </c>
      <c r="I2881">
        <v>0</v>
      </c>
      <c r="J2881">
        <v>0</v>
      </c>
      <c r="K2881">
        <v>0</v>
      </c>
      <c r="L2881">
        <v>0</v>
      </c>
      <c r="M2881">
        <v>0</v>
      </c>
    </row>
    <row r="2882" spans="1:13" x14ac:dyDescent="0.25">
      <c r="A2882" t="s">
        <v>282</v>
      </c>
      <c r="B2882" t="s">
        <v>120</v>
      </c>
      <c r="C2882">
        <v>0</v>
      </c>
      <c r="D2882">
        <v>0</v>
      </c>
      <c r="E2882">
        <v>0</v>
      </c>
      <c r="F2882">
        <v>0</v>
      </c>
      <c r="G2882">
        <v>0</v>
      </c>
      <c r="H2882">
        <v>0</v>
      </c>
      <c r="I2882">
        <v>0</v>
      </c>
      <c r="J2882">
        <v>0</v>
      </c>
      <c r="K2882">
        <v>0</v>
      </c>
      <c r="L2882">
        <v>0</v>
      </c>
      <c r="M2882">
        <v>0</v>
      </c>
    </row>
    <row r="2883" spans="1:13" x14ac:dyDescent="0.25">
      <c r="A2883" t="s">
        <v>282</v>
      </c>
      <c r="B2883" t="s">
        <v>119</v>
      </c>
      <c r="C2883">
        <v>0</v>
      </c>
      <c r="D2883">
        <v>0</v>
      </c>
      <c r="E2883">
        <v>0</v>
      </c>
      <c r="F2883">
        <v>0</v>
      </c>
      <c r="G2883">
        <v>0</v>
      </c>
      <c r="H2883">
        <v>0</v>
      </c>
      <c r="I2883">
        <v>0</v>
      </c>
      <c r="J2883">
        <v>0</v>
      </c>
      <c r="K2883">
        <v>0</v>
      </c>
      <c r="L2883">
        <v>0</v>
      </c>
      <c r="M2883">
        <v>0</v>
      </c>
    </row>
    <row r="2884" spans="1:13" x14ac:dyDescent="0.25">
      <c r="A2884" t="s">
        <v>282</v>
      </c>
      <c r="B2884" t="s">
        <v>116</v>
      </c>
      <c r="C2884">
        <v>3039.306</v>
      </c>
      <c r="D2884">
        <v>0</v>
      </c>
      <c r="E2884">
        <v>0</v>
      </c>
      <c r="F2884">
        <v>0</v>
      </c>
      <c r="G2884">
        <v>0</v>
      </c>
      <c r="H2884">
        <v>3039.306</v>
      </c>
      <c r="I2884">
        <v>42.773000000000003</v>
      </c>
      <c r="J2884">
        <v>0</v>
      </c>
      <c r="K2884">
        <v>0</v>
      </c>
      <c r="L2884">
        <v>3082.0790000000002</v>
      </c>
      <c r="M2884">
        <v>42.773000000000003</v>
      </c>
    </row>
    <row r="2885" spans="1:13" x14ac:dyDescent="0.25">
      <c r="A2885" t="s">
        <v>282</v>
      </c>
      <c r="B2885" t="s">
        <v>113</v>
      </c>
      <c r="C2885">
        <v>0</v>
      </c>
      <c r="D2885">
        <v>0</v>
      </c>
      <c r="E2885">
        <v>0</v>
      </c>
      <c r="F2885">
        <v>0</v>
      </c>
      <c r="G2885">
        <v>0</v>
      </c>
      <c r="H2885">
        <v>0</v>
      </c>
      <c r="I2885">
        <v>0</v>
      </c>
      <c r="J2885">
        <v>0</v>
      </c>
      <c r="K2885">
        <v>0</v>
      </c>
      <c r="L2885">
        <v>0</v>
      </c>
      <c r="M2885">
        <v>0</v>
      </c>
    </row>
    <row r="2886" spans="1:13" x14ac:dyDescent="0.25">
      <c r="A2886" t="s">
        <v>282</v>
      </c>
      <c r="B2886" t="s">
        <v>102</v>
      </c>
      <c r="C2886">
        <v>0</v>
      </c>
      <c r="D2886">
        <v>0</v>
      </c>
      <c r="E2886">
        <v>0</v>
      </c>
      <c r="F2886">
        <v>0</v>
      </c>
      <c r="G2886">
        <v>0</v>
      </c>
      <c r="H2886">
        <v>0</v>
      </c>
      <c r="I2886">
        <v>0</v>
      </c>
      <c r="J2886">
        <v>0</v>
      </c>
      <c r="K2886">
        <v>0</v>
      </c>
      <c r="L2886">
        <v>0</v>
      </c>
      <c r="M2886">
        <v>0</v>
      </c>
    </row>
    <row r="2887" spans="1:13" x14ac:dyDescent="0.25">
      <c r="A2887" t="s">
        <v>282</v>
      </c>
      <c r="B2887" t="s">
        <v>101</v>
      </c>
      <c r="C2887">
        <v>0</v>
      </c>
      <c r="D2887">
        <v>0</v>
      </c>
      <c r="E2887">
        <v>0</v>
      </c>
      <c r="F2887">
        <v>0</v>
      </c>
      <c r="G2887">
        <v>0</v>
      </c>
      <c r="H2887">
        <v>0</v>
      </c>
      <c r="I2887">
        <v>0</v>
      </c>
      <c r="J2887">
        <v>0</v>
      </c>
      <c r="K2887">
        <v>0</v>
      </c>
      <c r="L2887">
        <v>0</v>
      </c>
      <c r="M2887">
        <v>0</v>
      </c>
    </row>
    <row r="2888" spans="1:13" x14ac:dyDescent="0.25">
      <c r="A2888" t="s">
        <v>282</v>
      </c>
      <c r="B2888" t="s">
        <v>95</v>
      </c>
      <c r="C2888">
        <v>0</v>
      </c>
      <c r="D2888">
        <v>0</v>
      </c>
      <c r="E2888">
        <v>15886.8</v>
      </c>
      <c r="F2888">
        <v>0</v>
      </c>
      <c r="G2888">
        <v>0</v>
      </c>
      <c r="H2888">
        <v>15886.8</v>
      </c>
      <c r="I2888">
        <v>167.46</v>
      </c>
      <c r="J2888">
        <v>0</v>
      </c>
      <c r="K2888">
        <v>0</v>
      </c>
      <c r="L2888">
        <v>16054.26</v>
      </c>
      <c r="M2888">
        <v>167.46</v>
      </c>
    </row>
    <row r="2889" spans="1:13" x14ac:dyDescent="0.25">
      <c r="A2889" t="s">
        <v>282</v>
      </c>
      <c r="B2889" t="s">
        <v>98</v>
      </c>
      <c r="C2889">
        <v>0</v>
      </c>
      <c r="D2889">
        <v>0</v>
      </c>
      <c r="E2889">
        <v>24785.3</v>
      </c>
      <c r="F2889">
        <v>0</v>
      </c>
      <c r="G2889">
        <v>0</v>
      </c>
      <c r="H2889">
        <v>24785.3</v>
      </c>
      <c r="I2889">
        <v>291.94299999999998</v>
      </c>
      <c r="J2889">
        <v>0</v>
      </c>
      <c r="K2889">
        <v>0</v>
      </c>
      <c r="L2889">
        <v>25077.242999999999</v>
      </c>
      <c r="M2889">
        <v>291.94299999999998</v>
      </c>
    </row>
    <row r="2890" spans="1:13" x14ac:dyDescent="0.25">
      <c r="A2890" t="s">
        <v>282</v>
      </c>
      <c r="B2890" t="s">
        <v>112</v>
      </c>
      <c r="C2890">
        <v>0</v>
      </c>
      <c r="D2890">
        <v>0</v>
      </c>
      <c r="E2890">
        <v>0</v>
      </c>
      <c r="F2890">
        <v>0</v>
      </c>
      <c r="G2890">
        <v>0</v>
      </c>
      <c r="H2890">
        <v>0</v>
      </c>
      <c r="I2890">
        <v>0</v>
      </c>
      <c r="J2890">
        <v>0</v>
      </c>
      <c r="K2890">
        <v>0</v>
      </c>
      <c r="L2890">
        <v>0</v>
      </c>
      <c r="M2890">
        <v>0</v>
      </c>
    </row>
    <row r="2891" spans="1:13" x14ac:dyDescent="0.25">
      <c r="A2891" t="s">
        <v>282</v>
      </c>
      <c r="B2891" t="s">
        <v>807</v>
      </c>
      <c r="C2891">
        <v>0</v>
      </c>
      <c r="D2891">
        <v>0</v>
      </c>
      <c r="E2891">
        <v>0</v>
      </c>
      <c r="F2891">
        <v>0</v>
      </c>
      <c r="G2891">
        <v>0</v>
      </c>
      <c r="H2891">
        <v>0</v>
      </c>
      <c r="I2891">
        <v>0</v>
      </c>
      <c r="J2891">
        <v>0</v>
      </c>
      <c r="K2891">
        <v>0</v>
      </c>
      <c r="L2891">
        <v>0</v>
      </c>
      <c r="M2891">
        <v>0</v>
      </c>
    </row>
    <row r="2892" spans="1:13" x14ac:dyDescent="0.25">
      <c r="A2892" t="s">
        <v>282</v>
      </c>
      <c r="B2892" t="s">
        <v>100</v>
      </c>
      <c r="C2892">
        <v>0</v>
      </c>
      <c r="D2892">
        <v>0</v>
      </c>
      <c r="E2892">
        <v>0</v>
      </c>
      <c r="F2892">
        <v>0</v>
      </c>
      <c r="G2892">
        <v>0</v>
      </c>
      <c r="H2892">
        <v>0</v>
      </c>
      <c r="I2892">
        <v>0</v>
      </c>
      <c r="J2892">
        <v>0</v>
      </c>
      <c r="K2892">
        <v>0</v>
      </c>
      <c r="L2892">
        <v>0</v>
      </c>
      <c r="M2892">
        <v>0</v>
      </c>
    </row>
    <row r="2893" spans="1:13" x14ac:dyDescent="0.25">
      <c r="A2893" t="s">
        <v>282</v>
      </c>
      <c r="B2893" t="s">
        <v>114</v>
      </c>
      <c r="C2893">
        <v>2.7010000000000001</v>
      </c>
      <c r="D2893">
        <v>0</v>
      </c>
      <c r="E2893">
        <v>0</v>
      </c>
      <c r="F2893">
        <v>1.9890000000000001</v>
      </c>
      <c r="G2893">
        <v>0</v>
      </c>
      <c r="H2893">
        <v>4.6900000000000004</v>
      </c>
      <c r="I2893">
        <v>0</v>
      </c>
      <c r="J2893">
        <v>0</v>
      </c>
      <c r="K2893">
        <v>0</v>
      </c>
      <c r="L2893">
        <v>4.6900000000000004</v>
      </c>
      <c r="M2893">
        <v>0</v>
      </c>
    </row>
    <row r="2894" spans="1:13" x14ac:dyDescent="0.25">
      <c r="A2894" t="s">
        <v>282</v>
      </c>
      <c r="B2894" t="s">
        <v>107</v>
      </c>
      <c r="C2894">
        <v>0</v>
      </c>
      <c r="D2894">
        <v>0</v>
      </c>
      <c r="E2894">
        <v>0</v>
      </c>
      <c r="F2894">
        <v>0</v>
      </c>
      <c r="G2894">
        <v>0</v>
      </c>
      <c r="H2894">
        <v>0</v>
      </c>
      <c r="I2894">
        <v>0</v>
      </c>
      <c r="J2894">
        <v>0</v>
      </c>
      <c r="K2894">
        <v>0</v>
      </c>
      <c r="L2894">
        <v>0</v>
      </c>
      <c r="M2894">
        <v>0</v>
      </c>
    </row>
    <row r="2895" spans="1:13" x14ac:dyDescent="0.25">
      <c r="A2895" t="s">
        <v>357</v>
      </c>
      <c r="B2895" t="s">
        <v>123</v>
      </c>
      <c r="C2895">
        <v>2.5070000000000001</v>
      </c>
      <c r="D2895">
        <v>0</v>
      </c>
      <c r="E2895">
        <v>0</v>
      </c>
      <c r="F2895">
        <v>0</v>
      </c>
      <c r="G2895">
        <v>0</v>
      </c>
      <c r="H2895">
        <v>2.5070000000000001</v>
      </c>
      <c r="I2895">
        <v>0</v>
      </c>
      <c r="J2895">
        <v>0</v>
      </c>
      <c r="K2895">
        <v>0</v>
      </c>
      <c r="L2895">
        <v>2.5070000000000001</v>
      </c>
      <c r="M2895">
        <v>0</v>
      </c>
    </row>
    <row r="2896" spans="1:13" x14ac:dyDescent="0.25">
      <c r="A2896" t="s">
        <v>357</v>
      </c>
      <c r="B2896" t="s">
        <v>126</v>
      </c>
      <c r="C2896">
        <v>0</v>
      </c>
      <c r="D2896">
        <v>1.3</v>
      </c>
      <c r="E2896">
        <v>0</v>
      </c>
      <c r="F2896">
        <v>0</v>
      </c>
      <c r="G2896">
        <v>0</v>
      </c>
      <c r="H2896">
        <v>1.3</v>
      </c>
      <c r="I2896">
        <v>0</v>
      </c>
      <c r="J2896">
        <v>0</v>
      </c>
      <c r="K2896">
        <v>0</v>
      </c>
      <c r="L2896">
        <v>1.3</v>
      </c>
      <c r="M2896">
        <v>0</v>
      </c>
    </row>
    <row r="2897" spans="1:13" x14ac:dyDescent="0.25">
      <c r="A2897" t="s">
        <v>357</v>
      </c>
      <c r="B2897" t="s">
        <v>125</v>
      </c>
      <c r="C2897">
        <v>0</v>
      </c>
      <c r="D2897">
        <v>0</v>
      </c>
      <c r="E2897">
        <v>1.3</v>
      </c>
      <c r="F2897">
        <v>0</v>
      </c>
      <c r="G2897">
        <v>0</v>
      </c>
      <c r="H2897">
        <v>1.3</v>
      </c>
      <c r="I2897">
        <v>0</v>
      </c>
      <c r="J2897">
        <v>0</v>
      </c>
      <c r="K2897">
        <v>0</v>
      </c>
      <c r="L2897">
        <v>1.3</v>
      </c>
      <c r="M2897">
        <v>0</v>
      </c>
    </row>
    <row r="2898" spans="1:13" x14ac:dyDescent="0.25">
      <c r="A2898" t="s">
        <v>357</v>
      </c>
      <c r="B2898" t="s">
        <v>124</v>
      </c>
      <c r="C2898">
        <v>0</v>
      </c>
      <c r="D2898">
        <v>0</v>
      </c>
      <c r="E2898">
        <v>0</v>
      </c>
      <c r="F2898">
        <v>1.3340000000000001</v>
      </c>
      <c r="G2898">
        <v>0</v>
      </c>
      <c r="H2898">
        <v>1.3340000000000001</v>
      </c>
      <c r="I2898">
        <v>0</v>
      </c>
      <c r="J2898">
        <v>0</v>
      </c>
      <c r="K2898">
        <v>0</v>
      </c>
      <c r="L2898">
        <v>1.3340000000000001</v>
      </c>
      <c r="M2898">
        <v>0</v>
      </c>
    </row>
    <row r="2899" spans="1:13" x14ac:dyDescent="0.25">
      <c r="A2899" t="s">
        <v>357</v>
      </c>
      <c r="B2899" t="s">
        <v>96</v>
      </c>
      <c r="C2899">
        <v>1.0999999999999999E-2</v>
      </c>
      <c r="D2899">
        <v>0</v>
      </c>
      <c r="E2899">
        <v>1.8</v>
      </c>
      <c r="F2899">
        <v>0</v>
      </c>
      <c r="G2899">
        <v>0</v>
      </c>
      <c r="H2899">
        <v>1.8109999999999999</v>
      </c>
      <c r="I2899">
        <v>0</v>
      </c>
      <c r="J2899">
        <v>0</v>
      </c>
      <c r="K2899">
        <v>0</v>
      </c>
      <c r="L2899">
        <v>1.8109999999999999</v>
      </c>
      <c r="M2899">
        <v>0</v>
      </c>
    </row>
    <row r="2900" spans="1:13" x14ac:dyDescent="0.25">
      <c r="A2900" t="s">
        <v>357</v>
      </c>
      <c r="B2900" t="s">
        <v>105</v>
      </c>
      <c r="C2900">
        <v>0.222</v>
      </c>
      <c r="D2900">
        <v>0</v>
      </c>
      <c r="E2900">
        <v>0</v>
      </c>
      <c r="F2900">
        <v>0</v>
      </c>
      <c r="G2900">
        <v>0</v>
      </c>
      <c r="H2900">
        <v>0.222</v>
      </c>
      <c r="I2900">
        <v>0</v>
      </c>
      <c r="J2900">
        <v>0</v>
      </c>
      <c r="K2900">
        <v>0</v>
      </c>
      <c r="L2900">
        <v>0.222</v>
      </c>
      <c r="M2900">
        <v>0</v>
      </c>
    </row>
    <row r="2901" spans="1:13" x14ac:dyDescent="0.25">
      <c r="A2901" t="s">
        <v>357</v>
      </c>
      <c r="B2901" t="s">
        <v>110</v>
      </c>
      <c r="C2901">
        <v>1.111</v>
      </c>
      <c r="D2901">
        <v>105.804</v>
      </c>
      <c r="E2901">
        <v>0</v>
      </c>
      <c r="F2901">
        <v>0</v>
      </c>
      <c r="G2901">
        <v>0</v>
      </c>
      <c r="H2901">
        <v>106.91500000000001</v>
      </c>
      <c r="I2901">
        <v>0</v>
      </c>
      <c r="J2901">
        <v>0</v>
      </c>
      <c r="K2901">
        <v>0</v>
      </c>
      <c r="L2901">
        <v>106.91500000000001</v>
      </c>
      <c r="M2901">
        <v>0</v>
      </c>
    </row>
    <row r="2902" spans="1:13" x14ac:dyDescent="0.25">
      <c r="A2902" t="s">
        <v>357</v>
      </c>
      <c r="B2902" t="s">
        <v>111</v>
      </c>
      <c r="C2902">
        <v>10.6</v>
      </c>
      <c r="D2902">
        <v>0</v>
      </c>
      <c r="E2902">
        <v>0</v>
      </c>
      <c r="F2902">
        <v>0</v>
      </c>
      <c r="G2902">
        <v>0</v>
      </c>
      <c r="H2902">
        <v>10.6</v>
      </c>
      <c r="I2902">
        <v>0</v>
      </c>
      <c r="J2902">
        <v>0</v>
      </c>
      <c r="K2902">
        <v>0</v>
      </c>
      <c r="L2902">
        <v>10.6</v>
      </c>
      <c r="M2902">
        <v>0</v>
      </c>
    </row>
    <row r="2903" spans="1:13" x14ac:dyDescent="0.25">
      <c r="A2903" t="s">
        <v>357</v>
      </c>
      <c r="B2903" t="s">
        <v>106</v>
      </c>
      <c r="C2903">
        <v>10.1</v>
      </c>
      <c r="D2903">
        <v>0</v>
      </c>
      <c r="E2903">
        <v>0</v>
      </c>
      <c r="F2903">
        <v>0</v>
      </c>
      <c r="G2903">
        <v>0</v>
      </c>
      <c r="H2903">
        <v>10.1</v>
      </c>
      <c r="I2903">
        <v>0</v>
      </c>
      <c r="J2903">
        <v>0</v>
      </c>
      <c r="K2903">
        <v>0</v>
      </c>
      <c r="L2903">
        <v>10.1</v>
      </c>
      <c r="M2903">
        <v>0</v>
      </c>
    </row>
    <row r="2904" spans="1:13" x14ac:dyDescent="0.25">
      <c r="A2904" t="s">
        <v>357</v>
      </c>
      <c r="B2904" t="s">
        <v>99</v>
      </c>
      <c r="C2904">
        <v>1.0999999999999999E-2</v>
      </c>
      <c r="D2904">
        <v>0</v>
      </c>
      <c r="E2904">
        <v>0.7</v>
      </c>
      <c r="F2904">
        <v>0</v>
      </c>
      <c r="G2904">
        <v>0</v>
      </c>
      <c r="H2904">
        <v>0.71099999999999997</v>
      </c>
      <c r="I2904">
        <v>0</v>
      </c>
      <c r="J2904">
        <v>0</v>
      </c>
      <c r="K2904">
        <v>0</v>
      </c>
      <c r="L2904">
        <v>0.71099999999999997</v>
      </c>
      <c r="M2904">
        <v>0</v>
      </c>
    </row>
    <row r="2905" spans="1:13" x14ac:dyDescent="0.25">
      <c r="A2905" t="s">
        <v>357</v>
      </c>
      <c r="B2905" t="s">
        <v>108</v>
      </c>
      <c r="C2905">
        <v>0</v>
      </c>
      <c r="D2905">
        <v>0</v>
      </c>
      <c r="E2905">
        <v>0</v>
      </c>
      <c r="F2905">
        <v>0</v>
      </c>
      <c r="G2905">
        <v>0</v>
      </c>
      <c r="H2905">
        <v>0</v>
      </c>
      <c r="I2905">
        <v>0</v>
      </c>
      <c r="J2905">
        <v>0</v>
      </c>
      <c r="K2905">
        <v>0</v>
      </c>
      <c r="L2905">
        <v>0</v>
      </c>
      <c r="M2905">
        <v>0</v>
      </c>
    </row>
    <row r="2906" spans="1:13" x14ac:dyDescent="0.25">
      <c r="A2906" t="s">
        <v>357</v>
      </c>
      <c r="B2906" t="s">
        <v>234</v>
      </c>
      <c r="C2906">
        <v>0</v>
      </c>
      <c r="D2906">
        <v>0</v>
      </c>
      <c r="E2906">
        <v>0</v>
      </c>
      <c r="F2906">
        <v>0</v>
      </c>
      <c r="G2906">
        <v>0</v>
      </c>
      <c r="H2906">
        <v>0</v>
      </c>
      <c r="I2906">
        <v>0</v>
      </c>
      <c r="J2906">
        <v>0</v>
      </c>
      <c r="K2906">
        <v>0</v>
      </c>
      <c r="L2906">
        <v>0</v>
      </c>
      <c r="M2906">
        <v>0</v>
      </c>
    </row>
    <row r="2907" spans="1:13" x14ac:dyDescent="0.25">
      <c r="A2907" t="s">
        <v>357</v>
      </c>
      <c r="B2907" t="s">
        <v>115</v>
      </c>
      <c r="C2907">
        <v>6.2779999999999996</v>
      </c>
      <c r="D2907">
        <v>0</v>
      </c>
      <c r="E2907">
        <v>0</v>
      </c>
      <c r="F2907">
        <v>0</v>
      </c>
      <c r="G2907">
        <v>0</v>
      </c>
      <c r="H2907">
        <v>6.2779999999999996</v>
      </c>
      <c r="I2907">
        <v>0</v>
      </c>
      <c r="J2907">
        <v>0</v>
      </c>
      <c r="K2907">
        <v>0</v>
      </c>
      <c r="L2907">
        <v>6.2779999999999996</v>
      </c>
      <c r="M2907">
        <v>0</v>
      </c>
    </row>
    <row r="2908" spans="1:13" x14ac:dyDescent="0.25">
      <c r="A2908" t="s">
        <v>357</v>
      </c>
      <c r="B2908" t="s">
        <v>117</v>
      </c>
      <c r="C2908">
        <v>4.2889999999999997</v>
      </c>
      <c r="D2908">
        <v>0</v>
      </c>
      <c r="E2908">
        <v>0</v>
      </c>
      <c r="F2908">
        <v>0</v>
      </c>
      <c r="G2908">
        <v>0</v>
      </c>
      <c r="H2908">
        <v>4.2889999999999997</v>
      </c>
      <c r="I2908">
        <v>0</v>
      </c>
      <c r="J2908">
        <v>0</v>
      </c>
      <c r="K2908">
        <v>0</v>
      </c>
      <c r="L2908">
        <v>4.2889999999999997</v>
      </c>
      <c r="M2908">
        <v>0</v>
      </c>
    </row>
    <row r="2909" spans="1:13" x14ac:dyDescent="0.25">
      <c r="A2909" t="s">
        <v>357</v>
      </c>
      <c r="B2909" t="s">
        <v>103</v>
      </c>
      <c r="C2909">
        <v>0</v>
      </c>
      <c r="D2909">
        <v>0</v>
      </c>
      <c r="E2909">
        <v>0</v>
      </c>
      <c r="F2909">
        <v>0</v>
      </c>
      <c r="G2909">
        <v>0</v>
      </c>
      <c r="H2909">
        <v>0</v>
      </c>
      <c r="I2909">
        <v>0</v>
      </c>
      <c r="J2909">
        <v>0</v>
      </c>
      <c r="K2909">
        <v>0</v>
      </c>
      <c r="L2909">
        <v>0</v>
      </c>
      <c r="M2909">
        <v>0</v>
      </c>
    </row>
    <row r="2910" spans="1:13" x14ac:dyDescent="0.25">
      <c r="A2910" t="s">
        <v>357</v>
      </c>
      <c r="B2910" t="s">
        <v>328</v>
      </c>
      <c r="C2910">
        <v>0</v>
      </c>
      <c r="D2910">
        <v>0</v>
      </c>
      <c r="E2910">
        <v>0</v>
      </c>
      <c r="F2910">
        <v>0</v>
      </c>
      <c r="G2910">
        <v>0</v>
      </c>
      <c r="H2910">
        <v>0</v>
      </c>
      <c r="I2910">
        <v>0</v>
      </c>
      <c r="J2910">
        <v>0</v>
      </c>
      <c r="K2910">
        <v>0</v>
      </c>
      <c r="L2910">
        <v>0</v>
      </c>
      <c r="M2910">
        <v>0</v>
      </c>
    </row>
    <row r="2911" spans="1:13" x14ac:dyDescent="0.25">
      <c r="A2911" t="s">
        <v>357</v>
      </c>
      <c r="B2911" t="s">
        <v>104</v>
      </c>
      <c r="C2911">
        <v>0</v>
      </c>
      <c r="D2911">
        <v>0</v>
      </c>
      <c r="E2911">
        <v>0.5</v>
      </c>
      <c r="F2911">
        <v>0</v>
      </c>
      <c r="G2911">
        <v>0</v>
      </c>
      <c r="H2911">
        <v>0.5</v>
      </c>
      <c r="I2911">
        <v>0</v>
      </c>
      <c r="J2911">
        <v>0</v>
      </c>
      <c r="K2911">
        <v>0</v>
      </c>
      <c r="L2911">
        <v>0.5</v>
      </c>
      <c r="M2911">
        <v>0</v>
      </c>
    </row>
    <row r="2912" spans="1:13" x14ac:dyDescent="0.25">
      <c r="A2912" t="s">
        <v>357</v>
      </c>
      <c r="B2912" t="s">
        <v>558</v>
      </c>
      <c r="C2912">
        <v>0</v>
      </c>
      <c r="D2912">
        <v>0</v>
      </c>
      <c r="E2912">
        <v>0</v>
      </c>
      <c r="F2912">
        <v>0</v>
      </c>
      <c r="G2912">
        <v>0</v>
      </c>
      <c r="H2912">
        <v>0</v>
      </c>
      <c r="I2912">
        <v>0</v>
      </c>
      <c r="J2912">
        <v>0</v>
      </c>
      <c r="K2912">
        <v>0</v>
      </c>
      <c r="L2912">
        <v>0</v>
      </c>
      <c r="M2912">
        <v>0</v>
      </c>
    </row>
    <row r="2913" spans="1:13" x14ac:dyDescent="0.25">
      <c r="A2913" t="s">
        <v>357</v>
      </c>
      <c r="B2913" t="s">
        <v>97</v>
      </c>
      <c r="C2913">
        <v>0</v>
      </c>
      <c r="D2913">
        <v>0</v>
      </c>
      <c r="E2913">
        <v>3.7</v>
      </c>
      <c r="F2913">
        <v>0</v>
      </c>
      <c r="G2913">
        <v>0</v>
      </c>
      <c r="H2913">
        <v>3.7</v>
      </c>
      <c r="I2913">
        <v>0</v>
      </c>
      <c r="J2913">
        <v>0</v>
      </c>
      <c r="K2913">
        <v>0</v>
      </c>
      <c r="L2913">
        <v>3.7</v>
      </c>
      <c r="M2913">
        <v>0</v>
      </c>
    </row>
    <row r="2914" spans="1:13" x14ac:dyDescent="0.25">
      <c r="A2914" t="s">
        <v>357</v>
      </c>
      <c r="B2914" t="s">
        <v>109</v>
      </c>
      <c r="C2914">
        <v>1.6779999999999999</v>
      </c>
      <c r="D2914">
        <v>227.29599999999999</v>
      </c>
      <c r="E2914">
        <v>0.6</v>
      </c>
      <c r="F2914">
        <v>0</v>
      </c>
      <c r="G2914">
        <v>0</v>
      </c>
      <c r="H2914">
        <v>229.57399999999998</v>
      </c>
      <c r="I2914">
        <v>0</v>
      </c>
      <c r="J2914">
        <v>0</v>
      </c>
      <c r="K2914">
        <v>0</v>
      </c>
      <c r="L2914">
        <v>229.57400000000001</v>
      </c>
      <c r="M2914">
        <v>0</v>
      </c>
    </row>
    <row r="2915" spans="1:13" x14ac:dyDescent="0.25">
      <c r="A2915" t="s">
        <v>357</v>
      </c>
      <c r="B2915" t="s">
        <v>118</v>
      </c>
      <c r="C2915">
        <v>0.97099999999999997</v>
      </c>
      <c r="D2915">
        <v>0</v>
      </c>
      <c r="E2915">
        <v>0</v>
      </c>
      <c r="F2915">
        <v>0</v>
      </c>
      <c r="G2915">
        <v>0</v>
      </c>
      <c r="H2915">
        <v>0.97099999999999997</v>
      </c>
      <c r="I2915">
        <v>0</v>
      </c>
      <c r="J2915">
        <v>0</v>
      </c>
      <c r="K2915">
        <v>0</v>
      </c>
      <c r="L2915">
        <v>0.97099999999999997</v>
      </c>
      <c r="M2915">
        <v>0</v>
      </c>
    </row>
    <row r="2916" spans="1:13" x14ac:dyDescent="0.25">
      <c r="A2916" t="s">
        <v>357</v>
      </c>
      <c r="B2916" t="s">
        <v>121</v>
      </c>
      <c r="C2916">
        <v>0</v>
      </c>
      <c r="D2916">
        <v>0</v>
      </c>
      <c r="E2916">
        <v>0</v>
      </c>
      <c r="F2916">
        <v>0</v>
      </c>
      <c r="G2916">
        <v>0</v>
      </c>
      <c r="H2916">
        <v>0</v>
      </c>
      <c r="I2916">
        <v>0</v>
      </c>
      <c r="J2916">
        <v>0</v>
      </c>
      <c r="K2916">
        <v>0</v>
      </c>
      <c r="L2916">
        <v>0</v>
      </c>
      <c r="M2916">
        <v>0</v>
      </c>
    </row>
    <row r="2917" spans="1:13" x14ac:dyDescent="0.25">
      <c r="A2917" t="s">
        <v>357</v>
      </c>
      <c r="B2917" t="s">
        <v>120</v>
      </c>
      <c r="C2917">
        <v>0</v>
      </c>
      <c r="D2917">
        <v>0</v>
      </c>
      <c r="E2917">
        <v>0.5</v>
      </c>
      <c r="F2917">
        <v>0</v>
      </c>
      <c r="G2917">
        <v>0</v>
      </c>
      <c r="H2917">
        <v>0.5</v>
      </c>
      <c r="I2917">
        <v>0</v>
      </c>
      <c r="J2917">
        <v>0</v>
      </c>
      <c r="K2917">
        <v>0</v>
      </c>
      <c r="L2917">
        <v>0.5</v>
      </c>
      <c r="M2917">
        <v>0</v>
      </c>
    </row>
    <row r="2918" spans="1:13" x14ac:dyDescent="0.25">
      <c r="A2918" t="s">
        <v>357</v>
      </c>
      <c r="B2918" t="s">
        <v>119</v>
      </c>
      <c r="C2918">
        <v>0</v>
      </c>
      <c r="D2918">
        <v>0</v>
      </c>
      <c r="E2918">
        <v>0</v>
      </c>
      <c r="F2918">
        <v>0</v>
      </c>
      <c r="G2918">
        <v>0</v>
      </c>
      <c r="H2918">
        <v>0</v>
      </c>
      <c r="I2918">
        <v>0</v>
      </c>
      <c r="J2918">
        <v>0</v>
      </c>
      <c r="K2918">
        <v>0</v>
      </c>
      <c r="L2918">
        <v>0</v>
      </c>
      <c r="M2918">
        <v>0</v>
      </c>
    </row>
    <row r="2919" spans="1:13" x14ac:dyDescent="0.25">
      <c r="A2919" t="s">
        <v>357</v>
      </c>
      <c r="B2919" t="s">
        <v>116</v>
      </c>
      <c r="C2919">
        <v>1.0999999999999999E-2</v>
      </c>
      <c r="D2919">
        <v>0</v>
      </c>
      <c r="E2919">
        <v>0</v>
      </c>
      <c r="F2919">
        <v>0</v>
      </c>
      <c r="G2919">
        <v>0</v>
      </c>
      <c r="H2919">
        <v>1.0999999999999999E-2</v>
      </c>
      <c r="I2919">
        <v>0</v>
      </c>
      <c r="J2919">
        <v>0</v>
      </c>
      <c r="K2919">
        <v>0</v>
      </c>
      <c r="L2919">
        <v>1.0999999999999999E-2</v>
      </c>
      <c r="M2919">
        <v>0</v>
      </c>
    </row>
    <row r="2920" spans="1:13" x14ac:dyDescent="0.25">
      <c r="A2920" t="s">
        <v>357</v>
      </c>
      <c r="B2920" t="s">
        <v>113</v>
      </c>
      <c r="C2920">
        <v>0.6</v>
      </c>
      <c r="D2920">
        <v>0</v>
      </c>
      <c r="E2920">
        <v>0.1</v>
      </c>
      <c r="F2920">
        <v>0</v>
      </c>
      <c r="G2920">
        <v>0</v>
      </c>
      <c r="H2920">
        <v>0.7</v>
      </c>
      <c r="I2920">
        <v>0</v>
      </c>
      <c r="J2920">
        <v>0</v>
      </c>
      <c r="K2920">
        <v>0</v>
      </c>
      <c r="L2920">
        <v>0.7</v>
      </c>
      <c r="M2920">
        <v>0</v>
      </c>
    </row>
    <row r="2921" spans="1:13" x14ac:dyDescent="0.25">
      <c r="A2921" t="s">
        <v>357</v>
      </c>
      <c r="B2921" t="s">
        <v>102</v>
      </c>
      <c r="C2921">
        <v>0</v>
      </c>
      <c r="D2921">
        <v>0</v>
      </c>
      <c r="E2921">
        <v>0</v>
      </c>
      <c r="F2921">
        <v>0</v>
      </c>
      <c r="G2921">
        <v>0</v>
      </c>
      <c r="H2921">
        <v>0</v>
      </c>
      <c r="I2921">
        <v>0</v>
      </c>
      <c r="J2921">
        <v>0</v>
      </c>
      <c r="K2921">
        <v>0</v>
      </c>
      <c r="L2921">
        <v>0</v>
      </c>
      <c r="M2921">
        <v>0</v>
      </c>
    </row>
    <row r="2922" spans="1:13" x14ac:dyDescent="0.25">
      <c r="A2922" t="s">
        <v>357</v>
      </c>
      <c r="B2922" t="s">
        <v>101</v>
      </c>
      <c r="C2922">
        <v>0</v>
      </c>
      <c r="D2922">
        <v>0</v>
      </c>
      <c r="E2922">
        <v>0</v>
      </c>
      <c r="F2922">
        <v>0</v>
      </c>
      <c r="G2922">
        <v>0</v>
      </c>
      <c r="H2922">
        <v>0</v>
      </c>
      <c r="I2922">
        <v>0</v>
      </c>
      <c r="J2922">
        <v>0</v>
      </c>
      <c r="K2922">
        <v>0</v>
      </c>
      <c r="L2922">
        <v>0</v>
      </c>
      <c r="M2922">
        <v>0</v>
      </c>
    </row>
    <row r="2923" spans="1:13" x14ac:dyDescent="0.25">
      <c r="A2923" t="s">
        <v>357</v>
      </c>
      <c r="B2923" t="s">
        <v>95</v>
      </c>
      <c r="C2923">
        <v>4.3999999999999997E-2</v>
      </c>
      <c r="D2923">
        <v>0</v>
      </c>
      <c r="E2923">
        <v>14.1</v>
      </c>
      <c r="F2923">
        <v>0</v>
      </c>
      <c r="G2923">
        <v>0</v>
      </c>
      <c r="H2923">
        <v>14.144</v>
      </c>
      <c r="I2923">
        <v>0</v>
      </c>
      <c r="J2923">
        <v>0</v>
      </c>
      <c r="K2923">
        <v>0</v>
      </c>
      <c r="L2923">
        <v>14.144</v>
      </c>
      <c r="M2923">
        <v>0</v>
      </c>
    </row>
    <row r="2924" spans="1:13" x14ac:dyDescent="0.25">
      <c r="A2924" t="s">
        <v>357</v>
      </c>
      <c r="B2924" t="s">
        <v>98</v>
      </c>
      <c r="C2924">
        <v>0</v>
      </c>
      <c r="D2924">
        <v>0</v>
      </c>
      <c r="E2924">
        <v>2.2000000000000002</v>
      </c>
      <c r="F2924">
        <v>0</v>
      </c>
      <c r="G2924">
        <v>0</v>
      </c>
      <c r="H2924">
        <v>2.2000000000000002</v>
      </c>
      <c r="I2924">
        <v>0</v>
      </c>
      <c r="J2924">
        <v>0</v>
      </c>
      <c r="K2924">
        <v>0</v>
      </c>
      <c r="L2924">
        <v>2.2000000000000002</v>
      </c>
      <c r="M2924">
        <v>0</v>
      </c>
    </row>
    <row r="2925" spans="1:13" x14ac:dyDescent="0.25">
      <c r="A2925" t="s">
        <v>357</v>
      </c>
      <c r="B2925" t="s">
        <v>112</v>
      </c>
      <c r="C2925">
        <v>0.32200000000000001</v>
      </c>
      <c r="D2925">
        <v>0</v>
      </c>
      <c r="E2925">
        <v>0</v>
      </c>
      <c r="F2925">
        <v>0.13100000000000001</v>
      </c>
      <c r="G2925">
        <v>0</v>
      </c>
      <c r="H2925">
        <v>0.45300000000000001</v>
      </c>
      <c r="I2925">
        <v>0</v>
      </c>
      <c r="J2925">
        <v>0</v>
      </c>
      <c r="K2925">
        <v>0</v>
      </c>
      <c r="L2925">
        <v>0.45300000000000001</v>
      </c>
      <c r="M2925">
        <v>0</v>
      </c>
    </row>
    <row r="2926" spans="1:13" x14ac:dyDescent="0.25">
      <c r="A2926" t="s">
        <v>357</v>
      </c>
      <c r="B2926" t="s">
        <v>129</v>
      </c>
      <c r="C2926">
        <v>0</v>
      </c>
      <c r="D2926">
        <v>0</v>
      </c>
      <c r="E2926">
        <v>0.3</v>
      </c>
      <c r="F2926">
        <v>0</v>
      </c>
      <c r="G2926">
        <v>0</v>
      </c>
      <c r="H2926">
        <v>0.3</v>
      </c>
      <c r="I2926">
        <v>0</v>
      </c>
      <c r="J2926">
        <v>0</v>
      </c>
      <c r="K2926">
        <v>0</v>
      </c>
      <c r="L2926">
        <v>0.3</v>
      </c>
      <c r="M2926">
        <v>0</v>
      </c>
    </row>
    <row r="2927" spans="1:13" x14ac:dyDescent="0.25">
      <c r="A2927" t="s">
        <v>357</v>
      </c>
      <c r="B2927" t="s">
        <v>155</v>
      </c>
      <c r="C2927">
        <v>0</v>
      </c>
      <c r="D2927">
        <v>0</v>
      </c>
      <c r="E2927">
        <v>0</v>
      </c>
      <c r="F2927">
        <v>4</v>
      </c>
      <c r="G2927">
        <v>0</v>
      </c>
      <c r="H2927">
        <v>4</v>
      </c>
      <c r="I2927">
        <v>0</v>
      </c>
      <c r="J2927">
        <v>0</v>
      </c>
      <c r="K2927">
        <v>0</v>
      </c>
      <c r="L2927">
        <v>4</v>
      </c>
      <c r="M2927">
        <v>0</v>
      </c>
    </row>
    <row r="2928" spans="1:13" x14ac:dyDescent="0.25">
      <c r="A2928" t="s">
        <v>357</v>
      </c>
      <c r="B2928" t="s">
        <v>100</v>
      </c>
      <c r="C2928">
        <v>0</v>
      </c>
      <c r="D2928">
        <v>0</v>
      </c>
      <c r="E2928">
        <v>0.1</v>
      </c>
      <c r="F2928">
        <v>0</v>
      </c>
      <c r="G2928">
        <v>0</v>
      </c>
      <c r="H2928">
        <v>0.1</v>
      </c>
      <c r="I2928">
        <v>0</v>
      </c>
      <c r="J2928">
        <v>0</v>
      </c>
      <c r="K2928">
        <v>0</v>
      </c>
      <c r="L2928">
        <v>0.1</v>
      </c>
      <c r="M2928">
        <v>0</v>
      </c>
    </row>
    <row r="2929" spans="1:13" x14ac:dyDescent="0.25">
      <c r="A2929" t="s">
        <v>357</v>
      </c>
      <c r="B2929" t="s">
        <v>114</v>
      </c>
      <c r="C2929">
        <v>0.55600000000000005</v>
      </c>
      <c r="D2929">
        <v>0</v>
      </c>
      <c r="E2929">
        <v>0.3</v>
      </c>
      <c r="F2929">
        <v>0.39400000000000002</v>
      </c>
      <c r="G2929">
        <v>0</v>
      </c>
      <c r="H2929">
        <v>1.25</v>
      </c>
      <c r="I2929">
        <v>0</v>
      </c>
      <c r="J2929">
        <v>0</v>
      </c>
      <c r="K2929">
        <v>0</v>
      </c>
      <c r="L2929">
        <v>1.25</v>
      </c>
      <c r="M2929">
        <v>0</v>
      </c>
    </row>
    <row r="2930" spans="1:13" x14ac:dyDescent="0.25">
      <c r="A2930" t="s">
        <v>357</v>
      </c>
      <c r="B2930" t="s">
        <v>107</v>
      </c>
      <c r="C2930">
        <v>34.222000000000001</v>
      </c>
      <c r="D2930">
        <v>0</v>
      </c>
      <c r="E2930">
        <v>0</v>
      </c>
      <c r="F2930">
        <v>0</v>
      </c>
      <c r="G2930">
        <v>0</v>
      </c>
      <c r="H2930">
        <v>34.222000000000001</v>
      </c>
      <c r="I2930">
        <v>0</v>
      </c>
      <c r="J2930">
        <v>0</v>
      </c>
      <c r="K2930">
        <v>0</v>
      </c>
      <c r="L2930">
        <v>34.222000000000001</v>
      </c>
      <c r="M2930">
        <v>0</v>
      </c>
    </row>
    <row r="2931" spans="1:13" x14ac:dyDescent="0.25">
      <c r="A2931" t="s">
        <v>284</v>
      </c>
      <c r="B2931" t="s">
        <v>123</v>
      </c>
      <c r="C2931">
        <v>649.428</v>
      </c>
      <c r="D2931">
        <v>0</v>
      </c>
      <c r="E2931">
        <v>0</v>
      </c>
      <c r="F2931">
        <v>0</v>
      </c>
      <c r="G2931">
        <v>0</v>
      </c>
      <c r="H2931">
        <v>649.428</v>
      </c>
      <c r="I2931">
        <v>31.835000000000001</v>
      </c>
      <c r="J2931">
        <v>0</v>
      </c>
      <c r="K2931">
        <v>0</v>
      </c>
      <c r="L2931">
        <v>681.26300000000003</v>
      </c>
      <c r="M2931">
        <v>31.835000000000001</v>
      </c>
    </row>
    <row r="2932" spans="1:13" x14ac:dyDescent="0.25">
      <c r="A2932" t="s">
        <v>284</v>
      </c>
      <c r="B2932" t="s">
        <v>126</v>
      </c>
      <c r="C2932">
        <v>0</v>
      </c>
      <c r="D2932">
        <v>0</v>
      </c>
      <c r="E2932">
        <v>0</v>
      </c>
      <c r="F2932">
        <v>0</v>
      </c>
      <c r="G2932">
        <v>0</v>
      </c>
      <c r="H2932">
        <v>0</v>
      </c>
      <c r="I2932">
        <v>0</v>
      </c>
      <c r="J2932">
        <v>0</v>
      </c>
      <c r="K2932">
        <v>0</v>
      </c>
      <c r="L2932">
        <v>0</v>
      </c>
      <c r="M2932">
        <v>0</v>
      </c>
    </row>
    <row r="2933" spans="1:13" x14ac:dyDescent="0.25">
      <c r="A2933" t="s">
        <v>284</v>
      </c>
      <c r="B2933" t="s">
        <v>125</v>
      </c>
      <c r="C2933">
        <v>0</v>
      </c>
      <c r="D2933">
        <v>0</v>
      </c>
      <c r="E2933">
        <v>2.7</v>
      </c>
      <c r="F2933">
        <v>0</v>
      </c>
      <c r="G2933">
        <v>0</v>
      </c>
      <c r="H2933">
        <v>2.7</v>
      </c>
      <c r="I2933">
        <v>4.0000000000000001E-3</v>
      </c>
      <c r="J2933">
        <v>0</v>
      </c>
      <c r="K2933">
        <v>0</v>
      </c>
      <c r="L2933">
        <v>2.7040000000000002</v>
      </c>
      <c r="M2933">
        <v>4.0000000000000001E-3</v>
      </c>
    </row>
    <row r="2934" spans="1:13" x14ac:dyDescent="0.25">
      <c r="A2934" t="s">
        <v>284</v>
      </c>
      <c r="B2934" t="s">
        <v>124</v>
      </c>
      <c r="C2934">
        <v>0</v>
      </c>
      <c r="D2934">
        <v>0</v>
      </c>
      <c r="E2934">
        <v>0</v>
      </c>
      <c r="F2934">
        <v>2.0049999999999999</v>
      </c>
      <c r="G2934">
        <v>0</v>
      </c>
      <c r="H2934">
        <v>2.0049999999999999</v>
      </c>
      <c r="I2934">
        <v>0</v>
      </c>
      <c r="J2934">
        <v>0</v>
      </c>
      <c r="K2934">
        <v>0</v>
      </c>
      <c r="L2934">
        <v>2.0049999999999999</v>
      </c>
      <c r="M2934">
        <v>0</v>
      </c>
    </row>
    <row r="2935" spans="1:13" x14ac:dyDescent="0.25">
      <c r="A2935" t="s">
        <v>284</v>
      </c>
      <c r="B2935" t="s">
        <v>96</v>
      </c>
      <c r="C2935">
        <v>9.1129999999999995</v>
      </c>
      <c r="D2935">
        <v>0</v>
      </c>
      <c r="E2935">
        <v>3570.5</v>
      </c>
      <c r="F2935">
        <v>0</v>
      </c>
      <c r="G2935">
        <v>0</v>
      </c>
      <c r="H2935">
        <v>3579.6129999999998</v>
      </c>
      <c r="I2935">
        <v>286.53899999999999</v>
      </c>
      <c r="J2935">
        <v>0</v>
      </c>
      <c r="K2935">
        <v>0</v>
      </c>
      <c r="L2935">
        <v>3866.152</v>
      </c>
      <c r="M2935">
        <v>286.53899999999999</v>
      </c>
    </row>
    <row r="2936" spans="1:13" x14ac:dyDescent="0.25">
      <c r="A2936" t="s">
        <v>284</v>
      </c>
      <c r="B2936" t="s">
        <v>105</v>
      </c>
      <c r="C2936">
        <v>3644.25</v>
      </c>
      <c r="D2936">
        <v>0</v>
      </c>
      <c r="E2936">
        <v>792.4</v>
      </c>
      <c r="F2936">
        <v>0</v>
      </c>
      <c r="G2936">
        <v>0</v>
      </c>
      <c r="H2936">
        <v>4436.6499999999996</v>
      </c>
      <c r="I2936">
        <v>63.311999999999998</v>
      </c>
      <c r="J2936">
        <v>0</v>
      </c>
      <c r="K2936">
        <v>0</v>
      </c>
      <c r="L2936">
        <v>4499.9620000000004</v>
      </c>
      <c r="M2936">
        <v>63.311999999999998</v>
      </c>
    </row>
    <row r="2937" spans="1:13" x14ac:dyDescent="0.25">
      <c r="A2937" t="s">
        <v>284</v>
      </c>
      <c r="B2937" t="s">
        <v>110</v>
      </c>
      <c r="C2937">
        <v>0.434</v>
      </c>
      <c r="D2937">
        <v>651.28099999999995</v>
      </c>
      <c r="E2937">
        <v>0</v>
      </c>
      <c r="F2937">
        <v>0</v>
      </c>
      <c r="G2937">
        <v>0</v>
      </c>
      <c r="H2937">
        <v>651.71499999999992</v>
      </c>
      <c r="I2937">
        <v>0</v>
      </c>
      <c r="J2937">
        <v>0</v>
      </c>
      <c r="K2937">
        <v>0</v>
      </c>
      <c r="L2937">
        <v>651.71500000000003</v>
      </c>
      <c r="M2937">
        <v>0</v>
      </c>
    </row>
    <row r="2938" spans="1:13" x14ac:dyDescent="0.25">
      <c r="A2938" t="s">
        <v>284</v>
      </c>
      <c r="B2938" t="s">
        <v>111</v>
      </c>
      <c r="C2938">
        <v>3115.9250000000002</v>
      </c>
      <c r="D2938">
        <v>0</v>
      </c>
      <c r="E2938">
        <v>178.4</v>
      </c>
      <c r="F2938">
        <v>0</v>
      </c>
      <c r="G2938">
        <v>0</v>
      </c>
      <c r="H2938">
        <v>3294.3250000000003</v>
      </c>
      <c r="I2938">
        <v>32.664999999999999</v>
      </c>
      <c r="J2938">
        <v>0</v>
      </c>
      <c r="K2938">
        <v>0</v>
      </c>
      <c r="L2938">
        <v>3326.99</v>
      </c>
      <c r="M2938">
        <v>32.664999999999999</v>
      </c>
    </row>
    <row r="2939" spans="1:13" x14ac:dyDescent="0.25">
      <c r="A2939" t="s">
        <v>284</v>
      </c>
      <c r="B2939" t="s">
        <v>106</v>
      </c>
      <c r="C2939">
        <v>6559.9110000000001</v>
      </c>
      <c r="D2939">
        <v>0</v>
      </c>
      <c r="E2939">
        <v>307.10000000000002</v>
      </c>
      <c r="F2939">
        <v>0</v>
      </c>
      <c r="G2939">
        <v>0</v>
      </c>
      <c r="H2939">
        <v>6867.0110000000004</v>
      </c>
      <c r="I2939">
        <v>114.36799999999999</v>
      </c>
      <c r="J2939">
        <v>0</v>
      </c>
      <c r="K2939">
        <v>0</v>
      </c>
      <c r="L2939">
        <v>6981.3789999999999</v>
      </c>
      <c r="M2939">
        <v>114.36799999999999</v>
      </c>
    </row>
    <row r="2940" spans="1:13" x14ac:dyDescent="0.25">
      <c r="A2940" t="s">
        <v>284</v>
      </c>
      <c r="B2940" t="s">
        <v>99</v>
      </c>
      <c r="C2940">
        <v>179.869</v>
      </c>
      <c r="D2940">
        <v>0</v>
      </c>
      <c r="E2940">
        <v>276.10000000000002</v>
      </c>
      <c r="F2940">
        <v>0</v>
      </c>
      <c r="G2940">
        <v>0</v>
      </c>
      <c r="H2940">
        <v>455.96900000000005</v>
      </c>
      <c r="I2940">
        <v>713.423</v>
      </c>
      <c r="J2940">
        <v>0</v>
      </c>
      <c r="K2940">
        <v>0</v>
      </c>
      <c r="L2940">
        <v>1169.3920000000001</v>
      </c>
      <c r="M2940">
        <v>713.423</v>
      </c>
    </row>
    <row r="2941" spans="1:13" x14ac:dyDescent="0.25">
      <c r="A2941" t="s">
        <v>284</v>
      </c>
      <c r="B2941" t="s">
        <v>108</v>
      </c>
      <c r="C2941">
        <v>175.096</v>
      </c>
      <c r="D2941">
        <v>0</v>
      </c>
      <c r="E2941">
        <v>0</v>
      </c>
      <c r="F2941">
        <v>0</v>
      </c>
      <c r="G2941">
        <v>0</v>
      </c>
      <c r="H2941">
        <v>175.096</v>
      </c>
      <c r="I2941">
        <v>64.447999999999993</v>
      </c>
      <c r="J2941">
        <v>0</v>
      </c>
      <c r="K2941">
        <v>0</v>
      </c>
      <c r="L2941">
        <v>239.54400000000001</v>
      </c>
      <c r="M2941">
        <v>64.447999999999993</v>
      </c>
    </row>
    <row r="2942" spans="1:13" x14ac:dyDescent="0.25">
      <c r="A2942" t="s">
        <v>284</v>
      </c>
      <c r="B2942" t="s">
        <v>234</v>
      </c>
      <c r="C2942">
        <v>0</v>
      </c>
      <c r="D2942">
        <v>0</v>
      </c>
      <c r="E2942">
        <v>0</v>
      </c>
      <c r="F2942">
        <v>0</v>
      </c>
      <c r="G2942">
        <v>0</v>
      </c>
      <c r="H2942">
        <v>0</v>
      </c>
      <c r="I2942">
        <v>0</v>
      </c>
      <c r="J2942">
        <v>0</v>
      </c>
      <c r="K2942">
        <v>0</v>
      </c>
      <c r="L2942">
        <v>0</v>
      </c>
      <c r="M2942">
        <v>0</v>
      </c>
    </row>
    <row r="2943" spans="1:13" x14ac:dyDescent="0.25">
      <c r="A2943" t="s">
        <v>284</v>
      </c>
      <c r="B2943" t="s">
        <v>115</v>
      </c>
      <c r="C2943">
        <v>82.882999999999996</v>
      </c>
      <c r="D2943">
        <v>0</v>
      </c>
      <c r="E2943">
        <v>4.9000000000000004</v>
      </c>
      <c r="F2943">
        <v>0</v>
      </c>
      <c r="G2943">
        <v>0</v>
      </c>
      <c r="H2943">
        <v>87.783000000000001</v>
      </c>
      <c r="I2943">
        <v>56.688000000000002</v>
      </c>
      <c r="J2943">
        <v>0</v>
      </c>
      <c r="K2943">
        <v>0</v>
      </c>
      <c r="L2943">
        <v>144.471</v>
      </c>
      <c r="M2943">
        <v>56.688000000000002</v>
      </c>
    </row>
    <row r="2944" spans="1:13" x14ac:dyDescent="0.25">
      <c r="A2944" t="s">
        <v>284</v>
      </c>
      <c r="B2944" t="s">
        <v>117</v>
      </c>
      <c r="C2944">
        <v>3.472</v>
      </c>
      <c r="D2944">
        <v>0</v>
      </c>
      <c r="E2944">
        <v>0</v>
      </c>
      <c r="F2944">
        <v>0</v>
      </c>
      <c r="G2944">
        <v>0</v>
      </c>
      <c r="H2944">
        <v>3.472</v>
      </c>
      <c r="I2944">
        <v>0</v>
      </c>
      <c r="J2944">
        <v>0</v>
      </c>
      <c r="K2944">
        <v>0</v>
      </c>
      <c r="L2944">
        <v>3.472</v>
      </c>
      <c r="M2944">
        <v>0</v>
      </c>
    </row>
    <row r="2945" spans="1:13" x14ac:dyDescent="0.25">
      <c r="A2945" t="s">
        <v>284</v>
      </c>
      <c r="B2945" t="s">
        <v>103</v>
      </c>
      <c r="C2945">
        <v>0</v>
      </c>
      <c r="D2945">
        <v>0</v>
      </c>
      <c r="E2945">
        <v>3</v>
      </c>
      <c r="F2945">
        <v>0</v>
      </c>
      <c r="G2945">
        <v>0</v>
      </c>
      <c r="H2945">
        <v>3</v>
      </c>
      <c r="I2945">
        <v>0</v>
      </c>
      <c r="J2945">
        <v>0</v>
      </c>
      <c r="K2945">
        <v>0</v>
      </c>
      <c r="L2945">
        <v>3</v>
      </c>
      <c r="M2945">
        <v>0</v>
      </c>
    </row>
    <row r="2946" spans="1:13" x14ac:dyDescent="0.25">
      <c r="A2946" t="s">
        <v>284</v>
      </c>
      <c r="B2946" t="s">
        <v>328</v>
      </c>
      <c r="C2946">
        <v>0</v>
      </c>
      <c r="D2946">
        <v>0</v>
      </c>
      <c r="E2946">
        <v>0</v>
      </c>
      <c r="F2946">
        <v>0</v>
      </c>
      <c r="G2946">
        <v>0</v>
      </c>
      <c r="H2946">
        <v>0</v>
      </c>
      <c r="I2946">
        <v>0</v>
      </c>
      <c r="J2946">
        <v>0</v>
      </c>
      <c r="K2946">
        <v>0</v>
      </c>
      <c r="L2946">
        <v>0</v>
      </c>
      <c r="M2946">
        <v>0</v>
      </c>
    </row>
    <row r="2947" spans="1:13" x14ac:dyDescent="0.25">
      <c r="A2947" t="s">
        <v>284</v>
      </c>
      <c r="B2947" t="s">
        <v>104</v>
      </c>
      <c r="C2947">
        <v>0</v>
      </c>
      <c r="D2947">
        <v>0</v>
      </c>
      <c r="E2947">
        <v>3470.9</v>
      </c>
      <c r="F2947">
        <v>0</v>
      </c>
      <c r="G2947">
        <v>0</v>
      </c>
      <c r="H2947">
        <v>3470.9</v>
      </c>
      <c r="I2947">
        <v>21.832999999999998</v>
      </c>
      <c r="J2947">
        <v>0</v>
      </c>
      <c r="K2947">
        <v>0</v>
      </c>
      <c r="L2947">
        <v>3492.7330000000002</v>
      </c>
      <c r="M2947">
        <v>21.832999999999998</v>
      </c>
    </row>
    <row r="2948" spans="1:13" x14ac:dyDescent="0.25">
      <c r="A2948" t="s">
        <v>284</v>
      </c>
      <c r="B2948" t="s">
        <v>558</v>
      </c>
      <c r="C2948">
        <v>0</v>
      </c>
      <c r="D2948">
        <v>0</v>
      </c>
      <c r="E2948">
        <v>0</v>
      </c>
      <c r="F2948">
        <v>0</v>
      </c>
      <c r="G2948">
        <v>0</v>
      </c>
      <c r="H2948">
        <v>0</v>
      </c>
      <c r="I2948">
        <v>0</v>
      </c>
      <c r="J2948">
        <v>0</v>
      </c>
      <c r="K2948">
        <v>0</v>
      </c>
      <c r="L2948">
        <v>0</v>
      </c>
      <c r="M2948">
        <v>0</v>
      </c>
    </row>
    <row r="2949" spans="1:13" x14ac:dyDescent="0.25">
      <c r="A2949" t="s">
        <v>284</v>
      </c>
      <c r="B2949" t="s">
        <v>97</v>
      </c>
      <c r="C2949">
        <v>0</v>
      </c>
      <c r="D2949">
        <v>0</v>
      </c>
      <c r="E2949">
        <v>7306.2999999999993</v>
      </c>
      <c r="F2949">
        <v>0</v>
      </c>
      <c r="G2949">
        <v>0</v>
      </c>
      <c r="H2949">
        <v>7306.2999999999993</v>
      </c>
      <c r="I2949">
        <v>616.73900000000003</v>
      </c>
      <c r="J2949">
        <v>0</v>
      </c>
      <c r="K2949">
        <v>0</v>
      </c>
      <c r="L2949">
        <v>7923.0389999999998</v>
      </c>
      <c r="M2949">
        <v>616.73900000000003</v>
      </c>
    </row>
    <row r="2950" spans="1:13" x14ac:dyDescent="0.25">
      <c r="A2950" t="s">
        <v>284</v>
      </c>
      <c r="B2950" t="s">
        <v>109</v>
      </c>
      <c r="C2950">
        <v>37.536000000000001</v>
      </c>
      <c r="D2950">
        <v>147.21899999999999</v>
      </c>
      <c r="E2950">
        <v>457.3</v>
      </c>
      <c r="F2950">
        <v>0</v>
      </c>
      <c r="G2950">
        <v>0</v>
      </c>
      <c r="H2950">
        <v>642.05500000000006</v>
      </c>
      <c r="I2950">
        <v>56.628999999999998</v>
      </c>
      <c r="J2950">
        <v>0</v>
      </c>
      <c r="K2950">
        <v>0</v>
      </c>
      <c r="L2950">
        <v>698.68399999999997</v>
      </c>
      <c r="M2950">
        <v>56.628999999999998</v>
      </c>
    </row>
    <row r="2951" spans="1:13" x14ac:dyDescent="0.25">
      <c r="A2951" t="s">
        <v>284</v>
      </c>
      <c r="B2951" t="s">
        <v>118</v>
      </c>
      <c r="C2951">
        <v>700.029</v>
      </c>
      <c r="D2951">
        <v>0</v>
      </c>
      <c r="E2951">
        <v>0</v>
      </c>
      <c r="F2951">
        <v>0</v>
      </c>
      <c r="G2951">
        <v>0</v>
      </c>
      <c r="H2951">
        <v>700.029</v>
      </c>
      <c r="I2951">
        <v>5.0000000000000001E-3</v>
      </c>
      <c r="J2951">
        <v>0</v>
      </c>
      <c r="K2951">
        <v>0</v>
      </c>
      <c r="L2951">
        <v>700.03399999999999</v>
      </c>
      <c r="M2951">
        <v>5.0000000000000001E-3</v>
      </c>
    </row>
    <row r="2952" spans="1:13" x14ac:dyDescent="0.25">
      <c r="A2952" t="s">
        <v>284</v>
      </c>
      <c r="B2952" t="s">
        <v>121</v>
      </c>
      <c r="C2952">
        <v>0</v>
      </c>
      <c r="D2952">
        <v>0</v>
      </c>
      <c r="E2952">
        <v>0</v>
      </c>
      <c r="F2952">
        <v>0</v>
      </c>
      <c r="G2952">
        <v>0</v>
      </c>
      <c r="H2952">
        <v>0</v>
      </c>
      <c r="I2952">
        <v>0</v>
      </c>
      <c r="J2952">
        <v>0</v>
      </c>
      <c r="K2952">
        <v>0</v>
      </c>
      <c r="L2952">
        <v>0</v>
      </c>
      <c r="M2952">
        <v>0</v>
      </c>
    </row>
    <row r="2953" spans="1:13" x14ac:dyDescent="0.25">
      <c r="A2953" t="s">
        <v>284</v>
      </c>
      <c r="B2953" t="s">
        <v>120</v>
      </c>
      <c r="C2953">
        <v>0</v>
      </c>
      <c r="D2953">
        <v>0</v>
      </c>
      <c r="E2953">
        <v>16.899999999999999</v>
      </c>
      <c r="F2953">
        <v>0</v>
      </c>
      <c r="G2953">
        <v>0</v>
      </c>
      <c r="H2953">
        <v>16.899999999999999</v>
      </c>
      <c r="I2953">
        <v>0</v>
      </c>
      <c r="J2953">
        <v>0</v>
      </c>
      <c r="K2953">
        <v>0</v>
      </c>
      <c r="L2953">
        <v>16.899999999999999</v>
      </c>
      <c r="M2953">
        <v>0</v>
      </c>
    </row>
    <row r="2954" spans="1:13" x14ac:dyDescent="0.25">
      <c r="A2954" t="s">
        <v>284</v>
      </c>
      <c r="B2954" t="s">
        <v>119</v>
      </c>
      <c r="C2954">
        <v>0</v>
      </c>
      <c r="D2954">
        <v>0</v>
      </c>
      <c r="E2954">
        <v>0</v>
      </c>
      <c r="F2954">
        <v>0</v>
      </c>
      <c r="G2954">
        <v>0</v>
      </c>
      <c r="H2954">
        <v>0</v>
      </c>
      <c r="I2954">
        <v>0</v>
      </c>
      <c r="J2954">
        <v>0</v>
      </c>
      <c r="K2954">
        <v>0</v>
      </c>
      <c r="L2954">
        <v>0</v>
      </c>
      <c r="M2954">
        <v>0</v>
      </c>
    </row>
    <row r="2955" spans="1:13" x14ac:dyDescent="0.25">
      <c r="A2955" t="s">
        <v>284</v>
      </c>
      <c r="B2955" t="s">
        <v>116</v>
      </c>
      <c r="C2955">
        <v>87.656000000000006</v>
      </c>
      <c r="D2955">
        <v>0</v>
      </c>
      <c r="E2955">
        <v>0</v>
      </c>
      <c r="F2955">
        <v>0</v>
      </c>
      <c r="G2955">
        <v>0</v>
      </c>
      <c r="H2955">
        <v>87.656000000000006</v>
      </c>
      <c r="I2955">
        <v>152.31899999999999</v>
      </c>
      <c r="J2955">
        <v>0</v>
      </c>
      <c r="K2955">
        <v>0</v>
      </c>
      <c r="L2955">
        <v>239.97499999999999</v>
      </c>
      <c r="M2955">
        <v>152.31899999999999</v>
      </c>
    </row>
    <row r="2956" spans="1:13" x14ac:dyDescent="0.25">
      <c r="A2956" t="s">
        <v>284</v>
      </c>
      <c r="B2956" t="s">
        <v>113</v>
      </c>
      <c r="C2956">
        <v>170.322</v>
      </c>
      <c r="D2956">
        <v>0</v>
      </c>
      <c r="E2956">
        <v>89</v>
      </c>
      <c r="F2956">
        <v>0</v>
      </c>
      <c r="G2956">
        <v>0</v>
      </c>
      <c r="H2956">
        <v>259.322</v>
      </c>
      <c r="I2956">
        <v>181.911</v>
      </c>
      <c r="J2956">
        <v>0</v>
      </c>
      <c r="K2956">
        <v>0</v>
      </c>
      <c r="L2956">
        <v>441.233</v>
      </c>
      <c r="M2956">
        <v>181.911</v>
      </c>
    </row>
    <row r="2957" spans="1:13" x14ac:dyDescent="0.25">
      <c r="A2957" t="s">
        <v>284</v>
      </c>
      <c r="B2957" t="s">
        <v>102</v>
      </c>
      <c r="C2957">
        <v>0</v>
      </c>
      <c r="D2957">
        <v>0</v>
      </c>
      <c r="E2957">
        <v>0</v>
      </c>
      <c r="F2957">
        <v>0</v>
      </c>
      <c r="G2957">
        <v>0</v>
      </c>
      <c r="H2957">
        <v>0</v>
      </c>
      <c r="I2957">
        <v>252.69300000000001</v>
      </c>
      <c r="J2957">
        <v>0</v>
      </c>
      <c r="K2957">
        <v>0</v>
      </c>
      <c r="L2957">
        <v>252.69300000000001</v>
      </c>
      <c r="M2957">
        <v>252.69300000000001</v>
      </c>
    </row>
    <row r="2958" spans="1:13" x14ac:dyDescent="0.25">
      <c r="A2958" t="s">
        <v>284</v>
      </c>
      <c r="B2958" t="s">
        <v>101</v>
      </c>
      <c r="C2958">
        <v>0</v>
      </c>
      <c r="D2958">
        <v>0</v>
      </c>
      <c r="E2958">
        <v>585.1</v>
      </c>
      <c r="F2958">
        <v>0</v>
      </c>
      <c r="G2958">
        <v>0</v>
      </c>
      <c r="H2958">
        <v>585.1</v>
      </c>
      <c r="I2958">
        <v>0</v>
      </c>
      <c r="J2958">
        <v>0</v>
      </c>
      <c r="K2958">
        <v>0</v>
      </c>
      <c r="L2958">
        <v>585.1</v>
      </c>
      <c r="M2958">
        <v>0</v>
      </c>
    </row>
    <row r="2959" spans="1:13" x14ac:dyDescent="0.25">
      <c r="A2959" t="s">
        <v>284</v>
      </c>
      <c r="B2959" t="s">
        <v>95</v>
      </c>
      <c r="C2959">
        <v>627.69799999999998</v>
      </c>
      <c r="D2959">
        <v>0</v>
      </c>
      <c r="E2959">
        <v>21131.300000000003</v>
      </c>
      <c r="F2959">
        <v>0</v>
      </c>
      <c r="G2959">
        <v>0</v>
      </c>
      <c r="H2959">
        <v>21758.998000000003</v>
      </c>
      <c r="I2959">
        <v>1433.3050000000001</v>
      </c>
      <c r="J2959">
        <v>0</v>
      </c>
      <c r="K2959">
        <v>0</v>
      </c>
      <c r="L2959">
        <v>23192.303</v>
      </c>
      <c r="M2959">
        <v>1433.3050000000001</v>
      </c>
    </row>
    <row r="2960" spans="1:13" x14ac:dyDescent="0.25">
      <c r="A2960" t="s">
        <v>284</v>
      </c>
      <c r="B2960" t="s">
        <v>98</v>
      </c>
      <c r="C2960">
        <v>271.43099999999998</v>
      </c>
      <c r="D2960">
        <v>0</v>
      </c>
      <c r="E2960">
        <v>14714.2</v>
      </c>
      <c r="F2960">
        <v>0</v>
      </c>
      <c r="G2960">
        <v>0</v>
      </c>
      <c r="H2960">
        <v>14985.631000000001</v>
      </c>
      <c r="I2960">
        <v>252.14699999999999</v>
      </c>
      <c r="J2960">
        <v>0</v>
      </c>
      <c r="K2960">
        <v>0</v>
      </c>
      <c r="L2960">
        <v>15237.778</v>
      </c>
      <c r="M2960">
        <v>252.14699999999999</v>
      </c>
    </row>
    <row r="2961" spans="1:13" x14ac:dyDescent="0.25">
      <c r="A2961" t="s">
        <v>284</v>
      </c>
      <c r="B2961" t="s">
        <v>112</v>
      </c>
      <c r="C2961">
        <v>40.573999999999998</v>
      </c>
      <c r="D2961">
        <v>0</v>
      </c>
      <c r="E2961">
        <v>0</v>
      </c>
      <c r="F2961">
        <v>0</v>
      </c>
      <c r="G2961">
        <v>0</v>
      </c>
      <c r="H2961">
        <v>40.573999999999998</v>
      </c>
      <c r="I2961">
        <v>0</v>
      </c>
      <c r="J2961">
        <v>0</v>
      </c>
      <c r="K2961">
        <v>0</v>
      </c>
      <c r="L2961">
        <v>40.573999999999998</v>
      </c>
      <c r="M2961">
        <v>0</v>
      </c>
    </row>
    <row r="2962" spans="1:13" x14ac:dyDescent="0.25">
      <c r="A2962" t="s">
        <v>284</v>
      </c>
      <c r="B2962" t="s">
        <v>129</v>
      </c>
      <c r="C2962">
        <v>0</v>
      </c>
      <c r="D2962">
        <v>0</v>
      </c>
      <c r="E2962">
        <v>42.4</v>
      </c>
      <c r="F2962">
        <v>0</v>
      </c>
      <c r="G2962">
        <v>0</v>
      </c>
      <c r="H2962">
        <v>42.4</v>
      </c>
      <c r="I2962">
        <v>0</v>
      </c>
      <c r="J2962">
        <v>0</v>
      </c>
      <c r="K2962">
        <v>0</v>
      </c>
      <c r="L2962">
        <v>42.4</v>
      </c>
      <c r="M2962">
        <v>0</v>
      </c>
    </row>
    <row r="2963" spans="1:13" x14ac:dyDescent="0.25">
      <c r="A2963" t="s">
        <v>284</v>
      </c>
      <c r="B2963" t="s">
        <v>155</v>
      </c>
      <c r="C2963">
        <v>0</v>
      </c>
      <c r="D2963">
        <v>0</v>
      </c>
      <c r="E2963">
        <v>0</v>
      </c>
      <c r="F2963">
        <v>2.1</v>
      </c>
      <c r="G2963">
        <v>0</v>
      </c>
      <c r="H2963">
        <v>2.1</v>
      </c>
      <c r="I2963">
        <v>0</v>
      </c>
      <c r="J2963">
        <v>0</v>
      </c>
      <c r="K2963">
        <v>0</v>
      </c>
      <c r="L2963">
        <v>2.1</v>
      </c>
      <c r="M2963">
        <v>0</v>
      </c>
    </row>
    <row r="2964" spans="1:13" x14ac:dyDescent="0.25">
      <c r="A2964" t="s">
        <v>284</v>
      </c>
      <c r="B2964" t="s">
        <v>100</v>
      </c>
      <c r="C2964">
        <v>0.217</v>
      </c>
      <c r="D2964">
        <v>0</v>
      </c>
      <c r="E2964">
        <v>962.19999999999993</v>
      </c>
      <c r="F2964">
        <v>0</v>
      </c>
      <c r="G2964">
        <v>0</v>
      </c>
      <c r="H2964">
        <v>962.41699999999992</v>
      </c>
      <c r="I2964">
        <v>0.78800000000000003</v>
      </c>
      <c r="J2964">
        <v>0</v>
      </c>
      <c r="K2964">
        <v>0</v>
      </c>
      <c r="L2964">
        <v>963.20500000000004</v>
      </c>
      <c r="M2964">
        <v>0.78800000000000003</v>
      </c>
    </row>
    <row r="2965" spans="1:13" x14ac:dyDescent="0.25">
      <c r="A2965" t="s">
        <v>284</v>
      </c>
      <c r="B2965" t="s">
        <v>114</v>
      </c>
      <c r="C2965">
        <v>0.65100000000000002</v>
      </c>
      <c r="D2965">
        <v>0</v>
      </c>
      <c r="E2965">
        <v>1.3</v>
      </c>
      <c r="F2965">
        <v>0</v>
      </c>
      <c r="G2965">
        <v>0</v>
      </c>
      <c r="H2965">
        <v>1.9510000000000001</v>
      </c>
      <c r="I2965">
        <v>10.15</v>
      </c>
      <c r="J2965">
        <v>0</v>
      </c>
      <c r="K2965">
        <v>0</v>
      </c>
      <c r="L2965">
        <v>12.101000000000001</v>
      </c>
      <c r="M2965">
        <v>10.15</v>
      </c>
    </row>
    <row r="2966" spans="1:13" x14ac:dyDescent="0.25">
      <c r="A2966" t="s">
        <v>284</v>
      </c>
      <c r="B2966" t="s">
        <v>107</v>
      </c>
      <c r="C2966">
        <v>506.411</v>
      </c>
      <c r="D2966">
        <v>0</v>
      </c>
      <c r="E2966">
        <v>1.5</v>
      </c>
      <c r="F2966">
        <v>0</v>
      </c>
      <c r="G2966">
        <v>0</v>
      </c>
      <c r="H2966">
        <v>507.911</v>
      </c>
      <c r="I2966">
        <v>677.49800000000005</v>
      </c>
      <c r="J2966">
        <v>0</v>
      </c>
      <c r="K2966">
        <v>0</v>
      </c>
      <c r="L2966">
        <v>1185.4090000000001</v>
      </c>
      <c r="M2966">
        <v>677.49800000000005</v>
      </c>
    </row>
    <row r="2967" spans="1:13" x14ac:dyDescent="0.25">
      <c r="A2967" t="s">
        <v>286</v>
      </c>
      <c r="B2967" t="s">
        <v>123</v>
      </c>
      <c r="C2967">
        <v>0.52200000000000002</v>
      </c>
      <c r="D2967">
        <v>0</v>
      </c>
      <c r="E2967">
        <v>0</v>
      </c>
      <c r="F2967">
        <v>0</v>
      </c>
      <c r="G2967">
        <v>0</v>
      </c>
      <c r="H2967">
        <v>0.52200000000000002</v>
      </c>
      <c r="I2967">
        <v>0</v>
      </c>
      <c r="J2967">
        <v>0</v>
      </c>
      <c r="K2967">
        <v>0</v>
      </c>
      <c r="L2967">
        <v>0.52200000000000002</v>
      </c>
      <c r="M2967">
        <v>0</v>
      </c>
    </row>
    <row r="2968" spans="1:13" x14ac:dyDescent="0.25">
      <c r="A2968" t="s">
        <v>286</v>
      </c>
      <c r="B2968" t="s">
        <v>126</v>
      </c>
      <c r="C2968">
        <v>0</v>
      </c>
      <c r="D2968">
        <v>0</v>
      </c>
      <c r="E2968">
        <v>0</v>
      </c>
      <c r="F2968">
        <v>0</v>
      </c>
      <c r="G2968">
        <v>0</v>
      </c>
      <c r="H2968">
        <v>0</v>
      </c>
      <c r="I2968">
        <v>0</v>
      </c>
      <c r="J2968">
        <v>0</v>
      </c>
      <c r="K2968">
        <v>0</v>
      </c>
      <c r="L2968">
        <v>0</v>
      </c>
      <c r="M2968">
        <v>0</v>
      </c>
    </row>
    <row r="2969" spans="1:13" x14ac:dyDescent="0.25">
      <c r="A2969" t="s">
        <v>286</v>
      </c>
      <c r="B2969" t="s">
        <v>125</v>
      </c>
      <c r="C2969">
        <v>0</v>
      </c>
      <c r="D2969">
        <v>0</v>
      </c>
      <c r="E2969">
        <v>10</v>
      </c>
      <c r="F2969">
        <v>0</v>
      </c>
      <c r="G2969">
        <v>0</v>
      </c>
      <c r="H2969">
        <v>10</v>
      </c>
      <c r="I2969">
        <v>0</v>
      </c>
      <c r="J2969">
        <v>0</v>
      </c>
      <c r="K2969">
        <v>0</v>
      </c>
      <c r="L2969">
        <v>10</v>
      </c>
      <c r="M2969">
        <v>0</v>
      </c>
    </row>
    <row r="2970" spans="1:13" x14ac:dyDescent="0.25">
      <c r="A2970" t="s">
        <v>286</v>
      </c>
      <c r="B2970" t="s">
        <v>124</v>
      </c>
      <c r="C2970">
        <v>0</v>
      </c>
      <c r="D2970">
        <v>0</v>
      </c>
      <c r="E2970">
        <v>0</v>
      </c>
      <c r="F2970">
        <v>0</v>
      </c>
      <c r="G2970">
        <v>0</v>
      </c>
      <c r="H2970">
        <v>0</v>
      </c>
      <c r="I2970">
        <v>0</v>
      </c>
      <c r="J2970">
        <v>0</v>
      </c>
      <c r="K2970">
        <v>0</v>
      </c>
      <c r="L2970">
        <v>0</v>
      </c>
      <c r="M2970">
        <v>0</v>
      </c>
    </row>
    <row r="2971" spans="1:13" x14ac:dyDescent="0.25">
      <c r="A2971" t="s">
        <v>286</v>
      </c>
      <c r="B2971" t="s">
        <v>96</v>
      </c>
      <c r="C2971">
        <v>0.79100000000000004</v>
      </c>
      <c r="D2971">
        <v>0</v>
      </c>
      <c r="E2971">
        <v>191.5</v>
      </c>
      <c r="F2971">
        <v>0</v>
      </c>
      <c r="G2971">
        <v>0</v>
      </c>
      <c r="H2971">
        <v>192.291</v>
      </c>
      <c r="I2971">
        <v>31.975999999999999</v>
      </c>
      <c r="J2971">
        <v>0</v>
      </c>
      <c r="K2971">
        <v>0</v>
      </c>
      <c r="L2971">
        <v>224.267</v>
      </c>
      <c r="M2971">
        <v>31.975999999999999</v>
      </c>
    </row>
    <row r="2972" spans="1:13" x14ac:dyDescent="0.25">
      <c r="A2972" t="s">
        <v>286</v>
      </c>
      <c r="B2972" t="s">
        <v>105</v>
      </c>
      <c r="C2972">
        <v>108.755</v>
      </c>
      <c r="D2972">
        <v>0</v>
      </c>
      <c r="E2972">
        <v>14.4</v>
      </c>
      <c r="F2972">
        <v>0</v>
      </c>
      <c r="G2972">
        <v>0</v>
      </c>
      <c r="H2972">
        <v>123.155</v>
      </c>
      <c r="I2972">
        <v>0.108</v>
      </c>
      <c r="J2972">
        <v>0</v>
      </c>
      <c r="K2972">
        <v>0</v>
      </c>
      <c r="L2972">
        <v>123.26300000000001</v>
      </c>
      <c r="M2972">
        <v>0.108</v>
      </c>
    </row>
    <row r="2973" spans="1:13" x14ac:dyDescent="0.25">
      <c r="A2973" t="s">
        <v>286</v>
      </c>
      <c r="B2973" t="s">
        <v>110</v>
      </c>
      <c r="C2973">
        <v>6.6000000000000003E-2</v>
      </c>
      <c r="D2973">
        <v>79.724999999999994</v>
      </c>
      <c r="E2973">
        <v>0</v>
      </c>
      <c r="F2973">
        <v>0</v>
      </c>
      <c r="G2973">
        <v>0</v>
      </c>
      <c r="H2973">
        <v>79.790999999999997</v>
      </c>
      <c r="I2973">
        <v>1E-3</v>
      </c>
      <c r="J2973">
        <v>0</v>
      </c>
      <c r="K2973">
        <v>0</v>
      </c>
      <c r="L2973">
        <v>79.792000000000002</v>
      </c>
      <c r="M2973">
        <v>1E-3</v>
      </c>
    </row>
    <row r="2974" spans="1:13" x14ac:dyDescent="0.25">
      <c r="A2974" t="s">
        <v>286</v>
      </c>
      <c r="B2974" t="s">
        <v>111</v>
      </c>
      <c r="C2974">
        <v>162.01300000000001</v>
      </c>
      <c r="D2974">
        <v>0</v>
      </c>
      <c r="E2974">
        <v>1.5</v>
      </c>
      <c r="F2974">
        <v>0</v>
      </c>
      <c r="G2974">
        <v>0</v>
      </c>
      <c r="H2974">
        <v>163.51300000000001</v>
      </c>
      <c r="I2974">
        <v>0</v>
      </c>
      <c r="J2974">
        <v>0</v>
      </c>
      <c r="K2974">
        <v>0</v>
      </c>
      <c r="L2974">
        <v>163.51300000000001</v>
      </c>
      <c r="M2974">
        <v>0</v>
      </c>
    </row>
    <row r="2975" spans="1:13" x14ac:dyDescent="0.25">
      <c r="A2975" t="s">
        <v>286</v>
      </c>
      <c r="B2975" t="s">
        <v>106</v>
      </c>
      <c r="C2975">
        <v>123.05800000000001</v>
      </c>
      <c r="D2975">
        <v>0</v>
      </c>
      <c r="E2975">
        <v>12.9</v>
      </c>
      <c r="F2975">
        <v>0</v>
      </c>
      <c r="G2975">
        <v>0</v>
      </c>
      <c r="H2975">
        <v>135.958</v>
      </c>
      <c r="I2975">
        <v>0.20899999999999999</v>
      </c>
      <c r="J2975">
        <v>0</v>
      </c>
      <c r="K2975">
        <v>0</v>
      </c>
      <c r="L2975">
        <v>136.167</v>
      </c>
      <c r="M2975">
        <v>0.20899999999999999</v>
      </c>
    </row>
    <row r="2976" spans="1:13" x14ac:dyDescent="0.25">
      <c r="A2976" t="s">
        <v>286</v>
      </c>
      <c r="B2976" t="s">
        <v>99</v>
      </c>
      <c r="C2976">
        <v>1.252</v>
      </c>
      <c r="D2976">
        <v>0</v>
      </c>
      <c r="E2976">
        <v>5.0999999999999996</v>
      </c>
      <c r="F2976">
        <v>0</v>
      </c>
      <c r="G2976">
        <v>0</v>
      </c>
      <c r="H2976">
        <v>6.3519999999999994</v>
      </c>
      <c r="I2976">
        <v>0</v>
      </c>
      <c r="J2976">
        <v>0</v>
      </c>
      <c r="K2976">
        <v>0</v>
      </c>
      <c r="L2976">
        <v>6.3520000000000003</v>
      </c>
      <c r="M2976">
        <v>0</v>
      </c>
    </row>
    <row r="2977" spans="1:13" x14ac:dyDescent="0.25">
      <c r="A2977" t="s">
        <v>286</v>
      </c>
      <c r="B2977" t="s">
        <v>108</v>
      </c>
      <c r="C2977">
        <v>2.3730000000000002</v>
      </c>
      <c r="D2977">
        <v>0</v>
      </c>
      <c r="E2977">
        <v>0</v>
      </c>
      <c r="F2977">
        <v>0</v>
      </c>
      <c r="G2977">
        <v>0</v>
      </c>
      <c r="H2977">
        <v>2.3730000000000002</v>
      </c>
      <c r="I2977">
        <v>0</v>
      </c>
      <c r="J2977">
        <v>0</v>
      </c>
      <c r="K2977">
        <v>0</v>
      </c>
      <c r="L2977">
        <v>2.3730000000000002</v>
      </c>
      <c r="M2977">
        <v>0</v>
      </c>
    </row>
    <row r="2978" spans="1:13" x14ac:dyDescent="0.25">
      <c r="A2978" t="s">
        <v>286</v>
      </c>
      <c r="B2978" t="s">
        <v>234</v>
      </c>
      <c r="C2978">
        <v>0</v>
      </c>
      <c r="D2978">
        <v>0</v>
      </c>
      <c r="E2978">
        <v>0</v>
      </c>
      <c r="F2978">
        <v>0</v>
      </c>
      <c r="G2978">
        <v>0</v>
      </c>
      <c r="H2978">
        <v>0</v>
      </c>
      <c r="I2978">
        <v>0</v>
      </c>
      <c r="J2978">
        <v>0</v>
      </c>
      <c r="K2978">
        <v>0</v>
      </c>
      <c r="L2978">
        <v>0</v>
      </c>
      <c r="M2978">
        <v>0</v>
      </c>
    </row>
    <row r="2979" spans="1:13" x14ac:dyDescent="0.25">
      <c r="A2979" t="s">
        <v>286</v>
      </c>
      <c r="B2979" t="s">
        <v>115</v>
      </c>
      <c r="C2979">
        <v>2.6360000000000001</v>
      </c>
      <c r="D2979">
        <v>0</v>
      </c>
      <c r="E2979">
        <v>0</v>
      </c>
      <c r="F2979">
        <v>0</v>
      </c>
      <c r="G2979">
        <v>0</v>
      </c>
      <c r="H2979">
        <v>2.6360000000000001</v>
      </c>
      <c r="I2979">
        <v>0</v>
      </c>
      <c r="J2979">
        <v>0</v>
      </c>
      <c r="K2979">
        <v>0</v>
      </c>
      <c r="L2979">
        <v>2.6360000000000001</v>
      </c>
      <c r="M2979">
        <v>0</v>
      </c>
    </row>
    <row r="2980" spans="1:13" x14ac:dyDescent="0.25">
      <c r="A2980" t="s">
        <v>286</v>
      </c>
      <c r="B2980" t="s">
        <v>117</v>
      </c>
      <c r="C2980">
        <v>3.8889999999999998</v>
      </c>
      <c r="D2980">
        <v>0</v>
      </c>
      <c r="E2980">
        <v>0</v>
      </c>
      <c r="F2980">
        <v>0</v>
      </c>
      <c r="G2980">
        <v>0</v>
      </c>
      <c r="H2980">
        <v>3.8889999999999998</v>
      </c>
      <c r="I2980">
        <v>0</v>
      </c>
      <c r="J2980">
        <v>0</v>
      </c>
      <c r="K2980">
        <v>0</v>
      </c>
      <c r="L2980">
        <v>3.8889999999999998</v>
      </c>
      <c r="M2980">
        <v>0</v>
      </c>
    </row>
    <row r="2981" spans="1:13" x14ac:dyDescent="0.25">
      <c r="A2981" t="s">
        <v>286</v>
      </c>
      <c r="B2981" t="s">
        <v>103</v>
      </c>
      <c r="C2981">
        <v>0</v>
      </c>
      <c r="D2981">
        <v>0</v>
      </c>
      <c r="E2981">
        <v>0</v>
      </c>
      <c r="F2981">
        <v>0</v>
      </c>
      <c r="G2981">
        <v>0</v>
      </c>
      <c r="H2981">
        <v>0</v>
      </c>
      <c r="I2981">
        <v>0</v>
      </c>
      <c r="J2981">
        <v>0</v>
      </c>
      <c r="K2981">
        <v>0</v>
      </c>
      <c r="L2981">
        <v>0</v>
      </c>
      <c r="M2981">
        <v>0</v>
      </c>
    </row>
    <row r="2982" spans="1:13" x14ac:dyDescent="0.25">
      <c r="A2982" t="s">
        <v>286</v>
      </c>
      <c r="B2982" t="s">
        <v>328</v>
      </c>
      <c r="C2982">
        <v>0</v>
      </c>
      <c r="D2982">
        <v>0</v>
      </c>
      <c r="E2982">
        <v>0</v>
      </c>
      <c r="F2982">
        <v>0</v>
      </c>
      <c r="G2982">
        <v>0</v>
      </c>
      <c r="H2982">
        <v>0</v>
      </c>
      <c r="I2982">
        <v>0</v>
      </c>
      <c r="J2982">
        <v>0</v>
      </c>
      <c r="K2982">
        <v>0</v>
      </c>
      <c r="L2982">
        <v>0</v>
      </c>
      <c r="M2982">
        <v>0</v>
      </c>
    </row>
    <row r="2983" spans="1:13" x14ac:dyDescent="0.25">
      <c r="A2983" t="s">
        <v>286</v>
      </c>
      <c r="B2983" t="s">
        <v>104</v>
      </c>
      <c r="C2983">
        <v>0</v>
      </c>
      <c r="D2983">
        <v>0</v>
      </c>
      <c r="E2983">
        <v>135.19999999999999</v>
      </c>
      <c r="F2983">
        <v>0</v>
      </c>
      <c r="G2983">
        <v>0</v>
      </c>
      <c r="H2983">
        <v>135.19999999999999</v>
      </c>
      <c r="I2983">
        <v>0.33300000000000002</v>
      </c>
      <c r="J2983">
        <v>0</v>
      </c>
      <c r="K2983">
        <v>0</v>
      </c>
      <c r="L2983">
        <v>135.53299999999999</v>
      </c>
      <c r="M2983">
        <v>0.33300000000000002</v>
      </c>
    </row>
    <row r="2984" spans="1:13" x14ac:dyDescent="0.25">
      <c r="A2984" t="s">
        <v>286</v>
      </c>
      <c r="B2984" t="s">
        <v>558</v>
      </c>
      <c r="C2984">
        <v>0</v>
      </c>
      <c r="D2984">
        <v>0</v>
      </c>
      <c r="E2984">
        <v>0</v>
      </c>
      <c r="F2984">
        <v>0</v>
      </c>
      <c r="G2984">
        <v>0</v>
      </c>
      <c r="H2984">
        <v>0</v>
      </c>
      <c r="I2984">
        <v>0</v>
      </c>
      <c r="J2984">
        <v>0</v>
      </c>
      <c r="K2984">
        <v>0</v>
      </c>
      <c r="L2984">
        <v>0</v>
      </c>
      <c r="M2984">
        <v>0</v>
      </c>
    </row>
    <row r="2985" spans="1:13" x14ac:dyDescent="0.25">
      <c r="A2985" t="s">
        <v>286</v>
      </c>
      <c r="B2985" t="s">
        <v>97</v>
      </c>
      <c r="C2985">
        <v>0</v>
      </c>
      <c r="D2985">
        <v>0</v>
      </c>
      <c r="E2985">
        <v>154.19999999999999</v>
      </c>
      <c r="F2985">
        <v>0</v>
      </c>
      <c r="G2985">
        <v>0</v>
      </c>
      <c r="H2985">
        <v>154.19999999999999</v>
      </c>
      <c r="I2985">
        <v>4.8470000000000004</v>
      </c>
      <c r="J2985">
        <v>0</v>
      </c>
      <c r="K2985">
        <v>0</v>
      </c>
      <c r="L2985">
        <v>159.047</v>
      </c>
      <c r="M2985">
        <v>4.8470000000000004</v>
      </c>
    </row>
    <row r="2986" spans="1:13" x14ac:dyDescent="0.25">
      <c r="A2986" t="s">
        <v>286</v>
      </c>
      <c r="B2986" t="s">
        <v>109</v>
      </c>
      <c r="C2986">
        <v>7.1840000000000002</v>
      </c>
      <c r="D2986">
        <v>110.175</v>
      </c>
      <c r="E2986">
        <v>28</v>
      </c>
      <c r="F2986">
        <v>0</v>
      </c>
      <c r="G2986">
        <v>0</v>
      </c>
      <c r="H2986">
        <v>145.35899999999998</v>
      </c>
      <c r="I2986">
        <v>18.481000000000002</v>
      </c>
      <c r="J2986">
        <v>0</v>
      </c>
      <c r="K2986">
        <v>0</v>
      </c>
      <c r="L2986">
        <v>163.84</v>
      </c>
      <c r="M2986">
        <v>18.481000000000002</v>
      </c>
    </row>
    <row r="2987" spans="1:13" x14ac:dyDescent="0.25">
      <c r="A2987" t="s">
        <v>286</v>
      </c>
      <c r="B2987" t="s">
        <v>118</v>
      </c>
      <c r="C2987">
        <v>0.18099999999999999</v>
      </c>
      <c r="D2987">
        <v>0</v>
      </c>
      <c r="E2987">
        <v>0</v>
      </c>
      <c r="F2987">
        <v>0</v>
      </c>
      <c r="G2987">
        <v>0</v>
      </c>
      <c r="H2987">
        <v>0.18099999999999999</v>
      </c>
      <c r="I2987">
        <v>0</v>
      </c>
      <c r="J2987">
        <v>0</v>
      </c>
      <c r="K2987">
        <v>0</v>
      </c>
      <c r="L2987">
        <v>0.18099999999999999</v>
      </c>
      <c r="M2987">
        <v>0</v>
      </c>
    </row>
    <row r="2988" spans="1:13" x14ac:dyDescent="0.25">
      <c r="A2988" t="s">
        <v>286</v>
      </c>
      <c r="B2988" t="s">
        <v>121</v>
      </c>
      <c r="C2988">
        <v>0</v>
      </c>
      <c r="D2988">
        <v>0</v>
      </c>
      <c r="E2988">
        <v>0</v>
      </c>
      <c r="F2988">
        <v>0</v>
      </c>
      <c r="G2988">
        <v>0</v>
      </c>
      <c r="H2988">
        <v>0</v>
      </c>
      <c r="I2988">
        <v>0</v>
      </c>
      <c r="J2988">
        <v>0</v>
      </c>
      <c r="K2988">
        <v>0</v>
      </c>
      <c r="L2988">
        <v>0</v>
      </c>
      <c r="M2988">
        <v>0</v>
      </c>
    </row>
    <row r="2989" spans="1:13" x14ac:dyDescent="0.25">
      <c r="A2989" t="s">
        <v>286</v>
      </c>
      <c r="B2989" t="s">
        <v>120</v>
      </c>
      <c r="C2989">
        <v>0</v>
      </c>
      <c r="D2989">
        <v>0</v>
      </c>
      <c r="E2989">
        <v>4.8</v>
      </c>
      <c r="F2989">
        <v>0</v>
      </c>
      <c r="G2989">
        <v>0</v>
      </c>
      <c r="H2989">
        <v>4.8</v>
      </c>
      <c r="I2989">
        <v>0</v>
      </c>
      <c r="J2989">
        <v>0</v>
      </c>
      <c r="K2989">
        <v>0</v>
      </c>
      <c r="L2989">
        <v>4.8</v>
      </c>
      <c r="M2989">
        <v>0</v>
      </c>
    </row>
    <row r="2990" spans="1:13" x14ac:dyDescent="0.25">
      <c r="A2990" t="s">
        <v>286</v>
      </c>
      <c r="B2990" t="s">
        <v>119</v>
      </c>
      <c r="C2990">
        <v>0</v>
      </c>
      <c r="D2990">
        <v>0</v>
      </c>
      <c r="E2990">
        <v>0</v>
      </c>
      <c r="F2990">
        <v>0</v>
      </c>
      <c r="G2990">
        <v>0</v>
      </c>
      <c r="H2990">
        <v>0</v>
      </c>
      <c r="I2990">
        <v>0</v>
      </c>
      <c r="J2990">
        <v>0</v>
      </c>
      <c r="K2990">
        <v>0</v>
      </c>
      <c r="L2990">
        <v>0</v>
      </c>
      <c r="M2990">
        <v>0</v>
      </c>
    </row>
    <row r="2991" spans="1:13" x14ac:dyDescent="0.25">
      <c r="A2991" t="s">
        <v>286</v>
      </c>
      <c r="B2991" t="s">
        <v>116</v>
      </c>
      <c r="C2991">
        <v>1.3180000000000001</v>
      </c>
      <c r="D2991">
        <v>0</v>
      </c>
      <c r="E2991">
        <v>0</v>
      </c>
      <c r="F2991">
        <v>0</v>
      </c>
      <c r="G2991">
        <v>0</v>
      </c>
      <c r="H2991">
        <v>1.3180000000000001</v>
      </c>
      <c r="I2991">
        <v>0</v>
      </c>
      <c r="J2991">
        <v>0</v>
      </c>
      <c r="K2991">
        <v>0</v>
      </c>
      <c r="L2991">
        <v>1.3180000000000001</v>
      </c>
      <c r="M2991">
        <v>0</v>
      </c>
    </row>
    <row r="2992" spans="1:13" x14ac:dyDescent="0.25">
      <c r="A2992" t="s">
        <v>286</v>
      </c>
      <c r="B2992" t="s">
        <v>113</v>
      </c>
      <c r="C2992">
        <v>0</v>
      </c>
      <c r="D2992">
        <v>0</v>
      </c>
      <c r="E2992">
        <v>3</v>
      </c>
      <c r="F2992">
        <v>0</v>
      </c>
      <c r="G2992">
        <v>0</v>
      </c>
      <c r="H2992">
        <v>3</v>
      </c>
      <c r="I2992">
        <v>0</v>
      </c>
      <c r="J2992">
        <v>0</v>
      </c>
      <c r="K2992">
        <v>0</v>
      </c>
      <c r="L2992">
        <v>3</v>
      </c>
      <c r="M2992">
        <v>0</v>
      </c>
    </row>
    <row r="2993" spans="1:13" x14ac:dyDescent="0.25">
      <c r="A2993" t="s">
        <v>286</v>
      </c>
      <c r="B2993" t="s">
        <v>102</v>
      </c>
      <c r="C2993">
        <v>0</v>
      </c>
      <c r="D2993">
        <v>0</v>
      </c>
      <c r="E2993">
        <v>0</v>
      </c>
      <c r="F2993">
        <v>0</v>
      </c>
      <c r="G2993">
        <v>0</v>
      </c>
      <c r="H2993">
        <v>0</v>
      </c>
      <c r="I2993">
        <v>1E-3</v>
      </c>
      <c r="J2993">
        <v>0</v>
      </c>
      <c r="K2993">
        <v>0</v>
      </c>
      <c r="L2993">
        <v>1E-3</v>
      </c>
      <c r="M2993">
        <v>1E-3</v>
      </c>
    </row>
    <row r="2994" spans="1:13" x14ac:dyDescent="0.25">
      <c r="A2994" t="s">
        <v>286</v>
      </c>
      <c r="B2994" t="s">
        <v>101</v>
      </c>
      <c r="C2994">
        <v>0</v>
      </c>
      <c r="D2994">
        <v>0</v>
      </c>
      <c r="E2994">
        <v>33.4</v>
      </c>
      <c r="F2994">
        <v>0</v>
      </c>
      <c r="G2994">
        <v>0</v>
      </c>
      <c r="H2994">
        <v>33.4</v>
      </c>
      <c r="I2994">
        <v>0</v>
      </c>
      <c r="J2994">
        <v>0</v>
      </c>
      <c r="K2994">
        <v>0</v>
      </c>
      <c r="L2994">
        <v>33.4</v>
      </c>
      <c r="M2994">
        <v>0</v>
      </c>
    </row>
    <row r="2995" spans="1:13" x14ac:dyDescent="0.25">
      <c r="A2995" t="s">
        <v>286</v>
      </c>
      <c r="B2995" t="s">
        <v>95</v>
      </c>
      <c r="C2995">
        <v>5.8</v>
      </c>
      <c r="D2995">
        <v>0</v>
      </c>
      <c r="E2995">
        <v>1554</v>
      </c>
      <c r="F2995">
        <v>0</v>
      </c>
      <c r="G2995">
        <v>0</v>
      </c>
      <c r="H2995">
        <v>1559.8</v>
      </c>
      <c r="I2995">
        <v>167.78399999999999</v>
      </c>
      <c r="J2995">
        <v>0</v>
      </c>
      <c r="K2995">
        <v>0</v>
      </c>
      <c r="L2995">
        <v>1727.5840000000001</v>
      </c>
      <c r="M2995">
        <v>167.78399999999999</v>
      </c>
    </row>
    <row r="2996" spans="1:13" x14ac:dyDescent="0.25">
      <c r="A2996" t="s">
        <v>286</v>
      </c>
      <c r="B2996" t="s">
        <v>98</v>
      </c>
      <c r="C2996">
        <v>0</v>
      </c>
      <c r="D2996">
        <v>0</v>
      </c>
      <c r="E2996">
        <v>284.2</v>
      </c>
      <c r="F2996">
        <v>0</v>
      </c>
      <c r="G2996">
        <v>0</v>
      </c>
      <c r="H2996">
        <v>284.2</v>
      </c>
      <c r="I2996">
        <v>5.1999999999999998E-2</v>
      </c>
      <c r="J2996">
        <v>0</v>
      </c>
      <c r="K2996">
        <v>0</v>
      </c>
      <c r="L2996">
        <v>284.25200000000001</v>
      </c>
      <c r="M2996">
        <v>5.1999999999999998E-2</v>
      </c>
    </row>
    <row r="2997" spans="1:13" x14ac:dyDescent="0.25">
      <c r="A2997" t="s">
        <v>286</v>
      </c>
      <c r="B2997" t="s">
        <v>112</v>
      </c>
      <c r="C2997">
        <v>0.19800000000000001</v>
      </c>
      <c r="D2997">
        <v>0</v>
      </c>
      <c r="E2997">
        <v>0.1</v>
      </c>
      <c r="F2997">
        <v>0</v>
      </c>
      <c r="G2997">
        <v>0</v>
      </c>
      <c r="H2997">
        <v>0.29800000000000004</v>
      </c>
      <c r="I2997">
        <v>0</v>
      </c>
      <c r="J2997">
        <v>0</v>
      </c>
      <c r="K2997">
        <v>0</v>
      </c>
      <c r="L2997">
        <v>0.29799999999999999</v>
      </c>
      <c r="M2997">
        <v>0</v>
      </c>
    </row>
    <row r="2998" spans="1:13" x14ac:dyDescent="0.25">
      <c r="A2998" t="s">
        <v>286</v>
      </c>
      <c r="B2998" t="s">
        <v>129</v>
      </c>
      <c r="C2998">
        <v>0</v>
      </c>
      <c r="D2998">
        <v>0</v>
      </c>
      <c r="E2998">
        <v>69.2</v>
      </c>
      <c r="F2998">
        <v>0</v>
      </c>
      <c r="G2998">
        <v>0</v>
      </c>
      <c r="H2998">
        <v>69.2</v>
      </c>
      <c r="I2998">
        <v>0</v>
      </c>
      <c r="J2998">
        <v>0</v>
      </c>
      <c r="K2998">
        <v>0</v>
      </c>
      <c r="L2998">
        <v>69.2</v>
      </c>
      <c r="M2998">
        <v>0</v>
      </c>
    </row>
    <row r="2999" spans="1:13" x14ac:dyDescent="0.25">
      <c r="A2999" t="s">
        <v>286</v>
      </c>
      <c r="B2999" t="s">
        <v>100</v>
      </c>
      <c r="C2999">
        <v>1.714</v>
      </c>
      <c r="D2999">
        <v>0</v>
      </c>
      <c r="E2999">
        <v>84.8</v>
      </c>
      <c r="F2999">
        <v>0</v>
      </c>
      <c r="G2999">
        <v>0</v>
      </c>
      <c r="H2999">
        <v>86.513999999999996</v>
      </c>
      <c r="I2999">
        <v>0</v>
      </c>
      <c r="J2999">
        <v>0</v>
      </c>
      <c r="K2999">
        <v>0</v>
      </c>
      <c r="L2999">
        <v>86.513999999999996</v>
      </c>
      <c r="M2999">
        <v>0</v>
      </c>
    </row>
    <row r="3000" spans="1:13" x14ac:dyDescent="0.25">
      <c r="A3000" t="s">
        <v>286</v>
      </c>
      <c r="B3000" t="s">
        <v>114</v>
      </c>
      <c r="C3000">
        <v>19.774000000000001</v>
      </c>
      <c r="D3000">
        <v>0</v>
      </c>
      <c r="E3000">
        <v>2.2000000000000002</v>
      </c>
      <c r="F3000">
        <v>9.2840000000000007</v>
      </c>
      <c r="G3000">
        <v>0</v>
      </c>
      <c r="H3000">
        <v>31.258000000000003</v>
      </c>
      <c r="I3000">
        <v>0.50700000000000001</v>
      </c>
      <c r="J3000">
        <v>0</v>
      </c>
      <c r="K3000">
        <v>0</v>
      </c>
      <c r="L3000">
        <v>31.765000000000001</v>
      </c>
      <c r="M3000">
        <v>0.50700000000000001</v>
      </c>
    </row>
    <row r="3001" spans="1:13" x14ac:dyDescent="0.25">
      <c r="A3001" t="s">
        <v>286</v>
      </c>
      <c r="B3001" t="s">
        <v>107</v>
      </c>
      <c r="C3001">
        <v>34.472000000000001</v>
      </c>
      <c r="D3001">
        <v>0</v>
      </c>
      <c r="E3001">
        <v>0.3</v>
      </c>
      <c r="F3001">
        <v>0</v>
      </c>
      <c r="G3001">
        <v>0</v>
      </c>
      <c r="H3001">
        <v>34.771999999999998</v>
      </c>
      <c r="I3001">
        <v>0</v>
      </c>
      <c r="J3001">
        <v>0</v>
      </c>
      <c r="K3001">
        <v>0</v>
      </c>
      <c r="L3001">
        <v>34.771999999999998</v>
      </c>
      <c r="M3001">
        <v>0</v>
      </c>
    </row>
    <row r="3002" spans="1:13" x14ac:dyDescent="0.25">
      <c r="A3002" t="s">
        <v>358</v>
      </c>
      <c r="B3002" t="s">
        <v>123</v>
      </c>
      <c r="C3002">
        <v>386.18099999999998</v>
      </c>
      <c r="D3002">
        <v>0</v>
      </c>
      <c r="E3002">
        <v>0</v>
      </c>
      <c r="F3002">
        <v>0</v>
      </c>
      <c r="G3002">
        <v>0</v>
      </c>
      <c r="H3002">
        <v>386.18099999999998</v>
      </c>
      <c r="I3002">
        <v>6.8439999999999994</v>
      </c>
      <c r="J3002">
        <v>0</v>
      </c>
      <c r="K3002">
        <v>0</v>
      </c>
      <c r="L3002">
        <v>393.02499999999998</v>
      </c>
      <c r="M3002">
        <v>6.8439999999999994</v>
      </c>
    </row>
    <row r="3003" spans="1:13" x14ac:dyDescent="0.25">
      <c r="A3003" t="s">
        <v>358</v>
      </c>
      <c r="B3003" t="s">
        <v>126</v>
      </c>
      <c r="C3003">
        <v>0</v>
      </c>
      <c r="D3003">
        <v>2.7</v>
      </c>
      <c r="E3003">
        <v>0</v>
      </c>
      <c r="F3003">
        <v>0</v>
      </c>
      <c r="G3003">
        <v>0</v>
      </c>
      <c r="H3003">
        <v>2.7</v>
      </c>
      <c r="I3003">
        <v>0</v>
      </c>
      <c r="J3003">
        <v>0</v>
      </c>
      <c r="K3003">
        <v>0</v>
      </c>
      <c r="L3003">
        <v>2.7</v>
      </c>
      <c r="M3003">
        <v>0</v>
      </c>
    </row>
    <row r="3004" spans="1:13" x14ac:dyDescent="0.25">
      <c r="A3004" t="s">
        <v>358</v>
      </c>
      <c r="B3004" t="s">
        <v>125</v>
      </c>
      <c r="C3004">
        <v>0</v>
      </c>
      <c r="D3004">
        <v>0</v>
      </c>
      <c r="E3004">
        <v>2</v>
      </c>
      <c r="F3004">
        <v>0</v>
      </c>
      <c r="G3004">
        <v>0</v>
      </c>
      <c r="H3004">
        <v>2</v>
      </c>
      <c r="I3004">
        <v>0</v>
      </c>
      <c r="J3004">
        <v>0</v>
      </c>
      <c r="K3004">
        <v>0</v>
      </c>
      <c r="L3004">
        <v>2</v>
      </c>
      <c r="M3004">
        <v>0</v>
      </c>
    </row>
    <row r="3005" spans="1:13" x14ac:dyDescent="0.25">
      <c r="A3005" t="s">
        <v>358</v>
      </c>
      <c r="B3005" t="s">
        <v>124</v>
      </c>
      <c r="C3005">
        <v>0</v>
      </c>
      <c r="D3005">
        <v>0</v>
      </c>
      <c r="E3005">
        <v>0</v>
      </c>
      <c r="F3005">
        <v>5.0030000000000001</v>
      </c>
      <c r="G3005">
        <v>0</v>
      </c>
      <c r="H3005">
        <v>5.0030000000000001</v>
      </c>
      <c r="I3005">
        <v>0</v>
      </c>
      <c r="J3005">
        <v>0</v>
      </c>
      <c r="K3005">
        <v>0</v>
      </c>
      <c r="L3005">
        <v>5.0030000000000001</v>
      </c>
      <c r="M3005">
        <v>0</v>
      </c>
    </row>
    <row r="3006" spans="1:13" x14ac:dyDescent="0.25">
      <c r="A3006" t="s">
        <v>358</v>
      </c>
      <c r="B3006" t="s">
        <v>96</v>
      </c>
      <c r="C3006">
        <v>19.149000000000001</v>
      </c>
      <c r="D3006">
        <v>0</v>
      </c>
      <c r="E3006">
        <v>35.1</v>
      </c>
      <c r="F3006">
        <v>0</v>
      </c>
      <c r="G3006">
        <v>0</v>
      </c>
      <c r="H3006">
        <v>54.249000000000002</v>
      </c>
      <c r="I3006">
        <v>0.27900000000000003</v>
      </c>
      <c r="J3006">
        <v>0</v>
      </c>
      <c r="K3006">
        <v>0</v>
      </c>
      <c r="L3006">
        <v>54.527999999999999</v>
      </c>
      <c r="M3006">
        <v>0.27900000000000003</v>
      </c>
    </row>
    <row r="3007" spans="1:13" x14ac:dyDescent="0.25">
      <c r="A3007" t="s">
        <v>358</v>
      </c>
      <c r="B3007" t="s">
        <v>105</v>
      </c>
      <c r="C3007">
        <v>2.6680000000000001</v>
      </c>
      <c r="D3007">
        <v>0</v>
      </c>
      <c r="E3007">
        <v>0</v>
      </c>
      <c r="F3007">
        <v>0</v>
      </c>
      <c r="G3007">
        <v>0</v>
      </c>
      <c r="H3007">
        <v>2.6680000000000001</v>
      </c>
      <c r="I3007">
        <v>14.688000000000001</v>
      </c>
      <c r="J3007">
        <v>0</v>
      </c>
      <c r="K3007">
        <v>0</v>
      </c>
      <c r="L3007">
        <v>17.356000000000002</v>
      </c>
      <c r="M3007">
        <v>14.688000000000001</v>
      </c>
    </row>
    <row r="3008" spans="1:13" x14ac:dyDescent="0.25">
      <c r="A3008" t="s">
        <v>358</v>
      </c>
      <c r="B3008" t="s">
        <v>110</v>
      </c>
      <c r="C3008">
        <v>4.0810000000000004</v>
      </c>
      <c r="D3008">
        <v>30.803999999999998</v>
      </c>
      <c r="E3008">
        <v>0</v>
      </c>
      <c r="F3008">
        <v>0</v>
      </c>
      <c r="G3008">
        <v>0</v>
      </c>
      <c r="H3008">
        <v>34.884999999999998</v>
      </c>
      <c r="I3008">
        <v>0.82299999999999995</v>
      </c>
      <c r="J3008">
        <v>0</v>
      </c>
      <c r="K3008">
        <v>0</v>
      </c>
      <c r="L3008">
        <v>35.707999999999998</v>
      </c>
      <c r="M3008">
        <v>0.82299999999999995</v>
      </c>
    </row>
    <row r="3009" spans="1:13" x14ac:dyDescent="0.25">
      <c r="A3009" t="s">
        <v>358</v>
      </c>
      <c r="B3009" t="s">
        <v>111</v>
      </c>
      <c r="C3009">
        <v>915.56</v>
      </c>
      <c r="D3009">
        <v>0</v>
      </c>
      <c r="E3009">
        <v>0.3</v>
      </c>
      <c r="F3009">
        <v>1.004</v>
      </c>
      <c r="G3009">
        <v>0</v>
      </c>
      <c r="H3009">
        <v>916.86399999999992</v>
      </c>
      <c r="I3009">
        <v>20.684000000000001</v>
      </c>
      <c r="J3009">
        <v>0</v>
      </c>
      <c r="K3009">
        <v>0</v>
      </c>
      <c r="L3009">
        <v>937.548</v>
      </c>
      <c r="M3009">
        <v>20.684000000000001</v>
      </c>
    </row>
    <row r="3010" spans="1:13" x14ac:dyDescent="0.25">
      <c r="A3010" t="s">
        <v>358</v>
      </c>
      <c r="B3010" t="s">
        <v>106</v>
      </c>
      <c r="C3010">
        <v>137.97</v>
      </c>
      <c r="D3010">
        <v>0</v>
      </c>
      <c r="E3010">
        <v>3</v>
      </c>
      <c r="F3010">
        <v>0</v>
      </c>
      <c r="G3010">
        <v>0</v>
      </c>
      <c r="H3010">
        <v>140.97</v>
      </c>
      <c r="I3010">
        <v>0</v>
      </c>
      <c r="J3010">
        <v>0</v>
      </c>
      <c r="K3010">
        <v>0</v>
      </c>
      <c r="L3010">
        <v>140.97</v>
      </c>
      <c r="M3010">
        <v>0</v>
      </c>
    </row>
    <row r="3011" spans="1:13" x14ac:dyDescent="0.25">
      <c r="A3011" t="s">
        <v>358</v>
      </c>
      <c r="B3011" t="s">
        <v>99</v>
      </c>
      <c r="C3011">
        <v>1.099</v>
      </c>
      <c r="D3011">
        <v>0</v>
      </c>
      <c r="E3011">
        <v>9.4</v>
      </c>
      <c r="F3011">
        <v>0</v>
      </c>
      <c r="G3011">
        <v>0</v>
      </c>
      <c r="H3011">
        <v>10.499000000000001</v>
      </c>
      <c r="I3011">
        <v>129.917</v>
      </c>
      <c r="J3011">
        <v>0</v>
      </c>
      <c r="K3011">
        <v>0</v>
      </c>
      <c r="L3011">
        <v>140.416</v>
      </c>
      <c r="M3011">
        <v>129.917</v>
      </c>
    </row>
    <row r="3012" spans="1:13" x14ac:dyDescent="0.25">
      <c r="A3012" t="s">
        <v>358</v>
      </c>
      <c r="B3012" t="s">
        <v>108</v>
      </c>
      <c r="C3012">
        <v>81.149000000000001</v>
      </c>
      <c r="D3012">
        <v>6.6740000000000004</v>
      </c>
      <c r="E3012">
        <v>0</v>
      </c>
      <c r="F3012">
        <v>0</v>
      </c>
      <c r="G3012">
        <v>0</v>
      </c>
      <c r="H3012">
        <v>87.823000000000008</v>
      </c>
      <c r="I3012">
        <v>8.9999999999999993E-3</v>
      </c>
      <c r="J3012">
        <v>0</v>
      </c>
      <c r="K3012">
        <v>0</v>
      </c>
      <c r="L3012">
        <v>87.831999999999994</v>
      </c>
      <c r="M3012">
        <v>8.9999999999999993E-3</v>
      </c>
    </row>
    <row r="3013" spans="1:13" x14ac:dyDescent="0.25">
      <c r="A3013" t="s">
        <v>358</v>
      </c>
      <c r="B3013" t="s">
        <v>234</v>
      </c>
      <c r="C3013">
        <v>0</v>
      </c>
      <c r="D3013">
        <v>0</v>
      </c>
      <c r="E3013">
        <v>0</v>
      </c>
      <c r="F3013">
        <v>0</v>
      </c>
      <c r="G3013">
        <v>0</v>
      </c>
      <c r="H3013">
        <v>0</v>
      </c>
      <c r="I3013">
        <v>0</v>
      </c>
      <c r="J3013">
        <v>0</v>
      </c>
      <c r="K3013">
        <v>0</v>
      </c>
      <c r="L3013">
        <v>0</v>
      </c>
      <c r="M3013">
        <v>0</v>
      </c>
    </row>
    <row r="3014" spans="1:13" x14ac:dyDescent="0.25">
      <c r="A3014" t="s">
        <v>358</v>
      </c>
      <c r="B3014" t="s">
        <v>115</v>
      </c>
      <c r="C3014">
        <v>30.137</v>
      </c>
      <c r="D3014">
        <v>0</v>
      </c>
      <c r="E3014">
        <v>0</v>
      </c>
      <c r="F3014">
        <v>0</v>
      </c>
      <c r="G3014">
        <v>0</v>
      </c>
      <c r="H3014">
        <v>30.137</v>
      </c>
      <c r="I3014">
        <v>11.965</v>
      </c>
      <c r="J3014">
        <v>0</v>
      </c>
      <c r="K3014">
        <v>0</v>
      </c>
      <c r="L3014">
        <v>42.101999999999997</v>
      </c>
      <c r="M3014">
        <v>11.965</v>
      </c>
    </row>
    <row r="3015" spans="1:13" x14ac:dyDescent="0.25">
      <c r="A3015" t="s">
        <v>358</v>
      </c>
      <c r="B3015" t="s">
        <v>117</v>
      </c>
      <c r="C3015">
        <v>5.3369999999999997</v>
      </c>
      <c r="D3015">
        <v>0</v>
      </c>
      <c r="E3015">
        <v>0</v>
      </c>
      <c r="F3015">
        <v>0</v>
      </c>
      <c r="G3015">
        <v>0</v>
      </c>
      <c r="H3015">
        <v>5.3369999999999997</v>
      </c>
      <c r="I3015">
        <v>0</v>
      </c>
      <c r="J3015">
        <v>0</v>
      </c>
      <c r="K3015">
        <v>0</v>
      </c>
      <c r="L3015">
        <v>5.3369999999999997</v>
      </c>
      <c r="M3015">
        <v>0</v>
      </c>
    </row>
    <row r="3016" spans="1:13" x14ac:dyDescent="0.25">
      <c r="A3016" t="s">
        <v>358</v>
      </c>
      <c r="B3016" t="s">
        <v>103</v>
      </c>
      <c r="C3016">
        <v>0</v>
      </c>
      <c r="D3016">
        <v>0</v>
      </c>
      <c r="E3016">
        <v>0</v>
      </c>
      <c r="F3016">
        <v>0</v>
      </c>
      <c r="G3016">
        <v>0</v>
      </c>
      <c r="H3016">
        <v>0</v>
      </c>
      <c r="I3016">
        <v>0</v>
      </c>
      <c r="J3016">
        <v>0</v>
      </c>
      <c r="K3016">
        <v>0</v>
      </c>
      <c r="L3016">
        <v>0</v>
      </c>
      <c r="M3016">
        <v>0</v>
      </c>
    </row>
    <row r="3017" spans="1:13" x14ac:dyDescent="0.25">
      <c r="A3017" t="s">
        <v>358</v>
      </c>
      <c r="B3017" t="s">
        <v>328</v>
      </c>
      <c r="C3017">
        <v>0</v>
      </c>
      <c r="D3017">
        <v>0</v>
      </c>
      <c r="E3017">
        <v>0</v>
      </c>
      <c r="F3017">
        <v>0</v>
      </c>
      <c r="G3017">
        <v>0</v>
      </c>
      <c r="H3017">
        <v>0</v>
      </c>
      <c r="I3017">
        <v>0</v>
      </c>
      <c r="J3017">
        <v>0</v>
      </c>
      <c r="K3017">
        <v>0</v>
      </c>
      <c r="L3017">
        <v>0</v>
      </c>
      <c r="M3017">
        <v>0</v>
      </c>
    </row>
    <row r="3018" spans="1:13" x14ac:dyDescent="0.25">
      <c r="A3018" t="s">
        <v>358</v>
      </c>
      <c r="B3018" t="s">
        <v>104</v>
      </c>
      <c r="C3018">
        <v>0</v>
      </c>
      <c r="D3018">
        <v>0</v>
      </c>
      <c r="E3018">
        <v>30.5</v>
      </c>
      <c r="F3018">
        <v>0</v>
      </c>
      <c r="G3018">
        <v>0</v>
      </c>
      <c r="H3018">
        <v>30.5</v>
      </c>
      <c r="I3018">
        <v>0</v>
      </c>
      <c r="J3018">
        <v>0</v>
      </c>
      <c r="K3018">
        <v>0</v>
      </c>
      <c r="L3018">
        <v>30.5</v>
      </c>
      <c r="M3018">
        <v>0</v>
      </c>
    </row>
    <row r="3019" spans="1:13" x14ac:dyDescent="0.25">
      <c r="A3019" t="s">
        <v>358</v>
      </c>
      <c r="B3019" t="s">
        <v>558</v>
      </c>
      <c r="C3019">
        <v>0</v>
      </c>
      <c r="D3019">
        <v>0</v>
      </c>
      <c r="E3019">
        <v>0</v>
      </c>
      <c r="F3019">
        <v>0</v>
      </c>
      <c r="G3019">
        <v>0</v>
      </c>
      <c r="H3019">
        <v>0</v>
      </c>
      <c r="I3019">
        <v>0</v>
      </c>
      <c r="J3019">
        <v>0</v>
      </c>
      <c r="K3019">
        <v>0</v>
      </c>
      <c r="L3019">
        <v>0</v>
      </c>
      <c r="M3019">
        <v>0</v>
      </c>
    </row>
    <row r="3020" spans="1:13" x14ac:dyDescent="0.25">
      <c r="A3020" t="s">
        <v>358</v>
      </c>
      <c r="B3020" t="s">
        <v>97</v>
      </c>
      <c r="C3020">
        <v>0</v>
      </c>
      <c r="D3020">
        <v>0</v>
      </c>
      <c r="E3020">
        <v>0.8</v>
      </c>
      <c r="F3020">
        <v>0</v>
      </c>
      <c r="G3020">
        <v>0</v>
      </c>
      <c r="H3020">
        <v>0.8</v>
      </c>
      <c r="I3020">
        <v>0</v>
      </c>
      <c r="J3020">
        <v>0</v>
      </c>
      <c r="K3020">
        <v>0</v>
      </c>
      <c r="L3020">
        <v>0.8</v>
      </c>
      <c r="M3020">
        <v>0</v>
      </c>
    </row>
    <row r="3021" spans="1:13" x14ac:dyDescent="0.25">
      <c r="A3021" t="s">
        <v>358</v>
      </c>
      <c r="B3021" t="s">
        <v>109</v>
      </c>
      <c r="C3021">
        <v>0.157</v>
      </c>
      <c r="D3021">
        <v>87.620999999999995</v>
      </c>
      <c r="E3021">
        <v>23.1</v>
      </c>
      <c r="F3021">
        <v>0</v>
      </c>
      <c r="G3021">
        <v>0</v>
      </c>
      <c r="H3021">
        <v>110.87799999999999</v>
      </c>
      <c r="I3021">
        <v>1.4910000000000001</v>
      </c>
      <c r="J3021">
        <v>0</v>
      </c>
      <c r="K3021">
        <v>0</v>
      </c>
      <c r="L3021">
        <v>112.369</v>
      </c>
      <c r="M3021">
        <v>1.4910000000000001</v>
      </c>
    </row>
    <row r="3022" spans="1:13" x14ac:dyDescent="0.25">
      <c r="A3022" t="s">
        <v>358</v>
      </c>
      <c r="B3022" t="s">
        <v>118</v>
      </c>
      <c r="C3022">
        <v>267.25900000000001</v>
      </c>
      <c r="D3022">
        <v>0</v>
      </c>
      <c r="E3022">
        <v>0</v>
      </c>
      <c r="F3022">
        <v>0</v>
      </c>
      <c r="G3022">
        <v>0</v>
      </c>
      <c r="H3022">
        <v>267.25900000000001</v>
      </c>
      <c r="I3022">
        <v>0.63400000000000001</v>
      </c>
      <c r="J3022">
        <v>0</v>
      </c>
      <c r="K3022">
        <v>0</v>
      </c>
      <c r="L3022">
        <v>267.89299999999997</v>
      </c>
      <c r="M3022">
        <v>0.63400000000000001</v>
      </c>
    </row>
    <row r="3023" spans="1:13" x14ac:dyDescent="0.25">
      <c r="A3023" t="s">
        <v>358</v>
      </c>
      <c r="B3023" t="s">
        <v>121</v>
      </c>
      <c r="C3023">
        <v>0</v>
      </c>
      <c r="D3023">
        <v>0.3</v>
      </c>
      <c r="E3023">
        <v>0</v>
      </c>
      <c r="F3023">
        <v>0</v>
      </c>
      <c r="G3023">
        <v>0</v>
      </c>
      <c r="H3023">
        <v>0.3</v>
      </c>
      <c r="I3023">
        <v>0</v>
      </c>
      <c r="J3023">
        <v>0</v>
      </c>
      <c r="K3023">
        <v>0</v>
      </c>
      <c r="L3023">
        <v>0.3</v>
      </c>
      <c r="M3023">
        <v>0</v>
      </c>
    </row>
    <row r="3024" spans="1:13" x14ac:dyDescent="0.25">
      <c r="A3024" t="s">
        <v>358</v>
      </c>
      <c r="B3024" t="s">
        <v>120</v>
      </c>
      <c r="C3024">
        <v>0</v>
      </c>
      <c r="D3024">
        <v>0</v>
      </c>
      <c r="E3024">
        <v>7.2</v>
      </c>
      <c r="F3024">
        <v>0</v>
      </c>
      <c r="G3024">
        <v>0</v>
      </c>
      <c r="H3024">
        <v>7.2</v>
      </c>
      <c r="I3024">
        <v>0</v>
      </c>
      <c r="J3024">
        <v>0</v>
      </c>
      <c r="K3024">
        <v>0</v>
      </c>
      <c r="L3024">
        <v>7.2</v>
      </c>
      <c r="M3024">
        <v>0</v>
      </c>
    </row>
    <row r="3025" spans="1:13" x14ac:dyDescent="0.25">
      <c r="A3025" t="s">
        <v>358</v>
      </c>
      <c r="B3025" t="s">
        <v>119</v>
      </c>
      <c r="C3025">
        <v>0</v>
      </c>
      <c r="D3025">
        <v>0</v>
      </c>
      <c r="E3025">
        <v>0</v>
      </c>
      <c r="F3025">
        <v>0.79900000000000004</v>
      </c>
      <c r="G3025">
        <v>0</v>
      </c>
      <c r="H3025">
        <v>0.79900000000000004</v>
      </c>
      <c r="I3025">
        <v>0</v>
      </c>
      <c r="J3025">
        <v>0</v>
      </c>
      <c r="K3025">
        <v>0</v>
      </c>
      <c r="L3025">
        <v>0.79900000000000004</v>
      </c>
      <c r="M3025">
        <v>0</v>
      </c>
    </row>
    <row r="3026" spans="1:13" x14ac:dyDescent="0.25">
      <c r="A3026" t="s">
        <v>358</v>
      </c>
      <c r="B3026" t="s">
        <v>116</v>
      </c>
      <c r="C3026">
        <v>1.256</v>
      </c>
      <c r="D3026">
        <v>0</v>
      </c>
      <c r="E3026">
        <v>0</v>
      </c>
      <c r="F3026">
        <v>0</v>
      </c>
      <c r="G3026">
        <v>0</v>
      </c>
      <c r="H3026">
        <v>1.256</v>
      </c>
      <c r="I3026">
        <v>51.673000000000002</v>
      </c>
      <c r="J3026">
        <v>0</v>
      </c>
      <c r="K3026">
        <v>0</v>
      </c>
      <c r="L3026">
        <v>52.929000000000002</v>
      </c>
      <c r="M3026">
        <v>51.673000000000002</v>
      </c>
    </row>
    <row r="3027" spans="1:13" x14ac:dyDescent="0.25">
      <c r="A3027" t="s">
        <v>358</v>
      </c>
      <c r="B3027" t="s">
        <v>113</v>
      </c>
      <c r="C3027">
        <v>5.0229999999999997</v>
      </c>
      <c r="D3027">
        <v>0</v>
      </c>
      <c r="E3027">
        <v>1.6</v>
      </c>
      <c r="F3027">
        <v>0</v>
      </c>
      <c r="G3027">
        <v>0</v>
      </c>
      <c r="H3027">
        <v>6.6229999999999993</v>
      </c>
      <c r="I3027">
        <v>0.502</v>
      </c>
      <c r="J3027">
        <v>0</v>
      </c>
      <c r="K3027">
        <v>0</v>
      </c>
      <c r="L3027">
        <v>7.125</v>
      </c>
      <c r="M3027">
        <v>0.502</v>
      </c>
    </row>
    <row r="3028" spans="1:13" x14ac:dyDescent="0.25">
      <c r="A3028" t="s">
        <v>358</v>
      </c>
      <c r="B3028" t="s">
        <v>102</v>
      </c>
      <c r="C3028">
        <v>0</v>
      </c>
      <c r="D3028">
        <v>0</v>
      </c>
      <c r="E3028">
        <v>30.5</v>
      </c>
      <c r="F3028">
        <v>0</v>
      </c>
      <c r="G3028">
        <v>0</v>
      </c>
      <c r="H3028">
        <v>30.5</v>
      </c>
      <c r="I3028">
        <v>0</v>
      </c>
      <c r="J3028">
        <v>0</v>
      </c>
      <c r="K3028">
        <v>0</v>
      </c>
      <c r="L3028">
        <v>30.5</v>
      </c>
      <c r="M3028">
        <v>0</v>
      </c>
    </row>
    <row r="3029" spans="1:13" x14ac:dyDescent="0.25">
      <c r="A3029" t="s">
        <v>358</v>
      </c>
      <c r="B3029" t="s">
        <v>101</v>
      </c>
      <c r="C3029">
        <v>0</v>
      </c>
      <c r="D3029">
        <v>0</v>
      </c>
      <c r="E3029">
        <v>0</v>
      </c>
      <c r="F3029">
        <v>0</v>
      </c>
      <c r="G3029">
        <v>0</v>
      </c>
      <c r="H3029">
        <v>0</v>
      </c>
      <c r="I3029">
        <v>0</v>
      </c>
      <c r="J3029">
        <v>0</v>
      </c>
      <c r="K3029">
        <v>0</v>
      </c>
      <c r="L3029">
        <v>0</v>
      </c>
      <c r="M3029">
        <v>0</v>
      </c>
    </row>
    <row r="3030" spans="1:13" x14ac:dyDescent="0.25">
      <c r="A3030" t="s">
        <v>358</v>
      </c>
      <c r="B3030" t="s">
        <v>95</v>
      </c>
      <c r="C3030">
        <v>0</v>
      </c>
      <c r="D3030">
        <v>0</v>
      </c>
      <c r="E3030">
        <v>41.4</v>
      </c>
      <c r="F3030">
        <v>0</v>
      </c>
      <c r="G3030">
        <v>0</v>
      </c>
      <c r="H3030">
        <v>41.4</v>
      </c>
      <c r="I3030">
        <v>2.1859999999999999</v>
      </c>
      <c r="J3030">
        <v>0</v>
      </c>
      <c r="K3030">
        <v>0</v>
      </c>
      <c r="L3030">
        <v>43.585999999999999</v>
      </c>
      <c r="M3030">
        <v>2.1859999999999999</v>
      </c>
    </row>
    <row r="3031" spans="1:13" x14ac:dyDescent="0.25">
      <c r="A3031" t="s">
        <v>358</v>
      </c>
      <c r="B3031" t="s">
        <v>98</v>
      </c>
      <c r="C3031">
        <v>0</v>
      </c>
      <c r="D3031">
        <v>0</v>
      </c>
      <c r="E3031">
        <v>28.7</v>
      </c>
      <c r="F3031">
        <v>0</v>
      </c>
      <c r="G3031">
        <v>0</v>
      </c>
      <c r="H3031">
        <v>28.7</v>
      </c>
      <c r="I3031">
        <v>0</v>
      </c>
      <c r="J3031">
        <v>0</v>
      </c>
      <c r="K3031">
        <v>0</v>
      </c>
      <c r="L3031">
        <v>28.7</v>
      </c>
      <c r="M3031">
        <v>0</v>
      </c>
    </row>
    <row r="3032" spans="1:13" x14ac:dyDescent="0.25">
      <c r="A3032" t="s">
        <v>358</v>
      </c>
      <c r="B3032" t="s">
        <v>112</v>
      </c>
      <c r="C3032">
        <v>157.43299999999999</v>
      </c>
      <c r="D3032">
        <v>0</v>
      </c>
      <c r="E3032">
        <v>3.6</v>
      </c>
      <c r="F3032">
        <v>1.095</v>
      </c>
      <c r="G3032">
        <v>0</v>
      </c>
      <c r="H3032">
        <v>162.12799999999999</v>
      </c>
      <c r="I3032">
        <v>7.1750000000000007</v>
      </c>
      <c r="J3032">
        <v>0</v>
      </c>
      <c r="K3032">
        <v>0</v>
      </c>
      <c r="L3032">
        <v>169.303</v>
      </c>
      <c r="M3032">
        <v>7.1750000000000007</v>
      </c>
    </row>
    <row r="3033" spans="1:13" x14ac:dyDescent="0.25">
      <c r="A3033" t="s">
        <v>358</v>
      </c>
      <c r="B3033" t="s">
        <v>184</v>
      </c>
      <c r="C3033">
        <v>34.25</v>
      </c>
      <c r="D3033">
        <v>0</v>
      </c>
      <c r="E3033">
        <v>0</v>
      </c>
      <c r="F3033">
        <v>0</v>
      </c>
      <c r="G3033">
        <v>0</v>
      </c>
      <c r="H3033">
        <v>34.25</v>
      </c>
      <c r="I3033">
        <v>0</v>
      </c>
      <c r="J3033">
        <v>0</v>
      </c>
      <c r="K3033">
        <v>0</v>
      </c>
      <c r="L3033">
        <v>34.25</v>
      </c>
      <c r="M3033">
        <v>0</v>
      </c>
    </row>
    <row r="3034" spans="1:13" x14ac:dyDescent="0.25">
      <c r="A3034" t="s">
        <v>358</v>
      </c>
      <c r="B3034" t="s">
        <v>155</v>
      </c>
      <c r="C3034">
        <v>0</v>
      </c>
      <c r="D3034">
        <v>0</v>
      </c>
      <c r="E3034">
        <v>0</v>
      </c>
      <c r="F3034">
        <v>42</v>
      </c>
      <c r="G3034">
        <v>0</v>
      </c>
      <c r="H3034">
        <v>42</v>
      </c>
      <c r="I3034">
        <v>0</v>
      </c>
      <c r="J3034">
        <v>0</v>
      </c>
      <c r="K3034">
        <v>0</v>
      </c>
      <c r="L3034">
        <v>42</v>
      </c>
      <c r="M3034">
        <v>0</v>
      </c>
    </row>
    <row r="3035" spans="1:13" x14ac:dyDescent="0.25">
      <c r="A3035" t="s">
        <v>358</v>
      </c>
      <c r="B3035" t="s">
        <v>100</v>
      </c>
      <c r="C3035">
        <v>0</v>
      </c>
      <c r="D3035">
        <v>0</v>
      </c>
      <c r="E3035">
        <v>0.2</v>
      </c>
      <c r="F3035">
        <v>0</v>
      </c>
      <c r="G3035">
        <v>0</v>
      </c>
      <c r="H3035">
        <v>0.2</v>
      </c>
      <c r="I3035">
        <v>0</v>
      </c>
      <c r="J3035">
        <v>0</v>
      </c>
      <c r="K3035">
        <v>0</v>
      </c>
      <c r="L3035">
        <v>0.2</v>
      </c>
      <c r="M3035">
        <v>0</v>
      </c>
    </row>
    <row r="3036" spans="1:13" x14ac:dyDescent="0.25">
      <c r="A3036" t="s">
        <v>358</v>
      </c>
      <c r="B3036" t="s">
        <v>114</v>
      </c>
      <c r="C3036">
        <v>120.39</v>
      </c>
      <c r="D3036">
        <v>0</v>
      </c>
      <c r="E3036">
        <v>42</v>
      </c>
      <c r="F3036">
        <v>50.451999999999998</v>
      </c>
      <c r="G3036">
        <v>0</v>
      </c>
      <c r="H3036">
        <v>212.84199999999998</v>
      </c>
      <c r="I3036">
        <v>0</v>
      </c>
      <c r="J3036">
        <v>0</v>
      </c>
      <c r="K3036">
        <v>0</v>
      </c>
      <c r="L3036">
        <v>212.84200000000001</v>
      </c>
      <c r="M3036">
        <v>0</v>
      </c>
    </row>
    <row r="3037" spans="1:13" x14ac:dyDescent="0.25">
      <c r="A3037" t="s">
        <v>358</v>
      </c>
      <c r="B3037" t="s">
        <v>107</v>
      </c>
      <c r="C3037">
        <v>835.03800000000001</v>
      </c>
      <c r="D3037">
        <v>0</v>
      </c>
      <c r="E3037">
        <v>0</v>
      </c>
      <c r="F3037">
        <v>0</v>
      </c>
      <c r="G3037">
        <v>0</v>
      </c>
      <c r="H3037">
        <v>835.03800000000001</v>
      </c>
      <c r="I3037">
        <v>6.8289999999999997</v>
      </c>
      <c r="J3037">
        <v>0</v>
      </c>
      <c r="K3037">
        <v>0</v>
      </c>
      <c r="L3037">
        <v>841.86699999999996</v>
      </c>
      <c r="M3037">
        <v>6.8289999999999997</v>
      </c>
    </row>
    <row r="3041" spans="1:13" x14ac:dyDescent="0.25">
      <c r="A3041" t="s">
        <v>163</v>
      </c>
      <c r="B3041" t="s">
        <v>130</v>
      </c>
      <c r="H3041">
        <v>56</v>
      </c>
      <c r="J3041">
        <v>-6.6</v>
      </c>
      <c r="L3041">
        <f>SUM(G3041:K3041)</f>
        <v>49.4</v>
      </c>
      <c r="M3041">
        <v>-6.6</v>
      </c>
    </row>
    <row r="3042" spans="1:13" x14ac:dyDescent="0.25">
      <c r="A3042" t="s">
        <v>165</v>
      </c>
      <c r="B3042" t="s">
        <v>130</v>
      </c>
      <c r="H3042">
        <v>894</v>
      </c>
      <c r="L3042">
        <v>894</v>
      </c>
      <c r="M3042">
        <v>0</v>
      </c>
    </row>
    <row r="3043" spans="1:13" x14ac:dyDescent="0.25">
      <c r="A3043" t="s">
        <v>288</v>
      </c>
      <c r="B3043" t="s">
        <v>130</v>
      </c>
      <c r="H3043">
        <v>6461</v>
      </c>
      <c r="L3043">
        <v>6461</v>
      </c>
      <c r="M3043">
        <v>0</v>
      </c>
    </row>
    <row r="3044" spans="1:13" x14ac:dyDescent="0.25">
      <c r="A3044" t="s">
        <v>291</v>
      </c>
      <c r="B3044" t="s">
        <v>131</v>
      </c>
      <c r="H3044">
        <v>30000</v>
      </c>
      <c r="L3044">
        <v>30000</v>
      </c>
      <c r="M3044">
        <v>0</v>
      </c>
    </row>
    <row r="3045" spans="1:13" x14ac:dyDescent="0.25">
      <c r="A3045" t="s">
        <v>293</v>
      </c>
      <c r="B3045" t="s">
        <v>131</v>
      </c>
      <c r="H3045">
        <v>41</v>
      </c>
      <c r="L3045">
        <v>41</v>
      </c>
      <c r="M3045">
        <v>0</v>
      </c>
    </row>
    <row r="3046" spans="1:13" x14ac:dyDescent="0.25">
      <c r="A3046" t="s">
        <v>295</v>
      </c>
      <c r="B3046" t="s">
        <v>131</v>
      </c>
      <c r="H3046">
        <v>21</v>
      </c>
      <c r="L3046">
        <v>21</v>
      </c>
      <c r="M3046">
        <v>0</v>
      </c>
    </row>
    <row r="3047" spans="1:13" x14ac:dyDescent="0.25">
      <c r="A3047" t="s">
        <v>297</v>
      </c>
      <c r="B3047" t="s">
        <v>131</v>
      </c>
      <c r="H3047">
        <v>5</v>
      </c>
      <c r="L3047">
        <v>5</v>
      </c>
      <c r="M3047">
        <v>0</v>
      </c>
    </row>
    <row r="3048" spans="1:13" x14ac:dyDescent="0.25">
      <c r="A3048" t="s">
        <v>299</v>
      </c>
      <c r="B3048" t="s">
        <v>131</v>
      </c>
      <c r="H3048">
        <v>6</v>
      </c>
      <c r="L3048">
        <v>6</v>
      </c>
      <c r="M3048">
        <v>0</v>
      </c>
    </row>
    <row r="3049" spans="1:13" x14ac:dyDescent="0.25">
      <c r="A3049" t="s">
        <v>301</v>
      </c>
      <c r="B3049" t="s">
        <v>131</v>
      </c>
      <c r="H3049">
        <v>7</v>
      </c>
      <c r="L3049">
        <v>7</v>
      </c>
      <c r="M3049">
        <v>0</v>
      </c>
    </row>
    <row r="3050" spans="1:13" x14ac:dyDescent="0.25">
      <c r="A3050" t="s">
        <v>303</v>
      </c>
      <c r="B3050" t="s">
        <v>131</v>
      </c>
      <c r="H3050">
        <v>0</v>
      </c>
      <c r="L3050">
        <v>0</v>
      </c>
      <c r="M3050">
        <v>0</v>
      </c>
    </row>
    <row r="3051" spans="1:13" x14ac:dyDescent="0.25">
      <c r="A3051" t="s">
        <v>305</v>
      </c>
      <c r="B3051" t="s">
        <v>131</v>
      </c>
      <c r="H3051">
        <v>1</v>
      </c>
      <c r="L3051">
        <v>1</v>
      </c>
      <c r="M3051">
        <v>0</v>
      </c>
    </row>
    <row r="3052" spans="1:13" x14ac:dyDescent="0.25">
      <c r="A3052" t="s">
        <v>307</v>
      </c>
      <c r="B3052" t="s">
        <v>131</v>
      </c>
      <c r="H3052">
        <v>11</v>
      </c>
      <c r="L3052">
        <v>11</v>
      </c>
      <c r="M3052">
        <v>0</v>
      </c>
    </row>
    <row r="3053" spans="1:13" x14ac:dyDescent="0.25">
      <c r="A3053" t="s">
        <v>309</v>
      </c>
      <c r="B3053" t="s">
        <v>131</v>
      </c>
      <c r="H3053">
        <v>4</v>
      </c>
      <c r="L3053">
        <v>4</v>
      </c>
      <c r="M3053">
        <v>0</v>
      </c>
    </row>
    <row r="3054" spans="1:13" x14ac:dyDescent="0.25">
      <c r="A3054" t="s">
        <v>311</v>
      </c>
      <c r="B3054" t="s">
        <v>131</v>
      </c>
      <c r="H3054">
        <v>5</v>
      </c>
      <c r="L3054">
        <v>5</v>
      </c>
      <c r="M3054">
        <v>0</v>
      </c>
    </row>
    <row r="3055" spans="1:13" x14ac:dyDescent="0.25">
      <c r="A3055" t="s">
        <v>313</v>
      </c>
      <c r="B3055" t="s">
        <v>131</v>
      </c>
      <c r="H3055">
        <v>5</v>
      </c>
      <c r="L3055">
        <v>5</v>
      </c>
      <c r="M3055">
        <v>0</v>
      </c>
    </row>
    <row r="3056" spans="1:13" x14ac:dyDescent="0.25">
      <c r="A3056" t="s">
        <v>553</v>
      </c>
      <c r="B3056" t="s">
        <v>131</v>
      </c>
      <c r="H3056">
        <v>40</v>
      </c>
      <c r="L3056">
        <v>40</v>
      </c>
      <c r="M3056">
        <v>0</v>
      </c>
    </row>
  </sheetData>
  <autoFilter ref="A1:L3056" xr:uid="{DCC6D450-F2A9-40B6-9E6B-BDE1CB9E4F47}"/>
  <sortState xmlns:xlrd2="http://schemas.microsoft.com/office/spreadsheetml/2017/richdata2" ref="A2:L2739">
    <sortCondition ref="B2:B2739"/>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BAE05-997D-4604-86F9-1E5497A25BAD}">
  <sheetPr>
    <tabColor rgb="FFFF0000"/>
  </sheetPr>
  <dimension ref="A1:J2079"/>
  <sheetViews>
    <sheetView workbookViewId="0">
      <pane ySplit="1" topLeftCell="A2" activePane="bottomLeft" state="frozen"/>
      <selection pane="bottomLeft"/>
    </sheetView>
  </sheetViews>
  <sheetFormatPr defaultRowHeight="15" x14ac:dyDescent="0.25"/>
  <cols>
    <col min="1" max="1" width="30.140625" bestFit="1" customWidth="1"/>
    <col min="2" max="2" width="16.140625" bestFit="1" customWidth="1"/>
    <col min="3" max="3" width="14.42578125" bestFit="1" customWidth="1"/>
    <col min="4" max="4" width="14.5703125" bestFit="1" customWidth="1"/>
    <col min="5" max="5" width="23.140625" bestFit="1" customWidth="1"/>
    <col min="6" max="6" width="22.85546875" bestFit="1" customWidth="1"/>
    <col min="7" max="7" width="21.140625" bestFit="1" customWidth="1"/>
    <col min="8" max="8" width="24.140625" bestFit="1" customWidth="1"/>
    <col min="9" max="9" width="17" bestFit="1" customWidth="1"/>
    <col min="10" max="10" width="25.7109375" bestFit="1" customWidth="1"/>
  </cols>
  <sheetData>
    <row r="1" spans="1:10" x14ac:dyDescent="0.25">
      <c r="A1" t="s">
        <v>318</v>
      </c>
      <c r="B1" t="s">
        <v>359</v>
      </c>
      <c r="C1" t="s">
        <v>25</v>
      </c>
      <c r="D1" s="3" t="s">
        <v>662</v>
      </c>
      <c r="E1" s="3" t="s">
        <v>360</v>
      </c>
      <c r="F1" s="3" t="s">
        <v>663</v>
      </c>
      <c r="G1" s="3" t="s">
        <v>664</v>
      </c>
      <c r="H1" s="3" t="s">
        <v>665</v>
      </c>
      <c r="I1" s="3" t="s">
        <v>666</v>
      </c>
      <c r="J1" s="3" t="s">
        <v>661</v>
      </c>
    </row>
    <row r="2" spans="1:10" x14ac:dyDescent="0.25">
      <c r="A2" s="48" t="s">
        <v>123</v>
      </c>
      <c r="B2" t="s">
        <v>559</v>
      </c>
      <c r="C2" t="s">
        <v>560</v>
      </c>
      <c r="D2">
        <v>0.42232277526395173</v>
      </c>
      <c r="E2">
        <v>0</v>
      </c>
      <c r="F2">
        <v>0</v>
      </c>
      <c r="G2">
        <v>0</v>
      </c>
      <c r="H2">
        <v>0</v>
      </c>
      <c r="I2">
        <v>0</v>
      </c>
      <c r="J2">
        <f>G2+H2</f>
        <v>0</v>
      </c>
    </row>
    <row r="3" spans="1:10" x14ac:dyDescent="0.25">
      <c r="A3" s="48" t="s">
        <v>126</v>
      </c>
      <c r="B3" t="s">
        <v>559</v>
      </c>
      <c r="C3" t="s">
        <v>560</v>
      </c>
      <c r="D3">
        <v>0.42232277526395173</v>
      </c>
      <c r="E3">
        <v>0</v>
      </c>
      <c r="F3">
        <v>0</v>
      </c>
      <c r="G3">
        <v>0</v>
      </c>
      <c r="H3">
        <v>0</v>
      </c>
      <c r="I3">
        <v>0</v>
      </c>
      <c r="J3">
        <f t="shared" ref="J3:J66" si="0">G3+H3</f>
        <v>0</v>
      </c>
    </row>
    <row r="4" spans="1:10" x14ac:dyDescent="0.25">
      <c r="A4" s="48" t="s">
        <v>125</v>
      </c>
      <c r="B4" t="s">
        <v>559</v>
      </c>
      <c r="C4" t="s">
        <v>560</v>
      </c>
      <c r="D4">
        <v>0.42232277526395173</v>
      </c>
      <c r="E4">
        <v>0</v>
      </c>
      <c r="F4">
        <v>0</v>
      </c>
      <c r="G4">
        <v>0</v>
      </c>
      <c r="H4">
        <v>0</v>
      </c>
      <c r="I4">
        <v>0</v>
      </c>
      <c r="J4">
        <f t="shared" si="0"/>
        <v>0</v>
      </c>
    </row>
    <row r="5" spans="1:10" x14ac:dyDescent="0.25">
      <c r="A5" s="48" t="s">
        <v>124</v>
      </c>
      <c r="B5" t="s">
        <v>559</v>
      </c>
      <c r="C5" t="s">
        <v>560</v>
      </c>
      <c r="D5">
        <v>0.42232277526395173</v>
      </c>
      <c r="E5">
        <v>0</v>
      </c>
      <c r="F5">
        <v>0</v>
      </c>
      <c r="G5">
        <v>0</v>
      </c>
      <c r="H5">
        <v>0</v>
      </c>
      <c r="I5">
        <v>0</v>
      </c>
      <c r="J5">
        <f t="shared" si="0"/>
        <v>0</v>
      </c>
    </row>
    <row r="6" spans="1:10" x14ac:dyDescent="0.25">
      <c r="A6" t="s">
        <v>96</v>
      </c>
      <c r="B6" t="s">
        <v>559</v>
      </c>
      <c r="C6" t="s">
        <v>560</v>
      </c>
      <c r="D6">
        <v>0.42232277526395173</v>
      </c>
      <c r="E6">
        <v>0</v>
      </c>
      <c r="F6">
        <v>0</v>
      </c>
      <c r="G6">
        <v>0</v>
      </c>
      <c r="H6">
        <v>0</v>
      </c>
      <c r="I6">
        <v>0</v>
      </c>
      <c r="J6">
        <f t="shared" si="0"/>
        <v>0</v>
      </c>
    </row>
    <row r="7" spans="1:10" x14ac:dyDescent="0.25">
      <c r="A7" t="s">
        <v>105</v>
      </c>
      <c r="B7" t="s">
        <v>559</v>
      </c>
      <c r="C7" t="s">
        <v>560</v>
      </c>
      <c r="D7">
        <v>0.42232277526395173</v>
      </c>
      <c r="E7">
        <v>0</v>
      </c>
      <c r="F7">
        <v>0</v>
      </c>
      <c r="G7">
        <v>0</v>
      </c>
      <c r="H7">
        <v>0</v>
      </c>
      <c r="I7">
        <v>0</v>
      </c>
      <c r="J7">
        <f t="shared" si="0"/>
        <v>0</v>
      </c>
    </row>
    <row r="8" spans="1:10" x14ac:dyDescent="0.25">
      <c r="A8" t="s">
        <v>110</v>
      </c>
      <c r="B8" t="s">
        <v>559</v>
      </c>
      <c r="C8" t="s">
        <v>560</v>
      </c>
      <c r="D8">
        <v>0.42232277526395173</v>
      </c>
      <c r="E8">
        <v>0</v>
      </c>
      <c r="F8">
        <v>0</v>
      </c>
      <c r="G8">
        <v>0</v>
      </c>
      <c r="H8">
        <v>0</v>
      </c>
      <c r="I8">
        <v>0</v>
      </c>
      <c r="J8">
        <f t="shared" si="0"/>
        <v>0</v>
      </c>
    </row>
    <row r="9" spans="1:10" x14ac:dyDescent="0.25">
      <c r="A9" t="s">
        <v>111</v>
      </c>
      <c r="B9" t="s">
        <v>559</v>
      </c>
      <c r="C9" t="s">
        <v>560</v>
      </c>
      <c r="D9">
        <v>0.42232277526395173</v>
      </c>
      <c r="E9">
        <v>0</v>
      </c>
      <c r="F9">
        <v>0</v>
      </c>
      <c r="G9">
        <v>0</v>
      </c>
      <c r="H9">
        <v>0</v>
      </c>
      <c r="I9">
        <v>0</v>
      </c>
      <c r="J9">
        <f t="shared" si="0"/>
        <v>0</v>
      </c>
    </row>
    <row r="10" spans="1:10" x14ac:dyDescent="0.25">
      <c r="A10" t="s">
        <v>106</v>
      </c>
      <c r="B10" t="s">
        <v>559</v>
      </c>
      <c r="C10" t="s">
        <v>560</v>
      </c>
      <c r="D10">
        <v>0.42232277526395173</v>
      </c>
      <c r="E10">
        <v>0</v>
      </c>
      <c r="F10">
        <v>0</v>
      </c>
      <c r="G10">
        <v>0</v>
      </c>
      <c r="H10">
        <v>0</v>
      </c>
      <c r="I10">
        <v>0</v>
      </c>
      <c r="J10">
        <f t="shared" si="0"/>
        <v>0</v>
      </c>
    </row>
    <row r="11" spans="1:10" x14ac:dyDescent="0.25">
      <c r="A11" t="s">
        <v>99</v>
      </c>
      <c r="B11" t="s">
        <v>559</v>
      </c>
      <c r="C11" t="s">
        <v>560</v>
      </c>
      <c r="D11">
        <v>0.42232277526395173</v>
      </c>
      <c r="E11">
        <v>0</v>
      </c>
      <c r="F11">
        <v>0</v>
      </c>
      <c r="G11">
        <v>0</v>
      </c>
      <c r="H11">
        <v>0</v>
      </c>
      <c r="I11">
        <v>0</v>
      </c>
      <c r="J11">
        <f t="shared" si="0"/>
        <v>0</v>
      </c>
    </row>
    <row r="12" spans="1:10" x14ac:dyDescent="0.25">
      <c r="A12" t="s">
        <v>108</v>
      </c>
      <c r="B12" t="s">
        <v>559</v>
      </c>
      <c r="C12" t="s">
        <v>560</v>
      </c>
      <c r="D12">
        <v>0.42232277526395173</v>
      </c>
      <c r="E12">
        <v>0</v>
      </c>
      <c r="F12">
        <v>0</v>
      </c>
      <c r="G12">
        <v>0</v>
      </c>
      <c r="H12">
        <v>0</v>
      </c>
      <c r="I12">
        <v>0</v>
      </c>
      <c r="J12">
        <f t="shared" si="0"/>
        <v>0</v>
      </c>
    </row>
    <row r="13" spans="1:10" x14ac:dyDescent="0.25">
      <c r="A13" t="s">
        <v>234</v>
      </c>
      <c r="B13" t="s">
        <v>559</v>
      </c>
      <c r="C13" t="s">
        <v>560</v>
      </c>
      <c r="D13">
        <v>0.42232277526395173</v>
      </c>
      <c r="E13">
        <v>0</v>
      </c>
      <c r="F13">
        <v>0</v>
      </c>
      <c r="G13">
        <v>0</v>
      </c>
      <c r="H13">
        <v>0</v>
      </c>
      <c r="I13">
        <v>0</v>
      </c>
      <c r="J13">
        <f t="shared" si="0"/>
        <v>0</v>
      </c>
    </row>
    <row r="14" spans="1:10" x14ac:dyDescent="0.25">
      <c r="A14" t="s">
        <v>115</v>
      </c>
      <c r="B14" t="s">
        <v>559</v>
      </c>
      <c r="C14" t="s">
        <v>560</v>
      </c>
      <c r="D14">
        <v>0.42232277526395173</v>
      </c>
      <c r="E14">
        <v>0</v>
      </c>
      <c r="F14">
        <v>0</v>
      </c>
      <c r="G14">
        <v>0</v>
      </c>
      <c r="H14">
        <v>0</v>
      </c>
      <c r="I14">
        <v>0</v>
      </c>
      <c r="J14">
        <f t="shared" si="0"/>
        <v>0</v>
      </c>
    </row>
    <row r="15" spans="1:10" x14ac:dyDescent="0.25">
      <c r="A15" t="s">
        <v>117</v>
      </c>
      <c r="B15" t="s">
        <v>559</v>
      </c>
      <c r="C15" t="s">
        <v>560</v>
      </c>
      <c r="D15">
        <v>0.42232277526395173</v>
      </c>
      <c r="E15">
        <v>0</v>
      </c>
      <c r="F15">
        <v>0</v>
      </c>
      <c r="G15">
        <v>0</v>
      </c>
      <c r="H15">
        <v>0</v>
      </c>
      <c r="I15">
        <v>0</v>
      </c>
      <c r="J15">
        <f t="shared" si="0"/>
        <v>0</v>
      </c>
    </row>
    <row r="16" spans="1:10" x14ac:dyDescent="0.25">
      <c r="A16" t="s">
        <v>103</v>
      </c>
      <c r="B16" t="s">
        <v>559</v>
      </c>
      <c r="C16" t="s">
        <v>560</v>
      </c>
      <c r="D16">
        <v>0.42232277526395173</v>
      </c>
      <c r="E16">
        <v>0</v>
      </c>
      <c r="F16">
        <v>0</v>
      </c>
      <c r="G16">
        <v>0</v>
      </c>
      <c r="H16">
        <v>0</v>
      </c>
      <c r="I16">
        <v>0</v>
      </c>
      <c r="J16">
        <f t="shared" si="0"/>
        <v>0</v>
      </c>
    </row>
    <row r="17" spans="1:10" x14ac:dyDescent="0.25">
      <c r="A17" t="s">
        <v>328</v>
      </c>
      <c r="B17" t="s">
        <v>559</v>
      </c>
      <c r="C17" t="s">
        <v>560</v>
      </c>
      <c r="D17">
        <v>0.42232277526395173</v>
      </c>
      <c r="E17">
        <v>0</v>
      </c>
      <c r="F17">
        <v>0</v>
      </c>
      <c r="G17">
        <v>0</v>
      </c>
      <c r="H17">
        <v>0</v>
      </c>
      <c r="I17">
        <v>0</v>
      </c>
      <c r="J17">
        <f t="shared" si="0"/>
        <v>0</v>
      </c>
    </row>
    <row r="18" spans="1:10" x14ac:dyDescent="0.25">
      <c r="A18" t="s">
        <v>104</v>
      </c>
      <c r="B18" t="s">
        <v>559</v>
      </c>
      <c r="C18" t="s">
        <v>560</v>
      </c>
      <c r="D18">
        <v>0.42232277526395173</v>
      </c>
      <c r="E18">
        <v>0</v>
      </c>
      <c r="F18">
        <v>0</v>
      </c>
      <c r="G18">
        <v>0</v>
      </c>
      <c r="H18">
        <v>0</v>
      </c>
      <c r="I18">
        <v>0</v>
      </c>
      <c r="J18">
        <f t="shared" si="0"/>
        <v>0</v>
      </c>
    </row>
    <row r="19" spans="1:10" x14ac:dyDescent="0.25">
      <c r="A19" t="s">
        <v>558</v>
      </c>
      <c r="B19" t="s">
        <v>559</v>
      </c>
      <c r="C19" t="s">
        <v>560</v>
      </c>
      <c r="D19">
        <v>0.42232277526395173</v>
      </c>
      <c r="E19">
        <v>0</v>
      </c>
      <c r="F19">
        <v>0</v>
      </c>
      <c r="G19">
        <v>0</v>
      </c>
      <c r="H19">
        <v>0</v>
      </c>
      <c r="I19">
        <v>0</v>
      </c>
      <c r="J19">
        <f t="shared" si="0"/>
        <v>0</v>
      </c>
    </row>
    <row r="20" spans="1:10" x14ac:dyDescent="0.25">
      <c r="A20" t="s">
        <v>97</v>
      </c>
      <c r="B20" t="s">
        <v>559</v>
      </c>
      <c r="C20" t="s">
        <v>560</v>
      </c>
      <c r="D20">
        <v>0.42232277526395173</v>
      </c>
      <c r="E20">
        <v>0</v>
      </c>
      <c r="F20">
        <v>0</v>
      </c>
      <c r="G20">
        <v>0</v>
      </c>
      <c r="H20">
        <v>0</v>
      </c>
      <c r="I20">
        <v>0</v>
      </c>
      <c r="J20">
        <f t="shared" si="0"/>
        <v>0</v>
      </c>
    </row>
    <row r="21" spans="1:10" x14ac:dyDescent="0.25">
      <c r="A21" t="s">
        <v>109</v>
      </c>
      <c r="B21" t="s">
        <v>559</v>
      </c>
      <c r="C21" t="s">
        <v>560</v>
      </c>
      <c r="D21">
        <v>0.42232277526395173</v>
      </c>
      <c r="E21">
        <v>0</v>
      </c>
      <c r="F21">
        <v>0</v>
      </c>
      <c r="G21">
        <v>0</v>
      </c>
      <c r="H21">
        <v>0</v>
      </c>
      <c r="I21">
        <v>0</v>
      </c>
      <c r="J21">
        <f t="shared" si="0"/>
        <v>0</v>
      </c>
    </row>
    <row r="22" spans="1:10" x14ac:dyDescent="0.25">
      <c r="A22" t="s">
        <v>118</v>
      </c>
      <c r="B22" t="s">
        <v>559</v>
      </c>
      <c r="C22" t="s">
        <v>560</v>
      </c>
      <c r="D22">
        <v>0.42232277526395173</v>
      </c>
      <c r="E22">
        <v>0</v>
      </c>
      <c r="F22">
        <v>0</v>
      </c>
      <c r="G22">
        <v>0</v>
      </c>
      <c r="H22">
        <v>0</v>
      </c>
      <c r="I22">
        <v>0</v>
      </c>
      <c r="J22">
        <f t="shared" si="0"/>
        <v>0</v>
      </c>
    </row>
    <row r="23" spans="1:10" x14ac:dyDescent="0.25">
      <c r="A23" t="s">
        <v>121</v>
      </c>
      <c r="B23" t="s">
        <v>559</v>
      </c>
      <c r="C23" t="s">
        <v>560</v>
      </c>
      <c r="D23">
        <v>0.42232277526395173</v>
      </c>
      <c r="E23">
        <v>0</v>
      </c>
      <c r="F23">
        <v>0</v>
      </c>
      <c r="G23">
        <v>0</v>
      </c>
      <c r="H23">
        <v>0</v>
      </c>
      <c r="I23">
        <v>0</v>
      </c>
      <c r="J23">
        <f t="shared" si="0"/>
        <v>0</v>
      </c>
    </row>
    <row r="24" spans="1:10" x14ac:dyDescent="0.25">
      <c r="A24" t="s">
        <v>120</v>
      </c>
      <c r="B24" t="s">
        <v>559</v>
      </c>
      <c r="C24" t="s">
        <v>560</v>
      </c>
      <c r="D24">
        <v>0.42232277526395173</v>
      </c>
      <c r="E24">
        <v>0</v>
      </c>
      <c r="F24">
        <v>0</v>
      </c>
      <c r="G24">
        <v>0</v>
      </c>
      <c r="H24">
        <v>0</v>
      </c>
      <c r="I24">
        <v>0</v>
      </c>
      <c r="J24">
        <f t="shared" si="0"/>
        <v>0</v>
      </c>
    </row>
    <row r="25" spans="1:10" x14ac:dyDescent="0.25">
      <c r="A25" t="s">
        <v>119</v>
      </c>
      <c r="B25" t="s">
        <v>559</v>
      </c>
      <c r="C25" t="s">
        <v>560</v>
      </c>
      <c r="D25">
        <v>0.42232277526395173</v>
      </c>
      <c r="E25">
        <v>0</v>
      </c>
      <c r="F25">
        <v>0</v>
      </c>
      <c r="G25">
        <v>0</v>
      </c>
      <c r="H25">
        <v>0</v>
      </c>
      <c r="I25">
        <v>0</v>
      </c>
      <c r="J25">
        <f t="shared" si="0"/>
        <v>0</v>
      </c>
    </row>
    <row r="26" spans="1:10" x14ac:dyDescent="0.25">
      <c r="A26" t="s">
        <v>116</v>
      </c>
      <c r="B26" t="s">
        <v>559</v>
      </c>
      <c r="C26" t="s">
        <v>560</v>
      </c>
      <c r="D26">
        <v>0.42232277526395173</v>
      </c>
      <c r="E26">
        <v>0</v>
      </c>
      <c r="F26">
        <v>0</v>
      </c>
      <c r="G26">
        <v>0</v>
      </c>
      <c r="H26">
        <v>0</v>
      </c>
      <c r="I26">
        <v>0</v>
      </c>
      <c r="J26">
        <f t="shared" si="0"/>
        <v>0</v>
      </c>
    </row>
    <row r="27" spans="1:10" x14ac:dyDescent="0.25">
      <c r="A27" t="s">
        <v>113</v>
      </c>
      <c r="B27" t="s">
        <v>559</v>
      </c>
      <c r="C27" t="s">
        <v>560</v>
      </c>
      <c r="D27">
        <v>0.42232277526395173</v>
      </c>
      <c r="E27">
        <v>0</v>
      </c>
      <c r="F27">
        <v>0</v>
      </c>
      <c r="G27">
        <v>0</v>
      </c>
      <c r="H27">
        <v>0</v>
      </c>
      <c r="I27">
        <v>0</v>
      </c>
      <c r="J27">
        <f t="shared" si="0"/>
        <v>0</v>
      </c>
    </row>
    <row r="28" spans="1:10" x14ac:dyDescent="0.25">
      <c r="A28" t="s">
        <v>102</v>
      </c>
      <c r="B28" t="s">
        <v>559</v>
      </c>
      <c r="C28" t="s">
        <v>560</v>
      </c>
      <c r="D28">
        <v>0.42232277526395173</v>
      </c>
      <c r="E28">
        <v>0</v>
      </c>
      <c r="F28">
        <v>0</v>
      </c>
      <c r="G28">
        <v>0</v>
      </c>
      <c r="H28">
        <v>0</v>
      </c>
      <c r="I28">
        <v>0</v>
      </c>
      <c r="J28">
        <f t="shared" si="0"/>
        <v>0</v>
      </c>
    </row>
    <row r="29" spans="1:10" x14ac:dyDescent="0.25">
      <c r="A29" t="s">
        <v>101</v>
      </c>
      <c r="B29" t="s">
        <v>559</v>
      </c>
      <c r="C29" t="s">
        <v>560</v>
      </c>
      <c r="D29">
        <v>0.42232277526395173</v>
      </c>
      <c r="E29">
        <v>0</v>
      </c>
      <c r="F29">
        <v>0</v>
      </c>
      <c r="G29">
        <v>0</v>
      </c>
      <c r="H29">
        <v>0</v>
      </c>
      <c r="I29">
        <v>0</v>
      </c>
      <c r="J29">
        <f t="shared" si="0"/>
        <v>0</v>
      </c>
    </row>
    <row r="30" spans="1:10" x14ac:dyDescent="0.25">
      <c r="A30" t="s">
        <v>95</v>
      </c>
      <c r="B30" t="s">
        <v>559</v>
      </c>
      <c r="C30" t="s">
        <v>560</v>
      </c>
      <c r="D30">
        <v>0.42232277526395173</v>
      </c>
      <c r="E30">
        <v>0</v>
      </c>
      <c r="F30">
        <v>0</v>
      </c>
      <c r="G30">
        <v>0</v>
      </c>
      <c r="H30">
        <v>0</v>
      </c>
      <c r="I30">
        <v>0</v>
      </c>
      <c r="J30">
        <f t="shared" si="0"/>
        <v>0</v>
      </c>
    </row>
    <row r="31" spans="1:10" x14ac:dyDescent="0.25">
      <c r="A31" t="s">
        <v>98</v>
      </c>
      <c r="B31" t="s">
        <v>559</v>
      </c>
      <c r="C31" t="s">
        <v>560</v>
      </c>
      <c r="D31">
        <v>0.42232277526395173</v>
      </c>
      <c r="E31">
        <v>0</v>
      </c>
      <c r="F31">
        <v>0</v>
      </c>
      <c r="G31">
        <v>0</v>
      </c>
      <c r="H31">
        <v>0</v>
      </c>
      <c r="I31">
        <v>0</v>
      </c>
      <c r="J31">
        <f t="shared" si="0"/>
        <v>0</v>
      </c>
    </row>
    <row r="32" spans="1:10" x14ac:dyDescent="0.25">
      <c r="A32" t="s">
        <v>112</v>
      </c>
      <c r="B32" t="s">
        <v>559</v>
      </c>
      <c r="C32" t="s">
        <v>560</v>
      </c>
      <c r="D32">
        <v>0.42232277526395173</v>
      </c>
      <c r="E32">
        <v>0</v>
      </c>
      <c r="F32">
        <v>0</v>
      </c>
      <c r="G32">
        <v>0</v>
      </c>
      <c r="H32">
        <v>0</v>
      </c>
      <c r="I32">
        <v>0</v>
      </c>
      <c r="J32">
        <f t="shared" si="0"/>
        <v>0</v>
      </c>
    </row>
    <row r="33" spans="1:10" x14ac:dyDescent="0.25">
      <c r="A33" t="s">
        <v>100</v>
      </c>
      <c r="B33" t="s">
        <v>559</v>
      </c>
      <c r="C33" t="s">
        <v>560</v>
      </c>
      <c r="D33">
        <v>0.42232277526395173</v>
      </c>
      <c r="E33">
        <v>0</v>
      </c>
      <c r="F33">
        <v>0</v>
      </c>
      <c r="G33">
        <v>0</v>
      </c>
      <c r="H33">
        <v>0</v>
      </c>
      <c r="I33">
        <v>0</v>
      </c>
      <c r="J33">
        <f t="shared" si="0"/>
        <v>0</v>
      </c>
    </row>
    <row r="34" spans="1:10" x14ac:dyDescent="0.25">
      <c r="A34" t="s">
        <v>114</v>
      </c>
      <c r="B34" t="s">
        <v>559</v>
      </c>
      <c r="C34" t="s">
        <v>560</v>
      </c>
      <c r="D34">
        <v>0.42232277526395173</v>
      </c>
      <c r="E34">
        <v>0</v>
      </c>
      <c r="F34">
        <v>0</v>
      </c>
      <c r="G34">
        <v>0</v>
      </c>
      <c r="H34">
        <v>0</v>
      </c>
      <c r="I34">
        <v>0</v>
      </c>
      <c r="J34">
        <f t="shared" si="0"/>
        <v>0</v>
      </c>
    </row>
    <row r="35" spans="1:10" x14ac:dyDescent="0.25">
      <c r="A35" t="s">
        <v>107</v>
      </c>
      <c r="B35" t="s">
        <v>559</v>
      </c>
      <c r="C35" t="s">
        <v>560</v>
      </c>
      <c r="D35">
        <v>0.42232277526395173</v>
      </c>
      <c r="E35">
        <v>0</v>
      </c>
      <c r="F35">
        <v>0</v>
      </c>
      <c r="G35">
        <v>0</v>
      </c>
      <c r="H35">
        <v>0</v>
      </c>
      <c r="I35">
        <v>0</v>
      </c>
      <c r="J35">
        <f t="shared" si="0"/>
        <v>0</v>
      </c>
    </row>
    <row r="36" spans="1:10" x14ac:dyDescent="0.25">
      <c r="A36" s="48" t="s">
        <v>123</v>
      </c>
      <c r="B36" t="s">
        <v>361</v>
      </c>
      <c r="C36" t="s">
        <v>329</v>
      </c>
      <c r="D36">
        <v>0.1</v>
      </c>
      <c r="E36">
        <v>1272.8230000000001</v>
      </c>
      <c r="F36">
        <v>127.28230000000002</v>
      </c>
      <c r="G36">
        <v>0</v>
      </c>
      <c r="H36">
        <v>0</v>
      </c>
      <c r="I36">
        <v>127.28230000000002</v>
      </c>
      <c r="J36">
        <f t="shared" si="0"/>
        <v>0</v>
      </c>
    </row>
    <row r="37" spans="1:10" x14ac:dyDescent="0.25">
      <c r="A37" s="48" t="s">
        <v>126</v>
      </c>
      <c r="B37" t="s">
        <v>361</v>
      </c>
      <c r="C37" t="s">
        <v>329</v>
      </c>
      <c r="D37">
        <v>0.1</v>
      </c>
      <c r="E37">
        <v>3.4</v>
      </c>
      <c r="F37">
        <v>0.34</v>
      </c>
      <c r="G37">
        <v>0</v>
      </c>
      <c r="H37">
        <v>0</v>
      </c>
      <c r="I37">
        <v>0.34</v>
      </c>
      <c r="J37">
        <f t="shared" si="0"/>
        <v>0</v>
      </c>
    </row>
    <row r="38" spans="1:10" x14ac:dyDescent="0.25">
      <c r="A38" s="48" t="s">
        <v>125</v>
      </c>
      <c r="B38" t="s">
        <v>361</v>
      </c>
      <c r="C38" t="s">
        <v>329</v>
      </c>
      <c r="D38">
        <v>0.1</v>
      </c>
      <c r="E38">
        <v>2.5</v>
      </c>
      <c r="F38">
        <v>0.25</v>
      </c>
      <c r="G38">
        <v>0</v>
      </c>
      <c r="H38">
        <v>0</v>
      </c>
      <c r="I38">
        <v>0.25</v>
      </c>
      <c r="J38">
        <f t="shared" si="0"/>
        <v>0</v>
      </c>
    </row>
    <row r="39" spans="1:10" x14ac:dyDescent="0.25">
      <c r="A39" s="48" t="s">
        <v>124</v>
      </c>
      <c r="B39" t="s">
        <v>361</v>
      </c>
      <c r="C39" t="s">
        <v>329</v>
      </c>
      <c r="D39">
        <v>0.1</v>
      </c>
      <c r="E39">
        <v>6.7610000000000001</v>
      </c>
      <c r="F39">
        <v>0.67610000000000003</v>
      </c>
      <c r="G39">
        <v>0</v>
      </c>
      <c r="H39">
        <v>0</v>
      </c>
      <c r="I39">
        <v>0.67610000000000003</v>
      </c>
      <c r="J39">
        <f t="shared" si="0"/>
        <v>0</v>
      </c>
    </row>
    <row r="40" spans="1:10" x14ac:dyDescent="0.25">
      <c r="A40" t="s">
        <v>96</v>
      </c>
      <c r="B40" t="s">
        <v>361</v>
      </c>
      <c r="C40" t="s">
        <v>329</v>
      </c>
      <c r="D40">
        <v>0.1</v>
      </c>
      <c r="E40">
        <v>587.53399999999999</v>
      </c>
      <c r="F40">
        <v>58.753399999999999</v>
      </c>
      <c r="G40">
        <v>0</v>
      </c>
      <c r="H40">
        <v>0</v>
      </c>
      <c r="I40">
        <v>58.753399999999999</v>
      </c>
      <c r="J40">
        <f t="shared" si="0"/>
        <v>0</v>
      </c>
    </row>
    <row r="41" spans="1:10" x14ac:dyDescent="0.25">
      <c r="A41" t="s">
        <v>105</v>
      </c>
      <c r="B41" t="s">
        <v>361</v>
      </c>
      <c r="C41" t="s">
        <v>329</v>
      </c>
      <c r="D41">
        <v>0.1</v>
      </c>
      <c r="E41">
        <v>9.9250000000000007</v>
      </c>
      <c r="F41">
        <v>0.99250000000000016</v>
      </c>
      <c r="G41">
        <v>0</v>
      </c>
      <c r="H41">
        <v>0</v>
      </c>
      <c r="I41">
        <v>0.99250000000000016</v>
      </c>
      <c r="J41">
        <f t="shared" si="0"/>
        <v>0</v>
      </c>
    </row>
    <row r="42" spans="1:10" x14ac:dyDescent="0.25">
      <c r="A42" t="s">
        <v>110</v>
      </c>
      <c r="B42" t="s">
        <v>361</v>
      </c>
      <c r="C42" t="s">
        <v>329</v>
      </c>
      <c r="D42">
        <v>0.1</v>
      </c>
      <c r="E42">
        <v>204.97200000000001</v>
      </c>
      <c r="F42">
        <v>20.497200000000003</v>
      </c>
      <c r="G42">
        <v>0</v>
      </c>
      <c r="H42">
        <v>0</v>
      </c>
      <c r="I42">
        <v>20.497200000000003</v>
      </c>
      <c r="J42">
        <f t="shared" si="0"/>
        <v>0</v>
      </c>
    </row>
    <row r="43" spans="1:10" x14ac:dyDescent="0.25">
      <c r="A43" t="s">
        <v>111</v>
      </c>
      <c r="B43" t="s">
        <v>361</v>
      </c>
      <c r="C43" t="s">
        <v>329</v>
      </c>
      <c r="D43">
        <v>0.1</v>
      </c>
      <c r="E43">
        <v>2309.826</v>
      </c>
      <c r="F43">
        <v>230.98260000000002</v>
      </c>
      <c r="G43">
        <v>0</v>
      </c>
      <c r="H43">
        <v>0</v>
      </c>
      <c r="I43">
        <v>230.98260000000002</v>
      </c>
      <c r="J43">
        <f t="shared" si="0"/>
        <v>0</v>
      </c>
    </row>
    <row r="44" spans="1:10" x14ac:dyDescent="0.25">
      <c r="A44" t="s">
        <v>106</v>
      </c>
      <c r="B44" t="s">
        <v>361</v>
      </c>
      <c r="C44" t="s">
        <v>329</v>
      </c>
      <c r="D44">
        <v>0.1</v>
      </c>
      <c r="E44">
        <v>1408.3320000000001</v>
      </c>
      <c r="F44">
        <v>140.83320000000001</v>
      </c>
      <c r="G44">
        <v>0</v>
      </c>
      <c r="H44">
        <v>0</v>
      </c>
      <c r="I44">
        <v>140.83320000000001</v>
      </c>
      <c r="J44">
        <f t="shared" si="0"/>
        <v>0</v>
      </c>
    </row>
    <row r="45" spans="1:10" x14ac:dyDescent="0.25">
      <c r="A45" t="s">
        <v>99</v>
      </c>
      <c r="B45" t="s">
        <v>361</v>
      </c>
      <c r="C45" t="s">
        <v>329</v>
      </c>
      <c r="D45">
        <v>0.1</v>
      </c>
      <c r="E45">
        <v>4.8</v>
      </c>
      <c r="F45">
        <v>0.48</v>
      </c>
      <c r="G45">
        <v>0</v>
      </c>
      <c r="H45">
        <v>0</v>
      </c>
      <c r="I45">
        <v>0.48</v>
      </c>
      <c r="J45">
        <f t="shared" si="0"/>
        <v>0</v>
      </c>
    </row>
    <row r="46" spans="1:10" x14ac:dyDescent="0.25">
      <c r="A46" t="s">
        <v>108</v>
      </c>
      <c r="B46" t="s">
        <v>361</v>
      </c>
      <c r="C46" t="s">
        <v>329</v>
      </c>
      <c r="D46">
        <v>0.1</v>
      </c>
      <c r="E46">
        <v>10.093</v>
      </c>
      <c r="F46">
        <v>1.0093000000000001</v>
      </c>
      <c r="G46">
        <v>0</v>
      </c>
      <c r="H46">
        <v>0</v>
      </c>
      <c r="I46">
        <v>1.0093000000000001</v>
      </c>
      <c r="J46">
        <f t="shared" si="0"/>
        <v>0</v>
      </c>
    </row>
    <row r="47" spans="1:10" x14ac:dyDescent="0.25">
      <c r="A47" t="s">
        <v>234</v>
      </c>
      <c r="B47" t="s">
        <v>361</v>
      </c>
      <c r="C47" t="s">
        <v>329</v>
      </c>
      <c r="D47">
        <v>0.1</v>
      </c>
      <c r="E47">
        <v>0</v>
      </c>
      <c r="F47">
        <v>0</v>
      </c>
      <c r="G47">
        <v>0</v>
      </c>
      <c r="H47">
        <v>0</v>
      </c>
      <c r="I47">
        <v>0</v>
      </c>
      <c r="J47">
        <f t="shared" si="0"/>
        <v>0</v>
      </c>
    </row>
    <row r="48" spans="1:10" x14ac:dyDescent="0.25">
      <c r="A48" t="s">
        <v>115</v>
      </c>
      <c r="B48" t="s">
        <v>361</v>
      </c>
      <c r="C48" t="s">
        <v>329</v>
      </c>
      <c r="D48">
        <v>0.1</v>
      </c>
      <c r="E48">
        <v>193.45</v>
      </c>
      <c r="F48">
        <v>19.344999999999999</v>
      </c>
      <c r="G48">
        <v>0</v>
      </c>
      <c r="H48">
        <v>0</v>
      </c>
      <c r="I48">
        <v>19.344999999999999</v>
      </c>
      <c r="J48">
        <f t="shared" si="0"/>
        <v>0</v>
      </c>
    </row>
    <row r="49" spans="1:10" x14ac:dyDescent="0.25">
      <c r="A49" t="s">
        <v>117</v>
      </c>
      <c r="B49" t="s">
        <v>361</v>
      </c>
      <c r="C49" t="s">
        <v>329</v>
      </c>
      <c r="D49">
        <v>0.1</v>
      </c>
      <c r="E49">
        <v>31.498000000000001</v>
      </c>
      <c r="F49">
        <v>3.1498000000000004</v>
      </c>
      <c r="G49">
        <v>0</v>
      </c>
      <c r="H49">
        <v>0</v>
      </c>
      <c r="I49">
        <v>3.1498000000000004</v>
      </c>
      <c r="J49">
        <f t="shared" si="0"/>
        <v>0</v>
      </c>
    </row>
    <row r="50" spans="1:10" x14ac:dyDescent="0.25">
      <c r="A50" t="s">
        <v>103</v>
      </c>
      <c r="B50" t="s">
        <v>361</v>
      </c>
      <c r="C50" t="s">
        <v>329</v>
      </c>
      <c r="D50">
        <v>0.1</v>
      </c>
      <c r="E50">
        <v>0.9</v>
      </c>
      <c r="F50">
        <v>9.0000000000000011E-2</v>
      </c>
      <c r="G50">
        <v>0</v>
      </c>
      <c r="H50">
        <v>0</v>
      </c>
      <c r="I50">
        <v>9.0000000000000011E-2</v>
      </c>
      <c r="J50">
        <f t="shared" si="0"/>
        <v>0</v>
      </c>
    </row>
    <row r="51" spans="1:10" x14ac:dyDescent="0.25">
      <c r="A51" t="s">
        <v>328</v>
      </c>
      <c r="B51" t="s">
        <v>361</v>
      </c>
      <c r="C51" t="s">
        <v>329</v>
      </c>
      <c r="D51">
        <v>0.1</v>
      </c>
      <c r="E51">
        <v>0</v>
      </c>
      <c r="F51">
        <v>0</v>
      </c>
      <c r="G51">
        <v>0</v>
      </c>
      <c r="H51">
        <v>0</v>
      </c>
      <c r="I51">
        <v>0</v>
      </c>
      <c r="J51">
        <f t="shared" si="0"/>
        <v>0</v>
      </c>
    </row>
    <row r="52" spans="1:10" x14ac:dyDescent="0.25">
      <c r="A52" t="s">
        <v>104</v>
      </c>
      <c r="B52" t="s">
        <v>361</v>
      </c>
      <c r="C52" t="s">
        <v>329</v>
      </c>
      <c r="D52">
        <v>0.1</v>
      </c>
      <c r="E52">
        <v>12.4</v>
      </c>
      <c r="F52">
        <v>1.2400000000000002</v>
      </c>
      <c r="G52">
        <v>0</v>
      </c>
      <c r="H52">
        <v>0</v>
      </c>
      <c r="I52">
        <v>1.2400000000000002</v>
      </c>
      <c r="J52">
        <f t="shared" si="0"/>
        <v>0</v>
      </c>
    </row>
    <row r="53" spans="1:10" x14ac:dyDescent="0.25">
      <c r="A53" t="s">
        <v>558</v>
      </c>
      <c r="B53" t="s">
        <v>361</v>
      </c>
      <c r="C53" t="s">
        <v>329</v>
      </c>
      <c r="D53">
        <v>0.1</v>
      </c>
      <c r="E53">
        <v>0</v>
      </c>
      <c r="F53">
        <v>0</v>
      </c>
      <c r="G53">
        <v>0</v>
      </c>
      <c r="H53">
        <v>0</v>
      </c>
      <c r="I53">
        <v>0</v>
      </c>
      <c r="J53">
        <f t="shared" si="0"/>
        <v>0</v>
      </c>
    </row>
    <row r="54" spans="1:10" x14ac:dyDescent="0.25">
      <c r="A54" t="s">
        <v>97</v>
      </c>
      <c r="B54" t="s">
        <v>361</v>
      </c>
      <c r="C54" t="s">
        <v>329</v>
      </c>
      <c r="D54">
        <v>0.1</v>
      </c>
      <c r="E54">
        <v>10.4</v>
      </c>
      <c r="F54">
        <v>1.04</v>
      </c>
      <c r="G54">
        <v>0</v>
      </c>
      <c r="H54">
        <v>0</v>
      </c>
      <c r="I54">
        <v>1.04</v>
      </c>
      <c r="J54">
        <f t="shared" si="0"/>
        <v>0</v>
      </c>
    </row>
    <row r="55" spans="1:10" x14ac:dyDescent="0.25">
      <c r="A55" t="s">
        <v>109</v>
      </c>
      <c r="B55" t="s">
        <v>361</v>
      </c>
      <c r="C55" t="s">
        <v>329</v>
      </c>
      <c r="D55">
        <v>0.1</v>
      </c>
      <c r="E55">
        <v>943.95100000000002</v>
      </c>
      <c r="F55">
        <v>94.395100000000014</v>
      </c>
      <c r="G55">
        <v>0</v>
      </c>
      <c r="H55">
        <v>0</v>
      </c>
      <c r="I55">
        <v>94.395100000000014</v>
      </c>
      <c r="J55">
        <f t="shared" si="0"/>
        <v>0</v>
      </c>
    </row>
    <row r="56" spans="1:10" x14ac:dyDescent="0.25">
      <c r="A56" t="s">
        <v>118</v>
      </c>
      <c r="B56" t="s">
        <v>361</v>
      </c>
      <c r="C56" t="s">
        <v>329</v>
      </c>
      <c r="D56">
        <v>0.1</v>
      </c>
      <c r="E56">
        <v>334.83499999999998</v>
      </c>
      <c r="F56">
        <v>33.483499999999999</v>
      </c>
      <c r="G56">
        <v>0</v>
      </c>
      <c r="H56">
        <v>0</v>
      </c>
      <c r="I56">
        <v>33.483499999999999</v>
      </c>
      <c r="J56">
        <f t="shared" si="0"/>
        <v>0</v>
      </c>
    </row>
    <row r="57" spans="1:10" x14ac:dyDescent="0.25">
      <c r="A57" t="s">
        <v>121</v>
      </c>
      <c r="B57" t="s">
        <v>361</v>
      </c>
      <c r="C57" t="s">
        <v>329</v>
      </c>
      <c r="D57">
        <v>0.1</v>
      </c>
      <c r="E57">
        <v>0</v>
      </c>
      <c r="F57">
        <v>0</v>
      </c>
      <c r="G57">
        <v>0</v>
      </c>
      <c r="H57">
        <v>0</v>
      </c>
      <c r="I57">
        <v>0</v>
      </c>
      <c r="J57">
        <f t="shared" si="0"/>
        <v>0</v>
      </c>
    </row>
    <row r="58" spans="1:10" x14ac:dyDescent="0.25">
      <c r="A58" t="s">
        <v>120</v>
      </c>
      <c r="B58" t="s">
        <v>361</v>
      </c>
      <c r="C58" t="s">
        <v>329</v>
      </c>
      <c r="D58">
        <v>0.1</v>
      </c>
      <c r="E58">
        <v>18.899999999999999</v>
      </c>
      <c r="F58">
        <v>1.89</v>
      </c>
      <c r="G58">
        <v>0</v>
      </c>
      <c r="H58">
        <v>0</v>
      </c>
      <c r="I58">
        <v>1.89</v>
      </c>
      <c r="J58">
        <f t="shared" si="0"/>
        <v>0</v>
      </c>
    </row>
    <row r="59" spans="1:10" x14ac:dyDescent="0.25">
      <c r="A59" t="s">
        <v>119</v>
      </c>
      <c r="B59" t="s">
        <v>361</v>
      </c>
      <c r="C59" t="s">
        <v>329</v>
      </c>
      <c r="D59">
        <v>0.1</v>
      </c>
      <c r="E59">
        <v>0.219</v>
      </c>
      <c r="F59">
        <v>2.1900000000000003E-2</v>
      </c>
      <c r="G59">
        <v>0</v>
      </c>
      <c r="H59">
        <v>0</v>
      </c>
      <c r="I59">
        <v>2.1900000000000003E-2</v>
      </c>
      <c r="J59">
        <f t="shared" si="0"/>
        <v>0</v>
      </c>
    </row>
    <row r="60" spans="1:10" x14ac:dyDescent="0.25">
      <c r="A60" t="s">
        <v>116</v>
      </c>
      <c r="B60" t="s">
        <v>361</v>
      </c>
      <c r="C60" t="s">
        <v>329</v>
      </c>
      <c r="D60">
        <v>0.1</v>
      </c>
      <c r="E60">
        <v>0</v>
      </c>
      <c r="F60">
        <v>0</v>
      </c>
      <c r="G60">
        <v>0</v>
      </c>
      <c r="H60">
        <v>0</v>
      </c>
      <c r="I60">
        <v>0</v>
      </c>
      <c r="J60">
        <f t="shared" si="0"/>
        <v>0</v>
      </c>
    </row>
    <row r="61" spans="1:10" x14ac:dyDescent="0.25">
      <c r="A61" t="s">
        <v>113</v>
      </c>
      <c r="B61" t="s">
        <v>361</v>
      </c>
      <c r="C61" t="s">
        <v>329</v>
      </c>
      <c r="D61">
        <v>0.1</v>
      </c>
      <c r="E61">
        <v>9.0440000000000005</v>
      </c>
      <c r="F61">
        <v>0.90440000000000009</v>
      </c>
      <c r="G61">
        <v>0</v>
      </c>
      <c r="H61">
        <v>0</v>
      </c>
      <c r="I61">
        <v>0.90440000000000009</v>
      </c>
      <c r="J61">
        <f t="shared" si="0"/>
        <v>0</v>
      </c>
    </row>
    <row r="62" spans="1:10" x14ac:dyDescent="0.25">
      <c r="A62" t="s">
        <v>102</v>
      </c>
      <c r="B62" t="s">
        <v>361</v>
      </c>
      <c r="C62" t="s">
        <v>329</v>
      </c>
      <c r="D62">
        <v>0.1</v>
      </c>
      <c r="E62">
        <v>125.9</v>
      </c>
      <c r="F62">
        <v>12.590000000000002</v>
      </c>
      <c r="G62">
        <v>0</v>
      </c>
      <c r="H62">
        <v>0</v>
      </c>
      <c r="I62">
        <v>12.590000000000002</v>
      </c>
      <c r="J62">
        <f t="shared" si="0"/>
        <v>0</v>
      </c>
    </row>
    <row r="63" spans="1:10" x14ac:dyDescent="0.25">
      <c r="A63" t="s">
        <v>101</v>
      </c>
      <c r="B63" t="s">
        <v>361</v>
      </c>
      <c r="C63" t="s">
        <v>329</v>
      </c>
      <c r="D63">
        <v>0.1</v>
      </c>
      <c r="E63">
        <v>1.1000000000000001</v>
      </c>
      <c r="F63">
        <v>0.11000000000000001</v>
      </c>
      <c r="G63">
        <v>0</v>
      </c>
      <c r="H63">
        <v>0</v>
      </c>
      <c r="I63">
        <v>0.11000000000000001</v>
      </c>
      <c r="J63">
        <f t="shared" si="0"/>
        <v>0</v>
      </c>
    </row>
    <row r="64" spans="1:10" x14ac:dyDescent="0.25">
      <c r="A64" t="s">
        <v>95</v>
      </c>
      <c r="B64" t="s">
        <v>361</v>
      </c>
      <c r="C64" t="s">
        <v>329</v>
      </c>
      <c r="D64">
        <v>0.1</v>
      </c>
      <c r="E64">
        <v>150.60000000000002</v>
      </c>
      <c r="F64">
        <v>15.060000000000002</v>
      </c>
      <c r="G64">
        <v>0</v>
      </c>
      <c r="H64">
        <v>0</v>
      </c>
      <c r="I64">
        <v>15.060000000000002</v>
      </c>
      <c r="J64">
        <f t="shared" si="0"/>
        <v>0</v>
      </c>
    </row>
    <row r="65" spans="1:10" x14ac:dyDescent="0.25">
      <c r="A65" t="s">
        <v>98</v>
      </c>
      <c r="B65" t="s">
        <v>361</v>
      </c>
      <c r="C65" t="s">
        <v>329</v>
      </c>
      <c r="D65">
        <v>0.1</v>
      </c>
      <c r="E65">
        <v>44.5</v>
      </c>
      <c r="F65">
        <v>4.45</v>
      </c>
      <c r="G65">
        <v>0</v>
      </c>
      <c r="H65">
        <v>0</v>
      </c>
      <c r="I65">
        <v>4.45</v>
      </c>
      <c r="J65">
        <f t="shared" si="0"/>
        <v>0</v>
      </c>
    </row>
    <row r="66" spans="1:10" x14ac:dyDescent="0.25">
      <c r="A66" t="s">
        <v>112</v>
      </c>
      <c r="B66" t="s">
        <v>361</v>
      </c>
      <c r="C66" t="s">
        <v>329</v>
      </c>
      <c r="D66">
        <v>0.1</v>
      </c>
      <c r="E66">
        <v>260.45</v>
      </c>
      <c r="F66">
        <v>26.045000000000002</v>
      </c>
      <c r="G66">
        <v>0</v>
      </c>
      <c r="H66">
        <v>0</v>
      </c>
      <c r="I66">
        <v>26.045000000000002</v>
      </c>
      <c r="J66">
        <f t="shared" si="0"/>
        <v>0</v>
      </c>
    </row>
    <row r="67" spans="1:10" x14ac:dyDescent="0.25">
      <c r="A67" t="s">
        <v>100</v>
      </c>
      <c r="B67" t="s">
        <v>361</v>
      </c>
      <c r="C67" t="s">
        <v>329</v>
      </c>
      <c r="D67">
        <v>0.1</v>
      </c>
      <c r="E67">
        <v>3</v>
      </c>
      <c r="F67">
        <v>0.30000000000000004</v>
      </c>
      <c r="G67">
        <v>0</v>
      </c>
      <c r="H67">
        <v>0</v>
      </c>
      <c r="I67">
        <v>0.30000000000000004</v>
      </c>
      <c r="J67">
        <f t="shared" ref="J67:J130" si="1">G67+H67</f>
        <v>0</v>
      </c>
    </row>
    <row r="68" spans="1:10" x14ac:dyDescent="0.25">
      <c r="A68" t="s">
        <v>114</v>
      </c>
      <c r="B68" t="s">
        <v>361</v>
      </c>
      <c r="C68" t="s">
        <v>329</v>
      </c>
      <c r="D68">
        <v>0.1</v>
      </c>
      <c r="E68">
        <v>1532.549</v>
      </c>
      <c r="F68">
        <v>153.25489999999999</v>
      </c>
      <c r="G68">
        <v>0</v>
      </c>
      <c r="H68">
        <v>0</v>
      </c>
      <c r="I68">
        <v>153.25489999999999</v>
      </c>
      <c r="J68">
        <f t="shared" si="1"/>
        <v>0</v>
      </c>
    </row>
    <row r="69" spans="1:10" x14ac:dyDescent="0.25">
      <c r="A69" t="s">
        <v>107</v>
      </c>
      <c r="B69" t="s">
        <v>361</v>
      </c>
      <c r="C69" t="s">
        <v>329</v>
      </c>
      <c r="D69">
        <v>0.1</v>
      </c>
      <c r="E69">
        <v>1229.3429999999998</v>
      </c>
      <c r="F69">
        <v>122.93429999999999</v>
      </c>
      <c r="G69">
        <v>0</v>
      </c>
      <c r="H69">
        <v>0</v>
      </c>
      <c r="I69">
        <v>122.93429999999999</v>
      </c>
      <c r="J69">
        <f t="shared" si="1"/>
        <v>0</v>
      </c>
    </row>
    <row r="70" spans="1:10" x14ac:dyDescent="0.25">
      <c r="A70" s="48" t="s">
        <v>123</v>
      </c>
      <c r="B70" t="s">
        <v>31</v>
      </c>
      <c r="C70" t="s">
        <v>28</v>
      </c>
      <c r="D70">
        <v>0.1</v>
      </c>
      <c r="E70">
        <v>102.483</v>
      </c>
      <c r="F70">
        <v>10.2483</v>
      </c>
      <c r="G70">
        <v>0</v>
      </c>
      <c r="H70">
        <v>0</v>
      </c>
      <c r="I70">
        <v>10.2483</v>
      </c>
      <c r="J70">
        <f t="shared" si="1"/>
        <v>0</v>
      </c>
    </row>
    <row r="71" spans="1:10" x14ac:dyDescent="0.25">
      <c r="A71" s="48" t="s">
        <v>126</v>
      </c>
      <c r="B71" t="s">
        <v>31</v>
      </c>
      <c r="C71" t="s">
        <v>28</v>
      </c>
      <c r="D71">
        <v>0.1</v>
      </c>
      <c r="E71">
        <v>0</v>
      </c>
      <c r="F71">
        <v>0</v>
      </c>
      <c r="G71">
        <v>0</v>
      </c>
      <c r="H71">
        <v>0</v>
      </c>
      <c r="I71">
        <v>0</v>
      </c>
      <c r="J71">
        <f t="shared" si="1"/>
        <v>0</v>
      </c>
    </row>
    <row r="72" spans="1:10" x14ac:dyDescent="0.25">
      <c r="A72" s="48" t="s">
        <v>125</v>
      </c>
      <c r="B72" t="s">
        <v>31</v>
      </c>
      <c r="C72" t="s">
        <v>28</v>
      </c>
      <c r="D72">
        <v>0.1</v>
      </c>
      <c r="E72">
        <v>30</v>
      </c>
      <c r="F72">
        <v>3</v>
      </c>
      <c r="G72">
        <v>0</v>
      </c>
      <c r="H72">
        <v>0</v>
      </c>
      <c r="I72">
        <v>3</v>
      </c>
      <c r="J72">
        <f t="shared" si="1"/>
        <v>0</v>
      </c>
    </row>
    <row r="73" spans="1:10" x14ac:dyDescent="0.25">
      <c r="A73" s="48" t="s">
        <v>124</v>
      </c>
      <c r="B73" t="s">
        <v>31</v>
      </c>
      <c r="C73" t="s">
        <v>28</v>
      </c>
      <c r="D73">
        <v>0.1</v>
      </c>
      <c r="E73">
        <v>0.11899999999999999</v>
      </c>
      <c r="F73">
        <v>1.1900000000000001E-2</v>
      </c>
      <c r="G73">
        <v>0</v>
      </c>
      <c r="H73">
        <v>0</v>
      </c>
      <c r="I73">
        <v>1.1900000000000001E-2</v>
      </c>
      <c r="J73">
        <f t="shared" si="1"/>
        <v>0</v>
      </c>
    </row>
    <row r="74" spans="1:10" x14ac:dyDescent="0.25">
      <c r="A74" t="s">
        <v>96</v>
      </c>
      <c r="B74" t="s">
        <v>31</v>
      </c>
      <c r="C74" t="s">
        <v>28</v>
      </c>
      <c r="D74">
        <v>0.1</v>
      </c>
      <c r="E74">
        <v>1376.2040000000002</v>
      </c>
      <c r="F74">
        <v>137.62040000000002</v>
      </c>
      <c r="G74">
        <v>0</v>
      </c>
      <c r="H74">
        <v>0</v>
      </c>
      <c r="I74">
        <v>137.62040000000002</v>
      </c>
      <c r="J74">
        <f t="shared" si="1"/>
        <v>0</v>
      </c>
    </row>
    <row r="75" spans="1:10" x14ac:dyDescent="0.25">
      <c r="A75" t="s">
        <v>105</v>
      </c>
      <c r="B75" t="s">
        <v>31</v>
      </c>
      <c r="C75" t="s">
        <v>28</v>
      </c>
      <c r="D75">
        <v>0.1</v>
      </c>
      <c r="E75">
        <v>318.10399999999998</v>
      </c>
      <c r="F75">
        <v>31.810400000000001</v>
      </c>
      <c r="G75">
        <v>0</v>
      </c>
      <c r="H75">
        <v>0</v>
      </c>
      <c r="I75">
        <v>31.810400000000001</v>
      </c>
      <c r="J75">
        <f t="shared" si="1"/>
        <v>0</v>
      </c>
    </row>
    <row r="76" spans="1:10" x14ac:dyDescent="0.25">
      <c r="A76" t="s">
        <v>110</v>
      </c>
      <c r="B76" t="s">
        <v>31</v>
      </c>
      <c r="C76" t="s">
        <v>28</v>
      </c>
      <c r="D76">
        <v>0.1</v>
      </c>
      <c r="E76">
        <v>60.78</v>
      </c>
      <c r="F76">
        <v>6.0780000000000003</v>
      </c>
      <c r="G76">
        <v>0</v>
      </c>
      <c r="H76">
        <v>0</v>
      </c>
      <c r="I76">
        <v>6.0780000000000003</v>
      </c>
      <c r="J76">
        <f t="shared" si="1"/>
        <v>0</v>
      </c>
    </row>
    <row r="77" spans="1:10" x14ac:dyDescent="0.25">
      <c r="A77" t="s">
        <v>111</v>
      </c>
      <c r="B77" t="s">
        <v>31</v>
      </c>
      <c r="C77" t="s">
        <v>28</v>
      </c>
      <c r="D77">
        <v>0.1</v>
      </c>
      <c r="E77">
        <v>545.92100000000005</v>
      </c>
      <c r="F77">
        <v>54.592100000000009</v>
      </c>
      <c r="G77">
        <v>0</v>
      </c>
      <c r="H77">
        <v>0</v>
      </c>
      <c r="I77">
        <v>54.592100000000009</v>
      </c>
      <c r="J77">
        <f t="shared" si="1"/>
        <v>0</v>
      </c>
    </row>
    <row r="78" spans="1:10" x14ac:dyDescent="0.25">
      <c r="A78" t="s">
        <v>106</v>
      </c>
      <c r="B78" t="s">
        <v>31</v>
      </c>
      <c r="C78" t="s">
        <v>28</v>
      </c>
      <c r="D78">
        <v>0.1</v>
      </c>
      <c r="E78">
        <v>1653.3820000000001</v>
      </c>
      <c r="F78">
        <v>165.33820000000003</v>
      </c>
      <c r="G78">
        <v>0</v>
      </c>
      <c r="H78">
        <v>0</v>
      </c>
      <c r="I78">
        <v>165.33820000000003</v>
      </c>
      <c r="J78">
        <f t="shared" si="1"/>
        <v>0</v>
      </c>
    </row>
    <row r="79" spans="1:10" x14ac:dyDescent="0.25">
      <c r="A79" t="s">
        <v>99</v>
      </c>
      <c r="B79" t="s">
        <v>31</v>
      </c>
      <c r="C79" t="s">
        <v>28</v>
      </c>
      <c r="D79">
        <v>0.1</v>
      </c>
      <c r="E79">
        <v>144.006</v>
      </c>
      <c r="F79">
        <v>14.400600000000001</v>
      </c>
      <c r="G79">
        <v>0</v>
      </c>
      <c r="H79">
        <v>0</v>
      </c>
      <c r="I79">
        <v>14.400600000000001</v>
      </c>
      <c r="J79">
        <f t="shared" si="1"/>
        <v>0</v>
      </c>
    </row>
    <row r="80" spans="1:10" x14ac:dyDescent="0.25">
      <c r="A80" t="s">
        <v>108</v>
      </c>
      <c r="B80" t="s">
        <v>31</v>
      </c>
      <c r="C80" t="s">
        <v>28</v>
      </c>
      <c r="D80">
        <v>0.1</v>
      </c>
      <c r="E80">
        <v>21.614999999999998</v>
      </c>
      <c r="F80">
        <v>2.1614999999999998</v>
      </c>
      <c r="G80">
        <v>0</v>
      </c>
      <c r="H80">
        <v>0</v>
      </c>
      <c r="I80">
        <v>2.1614999999999998</v>
      </c>
      <c r="J80">
        <f t="shared" si="1"/>
        <v>0</v>
      </c>
    </row>
    <row r="81" spans="1:10" x14ac:dyDescent="0.25">
      <c r="A81" t="s">
        <v>234</v>
      </c>
      <c r="B81" t="s">
        <v>31</v>
      </c>
      <c r="C81" t="s">
        <v>28</v>
      </c>
      <c r="D81">
        <v>0.1</v>
      </c>
      <c r="E81">
        <v>0</v>
      </c>
      <c r="F81">
        <v>0</v>
      </c>
      <c r="G81">
        <v>0</v>
      </c>
      <c r="H81">
        <v>0</v>
      </c>
      <c r="I81">
        <v>0</v>
      </c>
      <c r="J81">
        <f t="shared" si="1"/>
        <v>0</v>
      </c>
    </row>
    <row r="82" spans="1:10" x14ac:dyDescent="0.25">
      <c r="A82" t="s">
        <v>115</v>
      </c>
      <c r="B82" t="s">
        <v>31</v>
      </c>
      <c r="C82" t="s">
        <v>28</v>
      </c>
      <c r="D82">
        <v>0.1</v>
      </c>
      <c r="E82">
        <v>47.905000000000001</v>
      </c>
      <c r="F82">
        <v>4.7905000000000006</v>
      </c>
      <c r="G82">
        <v>0</v>
      </c>
      <c r="H82">
        <v>0</v>
      </c>
      <c r="I82">
        <v>4.7905000000000006</v>
      </c>
      <c r="J82">
        <f t="shared" si="1"/>
        <v>0</v>
      </c>
    </row>
    <row r="83" spans="1:10" x14ac:dyDescent="0.25">
      <c r="A83" t="s">
        <v>117</v>
      </c>
      <c r="B83" t="s">
        <v>31</v>
      </c>
      <c r="C83" t="s">
        <v>28</v>
      </c>
      <c r="D83">
        <v>0.1</v>
      </c>
      <c r="E83">
        <v>1.323</v>
      </c>
      <c r="F83">
        <v>0.1323</v>
      </c>
      <c r="G83">
        <v>0</v>
      </c>
      <c r="H83">
        <v>0</v>
      </c>
      <c r="I83">
        <v>0.1323</v>
      </c>
      <c r="J83">
        <f t="shared" si="1"/>
        <v>0</v>
      </c>
    </row>
    <row r="84" spans="1:10" x14ac:dyDescent="0.25">
      <c r="A84" t="s">
        <v>103</v>
      </c>
      <c r="B84" t="s">
        <v>31</v>
      </c>
      <c r="C84" t="s">
        <v>28</v>
      </c>
      <c r="D84">
        <v>0.1</v>
      </c>
      <c r="E84">
        <v>0</v>
      </c>
      <c r="F84">
        <v>0</v>
      </c>
      <c r="G84">
        <v>0</v>
      </c>
      <c r="H84">
        <v>0</v>
      </c>
      <c r="I84">
        <v>0</v>
      </c>
      <c r="J84">
        <f t="shared" si="1"/>
        <v>0</v>
      </c>
    </row>
    <row r="85" spans="1:10" x14ac:dyDescent="0.25">
      <c r="A85" t="s">
        <v>328</v>
      </c>
      <c r="B85" t="s">
        <v>31</v>
      </c>
      <c r="C85" t="s">
        <v>28</v>
      </c>
      <c r="D85">
        <v>0.1</v>
      </c>
      <c r="E85">
        <v>0</v>
      </c>
      <c r="F85">
        <v>0</v>
      </c>
      <c r="G85">
        <v>0</v>
      </c>
      <c r="H85">
        <v>0</v>
      </c>
      <c r="I85">
        <v>0</v>
      </c>
      <c r="J85">
        <f t="shared" si="1"/>
        <v>0</v>
      </c>
    </row>
    <row r="86" spans="1:10" x14ac:dyDescent="0.25">
      <c r="A86" t="s">
        <v>104</v>
      </c>
      <c r="B86" t="s">
        <v>31</v>
      </c>
      <c r="C86" t="s">
        <v>28</v>
      </c>
      <c r="D86">
        <v>0.1</v>
      </c>
      <c r="E86">
        <v>411.6</v>
      </c>
      <c r="F86">
        <v>41.160000000000004</v>
      </c>
      <c r="G86">
        <v>0</v>
      </c>
      <c r="H86">
        <v>0</v>
      </c>
      <c r="I86">
        <v>41.160000000000004</v>
      </c>
      <c r="J86">
        <f t="shared" si="1"/>
        <v>0</v>
      </c>
    </row>
    <row r="87" spans="1:10" x14ac:dyDescent="0.25">
      <c r="A87" t="s">
        <v>558</v>
      </c>
      <c r="B87" t="s">
        <v>31</v>
      </c>
      <c r="C87" t="s">
        <v>28</v>
      </c>
      <c r="D87">
        <v>0.1</v>
      </c>
      <c r="E87">
        <v>0</v>
      </c>
      <c r="F87">
        <v>0</v>
      </c>
      <c r="G87">
        <v>0</v>
      </c>
      <c r="H87">
        <v>0</v>
      </c>
      <c r="I87">
        <v>0</v>
      </c>
      <c r="J87">
        <f t="shared" si="1"/>
        <v>0</v>
      </c>
    </row>
    <row r="88" spans="1:10" x14ac:dyDescent="0.25">
      <c r="A88" t="s">
        <v>97</v>
      </c>
      <c r="B88" t="s">
        <v>31</v>
      </c>
      <c r="C88" t="s">
        <v>28</v>
      </c>
      <c r="D88">
        <v>0.1</v>
      </c>
      <c r="E88">
        <v>1048</v>
      </c>
      <c r="F88">
        <v>104.80000000000001</v>
      </c>
      <c r="G88">
        <v>0</v>
      </c>
      <c r="H88">
        <v>0</v>
      </c>
      <c r="I88">
        <v>104.80000000000001</v>
      </c>
      <c r="J88">
        <f t="shared" si="1"/>
        <v>0</v>
      </c>
    </row>
    <row r="89" spans="1:10" x14ac:dyDescent="0.25">
      <c r="A89" t="s">
        <v>109</v>
      </c>
      <c r="B89" t="s">
        <v>31</v>
      </c>
      <c r="C89" t="s">
        <v>28</v>
      </c>
      <c r="D89">
        <v>0.1</v>
      </c>
      <c r="E89">
        <v>221.762</v>
      </c>
      <c r="F89">
        <v>22.176200000000001</v>
      </c>
      <c r="G89">
        <v>0</v>
      </c>
      <c r="H89">
        <v>0</v>
      </c>
      <c r="I89">
        <v>22.176200000000001</v>
      </c>
      <c r="J89">
        <f t="shared" si="1"/>
        <v>0</v>
      </c>
    </row>
    <row r="90" spans="1:10" x14ac:dyDescent="0.25">
      <c r="A90" t="s">
        <v>118</v>
      </c>
      <c r="B90" t="s">
        <v>31</v>
      </c>
      <c r="C90" t="s">
        <v>28</v>
      </c>
      <c r="D90">
        <v>0.1</v>
      </c>
      <c r="E90">
        <v>22.899000000000001</v>
      </c>
      <c r="F90">
        <v>2.2899000000000003</v>
      </c>
      <c r="G90">
        <v>0</v>
      </c>
      <c r="H90">
        <v>0</v>
      </c>
      <c r="I90">
        <v>2.2899000000000003</v>
      </c>
      <c r="J90">
        <f t="shared" si="1"/>
        <v>0</v>
      </c>
    </row>
    <row r="91" spans="1:10" x14ac:dyDescent="0.25">
      <c r="A91" t="s">
        <v>121</v>
      </c>
      <c r="B91" t="s">
        <v>31</v>
      </c>
      <c r="C91" t="s">
        <v>28</v>
      </c>
      <c r="D91">
        <v>0.1</v>
      </c>
      <c r="E91">
        <v>0</v>
      </c>
      <c r="F91">
        <v>0</v>
      </c>
      <c r="G91">
        <v>0</v>
      </c>
      <c r="H91">
        <v>0</v>
      </c>
      <c r="I91">
        <v>0</v>
      </c>
      <c r="J91">
        <f t="shared" si="1"/>
        <v>0</v>
      </c>
    </row>
    <row r="92" spans="1:10" x14ac:dyDescent="0.25">
      <c r="A92" t="s">
        <v>120</v>
      </c>
      <c r="B92" t="s">
        <v>31</v>
      </c>
      <c r="C92" t="s">
        <v>28</v>
      </c>
      <c r="D92">
        <v>0.1</v>
      </c>
      <c r="E92">
        <v>1.6</v>
      </c>
      <c r="F92">
        <v>0.16000000000000003</v>
      </c>
      <c r="G92">
        <v>0</v>
      </c>
      <c r="H92">
        <v>0</v>
      </c>
      <c r="I92">
        <v>0.16000000000000003</v>
      </c>
      <c r="J92">
        <f t="shared" si="1"/>
        <v>0</v>
      </c>
    </row>
    <row r="93" spans="1:10" x14ac:dyDescent="0.25">
      <c r="A93" t="s">
        <v>119</v>
      </c>
      <c r="B93" t="s">
        <v>31</v>
      </c>
      <c r="C93" t="s">
        <v>28</v>
      </c>
      <c r="D93">
        <v>0.1</v>
      </c>
      <c r="E93">
        <v>0</v>
      </c>
      <c r="F93">
        <v>0</v>
      </c>
      <c r="G93">
        <v>0</v>
      </c>
      <c r="H93">
        <v>0</v>
      </c>
      <c r="I93">
        <v>0</v>
      </c>
      <c r="J93">
        <f t="shared" si="1"/>
        <v>0</v>
      </c>
    </row>
    <row r="94" spans="1:10" x14ac:dyDescent="0.25">
      <c r="A94" t="s">
        <v>116</v>
      </c>
      <c r="B94" t="s">
        <v>31</v>
      </c>
      <c r="C94" t="s">
        <v>28</v>
      </c>
      <c r="D94">
        <v>0.1</v>
      </c>
      <c r="E94">
        <v>88.753</v>
      </c>
      <c r="F94">
        <v>8.8753000000000011</v>
      </c>
      <c r="G94">
        <v>0</v>
      </c>
      <c r="H94">
        <v>0</v>
      </c>
      <c r="I94">
        <v>8.8753000000000011</v>
      </c>
      <c r="J94">
        <f t="shared" si="1"/>
        <v>0</v>
      </c>
    </row>
    <row r="95" spans="1:10" x14ac:dyDescent="0.25">
      <c r="A95" t="s">
        <v>113</v>
      </c>
      <c r="B95" t="s">
        <v>31</v>
      </c>
      <c r="C95" t="s">
        <v>28</v>
      </c>
      <c r="D95">
        <v>0.1</v>
      </c>
      <c r="E95">
        <v>137.32300000000001</v>
      </c>
      <c r="F95">
        <v>13.732300000000002</v>
      </c>
      <c r="G95">
        <v>0</v>
      </c>
      <c r="H95">
        <v>0</v>
      </c>
      <c r="I95">
        <v>13.732300000000002</v>
      </c>
      <c r="J95">
        <f t="shared" si="1"/>
        <v>0</v>
      </c>
    </row>
    <row r="96" spans="1:10" x14ac:dyDescent="0.25">
      <c r="A96" t="s">
        <v>102</v>
      </c>
      <c r="B96" t="s">
        <v>31</v>
      </c>
      <c r="C96" t="s">
        <v>28</v>
      </c>
      <c r="D96">
        <v>0.1</v>
      </c>
      <c r="E96">
        <v>161</v>
      </c>
      <c r="F96">
        <v>16.100000000000001</v>
      </c>
      <c r="G96">
        <v>0</v>
      </c>
      <c r="H96">
        <v>0</v>
      </c>
      <c r="I96">
        <v>16.100000000000001</v>
      </c>
      <c r="J96">
        <f t="shared" si="1"/>
        <v>0</v>
      </c>
    </row>
    <row r="97" spans="1:10" x14ac:dyDescent="0.25">
      <c r="A97" t="s">
        <v>101</v>
      </c>
      <c r="B97" t="s">
        <v>31</v>
      </c>
      <c r="C97" t="s">
        <v>28</v>
      </c>
      <c r="D97">
        <v>0.1</v>
      </c>
      <c r="E97">
        <v>90.100000000000009</v>
      </c>
      <c r="F97">
        <v>9.0100000000000016</v>
      </c>
      <c r="G97">
        <v>0</v>
      </c>
      <c r="H97">
        <v>0</v>
      </c>
      <c r="I97">
        <v>9.0100000000000016</v>
      </c>
      <c r="J97">
        <f t="shared" si="1"/>
        <v>0</v>
      </c>
    </row>
    <row r="98" spans="1:10" x14ac:dyDescent="0.25">
      <c r="A98" t="s">
        <v>95</v>
      </c>
      <c r="B98" t="s">
        <v>31</v>
      </c>
      <c r="C98" t="s">
        <v>28</v>
      </c>
      <c r="D98">
        <v>0.1</v>
      </c>
      <c r="E98">
        <v>6573.4</v>
      </c>
      <c r="F98">
        <v>657.34</v>
      </c>
      <c r="G98">
        <v>0</v>
      </c>
      <c r="H98">
        <v>0</v>
      </c>
      <c r="I98">
        <v>657.34</v>
      </c>
      <c r="J98">
        <f t="shared" si="1"/>
        <v>0</v>
      </c>
    </row>
    <row r="99" spans="1:10" x14ac:dyDescent="0.25">
      <c r="A99" t="s">
        <v>98</v>
      </c>
      <c r="B99" t="s">
        <v>31</v>
      </c>
      <c r="C99" t="s">
        <v>28</v>
      </c>
      <c r="D99">
        <v>0.1</v>
      </c>
      <c r="E99">
        <v>4090.835</v>
      </c>
      <c r="F99">
        <v>409.08350000000002</v>
      </c>
      <c r="G99">
        <v>0</v>
      </c>
      <c r="H99">
        <v>0</v>
      </c>
      <c r="I99">
        <v>409.08350000000002</v>
      </c>
      <c r="J99">
        <f t="shared" si="1"/>
        <v>0</v>
      </c>
    </row>
    <row r="100" spans="1:10" x14ac:dyDescent="0.25">
      <c r="A100" t="s">
        <v>112</v>
      </c>
      <c r="B100" t="s">
        <v>31</v>
      </c>
      <c r="C100" t="s">
        <v>28</v>
      </c>
      <c r="D100">
        <v>0.1</v>
      </c>
      <c r="E100">
        <v>14.405000000000001</v>
      </c>
      <c r="F100">
        <v>1.4405000000000001</v>
      </c>
      <c r="G100">
        <v>0</v>
      </c>
      <c r="H100">
        <v>0</v>
      </c>
      <c r="I100">
        <v>1.4405000000000001</v>
      </c>
      <c r="J100">
        <f t="shared" si="1"/>
        <v>0</v>
      </c>
    </row>
    <row r="101" spans="1:10" x14ac:dyDescent="0.25">
      <c r="A101" t="s">
        <v>100</v>
      </c>
      <c r="B101" t="s">
        <v>31</v>
      </c>
      <c r="C101" t="s">
        <v>28</v>
      </c>
      <c r="D101">
        <v>0.1</v>
      </c>
      <c r="E101">
        <v>129.75</v>
      </c>
      <c r="F101">
        <v>12.975000000000001</v>
      </c>
      <c r="G101">
        <v>0</v>
      </c>
      <c r="H101">
        <v>0</v>
      </c>
      <c r="I101">
        <v>12.975000000000001</v>
      </c>
      <c r="J101">
        <f t="shared" si="1"/>
        <v>0</v>
      </c>
    </row>
    <row r="102" spans="1:10" x14ac:dyDescent="0.25">
      <c r="A102" t="s">
        <v>114</v>
      </c>
      <c r="B102" t="s">
        <v>31</v>
      </c>
      <c r="C102" t="s">
        <v>28</v>
      </c>
      <c r="D102">
        <v>0.1</v>
      </c>
      <c r="E102">
        <v>0</v>
      </c>
      <c r="F102">
        <v>0</v>
      </c>
      <c r="G102">
        <v>0</v>
      </c>
      <c r="H102">
        <v>0</v>
      </c>
      <c r="I102">
        <v>0</v>
      </c>
      <c r="J102">
        <f t="shared" si="1"/>
        <v>0</v>
      </c>
    </row>
    <row r="103" spans="1:10" x14ac:dyDescent="0.25">
      <c r="A103" t="s">
        <v>107</v>
      </c>
      <c r="B103" t="s">
        <v>31</v>
      </c>
      <c r="C103" t="s">
        <v>28</v>
      </c>
      <c r="D103">
        <v>0.1</v>
      </c>
      <c r="E103">
        <v>232.596</v>
      </c>
      <c r="F103">
        <v>23.259600000000002</v>
      </c>
      <c r="G103">
        <v>0</v>
      </c>
      <c r="H103">
        <v>0</v>
      </c>
      <c r="I103">
        <v>23.259600000000002</v>
      </c>
      <c r="J103">
        <f t="shared" si="1"/>
        <v>0</v>
      </c>
    </row>
    <row r="104" spans="1:10" x14ac:dyDescent="0.25">
      <c r="A104" s="48" t="s">
        <v>123</v>
      </c>
      <c r="B104" t="s">
        <v>29</v>
      </c>
      <c r="C104" t="s">
        <v>28</v>
      </c>
      <c r="D104">
        <v>0.3</v>
      </c>
      <c r="E104">
        <v>102.483</v>
      </c>
      <c r="F104">
        <v>30.744900000000001</v>
      </c>
      <c r="G104">
        <v>0</v>
      </c>
      <c r="H104">
        <v>0</v>
      </c>
      <c r="I104">
        <v>30.744900000000001</v>
      </c>
      <c r="J104">
        <f t="shared" si="1"/>
        <v>0</v>
      </c>
    </row>
    <row r="105" spans="1:10" x14ac:dyDescent="0.25">
      <c r="A105" s="48" t="s">
        <v>126</v>
      </c>
      <c r="B105" t="s">
        <v>29</v>
      </c>
      <c r="C105" t="s">
        <v>28</v>
      </c>
      <c r="D105">
        <v>0.3</v>
      </c>
      <c r="E105">
        <v>0</v>
      </c>
      <c r="F105">
        <v>0</v>
      </c>
      <c r="G105">
        <v>0</v>
      </c>
      <c r="H105">
        <v>0</v>
      </c>
      <c r="I105">
        <v>0</v>
      </c>
      <c r="J105">
        <f t="shared" si="1"/>
        <v>0</v>
      </c>
    </row>
    <row r="106" spans="1:10" x14ac:dyDescent="0.25">
      <c r="A106" s="48" t="s">
        <v>125</v>
      </c>
      <c r="B106" t="s">
        <v>29</v>
      </c>
      <c r="C106" t="s">
        <v>28</v>
      </c>
      <c r="D106">
        <v>0.3</v>
      </c>
      <c r="E106">
        <v>30</v>
      </c>
      <c r="F106">
        <v>9</v>
      </c>
      <c r="G106">
        <v>0</v>
      </c>
      <c r="H106">
        <v>0</v>
      </c>
      <c r="I106">
        <v>9</v>
      </c>
      <c r="J106">
        <f t="shared" si="1"/>
        <v>0</v>
      </c>
    </row>
    <row r="107" spans="1:10" x14ac:dyDescent="0.25">
      <c r="A107" s="48" t="s">
        <v>124</v>
      </c>
      <c r="B107" t="s">
        <v>29</v>
      </c>
      <c r="C107" t="s">
        <v>28</v>
      </c>
      <c r="D107">
        <v>0.3</v>
      </c>
      <c r="E107">
        <v>0.11899999999999999</v>
      </c>
      <c r="F107">
        <v>3.5699999999999996E-2</v>
      </c>
      <c r="G107">
        <v>0</v>
      </c>
      <c r="H107">
        <v>0</v>
      </c>
      <c r="I107">
        <v>3.5699999999999996E-2</v>
      </c>
      <c r="J107">
        <f t="shared" si="1"/>
        <v>0</v>
      </c>
    </row>
    <row r="108" spans="1:10" x14ac:dyDescent="0.25">
      <c r="A108" t="s">
        <v>96</v>
      </c>
      <c r="B108" t="s">
        <v>29</v>
      </c>
      <c r="C108" t="s">
        <v>28</v>
      </c>
      <c r="D108">
        <v>0.3</v>
      </c>
      <c r="E108">
        <v>1376.2040000000002</v>
      </c>
      <c r="F108">
        <v>412.86120000000005</v>
      </c>
      <c r="G108">
        <v>0</v>
      </c>
      <c r="H108">
        <v>0</v>
      </c>
      <c r="I108">
        <v>412.86120000000005</v>
      </c>
      <c r="J108">
        <f t="shared" si="1"/>
        <v>0</v>
      </c>
    </row>
    <row r="109" spans="1:10" x14ac:dyDescent="0.25">
      <c r="A109" t="s">
        <v>105</v>
      </c>
      <c r="B109" t="s">
        <v>29</v>
      </c>
      <c r="C109" t="s">
        <v>28</v>
      </c>
      <c r="D109">
        <v>0.3</v>
      </c>
      <c r="E109">
        <v>318.10399999999998</v>
      </c>
      <c r="F109">
        <v>95.43119999999999</v>
      </c>
      <c r="G109">
        <v>0</v>
      </c>
      <c r="H109">
        <v>0</v>
      </c>
      <c r="I109">
        <v>95.43119999999999</v>
      </c>
      <c r="J109">
        <f t="shared" si="1"/>
        <v>0</v>
      </c>
    </row>
    <row r="110" spans="1:10" x14ac:dyDescent="0.25">
      <c r="A110" t="s">
        <v>110</v>
      </c>
      <c r="B110" t="s">
        <v>29</v>
      </c>
      <c r="C110" t="s">
        <v>28</v>
      </c>
      <c r="D110">
        <v>0.3</v>
      </c>
      <c r="E110">
        <v>60.78</v>
      </c>
      <c r="F110">
        <v>18.233999999999998</v>
      </c>
      <c r="G110">
        <v>0</v>
      </c>
      <c r="H110">
        <v>0</v>
      </c>
      <c r="I110">
        <v>18.233999999999998</v>
      </c>
      <c r="J110">
        <f t="shared" si="1"/>
        <v>0</v>
      </c>
    </row>
    <row r="111" spans="1:10" x14ac:dyDescent="0.25">
      <c r="A111" t="s">
        <v>111</v>
      </c>
      <c r="B111" t="s">
        <v>29</v>
      </c>
      <c r="C111" t="s">
        <v>28</v>
      </c>
      <c r="D111">
        <v>0.3</v>
      </c>
      <c r="E111">
        <v>545.92100000000005</v>
      </c>
      <c r="F111">
        <v>163.77630000000002</v>
      </c>
      <c r="G111">
        <v>0</v>
      </c>
      <c r="H111">
        <v>0</v>
      </c>
      <c r="I111">
        <v>163.77630000000002</v>
      </c>
      <c r="J111">
        <f t="shared" si="1"/>
        <v>0</v>
      </c>
    </row>
    <row r="112" spans="1:10" x14ac:dyDescent="0.25">
      <c r="A112" t="s">
        <v>106</v>
      </c>
      <c r="B112" t="s">
        <v>29</v>
      </c>
      <c r="C112" t="s">
        <v>28</v>
      </c>
      <c r="D112">
        <v>0.3</v>
      </c>
      <c r="E112">
        <v>1653.3820000000001</v>
      </c>
      <c r="F112">
        <v>496.01459999999997</v>
      </c>
      <c r="G112">
        <v>0</v>
      </c>
      <c r="H112">
        <v>0</v>
      </c>
      <c r="I112">
        <v>496.01459999999997</v>
      </c>
      <c r="J112">
        <f t="shared" si="1"/>
        <v>0</v>
      </c>
    </row>
    <row r="113" spans="1:10" x14ac:dyDescent="0.25">
      <c r="A113" t="s">
        <v>99</v>
      </c>
      <c r="B113" t="s">
        <v>29</v>
      </c>
      <c r="C113" t="s">
        <v>28</v>
      </c>
      <c r="D113">
        <v>0.3</v>
      </c>
      <c r="E113">
        <v>144.006</v>
      </c>
      <c r="F113">
        <v>43.201799999999999</v>
      </c>
      <c r="G113">
        <v>0</v>
      </c>
      <c r="H113">
        <v>0</v>
      </c>
      <c r="I113">
        <v>43.201799999999999</v>
      </c>
      <c r="J113">
        <f t="shared" si="1"/>
        <v>0</v>
      </c>
    </row>
    <row r="114" spans="1:10" x14ac:dyDescent="0.25">
      <c r="A114" t="s">
        <v>108</v>
      </c>
      <c r="B114" t="s">
        <v>29</v>
      </c>
      <c r="C114" t="s">
        <v>28</v>
      </c>
      <c r="D114">
        <v>0.3</v>
      </c>
      <c r="E114">
        <v>21.614999999999998</v>
      </c>
      <c r="F114">
        <v>6.4844999999999997</v>
      </c>
      <c r="G114">
        <v>0</v>
      </c>
      <c r="H114">
        <v>0</v>
      </c>
      <c r="I114">
        <v>6.4844999999999997</v>
      </c>
      <c r="J114">
        <f t="shared" si="1"/>
        <v>0</v>
      </c>
    </row>
    <row r="115" spans="1:10" x14ac:dyDescent="0.25">
      <c r="A115" t="s">
        <v>234</v>
      </c>
      <c r="B115" t="s">
        <v>29</v>
      </c>
      <c r="C115" t="s">
        <v>28</v>
      </c>
      <c r="D115">
        <v>0.3</v>
      </c>
      <c r="E115">
        <v>0</v>
      </c>
      <c r="F115">
        <v>0</v>
      </c>
      <c r="G115">
        <v>0</v>
      </c>
      <c r="H115">
        <v>0</v>
      </c>
      <c r="I115">
        <v>0</v>
      </c>
      <c r="J115">
        <f t="shared" si="1"/>
        <v>0</v>
      </c>
    </row>
    <row r="116" spans="1:10" x14ac:dyDescent="0.25">
      <c r="A116" t="s">
        <v>115</v>
      </c>
      <c r="B116" t="s">
        <v>29</v>
      </c>
      <c r="C116" t="s">
        <v>28</v>
      </c>
      <c r="D116">
        <v>0.3</v>
      </c>
      <c r="E116">
        <v>47.905000000000001</v>
      </c>
      <c r="F116">
        <v>14.371499999999999</v>
      </c>
      <c r="G116">
        <v>0</v>
      </c>
      <c r="H116">
        <v>0</v>
      </c>
      <c r="I116">
        <v>14.371499999999999</v>
      </c>
      <c r="J116">
        <f t="shared" si="1"/>
        <v>0</v>
      </c>
    </row>
    <row r="117" spans="1:10" x14ac:dyDescent="0.25">
      <c r="A117" t="s">
        <v>117</v>
      </c>
      <c r="B117" t="s">
        <v>29</v>
      </c>
      <c r="C117" t="s">
        <v>28</v>
      </c>
      <c r="D117">
        <v>0.3</v>
      </c>
      <c r="E117">
        <v>1.323</v>
      </c>
      <c r="F117">
        <v>0.39689999999999998</v>
      </c>
      <c r="G117">
        <v>0</v>
      </c>
      <c r="H117">
        <v>0</v>
      </c>
      <c r="I117">
        <v>0.39689999999999998</v>
      </c>
      <c r="J117">
        <f t="shared" si="1"/>
        <v>0</v>
      </c>
    </row>
    <row r="118" spans="1:10" x14ac:dyDescent="0.25">
      <c r="A118" t="s">
        <v>103</v>
      </c>
      <c r="B118" t="s">
        <v>29</v>
      </c>
      <c r="C118" t="s">
        <v>28</v>
      </c>
      <c r="D118">
        <v>0.3</v>
      </c>
      <c r="E118">
        <v>0</v>
      </c>
      <c r="F118">
        <v>0</v>
      </c>
      <c r="G118">
        <v>0</v>
      </c>
      <c r="H118">
        <v>0</v>
      </c>
      <c r="I118">
        <v>0</v>
      </c>
      <c r="J118">
        <f t="shared" si="1"/>
        <v>0</v>
      </c>
    </row>
    <row r="119" spans="1:10" x14ac:dyDescent="0.25">
      <c r="A119" t="s">
        <v>328</v>
      </c>
      <c r="B119" t="s">
        <v>29</v>
      </c>
      <c r="C119" t="s">
        <v>28</v>
      </c>
      <c r="D119">
        <v>0.3</v>
      </c>
      <c r="E119">
        <v>0</v>
      </c>
      <c r="F119">
        <v>0</v>
      </c>
      <c r="G119">
        <v>0</v>
      </c>
      <c r="H119">
        <v>0</v>
      </c>
      <c r="I119">
        <v>0</v>
      </c>
      <c r="J119">
        <f t="shared" si="1"/>
        <v>0</v>
      </c>
    </row>
    <row r="120" spans="1:10" x14ac:dyDescent="0.25">
      <c r="A120" t="s">
        <v>104</v>
      </c>
      <c r="B120" t="s">
        <v>29</v>
      </c>
      <c r="C120" t="s">
        <v>28</v>
      </c>
      <c r="D120">
        <v>0.3</v>
      </c>
      <c r="E120">
        <v>411.6</v>
      </c>
      <c r="F120">
        <v>123.48</v>
      </c>
      <c r="G120">
        <v>0</v>
      </c>
      <c r="H120">
        <v>0</v>
      </c>
      <c r="I120">
        <v>123.48</v>
      </c>
      <c r="J120">
        <f t="shared" si="1"/>
        <v>0</v>
      </c>
    </row>
    <row r="121" spans="1:10" x14ac:dyDescent="0.25">
      <c r="A121" t="s">
        <v>558</v>
      </c>
      <c r="B121" t="s">
        <v>29</v>
      </c>
      <c r="C121" t="s">
        <v>28</v>
      </c>
      <c r="D121">
        <v>0.3</v>
      </c>
      <c r="E121">
        <v>0</v>
      </c>
      <c r="F121">
        <v>0</v>
      </c>
      <c r="G121">
        <v>0</v>
      </c>
      <c r="H121">
        <v>0</v>
      </c>
      <c r="I121">
        <v>0</v>
      </c>
      <c r="J121">
        <f t="shared" si="1"/>
        <v>0</v>
      </c>
    </row>
    <row r="122" spans="1:10" x14ac:dyDescent="0.25">
      <c r="A122" t="s">
        <v>97</v>
      </c>
      <c r="B122" t="s">
        <v>29</v>
      </c>
      <c r="C122" t="s">
        <v>28</v>
      </c>
      <c r="D122">
        <v>0.3</v>
      </c>
      <c r="E122">
        <v>1048</v>
      </c>
      <c r="F122">
        <v>314.39999999999998</v>
      </c>
      <c r="G122">
        <v>0</v>
      </c>
      <c r="H122">
        <v>0</v>
      </c>
      <c r="I122">
        <v>314.39999999999998</v>
      </c>
      <c r="J122">
        <f t="shared" si="1"/>
        <v>0</v>
      </c>
    </row>
    <row r="123" spans="1:10" x14ac:dyDescent="0.25">
      <c r="A123" t="s">
        <v>109</v>
      </c>
      <c r="B123" t="s">
        <v>29</v>
      </c>
      <c r="C123" t="s">
        <v>28</v>
      </c>
      <c r="D123">
        <v>0.3</v>
      </c>
      <c r="E123">
        <v>221.762</v>
      </c>
      <c r="F123">
        <v>66.528599999999997</v>
      </c>
      <c r="G123">
        <v>0</v>
      </c>
      <c r="H123">
        <v>0</v>
      </c>
      <c r="I123">
        <v>66.528599999999997</v>
      </c>
      <c r="J123">
        <f t="shared" si="1"/>
        <v>0</v>
      </c>
    </row>
    <row r="124" spans="1:10" x14ac:dyDescent="0.25">
      <c r="A124" t="s">
        <v>118</v>
      </c>
      <c r="B124" t="s">
        <v>29</v>
      </c>
      <c r="C124" t="s">
        <v>28</v>
      </c>
      <c r="D124">
        <v>0.3</v>
      </c>
      <c r="E124">
        <v>22.899000000000001</v>
      </c>
      <c r="F124">
        <v>6.8696999999999999</v>
      </c>
      <c r="G124">
        <v>0</v>
      </c>
      <c r="H124">
        <v>0</v>
      </c>
      <c r="I124">
        <v>6.8696999999999999</v>
      </c>
      <c r="J124">
        <f t="shared" si="1"/>
        <v>0</v>
      </c>
    </row>
    <row r="125" spans="1:10" x14ac:dyDescent="0.25">
      <c r="A125" t="s">
        <v>121</v>
      </c>
      <c r="B125" t="s">
        <v>29</v>
      </c>
      <c r="C125" t="s">
        <v>28</v>
      </c>
      <c r="D125">
        <v>0.3</v>
      </c>
      <c r="E125">
        <v>0</v>
      </c>
      <c r="F125">
        <v>0</v>
      </c>
      <c r="G125">
        <v>0</v>
      </c>
      <c r="H125">
        <v>0</v>
      </c>
      <c r="I125">
        <v>0</v>
      </c>
      <c r="J125">
        <f t="shared" si="1"/>
        <v>0</v>
      </c>
    </row>
    <row r="126" spans="1:10" x14ac:dyDescent="0.25">
      <c r="A126" t="s">
        <v>120</v>
      </c>
      <c r="B126" t="s">
        <v>29</v>
      </c>
      <c r="C126" t="s">
        <v>28</v>
      </c>
      <c r="D126">
        <v>0.3</v>
      </c>
      <c r="E126">
        <v>1.6</v>
      </c>
      <c r="F126">
        <v>0.48</v>
      </c>
      <c r="G126">
        <v>0</v>
      </c>
      <c r="H126">
        <v>0</v>
      </c>
      <c r="I126">
        <v>0.48</v>
      </c>
      <c r="J126">
        <f t="shared" si="1"/>
        <v>0</v>
      </c>
    </row>
    <row r="127" spans="1:10" x14ac:dyDescent="0.25">
      <c r="A127" t="s">
        <v>119</v>
      </c>
      <c r="B127" t="s">
        <v>29</v>
      </c>
      <c r="C127" t="s">
        <v>28</v>
      </c>
      <c r="D127">
        <v>0.3</v>
      </c>
      <c r="E127">
        <v>0</v>
      </c>
      <c r="F127">
        <v>0</v>
      </c>
      <c r="G127">
        <v>0</v>
      </c>
      <c r="H127">
        <v>0</v>
      </c>
      <c r="I127">
        <v>0</v>
      </c>
      <c r="J127">
        <f t="shared" si="1"/>
        <v>0</v>
      </c>
    </row>
    <row r="128" spans="1:10" x14ac:dyDescent="0.25">
      <c r="A128" t="s">
        <v>116</v>
      </c>
      <c r="B128" t="s">
        <v>29</v>
      </c>
      <c r="C128" t="s">
        <v>28</v>
      </c>
      <c r="D128">
        <v>0.3</v>
      </c>
      <c r="E128">
        <v>88.753</v>
      </c>
      <c r="F128">
        <v>26.625899999999998</v>
      </c>
      <c r="G128">
        <v>0</v>
      </c>
      <c r="H128">
        <v>0</v>
      </c>
      <c r="I128">
        <v>26.625899999999998</v>
      </c>
      <c r="J128">
        <f t="shared" si="1"/>
        <v>0</v>
      </c>
    </row>
    <row r="129" spans="1:10" x14ac:dyDescent="0.25">
      <c r="A129" t="s">
        <v>113</v>
      </c>
      <c r="B129" t="s">
        <v>29</v>
      </c>
      <c r="C129" t="s">
        <v>28</v>
      </c>
      <c r="D129">
        <v>0.3</v>
      </c>
      <c r="E129">
        <v>137.32300000000001</v>
      </c>
      <c r="F129">
        <v>41.196899999999999</v>
      </c>
      <c r="G129">
        <v>0</v>
      </c>
      <c r="H129">
        <v>0</v>
      </c>
      <c r="I129">
        <v>41.196899999999999</v>
      </c>
      <c r="J129">
        <f t="shared" si="1"/>
        <v>0</v>
      </c>
    </row>
    <row r="130" spans="1:10" x14ac:dyDescent="0.25">
      <c r="A130" t="s">
        <v>102</v>
      </c>
      <c r="B130" t="s">
        <v>29</v>
      </c>
      <c r="C130" t="s">
        <v>28</v>
      </c>
      <c r="D130">
        <v>0.3</v>
      </c>
      <c r="E130">
        <v>161</v>
      </c>
      <c r="F130">
        <v>48.3</v>
      </c>
      <c r="G130">
        <v>0</v>
      </c>
      <c r="H130">
        <v>0</v>
      </c>
      <c r="I130">
        <v>48.3</v>
      </c>
      <c r="J130">
        <f t="shared" si="1"/>
        <v>0</v>
      </c>
    </row>
    <row r="131" spans="1:10" x14ac:dyDescent="0.25">
      <c r="A131" t="s">
        <v>101</v>
      </c>
      <c r="B131" t="s">
        <v>29</v>
      </c>
      <c r="C131" t="s">
        <v>28</v>
      </c>
      <c r="D131">
        <v>0.3</v>
      </c>
      <c r="E131">
        <v>90.100000000000009</v>
      </c>
      <c r="F131">
        <v>27.03</v>
      </c>
      <c r="G131">
        <v>0</v>
      </c>
      <c r="H131">
        <v>0</v>
      </c>
      <c r="I131">
        <v>27.03</v>
      </c>
      <c r="J131">
        <f t="shared" ref="J131:J194" si="2">G131+H131</f>
        <v>0</v>
      </c>
    </row>
    <row r="132" spans="1:10" x14ac:dyDescent="0.25">
      <c r="A132" t="s">
        <v>95</v>
      </c>
      <c r="B132" t="s">
        <v>29</v>
      </c>
      <c r="C132" t="s">
        <v>28</v>
      </c>
      <c r="D132">
        <v>0.3</v>
      </c>
      <c r="E132">
        <v>6573.4</v>
      </c>
      <c r="F132">
        <v>1972.0199999999998</v>
      </c>
      <c r="G132">
        <v>0</v>
      </c>
      <c r="H132">
        <v>0</v>
      </c>
      <c r="I132">
        <v>1972.0199999999998</v>
      </c>
      <c r="J132">
        <f t="shared" si="2"/>
        <v>0</v>
      </c>
    </row>
    <row r="133" spans="1:10" x14ac:dyDescent="0.25">
      <c r="A133" t="s">
        <v>98</v>
      </c>
      <c r="B133" t="s">
        <v>29</v>
      </c>
      <c r="C133" t="s">
        <v>28</v>
      </c>
      <c r="D133">
        <v>0.3</v>
      </c>
      <c r="E133">
        <v>4090.835</v>
      </c>
      <c r="F133">
        <v>1227.2504999999999</v>
      </c>
      <c r="G133">
        <v>0</v>
      </c>
      <c r="H133">
        <v>0</v>
      </c>
      <c r="I133">
        <v>1227.2504999999999</v>
      </c>
      <c r="J133">
        <f t="shared" si="2"/>
        <v>0</v>
      </c>
    </row>
    <row r="134" spans="1:10" x14ac:dyDescent="0.25">
      <c r="A134" t="s">
        <v>112</v>
      </c>
      <c r="B134" t="s">
        <v>29</v>
      </c>
      <c r="C134" t="s">
        <v>28</v>
      </c>
      <c r="D134">
        <v>0.3</v>
      </c>
      <c r="E134">
        <v>14.405000000000001</v>
      </c>
      <c r="F134">
        <v>4.3215000000000003</v>
      </c>
      <c r="G134">
        <v>0</v>
      </c>
      <c r="H134">
        <v>0</v>
      </c>
      <c r="I134">
        <v>4.3215000000000003</v>
      </c>
      <c r="J134">
        <f t="shared" si="2"/>
        <v>0</v>
      </c>
    </row>
    <row r="135" spans="1:10" x14ac:dyDescent="0.25">
      <c r="A135" t="s">
        <v>100</v>
      </c>
      <c r="B135" t="s">
        <v>29</v>
      </c>
      <c r="C135" t="s">
        <v>28</v>
      </c>
      <c r="D135">
        <v>0.3</v>
      </c>
      <c r="E135">
        <v>129.75</v>
      </c>
      <c r="F135">
        <v>38.924999999999997</v>
      </c>
      <c r="G135">
        <v>0</v>
      </c>
      <c r="H135">
        <v>0</v>
      </c>
      <c r="I135">
        <v>38.924999999999997</v>
      </c>
      <c r="J135">
        <f t="shared" si="2"/>
        <v>0</v>
      </c>
    </row>
    <row r="136" spans="1:10" x14ac:dyDescent="0.25">
      <c r="A136" t="s">
        <v>114</v>
      </c>
      <c r="B136" t="s">
        <v>29</v>
      </c>
      <c r="C136" t="s">
        <v>28</v>
      </c>
      <c r="D136">
        <v>0.3</v>
      </c>
      <c r="E136">
        <v>0</v>
      </c>
      <c r="F136">
        <v>0</v>
      </c>
      <c r="G136">
        <v>0</v>
      </c>
      <c r="H136">
        <v>0</v>
      </c>
      <c r="I136">
        <v>0</v>
      </c>
      <c r="J136">
        <f t="shared" si="2"/>
        <v>0</v>
      </c>
    </row>
    <row r="137" spans="1:10" x14ac:dyDescent="0.25">
      <c r="A137" t="s">
        <v>107</v>
      </c>
      <c r="B137" t="s">
        <v>29</v>
      </c>
      <c r="C137" t="s">
        <v>28</v>
      </c>
      <c r="D137">
        <v>0.3</v>
      </c>
      <c r="E137">
        <v>232.596</v>
      </c>
      <c r="F137">
        <v>69.778800000000004</v>
      </c>
      <c r="G137">
        <v>0</v>
      </c>
      <c r="H137">
        <v>0</v>
      </c>
      <c r="I137">
        <v>69.778800000000004</v>
      </c>
      <c r="J137">
        <f t="shared" si="2"/>
        <v>0</v>
      </c>
    </row>
    <row r="138" spans="1:10" x14ac:dyDescent="0.25">
      <c r="A138" s="48" t="s">
        <v>123</v>
      </c>
      <c r="B138" t="s">
        <v>34</v>
      </c>
      <c r="C138" t="s">
        <v>33</v>
      </c>
      <c r="D138">
        <v>0.2</v>
      </c>
      <c r="E138">
        <v>2.6320000000000001</v>
      </c>
      <c r="F138">
        <v>0.52640000000000009</v>
      </c>
      <c r="G138">
        <v>0</v>
      </c>
      <c r="H138">
        <v>0</v>
      </c>
      <c r="I138">
        <v>0.52640000000000009</v>
      </c>
      <c r="J138">
        <f t="shared" si="2"/>
        <v>0</v>
      </c>
    </row>
    <row r="139" spans="1:10" x14ac:dyDescent="0.25">
      <c r="A139" s="48" t="s">
        <v>126</v>
      </c>
      <c r="B139" t="s">
        <v>34</v>
      </c>
      <c r="C139" t="s">
        <v>33</v>
      </c>
      <c r="D139">
        <v>0.2</v>
      </c>
      <c r="E139">
        <v>3</v>
      </c>
      <c r="F139">
        <v>0.60000000000000009</v>
      </c>
      <c r="G139">
        <v>0</v>
      </c>
      <c r="H139">
        <v>0</v>
      </c>
      <c r="I139">
        <v>0.60000000000000009</v>
      </c>
      <c r="J139">
        <f t="shared" si="2"/>
        <v>0</v>
      </c>
    </row>
    <row r="140" spans="1:10" x14ac:dyDescent="0.25">
      <c r="A140" s="48" t="s">
        <v>125</v>
      </c>
      <c r="B140" t="s">
        <v>34</v>
      </c>
      <c r="C140" t="s">
        <v>33</v>
      </c>
      <c r="D140">
        <v>0.2</v>
      </c>
      <c r="E140">
        <v>1.6</v>
      </c>
      <c r="F140">
        <v>0.32000000000000006</v>
      </c>
      <c r="G140">
        <v>0</v>
      </c>
      <c r="H140">
        <v>0</v>
      </c>
      <c r="I140">
        <v>0.32000000000000006</v>
      </c>
      <c r="J140">
        <f t="shared" si="2"/>
        <v>0</v>
      </c>
    </row>
    <row r="141" spans="1:10" x14ac:dyDescent="0.25">
      <c r="A141" s="48" t="s">
        <v>124</v>
      </c>
      <c r="B141" t="s">
        <v>34</v>
      </c>
      <c r="C141" t="s">
        <v>33</v>
      </c>
      <c r="D141">
        <v>0.2</v>
      </c>
      <c r="E141">
        <v>0.33300000000000002</v>
      </c>
      <c r="F141">
        <v>6.6600000000000006E-2</v>
      </c>
      <c r="G141">
        <v>0</v>
      </c>
      <c r="H141">
        <v>0</v>
      </c>
      <c r="I141">
        <v>6.6600000000000006E-2</v>
      </c>
      <c r="J141">
        <f t="shared" si="2"/>
        <v>0</v>
      </c>
    </row>
    <row r="142" spans="1:10" x14ac:dyDescent="0.25">
      <c r="A142" t="s">
        <v>96</v>
      </c>
      <c r="B142" t="s">
        <v>34</v>
      </c>
      <c r="C142" t="s">
        <v>33</v>
      </c>
      <c r="D142">
        <v>0.2</v>
      </c>
      <c r="E142">
        <v>434.29899999999998</v>
      </c>
      <c r="F142">
        <v>86.859800000000007</v>
      </c>
      <c r="G142">
        <v>0</v>
      </c>
      <c r="H142">
        <v>0</v>
      </c>
      <c r="I142">
        <v>86.859800000000007</v>
      </c>
      <c r="J142">
        <f t="shared" si="2"/>
        <v>0</v>
      </c>
    </row>
    <row r="143" spans="1:10" x14ac:dyDescent="0.25">
      <c r="A143" t="s">
        <v>105</v>
      </c>
      <c r="B143" t="s">
        <v>34</v>
      </c>
      <c r="C143" t="s">
        <v>33</v>
      </c>
      <c r="D143">
        <v>0.2</v>
      </c>
      <c r="E143">
        <v>136.096</v>
      </c>
      <c r="F143">
        <v>27.219200000000001</v>
      </c>
      <c r="G143">
        <v>0</v>
      </c>
      <c r="H143">
        <v>0</v>
      </c>
      <c r="I143">
        <v>27.219200000000001</v>
      </c>
      <c r="J143">
        <f t="shared" si="2"/>
        <v>0</v>
      </c>
    </row>
    <row r="144" spans="1:10" x14ac:dyDescent="0.25">
      <c r="A144" t="s">
        <v>110</v>
      </c>
      <c r="B144" t="s">
        <v>34</v>
      </c>
      <c r="C144" t="s">
        <v>33</v>
      </c>
      <c r="D144">
        <v>0.2</v>
      </c>
      <c r="E144">
        <v>66.179000000000002</v>
      </c>
      <c r="F144">
        <v>13.235800000000001</v>
      </c>
      <c r="G144">
        <v>0</v>
      </c>
      <c r="H144">
        <v>0</v>
      </c>
      <c r="I144">
        <v>13.235800000000001</v>
      </c>
      <c r="J144">
        <f t="shared" si="2"/>
        <v>0</v>
      </c>
    </row>
    <row r="145" spans="1:10" x14ac:dyDescent="0.25">
      <c r="A145" t="s">
        <v>111</v>
      </c>
      <c r="B145" t="s">
        <v>34</v>
      </c>
      <c r="C145" t="s">
        <v>33</v>
      </c>
      <c r="D145">
        <v>0.2</v>
      </c>
      <c r="E145">
        <v>166.16</v>
      </c>
      <c r="F145">
        <v>33.231999999999999</v>
      </c>
      <c r="G145">
        <v>0</v>
      </c>
      <c r="H145">
        <v>0</v>
      </c>
      <c r="I145">
        <v>33.231999999999999</v>
      </c>
      <c r="J145">
        <f t="shared" si="2"/>
        <v>0</v>
      </c>
    </row>
    <row r="146" spans="1:10" x14ac:dyDescent="0.25">
      <c r="A146" t="s">
        <v>106</v>
      </c>
      <c r="B146" t="s">
        <v>34</v>
      </c>
      <c r="C146" t="s">
        <v>33</v>
      </c>
      <c r="D146">
        <v>0.2</v>
      </c>
      <c r="E146">
        <v>546.53899999999999</v>
      </c>
      <c r="F146">
        <v>109.3078</v>
      </c>
      <c r="G146">
        <v>0</v>
      </c>
      <c r="H146">
        <v>0</v>
      </c>
      <c r="I146">
        <v>109.3078</v>
      </c>
      <c r="J146">
        <f t="shared" si="2"/>
        <v>0</v>
      </c>
    </row>
    <row r="147" spans="1:10" x14ac:dyDescent="0.25">
      <c r="A147" t="s">
        <v>99</v>
      </c>
      <c r="B147" t="s">
        <v>34</v>
      </c>
      <c r="C147" t="s">
        <v>33</v>
      </c>
      <c r="D147">
        <v>0.2</v>
      </c>
      <c r="E147">
        <v>5.7960000000000003</v>
      </c>
      <c r="F147">
        <v>1.1592</v>
      </c>
      <c r="G147">
        <v>0</v>
      </c>
      <c r="H147">
        <v>0</v>
      </c>
      <c r="I147">
        <v>1.1592</v>
      </c>
      <c r="J147">
        <f t="shared" si="2"/>
        <v>0</v>
      </c>
    </row>
    <row r="148" spans="1:10" x14ac:dyDescent="0.25">
      <c r="A148" t="s">
        <v>108</v>
      </c>
      <c r="B148" t="s">
        <v>34</v>
      </c>
      <c r="C148" t="s">
        <v>33</v>
      </c>
      <c r="D148">
        <v>0.2</v>
      </c>
      <c r="E148">
        <v>28.091000000000001</v>
      </c>
      <c r="F148">
        <v>5.6182000000000007</v>
      </c>
      <c r="G148">
        <v>0</v>
      </c>
      <c r="H148">
        <v>0</v>
      </c>
      <c r="I148">
        <v>5.6182000000000007</v>
      </c>
      <c r="J148">
        <f t="shared" si="2"/>
        <v>0</v>
      </c>
    </row>
    <row r="149" spans="1:10" x14ac:dyDescent="0.25">
      <c r="A149" t="s">
        <v>234</v>
      </c>
      <c r="B149" t="s">
        <v>34</v>
      </c>
      <c r="C149" t="s">
        <v>33</v>
      </c>
      <c r="D149">
        <v>0.2</v>
      </c>
      <c r="E149">
        <v>0</v>
      </c>
      <c r="F149">
        <v>0</v>
      </c>
      <c r="G149">
        <v>0</v>
      </c>
      <c r="H149">
        <v>0</v>
      </c>
      <c r="I149">
        <v>0</v>
      </c>
      <c r="J149">
        <f t="shared" si="2"/>
        <v>0</v>
      </c>
    </row>
    <row r="150" spans="1:10" x14ac:dyDescent="0.25">
      <c r="A150" t="s">
        <v>115</v>
      </c>
      <c r="B150" t="s">
        <v>34</v>
      </c>
      <c r="C150" t="s">
        <v>33</v>
      </c>
      <c r="D150">
        <v>0.2</v>
      </c>
      <c r="E150">
        <v>1.37</v>
      </c>
      <c r="F150">
        <v>0.27400000000000002</v>
      </c>
      <c r="G150">
        <v>0</v>
      </c>
      <c r="H150">
        <v>0</v>
      </c>
      <c r="I150">
        <v>0.27400000000000002</v>
      </c>
      <c r="J150">
        <f t="shared" si="2"/>
        <v>0</v>
      </c>
    </row>
    <row r="151" spans="1:10" x14ac:dyDescent="0.25">
      <c r="A151" t="s">
        <v>117</v>
      </c>
      <c r="B151" t="s">
        <v>34</v>
      </c>
      <c r="C151" t="s">
        <v>33</v>
      </c>
      <c r="D151">
        <v>0.2</v>
      </c>
      <c r="E151">
        <v>2.4670000000000001</v>
      </c>
      <c r="F151">
        <v>0.49340000000000006</v>
      </c>
      <c r="G151">
        <v>0</v>
      </c>
      <c r="H151">
        <v>0</v>
      </c>
      <c r="I151">
        <v>0.49340000000000006</v>
      </c>
      <c r="J151">
        <f t="shared" si="2"/>
        <v>0</v>
      </c>
    </row>
    <row r="152" spans="1:10" x14ac:dyDescent="0.25">
      <c r="A152" t="s">
        <v>103</v>
      </c>
      <c r="B152" t="s">
        <v>34</v>
      </c>
      <c r="C152" t="s">
        <v>33</v>
      </c>
      <c r="D152">
        <v>0.2</v>
      </c>
      <c r="E152">
        <v>1.3</v>
      </c>
      <c r="F152">
        <v>0.26</v>
      </c>
      <c r="G152">
        <v>0</v>
      </c>
      <c r="H152">
        <v>0</v>
      </c>
      <c r="I152">
        <v>0.26</v>
      </c>
      <c r="J152">
        <f t="shared" si="2"/>
        <v>0</v>
      </c>
    </row>
    <row r="153" spans="1:10" x14ac:dyDescent="0.25">
      <c r="A153" t="s">
        <v>328</v>
      </c>
      <c r="B153" t="s">
        <v>34</v>
      </c>
      <c r="C153" t="s">
        <v>33</v>
      </c>
      <c r="D153">
        <v>0.2</v>
      </c>
      <c r="E153">
        <v>0</v>
      </c>
      <c r="F153">
        <v>0</v>
      </c>
      <c r="G153">
        <v>0</v>
      </c>
      <c r="H153">
        <v>0</v>
      </c>
      <c r="I153">
        <v>0</v>
      </c>
      <c r="J153">
        <f t="shared" si="2"/>
        <v>0</v>
      </c>
    </row>
    <row r="154" spans="1:10" x14ac:dyDescent="0.25">
      <c r="A154" t="s">
        <v>104</v>
      </c>
      <c r="B154" t="s">
        <v>34</v>
      </c>
      <c r="C154" t="s">
        <v>33</v>
      </c>
      <c r="D154">
        <v>0.2</v>
      </c>
      <c r="E154">
        <v>45.9</v>
      </c>
      <c r="F154">
        <v>9.18</v>
      </c>
      <c r="G154">
        <v>0</v>
      </c>
      <c r="H154">
        <v>0</v>
      </c>
      <c r="I154">
        <v>9.18</v>
      </c>
      <c r="J154">
        <f t="shared" si="2"/>
        <v>0</v>
      </c>
    </row>
    <row r="155" spans="1:10" x14ac:dyDescent="0.25">
      <c r="A155" t="s">
        <v>558</v>
      </c>
      <c r="B155" t="s">
        <v>34</v>
      </c>
      <c r="C155" t="s">
        <v>33</v>
      </c>
      <c r="D155">
        <v>0.2</v>
      </c>
      <c r="E155">
        <v>0</v>
      </c>
      <c r="F155">
        <v>0</v>
      </c>
      <c r="G155">
        <v>0</v>
      </c>
      <c r="H155">
        <v>0</v>
      </c>
      <c r="I155">
        <v>0</v>
      </c>
      <c r="J155">
        <f t="shared" si="2"/>
        <v>0</v>
      </c>
    </row>
    <row r="156" spans="1:10" x14ac:dyDescent="0.25">
      <c r="A156" t="s">
        <v>97</v>
      </c>
      <c r="B156" t="s">
        <v>34</v>
      </c>
      <c r="C156" t="s">
        <v>33</v>
      </c>
      <c r="D156">
        <v>0.2</v>
      </c>
      <c r="E156">
        <v>89.4</v>
      </c>
      <c r="F156">
        <v>17.880000000000003</v>
      </c>
      <c r="G156">
        <v>0</v>
      </c>
      <c r="H156">
        <v>0</v>
      </c>
      <c r="I156">
        <v>17.880000000000003</v>
      </c>
      <c r="J156">
        <f t="shared" si="2"/>
        <v>0</v>
      </c>
    </row>
    <row r="157" spans="1:10" x14ac:dyDescent="0.25">
      <c r="A157" t="s">
        <v>109</v>
      </c>
      <c r="B157" t="s">
        <v>34</v>
      </c>
      <c r="C157" t="s">
        <v>33</v>
      </c>
      <c r="D157">
        <v>0.2</v>
      </c>
      <c r="E157">
        <v>176.13200000000001</v>
      </c>
      <c r="F157">
        <v>35.226400000000005</v>
      </c>
      <c r="G157">
        <v>0</v>
      </c>
      <c r="H157">
        <v>0</v>
      </c>
      <c r="I157">
        <v>35.226400000000005</v>
      </c>
      <c r="J157">
        <f t="shared" si="2"/>
        <v>0</v>
      </c>
    </row>
    <row r="158" spans="1:10" x14ac:dyDescent="0.25">
      <c r="A158" t="s">
        <v>118</v>
      </c>
      <c r="B158" t="s">
        <v>34</v>
      </c>
      <c r="C158" t="s">
        <v>33</v>
      </c>
      <c r="D158">
        <v>0.2</v>
      </c>
      <c r="E158">
        <v>18.670999999999999</v>
      </c>
      <c r="F158">
        <v>3.7342</v>
      </c>
      <c r="G158">
        <v>0</v>
      </c>
      <c r="H158">
        <v>0</v>
      </c>
      <c r="I158">
        <v>3.7342</v>
      </c>
      <c r="J158">
        <f t="shared" si="2"/>
        <v>0</v>
      </c>
    </row>
    <row r="159" spans="1:10" x14ac:dyDescent="0.25">
      <c r="A159" t="s">
        <v>121</v>
      </c>
      <c r="B159" t="s">
        <v>34</v>
      </c>
      <c r="C159" t="s">
        <v>33</v>
      </c>
      <c r="D159">
        <v>0.2</v>
      </c>
      <c r="E159">
        <v>0.3</v>
      </c>
      <c r="F159">
        <v>0.06</v>
      </c>
      <c r="G159">
        <v>0</v>
      </c>
      <c r="H159">
        <v>0</v>
      </c>
      <c r="I159">
        <v>0.06</v>
      </c>
      <c r="J159">
        <f t="shared" si="2"/>
        <v>0</v>
      </c>
    </row>
    <row r="160" spans="1:10" x14ac:dyDescent="0.25">
      <c r="A160" t="s">
        <v>120</v>
      </c>
      <c r="B160" t="s">
        <v>34</v>
      </c>
      <c r="C160" t="s">
        <v>33</v>
      </c>
      <c r="D160">
        <v>0.2</v>
      </c>
      <c r="E160">
        <v>1</v>
      </c>
      <c r="F160">
        <v>0.2</v>
      </c>
      <c r="G160">
        <v>0</v>
      </c>
      <c r="H160">
        <v>0</v>
      </c>
      <c r="I160">
        <v>0.2</v>
      </c>
      <c r="J160">
        <f t="shared" si="2"/>
        <v>0</v>
      </c>
    </row>
    <row r="161" spans="1:10" x14ac:dyDescent="0.25">
      <c r="A161" t="s">
        <v>119</v>
      </c>
      <c r="B161" t="s">
        <v>34</v>
      </c>
      <c r="C161" t="s">
        <v>33</v>
      </c>
      <c r="D161">
        <v>0.2</v>
      </c>
      <c r="E161">
        <v>0</v>
      </c>
      <c r="F161">
        <v>0</v>
      </c>
      <c r="G161">
        <v>0</v>
      </c>
      <c r="H161">
        <v>0</v>
      </c>
      <c r="I161">
        <v>0</v>
      </c>
      <c r="J161">
        <f t="shared" si="2"/>
        <v>0</v>
      </c>
    </row>
    <row r="162" spans="1:10" x14ac:dyDescent="0.25">
      <c r="A162" t="s">
        <v>116</v>
      </c>
      <c r="B162" t="s">
        <v>34</v>
      </c>
      <c r="C162" t="s">
        <v>33</v>
      </c>
      <c r="D162">
        <v>0.2</v>
      </c>
      <c r="E162">
        <v>0.82199999999999995</v>
      </c>
      <c r="F162">
        <v>0.16439999999999999</v>
      </c>
      <c r="G162">
        <v>0</v>
      </c>
      <c r="H162">
        <v>0</v>
      </c>
      <c r="I162">
        <v>0.16439999999999999</v>
      </c>
      <c r="J162">
        <f t="shared" si="2"/>
        <v>0</v>
      </c>
    </row>
    <row r="163" spans="1:10" x14ac:dyDescent="0.25">
      <c r="A163" t="s">
        <v>113</v>
      </c>
      <c r="B163" t="s">
        <v>34</v>
      </c>
      <c r="C163" t="s">
        <v>33</v>
      </c>
      <c r="D163">
        <v>0.2</v>
      </c>
      <c r="E163">
        <v>7.2700000000000005</v>
      </c>
      <c r="F163">
        <v>1.4540000000000002</v>
      </c>
      <c r="G163">
        <v>0</v>
      </c>
      <c r="H163">
        <v>0</v>
      </c>
      <c r="I163">
        <v>1.4540000000000002</v>
      </c>
      <c r="J163">
        <f t="shared" si="2"/>
        <v>0</v>
      </c>
    </row>
    <row r="164" spans="1:10" x14ac:dyDescent="0.25">
      <c r="A164" t="s">
        <v>102</v>
      </c>
      <c r="B164" t="s">
        <v>34</v>
      </c>
      <c r="C164" t="s">
        <v>33</v>
      </c>
      <c r="D164">
        <v>0.2</v>
      </c>
      <c r="E164">
        <v>7.5</v>
      </c>
      <c r="F164">
        <v>1.5</v>
      </c>
      <c r="G164">
        <v>0</v>
      </c>
      <c r="H164">
        <v>0</v>
      </c>
      <c r="I164">
        <v>1.5</v>
      </c>
      <c r="J164">
        <f t="shared" si="2"/>
        <v>0</v>
      </c>
    </row>
    <row r="165" spans="1:10" x14ac:dyDescent="0.25">
      <c r="A165" t="s">
        <v>101</v>
      </c>
      <c r="B165" t="s">
        <v>34</v>
      </c>
      <c r="C165" t="s">
        <v>33</v>
      </c>
      <c r="D165">
        <v>0.2</v>
      </c>
      <c r="E165">
        <v>12.3</v>
      </c>
      <c r="F165">
        <v>2.4600000000000004</v>
      </c>
      <c r="G165">
        <v>0</v>
      </c>
      <c r="H165">
        <v>0</v>
      </c>
      <c r="I165">
        <v>2.4600000000000004</v>
      </c>
      <c r="J165">
        <f t="shared" si="2"/>
        <v>0</v>
      </c>
    </row>
    <row r="166" spans="1:10" x14ac:dyDescent="0.25">
      <c r="A166" t="s">
        <v>95</v>
      </c>
      <c r="B166" t="s">
        <v>34</v>
      </c>
      <c r="C166" t="s">
        <v>33</v>
      </c>
      <c r="D166">
        <v>0.2</v>
      </c>
      <c r="E166">
        <v>2573.2289999999998</v>
      </c>
      <c r="F166">
        <v>514.64580000000001</v>
      </c>
      <c r="G166">
        <v>0</v>
      </c>
      <c r="H166">
        <v>0</v>
      </c>
      <c r="I166">
        <v>514.64580000000001</v>
      </c>
      <c r="J166">
        <f t="shared" si="2"/>
        <v>0</v>
      </c>
    </row>
    <row r="167" spans="1:10" x14ac:dyDescent="0.25">
      <c r="A167" t="s">
        <v>98</v>
      </c>
      <c r="B167" t="s">
        <v>34</v>
      </c>
      <c r="C167" t="s">
        <v>33</v>
      </c>
      <c r="D167">
        <v>0.2</v>
      </c>
      <c r="E167">
        <v>357.5</v>
      </c>
      <c r="F167">
        <v>71.5</v>
      </c>
      <c r="G167">
        <v>0</v>
      </c>
      <c r="H167">
        <v>0</v>
      </c>
      <c r="I167">
        <v>71.5</v>
      </c>
      <c r="J167">
        <f t="shared" si="2"/>
        <v>0</v>
      </c>
    </row>
    <row r="168" spans="1:10" x14ac:dyDescent="0.25">
      <c r="A168" t="s">
        <v>112</v>
      </c>
      <c r="B168" t="s">
        <v>34</v>
      </c>
      <c r="C168" t="s">
        <v>33</v>
      </c>
      <c r="D168">
        <v>0.2</v>
      </c>
      <c r="E168">
        <v>4.7629999999999999</v>
      </c>
      <c r="F168">
        <v>0.9526</v>
      </c>
      <c r="G168">
        <v>0</v>
      </c>
      <c r="H168">
        <v>0</v>
      </c>
      <c r="I168">
        <v>0.9526</v>
      </c>
      <c r="J168">
        <f t="shared" si="2"/>
        <v>0</v>
      </c>
    </row>
    <row r="169" spans="1:10" x14ac:dyDescent="0.25">
      <c r="A169" t="s">
        <v>100</v>
      </c>
      <c r="B169" t="s">
        <v>34</v>
      </c>
      <c r="C169" t="s">
        <v>33</v>
      </c>
      <c r="D169">
        <v>0.2</v>
      </c>
      <c r="E169">
        <v>63.073999999999998</v>
      </c>
      <c r="F169">
        <v>12.614800000000001</v>
      </c>
      <c r="G169">
        <v>0</v>
      </c>
      <c r="H169">
        <v>0</v>
      </c>
      <c r="I169">
        <v>12.614800000000001</v>
      </c>
      <c r="J169">
        <f t="shared" si="2"/>
        <v>0</v>
      </c>
    </row>
    <row r="170" spans="1:10" x14ac:dyDescent="0.25">
      <c r="A170" t="s">
        <v>114</v>
      </c>
      <c r="B170" t="s">
        <v>34</v>
      </c>
      <c r="C170" t="s">
        <v>33</v>
      </c>
      <c r="D170">
        <v>0.2</v>
      </c>
      <c r="E170">
        <v>114.55800000000001</v>
      </c>
      <c r="F170">
        <v>22.911600000000004</v>
      </c>
      <c r="G170">
        <v>0</v>
      </c>
      <c r="H170">
        <v>0</v>
      </c>
      <c r="I170">
        <v>22.911600000000004</v>
      </c>
      <c r="J170">
        <f t="shared" si="2"/>
        <v>0</v>
      </c>
    </row>
    <row r="171" spans="1:10" x14ac:dyDescent="0.25">
      <c r="A171" t="s">
        <v>107</v>
      </c>
      <c r="B171" t="s">
        <v>34</v>
      </c>
      <c r="C171" t="s">
        <v>33</v>
      </c>
      <c r="D171">
        <v>0.2</v>
      </c>
      <c r="E171">
        <v>38.258000000000003</v>
      </c>
      <c r="F171">
        <v>7.6516000000000011</v>
      </c>
      <c r="G171">
        <v>0</v>
      </c>
      <c r="H171">
        <v>0</v>
      </c>
      <c r="I171">
        <v>7.6516000000000011</v>
      </c>
      <c r="J171">
        <f t="shared" si="2"/>
        <v>0</v>
      </c>
    </row>
    <row r="172" spans="1:10" x14ac:dyDescent="0.25">
      <c r="A172" s="48" t="s">
        <v>123</v>
      </c>
      <c r="B172" t="s">
        <v>275</v>
      </c>
      <c r="C172" t="s">
        <v>330</v>
      </c>
      <c r="D172">
        <v>1</v>
      </c>
      <c r="E172">
        <v>32.381</v>
      </c>
      <c r="F172">
        <v>32.381</v>
      </c>
      <c r="G172">
        <v>0</v>
      </c>
      <c r="H172">
        <v>0</v>
      </c>
      <c r="I172">
        <v>32.381</v>
      </c>
      <c r="J172">
        <f t="shared" si="2"/>
        <v>0</v>
      </c>
    </row>
    <row r="173" spans="1:10" x14ac:dyDescent="0.25">
      <c r="A173" s="48" t="s">
        <v>126</v>
      </c>
      <c r="B173" t="s">
        <v>275</v>
      </c>
      <c r="C173" t="s">
        <v>330</v>
      </c>
      <c r="D173">
        <v>1</v>
      </c>
      <c r="E173">
        <v>0</v>
      </c>
      <c r="F173">
        <v>0</v>
      </c>
      <c r="G173">
        <v>0</v>
      </c>
      <c r="H173">
        <v>0</v>
      </c>
      <c r="I173">
        <v>0</v>
      </c>
      <c r="J173">
        <f t="shared" si="2"/>
        <v>0</v>
      </c>
    </row>
    <row r="174" spans="1:10" x14ac:dyDescent="0.25">
      <c r="A174" s="48" t="s">
        <v>125</v>
      </c>
      <c r="B174" t="s">
        <v>275</v>
      </c>
      <c r="C174" t="s">
        <v>330</v>
      </c>
      <c r="D174">
        <v>1</v>
      </c>
      <c r="E174">
        <v>0</v>
      </c>
      <c r="F174">
        <v>0</v>
      </c>
      <c r="G174">
        <v>0</v>
      </c>
      <c r="H174">
        <v>0</v>
      </c>
      <c r="I174">
        <v>0</v>
      </c>
      <c r="J174">
        <f t="shared" si="2"/>
        <v>0</v>
      </c>
    </row>
    <row r="175" spans="1:10" x14ac:dyDescent="0.25">
      <c r="A175" s="48" t="s">
        <v>124</v>
      </c>
      <c r="B175" t="s">
        <v>275</v>
      </c>
      <c r="C175" t="s">
        <v>330</v>
      </c>
      <c r="D175">
        <v>1</v>
      </c>
      <c r="E175">
        <v>1E-3</v>
      </c>
      <c r="F175">
        <v>1E-3</v>
      </c>
      <c r="G175">
        <v>0</v>
      </c>
      <c r="H175">
        <v>0</v>
      </c>
      <c r="I175">
        <v>1E-3</v>
      </c>
      <c r="J175">
        <f t="shared" si="2"/>
        <v>0</v>
      </c>
    </row>
    <row r="176" spans="1:10" x14ac:dyDescent="0.25">
      <c r="A176" t="s">
        <v>96</v>
      </c>
      <c r="B176" t="s">
        <v>275</v>
      </c>
      <c r="C176" t="s">
        <v>330</v>
      </c>
      <c r="D176">
        <v>1</v>
      </c>
      <c r="E176">
        <v>0</v>
      </c>
      <c r="F176">
        <v>0</v>
      </c>
      <c r="G176">
        <v>0</v>
      </c>
      <c r="H176">
        <v>0</v>
      </c>
      <c r="I176">
        <v>0</v>
      </c>
      <c r="J176">
        <f t="shared" si="2"/>
        <v>0</v>
      </c>
    </row>
    <row r="177" spans="1:10" x14ac:dyDescent="0.25">
      <c r="A177" t="s">
        <v>105</v>
      </c>
      <c r="B177" t="s">
        <v>275</v>
      </c>
      <c r="C177" t="s">
        <v>330</v>
      </c>
      <c r="D177">
        <v>1</v>
      </c>
      <c r="E177">
        <v>3.0000000000000001E-3</v>
      </c>
      <c r="F177">
        <v>3.0000000000000001E-3</v>
      </c>
      <c r="G177">
        <v>0</v>
      </c>
      <c r="H177">
        <v>0</v>
      </c>
      <c r="I177">
        <v>3.0000000000000001E-3</v>
      </c>
      <c r="J177">
        <f t="shared" si="2"/>
        <v>0</v>
      </c>
    </row>
    <row r="178" spans="1:10" x14ac:dyDescent="0.25">
      <c r="A178" t="s">
        <v>110</v>
      </c>
      <c r="B178" t="s">
        <v>275</v>
      </c>
      <c r="C178" t="s">
        <v>330</v>
      </c>
      <c r="D178">
        <v>1</v>
      </c>
      <c r="E178">
        <v>0.26200000000000001</v>
      </c>
      <c r="F178">
        <v>0.26200000000000001</v>
      </c>
      <c r="G178">
        <v>0</v>
      </c>
      <c r="H178">
        <v>0</v>
      </c>
      <c r="I178">
        <v>0.26200000000000001</v>
      </c>
      <c r="J178">
        <f t="shared" si="2"/>
        <v>0</v>
      </c>
    </row>
    <row r="179" spans="1:10" x14ac:dyDescent="0.25">
      <c r="A179" t="s">
        <v>111</v>
      </c>
      <c r="B179" t="s">
        <v>275</v>
      </c>
      <c r="C179" t="s">
        <v>330</v>
      </c>
      <c r="D179">
        <v>1</v>
      </c>
      <c r="E179">
        <v>42.680999999999997</v>
      </c>
      <c r="F179">
        <v>42.680999999999997</v>
      </c>
      <c r="G179">
        <v>0</v>
      </c>
      <c r="H179">
        <v>0</v>
      </c>
      <c r="I179">
        <v>42.680999999999997</v>
      </c>
      <c r="J179">
        <f t="shared" si="2"/>
        <v>0</v>
      </c>
    </row>
    <row r="180" spans="1:10" x14ac:dyDescent="0.25">
      <c r="A180" t="s">
        <v>106</v>
      </c>
      <c r="B180" t="s">
        <v>275</v>
      </c>
      <c r="C180" t="s">
        <v>330</v>
      </c>
      <c r="D180">
        <v>1</v>
      </c>
      <c r="E180">
        <v>3.0000000000000001E-3</v>
      </c>
      <c r="F180">
        <v>3.0000000000000001E-3</v>
      </c>
      <c r="G180">
        <v>0</v>
      </c>
      <c r="H180">
        <v>0</v>
      </c>
      <c r="I180">
        <v>3.0000000000000001E-3</v>
      </c>
      <c r="J180">
        <f t="shared" si="2"/>
        <v>0</v>
      </c>
    </row>
    <row r="181" spans="1:10" x14ac:dyDescent="0.25">
      <c r="A181" t="s">
        <v>99</v>
      </c>
      <c r="B181" t="s">
        <v>275</v>
      </c>
      <c r="C181" t="s">
        <v>330</v>
      </c>
      <c r="D181">
        <v>1</v>
      </c>
      <c r="E181">
        <v>1.3380000000000001</v>
      </c>
      <c r="F181">
        <v>1.3380000000000001</v>
      </c>
      <c r="G181">
        <v>0</v>
      </c>
      <c r="H181">
        <v>0</v>
      </c>
      <c r="I181">
        <v>1.3380000000000001</v>
      </c>
      <c r="J181">
        <f t="shared" si="2"/>
        <v>0</v>
      </c>
    </row>
    <row r="182" spans="1:10" x14ac:dyDescent="0.25">
      <c r="A182" t="s">
        <v>108</v>
      </c>
      <c r="B182" t="s">
        <v>275</v>
      </c>
      <c r="C182" t="s">
        <v>330</v>
      </c>
      <c r="D182">
        <v>1</v>
      </c>
      <c r="E182">
        <v>0.11799999999999999</v>
      </c>
      <c r="F182">
        <v>0.11799999999999999</v>
      </c>
      <c r="G182">
        <v>0</v>
      </c>
      <c r="H182">
        <v>0</v>
      </c>
      <c r="I182">
        <v>0.11799999999999999</v>
      </c>
      <c r="J182">
        <f t="shared" si="2"/>
        <v>0</v>
      </c>
    </row>
    <row r="183" spans="1:10" x14ac:dyDescent="0.25">
      <c r="A183" t="s">
        <v>234</v>
      </c>
      <c r="B183" t="s">
        <v>275</v>
      </c>
      <c r="C183" t="s">
        <v>330</v>
      </c>
      <c r="D183">
        <v>1</v>
      </c>
      <c r="E183">
        <v>0</v>
      </c>
      <c r="F183">
        <v>0</v>
      </c>
      <c r="G183">
        <v>0</v>
      </c>
      <c r="H183">
        <v>0</v>
      </c>
      <c r="I183">
        <v>0</v>
      </c>
      <c r="J183">
        <f t="shared" si="2"/>
        <v>0</v>
      </c>
    </row>
    <row r="184" spans="1:10" x14ac:dyDescent="0.25">
      <c r="A184" t="s">
        <v>115</v>
      </c>
      <c r="B184" t="s">
        <v>275</v>
      </c>
      <c r="C184" t="s">
        <v>330</v>
      </c>
      <c r="D184">
        <v>1</v>
      </c>
      <c r="E184">
        <v>6.3220000000000001</v>
      </c>
      <c r="F184">
        <v>6.3220000000000001</v>
      </c>
      <c r="G184">
        <v>0</v>
      </c>
      <c r="H184">
        <v>0</v>
      </c>
      <c r="I184">
        <v>6.3220000000000001</v>
      </c>
      <c r="J184">
        <f t="shared" si="2"/>
        <v>0</v>
      </c>
    </row>
    <row r="185" spans="1:10" x14ac:dyDescent="0.25">
      <c r="A185" t="s">
        <v>117</v>
      </c>
      <c r="B185" t="s">
        <v>275</v>
      </c>
      <c r="C185" t="s">
        <v>330</v>
      </c>
      <c r="D185">
        <v>1</v>
      </c>
      <c r="E185">
        <v>0</v>
      </c>
      <c r="F185">
        <v>0</v>
      </c>
      <c r="G185">
        <v>0</v>
      </c>
      <c r="H185">
        <v>0</v>
      </c>
      <c r="I185">
        <v>0</v>
      </c>
      <c r="J185">
        <f t="shared" si="2"/>
        <v>0</v>
      </c>
    </row>
    <row r="186" spans="1:10" x14ac:dyDescent="0.25">
      <c r="A186" t="s">
        <v>103</v>
      </c>
      <c r="B186" t="s">
        <v>275</v>
      </c>
      <c r="C186" t="s">
        <v>330</v>
      </c>
      <c r="D186">
        <v>1</v>
      </c>
      <c r="E186">
        <v>0</v>
      </c>
      <c r="F186">
        <v>0</v>
      </c>
      <c r="G186">
        <v>0</v>
      </c>
      <c r="H186">
        <v>0</v>
      </c>
      <c r="I186">
        <v>0</v>
      </c>
      <c r="J186">
        <f t="shared" si="2"/>
        <v>0</v>
      </c>
    </row>
    <row r="187" spans="1:10" x14ac:dyDescent="0.25">
      <c r="A187" t="s">
        <v>328</v>
      </c>
      <c r="B187" t="s">
        <v>275</v>
      </c>
      <c r="C187" t="s">
        <v>330</v>
      </c>
      <c r="D187">
        <v>1</v>
      </c>
      <c r="E187">
        <v>0</v>
      </c>
      <c r="F187">
        <v>0</v>
      </c>
      <c r="G187">
        <v>0</v>
      </c>
      <c r="H187">
        <v>0</v>
      </c>
      <c r="I187">
        <v>0</v>
      </c>
      <c r="J187">
        <f t="shared" si="2"/>
        <v>0</v>
      </c>
    </row>
    <row r="188" spans="1:10" x14ac:dyDescent="0.25">
      <c r="A188" t="s">
        <v>104</v>
      </c>
      <c r="B188" t="s">
        <v>275</v>
      </c>
      <c r="C188" t="s">
        <v>330</v>
      </c>
      <c r="D188">
        <v>1</v>
      </c>
      <c r="E188">
        <v>0</v>
      </c>
      <c r="F188">
        <v>0</v>
      </c>
      <c r="G188">
        <v>0</v>
      </c>
      <c r="H188">
        <v>0</v>
      </c>
      <c r="I188">
        <v>0</v>
      </c>
      <c r="J188">
        <f t="shared" si="2"/>
        <v>0</v>
      </c>
    </row>
    <row r="189" spans="1:10" x14ac:dyDescent="0.25">
      <c r="A189" t="s">
        <v>558</v>
      </c>
      <c r="B189" t="s">
        <v>275</v>
      </c>
      <c r="C189" t="s">
        <v>330</v>
      </c>
      <c r="D189">
        <v>1</v>
      </c>
      <c r="E189">
        <v>0</v>
      </c>
      <c r="F189">
        <v>0</v>
      </c>
      <c r="G189">
        <v>0</v>
      </c>
      <c r="H189">
        <v>0</v>
      </c>
      <c r="I189">
        <v>0</v>
      </c>
      <c r="J189">
        <f t="shared" si="2"/>
        <v>0</v>
      </c>
    </row>
    <row r="190" spans="1:10" x14ac:dyDescent="0.25">
      <c r="A190" t="s">
        <v>97</v>
      </c>
      <c r="B190" t="s">
        <v>275</v>
      </c>
      <c r="C190" t="s">
        <v>330</v>
      </c>
      <c r="D190">
        <v>1</v>
      </c>
      <c r="E190">
        <v>0</v>
      </c>
      <c r="F190">
        <v>0</v>
      </c>
      <c r="G190">
        <v>0</v>
      </c>
      <c r="H190">
        <v>0</v>
      </c>
      <c r="I190">
        <v>0</v>
      </c>
      <c r="J190">
        <f t="shared" si="2"/>
        <v>0</v>
      </c>
    </row>
    <row r="191" spans="1:10" x14ac:dyDescent="0.25">
      <c r="A191" t="s">
        <v>109</v>
      </c>
      <c r="B191" t="s">
        <v>275</v>
      </c>
      <c r="C191" t="s">
        <v>330</v>
      </c>
      <c r="D191">
        <v>1</v>
      </c>
      <c r="E191">
        <v>3.5720000000000001</v>
      </c>
      <c r="F191">
        <v>3.5720000000000001</v>
      </c>
      <c r="G191">
        <v>0</v>
      </c>
      <c r="H191">
        <v>0</v>
      </c>
      <c r="I191">
        <v>3.5720000000000001</v>
      </c>
      <c r="J191">
        <f t="shared" si="2"/>
        <v>0</v>
      </c>
    </row>
    <row r="192" spans="1:10" x14ac:dyDescent="0.25">
      <c r="A192" t="s">
        <v>118</v>
      </c>
      <c r="B192" t="s">
        <v>275</v>
      </c>
      <c r="C192" t="s">
        <v>330</v>
      </c>
      <c r="D192">
        <v>1</v>
      </c>
      <c r="E192">
        <v>17.292999999999999</v>
      </c>
      <c r="F192">
        <v>17.292999999999999</v>
      </c>
      <c r="G192">
        <v>0</v>
      </c>
      <c r="H192">
        <v>0</v>
      </c>
      <c r="I192">
        <v>17.292999999999999</v>
      </c>
      <c r="J192">
        <f t="shared" si="2"/>
        <v>0</v>
      </c>
    </row>
    <row r="193" spans="1:10" x14ac:dyDescent="0.25">
      <c r="A193" t="s">
        <v>121</v>
      </c>
      <c r="B193" t="s">
        <v>275</v>
      </c>
      <c r="C193" t="s">
        <v>330</v>
      </c>
      <c r="D193">
        <v>1</v>
      </c>
      <c r="E193">
        <v>0</v>
      </c>
      <c r="F193">
        <v>0</v>
      </c>
      <c r="G193">
        <v>0</v>
      </c>
      <c r="H193">
        <v>0</v>
      </c>
      <c r="I193">
        <v>0</v>
      </c>
      <c r="J193">
        <f t="shared" si="2"/>
        <v>0</v>
      </c>
    </row>
    <row r="194" spans="1:10" x14ac:dyDescent="0.25">
      <c r="A194" t="s">
        <v>120</v>
      </c>
      <c r="B194" t="s">
        <v>275</v>
      </c>
      <c r="C194" t="s">
        <v>330</v>
      </c>
      <c r="D194">
        <v>1</v>
      </c>
      <c r="E194">
        <v>0</v>
      </c>
      <c r="F194">
        <v>0</v>
      </c>
      <c r="G194">
        <v>0</v>
      </c>
      <c r="H194">
        <v>0</v>
      </c>
      <c r="I194">
        <v>0</v>
      </c>
      <c r="J194">
        <f t="shared" si="2"/>
        <v>0</v>
      </c>
    </row>
    <row r="195" spans="1:10" x14ac:dyDescent="0.25">
      <c r="A195" t="s">
        <v>119</v>
      </c>
      <c r="B195" t="s">
        <v>275</v>
      </c>
      <c r="C195" t="s">
        <v>330</v>
      </c>
      <c r="D195">
        <v>1</v>
      </c>
      <c r="E195">
        <v>3.0000000000000001E-3</v>
      </c>
      <c r="F195">
        <v>3.0000000000000001E-3</v>
      </c>
      <c r="G195">
        <v>0</v>
      </c>
      <c r="H195">
        <v>0</v>
      </c>
      <c r="I195">
        <v>3.0000000000000001E-3</v>
      </c>
      <c r="J195">
        <f t="shared" ref="J195:J258" si="3">G195+H195</f>
        <v>0</v>
      </c>
    </row>
    <row r="196" spans="1:10" x14ac:dyDescent="0.25">
      <c r="A196" t="s">
        <v>116</v>
      </c>
      <c r="B196" t="s">
        <v>275</v>
      </c>
      <c r="C196" t="s">
        <v>330</v>
      </c>
      <c r="D196">
        <v>1</v>
      </c>
      <c r="E196">
        <v>0.22500000000000001</v>
      </c>
      <c r="F196">
        <v>0.22500000000000001</v>
      </c>
      <c r="G196">
        <v>0</v>
      </c>
      <c r="H196">
        <v>0</v>
      </c>
      <c r="I196">
        <v>0.22500000000000001</v>
      </c>
      <c r="J196">
        <f t="shared" si="3"/>
        <v>0</v>
      </c>
    </row>
    <row r="197" spans="1:10" x14ac:dyDescent="0.25">
      <c r="A197" t="s">
        <v>113</v>
      </c>
      <c r="B197" t="s">
        <v>275</v>
      </c>
      <c r="C197" t="s">
        <v>330</v>
      </c>
      <c r="D197">
        <v>1</v>
      </c>
      <c r="E197">
        <v>1.718</v>
      </c>
      <c r="F197">
        <v>1.718</v>
      </c>
      <c r="G197">
        <v>0</v>
      </c>
      <c r="H197">
        <v>0</v>
      </c>
      <c r="I197">
        <v>1.718</v>
      </c>
      <c r="J197">
        <f t="shared" si="3"/>
        <v>0</v>
      </c>
    </row>
    <row r="198" spans="1:10" x14ac:dyDescent="0.25">
      <c r="A198" t="s">
        <v>102</v>
      </c>
      <c r="B198" t="s">
        <v>275</v>
      </c>
      <c r="C198" t="s">
        <v>330</v>
      </c>
      <c r="D198">
        <v>1</v>
      </c>
      <c r="E198">
        <v>0</v>
      </c>
      <c r="F198">
        <v>0</v>
      </c>
      <c r="G198">
        <v>0</v>
      </c>
      <c r="H198">
        <v>0</v>
      </c>
      <c r="I198">
        <v>0</v>
      </c>
      <c r="J198">
        <f t="shared" si="3"/>
        <v>0</v>
      </c>
    </row>
    <row r="199" spans="1:10" x14ac:dyDescent="0.25">
      <c r="A199" t="s">
        <v>101</v>
      </c>
      <c r="B199" t="s">
        <v>275</v>
      </c>
      <c r="C199" t="s">
        <v>330</v>
      </c>
      <c r="D199">
        <v>1</v>
      </c>
      <c r="E199">
        <v>0</v>
      </c>
      <c r="F199">
        <v>0</v>
      </c>
      <c r="G199">
        <v>0</v>
      </c>
      <c r="H199">
        <v>0</v>
      </c>
      <c r="I199">
        <v>0</v>
      </c>
      <c r="J199">
        <f t="shared" si="3"/>
        <v>0</v>
      </c>
    </row>
    <row r="200" spans="1:10" x14ac:dyDescent="0.25">
      <c r="A200" t="s">
        <v>95</v>
      </c>
      <c r="B200" t="s">
        <v>275</v>
      </c>
      <c r="C200" t="s">
        <v>330</v>
      </c>
      <c r="D200">
        <v>1</v>
      </c>
      <c r="E200">
        <v>1.9790000000000001</v>
      </c>
      <c r="F200">
        <v>1.9790000000000001</v>
      </c>
      <c r="G200">
        <v>0</v>
      </c>
      <c r="H200">
        <v>0</v>
      </c>
      <c r="I200">
        <v>1.9790000000000001</v>
      </c>
      <c r="J200">
        <f t="shared" si="3"/>
        <v>0</v>
      </c>
    </row>
    <row r="201" spans="1:10" x14ac:dyDescent="0.25">
      <c r="A201" t="s">
        <v>98</v>
      </c>
      <c r="B201" t="s">
        <v>275</v>
      </c>
      <c r="C201" t="s">
        <v>330</v>
      </c>
      <c r="D201">
        <v>1</v>
      </c>
      <c r="E201">
        <v>0.34399999999999997</v>
      </c>
      <c r="F201">
        <v>0.34399999999999997</v>
      </c>
      <c r="G201">
        <v>0</v>
      </c>
      <c r="H201">
        <v>0</v>
      </c>
      <c r="I201">
        <v>0.34399999999999997</v>
      </c>
      <c r="J201">
        <f t="shared" si="3"/>
        <v>0</v>
      </c>
    </row>
    <row r="202" spans="1:10" x14ac:dyDescent="0.25">
      <c r="A202" t="s">
        <v>112</v>
      </c>
      <c r="B202" t="s">
        <v>275</v>
      </c>
      <c r="C202" t="s">
        <v>330</v>
      </c>
      <c r="D202">
        <v>1</v>
      </c>
      <c r="E202">
        <v>60.314</v>
      </c>
      <c r="F202">
        <v>60.314</v>
      </c>
      <c r="G202">
        <v>0</v>
      </c>
      <c r="H202">
        <v>0</v>
      </c>
      <c r="I202">
        <v>60.314</v>
      </c>
      <c r="J202">
        <f t="shared" si="3"/>
        <v>0</v>
      </c>
    </row>
    <row r="203" spans="1:10" x14ac:dyDescent="0.25">
      <c r="A203" t="s">
        <v>100</v>
      </c>
      <c r="B203" t="s">
        <v>275</v>
      </c>
      <c r="C203" t="s">
        <v>330</v>
      </c>
      <c r="D203">
        <v>1</v>
      </c>
      <c r="E203">
        <v>0.84600000000000009</v>
      </c>
      <c r="F203">
        <v>0.84600000000000009</v>
      </c>
      <c r="G203">
        <v>0</v>
      </c>
      <c r="H203">
        <v>0</v>
      </c>
      <c r="I203">
        <v>0.84600000000000009</v>
      </c>
      <c r="J203">
        <f t="shared" si="3"/>
        <v>0</v>
      </c>
    </row>
    <row r="204" spans="1:10" x14ac:dyDescent="0.25">
      <c r="A204" t="s">
        <v>114</v>
      </c>
      <c r="B204" t="s">
        <v>275</v>
      </c>
      <c r="C204" t="s">
        <v>330</v>
      </c>
      <c r="D204">
        <v>1</v>
      </c>
      <c r="E204">
        <v>0</v>
      </c>
      <c r="F204">
        <v>0</v>
      </c>
      <c r="G204">
        <v>0</v>
      </c>
      <c r="H204">
        <v>0</v>
      </c>
      <c r="I204">
        <v>0</v>
      </c>
      <c r="J204">
        <f t="shared" si="3"/>
        <v>0</v>
      </c>
    </row>
    <row r="205" spans="1:10" x14ac:dyDescent="0.25">
      <c r="A205" t="s">
        <v>107</v>
      </c>
      <c r="B205" t="s">
        <v>275</v>
      </c>
      <c r="C205" t="s">
        <v>330</v>
      </c>
      <c r="D205">
        <v>1</v>
      </c>
      <c r="E205">
        <v>170.65100000000001</v>
      </c>
      <c r="F205">
        <v>170.65100000000001</v>
      </c>
      <c r="G205">
        <v>0</v>
      </c>
      <c r="H205">
        <v>0</v>
      </c>
      <c r="I205">
        <v>170.65100000000001</v>
      </c>
      <c r="J205">
        <f t="shared" si="3"/>
        <v>0</v>
      </c>
    </row>
    <row r="206" spans="1:10" x14ac:dyDescent="0.25">
      <c r="A206" s="48" t="s">
        <v>123</v>
      </c>
      <c r="B206" t="s">
        <v>362</v>
      </c>
      <c r="C206" t="s">
        <v>333</v>
      </c>
      <c r="D206">
        <v>0.05</v>
      </c>
      <c r="E206">
        <v>32.761000000000003</v>
      </c>
      <c r="F206">
        <v>1.6380500000000002</v>
      </c>
      <c r="G206">
        <v>0</v>
      </c>
      <c r="H206">
        <v>0</v>
      </c>
      <c r="I206">
        <v>1.6380500000000002</v>
      </c>
      <c r="J206">
        <f t="shared" si="3"/>
        <v>0</v>
      </c>
    </row>
    <row r="207" spans="1:10" x14ac:dyDescent="0.25">
      <c r="A207" s="48" t="s">
        <v>126</v>
      </c>
      <c r="B207" t="s">
        <v>362</v>
      </c>
      <c r="C207" t="s">
        <v>333</v>
      </c>
      <c r="D207">
        <v>0.05</v>
      </c>
      <c r="E207">
        <v>0.1</v>
      </c>
      <c r="F207">
        <v>5.000000000000001E-3</v>
      </c>
      <c r="G207">
        <v>0</v>
      </c>
      <c r="H207">
        <v>0</v>
      </c>
      <c r="I207">
        <v>5.000000000000001E-3</v>
      </c>
      <c r="J207">
        <f t="shared" si="3"/>
        <v>0</v>
      </c>
    </row>
    <row r="208" spans="1:10" x14ac:dyDescent="0.25">
      <c r="A208" s="48" t="s">
        <v>125</v>
      </c>
      <c r="B208" t="s">
        <v>362</v>
      </c>
      <c r="C208" t="s">
        <v>333</v>
      </c>
      <c r="D208">
        <v>0.05</v>
      </c>
      <c r="E208">
        <v>0.2</v>
      </c>
      <c r="F208">
        <v>1.0000000000000002E-2</v>
      </c>
      <c r="G208">
        <v>0</v>
      </c>
      <c r="H208">
        <v>0</v>
      </c>
      <c r="I208">
        <v>1.0000000000000002E-2</v>
      </c>
      <c r="J208">
        <f t="shared" si="3"/>
        <v>0</v>
      </c>
    </row>
    <row r="209" spans="1:10" x14ac:dyDescent="0.25">
      <c r="A209" s="48" t="s">
        <v>124</v>
      </c>
      <c r="B209" t="s">
        <v>362</v>
      </c>
      <c r="C209" t="s">
        <v>333</v>
      </c>
      <c r="D209">
        <v>0.05</v>
      </c>
      <c r="E209">
        <v>0.129</v>
      </c>
      <c r="F209">
        <v>6.4500000000000009E-3</v>
      </c>
      <c r="G209">
        <v>0</v>
      </c>
      <c r="H209">
        <v>0</v>
      </c>
      <c r="I209">
        <v>6.4500000000000009E-3</v>
      </c>
      <c r="J209">
        <f t="shared" si="3"/>
        <v>0</v>
      </c>
    </row>
    <row r="210" spans="1:10" x14ac:dyDescent="0.25">
      <c r="A210" t="s">
        <v>96</v>
      </c>
      <c r="B210" t="s">
        <v>362</v>
      </c>
      <c r="C210" t="s">
        <v>333</v>
      </c>
      <c r="D210">
        <v>0.05</v>
      </c>
      <c r="E210">
        <v>1.3940000000000001</v>
      </c>
      <c r="F210">
        <v>6.9700000000000012E-2</v>
      </c>
      <c r="G210">
        <v>0</v>
      </c>
      <c r="H210">
        <v>0</v>
      </c>
      <c r="I210">
        <v>6.9700000000000012E-2</v>
      </c>
      <c r="J210">
        <f t="shared" si="3"/>
        <v>0</v>
      </c>
    </row>
    <row r="211" spans="1:10" x14ac:dyDescent="0.25">
      <c r="A211" t="s">
        <v>105</v>
      </c>
      <c r="B211" t="s">
        <v>362</v>
      </c>
      <c r="C211" t="s">
        <v>333</v>
      </c>
      <c r="D211">
        <v>0.05</v>
      </c>
      <c r="E211">
        <v>1.4E-2</v>
      </c>
      <c r="F211">
        <v>7.000000000000001E-4</v>
      </c>
      <c r="G211">
        <v>0</v>
      </c>
      <c r="H211">
        <v>0</v>
      </c>
      <c r="I211">
        <v>7.000000000000001E-4</v>
      </c>
      <c r="J211">
        <f t="shared" si="3"/>
        <v>0</v>
      </c>
    </row>
    <row r="212" spans="1:10" x14ac:dyDescent="0.25">
      <c r="A212" t="s">
        <v>110</v>
      </c>
      <c r="B212" t="s">
        <v>362</v>
      </c>
      <c r="C212" t="s">
        <v>333</v>
      </c>
      <c r="D212">
        <v>0.05</v>
      </c>
      <c r="E212">
        <v>1.337</v>
      </c>
      <c r="F212">
        <v>6.6850000000000007E-2</v>
      </c>
      <c r="G212">
        <v>0</v>
      </c>
      <c r="H212">
        <v>0</v>
      </c>
      <c r="I212">
        <v>6.6850000000000007E-2</v>
      </c>
      <c r="J212">
        <f t="shared" si="3"/>
        <v>0</v>
      </c>
    </row>
    <row r="213" spans="1:10" x14ac:dyDescent="0.25">
      <c r="A213" t="s">
        <v>111</v>
      </c>
      <c r="B213" t="s">
        <v>362</v>
      </c>
      <c r="C213" t="s">
        <v>333</v>
      </c>
      <c r="D213">
        <v>0.05</v>
      </c>
      <c r="E213">
        <v>29.268000000000001</v>
      </c>
      <c r="F213">
        <v>1.4634</v>
      </c>
      <c r="G213">
        <v>0</v>
      </c>
      <c r="H213">
        <v>0</v>
      </c>
      <c r="I213">
        <v>1.4634</v>
      </c>
      <c r="J213">
        <f t="shared" si="3"/>
        <v>0</v>
      </c>
    </row>
    <row r="214" spans="1:10" x14ac:dyDescent="0.25">
      <c r="A214" t="s">
        <v>106</v>
      </c>
      <c r="B214" t="s">
        <v>362</v>
      </c>
      <c r="C214" t="s">
        <v>333</v>
      </c>
      <c r="D214">
        <v>0.05</v>
      </c>
      <c r="E214">
        <v>3.7130000000000001</v>
      </c>
      <c r="F214">
        <v>0.18565000000000001</v>
      </c>
      <c r="G214">
        <v>0</v>
      </c>
      <c r="H214">
        <v>0</v>
      </c>
      <c r="I214">
        <v>0.18565000000000001</v>
      </c>
      <c r="J214">
        <f t="shared" si="3"/>
        <v>0</v>
      </c>
    </row>
    <row r="215" spans="1:10" x14ac:dyDescent="0.25">
      <c r="A215" t="s">
        <v>99</v>
      </c>
      <c r="B215" t="s">
        <v>362</v>
      </c>
      <c r="C215" t="s">
        <v>333</v>
      </c>
      <c r="D215">
        <v>0.05</v>
      </c>
      <c r="E215">
        <v>0.1</v>
      </c>
      <c r="F215">
        <v>5.000000000000001E-3</v>
      </c>
      <c r="G215">
        <v>0</v>
      </c>
      <c r="H215">
        <v>0</v>
      </c>
      <c r="I215">
        <v>5.000000000000001E-3</v>
      </c>
      <c r="J215">
        <f t="shared" si="3"/>
        <v>0</v>
      </c>
    </row>
    <row r="216" spans="1:10" x14ac:dyDescent="0.25">
      <c r="A216" t="s">
        <v>108</v>
      </c>
      <c r="B216" t="s">
        <v>362</v>
      </c>
      <c r="C216" t="s">
        <v>333</v>
      </c>
      <c r="D216">
        <v>0.05</v>
      </c>
      <c r="E216">
        <v>2.2850000000000001</v>
      </c>
      <c r="F216">
        <v>0.11425000000000002</v>
      </c>
      <c r="G216">
        <v>0</v>
      </c>
      <c r="H216">
        <v>0</v>
      </c>
      <c r="I216">
        <v>0.11425000000000002</v>
      </c>
      <c r="J216">
        <f t="shared" si="3"/>
        <v>0</v>
      </c>
    </row>
    <row r="217" spans="1:10" x14ac:dyDescent="0.25">
      <c r="A217" t="s">
        <v>234</v>
      </c>
      <c r="B217" t="s">
        <v>362</v>
      </c>
      <c r="C217" t="s">
        <v>333</v>
      </c>
      <c r="D217">
        <v>0.05</v>
      </c>
      <c r="E217">
        <v>0</v>
      </c>
      <c r="F217">
        <v>0</v>
      </c>
      <c r="G217">
        <v>0</v>
      </c>
      <c r="H217">
        <v>0</v>
      </c>
      <c r="I217">
        <v>0</v>
      </c>
      <c r="J217">
        <f t="shared" si="3"/>
        <v>0</v>
      </c>
    </row>
    <row r="218" spans="1:10" x14ac:dyDescent="0.25">
      <c r="A218" t="s">
        <v>115</v>
      </c>
      <c r="B218" t="s">
        <v>362</v>
      </c>
      <c r="C218" t="s">
        <v>333</v>
      </c>
      <c r="D218">
        <v>0.05</v>
      </c>
      <c r="E218">
        <v>1.0049999999999999</v>
      </c>
      <c r="F218">
        <v>5.0249999999999996E-2</v>
      </c>
      <c r="G218">
        <v>0</v>
      </c>
      <c r="H218">
        <v>0</v>
      </c>
      <c r="I218">
        <v>5.0249999999999996E-2</v>
      </c>
      <c r="J218">
        <f t="shared" si="3"/>
        <v>0</v>
      </c>
    </row>
    <row r="219" spans="1:10" x14ac:dyDescent="0.25">
      <c r="A219" t="s">
        <v>117</v>
      </c>
      <c r="B219" t="s">
        <v>362</v>
      </c>
      <c r="C219" t="s">
        <v>333</v>
      </c>
      <c r="D219">
        <v>0.05</v>
      </c>
      <c r="E219">
        <v>4.2000000000000003E-2</v>
      </c>
      <c r="F219">
        <v>2.1000000000000003E-3</v>
      </c>
      <c r="G219">
        <v>0</v>
      </c>
      <c r="H219">
        <v>0</v>
      </c>
      <c r="I219">
        <v>2.1000000000000003E-3</v>
      </c>
      <c r="J219">
        <f t="shared" si="3"/>
        <v>0</v>
      </c>
    </row>
    <row r="220" spans="1:10" x14ac:dyDescent="0.25">
      <c r="A220" t="s">
        <v>103</v>
      </c>
      <c r="B220" t="s">
        <v>362</v>
      </c>
      <c r="C220" t="s">
        <v>333</v>
      </c>
      <c r="D220">
        <v>0.05</v>
      </c>
      <c r="E220">
        <v>0</v>
      </c>
      <c r="F220">
        <v>0</v>
      </c>
      <c r="G220">
        <v>0</v>
      </c>
      <c r="H220">
        <v>0</v>
      </c>
      <c r="I220">
        <v>0</v>
      </c>
      <c r="J220">
        <f t="shared" si="3"/>
        <v>0</v>
      </c>
    </row>
    <row r="221" spans="1:10" x14ac:dyDescent="0.25">
      <c r="A221" t="s">
        <v>328</v>
      </c>
      <c r="B221" t="s">
        <v>362</v>
      </c>
      <c r="C221" t="s">
        <v>333</v>
      </c>
      <c r="D221">
        <v>0.05</v>
      </c>
      <c r="E221">
        <v>0</v>
      </c>
      <c r="F221">
        <v>0</v>
      </c>
      <c r="G221">
        <v>0</v>
      </c>
      <c r="H221">
        <v>0</v>
      </c>
      <c r="I221">
        <v>0</v>
      </c>
      <c r="J221">
        <f t="shared" si="3"/>
        <v>0</v>
      </c>
    </row>
    <row r="222" spans="1:10" x14ac:dyDescent="0.25">
      <c r="A222" t="s">
        <v>104</v>
      </c>
      <c r="B222" t="s">
        <v>362</v>
      </c>
      <c r="C222" t="s">
        <v>333</v>
      </c>
      <c r="D222">
        <v>0.05</v>
      </c>
      <c r="E222">
        <v>0.2</v>
      </c>
      <c r="F222">
        <v>1.0000000000000002E-2</v>
      </c>
      <c r="G222">
        <v>0</v>
      </c>
      <c r="H222">
        <v>0</v>
      </c>
      <c r="I222">
        <v>1.0000000000000002E-2</v>
      </c>
      <c r="J222">
        <f t="shared" si="3"/>
        <v>0</v>
      </c>
    </row>
    <row r="223" spans="1:10" x14ac:dyDescent="0.25">
      <c r="A223" t="s">
        <v>558</v>
      </c>
      <c r="B223" t="s">
        <v>362</v>
      </c>
      <c r="C223" t="s">
        <v>333</v>
      </c>
      <c r="D223">
        <v>0.05</v>
      </c>
      <c r="E223">
        <v>0</v>
      </c>
      <c r="F223">
        <v>0</v>
      </c>
      <c r="G223">
        <v>0</v>
      </c>
      <c r="H223">
        <v>0</v>
      </c>
      <c r="I223">
        <v>0</v>
      </c>
      <c r="J223">
        <f t="shared" si="3"/>
        <v>0</v>
      </c>
    </row>
    <row r="224" spans="1:10" x14ac:dyDescent="0.25">
      <c r="A224" t="s">
        <v>97</v>
      </c>
      <c r="B224" t="s">
        <v>362</v>
      </c>
      <c r="C224" t="s">
        <v>333</v>
      </c>
      <c r="D224">
        <v>0.05</v>
      </c>
      <c r="E224">
        <v>0.4</v>
      </c>
      <c r="F224">
        <v>2.0000000000000004E-2</v>
      </c>
      <c r="G224">
        <v>0</v>
      </c>
      <c r="H224">
        <v>0</v>
      </c>
      <c r="I224">
        <v>2.0000000000000004E-2</v>
      </c>
      <c r="J224">
        <f t="shared" si="3"/>
        <v>0</v>
      </c>
    </row>
    <row r="225" spans="1:10" x14ac:dyDescent="0.25">
      <c r="A225" t="s">
        <v>109</v>
      </c>
      <c r="B225" t="s">
        <v>362</v>
      </c>
      <c r="C225" t="s">
        <v>333</v>
      </c>
      <c r="D225">
        <v>0.05</v>
      </c>
      <c r="E225">
        <v>3.6900000000000004</v>
      </c>
      <c r="F225">
        <v>0.18450000000000003</v>
      </c>
      <c r="G225">
        <v>0</v>
      </c>
      <c r="H225">
        <v>0</v>
      </c>
      <c r="I225">
        <v>0.18450000000000003</v>
      </c>
      <c r="J225">
        <f t="shared" si="3"/>
        <v>0</v>
      </c>
    </row>
    <row r="226" spans="1:10" x14ac:dyDescent="0.25">
      <c r="A226" t="s">
        <v>118</v>
      </c>
      <c r="B226" t="s">
        <v>362</v>
      </c>
      <c r="C226" t="s">
        <v>333</v>
      </c>
      <c r="D226">
        <v>0.05</v>
      </c>
      <c r="E226">
        <v>4.0819999999999999</v>
      </c>
      <c r="F226">
        <v>0.2041</v>
      </c>
      <c r="G226">
        <v>0</v>
      </c>
      <c r="H226">
        <v>0</v>
      </c>
      <c r="I226">
        <v>0.2041</v>
      </c>
      <c r="J226">
        <f t="shared" si="3"/>
        <v>0</v>
      </c>
    </row>
    <row r="227" spans="1:10" x14ac:dyDescent="0.25">
      <c r="A227" t="s">
        <v>121</v>
      </c>
      <c r="B227" t="s">
        <v>362</v>
      </c>
      <c r="C227" t="s">
        <v>333</v>
      </c>
      <c r="D227">
        <v>0.05</v>
      </c>
      <c r="E227">
        <v>0</v>
      </c>
      <c r="F227">
        <v>0</v>
      </c>
      <c r="G227">
        <v>0</v>
      </c>
      <c r="H227">
        <v>0</v>
      </c>
      <c r="I227">
        <v>0</v>
      </c>
      <c r="J227">
        <f t="shared" si="3"/>
        <v>0</v>
      </c>
    </row>
    <row r="228" spans="1:10" x14ac:dyDescent="0.25">
      <c r="A228" t="s">
        <v>120</v>
      </c>
      <c r="B228" t="s">
        <v>362</v>
      </c>
      <c r="C228" t="s">
        <v>333</v>
      </c>
      <c r="D228">
        <v>0.05</v>
      </c>
      <c r="E228">
        <v>0</v>
      </c>
      <c r="F228">
        <v>0</v>
      </c>
      <c r="G228">
        <v>0</v>
      </c>
      <c r="H228">
        <v>0</v>
      </c>
      <c r="I228">
        <v>0</v>
      </c>
      <c r="J228">
        <f t="shared" si="3"/>
        <v>0</v>
      </c>
    </row>
    <row r="229" spans="1:10" x14ac:dyDescent="0.25">
      <c r="A229" t="s">
        <v>119</v>
      </c>
      <c r="B229" t="s">
        <v>362</v>
      </c>
      <c r="C229" t="s">
        <v>333</v>
      </c>
      <c r="D229">
        <v>0.05</v>
      </c>
      <c r="E229">
        <v>2.1999999999999999E-2</v>
      </c>
      <c r="F229">
        <v>1.1000000000000001E-3</v>
      </c>
      <c r="G229">
        <v>0</v>
      </c>
      <c r="H229">
        <v>0</v>
      </c>
      <c r="I229">
        <v>1.1000000000000001E-3</v>
      </c>
      <c r="J229">
        <f t="shared" si="3"/>
        <v>0</v>
      </c>
    </row>
    <row r="230" spans="1:10" x14ac:dyDescent="0.25">
      <c r="A230" t="s">
        <v>116</v>
      </c>
      <c r="B230" t="s">
        <v>362</v>
      </c>
      <c r="C230" t="s">
        <v>333</v>
      </c>
      <c r="D230">
        <v>0.05</v>
      </c>
      <c r="E230">
        <v>0</v>
      </c>
      <c r="F230">
        <v>0</v>
      </c>
      <c r="G230">
        <v>0</v>
      </c>
      <c r="H230">
        <v>0</v>
      </c>
      <c r="I230">
        <v>0</v>
      </c>
      <c r="J230">
        <f t="shared" si="3"/>
        <v>0</v>
      </c>
    </row>
    <row r="231" spans="1:10" x14ac:dyDescent="0.25">
      <c r="A231" t="s">
        <v>113</v>
      </c>
      <c r="B231" t="s">
        <v>362</v>
      </c>
      <c r="C231" t="s">
        <v>333</v>
      </c>
      <c r="D231">
        <v>0.05</v>
      </c>
      <c r="E231">
        <v>0.19</v>
      </c>
      <c r="F231">
        <v>9.5000000000000015E-3</v>
      </c>
      <c r="G231">
        <v>0</v>
      </c>
      <c r="H231">
        <v>0</v>
      </c>
      <c r="I231">
        <v>9.5000000000000015E-3</v>
      </c>
      <c r="J231">
        <f t="shared" si="3"/>
        <v>0</v>
      </c>
    </row>
    <row r="232" spans="1:10" x14ac:dyDescent="0.25">
      <c r="A232" t="s">
        <v>102</v>
      </c>
      <c r="B232" t="s">
        <v>362</v>
      </c>
      <c r="C232" t="s">
        <v>333</v>
      </c>
      <c r="D232">
        <v>0.05</v>
      </c>
      <c r="E232">
        <v>0</v>
      </c>
      <c r="F232">
        <v>0</v>
      </c>
      <c r="G232">
        <v>0</v>
      </c>
      <c r="H232">
        <v>0</v>
      </c>
      <c r="I232">
        <v>0</v>
      </c>
      <c r="J232">
        <f t="shared" si="3"/>
        <v>0</v>
      </c>
    </row>
    <row r="233" spans="1:10" x14ac:dyDescent="0.25">
      <c r="A233" t="s">
        <v>101</v>
      </c>
      <c r="B233" t="s">
        <v>362</v>
      </c>
      <c r="C233" t="s">
        <v>333</v>
      </c>
      <c r="D233">
        <v>0.05</v>
      </c>
      <c r="E233">
        <v>0</v>
      </c>
      <c r="F233">
        <v>0</v>
      </c>
      <c r="G233">
        <v>0</v>
      </c>
      <c r="H233">
        <v>0</v>
      </c>
      <c r="I233">
        <v>0</v>
      </c>
      <c r="J233">
        <f t="shared" si="3"/>
        <v>0</v>
      </c>
    </row>
    <row r="234" spans="1:10" x14ac:dyDescent="0.25">
      <c r="A234" t="s">
        <v>95</v>
      </c>
      <c r="B234" t="s">
        <v>362</v>
      </c>
      <c r="C234" t="s">
        <v>333</v>
      </c>
      <c r="D234">
        <v>0.05</v>
      </c>
      <c r="E234">
        <v>1.5</v>
      </c>
      <c r="F234">
        <v>7.5000000000000011E-2</v>
      </c>
      <c r="G234">
        <v>0</v>
      </c>
      <c r="H234">
        <v>0</v>
      </c>
      <c r="I234">
        <v>7.5000000000000011E-2</v>
      </c>
      <c r="J234">
        <f t="shared" si="3"/>
        <v>0</v>
      </c>
    </row>
    <row r="235" spans="1:10" x14ac:dyDescent="0.25">
      <c r="A235" t="s">
        <v>98</v>
      </c>
      <c r="B235" t="s">
        <v>362</v>
      </c>
      <c r="C235" t="s">
        <v>333</v>
      </c>
      <c r="D235">
        <v>0.05</v>
      </c>
      <c r="E235">
        <v>1.3</v>
      </c>
      <c r="F235">
        <v>6.5000000000000002E-2</v>
      </c>
      <c r="G235">
        <v>0</v>
      </c>
      <c r="H235">
        <v>0</v>
      </c>
      <c r="I235">
        <v>6.5000000000000002E-2</v>
      </c>
      <c r="J235">
        <f t="shared" si="3"/>
        <v>0</v>
      </c>
    </row>
    <row r="236" spans="1:10" x14ac:dyDescent="0.25">
      <c r="A236" t="s">
        <v>112</v>
      </c>
      <c r="B236" t="s">
        <v>362</v>
      </c>
      <c r="C236" t="s">
        <v>333</v>
      </c>
      <c r="D236">
        <v>0.05</v>
      </c>
      <c r="E236">
        <v>4.2120000000000006</v>
      </c>
      <c r="F236">
        <v>0.21060000000000004</v>
      </c>
      <c r="G236">
        <v>0</v>
      </c>
      <c r="H236">
        <v>0</v>
      </c>
      <c r="I236">
        <v>0.21060000000000004</v>
      </c>
      <c r="J236">
        <f t="shared" si="3"/>
        <v>0</v>
      </c>
    </row>
    <row r="237" spans="1:10" x14ac:dyDescent="0.25">
      <c r="A237" t="s">
        <v>100</v>
      </c>
      <c r="B237" t="s">
        <v>362</v>
      </c>
      <c r="C237" t="s">
        <v>333</v>
      </c>
      <c r="D237">
        <v>0.05</v>
      </c>
      <c r="E237">
        <v>0</v>
      </c>
      <c r="F237">
        <v>0</v>
      </c>
      <c r="G237">
        <v>0</v>
      </c>
      <c r="H237">
        <v>0</v>
      </c>
      <c r="I237">
        <v>0</v>
      </c>
      <c r="J237">
        <f t="shared" si="3"/>
        <v>0</v>
      </c>
    </row>
    <row r="238" spans="1:10" x14ac:dyDescent="0.25">
      <c r="A238" t="s">
        <v>114</v>
      </c>
      <c r="B238" t="s">
        <v>362</v>
      </c>
      <c r="C238" t="s">
        <v>333</v>
      </c>
      <c r="D238">
        <v>0.05</v>
      </c>
      <c r="E238">
        <v>4.9419999999999993</v>
      </c>
      <c r="F238">
        <v>0.24709999999999999</v>
      </c>
      <c r="G238">
        <v>0</v>
      </c>
      <c r="H238">
        <v>0</v>
      </c>
      <c r="I238">
        <v>0.24709999999999999</v>
      </c>
      <c r="J238">
        <f t="shared" si="3"/>
        <v>0</v>
      </c>
    </row>
    <row r="239" spans="1:10" x14ac:dyDescent="0.25">
      <c r="A239" t="s">
        <v>107</v>
      </c>
      <c r="B239" t="s">
        <v>362</v>
      </c>
      <c r="C239" t="s">
        <v>333</v>
      </c>
      <c r="D239">
        <v>0.05</v>
      </c>
      <c r="E239">
        <v>14.090999999999999</v>
      </c>
      <c r="F239">
        <v>0.70455000000000001</v>
      </c>
      <c r="G239">
        <v>0</v>
      </c>
      <c r="H239">
        <v>0</v>
      </c>
      <c r="I239">
        <v>0.70455000000000001</v>
      </c>
      <c r="J239">
        <f t="shared" si="3"/>
        <v>0</v>
      </c>
    </row>
    <row r="240" spans="1:10" x14ac:dyDescent="0.25">
      <c r="A240" s="48" t="s">
        <v>123</v>
      </c>
      <c r="B240" t="s">
        <v>159</v>
      </c>
      <c r="C240" t="s">
        <v>152</v>
      </c>
      <c r="D240">
        <v>0.1</v>
      </c>
      <c r="E240">
        <v>170.04300000000001</v>
      </c>
      <c r="F240">
        <v>17.004300000000001</v>
      </c>
      <c r="G240">
        <v>0</v>
      </c>
      <c r="H240">
        <v>0</v>
      </c>
      <c r="I240">
        <v>17.004300000000001</v>
      </c>
      <c r="J240">
        <f t="shared" si="3"/>
        <v>0</v>
      </c>
    </row>
    <row r="241" spans="1:10" x14ac:dyDescent="0.25">
      <c r="A241" s="48" t="s">
        <v>126</v>
      </c>
      <c r="B241" t="s">
        <v>159</v>
      </c>
      <c r="C241" t="s">
        <v>152</v>
      </c>
      <c r="D241">
        <v>0.1</v>
      </c>
      <c r="E241">
        <v>1.3</v>
      </c>
      <c r="F241">
        <v>0.13</v>
      </c>
      <c r="G241">
        <v>0</v>
      </c>
      <c r="H241">
        <v>0</v>
      </c>
      <c r="I241">
        <v>0.13</v>
      </c>
      <c r="J241">
        <f t="shared" si="3"/>
        <v>0</v>
      </c>
    </row>
    <row r="242" spans="1:10" x14ac:dyDescent="0.25">
      <c r="A242" s="48" t="s">
        <v>125</v>
      </c>
      <c r="B242" t="s">
        <v>159</v>
      </c>
      <c r="C242" t="s">
        <v>152</v>
      </c>
      <c r="D242">
        <v>0.1</v>
      </c>
      <c r="E242">
        <v>200</v>
      </c>
      <c r="F242">
        <v>20</v>
      </c>
      <c r="G242">
        <v>0</v>
      </c>
      <c r="H242">
        <v>0</v>
      </c>
      <c r="I242">
        <v>20</v>
      </c>
      <c r="J242">
        <f t="shared" si="3"/>
        <v>0</v>
      </c>
    </row>
    <row r="243" spans="1:10" x14ac:dyDescent="0.25">
      <c r="A243" s="48" t="s">
        <v>124</v>
      </c>
      <c r="B243" t="s">
        <v>159</v>
      </c>
      <c r="C243" t="s">
        <v>152</v>
      </c>
      <c r="D243">
        <v>0.1</v>
      </c>
      <c r="E243">
        <v>1.409</v>
      </c>
      <c r="F243">
        <v>0.1409</v>
      </c>
      <c r="G243">
        <v>0</v>
      </c>
      <c r="H243">
        <v>0</v>
      </c>
      <c r="I243">
        <v>0.1409</v>
      </c>
      <c r="J243">
        <f t="shared" si="3"/>
        <v>0</v>
      </c>
    </row>
    <row r="244" spans="1:10" x14ac:dyDescent="0.25">
      <c r="A244" t="s">
        <v>96</v>
      </c>
      <c r="B244" t="s">
        <v>159</v>
      </c>
      <c r="C244" t="s">
        <v>152</v>
      </c>
      <c r="D244">
        <v>0.1</v>
      </c>
      <c r="E244">
        <v>476.93800000000005</v>
      </c>
      <c r="F244">
        <v>47.69380000000001</v>
      </c>
      <c r="G244">
        <v>0</v>
      </c>
      <c r="H244">
        <v>0</v>
      </c>
      <c r="I244">
        <v>47.69380000000001</v>
      </c>
      <c r="J244">
        <f t="shared" si="3"/>
        <v>0</v>
      </c>
    </row>
    <row r="245" spans="1:10" x14ac:dyDescent="0.25">
      <c r="A245" t="s">
        <v>105</v>
      </c>
      <c r="B245" t="s">
        <v>159</v>
      </c>
      <c r="C245" t="s">
        <v>152</v>
      </c>
      <c r="D245">
        <v>0.1</v>
      </c>
      <c r="E245">
        <v>288.971</v>
      </c>
      <c r="F245">
        <v>28.897100000000002</v>
      </c>
      <c r="G245">
        <v>0</v>
      </c>
      <c r="H245">
        <v>0</v>
      </c>
      <c r="I245">
        <v>28.897100000000002</v>
      </c>
      <c r="J245">
        <f t="shared" si="3"/>
        <v>0</v>
      </c>
    </row>
    <row r="246" spans="1:10" x14ac:dyDescent="0.25">
      <c r="A246" t="s">
        <v>110</v>
      </c>
      <c r="B246" t="s">
        <v>159</v>
      </c>
      <c r="C246" t="s">
        <v>152</v>
      </c>
      <c r="D246">
        <v>0.1</v>
      </c>
      <c r="E246">
        <v>78.884</v>
      </c>
      <c r="F246">
        <v>7.8884000000000007</v>
      </c>
      <c r="G246">
        <v>0</v>
      </c>
      <c r="H246">
        <v>0</v>
      </c>
      <c r="I246">
        <v>7.8884000000000007</v>
      </c>
      <c r="J246">
        <f t="shared" si="3"/>
        <v>0</v>
      </c>
    </row>
    <row r="247" spans="1:10" x14ac:dyDescent="0.25">
      <c r="A247" t="s">
        <v>111</v>
      </c>
      <c r="B247" t="s">
        <v>159</v>
      </c>
      <c r="C247" t="s">
        <v>152</v>
      </c>
      <c r="D247">
        <v>0.1</v>
      </c>
      <c r="E247">
        <v>386.721</v>
      </c>
      <c r="F247">
        <v>38.6721</v>
      </c>
      <c r="G247">
        <v>0</v>
      </c>
      <c r="H247">
        <v>0</v>
      </c>
      <c r="I247">
        <v>38.6721</v>
      </c>
      <c r="J247">
        <f t="shared" si="3"/>
        <v>0</v>
      </c>
    </row>
    <row r="248" spans="1:10" x14ac:dyDescent="0.25">
      <c r="A248" t="s">
        <v>106</v>
      </c>
      <c r="B248" t="s">
        <v>159</v>
      </c>
      <c r="C248" t="s">
        <v>152</v>
      </c>
      <c r="D248">
        <v>0.1</v>
      </c>
      <c r="E248">
        <v>1250.357</v>
      </c>
      <c r="F248">
        <v>125.03570000000001</v>
      </c>
      <c r="G248">
        <v>0</v>
      </c>
      <c r="H248">
        <v>0</v>
      </c>
      <c r="I248">
        <v>125.03570000000001</v>
      </c>
      <c r="J248">
        <f t="shared" si="3"/>
        <v>0</v>
      </c>
    </row>
    <row r="249" spans="1:10" x14ac:dyDescent="0.25">
      <c r="A249" t="s">
        <v>99</v>
      </c>
      <c r="B249" t="s">
        <v>159</v>
      </c>
      <c r="C249" t="s">
        <v>152</v>
      </c>
      <c r="D249">
        <v>0.1</v>
      </c>
      <c r="E249">
        <v>60.522999999999996</v>
      </c>
      <c r="F249">
        <v>6.0522999999999998</v>
      </c>
      <c r="G249">
        <v>0</v>
      </c>
      <c r="H249">
        <v>0</v>
      </c>
      <c r="I249">
        <v>6.0522999999999998</v>
      </c>
      <c r="J249">
        <f t="shared" si="3"/>
        <v>0</v>
      </c>
    </row>
    <row r="250" spans="1:10" x14ac:dyDescent="0.25">
      <c r="A250" t="s">
        <v>108</v>
      </c>
      <c r="B250" t="s">
        <v>159</v>
      </c>
      <c r="C250" t="s">
        <v>152</v>
      </c>
      <c r="D250">
        <v>0.1</v>
      </c>
      <c r="E250">
        <v>149.78299999999999</v>
      </c>
      <c r="F250">
        <v>14.978299999999999</v>
      </c>
      <c r="G250">
        <v>0</v>
      </c>
      <c r="H250">
        <v>0</v>
      </c>
      <c r="I250">
        <v>14.978299999999999</v>
      </c>
      <c r="J250">
        <f t="shared" si="3"/>
        <v>0</v>
      </c>
    </row>
    <row r="251" spans="1:10" x14ac:dyDescent="0.25">
      <c r="A251" t="s">
        <v>234</v>
      </c>
      <c r="B251" t="s">
        <v>159</v>
      </c>
      <c r="C251" t="s">
        <v>152</v>
      </c>
      <c r="D251">
        <v>0.1</v>
      </c>
      <c r="E251">
        <v>0</v>
      </c>
      <c r="F251">
        <v>0</v>
      </c>
      <c r="G251">
        <v>0</v>
      </c>
      <c r="H251">
        <v>0</v>
      </c>
      <c r="I251">
        <v>0</v>
      </c>
      <c r="J251">
        <f t="shared" si="3"/>
        <v>0</v>
      </c>
    </row>
    <row r="252" spans="1:10" x14ac:dyDescent="0.25">
      <c r="A252" t="s">
        <v>115</v>
      </c>
      <c r="B252" t="s">
        <v>159</v>
      </c>
      <c r="C252" t="s">
        <v>152</v>
      </c>
      <c r="D252">
        <v>0.1</v>
      </c>
      <c r="E252">
        <v>19.896999999999998</v>
      </c>
      <c r="F252">
        <v>1.9897</v>
      </c>
      <c r="G252">
        <v>0</v>
      </c>
      <c r="H252">
        <v>0</v>
      </c>
      <c r="I252">
        <v>1.9897</v>
      </c>
      <c r="J252">
        <f t="shared" si="3"/>
        <v>0</v>
      </c>
    </row>
    <row r="253" spans="1:10" x14ac:dyDescent="0.25">
      <c r="A253" t="s">
        <v>117</v>
      </c>
      <c r="B253" t="s">
        <v>159</v>
      </c>
      <c r="C253" t="s">
        <v>152</v>
      </c>
      <c r="D253">
        <v>0.1</v>
      </c>
      <c r="E253">
        <v>0.16800000000000001</v>
      </c>
      <c r="F253">
        <v>1.6800000000000002E-2</v>
      </c>
      <c r="G253">
        <v>0</v>
      </c>
      <c r="H253">
        <v>0</v>
      </c>
      <c r="I253">
        <v>1.6800000000000002E-2</v>
      </c>
      <c r="J253">
        <f t="shared" si="3"/>
        <v>0</v>
      </c>
    </row>
    <row r="254" spans="1:10" x14ac:dyDescent="0.25">
      <c r="A254" t="s">
        <v>103</v>
      </c>
      <c r="B254" t="s">
        <v>159</v>
      </c>
      <c r="C254" t="s">
        <v>152</v>
      </c>
      <c r="D254">
        <v>0.1</v>
      </c>
      <c r="E254">
        <v>2</v>
      </c>
      <c r="F254">
        <v>0.2</v>
      </c>
      <c r="G254">
        <v>0</v>
      </c>
      <c r="H254">
        <v>0</v>
      </c>
      <c r="I254">
        <v>0.2</v>
      </c>
      <c r="J254">
        <f t="shared" si="3"/>
        <v>0</v>
      </c>
    </row>
    <row r="255" spans="1:10" x14ac:dyDescent="0.25">
      <c r="A255" t="s">
        <v>328</v>
      </c>
      <c r="B255" t="s">
        <v>159</v>
      </c>
      <c r="C255" t="s">
        <v>152</v>
      </c>
      <c r="D255">
        <v>0.1</v>
      </c>
      <c r="E255">
        <v>0</v>
      </c>
      <c r="F255">
        <v>0</v>
      </c>
      <c r="G255">
        <v>0</v>
      </c>
      <c r="H255">
        <v>0</v>
      </c>
      <c r="I255">
        <v>0</v>
      </c>
      <c r="J255">
        <f t="shared" si="3"/>
        <v>0</v>
      </c>
    </row>
    <row r="256" spans="1:10" x14ac:dyDescent="0.25">
      <c r="A256" t="s">
        <v>104</v>
      </c>
      <c r="B256" t="s">
        <v>159</v>
      </c>
      <c r="C256" t="s">
        <v>152</v>
      </c>
      <c r="D256">
        <v>0.1</v>
      </c>
      <c r="E256">
        <v>392.6</v>
      </c>
      <c r="F256">
        <v>39.260000000000005</v>
      </c>
      <c r="G256">
        <v>0</v>
      </c>
      <c r="H256">
        <v>0</v>
      </c>
      <c r="I256">
        <v>39.260000000000005</v>
      </c>
      <c r="J256">
        <f t="shared" si="3"/>
        <v>0</v>
      </c>
    </row>
    <row r="257" spans="1:10" x14ac:dyDescent="0.25">
      <c r="A257" t="s">
        <v>558</v>
      </c>
      <c r="B257" t="s">
        <v>159</v>
      </c>
      <c r="C257" t="s">
        <v>152</v>
      </c>
      <c r="D257">
        <v>0.1</v>
      </c>
      <c r="E257">
        <v>0</v>
      </c>
      <c r="F257">
        <v>0</v>
      </c>
      <c r="G257">
        <v>0</v>
      </c>
      <c r="H257">
        <v>0</v>
      </c>
      <c r="I257">
        <v>0</v>
      </c>
      <c r="J257">
        <f t="shared" si="3"/>
        <v>0</v>
      </c>
    </row>
    <row r="258" spans="1:10" x14ac:dyDescent="0.25">
      <c r="A258" t="s">
        <v>97</v>
      </c>
      <c r="B258" t="s">
        <v>159</v>
      </c>
      <c r="C258" t="s">
        <v>152</v>
      </c>
      <c r="D258">
        <v>0.1</v>
      </c>
      <c r="E258">
        <v>887.6</v>
      </c>
      <c r="F258">
        <v>88.76</v>
      </c>
      <c r="G258">
        <v>0</v>
      </c>
      <c r="H258">
        <v>0</v>
      </c>
      <c r="I258">
        <v>88.76</v>
      </c>
      <c r="J258">
        <f t="shared" si="3"/>
        <v>0</v>
      </c>
    </row>
    <row r="259" spans="1:10" x14ac:dyDescent="0.25">
      <c r="A259" t="s">
        <v>109</v>
      </c>
      <c r="B259" t="s">
        <v>159</v>
      </c>
      <c r="C259" t="s">
        <v>152</v>
      </c>
      <c r="D259">
        <v>0.1</v>
      </c>
      <c r="E259">
        <v>79.14</v>
      </c>
      <c r="F259">
        <v>7.9140000000000006</v>
      </c>
      <c r="G259">
        <v>0</v>
      </c>
      <c r="H259">
        <v>0</v>
      </c>
      <c r="I259">
        <v>7.9140000000000006</v>
      </c>
      <c r="J259">
        <f t="shared" ref="J259:J322" si="4">G259+H259</f>
        <v>0</v>
      </c>
    </row>
    <row r="260" spans="1:10" x14ac:dyDescent="0.25">
      <c r="A260" t="s">
        <v>118</v>
      </c>
      <c r="B260" t="s">
        <v>159</v>
      </c>
      <c r="C260" t="s">
        <v>152</v>
      </c>
      <c r="D260">
        <v>0.1</v>
      </c>
      <c r="E260">
        <v>7.7779999999999996</v>
      </c>
      <c r="F260">
        <v>0.77780000000000005</v>
      </c>
      <c r="G260">
        <v>0</v>
      </c>
      <c r="H260">
        <v>0</v>
      </c>
      <c r="I260">
        <v>0.77780000000000005</v>
      </c>
      <c r="J260">
        <f t="shared" si="4"/>
        <v>0</v>
      </c>
    </row>
    <row r="261" spans="1:10" x14ac:dyDescent="0.25">
      <c r="A261" t="s">
        <v>121</v>
      </c>
      <c r="B261" t="s">
        <v>159</v>
      </c>
      <c r="C261" t="s">
        <v>152</v>
      </c>
      <c r="D261">
        <v>0.1</v>
      </c>
      <c r="E261">
        <v>0</v>
      </c>
      <c r="F261">
        <v>0</v>
      </c>
      <c r="G261">
        <v>0</v>
      </c>
      <c r="H261">
        <v>0</v>
      </c>
      <c r="I261">
        <v>0</v>
      </c>
      <c r="J261">
        <f t="shared" si="4"/>
        <v>0</v>
      </c>
    </row>
    <row r="262" spans="1:10" x14ac:dyDescent="0.25">
      <c r="A262" t="s">
        <v>120</v>
      </c>
      <c r="B262" t="s">
        <v>159</v>
      </c>
      <c r="C262" t="s">
        <v>152</v>
      </c>
      <c r="D262">
        <v>0.1</v>
      </c>
      <c r="E262">
        <v>5.4</v>
      </c>
      <c r="F262">
        <v>0.54</v>
      </c>
      <c r="G262">
        <v>0</v>
      </c>
      <c r="H262">
        <v>0</v>
      </c>
      <c r="I262">
        <v>0.54</v>
      </c>
      <c r="J262">
        <f t="shared" si="4"/>
        <v>0</v>
      </c>
    </row>
    <row r="263" spans="1:10" x14ac:dyDescent="0.25">
      <c r="A263" t="s">
        <v>119</v>
      </c>
      <c r="B263" t="s">
        <v>159</v>
      </c>
      <c r="C263" t="s">
        <v>152</v>
      </c>
      <c r="D263">
        <v>0.1</v>
      </c>
      <c r="E263">
        <v>0</v>
      </c>
      <c r="F263">
        <v>0</v>
      </c>
      <c r="G263">
        <v>0</v>
      </c>
      <c r="H263">
        <v>0</v>
      </c>
      <c r="I263">
        <v>0</v>
      </c>
      <c r="J263">
        <f t="shared" si="4"/>
        <v>0</v>
      </c>
    </row>
    <row r="264" spans="1:10" x14ac:dyDescent="0.25">
      <c r="A264" t="s">
        <v>116</v>
      </c>
      <c r="B264" t="s">
        <v>159</v>
      </c>
      <c r="C264" t="s">
        <v>152</v>
      </c>
      <c r="D264">
        <v>0.1</v>
      </c>
      <c r="E264">
        <v>44.893999999999998</v>
      </c>
      <c r="F264">
        <v>4.4893999999999998</v>
      </c>
      <c r="G264">
        <v>0</v>
      </c>
      <c r="H264">
        <v>0</v>
      </c>
      <c r="I264">
        <v>4.4893999999999998</v>
      </c>
      <c r="J264">
        <f t="shared" si="4"/>
        <v>0</v>
      </c>
    </row>
    <row r="265" spans="1:10" x14ac:dyDescent="0.25">
      <c r="A265" t="s">
        <v>113</v>
      </c>
      <c r="B265" t="s">
        <v>159</v>
      </c>
      <c r="C265" t="s">
        <v>152</v>
      </c>
      <c r="D265">
        <v>0.1</v>
      </c>
      <c r="E265">
        <v>207.048</v>
      </c>
      <c r="F265">
        <v>20.704800000000002</v>
      </c>
      <c r="G265">
        <v>0</v>
      </c>
      <c r="H265">
        <v>0</v>
      </c>
      <c r="I265">
        <v>20.704800000000002</v>
      </c>
      <c r="J265">
        <f t="shared" si="4"/>
        <v>0</v>
      </c>
    </row>
    <row r="266" spans="1:10" x14ac:dyDescent="0.25">
      <c r="A266" t="s">
        <v>102</v>
      </c>
      <c r="B266" t="s">
        <v>159</v>
      </c>
      <c r="C266" t="s">
        <v>152</v>
      </c>
      <c r="D266">
        <v>0.1</v>
      </c>
      <c r="E266">
        <v>0.1</v>
      </c>
      <c r="F266">
        <v>1.0000000000000002E-2</v>
      </c>
      <c r="G266">
        <v>0</v>
      </c>
      <c r="H266">
        <v>0</v>
      </c>
      <c r="I266">
        <v>1.0000000000000002E-2</v>
      </c>
      <c r="J266">
        <f t="shared" si="4"/>
        <v>0</v>
      </c>
    </row>
    <row r="267" spans="1:10" x14ac:dyDescent="0.25">
      <c r="A267" t="s">
        <v>101</v>
      </c>
      <c r="B267" t="s">
        <v>159</v>
      </c>
      <c r="C267" t="s">
        <v>152</v>
      </c>
      <c r="D267">
        <v>0.1</v>
      </c>
      <c r="E267">
        <v>45.2</v>
      </c>
      <c r="F267">
        <v>4.5200000000000005</v>
      </c>
      <c r="G267">
        <v>0</v>
      </c>
      <c r="H267">
        <v>0</v>
      </c>
      <c r="I267">
        <v>4.5200000000000005</v>
      </c>
      <c r="J267">
        <f t="shared" si="4"/>
        <v>0</v>
      </c>
    </row>
    <row r="268" spans="1:10" x14ac:dyDescent="0.25">
      <c r="A268" t="s">
        <v>95</v>
      </c>
      <c r="B268" t="s">
        <v>159</v>
      </c>
      <c r="C268" t="s">
        <v>152</v>
      </c>
      <c r="D268">
        <v>0.1</v>
      </c>
      <c r="E268">
        <v>2083.1550000000002</v>
      </c>
      <c r="F268">
        <v>208.31550000000004</v>
      </c>
      <c r="G268">
        <v>0</v>
      </c>
      <c r="H268">
        <v>0</v>
      </c>
      <c r="I268">
        <v>208.31550000000004</v>
      </c>
      <c r="J268">
        <f t="shared" si="4"/>
        <v>0</v>
      </c>
    </row>
    <row r="269" spans="1:10" x14ac:dyDescent="0.25">
      <c r="A269" t="s">
        <v>98</v>
      </c>
      <c r="B269" t="s">
        <v>159</v>
      </c>
      <c r="C269" t="s">
        <v>152</v>
      </c>
      <c r="D269">
        <v>0.1</v>
      </c>
      <c r="E269">
        <v>1828.915</v>
      </c>
      <c r="F269">
        <v>182.89150000000001</v>
      </c>
      <c r="G269">
        <v>0</v>
      </c>
      <c r="H269">
        <v>0</v>
      </c>
      <c r="I269">
        <v>182.89150000000001</v>
      </c>
      <c r="J269">
        <f t="shared" si="4"/>
        <v>0</v>
      </c>
    </row>
    <row r="270" spans="1:10" x14ac:dyDescent="0.25">
      <c r="A270" t="s">
        <v>112</v>
      </c>
      <c r="B270" t="s">
        <v>159</v>
      </c>
      <c r="C270" t="s">
        <v>152</v>
      </c>
      <c r="D270">
        <v>0.1</v>
      </c>
      <c r="E270">
        <v>14.53</v>
      </c>
      <c r="F270">
        <v>1.4530000000000001</v>
      </c>
      <c r="G270">
        <v>0</v>
      </c>
      <c r="H270">
        <v>0</v>
      </c>
      <c r="I270">
        <v>1.4530000000000001</v>
      </c>
      <c r="J270">
        <f t="shared" si="4"/>
        <v>0</v>
      </c>
    </row>
    <row r="271" spans="1:10" x14ac:dyDescent="0.25">
      <c r="A271" t="s">
        <v>100</v>
      </c>
      <c r="B271" t="s">
        <v>159</v>
      </c>
      <c r="C271" t="s">
        <v>152</v>
      </c>
      <c r="D271">
        <v>0.1</v>
      </c>
      <c r="E271">
        <v>108.048</v>
      </c>
      <c r="F271">
        <v>10.8048</v>
      </c>
      <c r="G271">
        <v>0</v>
      </c>
      <c r="H271">
        <v>0</v>
      </c>
      <c r="I271">
        <v>10.8048</v>
      </c>
      <c r="J271">
        <f t="shared" si="4"/>
        <v>0</v>
      </c>
    </row>
    <row r="272" spans="1:10" x14ac:dyDescent="0.25">
      <c r="A272" t="s">
        <v>114</v>
      </c>
      <c r="B272" t="s">
        <v>159</v>
      </c>
      <c r="C272" t="s">
        <v>152</v>
      </c>
      <c r="D272">
        <v>0.1</v>
      </c>
      <c r="E272">
        <v>0.13700000000000001</v>
      </c>
      <c r="F272">
        <v>1.3700000000000002E-2</v>
      </c>
      <c r="G272">
        <v>0</v>
      </c>
      <c r="H272">
        <v>0</v>
      </c>
      <c r="I272">
        <v>1.3700000000000002E-2</v>
      </c>
      <c r="J272">
        <f t="shared" si="4"/>
        <v>0</v>
      </c>
    </row>
    <row r="273" spans="1:10" x14ac:dyDescent="0.25">
      <c r="A273" t="s">
        <v>107</v>
      </c>
      <c r="B273" t="s">
        <v>159</v>
      </c>
      <c r="C273" t="s">
        <v>152</v>
      </c>
      <c r="D273">
        <v>0.1</v>
      </c>
      <c r="E273">
        <v>78.841999999999999</v>
      </c>
      <c r="F273">
        <v>7.8841999999999999</v>
      </c>
      <c r="G273">
        <v>0</v>
      </c>
      <c r="H273">
        <v>0</v>
      </c>
      <c r="I273">
        <v>7.8841999999999999</v>
      </c>
      <c r="J273">
        <f t="shared" si="4"/>
        <v>0</v>
      </c>
    </row>
    <row r="274" spans="1:10" x14ac:dyDescent="0.25">
      <c r="A274" s="48" t="s">
        <v>123</v>
      </c>
      <c r="B274" t="s">
        <v>176</v>
      </c>
      <c r="C274" t="s">
        <v>169</v>
      </c>
      <c r="D274">
        <v>0.1</v>
      </c>
      <c r="E274">
        <v>353.65</v>
      </c>
      <c r="F274">
        <v>35.365000000000002</v>
      </c>
      <c r="G274">
        <v>0</v>
      </c>
      <c r="H274">
        <v>0</v>
      </c>
      <c r="I274">
        <v>35.365000000000002</v>
      </c>
      <c r="J274">
        <f t="shared" si="4"/>
        <v>0</v>
      </c>
    </row>
    <row r="275" spans="1:10" x14ac:dyDescent="0.25">
      <c r="A275" s="48" t="s">
        <v>126</v>
      </c>
      <c r="B275" t="s">
        <v>176</v>
      </c>
      <c r="C275" t="s">
        <v>169</v>
      </c>
      <c r="D275">
        <v>0.1</v>
      </c>
      <c r="E275">
        <v>0</v>
      </c>
      <c r="F275">
        <v>0</v>
      </c>
      <c r="G275">
        <v>0</v>
      </c>
      <c r="H275">
        <v>0</v>
      </c>
      <c r="I275">
        <v>0</v>
      </c>
      <c r="J275">
        <f t="shared" si="4"/>
        <v>0</v>
      </c>
    </row>
    <row r="276" spans="1:10" x14ac:dyDescent="0.25">
      <c r="A276" s="48" t="s">
        <v>125</v>
      </c>
      <c r="B276" t="s">
        <v>176</v>
      </c>
      <c r="C276" t="s">
        <v>169</v>
      </c>
      <c r="D276">
        <v>0.1</v>
      </c>
      <c r="E276">
        <v>5.9</v>
      </c>
      <c r="F276">
        <v>0.59000000000000008</v>
      </c>
      <c r="G276">
        <v>0</v>
      </c>
      <c r="H276">
        <v>0</v>
      </c>
      <c r="I276">
        <v>0.59000000000000008</v>
      </c>
      <c r="J276">
        <f t="shared" si="4"/>
        <v>0</v>
      </c>
    </row>
    <row r="277" spans="1:10" x14ac:dyDescent="0.25">
      <c r="A277" s="48" t="s">
        <v>124</v>
      </c>
      <c r="B277" t="s">
        <v>176</v>
      </c>
      <c r="C277" t="s">
        <v>169</v>
      </c>
      <c r="D277">
        <v>0.1</v>
      </c>
      <c r="E277">
        <v>1.76</v>
      </c>
      <c r="F277">
        <v>0.17600000000000002</v>
      </c>
      <c r="G277">
        <v>0</v>
      </c>
      <c r="H277">
        <v>0</v>
      </c>
      <c r="I277">
        <v>0.17600000000000002</v>
      </c>
      <c r="J277">
        <f t="shared" si="4"/>
        <v>0</v>
      </c>
    </row>
    <row r="278" spans="1:10" x14ac:dyDescent="0.25">
      <c r="A278" t="s">
        <v>96</v>
      </c>
      <c r="B278" t="s">
        <v>176</v>
      </c>
      <c r="C278" t="s">
        <v>169</v>
      </c>
      <c r="D278">
        <v>0.1</v>
      </c>
      <c r="E278">
        <v>4227.5129999999999</v>
      </c>
      <c r="F278">
        <v>422.75130000000001</v>
      </c>
      <c r="G278">
        <v>0</v>
      </c>
      <c r="H278">
        <v>0</v>
      </c>
      <c r="I278">
        <v>422.75130000000001</v>
      </c>
      <c r="J278">
        <f t="shared" si="4"/>
        <v>0</v>
      </c>
    </row>
    <row r="279" spans="1:10" x14ac:dyDescent="0.25">
      <c r="A279" t="s">
        <v>105</v>
      </c>
      <c r="B279" t="s">
        <v>176</v>
      </c>
      <c r="C279" t="s">
        <v>169</v>
      </c>
      <c r="D279">
        <v>0.1</v>
      </c>
      <c r="E279">
        <v>1845.8330000000001</v>
      </c>
      <c r="F279">
        <v>184.58330000000001</v>
      </c>
      <c r="G279">
        <v>0</v>
      </c>
      <c r="H279">
        <v>0</v>
      </c>
      <c r="I279">
        <v>184.58330000000001</v>
      </c>
      <c r="J279">
        <f t="shared" si="4"/>
        <v>0</v>
      </c>
    </row>
    <row r="280" spans="1:10" x14ac:dyDescent="0.25">
      <c r="A280" t="s">
        <v>110</v>
      </c>
      <c r="B280" t="s">
        <v>176</v>
      </c>
      <c r="C280" t="s">
        <v>169</v>
      </c>
      <c r="D280">
        <v>0.1</v>
      </c>
      <c r="E280">
        <v>584.36199999999997</v>
      </c>
      <c r="F280">
        <v>58.436199999999999</v>
      </c>
      <c r="G280">
        <v>0</v>
      </c>
      <c r="H280">
        <v>0</v>
      </c>
      <c r="I280">
        <v>58.436199999999999</v>
      </c>
      <c r="J280">
        <f t="shared" si="4"/>
        <v>0</v>
      </c>
    </row>
    <row r="281" spans="1:10" x14ac:dyDescent="0.25">
      <c r="A281" t="s">
        <v>111</v>
      </c>
      <c r="B281" t="s">
        <v>176</v>
      </c>
      <c r="C281" t="s">
        <v>169</v>
      </c>
      <c r="D281">
        <v>0.1</v>
      </c>
      <c r="E281">
        <v>3478.335</v>
      </c>
      <c r="F281">
        <v>347.83350000000002</v>
      </c>
      <c r="G281">
        <v>0</v>
      </c>
      <c r="H281">
        <v>0</v>
      </c>
      <c r="I281">
        <v>347.83350000000002</v>
      </c>
      <c r="J281">
        <f t="shared" si="4"/>
        <v>0</v>
      </c>
    </row>
    <row r="282" spans="1:10" x14ac:dyDescent="0.25">
      <c r="A282" t="s">
        <v>106</v>
      </c>
      <c r="B282" t="s">
        <v>176</v>
      </c>
      <c r="C282" t="s">
        <v>169</v>
      </c>
      <c r="D282">
        <v>0.1</v>
      </c>
      <c r="E282">
        <v>5479.7960000000003</v>
      </c>
      <c r="F282">
        <v>547.9796</v>
      </c>
      <c r="G282">
        <v>0</v>
      </c>
      <c r="H282">
        <v>0</v>
      </c>
      <c r="I282">
        <v>547.9796</v>
      </c>
      <c r="J282">
        <f t="shared" si="4"/>
        <v>0</v>
      </c>
    </row>
    <row r="283" spans="1:10" x14ac:dyDescent="0.25">
      <c r="A283" t="s">
        <v>99</v>
      </c>
      <c r="B283" t="s">
        <v>176</v>
      </c>
      <c r="C283" t="s">
        <v>169</v>
      </c>
      <c r="D283">
        <v>0.1</v>
      </c>
      <c r="E283">
        <v>496.28199999999998</v>
      </c>
      <c r="F283">
        <v>49.6282</v>
      </c>
      <c r="G283">
        <v>0</v>
      </c>
      <c r="H283">
        <v>0</v>
      </c>
      <c r="I283">
        <v>49.6282</v>
      </c>
      <c r="J283">
        <f t="shared" si="4"/>
        <v>0</v>
      </c>
    </row>
    <row r="284" spans="1:10" x14ac:dyDescent="0.25">
      <c r="A284" t="s">
        <v>108</v>
      </c>
      <c r="B284" t="s">
        <v>176</v>
      </c>
      <c r="C284" t="s">
        <v>169</v>
      </c>
      <c r="D284">
        <v>0.1</v>
      </c>
      <c r="E284">
        <v>654.36599999999999</v>
      </c>
      <c r="F284">
        <v>65.436599999999999</v>
      </c>
      <c r="G284">
        <v>0</v>
      </c>
      <c r="H284">
        <v>0</v>
      </c>
      <c r="I284">
        <v>65.436599999999999</v>
      </c>
      <c r="J284">
        <f t="shared" si="4"/>
        <v>0</v>
      </c>
    </row>
    <row r="285" spans="1:10" x14ac:dyDescent="0.25">
      <c r="A285" t="s">
        <v>234</v>
      </c>
      <c r="B285" t="s">
        <v>176</v>
      </c>
      <c r="C285" t="s">
        <v>169</v>
      </c>
      <c r="D285">
        <v>0.1</v>
      </c>
      <c r="E285">
        <v>0</v>
      </c>
      <c r="F285">
        <v>0</v>
      </c>
      <c r="G285">
        <v>0</v>
      </c>
      <c r="H285">
        <v>0</v>
      </c>
      <c r="I285">
        <v>0</v>
      </c>
      <c r="J285">
        <f t="shared" si="4"/>
        <v>0</v>
      </c>
    </row>
    <row r="286" spans="1:10" x14ac:dyDescent="0.25">
      <c r="A286" t="s">
        <v>115</v>
      </c>
      <c r="B286" t="s">
        <v>176</v>
      </c>
      <c r="C286" t="s">
        <v>169</v>
      </c>
      <c r="D286">
        <v>0.1</v>
      </c>
      <c r="E286">
        <v>38.314</v>
      </c>
      <c r="F286">
        <v>3.8314000000000004</v>
      </c>
      <c r="G286">
        <v>0</v>
      </c>
      <c r="H286">
        <v>0</v>
      </c>
      <c r="I286">
        <v>3.8314000000000004</v>
      </c>
      <c r="J286">
        <f t="shared" si="4"/>
        <v>0</v>
      </c>
    </row>
    <row r="287" spans="1:10" x14ac:dyDescent="0.25">
      <c r="A287" t="s">
        <v>117</v>
      </c>
      <c r="B287" t="s">
        <v>176</v>
      </c>
      <c r="C287" t="s">
        <v>169</v>
      </c>
      <c r="D287">
        <v>0.1</v>
      </c>
      <c r="E287">
        <v>4.7050000000000001</v>
      </c>
      <c r="F287">
        <v>0.47050000000000003</v>
      </c>
      <c r="G287">
        <v>0</v>
      </c>
      <c r="H287">
        <v>0</v>
      </c>
      <c r="I287">
        <v>0.47050000000000003</v>
      </c>
      <c r="J287">
        <f t="shared" si="4"/>
        <v>0</v>
      </c>
    </row>
    <row r="288" spans="1:10" x14ac:dyDescent="0.25">
      <c r="A288" t="s">
        <v>103</v>
      </c>
      <c r="B288" t="s">
        <v>176</v>
      </c>
      <c r="C288" t="s">
        <v>169</v>
      </c>
      <c r="D288">
        <v>0.1</v>
      </c>
      <c r="E288">
        <v>0</v>
      </c>
      <c r="F288">
        <v>0</v>
      </c>
      <c r="G288">
        <v>0</v>
      </c>
      <c r="H288">
        <v>0</v>
      </c>
      <c r="I288">
        <v>0</v>
      </c>
      <c r="J288">
        <f t="shared" si="4"/>
        <v>0</v>
      </c>
    </row>
    <row r="289" spans="1:10" x14ac:dyDescent="0.25">
      <c r="A289" t="s">
        <v>328</v>
      </c>
      <c r="B289" t="s">
        <v>176</v>
      </c>
      <c r="C289" t="s">
        <v>169</v>
      </c>
      <c r="D289">
        <v>0.1</v>
      </c>
      <c r="E289">
        <v>0</v>
      </c>
      <c r="F289">
        <v>0</v>
      </c>
      <c r="G289">
        <v>0</v>
      </c>
      <c r="H289">
        <v>0</v>
      </c>
      <c r="I289">
        <v>0</v>
      </c>
      <c r="J289">
        <f t="shared" si="4"/>
        <v>0</v>
      </c>
    </row>
    <row r="290" spans="1:10" x14ac:dyDescent="0.25">
      <c r="A290" t="s">
        <v>104</v>
      </c>
      <c r="B290" t="s">
        <v>176</v>
      </c>
      <c r="C290" t="s">
        <v>169</v>
      </c>
      <c r="D290">
        <v>0.1</v>
      </c>
      <c r="E290">
        <v>4387.2</v>
      </c>
      <c r="F290">
        <v>438.72</v>
      </c>
      <c r="G290">
        <v>0</v>
      </c>
      <c r="H290">
        <v>0</v>
      </c>
      <c r="I290">
        <v>438.72</v>
      </c>
      <c r="J290">
        <f t="shared" si="4"/>
        <v>0</v>
      </c>
    </row>
    <row r="291" spans="1:10" x14ac:dyDescent="0.25">
      <c r="A291" t="s">
        <v>558</v>
      </c>
      <c r="B291" t="s">
        <v>176</v>
      </c>
      <c r="C291" t="s">
        <v>169</v>
      </c>
      <c r="D291">
        <v>0.1</v>
      </c>
      <c r="E291">
        <v>0</v>
      </c>
      <c r="F291">
        <v>0</v>
      </c>
      <c r="G291">
        <v>0</v>
      </c>
      <c r="H291">
        <v>0</v>
      </c>
      <c r="I291">
        <v>0</v>
      </c>
      <c r="J291">
        <f t="shared" si="4"/>
        <v>0</v>
      </c>
    </row>
    <row r="292" spans="1:10" x14ac:dyDescent="0.25">
      <c r="A292" t="s">
        <v>97</v>
      </c>
      <c r="B292" t="s">
        <v>176</v>
      </c>
      <c r="C292" t="s">
        <v>169</v>
      </c>
      <c r="D292">
        <v>0.1</v>
      </c>
      <c r="E292">
        <v>6954.5</v>
      </c>
      <c r="F292">
        <v>695.45</v>
      </c>
      <c r="G292">
        <v>0</v>
      </c>
      <c r="H292">
        <v>0</v>
      </c>
      <c r="I292">
        <v>695.45</v>
      </c>
      <c r="J292">
        <f t="shared" si="4"/>
        <v>0</v>
      </c>
    </row>
    <row r="293" spans="1:10" x14ac:dyDescent="0.25">
      <c r="A293" t="s">
        <v>109</v>
      </c>
      <c r="B293" t="s">
        <v>176</v>
      </c>
      <c r="C293" t="s">
        <v>169</v>
      </c>
      <c r="D293">
        <v>0.1</v>
      </c>
      <c r="E293">
        <v>406.57299999999998</v>
      </c>
      <c r="F293">
        <v>40.657299999999999</v>
      </c>
      <c r="G293">
        <v>0</v>
      </c>
      <c r="H293">
        <v>0</v>
      </c>
      <c r="I293">
        <v>40.657299999999999</v>
      </c>
      <c r="J293">
        <f t="shared" si="4"/>
        <v>0</v>
      </c>
    </row>
    <row r="294" spans="1:10" x14ac:dyDescent="0.25">
      <c r="A294" t="s">
        <v>118</v>
      </c>
      <c r="B294" t="s">
        <v>176</v>
      </c>
      <c r="C294" t="s">
        <v>169</v>
      </c>
      <c r="D294">
        <v>0.1</v>
      </c>
      <c r="E294">
        <v>0</v>
      </c>
      <c r="F294">
        <v>0</v>
      </c>
      <c r="G294">
        <v>0</v>
      </c>
      <c r="H294">
        <v>0</v>
      </c>
      <c r="I294">
        <v>0</v>
      </c>
      <c r="J294">
        <f t="shared" si="4"/>
        <v>0</v>
      </c>
    </row>
    <row r="295" spans="1:10" x14ac:dyDescent="0.25">
      <c r="A295" t="s">
        <v>121</v>
      </c>
      <c r="B295" t="s">
        <v>176</v>
      </c>
      <c r="C295" t="s">
        <v>169</v>
      </c>
      <c r="D295">
        <v>0.1</v>
      </c>
      <c r="E295">
        <v>0</v>
      </c>
      <c r="F295">
        <v>0</v>
      </c>
      <c r="G295">
        <v>0</v>
      </c>
      <c r="H295">
        <v>0</v>
      </c>
      <c r="I295">
        <v>0</v>
      </c>
      <c r="J295">
        <f t="shared" si="4"/>
        <v>0</v>
      </c>
    </row>
    <row r="296" spans="1:10" x14ac:dyDescent="0.25">
      <c r="A296" t="s">
        <v>120</v>
      </c>
      <c r="B296" t="s">
        <v>176</v>
      </c>
      <c r="C296" t="s">
        <v>169</v>
      </c>
      <c r="D296">
        <v>0.1</v>
      </c>
      <c r="E296">
        <v>19.7</v>
      </c>
      <c r="F296">
        <v>1.97</v>
      </c>
      <c r="G296">
        <v>0</v>
      </c>
      <c r="H296">
        <v>0</v>
      </c>
      <c r="I296">
        <v>1.97</v>
      </c>
      <c r="J296">
        <f t="shared" si="4"/>
        <v>0</v>
      </c>
    </row>
    <row r="297" spans="1:10" x14ac:dyDescent="0.25">
      <c r="A297" t="s">
        <v>119</v>
      </c>
      <c r="B297" t="s">
        <v>176</v>
      </c>
      <c r="C297" t="s">
        <v>169</v>
      </c>
      <c r="D297">
        <v>0.1</v>
      </c>
      <c r="E297">
        <v>0</v>
      </c>
      <c r="F297">
        <v>0</v>
      </c>
      <c r="G297">
        <v>0</v>
      </c>
      <c r="H297">
        <v>0</v>
      </c>
      <c r="I297">
        <v>0</v>
      </c>
      <c r="J297">
        <f t="shared" si="4"/>
        <v>0</v>
      </c>
    </row>
    <row r="298" spans="1:10" x14ac:dyDescent="0.25">
      <c r="A298" t="s">
        <v>116</v>
      </c>
      <c r="B298" t="s">
        <v>176</v>
      </c>
      <c r="C298" t="s">
        <v>169</v>
      </c>
      <c r="D298">
        <v>0.1</v>
      </c>
      <c r="E298">
        <v>97.213999999999999</v>
      </c>
      <c r="F298">
        <v>9.7214000000000009</v>
      </c>
      <c r="G298">
        <v>0</v>
      </c>
      <c r="H298">
        <v>0</v>
      </c>
      <c r="I298">
        <v>9.7214000000000009</v>
      </c>
      <c r="J298">
        <f t="shared" si="4"/>
        <v>0</v>
      </c>
    </row>
    <row r="299" spans="1:10" x14ac:dyDescent="0.25">
      <c r="A299" t="s">
        <v>113</v>
      </c>
      <c r="B299" t="s">
        <v>176</v>
      </c>
      <c r="C299" t="s">
        <v>169</v>
      </c>
      <c r="D299">
        <v>0.1</v>
      </c>
      <c r="E299">
        <v>213.255</v>
      </c>
      <c r="F299">
        <v>21.325500000000002</v>
      </c>
      <c r="G299">
        <v>0</v>
      </c>
      <c r="H299">
        <v>0</v>
      </c>
      <c r="I299">
        <v>21.325500000000002</v>
      </c>
      <c r="J299">
        <f t="shared" si="4"/>
        <v>0</v>
      </c>
    </row>
    <row r="300" spans="1:10" x14ac:dyDescent="0.25">
      <c r="A300" t="s">
        <v>102</v>
      </c>
      <c r="B300" t="s">
        <v>176</v>
      </c>
      <c r="C300" t="s">
        <v>169</v>
      </c>
      <c r="D300">
        <v>0.1</v>
      </c>
      <c r="E300">
        <v>0</v>
      </c>
      <c r="F300">
        <v>0</v>
      </c>
      <c r="G300">
        <v>0</v>
      </c>
      <c r="H300">
        <v>0</v>
      </c>
      <c r="I300">
        <v>0</v>
      </c>
      <c r="J300">
        <f t="shared" si="4"/>
        <v>0</v>
      </c>
    </row>
    <row r="301" spans="1:10" x14ac:dyDescent="0.25">
      <c r="A301" t="s">
        <v>101</v>
      </c>
      <c r="B301" t="s">
        <v>176</v>
      </c>
      <c r="C301" t="s">
        <v>169</v>
      </c>
      <c r="D301">
        <v>0.1</v>
      </c>
      <c r="E301">
        <v>324.60000000000002</v>
      </c>
      <c r="F301">
        <v>32.46</v>
      </c>
      <c r="G301">
        <v>0</v>
      </c>
      <c r="H301">
        <v>0</v>
      </c>
      <c r="I301">
        <v>32.46</v>
      </c>
      <c r="J301">
        <f t="shared" si="4"/>
        <v>0</v>
      </c>
    </row>
    <row r="302" spans="1:10" x14ac:dyDescent="0.25">
      <c r="A302" t="s">
        <v>95</v>
      </c>
      <c r="B302" t="s">
        <v>176</v>
      </c>
      <c r="C302" t="s">
        <v>169</v>
      </c>
      <c r="D302">
        <v>0.1</v>
      </c>
      <c r="E302">
        <v>19272.586000000003</v>
      </c>
      <c r="F302">
        <v>1927.2586000000003</v>
      </c>
      <c r="G302">
        <v>0</v>
      </c>
      <c r="H302">
        <v>0</v>
      </c>
      <c r="I302">
        <v>1927.2586000000003</v>
      </c>
      <c r="J302">
        <f t="shared" si="4"/>
        <v>0</v>
      </c>
    </row>
    <row r="303" spans="1:10" x14ac:dyDescent="0.25">
      <c r="A303" t="s">
        <v>98</v>
      </c>
      <c r="B303" t="s">
        <v>176</v>
      </c>
      <c r="C303" t="s">
        <v>169</v>
      </c>
      <c r="D303">
        <v>0.1</v>
      </c>
      <c r="E303">
        <v>11912.918</v>
      </c>
      <c r="F303">
        <v>1191.2918</v>
      </c>
      <c r="G303">
        <v>0</v>
      </c>
      <c r="H303">
        <v>0</v>
      </c>
      <c r="I303">
        <v>1191.2918</v>
      </c>
      <c r="J303">
        <f t="shared" si="4"/>
        <v>0</v>
      </c>
    </row>
    <row r="304" spans="1:10" x14ac:dyDescent="0.25">
      <c r="A304" t="s">
        <v>112</v>
      </c>
      <c r="B304" t="s">
        <v>176</v>
      </c>
      <c r="C304" t="s">
        <v>169</v>
      </c>
      <c r="D304">
        <v>0.1</v>
      </c>
      <c r="E304">
        <v>11.610999999999999</v>
      </c>
      <c r="F304">
        <v>1.1611</v>
      </c>
      <c r="G304">
        <v>0</v>
      </c>
      <c r="H304">
        <v>0</v>
      </c>
      <c r="I304">
        <v>1.1611</v>
      </c>
      <c r="J304">
        <f t="shared" si="4"/>
        <v>0</v>
      </c>
    </row>
    <row r="305" spans="1:10" x14ac:dyDescent="0.25">
      <c r="A305" t="s">
        <v>100</v>
      </c>
      <c r="B305" t="s">
        <v>176</v>
      </c>
      <c r="C305" t="s">
        <v>169</v>
      </c>
      <c r="D305">
        <v>0.1</v>
      </c>
      <c r="E305">
        <v>766.69999999999993</v>
      </c>
      <c r="F305">
        <v>76.67</v>
      </c>
      <c r="G305">
        <v>0</v>
      </c>
      <c r="H305">
        <v>0</v>
      </c>
      <c r="I305">
        <v>76.67</v>
      </c>
      <c r="J305">
        <f t="shared" si="4"/>
        <v>0</v>
      </c>
    </row>
    <row r="306" spans="1:10" x14ac:dyDescent="0.25">
      <c r="A306" t="s">
        <v>114</v>
      </c>
      <c r="B306" t="s">
        <v>176</v>
      </c>
      <c r="C306" t="s">
        <v>169</v>
      </c>
      <c r="D306">
        <v>0.1</v>
      </c>
      <c r="E306">
        <v>0.16800000000000001</v>
      </c>
      <c r="F306">
        <v>1.6800000000000002E-2</v>
      </c>
      <c r="G306">
        <v>0</v>
      </c>
      <c r="H306">
        <v>0</v>
      </c>
      <c r="I306">
        <v>1.6800000000000002E-2</v>
      </c>
      <c r="J306">
        <f t="shared" si="4"/>
        <v>0</v>
      </c>
    </row>
    <row r="307" spans="1:10" x14ac:dyDescent="0.25">
      <c r="A307" t="s">
        <v>107</v>
      </c>
      <c r="B307" t="s">
        <v>176</v>
      </c>
      <c r="C307" t="s">
        <v>169</v>
      </c>
      <c r="D307">
        <v>0.1</v>
      </c>
      <c r="E307">
        <v>390.07899999999995</v>
      </c>
      <c r="F307">
        <v>39.007899999999999</v>
      </c>
      <c r="G307">
        <v>0</v>
      </c>
      <c r="H307">
        <v>0</v>
      </c>
      <c r="I307">
        <v>39.007899999999999</v>
      </c>
      <c r="J307">
        <f t="shared" si="4"/>
        <v>0</v>
      </c>
    </row>
    <row r="308" spans="1:10" x14ac:dyDescent="0.25">
      <c r="A308" s="48" t="s">
        <v>123</v>
      </c>
      <c r="B308" t="s">
        <v>173</v>
      </c>
      <c r="C308" t="s">
        <v>171</v>
      </c>
      <c r="D308">
        <v>0.25</v>
      </c>
      <c r="E308">
        <v>2.976</v>
      </c>
      <c r="F308">
        <v>0.74399999999999999</v>
      </c>
      <c r="G308">
        <v>0</v>
      </c>
      <c r="H308">
        <v>0</v>
      </c>
      <c r="I308">
        <v>0.74399999999999999</v>
      </c>
      <c r="J308">
        <f t="shared" si="4"/>
        <v>0</v>
      </c>
    </row>
    <row r="309" spans="1:10" x14ac:dyDescent="0.25">
      <c r="A309" s="48" t="s">
        <v>126</v>
      </c>
      <c r="B309" t="s">
        <v>173</v>
      </c>
      <c r="C309" t="s">
        <v>171</v>
      </c>
      <c r="D309">
        <v>0.25</v>
      </c>
      <c r="E309">
        <v>1.3</v>
      </c>
      <c r="F309">
        <v>0.32500000000000001</v>
      </c>
      <c r="G309">
        <v>0</v>
      </c>
      <c r="H309">
        <v>0</v>
      </c>
      <c r="I309">
        <v>0.32500000000000001</v>
      </c>
      <c r="J309">
        <f t="shared" si="4"/>
        <v>0</v>
      </c>
    </row>
    <row r="310" spans="1:10" x14ac:dyDescent="0.25">
      <c r="A310" s="48" t="s">
        <v>125</v>
      </c>
      <c r="B310" t="s">
        <v>173</v>
      </c>
      <c r="C310" t="s">
        <v>171</v>
      </c>
      <c r="D310">
        <v>0.25</v>
      </c>
      <c r="E310">
        <v>8.5</v>
      </c>
      <c r="F310">
        <v>2.125</v>
      </c>
      <c r="G310">
        <v>0</v>
      </c>
      <c r="H310">
        <v>0</v>
      </c>
      <c r="I310">
        <v>2.125</v>
      </c>
      <c r="J310">
        <f t="shared" si="4"/>
        <v>0</v>
      </c>
    </row>
    <row r="311" spans="1:10" x14ac:dyDescent="0.25">
      <c r="A311" s="48" t="s">
        <v>124</v>
      </c>
      <c r="B311" t="s">
        <v>173</v>
      </c>
      <c r="C311" t="s">
        <v>171</v>
      </c>
      <c r="D311">
        <v>0.25</v>
      </c>
      <c r="E311">
        <v>0</v>
      </c>
      <c r="F311">
        <v>0</v>
      </c>
      <c r="G311">
        <v>0</v>
      </c>
      <c r="H311">
        <v>0</v>
      </c>
      <c r="I311">
        <v>0</v>
      </c>
      <c r="J311">
        <f t="shared" si="4"/>
        <v>0</v>
      </c>
    </row>
    <row r="312" spans="1:10" x14ac:dyDescent="0.25">
      <c r="A312" t="s">
        <v>96</v>
      </c>
      <c r="B312" t="s">
        <v>173</v>
      </c>
      <c r="C312" t="s">
        <v>171</v>
      </c>
      <c r="D312">
        <v>0.25</v>
      </c>
      <c r="E312">
        <v>551.91600000000005</v>
      </c>
      <c r="F312">
        <v>137.97900000000001</v>
      </c>
      <c r="G312">
        <v>0</v>
      </c>
      <c r="H312">
        <v>0</v>
      </c>
      <c r="I312">
        <v>137.97900000000001</v>
      </c>
      <c r="J312">
        <f t="shared" si="4"/>
        <v>0</v>
      </c>
    </row>
    <row r="313" spans="1:10" x14ac:dyDescent="0.25">
      <c r="A313" t="s">
        <v>105</v>
      </c>
      <c r="B313" t="s">
        <v>173</v>
      </c>
      <c r="C313" t="s">
        <v>171</v>
      </c>
      <c r="D313">
        <v>0.25</v>
      </c>
      <c r="E313">
        <v>382.87200000000001</v>
      </c>
      <c r="F313">
        <v>95.718000000000004</v>
      </c>
      <c r="G313">
        <v>0</v>
      </c>
      <c r="H313">
        <v>0</v>
      </c>
      <c r="I313">
        <v>95.718000000000004</v>
      </c>
      <c r="J313">
        <f t="shared" si="4"/>
        <v>0</v>
      </c>
    </row>
    <row r="314" spans="1:10" x14ac:dyDescent="0.25">
      <c r="A314" t="s">
        <v>110</v>
      </c>
      <c r="B314" t="s">
        <v>173</v>
      </c>
      <c r="C314" t="s">
        <v>171</v>
      </c>
      <c r="D314">
        <v>0.25</v>
      </c>
      <c r="E314">
        <v>143.464</v>
      </c>
      <c r="F314">
        <v>35.866</v>
      </c>
      <c r="G314">
        <v>0</v>
      </c>
      <c r="H314">
        <v>0</v>
      </c>
      <c r="I314">
        <v>35.866</v>
      </c>
      <c r="J314">
        <f t="shared" si="4"/>
        <v>0</v>
      </c>
    </row>
    <row r="315" spans="1:10" x14ac:dyDescent="0.25">
      <c r="A315" t="s">
        <v>111</v>
      </c>
      <c r="B315" t="s">
        <v>173</v>
      </c>
      <c r="C315" t="s">
        <v>171</v>
      </c>
      <c r="D315">
        <v>0.25</v>
      </c>
      <c r="E315">
        <v>425.10399999999998</v>
      </c>
      <c r="F315">
        <v>106.276</v>
      </c>
      <c r="G315">
        <v>0</v>
      </c>
      <c r="H315">
        <v>0</v>
      </c>
      <c r="I315">
        <v>106.276</v>
      </c>
      <c r="J315">
        <f t="shared" si="4"/>
        <v>0</v>
      </c>
    </row>
    <row r="316" spans="1:10" x14ac:dyDescent="0.25">
      <c r="A316" t="s">
        <v>106</v>
      </c>
      <c r="B316" t="s">
        <v>173</v>
      </c>
      <c r="C316" t="s">
        <v>171</v>
      </c>
      <c r="D316">
        <v>0.25</v>
      </c>
      <c r="E316">
        <v>399.65800000000002</v>
      </c>
      <c r="F316">
        <v>99.914500000000004</v>
      </c>
      <c r="G316">
        <v>0</v>
      </c>
      <c r="H316">
        <v>0</v>
      </c>
      <c r="I316">
        <v>99.914500000000004</v>
      </c>
      <c r="J316">
        <f t="shared" si="4"/>
        <v>0</v>
      </c>
    </row>
    <row r="317" spans="1:10" x14ac:dyDescent="0.25">
      <c r="A317" t="s">
        <v>99</v>
      </c>
      <c r="B317" t="s">
        <v>173</v>
      </c>
      <c r="C317" t="s">
        <v>171</v>
      </c>
      <c r="D317">
        <v>0.25</v>
      </c>
      <c r="E317">
        <v>8.91</v>
      </c>
      <c r="F317">
        <v>2.2275</v>
      </c>
      <c r="G317">
        <v>0</v>
      </c>
      <c r="H317">
        <v>0</v>
      </c>
      <c r="I317">
        <v>2.2275</v>
      </c>
      <c r="J317">
        <f t="shared" si="4"/>
        <v>0</v>
      </c>
    </row>
    <row r="318" spans="1:10" x14ac:dyDescent="0.25">
      <c r="A318" t="s">
        <v>108</v>
      </c>
      <c r="B318" t="s">
        <v>173</v>
      </c>
      <c r="C318" t="s">
        <v>171</v>
      </c>
      <c r="D318">
        <v>0.25</v>
      </c>
      <c r="E318">
        <v>72.619</v>
      </c>
      <c r="F318">
        <v>18.15475</v>
      </c>
      <c r="G318">
        <v>0</v>
      </c>
      <c r="H318">
        <v>0</v>
      </c>
      <c r="I318">
        <v>18.15475</v>
      </c>
      <c r="J318">
        <f t="shared" si="4"/>
        <v>0</v>
      </c>
    </row>
    <row r="319" spans="1:10" x14ac:dyDescent="0.25">
      <c r="A319" t="s">
        <v>234</v>
      </c>
      <c r="B319" t="s">
        <v>173</v>
      </c>
      <c r="C319" t="s">
        <v>171</v>
      </c>
      <c r="D319">
        <v>0.25</v>
      </c>
      <c r="E319">
        <v>0</v>
      </c>
      <c r="F319">
        <v>0</v>
      </c>
      <c r="G319">
        <v>0</v>
      </c>
      <c r="H319">
        <v>0</v>
      </c>
      <c r="I319">
        <v>0</v>
      </c>
      <c r="J319">
        <f t="shared" si="4"/>
        <v>0</v>
      </c>
    </row>
    <row r="320" spans="1:10" x14ac:dyDescent="0.25">
      <c r="A320" t="s">
        <v>115</v>
      </c>
      <c r="B320" t="s">
        <v>173</v>
      </c>
      <c r="C320" t="s">
        <v>171</v>
      </c>
      <c r="D320">
        <v>0.25</v>
      </c>
      <c r="E320">
        <v>12.048999999999999</v>
      </c>
      <c r="F320">
        <v>3.0122499999999999</v>
      </c>
      <c r="G320">
        <v>0</v>
      </c>
      <c r="H320">
        <v>0</v>
      </c>
      <c r="I320">
        <v>3.0122499999999999</v>
      </c>
      <c r="J320">
        <f t="shared" si="4"/>
        <v>0</v>
      </c>
    </row>
    <row r="321" spans="1:10" x14ac:dyDescent="0.25">
      <c r="A321" t="s">
        <v>117</v>
      </c>
      <c r="B321" t="s">
        <v>173</v>
      </c>
      <c r="C321" t="s">
        <v>171</v>
      </c>
      <c r="D321">
        <v>0.25</v>
      </c>
      <c r="E321">
        <v>1.9410000000000001</v>
      </c>
      <c r="F321">
        <v>0.48525000000000001</v>
      </c>
      <c r="G321">
        <v>0</v>
      </c>
      <c r="H321">
        <v>0</v>
      </c>
      <c r="I321">
        <v>0.48525000000000001</v>
      </c>
      <c r="J321">
        <f t="shared" si="4"/>
        <v>0</v>
      </c>
    </row>
    <row r="322" spans="1:10" x14ac:dyDescent="0.25">
      <c r="A322" t="s">
        <v>103</v>
      </c>
      <c r="B322" t="s">
        <v>173</v>
      </c>
      <c r="C322" t="s">
        <v>171</v>
      </c>
      <c r="D322">
        <v>0.25</v>
      </c>
      <c r="E322">
        <v>0</v>
      </c>
      <c r="F322">
        <v>0</v>
      </c>
      <c r="G322">
        <v>0</v>
      </c>
      <c r="H322">
        <v>0</v>
      </c>
      <c r="I322">
        <v>0</v>
      </c>
      <c r="J322">
        <f t="shared" si="4"/>
        <v>0</v>
      </c>
    </row>
    <row r="323" spans="1:10" x14ac:dyDescent="0.25">
      <c r="A323" t="s">
        <v>328</v>
      </c>
      <c r="B323" t="s">
        <v>173</v>
      </c>
      <c r="C323" t="s">
        <v>171</v>
      </c>
      <c r="D323">
        <v>0.25</v>
      </c>
      <c r="E323">
        <v>0</v>
      </c>
      <c r="F323">
        <v>0</v>
      </c>
      <c r="G323">
        <v>0</v>
      </c>
      <c r="H323">
        <v>0</v>
      </c>
      <c r="I323">
        <v>0</v>
      </c>
      <c r="J323">
        <f t="shared" ref="J323:J386" si="5">G323+H323</f>
        <v>0</v>
      </c>
    </row>
    <row r="324" spans="1:10" x14ac:dyDescent="0.25">
      <c r="A324" t="s">
        <v>104</v>
      </c>
      <c r="B324" t="s">
        <v>173</v>
      </c>
      <c r="C324" t="s">
        <v>171</v>
      </c>
      <c r="D324">
        <v>0.25</v>
      </c>
      <c r="E324">
        <v>395</v>
      </c>
      <c r="F324">
        <v>98.75</v>
      </c>
      <c r="G324">
        <v>0</v>
      </c>
      <c r="H324">
        <v>0</v>
      </c>
      <c r="I324">
        <v>98.75</v>
      </c>
      <c r="J324">
        <f t="shared" si="5"/>
        <v>0</v>
      </c>
    </row>
    <row r="325" spans="1:10" x14ac:dyDescent="0.25">
      <c r="A325" t="s">
        <v>558</v>
      </c>
      <c r="B325" t="s">
        <v>173</v>
      </c>
      <c r="C325" t="s">
        <v>171</v>
      </c>
      <c r="D325">
        <v>0.25</v>
      </c>
      <c r="E325">
        <v>0</v>
      </c>
      <c r="F325">
        <v>0</v>
      </c>
      <c r="G325">
        <v>0</v>
      </c>
      <c r="H325">
        <v>0</v>
      </c>
      <c r="I325">
        <v>0</v>
      </c>
      <c r="J325">
        <f t="shared" si="5"/>
        <v>0</v>
      </c>
    </row>
    <row r="326" spans="1:10" x14ac:dyDescent="0.25">
      <c r="A326" t="s">
        <v>97</v>
      </c>
      <c r="B326" t="s">
        <v>173</v>
      </c>
      <c r="C326" t="s">
        <v>171</v>
      </c>
      <c r="D326">
        <v>0.25</v>
      </c>
      <c r="E326">
        <v>540.6</v>
      </c>
      <c r="F326">
        <v>135.15</v>
      </c>
      <c r="G326">
        <v>0</v>
      </c>
      <c r="H326">
        <v>0</v>
      </c>
      <c r="I326">
        <v>135.15</v>
      </c>
      <c r="J326">
        <f t="shared" si="5"/>
        <v>0</v>
      </c>
    </row>
    <row r="327" spans="1:10" x14ac:dyDescent="0.25">
      <c r="A327" t="s">
        <v>109</v>
      </c>
      <c r="B327" t="s">
        <v>173</v>
      </c>
      <c r="C327" t="s">
        <v>171</v>
      </c>
      <c r="D327">
        <v>0.25</v>
      </c>
      <c r="E327">
        <v>271.709</v>
      </c>
      <c r="F327">
        <v>67.927250000000001</v>
      </c>
      <c r="G327">
        <v>0</v>
      </c>
      <c r="H327">
        <v>0</v>
      </c>
      <c r="I327">
        <v>67.927250000000001</v>
      </c>
      <c r="J327">
        <f t="shared" si="5"/>
        <v>0</v>
      </c>
    </row>
    <row r="328" spans="1:10" x14ac:dyDescent="0.25">
      <c r="A328" t="s">
        <v>118</v>
      </c>
      <c r="B328" t="s">
        <v>173</v>
      </c>
      <c r="C328" t="s">
        <v>171</v>
      </c>
      <c r="D328">
        <v>0.25</v>
      </c>
      <c r="E328">
        <v>26.949000000000002</v>
      </c>
      <c r="F328">
        <v>6.7372500000000004</v>
      </c>
      <c r="G328">
        <v>0</v>
      </c>
      <c r="H328">
        <v>0</v>
      </c>
      <c r="I328">
        <v>6.7372500000000004</v>
      </c>
      <c r="J328">
        <f t="shared" si="5"/>
        <v>0</v>
      </c>
    </row>
    <row r="329" spans="1:10" x14ac:dyDescent="0.25">
      <c r="A329" t="s">
        <v>121</v>
      </c>
      <c r="B329" t="s">
        <v>173</v>
      </c>
      <c r="C329" t="s">
        <v>171</v>
      </c>
      <c r="D329">
        <v>0.25</v>
      </c>
      <c r="E329">
        <v>0.6</v>
      </c>
      <c r="F329">
        <v>0.15</v>
      </c>
      <c r="G329">
        <v>0</v>
      </c>
      <c r="H329">
        <v>0</v>
      </c>
      <c r="I329">
        <v>0.15</v>
      </c>
      <c r="J329">
        <f t="shared" si="5"/>
        <v>0</v>
      </c>
    </row>
    <row r="330" spans="1:10" x14ac:dyDescent="0.25">
      <c r="A330" t="s">
        <v>120</v>
      </c>
      <c r="B330" t="s">
        <v>173</v>
      </c>
      <c r="C330" t="s">
        <v>171</v>
      </c>
      <c r="D330">
        <v>0.25</v>
      </c>
      <c r="E330">
        <v>1.5</v>
      </c>
      <c r="F330">
        <v>0.375</v>
      </c>
      <c r="G330">
        <v>0</v>
      </c>
      <c r="H330">
        <v>0</v>
      </c>
      <c r="I330">
        <v>0.375</v>
      </c>
      <c r="J330">
        <f t="shared" si="5"/>
        <v>0</v>
      </c>
    </row>
    <row r="331" spans="1:10" x14ac:dyDescent="0.25">
      <c r="A331" t="s">
        <v>119</v>
      </c>
      <c r="B331" t="s">
        <v>173</v>
      </c>
      <c r="C331" t="s">
        <v>171</v>
      </c>
      <c r="D331">
        <v>0.25</v>
      </c>
      <c r="E331">
        <v>0</v>
      </c>
      <c r="F331">
        <v>0</v>
      </c>
      <c r="G331">
        <v>0</v>
      </c>
      <c r="H331">
        <v>0</v>
      </c>
      <c r="I331">
        <v>0</v>
      </c>
      <c r="J331">
        <f t="shared" si="5"/>
        <v>0</v>
      </c>
    </row>
    <row r="332" spans="1:10" x14ac:dyDescent="0.25">
      <c r="A332" t="s">
        <v>116</v>
      </c>
      <c r="B332" t="s">
        <v>173</v>
      </c>
      <c r="C332" t="s">
        <v>171</v>
      </c>
      <c r="D332">
        <v>0.25</v>
      </c>
      <c r="E332">
        <v>0</v>
      </c>
      <c r="F332">
        <v>0</v>
      </c>
      <c r="G332">
        <v>0</v>
      </c>
      <c r="H332">
        <v>0</v>
      </c>
      <c r="I332">
        <v>0</v>
      </c>
      <c r="J332">
        <f t="shared" si="5"/>
        <v>0</v>
      </c>
    </row>
    <row r="333" spans="1:10" x14ac:dyDescent="0.25">
      <c r="A333" t="s">
        <v>113</v>
      </c>
      <c r="B333" t="s">
        <v>173</v>
      </c>
      <c r="C333" t="s">
        <v>171</v>
      </c>
      <c r="D333">
        <v>0.25</v>
      </c>
      <c r="E333">
        <v>5.8769999999999998</v>
      </c>
      <c r="F333">
        <v>1.4692499999999999</v>
      </c>
      <c r="G333">
        <v>0</v>
      </c>
      <c r="H333">
        <v>0</v>
      </c>
      <c r="I333">
        <v>1.4692499999999999</v>
      </c>
      <c r="J333">
        <f t="shared" si="5"/>
        <v>0</v>
      </c>
    </row>
    <row r="334" spans="1:10" x14ac:dyDescent="0.25">
      <c r="A334" t="s">
        <v>102</v>
      </c>
      <c r="B334" t="s">
        <v>173</v>
      </c>
      <c r="C334" t="s">
        <v>171</v>
      </c>
      <c r="D334">
        <v>0.25</v>
      </c>
      <c r="E334">
        <v>0</v>
      </c>
      <c r="F334">
        <v>0</v>
      </c>
      <c r="G334">
        <v>0</v>
      </c>
      <c r="H334">
        <v>0</v>
      </c>
      <c r="I334">
        <v>0</v>
      </c>
      <c r="J334">
        <f t="shared" si="5"/>
        <v>0</v>
      </c>
    </row>
    <row r="335" spans="1:10" x14ac:dyDescent="0.25">
      <c r="A335" t="s">
        <v>101</v>
      </c>
      <c r="B335" t="s">
        <v>173</v>
      </c>
      <c r="C335" t="s">
        <v>171</v>
      </c>
      <c r="D335">
        <v>0.25</v>
      </c>
      <c r="E335">
        <v>29.9</v>
      </c>
      <c r="F335">
        <v>7.4749999999999996</v>
      </c>
      <c r="G335">
        <v>0</v>
      </c>
      <c r="H335">
        <v>0</v>
      </c>
      <c r="I335">
        <v>7.4749999999999996</v>
      </c>
      <c r="J335">
        <f t="shared" si="5"/>
        <v>0</v>
      </c>
    </row>
    <row r="336" spans="1:10" x14ac:dyDescent="0.25">
      <c r="A336" t="s">
        <v>95</v>
      </c>
      <c r="B336" t="s">
        <v>173</v>
      </c>
      <c r="C336" t="s">
        <v>171</v>
      </c>
      <c r="D336">
        <v>0.25</v>
      </c>
      <c r="E336">
        <v>4290.6620000000003</v>
      </c>
      <c r="F336">
        <v>1072.6655000000001</v>
      </c>
      <c r="G336">
        <v>0</v>
      </c>
      <c r="H336">
        <v>0</v>
      </c>
      <c r="I336">
        <v>1072.6655000000001</v>
      </c>
      <c r="J336">
        <f t="shared" si="5"/>
        <v>0</v>
      </c>
    </row>
    <row r="337" spans="1:10" x14ac:dyDescent="0.25">
      <c r="A337" t="s">
        <v>98</v>
      </c>
      <c r="B337" t="s">
        <v>173</v>
      </c>
      <c r="C337" t="s">
        <v>171</v>
      </c>
      <c r="D337">
        <v>0.25</v>
      </c>
      <c r="E337">
        <v>756.3</v>
      </c>
      <c r="F337">
        <v>189.07499999999999</v>
      </c>
      <c r="G337">
        <v>0</v>
      </c>
      <c r="H337">
        <v>0</v>
      </c>
      <c r="I337">
        <v>189.07499999999999</v>
      </c>
      <c r="J337">
        <f t="shared" si="5"/>
        <v>0</v>
      </c>
    </row>
    <row r="338" spans="1:10" x14ac:dyDescent="0.25">
      <c r="A338" t="s">
        <v>112</v>
      </c>
      <c r="B338" t="s">
        <v>173</v>
      </c>
      <c r="C338" t="s">
        <v>171</v>
      </c>
      <c r="D338">
        <v>0.25</v>
      </c>
      <c r="E338">
        <v>0.1</v>
      </c>
      <c r="F338">
        <v>2.5000000000000001E-2</v>
      </c>
      <c r="G338">
        <v>0</v>
      </c>
      <c r="H338">
        <v>0</v>
      </c>
      <c r="I338">
        <v>2.5000000000000001E-2</v>
      </c>
      <c r="J338">
        <f t="shared" si="5"/>
        <v>0</v>
      </c>
    </row>
    <row r="339" spans="1:10" x14ac:dyDescent="0.25">
      <c r="A339" t="s">
        <v>100</v>
      </c>
      <c r="B339" t="s">
        <v>173</v>
      </c>
      <c r="C339" t="s">
        <v>171</v>
      </c>
      <c r="D339">
        <v>0.25</v>
      </c>
      <c r="E339">
        <v>130.709</v>
      </c>
      <c r="F339">
        <v>32.677250000000001</v>
      </c>
      <c r="G339">
        <v>0</v>
      </c>
      <c r="H339">
        <v>0</v>
      </c>
      <c r="I339">
        <v>32.677250000000001</v>
      </c>
      <c r="J339">
        <f t="shared" si="5"/>
        <v>0</v>
      </c>
    </row>
    <row r="340" spans="1:10" x14ac:dyDescent="0.25">
      <c r="A340" t="s">
        <v>114</v>
      </c>
      <c r="B340" t="s">
        <v>173</v>
      </c>
      <c r="C340" t="s">
        <v>171</v>
      </c>
      <c r="D340">
        <v>0.25</v>
      </c>
      <c r="E340">
        <v>25.451000000000001</v>
      </c>
      <c r="F340">
        <v>6.3627500000000001</v>
      </c>
      <c r="G340">
        <v>0</v>
      </c>
      <c r="H340">
        <v>0</v>
      </c>
      <c r="I340">
        <v>6.3627500000000001</v>
      </c>
      <c r="J340">
        <f t="shared" si="5"/>
        <v>0</v>
      </c>
    </row>
    <row r="341" spans="1:10" x14ac:dyDescent="0.25">
      <c r="A341" t="s">
        <v>107</v>
      </c>
      <c r="B341" t="s">
        <v>173</v>
      </c>
      <c r="C341" t="s">
        <v>171</v>
      </c>
      <c r="D341">
        <v>0.25</v>
      </c>
      <c r="E341">
        <v>123.081</v>
      </c>
      <c r="F341">
        <v>30.770250000000001</v>
      </c>
      <c r="G341">
        <v>0</v>
      </c>
      <c r="H341">
        <v>0</v>
      </c>
      <c r="I341">
        <v>30.770250000000001</v>
      </c>
      <c r="J341">
        <f t="shared" si="5"/>
        <v>0</v>
      </c>
    </row>
    <row r="342" spans="1:10" x14ac:dyDescent="0.25">
      <c r="A342" s="48" t="s">
        <v>123</v>
      </c>
      <c r="B342" t="s">
        <v>187</v>
      </c>
      <c r="C342" t="s">
        <v>338</v>
      </c>
      <c r="D342">
        <v>0.5</v>
      </c>
      <c r="E342">
        <v>632.96</v>
      </c>
      <c r="F342">
        <v>316.48</v>
      </c>
      <c r="G342">
        <v>0</v>
      </c>
      <c r="H342">
        <v>0</v>
      </c>
      <c r="I342">
        <v>316.48</v>
      </c>
      <c r="J342">
        <f t="shared" si="5"/>
        <v>0</v>
      </c>
    </row>
    <row r="343" spans="1:10" x14ac:dyDescent="0.25">
      <c r="A343" s="48" t="s">
        <v>126</v>
      </c>
      <c r="B343" t="s">
        <v>187</v>
      </c>
      <c r="C343" t="s">
        <v>338</v>
      </c>
      <c r="D343">
        <v>0.5</v>
      </c>
      <c r="E343">
        <v>1</v>
      </c>
      <c r="F343">
        <v>0.5</v>
      </c>
      <c r="G343">
        <v>0</v>
      </c>
      <c r="H343">
        <v>0</v>
      </c>
      <c r="I343">
        <v>0.5</v>
      </c>
      <c r="J343">
        <f t="shared" si="5"/>
        <v>0</v>
      </c>
    </row>
    <row r="344" spans="1:10" x14ac:dyDescent="0.25">
      <c r="A344" s="48" t="s">
        <v>125</v>
      </c>
      <c r="B344" t="s">
        <v>187</v>
      </c>
      <c r="C344" t="s">
        <v>338</v>
      </c>
      <c r="D344">
        <v>0.5</v>
      </c>
      <c r="E344">
        <v>0.5</v>
      </c>
      <c r="F344">
        <v>0.25</v>
      </c>
      <c r="G344">
        <v>0</v>
      </c>
      <c r="H344">
        <v>0</v>
      </c>
      <c r="I344">
        <v>0.25</v>
      </c>
      <c r="J344">
        <f t="shared" si="5"/>
        <v>0</v>
      </c>
    </row>
    <row r="345" spans="1:10" x14ac:dyDescent="0.25">
      <c r="A345" s="48" t="s">
        <v>124</v>
      </c>
      <c r="B345" t="s">
        <v>187</v>
      </c>
      <c r="C345" t="s">
        <v>338</v>
      </c>
      <c r="D345">
        <v>0.5</v>
      </c>
      <c r="E345">
        <v>4.5999999999999999E-2</v>
      </c>
      <c r="F345">
        <v>2.3E-2</v>
      </c>
      <c r="G345">
        <v>0</v>
      </c>
      <c r="H345">
        <v>0</v>
      </c>
      <c r="I345">
        <v>2.3E-2</v>
      </c>
      <c r="J345">
        <f t="shared" si="5"/>
        <v>0</v>
      </c>
    </row>
    <row r="346" spans="1:10" x14ac:dyDescent="0.25">
      <c r="A346" t="s">
        <v>96</v>
      </c>
      <c r="B346" t="s">
        <v>187</v>
      </c>
      <c r="C346" t="s">
        <v>338</v>
      </c>
      <c r="D346">
        <v>0.5</v>
      </c>
      <c r="E346">
        <v>0.6</v>
      </c>
      <c r="F346">
        <v>0.3</v>
      </c>
      <c r="G346">
        <v>0</v>
      </c>
      <c r="H346">
        <v>0</v>
      </c>
      <c r="I346">
        <v>0.3</v>
      </c>
      <c r="J346">
        <f t="shared" si="5"/>
        <v>0</v>
      </c>
    </row>
    <row r="347" spans="1:10" x14ac:dyDescent="0.25">
      <c r="A347" t="s">
        <v>105</v>
      </c>
      <c r="B347" t="s">
        <v>187</v>
      </c>
      <c r="C347" t="s">
        <v>338</v>
      </c>
      <c r="D347">
        <v>0.5</v>
      </c>
      <c r="E347">
        <v>14.262</v>
      </c>
      <c r="F347">
        <v>7.1310000000000002</v>
      </c>
      <c r="G347">
        <v>0</v>
      </c>
      <c r="H347">
        <v>0</v>
      </c>
      <c r="I347">
        <v>7.1310000000000002</v>
      </c>
      <c r="J347">
        <f t="shared" si="5"/>
        <v>0</v>
      </c>
    </row>
    <row r="348" spans="1:10" x14ac:dyDescent="0.25">
      <c r="A348" t="s">
        <v>110</v>
      </c>
      <c r="B348" t="s">
        <v>187</v>
      </c>
      <c r="C348" t="s">
        <v>338</v>
      </c>
      <c r="D348">
        <v>0.5</v>
      </c>
      <c r="E348">
        <v>0</v>
      </c>
      <c r="F348">
        <v>0</v>
      </c>
      <c r="G348">
        <v>0</v>
      </c>
      <c r="H348">
        <v>0</v>
      </c>
      <c r="I348">
        <v>0</v>
      </c>
      <c r="J348">
        <f t="shared" si="5"/>
        <v>0</v>
      </c>
    </row>
    <row r="349" spans="1:10" x14ac:dyDescent="0.25">
      <c r="A349" t="s">
        <v>111</v>
      </c>
      <c r="B349" t="s">
        <v>187</v>
      </c>
      <c r="C349" t="s">
        <v>338</v>
      </c>
      <c r="D349">
        <v>0.5</v>
      </c>
      <c r="E349">
        <v>0.65600000000000003</v>
      </c>
      <c r="F349">
        <v>0.32800000000000001</v>
      </c>
      <c r="G349">
        <v>0</v>
      </c>
      <c r="H349">
        <v>0</v>
      </c>
      <c r="I349">
        <v>0.32800000000000001</v>
      </c>
      <c r="J349">
        <f t="shared" si="5"/>
        <v>0</v>
      </c>
    </row>
    <row r="350" spans="1:10" x14ac:dyDescent="0.25">
      <c r="A350" t="s">
        <v>106</v>
      </c>
      <c r="B350" t="s">
        <v>187</v>
      </c>
      <c r="C350" t="s">
        <v>338</v>
      </c>
      <c r="D350">
        <v>0.5</v>
      </c>
      <c r="E350">
        <v>0</v>
      </c>
      <c r="F350">
        <v>0</v>
      </c>
      <c r="G350">
        <v>0</v>
      </c>
      <c r="H350">
        <v>0</v>
      </c>
      <c r="I350">
        <v>0</v>
      </c>
      <c r="J350">
        <f t="shared" si="5"/>
        <v>0</v>
      </c>
    </row>
    <row r="351" spans="1:10" x14ac:dyDescent="0.25">
      <c r="A351" t="s">
        <v>99</v>
      </c>
      <c r="B351" t="s">
        <v>187</v>
      </c>
      <c r="C351" t="s">
        <v>338</v>
      </c>
      <c r="D351">
        <v>0.5</v>
      </c>
      <c r="E351">
        <v>0</v>
      </c>
      <c r="F351">
        <v>0</v>
      </c>
      <c r="G351">
        <v>0</v>
      </c>
      <c r="H351">
        <v>0</v>
      </c>
      <c r="I351">
        <v>0</v>
      </c>
      <c r="J351">
        <f t="shared" si="5"/>
        <v>0</v>
      </c>
    </row>
    <row r="352" spans="1:10" x14ac:dyDescent="0.25">
      <c r="A352" t="s">
        <v>108</v>
      </c>
      <c r="B352" t="s">
        <v>187</v>
      </c>
      <c r="C352" t="s">
        <v>338</v>
      </c>
      <c r="D352">
        <v>0.5</v>
      </c>
      <c r="E352">
        <v>32.786999999999999</v>
      </c>
      <c r="F352">
        <v>16.3935</v>
      </c>
      <c r="G352">
        <v>0</v>
      </c>
      <c r="H352">
        <v>0</v>
      </c>
      <c r="I352">
        <v>16.3935</v>
      </c>
      <c r="J352">
        <f t="shared" si="5"/>
        <v>0</v>
      </c>
    </row>
    <row r="353" spans="1:10" x14ac:dyDescent="0.25">
      <c r="A353" t="s">
        <v>234</v>
      </c>
      <c r="B353" t="s">
        <v>187</v>
      </c>
      <c r="C353" t="s">
        <v>338</v>
      </c>
      <c r="D353">
        <v>0.5</v>
      </c>
      <c r="E353">
        <v>0</v>
      </c>
      <c r="F353">
        <v>0</v>
      </c>
      <c r="G353">
        <v>0</v>
      </c>
      <c r="H353">
        <v>0</v>
      </c>
      <c r="I353">
        <v>0</v>
      </c>
      <c r="J353">
        <f t="shared" si="5"/>
        <v>0</v>
      </c>
    </row>
    <row r="354" spans="1:10" x14ac:dyDescent="0.25">
      <c r="A354" t="s">
        <v>115</v>
      </c>
      <c r="B354" t="s">
        <v>187</v>
      </c>
      <c r="C354" t="s">
        <v>338</v>
      </c>
      <c r="D354">
        <v>0.5</v>
      </c>
      <c r="E354">
        <v>91.092999999999989</v>
      </c>
      <c r="F354">
        <v>45.546499999999995</v>
      </c>
      <c r="G354">
        <v>0</v>
      </c>
      <c r="H354">
        <v>0</v>
      </c>
      <c r="I354">
        <v>45.546499999999995</v>
      </c>
      <c r="J354">
        <f t="shared" si="5"/>
        <v>0</v>
      </c>
    </row>
    <row r="355" spans="1:10" x14ac:dyDescent="0.25">
      <c r="A355" t="s">
        <v>117</v>
      </c>
      <c r="B355" t="s">
        <v>187</v>
      </c>
      <c r="C355" t="s">
        <v>338</v>
      </c>
      <c r="D355">
        <v>0.5</v>
      </c>
      <c r="E355">
        <v>0</v>
      </c>
      <c r="F355">
        <v>0</v>
      </c>
      <c r="G355">
        <v>0</v>
      </c>
      <c r="H355">
        <v>0</v>
      </c>
      <c r="I355">
        <v>0</v>
      </c>
      <c r="J355">
        <f t="shared" si="5"/>
        <v>0</v>
      </c>
    </row>
    <row r="356" spans="1:10" x14ac:dyDescent="0.25">
      <c r="A356" t="s">
        <v>103</v>
      </c>
      <c r="B356" t="s">
        <v>187</v>
      </c>
      <c r="C356" t="s">
        <v>338</v>
      </c>
      <c r="D356">
        <v>0.5</v>
      </c>
      <c r="E356">
        <v>0</v>
      </c>
      <c r="F356">
        <v>0</v>
      </c>
      <c r="G356">
        <v>0</v>
      </c>
      <c r="H356">
        <v>0</v>
      </c>
      <c r="I356">
        <v>0</v>
      </c>
      <c r="J356">
        <f t="shared" si="5"/>
        <v>0</v>
      </c>
    </row>
    <row r="357" spans="1:10" x14ac:dyDescent="0.25">
      <c r="A357" t="s">
        <v>328</v>
      </c>
      <c r="B357" t="s">
        <v>187</v>
      </c>
      <c r="C357" t="s">
        <v>338</v>
      </c>
      <c r="D357">
        <v>0.5</v>
      </c>
      <c r="E357">
        <v>0</v>
      </c>
      <c r="F357">
        <v>0</v>
      </c>
      <c r="G357">
        <v>0</v>
      </c>
      <c r="H357">
        <v>0</v>
      </c>
      <c r="I357">
        <v>0</v>
      </c>
      <c r="J357">
        <f t="shared" si="5"/>
        <v>0</v>
      </c>
    </row>
    <row r="358" spans="1:10" x14ac:dyDescent="0.25">
      <c r="A358" t="s">
        <v>104</v>
      </c>
      <c r="B358" t="s">
        <v>187</v>
      </c>
      <c r="C358" t="s">
        <v>338</v>
      </c>
      <c r="D358">
        <v>0.5</v>
      </c>
      <c r="E358">
        <v>0</v>
      </c>
      <c r="F358">
        <v>0</v>
      </c>
      <c r="G358">
        <v>0</v>
      </c>
      <c r="H358">
        <v>0</v>
      </c>
      <c r="I358">
        <v>0</v>
      </c>
      <c r="J358">
        <f t="shared" si="5"/>
        <v>0</v>
      </c>
    </row>
    <row r="359" spans="1:10" x14ac:dyDescent="0.25">
      <c r="A359" t="s">
        <v>558</v>
      </c>
      <c r="B359" t="s">
        <v>187</v>
      </c>
      <c r="C359" t="s">
        <v>338</v>
      </c>
      <c r="D359">
        <v>0.5</v>
      </c>
      <c r="E359">
        <v>0</v>
      </c>
      <c r="F359">
        <v>0</v>
      </c>
      <c r="G359">
        <v>0</v>
      </c>
      <c r="H359">
        <v>0</v>
      </c>
      <c r="I359">
        <v>0</v>
      </c>
      <c r="J359">
        <f t="shared" si="5"/>
        <v>0</v>
      </c>
    </row>
    <row r="360" spans="1:10" x14ac:dyDescent="0.25">
      <c r="A360" t="s">
        <v>97</v>
      </c>
      <c r="B360" t="s">
        <v>187</v>
      </c>
      <c r="C360" t="s">
        <v>338</v>
      </c>
      <c r="D360">
        <v>0.5</v>
      </c>
      <c r="E360">
        <v>0</v>
      </c>
      <c r="F360">
        <v>0</v>
      </c>
      <c r="G360">
        <v>0</v>
      </c>
      <c r="H360">
        <v>0</v>
      </c>
      <c r="I360">
        <v>0</v>
      </c>
      <c r="J360">
        <f t="shared" si="5"/>
        <v>0</v>
      </c>
    </row>
    <row r="361" spans="1:10" x14ac:dyDescent="0.25">
      <c r="A361" t="s">
        <v>109</v>
      </c>
      <c r="B361" t="s">
        <v>187</v>
      </c>
      <c r="C361" t="s">
        <v>338</v>
      </c>
      <c r="D361">
        <v>0.5</v>
      </c>
      <c r="E361">
        <v>3.5</v>
      </c>
      <c r="F361">
        <v>1.75</v>
      </c>
      <c r="G361">
        <v>0</v>
      </c>
      <c r="H361">
        <v>0</v>
      </c>
      <c r="I361">
        <v>1.75</v>
      </c>
      <c r="J361">
        <f t="shared" si="5"/>
        <v>0</v>
      </c>
    </row>
    <row r="362" spans="1:10" x14ac:dyDescent="0.25">
      <c r="A362" t="s">
        <v>118</v>
      </c>
      <c r="B362" t="s">
        <v>187</v>
      </c>
      <c r="C362" t="s">
        <v>338</v>
      </c>
      <c r="D362">
        <v>0.5</v>
      </c>
      <c r="E362">
        <v>181.4</v>
      </c>
      <c r="F362">
        <v>90.7</v>
      </c>
      <c r="G362">
        <v>0</v>
      </c>
      <c r="H362">
        <v>0</v>
      </c>
      <c r="I362">
        <v>90.7</v>
      </c>
      <c r="J362">
        <f t="shared" si="5"/>
        <v>0</v>
      </c>
    </row>
    <row r="363" spans="1:10" x14ac:dyDescent="0.25">
      <c r="A363" t="s">
        <v>121</v>
      </c>
      <c r="B363" t="s">
        <v>187</v>
      </c>
      <c r="C363" t="s">
        <v>338</v>
      </c>
      <c r="D363">
        <v>0.5</v>
      </c>
      <c r="E363">
        <v>0</v>
      </c>
      <c r="F363">
        <v>0</v>
      </c>
      <c r="G363">
        <v>0</v>
      </c>
      <c r="H363">
        <v>0</v>
      </c>
      <c r="I363">
        <v>0</v>
      </c>
      <c r="J363">
        <f t="shared" si="5"/>
        <v>0</v>
      </c>
    </row>
    <row r="364" spans="1:10" x14ac:dyDescent="0.25">
      <c r="A364" t="s">
        <v>120</v>
      </c>
      <c r="B364" t="s">
        <v>187</v>
      </c>
      <c r="C364" t="s">
        <v>338</v>
      </c>
      <c r="D364">
        <v>0.5</v>
      </c>
      <c r="E364">
        <v>0</v>
      </c>
      <c r="F364">
        <v>0</v>
      </c>
      <c r="G364">
        <v>0</v>
      </c>
      <c r="H364">
        <v>0</v>
      </c>
      <c r="I364">
        <v>0</v>
      </c>
      <c r="J364">
        <f t="shared" si="5"/>
        <v>0</v>
      </c>
    </row>
    <row r="365" spans="1:10" x14ac:dyDescent="0.25">
      <c r="A365" t="s">
        <v>119</v>
      </c>
      <c r="B365" t="s">
        <v>187</v>
      </c>
      <c r="C365" t="s">
        <v>338</v>
      </c>
      <c r="D365">
        <v>0.5</v>
      </c>
      <c r="E365">
        <v>0</v>
      </c>
      <c r="F365">
        <v>0</v>
      </c>
      <c r="G365">
        <v>0</v>
      </c>
      <c r="H365">
        <v>0</v>
      </c>
      <c r="I365">
        <v>0</v>
      </c>
      <c r="J365">
        <f t="shared" si="5"/>
        <v>0</v>
      </c>
    </row>
    <row r="366" spans="1:10" x14ac:dyDescent="0.25">
      <c r="A366" t="s">
        <v>116</v>
      </c>
      <c r="B366" t="s">
        <v>187</v>
      </c>
      <c r="C366" t="s">
        <v>338</v>
      </c>
      <c r="D366">
        <v>0.5</v>
      </c>
      <c r="E366">
        <v>4298.0870000000004</v>
      </c>
      <c r="F366">
        <v>2149.0435000000002</v>
      </c>
      <c r="G366">
        <v>0</v>
      </c>
      <c r="H366">
        <v>0</v>
      </c>
      <c r="I366">
        <v>2149.0435000000002</v>
      </c>
      <c r="J366">
        <f t="shared" si="5"/>
        <v>0</v>
      </c>
    </row>
    <row r="367" spans="1:10" x14ac:dyDescent="0.25">
      <c r="A367" t="s">
        <v>113</v>
      </c>
      <c r="B367" t="s">
        <v>187</v>
      </c>
      <c r="C367" t="s">
        <v>338</v>
      </c>
      <c r="D367">
        <v>0.5</v>
      </c>
      <c r="E367">
        <v>4.2619999999999996</v>
      </c>
      <c r="F367">
        <v>2.1309999999999998</v>
      </c>
      <c r="G367">
        <v>0</v>
      </c>
      <c r="H367">
        <v>0</v>
      </c>
      <c r="I367">
        <v>2.1309999999999998</v>
      </c>
      <c r="J367">
        <f t="shared" si="5"/>
        <v>0</v>
      </c>
    </row>
    <row r="368" spans="1:10" x14ac:dyDescent="0.25">
      <c r="A368" t="s">
        <v>102</v>
      </c>
      <c r="B368" t="s">
        <v>187</v>
      </c>
      <c r="C368" t="s">
        <v>338</v>
      </c>
      <c r="D368">
        <v>0.5</v>
      </c>
      <c r="E368">
        <v>0</v>
      </c>
      <c r="F368">
        <v>0</v>
      </c>
      <c r="G368">
        <v>0</v>
      </c>
      <c r="H368">
        <v>0</v>
      </c>
      <c r="I368">
        <v>0</v>
      </c>
      <c r="J368">
        <f t="shared" si="5"/>
        <v>0</v>
      </c>
    </row>
    <row r="369" spans="1:10" x14ac:dyDescent="0.25">
      <c r="A369" t="s">
        <v>101</v>
      </c>
      <c r="B369" t="s">
        <v>187</v>
      </c>
      <c r="C369" t="s">
        <v>338</v>
      </c>
      <c r="D369">
        <v>0.5</v>
      </c>
      <c r="E369">
        <v>0</v>
      </c>
      <c r="F369">
        <v>0</v>
      </c>
      <c r="G369">
        <v>0</v>
      </c>
      <c r="H369">
        <v>0</v>
      </c>
      <c r="I369">
        <v>0</v>
      </c>
      <c r="J369">
        <f t="shared" si="5"/>
        <v>0</v>
      </c>
    </row>
    <row r="370" spans="1:10" x14ac:dyDescent="0.25">
      <c r="A370" t="s">
        <v>95</v>
      </c>
      <c r="B370" t="s">
        <v>187</v>
      </c>
      <c r="C370" t="s">
        <v>338</v>
      </c>
      <c r="D370">
        <v>0.5</v>
      </c>
      <c r="E370">
        <v>11.4</v>
      </c>
      <c r="F370">
        <v>5.7</v>
      </c>
      <c r="G370">
        <v>0</v>
      </c>
      <c r="H370">
        <v>0</v>
      </c>
      <c r="I370">
        <v>5.7</v>
      </c>
      <c r="J370">
        <f t="shared" si="5"/>
        <v>0</v>
      </c>
    </row>
    <row r="371" spans="1:10" x14ac:dyDescent="0.25">
      <c r="A371" t="s">
        <v>98</v>
      </c>
      <c r="B371" t="s">
        <v>187</v>
      </c>
      <c r="C371" t="s">
        <v>338</v>
      </c>
      <c r="D371">
        <v>0.5</v>
      </c>
      <c r="E371">
        <v>0.1</v>
      </c>
      <c r="F371">
        <v>0.05</v>
      </c>
      <c r="G371">
        <v>0</v>
      </c>
      <c r="H371">
        <v>0</v>
      </c>
      <c r="I371">
        <v>0.05</v>
      </c>
      <c r="J371">
        <f t="shared" si="5"/>
        <v>0</v>
      </c>
    </row>
    <row r="372" spans="1:10" x14ac:dyDescent="0.25">
      <c r="A372" t="s">
        <v>112</v>
      </c>
      <c r="B372" t="s">
        <v>187</v>
      </c>
      <c r="C372" t="s">
        <v>338</v>
      </c>
      <c r="D372">
        <v>0.5</v>
      </c>
      <c r="E372">
        <v>4.2619999999999996</v>
      </c>
      <c r="F372">
        <v>2.1309999999999998</v>
      </c>
      <c r="G372">
        <v>0</v>
      </c>
      <c r="H372">
        <v>0</v>
      </c>
      <c r="I372">
        <v>2.1309999999999998</v>
      </c>
      <c r="J372">
        <f t="shared" si="5"/>
        <v>0</v>
      </c>
    </row>
    <row r="373" spans="1:10" x14ac:dyDescent="0.25">
      <c r="A373" t="s">
        <v>100</v>
      </c>
      <c r="B373" t="s">
        <v>187</v>
      </c>
      <c r="C373" t="s">
        <v>338</v>
      </c>
      <c r="D373">
        <v>0.5</v>
      </c>
      <c r="E373">
        <v>1</v>
      </c>
      <c r="F373">
        <v>0.5</v>
      </c>
      <c r="G373">
        <v>0</v>
      </c>
      <c r="H373">
        <v>0</v>
      </c>
      <c r="I373">
        <v>0.5</v>
      </c>
      <c r="J373">
        <f t="shared" si="5"/>
        <v>0</v>
      </c>
    </row>
    <row r="374" spans="1:10" x14ac:dyDescent="0.25">
      <c r="A374" t="s">
        <v>114</v>
      </c>
      <c r="B374" t="s">
        <v>187</v>
      </c>
      <c r="C374" t="s">
        <v>338</v>
      </c>
      <c r="D374">
        <v>0.5</v>
      </c>
      <c r="E374">
        <v>0</v>
      </c>
      <c r="F374">
        <v>0</v>
      </c>
      <c r="G374">
        <v>0</v>
      </c>
      <c r="H374">
        <v>0</v>
      </c>
      <c r="I374">
        <v>0</v>
      </c>
      <c r="J374">
        <f t="shared" si="5"/>
        <v>0</v>
      </c>
    </row>
    <row r="375" spans="1:10" x14ac:dyDescent="0.25">
      <c r="A375" t="s">
        <v>107</v>
      </c>
      <c r="B375" t="s">
        <v>187</v>
      </c>
      <c r="C375" t="s">
        <v>338</v>
      </c>
      <c r="D375">
        <v>0.5</v>
      </c>
      <c r="E375">
        <v>0.16400000000000001</v>
      </c>
      <c r="F375">
        <v>8.2000000000000003E-2</v>
      </c>
      <c r="G375">
        <v>0</v>
      </c>
      <c r="H375">
        <v>0</v>
      </c>
      <c r="I375">
        <v>8.2000000000000003E-2</v>
      </c>
      <c r="J375">
        <f t="shared" si="5"/>
        <v>0</v>
      </c>
    </row>
    <row r="376" spans="1:10" x14ac:dyDescent="0.25">
      <c r="A376" s="48" t="s">
        <v>123</v>
      </c>
      <c r="B376" t="s">
        <v>193</v>
      </c>
      <c r="C376" t="s">
        <v>191</v>
      </c>
      <c r="D376">
        <v>0.1</v>
      </c>
      <c r="E376">
        <v>0.307</v>
      </c>
      <c r="F376">
        <v>3.0700000000000002E-2</v>
      </c>
      <c r="G376">
        <v>0</v>
      </c>
      <c r="H376">
        <v>0</v>
      </c>
      <c r="I376">
        <v>3.0700000000000002E-2</v>
      </c>
      <c r="J376">
        <f t="shared" si="5"/>
        <v>0</v>
      </c>
    </row>
    <row r="377" spans="1:10" x14ac:dyDescent="0.25">
      <c r="A377" s="48" t="s">
        <v>126</v>
      </c>
      <c r="B377" t="s">
        <v>193</v>
      </c>
      <c r="C377" t="s">
        <v>191</v>
      </c>
      <c r="D377">
        <v>0.1</v>
      </c>
      <c r="E377">
        <v>0</v>
      </c>
      <c r="F377">
        <v>0</v>
      </c>
      <c r="G377">
        <v>0</v>
      </c>
      <c r="H377">
        <v>0</v>
      </c>
      <c r="I377">
        <v>0</v>
      </c>
      <c r="J377">
        <f t="shared" si="5"/>
        <v>0</v>
      </c>
    </row>
    <row r="378" spans="1:10" x14ac:dyDescent="0.25">
      <c r="A378" s="48" t="s">
        <v>125</v>
      </c>
      <c r="B378" t="s">
        <v>193</v>
      </c>
      <c r="C378" t="s">
        <v>191</v>
      </c>
      <c r="D378">
        <v>0.1</v>
      </c>
      <c r="E378">
        <v>0</v>
      </c>
      <c r="F378">
        <v>0</v>
      </c>
      <c r="G378">
        <v>0</v>
      </c>
      <c r="H378">
        <v>0</v>
      </c>
      <c r="I378">
        <v>0</v>
      </c>
      <c r="J378">
        <f t="shared" si="5"/>
        <v>0</v>
      </c>
    </row>
    <row r="379" spans="1:10" x14ac:dyDescent="0.25">
      <c r="A379" s="48" t="s">
        <v>124</v>
      </c>
      <c r="B379" t="s">
        <v>193</v>
      </c>
      <c r="C379" t="s">
        <v>191</v>
      </c>
      <c r="D379">
        <v>0.1</v>
      </c>
      <c r="E379">
        <v>1E-3</v>
      </c>
      <c r="F379">
        <v>1E-4</v>
      </c>
      <c r="G379">
        <v>0</v>
      </c>
      <c r="H379">
        <v>0</v>
      </c>
      <c r="I379">
        <v>1E-4</v>
      </c>
      <c r="J379">
        <f t="shared" si="5"/>
        <v>0</v>
      </c>
    </row>
    <row r="380" spans="1:10" x14ac:dyDescent="0.25">
      <c r="A380" t="s">
        <v>96</v>
      </c>
      <c r="B380" t="s">
        <v>193</v>
      </c>
      <c r="C380" t="s">
        <v>191</v>
      </c>
      <c r="D380">
        <v>0.1</v>
      </c>
      <c r="E380">
        <v>131.5</v>
      </c>
      <c r="F380">
        <v>13.15</v>
      </c>
      <c r="G380">
        <v>0</v>
      </c>
      <c r="H380">
        <v>0</v>
      </c>
      <c r="I380">
        <v>13.15</v>
      </c>
      <c r="J380">
        <f t="shared" si="5"/>
        <v>0</v>
      </c>
    </row>
    <row r="381" spans="1:10" x14ac:dyDescent="0.25">
      <c r="A381" t="s">
        <v>105</v>
      </c>
      <c r="B381" t="s">
        <v>193</v>
      </c>
      <c r="C381" t="s">
        <v>191</v>
      </c>
      <c r="D381">
        <v>0.1</v>
      </c>
      <c r="E381">
        <v>30.198</v>
      </c>
      <c r="F381">
        <v>3.0198</v>
      </c>
      <c r="G381">
        <v>0</v>
      </c>
      <c r="H381">
        <v>0</v>
      </c>
      <c r="I381">
        <v>3.0198</v>
      </c>
      <c r="J381">
        <f t="shared" si="5"/>
        <v>0</v>
      </c>
    </row>
    <row r="382" spans="1:10" x14ac:dyDescent="0.25">
      <c r="A382" t="s">
        <v>110</v>
      </c>
      <c r="B382" t="s">
        <v>193</v>
      </c>
      <c r="C382" t="s">
        <v>191</v>
      </c>
      <c r="D382">
        <v>0.1</v>
      </c>
      <c r="E382">
        <v>3.7890000000000001</v>
      </c>
      <c r="F382">
        <v>0.37890000000000001</v>
      </c>
      <c r="G382">
        <v>0</v>
      </c>
      <c r="H382">
        <v>0</v>
      </c>
      <c r="I382">
        <v>0.37890000000000001</v>
      </c>
      <c r="J382">
        <f t="shared" si="5"/>
        <v>0</v>
      </c>
    </row>
    <row r="383" spans="1:10" x14ac:dyDescent="0.25">
      <c r="A383" t="s">
        <v>111</v>
      </c>
      <c r="B383" t="s">
        <v>193</v>
      </c>
      <c r="C383" t="s">
        <v>191</v>
      </c>
      <c r="D383">
        <v>0.1</v>
      </c>
      <c r="E383">
        <v>95.123999999999995</v>
      </c>
      <c r="F383">
        <v>9.5123999999999995</v>
      </c>
      <c r="G383">
        <v>0</v>
      </c>
      <c r="H383">
        <v>0</v>
      </c>
      <c r="I383">
        <v>9.5123999999999995</v>
      </c>
      <c r="J383">
        <f t="shared" si="5"/>
        <v>0</v>
      </c>
    </row>
    <row r="384" spans="1:10" x14ac:dyDescent="0.25">
      <c r="A384" t="s">
        <v>106</v>
      </c>
      <c r="B384" t="s">
        <v>193</v>
      </c>
      <c r="C384" t="s">
        <v>191</v>
      </c>
      <c r="D384">
        <v>0.1</v>
      </c>
      <c r="E384">
        <v>104.455</v>
      </c>
      <c r="F384">
        <v>10.445500000000001</v>
      </c>
      <c r="G384">
        <v>0</v>
      </c>
      <c r="H384">
        <v>0</v>
      </c>
      <c r="I384">
        <v>10.445500000000001</v>
      </c>
      <c r="J384">
        <f t="shared" si="5"/>
        <v>0</v>
      </c>
    </row>
    <row r="385" spans="1:10" x14ac:dyDescent="0.25">
      <c r="A385" t="s">
        <v>99</v>
      </c>
      <c r="B385" t="s">
        <v>193</v>
      </c>
      <c r="C385" t="s">
        <v>191</v>
      </c>
      <c r="D385">
        <v>0.1</v>
      </c>
      <c r="E385">
        <v>15.256</v>
      </c>
      <c r="F385">
        <v>1.5256000000000001</v>
      </c>
      <c r="G385">
        <v>0</v>
      </c>
      <c r="H385">
        <v>0</v>
      </c>
      <c r="I385">
        <v>1.5256000000000001</v>
      </c>
      <c r="J385">
        <f t="shared" si="5"/>
        <v>0</v>
      </c>
    </row>
    <row r="386" spans="1:10" x14ac:dyDescent="0.25">
      <c r="A386" t="s">
        <v>108</v>
      </c>
      <c r="B386" t="s">
        <v>193</v>
      </c>
      <c r="C386" t="s">
        <v>191</v>
      </c>
      <c r="D386">
        <v>0.1</v>
      </c>
      <c r="E386">
        <v>16.664999999999999</v>
      </c>
      <c r="F386">
        <v>1.6665000000000001</v>
      </c>
      <c r="G386">
        <v>0</v>
      </c>
      <c r="H386">
        <v>0</v>
      </c>
      <c r="I386">
        <v>1.6665000000000001</v>
      </c>
      <c r="J386">
        <f t="shared" si="5"/>
        <v>0</v>
      </c>
    </row>
    <row r="387" spans="1:10" x14ac:dyDescent="0.25">
      <c r="A387" t="s">
        <v>234</v>
      </c>
      <c r="B387" t="s">
        <v>193</v>
      </c>
      <c r="C387" t="s">
        <v>191</v>
      </c>
      <c r="D387">
        <v>0.1</v>
      </c>
      <c r="E387">
        <v>0</v>
      </c>
      <c r="F387">
        <v>0</v>
      </c>
      <c r="G387">
        <v>0</v>
      </c>
      <c r="H387">
        <v>0</v>
      </c>
      <c r="I387">
        <v>0</v>
      </c>
      <c r="J387">
        <f t="shared" ref="J387:J450" si="6">G387+H387</f>
        <v>0</v>
      </c>
    </row>
    <row r="388" spans="1:10" x14ac:dyDescent="0.25">
      <c r="A388" t="s">
        <v>115</v>
      </c>
      <c r="B388" t="s">
        <v>193</v>
      </c>
      <c r="C388" t="s">
        <v>191</v>
      </c>
      <c r="D388">
        <v>0.1</v>
      </c>
      <c r="E388">
        <v>7.8840000000000003</v>
      </c>
      <c r="F388">
        <v>0.7884000000000001</v>
      </c>
      <c r="G388">
        <v>0</v>
      </c>
      <c r="H388">
        <v>0</v>
      </c>
      <c r="I388">
        <v>0.7884000000000001</v>
      </c>
      <c r="J388">
        <f t="shared" si="6"/>
        <v>0</v>
      </c>
    </row>
    <row r="389" spans="1:10" x14ac:dyDescent="0.25">
      <c r="A389" t="s">
        <v>117</v>
      </c>
      <c r="B389" t="s">
        <v>193</v>
      </c>
      <c r="C389" t="s">
        <v>191</v>
      </c>
      <c r="D389">
        <v>0.1</v>
      </c>
      <c r="E389">
        <v>0</v>
      </c>
      <c r="F389">
        <v>0</v>
      </c>
      <c r="G389">
        <v>0</v>
      </c>
      <c r="H389">
        <v>0</v>
      </c>
      <c r="I389">
        <v>0</v>
      </c>
      <c r="J389">
        <f t="shared" si="6"/>
        <v>0</v>
      </c>
    </row>
    <row r="390" spans="1:10" x14ac:dyDescent="0.25">
      <c r="A390" t="s">
        <v>103</v>
      </c>
      <c r="B390" t="s">
        <v>193</v>
      </c>
      <c r="C390" t="s">
        <v>191</v>
      </c>
      <c r="D390">
        <v>0.1</v>
      </c>
      <c r="E390">
        <v>0</v>
      </c>
      <c r="F390">
        <v>0</v>
      </c>
      <c r="G390">
        <v>0</v>
      </c>
      <c r="H390">
        <v>0</v>
      </c>
      <c r="I390">
        <v>0</v>
      </c>
      <c r="J390">
        <f t="shared" si="6"/>
        <v>0</v>
      </c>
    </row>
    <row r="391" spans="1:10" x14ac:dyDescent="0.25">
      <c r="A391" t="s">
        <v>328</v>
      </c>
      <c r="B391" t="s">
        <v>193</v>
      </c>
      <c r="C391" t="s">
        <v>191</v>
      </c>
      <c r="D391">
        <v>0.1</v>
      </c>
      <c r="E391">
        <v>0</v>
      </c>
      <c r="F391">
        <v>0</v>
      </c>
      <c r="G391">
        <v>0</v>
      </c>
      <c r="H391">
        <v>0</v>
      </c>
      <c r="I391">
        <v>0</v>
      </c>
      <c r="J391">
        <f t="shared" si="6"/>
        <v>0</v>
      </c>
    </row>
    <row r="392" spans="1:10" x14ac:dyDescent="0.25">
      <c r="A392" t="s">
        <v>104</v>
      </c>
      <c r="B392" t="s">
        <v>193</v>
      </c>
      <c r="C392" t="s">
        <v>191</v>
      </c>
      <c r="D392">
        <v>0.1</v>
      </c>
      <c r="E392">
        <v>23.8</v>
      </c>
      <c r="F392">
        <v>2.3800000000000003</v>
      </c>
      <c r="G392">
        <v>0</v>
      </c>
      <c r="H392">
        <v>0</v>
      </c>
      <c r="I392">
        <v>2.3800000000000003</v>
      </c>
      <c r="J392">
        <f t="shared" si="6"/>
        <v>0</v>
      </c>
    </row>
    <row r="393" spans="1:10" x14ac:dyDescent="0.25">
      <c r="A393" t="s">
        <v>558</v>
      </c>
      <c r="B393" t="s">
        <v>193</v>
      </c>
      <c r="C393" t="s">
        <v>191</v>
      </c>
      <c r="D393">
        <v>0.1</v>
      </c>
      <c r="E393">
        <v>0</v>
      </c>
      <c r="F393">
        <v>0</v>
      </c>
      <c r="G393">
        <v>0</v>
      </c>
      <c r="H393">
        <v>0</v>
      </c>
      <c r="I393">
        <v>0</v>
      </c>
      <c r="J393">
        <f t="shared" si="6"/>
        <v>0</v>
      </c>
    </row>
    <row r="394" spans="1:10" x14ac:dyDescent="0.25">
      <c r="A394" t="s">
        <v>97</v>
      </c>
      <c r="B394" t="s">
        <v>193</v>
      </c>
      <c r="C394" t="s">
        <v>191</v>
      </c>
      <c r="D394">
        <v>0.1</v>
      </c>
      <c r="E394">
        <v>105.60000000000001</v>
      </c>
      <c r="F394">
        <v>10.560000000000002</v>
      </c>
      <c r="G394">
        <v>0</v>
      </c>
      <c r="H394">
        <v>0</v>
      </c>
      <c r="I394">
        <v>10.560000000000002</v>
      </c>
      <c r="J394">
        <f t="shared" si="6"/>
        <v>0</v>
      </c>
    </row>
    <row r="395" spans="1:10" x14ac:dyDescent="0.25">
      <c r="A395" t="s">
        <v>109</v>
      </c>
      <c r="B395" t="s">
        <v>193</v>
      </c>
      <c r="C395" t="s">
        <v>191</v>
      </c>
      <c r="D395">
        <v>0.1</v>
      </c>
      <c r="E395">
        <v>67.785000000000011</v>
      </c>
      <c r="F395">
        <v>6.7785000000000011</v>
      </c>
      <c r="G395">
        <v>0</v>
      </c>
      <c r="H395">
        <v>0</v>
      </c>
      <c r="I395">
        <v>6.7785000000000011</v>
      </c>
      <c r="J395">
        <f t="shared" si="6"/>
        <v>0</v>
      </c>
    </row>
    <row r="396" spans="1:10" x14ac:dyDescent="0.25">
      <c r="A396" t="s">
        <v>118</v>
      </c>
      <c r="B396" t="s">
        <v>193</v>
      </c>
      <c r="C396" t="s">
        <v>191</v>
      </c>
      <c r="D396">
        <v>0.1</v>
      </c>
      <c r="E396">
        <v>0</v>
      </c>
      <c r="F396">
        <v>0</v>
      </c>
      <c r="G396">
        <v>0</v>
      </c>
      <c r="H396">
        <v>0</v>
      </c>
      <c r="I396">
        <v>0</v>
      </c>
      <c r="J396">
        <f t="shared" si="6"/>
        <v>0</v>
      </c>
    </row>
    <row r="397" spans="1:10" x14ac:dyDescent="0.25">
      <c r="A397" t="s">
        <v>121</v>
      </c>
      <c r="B397" t="s">
        <v>193</v>
      </c>
      <c r="C397" t="s">
        <v>191</v>
      </c>
      <c r="D397">
        <v>0.1</v>
      </c>
      <c r="E397">
        <v>0</v>
      </c>
      <c r="F397">
        <v>0</v>
      </c>
      <c r="G397">
        <v>0</v>
      </c>
      <c r="H397">
        <v>0</v>
      </c>
      <c r="I397">
        <v>0</v>
      </c>
      <c r="J397">
        <f t="shared" si="6"/>
        <v>0</v>
      </c>
    </row>
    <row r="398" spans="1:10" x14ac:dyDescent="0.25">
      <c r="A398" t="s">
        <v>120</v>
      </c>
      <c r="B398" t="s">
        <v>193</v>
      </c>
      <c r="C398" t="s">
        <v>191</v>
      </c>
      <c r="D398">
        <v>0.1</v>
      </c>
      <c r="E398">
        <v>0</v>
      </c>
      <c r="F398">
        <v>0</v>
      </c>
      <c r="G398">
        <v>0</v>
      </c>
      <c r="H398">
        <v>0</v>
      </c>
      <c r="I398">
        <v>0</v>
      </c>
      <c r="J398">
        <f t="shared" si="6"/>
        <v>0</v>
      </c>
    </row>
    <row r="399" spans="1:10" x14ac:dyDescent="0.25">
      <c r="A399" t="s">
        <v>119</v>
      </c>
      <c r="B399" t="s">
        <v>193</v>
      </c>
      <c r="C399" t="s">
        <v>191</v>
      </c>
      <c r="D399">
        <v>0.1</v>
      </c>
      <c r="E399">
        <v>0</v>
      </c>
      <c r="F399">
        <v>0</v>
      </c>
      <c r="G399">
        <v>0</v>
      </c>
      <c r="H399">
        <v>0</v>
      </c>
      <c r="I399">
        <v>0</v>
      </c>
      <c r="J399">
        <f t="shared" si="6"/>
        <v>0</v>
      </c>
    </row>
    <row r="400" spans="1:10" x14ac:dyDescent="0.25">
      <c r="A400" t="s">
        <v>116</v>
      </c>
      <c r="B400" t="s">
        <v>193</v>
      </c>
      <c r="C400" t="s">
        <v>191</v>
      </c>
      <c r="D400">
        <v>0.1</v>
      </c>
      <c r="E400">
        <v>23.911000000000001</v>
      </c>
      <c r="F400">
        <v>2.3911000000000002</v>
      </c>
      <c r="G400">
        <v>0</v>
      </c>
      <c r="H400">
        <v>0</v>
      </c>
      <c r="I400">
        <v>2.3911000000000002</v>
      </c>
      <c r="J400">
        <f t="shared" si="6"/>
        <v>0</v>
      </c>
    </row>
    <row r="401" spans="1:10" x14ac:dyDescent="0.25">
      <c r="A401" t="s">
        <v>113</v>
      </c>
      <c r="B401" t="s">
        <v>193</v>
      </c>
      <c r="C401" t="s">
        <v>191</v>
      </c>
      <c r="D401">
        <v>0.1</v>
      </c>
      <c r="E401">
        <v>38.08</v>
      </c>
      <c r="F401">
        <v>3.8079999999999998</v>
      </c>
      <c r="G401">
        <v>0</v>
      </c>
      <c r="H401">
        <v>0</v>
      </c>
      <c r="I401">
        <v>3.8079999999999998</v>
      </c>
      <c r="J401">
        <f t="shared" si="6"/>
        <v>0</v>
      </c>
    </row>
    <row r="402" spans="1:10" x14ac:dyDescent="0.25">
      <c r="A402" t="s">
        <v>102</v>
      </c>
      <c r="B402" t="s">
        <v>193</v>
      </c>
      <c r="C402" t="s">
        <v>191</v>
      </c>
      <c r="D402">
        <v>0.1</v>
      </c>
      <c r="E402">
        <v>1.4000000000000001</v>
      </c>
      <c r="F402">
        <v>0.14000000000000001</v>
      </c>
      <c r="G402">
        <v>0</v>
      </c>
      <c r="H402">
        <v>0</v>
      </c>
      <c r="I402">
        <v>0.14000000000000001</v>
      </c>
      <c r="J402">
        <f t="shared" si="6"/>
        <v>0</v>
      </c>
    </row>
    <row r="403" spans="1:10" x14ac:dyDescent="0.25">
      <c r="A403" t="s">
        <v>101</v>
      </c>
      <c r="B403" t="s">
        <v>193</v>
      </c>
      <c r="C403" t="s">
        <v>191</v>
      </c>
      <c r="D403">
        <v>0.1</v>
      </c>
      <c r="E403">
        <v>3</v>
      </c>
      <c r="F403">
        <v>0.30000000000000004</v>
      </c>
      <c r="G403">
        <v>0</v>
      </c>
      <c r="H403">
        <v>0</v>
      </c>
      <c r="I403">
        <v>0.30000000000000004</v>
      </c>
      <c r="J403">
        <f t="shared" si="6"/>
        <v>0</v>
      </c>
    </row>
    <row r="404" spans="1:10" x14ac:dyDescent="0.25">
      <c r="A404" t="s">
        <v>95</v>
      </c>
      <c r="B404" t="s">
        <v>193</v>
      </c>
      <c r="C404" t="s">
        <v>191</v>
      </c>
      <c r="D404">
        <v>0.1</v>
      </c>
      <c r="E404">
        <v>205.833</v>
      </c>
      <c r="F404">
        <v>20.583300000000001</v>
      </c>
      <c r="G404">
        <v>0</v>
      </c>
      <c r="H404">
        <v>0</v>
      </c>
      <c r="I404">
        <v>20.583300000000001</v>
      </c>
      <c r="J404">
        <f t="shared" si="6"/>
        <v>0</v>
      </c>
    </row>
    <row r="405" spans="1:10" x14ac:dyDescent="0.25">
      <c r="A405" t="s">
        <v>98</v>
      </c>
      <c r="B405" t="s">
        <v>193</v>
      </c>
      <c r="C405" t="s">
        <v>191</v>
      </c>
      <c r="D405">
        <v>0.1</v>
      </c>
      <c r="E405">
        <v>171.89999999999998</v>
      </c>
      <c r="F405">
        <v>17.189999999999998</v>
      </c>
      <c r="G405">
        <v>0</v>
      </c>
      <c r="H405">
        <v>0</v>
      </c>
      <c r="I405">
        <v>17.189999999999998</v>
      </c>
      <c r="J405">
        <f t="shared" si="6"/>
        <v>0</v>
      </c>
    </row>
    <row r="406" spans="1:10" x14ac:dyDescent="0.25">
      <c r="A406" t="s">
        <v>112</v>
      </c>
      <c r="B406" t="s">
        <v>193</v>
      </c>
      <c r="C406" t="s">
        <v>191</v>
      </c>
      <c r="D406">
        <v>0.1</v>
      </c>
      <c r="E406">
        <v>1.4490000000000001</v>
      </c>
      <c r="F406">
        <v>0.1449</v>
      </c>
      <c r="G406">
        <v>0</v>
      </c>
      <c r="H406">
        <v>0</v>
      </c>
      <c r="I406">
        <v>0.1449</v>
      </c>
      <c r="J406">
        <f t="shared" si="6"/>
        <v>0</v>
      </c>
    </row>
    <row r="407" spans="1:10" x14ac:dyDescent="0.25">
      <c r="A407" t="s">
        <v>100</v>
      </c>
      <c r="B407" t="s">
        <v>193</v>
      </c>
      <c r="C407" t="s">
        <v>191</v>
      </c>
      <c r="D407">
        <v>0.1</v>
      </c>
      <c r="E407">
        <v>4.5999999999999996</v>
      </c>
      <c r="F407">
        <v>0.45999999999999996</v>
      </c>
      <c r="G407">
        <v>0</v>
      </c>
      <c r="H407">
        <v>0</v>
      </c>
      <c r="I407">
        <v>0.45999999999999996</v>
      </c>
      <c r="J407">
        <f t="shared" si="6"/>
        <v>0</v>
      </c>
    </row>
    <row r="408" spans="1:10" x14ac:dyDescent="0.25">
      <c r="A408" t="s">
        <v>114</v>
      </c>
      <c r="B408" t="s">
        <v>193</v>
      </c>
      <c r="C408" t="s">
        <v>191</v>
      </c>
      <c r="D408">
        <v>0.1</v>
      </c>
      <c r="E408">
        <v>18.100000000000001</v>
      </c>
      <c r="F408">
        <v>1.8100000000000003</v>
      </c>
      <c r="G408">
        <v>0</v>
      </c>
      <c r="H408">
        <v>0</v>
      </c>
      <c r="I408">
        <v>1.8100000000000003</v>
      </c>
      <c r="J408">
        <f t="shared" si="6"/>
        <v>0</v>
      </c>
    </row>
    <row r="409" spans="1:10" x14ac:dyDescent="0.25">
      <c r="A409" t="s">
        <v>107</v>
      </c>
      <c r="B409" t="s">
        <v>193</v>
      </c>
      <c r="C409" t="s">
        <v>191</v>
      </c>
      <c r="D409">
        <v>0.1</v>
      </c>
      <c r="E409">
        <v>8.0589999999999993</v>
      </c>
      <c r="F409">
        <v>0.80589999999999995</v>
      </c>
      <c r="G409">
        <v>0</v>
      </c>
      <c r="H409">
        <v>0</v>
      </c>
      <c r="I409">
        <v>0.80589999999999995</v>
      </c>
      <c r="J409">
        <f t="shared" si="6"/>
        <v>0</v>
      </c>
    </row>
    <row r="410" spans="1:10" x14ac:dyDescent="0.25">
      <c r="A410" s="48" t="s">
        <v>123</v>
      </c>
      <c r="B410" t="s">
        <v>195</v>
      </c>
      <c r="C410" t="s">
        <v>191</v>
      </c>
      <c r="D410">
        <v>0.06</v>
      </c>
      <c r="E410">
        <v>0.307</v>
      </c>
      <c r="F410">
        <v>1.8419999999999999E-2</v>
      </c>
      <c r="G410">
        <v>0</v>
      </c>
      <c r="H410">
        <v>0</v>
      </c>
      <c r="I410">
        <v>1.8419999999999999E-2</v>
      </c>
      <c r="J410">
        <f t="shared" si="6"/>
        <v>0</v>
      </c>
    </row>
    <row r="411" spans="1:10" x14ac:dyDescent="0.25">
      <c r="A411" s="48" t="s">
        <v>126</v>
      </c>
      <c r="B411" t="s">
        <v>195</v>
      </c>
      <c r="C411" t="s">
        <v>191</v>
      </c>
      <c r="D411">
        <v>0.06</v>
      </c>
      <c r="E411">
        <v>0</v>
      </c>
      <c r="F411">
        <v>0</v>
      </c>
      <c r="G411">
        <v>0</v>
      </c>
      <c r="H411">
        <v>0</v>
      </c>
      <c r="I411">
        <v>0</v>
      </c>
      <c r="J411">
        <f t="shared" si="6"/>
        <v>0</v>
      </c>
    </row>
    <row r="412" spans="1:10" x14ac:dyDescent="0.25">
      <c r="A412" s="48" t="s">
        <v>125</v>
      </c>
      <c r="B412" t="s">
        <v>195</v>
      </c>
      <c r="C412" t="s">
        <v>191</v>
      </c>
      <c r="D412">
        <v>0.06</v>
      </c>
      <c r="E412">
        <v>0</v>
      </c>
      <c r="F412">
        <v>0</v>
      </c>
      <c r="G412">
        <v>0</v>
      </c>
      <c r="H412">
        <v>0</v>
      </c>
      <c r="I412">
        <v>0</v>
      </c>
      <c r="J412">
        <f t="shared" si="6"/>
        <v>0</v>
      </c>
    </row>
    <row r="413" spans="1:10" x14ac:dyDescent="0.25">
      <c r="A413" s="48" t="s">
        <v>124</v>
      </c>
      <c r="B413" t="s">
        <v>195</v>
      </c>
      <c r="C413" t="s">
        <v>191</v>
      </c>
      <c r="D413">
        <v>0.06</v>
      </c>
      <c r="E413">
        <v>1E-3</v>
      </c>
      <c r="F413">
        <v>6.0000000000000002E-5</v>
      </c>
      <c r="G413">
        <v>0</v>
      </c>
      <c r="H413">
        <v>0</v>
      </c>
      <c r="I413">
        <v>6.0000000000000002E-5</v>
      </c>
      <c r="J413">
        <f t="shared" si="6"/>
        <v>0</v>
      </c>
    </row>
    <row r="414" spans="1:10" x14ac:dyDescent="0.25">
      <c r="A414" t="s">
        <v>96</v>
      </c>
      <c r="B414" t="s">
        <v>195</v>
      </c>
      <c r="C414" t="s">
        <v>191</v>
      </c>
      <c r="D414">
        <v>0.06</v>
      </c>
      <c r="E414">
        <v>131.5</v>
      </c>
      <c r="F414">
        <v>7.89</v>
      </c>
      <c r="G414">
        <v>0</v>
      </c>
      <c r="H414">
        <v>0</v>
      </c>
      <c r="I414">
        <v>7.89</v>
      </c>
      <c r="J414">
        <f t="shared" si="6"/>
        <v>0</v>
      </c>
    </row>
    <row r="415" spans="1:10" x14ac:dyDescent="0.25">
      <c r="A415" t="s">
        <v>105</v>
      </c>
      <c r="B415" t="s">
        <v>195</v>
      </c>
      <c r="C415" t="s">
        <v>191</v>
      </c>
      <c r="D415">
        <v>0.06</v>
      </c>
      <c r="E415">
        <v>30.198</v>
      </c>
      <c r="F415">
        <v>1.8118799999999999</v>
      </c>
      <c r="G415">
        <v>0</v>
      </c>
      <c r="H415">
        <v>0</v>
      </c>
      <c r="I415">
        <v>1.8118799999999999</v>
      </c>
      <c r="J415">
        <f t="shared" si="6"/>
        <v>0</v>
      </c>
    </row>
    <row r="416" spans="1:10" x14ac:dyDescent="0.25">
      <c r="A416" t="s">
        <v>110</v>
      </c>
      <c r="B416" t="s">
        <v>195</v>
      </c>
      <c r="C416" t="s">
        <v>191</v>
      </c>
      <c r="D416">
        <v>0.06</v>
      </c>
      <c r="E416">
        <v>3.7890000000000001</v>
      </c>
      <c r="F416">
        <v>0.22733999999999999</v>
      </c>
      <c r="G416">
        <v>0</v>
      </c>
      <c r="H416">
        <v>0</v>
      </c>
      <c r="I416">
        <v>0.22733999999999999</v>
      </c>
      <c r="J416">
        <f t="shared" si="6"/>
        <v>0</v>
      </c>
    </row>
    <row r="417" spans="1:10" x14ac:dyDescent="0.25">
      <c r="A417" t="s">
        <v>111</v>
      </c>
      <c r="B417" t="s">
        <v>195</v>
      </c>
      <c r="C417" t="s">
        <v>191</v>
      </c>
      <c r="D417">
        <v>0.06</v>
      </c>
      <c r="E417">
        <v>95.123999999999995</v>
      </c>
      <c r="F417">
        <v>5.7074399999999992</v>
      </c>
      <c r="G417">
        <v>0</v>
      </c>
      <c r="H417">
        <v>0</v>
      </c>
      <c r="I417">
        <v>5.7074399999999992</v>
      </c>
      <c r="J417">
        <f t="shared" si="6"/>
        <v>0</v>
      </c>
    </row>
    <row r="418" spans="1:10" x14ac:dyDescent="0.25">
      <c r="A418" t="s">
        <v>106</v>
      </c>
      <c r="B418" t="s">
        <v>195</v>
      </c>
      <c r="C418" t="s">
        <v>191</v>
      </c>
      <c r="D418">
        <v>0.06</v>
      </c>
      <c r="E418">
        <v>104.455</v>
      </c>
      <c r="F418">
        <v>6.2672999999999996</v>
      </c>
      <c r="G418">
        <v>0</v>
      </c>
      <c r="H418">
        <v>0</v>
      </c>
      <c r="I418">
        <v>6.2672999999999996</v>
      </c>
      <c r="J418">
        <f t="shared" si="6"/>
        <v>0</v>
      </c>
    </row>
    <row r="419" spans="1:10" x14ac:dyDescent="0.25">
      <c r="A419" t="s">
        <v>99</v>
      </c>
      <c r="B419" t="s">
        <v>195</v>
      </c>
      <c r="C419" t="s">
        <v>191</v>
      </c>
      <c r="D419">
        <v>0.06</v>
      </c>
      <c r="E419">
        <v>15.256</v>
      </c>
      <c r="F419">
        <v>0.91535999999999995</v>
      </c>
      <c r="G419">
        <v>0</v>
      </c>
      <c r="H419">
        <v>0</v>
      </c>
      <c r="I419">
        <v>0.91535999999999995</v>
      </c>
      <c r="J419">
        <f t="shared" si="6"/>
        <v>0</v>
      </c>
    </row>
    <row r="420" spans="1:10" x14ac:dyDescent="0.25">
      <c r="A420" t="s">
        <v>108</v>
      </c>
      <c r="B420" t="s">
        <v>195</v>
      </c>
      <c r="C420" t="s">
        <v>191</v>
      </c>
      <c r="D420">
        <v>0.06</v>
      </c>
      <c r="E420">
        <v>16.664999999999999</v>
      </c>
      <c r="F420">
        <v>0.9998999999999999</v>
      </c>
      <c r="G420">
        <v>0</v>
      </c>
      <c r="H420">
        <v>0</v>
      </c>
      <c r="I420">
        <v>0.9998999999999999</v>
      </c>
      <c r="J420">
        <f t="shared" si="6"/>
        <v>0</v>
      </c>
    </row>
    <row r="421" spans="1:10" x14ac:dyDescent="0.25">
      <c r="A421" t="s">
        <v>234</v>
      </c>
      <c r="B421" t="s">
        <v>195</v>
      </c>
      <c r="C421" t="s">
        <v>191</v>
      </c>
      <c r="D421">
        <v>0.06</v>
      </c>
      <c r="E421">
        <v>0</v>
      </c>
      <c r="F421">
        <v>0</v>
      </c>
      <c r="G421">
        <v>0</v>
      </c>
      <c r="H421">
        <v>0</v>
      </c>
      <c r="I421">
        <v>0</v>
      </c>
      <c r="J421">
        <f t="shared" si="6"/>
        <v>0</v>
      </c>
    </row>
    <row r="422" spans="1:10" x14ac:dyDescent="0.25">
      <c r="A422" t="s">
        <v>115</v>
      </c>
      <c r="B422" t="s">
        <v>195</v>
      </c>
      <c r="C422" t="s">
        <v>191</v>
      </c>
      <c r="D422">
        <v>0.06</v>
      </c>
      <c r="E422">
        <v>7.8840000000000003</v>
      </c>
      <c r="F422">
        <v>0.47304000000000002</v>
      </c>
      <c r="G422">
        <v>0</v>
      </c>
      <c r="H422">
        <v>0</v>
      </c>
      <c r="I422">
        <v>0.47304000000000002</v>
      </c>
      <c r="J422">
        <f t="shared" si="6"/>
        <v>0</v>
      </c>
    </row>
    <row r="423" spans="1:10" x14ac:dyDescent="0.25">
      <c r="A423" t="s">
        <v>117</v>
      </c>
      <c r="B423" t="s">
        <v>195</v>
      </c>
      <c r="C423" t="s">
        <v>191</v>
      </c>
      <c r="D423">
        <v>0.06</v>
      </c>
      <c r="E423">
        <v>0</v>
      </c>
      <c r="F423">
        <v>0</v>
      </c>
      <c r="G423">
        <v>0</v>
      </c>
      <c r="H423">
        <v>0</v>
      </c>
      <c r="I423">
        <v>0</v>
      </c>
      <c r="J423">
        <f t="shared" si="6"/>
        <v>0</v>
      </c>
    </row>
    <row r="424" spans="1:10" x14ac:dyDescent="0.25">
      <c r="A424" t="s">
        <v>103</v>
      </c>
      <c r="B424" t="s">
        <v>195</v>
      </c>
      <c r="C424" t="s">
        <v>191</v>
      </c>
      <c r="D424">
        <v>0.06</v>
      </c>
      <c r="E424">
        <v>0</v>
      </c>
      <c r="F424">
        <v>0</v>
      </c>
      <c r="G424">
        <v>0</v>
      </c>
      <c r="H424">
        <v>0</v>
      </c>
      <c r="I424">
        <v>0</v>
      </c>
      <c r="J424">
        <f t="shared" si="6"/>
        <v>0</v>
      </c>
    </row>
    <row r="425" spans="1:10" x14ac:dyDescent="0.25">
      <c r="A425" t="s">
        <v>328</v>
      </c>
      <c r="B425" t="s">
        <v>195</v>
      </c>
      <c r="C425" t="s">
        <v>191</v>
      </c>
      <c r="D425">
        <v>0.06</v>
      </c>
      <c r="E425">
        <v>0</v>
      </c>
      <c r="F425">
        <v>0</v>
      </c>
      <c r="G425">
        <v>0</v>
      </c>
      <c r="H425">
        <v>0</v>
      </c>
      <c r="I425">
        <v>0</v>
      </c>
      <c r="J425">
        <f t="shared" si="6"/>
        <v>0</v>
      </c>
    </row>
    <row r="426" spans="1:10" x14ac:dyDescent="0.25">
      <c r="A426" t="s">
        <v>104</v>
      </c>
      <c r="B426" t="s">
        <v>195</v>
      </c>
      <c r="C426" t="s">
        <v>191</v>
      </c>
      <c r="D426">
        <v>0.06</v>
      </c>
      <c r="E426">
        <v>23.8</v>
      </c>
      <c r="F426">
        <v>1.4279999999999999</v>
      </c>
      <c r="G426">
        <v>0</v>
      </c>
      <c r="H426">
        <v>0</v>
      </c>
      <c r="I426">
        <v>1.4279999999999999</v>
      </c>
      <c r="J426">
        <f t="shared" si="6"/>
        <v>0</v>
      </c>
    </row>
    <row r="427" spans="1:10" x14ac:dyDescent="0.25">
      <c r="A427" t="s">
        <v>558</v>
      </c>
      <c r="B427" t="s">
        <v>195</v>
      </c>
      <c r="C427" t="s">
        <v>191</v>
      </c>
      <c r="D427">
        <v>0.06</v>
      </c>
      <c r="E427">
        <v>0</v>
      </c>
      <c r="F427">
        <v>0</v>
      </c>
      <c r="G427">
        <v>0</v>
      </c>
      <c r="H427">
        <v>0</v>
      </c>
      <c r="I427">
        <v>0</v>
      </c>
      <c r="J427">
        <f t="shared" si="6"/>
        <v>0</v>
      </c>
    </row>
    <row r="428" spans="1:10" x14ac:dyDescent="0.25">
      <c r="A428" t="s">
        <v>97</v>
      </c>
      <c r="B428" t="s">
        <v>195</v>
      </c>
      <c r="C428" t="s">
        <v>191</v>
      </c>
      <c r="D428">
        <v>0.06</v>
      </c>
      <c r="E428">
        <v>105.60000000000001</v>
      </c>
      <c r="F428">
        <v>6.3360000000000003</v>
      </c>
      <c r="G428">
        <v>0</v>
      </c>
      <c r="H428">
        <v>0</v>
      </c>
      <c r="I428">
        <v>6.3360000000000003</v>
      </c>
      <c r="J428">
        <f t="shared" si="6"/>
        <v>0</v>
      </c>
    </row>
    <row r="429" spans="1:10" x14ac:dyDescent="0.25">
      <c r="A429" t="s">
        <v>109</v>
      </c>
      <c r="B429" t="s">
        <v>195</v>
      </c>
      <c r="C429" t="s">
        <v>191</v>
      </c>
      <c r="D429">
        <v>0.06</v>
      </c>
      <c r="E429">
        <v>67.785000000000011</v>
      </c>
      <c r="F429">
        <v>4.0671000000000008</v>
      </c>
      <c r="G429">
        <v>0</v>
      </c>
      <c r="H429">
        <v>0</v>
      </c>
      <c r="I429">
        <v>4.0671000000000008</v>
      </c>
      <c r="J429">
        <f t="shared" si="6"/>
        <v>0</v>
      </c>
    </row>
    <row r="430" spans="1:10" x14ac:dyDescent="0.25">
      <c r="A430" t="s">
        <v>118</v>
      </c>
      <c r="B430" t="s">
        <v>195</v>
      </c>
      <c r="C430" t="s">
        <v>191</v>
      </c>
      <c r="D430">
        <v>0.06</v>
      </c>
      <c r="E430">
        <v>0</v>
      </c>
      <c r="F430">
        <v>0</v>
      </c>
      <c r="G430">
        <v>0</v>
      </c>
      <c r="H430">
        <v>0</v>
      </c>
      <c r="I430">
        <v>0</v>
      </c>
      <c r="J430">
        <f t="shared" si="6"/>
        <v>0</v>
      </c>
    </row>
    <row r="431" spans="1:10" x14ac:dyDescent="0.25">
      <c r="A431" t="s">
        <v>121</v>
      </c>
      <c r="B431" t="s">
        <v>195</v>
      </c>
      <c r="C431" t="s">
        <v>191</v>
      </c>
      <c r="D431">
        <v>0.06</v>
      </c>
      <c r="E431">
        <v>0</v>
      </c>
      <c r="F431">
        <v>0</v>
      </c>
      <c r="G431">
        <v>0</v>
      </c>
      <c r="H431">
        <v>0</v>
      </c>
      <c r="I431">
        <v>0</v>
      </c>
      <c r="J431">
        <f t="shared" si="6"/>
        <v>0</v>
      </c>
    </row>
    <row r="432" spans="1:10" x14ac:dyDescent="0.25">
      <c r="A432" t="s">
        <v>120</v>
      </c>
      <c r="B432" t="s">
        <v>195</v>
      </c>
      <c r="C432" t="s">
        <v>191</v>
      </c>
      <c r="D432">
        <v>0.06</v>
      </c>
      <c r="E432">
        <v>0</v>
      </c>
      <c r="F432">
        <v>0</v>
      </c>
      <c r="G432">
        <v>0</v>
      </c>
      <c r="H432">
        <v>0</v>
      </c>
      <c r="I432">
        <v>0</v>
      </c>
      <c r="J432">
        <f t="shared" si="6"/>
        <v>0</v>
      </c>
    </row>
    <row r="433" spans="1:10" x14ac:dyDescent="0.25">
      <c r="A433" t="s">
        <v>119</v>
      </c>
      <c r="B433" t="s">
        <v>195</v>
      </c>
      <c r="C433" t="s">
        <v>191</v>
      </c>
      <c r="D433">
        <v>0.06</v>
      </c>
      <c r="E433">
        <v>0</v>
      </c>
      <c r="F433">
        <v>0</v>
      </c>
      <c r="G433">
        <v>0</v>
      </c>
      <c r="H433">
        <v>0</v>
      </c>
      <c r="I433">
        <v>0</v>
      </c>
      <c r="J433">
        <f t="shared" si="6"/>
        <v>0</v>
      </c>
    </row>
    <row r="434" spans="1:10" x14ac:dyDescent="0.25">
      <c r="A434" t="s">
        <v>116</v>
      </c>
      <c r="B434" t="s">
        <v>195</v>
      </c>
      <c r="C434" t="s">
        <v>191</v>
      </c>
      <c r="D434">
        <v>0.06</v>
      </c>
      <c r="E434">
        <v>23.911000000000001</v>
      </c>
      <c r="F434">
        <v>1.43466</v>
      </c>
      <c r="G434">
        <v>0</v>
      </c>
      <c r="H434">
        <v>0</v>
      </c>
      <c r="I434">
        <v>1.43466</v>
      </c>
      <c r="J434">
        <f t="shared" si="6"/>
        <v>0</v>
      </c>
    </row>
    <row r="435" spans="1:10" x14ac:dyDescent="0.25">
      <c r="A435" t="s">
        <v>113</v>
      </c>
      <c r="B435" t="s">
        <v>195</v>
      </c>
      <c r="C435" t="s">
        <v>191</v>
      </c>
      <c r="D435">
        <v>0.06</v>
      </c>
      <c r="E435">
        <v>38.08</v>
      </c>
      <c r="F435">
        <v>2.2847999999999997</v>
      </c>
      <c r="G435">
        <v>0</v>
      </c>
      <c r="H435">
        <v>0</v>
      </c>
      <c r="I435">
        <v>2.2847999999999997</v>
      </c>
      <c r="J435">
        <f t="shared" si="6"/>
        <v>0</v>
      </c>
    </row>
    <row r="436" spans="1:10" x14ac:dyDescent="0.25">
      <c r="A436" t="s">
        <v>102</v>
      </c>
      <c r="B436" t="s">
        <v>195</v>
      </c>
      <c r="C436" t="s">
        <v>191</v>
      </c>
      <c r="D436">
        <v>0.06</v>
      </c>
      <c r="E436">
        <v>1.4000000000000001</v>
      </c>
      <c r="F436">
        <v>8.4000000000000005E-2</v>
      </c>
      <c r="G436">
        <v>0</v>
      </c>
      <c r="H436">
        <v>0</v>
      </c>
      <c r="I436">
        <v>8.4000000000000005E-2</v>
      </c>
      <c r="J436">
        <f t="shared" si="6"/>
        <v>0</v>
      </c>
    </row>
    <row r="437" spans="1:10" x14ac:dyDescent="0.25">
      <c r="A437" t="s">
        <v>101</v>
      </c>
      <c r="B437" t="s">
        <v>195</v>
      </c>
      <c r="C437" t="s">
        <v>191</v>
      </c>
      <c r="D437">
        <v>0.06</v>
      </c>
      <c r="E437">
        <v>3</v>
      </c>
      <c r="F437">
        <v>0.18</v>
      </c>
      <c r="G437">
        <v>0</v>
      </c>
      <c r="H437">
        <v>0</v>
      </c>
      <c r="I437">
        <v>0.18</v>
      </c>
      <c r="J437">
        <f t="shared" si="6"/>
        <v>0</v>
      </c>
    </row>
    <row r="438" spans="1:10" x14ac:dyDescent="0.25">
      <c r="A438" t="s">
        <v>95</v>
      </c>
      <c r="B438" t="s">
        <v>195</v>
      </c>
      <c r="C438" t="s">
        <v>191</v>
      </c>
      <c r="D438">
        <v>0.06</v>
      </c>
      <c r="E438">
        <v>205.833</v>
      </c>
      <c r="F438">
        <v>12.349979999999999</v>
      </c>
      <c r="G438">
        <v>0</v>
      </c>
      <c r="H438">
        <v>0</v>
      </c>
      <c r="I438">
        <v>12.349979999999999</v>
      </c>
      <c r="J438">
        <f t="shared" si="6"/>
        <v>0</v>
      </c>
    </row>
    <row r="439" spans="1:10" x14ac:dyDescent="0.25">
      <c r="A439" t="s">
        <v>98</v>
      </c>
      <c r="B439" t="s">
        <v>195</v>
      </c>
      <c r="C439" t="s">
        <v>191</v>
      </c>
      <c r="D439">
        <v>0.06</v>
      </c>
      <c r="E439">
        <v>171.89999999999998</v>
      </c>
      <c r="F439">
        <v>10.313999999999998</v>
      </c>
      <c r="G439">
        <v>0</v>
      </c>
      <c r="H439">
        <v>0</v>
      </c>
      <c r="I439">
        <v>10.313999999999998</v>
      </c>
      <c r="J439">
        <f t="shared" si="6"/>
        <v>0</v>
      </c>
    </row>
    <row r="440" spans="1:10" x14ac:dyDescent="0.25">
      <c r="A440" t="s">
        <v>112</v>
      </c>
      <c r="B440" t="s">
        <v>195</v>
      </c>
      <c r="C440" t="s">
        <v>191</v>
      </c>
      <c r="D440">
        <v>0.06</v>
      </c>
      <c r="E440">
        <v>1.4490000000000001</v>
      </c>
      <c r="F440">
        <v>8.6940000000000003E-2</v>
      </c>
      <c r="G440">
        <v>0</v>
      </c>
      <c r="H440">
        <v>0</v>
      </c>
      <c r="I440">
        <v>8.6940000000000003E-2</v>
      </c>
      <c r="J440">
        <f t="shared" si="6"/>
        <v>0</v>
      </c>
    </row>
    <row r="441" spans="1:10" x14ac:dyDescent="0.25">
      <c r="A441" t="s">
        <v>100</v>
      </c>
      <c r="B441" t="s">
        <v>195</v>
      </c>
      <c r="C441" t="s">
        <v>191</v>
      </c>
      <c r="D441">
        <v>0.06</v>
      </c>
      <c r="E441">
        <v>4.5999999999999996</v>
      </c>
      <c r="F441">
        <v>0.27599999999999997</v>
      </c>
      <c r="G441">
        <v>0</v>
      </c>
      <c r="H441">
        <v>0</v>
      </c>
      <c r="I441">
        <v>0.27599999999999997</v>
      </c>
      <c r="J441">
        <f t="shared" si="6"/>
        <v>0</v>
      </c>
    </row>
    <row r="442" spans="1:10" x14ac:dyDescent="0.25">
      <c r="A442" t="s">
        <v>114</v>
      </c>
      <c r="B442" t="s">
        <v>195</v>
      </c>
      <c r="C442" t="s">
        <v>191</v>
      </c>
      <c r="D442">
        <v>0.06</v>
      </c>
      <c r="E442">
        <v>18.100000000000001</v>
      </c>
      <c r="F442">
        <v>1.0860000000000001</v>
      </c>
      <c r="G442">
        <v>0</v>
      </c>
      <c r="H442">
        <v>0</v>
      </c>
      <c r="I442">
        <v>1.0860000000000001</v>
      </c>
      <c r="J442">
        <f t="shared" si="6"/>
        <v>0</v>
      </c>
    </row>
    <row r="443" spans="1:10" x14ac:dyDescent="0.25">
      <c r="A443" t="s">
        <v>107</v>
      </c>
      <c r="B443" t="s">
        <v>195</v>
      </c>
      <c r="C443" t="s">
        <v>191</v>
      </c>
      <c r="D443">
        <v>0.06</v>
      </c>
      <c r="E443">
        <v>8.0589999999999993</v>
      </c>
      <c r="F443">
        <v>0.48353999999999991</v>
      </c>
      <c r="G443">
        <v>0</v>
      </c>
      <c r="H443">
        <v>0</v>
      </c>
      <c r="I443">
        <v>0.48353999999999991</v>
      </c>
      <c r="J443">
        <f t="shared" si="6"/>
        <v>0</v>
      </c>
    </row>
    <row r="444" spans="1:10" x14ac:dyDescent="0.25">
      <c r="A444" s="48" t="s">
        <v>123</v>
      </c>
      <c r="B444" t="s">
        <v>363</v>
      </c>
      <c r="C444" t="s">
        <v>340</v>
      </c>
      <c r="D444">
        <v>0.12862640615748963</v>
      </c>
      <c r="E444">
        <v>91.234999999999999</v>
      </c>
      <c r="F444">
        <v>11.735230165778566</v>
      </c>
      <c r="G444">
        <v>0</v>
      </c>
      <c r="H444">
        <v>0</v>
      </c>
      <c r="I444">
        <v>11.735230165778566</v>
      </c>
      <c r="J444">
        <f t="shared" si="6"/>
        <v>0</v>
      </c>
    </row>
    <row r="445" spans="1:10" x14ac:dyDescent="0.25">
      <c r="A445" s="48" t="s">
        <v>126</v>
      </c>
      <c r="B445" t="s">
        <v>363</v>
      </c>
      <c r="C445" t="s">
        <v>340</v>
      </c>
      <c r="D445">
        <v>0.12862640615748963</v>
      </c>
      <c r="E445">
        <v>3.7</v>
      </c>
      <c r="F445">
        <v>0.47591770278271167</v>
      </c>
      <c r="G445">
        <v>0</v>
      </c>
      <c r="H445">
        <v>0</v>
      </c>
      <c r="I445">
        <v>0.47591770278271167</v>
      </c>
      <c r="J445">
        <f t="shared" si="6"/>
        <v>0</v>
      </c>
    </row>
    <row r="446" spans="1:10" x14ac:dyDescent="0.25">
      <c r="A446" s="48" t="s">
        <v>125</v>
      </c>
      <c r="B446" t="s">
        <v>363</v>
      </c>
      <c r="C446" t="s">
        <v>340</v>
      </c>
      <c r="D446">
        <v>0.12862640615748963</v>
      </c>
      <c r="E446">
        <v>2.1</v>
      </c>
      <c r="F446">
        <v>0.27011545293072825</v>
      </c>
      <c r="G446">
        <v>0</v>
      </c>
      <c r="H446">
        <v>0</v>
      </c>
      <c r="I446">
        <v>0.27011545293072825</v>
      </c>
      <c r="J446">
        <f t="shared" si="6"/>
        <v>0</v>
      </c>
    </row>
    <row r="447" spans="1:10" x14ac:dyDescent="0.25">
      <c r="A447" s="48" t="s">
        <v>124</v>
      </c>
      <c r="B447" t="s">
        <v>363</v>
      </c>
      <c r="C447" t="s">
        <v>340</v>
      </c>
      <c r="D447">
        <v>0.12862640615748963</v>
      </c>
      <c r="E447">
        <v>0.73699999999999999</v>
      </c>
      <c r="F447">
        <v>9.4797661338069855E-2</v>
      </c>
      <c r="G447">
        <v>0</v>
      </c>
      <c r="H447">
        <v>0</v>
      </c>
      <c r="I447">
        <v>9.4797661338069855E-2</v>
      </c>
      <c r="J447">
        <f t="shared" si="6"/>
        <v>0</v>
      </c>
    </row>
    <row r="448" spans="1:10" x14ac:dyDescent="0.25">
      <c r="A448" t="s">
        <v>96</v>
      </c>
      <c r="B448" t="s">
        <v>363</v>
      </c>
      <c r="C448" t="s">
        <v>340</v>
      </c>
      <c r="D448">
        <v>0.12862640615748963</v>
      </c>
      <c r="E448">
        <v>1550.78</v>
      </c>
      <c r="F448">
        <v>199.47125814091177</v>
      </c>
      <c r="G448">
        <v>0</v>
      </c>
      <c r="H448">
        <v>0</v>
      </c>
      <c r="I448">
        <v>199.47125814091177</v>
      </c>
      <c r="J448">
        <f t="shared" si="6"/>
        <v>0</v>
      </c>
    </row>
    <row r="449" spans="1:10" x14ac:dyDescent="0.25">
      <c r="A449" t="s">
        <v>105</v>
      </c>
      <c r="B449" t="s">
        <v>363</v>
      </c>
      <c r="C449" t="s">
        <v>340</v>
      </c>
      <c r="D449">
        <v>0.12862640615748963</v>
      </c>
      <c r="E449">
        <v>26.734000000000002</v>
      </c>
      <c r="F449">
        <v>3.438698342214328</v>
      </c>
      <c r="G449">
        <v>0</v>
      </c>
      <c r="H449">
        <v>0</v>
      </c>
      <c r="I449">
        <v>3.438698342214328</v>
      </c>
      <c r="J449">
        <f t="shared" si="6"/>
        <v>0</v>
      </c>
    </row>
    <row r="450" spans="1:10" x14ac:dyDescent="0.25">
      <c r="A450" t="s">
        <v>110</v>
      </c>
      <c r="B450" t="s">
        <v>363</v>
      </c>
      <c r="C450" t="s">
        <v>340</v>
      </c>
      <c r="D450">
        <v>0.12862640615748963</v>
      </c>
      <c r="E450">
        <v>160.874</v>
      </c>
      <c r="F450">
        <v>20.692644464179985</v>
      </c>
      <c r="G450">
        <v>0</v>
      </c>
      <c r="H450">
        <v>0</v>
      </c>
      <c r="I450">
        <v>20.692644464179985</v>
      </c>
      <c r="J450">
        <f t="shared" si="6"/>
        <v>0</v>
      </c>
    </row>
    <row r="451" spans="1:10" x14ac:dyDescent="0.25">
      <c r="A451" t="s">
        <v>111</v>
      </c>
      <c r="B451" t="s">
        <v>363</v>
      </c>
      <c r="C451" t="s">
        <v>340</v>
      </c>
      <c r="D451">
        <v>0.12862640615748963</v>
      </c>
      <c r="E451">
        <v>651.97699999999998</v>
      </c>
      <c r="F451">
        <v>83.861458407341615</v>
      </c>
      <c r="G451">
        <v>0</v>
      </c>
      <c r="H451">
        <v>0</v>
      </c>
      <c r="I451">
        <v>83.861458407341615</v>
      </c>
      <c r="J451">
        <f t="shared" ref="J451:J514" si="7">G451+H451</f>
        <v>0</v>
      </c>
    </row>
    <row r="452" spans="1:10" x14ac:dyDescent="0.25">
      <c r="A452" t="s">
        <v>106</v>
      </c>
      <c r="B452" t="s">
        <v>363</v>
      </c>
      <c r="C452" t="s">
        <v>340</v>
      </c>
      <c r="D452">
        <v>0.12862640615748963</v>
      </c>
      <c r="E452">
        <v>890.90499999999997</v>
      </c>
      <c r="F452">
        <v>114.5939083777383</v>
      </c>
      <c r="G452">
        <v>0</v>
      </c>
      <c r="H452">
        <v>0</v>
      </c>
      <c r="I452">
        <v>114.5939083777383</v>
      </c>
      <c r="J452">
        <f t="shared" si="7"/>
        <v>0</v>
      </c>
    </row>
    <row r="453" spans="1:10" x14ac:dyDescent="0.25">
      <c r="A453" t="s">
        <v>99</v>
      </c>
      <c r="B453" t="s">
        <v>363</v>
      </c>
      <c r="C453" t="s">
        <v>340</v>
      </c>
      <c r="D453">
        <v>0.12862640615748963</v>
      </c>
      <c r="E453">
        <v>0.1</v>
      </c>
      <c r="F453">
        <v>1.2862640615748964E-2</v>
      </c>
      <c r="G453">
        <v>0</v>
      </c>
      <c r="H453">
        <v>0</v>
      </c>
      <c r="I453">
        <v>1.2862640615748964E-2</v>
      </c>
      <c r="J453">
        <f t="shared" si="7"/>
        <v>0</v>
      </c>
    </row>
    <row r="454" spans="1:10" x14ac:dyDescent="0.25">
      <c r="A454" t="s">
        <v>108</v>
      </c>
      <c r="B454" t="s">
        <v>363</v>
      </c>
      <c r="C454" t="s">
        <v>340</v>
      </c>
      <c r="D454">
        <v>0.12862640615748963</v>
      </c>
      <c r="E454">
        <v>2.69</v>
      </c>
      <c r="F454">
        <v>0.34600503256364712</v>
      </c>
      <c r="G454">
        <v>0</v>
      </c>
      <c r="H454">
        <v>0</v>
      </c>
      <c r="I454">
        <v>0.34600503256364712</v>
      </c>
      <c r="J454">
        <f t="shared" si="7"/>
        <v>0</v>
      </c>
    </row>
    <row r="455" spans="1:10" x14ac:dyDescent="0.25">
      <c r="A455" t="s">
        <v>234</v>
      </c>
      <c r="B455" t="s">
        <v>363</v>
      </c>
      <c r="C455" t="s">
        <v>340</v>
      </c>
      <c r="D455">
        <v>0.12862640615748963</v>
      </c>
      <c r="E455">
        <v>0</v>
      </c>
      <c r="F455">
        <v>0</v>
      </c>
      <c r="G455">
        <v>0</v>
      </c>
      <c r="H455">
        <v>0</v>
      </c>
      <c r="I455">
        <v>0</v>
      </c>
      <c r="J455">
        <f t="shared" si="7"/>
        <v>0</v>
      </c>
    </row>
    <row r="456" spans="1:10" x14ac:dyDescent="0.25">
      <c r="A456" t="s">
        <v>115</v>
      </c>
      <c r="B456" t="s">
        <v>363</v>
      </c>
      <c r="C456" t="s">
        <v>340</v>
      </c>
      <c r="D456">
        <v>0.12862640615748963</v>
      </c>
      <c r="E456">
        <v>29.097000000000001</v>
      </c>
      <c r="F456">
        <v>3.7426425399644758</v>
      </c>
      <c r="G456">
        <v>0</v>
      </c>
      <c r="H456">
        <v>0</v>
      </c>
      <c r="I456">
        <v>3.7426425399644758</v>
      </c>
      <c r="J456">
        <f t="shared" si="7"/>
        <v>0</v>
      </c>
    </row>
    <row r="457" spans="1:10" x14ac:dyDescent="0.25">
      <c r="A457" t="s">
        <v>117</v>
      </c>
      <c r="B457" t="s">
        <v>363</v>
      </c>
      <c r="C457" t="s">
        <v>340</v>
      </c>
      <c r="D457">
        <v>0.12862640615748963</v>
      </c>
      <c r="E457">
        <v>3.4020000000000001</v>
      </c>
      <c r="F457">
        <v>0.43758703374777974</v>
      </c>
      <c r="G457">
        <v>0</v>
      </c>
      <c r="H457">
        <v>0</v>
      </c>
      <c r="I457">
        <v>0.43758703374777974</v>
      </c>
      <c r="J457">
        <f t="shared" si="7"/>
        <v>0</v>
      </c>
    </row>
    <row r="458" spans="1:10" x14ac:dyDescent="0.25">
      <c r="A458" t="s">
        <v>103</v>
      </c>
      <c r="B458" t="s">
        <v>363</v>
      </c>
      <c r="C458" t="s">
        <v>340</v>
      </c>
      <c r="D458">
        <v>0.12862640615748963</v>
      </c>
      <c r="E458">
        <v>0</v>
      </c>
      <c r="F458">
        <v>0</v>
      </c>
      <c r="G458">
        <v>0</v>
      </c>
      <c r="H458">
        <v>0</v>
      </c>
      <c r="I458">
        <v>0</v>
      </c>
      <c r="J458">
        <f t="shared" si="7"/>
        <v>0</v>
      </c>
    </row>
    <row r="459" spans="1:10" x14ac:dyDescent="0.25">
      <c r="A459" t="s">
        <v>328</v>
      </c>
      <c r="B459" t="s">
        <v>363</v>
      </c>
      <c r="C459" t="s">
        <v>340</v>
      </c>
      <c r="D459">
        <v>0.12862640615748963</v>
      </c>
      <c r="E459">
        <v>0</v>
      </c>
      <c r="F459">
        <v>0</v>
      </c>
      <c r="G459">
        <v>0</v>
      </c>
      <c r="H459">
        <v>0</v>
      </c>
      <c r="I459">
        <v>0</v>
      </c>
      <c r="J459">
        <f t="shared" si="7"/>
        <v>0</v>
      </c>
    </row>
    <row r="460" spans="1:10" x14ac:dyDescent="0.25">
      <c r="A460" t="s">
        <v>104</v>
      </c>
      <c r="B460" t="s">
        <v>363</v>
      </c>
      <c r="C460" t="s">
        <v>340</v>
      </c>
      <c r="D460">
        <v>0.12862640615748963</v>
      </c>
      <c r="E460">
        <v>38.700000000000003</v>
      </c>
      <c r="F460">
        <v>4.9778419182948488</v>
      </c>
      <c r="G460">
        <v>0</v>
      </c>
      <c r="H460">
        <v>0</v>
      </c>
      <c r="I460">
        <v>4.9778419182948488</v>
      </c>
      <c r="J460">
        <f t="shared" si="7"/>
        <v>0</v>
      </c>
    </row>
    <row r="461" spans="1:10" x14ac:dyDescent="0.25">
      <c r="A461" t="s">
        <v>558</v>
      </c>
      <c r="B461" t="s">
        <v>363</v>
      </c>
      <c r="C461" t="s">
        <v>340</v>
      </c>
      <c r="D461">
        <v>0.12862640615748963</v>
      </c>
      <c r="E461">
        <v>0</v>
      </c>
      <c r="F461">
        <v>0</v>
      </c>
      <c r="G461">
        <v>0</v>
      </c>
      <c r="H461">
        <v>0</v>
      </c>
      <c r="I461">
        <v>0</v>
      </c>
      <c r="J461">
        <f t="shared" si="7"/>
        <v>0</v>
      </c>
    </row>
    <row r="462" spans="1:10" x14ac:dyDescent="0.25">
      <c r="A462" t="s">
        <v>97</v>
      </c>
      <c r="B462" t="s">
        <v>363</v>
      </c>
      <c r="C462" t="s">
        <v>340</v>
      </c>
      <c r="D462">
        <v>0.12862640615748963</v>
      </c>
      <c r="E462">
        <v>32</v>
      </c>
      <c r="F462">
        <v>4.1160449970396682</v>
      </c>
      <c r="G462">
        <v>0</v>
      </c>
      <c r="H462">
        <v>0</v>
      </c>
      <c r="I462">
        <v>4.1160449970396682</v>
      </c>
      <c r="J462">
        <f t="shared" si="7"/>
        <v>0</v>
      </c>
    </row>
    <row r="463" spans="1:10" x14ac:dyDescent="0.25">
      <c r="A463" t="s">
        <v>109</v>
      </c>
      <c r="B463" t="s">
        <v>363</v>
      </c>
      <c r="C463" t="s">
        <v>340</v>
      </c>
      <c r="D463">
        <v>0.12862640615748963</v>
      </c>
      <c r="E463">
        <v>1240.182</v>
      </c>
      <c r="F463">
        <v>159.5201536412078</v>
      </c>
      <c r="G463">
        <v>0</v>
      </c>
      <c r="H463">
        <v>0</v>
      </c>
      <c r="I463">
        <v>159.5201536412078</v>
      </c>
      <c r="J463">
        <f t="shared" si="7"/>
        <v>0</v>
      </c>
    </row>
    <row r="464" spans="1:10" x14ac:dyDescent="0.25">
      <c r="A464" t="s">
        <v>118</v>
      </c>
      <c r="B464" t="s">
        <v>363</v>
      </c>
      <c r="C464" t="s">
        <v>340</v>
      </c>
      <c r="D464">
        <v>0.12862640615748963</v>
      </c>
      <c r="E464">
        <v>1.181</v>
      </c>
      <c r="F464">
        <v>0.15190778567199525</v>
      </c>
      <c r="G464">
        <v>0</v>
      </c>
      <c r="H464">
        <v>0</v>
      </c>
      <c r="I464">
        <v>0.15190778567199525</v>
      </c>
      <c r="J464">
        <f t="shared" si="7"/>
        <v>0</v>
      </c>
    </row>
    <row r="465" spans="1:10" x14ac:dyDescent="0.25">
      <c r="A465" t="s">
        <v>121</v>
      </c>
      <c r="B465" t="s">
        <v>363</v>
      </c>
      <c r="C465" t="s">
        <v>340</v>
      </c>
      <c r="D465">
        <v>0.12862640615748963</v>
      </c>
      <c r="E465">
        <v>0</v>
      </c>
      <c r="F465">
        <v>0</v>
      </c>
      <c r="G465">
        <v>0</v>
      </c>
      <c r="H465">
        <v>0</v>
      </c>
      <c r="I465">
        <v>0</v>
      </c>
      <c r="J465">
        <f t="shared" si="7"/>
        <v>0</v>
      </c>
    </row>
    <row r="466" spans="1:10" x14ac:dyDescent="0.25">
      <c r="A466" t="s">
        <v>120</v>
      </c>
      <c r="B466" t="s">
        <v>363</v>
      </c>
      <c r="C466" t="s">
        <v>340</v>
      </c>
      <c r="D466">
        <v>0.12862640615748963</v>
      </c>
      <c r="E466">
        <v>0.4</v>
      </c>
      <c r="F466">
        <v>5.1450562462995855E-2</v>
      </c>
      <c r="G466">
        <v>0</v>
      </c>
      <c r="H466">
        <v>0</v>
      </c>
      <c r="I466">
        <v>5.1450562462995855E-2</v>
      </c>
      <c r="J466">
        <f t="shared" si="7"/>
        <v>0</v>
      </c>
    </row>
    <row r="467" spans="1:10" x14ac:dyDescent="0.25">
      <c r="A467" t="s">
        <v>119</v>
      </c>
      <c r="B467" t="s">
        <v>363</v>
      </c>
      <c r="C467" t="s">
        <v>340</v>
      </c>
      <c r="D467">
        <v>0.12862640615748963</v>
      </c>
      <c r="E467">
        <v>0</v>
      </c>
      <c r="F467">
        <v>0</v>
      </c>
      <c r="G467">
        <v>0</v>
      </c>
      <c r="H467">
        <v>0</v>
      </c>
      <c r="I467">
        <v>0</v>
      </c>
      <c r="J467">
        <f t="shared" si="7"/>
        <v>0</v>
      </c>
    </row>
    <row r="468" spans="1:10" x14ac:dyDescent="0.25">
      <c r="A468" t="s">
        <v>116</v>
      </c>
      <c r="B468" t="s">
        <v>363</v>
      </c>
      <c r="C468" t="s">
        <v>340</v>
      </c>
      <c r="D468">
        <v>0.12862640615748963</v>
      </c>
      <c r="E468">
        <v>0</v>
      </c>
      <c r="F468">
        <v>0</v>
      </c>
      <c r="G468">
        <v>0</v>
      </c>
      <c r="H468">
        <v>0</v>
      </c>
      <c r="I468">
        <v>0</v>
      </c>
      <c r="J468">
        <f t="shared" si="7"/>
        <v>0</v>
      </c>
    </row>
    <row r="469" spans="1:10" x14ac:dyDescent="0.25">
      <c r="A469" t="s">
        <v>113</v>
      </c>
      <c r="B469" t="s">
        <v>363</v>
      </c>
      <c r="C469" t="s">
        <v>340</v>
      </c>
      <c r="D469">
        <v>0.12862640615748963</v>
      </c>
      <c r="E469">
        <v>94.763999999999996</v>
      </c>
      <c r="F469">
        <v>12.189152753108347</v>
      </c>
      <c r="G469">
        <v>0</v>
      </c>
      <c r="H469">
        <v>0</v>
      </c>
      <c r="I469">
        <v>12.189152753108347</v>
      </c>
      <c r="J469">
        <f t="shared" si="7"/>
        <v>0</v>
      </c>
    </row>
    <row r="470" spans="1:10" x14ac:dyDescent="0.25">
      <c r="A470" t="s">
        <v>102</v>
      </c>
      <c r="B470" t="s">
        <v>363</v>
      </c>
      <c r="C470" t="s">
        <v>340</v>
      </c>
      <c r="D470">
        <v>0.12862640615748963</v>
      </c>
      <c r="E470">
        <v>4.8999999999999995</v>
      </c>
      <c r="F470">
        <v>0.63026939017169914</v>
      </c>
      <c r="G470">
        <v>0</v>
      </c>
      <c r="H470">
        <v>0</v>
      </c>
      <c r="I470">
        <v>0.63026939017169914</v>
      </c>
      <c r="J470">
        <f t="shared" si="7"/>
        <v>0</v>
      </c>
    </row>
    <row r="471" spans="1:10" x14ac:dyDescent="0.25">
      <c r="A471" t="s">
        <v>101</v>
      </c>
      <c r="B471" t="s">
        <v>363</v>
      </c>
      <c r="C471" t="s">
        <v>340</v>
      </c>
      <c r="D471">
        <v>0.12862640615748963</v>
      </c>
      <c r="E471">
        <v>5.4</v>
      </c>
      <c r="F471">
        <v>0.69458259325044402</v>
      </c>
      <c r="G471">
        <v>0</v>
      </c>
      <c r="H471">
        <v>0</v>
      </c>
      <c r="I471">
        <v>0.69458259325044402</v>
      </c>
      <c r="J471">
        <f t="shared" si="7"/>
        <v>0</v>
      </c>
    </row>
    <row r="472" spans="1:10" x14ac:dyDescent="0.25">
      <c r="A472" t="s">
        <v>95</v>
      </c>
      <c r="B472" t="s">
        <v>363</v>
      </c>
      <c r="C472" t="s">
        <v>340</v>
      </c>
      <c r="D472">
        <v>0.12862640615748963</v>
      </c>
      <c r="E472">
        <v>629.05200000000002</v>
      </c>
      <c r="F472">
        <v>80.912698046181177</v>
      </c>
      <c r="G472">
        <v>0</v>
      </c>
      <c r="H472">
        <v>0</v>
      </c>
      <c r="I472">
        <v>80.912698046181177</v>
      </c>
      <c r="J472">
        <f t="shared" si="7"/>
        <v>0</v>
      </c>
    </row>
    <row r="473" spans="1:10" x14ac:dyDescent="0.25">
      <c r="A473" t="s">
        <v>98</v>
      </c>
      <c r="B473" t="s">
        <v>363</v>
      </c>
      <c r="C473" t="s">
        <v>340</v>
      </c>
      <c r="D473">
        <v>0.12862640615748963</v>
      </c>
      <c r="E473">
        <v>70.3</v>
      </c>
      <c r="F473">
        <v>9.0424363528715208</v>
      </c>
      <c r="G473">
        <v>0</v>
      </c>
      <c r="H473">
        <v>0</v>
      </c>
      <c r="I473">
        <v>9.0424363528715208</v>
      </c>
      <c r="J473">
        <f t="shared" si="7"/>
        <v>0</v>
      </c>
    </row>
    <row r="474" spans="1:10" x14ac:dyDescent="0.25">
      <c r="A474" t="s">
        <v>112</v>
      </c>
      <c r="B474" t="s">
        <v>363</v>
      </c>
      <c r="C474" t="s">
        <v>340</v>
      </c>
      <c r="D474">
        <v>0.12862640615748963</v>
      </c>
      <c r="E474">
        <v>17.677000000000003</v>
      </c>
      <c r="F474">
        <v>2.2737289816459447</v>
      </c>
      <c r="G474">
        <v>0</v>
      </c>
      <c r="H474">
        <v>0</v>
      </c>
      <c r="I474">
        <v>2.2737289816459447</v>
      </c>
      <c r="J474">
        <f t="shared" si="7"/>
        <v>0</v>
      </c>
    </row>
    <row r="475" spans="1:10" x14ac:dyDescent="0.25">
      <c r="A475" t="s">
        <v>100</v>
      </c>
      <c r="B475" t="s">
        <v>363</v>
      </c>
      <c r="C475" t="s">
        <v>340</v>
      </c>
      <c r="D475">
        <v>0.12862640615748963</v>
      </c>
      <c r="E475">
        <v>32.417000000000002</v>
      </c>
      <c r="F475">
        <v>4.1696822084073419</v>
      </c>
      <c r="G475">
        <v>0</v>
      </c>
      <c r="H475">
        <v>0</v>
      </c>
      <c r="I475">
        <v>4.1696822084073419</v>
      </c>
      <c r="J475">
        <f t="shared" si="7"/>
        <v>0</v>
      </c>
    </row>
    <row r="476" spans="1:10" x14ac:dyDescent="0.25">
      <c r="A476" t="s">
        <v>114</v>
      </c>
      <c r="B476" t="s">
        <v>363</v>
      </c>
      <c r="C476" t="s">
        <v>340</v>
      </c>
      <c r="D476">
        <v>0.12862640615748963</v>
      </c>
      <c r="E476">
        <v>802.64199999999994</v>
      </c>
      <c r="F476">
        <v>103.24095589105978</v>
      </c>
      <c r="G476">
        <v>0</v>
      </c>
      <c r="H476">
        <v>0</v>
      </c>
      <c r="I476">
        <v>103.24095589105978</v>
      </c>
      <c r="J476">
        <f t="shared" si="7"/>
        <v>0</v>
      </c>
    </row>
    <row r="477" spans="1:10" x14ac:dyDescent="0.25">
      <c r="A477" t="s">
        <v>107</v>
      </c>
      <c r="B477" t="s">
        <v>363</v>
      </c>
      <c r="C477" t="s">
        <v>340</v>
      </c>
      <c r="D477">
        <v>0.12862640615748963</v>
      </c>
      <c r="E477">
        <v>266.67699999999996</v>
      </c>
      <c r="F477">
        <v>34.301704114860861</v>
      </c>
      <c r="G477">
        <v>0</v>
      </c>
      <c r="H477">
        <v>0</v>
      </c>
      <c r="I477">
        <v>34.301704114860861</v>
      </c>
      <c r="J477">
        <f t="shared" si="7"/>
        <v>0</v>
      </c>
    </row>
    <row r="478" spans="1:10" x14ac:dyDescent="0.25">
      <c r="A478" s="48" t="s">
        <v>123</v>
      </c>
      <c r="B478" t="s">
        <v>191</v>
      </c>
      <c r="C478" t="s">
        <v>340</v>
      </c>
      <c r="D478">
        <v>1</v>
      </c>
      <c r="E478">
        <v>91.234999999999999</v>
      </c>
      <c r="F478">
        <v>91.234999999999999</v>
      </c>
      <c r="G478">
        <v>0</v>
      </c>
      <c r="H478">
        <v>0</v>
      </c>
      <c r="I478">
        <v>91.234999999999999</v>
      </c>
      <c r="J478">
        <f t="shared" si="7"/>
        <v>0</v>
      </c>
    </row>
    <row r="479" spans="1:10" x14ac:dyDescent="0.25">
      <c r="A479" s="48" t="s">
        <v>126</v>
      </c>
      <c r="B479" t="s">
        <v>191</v>
      </c>
      <c r="C479" t="s">
        <v>340</v>
      </c>
      <c r="D479">
        <v>1</v>
      </c>
      <c r="E479">
        <v>3.7</v>
      </c>
      <c r="F479">
        <v>3.7</v>
      </c>
      <c r="G479">
        <v>0</v>
      </c>
      <c r="H479">
        <v>0</v>
      </c>
      <c r="I479">
        <v>3.7</v>
      </c>
      <c r="J479">
        <f t="shared" si="7"/>
        <v>0</v>
      </c>
    </row>
    <row r="480" spans="1:10" x14ac:dyDescent="0.25">
      <c r="A480" s="48" t="s">
        <v>125</v>
      </c>
      <c r="B480" t="s">
        <v>191</v>
      </c>
      <c r="C480" t="s">
        <v>340</v>
      </c>
      <c r="D480">
        <v>1</v>
      </c>
      <c r="E480">
        <v>2.1</v>
      </c>
      <c r="F480">
        <v>2.1</v>
      </c>
      <c r="G480">
        <v>0</v>
      </c>
      <c r="H480">
        <v>0</v>
      </c>
      <c r="I480">
        <v>2.1</v>
      </c>
      <c r="J480">
        <f t="shared" si="7"/>
        <v>0</v>
      </c>
    </row>
    <row r="481" spans="1:10" x14ac:dyDescent="0.25">
      <c r="A481" s="48" t="s">
        <v>124</v>
      </c>
      <c r="B481" t="s">
        <v>191</v>
      </c>
      <c r="C481" t="s">
        <v>340</v>
      </c>
      <c r="D481">
        <v>1</v>
      </c>
      <c r="E481">
        <v>0.73699999999999999</v>
      </c>
      <c r="F481">
        <v>0.73699999999999999</v>
      </c>
      <c r="G481">
        <v>0</v>
      </c>
      <c r="H481">
        <v>0</v>
      </c>
      <c r="I481">
        <v>0.73699999999999999</v>
      </c>
      <c r="J481">
        <f t="shared" si="7"/>
        <v>0</v>
      </c>
    </row>
    <row r="482" spans="1:10" x14ac:dyDescent="0.25">
      <c r="A482" t="s">
        <v>96</v>
      </c>
      <c r="B482" t="s">
        <v>191</v>
      </c>
      <c r="C482" t="s">
        <v>340</v>
      </c>
      <c r="D482">
        <v>1</v>
      </c>
      <c r="E482">
        <v>1550.78</v>
      </c>
      <c r="F482">
        <v>1550.78</v>
      </c>
      <c r="G482">
        <v>0</v>
      </c>
      <c r="H482">
        <v>0</v>
      </c>
      <c r="I482">
        <v>1550.78</v>
      </c>
      <c r="J482">
        <f t="shared" si="7"/>
        <v>0</v>
      </c>
    </row>
    <row r="483" spans="1:10" x14ac:dyDescent="0.25">
      <c r="A483" t="s">
        <v>105</v>
      </c>
      <c r="B483" t="s">
        <v>191</v>
      </c>
      <c r="C483" t="s">
        <v>340</v>
      </c>
      <c r="D483">
        <v>1</v>
      </c>
      <c r="E483">
        <v>26.734000000000002</v>
      </c>
      <c r="F483">
        <v>26.734000000000002</v>
      </c>
      <c r="G483">
        <v>0</v>
      </c>
      <c r="H483">
        <v>0</v>
      </c>
      <c r="I483">
        <v>26.734000000000002</v>
      </c>
      <c r="J483">
        <f t="shared" si="7"/>
        <v>0</v>
      </c>
    </row>
    <row r="484" spans="1:10" x14ac:dyDescent="0.25">
      <c r="A484" t="s">
        <v>110</v>
      </c>
      <c r="B484" t="s">
        <v>191</v>
      </c>
      <c r="C484" t="s">
        <v>340</v>
      </c>
      <c r="D484">
        <v>1</v>
      </c>
      <c r="E484">
        <v>160.874</v>
      </c>
      <c r="F484">
        <v>160.874</v>
      </c>
      <c r="G484">
        <v>0</v>
      </c>
      <c r="H484">
        <v>0</v>
      </c>
      <c r="I484">
        <v>160.874</v>
      </c>
      <c r="J484">
        <f t="shared" si="7"/>
        <v>0</v>
      </c>
    </row>
    <row r="485" spans="1:10" x14ac:dyDescent="0.25">
      <c r="A485" t="s">
        <v>111</v>
      </c>
      <c r="B485" t="s">
        <v>191</v>
      </c>
      <c r="C485" t="s">
        <v>340</v>
      </c>
      <c r="D485">
        <v>1</v>
      </c>
      <c r="E485">
        <v>651.97699999999998</v>
      </c>
      <c r="F485">
        <v>651.97699999999998</v>
      </c>
      <c r="G485">
        <v>0</v>
      </c>
      <c r="H485">
        <v>0</v>
      </c>
      <c r="I485">
        <v>651.97699999999998</v>
      </c>
      <c r="J485">
        <f t="shared" si="7"/>
        <v>0</v>
      </c>
    </row>
    <row r="486" spans="1:10" x14ac:dyDescent="0.25">
      <c r="A486" t="s">
        <v>106</v>
      </c>
      <c r="B486" t="s">
        <v>191</v>
      </c>
      <c r="C486" t="s">
        <v>340</v>
      </c>
      <c r="D486">
        <v>1</v>
      </c>
      <c r="E486">
        <v>890.90499999999997</v>
      </c>
      <c r="F486">
        <v>890.90499999999997</v>
      </c>
      <c r="G486">
        <v>0</v>
      </c>
      <c r="H486">
        <v>0</v>
      </c>
      <c r="I486">
        <v>890.90499999999997</v>
      </c>
      <c r="J486">
        <f t="shared" si="7"/>
        <v>0</v>
      </c>
    </row>
    <row r="487" spans="1:10" x14ac:dyDescent="0.25">
      <c r="A487" t="s">
        <v>99</v>
      </c>
      <c r="B487" t="s">
        <v>191</v>
      </c>
      <c r="C487" t="s">
        <v>340</v>
      </c>
      <c r="D487">
        <v>1</v>
      </c>
      <c r="E487">
        <v>0.1</v>
      </c>
      <c r="F487">
        <v>0.1</v>
      </c>
      <c r="G487">
        <v>0</v>
      </c>
      <c r="H487">
        <v>0</v>
      </c>
      <c r="I487">
        <v>0.1</v>
      </c>
      <c r="J487">
        <f t="shared" si="7"/>
        <v>0</v>
      </c>
    </row>
    <row r="488" spans="1:10" x14ac:dyDescent="0.25">
      <c r="A488" t="s">
        <v>108</v>
      </c>
      <c r="B488" t="s">
        <v>191</v>
      </c>
      <c r="C488" t="s">
        <v>340</v>
      </c>
      <c r="D488">
        <v>1</v>
      </c>
      <c r="E488">
        <v>2.69</v>
      </c>
      <c r="F488">
        <v>2.69</v>
      </c>
      <c r="G488">
        <v>0</v>
      </c>
      <c r="H488">
        <v>0</v>
      </c>
      <c r="I488">
        <v>2.69</v>
      </c>
      <c r="J488">
        <f t="shared" si="7"/>
        <v>0</v>
      </c>
    </row>
    <row r="489" spans="1:10" x14ac:dyDescent="0.25">
      <c r="A489" t="s">
        <v>234</v>
      </c>
      <c r="B489" t="s">
        <v>191</v>
      </c>
      <c r="C489" t="s">
        <v>340</v>
      </c>
      <c r="D489">
        <v>1</v>
      </c>
      <c r="E489">
        <v>0</v>
      </c>
      <c r="F489">
        <v>0</v>
      </c>
      <c r="G489">
        <v>0</v>
      </c>
      <c r="H489">
        <v>0</v>
      </c>
      <c r="I489">
        <v>0</v>
      </c>
      <c r="J489">
        <f t="shared" si="7"/>
        <v>0</v>
      </c>
    </row>
    <row r="490" spans="1:10" x14ac:dyDescent="0.25">
      <c r="A490" t="s">
        <v>115</v>
      </c>
      <c r="B490" t="s">
        <v>191</v>
      </c>
      <c r="C490" t="s">
        <v>340</v>
      </c>
      <c r="D490">
        <v>1</v>
      </c>
      <c r="E490">
        <v>29.097000000000001</v>
      </c>
      <c r="F490">
        <v>29.097000000000001</v>
      </c>
      <c r="G490">
        <v>0</v>
      </c>
      <c r="H490">
        <v>0</v>
      </c>
      <c r="I490">
        <v>29.097000000000001</v>
      </c>
      <c r="J490">
        <f t="shared" si="7"/>
        <v>0</v>
      </c>
    </row>
    <row r="491" spans="1:10" x14ac:dyDescent="0.25">
      <c r="A491" t="s">
        <v>117</v>
      </c>
      <c r="B491" t="s">
        <v>191</v>
      </c>
      <c r="C491" t="s">
        <v>340</v>
      </c>
      <c r="D491">
        <v>1</v>
      </c>
      <c r="E491">
        <v>3.4020000000000001</v>
      </c>
      <c r="F491">
        <v>3.4020000000000001</v>
      </c>
      <c r="G491">
        <v>0</v>
      </c>
      <c r="H491">
        <v>0</v>
      </c>
      <c r="I491">
        <v>3.4020000000000001</v>
      </c>
      <c r="J491">
        <f t="shared" si="7"/>
        <v>0</v>
      </c>
    </row>
    <row r="492" spans="1:10" x14ac:dyDescent="0.25">
      <c r="A492" t="s">
        <v>103</v>
      </c>
      <c r="B492" t="s">
        <v>191</v>
      </c>
      <c r="C492" t="s">
        <v>340</v>
      </c>
      <c r="D492">
        <v>1</v>
      </c>
      <c r="E492">
        <v>0</v>
      </c>
      <c r="F492">
        <v>0</v>
      </c>
      <c r="G492">
        <v>0</v>
      </c>
      <c r="H492">
        <v>0</v>
      </c>
      <c r="I492">
        <v>0</v>
      </c>
      <c r="J492">
        <f t="shared" si="7"/>
        <v>0</v>
      </c>
    </row>
    <row r="493" spans="1:10" x14ac:dyDescent="0.25">
      <c r="A493" t="s">
        <v>328</v>
      </c>
      <c r="B493" t="s">
        <v>191</v>
      </c>
      <c r="C493" t="s">
        <v>340</v>
      </c>
      <c r="D493">
        <v>1</v>
      </c>
      <c r="E493">
        <v>0</v>
      </c>
      <c r="F493">
        <v>0</v>
      </c>
      <c r="G493">
        <v>0</v>
      </c>
      <c r="H493">
        <v>0</v>
      </c>
      <c r="I493">
        <v>0</v>
      </c>
      <c r="J493">
        <f t="shared" si="7"/>
        <v>0</v>
      </c>
    </row>
    <row r="494" spans="1:10" x14ac:dyDescent="0.25">
      <c r="A494" t="s">
        <v>104</v>
      </c>
      <c r="B494" t="s">
        <v>191</v>
      </c>
      <c r="C494" t="s">
        <v>340</v>
      </c>
      <c r="D494">
        <v>1</v>
      </c>
      <c r="E494">
        <v>38.700000000000003</v>
      </c>
      <c r="F494">
        <v>38.700000000000003</v>
      </c>
      <c r="G494">
        <v>0</v>
      </c>
      <c r="H494">
        <v>0</v>
      </c>
      <c r="I494">
        <v>38.700000000000003</v>
      </c>
      <c r="J494">
        <f t="shared" si="7"/>
        <v>0</v>
      </c>
    </row>
    <row r="495" spans="1:10" x14ac:dyDescent="0.25">
      <c r="A495" t="s">
        <v>558</v>
      </c>
      <c r="B495" t="s">
        <v>191</v>
      </c>
      <c r="C495" t="s">
        <v>340</v>
      </c>
      <c r="D495">
        <v>1</v>
      </c>
      <c r="E495">
        <v>0</v>
      </c>
      <c r="F495">
        <v>0</v>
      </c>
      <c r="G495">
        <v>0</v>
      </c>
      <c r="H495">
        <v>0</v>
      </c>
      <c r="I495">
        <v>0</v>
      </c>
      <c r="J495">
        <f t="shared" si="7"/>
        <v>0</v>
      </c>
    </row>
    <row r="496" spans="1:10" x14ac:dyDescent="0.25">
      <c r="A496" t="s">
        <v>97</v>
      </c>
      <c r="B496" t="s">
        <v>191</v>
      </c>
      <c r="C496" t="s">
        <v>340</v>
      </c>
      <c r="D496">
        <v>1</v>
      </c>
      <c r="E496">
        <v>32</v>
      </c>
      <c r="F496">
        <v>32</v>
      </c>
      <c r="G496">
        <v>0</v>
      </c>
      <c r="H496">
        <v>0</v>
      </c>
      <c r="I496">
        <v>32</v>
      </c>
      <c r="J496">
        <f t="shared" si="7"/>
        <v>0</v>
      </c>
    </row>
    <row r="497" spans="1:10" x14ac:dyDescent="0.25">
      <c r="A497" t="s">
        <v>109</v>
      </c>
      <c r="B497" t="s">
        <v>191</v>
      </c>
      <c r="C497" t="s">
        <v>340</v>
      </c>
      <c r="D497">
        <v>1</v>
      </c>
      <c r="E497">
        <v>1240.182</v>
      </c>
      <c r="F497">
        <v>1240.182</v>
      </c>
      <c r="G497">
        <v>0</v>
      </c>
      <c r="H497">
        <v>0</v>
      </c>
      <c r="I497">
        <v>1240.182</v>
      </c>
      <c r="J497">
        <f t="shared" si="7"/>
        <v>0</v>
      </c>
    </row>
    <row r="498" spans="1:10" x14ac:dyDescent="0.25">
      <c r="A498" t="s">
        <v>118</v>
      </c>
      <c r="B498" t="s">
        <v>191</v>
      </c>
      <c r="C498" t="s">
        <v>340</v>
      </c>
      <c r="D498">
        <v>1</v>
      </c>
      <c r="E498">
        <v>1.181</v>
      </c>
      <c r="F498">
        <v>1.181</v>
      </c>
      <c r="G498">
        <v>0</v>
      </c>
      <c r="H498">
        <v>0</v>
      </c>
      <c r="I498">
        <v>1.181</v>
      </c>
      <c r="J498">
        <f t="shared" si="7"/>
        <v>0</v>
      </c>
    </row>
    <row r="499" spans="1:10" x14ac:dyDescent="0.25">
      <c r="A499" t="s">
        <v>121</v>
      </c>
      <c r="B499" t="s">
        <v>191</v>
      </c>
      <c r="C499" t="s">
        <v>340</v>
      </c>
      <c r="D499">
        <v>1</v>
      </c>
      <c r="E499">
        <v>0</v>
      </c>
      <c r="F499">
        <v>0</v>
      </c>
      <c r="G499">
        <v>0</v>
      </c>
      <c r="H499">
        <v>0</v>
      </c>
      <c r="I499">
        <v>0</v>
      </c>
      <c r="J499">
        <f t="shared" si="7"/>
        <v>0</v>
      </c>
    </row>
    <row r="500" spans="1:10" x14ac:dyDescent="0.25">
      <c r="A500" t="s">
        <v>120</v>
      </c>
      <c r="B500" t="s">
        <v>191</v>
      </c>
      <c r="C500" t="s">
        <v>340</v>
      </c>
      <c r="D500">
        <v>1</v>
      </c>
      <c r="E500">
        <v>0.4</v>
      </c>
      <c r="F500">
        <v>0.4</v>
      </c>
      <c r="G500">
        <v>0</v>
      </c>
      <c r="H500">
        <v>0</v>
      </c>
      <c r="I500">
        <v>0.4</v>
      </c>
      <c r="J500">
        <f t="shared" si="7"/>
        <v>0</v>
      </c>
    </row>
    <row r="501" spans="1:10" x14ac:dyDescent="0.25">
      <c r="A501" t="s">
        <v>119</v>
      </c>
      <c r="B501" t="s">
        <v>191</v>
      </c>
      <c r="C501" t="s">
        <v>340</v>
      </c>
      <c r="D501">
        <v>1</v>
      </c>
      <c r="E501">
        <v>0</v>
      </c>
      <c r="F501">
        <v>0</v>
      </c>
      <c r="G501">
        <v>0</v>
      </c>
      <c r="H501">
        <v>0</v>
      </c>
      <c r="I501">
        <v>0</v>
      </c>
      <c r="J501">
        <f t="shared" si="7"/>
        <v>0</v>
      </c>
    </row>
    <row r="502" spans="1:10" x14ac:dyDescent="0.25">
      <c r="A502" t="s">
        <v>116</v>
      </c>
      <c r="B502" t="s">
        <v>191</v>
      </c>
      <c r="C502" t="s">
        <v>340</v>
      </c>
      <c r="D502">
        <v>1</v>
      </c>
      <c r="E502">
        <v>0</v>
      </c>
      <c r="F502">
        <v>0</v>
      </c>
      <c r="G502">
        <v>0</v>
      </c>
      <c r="H502">
        <v>0</v>
      </c>
      <c r="I502">
        <v>0</v>
      </c>
      <c r="J502">
        <f t="shared" si="7"/>
        <v>0</v>
      </c>
    </row>
    <row r="503" spans="1:10" x14ac:dyDescent="0.25">
      <c r="A503" t="s">
        <v>113</v>
      </c>
      <c r="B503" t="s">
        <v>191</v>
      </c>
      <c r="C503" t="s">
        <v>340</v>
      </c>
      <c r="D503">
        <v>1</v>
      </c>
      <c r="E503">
        <v>94.763999999999996</v>
      </c>
      <c r="F503">
        <v>94.763999999999996</v>
      </c>
      <c r="G503">
        <v>0</v>
      </c>
      <c r="H503">
        <v>0</v>
      </c>
      <c r="I503">
        <v>94.763999999999996</v>
      </c>
      <c r="J503">
        <f t="shared" si="7"/>
        <v>0</v>
      </c>
    </row>
    <row r="504" spans="1:10" x14ac:dyDescent="0.25">
      <c r="A504" t="s">
        <v>102</v>
      </c>
      <c r="B504" t="s">
        <v>191</v>
      </c>
      <c r="C504" t="s">
        <v>340</v>
      </c>
      <c r="D504">
        <v>1</v>
      </c>
      <c r="E504">
        <v>4.8999999999999995</v>
      </c>
      <c r="F504">
        <v>4.8999999999999995</v>
      </c>
      <c r="G504">
        <v>0</v>
      </c>
      <c r="H504">
        <v>0</v>
      </c>
      <c r="I504">
        <v>4.8999999999999995</v>
      </c>
      <c r="J504">
        <f t="shared" si="7"/>
        <v>0</v>
      </c>
    </row>
    <row r="505" spans="1:10" x14ac:dyDescent="0.25">
      <c r="A505" t="s">
        <v>101</v>
      </c>
      <c r="B505" t="s">
        <v>191</v>
      </c>
      <c r="C505" t="s">
        <v>340</v>
      </c>
      <c r="D505">
        <v>1</v>
      </c>
      <c r="E505">
        <v>5.4</v>
      </c>
      <c r="F505">
        <v>5.4</v>
      </c>
      <c r="G505">
        <v>0</v>
      </c>
      <c r="H505">
        <v>0</v>
      </c>
      <c r="I505">
        <v>5.4</v>
      </c>
      <c r="J505">
        <f t="shared" si="7"/>
        <v>0</v>
      </c>
    </row>
    <row r="506" spans="1:10" x14ac:dyDescent="0.25">
      <c r="A506" t="s">
        <v>95</v>
      </c>
      <c r="B506" t="s">
        <v>191</v>
      </c>
      <c r="C506" t="s">
        <v>340</v>
      </c>
      <c r="D506">
        <v>1</v>
      </c>
      <c r="E506">
        <v>629.05200000000002</v>
      </c>
      <c r="F506">
        <v>629.05200000000002</v>
      </c>
      <c r="G506">
        <v>0</v>
      </c>
      <c r="H506">
        <v>0</v>
      </c>
      <c r="I506">
        <v>629.05200000000002</v>
      </c>
      <c r="J506">
        <f t="shared" si="7"/>
        <v>0</v>
      </c>
    </row>
    <row r="507" spans="1:10" x14ac:dyDescent="0.25">
      <c r="A507" t="s">
        <v>98</v>
      </c>
      <c r="B507" t="s">
        <v>191</v>
      </c>
      <c r="C507" t="s">
        <v>340</v>
      </c>
      <c r="D507">
        <v>1</v>
      </c>
      <c r="E507">
        <v>70.3</v>
      </c>
      <c r="F507">
        <v>70.3</v>
      </c>
      <c r="G507">
        <v>0</v>
      </c>
      <c r="H507">
        <v>0</v>
      </c>
      <c r="I507">
        <v>70.3</v>
      </c>
      <c r="J507">
        <f t="shared" si="7"/>
        <v>0</v>
      </c>
    </row>
    <row r="508" spans="1:10" x14ac:dyDescent="0.25">
      <c r="A508" t="s">
        <v>112</v>
      </c>
      <c r="B508" t="s">
        <v>191</v>
      </c>
      <c r="C508" t="s">
        <v>340</v>
      </c>
      <c r="D508">
        <v>1</v>
      </c>
      <c r="E508">
        <v>17.677000000000003</v>
      </c>
      <c r="F508">
        <v>17.677000000000003</v>
      </c>
      <c r="G508">
        <v>0</v>
      </c>
      <c r="H508">
        <v>0</v>
      </c>
      <c r="I508">
        <v>17.677000000000003</v>
      </c>
      <c r="J508">
        <f t="shared" si="7"/>
        <v>0</v>
      </c>
    </row>
    <row r="509" spans="1:10" x14ac:dyDescent="0.25">
      <c r="A509" t="s">
        <v>100</v>
      </c>
      <c r="B509" t="s">
        <v>191</v>
      </c>
      <c r="C509" t="s">
        <v>340</v>
      </c>
      <c r="D509">
        <v>1</v>
      </c>
      <c r="E509">
        <v>32.417000000000002</v>
      </c>
      <c r="F509">
        <v>32.417000000000002</v>
      </c>
      <c r="G509">
        <v>0</v>
      </c>
      <c r="H509">
        <v>0</v>
      </c>
      <c r="I509">
        <v>32.417000000000002</v>
      </c>
      <c r="J509">
        <f t="shared" si="7"/>
        <v>0</v>
      </c>
    </row>
    <row r="510" spans="1:10" x14ac:dyDescent="0.25">
      <c r="A510" t="s">
        <v>114</v>
      </c>
      <c r="B510" t="s">
        <v>191</v>
      </c>
      <c r="C510" t="s">
        <v>340</v>
      </c>
      <c r="D510">
        <v>1</v>
      </c>
      <c r="E510">
        <v>802.64199999999994</v>
      </c>
      <c r="F510">
        <v>802.64199999999994</v>
      </c>
      <c r="G510">
        <v>0</v>
      </c>
      <c r="H510">
        <v>0</v>
      </c>
      <c r="I510">
        <v>802.64199999999994</v>
      </c>
      <c r="J510">
        <f t="shared" si="7"/>
        <v>0</v>
      </c>
    </row>
    <row r="511" spans="1:10" x14ac:dyDescent="0.25">
      <c r="A511" t="s">
        <v>107</v>
      </c>
      <c r="B511" t="s">
        <v>191</v>
      </c>
      <c r="C511" t="s">
        <v>340</v>
      </c>
      <c r="D511">
        <v>1</v>
      </c>
      <c r="E511">
        <v>266.67699999999996</v>
      </c>
      <c r="F511">
        <v>266.67699999999996</v>
      </c>
      <c r="G511">
        <v>0</v>
      </c>
      <c r="H511">
        <v>0</v>
      </c>
      <c r="I511">
        <v>266.67699999999996</v>
      </c>
      <c r="J511">
        <f t="shared" si="7"/>
        <v>0</v>
      </c>
    </row>
    <row r="512" spans="1:10" x14ac:dyDescent="0.25">
      <c r="A512" s="48" t="s">
        <v>123</v>
      </c>
      <c r="B512" t="s">
        <v>44</v>
      </c>
      <c r="C512" t="s">
        <v>203</v>
      </c>
      <c r="D512">
        <v>0.53877551020408165</v>
      </c>
      <c r="E512">
        <v>90.518000000000001</v>
      </c>
      <c r="F512">
        <v>48.768881632653063</v>
      </c>
      <c r="G512">
        <v>0</v>
      </c>
      <c r="H512">
        <v>0</v>
      </c>
      <c r="I512">
        <v>48.800881632653059</v>
      </c>
      <c r="J512">
        <f t="shared" si="7"/>
        <v>0</v>
      </c>
    </row>
    <row r="513" spans="1:10" x14ac:dyDescent="0.25">
      <c r="A513" s="48" t="s">
        <v>126</v>
      </c>
      <c r="B513" t="s">
        <v>44</v>
      </c>
      <c r="C513" t="s">
        <v>203</v>
      </c>
      <c r="D513">
        <v>0.53877551020408165</v>
      </c>
      <c r="E513">
        <v>0</v>
      </c>
      <c r="F513">
        <v>0</v>
      </c>
      <c r="G513">
        <v>0</v>
      </c>
      <c r="H513">
        <v>0</v>
      </c>
      <c r="I513">
        <v>0</v>
      </c>
      <c r="J513">
        <f t="shared" si="7"/>
        <v>0</v>
      </c>
    </row>
    <row r="514" spans="1:10" x14ac:dyDescent="0.25">
      <c r="A514" s="48" t="s">
        <v>125</v>
      </c>
      <c r="B514" t="s">
        <v>44</v>
      </c>
      <c r="C514" t="s">
        <v>203</v>
      </c>
      <c r="D514">
        <v>0.53877551020408165</v>
      </c>
      <c r="E514">
        <v>15</v>
      </c>
      <c r="F514">
        <v>8.0816326530612255</v>
      </c>
      <c r="G514">
        <v>0</v>
      </c>
      <c r="H514">
        <v>0</v>
      </c>
      <c r="I514">
        <v>8.1556326530612253</v>
      </c>
      <c r="J514">
        <f t="shared" si="7"/>
        <v>0</v>
      </c>
    </row>
    <row r="515" spans="1:10" x14ac:dyDescent="0.25">
      <c r="A515" s="48" t="s">
        <v>124</v>
      </c>
      <c r="B515" t="s">
        <v>44</v>
      </c>
      <c r="C515" t="s">
        <v>203</v>
      </c>
      <c r="D515">
        <v>0.53877551020408165</v>
      </c>
      <c r="E515">
        <v>7.2999999999999995E-2</v>
      </c>
      <c r="F515">
        <v>3.9330612244897957E-2</v>
      </c>
      <c r="G515">
        <v>0</v>
      </c>
      <c r="H515">
        <v>0</v>
      </c>
      <c r="I515">
        <v>3.9330612244897957E-2</v>
      </c>
      <c r="J515">
        <f t="shared" ref="J515:J578" si="8">G515+H515</f>
        <v>0</v>
      </c>
    </row>
    <row r="516" spans="1:10" x14ac:dyDescent="0.25">
      <c r="A516" t="s">
        <v>96</v>
      </c>
      <c r="B516" t="s">
        <v>44</v>
      </c>
      <c r="C516" t="s">
        <v>203</v>
      </c>
      <c r="D516">
        <v>0.53877551020408165</v>
      </c>
      <c r="E516">
        <v>55.533000000000001</v>
      </c>
      <c r="F516">
        <v>29.919820408163268</v>
      </c>
      <c r="G516">
        <v>0</v>
      </c>
      <c r="H516">
        <v>0</v>
      </c>
      <c r="I516">
        <v>36.295820408163266</v>
      </c>
      <c r="J516">
        <f t="shared" si="8"/>
        <v>0</v>
      </c>
    </row>
    <row r="517" spans="1:10" x14ac:dyDescent="0.25">
      <c r="A517" t="s">
        <v>105</v>
      </c>
      <c r="B517" t="s">
        <v>44</v>
      </c>
      <c r="C517" t="s">
        <v>203</v>
      </c>
      <c r="D517">
        <v>0.53877551020408165</v>
      </c>
      <c r="E517">
        <v>81.195999999999998</v>
      </c>
      <c r="F517">
        <v>43.746416326530614</v>
      </c>
      <c r="G517">
        <v>0</v>
      </c>
      <c r="H517">
        <v>0</v>
      </c>
      <c r="I517">
        <v>44.643416326530613</v>
      </c>
      <c r="J517">
        <f t="shared" si="8"/>
        <v>0</v>
      </c>
    </row>
    <row r="518" spans="1:10" x14ac:dyDescent="0.25">
      <c r="A518" t="s">
        <v>110</v>
      </c>
      <c r="B518" t="s">
        <v>44</v>
      </c>
      <c r="C518" t="s">
        <v>203</v>
      </c>
      <c r="D518">
        <v>0.53877551020408165</v>
      </c>
      <c r="E518">
        <v>22.992000000000001</v>
      </c>
      <c r="F518">
        <v>12.387526530612245</v>
      </c>
      <c r="G518">
        <v>0</v>
      </c>
      <c r="H518">
        <v>0</v>
      </c>
      <c r="I518">
        <v>12.387526530612245</v>
      </c>
      <c r="J518">
        <f t="shared" si="8"/>
        <v>0</v>
      </c>
    </row>
    <row r="519" spans="1:10" x14ac:dyDescent="0.25">
      <c r="A519" t="s">
        <v>111</v>
      </c>
      <c r="B519" t="s">
        <v>44</v>
      </c>
      <c r="C519" t="s">
        <v>203</v>
      </c>
      <c r="D519">
        <v>0.53877551020408165</v>
      </c>
      <c r="E519">
        <v>43.065999999999995</v>
      </c>
      <c r="F519">
        <v>23.202906122448979</v>
      </c>
      <c r="G519">
        <v>0</v>
      </c>
      <c r="H519">
        <v>0</v>
      </c>
      <c r="I519">
        <v>23.206906122448981</v>
      </c>
      <c r="J519">
        <f t="shared" si="8"/>
        <v>0</v>
      </c>
    </row>
    <row r="520" spans="1:10" x14ac:dyDescent="0.25">
      <c r="A520" t="s">
        <v>106</v>
      </c>
      <c r="B520" t="s">
        <v>44</v>
      </c>
      <c r="C520" t="s">
        <v>203</v>
      </c>
      <c r="D520">
        <v>0.53877551020408165</v>
      </c>
      <c r="E520">
        <v>144.85599999999999</v>
      </c>
      <c r="F520">
        <v>78.044865306122446</v>
      </c>
      <c r="G520">
        <v>0</v>
      </c>
      <c r="H520">
        <v>0</v>
      </c>
      <c r="I520">
        <v>81.869865306122449</v>
      </c>
      <c r="J520">
        <f t="shared" si="8"/>
        <v>0</v>
      </c>
    </row>
    <row r="521" spans="1:10" x14ac:dyDescent="0.25">
      <c r="A521" t="s">
        <v>99</v>
      </c>
      <c r="B521" t="s">
        <v>44</v>
      </c>
      <c r="C521" t="s">
        <v>203</v>
      </c>
      <c r="D521">
        <v>0.53877551020408165</v>
      </c>
      <c r="E521">
        <v>65.545000000000002</v>
      </c>
      <c r="F521">
        <v>35.314040816326532</v>
      </c>
      <c r="G521">
        <v>0</v>
      </c>
      <c r="H521">
        <v>0</v>
      </c>
      <c r="I521">
        <v>36.767040816326535</v>
      </c>
      <c r="J521">
        <f t="shared" si="8"/>
        <v>0</v>
      </c>
    </row>
    <row r="522" spans="1:10" x14ac:dyDescent="0.25">
      <c r="A522" t="s">
        <v>108</v>
      </c>
      <c r="B522" t="s">
        <v>44</v>
      </c>
      <c r="C522" t="s">
        <v>203</v>
      </c>
      <c r="D522">
        <v>0.53877551020408165</v>
      </c>
      <c r="E522">
        <v>7.117</v>
      </c>
      <c r="F522">
        <v>3.834465306122449</v>
      </c>
      <c r="G522">
        <v>0</v>
      </c>
      <c r="H522">
        <v>0</v>
      </c>
      <c r="I522">
        <v>4.8794653061224489</v>
      </c>
      <c r="J522">
        <f t="shared" si="8"/>
        <v>0</v>
      </c>
    </row>
    <row r="523" spans="1:10" x14ac:dyDescent="0.25">
      <c r="A523" t="s">
        <v>234</v>
      </c>
      <c r="B523" t="s">
        <v>44</v>
      </c>
      <c r="C523" t="s">
        <v>203</v>
      </c>
      <c r="D523">
        <v>0.53877551020408165</v>
      </c>
      <c r="E523">
        <v>0</v>
      </c>
      <c r="F523">
        <v>0</v>
      </c>
      <c r="G523">
        <v>0</v>
      </c>
      <c r="H523">
        <v>0</v>
      </c>
      <c r="I523">
        <v>0</v>
      </c>
      <c r="J523">
        <f t="shared" si="8"/>
        <v>0</v>
      </c>
    </row>
    <row r="524" spans="1:10" x14ac:dyDescent="0.25">
      <c r="A524" t="s">
        <v>115</v>
      </c>
      <c r="B524" t="s">
        <v>44</v>
      </c>
      <c r="C524" t="s">
        <v>203</v>
      </c>
      <c r="D524">
        <v>0.53877551020408165</v>
      </c>
      <c r="E524">
        <v>12.262</v>
      </c>
      <c r="F524">
        <v>6.6064653061224492</v>
      </c>
      <c r="G524">
        <v>0</v>
      </c>
      <c r="H524">
        <v>0</v>
      </c>
      <c r="I524">
        <v>6.8334653061224495</v>
      </c>
      <c r="J524">
        <f t="shared" si="8"/>
        <v>0</v>
      </c>
    </row>
    <row r="525" spans="1:10" x14ac:dyDescent="0.25">
      <c r="A525" t="s">
        <v>117</v>
      </c>
      <c r="B525" t="s">
        <v>44</v>
      </c>
      <c r="C525" t="s">
        <v>203</v>
      </c>
      <c r="D525">
        <v>0.53877551020408165</v>
      </c>
      <c r="E525">
        <v>3.3000000000000002E-2</v>
      </c>
      <c r="F525">
        <v>1.7779591836734696E-2</v>
      </c>
      <c r="G525">
        <v>0</v>
      </c>
      <c r="H525">
        <v>0</v>
      </c>
      <c r="I525">
        <v>1.7779591836734696E-2</v>
      </c>
      <c r="J525">
        <f t="shared" si="8"/>
        <v>0</v>
      </c>
    </row>
    <row r="526" spans="1:10" x14ac:dyDescent="0.25">
      <c r="A526" t="s">
        <v>103</v>
      </c>
      <c r="B526" t="s">
        <v>44</v>
      </c>
      <c r="C526" t="s">
        <v>203</v>
      </c>
      <c r="D526">
        <v>0.53877551020408165</v>
      </c>
      <c r="E526">
        <v>0</v>
      </c>
      <c r="F526">
        <v>0</v>
      </c>
      <c r="G526">
        <v>0</v>
      </c>
      <c r="H526">
        <v>0</v>
      </c>
      <c r="I526">
        <v>0</v>
      </c>
      <c r="J526">
        <f t="shared" si="8"/>
        <v>0</v>
      </c>
    </row>
    <row r="527" spans="1:10" x14ac:dyDescent="0.25">
      <c r="A527" t="s">
        <v>328</v>
      </c>
      <c r="B527" t="s">
        <v>44</v>
      </c>
      <c r="C527" t="s">
        <v>203</v>
      </c>
      <c r="D527">
        <v>0.53877551020408165</v>
      </c>
      <c r="E527">
        <v>0</v>
      </c>
      <c r="F527">
        <v>0</v>
      </c>
      <c r="G527">
        <v>0</v>
      </c>
      <c r="H527">
        <v>0</v>
      </c>
      <c r="I527">
        <v>0</v>
      </c>
      <c r="J527">
        <f t="shared" si="8"/>
        <v>0</v>
      </c>
    </row>
    <row r="528" spans="1:10" x14ac:dyDescent="0.25">
      <c r="A528" t="s">
        <v>104</v>
      </c>
      <c r="B528" t="s">
        <v>44</v>
      </c>
      <c r="C528" t="s">
        <v>203</v>
      </c>
      <c r="D528">
        <v>0.53877551020408165</v>
      </c>
      <c r="E528">
        <v>31.400000000000002</v>
      </c>
      <c r="F528">
        <v>16.917551020408165</v>
      </c>
      <c r="G528">
        <v>0</v>
      </c>
      <c r="H528">
        <v>0</v>
      </c>
      <c r="I528">
        <v>17.228551020408165</v>
      </c>
      <c r="J528">
        <f t="shared" si="8"/>
        <v>0</v>
      </c>
    </row>
    <row r="529" spans="1:10" x14ac:dyDescent="0.25">
      <c r="A529" t="s">
        <v>558</v>
      </c>
      <c r="B529" t="s">
        <v>44</v>
      </c>
      <c r="C529" t="s">
        <v>203</v>
      </c>
      <c r="D529">
        <v>0.53877551020408165</v>
      </c>
      <c r="E529">
        <v>0</v>
      </c>
      <c r="F529">
        <v>0</v>
      </c>
      <c r="G529">
        <v>0</v>
      </c>
      <c r="H529">
        <v>0</v>
      </c>
      <c r="I529">
        <v>0</v>
      </c>
      <c r="J529">
        <f t="shared" si="8"/>
        <v>0</v>
      </c>
    </row>
    <row r="530" spans="1:10" x14ac:dyDescent="0.25">
      <c r="A530" t="s">
        <v>97</v>
      </c>
      <c r="B530" t="s">
        <v>44</v>
      </c>
      <c r="C530" t="s">
        <v>203</v>
      </c>
      <c r="D530">
        <v>0.53877551020408165</v>
      </c>
      <c r="E530">
        <v>79.3</v>
      </c>
      <c r="F530">
        <v>42.724897959183672</v>
      </c>
      <c r="G530">
        <v>0</v>
      </c>
      <c r="H530">
        <v>0</v>
      </c>
      <c r="I530">
        <v>53.506897959183675</v>
      </c>
      <c r="J530">
        <f t="shared" si="8"/>
        <v>0</v>
      </c>
    </row>
    <row r="531" spans="1:10" x14ac:dyDescent="0.25">
      <c r="A531" t="s">
        <v>109</v>
      </c>
      <c r="B531" t="s">
        <v>44</v>
      </c>
      <c r="C531" t="s">
        <v>203</v>
      </c>
      <c r="D531">
        <v>0.53877551020408165</v>
      </c>
      <c r="E531">
        <v>14.722000000000001</v>
      </c>
      <c r="F531">
        <v>7.9318530612244906</v>
      </c>
      <c r="G531">
        <v>0</v>
      </c>
      <c r="H531">
        <v>0</v>
      </c>
      <c r="I531">
        <v>8.0278530612244907</v>
      </c>
      <c r="J531">
        <f t="shared" si="8"/>
        <v>0</v>
      </c>
    </row>
    <row r="532" spans="1:10" x14ac:dyDescent="0.25">
      <c r="A532" t="s">
        <v>118</v>
      </c>
      <c r="B532" t="s">
        <v>44</v>
      </c>
      <c r="C532" t="s">
        <v>203</v>
      </c>
      <c r="D532">
        <v>0.53877551020408165</v>
      </c>
      <c r="E532">
        <v>27.132999999999999</v>
      </c>
      <c r="F532">
        <v>14.618595918367348</v>
      </c>
      <c r="G532">
        <v>0</v>
      </c>
      <c r="H532">
        <v>0</v>
      </c>
      <c r="I532">
        <v>14.652595918367348</v>
      </c>
      <c r="J532">
        <f t="shared" si="8"/>
        <v>0</v>
      </c>
    </row>
    <row r="533" spans="1:10" x14ac:dyDescent="0.25">
      <c r="A533" t="s">
        <v>121</v>
      </c>
      <c r="B533" t="s">
        <v>44</v>
      </c>
      <c r="C533" t="s">
        <v>203</v>
      </c>
      <c r="D533">
        <v>0.53877551020408165</v>
      </c>
      <c r="E533">
        <v>0</v>
      </c>
      <c r="F533">
        <v>0</v>
      </c>
      <c r="G533">
        <v>0</v>
      </c>
      <c r="H533">
        <v>0</v>
      </c>
      <c r="I533">
        <v>0</v>
      </c>
      <c r="J533">
        <f t="shared" si="8"/>
        <v>0</v>
      </c>
    </row>
    <row r="534" spans="1:10" x14ac:dyDescent="0.25">
      <c r="A534" t="s">
        <v>120</v>
      </c>
      <c r="B534" t="s">
        <v>44</v>
      </c>
      <c r="C534" t="s">
        <v>203</v>
      </c>
      <c r="D534">
        <v>0.53877551020408165</v>
      </c>
      <c r="E534">
        <v>0.4</v>
      </c>
      <c r="F534">
        <v>0.21551020408163268</v>
      </c>
      <c r="G534">
        <v>0</v>
      </c>
      <c r="H534">
        <v>0</v>
      </c>
      <c r="I534">
        <v>0.21551020408163268</v>
      </c>
      <c r="J534">
        <f t="shared" si="8"/>
        <v>0</v>
      </c>
    </row>
    <row r="535" spans="1:10" x14ac:dyDescent="0.25">
      <c r="A535" t="s">
        <v>119</v>
      </c>
      <c r="B535" t="s">
        <v>44</v>
      </c>
      <c r="C535" t="s">
        <v>203</v>
      </c>
      <c r="D535">
        <v>0.53877551020408165</v>
      </c>
      <c r="E535">
        <v>0</v>
      </c>
      <c r="F535">
        <v>0</v>
      </c>
      <c r="G535">
        <v>0</v>
      </c>
      <c r="H535">
        <v>0</v>
      </c>
      <c r="I535">
        <v>0</v>
      </c>
      <c r="J535">
        <f t="shared" si="8"/>
        <v>0</v>
      </c>
    </row>
    <row r="536" spans="1:10" x14ac:dyDescent="0.25">
      <c r="A536" t="s">
        <v>116</v>
      </c>
      <c r="B536" t="s">
        <v>44</v>
      </c>
      <c r="C536" t="s">
        <v>203</v>
      </c>
      <c r="D536">
        <v>0.53877551020408165</v>
      </c>
      <c r="E536">
        <v>37.655000000000001</v>
      </c>
      <c r="F536">
        <v>20.287591836734695</v>
      </c>
      <c r="G536">
        <v>0</v>
      </c>
      <c r="H536">
        <v>0</v>
      </c>
      <c r="I536">
        <v>20.310591836734694</v>
      </c>
      <c r="J536">
        <f t="shared" si="8"/>
        <v>0</v>
      </c>
    </row>
    <row r="537" spans="1:10" x14ac:dyDescent="0.25">
      <c r="A537" t="s">
        <v>113</v>
      </c>
      <c r="B537" t="s">
        <v>44</v>
      </c>
      <c r="C537" t="s">
        <v>203</v>
      </c>
      <c r="D537">
        <v>0.53877551020408165</v>
      </c>
      <c r="E537">
        <v>53.466999999999999</v>
      </c>
      <c r="F537">
        <v>28.806710204081632</v>
      </c>
      <c r="G537">
        <v>0</v>
      </c>
      <c r="H537">
        <v>0</v>
      </c>
      <c r="I537">
        <v>33.207710204081636</v>
      </c>
      <c r="J537">
        <f t="shared" si="8"/>
        <v>0</v>
      </c>
    </row>
    <row r="538" spans="1:10" x14ac:dyDescent="0.25">
      <c r="A538" t="s">
        <v>102</v>
      </c>
      <c r="B538" t="s">
        <v>44</v>
      </c>
      <c r="C538" t="s">
        <v>203</v>
      </c>
      <c r="D538">
        <v>0.53877551020408165</v>
      </c>
      <c r="E538">
        <v>0</v>
      </c>
      <c r="F538">
        <v>0</v>
      </c>
      <c r="G538">
        <v>0</v>
      </c>
      <c r="H538">
        <v>0</v>
      </c>
      <c r="I538">
        <v>0.68600000000000005</v>
      </c>
      <c r="J538">
        <f t="shared" si="8"/>
        <v>0</v>
      </c>
    </row>
    <row r="539" spans="1:10" x14ac:dyDescent="0.25">
      <c r="A539" t="s">
        <v>101</v>
      </c>
      <c r="B539" t="s">
        <v>44</v>
      </c>
      <c r="C539" t="s">
        <v>203</v>
      </c>
      <c r="D539">
        <v>0.53877551020408165</v>
      </c>
      <c r="E539">
        <v>3.9</v>
      </c>
      <c r="F539">
        <v>2.1012244897959182</v>
      </c>
      <c r="G539">
        <v>0</v>
      </c>
      <c r="H539">
        <v>0</v>
      </c>
      <c r="I539">
        <v>2.1042244897959184</v>
      </c>
      <c r="J539">
        <f t="shared" si="8"/>
        <v>0</v>
      </c>
    </row>
    <row r="540" spans="1:10" x14ac:dyDescent="0.25">
      <c r="A540" t="s">
        <v>95</v>
      </c>
      <c r="B540" t="s">
        <v>44</v>
      </c>
      <c r="C540" t="s">
        <v>203</v>
      </c>
      <c r="D540">
        <v>0.53877551020408165</v>
      </c>
      <c r="E540">
        <v>432.73200000000003</v>
      </c>
      <c r="F540">
        <v>233.14540408163268</v>
      </c>
      <c r="G540">
        <v>0</v>
      </c>
      <c r="H540">
        <v>0</v>
      </c>
      <c r="I540">
        <v>278.03940408163265</v>
      </c>
      <c r="J540">
        <f t="shared" si="8"/>
        <v>0</v>
      </c>
    </row>
    <row r="541" spans="1:10" x14ac:dyDescent="0.25">
      <c r="A541" t="s">
        <v>98</v>
      </c>
      <c r="B541" t="s">
        <v>44</v>
      </c>
      <c r="C541" t="s">
        <v>203</v>
      </c>
      <c r="D541">
        <v>0.53877551020408165</v>
      </c>
      <c r="E541">
        <v>209.22400000000002</v>
      </c>
      <c r="F541">
        <v>112.72476734693879</v>
      </c>
      <c r="G541">
        <v>0</v>
      </c>
      <c r="H541">
        <v>0</v>
      </c>
      <c r="I541">
        <v>139.59976734693879</v>
      </c>
      <c r="J541">
        <f t="shared" si="8"/>
        <v>0</v>
      </c>
    </row>
    <row r="542" spans="1:10" x14ac:dyDescent="0.25">
      <c r="A542" t="s">
        <v>112</v>
      </c>
      <c r="B542" t="s">
        <v>44</v>
      </c>
      <c r="C542" t="s">
        <v>203</v>
      </c>
      <c r="D542">
        <v>0.53877551020408165</v>
      </c>
      <c r="E542">
        <v>9.923</v>
      </c>
      <c r="F542">
        <v>5.3462693877551022</v>
      </c>
      <c r="G542">
        <v>0</v>
      </c>
      <c r="H542">
        <v>0</v>
      </c>
      <c r="I542">
        <v>5.3462693877551022</v>
      </c>
      <c r="J542">
        <f t="shared" si="8"/>
        <v>0</v>
      </c>
    </row>
    <row r="543" spans="1:10" x14ac:dyDescent="0.25">
      <c r="A543" t="s">
        <v>100</v>
      </c>
      <c r="B543" t="s">
        <v>44</v>
      </c>
      <c r="C543" t="s">
        <v>203</v>
      </c>
      <c r="D543">
        <v>0.53877551020408165</v>
      </c>
      <c r="E543">
        <v>15.4</v>
      </c>
      <c r="F543">
        <v>8.2971428571428572</v>
      </c>
      <c r="G543">
        <v>0</v>
      </c>
      <c r="H543">
        <v>0</v>
      </c>
      <c r="I543">
        <v>8.3141428571428566</v>
      </c>
      <c r="J543">
        <f t="shared" si="8"/>
        <v>0</v>
      </c>
    </row>
    <row r="544" spans="1:10" x14ac:dyDescent="0.25">
      <c r="A544" t="s">
        <v>114</v>
      </c>
      <c r="B544" t="s">
        <v>44</v>
      </c>
      <c r="C544" t="s">
        <v>203</v>
      </c>
      <c r="D544">
        <v>0.53877551020408165</v>
      </c>
      <c r="E544">
        <v>0</v>
      </c>
      <c r="F544">
        <v>0</v>
      </c>
      <c r="G544">
        <v>0</v>
      </c>
      <c r="H544">
        <v>0</v>
      </c>
      <c r="I544">
        <v>0</v>
      </c>
      <c r="J544">
        <f t="shared" si="8"/>
        <v>0</v>
      </c>
    </row>
    <row r="545" spans="1:10" x14ac:dyDescent="0.25">
      <c r="A545" t="s">
        <v>107</v>
      </c>
      <c r="B545" t="s">
        <v>44</v>
      </c>
      <c r="C545" t="s">
        <v>203</v>
      </c>
      <c r="D545">
        <v>0.53877551020408165</v>
      </c>
      <c r="E545">
        <v>16.370999999999999</v>
      </c>
      <c r="F545">
        <v>8.8202938775510198</v>
      </c>
      <c r="G545">
        <v>0</v>
      </c>
      <c r="H545">
        <v>0</v>
      </c>
      <c r="I545">
        <v>9.1842938775510206</v>
      </c>
      <c r="J545">
        <f t="shared" si="8"/>
        <v>0</v>
      </c>
    </row>
    <row r="546" spans="1:10" x14ac:dyDescent="0.25">
      <c r="A546" s="48" t="s">
        <v>123</v>
      </c>
      <c r="B546" t="s">
        <v>42</v>
      </c>
      <c r="C546" t="s">
        <v>203</v>
      </c>
      <c r="D546">
        <v>0.53877551020408165</v>
      </c>
      <c r="E546">
        <v>90.518000000000001</v>
      </c>
      <c r="F546">
        <v>48.768881632653063</v>
      </c>
      <c r="G546">
        <v>4.1000000000000002E-2</v>
      </c>
      <c r="H546">
        <v>0</v>
      </c>
      <c r="I546">
        <v>48.80988163265306</v>
      </c>
      <c r="J546">
        <f t="shared" si="8"/>
        <v>4.1000000000000002E-2</v>
      </c>
    </row>
    <row r="547" spans="1:10" x14ac:dyDescent="0.25">
      <c r="A547" s="48" t="s">
        <v>126</v>
      </c>
      <c r="B547" t="s">
        <v>42</v>
      </c>
      <c r="C547" t="s">
        <v>203</v>
      </c>
      <c r="D547">
        <v>0.53877551020408165</v>
      </c>
      <c r="E547">
        <v>0</v>
      </c>
      <c r="F547">
        <v>0</v>
      </c>
      <c r="G547">
        <v>0</v>
      </c>
      <c r="H547">
        <v>0</v>
      </c>
      <c r="I547">
        <v>0</v>
      </c>
      <c r="J547">
        <f t="shared" si="8"/>
        <v>0</v>
      </c>
    </row>
    <row r="548" spans="1:10" x14ac:dyDescent="0.25">
      <c r="A548" s="48" t="s">
        <v>125</v>
      </c>
      <c r="B548" t="s">
        <v>42</v>
      </c>
      <c r="C548" t="s">
        <v>203</v>
      </c>
      <c r="D548">
        <v>0.53877551020408165</v>
      </c>
      <c r="E548">
        <v>15</v>
      </c>
      <c r="F548">
        <v>8.0816326530612255</v>
      </c>
      <c r="G548">
        <v>0.182</v>
      </c>
      <c r="H548">
        <v>0</v>
      </c>
      <c r="I548">
        <v>8.2636326530612259</v>
      </c>
      <c r="J548">
        <f t="shared" si="8"/>
        <v>0.182</v>
      </c>
    </row>
    <row r="549" spans="1:10" x14ac:dyDescent="0.25">
      <c r="A549" s="48" t="s">
        <v>124</v>
      </c>
      <c r="B549" t="s">
        <v>42</v>
      </c>
      <c r="C549" t="s">
        <v>203</v>
      </c>
      <c r="D549">
        <v>0.53877551020408165</v>
      </c>
      <c r="E549">
        <v>7.2999999999999995E-2</v>
      </c>
      <c r="F549">
        <v>3.9330612244897957E-2</v>
      </c>
      <c r="G549">
        <v>0</v>
      </c>
      <c r="H549">
        <v>0</v>
      </c>
      <c r="I549">
        <v>3.9330612244897957E-2</v>
      </c>
      <c r="J549">
        <f t="shared" si="8"/>
        <v>0</v>
      </c>
    </row>
    <row r="550" spans="1:10" x14ac:dyDescent="0.25">
      <c r="A550" t="s">
        <v>96</v>
      </c>
      <c r="B550" t="s">
        <v>42</v>
      </c>
      <c r="C550" t="s">
        <v>203</v>
      </c>
      <c r="D550">
        <v>0.53877551020408165</v>
      </c>
      <c r="E550">
        <v>55.533000000000001</v>
      </c>
      <c r="F550">
        <v>29.919820408163268</v>
      </c>
      <c r="G550">
        <v>5.9180000000000001</v>
      </c>
      <c r="H550">
        <v>0</v>
      </c>
      <c r="I550">
        <v>35.837820408163267</v>
      </c>
      <c r="J550">
        <f t="shared" si="8"/>
        <v>5.9180000000000001</v>
      </c>
    </row>
    <row r="551" spans="1:10" x14ac:dyDescent="0.25">
      <c r="A551" t="s">
        <v>105</v>
      </c>
      <c r="B551" t="s">
        <v>42</v>
      </c>
      <c r="C551" t="s">
        <v>203</v>
      </c>
      <c r="D551">
        <v>0.53877551020408165</v>
      </c>
      <c r="E551">
        <v>81.195999999999998</v>
      </c>
      <c r="F551">
        <v>43.746416326530614</v>
      </c>
      <c r="G551">
        <v>1.093</v>
      </c>
      <c r="H551">
        <v>0</v>
      </c>
      <c r="I551">
        <v>44.83941632653061</v>
      </c>
      <c r="J551">
        <f t="shared" si="8"/>
        <v>1.093</v>
      </c>
    </row>
    <row r="552" spans="1:10" x14ac:dyDescent="0.25">
      <c r="A552" t="s">
        <v>110</v>
      </c>
      <c r="B552" t="s">
        <v>42</v>
      </c>
      <c r="C552" t="s">
        <v>203</v>
      </c>
      <c r="D552">
        <v>0.53877551020408165</v>
      </c>
      <c r="E552">
        <v>22.992000000000001</v>
      </c>
      <c r="F552">
        <v>12.387526530612245</v>
      </c>
      <c r="G552">
        <v>3.0000000000000001E-3</v>
      </c>
      <c r="H552">
        <v>0</v>
      </c>
      <c r="I552">
        <v>12.390526530612245</v>
      </c>
      <c r="J552">
        <f t="shared" si="8"/>
        <v>3.0000000000000001E-3</v>
      </c>
    </row>
    <row r="553" spans="1:10" x14ac:dyDescent="0.25">
      <c r="A553" t="s">
        <v>111</v>
      </c>
      <c r="B553" t="s">
        <v>42</v>
      </c>
      <c r="C553" t="s">
        <v>203</v>
      </c>
      <c r="D553">
        <v>0.53877551020408165</v>
      </c>
      <c r="E553">
        <v>43.065999999999995</v>
      </c>
      <c r="F553">
        <v>23.202906122448979</v>
      </c>
      <c r="G553">
        <v>8.9999999999999993E-3</v>
      </c>
      <c r="H553">
        <v>0</v>
      </c>
      <c r="I553">
        <v>23.21190612244898</v>
      </c>
      <c r="J553">
        <f t="shared" si="8"/>
        <v>8.9999999999999993E-3</v>
      </c>
    </row>
    <row r="554" spans="1:10" x14ac:dyDescent="0.25">
      <c r="A554" t="s">
        <v>106</v>
      </c>
      <c r="B554" t="s">
        <v>42</v>
      </c>
      <c r="C554" t="s">
        <v>203</v>
      </c>
      <c r="D554">
        <v>0.53877551020408165</v>
      </c>
      <c r="E554">
        <v>144.85599999999999</v>
      </c>
      <c r="F554">
        <v>78.044865306122446</v>
      </c>
      <c r="G554">
        <v>5.6890000000000001</v>
      </c>
      <c r="H554">
        <v>0</v>
      </c>
      <c r="I554">
        <v>83.733865306122453</v>
      </c>
      <c r="J554">
        <f t="shared" si="8"/>
        <v>5.6890000000000001</v>
      </c>
    </row>
    <row r="555" spans="1:10" x14ac:dyDescent="0.25">
      <c r="A555" t="s">
        <v>99</v>
      </c>
      <c r="B555" t="s">
        <v>42</v>
      </c>
      <c r="C555" t="s">
        <v>203</v>
      </c>
      <c r="D555">
        <v>0.53877551020408165</v>
      </c>
      <c r="E555">
        <v>65.545000000000002</v>
      </c>
      <c r="F555">
        <v>35.314040816326532</v>
      </c>
      <c r="G555">
        <v>2.4209999999999998</v>
      </c>
      <c r="H555">
        <v>0</v>
      </c>
      <c r="I555">
        <v>37.735040816326531</v>
      </c>
      <c r="J555">
        <f t="shared" si="8"/>
        <v>2.4209999999999998</v>
      </c>
    </row>
    <row r="556" spans="1:10" x14ac:dyDescent="0.25">
      <c r="A556" t="s">
        <v>108</v>
      </c>
      <c r="B556" t="s">
        <v>42</v>
      </c>
      <c r="C556" t="s">
        <v>203</v>
      </c>
      <c r="D556">
        <v>0.53877551020408165</v>
      </c>
      <c r="E556">
        <v>7.117</v>
      </c>
      <c r="F556">
        <v>3.834465306122449</v>
      </c>
      <c r="G556">
        <v>0.88100000000000001</v>
      </c>
      <c r="H556">
        <v>0</v>
      </c>
      <c r="I556">
        <v>4.7154653061224492</v>
      </c>
      <c r="J556">
        <f t="shared" si="8"/>
        <v>0.88100000000000001</v>
      </c>
    </row>
    <row r="557" spans="1:10" x14ac:dyDescent="0.25">
      <c r="A557" t="s">
        <v>234</v>
      </c>
      <c r="B557" t="s">
        <v>42</v>
      </c>
      <c r="C557" t="s">
        <v>203</v>
      </c>
      <c r="D557">
        <v>0.53877551020408165</v>
      </c>
      <c r="E557">
        <v>0</v>
      </c>
      <c r="F557">
        <v>0</v>
      </c>
      <c r="G557">
        <v>0</v>
      </c>
      <c r="H557">
        <v>0</v>
      </c>
      <c r="I557">
        <v>0</v>
      </c>
      <c r="J557">
        <f t="shared" si="8"/>
        <v>0</v>
      </c>
    </row>
    <row r="558" spans="1:10" x14ac:dyDescent="0.25">
      <c r="A558" t="s">
        <v>115</v>
      </c>
      <c r="B558" t="s">
        <v>42</v>
      </c>
      <c r="C558" t="s">
        <v>203</v>
      </c>
      <c r="D558">
        <v>0.53877551020408165</v>
      </c>
      <c r="E558">
        <v>12.262</v>
      </c>
      <c r="F558">
        <v>6.6064653061224492</v>
      </c>
      <c r="G558">
        <v>0.67800000000000005</v>
      </c>
      <c r="H558">
        <v>0</v>
      </c>
      <c r="I558">
        <v>7.2844653061224491</v>
      </c>
      <c r="J558">
        <f t="shared" si="8"/>
        <v>0.67800000000000005</v>
      </c>
    </row>
    <row r="559" spans="1:10" x14ac:dyDescent="0.25">
      <c r="A559" t="s">
        <v>117</v>
      </c>
      <c r="B559" t="s">
        <v>42</v>
      </c>
      <c r="C559" t="s">
        <v>203</v>
      </c>
      <c r="D559">
        <v>0.53877551020408165</v>
      </c>
      <c r="E559">
        <v>3.3000000000000002E-2</v>
      </c>
      <c r="F559">
        <v>1.7779591836734696E-2</v>
      </c>
      <c r="G559">
        <v>0</v>
      </c>
      <c r="H559">
        <v>0</v>
      </c>
      <c r="I559">
        <v>1.7779591836734696E-2</v>
      </c>
      <c r="J559">
        <f t="shared" si="8"/>
        <v>0</v>
      </c>
    </row>
    <row r="560" spans="1:10" x14ac:dyDescent="0.25">
      <c r="A560" t="s">
        <v>103</v>
      </c>
      <c r="B560" t="s">
        <v>42</v>
      </c>
      <c r="C560" t="s">
        <v>203</v>
      </c>
      <c r="D560">
        <v>0.53877551020408165</v>
      </c>
      <c r="E560">
        <v>0</v>
      </c>
      <c r="F560">
        <v>0</v>
      </c>
      <c r="G560">
        <v>0</v>
      </c>
      <c r="H560">
        <v>0</v>
      </c>
      <c r="I560">
        <v>0</v>
      </c>
      <c r="J560">
        <f t="shared" si="8"/>
        <v>0</v>
      </c>
    </row>
    <row r="561" spans="1:10" x14ac:dyDescent="0.25">
      <c r="A561" t="s">
        <v>328</v>
      </c>
      <c r="B561" t="s">
        <v>42</v>
      </c>
      <c r="C561" t="s">
        <v>203</v>
      </c>
      <c r="D561">
        <v>0.53877551020408165</v>
      </c>
      <c r="E561">
        <v>0</v>
      </c>
      <c r="F561">
        <v>0</v>
      </c>
      <c r="G561">
        <v>0</v>
      </c>
      <c r="H561">
        <v>0</v>
      </c>
      <c r="I561">
        <v>0</v>
      </c>
      <c r="J561">
        <f t="shared" si="8"/>
        <v>0</v>
      </c>
    </row>
    <row r="562" spans="1:10" x14ac:dyDescent="0.25">
      <c r="A562" t="s">
        <v>104</v>
      </c>
      <c r="B562" t="s">
        <v>42</v>
      </c>
      <c r="C562" t="s">
        <v>203</v>
      </c>
      <c r="D562">
        <v>0.53877551020408165</v>
      </c>
      <c r="E562">
        <v>31.400000000000002</v>
      </c>
      <c r="F562">
        <v>16.917551020408165</v>
      </c>
      <c r="G562">
        <v>0.78700000000000003</v>
      </c>
      <c r="H562">
        <v>0</v>
      </c>
      <c r="I562">
        <v>17.704551020408164</v>
      </c>
      <c r="J562">
        <f t="shared" si="8"/>
        <v>0.78700000000000003</v>
      </c>
    </row>
    <row r="563" spans="1:10" x14ac:dyDescent="0.25">
      <c r="A563" t="s">
        <v>558</v>
      </c>
      <c r="B563" t="s">
        <v>42</v>
      </c>
      <c r="C563" t="s">
        <v>203</v>
      </c>
      <c r="D563">
        <v>0.53877551020408165</v>
      </c>
      <c r="E563">
        <v>0</v>
      </c>
      <c r="F563">
        <v>0</v>
      </c>
      <c r="G563">
        <v>0</v>
      </c>
      <c r="H563">
        <v>0</v>
      </c>
      <c r="I563">
        <v>0</v>
      </c>
      <c r="J563">
        <f t="shared" si="8"/>
        <v>0</v>
      </c>
    </row>
    <row r="564" spans="1:10" x14ac:dyDescent="0.25">
      <c r="A564" t="s">
        <v>97</v>
      </c>
      <c r="B564" t="s">
        <v>42</v>
      </c>
      <c r="C564" t="s">
        <v>203</v>
      </c>
      <c r="D564">
        <v>0.53877551020408165</v>
      </c>
      <c r="E564">
        <v>79.3</v>
      </c>
      <c r="F564">
        <v>42.724897959183672</v>
      </c>
      <c r="G564">
        <v>5.3070000000000004</v>
      </c>
      <c r="H564">
        <v>0</v>
      </c>
      <c r="I564">
        <v>48.031897959183674</v>
      </c>
      <c r="J564">
        <f t="shared" si="8"/>
        <v>5.3070000000000004</v>
      </c>
    </row>
    <row r="565" spans="1:10" x14ac:dyDescent="0.25">
      <c r="A565" t="s">
        <v>109</v>
      </c>
      <c r="B565" t="s">
        <v>42</v>
      </c>
      <c r="C565" t="s">
        <v>203</v>
      </c>
      <c r="D565">
        <v>0.53877551020408165</v>
      </c>
      <c r="E565">
        <v>14.722000000000001</v>
      </c>
      <c r="F565">
        <v>7.9318530612244906</v>
      </c>
      <c r="G565">
        <v>6.3E-2</v>
      </c>
      <c r="H565">
        <v>0</v>
      </c>
      <c r="I565">
        <v>7.9948530612244904</v>
      </c>
      <c r="J565">
        <f t="shared" si="8"/>
        <v>6.3E-2</v>
      </c>
    </row>
    <row r="566" spans="1:10" x14ac:dyDescent="0.25">
      <c r="A566" t="s">
        <v>118</v>
      </c>
      <c r="B566" t="s">
        <v>42</v>
      </c>
      <c r="C566" t="s">
        <v>203</v>
      </c>
      <c r="D566">
        <v>0.53877551020408165</v>
      </c>
      <c r="E566">
        <v>27.132999999999999</v>
      </c>
      <c r="F566">
        <v>14.618595918367348</v>
      </c>
      <c r="G566">
        <v>0.09</v>
      </c>
      <c r="H566">
        <v>0</v>
      </c>
      <c r="I566">
        <v>14.708595918367347</v>
      </c>
      <c r="J566">
        <f t="shared" si="8"/>
        <v>0.09</v>
      </c>
    </row>
    <row r="567" spans="1:10" x14ac:dyDescent="0.25">
      <c r="A567" t="s">
        <v>121</v>
      </c>
      <c r="B567" t="s">
        <v>42</v>
      </c>
      <c r="C567" t="s">
        <v>203</v>
      </c>
      <c r="D567">
        <v>0.53877551020408165</v>
      </c>
      <c r="E567">
        <v>0</v>
      </c>
      <c r="F567">
        <v>0</v>
      </c>
      <c r="G567">
        <v>0</v>
      </c>
      <c r="H567">
        <v>0</v>
      </c>
      <c r="I567">
        <v>0</v>
      </c>
      <c r="J567">
        <f t="shared" si="8"/>
        <v>0</v>
      </c>
    </row>
    <row r="568" spans="1:10" x14ac:dyDescent="0.25">
      <c r="A568" t="s">
        <v>120</v>
      </c>
      <c r="B568" t="s">
        <v>42</v>
      </c>
      <c r="C568" t="s">
        <v>203</v>
      </c>
      <c r="D568">
        <v>0.53877551020408165</v>
      </c>
      <c r="E568">
        <v>0.4</v>
      </c>
      <c r="F568">
        <v>0.21551020408163268</v>
      </c>
      <c r="G568">
        <v>0</v>
      </c>
      <c r="H568">
        <v>0</v>
      </c>
      <c r="I568">
        <v>0.21551020408163268</v>
      </c>
      <c r="J568">
        <f t="shared" si="8"/>
        <v>0</v>
      </c>
    </row>
    <row r="569" spans="1:10" x14ac:dyDescent="0.25">
      <c r="A569" t="s">
        <v>119</v>
      </c>
      <c r="B569" t="s">
        <v>42</v>
      </c>
      <c r="C569" t="s">
        <v>203</v>
      </c>
      <c r="D569">
        <v>0.53877551020408165</v>
      </c>
      <c r="E569">
        <v>0</v>
      </c>
      <c r="F569">
        <v>0</v>
      </c>
      <c r="G569">
        <v>0</v>
      </c>
      <c r="H569">
        <v>0</v>
      </c>
      <c r="I569">
        <v>0</v>
      </c>
      <c r="J569">
        <f t="shared" si="8"/>
        <v>0</v>
      </c>
    </row>
    <row r="570" spans="1:10" x14ac:dyDescent="0.25">
      <c r="A570" t="s">
        <v>116</v>
      </c>
      <c r="B570" t="s">
        <v>42</v>
      </c>
      <c r="C570" t="s">
        <v>203</v>
      </c>
      <c r="D570">
        <v>0.53877551020408165</v>
      </c>
      <c r="E570">
        <v>37.655000000000001</v>
      </c>
      <c r="F570">
        <v>20.287591836734695</v>
      </c>
      <c r="G570">
        <v>7.0000000000000007E-2</v>
      </c>
      <c r="H570">
        <v>0</v>
      </c>
      <c r="I570">
        <v>20.357591836734695</v>
      </c>
      <c r="J570">
        <f t="shared" si="8"/>
        <v>7.0000000000000007E-2</v>
      </c>
    </row>
    <row r="571" spans="1:10" x14ac:dyDescent="0.25">
      <c r="A571" t="s">
        <v>113</v>
      </c>
      <c r="B571" t="s">
        <v>42</v>
      </c>
      <c r="C571" t="s">
        <v>203</v>
      </c>
      <c r="D571">
        <v>0.53877551020408165</v>
      </c>
      <c r="E571">
        <v>53.466999999999999</v>
      </c>
      <c r="F571">
        <v>28.806710204081632</v>
      </c>
      <c r="G571">
        <v>9.2919999999999998</v>
      </c>
      <c r="H571">
        <v>0</v>
      </c>
      <c r="I571">
        <v>38.098710204081634</v>
      </c>
      <c r="J571">
        <f t="shared" si="8"/>
        <v>9.2919999999999998</v>
      </c>
    </row>
    <row r="572" spans="1:10" x14ac:dyDescent="0.25">
      <c r="A572" t="s">
        <v>102</v>
      </c>
      <c r="B572" t="s">
        <v>42</v>
      </c>
      <c r="C572" t="s">
        <v>203</v>
      </c>
      <c r="D572">
        <v>0.53877551020408165</v>
      </c>
      <c r="E572">
        <v>0</v>
      </c>
      <c r="F572">
        <v>0</v>
      </c>
      <c r="G572">
        <v>0.47799999999999998</v>
      </c>
      <c r="H572">
        <v>0</v>
      </c>
      <c r="I572">
        <v>0.47799999999999998</v>
      </c>
      <c r="J572">
        <f t="shared" si="8"/>
        <v>0.47799999999999998</v>
      </c>
    </row>
    <row r="573" spans="1:10" x14ac:dyDescent="0.25">
      <c r="A573" t="s">
        <v>101</v>
      </c>
      <c r="B573" t="s">
        <v>42</v>
      </c>
      <c r="C573" t="s">
        <v>203</v>
      </c>
      <c r="D573">
        <v>0.53877551020408165</v>
      </c>
      <c r="E573">
        <v>3.9</v>
      </c>
      <c r="F573">
        <v>2.1012244897959182</v>
      </c>
      <c r="G573">
        <v>0</v>
      </c>
      <c r="H573">
        <v>0</v>
      </c>
      <c r="I573">
        <v>2.1012244897959182</v>
      </c>
      <c r="J573">
        <f t="shared" si="8"/>
        <v>0</v>
      </c>
    </row>
    <row r="574" spans="1:10" x14ac:dyDescent="0.25">
      <c r="A574" t="s">
        <v>95</v>
      </c>
      <c r="B574" t="s">
        <v>42</v>
      </c>
      <c r="C574" t="s">
        <v>203</v>
      </c>
      <c r="D574">
        <v>0.53877551020408165</v>
      </c>
      <c r="E574">
        <v>432.73200000000003</v>
      </c>
      <c r="F574">
        <v>233.14540408163268</v>
      </c>
      <c r="G574">
        <v>22.012</v>
      </c>
      <c r="H574">
        <v>0</v>
      </c>
      <c r="I574">
        <v>255.15740408163268</v>
      </c>
      <c r="J574">
        <f t="shared" si="8"/>
        <v>22.012</v>
      </c>
    </row>
    <row r="575" spans="1:10" x14ac:dyDescent="0.25">
      <c r="A575" t="s">
        <v>98</v>
      </c>
      <c r="B575" t="s">
        <v>42</v>
      </c>
      <c r="C575" t="s">
        <v>203</v>
      </c>
      <c r="D575">
        <v>0.53877551020408165</v>
      </c>
      <c r="E575">
        <v>209.22400000000002</v>
      </c>
      <c r="F575">
        <v>112.72476734693879</v>
      </c>
      <c r="G575">
        <v>68.587000000000003</v>
      </c>
      <c r="H575">
        <v>0</v>
      </c>
      <c r="I575">
        <v>181.31176734693878</v>
      </c>
      <c r="J575">
        <f t="shared" si="8"/>
        <v>68.587000000000003</v>
      </c>
    </row>
    <row r="576" spans="1:10" x14ac:dyDescent="0.25">
      <c r="A576" t="s">
        <v>112</v>
      </c>
      <c r="B576" t="s">
        <v>42</v>
      </c>
      <c r="C576" t="s">
        <v>203</v>
      </c>
      <c r="D576">
        <v>0.53877551020408165</v>
      </c>
      <c r="E576">
        <v>9.923</v>
      </c>
      <c r="F576">
        <v>5.3462693877551022</v>
      </c>
      <c r="G576">
        <v>0</v>
      </c>
      <c r="H576">
        <v>0</v>
      </c>
      <c r="I576">
        <v>5.3462693877551022</v>
      </c>
      <c r="J576">
        <f t="shared" si="8"/>
        <v>0</v>
      </c>
    </row>
    <row r="577" spans="1:10" x14ac:dyDescent="0.25">
      <c r="A577" t="s">
        <v>100</v>
      </c>
      <c r="B577" t="s">
        <v>42</v>
      </c>
      <c r="C577" t="s">
        <v>203</v>
      </c>
      <c r="D577">
        <v>0.53877551020408165</v>
      </c>
      <c r="E577">
        <v>15.4</v>
      </c>
      <c r="F577">
        <v>8.2971428571428572</v>
      </c>
      <c r="G577">
        <v>2.3E-2</v>
      </c>
      <c r="H577">
        <v>0</v>
      </c>
      <c r="I577">
        <v>8.3201428571428568</v>
      </c>
      <c r="J577">
        <f t="shared" si="8"/>
        <v>2.3E-2</v>
      </c>
    </row>
    <row r="578" spans="1:10" x14ac:dyDescent="0.25">
      <c r="A578" t="s">
        <v>114</v>
      </c>
      <c r="B578" t="s">
        <v>42</v>
      </c>
      <c r="C578" t="s">
        <v>203</v>
      </c>
      <c r="D578">
        <v>0.53877551020408165</v>
      </c>
      <c r="E578">
        <v>0</v>
      </c>
      <c r="F578">
        <v>0</v>
      </c>
      <c r="G578">
        <v>0</v>
      </c>
      <c r="H578">
        <v>0</v>
      </c>
      <c r="I578">
        <v>0</v>
      </c>
      <c r="J578">
        <f t="shared" si="8"/>
        <v>0</v>
      </c>
    </row>
    <row r="579" spans="1:10" x14ac:dyDescent="0.25">
      <c r="A579" t="s">
        <v>107</v>
      </c>
      <c r="B579" t="s">
        <v>42</v>
      </c>
      <c r="C579" t="s">
        <v>203</v>
      </c>
      <c r="D579">
        <v>0.53877551020408165</v>
      </c>
      <c r="E579">
        <v>16.370999999999999</v>
      </c>
      <c r="F579">
        <v>8.8202938775510198</v>
      </c>
      <c r="G579">
        <v>0.77400000000000002</v>
      </c>
      <c r="H579">
        <v>0</v>
      </c>
      <c r="I579">
        <v>9.5942938775510207</v>
      </c>
      <c r="J579">
        <f t="shared" ref="J579:J642" si="9">G579+H579</f>
        <v>0.77400000000000002</v>
      </c>
    </row>
    <row r="580" spans="1:10" x14ac:dyDescent="0.25">
      <c r="A580" s="48" t="s">
        <v>123</v>
      </c>
      <c r="B580" t="s">
        <v>213</v>
      </c>
      <c r="C580" t="s">
        <v>203</v>
      </c>
      <c r="D580">
        <v>0.46122448979591835</v>
      </c>
      <c r="E580">
        <v>90.518000000000001</v>
      </c>
      <c r="F580">
        <v>41.749118367346938</v>
      </c>
      <c r="G580">
        <v>0</v>
      </c>
      <c r="H580">
        <v>0</v>
      </c>
      <c r="I580">
        <v>41.777118367346937</v>
      </c>
      <c r="J580">
        <f t="shared" si="9"/>
        <v>0</v>
      </c>
    </row>
    <row r="581" spans="1:10" x14ac:dyDescent="0.25">
      <c r="A581" s="48" t="s">
        <v>126</v>
      </c>
      <c r="B581" t="s">
        <v>213</v>
      </c>
      <c r="C581" t="s">
        <v>203</v>
      </c>
      <c r="D581">
        <v>0.46122448979591835</v>
      </c>
      <c r="E581">
        <v>0</v>
      </c>
      <c r="F581">
        <v>0</v>
      </c>
      <c r="G581">
        <v>0</v>
      </c>
      <c r="H581">
        <v>0</v>
      </c>
      <c r="I581">
        <v>0</v>
      </c>
      <c r="J581">
        <f t="shared" si="9"/>
        <v>0</v>
      </c>
    </row>
    <row r="582" spans="1:10" x14ac:dyDescent="0.25">
      <c r="A582" s="48" t="s">
        <v>125</v>
      </c>
      <c r="B582" t="s">
        <v>213</v>
      </c>
      <c r="C582" t="s">
        <v>203</v>
      </c>
      <c r="D582">
        <v>0.46122448979591835</v>
      </c>
      <c r="E582">
        <v>15</v>
      </c>
      <c r="F582">
        <v>6.9183673469387754</v>
      </c>
      <c r="G582">
        <v>0</v>
      </c>
      <c r="H582">
        <v>0</v>
      </c>
      <c r="I582">
        <v>6.9823673469387755</v>
      </c>
      <c r="J582">
        <f t="shared" si="9"/>
        <v>0</v>
      </c>
    </row>
    <row r="583" spans="1:10" x14ac:dyDescent="0.25">
      <c r="A583" s="48" t="s">
        <v>124</v>
      </c>
      <c r="B583" t="s">
        <v>213</v>
      </c>
      <c r="C583" t="s">
        <v>203</v>
      </c>
      <c r="D583">
        <v>0.46122448979591835</v>
      </c>
      <c r="E583">
        <v>7.2999999999999995E-2</v>
      </c>
      <c r="F583">
        <v>3.3669387755102038E-2</v>
      </c>
      <c r="G583">
        <v>0</v>
      </c>
      <c r="H583">
        <v>0</v>
      </c>
      <c r="I583">
        <v>3.3669387755102038E-2</v>
      </c>
      <c r="J583">
        <f t="shared" si="9"/>
        <v>0</v>
      </c>
    </row>
    <row r="584" spans="1:10" x14ac:dyDescent="0.25">
      <c r="A584" t="s">
        <v>96</v>
      </c>
      <c r="B584" t="s">
        <v>213</v>
      </c>
      <c r="C584" t="s">
        <v>203</v>
      </c>
      <c r="D584">
        <v>0.46122448979591835</v>
      </c>
      <c r="E584">
        <v>55.533000000000001</v>
      </c>
      <c r="F584">
        <v>25.613179591836733</v>
      </c>
      <c r="G584">
        <v>0</v>
      </c>
      <c r="H584">
        <v>0</v>
      </c>
      <c r="I584">
        <v>31.072179591836733</v>
      </c>
      <c r="J584">
        <f t="shared" si="9"/>
        <v>0</v>
      </c>
    </row>
    <row r="585" spans="1:10" x14ac:dyDescent="0.25">
      <c r="A585" t="s">
        <v>105</v>
      </c>
      <c r="B585" t="s">
        <v>213</v>
      </c>
      <c r="C585" t="s">
        <v>203</v>
      </c>
      <c r="D585">
        <v>0.46122448979591835</v>
      </c>
      <c r="E585">
        <v>81.195999999999998</v>
      </c>
      <c r="F585">
        <v>37.449583673469384</v>
      </c>
      <c r="G585">
        <v>0</v>
      </c>
      <c r="H585">
        <v>0</v>
      </c>
      <c r="I585">
        <v>38.216583673469387</v>
      </c>
      <c r="J585">
        <f t="shared" si="9"/>
        <v>0</v>
      </c>
    </row>
    <row r="586" spans="1:10" x14ac:dyDescent="0.25">
      <c r="A586" t="s">
        <v>110</v>
      </c>
      <c r="B586" t="s">
        <v>213</v>
      </c>
      <c r="C586" t="s">
        <v>203</v>
      </c>
      <c r="D586">
        <v>0.46122448979591835</v>
      </c>
      <c r="E586">
        <v>22.992000000000001</v>
      </c>
      <c r="F586">
        <v>10.604473469387756</v>
      </c>
      <c r="G586">
        <v>0</v>
      </c>
      <c r="H586">
        <v>0</v>
      </c>
      <c r="I586">
        <v>10.604473469387756</v>
      </c>
      <c r="J586">
        <f t="shared" si="9"/>
        <v>0</v>
      </c>
    </row>
    <row r="587" spans="1:10" x14ac:dyDescent="0.25">
      <c r="A587" t="s">
        <v>111</v>
      </c>
      <c r="B587" t="s">
        <v>213</v>
      </c>
      <c r="C587" t="s">
        <v>203</v>
      </c>
      <c r="D587">
        <v>0.46122448979591835</v>
      </c>
      <c r="E587">
        <v>43.065999999999995</v>
      </c>
      <c r="F587">
        <v>19.863093877551016</v>
      </c>
      <c r="G587">
        <v>0</v>
      </c>
      <c r="H587">
        <v>0</v>
      </c>
      <c r="I587">
        <v>19.867093877551017</v>
      </c>
      <c r="J587">
        <f t="shared" si="9"/>
        <v>0</v>
      </c>
    </row>
    <row r="588" spans="1:10" x14ac:dyDescent="0.25">
      <c r="A588" t="s">
        <v>106</v>
      </c>
      <c r="B588" t="s">
        <v>213</v>
      </c>
      <c r="C588" t="s">
        <v>203</v>
      </c>
      <c r="D588">
        <v>0.46122448979591835</v>
      </c>
      <c r="E588">
        <v>144.85599999999999</v>
      </c>
      <c r="F588">
        <v>66.811134693877548</v>
      </c>
      <c r="G588">
        <v>0</v>
      </c>
      <c r="H588">
        <v>0</v>
      </c>
      <c r="I588">
        <v>70.085134693877549</v>
      </c>
      <c r="J588">
        <f t="shared" si="9"/>
        <v>0</v>
      </c>
    </row>
    <row r="589" spans="1:10" x14ac:dyDescent="0.25">
      <c r="A589" t="s">
        <v>99</v>
      </c>
      <c r="B589" t="s">
        <v>213</v>
      </c>
      <c r="C589" t="s">
        <v>203</v>
      </c>
      <c r="D589">
        <v>0.46122448979591835</v>
      </c>
      <c r="E589">
        <v>65.545000000000002</v>
      </c>
      <c r="F589">
        <v>30.23095918367347</v>
      </c>
      <c r="G589">
        <v>0</v>
      </c>
      <c r="H589">
        <v>0</v>
      </c>
      <c r="I589">
        <v>31.474959183673469</v>
      </c>
      <c r="J589">
        <f t="shared" si="9"/>
        <v>0</v>
      </c>
    </row>
    <row r="590" spans="1:10" x14ac:dyDescent="0.25">
      <c r="A590" t="s">
        <v>108</v>
      </c>
      <c r="B590" t="s">
        <v>213</v>
      </c>
      <c r="C590" t="s">
        <v>203</v>
      </c>
      <c r="D590">
        <v>0.46122448979591835</v>
      </c>
      <c r="E590">
        <v>7.117</v>
      </c>
      <c r="F590">
        <v>3.282534693877551</v>
      </c>
      <c r="G590">
        <v>0</v>
      </c>
      <c r="H590">
        <v>0</v>
      </c>
      <c r="I590">
        <v>4.1765346938775512</v>
      </c>
      <c r="J590">
        <f t="shared" si="9"/>
        <v>0</v>
      </c>
    </row>
    <row r="591" spans="1:10" x14ac:dyDescent="0.25">
      <c r="A591" t="s">
        <v>234</v>
      </c>
      <c r="B591" t="s">
        <v>213</v>
      </c>
      <c r="C591" t="s">
        <v>203</v>
      </c>
      <c r="D591">
        <v>0.46122448979591835</v>
      </c>
      <c r="E591">
        <v>0</v>
      </c>
      <c r="F591">
        <v>0</v>
      </c>
      <c r="G591">
        <v>0</v>
      </c>
      <c r="H591">
        <v>0</v>
      </c>
      <c r="I591">
        <v>0</v>
      </c>
      <c r="J591">
        <f t="shared" si="9"/>
        <v>0</v>
      </c>
    </row>
    <row r="592" spans="1:10" x14ac:dyDescent="0.25">
      <c r="A592" t="s">
        <v>115</v>
      </c>
      <c r="B592" t="s">
        <v>213</v>
      </c>
      <c r="C592" t="s">
        <v>203</v>
      </c>
      <c r="D592">
        <v>0.46122448979591835</v>
      </c>
      <c r="E592">
        <v>12.262</v>
      </c>
      <c r="F592">
        <v>5.6555346938775513</v>
      </c>
      <c r="G592">
        <v>0</v>
      </c>
      <c r="H592">
        <v>0</v>
      </c>
      <c r="I592">
        <v>5.8505346938775515</v>
      </c>
      <c r="J592">
        <f t="shared" si="9"/>
        <v>0</v>
      </c>
    </row>
    <row r="593" spans="1:10" x14ac:dyDescent="0.25">
      <c r="A593" t="s">
        <v>117</v>
      </c>
      <c r="B593" t="s">
        <v>213</v>
      </c>
      <c r="C593" t="s">
        <v>203</v>
      </c>
      <c r="D593">
        <v>0.46122448979591835</v>
      </c>
      <c r="E593">
        <v>3.3000000000000002E-2</v>
      </c>
      <c r="F593">
        <v>1.5220408163265305E-2</v>
      </c>
      <c r="G593">
        <v>0</v>
      </c>
      <c r="H593">
        <v>0</v>
      </c>
      <c r="I593">
        <v>1.5220408163265305E-2</v>
      </c>
      <c r="J593">
        <f t="shared" si="9"/>
        <v>0</v>
      </c>
    </row>
    <row r="594" spans="1:10" x14ac:dyDescent="0.25">
      <c r="A594" t="s">
        <v>103</v>
      </c>
      <c r="B594" t="s">
        <v>213</v>
      </c>
      <c r="C594" t="s">
        <v>203</v>
      </c>
      <c r="D594">
        <v>0.46122448979591835</v>
      </c>
      <c r="E594">
        <v>0</v>
      </c>
      <c r="F594">
        <v>0</v>
      </c>
      <c r="G594">
        <v>0</v>
      </c>
      <c r="H594">
        <v>0</v>
      </c>
      <c r="I594">
        <v>0</v>
      </c>
      <c r="J594">
        <f t="shared" si="9"/>
        <v>0</v>
      </c>
    </row>
    <row r="595" spans="1:10" x14ac:dyDescent="0.25">
      <c r="A595" t="s">
        <v>328</v>
      </c>
      <c r="B595" t="s">
        <v>213</v>
      </c>
      <c r="C595" t="s">
        <v>203</v>
      </c>
      <c r="D595">
        <v>0.46122448979591835</v>
      </c>
      <c r="E595">
        <v>0</v>
      </c>
      <c r="F595">
        <v>0</v>
      </c>
      <c r="G595">
        <v>0</v>
      </c>
      <c r="H595">
        <v>0</v>
      </c>
      <c r="I595">
        <v>0</v>
      </c>
      <c r="J595">
        <f t="shared" si="9"/>
        <v>0</v>
      </c>
    </row>
    <row r="596" spans="1:10" x14ac:dyDescent="0.25">
      <c r="A596" t="s">
        <v>104</v>
      </c>
      <c r="B596" t="s">
        <v>213</v>
      </c>
      <c r="C596" t="s">
        <v>203</v>
      </c>
      <c r="D596">
        <v>0.46122448979591835</v>
      </c>
      <c r="E596">
        <v>31.400000000000002</v>
      </c>
      <c r="F596">
        <v>14.482448979591837</v>
      </c>
      <c r="G596">
        <v>0</v>
      </c>
      <c r="H596">
        <v>0</v>
      </c>
      <c r="I596">
        <v>14.748448979591837</v>
      </c>
      <c r="J596">
        <f t="shared" si="9"/>
        <v>0</v>
      </c>
    </row>
    <row r="597" spans="1:10" x14ac:dyDescent="0.25">
      <c r="A597" t="s">
        <v>558</v>
      </c>
      <c r="B597" t="s">
        <v>213</v>
      </c>
      <c r="C597" t="s">
        <v>203</v>
      </c>
      <c r="D597">
        <v>0.46122448979591835</v>
      </c>
      <c r="E597">
        <v>0</v>
      </c>
      <c r="F597">
        <v>0</v>
      </c>
      <c r="G597">
        <v>0</v>
      </c>
      <c r="H597">
        <v>0</v>
      </c>
      <c r="I597">
        <v>0</v>
      </c>
      <c r="J597">
        <f t="shared" si="9"/>
        <v>0</v>
      </c>
    </row>
    <row r="598" spans="1:10" x14ac:dyDescent="0.25">
      <c r="A598" t="s">
        <v>97</v>
      </c>
      <c r="B598" t="s">
        <v>213</v>
      </c>
      <c r="C598" t="s">
        <v>203</v>
      </c>
      <c r="D598">
        <v>0.46122448979591835</v>
      </c>
      <c r="E598">
        <v>79.3</v>
      </c>
      <c r="F598">
        <v>36.575102040816326</v>
      </c>
      <c r="G598">
        <v>0</v>
      </c>
      <c r="H598">
        <v>0</v>
      </c>
      <c r="I598">
        <v>45.805102040816323</v>
      </c>
      <c r="J598">
        <f t="shared" si="9"/>
        <v>0</v>
      </c>
    </row>
    <row r="599" spans="1:10" x14ac:dyDescent="0.25">
      <c r="A599" t="s">
        <v>109</v>
      </c>
      <c r="B599" t="s">
        <v>213</v>
      </c>
      <c r="C599" t="s">
        <v>203</v>
      </c>
      <c r="D599">
        <v>0.46122448979591835</v>
      </c>
      <c r="E599">
        <v>14.722000000000001</v>
      </c>
      <c r="F599">
        <v>6.7901469387755107</v>
      </c>
      <c r="G599">
        <v>0</v>
      </c>
      <c r="H599">
        <v>0</v>
      </c>
      <c r="I599">
        <v>6.8721469387755105</v>
      </c>
      <c r="J599">
        <f t="shared" si="9"/>
        <v>0</v>
      </c>
    </row>
    <row r="600" spans="1:10" x14ac:dyDescent="0.25">
      <c r="A600" t="s">
        <v>118</v>
      </c>
      <c r="B600" t="s">
        <v>213</v>
      </c>
      <c r="C600" t="s">
        <v>203</v>
      </c>
      <c r="D600">
        <v>0.46122448979591835</v>
      </c>
      <c r="E600">
        <v>27.132999999999999</v>
      </c>
      <c r="F600">
        <v>12.514404081632652</v>
      </c>
      <c r="G600">
        <v>0</v>
      </c>
      <c r="H600">
        <v>0</v>
      </c>
      <c r="I600">
        <v>12.544404081632651</v>
      </c>
      <c r="J600">
        <f t="shared" si="9"/>
        <v>0</v>
      </c>
    </row>
    <row r="601" spans="1:10" x14ac:dyDescent="0.25">
      <c r="A601" t="s">
        <v>121</v>
      </c>
      <c r="B601" t="s">
        <v>213</v>
      </c>
      <c r="C601" t="s">
        <v>203</v>
      </c>
      <c r="D601">
        <v>0.46122448979591835</v>
      </c>
      <c r="E601">
        <v>0</v>
      </c>
      <c r="F601">
        <v>0</v>
      </c>
      <c r="G601">
        <v>0</v>
      </c>
      <c r="H601">
        <v>0</v>
      </c>
      <c r="I601">
        <v>0</v>
      </c>
      <c r="J601">
        <f t="shared" si="9"/>
        <v>0</v>
      </c>
    </row>
    <row r="602" spans="1:10" x14ac:dyDescent="0.25">
      <c r="A602" t="s">
        <v>120</v>
      </c>
      <c r="B602" t="s">
        <v>213</v>
      </c>
      <c r="C602" t="s">
        <v>203</v>
      </c>
      <c r="D602">
        <v>0.46122448979591835</v>
      </c>
      <c r="E602">
        <v>0.4</v>
      </c>
      <c r="F602">
        <v>0.18448979591836734</v>
      </c>
      <c r="G602">
        <v>0</v>
      </c>
      <c r="H602">
        <v>0</v>
      </c>
      <c r="I602">
        <v>0.18448979591836734</v>
      </c>
      <c r="J602">
        <f t="shared" si="9"/>
        <v>0</v>
      </c>
    </row>
    <row r="603" spans="1:10" x14ac:dyDescent="0.25">
      <c r="A603" t="s">
        <v>119</v>
      </c>
      <c r="B603" t="s">
        <v>213</v>
      </c>
      <c r="C603" t="s">
        <v>203</v>
      </c>
      <c r="D603">
        <v>0.46122448979591835</v>
      </c>
      <c r="E603">
        <v>0</v>
      </c>
      <c r="F603">
        <v>0</v>
      </c>
      <c r="G603">
        <v>0</v>
      </c>
      <c r="H603">
        <v>0</v>
      </c>
      <c r="I603">
        <v>0</v>
      </c>
      <c r="J603">
        <f t="shared" si="9"/>
        <v>0</v>
      </c>
    </row>
    <row r="604" spans="1:10" x14ac:dyDescent="0.25">
      <c r="A604" t="s">
        <v>116</v>
      </c>
      <c r="B604" t="s">
        <v>213</v>
      </c>
      <c r="C604" t="s">
        <v>203</v>
      </c>
      <c r="D604">
        <v>0.46122448979591835</v>
      </c>
      <c r="E604">
        <v>37.655000000000001</v>
      </c>
      <c r="F604">
        <v>17.367408163265306</v>
      </c>
      <c r="G604">
        <v>0</v>
      </c>
      <c r="H604">
        <v>0</v>
      </c>
      <c r="I604">
        <v>17.386408163265305</v>
      </c>
      <c r="J604">
        <f t="shared" si="9"/>
        <v>0</v>
      </c>
    </row>
    <row r="605" spans="1:10" x14ac:dyDescent="0.25">
      <c r="A605" t="s">
        <v>113</v>
      </c>
      <c r="B605" t="s">
        <v>213</v>
      </c>
      <c r="C605" t="s">
        <v>203</v>
      </c>
      <c r="D605">
        <v>0.46122448979591835</v>
      </c>
      <c r="E605">
        <v>53.466999999999999</v>
      </c>
      <c r="F605">
        <v>24.660289795918366</v>
      </c>
      <c r="G605">
        <v>0</v>
      </c>
      <c r="H605">
        <v>0</v>
      </c>
      <c r="I605">
        <v>28.428289795918367</v>
      </c>
      <c r="J605">
        <f t="shared" si="9"/>
        <v>0</v>
      </c>
    </row>
    <row r="606" spans="1:10" x14ac:dyDescent="0.25">
      <c r="A606" t="s">
        <v>102</v>
      </c>
      <c r="B606" t="s">
        <v>213</v>
      </c>
      <c r="C606" t="s">
        <v>203</v>
      </c>
      <c r="D606">
        <v>0.46122448979591835</v>
      </c>
      <c r="E606">
        <v>0</v>
      </c>
      <c r="F606">
        <v>0</v>
      </c>
      <c r="G606">
        <v>0</v>
      </c>
      <c r="H606">
        <v>0</v>
      </c>
      <c r="I606">
        <v>0.58699999999999997</v>
      </c>
      <c r="J606">
        <f t="shared" si="9"/>
        <v>0</v>
      </c>
    </row>
    <row r="607" spans="1:10" x14ac:dyDescent="0.25">
      <c r="A607" t="s">
        <v>101</v>
      </c>
      <c r="B607" t="s">
        <v>213</v>
      </c>
      <c r="C607" t="s">
        <v>203</v>
      </c>
      <c r="D607">
        <v>0.46122448979591835</v>
      </c>
      <c r="E607">
        <v>3.9</v>
      </c>
      <c r="F607">
        <v>1.7987755102040814</v>
      </c>
      <c r="G607">
        <v>0</v>
      </c>
      <c r="H607">
        <v>0</v>
      </c>
      <c r="I607">
        <v>1.8007755102040814</v>
      </c>
      <c r="J607">
        <f t="shared" si="9"/>
        <v>0</v>
      </c>
    </row>
    <row r="608" spans="1:10" x14ac:dyDescent="0.25">
      <c r="A608" t="s">
        <v>95</v>
      </c>
      <c r="B608" t="s">
        <v>213</v>
      </c>
      <c r="C608" t="s">
        <v>203</v>
      </c>
      <c r="D608">
        <v>0.46122448979591835</v>
      </c>
      <c r="E608">
        <v>432.73200000000003</v>
      </c>
      <c r="F608">
        <v>199.58659591836735</v>
      </c>
      <c r="G608">
        <v>0</v>
      </c>
      <c r="H608">
        <v>0</v>
      </c>
      <c r="I608">
        <v>238.01859591836734</v>
      </c>
      <c r="J608">
        <f t="shared" si="9"/>
        <v>0</v>
      </c>
    </row>
    <row r="609" spans="1:10" x14ac:dyDescent="0.25">
      <c r="A609" t="s">
        <v>98</v>
      </c>
      <c r="B609" t="s">
        <v>213</v>
      </c>
      <c r="C609" t="s">
        <v>203</v>
      </c>
      <c r="D609">
        <v>0.46122448979591835</v>
      </c>
      <c r="E609">
        <v>209.22400000000002</v>
      </c>
      <c r="F609">
        <v>96.499232653061227</v>
      </c>
      <c r="G609">
        <v>0</v>
      </c>
      <c r="H609">
        <v>0</v>
      </c>
      <c r="I609">
        <v>119.50523265306123</v>
      </c>
      <c r="J609">
        <f t="shared" si="9"/>
        <v>0</v>
      </c>
    </row>
    <row r="610" spans="1:10" x14ac:dyDescent="0.25">
      <c r="A610" t="s">
        <v>112</v>
      </c>
      <c r="B610" t="s">
        <v>213</v>
      </c>
      <c r="C610" t="s">
        <v>203</v>
      </c>
      <c r="D610">
        <v>0.46122448979591835</v>
      </c>
      <c r="E610">
        <v>9.923</v>
      </c>
      <c r="F610">
        <v>4.5767306122448979</v>
      </c>
      <c r="G610">
        <v>0</v>
      </c>
      <c r="H610">
        <v>0</v>
      </c>
      <c r="I610">
        <v>4.5767306122448979</v>
      </c>
      <c r="J610">
        <f t="shared" si="9"/>
        <v>0</v>
      </c>
    </row>
    <row r="611" spans="1:10" x14ac:dyDescent="0.25">
      <c r="A611" t="s">
        <v>100</v>
      </c>
      <c r="B611" t="s">
        <v>213</v>
      </c>
      <c r="C611" t="s">
        <v>203</v>
      </c>
      <c r="D611">
        <v>0.46122448979591835</v>
      </c>
      <c r="E611">
        <v>15.4</v>
      </c>
      <c r="F611">
        <v>7.1028571428571423</v>
      </c>
      <c r="G611">
        <v>0</v>
      </c>
      <c r="H611">
        <v>0</v>
      </c>
      <c r="I611">
        <v>7.117857142857142</v>
      </c>
      <c r="J611">
        <f t="shared" si="9"/>
        <v>0</v>
      </c>
    </row>
    <row r="612" spans="1:10" x14ac:dyDescent="0.25">
      <c r="A612" t="s">
        <v>114</v>
      </c>
      <c r="B612" t="s">
        <v>213</v>
      </c>
      <c r="C612" t="s">
        <v>203</v>
      </c>
      <c r="D612">
        <v>0.46122448979591835</v>
      </c>
      <c r="E612">
        <v>0</v>
      </c>
      <c r="F612">
        <v>0</v>
      </c>
      <c r="G612">
        <v>0</v>
      </c>
      <c r="H612">
        <v>0</v>
      </c>
      <c r="I612">
        <v>0</v>
      </c>
      <c r="J612">
        <f t="shared" si="9"/>
        <v>0</v>
      </c>
    </row>
    <row r="613" spans="1:10" x14ac:dyDescent="0.25">
      <c r="A613" t="s">
        <v>107</v>
      </c>
      <c r="B613" t="s">
        <v>213</v>
      </c>
      <c r="C613" t="s">
        <v>203</v>
      </c>
      <c r="D613">
        <v>0.46122448979591835</v>
      </c>
      <c r="E613">
        <v>16.370999999999999</v>
      </c>
      <c r="F613">
        <v>7.5507061224489789</v>
      </c>
      <c r="G613">
        <v>0</v>
      </c>
      <c r="H613">
        <v>0</v>
      </c>
      <c r="I613">
        <v>7.8627061224489792</v>
      </c>
      <c r="J613">
        <f t="shared" si="9"/>
        <v>0</v>
      </c>
    </row>
    <row r="614" spans="1:10" x14ac:dyDescent="0.25">
      <c r="A614" s="48" t="s">
        <v>123</v>
      </c>
      <c r="B614" t="s">
        <v>211</v>
      </c>
      <c r="C614" t="s">
        <v>203</v>
      </c>
      <c r="D614">
        <v>0.46122448979591835</v>
      </c>
      <c r="E614">
        <v>90.518000000000001</v>
      </c>
      <c r="F614">
        <v>41.749118367346938</v>
      </c>
      <c r="G614">
        <v>0</v>
      </c>
      <c r="H614">
        <v>0.7</v>
      </c>
      <c r="I614">
        <v>42.449118367346941</v>
      </c>
      <c r="J614">
        <f t="shared" si="9"/>
        <v>0.7</v>
      </c>
    </row>
    <row r="615" spans="1:10" x14ac:dyDescent="0.25">
      <c r="A615" s="48" t="s">
        <v>126</v>
      </c>
      <c r="B615" t="s">
        <v>211</v>
      </c>
      <c r="C615" t="s">
        <v>203</v>
      </c>
      <c r="D615">
        <v>0.46122448979591835</v>
      </c>
      <c r="E615">
        <v>0</v>
      </c>
      <c r="F615">
        <v>0</v>
      </c>
      <c r="G615">
        <v>0</v>
      </c>
      <c r="H615">
        <v>0</v>
      </c>
      <c r="I615">
        <v>0</v>
      </c>
      <c r="J615">
        <f t="shared" si="9"/>
        <v>0</v>
      </c>
    </row>
    <row r="616" spans="1:10" x14ac:dyDescent="0.25">
      <c r="A616" s="48" t="s">
        <v>125</v>
      </c>
      <c r="B616" t="s">
        <v>211</v>
      </c>
      <c r="C616" t="s">
        <v>203</v>
      </c>
      <c r="D616">
        <v>0.46122448979591835</v>
      </c>
      <c r="E616">
        <v>15</v>
      </c>
      <c r="F616">
        <v>6.9183673469387754</v>
      </c>
      <c r="G616">
        <v>4.0000000000000001E-3</v>
      </c>
      <c r="H616">
        <v>0</v>
      </c>
      <c r="I616">
        <v>6.922367346938775</v>
      </c>
      <c r="J616">
        <f t="shared" si="9"/>
        <v>4.0000000000000001E-3</v>
      </c>
    </row>
    <row r="617" spans="1:10" x14ac:dyDescent="0.25">
      <c r="A617" s="48" t="s">
        <v>124</v>
      </c>
      <c r="B617" t="s">
        <v>211</v>
      </c>
      <c r="C617" t="s">
        <v>203</v>
      </c>
      <c r="D617">
        <v>0.46122448979591835</v>
      </c>
      <c r="E617">
        <v>7.2999999999999995E-2</v>
      </c>
      <c r="F617">
        <v>3.3669387755102038E-2</v>
      </c>
      <c r="G617">
        <v>0</v>
      </c>
      <c r="H617">
        <v>0</v>
      </c>
      <c r="I617">
        <v>3.3669387755102038E-2</v>
      </c>
      <c r="J617">
        <f t="shared" si="9"/>
        <v>0</v>
      </c>
    </row>
    <row r="618" spans="1:10" x14ac:dyDescent="0.25">
      <c r="A618" t="s">
        <v>96</v>
      </c>
      <c r="B618" t="s">
        <v>211</v>
      </c>
      <c r="C618" t="s">
        <v>203</v>
      </c>
      <c r="D618">
        <v>0.46122448979591835</v>
      </c>
      <c r="E618">
        <v>55.533000000000001</v>
      </c>
      <c r="F618">
        <v>25.613179591836733</v>
      </c>
      <c r="G618">
        <v>4.181</v>
      </c>
      <c r="H618">
        <v>0</v>
      </c>
      <c r="I618">
        <v>29.794179591836734</v>
      </c>
      <c r="J618">
        <f t="shared" si="9"/>
        <v>4.181</v>
      </c>
    </row>
    <row r="619" spans="1:10" x14ac:dyDescent="0.25">
      <c r="A619" t="s">
        <v>105</v>
      </c>
      <c r="B619" t="s">
        <v>211</v>
      </c>
      <c r="C619" t="s">
        <v>203</v>
      </c>
      <c r="D619">
        <v>0.46122448979591835</v>
      </c>
      <c r="E619">
        <v>81.195999999999998</v>
      </c>
      <c r="F619">
        <v>37.449583673469384</v>
      </c>
      <c r="G619">
        <v>0.56100000000000005</v>
      </c>
      <c r="H619">
        <v>0</v>
      </c>
      <c r="I619">
        <v>38.010583673469384</v>
      </c>
      <c r="J619">
        <f t="shared" si="9"/>
        <v>0.56100000000000005</v>
      </c>
    </row>
    <row r="620" spans="1:10" x14ac:dyDescent="0.25">
      <c r="A620" t="s">
        <v>110</v>
      </c>
      <c r="B620" t="s">
        <v>211</v>
      </c>
      <c r="C620" t="s">
        <v>203</v>
      </c>
      <c r="D620">
        <v>0.46122448979591835</v>
      </c>
      <c r="E620">
        <v>22.992000000000001</v>
      </c>
      <c r="F620">
        <v>10.604473469387756</v>
      </c>
      <c r="G620">
        <v>0</v>
      </c>
      <c r="H620">
        <v>0</v>
      </c>
      <c r="I620">
        <v>10.604473469387756</v>
      </c>
      <c r="J620">
        <f t="shared" si="9"/>
        <v>0</v>
      </c>
    </row>
    <row r="621" spans="1:10" x14ac:dyDescent="0.25">
      <c r="A621" t="s">
        <v>111</v>
      </c>
      <c r="B621" t="s">
        <v>211</v>
      </c>
      <c r="C621" t="s">
        <v>203</v>
      </c>
      <c r="D621">
        <v>0.46122448979591835</v>
      </c>
      <c r="E621">
        <v>43.065999999999995</v>
      </c>
      <c r="F621">
        <v>19.863093877551016</v>
      </c>
      <c r="G621">
        <v>2.1999999999999999E-2</v>
      </c>
      <c r="H621">
        <v>0</v>
      </c>
      <c r="I621">
        <v>19.885093877551014</v>
      </c>
      <c r="J621">
        <f t="shared" si="9"/>
        <v>2.1999999999999999E-2</v>
      </c>
    </row>
    <row r="622" spans="1:10" x14ac:dyDescent="0.25">
      <c r="A622" t="s">
        <v>106</v>
      </c>
      <c r="B622" t="s">
        <v>211</v>
      </c>
      <c r="C622" t="s">
        <v>203</v>
      </c>
      <c r="D622">
        <v>0.46122448979591835</v>
      </c>
      <c r="E622">
        <v>144.85599999999999</v>
      </c>
      <c r="F622">
        <v>66.811134693877548</v>
      </c>
      <c r="G622">
        <v>2.3359999999999999</v>
      </c>
      <c r="H622">
        <v>0</v>
      </c>
      <c r="I622">
        <v>69.147134693877547</v>
      </c>
      <c r="J622">
        <f t="shared" si="9"/>
        <v>2.3359999999999999</v>
      </c>
    </row>
    <row r="623" spans="1:10" x14ac:dyDescent="0.25">
      <c r="A623" t="s">
        <v>99</v>
      </c>
      <c r="B623" t="s">
        <v>211</v>
      </c>
      <c r="C623" t="s">
        <v>203</v>
      </c>
      <c r="D623">
        <v>0.46122448979591835</v>
      </c>
      <c r="E623">
        <v>65.545000000000002</v>
      </c>
      <c r="F623">
        <v>30.23095918367347</v>
      </c>
      <c r="G623">
        <v>0.61399999999999999</v>
      </c>
      <c r="H623">
        <v>0</v>
      </c>
      <c r="I623">
        <v>30.84495918367347</v>
      </c>
      <c r="J623">
        <f t="shared" si="9"/>
        <v>0.61399999999999999</v>
      </c>
    </row>
    <row r="624" spans="1:10" x14ac:dyDescent="0.25">
      <c r="A624" t="s">
        <v>108</v>
      </c>
      <c r="B624" t="s">
        <v>211</v>
      </c>
      <c r="C624" t="s">
        <v>203</v>
      </c>
      <c r="D624">
        <v>0.46122448979591835</v>
      </c>
      <c r="E624">
        <v>7.117</v>
      </c>
      <c r="F624">
        <v>3.282534693877551</v>
      </c>
      <c r="G624">
        <v>0.63400000000000001</v>
      </c>
      <c r="H624">
        <v>0</v>
      </c>
      <c r="I624">
        <v>3.9165346938775509</v>
      </c>
      <c r="J624">
        <f t="shared" si="9"/>
        <v>0.63400000000000001</v>
      </c>
    </row>
    <row r="625" spans="1:10" x14ac:dyDescent="0.25">
      <c r="A625" t="s">
        <v>234</v>
      </c>
      <c r="B625" t="s">
        <v>211</v>
      </c>
      <c r="C625" t="s">
        <v>203</v>
      </c>
      <c r="D625">
        <v>0.46122448979591835</v>
      </c>
      <c r="E625">
        <v>0</v>
      </c>
      <c r="F625">
        <v>0</v>
      </c>
      <c r="G625">
        <v>0</v>
      </c>
      <c r="H625">
        <v>0</v>
      </c>
      <c r="I625">
        <v>0</v>
      </c>
      <c r="J625">
        <f t="shared" si="9"/>
        <v>0</v>
      </c>
    </row>
    <row r="626" spans="1:10" x14ac:dyDescent="0.25">
      <c r="A626" t="s">
        <v>115</v>
      </c>
      <c r="B626" t="s">
        <v>211</v>
      </c>
      <c r="C626" t="s">
        <v>203</v>
      </c>
      <c r="D626">
        <v>0.46122448979591835</v>
      </c>
      <c r="E626">
        <v>12.262</v>
      </c>
      <c r="F626">
        <v>5.6555346938775513</v>
      </c>
      <c r="G626">
        <v>1.2E-2</v>
      </c>
      <c r="H626">
        <v>0</v>
      </c>
      <c r="I626">
        <v>5.6675346938775508</v>
      </c>
      <c r="J626">
        <f t="shared" si="9"/>
        <v>1.2E-2</v>
      </c>
    </row>
    <row r="627" spans="1:10" x14ac:dyDescent="0.25">
      <c r="A627" t="s">
        <v>117</v>
      </c>
      <c r="B627" t="s">
        <v>211</v>
      </c>
      <c r="C627" t="s">
        <v>203</v>
      </c>
      <c r="D627">
        <v>0.46122448979591835</v>
      </c>
      <c r="E627">
        <v>3.3000000000000002E-2</v>
      </c>
      <c r="F627">
        <v>1.5220408163265305E-2</v>
      </c>
      <c r="G627">
        <v>0</v>
      </c>
      <c r="H627">
        <v>0</v>
      </c>
      <c r="I627">
        <v>1.5220408163265305E-2</v>
      </c>
      <c r="J627">
        <f t="shared" si="9"/>
        <v>0</v>
      </c>
    </row>
    <row r="628" spans="1:10" x14ac:dyDescent="0.25">
      <c r="A628" t="s">
        <v>103</v>
      </c>
      <c r="B628" t="s">
        <v>211</v>
      </c>
      <c r="C628" t="s">
        <v>203</v>
      </c>
      <c r="D628">
        <v>0.46122448979591835</v>
      </c>
      <c r="E628">
        <v>0</v>
      </c>
      <c r="F628">
        <v>0</v>
      </c>
      <c r="G628">
        <v>0</v>
      </c>
      <c r="H628">
        <v>0</v>
      </c>
      <c r="I628">
        <v>0</v>
      </c>
      <c r="J628">
        <f t="shared" si="9"/>
        <v>0</v>
      </c>
    </row>
    <row r="629" spans="1:10" x14ac:dyDescent="0.25">
      <c r="A629" t="s">
        <v>328</v>
      </c>
      <c r="B629" t="s">
        <v>211</v>
      </c>
      <c r="C629" t="s">
        <v>203</v>
      </c>
      <c r="D629">
        <v>0.46122448979591835</v>
      </c>
      <c r="E629">
        <v>0</v>
      </c>
      <c r="F629">
        <v>0</v>
      </c>
      <c r="G629">
        <v>0</v>
      </c>
      <c r="H629">
        <v>0</v>
      </c>
      <c r="I629">
        <v>0</v>
      </c>
      <c r="J629">
        <f t="shared" si="9"/>
        <v>0</v>
      </c>
    </row>
    <row r="630" spans="1:10" x14ac:dyDescent="0.25">
      <c r="A630" t="s">
        <v>104</v>
      </c>
      <c r="B630" t="s">
        <v>211</v>
      </c>
      <c r="C630" t="s">
        <v>203</v>
      </c>
      <c r="D630">
        <v>0.46122448979591835</v>
      </c>
      <c r="E630">
        <v>31.400000000000002</v>
      </c>
      <c r="F630">
        <v>14.482448979591837</v>
      </c>
      <c r="G630">
        <v>0.14799999999999999</v>
      </c>
      <c r="H630">
        <v>0</v>
      </c>
      <c r="I630">
        <v>14.630448979591836</v>
      </c>
      <c r="J630">
        <f t="shared" si="9"/>
        <v>0.14799999999999999</v>
      </c>
    </row>
    <row r="631" spans="1:10" x14ac:dyDescent="0.25">
      <c r="A631" t="s">
        <v>558</v>
      </c>
      <c r="B631" t="s">
        <v>211</v>
      </c>
      <c r="C631" t="s">
        <v>203</v>
      </c>
      <c r="D631">
        <v>0.46122448979591835</v>
      </c>
      <c r="E631">
        <v>0</v>
      </c>
      <c r="F631">
        <v>0</v>
      </c>
      <c r="G631">
        <v>0</v>
      </c>
      <c r="H631">
        <v>0</v>
      </c>
      <c r="I631">
        <v>0</v>
      </c>
      <c r="J631">
        <f t="shared" si="9"/>
        <v>0</v>
      </c>
    </row>
    <row r="632" spans="1:10" x14ac:dyDescent="0.25">
      <c r="A632" t="s">
        <v>97</v>
      </c>
      <c r="B632" t="s">
        <v>211</v>
      </c>
      <c r="C632" t="s">
        <v>203</v>
      </c>
      <c r="D632">
        <v>0.46122448979591835</v>
      </c>
      <c r="E632">
        <v>79.3</v>
      </c>
      <c r="F632">
        <v>36.575102040816326</v>
      </c>
      <c r="G632">
        <v>8.3170000000000002</v>
      </c>
      <c r="H632">
        <v>0</v>
      </c>
      <c r="I632">
        <v>44.892102040816326</v>
      </c>
      <c r="J632">
        <f t="shared" si="9"/>
        <v>8.3170000000000002</v>
      </c>
    </row>
    <row r="633" spans="1:10" x14ac:dyDescent="0.25">
      <c r="A633" t="s">
        <v>109</v>
      </c>
      <c r="B633" t="s">
        <v>211</v>
      </c>
      <c r="C633" t="s">
        <v>203</v>
      </c>
      <c r="D633">
        <v>0.46122448979591835</v>
      </c>
      <c r="E633">
        <v>14.722000000000001</v>
      </c>
      <c r="F633">
        <v>6.7901469387755107</v>
      </c>
      <c r="G633">
        <v>0.11899999999999999</v>
      </c>
      <c r="H633">
        <v>0</v>
      </c>
      <c r="I633">
        <v>6.9091469387755104</v>
      </c>
      <c r="J633">
        <f t="shared" si="9"/>
        <v>0.11899999999999999</v>
      </c>
    </row>
    <row r="634" spans="1:10" x14ac:dyDescent="0.25">
      <c r="A634" t="s">
        <v>118</v>
      </c>
      <c r="B634" t="s">
        <v>211</v>
      </c>
      <c r="C634" t="s">
        <v>203</v>
      </c>
      <c r="D634">
        <v>0.46122448979591835</v>
      </c>
      <c r="E634">
        <v>27.132999999999999</v>
      </c>
      <c r="F634">
        <v>12.514404081632652</v>
      </c>
      <c r="G634">
        <v>0.01</v>
      </c>
      <c r="H634">
        <v>0</v>
      </c>
      <c r="I634">
        <v>12.524404081632651</v>
      </c>
      <c r="J634">
        <f t="shared" si="9"/>
        <v>0.01</v>
      </c>
    </row>
    <row r="635" spans="1:10" x14ac:dyDescent="0.25">
      <c r="A635" t="s">
        <v>121</v>
      </c>
      <c r="B635" t="s">
        <v>211</v>
      </c>
      <c r="C635" t="s">
        <v>203</v>
      </c>
      <c r="D635">
        <v>0.46122448979591835</v>
      </c>
      <c r="E635">
        <v>0</v>
      </c>
      <c r="F635">
        <v>0</v>
      </c>
      <c r="G635">
        <v>0</v>
      </c>
      <c r="H635">
        <v>0</v>
      </c>
      <c r="I635">
        <v>0</v>
      </c>
      <c r="J635">
        <f t="shared" si="9"/>
        <v>0</v>
      </c>
    </row>
    <row r="636" spans="1:10" x14ac:dyDescent="0.25">
      <c r="A636" t="s">
        <v>120</v>
      </c>
      <c r="B636" t="s">
        <v>211</v>
      </c>
      <c r="C636" t="s">
        <v>203</v>
      </c>
      <c r="D636">
        <v>0.46122448979591835</v>
      </c>
      <c r="E636">
        <v>0.4</v>
      </c>
      <c r="F636">
        <v>0.18448979591836734</v>
      </c>
      <c r="G636">
        <v>0</v>
      </c>
      <c r="H636">
        <v>0</v>
      </c>
      <c r="I636">
        <v>0.18448979591836734</v>
      </c>
      <c r="J636">
        <f t="shared" si="9"/>
        <v>0</v>
      </c>
    </row>
    <row r="637" spans="1:10" x14ac:dyDescent="0.25">
      <c r="A637" t="s">
        <v>119</v>
      </c>
      <c r="B637" t="s">
        <v>211</v>
      </c>
      <c r="C637" t="s">
        <v>203</v>
      </c>
      <c r="D637">
        <v>0.46122448979591835</v>
      </c>
      <c r="E637">
        <v>0</v>
      </c>
      <c r="F637">
        <v>0</v>
      </c>
      <c r="G637">
        <v>0</v>
      </c>
      <c r="H637">
        <v>0</v>
      </c>
      <c r="I637">
        <v>0</v>
      </c>
      <c r="J637">
        <f t="shared" si="9"/>
        <v>0</v>
      </c>
    </row>
    <row r="638" spans="1:10" x14ac:dyDescent="0.25">
      <c r="A638" t="s">
        <v>116</v>
      </c>
      <c r="B638" t="s">
        <v>211</v>
      </c>
      <c r="C638" t="s">
        <v>203</v>
      </c>
      <c r="D638">
        <v>0.46122448979591835</v>
      </c>
      <c r="E638">
        <v>37.655000000000001</v>
      </c>
      <c r="F638">
        <v>17.367408163265306</v>
      </c>
      <c r="G638">
        <v>0</v>
      </c>
      <c r="H638">
        <v>0</v>
      </c>
      <c r="I638">
        <v>17.367408163265306</v>
      </c>
      <c r="J638">
        <f t="shared" si="9"/>
        <v>0</v>
      </c>
    </row>
    <row r="639" spans="1:10" x14ac:dyDescent="0.25">
      <c r="A639" t="s">
        <v>113</v>
      </c>
      <c r="B639" t="s">
        <v>211</v>
      </c>
      <c r="C639" t="s">
        <v>203</v>
      </c>
      <c r="D639">
        <v>0.46122448979591835</v>
      </c>
      <c r="E639">
        <v>53.466999999999999</v>
      </c>
      <c r="F639">
        <v>24.660289795918366</v>
      </c>
      <c r="G639">
        <v>0.60799999999999998</v>
      </c>
      <c r="H639">
        <v>0</v>
      </c>
      <c r="I639">
        <v>25.268289795918367</v>
      </c>
      <c r="J639">
        <f t="shared" si="9"/>
        <v>0.60799999999999998</v>
      </c>
    </row>
    <row r="640" spans="1:10" x14ac:dyDescent="0.25">
      <c r="A640" t="s">
        <v>102</v>
      </c>
      <c r="B640" t="s">
        <v>211</v>
      </c>
      <c r="C640" t="s">
        <v>203</v>
      </c>
      <c r="D640">
        <v>0.46122448979591835</v>
      </c>
      <c r="E640">
        <v>0</v>
      </c>
      <c r="F640">
        <v>0</v>
      </c>
      <c r="G640">
        <v>0.48099999999999998</v>
      </c>
      <c r="H640">
        <v>0</v>
      </c>
      <c r="I640">
        <v>0.48099999999999998</v>
      </c>
      <c r="J640">
        <f t="shared" si="9"/>
        <v>0.48099999999999998</v>
      </c>
    </row>
    <row r="641" spans="1:10" x14ac:dyDescent="0.25">
      <c r="A641" t="s">
        <v>101</v>
      </c>
      <c r="B641" t="s">
        <v>211</v>
      </c>
      <c r="C641" t="s">
        <v>203</v>
      </c>
      <c r="D641">
        <v>0.46122448979591835</v>
      </c>
      <c r="E641">
        <v>3.9</v>
      </c>
      <c r="F641">
        <v>1.7987755102040814</v>
      </c>
      <c r="G641">
        <v>3.5000000000000003E-2</v>
      </c>
      <c r="H641">
        <v>0</v>
      </c>
      <c r="I641">
        <v>1.8337755102040814</v>
      </c>
      <c r="J641">
        <f t="shared" si="9"/>
        <v>3.5000000000000003E-2</v>
      </c>
    </row>
    <row r="642" spans="1:10" x14ac:dyDescent="0.25">
      <c r="A642" t="s">
        <v>95</v>
      </c>
      <c r="B642" t="s">
        <v>211</v>
      </c>
      <c r="C642" t="s">
        <v>203</v>
      </c>
      <c r="D642">
        <v>0.46122448979591835</v>
      </c>
      <c r="E642">
        <v>432.73200000000003</v>
      </c>
      <c r="F642">
        <v>199.58659591836735</v>
      </c>
      <c r="G642">
        <v>42.395000000000003</v>
      </c>
      <c r="H642">
        <v>0</v>
      </c>
      <c r="I642">
        <v>241.98159591836736</v>
      </c>
      <c r="J642">
        <f t="shared" si="9"/>
        <v>42.395000000000003</v>
      </c>
    </row>
    <row r="643" spans="1:10" x14ac:dyDescent="0.25">
      <c r="A643" t="s">
        <v>98</v>
      </c>
      <c r="B643" t="s">
        <v>211</v>
      </c>
      <c r="C643" t="s">
        <v>203</v>
      </c>
      <c r="D643">
        <v>0.46122448979591835</v>
      </c>
      <c r="E643">
        <v>209.22400000000002</v>
      </c>
      <c r="F643">
        <v>96.499232653061227</v>
      </c>
      <c r="G643">
        <v>4.4349999999999996</v>
      </c>
      <c r="H643">
        <v>0</v>
      </c>
      <c r="I643">
        <v>100.93423265306123</v>
      </c>
      <c r="J643">
        <f t="shared" ref="J643:J706" si="10">G643+H643</f>
        <v>4.4349999999999996</v>
      </c>
    </row>
    <row r="644" spans="1:10" x14ac:dyDescent="0.25">
      <c r="A644" t="s">
        <v>112</v>
      </c>
      <c r="B644" t="s">
        <v>211</v>
      </c>
      <c r="C644" t="s">
        <v>203</v>
      </c>
      <c r="D644">
        <v>0.46122448979591835</v>
      </c>
      <c r="E644">
        <v>9.923</v>
      </c>
      <c r="F644">
        <v>4.5767306122448979</v>
      </c>
      <c r="G644">
        <v>0</v>
      </c>
      <c r="H644">
        <v>0</v>
      </c>
      <c r="I644">
        <v>4.5767306122448979</v>
      </c>
      <c r="J644">
        <f t="shared" si="10"/>
        <v>0</v>
      </c>
    </row>
    <row r="645" spans="1:10" x14ac:dyDescent="0.25">
      <c r="A645" t="s">
        <v>100</v>
      </c>
      <c r="B645" t="s">
        <v>211</v>
      </c>
      <c r="C645" t="s">
        <v>203</v>
      </c>
      <c r="D645">
        <v>0.46122448979591835</v>
      </c>
      <c r="E645">
        <v>15.4</v>
      </c>
      <c r="F645">
        <v>7.1028571428571423</v>
      </c>
      <c r="G645">
        <v>0.10299999999999999</v>
      </c>
      <c r="H645">
        <v>0</v>
      </c>
      <c r="I645">
        <v>7.2058571428571421</v>
      </c>
      <c r="J645">
        <f t="shared" si="10"/>
        <v>0.10299999999999999</v>
      </c>
    </row>
    <row r="646" spans="1:10" x14ac:dyDescent="0.25">
      <c r="A646" t="s">
        <v>114</v>
      </c>
      <c r="B646" t="s">
        <v>211</v>
      </c>
      <c r="C646" t="s">
        <v>203</v>
      </c>
      <c r="D646">
        <v>0.46122448979591835</v>
      </c>
      <c r="E646">
        <v>0</v>
      </c>
      <c r="F646">
        <v>0</v>
      </c>
      <c r="G646">
        <v>0</v>
      </c>
      <c r="H646">
        <v>0</v>
      </c>
      <c r="I646">
        <v>0</v>
      </c>
      <c r="J646">
        <f t="shared" si="10"/>
        <v>0</v>
      </c>
    </row>
    <row r="647" spans="1:10" x14ac:dyDescent="0.25">
      <c r="A647" t="s">
        <v>107</v>
      </c>
      <c r="B647" t="s">
        <v>211</v>
      </c>
      <c r="C647" t="s">
        <v>203</v>
      </c>
      <c r="D647">
        <v>0.46122448979591835</v>
      </c>
      <c r="E647">
        <v>16.370999999999999</v>
      </c>
      <c r="F647">
        <v>7.5507061224489789</v>
      </c>
      <c r="G647">
        <v>8.5000000000000006E-2</v>
      </c>
      <c r="H647">
        <v>0</v>
      </c>
      <c r="I647">
        <v>7.6357061224489788</v>
      </c>
      <c r="J647">
        <f t="shared" si="10"/>
        <v>8.5000000000000006E-2</v>
      </c>
    </row>
    <row r="648" spans="1:10" x14ac:dyDescent="0.25">
      <c r="A648" s="48" t="s">
        <v>123</v>
      </c>
      <c r="B648" t="s">
        <v>208</v>
      </c>
      <c r="C648" t="s">
        <v>341</v>
      </c>
      <c r="D648">
        <v>1</v>
      </c>
      <c r="E648">
        <v>3.508</v>
      </c>
      <c r="F648">
        <v>3.508</v>
      </c>
      <c r="G648">
        <v>0</v>
      </c>
      <c r="H648">
        <v>0</v>
      </c>
      <c r="I648">
        <v>3.508</v>
      </c>
      <c r="J648">
        <f t="shared" si="10"/>
        <v>0</v>
      </c>
    </row>
    <row r="649" spans="1:10" x14ac:dyDescent="0.25">
      <c r="A649" s="48" t="s">
        <v>126</v>
      </c>
      <c r="B649" t="s">
        <v>208</v>
      </c>
      <c r="C649" t="s">
        <v>341</v>
      </c>
      <c r="D649">
        <v>1</v>
      </c>
      <c r="E649">
        <v>0</v>
      </c>
      <c r="F649">
        <v>0</v>
      </c>
      <c r="G649">
        <v>0</v>
      </c>
      <c r="H649">
        <v>0</v>
      </c>
      <c r="I649">
        <v>0</v>
      </c>
      <c r="J649">
        <f t="shared" si="10"/>
        <v>0</v>
      </c>
    </row>
    <row r="650" spans="1:10" x14ac:dyDescent="0.25">
      <c r="A650" s="48" t="s">
        <v>125</v>
      </c>
      <c r="B650" t="s">
        <v>208</v>
      </c>
      <c r="C650" t="s">
        <v>341</v>
      </c>
      <c r="D650">
        <v>1</v>
      </c>
      <c r="E650">
        <v>0</v>
      </c>
      <c r="F650">
        <v>0</v>
      </c>
      <c r="G650">
        <v>0</v>
      </c>
      <c r="H650">
        <v>0</v>
      </c>
      <c r="I650">
        <v>0</v>
      </c>
      <c r="J650">
        <f t="shared" si="10"/>
        <v>0</v>
      </c>
    </row>
    <row r="651" spans="1:10" x14ac:dyDescent="0.25">
      <c r="A651" s="48" t="s">
        <v>124</v>
      </c>
      <c r="B651" t="s">
        <v>208</v>
      </c>
      <c r="C651" t="s">
        <v>341</v>
      </c>
      <c r="D651">
        <v>1</v>
      </c>
      <c r="E651">
        <v>0</v>
      </c>
      <c r="F651">
        <v>0</v>
      </c>
      <c r="G651">
        <v>0</v>
      </c>
      <c r="H651">
        <v>0</v>
      </c>
      <c r="I651">
        <v>0</v>
      </c>
      <c r="J651">
        <f t="shared" si="10"/>
        <v>0</v>
      </c>
    </row>
    <row r="652" spans="1:10" x14ac:dyDescent="0.25">
      <c r="A652" t="s">
        <v>96</v>
      </c>
      <c r="B652" t="s">
        <v>208</v>
      </c>
      <c r="C652" t="s">
        <v>341</v>
      </c>
      <c r="D652">
        <v>1</v>
      </c>
      <c r="E652">
        <v>0</v>
      </c>
      <c r="F652">
        <v>0</v>
      </c>
      <c r="G652">
        <v>0</v>
      </c>
      <c r="H652">
        <v>0</v>
      </c>
      <c r="I652">
        <v>0</v>
      </c>
      <c r="J652">
        <f t="shared" si="10"/>
        <v>0</v>
      </c>
    </row>
    <row r="653" spans="1:10" x14ac:dyDescent="0.25">
      <c r="A653" t="s">
        <v>105</v>
      </c>
      <c r="B653" t="s">
        <v>208</v>
      </c>
      <c r="C653" t="s">
        <v>341</v>
      </c>
      <c r="D653">
        <v>1</v>
      </c>
      <c r="E653">
        <v>0.11799999999999999</v>
      </c>
      <c r="F653">
        <v>0.11799999999999999</v>
      </c>
      <c r="G653">
        <v>0</v>
      </c>
      <c r="H653">
        <v>0</v>
      </c>
      <c r="I653">
        <v>0.11799999999999999</v>
      </c>
      <c r="J653">
        <f t="shared" si="10"/>
        <v>0</v>
      </c>
    </row>
    <row r="654" spans="1:10" x14ac:dyDescent="0.25">
      <c r="A654" t="s">
        <v>110</v>
      </c>
      <c r="B654" t="s">
        <v>208</v>
      </c>
      <c r="C654" t="s">
        <v>341</v>
      </c>
      <c r="D654">
        <v>1</v>
      </c>
      <c r="E654">
        <v>1E-3</v>
      </c>
      <c r="F654">
        <v>1E-3</v>
      </c>
      <c r="G654">
        <v>0</v>
      </c>
      <c r="H654">
        <v>0</v>
      </c>
      <c r="I654">
        <v>1E-3</v>
      </c>
      <c r="J654">
        <f t="shared" si="10"/>
        <v>0</v>
      </c>
    </row>
    <row r="655" spans="1:10" x14ac:dyDescent="0.25">
      <c r="A655" t="s">
        <v>111</v>
      </c>
      <c r="B655" t="s">
        <v>208</v>
      </c>
      <c r="C655" t="s">
        <v>341</v>
      </c>
      <c r="D655">
        <v>1</v>
      </c>
      <c r="E655">
        <v>3.0000000000000001E-3</v>
      </c>
      <c r="F655">
        <v>3.0000000000000001E-3</v>
      </c>
      <c r="G655">
        <v>0</v>
      </c>
      <c r="H655">
        <v>0</v>
      </c>
      <c r="I655">
        <v>3.0000000000000001E-3</v>
      </c>
      <c r="J655">
        <f t="shared" si="10"/>
        <v>0</v>
      </c>
    </row>
    <row r="656" spans="1:10" x14ac:dyDescent="0.25">
      <c r="A656" t="s">
        <v>106</v>
      </c>
      <c r="B656" t="s">
        <v>208</v>
      </c>
      <c r="C656" t="s">
        <v>341</v>
      </c>
      <c r="D656">
        <v>1</v>
      </c>
      <c r="E656">
        <v>0</v>
      </c>
      <c r="F656">
        <v>0</v>
      </c>
      <c r="G656">
        <v>0</v>
      </c>
      <c r="H656">
        <v>0</v>
      </c>
      <c r="I656">
        <v>0</v>
      </c>
      <c r="J656">
        <f t="shared" si="10"/>
        <v>0</v>
      </c>
    </row>
    <row r="657" spans="1:10" x14ac:dyDescent="0.25">
      <c r="A657" t="s">
        <v>99</v>
      </c>
      <c r="B657" t="s">
        <v>208</v>
      </c>
      <c r="C657" t="s">
        <v>341</v>
      </c>
      <c r="D657">
        <v>1</v>
      </c>
      <c r="E657">
        <v>4.8780000000000001</v>
      </c>
      <c r="F657">
        <v>4.8780000000000001</v>
      </c>
      <c r="G657">
        <v>0</v>
      </c>
      <c r="H657">
        <v>0</v>
      </c>
      <c r="I657">
        <v>4.8780000000000001</v>
      </c>
      <c r="J657">
        <f t="shared" si="10"/>
        <v>0</v>
      </c>
    </row>
    <row r="658" spans="1:10" x14ac:dyDescent="0.25">
      <c r="A658" t="s">
        <v>108</v>
      </c>
      <c r="B658" t="s">
        <v>208</v>
      </c>
      <c r="C658" t="s">
        <v>341</v>
      </c>
      <c r="D658">
        <v>1</v>
      </c>
      <c r="E658">
        <v>3.9780000000000002</v>
      </c>
      <c r="F658">
        <v>3.9780000000000002</v>
      </c>
      <c r="G658">
        <v>0</v>
      </c>
      <c r="H658">
        <v>0</v>
      </c>
      <c r="I658">
        <v>3.9780000000000002</v>
      </c>
      <c r="J658">
        <f t="shared" si="10"/>
        <v>0</v>
      </c>
    </row>
    <row r="659" spans="1:10" x14ac:dyDescent="0.25">
      <c r="A659" t="s">
        <v>234</v>
      </c>
      <c r="B659" t="s">
        <v>208</v>
      </c>
      <c r="C659" t="s">
        <v>341</v>
      </c>
      <c r="D659">
        <v>1</v>
      </c>
      <c r="E659">
        <v>0</v>
      </c>
      <c r="F659">
        <v>0</v>
      </c>
      <c r="G659">
        <v>0</v>
      </c>
      <c r="H659">
        <v>0</v>
      </c>
      <c r="I659">
        <v>0</v>
      </c>
      <c r="J659">
        <f t="shared" si="10"/>
        <v>0</v>
      </c>
    </row>
    <row r="660" spans="1:10" x14ac:dyDescent="0.25">
      <c r="A660" t="s">
        <v>115</v>
      </c>
      <c r="B660" t="s">
        <v>208</v>
      </c>
      <c r="C660" t="s">
        <v>341</v>
      </c>
      <c r="D660">
        <v>1</v>
      </c>
      <c r="E660">
        <v>0.13900000000000001</v>
      </c>
      <c r="F660">
        <v>0.13900000000000001</v>
      </c>
      <c r="G660">
        <v>0</v>
      </c>
      <c r="H660">
        <v>0</v>
      </c>
      <c r="I660">
        <v>0.13900000000000001</v>
      </c>
      <c r="J660">
        <f t="shared" si="10"/>
        <v>0</v>
      </c>
    </row>
    <row r="661" spans="1:10" x14ac:dyDescent="0.25">
      <c r="A661" t="s">
        <v>117</v>
      </c>
      <c r="B661" t="s">
        <v>208</v>
      </c>
      <c r="C661" t="s">
        <v>341</v>
      </c>
      <c r="D661">
        <v>1</v>
      </c>
      <c r="E661">
        <v>0</v>
      </c>
      <c r="F661">
        <v>0</v>
      </c>
      <c r="G661">
        <v>0</v>
      </c>
      <c r="H661">
        <v>0</v>
      </c>
      <c r="I661">
        <v>0</v>
      </c>
      <c r="J661">
        <f t="shared" si="10"/>
        <v>0</v>
      </c>
    </row>
    <row r="662" spans="1:10" x14ac:dyDescent="0.25">
      <c r="A662" t="s">
        <v>103</v>
      </c>
      <c r="B662" t="s">
        <v>208</v>
      </c>
      <c r="C662" t="s">
        <v>341</v>
      </c>
      <c r="D662">
        <v>1</v>
      </c>
      <c r="E662">
        <v>0</v>
      </c>
      <c r="F662">
        <v>0</v>
      </c>
      <c r="G662">
        <v>0</v>
      </c>
      <c r="H662">
        <v>0</v>
      </c>
      <c r="I662">
        <v>0</v>
      </c>
      <c r="J662">
        <f t="shared" si="10"/>
        <v>0</v>
      </c>
    </row>
    <row r="663" spans="1:10" x14ac:dyDescent="0.25">
      <c r="A663" t="s">
        <v>328</v>
      </c>
      <c r="B663" t="s">
        <v>208</v>
      </c>
      <c r="C663" t="s">
        <v>341</v>
      </c>
      <c r="D663">
        <v>1</v>
      </c>
      <c r="E663">
        <v>0</v>
      </c>
      <c r="F663">
        <v>0</v>
      </c>
      <c r="G663">
        <v>0</v>
      </c>
      <c r="H663">
        <v>0</v>
      </c>
      <c r="I663">
        <v>0</v>
      </c>
      <c r="J663">
        <f t="shared" si="10"/>
        <v>0</v>
      </c>
    </row>
    <row r="664" spans="1:10" x14ac:dyDescent="0.25">
      <c r="A664" t="s">
        <v>104</v>
      </c>
      <c r="B664" t="s">
        <v>208</v>
      </c>
      <c r="C664" t="s">
        <v>341</v>
      </c>
      <c r="D664">
        <v>1</v>
      </c>
      <c r="E664">
        <v>0</v>
      </c>
      <c r="F664">
        <v>0</v>
      </c>
      <c r="G664">
        <v>0</v>
      </c>
      <c r="H664">
        <v>0</v>
      </c>
      <c r="I664">
        <v>0</v>
      </c>
      <c r="J664">
        <f t="shared" si="10"/>
        <v>0</v>
      </c>
    </row>
    <row r="665" spans="1:10" x14ac:dyDescent="0.25">
      <c r="A665" t="s">
        <v>558</v>
      </c>
      <c r="B665" t="s">
        <v>208</v>
      </c>
      <c r="C665" t="s">
        <v>341</v>
      </c>
      <c r="D665">
        <v>1</v>
      </c>
      <c r="E665">
        <v>0</v>
      </c>
      <c r="F665">
        <v>0</v>
      </c>
      <c r="G665">
        <v>0</v>
      </c>
      <c r="H665">
        <v>0</v>
      </c>
      <c r="I665">
        <v>0</v>
      </c>
      <c r="J665">
        <f t="shared" si="10"/>
        <v>0</v>
      </c>
    </row>
    <row r="666" spans="1:10" x14ac:dyDescent="0.25">
      <c r="A666" t="s">
        <v>97</v>
      </c>
      <c r="B666" t="s">
        <v>208</v>
      </c>
      <c r="C666" t="s">
        <v>341</v>
      </c>
      <c r="D666">
        <v>1</v>
      </c>
      <c r="E666">
        <v>0</v>
      </c>
      <c r="F666">
        <v>0</v>
      </c>
      <c r="G666">
        <v>0</v>
      </c>
      <c r="H666">
        <v>0</v>
      </c>
      <c r="I666">
        <v>0</v>
      </c>
      <c r="J666">
        <f t="shared" si="10"/>
        <v>0</v>
      </c>
    </row>
    <row r="667" spans="1:10" x14ac:dyDescent="0.25">
      <c r="A667" t="s">
        <v>109</v>
      </c>
      <c r="B667" t="s">
        <v>208</v>
      </c>
      <c r="C667" t="s">
        <v>341</v>
      </c>
      <c r="D667">
        <v>1</v>
      </c>
      <c r="E667">
        <v>0</v>
      </c>
      <c r="F667">
        <v>0</v>
      </c>
      <c r="G667">
        <v>0</v>
      </c>
      <c r="H667">
        <v>0</v>
      </c>
      <c r="I667">
        <v>0</v>
      </c>
      <c r="J667">
        <f t="shared" si="10"/>
        <v>0</v>
      </c>
    </row>
    <row r="668" spans="1:10" x14ac:dyDescent="0.25">
      <c r="A668" t="s">
        <v>118</v>
      </c>
      <c r="B668" t="s">
        <v>208</v>
      </c>
      <c r="C668" t="s">
        <v>341</v>
      </c>
      <c r="D668">
        <v>1</v>
      </c>
      <c r="E668">
        <v>1.8180000000000001</v>
      </c>
      <c r="F668">
        <v>1.8180000000000001</v>
      </c>
      <c r="G668">
        <v>0</v>
      </c>
      <c r="H668">
        <v>0</v>
      </c>
      <c r="I668">
        <v>1.8180000000000001</v>
      </c>
      <c r="J668">
        <f t="shared" si="10"/>
        <v>0</v>
      </c>
    </row>
    <row r="669" spans="1:10" x14ac:dyDescent="0.25">
      <c r="A669" t="s">
        <v>121</v>
      </c>
      <c r="B669" t="s">
        <v>208</v>
      </c>
      <c r="C669" t="s">
        <v>341</v>
      </c>
      <c r="D669">
        <v>1</v>
      </c>
      <c r="E669">
        <v>0</v>
      </c>
      <c r="F669">
        <v>0</v>
      </c>
      <c r="G669">
        <v>0</v>
      </c>
      <c r="H669">
        <v>0</v>
      </c>
      <c r="I669">
        <v>0</v>
      </c>
      <c r="J669">
        <f t="shared" si="10"/>
        <v>0</v>
      </c>
    </row>
    <row r="670" spans="1:10" x14ac:dyDescent="0.25">
      <c r="A670" t="s">
        <v>120</v>
      </c>
      <c r="B670" t="s">
        <v>208</v>
      </c>
      <c r="C670" t="s">
        <v>341</v>
      </c>
      <c r="D670">
        <v>1</v>
      </c>
      <c r="E670">
        <v>0.1</v>
      </c>
      <c r="F670">
        <v>0.1</v>
      </c>
      <c r="G670">
        <v>0</v>
      </c>
      <c r="H670">
        <v>0</v>
      </c>
      <c r="I670">
        <v>0.1</v>
      </c>
      <c r="J670">
        <f t="shared" si="10"/>
        <v>0</v>
      </c>
    </row>
    <row r="671" spans="1:10" x14ac:dyDescent="0.25">
      <c r="A671" t="s">
        <v>119</v>
      </c>
      <c r="B671" t="s">
        <v>208</v>
      </c>
      <c r="C671" t="s">
        <v>341</v>
      </c>
      <c r="D671">
        <v>1</v>
      </c>
      <c r="E671">
        <v>0</v>
      </c>
      <c r="F671">
        <v>0</v>
      </c>
      <c r="G671">
        <v>0</v>
      </c>
      <c r="H671">
        <v>0</v>
      </c>
      <c r="I671">
        <v>0</v>
      </c>
      <c r="J671">
        <f t="shared" si="10"/>
        <v>0</v>
      </c>
    </row>
    <row r="672" spans="1:10" x14ac:dyDescent="0.25">
      <c r="A672" t="s">
        <v>116</v>
      </c>
      <c r="B672" t="s">
        <v>208</v>
      </c>
      <c r="C672" t="s">
        <v>341</v>
      </c>
      <c r="D672">
        <v>1</v>
      </c>
      <c r="E672">
        <v>1.627</v>
      </c>
      <c r="F672">
        <v>1.627</v>
      </c>
      <c r="G672">
        <v>0</v>
      </c>
      <c r="H672">
        <v>0</v>
      </c>
      <c r="I672">
        <v>1.627</v>
      </c>
      <c r="J672">
        <f t="shared" si="10"/>
        <v>0</v>
      </c>
    </row>
    <row r="673" spans="1:10" x14ac:dyDescent="0.25">
      <c r="A673" t="s">
        <v>113</v>
      </c>
      <c r="B673" t="s">
        <v>208</v>
      </c>
      <c r="C673" t="s">
        <v>341</v>
      </c>
      <c r="D673">
        <v>1</v>
      </c>
      <c r="E673">
        <v>0.93</v>
      </c>
      <c r="F673">
        <v>0.93</v>
      </c>
      <c r="G673">
        <v>0</v>
      </c>
      <c r="H673">
        <v>0</v>
      </c>
      <c r="I673">
        <v>0.93</v>
      </c>
      <c r="J673">
        <f t="shared" si="10"/>
        <v>0</v>
      </c>
    </row>
    <row r="674" spans="1:10" x14ac:dyDescent="0.25">
      <c r="A674" t="s">
        <v>102</v>
      </c>
      <c r="B674" t="s">
        <v>208</v>
      </c>
      <c r="C674" t="s">
        <v>341</v>
      </c>
      <c r="D674">
        <v>1</v>
      </c>
      <c r="E674">
        <v>0</v>
      </c>
      <c r="F674">
        <v>0</v>
      </c>
      <c r="G674">
        <v>0</v>
      </c>
      <c r="H674">
        <v>0</v>
      </c>
      <c r="I674">
        <v>0</v>
      </c>
      <c r="J674">
        <f t="shared" si="10"/>
        <v>0</v>
      </c>
    </row>
    <row r="675" spans="1:10" x14ac:dyDescent="0.25">
      <c r="A675" t="s">
        <v>101</v>
      </c>
      <c r="B675" t="s">
        <v>208</v>
      </c>
      <c r="C675" t="s">
        <v>341</v>
      </c>
      <c r="D675">
        <v>1</v>
      </c>
      <c r="E675">
        <v>0</v>
      </c>
      <c r="F675">
        <v>0</v>
      </c>
      <c r="G675">
        <v>0</v>
      </c>
      <c r="H675">
        <v>0</v>
      </c>
      <c r="I675">
        <v>0</v>
      </c>
      <c r="J675">
        <f t="shared" si="10"/>
        <v>0</v>
      </c>
    </row>
    <row r="676" spans="1:10" x14ac:dyDescent="0.25">
      <c r="A676" t="s">
        <v>95</v>
      </c>
      <c r="B676" t="s">
        <v>208</v>
      </c>
      <c r="C676" t="s">
        <v>341</v>
      </c>
      <c r="D676">
        <v>1</v>
      </c>
      <c r="E676">
        <v>0</v>
      </c>
      <c r="F676">
        <v>0</v>
      </c>
      <c r="G676">
        <v>0</v>
      </c>
      <c r="H676">
        <v>0</v>
      </c>
      <c r="I676">
        <v>0</v>
      </c>
      <c r="J676">
        <f t="shared" si="10"/>
        <v>0</v>
      </c>
    </row>
    <row r="677" spans="1:10" x14ac:dyDescent="0.25">
      <c r="A677" t="s">
        <v>98</v>
      </c>
      <c r="B677" t="s">
        <v>208</v>
      </c>
      <c r="C677" t="s">
        <v>341</v>
      </c>
      <c r="D677">
        <v>1</v>
      </c>
      <c r="E677">
        <v>1E-3</v>
      </c>
      <c r="F677">
        <v>1E-3</v>
      </c>
      <c r="G677">
        <v>0</v>
      </c>
      <c r="H677">
        <v>0</v>
      </c>
      <c r="I677">
        <v>1E-3</v>
      </c>
      <c r="J677">
        <f t="shared" si="10"/>
        <v>0</v>
      </c>
    </row>
    <row r="678" spans="1:10" x14ac:dyDescent="0.25">
      <c r="A678" t="s">
        <v>112</v>
      </c>
      <c r="B678" t="s">
        <v>208</v>
      </c>
      <c r="C678" t="s">
        <v>341</v>
      </c>
      <c r="D678">
        <v>1</v>
      </c>
      <c r="E678">
        <v>2.7920000000000003</v>
      </c>
      <c r="F678">
        <v>2.7920000000000003</v>
      </c>
      <c r="G678">
        <v>0</v>
      </c>
      <c r="H678">
        <v>0</v>
      </c>
      <c r="I678">
        <v>2.7920000000000003</v>
      </c>
      <c r="J678">
        <f t="shared" si="10"/>
        <v>0</v>
      </c>
    </row>
    <row r="679" spans="1:10" x14ac:dyDescent="0.25">
      <c r="A679" t="s">
        <v>100</v>
      </c>
      <c r="B679" t="s">
        <v>208</v>
      </c>
      <c r="C679" t="s">
        <v>341</v>
      </c>
      <c r="D679">
        <v>1</v>
      </c>
      <c r="E679">
        <v>0</v>
      </c>
      <c r="F679">
        <v>0</v>
      </c>
      <c r="G679">
        <v>0</v>
      </c>
      <c r="H679">
        <v>0</v>
      </c>
      <c r="I679">
        <v>0</v>
      </c>
      <c r="J679">
        <f t="shared" si="10"/>
        <v>0</v>
      </c>
    </row>
    <row r="680" spans="1:10" x14ac:dyDescent="0.25">
      <c r="A680" t="s">
        <v>114</v>
      </c>
      <c r="B680" t="s">
        <v>208</v>
      </c>
      <c r="C680" t="s">
        <v>341</v>
      </c>
      <c r="D680">
        <v>1</v>
      </c>
      <c r="E680">
        <v>0</v>
      </c>
      <c r="F680">
        <v>0</v>
      </c>
      <c r="G680">
        <v>0</v>
      </c>
      <c r="H680">
        <v>0</v>
      </c>
      <c r="I680">
        <v>0</v>
      </c>
      <c r="J680">
        <f t="shared" si="10"/>
        <v>0</v>
      </c>
    </row>
    <row r="681" spans="1:10" x14ac:dyDescent="0.25">
      <c r="A681" t="s">
        <v>107</v>
      </c>
      <c r="B681" t="s">
        <v>208</v>
      </c>
      <c r="C681" t="s">
        <v>341</v>
      </c>
      <c r="D681">
        <v>1</v>
      </c>
      <c r="E681">
        <v>8.5999999999999993E-2</v>
      </c>
      <c r="F681">
        <v>8.5999999999999993E-2</v>
      </c>
      <c r="G681">
        <v>0</v>
      </c>
      <c r="H681">
        <v>0</v>
      </c>
      <c r="I681">
        <v>8.5999999999999993E-2</v>
      </c>
      <c r="J681">
        <f t="shared" si="10"/>
        <v>0</v>
      </c>
    </row>
    <row r="682" spans="1:10" x14ac:dyDescent="0.25">
      <c r="A682" s="48" t="s">
        <v>123</v>
      </c>
      <c r="B682" t="s">
        <v>364</v>
      </c>
      <c r="C682" t="s">
        <v>342</v>
      </c>
      <c r="D682">
        <v>0.35</v>
      </c>
      <c r="E682">
        <v>547.93700000000001</v>
      </c>
      <c r="F682">
        <v>191.77795</v>
      </c>
      <c r="G682">
        <v>0</v>
      </c>
      <c r="H682">
        <v>0</v>
      </c>
      <c r="I682">
        <v>191.77795</v>
      </c>
      <c r="J682">
        <f t="shared" si="10"/>
        <v>0</v>
      </c>
    </row>
    <row r="683" spans="1:10" x14ac:dyDescent="0.25">
      <c r="A683" s="48" t="s">
        <v>126</v>
      </c>
      <c r="B683" t="s">
        <v>364</v>
      </c>
      <c r="C683" t="s">
        <v>342</v>
      </c>
      <c r="D683">
        <v>0.35</v>
      </c>
      <c r="E683">
        <v>2.5</v>
      </c>
      <c r="F683">
        <v>0.875</v>
      </c>
      <c r="G683">
        <v>0</v>
      </c>
      <c r="H683">
        <v>0</v>
      </c>
      <c r="I683">
        <v>0.875</v>
      </c>
      <c r="J683">
        <f t="shared" si="10"/>
        <v>0</v>
      </c>
    </row>
    <row r="684" spans="1:10" x14ac:dyDescent="0.25">
      <c r="A684" s="48" t="s">
        <v>125</v>
      </c>
      <c r="B684" t="s">
        <v>364</v>
      </c>
      <c r="C684" t="s">
        <v>342</v>
      </c>
      <c r="D684">
        <v>0.35</v>
      </c>
      <c r="E684">
        <v>0.1</v>
      </c>
      <c r="F684">
        <v>3.4999999999999996E-2</v>
      </c>
      <c r="G684">
        <v>0</v>
      </c>
      <c r="H684">
        <v>0</v>
      </c>
      <c r="I684">
        <v>3.4999999999999996E-2</v>
      </c>
      <c r="J684">
        <f t="shared" si="10"/>
        <v>0</v>
      </c>
    </row>
    <row r="685" spans="1:10" x14ac:dyDescent="0.25">
      <c r="A685" s="48" t="s">
        <v>124</v>
      </c>
      <c r="B685" t="s">
        <v>364</v>
      </c>
      <c r="C685" t="s">
        <v>342</v>
      </c>
      <c r="D685">
        <v>0.35</v>
      </c>
      <c r="E685">
        <v>7.0000000000000007E-2</v>
      </c>
      <c r="F685">
        <v>2.4500000000000001E-2</v>
      </c>
      <c r="G685">
        <v>0</v>
      </c>
      <c r="H685">
        <v>0</v>
      </c>
      <c r="I685">
        <v>2.4500000000000001E-2</v>
      </c>
      <c r="J685">
        <f t="shared" si="10"/>
        <v>0</v>
      </c>
    </row>
    <row r="686" spans="1:10" x14ac:dyDescent="0.25">
      <c r="A686" t="s">
        <v>96</v>
      </c>
      <c r="B686" t="s">
        <v>364</v>
      </c>
      <c r="C686" t="s">
        <v>342</v>
      </c>
      <c r="D686">
        <v>0.35</v>
      </c>
      <c r="E686">
        <v>64.11</v>
      </c>
      <c r="F686">
        <v>22.438499999999998</v>
      </c>
      <c r="G686">
        <v>0</v>
      </c>
      <c r="H686">
        <v>0</v>
      </c>
      <c r="I686">
        <v>22.438499999999998</v>
      </c>
      <c r="J686">
        <f t="shared" si="10"/>
        <v>0</v>
      </c>
    </row>
    <row r="687" spans="1:10" x14ac:dyDescent="0.25">
      <c r="A687" t="s">
        <v>105</v>
      </c>
      <c r="B687" t="s">
        <v>364</v>
      </c>
      <c r="C687" t="s">
        <v>342</v>
      </c>
      <c r="D687">
        <v>0.35</v>
      </c>
      <c r="E687">
        <v>8.0389999999999997</v>
      </c>
      <c r="F687">
        <v>2.8136499999999995</v>
      </c>
      <c r="G687">
        <v>0</v>
      </c>
      <c r="H687">
        <v>0</v>
      </c>
      <c r="I687">
        <v>2.8136499999999995</v>
      </c>
      <c r="J687">
        <f t="shared" si="10"/>
        <v>0</v>
      </c>
    </row>
    <row r="688" spans="1:10" x14ac:dyDescent="0.25">
      <c r="A688" t="s">
        <v>110</v>
      </c>
      <c r="B688" t="s">
        <v>364</v>
      </c>
      <c r="C688" t="s">
        <v>342</v>
      </c>
      <c r="D688">
        <v>0.35</v>
      </c>
      <c r="E688">
        <v>17.571000000000002</v>
      </c>
      <c r="F688">
        <v>6.1498499999999998</v>
      </c>
      <c r="G688">
        <v>0</v>
      </c>
      <c r="H688">
        <v>0</v>
      </c>
      <c r="I688">
        <v>6.1498499999999998</v>
      </c>
      <c r="J688">
        <f t="shared" si="10"/>
        <v>0</v>
      </c>
    </row>
    <row r="689" spans="1:10" x14ac:dyDescent="0.25">
      <c r="A689" t="s">
        <v>111</v>
      </c>
      <c r="B689" t="s">
        <v>364</v>
      </c>
      <c r="C689" t="s">
        <v>342</v>
      </c>
      <c r="D689">
        <v>0.35</v>
      </c>
      <c r="E689">
        <v>1132.4880000000001</v>
      </c>
      <c r="F689">
        <v>396.37079999999997</v>
      </c>
      <c r="G689">
        <v>0</v>
      </c>
      <c r="H689">
        <v>0</v>
      </c>
      <c r="I689">
        <v>396.37079999999997</v>
      </c>
      <c r="J689">
        <f t="shared" si="10"/>
        <v>0</v>
      </c>
    </row>
    <row r="690" spans="1:10" x14ac:dyDescent="0.25">
      <c r="A690" t="s">
        <v>106</v>
      </c>
      <c r="B690" t="s">
        <v>364</v>
      </c>
      <c r="C690" t="s">
        <v>342</v>
      </c>
      <c r="D690">
        <v>0.35</v>
      </c>
      <c r="E690">
        <v>442.17199999999997</v>
      </c>
      <c r="F690">
        <v>154.76019999999997</v>
      </c>
      <c r="G690">
        <v>0</v>
      </c>
      <c r="H690">
        <v>0</v>
      </c>
      <c r="I690">
        <v>154.76019999999997</v>
      </c>
      <c r="J690">
        <f t="shared" si="10"/>
        <v>0</v>
      </c>
    </row>
    <row r="691" spans="1:10" x14ac:dyDescent="0.25">
      <c r="A691" t="s">
        <v>99</v>
      </c>
      <c r="B691" t="s">
        <v>364</v>
      </c>
      <c r="C691" t="s">
        <v>342</v>
      </c>
      <c r="D691">
        <v>0.35</v>
      </c>
      <c r="E691">
        <v>0.2</v>
      </c>
      <c r="F691">
        <v>6.9999999999999993E-2</v>
      </c>
      <c r="G691">
        <v>0</v>
      </c>
      <c r="H691">
        <v>0</v>
      </c>
      <c r="I691">
        <v>6.9999999999999993E-2</v>
      </c>
      <c r="J691">
        <f t="shared" si="10"/>
        <v>0</v>
      </c>
    </row>
    <row r="692" spans="1:10" x14ac:dyDescent="0.25">
      <c r="A692" t="s">
        <v>108</v>
      </c>
      <c r="B692" t="s">
        <v>364</v>
      </c>
      <c r="C692" t="s">
        <v>342</v>
      </c>
      <c r="D692">
        <v>0.35</v>
      </c>
      <c r="E692">
        <v>0.10299999999999999</v>
      </c>
      <c r="F692">
        <v>3.6049999999999999E-2</v>
      </c>
      <c r="G692">
        <v>0</v>
      </c>
      <c r="H692">
        <v>0</v>
      </c>
      <c r="I692">
        <v>3.6049999999999999E-2</v>
      </c>
      <c r="J692">
        <f t="shared" si="10"/>
        <v>0</v>
      </c>
    </row>
    <row r="693" spans="1:10" x14ac:dyDescent="0.25">
      <c r="A693" t="s">
        <v>234</v>
      </c>
      <c r="B693" t="s">
        <v>364</v>
      </c>
      <c r="C693" t="s">
        <v>342</v>
      </c>
      <c r="D693">
        <v>0.35</v>
      </c>
      <c r="E693">
        <v>0</v>
      </c>
      <c r="F693">
        <v>0</v>
      </c>
      <c r="G693">
        <v>0</v>
      </c>
      <c r="H693">
        <v>0</v>
      </c>
      <c r="I693">
        <v>0</v>
      </c>
      <c r="J693">
        <f t="shared" si="10"/>
        <v>0</v>
      </c>
    </row>
    <row r="694" spans="1:10" x14ac:dyDescent="0.25">
      <c r="A694" t="s">
        <v>115</v>
      </c>
      <c r="B694" t="s">
        <v>364</v>
      </c>
      <c r="C694" t="s">
        <v>342</v>
      </c>
      <c r="D694">
        <v>0.35</v>
      </c>
      <c r="E694">
        <v>5.0830000000000002</v>
      </c>
      <c r="F694">
        <v>1.77905</v>
      </c>
      <c r="G694">
        <v>0</v>
      </c>
      <c r="H694">
        <v>0</v>
      </c>
      <c r="I694">
        <v>1.77905</v>
      </c>
      <c r="J694">
        <f t="shared" si="10"/>
        <v>0</v>
      </c>
    </row>
    <row r="695" spans="1:10" x14ac:dyDescent="0.25">
      <c r="A695" t="s">
        <v>117</v>
      </c>
      <c r="B695" t="s">
        <v>364</v>
      </c>
      <c r="C695" t="s">
        <v>342</v>
      </c>
      <c r="D695">
        <v>0.35</v>
      </c>
      <c r="E695">
        <v>0.92400000000000004</v>
      </c>
      <c r="F695">
        <v>0.32340000000000002</v>
      </c>
      <c r="G695">
        <v>0</v>
      </c>
      <c r="H695">
        <v>0</v>
      </c>
      <c r="I695">
        <v>0.32340000000000002</v>
      </c>
      <c r="J695">
        <f t="shared" si="10"/>
        <v>0</v>
      </c>
    </row>
    <row r="696" spans="1:10" x14ac:dyDescent="0.25">
      <c r="A696" t="s">
        <v>103</v>
      </c>
      <c r="B696" t="s">
        <v>364</v>
      </c>
      <c r="C696" t="s">
        <v>342</v>
      </c>
      <c r="D696">
        <v>0.35</v>
      </c>
      <c r="E696">
        <v>0</v>
      </c>
      <c r="F696">
        <v>0</v>
      </c>
      <c r="G696">
        <v>0</v>
      </c>
      <c r="H696">
        <v>0</v>
      </c>
      <c r="I696">
        <v>0</v>
      </c>
      <c r="J696">
        <f t="shared" si="10"/>
        <v>0</v>
      </c>
    </row>
    <row r="697" spans="1:10" x14ac:dyDescent="0.25">
      <c r="A697" t="s">
        <v>328</v>
      </c>
      <c r="B697" t="s">
        <v>364</v>
      </c>
      <c r="C697" t="s">
        <v>342</v>
      </c>
      <c r="D697">
        <v>0.35</v>
      </c>
      <c r="E697">
        <v>0</v>
      </c>
      <c r="F697">
        <v>0</v>
      </c>
      <c r="G697">
        <v>0</v>
      </c>
      <c r="H697">
        <v>0</v>
      </c>
      <c r="I697">
        <v>0</v>
      </c>
      <c r="J697">
        <f t="shared" si="10"/>
        <v>0</v>
      </c>
    </row>
    <row r="698" spans="1:10" x14ac:dyDescent="0.25">
      <c r="A698" t="s">
        <v>104</v>
      </c>
      <c r="B698" t="s">
        <v>364</v>
      </c>
      <c r="C698" t="s">
        <v>342</v>
      </c>
      <c r="D698">
        <v>0.35</v>
      </c>
      <c r="E698">
        <v>2.8</v>
      </c>
      <c r="F698">
        <v>0.97999999999999987</v>
      </c>
      <c r="G698">
        <v>0</v>
      </c>
      <c r="H698">
        <v>0</v>
      </c>
      <c r="I698">
        <v>0.97999999999999987</v>
      </c>
      <c r="J698">
        <f t="shared" si="10"/>
        <v>0</v>
      </c>
    </row>
    <row r="699" spans="1:10" x14ac:dyDescent="0.25">
      <c r="A699" t="s">
        <v>558</v>
      </c>
      <c r="B699" t="s">
        <v>364</v>
      </c>
      <c r="C699" t="s">
        <v>342</v>
      </c>
      <c r="D699">
        <v>0.35</v>
      </c>
      <c r="E699">
        <v>0</v>
      </c>
      <c r="F699">
        <v>0</v>
      </c>
      <c r="G699">
        <v>0</v>
      </c>
      <c r="H699">
        <v>0</v>
      </c>
      <c r="I699">
        <v>0</v>
      </c>
      <c r="J699">
        <f t="shared" si="10"/>
        <v>0</v>
      </c>
    </row>
    <row r="700" spans="1:10" x14ac:dyDescent="0.25">
      <c r="A700" t="s">
        <v>97</v>
      </c>
      <c r="B700" t="s">
        <v>364</v>
      </c>
      <c r="C700" t="s">
        <v>342</v>
      </c>
      <c r="D700">
        <v>0.35</v>
      </c>
      <c r="E700">
        <v>1.1000000000000001</v>
      </c>
      <c r="F700">
        <v>0.38500000000000001</v>
      </c>
      <c r="G700">
        <v>0</v>
      </c>
      <c r="H700">
        <v>0</v>
      </c>
      <c r="I700">
        <v>0.38500000000000001</v>
      </c>
      <c r="J700">
        <f t="shared" si="10"/>
        <v>0</v>
      </c>
    </row>
    <row r="701" spans="1:10" x14ac:dyDescent="0.25">
      <c r="A701" t="s">
        <v>109</v>
      </c>
      <c r="B701" t="s">
        <v>364</v>
      </c>
      <c r="C701" t="s">
        <v>342</v>
      </c>
      <c r="D701">
        <v>0.35</v>
      </c>
      <c r="E701">
        <v>199.042</v>
      </c>
      <c r="F701">
        <v>69.664699999999996</v>
      </c>
      <c r="G701">
        <v>0</v>
      </c>
      <c r="H701">
        <v>0</v>
      </c>
      <c r="I701">
        <v>69.664699999999996</v>
      </c>
      <c r="J701">
        <f t="shared" si="10"/>
        <v>0</v>
      </c>
    </row>
    <row r="702" spans="1:10" x14ac:dyDescent="0.25">
      <c r="A702" t="s">
        <v>118</v>
      </c>
      <c r="B702" t="s">
        <v>364</v>
      </c>
      <c r="C702" t="s">
        <v>342</v>
      </c>
      <c r="D702">
        <v>0.35</v>
      </c>
      <c r="E702">
        <v>180.87899999999999</v>
      </c>
      <c r="F702">
        <v>63.307649999999995</v>
      </c>
      <c r="G702">
        <v>0</v>
      </c>
      <c r="H702">
        <v>0</v>
      </c>
      <c r="I702">
        <v>63.307649999999995</v>
      </c>
      <c r="J702">
        <f t="shared" si="10"/>
        <v>0</v>
      </c>
    </row>
    <row r="703" spans="1:10" x14ac:dyDescent="0.25">
      <c r="A703" t="s">
        <v>121</v>
      </c>
      <c r="B703" t="s">
        <v>364</v>
      </c>
      <c r="C703" t="s">
        <v>342</v>
      </c>
      <c r="D703">
        <v>0.35</v>
      </c>
      <c r="E703">
        <v>0</v>
      </c>
      <c r="F703">
        <v>0</v>
      </c>
      <c r="G703">
        <v>0</v>
      </c>
      <c r="H703">
        <v>0</v>
      </c>
      <c r="I703">
        <v>0</v>
      </c>
      <c r="J703">
        <f t="shared" si="10"/>
        <v>0</v>
      </c>
    </row>
    <row r="704" spans="1:10" x14ac:dyDescent="0.25">
      <c r="A704" t="s">
        <v>120</v>
      </c>
      <c r="B704" t="s">
        <v>364</v>
      </c>
      <c r="C704" t="s">
        <v>342</v>
      </c>
      <c r="D704">
        <v>0.35</v>
      </c>
      <c r="E704">
        <v>0.1</v>
      </c>
      <c r="F704">
        <v>3.4999999999999996E-2</v>
      </c>
      <c r="G704">
        <v>0</v>
      </c>
      <c r="H704">
        <v>0</v>
      </c>
      <c r="I704">
        <v>3.4999999999999996E-2</v>
      </c>
      <c r="J704">
        <f t="shared" si="10"/>
        <v>0</v>
      </c>
    </row>
    <row r="705" spans="1:10" x14ac:dyDescent="0.25">
      <c r="A705" t="s">
        <v>119</v>
      </c>
      <c r="B705" t="s">
        <v>364</v>
      </c>
      <c r="C705" t="s">
        <v>342</v>
      </c>
      <c r="D705">
        <v>0.35</v>
      </c>
      <c r="E705">
        <v>0</v>
      </c>
      <c r="F705">
        <v>0</v>
      </c>
      <c r="G705">
        <v>0</v>
      </c>
      <c r="H705">
        <v>0</v>
      </c>
      <c r="I705">
        <v>0</v>
      </c>
      <c r="J705">
        <f t="shared" si="10"/>
        <v>0</v>
      </c>
    </row>
    <row r="706" spans="1:10" x14ac:dyDescent="0.25">
      <c r="A706" t="s">
        <v>116</v>
      </c>
      <c r="B706" t="s">
        <v>364</v>
      </c>
      <c r="C706" t="s">
        <v>342</v>
      </c>
      <c r="D706">
        <v>0.35</v>
      </c>
      <c r="E706">
        <v>0</v>
      </c>
      <c r="F706">
        <v>0</v>
      </c>
      <c r="G706">
        <v>0</v>
      </c>
      <c r="H706">
        <v>0</v>
      </c>
      <c r="I706">
        <v>0</v>
      </c>
      <c r="J706">
        <f t="shared" si="10"/>
        <v>0</v>
      </c>
    </row>
    <row r="707" spans="1:10" x14ac:dyDescent="0.25">
      <c r="A707" t="s">
        <v>113</v>
      </c>
      <c r="B707" t="s">
        <v>364</v>
      </c>
      <c r="C707" t="s">
        <v>342</v>
      </c>
      <c r="D707">
        <v>0.35</v>
      </c>
      <c r="E707">
        <v>0</v>
      </c>
      <c r="F707">
        <v>0</v>
      </c>
      <c r="G707">
        <v>0</v>
      </c>
      <c r="H707">
        <v>0</v>
      </c>
      <c r="I707">
        <v>0</v>
      </c>
      <c r="J707">
        <f t="shared" ref="J707:J770" si="11">G707+H707</f>
        <v>0</v>
      </c>
    </row>
    <row r="708" spans="1:10" x14ac:dyDescent="0.25">
      <c r="A708" t="s">
        <v>102</v>
      </c>
      <c r="B708" t="s">
        <v>364</v>
      </c>
      <c r="C708" t="s">
        <v>342</v>
      </c>
      <c r="D708">
        <v>0.35</v>
      </c>
      <c r="E708">
        <v>0</v>
      </c>
      <c r="F708">
        <v>0</v>
      </c>
      <c r="G708">
        <v>0</v>
      </c>
      <c r="H708">
        <v>0</v>
      </c>
      <c r="I708">
        <v>0</v>
      </c>
      <c r="J708">
        <f t="shared" si="11"/>
        <v>0</v>
      </c>
    </row>
    <row r="709" spans="1:10" x14ac:dyDescent="0.25">
      <c r="A709" t="s">
        <v>101</v>
      </c>
      <c r="B709" t="s">
        <v>364</v>
      </c>
      <c r="C709" t="s">
        <v>342</v>
      </c>
      <c r="D709">
        <v>0.35</v>
      </c>
      <c r="E709">
        <v>0</v>
      </c>
      <c r="F709">
        <v>0</v>
      </c>
      <c r="G709">
        <v>0</v>
      </c>
      <c r="H709">
        <v>0</v>
      </c>
      <c r="I709">
        <v>0</v>
      </c>
      <c r="J709">
        <f t="shared" si="11"/>
        <v>0</v>
      </c>
    </row>
    <row r="710" spans="1:10" x14ac:dyDescent="0.25">
      <c r="A710" t="s">
        <v>95</v>
      </c>
      <c r="B710" t="s">
        <v>364</v>
      </c>
      <c r="C710" t="s">
        <v>342</v>
      </c>
      <c r="D710">
        <v>0.35</v>
      </c>
      <c r="E710">
        <v>40.5</v>
      </c>
      <c r="F710">
        <v>14.174999999999999</v>
      </c>
      <c r="G710">
        <v>0</v>
      </c>
      <c r="H710">
        <v>0</v>
      </c>
      <c r="I710">
        <v>14.174999999999999</v>
      </c>
      <c r="J710">
        <f t="shared" si="11"/>
        <v>0</v>
      </c>
    </row>
    <row r="711" spans="1:10" x14ac:dyDescent="0.25">
      <c r="A711" t="s">
        <v>98</v>
      </c>
      <c r="B711" t="s">
        <v>364</v>
      </c>
      <c r="C711" t="s">
        <v>342</v>
      </c>
      <c r="D711">
        <v>0.35</v>
      </c>
      <c r="E711">
        <v>12.9</v>
      </c>
      <c r="F711">
        <v>4.5149999999999997</v>
      </c>
      <c r="G711">
        <v>0</v>
      </c>
      <c r="H711">
        <v>0</v>
      </c>
      <c r="I711">
        <v>4.5149999999999997</v>
      </c>
      <c r="J711">
        <f t="shared" si="11"/>
        <v>0</v>
      </c>
    </row>
    <row r="712" spans="1:10" x14ac:dyDescent="0.25">
      <c r="A712" t="s">
        <v>112</v>
      </c>
      <c r="B712" t="s">
        <v>364</v>
      </c>
      <c r="C712" t="s">
        <v>342</v>
      </c>
      <c r="D712">
        <v>0.35</v>
      </c>
      <c r="E712">
        <v>27.972999999999999</v>
      </c>
      <c r="F712">
        <v>9.7905499999999996</v>
      </c>
      <c r="G712">
        <v>0</v>
      </c>
      <c r="H712">
        <v>0</v>
      </c>
      <c r="I712">
        <v>9.7905499999999996</v>
      </c>
      <c r="J712">
        <f t="shared" si="11"/>
        <v>0</v>
      </c>
    </row>
    <row r="713" spans="1:10" x14ac:dyDescent="0.25">
      <c r="A713" t="s">
        <v>100</v>
      </c>
      <c r="B713" t="s">
        <v>364</v>
      </c>
      <c r="C713" t="s">
        <v>342</v>
      </c>
      <c r="D713">
        <v>0.35</v>
      </c>
      <c r="E713">
        <v>1.2000000000000002</v>
      </c>
      <c r="F713">
        <v>0.42000000000000004</v>
      </c>
      <c r="G713">
        <v>0</v>
      </c>
      <c r="H713">
        <v>0</v>
      </c>
      <c r="I713">
        <v>0.42000000000000004</v>
      </c>
      <c r="J713">
        <f t="shared" si="11"/>
        <v>0</v>
      </c>
    </row>
    <row r="714" spans="1:10" x14ac:dyDescent="0.25">
      <c r="A714" t="s">
        <v>114</v>
      </c>
      <c r="B714" t="s">
        <v>364</v>
      </c>
      <c r="C714" t="s">
        <v>342</v>
      </c>
      <c r="D714">
        <v>0.35</v>
      </c>
      <c r="E714">
        <v>1135.3340000000001</v>
      </c>
      <c r="F714">
        <v>397.36689999999999</v>
      </c>
      <c r="G714">
        <v>0</v>
      </c>
      <c r="H714">
        <v>0</v>
      </c>
      <c r="I714">
        <v>397.36689999999999</v>
      </c>
      <c r="J714">
        <f t="shared" si="11"/>
        <v>0</v>
      </c>
    </row>
    <row r="715" spans="1:10" x14ac:dyDescent="0.25">
      <c r="A715" t="s">
        <v>107</v>
      </c>
      <c r="B715" t="s">
        <v>364</v>
      </c>
      <c r="C715" t="s">
        <v>342</v>
      </c>
      <c r="D715">
        <v>0.35</v>
      </c>
      <c r="E715">
        <v>187.28399999999999</v>
      </c>
      <c r="F715">
        <v>65.549399999999991</v>
      </c>
      <c r="G715">
        <v>0</v>
      </c>
      <c r="H715">
        <v>0</v>
      </c>
      <c r="I715">
        <v>65.549399999999991</v>
      </c>
      <c r="J715">
        <f t="shared" si="11"/>
        <v>0</v>
      </c>
    </row>
    <row r="716" spans="1:10" x14ac:dyDescent="0.25">
      <c r="A716" s="48" t="s">
        <v>123</v>
      </c>
      <c r="B716" t="s">
        <v>217</v>
      </c>
      <c r="C716" t="s">
        <v>46</v>
      </c>
      <c r="D716">
        <v>0.2</v>
      </c>
      <c r="E716">
        <v>8.1000000000000003E-2</v>
      </c>
      <c r="F716">
        <v>1.6200000000000003E-2</v>
      </c>
      <c r="G716">
        <v>0</v>
      </c>
      <c r="H716">
        <v>0</v>
      </c>
      <c r="I716">
        <v>1.6200000000000003E-2</v>
      </c>
      <c r="J716">
        <f t="shared" si="11"/>
        <v>0</v>
      </c>
    </row>
    <row r="717" spans="1:10" x14ac:dyDescent="0.25">
      <c r="A717" s="48" t="s">
        <v>126</v>
      </c>
      <c r="B717" t="s">
        <v>217</v>
      </c>
      <c r="C717" t="s">
        <v>46</v>
      </c>
      <c r="D717">
        <v>0.2</v>
      </c>
      <c r="E717">
        <v>0</v>
      </c>
      <c r="F717">
        <v>0</v>
      </c>
      <c r="G717">
        <v>0</v>
      </c>
      <c r="H717">
        <v>0</v>
      </c>
      <c r="I717">
        <v>0</v>
      </c>
      <c r="J717">
        <f t="shared" si="11"/>
        <v>0</v>
      </c>
    </row>
    <row r="718" spans="1:10" x14ac:dyDescent="0.25">
      <c r="A718" s="48" t="s">
        <v>125</v>
      </c>
      <c r="B718" t="s">
        <v>217</v>
      </c>
      <c r="C718" t="s">
        <v>46</v>
      </c>
      <c r="D718">
        <v>0.2</v>
      </c>
      <c r="E718">
        <v>2.1</v>
      </c>
      <c r="F718">
        <v>0.42000000000000004</v>
      </c>
      <c r="G718">
        <v>0</v>
      </c>
      <c r="H718">
        <v>0</v>
      </c>
      <c r="I718">
        <v>0.42000000000000004</v>
      </c>
      <c r="J718">
        <f t="shared" si="11"/>
        <v>0</v>
      </c>
    </row>
    <row r="719" spans="1:10" x14ac:dyDescent="0.25">
      <c r="A719" s="48" t="s">
        <v>124</v>
      </c>
      <c r="B719" t="s">
        <v>217</v>
      </c>
      <c r="C719" t="s">
        <v>46</v>
      </c>
      <c r="D719">
        <v>0.2</v>
      </c>
      <c r="E719">
        <v>0</v>
      </c>
      <c r="F719">
        <v>0</v>
      </c>
      <c r="G719">
        <v>0</v>
      </c>
      <c r="H719">
        <v>0</v>
      </c>
      <c r="I719">
        <v>0</v>
      </c>
      <c r="J719">
        <f t="shared" si="11"/>
        <v>0</v>
      </c>
    </row>
    <row r="720" spans="1:10" x14ac:dyDescent="0.25">
      <c r="A720" t="s">
        <v>96</v>
      </c>
      <c r="B720" t="s">
        <v>217</v>
      </c>
      <c r="C720" t="s">
        <v>46</v>
      </c>
      <c r="D720">
        <v>0.2</v>
      </c>
      <c r="E720">
        <v>290.64</v>
      </c>
      <c r="F720">
        <v>58.128</v>
      </c>
      <c r="G720">
        <v>0</v>
      </c>
      <c r="H720">
        <v>0</v>
      </c>
      <c r="I720">
        <v>58.128</v>
      </c>
      <c r="J720">
        <f t="shared" si="11"/>
        <v>0</v>
      </c>
    </row>
    <row r="721" spans="1:10" x14ac:dyDescent="0.25">
      <c r="A721" t="s">
        <v>105</v>
      </c>
      <c r="B721" t="s">
        <v>217</v>
      </c>
      <c r="C721" t="s">
        <v>46</v>
      </c>
      <c r="D721">
        <v>0.2</v>
      </c>
      <c r="E721">
        <v>47.324000000000005</v>
      </c>
      <c r="F721">
        <v>9.4648000000000021</v>
      </c>
      <c r="G721">
        <v>0</v>
      </c>
      <c r="H721">
        <v>0</v>
      </c>
      <c r="I721">
        <v>9.4648000000000021</v>
      </c>
      <c r="J721">
        <f t="shared" si="11"/>
        <v>0</v>
      </c>
    </row>
    <row r="722" spans="1:10" x14ac:dyDescent="0.25">
      <c r="A722" t="s">
        <v>110</v>
      </c>
      <c r="B722" t="s">
        <v>217</v>
      </c>
      <c r="C722" t="s">
        <v>46</v>
      </c>
      <c r="D722">
        <v>0.2</v>
      </c>
      <c r="E722">
        <v>7.9489999999999998</v>
      </c>
      <c r="F722">
        <v>1.5898000000000001</v>
      </c>
      <c r="G722">
        <v>0</v>
      </c>
      <c r="H722">
        <v>0</v>
      </c>
      <c r="I722">
        <v>1.5898000000000001</v>
      </c>
      <c r="J722">
        <f t="shared" si="11"/>
        <v>0</v>
      </c>
    </row>
    <row r="723" spans="1:10" x14ac:dyDescent="0.25">
      <c r="A723" t="s">
        <v>111</v>
      </c>
      <c r="B723" t="s">
        <v>217</v>
      </c>
      <c r="C723" t="s">
        <v>46</v>
      </c>
      <c r="D723">
        <v>0.2</v>
      </c>
      <c r="E723">
        <v>112.983</v>
      </c>
      <c r="F723">
        <v>22.596600000000002</v>
      </c>
      <c r="G723">
        <v>0</v>
      </c>
      <c r="H723">
        <v>0</v>
      </c>
      <c r="I723">
        <v>22.596600000000002</v>
      </c>
      <c r="J723">
        <f t="shared" si="11"/>
        <v>0</v>
      </c>
    </row>
    <row r="724" spans="1:10" x14ac:dyDescent="0.25">
      <c r="A724" t="s">
        <v>106</v>
      </c>
      <c r="B724" t="s">
        <v>217</v>
      </c>
      <c r="C724" t="s">
        <v>46</v>
      </c>
      <c r="D724">
        <v>0.2</v>
      </c>
      <c r="E724">
        <v>203.98099999999999</v>
      </c>
      <c r="F724">
        <v>40.796199999999999</v>
      </c>
      <c r="G724">
        <v>0</v>
      </c>
      <c r="H724">
        <v>0</v>
      </c>
      <c r="I724">
        <v>40.796199999999999</v>
      </c>
      <c r="J724">
        <f t="shared" si="11"/>
        <v>0</v>
      </c>
    </row>
    <row r="725" spans="1:10" x14ac:dyDescent="0.25">
      <c r="A725" t="s">
        <v>99</v>
      </c>
      <c r="B725" t="s">
        <v>217</v>
      </c>
      <c r="C725" t="s">
        <v>46</v>
      </c>
      <c r="D725">
        <v>0.2</v>
      </c>
      <c r="E725">
        <v>7.1040000000000001</v>
      </c>
      <c r="F725">
        <v>1.4208000000000001</v>
      </c>
      <c r="G725">
        <v>0</v>
      </c>
      <c r="H725">
        <v>0</v>
      </c>
      <c r="I725">
        <v>1.4208000000000001</v>
      </c>
      <c r="J725">
        <f t="shared" si="11"/>
        <v>0</v>
      </c>
    </row>
    <row r="726" spans="1:10" x14ac:dyDescent="0.25">
      <c r="A726" t="s">
        <v>108</v>
      </c>
      <c r="B726" t="s">
        <v>217</v>
      </c>
      <c r="C726" t="s">
        <v>46</v>
      </c>
      <c r="D726">
        <v>0.2</v>
      </c>
      <c r="E726">
        <v>4.673</v>
      </c>
      <c r="F726">
        <v>0.9346000000000001</v>
      </c>
      <c r="G726">
        <v>0</v>
      </c>
      <c r="H726">
        <v>0</v>
      </c>
      <c r="I726">
        <v>0.9346000000000001</v>
      </c>
      <c r="J726">
        <f t="shared" si="11"/>
        <v>0</v>
      </c>
    </row>
    <row r="727" spans="1:10" x14ac:dyDescent="0.25">
      <c r="A727" t="s">
        <v>234</v>
      </c>
      <c r="B727" t="s">
        <v>217</v>
      </c>
      <c r="C727" t="s">
        <v>46</v>
      </c>
      <c r="D727">
        <v>0.2</v>
      </c>
      <c r="E727">
        <v>0</v>
      </c>
      <c r="F727">
        <v>0</v>
      </c>
      <c r="G727">
        <v>0</v>
      </c>
      <c r="H727">
        <v>0</v>
      </c>
      <c r="I727">
        <v>0</v>
      </c>
      <c r="J727">
        <f t="shared" si="11"/>
        <v>0</v>
      </c>
    </row>
    <row r="728" spans="1:10" x14ac:dyDescent="0.25">
      <c r="A728" t="s">
        <v>115</v>
      </c>
      <c r="B728" t="s">
        <v>217</v>
      </c>
      <c r="C728" t="s">
        <v>46</v>
      </c>
      <c r="D728">
        <v>0.2</v>
      </c>
      <c r="E728">
        <v>2.7080000000000002</v>
      </c>
      <c r="F728">
        <v>0.54160000000000008</v>
      </c>
      <c r="G728">
        <v>0</v>
      </c>
      <c r="H728">
        <v>0</v>
      </c>
      <c r="I728">
        <v>0.54160000000000008</v>
      </c>
      <c r="J728">
        <f t="shared" si="11"/>
        <v>0</v>
      </c>
    </row>
    <row r="729" spans="1:10" x14ac:dyDescent="0.25">
      <c r="A729" t="s">
        <v>117</v>
      </c>
      <c r="B729" t="s">
        <v>217</v>
      </c>
      <c r="C729" t="s">
        <v>46</v>
      </c>
      <c r="D729">
        <v>0.2</v>
      </c>
      <c r="E729">
        <v>0</v>
      </c>
      <c r="F729">
        <v>0</v>
      </c>
      <c r="G729">
        <v>0</v>
      </c>
      <c r="H729">
        <v>0</v>
      </c>
      <c r="I729">
        <v>0</v>
      </c>
      <c r="J729">
        <f t="shared" si="11"/>
        <v>0</v>
      </c>
    </row>
    <row r="730" spans="1:10" x14ac:dyDescent="0.25">
      <c r="A730" t="s">
        <v>103</v>
      </c>
      <c r="B730" t="s">
        <v>217</v>
      </c>
      <c r="C730" t="s">
        <v>46</v>
      </c>
      <c r="D730">
        <v>0.2</v>
      </c>
      <c r="E730">
        <v>0</v>
      </c>
      <c r="F730">
        <v>0</v>
      </c>
      <c r="G730">
        <v>0</v>
      </c>
      <c r="H730">
        <v>0</v>
      </c>
      <c r="I730">
        <v>0</v>
      </c>
      <c r="J730">
        <f t="shared" si="11"/>
        <v>0</v>
      </c>
    </row>
    <row r="731" spans="1:10" x14ac:dyDescent="0.25">
      <c r="A731" t="s">
        <v>328</v>
      </c>
      <c r="B731" t="s">
        <v>217</v>
      </c>
      <c r="C731" t="s">
        <v>46</v>
      </c>
      <c r="D731">
        <v>0.2</v>
      </c>
      <c r="E731">
        <v>0</v>
      </c>
      <c r="F731">
        <v>0</v>
      </c>
      <c r="G731">
        <v>0</v>
      </c>
      <c r="H731">
        <v>0</v>
      </c>
      <c r="I731">
        <v>0</v>
      </c>
      <c r="J731">
        <f t="shared" si="11"/>
        <v>0</v>
      </c>
    </row>
    <row r="732" spans="1:10" x14ac:dyDescent="0.25">
      <c r="A732" t="s">
        <v>104</v>
      </c>
      <c r="B732" t="s">
        <v>217</v>
      </c>
      <c r="C732" t="s">
        <v>46</v>
      </c>
      <c r="D732">
        <v>0.2</v>
      </c>
      <c r="E732">
        <v>124.6</v>
      </c>
      <c r="F732">
        <v>24.92</v>
      </c>
      <c r="G732">
        <v>0</v>
      </c>
      <c r="H732">
        <v>0</v>
      </c>
      <c r="I732">
        <v>24.92</v>
      </c>
      <c r="J732">
        <f t="shared" si="11"/>
        <v>0</v>
      </c>
    </row>
    <row r="733" spans="1:10" x14ac:dyDescent="0.25">
      <c r="A733" t="s">
        <v>558</v>
      </c>
      <c r="B733" t="s">
        <v>217</v>
      </c>
      <c r="C733" t="s">
        <v>46</v>
      </c>
      <c r="D733">
        <v>0.2</v>
      </c>
      <c r="E733">
        <v>0</v>
      </c>
      <c r="F733">
        <v>0</v>
      </c>
      <c r="G733">
        <v>0</v>
      </c>
      <c r="H733">
        <v>0</v>
      </c>
      <c r="I733">
        <v>0</v>
      </c>
      <c r="J733">
        <f t="shared" si="11"/>
        <v>0</v>
      </c>
    </row>
    <row r="734" spans="1:10" x14ac:dyDescent="0.25">
      <c r="A734" t="s">
        <v>97</v>
      </c>
      <c r="B734" t="s">
        <v>217</v>
      </c>
      <c r="C734" t="s">
        <v>46</v>
      </c>
      <c r="D734">
        <v>0.2</v>
      </c>
      <c r="E734">
        <v>246.1</v>
      </c>
      <c r="F734">
        <v>49.22</v>
      </c>
      <c r="G734">
        <v>0</v>
      </c>
      <c r="H734">
        <v>0</v>
      </c>
      <c r="I734">
        <v>49.22</v>
      </c>
      <c r="J734">
        <f t="shared" si="11"/>
        <v>0</v>
      </c>
    </row>
    <row r="735" spans="1:10" x14ac:dyDescent="0.25">
      <c r="A735" t="s">
        <v>109</v>
      </c>
      <c r="B735" t="s">
        <v>217</v>
      </c>
      <c r="C735" t="s">
        <v>46</v>
      </c>
      <c r="D735">
        <v>0.2</v>
      </c>
      <c r="E735">
        <v>33.845999999999997</v>
      </c>
      <c r="F735">
        <v>6.7691999999999997</v>
      </c>
      <c r="G735">
        <v>0</v>
      </c>
      <c r="H735">
        <v>0</v>
      </c>
      <c r="I735">
        <v>6.7691999999999997</v>
      </c>
      <c r="J735">
        <f t="shared" si="11"/>
        <v>0</v>
      </c>
    </row>
    <row r="736" spans="1:10" x14ac:dyDescent="0.25">
      <c r="A736" t="s">
        <v>118</v>
      </c>
      <c r="B736" t="s">
        <v>217</v>
      </c>
      <c r="C736" t="s">
        <v>46</v>
      </c>
      <c r="D736">
        <v>0.2</v>
      </c>
      <c r="E736">
        <v>0</v>
      </c>
      <c r="F736">
        <v>0</v>
      </c>
      <c r="G736">
        <v>0</v>
      </c>
      <c r="H736">
        <v>0</v>
      </c>
      <c r="I736">
        <v>0</v>
      </c>
      <c r="J736">
        <f t="shared" si="11"/>
        <v>0</v>
      </c>
    </row>
    <row r="737" spans="1:10" x14ac:dyDescent="0.25">
      <c r="A737" t="s">
        <v>121</v>
      </c>
      <c r="B737" t="s">
        <v>217</v>
      </c>
      <c r="C737" t="s">
        <v>46</v>
      </c>
      <c r="D737">
        <v>0.2</v>
      </c>
      <c r="E737">
        <v>0</v>
      </c>
      <c r="F737">
        <v>0</v>
      </c>
      <c r="G737">
        <v>0</v>
      </c>
      <c r="H737">
        <v>0</v>
      </c>
      <c r="I737">
        <v>0</v>
      </c>
      <c r="J737">
        <f t="shared" si="11"/>
        <v>0</v>
      </c>
    </row>
    <row r="738" spans="1:10" x14ac:dyDescent="0.25">
      <c r="A738" t="s">
        <v>120</v>
      </c>
      <c r="B738" t="s">
        <v>217</v>
      </c>
      <c r="C738" t="s">
        <v>46</v>
      </c>
      <c r="D738">
        <v>0.2</v>
      </c>
      <c r="E738">
        <v>0</v>
      </c>
      <c r="F738">
        <v>0</v>
      </c>
      <c r="G738">
        <v>0</v>
      </c>
      <c r="H738">
        <v>0</v>
      </c>
      <c r="I738">
        <v>0</v>
      </c>
      <c r="J738">
        <f t="shared" si="11"/>
        <v>0</v>
      </c>
    </row>
    <row r="739" spans="1:10" x14ac:dyDescent="0.25">
      <c r="A739" t="s">
        <v>119</v>
      </c>
      <c r="B739" t="s">
        <v>217</v>
      </c>
      <c r="C739" t="s">
        <v>46</v>
      </c>
      <c r="D739">
        <v>0.2</v>
      </c>
      <c r="E739">
        <v>0</v>
      </c>
      <c r="F739">
        <v>0</v>
      </c>
      <c r="G739">
        <v>0</v>
      </c>
      <c r="H739">
        <v>0</v>
      </c>
      <c r="I739">
        <v>0</v>
      </c>
      <c r="J739">
        <f t="shared" si="11"/>
        <v>0</v>
      </c>
    </row>
    <row r="740" spans="1:10" x14ac:dyDescent="0.25">
      <c r="A740" t="s">
        <v>116</v>
      </c>
      <c r="B740" t="s">
        <v>217</v>
      </c>
      <c r="C740" t="s">
        <v>46</v>
      </c>
      <c r="D740">
        <v>0.2</v>
      </c>
      <c r="E740">
        <v>10.433</v>
      </c>
      <c r="F740">
        <v>2.0866000000000002</v>
      </c>
      <c r="G740">
        <v>0</v>
      </c>
      <c r="H740">
        <v>0</v>
      </c>
      <c r="I740">
        <v>2.0866000000000002</v>
      </c>
      <c r="J740">
        <f t="shared" si="11"/>
        <v>0</v>
      </c>
    </row>
    <row r="741" spans="1:10" x14ac:dyDescent="0.25">
      <c r="A741" t="s">
        <v>113</v>
      </c>
      <c r="B741" t="s">
        <v>217</v>
      </c>
      <c r="C741" t="s">
        <v>46</v>
      </c>
      <c r="D741">
        <v>0.2</v>
      </c>
      <c r="E741">
        <v>9.2430000000000003</v>
      </c>
      <c r="F741">
        <v>1.8486000000000002</v>
      </c>
      <c r="G741">
        <v>0</v>
      </c>
      <c r="H741">
        <v>0</v>
      </c>
      <c r="I741">
        <v>1.8486000000000002</v>
      </c>
      <c r="J741">
        <f t="shared" si="11"/>
        <v>0</v>
      </c>
    </row>
    <row r="742" spans="1:10" x14ac:dyDescent="0.25">
      <c r="A742" t="s">
        <v>102</v>
      </c>
      <c r="B742" t="s">
        <v>217</v>
      </c>
      <c r="C742" t="s">
        <v>46</v>
      </c>
      <c r="D742">
        <v>0.2</v>
      </c>
      <c r="E742">
        <v>0</v>
      </c>
      <c r="F742">
        <v>0</v>
      </c>
      <c r="G742">
        <v>0</v>
      </c>
      <c r="H742">
        <v>0</v>
      </c>
      <c r="I742">
        <v>0</v>
      </c>
      <c r="J742">
        <f t="shared" si="11"/>
        <v>0</v>
      </c>
    </row>
    <row r="743" spans="1:10" x14ac:dyDescent="0.25">
      <c r="A743" t="s">
        <v>101</v>
      </c>
      <c r="B743" t="s">
        <v>217</v>
      </c>
      <c r="C743" t="s">
        <v>46</v>
      </c>
      <c r="D743">
        <v>0.2</v>
      </c>
      <c r="E743">
        <v>20.100000000000001</v>
      </c>
      <c r="F743">
        <v>4.0200000000000005</v>
      </c>
      <c r="G743">
        <v>0</v>
      </c>
      <c r="H743">
        <v>0</v>
      </c>
      <c r="I743">
        <v>4.0200000000000005</v>
      </c>
      <c r="J743">
        <f t="shared" si="11"/>
        <v>0</v>
      </c>
    </row>
    <row r="744" spans="1:10" x14ac:dyDescent="0.25">
      <c r="A744" t="s">
        <v>95</v>
      </c>
      <c r="B744" t="s">
        <v>217</v>
      </c>
      <c r="C744" t="s">
        <v>46</v>
      </c>
      <c r="D744">
        <v>0.2</v>
      </c>
      <c r="E744">
        <v>1185.8619999999999</v>
      </c>
      <c r="F744">
        <v>237.17239999999998</v>
      </c>
      <c r="G744">
        <v>0</v>
      </c>
      <c r="H744">
        <v>0</v>
      </c>
      <c r="I744">
        <v>237.17239999999998</v>
      </c>
      <c r="J744">
        <f t="shared" si="11"/>
        <v>0</v>
      </c>
    </row>
    <row r="745" spans="1:10" x14ac:dyDescent="0.25">
      <c r="A745" t="s">
        <v>98</v>
      </c>
      <c r="B745" t="s">
        <v>217</v>
      </c>
      <c r="C745" t="s">
        <v>46</v>
      </c>
      <c r="D745">
        <v>0.2</v>
      </c>
      <c r="E745">
        <v>460.9</v>
      </c>
      <c r="F745">
        <v>92.18</v>
      </c>
      <c r="G745">
        <v>0</v>
      </c>
      <c r="H745">
        <v>0</v>
      </c>
      <c r="I745">
        <v>92.18</v>
      </c>
      <c r="J745">
        <f t="shared" si="11"/>
        <v>0</v>
      </c>
    </row>
    <row r="746" spans="1:10" x14ac:dyDescent="0.25">
      <c r="A746" t="s">
        <v>112</v>
      </c>
      <c r="B746" t="s">
        <v>217</v>
      </c>
      <c r="C746" t="s">
        <v>46</v>
      </c>
      <c r="D746">
        <v>0.2</v>
      </c>
      <c r="E746">
        <v>3.1080000000000001</v>
      </c>
      <c r="F746">
        <v>0.62160000000000004</v>
      </c>
      <c r="G746">
        <v>0</v>
      </c>
      <c r="H746">
        <v>0</v>
      </c>
      <c r="I746">
        <v>0.62160000000000004</v>
      </c>
      <c r="J746">
        <f t="shared" si="11"/>
        <v>0</v>
      </c>
    </row>
    <row r="747" spans="1:10" x14ac:dyDescent="0.25">
      <c r="A747" t="s">
        <v>100</v>
      </c>
      <c r="B747" t="s">
        <v>217</v>
      </c>
      <c r="C747" t="s">
        <v>46</v>
      </c>
      <c r="D747">
        <v>0.2</v>
      </c>
      <c r="E747">
        <v>5.5</v>
      </c>
      <c r="F747">
        <v>1.1000000000000001</v>
      </c>
      <c r="G747">
        <v>0</v>
      </c>
      <c r="H747">
        <v>0</v>
      </c>
      <c r="I747">
        <v>1.1000000000000001</v>
      </c>
      <c r="J747">
        <f t="shared" si="11"/>
        <v>0</v>
      </c>
    </row>
    <row r="748" spans="1:10" x14ac:dyDescent="0.25">
      <c r="A748" t="s">
        <v>114</v>
      </c>
      <c r="B748" t="s">
        <v>217</v>
      </c>
      <c r="C748" t="s">
        <v>46</v>
      </c>
      <c r="D748">
        <v>0.2</v>
      </c>
      <c r="E748">
        <v>0</v>
      </c>
      <c r="F748">
        <v>0</v>
      </c>
      <c r="G748">
        <v>0</v>
      </c>
      <c r="H748">
        <v>0</v>
      </c>
      <c r="I748">
        <v>0</v>
      </c>
      <c r="J748">
        <f t="shared" si="11"/>
        <v>0</v>
      </c>
    </row>
    <row r="749" spans="1:10" x14ac:dyDescent="0.25">
      <c r="A749" t="s">
        <v>107</v>
      </c>
      <c r="B749" t="s">
        <v>217</v>
      </c>
      <c r="C749" t="s">
        <v>46</v>
      </c>
      <c r="D749">
        <v>0.2</v>
      </c>
      <c r="E749">
        <v>7.7989999999999995</v>
      </c>
      <c r="F749">
        <v>1.5598000000000001</v>
      </c>
      <c r="G749">
        <v>0</v>
      </c>
      <c r="H749">
        <v>0</v>
      </c>
      <c r="I749">
        <v>1.5598000000000001</v>
      </c>
      <c r="J749">
        <f t="shared" si="11"/>
        <v>0</v>
      </c>
    </row>
    <row r="750" spans="1:10" x14ac:dyDescent="0.25">
      <c r="A750" s="48" t="s">
        <v>123</v>
      </c>
      <c r="B750" t="s">
        <v>49</v>
      </c>
      <c r="C750" t="s">
        <v>48</v>
      </c>
      <c r="D750">
        <v>0.25</v>
      </c>
      <c r="E750">
        <v>0</v>
      </c>
      <c r="F750">
        <v>0</v>
      </c>
      <c r="G750">
        <v>0</v>
      </c>
      <c r="H750">
        <v>0</v>
      </c>
      <c r="I750">
        <v>0</v>
      </c>
      <c r="J750">
        <f t="shared" si="11"/>
        <v>0</v>
      </c>
    </row>
    <row r="751" spans="1:10" x14ac:dyDescent="0.25">
      <c r="A751" s="48" t="s">
        <v>126</v>
      </c>
      <c r="B751" t="s">
        <v>49</v>
      </c>
      <c r="C751" t="s">
        <v>48</v>
      </c>
      <c r="D751">
        <v>0.25</v>
      </c>
      <c r="E751">
        <v>0</v>
      </c>
      <c r="F751">
        <v>0</v>
      </c>
      <c r="G751">
        <v>0</v>
      </c>
      <c r="H751">
        <v>0</v>
      </c>
      <c r="I751">
        <v>0</v>
      </c>
      <c r="J751">
        <f t="shared" si="11"/>
        <v>0</v>
      </c>
    </row>
    <row r="752" spans="1:10" x14ac:dyDescent="0.25">
      <c r="A752" s="48" t="s">
        <v>125</v>
      </c>
      <c r="B752" t="s">
        <v>49</v>
      </c>
      <c r="C752" t="s">
        <v>48</v>
      </c>
      <c r="D752">
        <v>0.25</v>
      </c>
      <c r="E752">
        <v>5</v>
      </c>
      <c r="F752">
        <v>1.25</v>
      </c>
      <c r="G752">
        <v>0</v>
      </c>
      <c r="H752">
        <v>0</v>
      </c>
      <c r="I752">
        <v>1.25</v>
      </c>
      <c r="J752">
        <f t="shared" si="11"/>
        <v>0</v>
      </c>
    </row>
    <row r="753" spans="1:10" x14ac:dyDescent="0.25">
      <c r="A753" s="48" t="s">
        <v>124</v>
      </c>
      <c r="B753" t="s">
        <v>49</v>
      </c>
      <c r="C753" t="s">
        <v>48</v>
      </c>
      <c r="D753">
        <v>0.25</v>
      </c>
      <c r="E753">
        <v>0</v>
      </c>
      <c r="F753">
        <v>0</v>
      </c>
      <c r="G753">
        <v>0</v>
      </c>
      <c r="H753">
        <v>0</v>
      </c>
      <c r="I753">
        <v>0</v>
      </c>
      <c r="J753">
        <f t="shared" si="11"/>
        <v>0</v>
      </c>
    </row>
    <row r="754" spans="1:10" x14ac:dyDescent="0.25">
      <c r="A754" t="s">
        <v>96</v>
      </c>
      <c r="B754" t="s">
        <v>49</v>
      </c>
      <c r="C754" t="s">
        <v>48</v>
      </c>
      <c r="D754">
        <v>0.25</v>
      </c>
      <c r="E754">
        <v>180.17700000000002</v>
      </c>
      <c r="F754">
        <v>45.044250000000005</v>
      </c>
      <c r="G754">
        <v>0</v>
      </c>
      <c r="H754">
        <v>0</v>
      </c>
      <c r="I754">
        <v>45.044250000000005</v>
      </c>
      <c r="J754">
        <f t="shared" si="11"/>
        <v>0</v>
      </c>
    </row>
    <row r="755" spans="1:10" x14ac:dyDescent="0.25">
      <c r="A755" t="s">
        <v>105</v>
      </c>
      <c r="B755" t="s">
        <v>49</v>
      </c>
      <c r="C755" t="s">
        <v>48</v>
      </c>
      <c r="D755">
        <v>0.25</v>
      </c>
      <c r="E755">
        <v>39.556000000000004</v>
      </c>
      <c r="F755">
        <v>9.8890000000000011</v>
      </c>
      <c r="G755">
        <v>0</v>
      </c>
      <c r="H755">
        <v>0</v>
      </c>
      <c r="I755">
        <v>9.8890000000000011</v>
      </c>
      <c r="J755">
        <f t="shared" si="11"/>
        <v>0</v>
      </c>
    </row>
    <row r="756" spans="1:10" x14ac:dyDescent="0.25">
      <c r="A756" t="s">
        <v>110</v>
      </c>
      <c r="B756" t="s">
        <v>49</v>
      </c>
      <c r="C756" t="s">
        <v>48</v>
      </c>
      <c r="D756">
        <v>0.25</v>
      </c>
      <c r="E756">
        <v>33.872999999999998</v>
      </c>
      <c r="F756">
        <v>8.4682499999999994</v>
      </c>
      <c r="G756">
        <v>0</v>
      </c>
      <c r="H756">
        <v>0</v>
      </c>
      <c r="I756">
        <v>8.4682499999999994</v>
      </c>
      <c r="J756">
        <f t="shared" si="11"/>
        <v>0</v>
      </c>
    </row>
    <row r="757" spans="1:10" x14ac:dyDescent="0.25">
      <c r="A757" t="s">
        <v>111</v>
      </c>
      <c r="B757" t="s">
        <v>49</v>
      </c>
      <c r="C757" t="s">
        <v>48</v>
      </c>
      <c r="D757">
        <v>0.25</v>
      </c>
      <c r="E757">
        <v>70.834000000000003</v>
      </c>
      <c r="F757">
        <v>17.708500000000001</v>
      </c>
      <c r="G757">
        <v>0</v>
      </c>
      <c r="H757">
        <v>0</v>
      </c>
      <c r="I757">
        <v>17.708500000000001</v>
      </c>
      <c r="J757">
        <f t="shared" si="11"/>
        <v>0</v>
      </c>
    </row>
    <row r="758" spans="1:10" x14ac:dyDescent="0.25">
      <c r="A758" t="s">
        <v>106</v>
      </c>
      <c r="B758" t="s">
        <v>49</v>
      </c>
      <c r="C758" t="s">
        <v>48</v>
      </c>
      <c r="D758">
        <v>0.25</v>
      </c>
      <c r="E758">
        <v>293.24099999999999</v>
      </c>
      <c r="F758">
        <v>73.310249999999996</v>
      </c>
      <c r="G758">
        <v>0</v>
      </c>
      <c r="H758">
        <v>0</v>
      </c>
      <c r="I758">
        <v>73.310249999999996</v>
      </c>
      <c r="J758">
        <f t="shared" si="11"/>
        <v>0</v>
      </c>
    </row>
    <row r="759" spans="1:10" x14ac:dyDescent="0.25">
      <c r="A759" t="s">
        <v>99</v>
      </c>
      <c r="B759" t="s">
        <v>49</v>
      </c>
      <c r="C759" t="s">
        <v>48</v>
      </c>
      <c r="D759">
        <v>0.25</v>
      </c>
      <c r="E759">
        <v>3.0810000000000004</v>
      </c>
      <c r="F759">
        <v>0.7702500000000001</v>
      </c>
      <c r="G759">
        <v>0</v>
      </c>
      <c r="H759">
        <v>0</v>
      </c>
      <c r="I759">
        <v>0.7702500000000001</v>
      </c>
      <c r="J759">
        <f t="shared" si="11"/>
        <v>0</v>
      </c>
    </row>
    <row r="760" spans="1:10" x14ac:dyDescent="0.25">
      <c r="A760" t="s">
        <v>108</v>
      </c>
      <c r="B760" t="s">
        <v>49</v>
      </c>
      <c r="C760" t="s">
        <v>48</v>
      </c>
      <c r="D760">
        <v>0.25</v>
      </c>
      <c r="E760">
        <v>10.154999999999999</v>
      </c>
      <c r="F760">
        <v>2.5387499999999998</v>
      </c>
      <c r="G760">
        <v>0</v>
      </c>
      <c r="H760">
        <v>0</v>
      </c>
      <c r="I760">
        <v>2.5387499999999998</v>
      </c>
      <c r="J760">
        <f t="shared" si="11"/>
        <v>0</v>
      </c>
    </row>
    <row r="761" spans="1:10" x14ac:dyDescent="0.25">
      <c r="A761" t="s">
        <v>234</v>
      </c>
      <c r="B761" s="48" t="s">
        <v>49</v>
      </c>
      <c r="C761" t="s">
        <v>48</v>
      </c>
      <c r="D761">
        <v>0.25</v>
      </c>
      <c r="E761">
        <v>0</v>
      </c>
      <c r="F761">
        <v>0</v>
      </c>
      <c r="G761">
        <v>0</v>
      </c>
      <c r="H761">
        <v>0</v>
      </c>
      <c r="I761">
        <v>0</v>
      </c>
      <c r="J761">
        <f t="shared" si="11"/>
        <v>0</v>
      </c>
    </row>
    <row r="762" spans="1:10" x14ac:dyDescent="0.25">
      <c r="A762" t="s">
        <v>115</v>
      </c>
      <c r="B762" s="48" t="s">
        <v>49</v>
      </c>
      <c r="C762" t="s">
        <v>48</v>
      </c>
      <c r="D762">
        <v>0.25</v>
      </c>
      <c r="E762">
        <v>0</v>
      </c>
      <c r="F762">
        <v>0</v>
      </c>
      <c r="G762">
        <v>0</v>
      </c>
      <c r="H762">
        <v>0</v>
      </c>
      <c r="I762">
        <v>0</v>
      </c>
      <c r="J762">
        <f t="shared" si="11"/>
        <v>0</v>
      </c>
    </row>
    <row r="763" spans="1:10" x14ac:dyDescent="0.25">
      <c r="A763" t="s">
        <v>117</v>
      </c>
      <c r="B763" s="48" t="s">
        <v>49</v>
      </c>
      <c r="C763" t="s">
        <v>48</v>
      </c>
      <c r="D763">
        <v>0.25</v>
      </c>
      <c r="E763">
        <v>0</v>
      </c>
      <c r="F763">
        <v>0</v>
      </c>
      <c r="G763">
        <v>0</v>
      </c>
      <c r="H763">
        <v>0</v>
      </c>
      <c r="I763">
        <v>0</v>
      </c>
      <c r="J763">
        <f t="shared" si="11"/>
        <v>0</v>
      </c>
    </row>
    <row r="764" spans="1:10" x14ac:dyDescent="0.25">
      <c r="A764" t="s">
        <v>103</v>
      </c>
      <c r="B764" s="48" t="s">
        <v>49</v>
      </c>
      <c r="C764" t="s">
        <v>48</v>
      </c>
      <c r="D764">
        <v>0.25</v>
      </c>
      <c r="E764">
        <v>0</v>
      </c>
      <c r="F764">
        <v>0</v>
      </c>
      <c r="G764">
        <v>0</v>
      </c>
      <c r="H764">
        <v>0</v>
      </c>
      <c r="I764">
        <v>0</v>
      </c>
      <c r="J764">
        <f t="shared" si="11"/>
        <v>0</v>
      </c>
    </row>
    <row r="765" spans="1:10" x14ac:dyDescent="0.25">
      <c r="A765" t="s">
        <v>328</v>
      </c>
      <c r="B765" s="48" t="s">
        <v>49</v>
      </c>
      <c r="C765" t="s">
        <v>48</v>
      </c>
      <c r="D765">
        <v>0.25</v>
      </c>
      <c r="E765">
        <v>0</v>
      </c>
      <c r="F765">
        <v>0</v>
      </c>
      <c r="G765">
        <v>0</v>
      </c>
      <c r="H765">
        <v>0</v>
      </c>
      <c r="I765">
        <v>0</v>
      </c>
      <c r="J765">
        <f t="shared" si="11"/>
        <v>0</v>
      </c>
    </row>
    <row r="766" spans="1:10" x14ac:dyDescent="0.25">
      <c r="A766" t="s">
        <v>104</v>
      </c>
      <c r="B766" s="48" t="s">
        <v>49</v>
      </c>
      <c r="C766" t="s">
        <v>48</v>
      </c>
      <c r="D766">
        <v>0.25</v>
      </c>
      <c r="E766">
        <v>48.9</v>
      </c>
      <c r="F766">
        <v>12.225</v>
      </c>
      <c r="G766">
        <v>0</v>
      </c>
      <c r="H766">
        <v>0</v>
      </c>
      <c r="I766">
        <v>12.225</v>
      </c>
      <c r="J766">
        <f t="shared" si="11"/>
        <v>0</v>
      </c>
    </row>
    <row r="767" spans="1:10" x14ac:dyDescent="0.25">
      <c r="A767" t="s">
        <v>558</v>
      </c>
      <c r="B767" s="48" t="s">
        <v>49</v>
      </c>
      <c r="C767" t="s">
        <v>48</v>
      </c>
      <c r="D767">
        <v>0.25</v>
      </c>
      <c r="E767">
        <v>0</v>
      </c>
      <c r="F767">
        <v>0</v>
      </c>
      <c r="G767">
        <v>0</v>
      </c>
      <c r="H767">
        <v>0</v>
      </c>
      <c r="I767">
        <v>0</v>
      </c>
      <c r="J767">
        <f t="shared" si="11"/>
        <v>0</v>
      </c>
    </row>
    <row r="768" spans="1:10" x14ac:dyDescent="0.25">
      <c r="A768" t="s">
        <v>97</v>
      </c>
      <c r="B768" s="48" t="s">
        <v>49</v>
      </c>
      <c r="C768" t="s">
        <v>48</v>
      </c>
      <c r="D768">
        <v>0.25</v>
      </c>
      <c r="E768">
        <v>64.400000000000006</v>
      </c>
      <c r="F768">
        <v>16.100000000000001</v>
      </c>
      <c r="G768">
        <v>0</v>
      </c>
      <c r="H768">
        <v>0</v>
      </c>
      <c r="I768">
        <v>16.100000000000001</v>
      </c>
      <c r="J768">
        <f t="shared" si="11"/>
        <v>0</v>
      </c>
    </row>
    <row r="769" spans="1:10" x14ac:dyDescent="0.25">
      <c r="A769" t="s">
        <v>109</v>
      </c>
      <c r="B769" s="48" t="s">
        <v>49</v>
      </c>
      <c r="C769" t="s">
        <v>48</v>
      </c>
      <c r="D769">
        <v>0.25</v>
      </c>
      <c r="E769">
        <v>108.36199999999999</v>
      </c>
      <c r="F769">
        <v>27.090499999999999</v>
      </c>
      <c r="G769">
        <v>0</v>
      </c>
      <c r="H769">
        <v>0</v>
      </c>
      <c r="I769">
        <v>27.090499999999999</v>
      </c>
      <c r="J769">
        <f t="shared" si="11"/>
        <v>0</v>
      </c>
    </row>
    <row r="770" spans="1:10" x14ac:dyDescent="0.25">
      <c r="A770" t="s">
        <v>118</v>
      </c>
      <c r="B770" s="48" t="s">
        <v>49</v>
      </c>
      <c r="C770" t="s">
        <v>48</v>
      </c>
      <c r="D770">
        <v>0.25</v>
      </c>
      <c r="E770">
        <v>5.77</v>
      </c>
      <c r="F770">
        <v>1.4424999999999999</v>
      </c>
      <c r="G770">
        <v>0</v>
      </c>
      <c r="H770">
        <v>0</v>
      </c>
      <c r="I770">
        <v>1.4424999999999999</v>
      </c>
      <c r="J770">
        <f t="shared" si="11"/>
        <v>0</v>
      </c>
    </row>
    <row r="771" spans="1:10" x14ac:dyDescent="0.25">
      <c r="A771" t="s">
        <v>121</v>
      </c>
      <c r="B771" s="48" t="s">
        <v>49</v>
      </c>
      <c r="C771" t="s">
        <v>48</v>
      </c>
      <c r="D771">
        <v>0.25</v>
      </c>
      <c r="E771">
        <v>0</v>
      </c>
      <c r="F771">
        <v>0</v>
      </c>
      <c r="G771">
        <v>0</v>
      </c>
      <c r="H771">
        <v>0</v>
      </c>
      <c r="I771">
        <v>0</v>
      </c>
      <c r="J771">
        <f t="shared" ref="J771:J834" si="12">G771+H771</f>
        <v>0</v>
      </c>
    </row>
    <row r="772" spans="1:10" x14ac:dyDescent="0.25">
      <c r="A772" t="s">
        <v>120</v>
      </c>
      <c r="B772" s="48" t="s">
        <v>49</v>
      </c>
      <c r="C772" t="s">
        <v>48</v>
      </c>
      <c r="D772">
        <v>0.25</v>
      </c>
      <c r="E772">
        <v>2.8</v>
      </c>
      <c r="F772">
        <v>0.7</v>
      </c>
      <c r="G772">
        <v>0</v>
      </c>
      <c r="H772">
        <v>0</v>
      </c>
      <c r="I772">
        <v>0.7</v>
      </c>
      <c r="J772">
        <f t="shared" si="12"/>
        <v>0</v>
      </c>
    </row>
    <row r="773" spans="1:10" x14ac:dyDescent="0.25">
      <c r="A773" t="s">
        <v>119</v>
      </c>
      <c r="B773" s="48" t="s">
        <v>49</v>
      </c>
      <c r="C773" t="s">
        <v>48</v>
      </c>
      <c r="D773">
        <v>0.25</v>
      </c>
      <c r="E773">
        <v>0</v>
      </c>
      <c r="F773">
        <v>0</v>
      </c>
      <c r="G773">
        <v>0</v>
      </c>
      <c r="H773">
        <v>0</v>
      </c>
      <c r="I773">
        <v>0</v>
      </c>
      <c r="J773">
        <f t="shared" si="12"/>
        <v>0</v>
      </c>
    </row>
    <row r="774" spans="1:10" x14ac:dyDescent="0.25">
      <c r="A774" t="s">
        <v>116</v>
      </c>
      <c r="B774" s="48" t="s">
        <v>49</v>
      </c>
      <c r="C774" t="s">
        <v>48</v>
      </c>
      <c r="D774">
        <v>0.25</v>
      </c>
      <c r="E774">
        <v>0.254</v>
      </c>
      <c r="F774">
        <v>6.3500000000000001E-2</v>
      </c>
      <c r="G774">
        <v>0</v>
      </c>
      <c r="H774">
        <v>0</v>
      </c>
      <c r="I774">
        <v>6.3500000000000001E-2</v>
      </c>
      <c r="J774">
        <f t="shared" si="12"/>
        <v>0</v>
      </c>
    </row>
    <row r="775" spans="1:10" x14ac:dyDescent="0.25">
      <c r="A775" t="s">
        <v>113</v>
      </c>
      <c r="B775" s="48" t="s">
        <v>49</v>
      </c>
      <c r="C775" t="s">
        <v>48</v>
      </c>
      <c r="D775">
        <v>0.25</v>
      </c>
      <c r="E775">
        <v>5.4</v>
      </c>
      <c r="F775">
        <v>1.35</v>
      </c>
      <c r="G775">
        <v>0</v>
      </c>
      <c r="H775">
        <v>0</v>
      </c>
      <c r="I775">
        <v>1.35</v>
      </c>
      <c r="J775">
        <f t="shared" si="12"/>
        <v>0</v>
      </c>
    </row>
    <row r="776" spans="1:10" x14ac:dyDescent="0.25">
      <c r="A776" t="s">
        <v>102</v>
      </c>
      <c r="B776" s="48" t="s">
        <v>49</v>
      </c>
      <c r="C776" t="s">
        <v>48</v>
      </c>
      <c r="D776">
        <v>0.25</v>
      </c>
      <c r="E776">
        <v>0</v>
      </c>
      <c r="F776">
        <v>0</v>
      </c>
      <c r="G776">
        <v>0</v>
      </c>
      <c r="H776">
        <v>0</v>
      </c>
      <c r="I776">
        <v>0</v>
      </c>
      <c r="J776">
        <f t="shared" si="12"/>
        <v>0</v>
      </c>
    </row>
    <row r="777" spans="1:10" x14ac:dyDescent="0.25">
      <c r="A777" t="s">
        <v>101</v>
      </c>
      <c r="B777" s="48" t="s">
        <v>49</v>
      </c>
      <c r="C777" t="s">
        <v>48</v>
      </c>
      <c r="D777">
        <v>0.25</v>
      </c>
      <c r="E777">
        <v>1.2</v>
      </c>
      <c r="F777">
        <v>0.3</v>
      </c>
      <c r="G777">
        <v>0</v>
      </c>
      <c r="H777">
        <v>0</v>
      </c>
      <c r="I777">
        <v>0.3</v>
      </c>
      <c r="J777">
        <f t="shared" si="12"/>
        <v>0</v>
      </c>
    </row>
    <row r="778" spans="1:10" x14ac:dyDescent="0.25">
      <c r="A778" t="s">
        <v>95</v>
      </c>
      <c r="B778" s="48" t="s">
        <v>49</v>
      </c>
      <c r="C778" t="s">
        <v>48</v>
      </c>
      <c r="D778">
        <v>0.25</v>
      </c>
      <c r="E778">
        <v>1379.5360000000001</v>
      </c>
      <c r="F778">
        <v>344.88400000000001</v>
      </c>
      <c r="G778">
        <v>0</v>
      </c>
      <c r="H778">
        <v>0</v>
      </c>
      <c r="I778">
        <v>344.88400000000001</v>
      </c>
      <c r="J778">
        <f t="shared" si="12"/>
        <v>0</v>
      </c>
    </row>
    <row r="779" spans="1:10" x14ac:dyDescent="0.25">
      <c r="A779" t="s">
        <v>98</v>
      </c>
      <c r="B779" s="48" t="s">
        <v>49</v>
      </c>
      <c r="C779" t="s">
        <v>48</v>
      </c>
      <c r="D779">
        <v>0.25</v>
      </c>
      <c r="E779">
        <v>137.1</v>
      </c>
      <c r="F779">
        <v>34.274999999999999</v>
      </c>
      <c r="G779">
        <v>0</v>
      </c>
      <c r="H779">
        <v>0</v>
      </c>
      <c r="I779">
        <v>34.274999999999999</v>
      </c>
      <c r="J779">
        <f t="shared" si="12"/>
        <v>0</v>
      </c>
    </row>
    <row r="780" spans="1:10" x14ac:dyDescent="0.25">
      <c r="A780" t="s">
        <v>112</v>
      </c>
      <c r="B780" s="48" t="s">
        <v>49</v>
      </c>
      <c r="C780" t="s">
        <v>48</v>
      </c>
      <c r="D780">
        <v>0.25</v>
      </c>
      <c r="E780">
        <v>0.127</v>
      </c>
      <c r="F780">
        <v>3.175E-2</v>
      </c>
      <c r="G780">
        <v>0</v>
      </c>
      <c r="H780">
        <v>0</v>
      </c>
      <c r="I780">
        <v>3.175E-2</v>
      </c>
      <c r="J780">
        <f t="shared" si="12"/>
        <v>0</v>
      </c>
    </row>
    <row r="781" spans="1:10" x14ac:dyDescent="0.25">
      <c r="A781" t="s">
        <v>100</v>
      </c>
      <c r="B781" s="48" t="s">
        <v>49</v>
      </c>
      <c r="C781" t="s">
        <v>48</v>
      </c>
      <c r="D781">
        <v>0.25</v>
      </c>
      <c r="E781">
        <v>13.100000000000001</v>
      </c>
      <c r="F781">
        <v>3.2750000000000004</v>
      </c>
      <c r="G781">
        <v>0</v>
      </c>
      <c r="H781">
        <v>0</v>
      </c>
      <c r="I781">
        <v>3.2750000000000004</v>
      </c>
      <c r="J781">
        <f t="shared" si="12"/>
        <v>0</v>
      </c>
    </row>
    <row r="782" spans="1:10" x14ac:dyDescent="0.25">
      <c r="A782" t="s">
        <v>114</v>
      </c>
      <c r="B782" t="s">
        <v>49</v>
      </c>
      <c r="C782" t="s">
        <v>48</v>
      </c>
      <c r="D782">
        <v>0.25</v>
      </c>
      <c r="E782">
        <v>105.36199999999999</v>
      </c>
      <c r="F782">
        <v>26.340499999999999</v>
      </c>
      <c r="G782">
        <v>0</v>
      </c>
      <c r="H782">
        <v>0</v>
      </c>
      <c r="I782">
        <v>26.340499999999999</v>
      </c>
      <c r="J782">
        <f t="shared" si="12"/>
        <v>0</v>
      </c>
    </row>
    <row r="783" spans="1:10" x14ac:dyDescent="0.25">
      <c r="A783" t="s">
        <v>107</v>
      </c>
      <c r="B783" s="48" t="s">
        <v>49</v>
      </c>
      <c r="C783" t="s">
        <v>48</v>
      </c>
      <c r="D783">
        <v>0.25</v>
      </c>
      <c r="E783">
        <v>49.491999999999997</v>
      </c>
      <c r="F783">
        <v>12.372999999999999</v>
      </c>
      <c r="G783">
        <v>0</v>
      </c>
      <c r="H783">
        <v>0</v>
      </c>
      <c r="I783">
        <v>12.372999999999999</v>
      </c>
      <c r="J783">
        <f t="shared" si="12"/>
        <v>0</v>
      </c>
    </row>
    <row r="784" spans="1:10" x14ac:dyDescent="0.25">
      <c r="A784" s="48" t="s">
        <v>123</v>
      </c>
      <c r="B784" s="48" t="s">
        <v>365</v>
      </c>
      <c r="C784" t="s">
        <v>219</v>
      </c>
      <c r="D784">
        <v>4.1367898510755653E-2</v>
      </c>
      <c r="E784">
        <v>6.2039999999999997</v>
      </c>
      <c r="F784">
        <v>0.25664644236072809</v>
      </c>
      <c r="G784">
        <v>0</v>
      </c>
      <c r="H784">
        <v>0</v>
      </c>
      <c r="I784">
        <v>0.25664644236072809</v>
      </c>
      <c r="J784">
        <f t="shared" si="12"/>
        <v>0</v>
      </c>
    </row>
    <row r="785" spans="1:10" x14ac:dyDescent="0.25">
      <c r="A785" s="48" t="s">
        <v>126</v>
      </c>
      <c r="B785" s="48" t="s">
        <v>365</v>
      </c>
      <c r="C785" t="s">
        <v>219</v>
      </c>
      <c r="D785">
        <v>4.1367898510755653E-2</v>
      </c>
      <c r="E785">
        <v>0</v>
      </c>
      <c r="F785">
        <v>0</v>
      </c>
      <c r="G785">
        <v>0</v>
      </c>
      <c r="H785">
        <v>0</v>
      </c>
      <c r="I785">
        <v>0</v>
      </c>
      <c r="J785">
        <f t="shared" si="12"/>
        <v>0</v>
      </c>
    </row>
    <row r="786" spans="1:10" x14ac:dyDescent="0.25">
      <c r="A786" s="48" t="s">
        <v>125</v>
      </c>
      <c r="B786" t="s">
        <v>365</v>
      </c>
      <c r="C786" t="s">
        <v>219</v>
      </c>
      <c r="D786">
        <v>4.1367898510755653E-2</v>
      </c>
      <c r="E786">
        <v>15</v>
      </c>
      <c r="F786">
        <v>0.62051847766133483</v>
      </c>
      <c r="G786">
        <v>0</v>
      </c>
      <c r="H786">
        <v>0</v>
      </c>
      <c r="I786">
        <v>0.62051847766133483</v>
      </c>
      <c r="J786">
        <f t="shared" si="12"/>
        <v>0</v>
      </c>
    </row>
    <row r="787" spans="1:10" x14ac:dyDescent="0.25">
      <c r="A787" s="48" t="s">
        <v>124</v>
      </c>
      <c r="B787" s="48" t="s">
        <v>365</v>
      </c>
      <c r="C787" t="s">
        <v>219</v>
      </c>
      <c r="D787">
        <v>4.1367898510755653E-2</v>
      </c>
      <c r="E787">
        <v>1.6E-2</v>
      </c>
      <c r="F787">
        <v>6.6188637617209042E-4</v>
      </c>
      <c r="G787">
        <v>0</v>
      </c>
      <c r="H787">
        <v>0</v>
      </c>
      <c r="I787">
        <v>6.6188637617209042E-4</v>
      </c>
      <c r="J787">
        <f t="shared" si="12"/>
        <v>0</v>
      </c>
    </row>
    <row r="788" spans="1:10" x14ac:dyDescent="0.25">
      <c r="A788" t="s">
        <v>96</v>
      </c>
      <c r="B788" s="48" t="s">
        <v>365</v>
      </c>
      <c r="C788" t="s">
        <v>219</v>
      </c>
      <c r="D788">
        <v>4.1367898510755653E-2</v>
      </c>
      <c r="E788">
        <v>134.14699999999999</v>
      </c>
      <c r="F788">
        <v>5.5493794815223385</v>
      </c>
      <c r="G788">
        <v>0</v>
      </c>
      <c r="H788">
        <v>0</v>
      </c>
      <c r="I788">
        <v>5.5493794815223385</v>
      </c>
      <c r="J788">
        <f t="shared" si="12"/>
        <v>0</v>
      </c>
    </row>
    <row r="789" spans="1:10" x14ac:dyDescent="0.25">
      <c r="A789" t="s">
        <v>105</v>
      </c>
      <c r="B789" s="48" t="s">
        <v>365</v>
      </c>
      <c r="C789" t="s">
        <v>219</v>
      </c>
      <c r="D789">
        <v>4.1367898510755653E-2</v>
      </c>
      <c r="E789">
        <v>37.920999999999999</v>
      </c>
      <c r="F789">
        <v>1.5687120794263651</v>
      </c>
      <c r="G789">
        <v>0</v>
      </c>
      <c r="H789">
        <v>0</v>
      </c>
      <c r="I789">
        <v>1.5687120794263651</v>
      </c>
      <c r="J789">
        <f t="shared" si="12"/>
        <v>0</v>
      </c>
    </row>
    <row r="790" spans="1:10" x14ac:dyDescent="0.25">
      <c r="A790" t="s">
        <v>110</v>
      </c>
      <c r="B790" s="48" t="s">
        <v>365</v>
      </c>
      <c r="C790" t="s">
        <v>219</v>
      </c>
      <c r="D790">
        <v>4.1367898510755653E-2</v>
      </c>
      <c r="E790">
        <v>12.029</v>
      </c>
      <c r="F790">
        <v>0.49761445118587977</v>
      </c>
      <c r="G790">
        <v>0</v>
      </c>
      <c r="H790">
        <v>0</v>
      </c>
      <c r="I790">
        <v>0.49761445118587977</v>
      </c>
      <c r="J790">
        <f t="shared" si="12"/>
        <v>0</v>
      </c>
    </row>
    <row r="791" spans="1:10" x14ac:dyDescent="0.25">
      <c r="A791" t="s">
        <v>111</v>
      </c>
      <c r="B791" s="48" t="s">
        <v>365</v>
      </c>
      <c r="C791" t="s">
        <v>219</v>
      </c>
      <c r="D791">
        <v>4.1367898510755653E-2</v>
      </c>
      <c r="E791">
        <v>55.316000000000003</v>
      </c>
      <c r="F791">
        <v>2.2883066740209599</v>
      </c>
      <c r="G791">
        <v>0</v>
      </c>
      <c r="H791">
        <v>0</v>
      </c>
      <c r="I791">
        <v>2.2883066740209599</v>
      </c>
      <c r="J791">
        <f t="shared" si="12"/>
        <v>0</v>
      </c>
    </row>
    <row r="792" spans="1:10" x14ac:dyDescent="0.25">
      <c r="A792" t="s">
        <v>106</v>
      </c>
      <c r="B792" s="48" t="s">
        <v>365</v>
      </c>
      <c r="C792" t="s">
        <v>219</v>
      </c>
      <c r="D792">
        <v>4.1367898510755653E-2</v>
      </c>
      <c r="E792">
        <v>119.681</v>
      </c>
      <c r="F792">
        <v>4.9509514616657473</v>
      </c>
      <c r="G792">
        <v>0</v>
      </c>
      <c r="H792">
        <v>0</v>
      </c>
      <c r="I792">
        <v>4.9509514616657473</v>
      </c>
      <c r="J792">
        <f t="shared" si="12"/>
        <v>0</v>
      </c>
    </row>
    <row r="793" spans="1:10" x14ac:dyDescent="0.25">
      <c r="A793" t="s">
        <v>99</v>
      </c>
      <c r="B793" t="s">
        <v>365</v>
      </c>
      <c r="C793" t="s">
        <v>219</v>
      </c>
      <c r="D793">
        <v>4.1367898510755653E-2</v>
      </c>
      <c r="E793">
        <v>3.4590000000000001</v>
      </c>
      <c r="F793">
        <v>0.14309156094870382</v>
      </c>
      <c r="G793">
        <v>0</v>
      </c>
      <c r="H793">
        <v>0</v>
      </c>
      <c r="I793">
        <v>0.14309156094870382</v>
      </c>
      <c r="J793">
        <f t="shared" si="12"/>
        <v>0</v>
      </c>
    </row>
    <row r="794" spans="1:10" x14ac:dyDescent="0.25">
      <c r="A794" t="s">
        <v>108</v>
      </c>
      <c r="B794" t="s">
        <v>365</v>
      </c>
      <c r="C794" t="s">
        <v>219</v>
      </c>
      <c r="D794">
        <v>4.1367898510755653E-2</v>
      </c>
      <c r="E794">
        <v>30.257999999999999</v>
      </c>
      <c r="F794">
        <v>1.2517098731384446</v>
      </c>
      <c r="G794">
        <v>0</v>
      </c>
      <c r="H794">
        <v>0</v>
      </c>
      <c r="I794">
        <v>1.2517098731384446</v>
      </c>
      <c r="J794">
        <f t="shared" si="12"/>
        <v>0</v>
      </c>
    </row>
    <row r="795" spans="1:10" x14ac:dyDescent="0.25">
      <c r="A795" t="s">
        <v>234</v>
      </c>
      <c r="B795" t="s">
        <v>365</v>
      </c>
      <c r="C795" t="s">
        <v>219</v>
      </c>
      <c r="D795">
        <v>4.1367898510755653E-2</v>
      </c>
      <c r="E795">
        <v>0</v>
      </c>
      <c r="F795">
        <v>0</v>
      </c>
      <c r="G795">
        <v>0</v>
      </c>
      <c r="H795">
        <v>0</v>
      </c>
      <c r="I795">
        <v>0</v>
      </c>
      <c r="J795">
        <f t="shared" si="12"/>
        <v>0</v>
      </c>
    </row>
    <row r="796" spans="1:10" x14ac:dyDescent="0.25">
      <c r="A796" t="s">
        <v>115</v>
      </c>
      <c r="B796" t="s">
        <v>365</v>
      </c>
      <c r="C796" t="s">
        <v>219</v>
      </c>
      <c r="D796">
        <v>4.1367898510755653E-2</v>
      </c>
      <c r="E796">
        <v>0.23300000000000001</v>
      </c>
      <c r="F796">
        <v>9.638720353006067E-3</v>
      </c>
      <c r="G796">
        <v>0</v>
      </c>
      <c r="H796">
        <v>0</v>
      </c>
      <c r="I796">
        <v>9.638720353006067E-3</v>
      </c>
      <c r="J796">
        <f t="shared" si="12"/>
        <v>0</v>
      </c>
    </row>
    <row r="797" spans="1:10" x14ac:dyDescent="0.25">
      <c r="A797" t="s">
        <v>117</v>
      </c>
      <c r="B797" t="s">
        <v>365</v>
      </c>
      <c r="C797" t="s">
        <v>219</v>
      </c>
      <c r="D797">
        <v>4.1367898510755653E-2</v>
      </c>
      <c r="E797">
        <v>0</v>
      </c>
      <c r="F797">
        <v>0</v>
      </c>
      <c r="G797">
        <v>0</v>
      </c>
      <c r="H797">
        <v>0</v>
      </c>
      <c r="I797">
        <v>0</v>
      </c>
      <c r="J797">
        <f t="shared" si="12"/>
        <v>0</v>
      </c>
    </row>
    <row r="798" spans="1:10" x14ac:dyDescent="0.25">
      <c r="A798" t="s">
        <v>103</v>
      </c>
      <c r="B798" t="s">
        <v>365</v>
      </c>
      <c r="C798" t="s">
        <v>219</v>
      </c>
      <c r="D798">
        <v>4.1367898510755653E-2</v>
      </c>
      <c r="E798">
        <v>1.2</v>
      </c>
      <c r="F798">
        <v>4.9641478212906785E-2</v>
      </c>
      <c r="G798">
        <v>0</v>
      </c>
      <c r="H798">
        <v>0</v>
      </c>
      <c r="I798">
        <v>4.9641478212906785E-2</v>
      </c>
      <c r="J798">
        <f t="shared" si="12"/>
        <v>0</v>
      </c>
    </row>
    <row r="799" spans="1:10" x14ac:dyDescent="0.25">
      <c r="A799" t="s">
        <v>328</v>
      </c>
      <c r="B799" t="s">
        <v>365</v>
      </c>
      <c r="C799" t="s">
        <v>219</v>
      </c>
      <c r="D799">
        <v>4.1367898510755653E-2</v>
      </c>
      <c r="E799">
        <v>0</v>
      </c>
      <c r="F799">
        <v>0</v>
      </c>
      <c r="G799">
        <v>0</v>
      </c>
      <c r="H799">
        <v>0</v>
      </c>
      <c r="I799">
        <v>0</v>
      </c>
      <c r="J799">
        <f t="shared" si="12"/>
        <v>0</v>
      </c>
    </row>
    <row r="800" spans="1:10" x14ac:dyDescent="0.25">
      <c r="A800" t="s">
        <v>104</v>
      </c>
      <c r="B800" t="s">
        <v>365</v>
      </c>
      <c r="C800" t="s">
        <v>219</v>
      </c>
      <c r="D800">
        <v>4.1367898510755653E-2</v>
      </c>
      <c r="E800">
        <v>36.799999999999997</v>
      </c>
      <c r="F800">
        <v>1.522338665195808</v>
      </c>
      <c r="G800">
        <v>0</v>
      </c>
      <c r="H800">
        <v>0</v>
      </c>
      <c r="I800">
        <v>1.522338665195808</v>
      </c>
      <c r="J800">
        <f t="shared" si="12"/>
        <v>0</v>
      </c>
    </row>
    <row r="801" spans="1:10" x14ac:dyDescent="0.25">
      <c r="A801" t="s">
        <v>558</v>
      </c>
      <c r="B801" t="s">
        <v>365</v>
      </c>
      <c r="C801" t="s">
        <v>219</v>
      </c>
      <c r="D801">
        <v>4.1367898510755653E-2</v>
      </c>
      <c r="E801">
        <v>0</v>
      </c>
      <c r="F801">
        <v>0</v>
      </c>
      <c r="G801">
        <v>0</v>
      </c>
      <c r="H801">
        <v>0</v>
      </c>
      <c r="I801">
        <v>0</v>
      </c>
      <c r="J801">
        <f t="shared" si="12"/>
        <v>0</v>
      </c>
    </row>
    <row r="802" spans="1:10" x14ac:dyDescent="0.25">
      <c r="A802" t="s">
        <v>97</v>
      </c>
      <c r="B802" t="s">
        <v>365</v>
      </c>
      <c r="C802" t="s">
        <v>219</v>
      </c>
      <c r="D802">
        <v>4.1367898510755653E-2</v>
      </c>
      <c r="E802">
        <v>143.19999999999999</v>
      </c>
      <c r="F802">
        <v>5.9238830667402089</v>
      </c>
      <c r="G802">
        <v>0</v>
      </c>
      <c r="H802">
        <v>0</v>
      </c>
      <c r="I802">
        <v>5.9238830667402089</v>
      </c>
      <c r="J802">
        <f t="shared" si="12"/>
        <v>0</v>
      </c>
    </row>
    <row r="803" spans="1:10" x14ac:dyDescent="0.25">
      <c r="A803" t="s">
        <v>109</v>
      </c>
      <c r="B803" t="s">
        <v>365</v>
      </c>
      <c r="C803" t="s">
        <v>219</v>
      </c>
      <c r="D803">
        <v>4.1367898510755653E-2</v>
      </c>
      <c r="E803">
        <v>29.658999999999999</v>
      </c>
      <c r="F803">
        <v>1.2269305019305019</v>
      </c>
      <c r="G803">
        <v>0</v>
      </c>
      <c r="H803">
        <v>0</v>
      </c>
      <c r="I803">
        <v>1.2269305019305019</v>
      </c>
      <c r="J803">
        <f t="shared" si="12"/>
        <v>0</v>
      </c>
    </row>
    <row r="804" spans="1:10" x14ac:dyDescent="0.25">
      <c r="A804" t="s">
        <v>118</v>
      </c>
      <c r="B804" t="s">
        <v>365</v>
      </c>
      <c r="C804" t="s">
        <v>219</v>
      </c>
      <c r="D804">
        <v>4.1367898510755653E-2</v>
      </c>
      <c r="E804">
        <v>3.3439999999999999</v>
      </c>
      <c r="F804">
        <v>0.1383342526199669</v>
      </c>
      <c r="G804">
        <v>0</v>
      </c>
      <c r="H804">
        <v>0</v>
      </c>
      <c r="I804">
        <v>0.1383342526199669</v>
      </c>
      <c r="J804">
        <f t="shared" si="12"/>
        <v>0</v>
      </c>
    </row>
    <row r="805" spans="1:10" x14ac:dyDescent="0.25">
      <c r="A805" t="s">
        <v>121</v>
      </c>
      <c r="B805" t="s">
        <v>365</v>
      </c>
      <c r="C805" t="s">
        <v>219</v>
      </c>
      <c r="D805">
        <v>4.1367898510755653E-2</v>
      </c>
      <c r="E805">
        <v>0</v>
      </c>
      <c r="F805">
        <v>0</v>
      </c>
      <c r="G805">
        <v>0</v>
      </c>
      <c r="H805">
        <v>0</v>
      </c>
      <c r="I805">
        <v>0</v>
      </c>
      <c r="J805">
        <f t="shared" si="12"/>
        <v>0</v>
      </c>
    </row>
    <row r="806" spans="1:10" x14ac:dyDescent="0.25">
      <c r="A806" t="s">
        <v>120</v>
      </c>
      <c r="B806" t="s">
        <v>365</v>
      </c>
      <c r="C806" t="s">
        <v>219</v>
      </c>
      <c r="D806">
        <v>4.1367898510755653E-2</v>
      </c>
      <c r="E806">
        <v>1.1000000000000001</v>
      </c>
      <c r="F806">
        <v>4.5504688361831219E-2</v>
      </c>
      <c r="G806">
        <v>0</v>
      </c>
      <c r="H806">
        <v>0</v>
      </c>
      <c r="I806">
        <v>4.5504688361831219E-2</v>
      </c>
      <c r="J806">
        <f t="shared" si="12"/>
        <v>0</v>
      </c>
    </row>
    <row r="807" spans="1:10" x14ac:dyDescent="0.25">
      <c r="A807" t="s">
        <v>119</v>
      </c>
      <c r="B807" t="s">
        <v>365</v>
      </c>
      <c r="C807" t="s">
        <v>219</v>
      </c>
      <c r="D807">
        <v>4.1367898510755653E-2</v>
      </c>
      <c r="E807">
        <v>0</v>
      </c>
      <c r="F807">
        <v>0</v>
      </c>
      <c r="G807">
        <v>0</v>
      </c>
      <c r="H807">
        <v>0</v>
      </c>
      <c r="I807">
        <v>0</v>
      </c>
      <c r="J807">
        <f t="shared" si="12"/>
        <v>0</v>
      </c>
    </row>
    <row r="808" spans="1:10" x14ac:dyDescent="0.25">
      <c r="A808" t="s">
        <v>116</v>
      </c>
      <c r="B808" t="s">
        <v>365</v>
      </c>
      <c r="C808" t="s">
        <v>219</v>
      </c>
      <c r="D808">
        <v>4.1367898510755653E-2</v>
      </c>
      <c r="E808">
        <v>1.583</v>
      </c>
      <c r="F808">
        <v>6.5485383342526196E-2</v>
      </c>
      <c r="G808">
        <v>0</v>
      </c>
      <c r="H808">
        <v>0</v>
      </c>
      <c r="I808">
        <v>6.5485383342526196E-2</v>
      </c>
      <c r="J808">
        <f t="shared" si="12"/>
        <v>0</v>
      </c>
    </row>
    <row r="809" spans="1:10" x14ac:dyDescent="0.25">
      <c r="A809" t="s">
        <v>113</v>
      </c>
      <c r="B809" t="s">
        <v>365</v>
      </c>
      <c r="C809" t="s">
        <v>219</v>
      </c>
      <c r="D809">
        <v>4.1367898510755653E-2</v>
      </c>
      <c r="E809">
        <v>2.9219999999999997</v>
      </c>
      <c r="F809">
        <v>0.120876999448428</v>
      </c>
      <c r="G809">
        <v>0</v>
      </c>
      <c r="H809">
        <v>0</v>
      </c>
      <c r="I809">
        <v>0.120876999448428</v>
      </c>
      <c r="J809">
        <f t="shared" si="12"/>
        <v>0</v>
      </c>
    </row>
    <row r="810" spans="1:10" x14ac:dyDescent="0.25">
      <c r="A810" t="s">
        <v>102</v>
      </c>
      <c r="B810" t="s">
        <v>365</v>
      </c>
      <c r="C810" t="s">
        <v>219</v>
      </c>
      <c r="D810">
        <v>4.1367898510755653E-2</v>
      </c>
      <c r="E810">
        <v>5.1999999999999993</v>
      </c>
      <c r="F810">
        <v>0.21511307225592938</v>
      </c>
      <c r="G810">
        <v>0</v>
      </c>
      <c r="H810">
        <v>0</v>
      </c>
      <c r="I810">
        <v>0.21511307225592938</v>
      </c>
      <c r="J810">
        <f t="shared" si="12"/>
        <v>0</v>
      </c>
    </row>
    <row r="811" spans="1:10" x14ac:dyDescent="0.25">
      <c r="A811" t="s">
        <v>101</v>
      </c>
      <c r="B811" t="s">
        <v>365</v>
      </c>
      <c r="C811" t="s">
        <v>219</v>
      </c>
      <c r="D811">
        <v>4.1367898510755653E-2</v>
      </c>
      <c r="E811">
        <v>2.8000000000000003</v>
      </c>
      <c r="F811">
        <v>0.11583011583011583</v>
      </c>
      <c r="G811">
        <v>0</v>
      </c>
      <c r="H811">
        <v>0</v>
      </c>
      <c r="I811">
        <v>0.11583011583011583</v>
      </c>
      <c r="J811">
        <f t="shared" si="12"/>
        <v>0</v>
      </c>
    </row>
    <row r="812" spans="1:10" x14ac:dyDescent="0.25">
      <c r="A812" t="s">
        <v>95</v>
      </c>
      <c r="B812" t="s">
        <v>365</v>
      </c>
      <c r="C812" t="s">
        <v>219</v>
      </c>
      <c r="D812">
        <v>4.1367898510755653E-2</v>
      </c>
      <c r="E812">
        <v>687.505</v>
      </c>
      <c r="F812">
        <v>28.440637065637066</v>
      </c>
      <c r="G812">
        <v>0</v>
      </c>
      <c r="H812">
        <v>0</v>
      </c>
      <c r="I812">
        <v>28.440637065637066</v>
      </c>
      <c r="J812">
        <f t="shared" si="12"/>
        <v>0</v>
      </c>
    </row>
    <row r="813" spans="1:10" x14ac:dyDescent="0.25">
      <c r="A813" t="s">
        <v>98</v>
      </c>
      <c r="B813" t="s">
        <v>365</v>
      </c>
      <c r="C813" t="s">
        <v>219</v>
      </c>
      <c r="D813">
        <v>4.1367898510755653E-2</v>
      </c>
      <c r="E813">
        <v>395.85899999999998</v>
      </c>
      <c r="F813">
        <v>16.375854936569223</v>
      </c>
      <c r="G813">
        <v>0</v>
      </c>
      <c r="H813">
        <v>0</v>
      </c>
      <c r="I813">
        <v>16.375854936569223</v>
      </c>
      <c r="J813">
        <f t="shared" si="12"/>
        <v>0</v>
      </c>
    </row>
    <row r="814" spans="1:10" x14ac:dyDescent="0.25">
      <c r="A814" t="s">
        <v>112</v>
      </c>
      <c r="B814" t="s">
        <v>365</v>
      </c>
      <c r="C814" t="s">
        <v>219</v>
      </c>
      <c r="D814">
        <v>4.1367898510755653E-2</v>
      </c>
      <c r="E814">
        <v>0.23300000000000001</v>
      </c>
      <c r="F814">
        <v>9.638720353006067E-3</v>
      </c>
      <c r="G814">
        <v>0</v>
      </c>
      <c r="H814">
        <v>0</v>
      </c>
      <c r="I814">
        <v>9.638720353006067E-3</v>
      </c>
      <c r="J814">
        <f t="shared" si="12"/>
        <v>0</v>
      </c>
    </row>
    <row r="815" spans="1:10" x14ac:dyDescent="0.25">
      <c r="A815" t="s">
        <v>100</v>
      </c>
      <c r="B815" t="s">
        <v>365</v>
      </c>
      <c r="C815" t="s">
        <v>219</v>
      </c>
      <c r="D815">
        <v>4.1367898510755653E-2</v>
      </c>
      <c r="E815">
        <v>7.3999999999999995</v>
      </c>
      <c r="F815">
        <v>0.30612244897959179</v>
      </c>
      <c r="G815">
        <v>0</v>
      </c>
      <c r="H815">
        <v>0</v>
      </c>
      <c r="I815">
        <v>0.30612244897959179</v>
      </c>
      <c r="J815">
        <f t="shared" si="12"/>
        <v>0</v>
      </c>
    </row>
    <row r="816" spans="1:10" x14ac:dyDescent="0.25">
      <c r="A816" t="s">
        <v>114</v>
      </c>
      <c r="B816" t="s">
        <v>365</v>
      </c>
      <c r="C816" t="s">
        <v>219</v>
      </c>
      <c r="D816">
        <v>4.1367898510755653E-2</v>
      </c>
      <c r="E816">
        <v>28.4</v>
      </c>
      <c r="F816">
        <v>1.1748483177054605</v>
      </c>
      <c r="G816">
        <v>0</v>
      </c>
      <c r="H816">
        <v>0</v>
      </c>
      <c r="I816">
        <v>1.1748483177054605</v>
      </c>
      <c r="J816">
        <f t="shared" si="12"/>
        <v>0</v>
      </c>
    </row>
    <row r="817" spans="1:10" x14ac:dyDescent="0.25">
      <c r="A817" t="s">
        <v>107</v>
      </c>
      <c r="B817" t="s">
        <v>365</v>
      </c>
      <c r="C817" t="s">
        <v>219</v>
      </c>
      <c r="D817">
        <v>4.1367898510755653E-2</v>
      </c>
      <c r="E817">
        <v>0.69799999999999995</v>
      </c>
      <c r="F817">
        <v>2.8874793160507443E-2</v>
      </c>
      <c r="G817">
        <v>0</v>
      </c>
      <c r="H817">
        <v>0</v>
      </c>
      <c r="I817">
        <v>2.8874793160507443E-2</v>
      </c>
      <c r="J817">
        <f t="shared" si="12"/>
        <v>0</v>
      </c>
    </row>
    <row r="818" spans="1:10" x14ac:dyDescent="0.25">
      <c r="A818" s="48" t="s">
        <v>123</v>
      </c>
      <c r="B818" t="s">
        <v>224</v>
      </c>
      <c r="C818" t="s">
        <v>219</v>
      </c>
      <c r="D818">
        <v>0.2</v>
      </c>
      <c r="E818">
        <v>6.2039999999999997</v>
      </c>
      <c r="F818">
        <v>1.2408000000000001</v>
      </c>
      <c r="G818">
        <v>0</v>
      </c>
      <c r="H818">
        <v>0</v>
      </c>
      <c r="I818">
        <v>1.2408000000000001</v>
      </c>
      <c r="J818">
        <f t="shared" si="12"/>
        <v>0</v>
      </c>
    </row>
    <row r="819" spans="1:10" x14ac:dyDescent="0.25">
      <c r="A819" s="48" t="s">
        <v>126</v>
      </c>
      <c r="B819" t="s">
        <v>224</v>
      </c>
      <c r="C819" t="s">
        <v>219</v>
      </c>
      <c r="D819">
        <v>0.2</v>
      </c>
      <c r="E819">
        <v>0</v>
      </c>
      <c r="F819">
        <v>0</v>
      </c>
      <c r="G819">
        <v>0</v>
      </c>
      <c r="H819">
        <v>0</v>
      </c>
      <c r="I819">
        <v>0</v>
      </c>
      <c r="J819">
        <f t="shared" si="12"/>
        <v>0</v>
      </c>
    </row>
    <row r="820" spans="1:10" x14ac:dyDescent="0.25">
      <c r="A820" s="48" t="s">
        <v>125</v>
      </c>
      <c r="B820" t="s">
        <v>224</v>
      </c>
      <c r="C820" t="s">
        <v>219</v>
      </c>
      <c r="D820">
        <v>0.2</v>
      </c>
      <c r="E820">
        <v>15</v>
      </c>
      <c r="F820">
        <v>3</v>
      </c>
      <c r="G820">
        <v>0</v>
      </c>
      <c r="H820">
        <v>0</v>
      </c>
      <c r="I820">
        <v>3</v>
      </c>
      <c r="J820">
        <f t="shared" si="12"/>
        <v>0</v>
      </c>
    </row>
    <row r="821" spans="1:10" x14ac:dyDescent="0.25">
      <c r="A821" s="48" t="s">
        <v>124</v>
      </c>
      <c r="B821" t="s">
        <v>224</v>
      </c>
      <c r="C821" t="s">
        <v>219</v>
      </c>
      <c r="D821">
        <v>0.2</v>
      </c>
      <c r="E821">
        <v>1.6E-2</v>
      </c>
      <c r="F821">
        <v>3.2000000000000002E-3</v>
      </c>
      <c r="G821">
        <v>0</v>
      </c>
      <c r="H821">
        <v>0</v>
      </c>
      <c r="I821">
        <v>3.2000000000000002E-3</v>
      </c>
      <c r="J821">
        <f t="shared" si="12"/>
        <v>0</v>
      </c>
    </row>
    <row r="822" spans="1:10" x14ac:dyDescent="0.25">
      <c r="A822" t="s">
        <v>96</v>
      </c>
      <c r="B822" t="s">
        <v>224</v>
      </c>
      <c r="C822" t="s">
        <v>219</v>
      </c>
      <c r="D822">
        <v>0.2</v>
      </c>
      <c r="E822">
        <v>134.14699999999999</v>
      </c>
      <c r="F822">
        <v>26.8294</v>
      </c>
      <c r="G822">
        <v>0</v>
      </c>
      <c r="H822">
        <v>0</v>
      </c>
      <c r="I822">
        <v>26.8294</v>
      </c>
      <c r="J822">
        <f t="shared" si="12"/>
        <v>0</v>
      </c>
    </row>
    <row r="823" spans="1:10" x14ac:dyDescent="0.25">
      <c r="A823" t="s">
        <v>105</v>
      </c>
      <c r="B823" t="s">
        <v>224</v>
      </c>
      <c r="C823" t="s">
        <v>219</v>
      </c>
      <c r="D823">
        <v>0.2</v>
      </c>
      <c r="E823">
        <v>37.920999999999999</v>
      </c>
      <c r="F823">
        <v>7.5842000000000001</v>
      </c>
      <c r="G823">
        <v>0</v>
      </c>
      <c r="H823">
        <v>0</v>
      </c>
      <c r="I823">
        <v>7.5842000000000001</v>
      </c>
      <c r="J823">
        <f t="shared" si="12"/>
        <v>0</v>
      </c>
    </row>
    <row r="824" spans="1:10" x14ac:dyDescent="0.25">
      <c r="A824" t="s">
        <v>110</v>
      </c>
      <c r="B824" t="s">
        <v>224</v>
      </c>
      <c r="C824" t="s">
        <v>219</v>
      </c>
      <c r="D824">
        <v>0.2</v>
      </c>
      <c r="E824">
        <v>12.029</v>
      </c>
      <c r="F824">
        <v>2.4058000000000002</v>
      </c>
      <c r="G824">
        <v>0</v>
      </c>
      <c r="H824">
        <v>0</v>
      </c>
      <c r="I824">
        <v>2.4058000000000002</v>
      </c>
      <c r="J824">
        <f t="shared" si="12"/>
        <v>0</v>
      </c>
    </row>
    <row r="825" spans="1:10" x14ac:dyDescent="0.25">
      <c r="A825" t="s">
        <v>111</v>
      </c>
      <c r="B825" t="s">
        <v>224</v>
      </c>
      <c r="C825" t="s">
        <v>219</v>
      </c>
      <c r="D825">
        <v>0.2</v>
      </c>
      <c r="E825">
        <v>55.316000000000003</v>
      </c>
      <c r="F825">
        <v>11.063200000000002</v>
      </c>
      <c r="G825">
        <v>0</v>
      </c>
      <c r="H825">
        <v>0</v>
      </c>
      <c r="I825">
        <v>11.063200000000002</v>
      </c>
      <c r="J825">
        <f t="shared" si="12"/>
        <v>0</v>
      </c>
    </row>
    <row r="826" spans="1:10" x14ac:dyDescent="0.25">
      <c r="A826" t="s">
        <v>106</v>
      </c>
      <c r="B826" t="s">
        <v>224</v>
      </c>
      <c r="C826" t="s">
        <v>219</v>
      </c>
      <c r="D826">
        <v>0.2</v>
      </c>
      <c r="E826">
        <v>119.681</v>
      </c>
      <c r="F826">
        <v>23.936199999999999</v>
      </c>
      <c r="G826">
        <v>0</v>
      </c>
      <c r="H826">
        <v>0</v>
      </c>
      <c r="I826">
        <v>23.936199999999999</v>
      </c>
      <c r="J826">
        <f t="shared" si="12"/>
        <v>0</v>
      </c>
    </row>
    <row r="827" spans="1:10" x14ac:dyDescent="0.25">
      <c r="A827" t="s">
        <v>99</v>
      </c>
      <c r="B827" t="s">
        <v>224</v>
      </c>
      <c r="C827" t="s">
        <v>219</v>
      </c>
      <c r="D827">
        <v>0.2</v>
      </c>
      <c r="E827">
        <v>3.4590000000000001</v>
      </c>
      <c r="F827">
        <v>0.69180000000000008</v>
      </c>
      <c r="G827">
        <v>0</v>
      </c>
      <c r="H827">
        <v>0</v>
      </c>
      <c r="I827">
        <v>0.69180000000000008</v>
      </c>
      <c r="J827">
        <f t="shared" si="12"/>
        <v>0</v>
      </c>
    </row>
    <row r="828" spans="1:10" x14ac:dyDescent="0.25">
      <c r="A828" t="s">
        <v>108</v>
      </c>
      <c r="B828" t="s">
        <v>224</v>
      </c>
      <c r="C828" t="s">
        <v>219</v>
      </c>
      <c r="D828">
        <v>0.2</v>
      </c>
      <c r="E828">
        <v>30.257999999999999</v>
      </c>
      <c r="F828">
        <v>6.0516000000000005</v>
      </c>
      <c r="G828">
        <v>0</v>
      </c>
      <c r="H828">
        <v>0</v>
      </c>
      <c r="I828">
        <v>6.0516000000000005</v>
      </c>
      <c r="J828">
        <f t="shared" si="12"/>
        <v>0</v>
      </c>
    </row>
    <row r="829" spans="1:10" x14ac:dyDescent="0.25">
      <c r="A829" t="s">
        <v>234</v>
      </c>
      <c r="B829" t="s">
        <v>224</v>
      </c>
      <c r="C829" t="s">
        <v>219</v>
      </c>
      <c r="D829">
        <v>0.2</v>
      </c>
      <c r="E829">
        <v>0</v>
      </c>
      <c r="F829">
        <v>0</v>
      </c>
      <c r="G829">
        <v>0</v>
      </c>
      <c r="H829">
        <v>0</v>
      </c>
      <c r="I829">
        <v>0</v>
      </c>
      <c r="J829">
        <f t="shared" si="12"/>
        <v>0</v>
      </c>
    </row>
    <row r="830" spans="1:10" x14ac:dyDescent="0.25">
      <c r="A830" t="s">
        <v>115</v>
      </c>
      <c r="B830" t="s">
        <v>224</v>
      </c>
      <c r="C830" t="s">
        <v>219</v>
      </c>
      <c r="D830">
        <v>0.2</v>
      </c>
      <c r="E830">
        <v>0.23300000000000001</v>
      </c>
      <c r="F830">
        <v>4.6600000000000003E-2</v>
      </c>
      <c r="G830">
        <v>0</v>
      </c>
      <c r="H830">
        <v>0</v>
      </c>
      <c r="I830">
        <v>4.6600000000000003E-2</v>
      </c>
      <c r="J830">
        <f t="shared" si="12"/>
        <v>0</v>
      </c>
    </row>
    <row r="831" spans="1:10" x14ac:dyDescent="0.25">
      <c r="A831" t="s">
        <v>117</v>
      </c>
      <c r="B831" t="s">
        <v>224</v>
      </c>
      <c r="C831" t="s">
        <v>219</v>
      </c>
      <c r="D831">
        <v>0.2</v>
      </c>
      <c r="E831">
        <v>0</v>
      </c>
      <c r="F831">
        <v>0</v>
      </c>
      <c r="G831">
        <v>0</v>
      </c>
      <c r="H831">
        <v>0</v>
      </c>
      <c r="I831">
        <v>0</v>
      </c>
      <c r="J831">
        <f t="shared" si="12"/>
        <v>0</v>
      </c>
    </row>
    <row r="832" spans="1:10" x14ac:dyDescent="0.25">
      <c r="A832" t="s">
        <v>103</v>
      </c>
      <c r="B832" t="s">
        <v>224</v>
      </c>
      <c r="C832" t="s">
        <v>219</v>
      </c>
      <c r="D832">
        <v>0.2</v>
      </c>
      <c r="E832">
        <v>1.2</v>
      </c>
      <c r="F832">
        <v>0.24</v>
      </c>
      <c r="G832">
        <v>0</v>
      </c>
      <c r="H832">
        <v>0</v>
      </c>
      <c r="I832">
        <v>0.24</v>
      </c>
      <c r="J832">
        <f t="shared" si="12"/>
        <v>0</v>
      </c>
    </row>
    <row r="833" spans="1:10" x14ac:dyDescent="0.25">
      <c r="A833" t="s">
        <v>328</v>
      </c>
      <c r="B833" t="s">
        <v>224</v>
      </c>
      <c r="C833" t="s">
        <v>219</v>
      </c>
      <c r="D833">
        <v>0.2</v>
      </c>
      <c r="E833">
        <v>0</v>
      </c>
      <c r="F833">
        <v>0</v>
      </c>
      <c r="G833">
        <v>0</v>
      </c>
      <c r="H833">
        <v>0</v>
      </c>
      <c r="I833">
        <v>0</v>
      </c>
      <c r="J833">
        <f t="shared" si="12"/>
        <v>0</v>
      </c>
    </row>
    <row r="834" spans="1:10" x14ac:dyDescent="0.25">
      <c r="A834" t="s">
        <v>104</v>
      </c>
      <c r="B834" t="s">
        <v>224</v>
      </c>
      <c r="C834" t="s">
        <v>219</v>
      </c>
      <c r="D834">
        <v>0.2</v>
      </c>
      <c r="E834">
        <v>36.799999999999997</v>
      </c>
      <c r="F834">
        <v>7.3599999999999994</v>
      </c>
      <c r="G834">
        <v>0</v>
      </c>
      <c r="H834">
        <v>0</v>
      </c>
      <c r="I834">
        <v>7.3599999999999994</v>
      </c>
      <c r="J834">
        <f t="shared" si="12"/>
        <v>0</v>
      </c>
    </row>
    <row r="835" spans="1:10" x14ac:dyDescent="0.25">
      <c r="A835" t="s">
        <v>558</v>
      </c>
      <c r="B835" t="s">
        <v>224</v>
      </c>
      <c r="C835" t="s">
        <v>219</v>
      </c>
      <c r="D835">
        <v>0.2</v>
      </c>
      <c r="E835">
        <v>0</v>
      </c>
      <c r="F835">
        <v>0</v>
      </c>
      <c r="G835">
        <v>0</v>
      </c>
      <c r="H835">
        <v>0</v>
      </c>
      <c r="I835">
        <v>0</v>
      </c>
      <c r="J835">
        <f t="shared" ref="J835:J898" si="13">G835+H835</f>
        <v>0</v>
      </c>
    </row>
    <row r="836" spans="1:10" x14ac:dyDescent="0.25">
      <c r="A836" t="s">
        <v>97</v>
      </c>
      <c r="B836" t="s">
        <v>224</v>
      </c>
      <c r="C836" t="s">
        <v>219</v>
      </c>
      <c r="D836">
        <v>0.2</v>
      </c>
      <c r="E836">
        <v>143.19999999999999</v>
      </c>
      <c r="F836">
        <v>28.64</v>
      </c>
      <c r="G836">
        <v>0</v>
      </c>
      <c r="H836">
        <v>0</v>
      </c>
      <c r="I836">
        <v>28.64</v>
      </c>
      <c r="J836">
        <f t="shared" si="13"/>
        <v>0</v>
      </c>
    </row>
    <row r="837" spans="1:10" x14ac:dyDescent="0.25">
      <c r="A837" t="s">
        <v>109</v>
      </c>
      <c r="B837" t="s">
        <v>224</v>
      </c>
      <c r="C837" t="s">
        <v>219</v>
      </c>
      <c r="D837">
        <v>0.2</v>
      </c>
      <c r="E837">
        <v>29.658999999999999</v>
      </c>
      <c r="F837">
        <v>5.9318</v>
      </c>
      <c r="G837">
        <v>0</v>
      </c>
      <c r="H837">
        <v>0</v>
      </c>
      <c r="I837">
        <v>5.9318</v>
      </c>
      <c r="J837">
        <f t="shared" si="13"/>
        <v>0</v>
      </c>
    </row>
    <row r="838" spans="1:10" x14ac:dyDescent="0.25">
      <c r="A838" t="s">
        <v>118</v>
      </c>
      <c r="B838" t="s">
        <v>224</v>
      </c>
      <c r="C838" t="s">
        <v>219</v>
      </c>
      <c r="D838">
        <v>0.2</v>
      </c>
      <c r="E838">
        <v>3.3439999999999999</v>
      </c>
      <c r="F838">
        <v>0.66880000000000006</v>
      </c>
      <c r="G838">
        <v>0</v>
      </c>
      <c r="H838">
        <v>0</v>
      </c>
      <c r="I838">
        <v>0.66880000000000006</v>
      </c>
      <c r="J838">
        <f t="shared" si="13"/>
        <v>0</v>
      </c>
    </row>
    <row r="839" spans="1:10" x14ac:dyDescent="0.25">
      <c r="A839" t="s">
        <v>121</v>
      </c>
      <c r="B839" t="s">
        <v>224</v>
      </c>
      <c r="C839" t="s">
        <v>219</v>
      </c>
      <c r="D839">
        <v>0.2</v>
      </c>
      <c r="E839">
        <v>0</v>
      </c>
      <c r="F839">
        <v>0</v>
      </c>
      <c r="G839">
        <v>0</v>
      </c>
      <c r="H839">
        <v>0</v>
      </c>
      <c r="I839">
        <v>0</v>
      </c>
      <c r="J839">
        <f t="shared" si="13"/>
        <v>0</v>
      </c>
    </row>
    <row r="840" spans="1:10" x14ac:dyDescent="0.25">
      <c r="A840" t="s">
        <v>120</v>
      </c>
      <c r="B840" t="s">
        <v>224</v>
      </c>
      <c r="C840" t="s">
        <v>219</v>
      </c>
      <c r="D840">
        <v>0.2</v>
      </c>
      <c r="E840">
        <v>1.1000000000000001</v>
      </c>
      <c r="F840">
        <v>0.22000000000000003</v>
      </c>
      <c r="G840">
        <v>0</v>
      </c>
      <c r="H840">
        <v>0</v>
      </c>
      <c r="I840">
        <v>0.22000000000000003</v>
      </c>
      <c r="J840">
        <f t="shared" si="13"/>
        <v>0</v>
      </c>
    </row>
    <row r="841" spans="1:10" x14ac:dyDescent="0.25">
      <c r="A841" t="s">
        <v>119</v>
      </c>
      <c r="B841" t="s">
        <v>224</v>
      </c>
      <c r="C841" t="s">
        <v>219</v>
      </c>
      <c r="D841">
        <v>0.2</v>
      </c>
      <c r="E841">
        <v>0</v>
      </c>
      <c r="F841">
        <v>0</v>
      </c>
      <c r="G841">
        <v>0</v>
      </c>
      <c r="H841">
        <v>0</v>
      </c>
      <c r="I841">
        <v>0</v>
      </c>
      <c r="J841">
        <f t="shared" si="13"/>
        <v>0</v>
      </c>
    </row>
    <row r="842" spans="1:10" x14ac:dyDescent="0.25">
      <c r="A842" t="s">
        <v>116</v>
      </c>
      <c r="B842" t="s">
        <v>224</v>
      </c>
      <c r="C842" t="s">
        <v>219</v>
      </c>
      <c r="D842">
        <v>0.2</v>
      </c>
      <c r="E842">
        <v>1.583</v>
      </c>
      <c r="F842">
        <v>0.31659999999999999</v>
      </c>
      <c r="G842">
        <v>0</v>
      </c>
      <c r="H842">
        <v>0</v>
      </c>
      <c r="I842">
        <v>0.31659999999999999</v>
      </c>
      <c r="J842">
        <f t="shared" si="13"/>
        <v>0</v>
      </c>
    </row>
    <row r="843" spans="1:10" x14ac:dyDescent="0.25">
      <c r="A843" t="s">
        <v>113</v>
      </c>
      <c r="B843" t="s">
        <v>224</v>
      </c>
      <c r="C843" t="s">
        <v>219</v>
      </c>
      <c r="D843">
        <v>0.2</v>
      </c>
      <c r="E843">
        <v>2.9219999999999997</v>
      </c>
      <c r="F843">
        <v>0.58439999999999992</v>
      </c>
      <c r="G843">
        <v>0</v>
      </c>
      <c r="H843">
        <v>0</v>
      </c>
      <c r="I843">
        <v>0.58439999999999992</v>
      </c>
      <c r="J843">
        <f t="shared" si="13"/>
        <v>0</v>
      </c>
    </row>
    <row r="844" spans="1:10" x14ac:dyDescent="0.25">
      <c r="A844" t="s">
        <v>102</v>
      </c>
      <c r="B844" t="s">
        <v>224</v>
      </c>
      <c r="C844" t="s">
        <v>219</v>
      </c>
      <c r="D844">
        <v>0.2</v>
      </c>
      <c r="E844">
        <v>5.1999999999999993</v>
      </c>
      <c r="F844">
        <v>1.0399999999999998</v>
      </c>
      <c r="G844">
        <v>0</v>
      </c>
      <c r="H844">
        <v>0</v>
      </c>
      <c r="I844">
        <v>1.0399999999999998</v>
      </c>
      <c r="J844">
        <f t="shared" si="13"/>
        <v>0</v>
      </c>
    </row>
    <row r="845" spans="1:10" x14ac:dyDescent="0.25">
      <c r="A845" t="s">
        <v>101</v>
      </c>
      <c r="B845" t="s">
        <v>224</v>
      </c>
      <c r="C845" t="s">
        <v>219</v>
      </c>
      <c r="D845">
        <v>0.2</v>
      </c>
      <c r="E845">
        <v>2.8000000000000003</v>
      </c>
      <c r="F845">
        <v>0.56000000000000005</v>
      </c>
      <c r="G845">
        <v>0</v>
      </c>
      <c r="H845">
        <v>0</v>
      </c>
      <c r="I845">
        <v>0.56000000000000005</v>
      </c>
      <c r="J845">
        <f t="shared" si="13"/>
        <v>0</v>
      </c>
    </row>
    <row r="846" spans="1:10" x14ac:dyDescent="0.25">
      <c r="A846" t="s">
        <v>95</v>
      </c>
      <c r="B846" t="s">
        <v>224</v>
      </c>
      <c r="C846" t="s">
        <v>219</v>
      </c>
      <c r="D846">
        <v>0.2</v>
      </c>
      <c r="E846">
        <v>687.505</v>
      </c>
      <c r="F846">
        <v>137.501</v>
      </c>
      <c r="G846">
        <v>0</v>
      </c>
      <c r="H846">
        <v>0</v>
      </c>
      <c r="I846">
        <v>137.501</v>
      </c>
      <c r="J846">
        <f t="shared" si="13"/>
        <v>0</v>
      </c>
    </row>
    <row r="847" spans="1:10" x14ac:dyDescent="0.25">
      <c r="A847" t="s">
        <v>98</v>
      </c>
      <c r="B847" t="s">
        <v>224</v>
      </c>
      <c r="C847" t="s">
        <v>219</v>
      </c>
      <c r="D847">
        <v>0.2</v>
      </c>
      <c r="E847">
        <v>395.85899999999998</v>
      </c>
      <c r="F847">
        <v>79.171800000000005</v>
      </c>
      <c r="G847">
        <v>0</v>
      </c>
      <c r="H847">
        <v>0</v>
      </c>
      <c r="I847">
        <v>79.171800000000005</v>
      </c>
      <c r="J847">
        <f t="shared" si="13"/>
        <v>0</v>
      </c>
    </row>
    <row r="848" spans="1:10" x14ac:dyDescent="0.25">
      <c r="A848" t="s">
        <v>112</v>
      </c>
      <c r="B848" t="s">
        <v>224</v>
      </c>
      <c r="C848" t="s">
        <v>219</v>
      </c>
      <c r="D848">
        <v>0.2</v>
      </c>
      <c r="E848">
        <v>0.23300000000000001</v>
      </c>
      <c r="F848">
        <v>4.6600000000000003E-2</v>
      </c>
      <c r="G848">
        <v>0</v>
      </c>
      <c r="H848">
        <v>0</v>
      </c>
      <c r="I848">
        <v>4.6600000000000003E-2</v>
      </c>
      <c r="J848">
        <f t="shared" si="13"/>
        <v>0</v>
      </c>
    </row>
    <row r="849" spans="1:10" x14ac:dyDescent="0.25">
      <c r="A849" t="s">
        <v>100</v>
      </c>
      <c r="B849" t="s">
        <v>224</v>
      </c>
      <c r="C849" t="s">
        <v>219</v>
      </c>
      <c r="D849">
        <v>0.2</v>
      </c>
      <c r="E849">
        <v>7.3999999999999995</v>
      </c>
      <c r="F849">
        <v>1.48</v>
      </c>
      <c r="G849">
        <v>0</v>
      </c>
      <c r="H849">
        <v>0</v>
      </c>
      <c r="I849">
        <v>1.48</v>
      </c>
      <c r="J849">
        <f t="shared" si="13"/>
        <v>0</v>
      </c>
    </row>
    <row r="850" spans="1:10" x14ac:dyDescent="0.25">
      <c r="A850" t="s">
        <v>114</v>
      </c>
      <c r="B850" t="s">
        <v>224</v>
      </c>
      <c r="C850" t="s">
        <v>219</v>
      </c>
      <c r="D850">
        <v>0.2</v>
      </c>
      <c r="E850">
        <v>28.4</v>
      </c>
      <c r="F850">
        <v>5.68</v>
      </c>
      <c r="G850">
        <v>0</v>
      </c>
      <c r="H850">
        <v>0</v>
      </c>
      <c r="I850">
        <v>5.68</v>
      </c>
      <c r="J850">
        <f t="shared" si="13"/>
        <v>0</v>
      </c>
    </row>
    <row r="851" spans="1:10" x14ac:dyDescent="0.25">
      <c r="A851" t="s">
        <v>107</v>
      </c>
      <c r="B851" t="s">
        <v>224</v>
      </c>
      <c r="C851" t="s">
        <v>219</v>
      </c>
      <c r="D851">
        <v>0.2</v>
      </c>
      <c r="E851">
        <v>0.69799999999999995</v>
      </c>
      <c r="F851">
        <v>0.1396</v>
      </c>
      <c r="G851">
        <v>0</v>
      </c>
      <c r="H851">
        <v>0</v>
      </c>
      <c r="I851">
        <v>0.1396</v>
      </c>
      <c r="J851">
        <f t="shared" si="13"/>
        <v>0</v>
      </c>
    </row>
    <row r="852" spans="1:10" x14ac:dyDescent="0.25">
      <c r="A852" s="48" t="s">
        <v>123</v>
      </c>
      <c r="B852" t="s">
        <v>221</v>
      </c>
      <c r="C852" t="s">
        <v>52</v>
      </c>
      <c r="D852">
        <v>0.4</v>
      </c>
      <c r="E852">
        <v>39.542000000000002</v>
      </c>
      <c r="F852">
        <v>15.816800000000001</v>
      </c>
      <c r="G852">
        <v>0</v>
      </c>
      <c r="H852">
        <v>0</v>
      </c>
      <c r="I852">
        <v>15.816800000000001</v>
      </c>
      <c r="J852">
        <f t="shared" si="13"/>
        <v>0</v>
      </c>
    </row>
    <row r="853" spans="1:10" x14ac:dyDescent="0.25">
      <c r="A853" s="48" t="s">
        <v>126</v>
      </c>
      <c r="B853" t="s">
        <v>221</v>
      </c>
      <c r="C853" t="s">
        <v>52</v>
      </c>
      <c r="D853">
        <v>0.4</v>
      </c>
      <c r="E853">
        <v>0.1</v>
      </c>
      <c r="F853">
        <v>4.0000000000000008E-2</v>
      </c>
      <c r="G853">
        <v>0</v>
      </c>
      <c r="H853">
        <v>0</v>
      </c>
      <c r="I853">
        <v>4.0000000000000008E-2</v>
      </c>
      <c r="J853">
        <f t="shared" si="13"/>
        <v>0</v>
      </c>
    </row>
    <row r="854" spans="1:10" x14ac:dyDescent="0.25">
      <c r="A854" s="48" t="s">
        <v>125</v>
      </c>
      <c r="B854" t="s">
        <v>221</v>
      </c>
      <c r="C854" t="s">
        <v>52</v>
      </c>
      <c r="D854">
        <v>0.4</v>
      </c>
      <c r="E854">
        <v>0.1</v>
      </c>
      <c r="F854">
        <v>4.0000000000000008E-2</v>
      </c>
      <c r="G854">
        <v>0</v>
      </c>
      <c r="H854">
        <v>0</v>
      </c>
      <c r="I854">
        <v>4.0000000000000008E-2</v>
      </c>
      <c r="J854">
        <f t="shared" si="13"/>
        <v>0</v>
      </c>
    </row>
    <row r="855" spans="1:10" x14ac:dyDescent="0.25">
      <c r="A855" s="48" t="s">
        <v>124</v>
      </c>
      <c r="B855" t="s">
        <v>221</v>
      </c>
      <c r="C855" t="s">
        <v>52</v>
      </c>
      <c r="D855">
        <v>0.4</v>
      </c>
      <c r="E855">
        <v>7.9000000000000001E-2</v>
      </c>
      <c r="F855">
        <v>3.1600000000000003E-2</v>
      </c>
      <c r="G855">
        <v>0</v>
      </c>
      <c r="H855">
        <v>0</v>
      </c>
      <c r="I855">
        <v>3.1600000000000003E-2</v>
      </c>
      <c r="J855">
        <f t="shared" si="13"/>
        <v>0</v>
      </c>
    </row>
    <row r="856" spans="1:10" x14ac:dyDescent="0.25">
      <c r="A856" t="s">
        <v>96</v>
      </c>
      <c r="B856" t="s">
        <v>221</v>
      </c>
      <c r="C856" t="s">
        <v>52</v>
      </c>
      <c r="D856">
        <v>0.4</v>
      </c>
      <c r="E856">
        <v>603.89200000000005</v>
      </c>
      <c r="F856">
        <v>241.55680000000004</v>
      </c>
      <c r="G856">
        <v>0</v>
      </c>
      <c r="H856">
        <v>0</v>
      </c>
      <c r="I856">
        <v>241.55680000000004</v>
      </c>
      <c r="J856">
        <f t="shared" si="13"/>
        <v>0</v>
      </c>
    </row>
    <row r="857" spans="1:10" x14ac:dyDescent="0.25">
      <c r="A857" t="s">
        <v>105</v>
      </c>
      <c r="B857" t="s">
        <v>221</v>
      </c>
      <c r="C857" t="s">
        <v>52</v>
      </c>
      <c r="D857">
        <v>0.4</v>
      </c>
      <c r="E857">
        <v>36.794000000000004</v>
      </c>
      <c r="F857">
        <v>14.717600000000003</v>
      </c>
      <c r="G857">
        <v>0</v>
      </c>
      <c r="H857">
        <v>0</v>
      </c>
      <c r="I857">
        <v>14.717600000000003</v>
      </c>
      <c r="J857">
        <f t="shared" si="13"/>
        <v>0</v>
      </c>
    </row>
    <row r="858" spans="1:10" x14ac:dyDescent="0.25">
      <c r="A858" t="s">
        <v>110</v>
      </c>
      <c r="B858" t="s">
        <v>221</v>
      </c>
      <c r="C858" t="s">
        <v>52</v>
      </c>
      <c r="D858">
        <v>0.4</v>
      </c>
      <c r="E858">
        <v>29.530999999999999</v>
      </c>
      <c r="F858">
        <v>11.8124</v>
      </c>
      <c r="G858">
        <v>0</v>
      </c>
      <c r="H858">
        <v>0</v>
      </c>
      <c r="I858">
        <v>11.8124</v>
      </c>
      <c r="J858">
        <f t="shared" si="13"/>
        <v>0</v>
      </c>
    </row>
    <row r="859" spans="1:10" x14ac:dyDescent="0.25">
      <c r="A859" t="s">
        <v>111</v>
      </c>
      <c r="B859" t="s">
        <v>221</v>
      </c>
      <c r="C859" t="s">
        <v>52</v>
      </c>
      <c r="D859">
        <v>0.4</v>
      </c>
      <c r="E859">
        <v>398.50599999999997</v>
      </c>
      <c r="F859">
        <v>159.4024</v>
      </c>
      <c r="G859">
        <v>0</v>
      </c>
      <c r="H859">
        <v>0</v>
      </c>
      <c r="I859">
        <v>159.4024</v>
      </c>
      <c r="J859">
        <f t="shared" si="13"/>
        <v>0</v>
      </c>
    </row>
    <row r="860" spans="1:10" x14ac:dyDescent="0.25">
      <c r="A860" t="s">
        <v>106</v>
      </c>
      <c r="B860" t="s">
        <v>221</v>
      </c>
      <c r="C860" t="s">
        <v>52</v>
      </c>
      <c r="D860">
        <v>0.4</v>
      </c>
      <c r="E860">
        <v>380.327</v>
      </c>
      <c r="F860">
        <v>152.13079999999999</v>
      </c>
      <c r="G860">
        <v>0</v>
      </c>
      <c r="H860">
        <v>0</v>
      </c>
      <c r="I860">
        <v>152.13079999999999</v>
      </c>
      <c r="J860">
        <f t="shared" si="13"/>
        <v>0</v>
      </c>
    </row>
    <row r="861" spans="1:10" x14ac:dyDescent="0.25">
      <c r="A861" t="s">
        <v>99</v>
      </c>
      <c r="B861" t="s">
        <v>221</v>
      </c>
      <c r="C861" t="s">
        <v>52</v>
      </c>
      <c r="D861">
        <v>0.4</v>
      </c>
      <c r="E861">
        <v>0.1</v>
      </c>
      <c r="F861">
        <v>4.0000000000000008E-2</v>
      </c>
      <c r="G861">
        <v>0</v>
      </c>
      <c r="H861">
        <v>0</v>
      </c>
      <c r="I861">
        <v>4.0000000000000008E-2</v>
      </c>
      <c r="J861">
        <f t="shared" si="13"/>
        <v>0</v>
      </c>
    </row>
    <row r="862" spans="1:10" x14ac:dyDescent="0.25">
      <c r="A862" t="s">
        <v>108</v>
      </c>
      <c r="B862" t="s">
        <v>221</v>
      </c>
      <c r="C862" t="s">
        <v>52</v>
      </c>
      <c r="D862">
        <v>0.4</v>
      </c>
      <c r="E862">
        <v>-259.01499999999999</v>
      </c>
      <c r="F862">
        <v>0</v>
      </c>
      <c r="G862">
        <v>0</v>
      </c>
      <c r="H862">
        <v>0</v>
      </c>
      <c r="I862">
        <v>0</v>
      </c>
      <c r="J862">
        <f t="shared" si="13"/>
        <v>0</v>
      </c>
    </row>
    <row r="863" spans="1:10" x14ac:dyDescent="0.25">
      <c r="A863" t="s">
        <v>234</v>
      </c>
      <c r="B863" t="s">
        <v>221</v>
      </c>
      <c r="C863" t="s">
        <v>52</v>
      </c>
      <c r="D863">
        <v>0.4</v>
      </c>
      <c r="E863">
        <v>0</v>
      </c>
      <c r="F863">
        <v>0</v>
      </c>
      <c r="G863">
        <v>0</v>
      </c>
      <c r="H863">
        <v>0</v>
      </c>
      <c r="I863">
        <v>0</v>
      </c>
      <c r="J863">
        <f t="shared" si="13"/>
        <v>0</v>
      </c>
    </row>
    <row r="864" spans="1:10" x14ac:dyDescent="0.25">
      <c r="A864" t="s">
        <v>115</v>
      </c>
      <c r="B864" t="s">
        <v>221</v>
      </c>
      <c r="C864" t="s">
        <v>52</v>
      </c>
      <c r="D864">
        <v>0.4</v>
      </c>
      <c r="E864">
        <v>3.218</v>
      </c>
      <c r="F864">
        <v>1.2872000000000001</v>
      </c>
      <c r="G864">
        <v>0</v>
      </c>
      <c r="H864">
        <v>0</v>
      </c>
      <c r="I864">
        <v>1.2872000000000001</v>
      </c>
      <c r="J864">
        <f t="shared" si="13"/>
        <v>0</v>
      </c>
    </row>
    <row r="865" spans="1:10" x14ac:dyDescent="0.25">
      <c r="A865" t="s">
        <v>117</v>
      </c>
      <c r="B865" t="s">
        <v>221</v>
      </c>
      <c r="C865" t="s">
        <v>52</v>
      </c>
      <c r="D865">
        <v>0.4</v>
      </c>
      <c r="E865">
        <v>0.40200000000000002</v>
      </c>
      <c r="F865">
        <v>0.16080000000000003</v>
      </c>
      <c r="G865">
        <v>0</v>
      </c>
      <c r="H865">
        <v>0</v>
      </c>
      <c r="I865">
        <v>0.16080000000000003</v>
      </c>
      <c r="J865">
        <f t="shared" si="13"/>
        <v>0</v>
      </c>
    </row>
    <row r="866" spans="1:10" x14ac:dyDescent="0.25">
      <c r="A866" t="s">
        <v>103</v>
      </c>
      <c r="B866" t="s">
        <v>221</v>
      </c>
      <c r="C866" t="s">
        <v>52</v>
      </c>
      <c r="D866">
        <v>0.4</v>
      </c>
      <c r="E866">
        <v>0.1</v>
      </c>
      <c r="F866">
        <v>4.0000000000000008E-2</v>
      </c>
      <c r="G866">
        <v>0</v>
      </c>
      <c r="H866">
        <v>0</v>
      </c>
      <c r="I866">
        <v>4.0000000000000008E-2</v>
      </c>
      <c r="J866">
        <f t="shared" si="13"/>
        <v>0</v>
      </c>
    </row>
    <row r="867" spans="1:10" x14ac:dyDescent="0.25">
      <c r="A867" t="s">
        <v>328</v>
      </c>
      <c r="B867" t="s">
        <v>221</v>
      </c>
      <c r="C867" t="s">
        <v>52</v>
      </c>
      <c r="D867">
        <v>0.4</v>
      </c>
      <c r="E867">
        <v>0</v>
      </c>
      <c r="F867">
        <v>0</v>
      </c>
      <c r="G867">
        <v>0</v>
      </c>
      <c r="H867">
        <v>0</v>
      </c>
      <c r="I867">
        <v>0</v>
      </c>
      <c r="J867">
        <f t="shared" si="13"/>
        <v>0</v>
      </c>
    </row>
    <row r="868" spans="1:10" x14ac:dyDescent="0.25">
      <c r="A868" t="s">
        <v>104</v>
      </c>
      <c r="B868" t="s">
        <v>221</v>
      </c>
      <c r="C868" t="s">
        <v>52</v>
      </c>
      <c r="D868">
        <v>0.4</v>
      </c>
      <c r="E868">
        <v>34.200000000000003</v>
      </c>
      <c r="F868">
        <v>13.680000000000001</v>
      </c>
      <c r="G868">
        <v>0</v>
      </c>
      <c r="H868">
        <v>0</v>
      </c>
      <c r="I868">
        <v>13.680000000000001</v>
      </c>
      <c r="J868">
        <f t="shared" si="13"/>
        <v>0</v>
      </c>
    </row>
    <row r="869" spans="1:10" x14ac:dyDescent="0.25">
      <c r="A869" t="s">
        <v>558</v>
      </c>
      <c r="B869" t="s">
        <v>221</v>
      </c>
      <c r="C869" t="s">
        <v>52</v>
      </c>
      <c r="D869">
        <v>0.4</v>
      </c>
      <c r="E869">
        <v>0</v>
      </c>
      <c r="F869">
        <v>0</v>
      </c>
      <c r="G869">
        <v>0</v>
      </c>
      <c r="H869">
        <v>0</v>
      </c>
      <c r="I869">
        <v>0</v>
      </c>
      <c r="J869">
        <f t="shared" si="13"/>
        <v>0</v>
      </c>
    </row>
    <row r="870" spans="1:10" x14ac:dyDescent="0.25">
      <c r="A870" t="s">
        <v>97</v>
      </c>
      <c r="B870" t="s">
        <v>221</v>
      </c>
      <c r="C870" t="s">
        <v>52</v>
      </c>
      <c r="D870">
        <v>0.4</v>
      </c>
      <c r="E870">
        <v>29.2</v>
      </c>
      <c r="F870">
        <v>11.68</v>
      </c>
      <c r="G870">
        <v>0</v>
      </c>
      <c r="H870">
        <v>0</v>
      </c>
      <c r="I870">
        <v>11.68</v>
      </c>
      <c r="J870">
        <f t="shared" si="13"/>
        <v>0</v>
      </c>
    </row>
    <row r="871" spans="1:10" x14ac:dyDescent="0.25">
      <c r="A871" t="s">
        <v>109</v>
      </c>
      <c r="B871" t="s">
        <v>221</v>
      </c>
      <c r="C871" t="s">
        <v>52</v>
      </c>
      <c r="D871">
        <v>0.4</v>
      </c>
      <c r="E871">
        <v>442.10199999999998</v>
      </c>
      <c r="F871">
        <v>176.8408</v>
      </c>
      <c r="G871">
        <v>0</v>
      </c>
      <c r="H871">
        <v>0</v>
      </c>
      <c r="I871">
        <v>176.8408</v>
      </c>
      <c r="J871">
        <f t="shared" si="13"/>
        <v>0</v>
      </c>
    </row>
    <row r="872" spans="1:10" x14ac:dyDescent="0.25">
      <c r="A872" t="s">
        <v>118</v>
      </c>
      <c r="B872" t="s">
        <v>221</v>
      </c>
      <c r="C872" t="s">
        <v>52</v>
      </c>
      <c r="D872">
        <v>0.4</v>
      </c>
      <c r="E872">
        <v>13.028</v>
      </c>
      <c r="F872">
        <v>5.2112000000000007</v>
      </c>
      <c r="G872">
        <v>0</v>
      </c>
      <c r="H872">
        <v>0</v>
      </c>
      <c r="I872">
        <v>5.2112000000000007</v>
      </c>
      <c r="J872">
        <f t="shared" si="13"/>
        <v>0</v>
      </c>
    </row>
    <row r="873" spans="1:10" x14ac:dyDescent="0.25">
      <c r="A873" t="s">
        <v>121</v>
      </c>
      <c r="B873" t="s">
        <v>221</v>
      </c>
      <c r="C873" t="s">
        <v>52</v>
      </c>
      <c r="D873">
        <v>0.4</v>
      </c>
      <c r="E873">
        <v>0</v>
      </c>
      <c r="F873">
        <v>0</v>
      </c>
      <c r="G873">
        <v>0</v>
      </c>
      <c r="H873">
        <v>0</v>
      </c>
      <c r="I873">
        <v>0</v>
      </c>
      <c r="J873">
        <f t="shared" si="13"/>
        <v>0</v>
      </c>
    </row>
    <row r="874" spans="1:10" x14ac:dyDescent="0.25">
      <c r="A874" t="s">
        <v>120</v>
      </c>
      <c r="B874" t="s">
        <v>221</v>
      </c>
      <c r="C874" t="s">
        <v>52</v>
      </c>
      <c r="D874">
        <v>0.4</v>
      </c>
      <c r="E874">
        <v>6.6</v>
      </c>
      <c r="F874">
        <v>2.64</v>
      </c>
      <c r="G874">
        <v>0</v>
      </c>
      <c r="H874">
        <v>0</v>
      </c>
      <c r="I874">
        <v>2.64</v>
      </c>
      <c r="J874">
        <f t="shared" si="13"/>
        <v>0</v>
      </c>
    </row>
    <row r="875" spans="1:10" x14ac:dyDescent="0.25">
      <c r="A875" t="s">
        <v>119</v>
      </c>
      <c r="B875" t="s">
        <v>221</v>
      </c>
      <c r="C875" t="s">
        <v>52</v>
      </c>
      <c r="D875">
        <v>0.4</v>
      </c>
      <c r="E875">
        <v>0.316</v>
      </c>
      <c r="F875">
        <v>0.12640000000000001</v>
      </c>
      <c r="G875">
        <v>0</v>
      </c>
      <c r="H875">
        <v>0</v>
      </c>
      <c r="I875">
        <v>0.12640000000000001</v>
      </c>
      <c r="J875">
        <f t="shared" si="13"/>
        <v>0</v>
      </c>
    </row>
    <row r="876" spans="1:10" x14ac:dyDescent="0.25">
      <c r="A876" t="s">
        <v>116</v>
      </c>
      <c r="B876" t="s">
        <v>221</v>
      </c>
      <c r="C876" t="s">
        <v>52</v>
      </c>
      <c r="D876">
        <v>0.4</v>
      </c>
      <c r="E876">
        <v>0.46899999999999997</v>
      </c>
      <c r="F876">
        <v>0.18759999999999999</v>
      </c>
      <c r="G876">
        <v>0</v>
      </c>
      <c r="H876">
        <v>0</v>
      </c>
      <c r="I876">
        <v>0.18759999999999999</v>
      </c>
      <c r="J876">
        <f t="shared" si="13"/>
        <v>0</v>
      </c>
    </row>
    <row r="877" spans="1:10" x14ac:dyDescent="0.25">
      <c r="A877" t="s">
        <v>113</v>
      </c>
      <c r="B877" t="s">
        <v>221</v>
      </c>
      <c r="C877" t="s">
        <v>52</v>
      </c>
      <c r="D877">
        <v>0.4</v>
      </c>
      <c r="E877">
        <v>0.872</v>
      </c>
      <c r="F877">
        <v>0.3488</v>
      </c>
      <c r="G877">
        <v>0</v>
      </c>
      <c r="H877">
        <v>0</v>
      </c>
      <c r="I877">
        <v>0.3488</v>
      </c>
      <c r="J877">
        <f t="shared" si="13"/>
        <v>0</v>
      </c>
    </row>
    <row r="878" spans="1:10" x14ac:dyDescent="0.25">
      <c r="A878" t="s">
        <v>102</v>
      </c>
      <c r="B878" t="s">
        <v>221</v>
      </c>
      <c r="C878" t="s">
        <v>52</v>
      </c>
      <c r="D878">
        <v>0.4</v>
      </c>
      <c r="E878">
        <v>1.9000000000000001</v>
      </c>
      <c r="F878">
        <v>0.76000000000000012</v>
      </c>
      <c r="G878">
        <v>0</v>
      </c>
      <c r="H878">
        <v>0</v>
      </c>
      <c r="I878">
        <v>0.76000000000000012</v>
      </c>
      <c r="J878">
        <f t="shared" si="13"/>
        <v>0</v>
      </c>
    </row>
    <row r="879" spans="1:10" x14ac:dyDescent="0.25">
      <c r="A879" t="s">
        <v>101</v>
      </c>
      <c r="B879" t="s">
        <v>221</v>
      </c>
      <c r="C879" t="s">
        <v>52</v>
      </c>
      <c r="D879">
        <v>0.4</v>
      </c>
      <c r="E879">
        <v>1.7</v>
      </c>
      <c r="F879">
        <v>0.68</v>
      </c>
      <c r="G879">
        <v>0</v>
      </c>
      <c r="H879">
        <v>0</v>
      </c>
      <c r="I879">
        <v>0.68</v>
      </c>
      <c r="J879">
        <f t="shared" si="13"/>
        <v>0</v>
      </c>
    </row>
    <row r="880" spans="1:10" x14ac:dyDescent="0.25">
      <c r="A880" t="s">
        <v>95</v>
      </c>
      <c r="B880" t="s">
        <v>221</v>
      </c>
      <c r="C880" t="s">
        <v>52</v>
      </c>
      <c r="D880">
        <v>0.4</v>
      </c>
      <c r="E880">
        <v>1009.402</v>
      </c>
      <c r="F880">
        <v>403.76080000000002</v>
      </c>
      <c r="G880">
        <v>0</v>
      </c>
      <c r="H880">
        <v>0</v>
      </c>
      <c r="I880">
        <v>403.76080000000002</v>
      </c>
      <c r="J880">
        <f t="shared" si="13"/>
        <v>0</v>
      </c>
    </row>
    <row r="881" spans="1:10" x14ac:dyDescent="0.25">
      <c r="A881" t="s">
        <v>98</v>
      </c>
      <c r="B881" t="s">
        <v>221</v>
      </c>
      <c r="C881" t="s">
        <v>52</v>
      </c>
      <c r="D881">
        <v>0.4</v>
      </c>
      <c r="E881">
        <v>82.600000000000009</v>
      </c>
      <c r="F881">
        <v>33.040000000000006</v>
      </c>
      <c r="G881">
        <v>0</v>
      </c>
      <c r="H881">
        <v>0</v>
      </c>
      <c r="I881">
        <v>33.040000000000006</v>
      </c>
      <c r="J881">
        <f t="shared" si="13"/>
        <v>0</v>
      </c>
    </row>
    <row r="882" spans="1:10" x14ac:dyDescent="0.25">
      <c r="A882" t="s">
        <v>112</v>
      </c>
      <c r="B882" t="s">
        <v>221</v>
      </c>
      <c r="C882" t="s">
        <v>52</v>
      </c>
      <c r="D882">
        <v>0.4</v>
      </c>
      <c r="E882">
        <v>3.956</v>
      </c>
      <c r="F882">
        <v>1.5824</v>
      </c>
      <c r="G882">
        <v>0</v>
      </c>
      <c r="H882">
        <v>0</v>
      </c>
      <c r="I882">
        <v>1.5824</v>
      </c>
      <c r="J882">
        <f t="shared" si="13"/>
        <v>0</v>
      </c>
    </row>
    <row r="883" spans="1:10" x14ac:dyDescent="0.25">
      <c r="A883" t="s">
        <v>100</v>
      </c>
      <c r="B883" t="s">
        <v>221</v>
      </c>
      <c r="C883" t="s">
        <v>52</v>
      </c>
      <c r="D883">
        <v>0.4</v>
      </c>
      <c r="E883">
        <v>1.37</v>
      </c>
      <c r="F883">
        <v>0.54800000000000004</v>
      </c>
      <c r="G883">
        <v>0</v>
      </c>
      <c r="H883">
        <v>0</v>
      </c>
      <c r="I883">
        <v>0.54800000000000004</v>
      </c>
      <c r="J883">
        <f t="shared" si="13"/>
        <v>0</v>
      </c>
    </row>
    <row r="884" spans="1:10" x14ac:dyDescent="0.25">
      <c r="A884" t="s">
        <v>114</v>
      </c>
      <c r="B884" t="s">
        <v>221</v>
      </c>
      <c r="C884" t="s">
        <v>52</v>
      </c>
      <c r="D884">
        <v>0.4</v>
      </c>
      <c r="E884">
        <v>469.089</v>
      </c>
      <c r="F884">
        <v>187.63560000000001</v>
      </c>
      <c r="G884">
        <v>0</v>
      </c>
      <c r="H884">
        <v>0</v>
      </c>
      <c r="I884">
        <v>187.63560000000001</v>
      </c>
      <c r="J884">
        <f t="shared" si="13"/>
        <v>0</v>
      </c>
    </row>
    <row r="885" spans="1:10" x14ac:dyDescent="0.25">
      <c r="A885" t="s">
        <v>107</v>
      </c>
      <c r="B885" t="s">
        <v>221</v>
      </c>
      <c r="C885" t="s">
        <v>52</v>
      </c>
      <c r="D885">
        <v>0.4</v>
      </c>
      <c r="E885">
        <v>153.596</v>
      </c>
      <c r="F885">
        <v>61.438400000000001</v>
      </c>
      <c r="G885">
        <v>0</v>
      </c>
      <c r="H885">
        <v>0</v>
      </c>
      <c r="I885">
        <v>61.438400000000001</v>
      </c>
      <c r="J885">
        <f t="shared" si="13"/>
        <v>0</v>
      </c>
    </row>
    <row r="886" spans="1:10" x14ac:dyDescent="0.25">
      <c r="A886" s="48" t="s">
        <v>123</v>
      </c>
      <c r="B886" t="s">
        <v>230</v>
      </c>
      <c r="C886" t="s">
        <v>226</v>
      </c>
      <c r="D886">
        <v>0.6</v>
      </c>
      <c r="E886">
        <v>19.344000000000001</v>
      </c>
      <c r="F886">
        <v>11.606400000000001</v>
      </c>
      <c r="G886">
        <v>0</v>
      </c>
      <c r="H886">
        <v>0</v>
      </c>
      <c r="I886">
        <v>11.606400000000001</v>
      </c>
      <c r="J886">
        <f t="shared" si="13"/>
        <v>0</v>
      </c>
    </row>
    <row r="887" spans="1:10" x14ac:dyDescent="0.25">
      <c r="A887" s="48" t="s">
        <v>126</v>
      </c>
      <c r="B887" t="s">
        <v>230</v>
      </c>
      <c r="C887" t="s">
        <v>226</v>
      </c>
      <c r="D887">
        <v>0.6</v>
      </c>
      <c r="E887">
        <v>0</v>
      </c>
      <c r="F887">
        <v>0</v>
      </c>
      <c r="G887">
        <v>0</v>
      </c>
      <c r="H887">
        <v>0</v>
      </c>
      <c r="I887">
        <v>0</v>
      </c>
      <c r="J887">
        <f t="shared" si="13"/>
        <v>0</v>
      </c>
    </row>
    <row r="888" spans="1:10" x14ac:dyDescent="0.25">
      <c r="A888" s="48" t="s">
        <v>125</v>
      </c>
      <c r="B888" t="s">
        <v>230</v>
      </c>
      <c r="C888" t="s">
        <v>226</v>
      </c>
      <c r="D888">
        <v>0.6</v>
      </c>
      <c r="E888">
        <v>849.8</v>
      </c>
      <c r="F888">
        <v>509.87999999999994</v>
      </c>
      <c r="G888">
        <v>0</v>
      </c>
      <c r="H888">
        <v>0</v>
      </c>
      <c r="I888">
        <v>509.87999999999994</v>
      </c>
      <c r="J888">
        <f t="shared" si="13"/>
        <v>0</v>
      </c>
    </row>
    <row r="889" spans="1:10" x14ac:dyDescent="0.25">
      <c r="A889" s="48" t="s">
        <v>124</v>
      </c>
      <c r="B889" t="s">
        <v>230</v>
      </c>
      <c r="C889" t="s">
        <v>226</v>
      </c>
      <c r="D889">
        <v>0.6</v>
      </c>
      <c r="E889">
        <v>0</v>
      </c>
      <c r="F889">
        <v>0</v>
      </c>
      <c r="G889">
        <v>0</v>
      </c>
      <c r="H889">
        <v>0</v>
      </c>
      <c r="I889">
        <v>0</v>
      </c>
      <c r="J889">
        <f t="shared" si="13"/>
        <v>0</v>
      </c>
    </row>
    <row r="890" spans="1:10" x14ac:dyDescent="0.25">
      <c r="A890" t="s">
        <v>96</v>
      </c>
      <c r="B890" t="s">
        <v>230</v>
      </c>
      <c r="C890" t="s">
        <v>226</v>
      </c>
      <c r="D890">
        <v>0.6</v>
      </c>
      <c r="E890">
        <v>27.5</v>
      </c>
      <c r="F890">
        <v>16.5</v>
      </c>
      <c r="G890">
        <v>0</v>
      </c>
      <c r="H890">
        <v>0</v>
      </c>
      <c r="I890">
        <v>16.5</v>
      </c>
      <c r="J890">
        <f t="shared" si="13"/>
        <v>0</v>
      </c>
    </row>
    <row r="891" spans="1:10" x14ac:dyDescent="0.25">
      <c r="A891" t="s">
        <v>105</v>
      </c>
      <c r="B891" t="s">
        <v>230</v>
      </c>
      <c r="C891" t="s">
        <v>226</v>
      </c>
      <c r="D891">
        <v>0.6</v>
      </c>
      <c r="E891">
        <v>7.532</v>
      </c>
      <c r="F891">
        <v>4.5191999999999997</v>
      </c>
      <c r="G891">
        <v>0</v>
      </c>
      <c r="H891">
        <v>0</v>
      </c>
      <c r="I891">
        <v>4.5191999999999997</v>
      </c>
      <c r="J891">
        <f t="shared" si="13"/>
        <v>0</v>
      </c>
    </row>
    <row r="892" spans="1:10" x14ac:dyDescent="0.25">
      <c r="A892" t="s">
        <v>110</v>
      </c>
      <c r="B892" t="s">
        <v>230</v>
      </c>
      <c r="C892" t="s">
        <v>226</v>
      </c>
      <c r="D892">
        <v>0.6</v>
      </c>
      <c r="E892">
        <v>22.036999999999999</v>
      </c>
      <c r="F892">
        <v>13.222199999999999</v>
      </c>
      <c r="G892">
        <v>0</v>
      </c>
      <c r="H892">
        <v>0</v>
      </c>
      <c r="I892">
        <v>13.222199999999999</v>
      </c>
      <c r="J892">
        <f t="shared" si="13"/>
        <v>0</v>
      </c>
    </row>
    <row r="893" spans="1:10" x14ac:dyDescent="0.25">
      <c r="A893" t="s">
        <v>111</v>
      </c>
      <c r="B893" t="s">
        <v>230</v>
      </c>
      <c r="C893" t="s">
        <v>226</v>
      </c>
      <c r="D893">
        <v>0.6</v>
      </c>
      <c r="E893">
        <v>2.1179999999999999</v>
      </c>
      <c r="F893">
        <v>1.2707999999999999</v>
      </c>
      <c r="G893">
        <v>0</v>
      </c>
      <c r="H893">
        <v>0</v>
      </c>
      <c r="I893">
        <v>1.2707999999999999</v>
      </c>
      <c r="J893">
        <f t="shared" si="13"/>
        <v>0</v>
      </c>
    </row>
    <row r="894" spans="1:10" x14ac:dyDescent="0.25">
      <c r="A894" t="s">
        <v>106</v>
      </c>
      <c r="B894" t="s">
        <v>230</v>
      </c>
      <c r="C894" t="s">
        <v>226</v>
      </c>
      <c r="D894">
        <v>0.6</v>
      </c>
      <c r="E894">
        <v>1.3960000000000001</v>
      </c>
      <c r="F894">
        <v>0.83760000000000001</v>
      </c>
      <c r="G894">
        <v>0</v>
      </c>
      <c r="H894">
        <v>0</v>
      </c>
      <c r="I894">
        <v>0.83760000000000001</v>
      </c>
      <c r="J894">
        <f t="shared" si="13"/>
        <v>0</v>
      </c>
    </row>
    <row r="895" spans="1:10" x14ac:dyDescent="0.25">
      <c r="A895" t="s">
        <v>99</v>
      </c>
      <c r="B895" t="s">
        <v>230</v>
      </c>
      <c r="C895" t="s">
        <v>226</v>
      </c>
      <c r="D895">
        <v>0.6</v>
      </c>
      <c r="E895">
        <v>6.4</v>
      </c>
      <c r="F895">
        <v>3.84</v>
      </c>
      <c r="G895">
        <v>0</v>
      </c>
      <c r="H895">
        <v>0</v>
      </c>
      <c r="I895">
        <v>3.84</v>
      </c>
      <c r="J895">
        <f t="shared" si="13"/>
        <v>0</v>
      </c>
    </row>
    <row r="896" spans="1:10" x14ac:dyDescent="0.25">
      <c r="A896" t="s">
        <v>108</v>
      </c>
      <c r="B896" t="s">
        <v>230</v>
      </c>
      <c r="C896" t="s">
        <v>226</v>
      </c>
      <c r="D896">
        <v>0.6</v>
      </c>
      <c r="E896">
        <v>0</v>
      </c>
      <c r="F896">
        <v>0</v>
      </c>
      <c r="G896">
        <v>0</v>
      </c>
      <c r="H896">
        <v>0</v>
      </c>
      <c r="I896">
        <v>0</v>
      </c>
      <c r="J896">
        <f t="shared" si="13"/>
        <v>0</v>
      </c>
    </row>
    <row r="897" spans="1:10" x14ac:dyDescent="0.25">
      <c r="A897" t="s">
        <v>234</v>
      </c>
      <c r="B897" t="s">
        <v>230</v>
      </c>
      <c r="C897" t="s">
        <v>226</v>
      </c>
      <c r="D897">
        <v>0.6</v>
      </c>
      <c r="E897">
        <v>0</v>
      </c>
      <c r="F897">
        <v>0</v>
      </c>
      <c r="G897">
        <v>0</v>
      </c>
      <c r="H897">
        <v>0</v>
      </c>
      <c r="I897">
        <v>0</v>
      </c>
      <c r="J897">
        <f t="shared" si="13"/>
        <v>0</v>
      </c>
    </row>
    <row r="898" spans="1:10" x14ac:dyDescent="0.25">
      <c r="A898" t="s">
        <v>115</v>
      </c>
      <c r="B898" t="s">
        <v>230</v>
      </c>
      <c r="C898" t="s">
        <v>226</v>
      </c>
      <c r="D898">
        <v>0.6</v>
      </c>
      <c r="E898">
        <v>78.664999999999992</v>
      </c>
      <c r="F898">
        <v>47.198999999999991</v>
      </c>
      <c r="G898">
        <v>0</v>
      </c>
      <c r="H898">
        <v>0</v>
      </c>
      <c r="I898">
        <v>47.198999999999991</v>
      </c>
      <c r="J898">
        <f t="shared" si="13"/>
        <v>0</v>
      </c>
    </row>
    <row r="899" spans="1:10" x14ac:dyDescent="0.25">
      <c r="A899" t="s">
        <v>117</v>
      </c>
      <c r="B899" t="s">
        <v>230</v>
      </c>
      <c r="C899" t="s">
        <v>226</v>
      </c>
      <c r="D899">
        <v>0.6</v>
      </c>
      <c r="E899">
        <v>0</v>
      </c>
      <c r="F899">
        <v>0</v>
      </c>
      <c r="G899">
        <v>0</v>
      </c>
      <c r="H899">
        <v>0</v>
      </c>
      <c r="I899">
        <v>0</v>
      </c>
      <c r="J899">
        <f t="shared" ref="J899:J962" si="14">G899+H899</f>
        <v>0</v>
      </c>
    </row>
    <row r="900" spans="1:10" x14ac:dyDescent="0.25">
      <c r="A900" t="s">
        <v>103</v>
      </c>
      <c r="B900" t="s">
        <v>230</v>
      </c>
      <c r="C900" t="s">
        <v>226</v>
      </c>
      <c r="D900">
        <v>0.6</v>
      </c>
      <c r="E900">
        <v>0</v>
      </c>
      <c r="F900">
        <v>0</v>
      </c>
      <c r="G900">
        <v>0</v>
      </c>
      <c r="H900">
        <v>0</v>
      </c>
      <c r="I900">
        <v>0</v>
      </c>
      <c r="J900">
        <f t="shared" si="14"/>
        <v>0</v>
      </c>
    </row>
    <row r="901" spans="1:10" x14ac:dyDescent="0.25">
      <c r="A901" t="s">
        <v>328</v>
      </c>
      <c r="B901" t="s">
        <v>230</v>
      </c>
      <c r="C901" t="s">
        <v>226</v>
      </c>
      <c r="D901">
        <v>0.6</v>
      </c>
      <c r="E901">
        <v>0</v>
      </c>
      <c r="F901">
        <v>0</v>
      </c>
      <c r="G901">
        <v>0</v>
      </c>
      <c r="H901">
        <v>0</v>
      </c>
      <c r="I901">
        <v>0</v>
      </c>
      <c r="J901">
        <f t="shared" si="14"/>
        <v>0</v>
      </c>
    </row>
    <row r="902" spans="1:10" x14ac:dyDescent="0.25">
      <c r="A902" t="s">
        <v>104</v>
      </c>
      <c r="B902" t="s">
        <v>230</v>
      </c>
      <c r="C902" t="s">
        <v>226</v>
      </c>
      <c r="D902">
        <v>0.6</v>
      </c>
      <c r="E902">
        <v>61</v>
      </c>
      <c r="F902">
        <v>36.6</v>
      </c>
      <c r="G902">
        <v>0</v>
      </c>
      <c r="H902">
        <v>0</v>
      </c>
      <c r="I902">
        <v>36.6</v>
      </c>
      <c r="J902">
        <f t="shared" si="14"/>
        <v>0</v>
      </c>
    </row>
    <row r="903" spans="1:10" x14ac:dyDescent="0.25">
      <c r="A903" t="s">
        <v>558</v>
      </c>
      <c r="B903" t="s">
        <v>230</v>
      </c>
      <c r="C903" t="s">
        <v>226</v>
      </c>
      <c r="D903">
        <v>0.6</v>
      </c>
      <c r="E903">
        <v>0</v>
      </c>
      <c r="F903">
        <v>0</v>
      </c>
      <c r="G903">
        <v>0</v>
      </c>
      <c r="H903">
        <v>0</v>
      </c>
      <c r="I903">
        <v>0</v>
      </c>
      <c r="J903">
        <f t="shared" si="14"/>
        <v>0</v>
      </c>
    </row>
    <row r="904" spans="1:10" x14ac:dyDescent="0.25">
      <c r="A904" t="s">
        <v>97</v>
      </c>
      <c r="B904" t="s">
        <v>230</v>
      </c>
      <c r="C904" t="s">
        <v>226</v>
      </c>
      <c r="D904">
        <v>0.6</v>
      </c>
      <c r="E904">
        <v>11.8</v>
      </c>
      <c r="F904">
        <v>7.08</v>
      </c>
      <c r="G904">
        <v>0</v>
      </c>
      <c r="H904">
        <v>0</v>
      </c>
      <c r="I904">
        <v>7.08</v>
      </c>
      <c r="J904">
        <f t="shared" si="14"/>
        <v>0</v>
      </c>
    </row>
    <row r="905" spans="1:10" x14ac:dyDescent="0.25">
      <c r="A905" t="s">
        <v>109</v>
      </c>
      <c r="B905" t="s">
        <v>230</v>
      </c>
      <c r="C905" t="s">
        <v>226</v>
      </c>
      <c r="D905">
        <v>0.6</v>
      </c>
      <c r="E905">
        <v>40.762999999999998</v>
      </c>
      <c r="F905">
        <v>24.457799999999999</v>
      </c>
      <c r="G905">
        <v>0</v>
      </c>
      <c r="H905">
        <v>0</v>
      </c>
      <c r="I905">
        <v>24.457799999999999</v>
      </c>
      <c r="J905">
        <f t="shared" si="14"/>
        <v>0</v>
      </c>
    </row>
    <row r="906" spans="1:10" x14ac:dyDescent="0.25">
      <c r="A906" t="s">
        <v>118</v>
      </c>
      <c r="B906" t="s">
        <v>230</v>
      </c>
      <c r="C906" t="s">
        <v>226</v>
      </c>
      <c r="D906">
        <v>0.6</v>
      </c>
      <c r="E906">
        <v>6.72</v>
      </c>
      <c r="F906">
        <v>4.032</v>
      </c>
      <c r="G906">
        <v>0</v>
      </c>
      <c r="H906">
        <v>0</v>
      </c>
      <c r="I906">
        <v>4.032</v>
      </c>
      <c r="J906">
        <f t="shared" si="14"/>
        <v>0</v>
      </c>
    </row>
    <row r="907" spans="1:10" x14ac:dyDescent="0.25">
      <c r="A907" t="s">
        <v>121</v>
      </c>
      <c r="B907" t="s">
        <v>230</v>
      </c>
      <c r="C907" t="s">
        <v>226</v>
      </c>
      <c r="D907">
        <v>0.6</v>
      </c>
      <c r="E907">
        <v>0</v>
      </c>
      <c r="F907">
        <v>0</v>
      </c>
      <c r="G907">
        <v>0</v>
      </c>
      <c r="H907">
        <v>0</v>
      </c>
      <c r="I907">
        <v>0</v>
      </c>
      <c r="J907">
        <f t="shared" si="14"/>
        <v>0</v>
      </c>
    </row>
    <row r="908" spans="1:10" x14ac:dyDescent="0.25">
      <c r="A908" t="s">
        <v>120</v>
      </c>
      <c r="B908" t="s">
        <v>230</v>
      </c>
      <c r="C908" t="s">
        <v>226</v>
      </c>
      <c r="D908">
        <v>0.6</v>
      </c>
      <c r="E908">
        <v>100</v>
      </c>
      <c r="F908">
        <v>60</v>
      </c>
      <c r="G908">
        <v>0</v>
      </c>
      <c r="H908">
        <v>0</v>
      </c>
      <c r="I908">
        <v>60</v>
      </c>
      <c r="J908">
        <f t="shared" si="14"/>
        <v>0</v>
      </c>
    </row>
    <row r="909" spans="1:10" x14ac:dyDescent="0.25">
      <c r="A909" t="s">
        <v>119</v>
      </c>
      <c r="B909" t="s">
        <v>230</v>
      </c>
      <c r="C909" t="s">
        <v>226</v>
      </c>
      <c r="D909">
        <v>0.6</v>
      </c>
      <c r="E909">
        <v>0</v>
      </c>
      <c r="F909">
        <v>0</v>
      </c>
      <c r="G909">
        <v>0</v>
      </c>
      <c r="H909">
        <v>0</v>
      </c>
      <c r="I909">
        <v>0</v>
      </c>
      <c r="J909">
        <f t="shared" si="14"/>
        <v>0</v>
      </c>
    </row>
    <row r="910" spans="1:10" x14ac:dyDescent="0.25">
      <c r="A910" t="s">
        <v>116</v>
      </c>
      <c r="B910" t="s">
        <v>230</v>
      </c>
      <c r="C910" t="s">
        <v>226</v>
      </c>
      <c r="D910">
        <v>0.6</v>
      </c>
      <c r="E910">
        <v>94.647000000000006</v>
      </c>
      <c r="F910">
        <v>56.788200000000003</v>
      </c>
      <c r="G910">
        <v>0</v>
      </c>
      <c r="H910">
        <v>0</v>
      </c>
      <c r="I910">
        <v>56.788200000000003</v>
      </c>
      <c r="J910">
        <f t="shared" si="14"/>
        <v>0</v>
      </c>
    </row>
    <row r="911" spans="1:10" x14ac:dyDescent="0.25">
      <c r="A911" t="s">
        <v>113</v>
      </c>
      <c r="B911" t="s">
        <v>230</v>
      </c>
      <c r="C911" t="s">
        <v>226</v>
      </c>
      <c r="D911">
        <v>0.6</v>
      </c>
      <c r="E911">
        <v>8.8940000000000001</v>
      </c>
      <c r="F911">
        <v>5.3364000000000003</v>
      </c>
      <c r="G911">
        <v>0</v>
      </c>
      <c r="H911">
        <v>0</v>
      </c>
      <c r="I911">
        <v>5.3364000000000003</v>
      </c>
      <c r="J911">
        <f t="shared" si="14"/>
        <v>0</v>
      </c>
    </row>
    <row r="912" spans="1:10" x14ac:dyDescent="0.25">
      <c r="A912" t="s">
        <v>102</v>
      </c>
      <c r="B912" t="s">
        <v>230</v>
      </c>
      <c r="C912" t="s">
        <v>226</v>
      </c>
      <c r="D912">
        <v>0.6</v>
      </c>
      <c r="E912">
        <v>0</v>
      </c>
      <c r="F912">
        <v>0</v>
      </c>
      <c r="G912">
        <v>0</v>
      </c>
      <c r="H912">
        <v>0</v>
      </c>
      <c r="I912">
        <v>0</v>
      </c>
      <c r="J912">
        <f t="shared" si="14"/>
        <v>0</v>
      </c>
    </row>
    <row r="913" spans="1:10" x14ac:dyDescent="0.25">
      <c r="A913" t="s">
        <v>101</v>
      </c>
      <c r="B913" t="s">
        <v>230</v>
      </c>
      <c r="C913" t="s">
        <v>226</v>
      </c>
      <c r="D913">
        <v>0.6</v>
      </c>
      <c r="E913">
        <v>3.2</v>
      </c>
      <c r="F913">
        <v>1.92</v>
      </c>
      <c r="G913">
        <v>0</v>
      </c>
      <c r="H913">
        <v>0</v>
      </c>
      <c r="I913">
        <v>1.92</v>
      </c>
      <c r="J913">
        <f t="shared" si="14"/>
        <v>0</v>
      </c>
    </row>
    <row r="914" spans="1:10" x14ac:dyDescent="0.25">
      <c r="A914" t="s">
        <v>95</v>
      </c>
      <c r="B914" t="s">
        <v>230</v>
      </c>
      <c r="C914" t="s">
        <v>226</v>
      </c>
      <c r="D914">
        <v>0.6</v>
      </c>
      <c r="E914">
        <v>56.858999999999995</v>
      </c>
      <c r="F914">
        <v>34.115399999999994</v>
      </c>
      <c r="G914">
        <v>0</v>
      </c>
      <c r="H914">
        <v>0</v>
      </c>
      <c r="I914">
        <v>34.115399999999994</v>
      </c>
      <c r="J914">
        <f t="shared" si="14"/>
        <v>0</v>
      </c>
    </row>
    <row r="915" spans="1:10" x14ac:dyDescent="0.25">
      <c r="A915" t="s">
        <v>98</v>
      </c>
      <c r="B915" t="s">
        <v>230</v>
      </c>
      <c r="C915" t="s">
        <v>226</v>
      </c>
      <c r="D915">
        <v>0.6</v>
      </c>
      <c r="E915">
        <v>6.3</v>
      </c>
      <c r="F915">
        <v>3.78</v>
      </c>
      <c r="G915">
        <v>0</v>
      </c>
      <c r="H915">
        <v>0</v>
      </c>
      <c r="I915">
        <v>3.78</v>
      </c>
      <c r="J915">
        <f t="shared" si="14"/>
        <v>0</v>
      </c>
    </row>
    <row r="916" spans="1:10" x14ac:dyDescent="0.25">
      <c r="A916" t="s">
        <v>112</v>
      </c>
      <c r="B916" t="s">
        <v>230</v>
      </c>
      <c r="C916" t="s">
        <v>226</v>
      </c>
      <c r="D916">
        <v>0.6</v>
      </c>
      <c r="E916">
        <v>0</v>
      </c>
      <c r="F916">
        <v>0</v>
      </c>
      <c r="G916">
        <v>0</v>
      </c>
      <c r="H916">
        <v>0</v>
      </c>
      <c r="I916">
        <v>0</v>
      </c>
      <c r="J916">
        <f t="shared" si="14"/>
        <v>0</v>
      </c>
    </row>
    <row r="917" spans="1:10" x14ac:dyDescent="0.25">
      <c r="A917" t="s">
        <v>100</v>
      </c>
      <c r="B917" t="s">
        <v>230</v>
      </c>
      <c r="C917" t="s">
        <v>226</v>
      </c>
      <c r="D917">
        <v>0.6</v>
      </c>
      <c r="E917">
        <v>0.6</v>
      </c>
      <c r="F917">
        <v>0.36</v>
      </c>
      <c r="G917">
        <v>0</v>
      </c>
      <c r="H917">
        <v>0</v>
      </c>
      <c r="I917">
        <v>0.36</v>
      </c>
      <c r="J917">
        <f t="shared" si="14"/>
        <v>0</v>
      </c>
    </row>
    <row r="918" spans="1:10" x14ac:dyDescent="0.25">
      <c r="A918" t="s">
        <v>114</v>
      </c>
      <c r="B918" t="s">
        <v>230</v>
      </c>
      <c r="C918" t="s">
        <v>226</v>
      </c>
      <c r="D918">
        <v>0.6</v>
      </c>
      <c r="E918">
        <v>0</v>
      </c>
      <c r="F918">
        <v>0</v>
      </c>
      <c r="G918">
        <v>0</v>
      </c>
      <c r="H918">
        <v>0</v>
      </c>
      <c r="I918">
        <v>0</v>
      </c>
      <c r="J918">
        <f t="shared" si="14"/>
        <v>0</v>
      </c>
    </row>
    <row r="919" spans="1:10" x14ac:dyDescent="0.25">
      <c r="A919" t="s">
        <v>107</v>
      </c>
      <c r="B919" t="s">
        <v>230</v>
      </c>
      <c r="C919" t="s">
        <v>226</v>
      </c>
      <c r="D919">
        <v>0.6</v>
      </c>
      <c r="E919">
        <v>0</v>
      </c>
      <c r="F919">
        <v>0</v>
      </c>
      <c r="G919">
        <v>0</v>
      </c>
      <c r="H919">
        <v>0</v>
      </c>
      <c r="I919">
        <v>0</v>
      </c>
      <c r="J919">
        <f t="shared" si="14"/>
        <v>0</v>
      </c>
    </row>
    <row r="920" spans="1:10" x14ac:dyDescent="0.25">
      <c r="A920" s="48" t="s">
        <v>123</v>
      </c>
      <c r="B920" t="s">
        <v>237</v>
      </c>
      <c r="C920" t="s">
        <v>54</v>
      </c>
      <c r="D920">
        <v>1</v>
      </c>
      <c r="E920">
        <v>1384.9459999999999</v>
      </c>
      <c r="F920">
        <v>1384.9459999999999</v>
      </c>
      <c r="G920">
        <v>0</v>
      </c>
      <c r="H920">
        <v>0</v>
      </c>
      <c r="I920">
        <v>1384.9459999999999</v>
      </c>
      <c r="J920">
        <f t="shared" si="14"/>
        <v>0</v>
      </c>
    </row>
    <row r="921" spans="1:10" x14ac:dyDescent="0.25">
      <c r="A921" s="48" t="s">
        <v>126</v>
      </c>
      <c r="B921" t="s">
        <v>237</v>
      </c>
      <c r="C921" t="s">
        <v>54</v>
      </c>
      <c r="D921">
        <v>1</v>
      </c>
      <c r="E921">
        <v>5.9</v>
      </c>
      <c r="F921">
        <v>5.9</v>
      </c>
      <c r="G921">
        <v>0</v>
      </c>
      <c r="H921">
        <v>0</v>
      </c>
      <c r="I921">
        <v>5.9</v>
      </c>
      <c r="J921">
        <f t="shared" si="14"/>
        <v>0</v>
      </c>
    </row>
    <row r="922" spans="1:10" x14ac:dyDescent="0.25">
      <c r="A922" s="48" t="s">
        <v>125</v>
      </c>
      <c r="B922" t="s">
        <v>237</v>
      </c>
      <c r="C922" t="s">
        <v>54</v>
      </c>
      <c r="D922">
        <v>1</v>
      </c>
      <c r="E922">
        <v>411.6</v>
      </c>
      <c r="F922">
        <v>411.6</v>
      </c>
      <c r="G922">
        <v>0</v>
      </c>
      <c r="H922">
        <v>0</v>
      </c>
      <c r="I922">
        <v>411.6</v>
      </c>
      <c r="J922">
        <f t="shared" si="14"/>
        <v>0</v>
      </c>
    </row>
    <row r="923" spans="1:10" x14ac:dyDescent="0.25">
      <c r="A923" s="48" t="s">
        <v>124</v>
      </c>
      <c r="B923" t="s">
        <v>237</v>
      </c>
      <c r="C923" t="s">
        <v>54</v>
      </c>
      <c r="D923">
        <v>1</v>
      </c>
      <c r="E923">
        <v>1.091</v>
      </c>
      <c r="F923">
        <v>1.091</v>
      </c>
      <c r="G923">
        <v>0</v>
      </c>
      <c r="H923">
        <v>0</v>
      </c>
      <c r="I923">
        <v>1.091</v>
      </c>
      <c r="J923">
        <f t="shared" si="14"/>
        <v>0</v>
      </c>
    </row>
    <row r="924" spans="1:10" x14ac:dyDescent="0.25">
      <c r="A924" t="s">
        <v>96</v>
      </c>
      <c r="B924" t="s">
        <v>237</v>
      </c>
      <c r="C924" t="s">
        <v>54</v>
      </c>
      <c r="D924">
        <v>1</v>
      </c>
      <c r="E924">
        <v>0.9</v>
      </c>
      <c r="F924">
        <v>0.9</v>
      </c>
      <c r="G924">
        <v>0</v>
      </c>
      <c r="H924">
        <v>0</v>
      </c>
      <c r="I924">
        <v>0.9</v>
      </c>
      <c r="J924">
        <f t="shared" si="14"/>
        <v>0</v>
      </c>
    </row>
    <row r="925" spans="1:10" x14ac:dyDescent="0.25">
      <c r="A925" t="s">
        <v>105</v>
      </c>
      <c r="B925" t="s">
        <v>237</v>
      </c>
      <c r="C925" t="s">
        <v>54</v>
      </c>
      <c r="D925">
        <v>1</v>
      </c>
      <c r="E925">
        <v>0.19400000000000001</v>
      </c>
      <c r="F925">
        <v>0.19400000000000001</v>
      </c>
      <c r="G925">
        <v>0</v>
      </c>
      <c r="H925">
        <v>0</v>
      </c>
      <c r="I925">
        <v>0.19400000000000001</v>
      </c>
      <c r="J925">
        <f t="shared" si="14"/>
        <v>0</v>
      </c>
    </row>
    <row r="926" spans="1:10" x14ac:dyDescent="0.25">
      <c r="A926" t="s">
        <v>110</v>
      </c>
      <c r="B926" t="s">
        <v>237</v>
      </c>
      <c r="C926" t="s">
        <v>54</v>
      </c>
      <c r="D926">
        <v>1</v>
      </c>
      <c r="E926">
        <v>13347.635</v>
      </c>
      <c r="F926">
        <v>13347.635</v>
      </c>
      <c r="G926">
        <v>0</v>
      </c>
      <c r="H926">
        <v>0</v>
      </c>
      <c r="I926">
        <v>13347.635</v>
      </c>
      <c r="J926">
        <f t="shared" si="14"/>
        <v>0</v>
      </c>
    </row>
    <row r="927" spans="1:10" x14ac:dyDescent="0.25">
      <c r="A927" t="s">
        <v>111</v>
      </c>
      <c r="B927" t="s">
        <v>237</v>
      </c>
      <c r="C927" t="s">
        <v>54</v>
      </c>
      <c r="D927">
        <v>1</v>
      </c>
      <c r="E927">
        <v>11.959</v>
      </c>
      <c r="F927">
        <v>11.959</v>
      </c>
      <c r="G927">
        <v>0</v>
      </c>
      <c r="H927">
        <v>0</v>
      </c>
      <c r="I927">
        <v>11.959</v>
      </c>
      <c r="J927">
        <f t="shared" si="14"/>
        <v>0</v>
      </c>
    </row>
    <row r="928" spans="1:10" x14ac:dyDescent="0.25">
      <c r="A928" t="s">
        <v>106</v>
      </c>
      <c r="B928" t="s">
        <v>237</v>
      </c>
      <c r="C928" t="s">
        <v>54</v>
      </c>
      <c r="D928">
        <v>1</v>
      </c>
      <c r="E928">
        <v>184.5</v>
      </c>
      <c r="F928">
        <v>184.5</v>
      </c>
      <c r="G928">
        <v>0</v>
      </c>
      <c r="H928">
        <v>0</v>
      </c>
      <c r="I928">
        <v>184.5</v>
      </c>
      <c r="J928">
        <f t="shared" si="14"/>
        <v>0</v>
      </c>
    </row>
    <row r="929" spans="1:10" x14ac:dyDescent="0.25">
      <c r="A929" t="s">
        <v>99</v>
      </c>
      <c r="B929" t="s">
        <v>237</v>
      </c>
      <c r="C929" t="s">
        <v>54</v>
      </c>
      <c r="D929">
        <v>1</v>
      </c>
      <c r="E929">
        <v>3</v>
      </c>
      <c r="F929">
        <v>3</v>
      </c>
      <c r="G929">
        <v>0</v>
      </c>
      <c r="H929">
        <v>0</v>
      </c>
      <c r="I929">
        <v>3</v>
      </c>
      <c r="J929">
        <f t="shared" si="14"/>
        <v>0</v>
      </c>
    </row>
    <row r="930" spans="1:10" x14ac:dyDescent="0.25">
      <c r="A930" t="s">
        <v>108</v>
      </c>
      <c r="B930" t="s">
        <v>237</v>
      </c>
      <c r="C930" t="s">
        <v>54</v>
      </c>
      <c r="D930">
        <v>1</v>
      </c>
      <c r="E930">
        <v>10.079000000000001</v>
      </c>
      <c r="F930">
        <v>10.079000000000001</v>
      </c>
      <c r="G930">
        <v>0</v>
      </c>
      <c r="H930">
        <v>0</v>
      </c>
      <c r="I930">
        <v>10.079000000000001</v>
      </c>
      <c r="J930">
        <f t="shared" si="14"/>
        <v>0</v>
      </c>
    </row>
    <row r="931" spans="1:10" x14ac:dyDescent="0.25">
      <c r="A931" t="s">
        <v>234</v>
      </c>
      <c r="B931" t="s">
        <v>237</v>
      </c>
      <c r="C931" t="s">
        <v>54</v>
      </c>
      <c r="D931">
        <v>1</v>
      </c>
      <c r="E931">
        <v>1750</v>
      </c>
      <c r="F931">
        <v>1750</v>
      </c>
      <c r="G931">
        <v>0</v>
      </c>
      <c r="H931">
        <v>0</v>
      </c>
      <c r="I931">
        <v>1750</v>
      </c>
      <c r="J931">
        <f t="shared" si="14"/>
        <v>0</v>
      </c>
    </row>
    <row r="932" spans="1:10" x14ac:dyDescent="0.25">
      <c r="A932" t="s">
        <v>115</v>
      </c>
      <c r="B932" t="s">
        <v>237</v>
      </c>
      <c r="C932" t="s">
        <v>54</v>
      </c>
      <c r="D932">
        <v>1</v>
      </c>
      <c r="E932">
        <v>23496.405999999999</v>
      </c>
      <c r="F932">
        <v>23496.405999999999</v>
      </c>
      <c r="G932">
        <v>0</v>
      </c>
      <c r="H932">
        <v>0</v>
      </c>
      <c r="I932">
        <v>23496.405999999999</v>
      </c>
      <c r="J932">
        <f t="shared" si="14"/>
        <v>0</v>
      </c>
    </row>
    <row r="933" spans="1:10" x14ac:dyDescent="0.25">
      <c r="A933" t="s">
        <v>117</v>
      </c>
      <c r="B933" t="s">
        <v>237</v>
      </c>
      <c r="C933" t="s">
        <v>54</v>
      </c>
      <c r="D933">
        <v>1</v>
      </c>
      <c r="E933">
        <v>0</v>
      </c>
      <c r="F933">
        <v>0</v>
      </c>
      <c r="G933">
        <v>0</v>
      </c>
      <c r="H933">
        <v>0</v>
      </c>
      <c r="I933">
        <v>0</v>
      </c>
      <c r="J933">
        <f t="shared" si="14"/>
        <v>0</v>
      </c>
    </row>
    <row r="934" spans="1:10" x14ac:dyDescent="0.25">
      <c r="A934" t="s">
        <v>103</v>
      </c>
      <c r="B934" t="s">
        <v>237</v>
      </c>
      <c r="C934" t="s">
        <v>54</v>
      </c>
      <c r="D934">
        <v>1</v>
      </c>
      <c r="E934">
        <v>21550.2</v>
      </c>
      <c r="F934">
        <v>21550.2</v>
      </c>
      <c r="G934">
        <v>0</v>
      </c>
      <c r="H934">
        <v>0</v>
      </c>
      <c r="I934">
        <v>21550.2</v>
      </c>
      <c r="J934">
        <f t="shared" si="14"/>
        <v>0</v>
      </c>
    </row>
    <row r="935" spans="1:10" x14ac:dyDescent="0.25">
      <c r="A935" t="s">
        <v>328</v>
      </c>
      <c r="B935" t="s">
        <v>237</v>
      </c>
      <c r="C935" t="s">
        <v>54</v>
      </c>
      <c r="D935">
        <v>1</v>
      </c>
      <c r="E935">
        <v>0</v>
      </c>
      <c r="F935">
        <v>0</v>
      </c>
      <c r="G935">
        <v>0</v>
      </c>
      <c r="H935">
        <v>0</v>
      </c>
      <c r="I935">
        <v>0</v>
      </c>
      <c r="J935">
        <f t="shared" si="14"/>
        <v>0</v>
      </c>
    </row>
    <row r="936" spans="1:10" x14ac:dyDescent="0.25">
      <c r="A936" t="s">
        <v>104</v>
      </c>
      <c r="B936" t="s">
        <v>237</v>
      </c>
      <c r="C936" t="s">
        <v>54</v>
      </c>
      <c r="D936">
        <v>1</v>
      </c>
      <c r="E936">
        <v>20130.3</v>
      </c>
      <c r="F936">
        <v>20130.3</v>
      </c>
      <c r="G936">
        <v>0</v>
      </c>
      <c r="H936">
        <v>0</v>
      </c>
      <c r="I936">
        <v>20130.3</v>
      </c>
      <c r="J936">
        <f t="shared" si="14"/>
        <v>0</v>
      </c>
    </row>
    <row r="937" spans="1:10" x14ac:dyDescent="0.25">
      <c r="A937" t="s">
        <v>558</v>
      </c>
      <c r="B937" t="s">
        <v>237</v>
      </c>
      <c r="C937" t="s">
        <v>54</v>
      </c>
      <c r="D937">
        <v>1</v>
      </c>
      <c r="E937">
        <v>0</v>
      </c>
      <c r="F937">
        <v>0</v>
      </c>
      <c r="G937">
        <v>0</v>
      </c>
      <c r="H937">
        <v>0</v>
      </c>
      <c r="I937">
        <v>0</v>
      </c>
      <c r="J937">
        <f t="shared" si="14"/>
        <v>0</v>
      </c>
    </row>
    <row r="938" spans="1:10" x14ac:dyDescent="0.25">
      <c r="A938" t="s">
        <v>97</v>
      </c>
      <c r="B938" t="s">
        <v>237</v>
      </c>
      <c r="C938" t="s">
        <v>54</v>
      </c>
      <c r="D938">
        <v>1</v>
      </c>
      <c r="E938">
        <v>1.2999999999999998</v>
      </c>
      <c r="F938">
        <v>1.2999999999999998</v>
      </c>
      <c r="G938">
        <v>0</v>
      </c>
      <c r="H938">
        <v>0</v>
      </c>
      <c r="I938">
        <v>1.2999999999999998</v>
      </c>
      <c r="J938">
        <f t="shared" si="14"/>
        <v>0</v>
      </c>
    </row>
    <row r="939" spans="1:10" x14ac:dyDescent="0.25">
      <c r="A939" t="s">
        <v>109</v>
      </c>
      <c r="B939" t="s">
        <v>237</v>
      </c>
      <c r="C939" t="s">
        <v>54</v>
      </c>
      <c r="D939">
        <v>1</v>
      </c>
      <c r="E939">
        <v>942.96500000000003</v>
      </c>
      <c r="F939">
        <v>942.96500000000003</v>
      </c>
      <c r="G939">
        <v>0</v>
      </c>
      <c r="H939">
        <v>0</v>
      </c>
      <c r="I939">
        <v>942.96500000000003</v>
      </c>
      <c r="J939">
        <f t="shared" si="14"/>
        <v>0</v>
      </c>
    </row>
    <row r="940" spans="1:10" x14ac:dyDescent="0.25">
      <c r="A940" t="s">
        <v>118</v>
      </c>
      <c r="B940" t="s">
        <v>237</v>
      </c>
      <c r="C940" t="s">
        <v>54</v>
      </c>
      <c r="D940">
        <v>1</v>
      </c>
      <c r="E940">
        <v>3.1459999999999999</v>
      </c>
      <c r="F940">
        <v>3.1459999999999999</v>
      </c>
      <c r="G940">
        <v>0</v>
      </c>
      <c r="H940">
        <v>0</v>
      </c>
      <c r="I940">
        <v>3.1459999999999999</v>
      </c>
      <c r="J940">
        <f t="shared" si="14"/>
        <v>0</v>
      </c>
    </row>
    <row r="941" spans="1:10" x14ac:dyDescent="0.25">
      <c r="A941" t="s">
        <v>121</v>
      </c>
      <c r="B941" t="s">
        <v>237</v>
      </c>
      <c r="C941" t="s">
        <v>54</v>
      </c>
      <c r="D941">
        <v>1</v>
      </c>
      <c r="E941">
        <v>0</v>
      </c>
      <c r="F941">
        <v>0</v>
      </c>
      <c r="G941">
        <v>0</v>
      </c>
      <c r="H941">
        <v>0</v>
      </c>
      <c r="I941">
        <v>0</v>
      </c>
      <c r="J941">
        <f t="shared" si="14"/>
        <v>0</v>
      </c>
    </row>
    <row r="942" spans="1:10" x14ac:dyDescent="0.25">
      <c r="A942" t="s">
        <v>120</v>
      </c>
      <c r="B942" t="s">
        <v>237</v>
      </c>
      <c r="C942" t="s">
        <v>54</v>
      </c>
      <c r="D942">
        <v>1</v>
      </c>
      <c r="E942">
        <v>100</v>
      </c>
      <c r="F942">
        <v>100</v>
      </c>
      <c r="G942">
        <v>0</v>
      </c>
      <c r="H942">
        <v>0</v>
      </c>
      <c r="I942">
        <v>100</v>
      </c>
      <c r="J942">
        <f t="shared" si="14"/>
        <v>0</v>
      </c>
    </row>
    <row r="943" spans="1:10" x14ac:dyDescent="0.25">
      <c r="A943" t="s">
        <v>119</v>
      </c>
      <c r="B943" t="s">
        <v>237</v>
      </c>
      <c r="C943" t="s">
        <v>54</v>
      </c>
      <c r="D943">
        <v>1</v>
      </c>
      <c r="E943">
        <v>0</v>
      </c>
      <c r="F943">
        <v>0</v>
      </c>
      <c r="G943">
        <v>0</v>
      </c>
      <c r="H943">
        <v>0</v>
      </c>
      <c r="I943">
        <v>0</v>
      </c>
      <c r="J943">
        <f t="shared" si="14"/>
        <v>0</v>
      </c>
    </row>
    <row r="944" spans="1:10" x14ac:dyDescent="0.25">
      <c r="A944" t="s">
        <v>116</v>
      </c>
      <c r="B944" t="s">
        <v>237</v>
      </c>
      <c r="C944" t="s">
        <v>54</v>
      </c>
      <c r="D944">
        <v>1</v>
      </c>
      <c r="E944">
        <v>15544.377</v>
      </c>
      <c r="F944">
        <v>15544.377</v>
      </c>
      <c r="G944">
        <v>0</v>
      </c>
      <c r="H944">
        <v>0</v>
      </c>
      <c r="I944">
        <v>15544.377</v>
      </c>
      <c r="J944">
        <f t="shared" si="14"/>
        <v>0</v>
      </c>
    </row>
    <row r="945" spans="1:10" x14ac:dyDescent="0.25">
      <c r="A945" t="s">
        <v>113</v>
      </c>
      <c r="B945" t="s">
        <v>237</v>
      </c>
      <c r="C945" t="s">
        <v>54</v>
      </c>
      <c r="D945">
        <v>1</v>
      </c>
      <c r="E945">
        <v>1.7809999999999999</v>
      </c>
      <c r="F945">
        <v>1.7809999999999999</v>
      </c>
      <c r="G945">
        <v>0</v>
      </c>
      <c r="H945">
        <v>0</v>
      </c>
      <c r="I945">
        <v>1.7809999999999999</v>
      </c>
      <c r="J945">
        <f t="shared" si="14"/>
        <v>0</v>
      </c>
    </row>
    <row r="946" spans="1:10" x14ac:dyDescent="0.25">
      <c r="A946" t="s">
        <v>102</v>
      </c>
      <c r="B946" t="s">
        <v>237</v>
      </c>
      <c r="C946" t="s">
        <v>54</v>
      </c>
      <c r="D946">
        <v>1</v>
      </c>
      <c r="E946">
        <v>0.2</v>
      </c>
      <c r="F946">
        <v>0.2</v>
      </c>
      <c r="G946">
        <v>0</v>
      </c>
      <c r="H946">
        <v>0</v>
      </c>
      <c r="I946">
        <v>0.2</v>
      </c>
      <c r="J946">
        <f t="shared" si="14"/>
        <v>0</v>
      </c>
    </row>
    <row r="947" spans="1:10" x14ac:dyDescent="0.25">
      <c r="A947" t="s">
        <v>101</v>
      </c>
      <c r="B947" t="s">
        <v>237</v>
      </c>
      <c r="C947" t="s">
        <v>54</v>
      </c>
      <c r="D947">
        <v>1</v>
      </c>
      <c r="E947">
        <v>0.2</v>
      </c>
      <c r="F947">
        <v>0.2</v>
      </c>
      <c r="G947">
        <v>0</v>
      </c>
      <c r="H947">
        <v>0</v>
      </c>
      <c r="I947">
        <v>0.2</v>
      </c>
      <c r="J947">
        <f t="shared" si="14"/>
        <v>0</v>
      </c>
    </row>
    <row r="948" spans="1:10" x14ac:dyDescent="0.25">
      <c r="A948" t="s">
        <v>95</v>
      </c>
      <c r="B948" t="s">
        <v>237</v>
      </c>
      <c r="C948" t="s">
        <v>54</v>
      </c>
      <c r="D948">
        <v>1</v>
      </c>
      <c r="E948">
        <v>42518</v>
      </c>
      <c r="F948">
        <v>42518</v>
      </c>
      <c r="G948">
        <v>0</v>
      </c>
      <c r="H948">
        <v>0</v>
      </c>
      <c r="I948">
        <v>42518</v>
      </c>
      <c r="J948">
        <f t="shared" si="14"/>
        <v>0</v>
      </c>
    </row>
    <row r="949" spans="1:10" x14ac:dyDescent="0.25">
      <c r="A949" t="s">
        <v>98</v>
      </c>
      <c r="B949" t="s">
        <v>237</v>
      </c>
      <c r="C949" t="s">
        <v>54</v>
      </c>
      <c r="D949">
        <v>1</v>
      </c>
      <c r="E949">
        <v>40209.1</v>
      </c>
      <c r="F949">
        <v>40209.1</v>
      </c>
      <c r="G949">
        <v>0</v>
      </c>
      <c r="H949">
        <v>0</v>
      </c>
      <c r="I949">
        <v>40209.1</v>
      </c>
      <c r="J949">
        <f t="shared" si="14"/>
        <v>0</v>
      </c>
    </row>
    <row r="950" spans="1:10" x14ac:dyDescent="0.25">
      <c r="A950" t="s">
        <v>112</v>
      </c>
      <c r="B950" t="s">
        <v>237</v>
      </c>
      <c r="C950" t="s">
        <v>54</v>
      </c>
      <c r="D950">
        <v>1</v>
      </c>
      <c r="E950">
        <v>2.649</v>
      </c>
      <c r="F950">
        <v>2.649</v>
      </c>
      <c r="G950">
        <v>0</v>
      </c>
      <c r="H950">
        <v>0</v>
      </c>
      <c r="I950">
        <v>2.649</v>
      </c>
      <c r="J950">
        <f t="shared" si="14"/>
        <v>0</v>
      </c>
    </row>
    <row r="951" spans="1:10" x14ac:dyDescent="0.25">
      <c r="A951" t="s">
        <v>100</v>
      </c>
      <c r="B951" t="s">
        <v>237</v>
      </c>
      <c r="C951" t="s">
        <v>54</v>
      </c>
      <c r="D951">
        <v>1</v>
      </c>
      <c r="E951">
        <v>11.1</v>
      </c>
      <c r="F951">
        <v>11.1</v>
      </c>
      <c r="G951">
        <v>0</v>
      </c>
      <c r="H951">
        <v>0</v>
      </c>
      <c r="I951">
        <v>11.1</v>
      </c>
      <c r="J951">
        <f t="shared" si="14"/>
        <v>0</v>
      </c>
    </row>
    <row r="952" spans="1:10" x14ac:dyDescent="0.25">
      <c r="A952" t="s">
        <v>114</v>
      </c>
      <c r="B952" t="s">
        <v>237</v>
      </c>
      <c r="C952" t="s">
        <v>54</v>
      </c>
      <c r="D952">
        <v>1</v>
      </c>
      <c r="E952">
        <v>0.66500000000000004</v>
      </c>
      <c r="F952">
        <v>0.66500000000000004</v>
      </c>
      <c r="G952">
        <v>0</v>
      </c>
      <c r="H952">
        <v>0</v>
      </c>
      <c r="I952">
        <v>0.66500000000000004</v>
      </c>
      <c r="J952">
        <f t="shared" si="14"/>
        <v>0</v>
      </c>
    </row>
    <row r="953" spans="1:10" x14ac:dyDescent="0.25">
      <c r="A953" t="s">
        <v>107</v>
      </c>
      <c r="B953" t="s">
        <v>237</v>
      </c>
      <c r="C953" t="s">
        <v>54</v>
      </c>
      <c r="D953">
        <v>1</v>
      </c>
      <c r="E953">
        <v>4.5869999999999997</v>
      </c>
      <c r="F953">
        <v>4.5869999999999997</v>
      </c>
      <c r="G953">
        <v>0</v>
      </c>
      <c r="H953">
        <v>0</v>
      </c>
      <c r="I953">
        <v>4.5869999999999997</v>
      </c>
      <c r="J953">
        <f t="shared" si="14"/>
        <v>0</v>
      </c>
    </row>
    <row r="954" spans="1:10" x14ac:dyDescent="0.25">
      <c r="A954" t="s">
        <v>123</v>
      </c>
      <c r="B954" t="s">
        <v>228</v>
      </c>
      <c r="C954" t="s">
        <v>226</v>
      </c>
      <c r="D954">
        <v>0.80685061845861084</v>
      </c>
      <c r="E954">
        <v>19.344000000000001</v>
      </c>
      <c r="F954">
        <v>15.60771836346337</v>
      </c>
      <c r="G954">
        <v>0</v>
      </c>
      <c r="H954">
        <v>0</v>
      </c>
      <c r="I954">
        <v>15.60771836346337</v>
      </c>
      <c r="J954">
        <f t="shared" si="14"/>
        <v>0</v>
      </c>
    </row>
    <row r="955" spans="1:10" x14ac:dyDescent="0.25">
      <c r="A955" t="s">
        <v>126</v>
      </c>
      <c r="B955" t="s">
        <v>228</v>
      </c>
      <c r="C955" t="s">
        <v>226</v>
      </c>
      <c r="D955">
        <v>0.80685061845861084</v>
      </c>
      <c r="E955">
        <v>0</v>
      </c>
      <c r="F955">
        <v>0</v>
      </c>
      <c r="G955">
        <v>0</v>
      </c>
      <c r="H955">
        <v>0</v>
      </c>
      <c r="I955">
        <v>0</v>
      </c>
      <c r="J955">
        <f t="shared" si="14"/>
        <v>0</v>
      </c>
    </row>
    <row r="956" spans="1:10" x14ac:dyDescent="0.25">
      <c r="A956" t="s">
        <v>125</v>
      </c>
      <c r="B956" t="s">
        <v>228</v>
      </c>
      <c r="C956" t="s">
        <v>226</v>
      </c>
      <c r="D956">
        <v>0.80685061845861084</v>
      </c>
      <c r="E956">
        <v>849.8</v>
      </c>
      <c r="F956">
        <v>685.66165556612748</v>
      </c>
      <c r="G956">
        <v>0</v>
      </c>
      <c r="H956">
        <v>0</v>
      </c>
      <c r="I956">
        <v>685.66165556612748</v>
      </c>
      <c r="J956">
        <f t="shared" si="14"/>
        <v>0</v>
      </c>
    </row>
    <row r="957" spans="1:10" x14ac:dyDescent="0.25">
      <c r="A957" t="s">
        <v>124</v>
      </c>
      <c r="B957" t="s">
        <v>228</v>
      </c>
      <c r="C957" t="s">
        <v>226</v>
      </c>
      <c r="D957">
        <v>0.80685061845861084</v>
      </c>
      <c r="E957">
        <v>0</v>
      </c>
      <c r="F957">
        <v>0</v>
      </c>
      <c r="G957">
        <v>0</v>
      </c>
      <c r="H957">
        <v>0</v>
      </c>
      <c r="I957">
        <v>0</v>
      </c>
      <c r="J957">
        <f t="shared" si="14"/>
        <v>0</v>
      </c>
    </row>
    <row r="958" spans="1:10" x14ac:dyDescent="0.25">
      <c r="A958" t="s">
        <v>96</v>
      </c>
      <c r="B958" t="s">
        <v>228</v>
      </c>
      <c r="C958" t="s">
        <v>226</v>
      </c>
      <c r="D958">
        <v>0.80685061845861084</v>
      </c>
      <c r="E958">
        <v>27.5</v>
      </c>
      <c r="F958">
        <v>22.1883920076118</v>
      </c>
      <c r="G958">
        <v>0</v>
      </c>
      <c r="H958">
        <v>0</v>
      </c>
      <c r="I958">
        <v>22.1883920076118</v>
      </c>
      <c r="J958">
        <f t="shared" si="14"/>
        <v>0</v>
      </c>
    </row>
    <row r="959" spans="1:10" x14ac:dyDescent="0.25">
      <c r="A959" t="s">
        <v>105</v>
      </c>
      <c r="B959" t="s">
        <v>228</v>
      </c>
      <c r="C959" t="s">
        <v>226</v>
      </c>
      <c r="D959">
        <v>0.80685061845861084</v>
      </c>
      <c r="E959">
        <v>7.532</v>
      </c>
      <c r="F959">
        <v>6.0771988582302567</v>
      </c>
      <c r="G959">
        <v>0</v>
      </c>
      <c r="H959">
        <v>0</v>
      </c>
      <c r="I959">
        <v>6.0771988582302567</v>
      </c>
      <c r="J959">
        <f t="shared" si="14"/>
        <v>0</v>
      </c>
    </row>
    <row r="960" spans="1:10" x14ac:dyDescent="0.25">
      <c r="A960" t="s">
        <v>110</v>
      </c>
      <c r="B960" t="s">
        <v>228</v>
      </c>
      <c r="C960" t="s">
        <v>226</v>
      </c>
      <c r="D960">
        <v>0.80685061845861084</v>
      </c>
      <c r="E960">
        <v>22.036999999999999</v>
      </c>
      <c r="F960">
        <v>17.780567078972407</v>
      </c>
      <c r="G960">
        <v>0</v>
      </c>
      <c r="H960">
        <v>0</v>
      </c>
      <c r="I960">
        <v>17.780567078972407</v>
      </c>
      <c r="J960">
        <f t="shared" si="14"/>
        <v>0</v>
      </c>
    </row>
    <row r="961" spans="1:10" x14ac:dyDescent="0.25">
      <c r="A961" t="s">
        <v>111</v>
      </c>
      <c r="B961" t="s">
        <v>228</v>
      </c>
      <c r="C961" t="s">
        <v>226</v>
      </c>
      <c r="D961">
        <v>0.80685061845861084</v>
      </c>
      <c r="E961">
        <v>2.1179999999999999</v>
      </c>
      <c r="F961">
        <v>1.7089096098953376</v>
      </c>
      <c r="G961">
        <v>0</v>
      </c>
      <c r="H961">
        <v>0</v>
      </c>
      <c r="I961">
        <v>1.7089096098953376</v>
      </c>
      <c r="J961">
        <f t="shared" si="14"/>
        <v>0</v>
      </c>
    </row>
    <row r="962" spans="1:10" x14ac:dyDescent="0.25">
      <c r="A962" t="s">
        <v>106</v>
      </c>
      <c r="B962" t="s">
        <v>228</v>
      </c>
      <c r="C962" t="s">
        <v>226</v>
      </c>
      <c r="D962">
        <v>0.80685061845861084</v>
      </c>
      <c r="E962">
        <v>1.3960000000000001</v>
      </c>
      <c r="F962">
        <v>1.1263634633682209</v>
      </c>
      <c r="G962">
        <v>0</v>
      </c>
      <c r="H962">
        <v>0</v>
      </c>
      <c r="I962">
        <v>1.1263634633682209</v>
      </c>
      <c r="J962">
        <f t="shared" si="14"/>
        <v>0</v>
      </c>
    </row>
    <row r="963" spans="1:10" x14ac:dyDescent="0.25">
      <c r="A963" t="s">
        <v>99</v>
      </c>
      <c r="B963" t="s">
        <v>228</v>
      </c>
      <c r="C963" t="s">
        <v>226</v>
      </c>
      <c r="D963">
        <v>0.80685061845861084</v>
      </c>
      <c r="E963">
        <v>6.4</v>
      </c>
      <c r="F963">
        <v>5.1638439581351099</v>
      </c>
      <c r="G963">
        <v>0</v>
      </c>
      <c r="H963">
        <v>0</v>
      </c>
      <c r="I963">
        <v>5.1638439581351099</v>
      </c>
      <c r="J963">
        <f t="shared" ref="J963:J1026" si="15">G963+H963</f>
        <v>0</v>
      </c>
    </row>
    <row r="964" spans="1:10" x14ac:dyDescent="0.25">
      <c r="A964" t="s">
        <v>108</v>
      </c>
      <c r="B964" t="s">
        <v>228</v>
      </c>
      <c r="C964" t="s">
        <v>226</v>
      </c>
      <c r="D964">
        <v>0.80685061845861084</v>
      </c>
      <c r="E964">
        <v>0</v>
      </c>
      <c r="F964">
        <v>0</v>
      </c>
      <c r="G964">
        <v>0</v>
      </c>
      <c r="H964">
        <v>0</v>
      </c>
      <c r="I964">
        <v>0</v>
      </c>
      <c r="J964">
        <f t="shared" si="15"/>
        <v>0</v>
      </c>
    </row>
    <row r="965" spans="1:10" x14ac:dyDescent="0.25">
      <c r="A965" t="s">
        <v>234</v>
      </c>
      <c r="B965" t="s">
        <v>228</v>
      </c>
      <c r="C965" t="s">
        <v>226</v>
      </c>
      <c r="D965">
        <v>0.80685061845861084</v>
      </c>
      <c r="E965">
        <v>0</v>
      </c>
      <c r="F965">
        <v>0</v>
      </c>
      <c r="G965">
        <v>0</v>
      </c>
      <c r="H965">
        <v>0</v>
      </c>
      <c r="I965">
        <v>0</v>
      </c>
      <c r="J965">
        <f t="shared" si="15"/>
        <v>0</v>
      </c>
    </row>
    <row r="966" spans="1:10" x14ac:dyDescent="0.25">
      <c r="A966" t="s">
        <v>115</v>
      </c>
      <c r="B966" t="s">
        <v>228</v>
      </c>
      <c r="C966" t="s">
        <v>226</v>
      </c>
      <c r="D966">
        <v>0.80685061845861084</v>
      </c>
      <c r="E966">
        <v>78.664999999999992</v>
      </c>
      <c r="F966">
        <v>63.470903901046611</v>
      </c>
      <c r="G966">
        <v>0</v>
      </c>
      <c r="H966">
        <v>0</v>
      </c>
      <c r="I966">
        <v>63.470903901046611</v>
      </c>
      <c r="J966">
        <f t="shared" si="15"/>
        <v>0</v>
      </c>
    </row>
    <row r="967" spans="1:10" x14ac:dyDescent="0.25">
      <c r="A967" t="s">
        <v>117</v>
      </c>
      <c r="B967" t="s">
        <v>228</v>
      </c>
      <c r="C967" t="s">
        <v>226</v>
      </c>
      <c r="D967">
        <v>0.80685061845861084</v>
      </c>
      <c r="E967">
        <v>0</v>
      </c>
      <c r="F967">
        <v>0</v>
      </c>
      <c r="G967">
        <v>0</v>
      </c>
      <c r="H967">
        <v>0</v>
      </c>
      <c r="I967">
        <v>0</v>
      </c>
      <c r="J967">
        <f t="shared" si="15"/>
        <v>0</v>
      </c>
    </row>
    <row r="968" spans="1:10" x14ac:dyDescent="0.25">
      <c r="A968" t="s">
        <v>103</v>
      </c>
      <c r="B968" t="s">
        <v>228</v>
      </c>
      <c r="C968" t="s">
        <v>226</v>
      </c>
      <c r="D968">
        <v>0.80685061845861084</v>
      </c>
      <c r="E968">
        <v>0</v>
      </c>
      <c r="F968">
        <v>0</v>
      </c>
      <c r="G968">
        <v>0</v>
      </c>
      <c r="H968">
        <v>0</v>
      </c>
      <c r="I968">
        <v>0</v>
      </c>
      <c r="J968">
        <f t="shared" si="15"/>
        <v>0</v>
      </c>
    </row>
    <row r="969" spans="1:10" x14ac:dyDescent="0.25">
      <c r="A969" t="s">
        <v>328</v>
      </c>
      <c r="B969" t="s">
        <v>228</v>
      </c>
      <c r="C969" t="s">
        <v>226</v>
      </c>
      <c r="D969">
        <v>0.80685061845861084</v>
      </c>
      <c r="E969">
        <v>0</v>
      </c>
      <c r="F969">
        <v>0</v>
      </c>
      <c r="G969">
        <v>0</v>
      </c>
      <c r="H969">
        <v>0</v>
      </c>
      <c r="I969">
        <v>0</v>
      </c>
      <c r="J969">
        <f t="shared" si="15"/>
        <v>0</v>
      </c>
    </row>
    <row r="970" spans="1:10" x14ac:dyDescent="0.25">
      <c r="A970" t="s">
        <v>104</v>
      </c>
      <c r="B970" t="s">
        <v>228</v>
      </c>
      <c r="C970" t="s">
        <v>226</v>
      </c>
      <c r="D970">
        <v>0.80685061845861084</v>
      </c>
      <c r="E970">
        <v>61</v>
      </c>
      <c r="F970">
        <v>49.21788772597526</v>
      </c>
      <c r="G970">
        <v>0</v>
      </c>
      <c r="H970">
        <v>0</v>
      </c>
      <c r="I970">
        <v>49.21788772597526</v>
      </c>
      <c r="J970">
        <f t="shared" si="15"/>
        <v>0</v>
      </c>
    </row>
    <row r="971" spans="1:10" x14ac:dyDescent="0.25">
      <c r="A971" t="s">
        <v>558</v>
      </c>
      <c r="B971" t="s">
        <v>228</v>
      </c>
      <c r="C971" t="s">
        <v>226</v>
      </c>
      <c r="D971">
        <v>0.80685061845861084</v>
      </c>
      <c r="E971">
        <v>0</v>
      </c>
      <c r="F971">
        <v>0</v>
      </c>
      <c r="G971">
        <v>0</v>
      </c>
      <c r="H971">
        <v>0</v>
      </c>
      <c r="I971">
        <v>0</v>
      </c>
      <c r="J971">
        <f t="shared" si="15"/>
        <v>0</v>
      </c>
    </row>
    <row r="972" spans="1:10" x14ac:dyDescent="0.25">
      <c r="A972" t="s">
        <v>97</v>
      </c>
      <c r="B972" t="s">
        <v>228</v>
      </c>
      <c r="C972" t="s">
        <v>226</v>
      </c>
      <c r="D972">
        <v>0.80685061845861084</v>
      </c>
      <c r="E972">
        <v>11.8</v>
      </c>
      <c r="F972">
        <v>9.5208372978116085</v>
      </c>
      <c r="G972">
        <v>0</v>
      </c>
      <c r="H972">
        <v>0</v>
      </c>
      <c r="I972">
        <v>9.5208372978116085</v>
      </c>
      <c r="J972">
        <f t="shared" si="15"/>
        <v>0</v>
      </c>
    </row>
    <row r="973" spans="1:10" x14ac:dyDescent="0.25">
      <c r="A973" t="s">
        <v>109</v>
      </c>
      <c r="B973" t="s">
        <v>228</v>
      </c>
      <c r="C973" t="s">
        <v>226</v>
      </c>
      <c r="D973">
        <v>0.80685061845861084</v>
      </c>
      <c r="E973">
        <v>40.762999999999998</v>
      </c>
      <c r="F973">
        <v>32.889651760228354</v>
      </c>
      <c r="G973">
        <v>0</v>
      </c>
      <c r="H973">
        <v>0</v>
      </c>
      <c r="I973">
        <v>32.889651760228354</v>
      </c>
      <c r="J973">
        <f t="shared" si="15"/>
        <v>0</v>
      </c>
    </row>
    <row r="974" spans="1:10" x14ac:dyDescent="0.25">
      <c r="A974" t="s">
        <v>118</v>
      </c>
      <c r="B974" t="s">
        <v>228</v>
      </c>
      <c r="C974" t="s">
        <v>226</v>
      </c>
      <c r="D974">
        <v>0.80685061845861084</v>
      </c>
      <c r="E974">
        <v>6.72</v>
      </c>
      <c r="F974">
        <v>5.4220361560418642</v>
      </c>
      <c r="G974">
        <v>0</v>
      </c>
      <c r="H974">
        <v>0</v>
      </c>
      <c r="I974">
        <v>5.4220361560418642</v>
      </c>
      <c r="J974">
        <f t="shared" si="15"/>
        <v>0</v>
      </c>
    </row>
    <row r="975" spans="1:10" x14ac:dyDescent="0.25">
      <c r="A975" t="s">
        <v>121</v>
      </c>
      <c r="B975" t="s">
        <v>228</v>
      </c>
      <c r="C975" t="s">
        <v>226</v>
      </c>
      <c r="D975">
        <v>0.80685061845861084</v>
      </c>
      <c r="E975">
        <v>0</v>
      </c>
      <c r="F975">
        <v>0</v>
      </c>
      <c r="G975">
        <v>0</v>
      </c>
      <c r="H975">
        <v>0</v>
      </c>
      <c r="I975">
        <v>0</v>
      </c>
      <c r="J975">
        <f t="shared" si="15"/>
        <v>0</v>
      </c>
    </row>
    <row r="976" spans="1:10" x14ac:dyDescent="0.25">
      <c r="A976" t="s">
        <v>120</v>
      </c>
      <c r="B976" t="s">
        <v>228</v>
      </c>
      <c r="C976" t="s">
        <v>226</v>
      </c>
      <c r="D976">
        <v>0.80685061845861084</v>
      </c>
      <c r="E976">
        <v>100</v>
      </c>
      <c r="F976">
        <v>80.685061845861085</v>
      </c>
      <c r="G976">
        <v>0</v>
      </c>
      <c r="H976">
        <v>0</v>
      </c>
      <c r="I976">
        <v>80.685061845861085</v>
      </c>
      <c r="J976">
        <f t="shared" si="15"/>
        <v>0</v>
      </c>
    </row>
    <row r="977" spans="1:10" x14ac:dyDescent="0.25">
      <c r="A977" t="s">
        <v>119</v>
      </c>
      <c r="B977" t="s">
        <v>228</v>
      </c>
      <c r="C977" t="s">
        <v>226</v>
      </c>
      <c r="D977">
        <v>0.80685061845861084</v>
      </c>
      <c r="E977">
        <v>0</v>
      </c>
      <c r="F977">
        <v>0</v>
      </c>
      <c r="G977">
        <v>0</v>
      </c>
      <c r="H977">
        <v>0</v>
      </c>
      <c r="I977">
        <v>0</v>
      </c>
      <c r="J977">
        <f t="shared" si="15"/>
        <v>0</v>
      </c>
    </row>
    <row r="978" spans="1:10" x14ac:dyDescent="0.25">
      <c r="A978" t="s">
        <v>116</v>
      </c>
      <c r="B978" t="s">
        <v>228</v>
      </c>
      <c r="C978" t="s">
        <v>226</v>
      </c>
      <c r="D978">
        <v>0.80685061845861084</v>
      </c>
      <c r="E978">
        <v>94.647000000000006</v>
      </c>
      <c r="F978">
        <v>76.365990485252141</v>
      </c>
      <c r="G978">
        <v>0</v>
      </c>
      <c r="H978">
        <v>0</v>
      </c>
      <c r="I978">
        <v>76.365990485252141</v>
      </c>
      <c r="J978">
        <f t="shared" si="15"/>
        <v>0</v>
      </c>
    </row>
    <row r="979" spans="1:10" x14ac:dyDescent="0.25">
      <c r="A979" t="s">
        <v>113</v>
      </c>
      <c r="B979" t="s">
        <v>228</v>
      </c>
      <c r="C979" t="s">
        <v>226</v>
      </c>
      <c r="D979">
        <v>0.80685061845861084</v>
      </c>
      <c r="E979">
        <v>8.8940000000000001</v>
      </c>
      <c r="F979">
        <v>7.1761294005708844</v>
      </c>
      <c r="G979">
        <v>0</v>
      </c>
      <c r="H979">
        <v>0</v>
      </c>
      <c r="I979">
        <v>7.1761294005708844</v>
      </c>
      <c r="J979">
        <f t="shared" si="15"/>
        <v>0</v>
      </c>
    </row>
    <row r="980" spans="1:10" x14ac:dyDescent="0.25">
      <c r="A980" t="s">
        <v>102</v>
      </c>
      <c r="B980" t="s">
        <v>228</v>
      </c>
      <c r="C980" t="s">
        <v>226</v>
      </c>
      <c r="D980">
        <v>0.80685061845861084</v>
      </c>
      <c r="E980">
        <v>0</v>
      </c>
      <c r="F980">
        <v>0</v>
      </c>
      <c r="G980">
        <v>0</v>
      </c>
      <c r="H980">
        <v>0</v>
      </c>
      <c r="I980">
        <v>0</v>
      </c>
      <c r="J980">
        <f t="shared" si="15"/>
        <v>0</v>
      </c>
    </row>
    <row r="981" spans="1:10" x14ac:dyDescent="0.25">
      <c r="A981" t="s">
        <v>101</v>
      </c>
      <c r="B981" t="s">
        <v>228</v>
      </c>
      <c r="C981" t="s">
        <v>226</v>
      </c>
      <c r="D981">
        <v>0.80685061845861084</v>
      </c>
      <c r="E981">
        <v>3.2</v>
      </c>
      <c r="F981">
        <v>2.5819219790675549</v>
      </c>
      <c r="G981">
        <v>0</v>
      </c>
      <c r="H981">
        <v>0</v>
      </c>
      <c r="I981">
        <v>2.5819219790675549</v>
      </c>
      <c r="J981">
        <f t="shared" si="15"/>
        <v>0</v>
      </c>
    </row>
    <row r="982" spans="1:10" x14ac:dyDescent="0.25">
      <c r="A982" t="s">
        <v>95</v>
      </c>
      <c r="B982" t="s">
        <v>228</v>
      </c>
      <c r="C982" t="s">
        <v>226</v>
      </c>
      <c r="D982">
        <v>0.80685061845861084</v>
      </c>
      <c r="E982">
        <v>56.858999999999995</v>
      </c>
      <c r="F982">
        <v>45.87671931493815</v>
      </c>
      <c r="G982">
        <v>0</v>
      </c>
      <c r="H982">
        <v>0</v>
      </c>
      <c r="I982">
        <v>45.87671931493815</v>
      </c>
      <c r="J982">
        <f t="shared" si="15"/>
        <v>0</v>
      </c>
    </row>
    <row r="983" spans="1:10" x14ac:dyDescent="0.25">
      <c r="A983" t="s">
        <v>98</v>
      </c>
      <c r="B983" t="s">
        <v>228</v>
      </c>
      <c r="C983" t="s">
        <v>226</v>
      </c>
      <c r="D983">
        <v>0.80685061845861084</v>
      </c>
      <c r="E983">
        <v>6.3</v>
      </c>
      <c r="F983">
        <v>5.0831588962892482</v>
      </c>
      <c r="G983">
        <v>0</v>
      </c>
      <c r="H983">
        <v>0</v>
      </c>
      <c r="I983">
        <v>5.0831588962892482</v>
      </c>
      <c r="J983">
        <f t="shared" si="15"/>
        <v>0</v>
      </c>
    </row>
    <row r="984" spans="1:10" x14ac:dyDescent="0.25">
      <c r="A984" t="s">
        <v>112</v>
      </c>
      <c r="B984" t="s">
        <v>228</v>
      </c>
      <c r="C984" t="s">
        <v>226</v>
      </c>
      <c r="D984">
        <v>0.80685061845861084</v>
      </c>
      <c r="E984">
        <v>0</v>
      </c>
      <c r="F984">
        <v>0</v>
      </c>
      <c r="G984">
        <v>0</v>
      </c>
      <c r="H984">
        <v>0</v>
      </c>
      <c r="I984">
        <v>0</v>
      </c>
      <c r="J984">
        <f t="shared" si="15"/>
        <v>0</v>
      </c>
    </row>
    <row r="985" spans="1:10" x14ac:dyDescent="0.25">
      <c r="A985" t="s">
        <v>100</v>
      </c>
      <c r="B985" t="s">
        <v>228</v>
      </c>
      <c r="C985" t="s">
        <v>226</v>
      </c>
      <c r="D985">
        <v>0.80685061845861084</v>
      </c>
      <c r="E985">
        <v>0.6</v>
      </c>
      <c r="F985">
        <v>0.48411037107516647</v>
      </c>
      <c r="G985">
        <v>0</v>
      </c>
      <c r="H985">
        <v>0</v>
      </c>
      <c r="I985">
        <v>0.48411037107516647</v>
      </c>
      <c r="J985">
        <f t="shared" si="15"/>
        <v>0</v>
      </c>
    </row>
    <row r="986" spans="1:10" x14ac:dyDescent="0.25">
      <c r="A986" t="s">
        <v>114</v>
      </c>
      <c r="B986" t="s">
        <v>228</v>
      </c>
      <c r="C986" t="s">
        <v>226</v>
      </c>
      <c r="D986">
        <v>0.80685061845861084</v>
      </c>
      <c r="E986">
        <v>0</v>
      </c>
      <c r="F986">
        <v>0</v>
      </c>
      <c r="G986">
        <v>0</v>
      </c>
      <c r="H986">
        <v>0</v>
      </c>
      <c r="I986">
        <v>0</v>
      </c>
      <c r="J986">
        <f t="shared" si="15"/>
        <v>0</v>
      </c>
    </row>
    <row r="987" spans="1:10" x14ac:dyDescent="0.25">
      <c r="A987" t="s">
        <v>107</v>
      </c>
      <c r="B987" t="s">
        <v>228</v>
      </c>
      <c r="C987" t="s">
        <v>226</v>
      </c>
      <c r="D987">
        <v>0.80685061845861084</v>
      </c>
      <c r="E987">
        <v>0</v>
      </c>
      <c r="F987">
        <v>0</v>
      </c>
      <c r="G987">
        <v>0</v>
      </c>
      <c r="H987">
        <v>0</v>
      </c>
      <c r="I987">
        <v>0</v>
      </c>
      <c r="J987">
        <f t="shared" si="15"/>
        <v>0</v>
      </c>
    </row>
    <row r="988" spans="1:10" x14ac:dyDescent="0.25">
      <c r="A988" s="48" t="s">
        <v>123</v>
      </c>
      <c r="B988" t="s">
        <v>235</v>
      </c>
      <c r="C988" t="s">
        <v>54</v>
      </c>
      <c r="D988">
        <v>0.80956977385548812</v>
      </c>
      <c r="E988">
        <v>1384.9459999999999</v>
      </c>
      <c r="F988">
        <v>1121.2104200220629</v>
      </c>
      <c r="G988">
        <v>0</v>
      </c>
      <c r="H988">
        <v>0</v>
      </c>
      <c r="I988">
        <v>1121.2104200220629</v>
      </c>
      <c r="J988">
        <f t="shared" si="15"/>
        <v>0</v>
      </c>
    </row>
    <row r="989" spans="1:10" x14ac:dyDescent="0.25">
      <c r="A989" s="48" t="s">
        <v>126</v>
      </c>
      <c r="B989" t="s">
        <v>235</v>
      </c>
      <c r="C989" t="s">
        <v>54</v>
      </c>
      <c r="D989">
        <v>0.80956977385548812</v>
      </c>
      <c r="E989">
        <v>5.9</v>
      </c>
      <c r="F989">
        <v>4.7764616657473802</v>
      </c>
      <c r="G989">
        <v>0</v>
      </c>
      <c r="H989">
        <v>0</v>
      </c>
      <c r="I989">
        <v>4.7764616657473802</v>
      </c>
      <c r="J989">
        <f t="shared" si="15"/>
        <v>0</v>
      </c>
    </row>
    <row r="990" spans="1:10" x14ac:dyDescent="0.25">
      <c r="A990" s="48" t="s">
        <v>125</v>
      </c>
      <c r="B990" t="s">
        <v>235</v>
      </c>
      <c r="C990" t="s">
        <v>54</v>
      </c>
      <c r="D990">
        <v>0.80956977385548812</v>
      </c>
      <c r="E990">
        <v>411.6</v>
      </c>
      <c r="F990">
        <v>333.21891891891892</v>
      </c>
      <c r="G990">
        <v>0</v>
      </c>
      <c r="H990">
        <v>0</v>
      </c>
      <c r="I990">
        <v>333.21891891891892</v>
      </c>
      <c r="J990">
        <f t="shared" si="15"/>
        <v>0</v>
      </c>
    </row>
    <row r="991" spans="1:10" x14ac:dyDescent="0.25">
      <c r="A991" s="48" t="s">
        <v>124</v>
      </c>
      <c r="B991" t="s">
        <v>235</v>
      </c>
      <c r="C991" t="s">
        <v>54</v>
      </c>
      <c r="D991">
        <v>0.80956977385548812</v>
      </c>
      <c r="E991">
        <v>1.091</v>
      </c>
      <c r="F991">
        <v>0.88324062327633757</v>
      </c>
      <c r="G991">
        <v>0</v>
      </c>
      <c r="H991">
        <v>0</v>
      </c>
      <c r="I991">
        <v>0.88324062327633757</v>
      </c>
      <c r="J991">
        <f t="shared" si="15"/>
        <v>0</v>
      </c>
    </row>
    <row r="992" spans="1:10" x14ac:dyDescent="0.25">
      <c r="A992" t="s">
        <v>96</v>
      </c>
      <c r="B992" t="s">
        <v>235</v>
      </c>
      <c r="C992" t="s">
        <v>54</v>
      </c>
      <c r="D992">
        <v>0.80956977385548812</v>
      </c>
      <c r="E992">
        <v>0.9</v>
      </c>
      <c r="F992">
        <v>0.72861279646993937</v>
      </c>
      <c r="G992">
        <v>0</v>
      </c>
      <c r="H992">
        <v>0</v>
      </c>
      <c r="I992">
        <v>0.72861279646993937</v>
      </c>
      <c r="J992">
        <f t="shared" si="15"/>
        <v>0</v>
      </c>
    </row>
    <row r="993" spans="1:10" x14ac:dyDescent="0.25">
      <c r="A993" t="s">
        <v>105</v>
      </c>
      <c r="B993" t="s">
        <v>235</v>
      </c>
      <c r="C993" t="s">
        <v>54</v>
      </c>
      <c r="D993">
        <v>0.80956977385548812</v>
      </c>
      <c r="E993">
        <v>0.19400000000000001</v>
      </c>
      <c r="F993">
        <v>0.15705653612796469</v>
      </c>
      <c r="G993">
        <v>0</v>
      </c>
      <c r="H993">
        <v>0</v>
      </c>
      <c r="I993">
        <v>0.15705653612796469</v>
      </c>
      <c r="J993">
        <f t="shared" si="15"/>
        <v>0</v>
      </c>
    </row>
    <row r="994" spans="1:10" x14ac:dyDescent="0.25">
      <c r="A994" t="s">
        <v>110</v>
      </c>
      <c r="B994" t="s">
        <v>235</v>
      </c>
      <c r="C994" t="s">
        <v>54</v>
      </c>
      <c r="D994">
        <v>0.80956977385548812</v>
      </c>
      <c r="E994">
        <v>13347.635</v>
      </c>
      <c r="F994">
        <v>10805.841848455599</v>
      </c>
      <c r="G994">
        <v>0</v>
      </c>
      <c r="H994">
        <v>0</v>
      </c>
      <c r="I994">
        <v>10805.841848455599</v>
      </c>
      <c r="J994">
        <f t="shared" si="15"/>
        <v>0</v>
      </c>
    </row>
    <row r="995" spans="1:10" x14ac:dyDescent="0.25">
      <c r="A995" t="s">
        <v>111</v>
      </c>
      <c r="B995" t="s">
        <v>235</v>
      </c>
      <c r="C995" t="s">
        <v>54</v>
      </c>
      <c r="D995">
        <v>0.80956977385548812</v>
      </c>
      <c r="E995">
        <v>11.959</v>
      </c>
      <c r="F995">
        <v>9.6816449255377819</v>
      </c>
      <c r="G995">
        <v>0</v>
      </c>
      <c r="H995">
        <v>0</v>
      </c>
      <c r="I995">
        <v>9.6816449255377819</v>
      </c>
      <c r="J995">
        <f t="shared" si="15"/>
        <v>0</v>
      </c>
    </row>
    <row r="996" spans="1:10" x14ac:dyDescent="0.25">
      <c r="A996" t="s">
        <v>106</v>
      </c>
      <c r="B996" t="s">
        <v>235</v>
      </c>
      <c r="C996" t="s">
        <v>54</v>
      </c>
      <c r="D996">
        <v>0.80956977385548812</v>
      </c>
      <c r="E996">
        <v>184.5</v>
      </c>
      <c r="F996">
        <v>149.36562327633754</v>
      </c>
      <c r="G996">
        <v>0</v>
      </c>
      <c r="H996">
        <v>0</v>
      </c>
      <c r="I996">
        <v>149.36562327633754</v>
      </c>
      <c r="J996">
        <f t="shared" si="15"/>
        <v>0</v>
      </c>
    </row>
    <row r="997" spans="1:10" x14ac:dyDescent="0.25">
      <c r="A997" t="s">
        <v>99</v>
      </c>
      <c r="B997" t="s">
        <v>235</v>
      </c>
      <c r="C997" t="s">
        <v>54</v>
      </c>
      <c r="D997">
        <v>0.80956977385548812</v>
      </c>
      <c r="E997">
        <v>3</v>
      </c>
      <c r="F997">
        <v>2.4287093215664646</v>
      </c>
      <c r="G997">
        <v>0</v>
      </c>
      <c r="H997">
        <v>0</v>
      </c>
      <c r="I997">
        <v>2.4287093215664646</v>
      </c>
      <c r="J997">
        <f t="shared" si="15"/>
        <v>0</v>
      </c>
    </row>
    <row r="998" spans="1:10" x14ac:dyDescent="0.25">
      <c r="A998" t="s">
        <v>108</v>
      </c>
      <c r="B998" t="s">
        <v>235</v>
      </c>
      <c r="C998" t="s">
        <v>54</v>
      </c>
      <c r="D998">
        <v>0.80956977385548812</v>
      </c>
      <c r="E998">
        <v>10.079000000000001</v>
      </c>
      <c r="F998">
        <v>8.1596537506894649</v>
      </c>
      <c r="G998">
        <v>0</v>
      </c>
      <c r="H998">
        <v>0</v>
      </c>
      <c r="I998">
        <v>8.1596537506894649</v>
      </c>
      <c r="J998">
        <f t="shared" si="15"/>
        <v>0</v>
      </c>
    </row>
    <row r="999" spans="1:10" x14ac:dyDescent="0.25">
      <c r="A999" t="s">
        <v>234</v>
      </c>
      <c r="B999" t="s">
        <v>235</v>
      </c>
      <c r="C999" t="s">
        <v>54</v>
      </c>
      <c r="D999">
        <v>0.80956977385548812</v>
      </c>
      <c r="E999">
        <v>1750</v>
      </c>
      <c r="F999">
        <v>1416.7471042471043</v>
      </c>
      <c r="G999">
        <v>0</v>
      </c>
      <c r="H999">
        <v>0</v>
      </c>
      <c r="I999">
        <v>1416.7471042471043</v>
      </c>
      <c r="J999">
        <f t="shared" si="15"/>
        <v>0</v>
      </c>
    </row>
    <row r="1000" spans="1:10" x14ac:dyDescent="0.25">
      <c r="A1000" t="s">
        <v>115</v>
      </c>
      <c r="B1000" t="s">
        <v>235</v>
      </c>
      <c r="C1000" t="s">
        <v>54</v>
      </c>
      <c r="D1000">
        <v>0.80956977385548812</v>
      </c>
      <c r="E1000">
        <v>23496.405999999999</v>
      </c>
      <c r="F1000">
        <v>19021.980091836733</v>
      </c>
      <c r="G1000">
        <v>0</v>
      </c>
      <c r="H1000">
        <v>0</v>
      </c>
      <c r="I1000">
        <v>19021.980091836733</v>
      </c>
      <c r="J1000">
        <f t="shared" si="15"/>
        <v>0</v>
      </c>
    </row>
    <row r="1001" spans="1:10" x14ac:dyDescent="0.25">
      <c r="A1001" t="s">
        <v>117</v>
      </c>
      <c r="B1001" t="s">
        <v>235</v>
      </c>
      <c r="C1001" t="s">
        <v>54</v>
      </c>
      <c r="D1001">
        <v>0.80956977385548812</v>
      </c>
      <c r="E1001">
        <v>0</v>
      </c>
      <c r="F1001">
        <v>0</v>
      </c>
      <c r="G1001">
        <v>0</v>
      </c>
      <c r="H1001">
        <v>0</v>
      </c>
      <c r="I1001">
        <v>0</v>
      </c>
      <c r="J1001">
        <f t="shared" si="15"/>
        <v>0</v>
      </c>
    </row>
    <row r="1002" spans="1:10" x14ac:dyDescent="0.25">
      <c r="A1002" t="s">
        <v>103</v>
      </c>
      <c r="B1002" t="s">
        <v>235</v>
      </c>
      <c r="C1002" t="s">
        <v>54</v>
      </c>
      <c r="D1002">
        <v>0.80956977385548812</v>
      </c>
      <c r="E1002">
        <v>21550.2</v>
      </c>
      <c r="F1002">
        <v>17446.390540540542</v>
      </c>
      <c r="G1002">
        <v>0</v>
      </c>
      <c r="H1002">
        <v>0</v>
      </c>
      <c r="I1002">
        <v>17446.390540540542</v>
      </c>
      <c r="J1002">
        <f t="shared" si="15"/>
        <v>0</v>
      </c>
    </row>
    <row r="1003" spans="1:10" x14ac:dyDescent="0.25">
      <c r="A1003" t="s">
        <v>328</v>
      </c>
      <c r="B1003" t="s">
        <v>235</v>
      </c>
      <c r="C1003" t="s">
        <v>54</v>
      </c>
      <c r="D1003">
        <v>0.80956977385548812</v>
      </c>
      <c r="E1003">
        <v>0</v>
      </c>
      <c r="F1003">
        <v>0</v>
      </c>
      <c r="G1003">
        <v>0</v>
      </c>
      <c r="H1003">
        <v>0</v>
      </c>
      <c r="I1003">
        <v>0</v>
      </c>
      <c r="J1003">
        <f t="shared" si="15"/>
        <v>0</v>
      </c>
    </row>
    <row r="1004" spans="1:10" x14ac:dyDescent="0.25">
      <c r="A1004" t="s">
        <v>104</v>
      </c>
      <c r="B1004" t="s">
        <v>235</v>
      </c>
      <c r="C1004" t="s">
        <v>54</v>
      </c>
      <c r="D1004">
        <v>0.80956977385548812</v>
      </c>
      <c r="E1004">
        <v>20130.3</v>
      </c>
      <c r="F1004">
        <v>16296.882418643132</v>
      </c>
      <c r="G1004">
        <v>0</v>
      </c>
      <c r="H1004">
        <v>0</v>
      </c>
      <c r="I1004">
        <v>16296.882418643132</v>
      </c>
      <c r="J1004">
        <f t="shared" si="15"/>
        <v>0</v>
      </c>
    </row>
    <row r="1005" spans="1:10" x14ac:dyDescent="0.25">
      <c r="A1005" t="s">
        <v>558</v>
      </c>
      <c r="B1005" t="s">
        <v>235</v>
      </c>
      <c r="C1005" t="s">
        <v>54</v>
      </c>
      <c r="D1005">
        <v>0.80956977385548812</v>
      </c>
      <c r="E1005">
        <v>0</v>
      </c>
      <c r="F1005">
        <v>0</v>
      </c>
      <c r="G1005">
        <v>0</v>
      </c>
      <c r="H1005">
        <v>0</v>
      </c>
      <c r="I1005">
        <v>0</v>
      </c>
      <c r="J1005">
        <f t="shared" si="15"/>
        <v>0</v>
      </c>
    </row>
    <row r="1006" spans="1:10" x14ac:dyDescent="0.25">
      <c r="A1006" t="s">
        <v>97</v>
      </c>
      <c r="B1006" t="s">
        <v>235</v>
      </c>
      <c r="C1006" t="s">
        <v>54</v>
      </c>
      <c r="D1006">
        <v>0.80956977385548812</v>
      </c>
      <c r="E1006">
        <v>1.2999999999999998</v>
      </c>
      <c r="F1006">
        <v>1.0524407060121344</v>
      </c>
      <c r="G1006">
        <v>0</v>
      </c>
      <c r="H1006">
        <v>0</v>
      </c>
      <c r="I1006">
        <v>1.0524407060121344</v>
      </c>
      <c r="J1006">
        <f t="shared" si="15"/>
        <v>0</v>
      </c>
    </row>
    <row r="1007" spans="1:10" x14ac:dyDescent="0.25">
      <c r="A1007" t="s">
        <v>109</v>
      </c>
      <c r="B1007" t="s">
        <v>235</v>
      </c>
      <c r="C1007" t="s">
        <v>54</v>
      </c>
      <c r="D1007">
        <v>0.80956977385548812</v>
      </c>
      <c r="E1007">
        <v>942.96500000000003</v>
      </c>
      <c r="F1007">
        <v>763.39596180364038</v>
      </c>
      <c r="G1007">
        <v>0</v>
      </c>
      <c r="H1007">
        <v>0</v>
      </c>
      <c r="I1007">
        <v>763.39596180364038</v>
      </c>
      <c r="J1007">
        <f t="shared" si="15"/>
        <v>0</v>
      </c>
    </row>
    <row r="1008" spans="1:10" x14ac:dyDescent="0.25">
      <c r="A1008" t="s">
        <v>118</v>
      </c>
      <c r="B1008" t="s">
        <v>235</v>
      </c>
      <c r="C1008" t="s">
        <v>54</v>
      </c>
      <c r="D1008">
        <v>0.80956977385548812</v>
      </c>
      <c r="E1008">
        <v>3.1459999999999999</v>
      </c>
      <c r="F1008">
        <v>2.5469065085493656</v>
      </c>
      <c r="G1008">
        <v>0</v>
      </c>
      <c r="H1008">
        <v>0</v>
      </c>
      <c r="I1008">
        <v>2.5469065085493656</v>
      </c>
      <c r="J1008">
        <f t="shared" si="15"/>
        <v>0</v>
      </c>
    </row>
    <row r="1009" spans="1:10" x14ac:dyDescent="0.25">
      <c r="A1009" t="s">
        <v>121</v>
      </c>
      <c r="B1009" t="s">
        <v>235</v>
      </c>
      <c r="C1009" t="s">
        <v>54</v>
      </c>
      <c r="D1009">
        <v>0.80956977385548812</v>
      </c>
      <c r="E1009">
        <v>0</v>
      </c>
      <c r="F1009">
        <v>0</v>
      </c>
      <c r="G1009">
        <v>0</v>
      </c>
      <c r="H1009">
        <v>0</v>
      </c>
      <c r="I1009">
        <v>0</v>
      </c>
      <c r="J1009">
        <f t="shared" si="15"/>
        <v>0</v>
      </c>
    </row>
    <row r="1010" spans="1:10" x14ac:dyDescent="0.25">
      <c r="A1010" t="s">
        <v>120</v>
      </c>
      <c r="B1010" t="s">
        <v>235</v>
      </c>
      <c r="C1010" t="s">
        <v>54</v>
      </c>
      <c r="D1010">
        <v>0.80956977385548812</v>
      </c>
      <c r="E1010">
        <v>100</v>
      </c>
      <c r="F1010">
        <v>80.956977385548811</v>
      </c>
      <c r="G1010">
        <v>0</v>
      </c>
      <c r="H1010">
        <v>0</v>
      </c>
      <c r="I1010">
        <v>80.956977385548811</v>
      </c>
      <c r="J1010">
        <f t="shared" si="15"/>
        <v>0</v>
      </c>
    </row>
    <row r="1011" spans="1:10" x14ac:dyDescent="0.25">
      <c r="A1011" t="s">
        <v>119</v>
      </c>
      <c r="B1011" t="s">
        <v>235</v>
      </c>
      <c r="C1011" t="s">
        <v>54</v>
      </c>
      <c r="D1011">
        <v>0.80956977385548812</v>
      </c>
      <c r="E1011">
        <v>0</v>
      </c>
      <c r="F1011">
        <v>0</v>
      </c>
      <c r="G1011">
        <v>0</v>
      </c>
      <c r="H1011">
        <v>0</v>
      </c>
      <c r="I1011">
        <v>0</v>
      </c>
      <c r="J1011">
        <f t="shared" si="15"/>
        <v>0</v>
      </c>
    </row>
    <row r="1012" spans="1:10" x14ac:dyDescent="0.25">
      <c r="A1012" t="s">
        <v>116</v>
      </c>
      <c r="B1012" t="s">
        <v>235</v>
      </c>
      <c r="C1012" t="s">
        <v>54</v>
      </c>
      <c r="D1012">
        <v>0.80956977385548812</v>
      </c>
      <c r="E1012">
        <v>15544.377</v>
      </c>
      <c r="F1012">
        <v>12584.257772614452</v>
      </c>
      <c r="G1012">
        <v>0</v>
      </c>
      <c r="H1012">
        <v>0</v>
      </c>
      <c r="I1012">
        <v>12584.257772614452</v>
      </c>
      <c r="J1012">
        <f t="shared" si="15"/>
        <v>0</v>
      </c>
    </row>
    <row r="1013" spans="1:10" x14ac:dyDescent="0.25">
      <c r="A1013" t="s">
        <v>113</v>
      </c>
      <c r="B1013" t="s">
        <v>235</v>
      </c>
      <c r="C1013" t="s">
        <v>54</v>
      </c>
      <c r="D1013">
        <v>0.80956977385548812</v>
      </c>
      <c r="E1013">
        <v>1.7809999999999999</v>
      </c>
      <c r="F1013">
        <v>1.4418437672366242</v>
      </c>
      <c r="G1013">
        <v>0</v>
      </c>
      <c r="H1013">
        <v>0</v>
      </c>
      <c r="I1013">
        <v>1.4418437672366242</v>
      </c>
      <c r="J1013">
        <f t="shared" si="15"/>
        <v>0</v>
      </c>
    </row>
    <row r="1014" spans="1:10" x14ac:dyDescent="0.25">
      <c r="A1014" t="s">
        <v>102</v>
      </c>
      <c r="B1014" t="s">
        <v>235</v>
      </c>
      <c r="C1014" t="s">
        <v>54</v>
      </c>
      <c r="D1014">
        <v>0.80956977385548812</v>
      </c>
      <c r="E1014">
        <v>0.2</v>
      </c>
      <c r="F1014">
        <v>0.16191395477109763</v>
      </c>
      <c r="G1014">
        <v>0</v>
      </c>
      <c r="H1014">
        <v>0</v>
      </c>
      <c r="I1014">
        <v>0.16191395477109763</v>
      </c>
      <c r="J1014">
        <f t="shared" si="15"/>
        <v>0</v>
      </c>
    </row>
    <row r="1015" spans="1:10" x14ac:dyDescent="0.25">
      <c r="A1015" t="s">
        <v>101</v>
      </c>
      <c r="B1015" t="s">
        <v>235</v>
      </c>
      <c r="C1015" t="s">
        <v>54</v>
      </c>
      <c r="D1015">
        <v>0.80956977385548812</v>
      </c>
      <c r="E1015">
        <v>0.2</v>
      </c>
      <c r="F1015">
        <v>0.16191395477109763</v>
      </c>
      <c r="G1015">
        <v>0</v>
      </c>
      <c r="H1015">
        <v>0</v>
      </c>
      <c r="I1015">
        <v>0.16191395477109763</v>
      </c>
      <c r="J1015">
        <f t="shared" si="15"/>
        <v>0</v>
      </c>
    </row>
    <row r="1016" spans="1:10" x14ac:dyDescent="0.25">
      <c r="A1016" t="s">
        <v>95</v>
      </c>
      <c r="B1016" t="s">
        <v>235</v>
      </c>
      <c r="C1016" t="s">
        <v>54</v>
      </c>
      <c r="D1016">
        <v>0.80956977385548812</v>
      </c>
      <c r="E1016">
        <v>42518</v>
      </c>
      <c r="F1016">
        <v>34421.287644787641</v>
      </c>
      <c r="G1016">
        <v>0</v>
      </c>
      <c r="H1016">
        <v>0</v>
      </c>
      <c r="I1016">
        <v>34421.287644787641</v>
      </c>
      <c r="J1016">
        <f t="shared" si="15"/>
        <v>0</v>
      </c>
    </row>
    <row r="1017" spans="1:10" x14ac:dyDescent="0.25">
      <c r="A1017" t="s">
        <v>98</v>
      </c>
      <c r="B1017" t="s">
        <v>235</v>
      </c>
      <c r="C1017" t="s">
        <v>54</v>
      </c>
      <c r="D1017">
        <v>0.80956977385548812</v>
      </c>
      <c r="E1017">
        <v>40209.1</v>
      </c>
      <c r="F1017">
        <v>32552.071993932706</v>
      </c>
      <c r="G1017">
        <v>0</v>
      </c>
      <c r="H1017">
        <v>0</v>
      </c>
      <c r="I1017">
        <v>32552.071993932706</v>
      </c>
      <c r="J1017">
        <f t="shared" si="15"/>
        <v>0</v>
      </c>
    </row>
    <row r="1018" spans="1:10" x14ac:dyDescent="0.25">
      <c r="A1018" t="s">
        <v>112</v>
      </c>
      <c r="B1018" t="s">
        <v>235</v>
      </c>
      <c r="C1018" t="s">
        <v>54</v>
      </c>
      <c r="D1018">
        <v>0.80956977385548812</v>
      </c>
      <c r="E1018">
        <v>2.649</v>
      </c>
      <c r="F1018">
        <v>2.1445503309431881</v>
      </c>
      <c r="G1018">
        <v>0</v>
      </c>
      <c r="H1018">
        <v>0</v>
      </c>
      <c r="I1018">
        <v>2.1445503309431881</v>
      </c>
      <c r="J1018">
        <f t="shared" si="15"/>
        <v>0</v>
      </c>
    </row>
    <row r="1019" spans="1:10" x14ac:dyDescent="0.25">
      <c r="A1019" t="s">
        <v>100</v>
      </c>
      <c r="B1019" t="s">
        <v>235</v>
      </c>
      <c r="C1019" t="s">
        <v>54</v>
      </c>
      <c r="D1019">
        <v>0.80956977385548812</v>
      </c>
      <c r="E1019">
        <v>11.1</v>
      </c>
      <c r="F1019">
        <v>8.9862244897959176</v>
      </c>
      <c r="G1019">
        <v>0</v>
      </c>
      <c r="H1019">
        <v>0</v>
      </c>
      <c r="I1019">
        <v>8.9862244897959176</v>
      </c>
      <c r="J1019">
        <f t="shared" si="15"/>
        <v>0</v>
      </c>
    </row>
    <row r="1020" spans="1:10" x14ac:dyDescent="0.25">
      <c r="A1020" t="s">
        <v>114</v>
      </c>
      <c r="B1020" t="s">
        <v>235</v>
      </c>
      <c r="C1020" t="s">
        <v>54</v>
      </c>
      <c r="D1020">
        <v>0.80956977385548812</v>
      </c>
      <c r="E1020">
        <v>0.66500000000000004</v>
      </c>
      <c r="F1020">
        <v>0.53836389961389963</v>
      </c>
      <c r="G1020">
        <v>0</v>
      </c>
      <c r="H1020">
        <v>0</v>
      </c>
      <c r="I1020">
        <v>0.53836389961389963</v>
      </c>
      <c r="J1020">
        <f t="shared" si="15"/>
        <v>0</v>
      </c>
    </row>
    <row r="1021" spans="1:10" x14ac:dyDescent="0.25">
      <c r="A1021" t="s">
        <v>107</v>
      </c>
      <c r="B1021" t="s">
        <v>235</v>
      </c>
      <c r="C1021" t="s">
        <v>54</v>
      </c>
      <c r="D1021">
        <v>0.80956977385548812</v>
      </c>
      <c r="E1021">
        <v>4.5869999999999997</v>
      </c>
      <c r="F1021">
        <v>3.7134965526751236</v>
      </c>
      <c r="G1021">
        <v>0</v>
      </c>
      <c r="H1021">
        <v>0</v>
      </c>
      <c r="I1021">
        <v>3.7134965526751236</v>
      </c>
      <c r="J1021">
        <f t="shared" si="15"/>
        <v>0</v>
      </c>
    </row>
    <row r="1022" spans="1:10" x14ac:dyDescent="0.25">
      <c r="A1022" s="48" t="s">
        <v>123</v>
      </c>
      <c r="B1022" t="s">
        <v>366</v>
      </c>
      <c r="C1022" t="s">
        <v>343</v>
      </c>
      <c r="D1022">
        <v>7.3048937080895993E-2</v>
      </c>
      <c r="E1022">
        <v>34.628</v>
      </c>
      <c r="F1022">
        <v>2.5295385932372665</v>
      </c>
      <c r="G1022">
        <v>0</v>
      </c>
      <c r="H1022">
        <v>0</v>
      </c>
      <c r="I1022">
        <v>2.5295385932372665</v>
      </c>
      <c r="J1022">
        <f t="shared" si="15"/>
        <v>0</v>
      </c>
    </row>
    <row r="1023" spans="1:10" x14ac:dyDescent="0.25">
      <c r="A1023" s="48" t="s">
        <v>126</v>
      </c>
      <c r="B1023" t="s">
        <v>366</v>
      </c>
      <c r="C1023" t="s">
        <v>343</v>
      </c>
      <c r="D1023">
        <v>7.3048937080895993E-2</v>
      </c>
      <c r="E1023">
        <v>64.900000000000006</v>
      </c>
      <c r="F1023">
        <v>4.7408760165501507</v>
      </c>
      <c r="G1023">
        <v>0</v>
      </c>
      <c r="H1023">
        <v>0</v>
      </c>
      <c r="I1023">
        <v>4.7408760165501507</v>
      </c>
      <c r="J1023">
        <f t="shared" si="15"/>
        <v>0</v>
      </c>
    </row>
    <row r="1024" spans="1:10" x14ac:dyDescent="0.25">
      <c r="A1024" s="48" t="s">
        <v>125</v>
      </c>
      <c r="B1024" t="s">
        <v>366</v>
      </c>
      <c r="C1024" t="s">
        <v>343</v>
      </c>
      <c r="D1024">
        <v>7.3048937080895993E-2</v>
      </c>
      <c r="E1024">
        <v>6.6</v>
      </c>
      <c r="F1024">
        <v>0.48212298473391352</v>
      </c>
      <c r="G1024">
        <v>0</v>
      </c>
      <c r="H1024">
        <v>0</v>
      </c>
      <c r="I1024">
        <v>0.48212298473391352</v>
      </c>
      <c r="J1024">
        <f t="shared" si="15"/>
        <v>0</v>
      </c>
    </row>
    <row r="1025" spans="1:10" x14ac:dyDescent="0.25">
      <c r="A1025" s="48" t="s">
        <v>124</v>
      </c>
      <c r="B1025" t="s">
        <v>366</v>
      </c>
      <c r="C1025" t="s">
        <v>343</v>
      </c>
      <c r="D1025">
        <v>7.3048937080895993E-2</v>
      </c>
      <c r="E1025">
        <v>0.41599999999999998</v>
      </c>
      <c r="F1025">
        <v>3.0388357825652731E-2</v>
      </c>
      <c r="G1025">
        <v>0</v>
      </c>
      <c r="H1025">
        <v>0</v>
      </c>
      <c r="I1025">
        <v>3.0388357825652731E-2</v>
      </c>
      <c r="J1025">
        <f t="shared" si="15"/>
        <v>0</v>
      </c>
    </row>
    <row r="1026" spans="1:10" x14ac:dyDescent="0.25">
      <c r="A1026" t="s">
        <v>96</v>
      </c>
      <c r="B1026" t="s">
        <v>366</v>
      </c>
      <c r="C1026" t="s">
        <v>343</v>
      </c>
      <c r="D1026">
        <v>7.3048937080895993E-2</v>
      </c>
      <c r="E1026">
        <v>59.415999999999997</v>
      </c>
      <c r="F1026">
        <v>4.3402756455985161</v>
      </c>
      <c r="G1026">
        <v>0</v>
      </c>
      <c r="H1026">
        <v>0</v>
      </c>
      <c r="I1026">
        <v>4.3402756455985161</v>
      </c>
      <c r="J1026">
        <f t="shared" si="15"/>
        <v>0</v>
      </c>
    </row>
    <row r="1027" spans="1:10" x14ac:dyDescent="0.25">
      <c r="A1027" t="s">
        <v>105</v>
      </c>
      <c r="B1027" t="s">
        <v>366</v>
      </c>
      <c r="C1027" t="s">
        <v>343</v>
      </c>
      <c r="D1027">
        <v>7.3048937080895993E-2</v>
      </c>
      <c r="E1027">
        <v>22.78</v>
      </c>
      <c r="F1027">
        <v>1.6640547867028108</v>
      </c>
      <c r="G1027">
        <v>0</v>
      </c>
      <c r="H1027">
        <v>0</v>
      </c>
      <c r="I1027">
        <v>1.6640547867028108</v>
      </c>
      <c r="J1027">
        <f t="shared" ref="J1027:J1090" si="16">G1027+H1027</f>
        <v>0</v>
      </c>
    </row>
    <row r="1028" spans="1:10" x14ac:dyDescent="0.25">
      <c r="A1028" t="s">
        <v>110</v>
      </c>
      <c r="B1028" t="s">
        <v>366</v>
      </c>
      <c r="C1028" t="s">
        <v>343</v>
      </c>
      <c r="D1028">
        <v>7.3048937080895993E-2</v>
      </c>
      <c r="E1028">
        <v>1397.145</v>
      </c>
      <c r="F1028">
        <v>102.05995719788844</v>
      </c>
      <c r="G1028">
        <v>14.2</v>
      </c>
      <c r="H1028">
        <v>0</v>
      </c>
      <c r="I1028">
        <v>116.25995719788844</v>
      </c>
      <c r="J1028">
        <f t="shared" si="16"/>
        <v>14.2</v>
      </c>
    </row>
    <row r="1029" spans="1:10" x14ac:dyDescent="0.25">
      <c r="A1029" t="s">
        <v>111</v>
      </c>
      <c r="B1029" t="s">
        <v>366</v>
      </c>
      <c r="C1029" t="s">
        <v>343</v>
      </c>
      <c r="D1029">
        <v>7.3048937080895993E-2</v>
      </c>
      <c r="E1029">
        <v>57.265000000000001</v>
      </c>
      <c r="F1029">
        <v>4.1831473819375091</v>
      </c>
      <c r="G1029">
        <v>0</v>
      </c>
      <c r="H1029">
        <v>0</v>
      </c>
      <c r="I1029">
        <v>4.1831473819375091</v>
      </c>
      <c r="J1029">
        <f t="shared" si="16"/>
        <v>0</v>
      </c>
    </row>
    <row r="1030" spans="1:10" x14ac:dyDescent="0.25">
      <c r="A1030" t="s">
        <v>106</v>
      </c>
      <c r="B1030" t="s">
        <v>366</v>
      </c>
      <c r="C1030" t="s">
        <v>343</v>
      </c>
      <c r="D1030">
        <v>7.3048937080895993E-2</v>
      </c>
      <c r="E1030">
        <v>144.447</v>
      </c>
      <c r="F1030">
        <v>10.551699814524184</v>
      </c>
      <c r="G1030">
        <v>0</v>
      </c>
      <c r="H1030">
        <v>0</v>
      </c>
      <c r="I1030">
        <v>10.551699814524184</v>
      </c>
      <c r="J1030">
        <f t="shared" si="16"/>
        <v>0</v>
      </c>
    </row>
    <row r="1031" spans="1:10" x14ac:dyDescent="0.25">
      <c r="A1031" t="s">
        <v>99</v>
      </c>
      <c r="B1031" t="s">
        <v>366</v>
      </c>
      <c r="C1031" t="s">
        <v>343</v>
      </c>
      <c r="D1031">
        <v>7.3048937080895993E-2</v>
      </c>
      <c r="E1031">
        <v>0.6</v>
      </c>
      <c r="F1031">
        <v>4.3829362248537597E-2</v>
      </c>
      <c r="G1031">
        <v>0</v>
      </c>
      <c r="H1031">
        <v>0</v>
      </c>
      <c r="I1031">
        <v>4.3829362248537597E-2</v>
      </c>
      <c r="J1031">
        <f t="shared" si="16"/>
        <v>0</v>
      </c>
    </row>
    <row r="1032" spans="1:10" x14ac:dyDescent="0.25">
      <c r="A1032" t="s">
        <v>108</v>
      </c>
      <c r="B1032" t="s">
        <v>366</v>
      </c>
      <c r="C1032" t="s">
        <v>343</v>
      </c>
      <c r="D1032">
        <v>7.3048937080895993E-2</v>
      </c>
      <c r="E1032">
        <v>0</v>
      </c>
      <c r="F1032">
        <v>0</v>
      </c>
      <c r="G1032">
        <v>0</v>
      </c>
      <c r="H1032">
        <v>0</v>
      </c>
      <c r="I1032">
        <v>0</v>
      </c>
      <c r="J1032">
        <f t="shared" si="16"/>
        <v>0</v>
      </c>
    </row>
    <row r="1033" spans="1:10" x14ac:dyDescent="0.25">
      <c r="A1033" t="s">
        <v>234</v>
      </c>
      <c r="B1033" t="s">
        <v>366</v>
      </c>
      <c r="C1033" t="s">
        <v>343</v>
      </c>
      <c r="D1033">
        <v>7.3048937080895993E-2</v>
      </c>
      <c r="E1033">
        <v>0</v>
      </c>
      <c r="F1033">
        <v>0</v>
      </c>
      <c r="G1033">
        <v>0</v>
      </c>
      <c r="H1033">
        <v>0</v>
      </c>
      <c r="I1033">
        <v>0</v>
      </c>
      <c r="J1033">
        <f t="shared" si="16"/>
        <v>0</v>
      </c>
    </row>
    <row r="1034" spans="1:10" x14ac:dyDescent="0.25">
      <c r="A1034" t="s">
        <v>115</v>
      </c>
      <c r="B1034" t="s">
        <v>366</v>
      </c>
      <c r="C1034" t="s">
        <v>343</v>
      </c>
      <c r="D1034">
        <v>7.3048937080895993E-2</v>
      </c>
      <c r="E1034">
        <v>7.9020000000000001</v>
      </c>
      <c r="F1034">
        <v>0.57723270081324018</v>
      </c>
      <c r="G1034">
        <v>0</v>
      </c>
      <c r="H1034">
        <v>0</v>
      </c>
      <c r="I1034">
        <v>0.57723270081324018</v>
      </c>
      <c r="J1034">
        <f t="shared" si="16"/>
        <v>0</v>
      </c>
    </row>
    <row r="1035" spans="1:10" x14ac:dyDescent="0.25">
      <c r="A1035" t="s">
        <v>117</v>
      </c>
      <c r="B1035" t="s">
        <v>366</v>
      </c>
      <c r="C1035" t="s">
        <v>343</v>
      </c>
      <c r="D1035">
        <v>7.3048937080895993E-2</v>
      </c>
      <c r="E1035">
        <v>265.78300000000002</v>
      </c>
      <c r="F1035">
        <v>19.415165644171779</v>
      </c>
      <c r="G1035">
        <v>0</v>
      </c>
      <c r="H1035">
        <v>0</v>
      </c>
      <c r="I1035">
        <v>19.415165644171779</v>
      </c>
      <c r="J1035">
        <f t="shared" si="16"/>
        <v>0</v>
      </c>
    </row>
    <row r="1036" spans="1:10" x14ac:dyDescent="0.25">
      <c r="A1036" t="s">
        <v>103</v>
      </c>
      <c r="B1036" t="s">
        <v>366</v>
      </c>
      <c r="C1036" t="s">
        <v>343</v>
      </c>
      <c r="D1036">
        <v>7.3048937080895993E-2</v>
      </c>
      <c r="E1036">
        <v>0</v>
      </c>
      <c r="F1036">
        <v>0</v>
      </c>
      <c r="G1036">
        <v>0</v>
      </c>
      <c r="H1036">
        <v>0</v>
      </c>
      <c r="I1036">
        <v>0</v>
      </c>
      <c r="J1036">
        <f t="shared" si="16"/>
        <v>0</v>
      </c>
    </row>
    <row r="1037" spans="1:10" x14ac:dyDescent="0.25">
      <c r="A1037" t="s">
        <v>328</v>
      </c>
      <c r="B1037" t="s">
        <v>366</v>
      </c>
      <c r="C1037" t="s">
        <v>343</v>
      </c>
      <c r="D1037">
        <v>7.3048937080895993E-2</v>
      </c>
      <c r="E1037">
        <v>0</v>
      </c>
      <c r="F1037">
        <v>0</v>
      </c>
      <c r="G1037">
        <v>0</v>
      </c>
      <c r="H1037">
        <v>0</v>
      </c>
      <c r="I1037">
        <v>0</v>
      </c>
      <c r="J1037">
        <f t="shared" si="16"/>
        <v>0</v>
      </c>
    </row>
    <row r="1038" spans="1:10" x14ac:dyDescent="0.25">
      <c r="A1038" t="s">
        <v>104</v>
      </c>
      <c r="B1038" t="s">
        <v>366</v>
      </c>
      <c r="C1038" t="s">
        <v>343</v>
      </c>
      <c r="D1038">
        <v>7.3048937080895993E-2</v>
      </c>
      <c r="E1038">
        <v>3.6</v>
      </c>
      <c r="F1038">
        <v>0.2629761734912256</v>
      </c>
      <c r="G1038">
        <v>0</v>
      </c>
      <c r="H1038">
        <v>0</v>
      </c>
      <c r="I1038">
        <v>0.2629761734912256</v>
      </c>
      <c r="J1038">
        <f t="shared" si="16"/>
        <v>0</v>
      </c>
    </row>
    <row r="1039" spans="1:10" x14ac:dyDescent="0.25">
      <c r="A1039" t="s">
        <v>558</v>
      </c>
      <c r="B1039" t="s">
        <v>366</v>
      </c>
      <c r="C1039" t="s">
        <v>343</v>
      </c>
      <c r="D1039">
        <v>7.3048937080895993E-2</v>
      </c>
      <c r="E1039">
        <v>0</v>
      </c>
      <c r="F1039">
        <v>0</v>
      </c>
      <c r="G1039">
        <v>0</v>
      </c>
      <c r="H1039">
        <v>0</v>
      </c>
      <c r="I1039">
        <v>0</v>
      </c>
      <c r="J1039">
        <f t="shared" si="16"/>
        <v>0</v>
      </c>
    </row>
    <row r="1040" spans="1:10" x14ac:dyDescent="0.25">
      <c r="A1040" t="s">
        <v>97</v>
      </c>
      <c r="B1040" t="s">
        <v>366</v>
      </c>
      <c r="C1040" t="s">
        <v>343</v>
      </c>
      <c r="D1040">
        <v>7.3048937080895993E-2</v>
      </c>
      <c r="E1040">
        <v>46.4</v>
      </c>
      <c r="F1040">
        <v>3.3894706805535741</v>
      </c>
      <c r="G1040">
        <v>0</v>
      </c>
      <c r="H1040">
        <v>0</v>
      </c>
      <c r="I1040">
        <v>3.3894706805535741</v>
      </c>
      <c r="J1040">
        <f t="shared" si="16"/>
        <v>0</v>
      </c>
    </row>
    <row r="1041" spans="1:10" x14ac:dyDescent="0.25">
      <c r="A1041" t="s">
        <v>109</v>
      </c>
      <c r="B1041" t="s">
        <v>366</v>
      </c>
      <c r="C1041" t="s">
        <v>343</v>
      </c>
      <c r="D1041">
        <v>7.3048937080895993E-2</v>
      </c>
      <c r="E1041">
        <v>4392.4380000000001</v>
      </c>
      <c r="F1041">
        <v>320.86292709373663</v>
      </c>
      <c r="G1041">
        <v>108.4</v>
      </c>
      <c r="H1041">
        <v>0</v>
      </c>
      <c r="I1041">
        <v>429.26292709373661</v>
      </c>
      <c r="J1041">
        <f t="shared" si="16"/>
        <v>108.4</v>
      </c>
    </row>
    <row r="1042" spans="1:10" x14ac:dyDescent="0.25">
      <c r="A1042" t="s">
        <v>118</v>
      </c>
      <c r="B1042" t="s">
        <v>366</v>
      </c>
      <c r="C1042" t="s">
        <v>343</v>
      </c>
      <c r="D1042">
        <v>7.3048937080895993E-2</v>
      </c>
      <c r="E1042">
        <v>21.536999999999999</v>
      </c>
      <c r="F1042">
        <v>1.5732549579112569</v>
      </c>
      <c r="G1042">
        <v>0</v>
      </c>
      <c r="H1042">
        <v>0</v>
      </c>
      <c r="I1042">
        <v>1.5732549579112569</v>
      </c>
      <c r="J1042">
        <f t="shared" si="16"/>
        <v>0</v>
      </c>
    </row>
    <row r="1043" spans="1:10" x14ac:dyDescent="0.25">
      <c r="A1043" t="s">
        <v>121</v>
      </c>
      <c r="B1043" t="s">
        <v>366</v>
      </c>
      <c r="C1043" t="s">
        <v>343</v>
      </c>
      <c r="D1043">
        <v>7.3048937080895993E-2</v>
      </c>
      <c r="E1043">
        <v>0</v>
      </c>
      <c r="F1043">
        <v>0</v>
      </c>
      <c r="G1043">
        <v>0</v>
      </c>
      <c r="H1043">
        <v>0</v>
      </c>
      <c r="I1043">
        <v>0</v>
      </c>
      <c r="J1043">
        <f t="shared" si="16"/>
        <v>0</v>
      </c>
    </row>
    <row r="1044" spans="1:10" x14ac:dyDescent="0.25">
      <c r="A1044" t="s">
        <v>120</v>
      </c>
      <c r="B1044" t="s">
        <v>366</v>
      </c>
      <c r="C1044" t="s">
        <v>343</v>
      </c>
      <c r="D1044">
        <v>7.3048937080895993E-2</v>
      </c>
      <c r="E1044">
        <v>4.4000000000000004</v>
      </c>
      <c r="F1044">
        <v>0.3214153231559424</v>
      </c>
      <c r="G1044">
        <v>0</v>
      </c>
      <c r="H1044">
        <v>0</v>
      </c>
      <c r="I1044">
        <v>0.3214153231559424</v>
      </c>
      <c r="J1044">
        <f t="shared" si="16"/>
        <v>0</v>
      </c>
    </row>
    <row r="1045" spans="1:10" x14ac:dyDescent="0.25">
      <c r="A1045" t="s">
        <v>119</v>
      </c>
      <c r="B1045" t="s">
        <v>366</v>
      </c>
      <c r="C1045" t="s">
        <v>343</v>
      </c>
      <c r="D1045">
        <v>7.3048937080895993E-2</v>
      </c>
      <c r="E1045">
        <v>3.052</v>
      </c>
      <c r="F1045">
        <v>0.22294535597089457</v>
      </c>
      <c r="G1045">
        <v>0</v>
      </c>
      <c r="H1045">
        <v>0</v>
      </c>
      <c r="I1045">
        <v>0.22294535597089457</v>
      </c>
      <c r="J1045">
        <f t="shared" si="16"/>
        <v>0</v>
      </c>
    </row>
    <row r="1046" spans="1:10" x14ac:dyDescent="0.25">
      <c r="A1046" t="s">
        <v>116</v>
      </c>
      <c r="B1046" t="s">
        <v>366</v>
      </c>
      <c r="C1046" t="s">
        <v>343</v>
      </c>
      <c r="D1046">
        <v>7.3048937080895993E-2</v>
      </c>
      <c r="E1046">
        <v>0</v>
      </c>
      <c r="F1046">
        <v>0</v>
      </c>
      <c r="G1046">
        <v>0</v>
      </c>
      <c r="H1046">
        <v>0</v>
      </c>
      <c r="I1046">
        <v>0</v>
      </c>
      <c r="J1046">
        <f t="shared" si="16"/>
        <v>0</v>
      </c>
    </row>
    <row r="1047" spans="1:10" x14ac:dyDescent="0.25">
      <c r="A1047" t="s">
        <v>113</v>
      </c>
      <c r="B1047" t="s">
        <v>366</v>
      </c>
      <c r="C1047" t="s">
        <v>343</v>
      </c>
      <c r="D1047">
        <v>7.3048937080895993E-2</v>
      </c>
      <c r="E1047">
        <v>0</v>
      </c>
      <c r="F1047">
        <v>0</v>
      </c>
      <c r="G1047">
        <v>0</v>
      </c>
      <c r="H1047">
        <v>0</v>
      </c>
      <c r="I1047">
        <v>0</v>
      </c>
      <c r="J1047">
        <f t="shared" si="16"/>
        <v>0</v>
      </c>
    </row>
    <row r="1048" spans="1:10" x14ac:dyDescent="0.25">
      <c r="A1048" t="s">
        <v>102</v>
      </c>
      <c r="B1048" t="s">
        <v>366</v>
      </c>
      <c r="C1048" t="s">
        <v>343</v>
      </c>
      <c r="D1048">
        <v>7.3048937080895993E-2</v>
      </c>
      <c r="E1048">
        <v>0</v>
      </c>
      <c r="F1048">
        <v>0</v>
      </c>
      <c r="G1048">
        <v>0</v>
      </c>
      <c r="H1048">
        <v>0</v>
      </c>
      <c r="I1048">
        <v>0</v>
      </c>
      <c r="J1048">
        <f t="shared" si="16"/>
        <v>0</v>
      </c>
    </row>
    <row r="1049" spans="1:10" x14ac:dyDescent="0.25">
      <c r="A1049" t="s">
        <v>101</v>
      </c>
      <c r="B1049" t="s">
        <v>366</v>
      </c>
      <c r="C1049" t="s">
        <v>343</v>
      </c>
      <c r="D1049">
        <v>7.3048937080895993E-2</v>
      </c>
      <c r="E1049">
        <v>0</v>
      </c>
      <c r="F1049">
        <v>0</v>
      </c>
      <c r="G1049">
        <v>0</v>
      </c>
      <c r="H1049">
        <v>0</v>
      </c>
      <c r="I1049">
        <v>0</v>
      </c>
      <c r="J1049">
        <f t="shared" si="16"/>
        <v>0</v>
      </c>
    </row>
    <row r="1050" spans="1:10" x14ac:dyDescent="0.25">
      <c r="A1050" t="s">
        <v>95</v>
      </c>
      <c r="B1050" t="s">
        <v>366</v>
      </c>
      <c r="C1050" t="s">
        <v>343</v>
      </c>
      <c r="D1050">
        <v>7.3048937080895993E-2</v>
      </c>
      <c r="E1050">
        <v>272.90499999999997</v>
      </c>
      <c r="F1050">
        <v>19.935420174061917</v>
      </c>
      <c r="G1050">
        <v>8</v>
      </c>
      <c r="H1050">
        <v>0</v>
      </c>
      <c r="I1050">
        <v>27.935420174061917</v>
      </c>
      <c r="J1050">
        <f t="shared" si="16"/>
        <v>8</v>
      </c>
    </row>
    <row r="1051" spans="1:10" x14ac:dyDescent="0.25">
      <c r="A1051" t="s">
        <v>98</v>
      </c>
      <c r="B1051" t="s">
        <v>366</v>
      </c>
      <c r="C1051" t="s">
        <v>343</v>
      </c>
      <c r="D1051">
        <v>7.3048937080895993E-2</v>
      </c>
      <c r="E1051">
        <v>49.1</v>
      </c>
      <c r="F1051">
        <v>3.5867028106719934</v>
      </c>
      <c r="G1051">
        <v>0</v>
      </c>
      <c r="H1051">
        <v>0</v>
      </c>
      <c r="I1051">
        <v>3.5867028106719934</v>
      </c>
      <c r="J1051">
        <f t="shared" si="16"/>
        <v>0</v>
      </c>
    </row>
    <row r="1052" spans="1:10" x14ac:dyDescent="0.25">
      <c r="A1052" t="s">
        <v>112</v>
      </c>
      <c r="B1052" t="s">
        <v>366</v>
      </c>
      <c r="C1052" t="s">
        <v>343</v>
      </c>
      <c r="D1052">
        <v>7.3048937080895993E-2</v>
      </c>
      <c r="E1052">
        <v>0</v>
      </c>
      <c r="F1052">
        <v>0</v>
      </c>
      <c r="G1052">
        <v>0</v>
      </c>
      <c r="H1052">
        <v>0</v>
      </c>
      <c r="I1052">
        <v>0</v>
      </c>
      <c r="J1052">
        <f t="shared" si="16"/>
        <v>0</v>
      </c>
    </row>
    <row r="1053" spans="1:10" x14ac:dyDescent="0.25">
      <c r="A1053" t="s">
        <v>100</v>
      </c>
      <c r="B1053" t="s">
        <v>366</v>
      </c>
      <c r="C1053" t="s">
        <v>343</v>
      </c>
      <c r="D1053">
        <v>7.3048937080895993E-2</v>
      </c>
      <c r="E1053">
        <v>17.7</v>
      </c>
      <c r="F1053">
        <v>1.2929661863318591</v>
      </c>
      <c r="G1053">
        <v>0</v>
      </c>
      <c r="H1053">
        <v>0</v>
      </c>
      <c r="I1053">
        <v>1.2929661863318591</v>
      </c>
      <c r="J1053">
        <f t="shared" si="16"/>
        <v>0</v>
      </c>
    </row>
    <row r="1054" spans="1:10" x14ac:dyDescent="0.25">
      <c r="A1054" t="s">
        <v>114</v>
      </c>
      <c r="B1054" t="s">
        <v>366</v>
      </c>
      <c r="C1054" t="s">
        <v>343</v>
      </c>
      <c r="D1054">
        <v>7.3048937080895993E-2</v>
      </c>
      <c r="E1054">
        <v>65.566999999999993</v>
      </c>
      <c r="F1054">
        <v>4.789599657583107</v>
      </c>
      <c r="G1054">
        <v>0</v>
      </c>
      <c r="H1054">
        <v>0</v>
      </c>
      <c r="I1054">
        <v>4.789599657583107</v>
      </c>
      <c r="J1054">
        <f t="shared" si="16"/>
        <v>0</v>
      </c>
    </row>
    <row r="1055" spans="1:10" x14ac:dyDescent="0.25">
      <c r="A1055" t="s">
        <v>107</v>
      </c>
      <c r="B1055" t="s">
        <v>366</v>
      </c>
      <c r="C1055" t="s">
        <v>343</v>
      </c>
      <c r="D1055">
        <v>7.3048937080895993E-2</v>
      </c>
      <c r="E1055">
        <v>13.547000000000001</v>
      </c>
      <c r="F1055">
        <v>0.98959395063489808</v>
      </c>
      <c r="G1055">
        <v>0</v>
      </c>
      <c r="H1055">
        <v>0</v>
      </c>
      <c r="I1055">
        <v>0.98959395063489808</v>
      </c>
      <c r="J1055">
        <f t="shared" si="16"/>
        <v>0</v>
      </c>
    </row>
    <row r="1056" spans="1:10" x14ac:dyDescent="0.25">
      <c r="A1056" s="48" t="s">
        <v>123</v>
      </c>
      <c r="B1056" t="s">
        <v>367</v>
      </c>
      <c r="C1056" t="s">
        <v>345</v>
      </c>
      <c r="D1056">
        <v>0.48768054375531011</v>
      </c>
      <c r="E1056">
        <v>193.577</v>
      </c>
      <c r="F1056">
        <v>94.403736618521663</v>
      </c>
      <c r="G1056">
        <v>3.4790000000000001</v>
      </c>
      <c r="H1056">
        <v>0</v>
      </c>
      <c r="I1056">
        <v>97.882736618521662</v>
      </c>
      <c r="J1056">
        <f t="shared" si="16"/>
        <v>3.4790000000000001</v>
      </c>
    </row>
    <row r="1057" spans="1:10" x14ac:dyDescent="0.25">
      <c r="A1057" s="48" t="s">
        <v>126</v>
      </c>
      <c r="B1057" t="s">
        <v>367</v>
      </c>
      <c r="C1057" t="s">
        <v>345</v>
      </c>
      <c r="D1057">
        <v>0.48768054375531011</v>
      </c>
      <c r="E1057">
        <v>0.2</v>
      </c>
      <c r="F1057">
        <v>9.7536108751062028E-2</v>
      </c>
      <c r="G1057">
        <v>0</v>
      </c>
      <c r="H1057">
        <v>0</v>
      </c>
      <c r="I1057">
        <v>9.7536108751062028E-2</v>
      </c>
      <c r="J1057">
        <f t="shared" si="16"/>
        <v>0</v>
      </c>
    </row>
    <row r="1058" spans="1:10" x14ac:dyDescent="0.25">
      <c r="A1058" s="48" t="s">
        <v>125</v>
      </c>
      <c r="B1058" t="s">
        <v>367</v>
      </c>
      <c r="C1058" t="s">
        <v>345</v>
      </c>
      <c r="D1058">
        <v>0.48768054375531011</v>
      </c>
      <c r="E1058">
        <v>1.4</v>
      </c>
      <c r="F1058">
        <v>0.68275276125743412</v>
      </c>
      <c r="G1058">
        <v>0</v>
      </c>
      <c r="H1058">
        <v>0</v>
      </c>
      <c r="I1058">
        <v>0.68275276125743412</v>
      </c>
      <c r="J1058">
        <f t="shared" si="16"/>
        <v>0</v>
      </c>
    </row>
    <row r="1059" spans="1:10" x14ac:dyDescent="0.25">
      <c r="A1059" s="48" t="s">
        <v>124</v>
      </c>
      <c r="B1059" t="s">
        <v>367</v>
      </c>
      <c r="C1059" t="s">
        <v>345</v>
      </c>
      <c r="D1059">
        <v>0.48768054375531011</v>
      </c>
      <c r="E1059">
        <v>1.2150000000000001</v>
      </c>
      <c r="F1059">
        <v>0.5925318606627018</v>
      </c>
      <c r="G1059">
        <v>0</v>
      </c>
      <c r="H1059">
        <v>0</v>
      </c>
      <c r="I1059">
        <v>0.5925318606627018</v>
      </c>
      <c r="J1059">
        <f t="shared" si="16"/>
        <v>0</v>
      </c>
    </row>
    <row r="1060" spans="1:10" x14ac:dyDescent="0.25">
      <c r="A1060" t="s">
        <v>96</v>
      </c>
      <c r="B1060" t="s">
        <v>367</v>
      </c>
      <c r="C1060" t="s">
        <v>345</v>
      </c>
      <c r="D1060">
        <v>0.48768054375531011</v>
      </c>
      <c r="E1060">
        <v>1.3480000000000001</v>
      </c>
      <c r="F1060">
        <v>0.65739337298215805</v>
      </c>
      <c r="G1060">
        <v>0</v>
      </c>
      <c r="H1060">
        <v>0</v>
      </c>
      <c r="I1060">
        <v>0.65739337298215805</v>
      </c>
      <c r="J1060">
        <f t="shared" si="16"/>
        <v>0</v>
      </c>
    </row>
    <row r="1061" spans="1:10" x14ac:dyDescent="0.25">
      <c r="A1061" t="s">
        <v>105</v>
      </c>
      <c r="B1061" t="s">
        <v>367</v>
      </c>
      <c r="C1061" t="s">
        <v>345</v>
      </c>
      <c r="D1061">
        <v>0.48768054375531011</v>
      </c>
      <c r="E1061">
        <v>0.28699999999999998</v>
      </c>
      <c r="F1061">
        <v>0.13996431605777399</v>
      </c>
      <c r="G1061">
        <v>3.0000000000000001E-3</v>
      </c>
      <c r="H1061">
        <v>0</v>
      </c>
      <c r="I1061">
        <v>0.14296431605777399</v>
      </c>
      <c r="J1061">
        <f t="shared" si="16"/>
        <v>3.0000000000000001E-3</v>
      </c>
    </row>
    <row r="1062" spans="1:10" x14ac:dyDescent="0.25">
      <c r="A1062" t="s">
        <v>110</v>
      </c>
      <c r="B1062" t="s">
        <v>367</v>
      </c>
      <c r="C1062" t="s">
        <v>345</v>
      </c>
      <c r="D1062">
        <v>0.48768054375531011</v>
      </c>
      <c r="E1062">
        <v>0.76300000000000001</v>
      </c>
      <c r="F1062">
        <v>0.37210025488530163</v>
      </c>
      <c r="G1062">
        <v>0</v>
      </c>
      <c r="H1062">
        <v>0</v>
      </c>
      <c r="I1062">
        <v>0.37210025488530163</v>
      </c>
      <c r="J1062">
        <f t="shared" si="16"/>
        <v>0</v>
      </c>
    </row>
    <row r="1063" spans="1:10" x14ac:dyDescent="0.25">
      <c r="A1063" t="s">
        <v>111</v>
      </c>
      <c r="B1063" t="s">
        <v>367</v>
      </c>
      <c r="C1063" t="s">
        <v>345</v>
      </c>
      <c r="D1063">
        <v>0.48768054375531011</v>
      </c>
      <c r="E1063">
        <v>102.149</v>
      </c>
      <c r="F1063">
        <v>49.816079864061173</v>
      </c>
      <c r="G1063">
        <v>2E-3</v>
      </c>
      <c r="H1063">
        <v>0</v>
      </c>
      <c r="I1063">
        <v>49.818079864061175</v>
      </c>
      <c r="J1063">
        <f t="shared" si="16"/>
        <v>2E-3</v>
      </c>
    </row>
    <row r="1064" spans="1:10" x14ac:dyDescent="0.25">
      <c r="A1064" t="s">
        <v>106</v>
      </c>
      <c r="B1064" t="s">
        <v>367</v>
      </c>
      <c r="C1064" t="s">
        <v>345</v>
      </c>
      <c r="D1064">
        <v>0.48768054375531011</v>
      </c>
      <c r="E1064">
        <v>0.71699999999999997</v>
      </c>
      <c r="F1064">
        <v>0.34966694987255736</v>
      </c>
      <c r="G1064">
        <v>0</v>
      </c>
      <c r="H1064">
        <v>0</v>
      </c>
      <c r="I1064">
        <v>0.34966694987255736</v>
      </c>
      <c r="J1064">
        <f t="shared" si="16"/>
        <v>0</v>
      </c>
    </row>
    <row r="1065" spans="1:10" x14ac:dyDescent="0.25">
      <c r="A1065" t="s">
        <v>99</v>
      </c>
      <c r="B1065" t="s">
        <v>367</v>
      </c>
      <c r="C1065" t="s">
        <v>345</v>
      </c>
      <c r="D1065">
        <v>0.48768054375531011</v>
      </c>
      <c r="E1065">
        <v>0.2</v>
      </c>
      <c r="F1065">
        <v>9.7536108751062028E-2</v>
      </c>
      <c r="G1065">
        <v>1.323</v>
      </c>
      <c r="H1065">
        <v>0</v>
      </c>
      <c r="I1065">
        <v>1.420536108751062</v>
      </c>
      <c r="J1065">
        <f t="shared" si="16"/>
        <v>1.323</v>
      </c>
    </row>
    <row r="1066" spans="1:10" x14ac:dyDescent="0.25">
      <c r="A1066" t="s">
        <v>108</v>
      </c>
      <c r="B1066" t="s">
        <v>367</v>
      </c>
      <c r="C1066" t="s">
        <v>345</v>
      </c>
      <c r="D1066">
        <v>0.48768054375531011</v>
      </c>
      <c r="E1066">
        <v>18.427</v>
      </c>
      <c r="F1066">
        <v>8.9864893797790995</v>
      </c>
      <c r="G1066">
        <v>12.882999999999999</v>
      </c>
      <c r="H1066">
        <v>0</v>
      </c>
      <c r="I1066">
        <v>21.869489379779097</v>
      </c>
      <c r="J1066">
        <f t="shared" si="16"/>
        <v>12.882999999999999</v>
      </c>
    </row>
    <row r="1067" spans="1:10" x14ac:dyDescent="0.25">
      <c r="A1067" t="s">
        <v>234</v>
      </c>
      <c r="B1067" t="s">
        <v>367</v>
      </c>
      <c r="C1067" t="s">
        <v>345</v>
      </c>
      <c r="D1067">
        <v>0.48768054375531011</v>
      </c>
      <c r="E1067">
        <v>0</v>
      </c>
      <c r="F1067">
        <v>0</v>
      </c>
      <c r="G1067">
        <v>0</v>
      </c>
      <c r="H1067">
        <v>0</v>
      </c>
      <c r="I1067">
        <v>0</v>
      </c>
      <c r="J1067">
        <f t="shared" si="16"/>
        <v>0</v>
      </c>
    </row>
    <row r="1068" spans="1:10" x14ac:dyDescent="0.25">
      <c r="A1068" t="s">
        <v>115</v>
      </c>
      <c r="B1068" t="s">
        <v>367</v>
      </c>
      <c r="C1068" t="s">
        <v>345</v>
      </c>
      <c r="D1068">
        <v>0.48768054375531011</v>
      </c>
      <c r="E1068">
        <v>75.872</v>
      </c>
      <c r="F1068">
        <v>37.00129821580289</v>
      </c>
      <c r="G1068">
        <v>1E-3</v>
      </c>
      <c r="H1068">
        <v>0</v>
      </c>
      <c r="I1068">
        <v>37.002298215802888</v>
      </c>
      <c r="J1068">
        <f t="shared" si="16"/>
        <v>1E-3</v>
      </c>
    </row>
    <row r="1069" spans="1:10" x14ac:dyDescent="0.25">
      <c r="A1069" t="s">
        <v>117</v>
      </c>
      <c r="B1069" t="s">
        <v>367</v>
      </c>
      <c r="C1069" t="s">
        <v>345</v>
      </c>
      <c r="D1069">
        <v>0.48768054375531011</v>
      </c>
      <c r="E1069">
        <v>0.621</v>
      </c>
      <c r="F1069">
        <v>0.3028496176720476</v>
      </c>
      <c r="G1069">
        <v>0</v>
      </c>
      <c r="H1069">
        <v>0</v>
      </c>
      <c r="I1069">
        <v>0.3028496176720476</v>
      </c>
      <c r="J1069">
        <f t="shared" si="16"/>
        <v>0</v>
      </c>
    </row>
    <row r="1070" spans="1:10" x14ac:dyDescent="0.25">
      <c r="A1070" t="s">
        <v>103</v>
      </c>
      <c r="B1070" t="s">
        <v>367</v>
      </c>
      <c r="C1070" t="s">
        <v>345</v>
      </c>
      <c r="D1070">
        <v>0.48768054375531011</v>
      </c>
      <c r="E1070">
        <v>0</v>
      </c>
      <c r="F1070">
        <v>0</v>
      </c>
      <c r="G1070">
        <v>0</v>
      </c>
      <c r="H1070">
        <v>0</v>
      </c>
      <c r="I1070">
        <v>0</v>
      </c>
      <c r="J1070">
        <f t="shared" si="16"/>
        <v>0</v>
      </c>
    </row>
    <row r="1071" spans="1:10" x14ac:dyDescent="0.25">
      <c r="A1071" t="s">
        <v>328</v>
      </c>
      <c r="B1071" t="s">
        <v>367</v>
      </c>
      <c r="C1071" t="s">
        <v>345</v>
      </c>
      <c r="D1071">
        <v>0.48768054375531011</v>
      </c>
      <c r="E1071">
        <v>0</v>
      </c>
      <c r="F1071">
        <v>0</v>
      </c>
      <c r="G1071">
        <v>0</v>
      </c>
      <c r="H1071">
        <v>0</v>
      </c>
      <c r="I1071">
        <v>0</v>
      </c>
      <c r="J1071">
        <f t="shared" si="16"/>
        <v>0</v>
      </c>
    </row>
    <row r="1072" spans="1:10" x14ac:dyDescent="0.25">
      <c r="A1072" t="s">
        <v>104</v>
      </c>
      <c r="B1072" t="s">
        <v>367</v>
      </c>
      <c r="C1072" t="s">
        <v>345</v>
      </c>
      <c r="D1072">
        <v>0.48768054375531011</v>
      </c>
      <c r="E1072">
        <v>0</v>
      </c>
      <c r="F1072">
        <v>0</v>
      </c>
      <c r="G1072">
        <v>0</v>
      </c>
      <c r="H1072">
        <v>0</v>
      </c>
      <c r="I1072">
        <v>0</v>
      </c>
      <c r="J1072">
        <f t="shared" si="16"/>
        <v>0</v>
      </c>
    </row>
    <row r="1073" spans="1:10" x14ac:dyDescent="0.25">
      <c r="A1073" t="s">
        <v>558</v>
      </c>
      <c r="B1073" t="s">
        <v>367</v>
      </c>
      <c r="C1073" t="s">
        <v>345</v>
      </c>
      <c r="D1073">
        <v>0.48768054375531011</v>
      </c>
      <c r="E1073">
        <v>0</v>
      </c>
      <c r="F1073">
        <v>0</v>
      </c>
      <c r="G1073">
        <v>0</v>
      </c>
      <c r="H1073">
        <v>0</v>
      </c>
      <c r="I1073">
        <v>0</v>
      </c>
      <c r="J1073">
        <f t="shared" si="16"/>
        <v>0</v>
      </c>
    </row>
    <row r="1074" spans="1:10" x14ac:dyDescent="0.25">
      <c r="A1074" t="s">
        <v>97</v>
      </c>
      <c r="B1074" t="s">
        <v>367</v>
      </c>
      <c r="C1074" t="s">
        <v>345</v>
      </c>
      <c r="D1074">
        <v>0.48768054375531011</v>
      </c>
      <c r="E1074">
        <v>0.1</v>
      </c>
      <c r="F1074">
        <v>4.8768054375531014E-2</v>
      </c>
      <c r="G1074">
        <v>0</v>
      </c>
      <c r="H1074">
        <v>0</v>
      </c>
      <c r="I1074">
        <v>4.8768054375531014E-2</v>
      </c>
      <c r="J1074">
        <f t="shared" si="16"/>
        <v>0</v>
      </c>
    </row>
    <row r="1075" spans="1:10" x14ac:dyDescent="0.25">
      <c r="A1075" t="s">
        <v>109</v>
      </c>
      <c r="B1075" t="s">
        <v>367</v>
      </c>
      <c r="C1075" t="s">
        <v>345</v>
      </c>
      <c r="D1075">
        <v>0.48768054375531011</v>
      </c>
      <c r="E1075">
        <v>0.8879999999999999</v>
      </c>
      <c r="F1075">
        <v>0.43306032285471535</v>
      </c>
      <c r="G1075">
        <v>0</v>
      </c>
      <c r="H1075">
        <v>0</v>
      </c>
      <c r="I1075">
        <v>0.43306032285471535</v>
      </c>
      <c r="J1075">
        <f t="shared" si="16"/>
        <v>0</v>
      </c>
    </row>
    <row r="1076" spans="1:10" x14ac:dyDescent="0.25">
      <c r="A1076" t="s">
        <v>118</v>
      </c>
      <c r="B1076" t="s">
        <v>367</v>
      </c>
      <c r="C1076" t="s">
        <v>345</v>
      </c>
      <c r="D1076">
        <v>0.48768054375531011</v>
      </c>
      <c r="E1076">
        <v>36.968000000000004</v>
      </c>
      <c r="F1076">
        <v>18.028574341546307</v>
      </c>
      <c r="G1076">
        <v>2.9239999999999999</v>
      </c>
      <c r="H1076">
        <v>0</v>
      </c>
      <c r="I1076">
        <v>20.952574341546306</v>
      </c>
      <c r="J1076">
        <f t="shared" si="16"/>
        <v>2.9239999999999999</v>
      </c>
    </row>
    <row r="1077" spans="1:10" x14ac:dyDescent="0.25">
      <c r="A1077" t="s">
        <v>121</v>
      </c>
      <c r="B1077" t="s">
        <v>367</v>
      </c>
      <c r="C1077" t="s">
        <v>345</v>
      </c>
      <c r="D1077">
        <v>0.48768054375531011</v>
      </c>
      <c r="E1077">
        <v>0</v>
      </c>
      <c r="F1077">
        <v>0</v>
      </c>
      <c r="G1077">
        <v>0</v>
      </c>
      <c r="H1077">
        <v>0</v>
      </c>
      <c r="I1077">
        <v>0</v>
      </c>
      <c r="J1077">
        <f t="shared" si="16"/>
        <v>0</v>
      </c>
    </row>
    <row r="1078" spans="1:10" x14ac:dyDescent="0.25">
      <c r="A1078" t="s">
        <v>120</v>
      </c>
      <c r="B1078" t="s">
        <v>367</v>
      </c>
      <c r="C1078" t="s">
        <v>345</v>
      </c>
      <c r="D1078">
        <v>0.48768054375531011</v>
      </c>
      <c r="E1078">
        <v>0.1</v>
      </c>
      <c r="F1078">
        <v>4.8768054375531014E-2</v>
      </c>
      <c r="G1078">
        <v>0</v>
      </c>
      <c r="H1078">
        <v>0</v>
      </c>
      <c r="I1078">
        <v>4.8768054375531014E-2</v>
      </c>
      <c r="J1078">
        <f t="shared" si="16"/>
        <v>0</v>
      </c>
    </row>
    <row r="1079" spans="1:10" x14ac:dyDescent="0.25">
      <c r="A1079" t="s">
        <v>119</v>
      </c>
      <c r="B1079" t="s">
        <v>367</v>
      </c>
      <c r="C1079" t="s">
        <v>345</v>
      </c>
      <c r="D1079">
        <v>0.48768054375531011</v>
      </c>
      <c r="E1079">
        <v>0</v>
      </c>
      <c r="F1079">
        <v>0</v>
      </c>
      <c r="G1079">
        <v>0</v>
      </c>
      <c r="H1079">
        <v>0</v>
      </c>
      <c r="I1079">
        <v>0</v>
      </c>
      <c r="J1079">
        <f t="shared" si="16"/>
        <v>0</v>
      </c>
    </row>
    <row r="1080" spans="1:10" x14ac:dyDescent="0.25">
      <c r="A1080" t="s">
        <v>116</v>
      </c>
      <c r="B1080" t="s">
        <v>367</v>
      </c>
      <c r="C1080" t="s">
        <v>345</v>
      </c>
      <c r="D1080">
        <v>0.48768054375531011</v>
      </c>
      <c r="E1080">
        <v>0</v>
      </c>
      <c r="F1080">
        <v>0</v>
      </c>
      <c r="G1080">
        <v>0.48899999999999999</v>
      </c>
      <c r="H1080">
        <v>0</v>
      </c>
      <c r="I1080">
        <v>0.48899999999999999</v>
      </c>
      <c r="J1080">
        <f t="shared" si="16"/>
        <v>0.48899999999999999</v>
      </c>
    </row>
    <row r="1081" spans="1:10" x14ac:dyDescent="0.25">
      <c r="A1081" t="s">
        <v>113</v>
      </c>
      <c r="B1081" t="s">
        <v>367</v>
      </c>
      <c r="C1081" t="s">
        <v>345</v>
      </c>
      <c r="D1081">
        <v>0.48768054375531011</v>
      </c>
      <c r="E1081">
        <v>7.31</v>
      </c>
      <c r="F1081">
        <v>3.5649447748513166</v>
      </c>
      <c r="G1081">
        <v>0.48299999999999998</v>
      </c>
      <c r="H1081">
        <v>0</v>
      </c>
      <c r="I1081">
        <v>4.0479447748513167</v>
      </c>
      <c r="J1081">
        <f t="shared" si="16"/>
        <v>0.48299999999999998</v>
      </c>
    </row>
    <row r="1082" spans="1:10" x14ac:dyDescent="0.25">
      <c r="A1082" t="s">
        <v>102</v>
      </c>
      <c r="B1082" t="s">
        <v>367</v>
      </c>
      <c r="C1082" t="s">
        <v>345</v>
      </c>
      <c r="D1082">
        <v>0.48768054375531011</v>
      </c>
      <c r="E1082">
        <v>0</v>
      </c>
      <c r="F1082">
        <v>0</v>
      </c>
      <c r="G1082">
        <v>0</v>
      </c>
      <c r="H1082">
        <v>0</v>
      </c>
      <c r="I1082">
        <v>0</v>
      </c>
      <c r="J1082">
        <f t="shared" si="16"/>
        <v>0</v>
      </c>
    </row>
    <row r="1083" spans="1:10" x14ac:dyDescent="0.25">
      <c r="A1083" t="s">
        <v>101</v>
      </c>
      <c r="B1083" t="s">
        <v>367</v>
      </c>
      <c r="C1083" t="s">
        <v>345</v>
      </c>
      <c r="D1083">
        <v>0.48768054375531011</v>
      </c>
      <c r="E1083">
        <v>0</v>
      </c>
      <c r="F1083">
        <v>0</v>
      </c>
      <c r="G1083">
        <v>0</v>
      </c>
      <c r="H1083">
        <v>0</v>
      </c>
      <c r="I1083">
        <v>0</v>
      </c>
      <c r="J1083">
        <f t="shared" si="16"/>
        <v>0</v>
      </c>
    </row>
    <row r="1084" spans="1:10" x14ac:dyDescent="0.25">
      <c r="A1084" t="s">
        <v>95</v>
      </c>
      <c r="B1084" t="s">
        <v>367</v>
      </c>
      <c r="C1084" t="s">
        <v>345</v>
      </c>
      <c r="D1084">
        <v>0.48768054375531011</v>
      </c>
      <c r="E1084">
        <v>1.5</v>
      </c>
      <c r="F1084">
        <v>0.73152081563296512</v>
      </c>
      <c r="G1084">
        <v>0</v>
      </c>
      <c r="H1084">
        <v>0</v>
      </c>
      <c r="I1084">
        <v>0.73152081563296512</v>
      </c>
      <c r="J1084">
        <f t="shared" si="16"/>
        <v>0</v>
      </c>
    </row>
    <row r="1085" spans="1:10" x14ac:dyDescent="0.25">
      <c r="A1085" t="s">
        <v>98</v>
      </c>
      <c r="B1085" t="s">
        <v>367</v>
      </c>
      <c r="C1085" t="s">
        <v>345</v>
      </c>
      <c r="D1085">
        <v>0.48768054375531011</v>
      </c>
      <c r="E1085">
        <v>2.1</v>
      </c>
      <c r="F1085">
        <v>1.0241291418861513</v>
      </c>
      <c r="G1085">
        <v>0</v>
      </c>
      <c r="H1085">
        <v>0</v>
      </c>
      <c r="I1085">
        <v>1.0241291418861513</v>
      </c>
      <c r="J1085">
        <f t="shared" si="16"/>
        <v>0</v>
      </c>
    </row>
    <row r="1086" spans="1:10" x14ac:dyDescent="0.25">
      <c r="A1086" t="s">
        <v>112</v>
      </c>
      <c r="B1086" t="s">
        <v>367</v>
      </c>
      <c r="C1086" t="s">
        <v>345</v>
      </c>
      <c r="D1086">
        <v>0.48768054375531011</v>
      </c>
      <c r="E1086">
        <v>131.67399999999998</v>
      </c>
      <c r="F1086">
        <v>64.214847918436689</v>
      </c>
      <c r="G1086">
        <v>9.19</v>
      </c>
      <c r="H1086">
        <v>0</v>
      </c>
      <c r="I1086">
        <v>73.404847918436687</v>
      </c>
      <c r="J1086">
        <f t="shared" si="16"/>
        <v>9.19</v>
      </c>
    </row>
    <row r="1087" spans="1:10" x14ac:dyDescent="0.25">
      <c r="A1087" t="s">
        <v>100</v>
      </c>
      <c r="B1087" t="s">
        <v>367</v>
      </c>
      <c r="C1087" t="s">
        <v>345</v>
      </c>
      <c r="D1087">
        <v>0.48768054375531011</v>
      </c>
      <c r="E1087">
        <v>0</v>
      </c>
      <c r="F1087">
        <v>0</v>
      </c>
      <c r="G1087">
        <v>0</v>
      </c>
      <c r="H1087">
        <v>0</v>
      </c>
      <c r="I1087">
        <v>0</v>
      </c>
      <c r="J1087">
        <f t="shared" si="16"/>
        <v>0</v>
      </c>
    </row>
    <row r="1088" spans="1:10" x14ac:dyDescent="0.25">
      <c r="A1088" t="s">
        <v>114</v>
      </c>
      <c r="B1088" t="s">
        <v>367</v>
      </c>
      <c r="C1088" t="s">
        <v>345</v>
      </c>
      <c r="D1088">
        <v>0.48768054375531011</v>
      </c>
      <c r="E1088">
        <v>1.6240000000000001</v>
      </c>
      <c r="F1088">
        <v>0.79199320305862364</v>
      </c>
      <c r="G1088">
        <v>0</v>
      </c>
      <c r="H1088">
        <v>0</v>
      </c>
      <c r="I1088">
        <v>0.79199320305862364</v>
      </c>
      <c r="J1088">
        <f t="shared" si="16"/>
        <v>0</v>
      </c>
    </row>
    <row r="1089" spans="1:10" x14ac:dyDescent="0.25">
      <c r="A1089" t="s">
        <v>107</v>
      </c>
      <c r="B1089" t="s">
        <v>367</v>
      </c>
      <c r="C1089" t="s">
        <v>345</v>
      </c>
      <c r="D1089">
        <v>0.48768054375531011</v>
      </c>
      <c r="E1089">
        <v>351.887</v>
      </c>
      <c r="F1089">
        <v>171.60844350042481</v>
      </c>
      <c r="G1089">
        <v>2.4E-2</v>
      </c>
      <c r="H1089">
        <v>0</v>
      </c>
      <c r="I1089">
        <v>171.63244350042481</v>
      </c>
      <c r="J1089">
        <f t="shared" si="16"/>
        <v>2.4E-2</v>
      </c>
    </row>
    <row r="1090" spans="1:10" x14ac:dyDescent="0.25">
      <c r="A1090" s="48" t="s">
        <v>123</v>
      </c>
      <c r="B1090" t="s">
        <v>368</v>
      </c>
      <c r="C1090" t="s">
        <v>345</v>
      </c>
      <c r="D1090">
        <v>0.51231945624468989</v>
      </c>
      <c r="E1090">
        <v>193.577</v>
      </c>
      <c r="F1090">
        <v>99.173263381478336</v>
      </c>
      <c r="G1090">
        <v>5.9580000000000002</v>
      </c>
      <c r="H1090">
        <v>0</v>
      </c>
      <c r="I1090">
        <v>105.13126338147833</v>
      </c>
      <c r="J1090">
        <f t="shared" si="16"/>
        <v>5.9580000000000002</v>
      </c>
    </row>
    <row r="1091" spans="1:10" x14ac:dyDescent="0.25">
      <c r="A1091" s="48" t="s">
        <v>126</v>
      </c>
      <c r="B1091" t="s">
        <v>368</v>
      </c>
      <c r="C1091" t="s">
        <v>345</v>
      </c>
      <c r="D1091">
        <v>0.51231945624468989</v>
      </c>
      <c r="E1091">
        <v>0.2</v>
      </c>
      <c r="F1091">
        <v>0.10246389124893798</v>
      </c>
      <c r="G1091">
        <v>0</v>
      </c>
      <c r="H1091">
        <v>0</v>
      </c>
      <c r="I1091">
        <v>0.10246389124893798</v>
      </c>
      <c r="J1091">
        <f t="shared" ref="J1091:J1154" si="17">G1091+H1091</f>
        <v>0</v>
      </c>
    </row>
    <row r="1092" spans="1:10" x14ac:dyDescent="0.25">
      <c r="A1092" s="48" t="s">
        <v>125</v>
      </c>
      <c r="B1092" t="s">
        <v>368</v>
      </c>
      <c r="C1092" t="s">
        <v>345</v>
      </c>
      <c r="D1092">
        <v>0.51231945624468989</v>
      </c>
      <c r="E1092">
        <v>1.4</v>
      </c>
      <c r="F1092">
        <v>0.7172472387425658</v>
      </c>
      <c r="G1092">
        <v>0</v>
      </c>
      <c r="H1092">
        <v>0</v>
      </c>
      <c r="I1092">
        <v>0.7172472387425658</v>
      </c>
      <c r="J1092">
        <f t="shared" si="17"/>
        <v>0</v>
      </c>
    </row>
    <row r="1093" spans="1:10" x14ac:dyDescent="0.25">
      <c r="A1093" s="48" t="s">
        <v>124</v>
      </c>
      <c r="B1093" t="s">
        <v>368</v>
      </c>
      <c r="C1093" t="s">
        <v>345</v>
      </c>
      <c r="D1093">
        <v>0.51231945624468989</v>
      </c>
      <c r="E1093">
        <v>1.2150000000000001</v>
      </c>
      <c r="F1093">
        <v>0.62246813933729828</v>
      </c>
      <c r="G1093">
        <v>0</v>
      </c>
      <c r="H1093">
        <v>0</v>
      </c>
      <c r="I1093">
        <v>0.62246813933729828</v>
      </c>
      <c r="J1093">
        <f t="shared" si="17"/>
        <v>0</v>
      </c>
    </row>
    <row r="1094" spans="1:10" x14ac:dyDescent="0.25">
      <c r="A1094" t="s">
        <v>96</v>
      </c>
      <c r="B1094" t="s">
        <v>368</v>
      </c>
      <c r="C1094" t="s">
        <v>345</v>
      </c>
      <c r="D1094">
        <v>0.51231945624468989</v>
      </c>
      <c r="E1094">
        <v>1.3480000000000001</v>
      </c>
      <c r="F1094">
        <v>0.69060662701784203</v>
      </c>
      <c r="G1094">
        <v>0</v>
      </c>
      <c r="H1094">
        <v>0</v>
      </c>
      <c r="I1094">
        <v>0.69060662701784203</v>
      </c>
      <c r="J1094">
        <f t="shared" si="17"/>
        <v>0</v>
      </c>
    </row>
    <row r="1095" spans="1:10" x14ac:dyDescent="0.25">
      <c r="A1095" t="s">
        <v>105</v>
      </c>
      <c r="B1095" t="s">
        <v>368</v>
      </c>
      <c r="C1095" t="s">
        <v>345</v>
      </c>
      <c r="D1095">
        <v>0.51231945624468989</v>
      </c>
      <c r="E1095">
        <v>0.28699999999999998</v>
      </c>
      <c r="F1095">
        <v>0.14703568394222599</v>
      </c>
      <c r="G1095">
        <v>0</v>
      </c>
      <c r="H1095">
        <v>0</v>
      </c>
      <c r="I1095">
        <v>0.14703568394222599</v>
      </c>
      <c r="J1095">
        <f t="shared" si="17"/>
        <v>0</v>
      </c>
    </row>
    <row r="1096" spans="1:10" x14ac:dyDescent="0.25">
      <c r="A1096" t="s">
        <v>110</v>
      </c>
      <c r="B1096" t="s">
        <v>368</v>
      </c>
      <c r="C1096" t="s">
        <v>345</v>
      </c>
      <c r="D1096">
        <v>0.51231945624468989</v>
      </c>
      <c r="E1096">
        <v>0.76300000000000001</v>
      </c>
      <c r="F1096">
        <v>0.39089974511469838</v>
      </c>
      <c r="G1096">
        <v>0</v>
      </c>
      <c r="H1096">
        <v>0</v>
      </c>
      <c r="I1096">
        <v>0.39089974511469838</v>
      </c>
      <c r="J1096">
        <f t="shared" si="17"/>
        <v>0</v>
      </c>
    </row>
    <row r="1097" spans="1:10" x14ac:dyDescent="0.25">
      <c r="A1097" t="s">
        <v>111</v>
      </c>
      <c r="B1097" t="s">
        <v>368</v>
      </c>
      <c r="C1097" t="s">
        <v>345</v>
      </c>
      <c r="D1097">
        <v>0.51231945624468989</v>
      </c>
      <c r="E1097">
        <v>102.149</v>
      </c>
      <c r="F1097">
        <v>52.332920135938828</v>
      </c>
      <c r="G1097">
        <v>14.134</v>
      </c>
      <c r="H1097">
        <v>0</v>
      </c>
      <c r="I1097">
        <v>66.466920135938835</v>
      </c>
      <c r="J1097">
        <f t="shared" si="17"/>
        <v>14.134</v>
      </c>
    </row>
    <row r="1098" spans="1:10" x14ac:dyDescent="0.25">
      <c r="A1098" t="s">
        <v>106</v>
      </c>
      <c r="B1098" t="s">
        <v>368</v>
      </c>
      <c r="C1098" t="s">
        <v>345</v>
      </c>
      <c r="D1098">
        <v>0.51231945624468989</v>
      </c>
      <c r="E1098">
        <v>0.71699999999999997</v>
      </c>
      <c r="F1098">
        <v>0.36733305012744261</v>
      </c>
      <c r="G1098">
        <v>0</v>
      </c>
      <c r="H1098">
        <v>0</v>
      </c>
      <c r="I1098">
        <v>0.36733305012744261</v>
      </c>
      <c r="J1098">
        <f t="shared" si="17"/>
        <v>0</v>
      </c>
    </row>
    <row r="1099" spans="1:10" x14ac:dyDescent="0.25">
      <c r="A1099" t="s">
        <v>99</v>
      </c>
      <c r="B1099" t="s">
        <v>368</v>
      </c>
      <c r="C1099" t="s">
        <v>345</v>
      </c>
      <c r="D1099">
        <v>0.51231945624468989</v>
      </c>
      <c r="E1099">
        <v>0.2</v>
      </c>
      <c r="F1099">
        <v>0.10246389124893798</v>
      </c>
      <c r="G1099">
        <v>0</v>
      </c>
      <c r="H1099">
        <v>0</v>
      </c>
      <c r="I1099">
        <v>0.10246389124893798</v>
      </c>
      <c r="J1099">
        <f t="shared" si="17"/>
        <v>0</v>
      </c>
    </row>
    <row r="1100" spans="1:10" x14ac:dyDescent="0.25">
      <c r="A1100" t="s">
        <v>108</v>
      </c>
      <c r="B1100" t="s">
        <v>368</v>
      </c>
      <c r="C1100" t="s">
        <v>345</v>
      </c>
      <c r="D1100">
        <v>0.51231945624468989</v>
      </c>
      <c r="E1100">
        <v>18.427</v>
      </c>
      <c r="F1100">
        <v>9.4405106202209002</v>
      </c>
      <c r="G1100">
        <v>0</v>
      </c>
      <c r="H1100">
        <v>0</v>
      </c>
      <c r="I1100">
        <v>9.4405106202209002</v>
      </c>
      <c r="J1100">
        <f t="shared" si="17"/>
        <v>0</v>
      </c>
    </row>
    <row r="1101" spans="1:10" x14ac:dyDescent="0.25">
      <c r="A1101" t="s">
        <v>234</v>
      </c>
      <c r="B1101" t="s">
        <v>368</v>
      </c>
      <c r="C1101" t="s">
        <v>345</v>
      </c>
      <c r="D1101">
        <v>0.51231945624468989</v>
      </c>
      <c r="E1101">
        <v>0</v>
      </c>
      <c r="F1101">
        <v>0</v>
      </c>
      <c r="G1101">
        <v>0</v>
      </c>
      <c r="H1101">
        <v>0</v>
      </c>
      <c r="I1101">
        <v>0</v>
      </c>
      <c r="J1101">
        <f t="shared" si="17"/>
        <v>0</v>
      </c>
    </row>
    <row r="1102" spans="1:10" x14ac:dyDescent="0.25">
      <c r="A1102" t="s">
        <v>115</v>
      </c>
      <c r="B1102" t="s">
        <v>368</v>
      </c>
      <c r="C1102" t="s">
        <v>345</v>
      </c>
      <c r="D1102">
        <v>0.51231945624468989</v>
      </c>
      <c r="E1102">
        <v>75.872</v>
      </c>
      <c r="F1102">
        <v>38.870701784197109</v>
      </c>
      <c r="G1102">
        <v>6.1790000000000003</v>
      </c>
      <c r="H1102">
        <v>0</v>
      </c>
      <c r="I1102">
        <v>45.049701784197111</v>
      </c>
      <c r="J1102">
        <f t="shared" si="17"/>
        <v>6.1790000000000003</v>
      </c>
    </row>
    <row r="1103" spans="1:10" x14ac:dyDescent="0.25">
      <c r="A1103" t="s">
        <v>117</v>
      </c>
      <c r="B1103" t="s">
        <v>368</v>
      </c>
      <c r="C1103" t="s">
        <v>345</v>
      </c>
      <c r="D1103">
        <v>0.51231945624468989</v>
      </c>
      <c r="E1103">
        <v>0.621</v>
      </c>
      <c r="F1103">
        <v>0.3181503823279524</v>
      </c>
      <c r="G1103">
        <v>0</v>
      </c>
      <c r="H1103">
        <v>0</v>
      </c>
      <c r="I1103">
        <v>0.3181503823279524</v>
      </c>
      <c r="J1103">
        <f t="shared" si="17"/>
        <v>0</v>
      </c>
    </row>
    <row r="1104" spans="1:10" x14ac:dyDescent="0.25">
      <c r="A1104" t="s">
        <v>103</v>
      </c>
      <c r="B1104" t="s">
        <v>368</v>
      </c>
      <c r="C1104" t="s">
        <v>345</v>
      </c>
      <c r="D1104">
        <v>0.51231945624468989</v>
      </c>
      <c r="E1104">
        <v>0</v>
      </c>
      <c r="F1104">
        <v>0</v>
      </c>
      <c r="G1104">
        <v>0</v>
      </c>
      <c r="H1104">
        <v>0</v>
      </c>
      <c r="I1104">
        <v>0</v>
      </c>
      <c r="J1104">
        <f t="shared" si="17"/>
        <v>0</v>
      </c>
    </row>
    <row r="1105" spans="1:10" x14ac:dyDescent="0.25">
      <c r="A1105" t="s">
        <v>328</v>
      </c>
      <c r="B1105" t="s">
        <v>368</v>
      </c>
      <c r="C1105" t="s">
        <v>345</v>
      </c>
      <c r="D1105">
        <v>0.51231945624468989</v>
      </c>
      <c r="E1105">
        <v>0</v>
      </c>
      <c r="F1105">
        <v>0</v>
      </c>
      <c r="G1105">
        <v>0</v>
      </c>
      <c r="H1105">
        <v>0</v>
      </c>
      <c r="I1105">
        <v>0</v>
      </c>
      <c r="J1105">
        <f t="shared" si="17"/>
        <v>0</v>
      </c>
    </row>
    <row r="1106" spans="1:10" x14ac:dyDescent="0.25">
      <c r="A1106" t="s">
        <v>104</v>
      </c>
      <c r="B1106" t="s">
        <v>368</v>
      </c>
      <c r="C1106" t="s">
        <v>345</v>
      </c>
      <c r="D1106">
        <v>0.51231945624468989</v>
      </c>
      <c r="E1106">
        <v>0</v>
      </c>
      <c r="F1106">
        <v>0</v>
      </c>
      <c r="G1106">
        <v>0</v>
      </c>
      <c r="H1106">
        <v>0</v>
      </c>
      <c r="I1106">
        <v>0</v>
      </c>
      <c r="J1106">
        <f t="shared" si="17"/>
        <v>0</v>
      </c>
    </row>
    <row r="1107" spans="1:10" x14ac:dyDescent="0.25">
      <c r="A1107" t="s">
        <v>558</v>
      </c>
      <c r="B1107" t="s">
        <v>368</v>
      </c>
      <c r="C1107" t="s">
        <v>345</v>
      </c>
      <c r="D1107">
        <v>0.51231945624468989</v>
      </c>
      <c r="E1107">
        <v>0</v>
      </c>
      <c r="F1107">
        <v>0</v>
      </c>
      <c r="G1107">
        <v>0</v>
      </c>
      <c r="H1107">
        <v>0</v>
      </c>
      <c r="I1107">
        <v>0</v>
      </c>
      <c r="J1107">
        <f t="shared" si="17"/>
        <v>0</v>
      </c>
    </row>
    <row r="1108" spans="1:10" x14ac:dyDescent="0.25">
      <c r="A1108" t="s">
        <v>97</v>
      </c>
      <c r="B1108" t="s">
        <v>368</v>
      </c>
      <c r="C1108" t="s">
        <v>345</v>
      </c>
      <c r="D1108">
        <v>0.51231945624468989</v>
      </c>
      <c r="E1108">
        <v>0.1</v>
      </c>
      <c r="F1108">
        <v>5.1231945624468991E-2</v>
      </c>
      <c r="G1108">
        <v>0</v>
      </c>
      <c r="H1108">
        <v>0</v>
      </c>
      <c r="I1108">
        <v>5.1231945624468991E-2</v>
      </c>
      <c r="J1108">
        <f t="shared" si="17"/>
        <v>0</v>
      </c>
    </row>
    <row r="1109" spans="1:10" x14ac:dyDescent="0.25">
      <c r="A1109" t="s">
        <v>109</v>
      </c>
      <c r="B1109" t="s">
        <v>368</v>
      </c>
      <c r="C1109" t="s">
        <v>345</v>
      </c>
      <c r="D1109">
        <v>0.51231945624468989</v>
      </c>
      <c r="E1109">
        <v>0.8879999999999999</v>
      </c>
      <c r="F1109">
        <v>0.45493967714528455</v>
      </c>
      <c r="G1109">
        <v>0.02</v>
      </c>
      <c r="H1109">
        <v>0</v>
      </c>
      <c r="I1109">
        <v>0.47493967714528457</v>
      </c>
      <c r="J1109">
        <f t="shared" si="17"/>
        <v>0.02</v>
      </c>
    </row>
    <row r="1110" spans="1:10" x14ac:dyDescent="0.25">
      <c r="A1110" t="s">
        <v>118</v>
      </c>
      <c r="B1110" t="s">
        <v>368</v>
      </c>
      <c r="C1110" t="s">
        <v>345</v>
      </c>
      <c r="D1110">
        <v>0.51231945624468989</v>
      </c>
      <c r="E1110">
        <v>36.968000000000004</v>
      </c>
      <c r="F1110">
        <v>18.939425658453697</v>
      </c>
      <c r="G1110">
        <v>3.44</v>
      </c>
      <c r="H1110">
        <v>0</v>
      </c>
      <c r="I1110">
        <v>22.379425658453698</v>
      </c>
      <c r="J1110">
        <f t="shared" si="17"/>
        <v>3.44</v>
      </c>
    </row>
    <row r="1111" spans="1:10" x14ac:dyDescent="0.25">
      <c r="A1111" t="s">
        <v>121</v>
      </c>
      <c r="B1111" t="s">
        <v>368</v>
      </c>
      <c r="C1111" t="s">
        <v>345</v>
      </c>
      <c r="D1111">
        <v>0.51231945624468989</v>
      </c>
      <c r="E1111">
        <v>0</v>
      </c>
      <c r="F1111">
        <v>0</v>
      </c>
      <c r="G1111">
        <v>0</v>
      </c>
      <c r="H1111">
        <v>0</v>
      </c>
      <c r="I1111">
        <v>0</v>
      </c>
      <c r="J1111">
        <f t="shared" si="17"/>
        <v>0</v>
      </c>
    </row>
    <row r="1112" spans="1:10" x14ac:dyDescent="0.25">
      <c r="A1112" t="s">
        <v>120</v>
      </c>
      <c r="B1112" t="s">
        <v>368</v>
      </c>
      <c r="C1112" t="s">
        <v>345</v>
      </c>
      <c r="D1112">
        <v>0.51231945624468989</v>
      </c>
      <c r="E1112">
        <v>0.1</v>
      </c>
      <c r="F1112">
        <v>5.1231945624468991E-2</v>
      </c>
      <c r="G1112">
        <v>0</v>
      </c>
      <c r="H1112">
        <v>0</v>
      </c>
      <c r="I1112">
        <v>5.1231945624468991E-2</v>
      </c>
      <c r="J1112">
        <f t="shared" si="17"/>
        <v>0</v>
      </c>
    </row>
    <row r="1113" spans="1:10" x14ac:dyDescent="0.25">
      <c r="A1113" t="s">
        <v>119</v>
      </c>
      <c r="B1113" t="s">
        <v>368</v>
      </c>
      <c r="C1113" t="s">
        <v>345</v>
      </c>
      <c r="D1113">
        <v>0.51231945624468989</v>
      </c>
      <c r="E1113">
        <v>0</v>
      </c>
      <c r="F1113">
        <v>0</v>
      </c>
      <c r="G1113">
        <v>0</v>
      </c>
      <c r="H1113">
        <v>0</v>
      </c>
      <c r="I1113">
        <v>0</v>
      </c>
      <c r="J1113">
        <f t="shared" si="17"/>
        <v>0</v>
      </c>
    </row>
    <row r="1114" spans="1:10" x14ac:dyDescent="0.25">
      <c r="A1114" t="s">
        <v>116</v>
      </c>
      <c r="B1114" t="s">
        <v>368</v>
      </c>
      <c r="C1114" t="s">
        <v>345</v>
      </c>
      <c r="D1114">
        <v>0.51231945624468989</v>
      </c>
      <c r="E1114">
        <v>0</v>
      </c>
      <c r="F1114">
        <v>0</v>
      </c>
      <c r="G1114">
        <v>7.4999999999999997E-2</v>
      </c>
      <c r="H1114">
        <v>0</v>
      </c>
      <c r="I1114">
        <v>7.4999999999999997E-2</v>
      </c>
      <c r="J1114">
        <f t="shared" si="17"/>
        <v>7.4999999999999997E-2</v>
      </c>
    </row>
    <row r="1115" spans="1:10" x14ac:dyDescent="0.25">
      <c r="A1115" t="s">
        <v>113</v>
      </c>
      <c r="B1115" t="s">
        <v>368</v>
      </c>
      <c r="C1115" t="s">
        <v>345</v>
      </c>
      <c r="D1115">
        <v>0.51231945624468989</v>
      </c>
      <c r="E1115">
        <v>7.31</v>
      </c>
      <c r="F1115">
        <v>3.7450552251486831</v>
      </c>
      <c r="G1115">
        <v>0</v>
      </c>
      <c r="H1115">
        <v>0</v>
      </c>
      <c r="I1115">
        <v>3.7450552251486831</v>
      </c>
      <c r="J1115">
        <f t="shared" si="17"/>
        <v>0</v>
      </c>
    </row>
    <row r="1116" spans="1:10" x14ac:dyDescent="0.25">
      <c r="A1116" t="s">
        <v>102</v>
      </c>
      <c r="B1116" t="s">
        <v>368</v>
      </c>
      <c r="C1116" t="s">
        <v>345</v>
      </c>
      <c r="D1116">
        <v>0.51231945624468989</v>
      </c>
      <c r="E1116">
        <v>0</v>
      </c>
      <c r="F1116">
        <v>0</v>
      </c>
      <c r="G1116">
        <v>0</v>
      </c>
      <c r="H1116">
        <v>0</v>
      </c>
      <c r="I1116">
        <v>0</v>
      </c>
      <c r="J1116">
        <f t="shared" si="17"/>
        <v>0</v>
      </c>
    </row>
    <row r="1117" spans="1:10" x14ac:dyDescent="0.25">
      <c r="A1117" t="s">
        <v>101</v>
      </c>
      <c r="B1117" t="s">
        <v>368</v>
      </c>
      <c r="C1117" t="s">
        <v>345</v>
      </c>
      <c r="D1117">
        <v>0.51231945624468989</v>
      </c>
      <c r="E1117">
        <v>0</v>
      </c>
      <c r="F1117">
        <v>0</v>
      </c>
      <c r="G1117">
        <v>0</v>
      </c>
      <c r="H1117">
        <v>0</v>
      </c>
      <c r="I1117">
        <v>0</v>
      </c>
      <c r="J1117">
        <f t="shared" si="17"/>
        <v>0</v>
      </c>
    </row>
    <row r="1118" spans="1:10" x14ac:dyDescent="0.25">
      <c r="A1118" t="s">
        <v>95</v>
      </c>
      <c r="B1118" t="s">
        <v>368</v>
      </c>
      <c r="C1118" t="s">
        <v>345</v>
      </c>
      <c r="D1118">
        <v>0.51231945624468989</v>
      </c>
      <c r="E1118">
        <v>1.5</v>
      </c>
      <c r="F1118">
        <v>0.76847918436703488</v>
      </c>
      <c r="G1118">
        <v>0.24299999999999999</v>
      </c>
      <c r="H1118">
        <v>0</v>
      </c>
      <c r="I1118">
        <v>1.011479184367035</v>
      </c>
      <c r="J1118">
        <f t="shared" si="17"/>
        <v>0.24299999999999999</v>
      </c>
    </row>
    <row r="1119" spans="1:10" x14ac:dyDescent="0.25">
      <c r="A1119" t="s">
        <v>98</v>
      </c>
      <c r="B1119" t="s">
        <v>368</v>
      </c>
      <c r="C1119" t="s">
        <v>345</v>
      </c>
      <c r="D1119">
        <v>0.51231945624468989</v>
      </c>
      <c r="E1119">
        <v>2.1</v>
      </c>
      <c r="F1119">
        <v>1.0758708581138487</v>
      </c>
      <c r="G1119">
        <v>0</v>
      </c>
      <c r="H1119">
        <v>0</v>
      </c>
      <c r="I1119">
        <v>1.0758708581138487</v>
      </c>
      <c r="J1119">
        <f t="shared" si="17"/>
        <v>0</v>
      </c>
    </row>
    <row r="1120" spans="1:10" x14ac:dyDescent="0.25">
      <c r="A1120" t="s">
        <v>112</v>
      </c>
      <c r="B1120" t="s">
        <v>368</v>
      </c>
      <c r="C1120" t="s">
        <v>345</v>
      </c>
      <c r="D1120">
        <v>0.51231945624468989</v>
      </c>
      <c r="E1120">
        <v>131.67399999999998</v>
      </c>
      <c r="F1120">
        <v>67.459152081563289</v>
      </c>
      <c r="G1120">
        <v>13.662000000000001</v>
      </c>
      <c r="H1120">
        <v>0</v>
      </c>
      <c r="I1120">
        <v>81.121152081563295</v>
      </c>
      <c r="J1120">
        <f t="shared" si="17"/>
        <v>13.662000000000001</v>
      </c>
    </row>
    <row r="1121" spans="1:10" x14ac:dyDescent="0.25">
      <c r="A1121" t="s">
        <v>100</v>
      </c>
      <c r="B1121" t="s">
        <v>368</v>
      </c>
      <c r="C1121" t="s">
        <v>345</v>
      </c>
      <c r="D1121">
        <v>0.51231945624468989</v>
      </c>
      <c r="E1121">
        <v>0</v>
      </c>
      <c r="F1121">
        <v>0</v>
      </c>
      <c r="G1121">
        <v>0</v>
      </c>
      <c r="H1121">
        <v>0</v>
      </c>
      <c r="I1121">
        <v>0</v>
      </c>
      <c r="J1121">
        <f t="shared" si="17"/>
        <v>0</v>
      </c>
    </row>
    <row r="1122" spans="1:10" x14ac:dyDescent="0.25">
      <c r="A1122" t="s">
        <v>114</v>
      </c>
      <c r="B1122" t="s">
        <v>368</v>
      </c>
      <c r="C1122" t="s">
        <v>345</v>
      </c>
      <c r="D1122">
        <v>0.51231945624468989</v>
      </c>
      <c r="E1122">
        <v>1.6240000000000001</v>
      </c>
      <c r="F1122">
        <v>0.83200679694137647</v>
      </c>
      <c r="G1122">
        <v>0</v>
      </c>
      <c r="H1122">
        <v>0</v>
      </c>
      <c r="I1122">
        <v>0.83200679694137647</v>
      </c>
      <c r="J1122">
        <f t="shared" si="17"/>
        <v>0</v>
      </c>
    </row>
    <row r="1123" spans="1:10" x14ac:dyDescent="0.25">
      <c r="A1123" t="s">
        <v>107</v>
      </c>
      <c r="B1123" t="s">
        <v>368</v>
      </c>
      <c r="C1123" t="s">
        <v>345</v>
      </c>
      <c r="D1123">
        <v>0.51231945624468989</v>
      </c>
      <c r="E1123">
        <v>351.887</v>
      </c>
      <c r="F1123">
        <v>180.27855649957519</v>
      </c>
      <c r="G1123">
        <v>36.188000000000002</v>
      </c>
      <c r="H1123">
        <v>0</v>
      </c>
      <c r="I1123">
        <v>216.46655649957518</v>
      </c>
      <c r="J1123">
        <f t="shared" si="17"/>
        <v>36.188000000000002</v>
      </c>
    </row>
    <row r="1124" spans="1:10" x14ac:dyDescent="0.25">
      <c r="A1124" s="48" t="s">
        <v>123</v>
      </c>
      <c r="B1124" t="s">
        <v>58</v>
      </c>
      <c r="C1124" t="s">
        <v>57</v>
      </c>
      <c r="D1124">
        <v>0.15</v>
      </c>
      <c r="E1124">
        <v>27.087</v>
      </c>
      <c r="F1124">
        <v>4.0630499999999996</v>
      </c>
      <c r="G1124">
        <v>0</v>
      </c>
      <c r="H1124">
        <v>0</v>
      </c>
      <c r="I1124">
        <v>4.0630499999999996</v>
      </c>
      <c r="J1124">
        <f t="shared" si="17"/>
        <v>0</v>
      </c>
    </row>
    <row r="1125" spans="1:10" x14ac:dyDescent="0.25">
      <c r="A1125" s="48" t="s">
        <v>126</v>
      </c>
      <c r="B1125" t="s">
        <v>58</v>
      </c>
      <c r="C1125" t="s">
        <v>57</v>
      </c>
      <c r="D1125">
        <v>0.15</v>
      </c>
      <c r="E1125">
        <v>0</v>
      </c>
      <c r="F1125">
        <v>0</v>
      </c>
      <c r="G1125">
        <v>0</v>
      </c>
      <c r="H1125">
        <v>0</v>
      </c>
      <c r="I1125">
        <v>0</v>
      </c>
      <c r="J1125">
        <f t="shared" si="17"/>
        <v>0</v>
      </c>
    </row>
    <row r="1126" spans="1:10" x14ac:dyDescent="0.25">
      <c r="A1126" s="48" t="s">
        <v>125</v>
      </c>
      <c r="B1126" t="s">
        <v>58</v>
      </c>
      <c r="C1126" t="s">
        <v>57</v>
      </c>
      <c r="D1126">
        <v>0.15</v>
      </c>
      <c r="E1126">
        <v>80</v>
      </c>
      <c r="F1126">
        <v>12</v>
      </c>
      <c r="G1126">
        <v>0</v>
      </c>
      <c r="H1126">
        <v>0</v>
      </c>
      <c r="I1126">
        <v>12</v>
      </c>
      <c r="J1126">
        <f t="shared" si="17"/>
        <v>0</v>
      </c>
    </row>
    <row r="1127" spans="1:10" x14ac:dyDescent="0.25">
      <c r="A1127" s="48" t="s">
        <v>124</v>
      </c>
      <c r="B1127" t="s">
        <v>58</v>
      </c>
      <c r="C1127" t="s">
        <v>57</v>
      </c>
      <c r="D1127">
        <v>0.15</v>
      </c>
      <c r="E1127">
        <v>2E-3</v>
      </c>
      <c r="F1127">
        <v>2.9999999999999997E-4</v>
      </c>
      <c r="G1127">
        <v>0</v>
      </c>
      <c r="H1127">
        <v>0</v>
      </c>
      <c r="I1127">
        <v>2.9999999999999997E-4</v>
      </c>
      <c r="J1127">
        <f t="shared" si="17"/>
        <v>0</v>
      </c>
    </row>
    <row r="1128" spans="1:10" x14ac:dyDescent="0.25">
      <c r="A1128" t="s">
        <v>96</v>
      </c>
      <c r="B1128" t="s">
        <v>58</v>
      </c>
      <c r="C1128" t="s">
        <v>57</v>
      </c>
      <c r="D1128">
        <v>0.15</v>
      </c>
      <c r="E1128">
        <v>429.1</v>
      </c>
      <c r="F1128">
        <v>64.364999999999995</v>
      </c>
      <c r="G1128">
        <v>0</v>
      </c>
      <c r="H1128">
        <v>0</v>
      </c>
      <c r="I1128">
        <v>64.364999999999995</v>
      </c>
      <c r="J1128">
        <f t="shared" si="17"/>
        <v>0</v>
      </c>
    </row>
    <row r="1129" spans="1:10" x14ac:dyDescent="0.25">
      <c r="A1129" t="s">
        <v>105</v>
      </c>
      <c r="B1129" t="s">
        <v>58</v>
      </c>
      <c r="C1129" t="s">
        <v>57</v>
      </c>
      <c r="D1129">
        <v>0.15</v>
      </c>
      <c r="E1129">
        <v>204.24700000000001</v>
      </c>
      <c r="F1129">
        <v>30.637050000000002</v>
      </c>
      <c r="G1129">
        <v>0</v>
      </c>
      <c r="H1129">
        <v>0</v>
      </c>
      <c r="I1129">
        <v>30.637050000000002</v>
      </c>
      <c r="J1129">
        <f t="shared" si="17"/>
        <v>0</v>
      </c>
    </row>
    <row r="1130" spans="1:10" x14ac:dyDescent="0.25">
      <c r="A1130" t="s">
        <v>110</v>
      </c>
      <c r="B1130" t="s">
        <v>58</v>
      </c>
      <c r="C1130" t="s">
        <v>57</v>
      </c>
      <c r="D1130">
        <v>0.15</v>
      </c>
      <c r="E1130">
        <v>54.417999999999999</v>
      </c>
      <c r="F1130">
        <v>8.1626999999999992</v>
      </c>
      <c r="G1130">
        <v>0</v>
      </c>
      <c r="H1130">
        <v>0</v>
      </c>
      <c r="I1130">
        <v>8.1626999999999992</v>
      </c>
      <c r="J1130">
        <f t="shared" si="17"/>
        <v>0</v>
      </c>
    </row>
    <row r="1131" spans="1:10" x14ac:dyDescent="0.25">
      <c r="A1131" t="s">
        <v>111</v>
      </c>
      <c r="B1131" t="s">
        <v>58</v>
      </c>
      <c r="C1131" t="s">
        <v>57</v>
      </c>
      <c r="D1131">
        <v>0.15</v>
      </c>
      <c r="E1131">
        <v>214.048</v>
      </c>
      <c r="F1131">
        <v>32.107199999999999</v>
      </c>
      <c r="G1131">
        <v>0</v>
      </c>
      <c r="H1131">
        <v>0</v>
      </c>
      <c r="I1131">
        <v>32.107199999999999</v>
      </c>
      <c r="J1131">
        <f t="shared" si="17"/>
        <v>0</v>
      </c>
    </row>
    <row r="1132" spans="1:10" x14ac:dyDescent="0.25">
      <c r="A1132" t="s">
        <v>106</v>
      </c>
      <c r="B1132" t="s">
        <v>58</v>
      </c>
      <c r="C1132" t="s">
        <v>57</v>
      </c>
      <c r="D1132">
        <v>0.15</v>
      </c>
      <c r="E1132">
        <v>436.21699999999998</v>
      </c>
      <c r="F1132">
        <v>65.432549999999992</v>
      </c>
      <c r="G1132">
        <v>0</v>
      </c>
      <c r="H1132">
        <v>0</v>
      </c>
      <c r="I1132">
        <v>65.432549999999992</v>
      </c>
      <c r="J1132">
        <f t="shared" si="17"/>
        <v>0</v>
      </c>
    </row>
    <row r="1133" spans="1:10" x14ac:dyDescent="0.25">
      <c r="A1133" t="s">
        <v>99</v>
      </c>
      <c r="B1133" t="s">
        <v>58</v>
      </c>
      <c r="C1133" t="s">
        <v>57</v>
      </c>
      <c r="D1133">
        <v>0.15</v>
      </c>
      <c r="E1133">
        <v>14.688000000000002</v>
      </c>
      <c r="F1133">
        <v>2.2032000000000003</v>
      </c>
      <c r="G1133">
        <v>0</v>
      </c>
      <c r="H1133">
        <v>0</v>
      </c>
      <c r="I1133">
        <v>2.2032000000000003</v>
      </c>
      <c r="J1133">
        <f t="shared" si="17"/>
        <v>0</v>
      </c>
    </row>
    <row r="1134" spans="1:10" x14ac:dyDescent="0.25">
      <c r="A1134" t="s">
        <v>108</v>
      </c>
      <c r="B1134" t="s">
        <v>58</v>
      </c>
      <c r="C1134" t="s">
        <v>57</v>
      </c>
      <c r="D1134">
        <v>0.15</v>
      </c>
      <c r="E1134">
        <v>1711.7719999999999</v>
      </c>
      <c r="F1134">
        <v>256.76579999999996</v>
      </c>
      <c r="G1134">
        <v>0</v>
      </c>
      <c r="H1134">
        <v>0</v>
      </c>
      <c r="I1134">
        <v>256.76579999999996</v>
      </c>
      <c r="J1134">
        <f t="shared" si="17"/>
        <v>0</v>
      </c>
    </row>
    <row r="1135" spans="1:10" x14ac:dyDescent="0.25">
      <c r="A1135" t="s">
        <v>234</v>
      </c>
      <c r="B1135" t="s">
        <v>58</v>
      </c>
      <c r="C1135" t="s">
        <v>57</v>
      </c>
      <c r="D1135">
        <v>0.15</v>
      </c>
      <c r="E1135">
        <v>0</v>
      </c>
      <c r="F1135">
        <v>0</v>
      </c>
      <c r="G1135">
        <v>0</v>
      </c>
      <c r="H1135">
        <v>0</v>
      </c>
      <c r="I1135">
        <v>0</v>
      </c>
      <c r="J1135">
        <f t="shared" si="17"/>
        <v>0</v>
      </c>
    </row>
    <row r="1136" spans="1:10" x14ac:dyDescent="0.25">
      <c r="A1136" t="s">
        <v>115</v>
      </c>
      <c r="B1136" t="s">
        <v>58</v>
      </c>
      <c r="C1136" t="s">
        <v>57</v>
      </c>
      <c r="D1136">
        <v>0.15</v>
      </c>
      <c r="E1136">
        <v>6.0529999999999999</v>
      </c>
      <c r="F1136">
        <v>0.90794999999999992</v>
      </c>
      <c r="G1136">
        <v>0</v>
      </c>
      <c r="H1136">
        <v>0</v>
      </c>
      <c r="I1136">
        <v>0.90794999999999992</v>
      </c>
      <c r="J1136">
        <f t="shared" si="17"/>
        <v>0</v>
      </c>
    </row>
    <row r="1137" spans="1:10" x14ac:dyDescent="0.25">
      <c r="A1137" t="s">
        <v>117</v>
      </c>
      <c r="B1137" t="s">
        <v>58</v>
      </c>
      <c r="C1137" t="s">
        <v>57</v>
      </c>
      <c r="D1137">
        <v>0.15</v>
      </c>
      <c r="E1137">
        <v>0</v>
      </c>
      <c r="F1137">
        <v>0</v>
      </c>
      <c r="G1137">
        <v>0</v>
      </c>
      <c r="H1137">
        <v>0</v>
      </c>
      <c r="I1137">
        <v>0</v>
      </c>
      <c r="J1137">
        <f t="shared" si="17"/>
        <v>0</v>
      </c>
    </row>
    <row r="1138" spans="1:10" x14ac:dyDescent="0.25">
      <c r="A1138" t="s">
        <v>103</v>
      </c>
      <c r="B1138" t="s">
        <v>58</v>
      </c>
      <c r="C1138" t="s">
        <v>57</v>
      </c>
      <c r="D1138">
        <v>0.15</v>
      </c>
      <c r="E1138">
        <v>0</v>
      </c>
      <c r="F1138">
        <v>0</v>
      </c>
      <c r="G1138">
        <v>0</v>
      </c>
      <c r="H1138">
        <v>0</v>
      </c>
      <c r="I1138">
        <v>0</v>
      </c>
      <c r="J1138">
        <f t="shared" si="17"/>
        <v>0</v>
      </c>
    </row>
    <row r="1139" spans="1:10" x14ac:dyDescent="0.25">
      <c r="A1139" t="s">
        <v>328</v>
      </c>
      <c r="B1139" t="s">
        <v>58</v>
      </c>
      <c r="C1139" t="s">
        <v>57</v>
      </c>
      <c r="D1139">
        <v>0.15</v>
      </c>
      <c r="E1139">
        <v>0</v>
      </c>
      <c r="F1139">
        <v>0</v>
      </c>
      <c r="G1139">
        <v>0</v>
      </c>
      <c r="H1139">
        <v>0</v>
      </c>
      <c r="I1139">
        <v>0</v>
      </c>
      <c r="J1139">
        <f t="shared" si="17"/>
        <v>0</v>
      </c>
    </row>
    <row r="1140" spans="1:10" x14ac:dyDescent="0.25">
      <c r="A1140" t="s">
        <v>104</v>
      </c>
      <c r="B1140" t="s">
        <v>58</v>
      </c>
      <c r="C1140" t="s">
        <v>57</v>
      </c>
      <c r="D1140">
        <v>0.15</v>
      </c>
      <c r="E1140">
        <v>294.5</v>
      </c>
      <c r="F1140">
        <v>44.174999999999997</v>
      </c>
      <c r="G1140">
        <v>0</v>
      </c>
      <c r="H1140">
        <v>0</v>
      </c>
      <c r="I1140">
        <v>44.174999999999997</v>
      </c>
      <c r="J1140">
        <f t="shared" si="17"/>
        <v>0</v>
      </c>
    </row>
    <row r="1141" spans="1:10" x14ac:dyDescent="0.25">
      <c r="A1141" t="s">
        <v>558</v>
      </c>
      <c r="B1141" t="s">
        <v>58</v>
      </c>
      <c r="C1141" t="s">
        <v>57</v>
      </c>
      <c r="D1141">
        <v>0.15</v>
      </c>
      <c r="E1141">
        <v>0</v>
      </c>
      <c r="F1141">
        <v>0</v>
      </c>
      <c r="G1141">
        <v>0</v>
      </c>
      <c r="H1141">
        <v>0</v>
      </c>
      <c r="I1141">
        <v>0</v>
      </c>
      <c r="J1141">
        <f t="shared" si="17"/>
        <v>0</v>
      </c>
    </row>
    <row r="1142" spans="1:10" x14ac:dyDescent="0.25">
      <c r="A1142" t="s">
        <v>97</v>
      </c>
      <c r="B1142" t="s">
        <v>58</v>
      </c>
      <c r="C1142" t="s">
        <v>57</v>
      </c>
      <c r="D1142">
        <v>0.15</v>
      </c>
      <c r="E1142">
        <v>800.7</v>
      </c>
      <c r="F1142">
        <v>120.105</v>
      </c>
      <c r="G1142">
        <v>0</v>
      </c>
      <c r="H1142">
        <v>0</v>
      </c>
      <c r="I1142">
        <v>120.105</v>
      </c>
      <c r="J1142">
        <f t="shared" si="17"/>
        <v>0</v>
      </c>
    </row>
    <row r="1143" spans="1:10" x14ac:dyDescent="0.25">
      <c r="A1143" t="s">
        <v>109</v>
      </c>
      <c r="B1143" t="s">
        <v>58</v>
      </c>
      <c r="C1143" t="s">
        <v>57</v>
      </c>
      <c r="D1143">
        <v>0.15</v>
      </c>
      <c r="E1143">
        <v>58.136000000000003</v>
      </c>
      <c r="F1143">
        <v>8.7203999999999997</v>
      </c>
      <c r="G1143">
        <v>0</v>
      </c>
      <c r="H1143">
        <v>0</v>
      </c>
      <c r="I1143">
        <v>8.7203999999999997</v>
      </c>
      <c r="J1143">
        <f t="shared" si="17"/>
        <v>0</v>
      </c>
    </row>
    <row r="1144" spans="1:10" x14ac:dyDescent="0.25">
      <c r="A1144" t="s">
        <v>118</v>
      </c>
      <c r="B1144" t="s">
        <v>58</v>
      </c>
      <c r="C1144" t="s">
        <v>57</v>
      </c>
      <c r="D1144">
        <v>0.15</v>
      </c>
      <c r="E1144">
        <v>0.38700000000000001</v>
      </c>
      <c r="F1144">
        <v>5.8049999999999997E-2</v>
      </c>
      <c r="G1144">
        <v>0</v>
      </c>
      <c r="H1144">
        <v>0</v>
      </c>
      <c r="I1144">
        <v>5.8049999999999997E-2</v>
      </c>
      <c r="J1144">
        <f t="shared" si="17"/>
        <v>0</v>
      </c>
    </row>
    <row r="1145" spans="1:10" x14ac:dyDescent="0.25">
      <c r="A1145" t="s">
        <v>121</v>
      </c>
      <c r="B1145" t="s">
        <v>58</v>
      </c>
      <c r="C1145" t="s">
        <v>57</v>
      </c>
      <c r="D1145">
        <v>0.15</v>
      </c>
      <c r="E1145">
        <v>0</v>
      </c>
      <c r="F1145">
        <v>0</v>
      </c>
      <c r="G1145">
        <v>0</v>
      </c>
      <c r="H1145">
        <v>0</v>
      </c>
      <c r="I1145">
        <v>0</v>
      </c>
      <c r="J1145">
        <f t="shared" si="17"/>
        <v>0</v>
      </c>
    </row>
    <row r="1146" spans="1:10" x14ac:dyDescent="0.25">
      <c r="A1146" t="s">
        <v>120</v>
      </c>
      <c r="B1146" t="s">
        <v>58</v>
      </c>
      <c r="C1146" t="s">
        <v>57</v>
      </c>
      <c r="D1146">
        <v>0.15</v>
      </c>
      <c r="E1146">
        <v>3.4</v>
      </c>
      <c r="F1146">
        <v>0.51</v>
      </c>
      <c r="G1146">
        <v>0</v>
      </c>
      <c r="H1146">
        <v>0</v>
      </c>
      <c r="I1146">
        <v>0.51</v>
      </c>
      <c r="J1146">
        <f t="shared" si="17"/>
        <v>0</v>
      </c>
    </row>
    <row r="1147" spans="1:10" x14ac:dyDescent="0.25">
      <c r="A1147" t="s">
        <v>119</v>
      </c>
      <c r="B1147" t="s">
        <v>58</v>
      </c>
      <c r="C1147" t="s">
        <v>57</v>
      </c>
      <c r="D1147">
        <v>0.15</v>
      </c>
      <c r="E1147">
        <v>0</v>
      </c>
      <c r="F1147">
        <v>0</v>
      </c>
      <c r="G1147">
        <v>0</v>
      </c>
      <c r="H1147">
        <v>0</v>
      </c>
      <c r="I1147">
        <v>0</v>
      </c>
      <c r="J1147">
        <f t="shared" si="17"/>
        <v>0</v>
      </c>
    </row>
    <row r="1148" spans="1:10" x14ac:dyDescent="0.25">
      <c r="A1148" t="s">
        <v>116</v>
      </c>
      <c r="B1148" t="s">
        <v>58</v>
      </c>
      <c r="C1148" t="s">
        <v>57</v>
      </c>
      <c r="D1148">
        <v>0.15</v>
      </c>
      <c r="E1148">
        <v>6.3029999999999999</v>
      </c>
      <c r="F1148">
        <v>0.9454499999999999</v>
      </c>
      <c r="G1148">
        <v>0</v>
      </c>
      <c r="H1148">
        <v>0</v>
      </c>
      <c r="I1148">
        <v>0.9454499999999999</v>
      </c>
      <c r="J1148">
        <f t="shared" si="17"/>
        <v>0</v>
      </c>
    </row>
    <row r="1149" spans="1:10" x14ac:dyDescent="0.25">
      <c r="A1149" t="s">
        <v>113</v>
      </c>
      <c r="B1149" t="s">
        <v>58</v>
      </c>
      <c r="C1149" t="s">
        <v>57</v>
      </c>
      <c r="D1149">
        <v>0.15</v>
      </c>
      <c r="E1149">
        <v>11.683</v>
      </c>
      <c r="F1149">
        <v>1.7524499999999998</v>
      </c>
      <c r="G1149">
        <v>0</v>
      </c>
      <c r="H1149">
        <v>0</v>
      </c>
      <c r="I1149">
        <v>1.7524499999999998</v>
      </c>
      <c r="J1149">
        <f t="shared" si="17"/>
        <v>0</v>
      </c>
    </row>
    <row r="1150" spans="1:10" x14ac:dyDescent="0.25">
      <c r="A1150" t="s">
        <v>102</v>
      </c>
      <c r="B1150" t="s">
        <v>58</v>
      </c>
      <c r="C1150" t="s">
        <v>57</v>
      </c>
      <c r="D1150">
        <v>0.15</v>
      </c>
      <c r="E1150">
        <v>0.5</v>
      </c>
      <c r="F1150">
        <v>7.4999999999999997E-2</v>
      </c>
      <c r="G1150">
        <v>0</v>
      </c>
      <c r="H1150">
        <v>0</v>
      </c>
      <c r="I1150">
        <v>7.4999999999999997E-2</v>
      </c>
      <c r="J1150">
        <f t="shared" si="17"/>
        <v>0</v>
      </c>
    </row>
    <row r="1151" spans="1:10" x14ac:dyDescent="0.25">
      <c r="A1151" t="s">
        <v>101</v>
      </c>
      <c r="B1151" t="s">
        <v>58</v>
      </c>
      <c r="C1151" t="s">
        <v>57</v>
      </c>
      <c r="D1151">
        <v>0.15</v>
      </c>
      <c r="E1151">
        <v>29.4</v>
      </c>
      <c r="F1151">
        <v>4.4099999999999993</v>
      </c>
      <c r="G1151">
        <v>0</v>
      </c>
      <c r="H1151">
        <v>0</v>
      </c>
      <c r="I1151">
        <v>4.4099999999999993</v>
      </c>
      <c r="J1151">
        <f t="shared" si="17"/>
        <v>0</v>
      </c>
    </row>
    <row r="1152" spans="1:10" x14ac:dyDescent="0.25">
      <c r="A1152" t="s">
        <v>95</v>
      </c>
      <c r="B1152" t="s">
        <v>58</v>
      </c>
      <c r="C1152" t="s">
        <v>57</v>
      </c>
      <c r="D1152">
        <v>0.15</v>
      </c>
      <c r="E1152">
        <v>1789.165</v>
      </c>
      <c r="F1152">
        <v>268.37475000000001</v>
      </c>
      <c r="G1152">
        <v>0</v>
      </c>
      <c r="H1152">
        <v>0</v>
      </c>
      <c r="I1152">
        <v>268.37475000000001</v>
      </c>
      <c r="J1152">
        <f t="shared" si="17"/>
        <v>0</v>
      </c>
    </row>
    <row r="1153" spans="1:10" x14ac:dyDescent="0.25">
      <c r="A1153" t="s">
        <v>98</v>
      </c>
      <c r="B1153" t="s">
        <v>58</v>
      </c>
      <c r="C1153" t="s">
        <v>57</v>
      </c>
      <c r="D1153">
        <v>0.15</v>
      </c>
      <c r="E1153">
        <v>1487.2449999999999</v>
      </c>
      <c r="F1153">
        <v>223.08674999999997</v>
      </c>
      <c r="G1153">
        <v>0</v>
      </c>
      <c r="H1153">
        <v>0</v>
      </c>
      <c r="I1153">
        <v>223.08674999999997</v>
      </c>
      <c r="J1153">
        <f t="shared" si="17"/>
        <v>0</v>
      </c>
    </row>
    <row r="1154" spans="1:10" x14ac:dyDescent="0.25">
      <c r="A1154" t="s">
        <v>112</v>
      </c>
      <c r="B1154" t="s">
        <v>58</v>
      </c>
      <c r="C1154" t="s">
        <v>57</v>
      </c>
      <c r="D1154">
        <v>0.15</v>
      </c>
      <c r="E1154">
        <v>0.32500000000000001</v>
      </c>
      <c r="F1154">
        <v>4.8750000000000002E-2</v>
      </c>
      <c r="G1154">
        <v>0</v>
      </c>
      <c r="H1154">
        <v>0</v>
      </c>
      <c r="I1154">
        <v>4.8750000000000002E-2</v>
      </c>
      <c r="J1154">
        <f t="shared" si="17"/>
        <v>0</v>
      </c>
    </row>
    <row r="1155" spans="1:10" x14ac:dyDescent="0.25">
      <c r="A1155" t="s">
        <v>100</v>
      </c>
      <c r="B1155" t="s">
        <v>58</v>
      </c>
      <c r="C1155" t="s">
        <v>57</v>
      </c>
      <c r="D1155">
        <v>0.15</v>
      </c>
      <c r="E1155">
        <v>65.8</v>
      </c>
      <c r="F1155">
        <v>9.8699999999999992</v>
      </c>
      <c r="G1155">
        <v>0</v>
      </c>
      <c r="H1155">
        <v>0</v>
      </c>
      <c r="I1155">
        <v>9.8699999999999992</v>
      </c>
      <c r="J1155">
        <f t="shared" ref="J1155:J1218" si="18">G1155+H1155</f>
        <v>0</v>
      </c>
    </row>
    <row r="1156" spans="1:10" x14ac:dyDescent="0.25">
      <c r="A1156" t="s">
        <v>114</v>
      </c>
      <c r="B1156" t="s">
        <v>58</v>
      </c>
      <c r="C1156" t="s">
        <v>57</v>
      </c>
      <c r="D1156">
        <v>0.15</v>
      </c>
      <c r="E1156">
        <v>0.16500000000000001</v>
      </c>
      <c r="F1156">
        <v>2.4750000000000001E-2</v>
      </c>
      <c r="G1156">
        <v>0</v>
      </c>
      <c r="H1156">
        <v>0</v>
      </c>
      <c r="I1156">
        <v>2.4750000000000001E-2</v>
      </c>
      <c r="J1156">
        <f t="shared" si="18"/>
        <v>0</v>
      </c>
    </row>
    <row r="1157" spans="1:10" x14ac:dyDescent="0.25">
      <c r="A1157" t="s">
        <v>107</v>
      </c>
      <c r="B1157" t="s">
        <v>58</v>
      </c>
      <c r="C1157" t="s">
        <v>57</v>
      </c>
      <c r="D1157">
        <v>0.15</v>
      </c>
      <c r="E1157">
        <v>28.11</v>
      </c>
      <c r="F1157">
        <v>4.2164999999999999</v>
      </c>
      <c r="G1157">
        <v>0</v>
      </c>
      <c r="H1157">
        <v>0</v>
      </c>
      <c r="I1157">
        <v>4.2164999999999999</v>
      </c>
      <c r="J1157">
        <f t="shared" si="18"/>
        <v>0</v>
      </c>
    </row>
    <row r="1158" spans="1:10" x14ac:dyDescent="0.25">
      <c r="A1158" s="48" t="s">
        <v>123</v>
      </c>
      <c r="B1158" t="s">
        <v>60</v>
      </c>
      <c r="C1158" t="s">
        <v>59</v>
      </c>
      <c r="D1158">
        <v>0.3</v>
      </c>
      <c r="E1158">
        <v>36</v>
      </c>
      <c r="F1158">
        <v>10.799999999999999</v>
      </c>
      <c r="G1158">
        <v>0</v>
      </c>
      <c r="H1158">
        <v>0</v>
      </c>
      <c r="I1158">
        <v>10.799999999999999</v>
      </c>
      <c r="J1158">
        <f t="shared" si="18"/>
        <v>0</v>
      </c>
    </row>
    <row r="1159" spans="1:10" x14ac:dyDescent="0.25">
      <c r="A1159" s="48" t="s">
        <v>126</v>
      </c>
      <c r="B1159" t="s">
        <v>60</v>
      </c>
      <c r="C1159" t="s">
        <v>59</v>
      </c>
      <c r="D1159">
        <v>0.3</v>
      </c>
      <c r="E1159">
        <v>1.3</v>
      </c>
      <c r="F1159">
        <v>0.39</v>
      </c>
      <c r="G1159">
        <v>0</v>
      </c>
      <c r="H1159">
        <v>0</v>
      </c>
      <c r="I1159">
        <v>0.39</v>
      </c>
      <c r="J1159">
        <f t="shared" si="18"/>
        <v>0</v>
      </c>
    </row>
    <row r="1160" spans="1:10" x14ac:dyDescent="0.25">
      <c r="A1160" s="48" t="s">
        <v>125</v>
      </c>
      <c r="B1160" t="s">
        <v>60</v>
      </c>
      <c r="C1160" t="s">
        <v>59</v>
      </c>
      <c r="D1160">
        <v>0.3</v>
      </c>
      <c r="E1160">
        <v>1.3</v>
      </c>
      <c r="F1160">
        <v>0.39</v>
      </c>
      <c r="G1160">
        <v>0</v>
      </c>
      <c r="H1160">
        <v>0</v>
      </c>
      <c r="I1160">
        <v>0.39</v>
      </c>
      <c r="J1160">
        <f t="shared" si="18"/>
        <v>0</v>
      </c>
    </row>
    <row r="1161" spans="1:10" x14ac:dyDescent="0.25">
      <c r="A1161" s="48" t="s">
        <v>124</v>
      </c>
      <c r="B1161" t="s">
        <v>60</v>
      </c>
      <c r="C1161" t="s">
        <v>59</v>
      </c>
      <c r="D1161">
        <v>0.3</v>
      </c>
      <c r="E1161">
        <v>1.25</v>
      </c>
      <c r="F1161">
        <v>0.375</v>
      </c>
      <c r="G1161">
        <v>0</v>
      </c>
      <c r="H1161">
        <v>0</v>
      </c>
      <c r="I1161">
        <v>0.375</v>
      </c>
      <c r="J1161">
        <f t="shared" si="18"/>
        <v>0</v>
      </c>
    </row>
    <row r="1162" spans="1:10" x14ac:dyDescent="0.25">
      <c r="A1162" t="s">
        <v>96</v>
      </c>
      <c r="B1162" t="s">
        <v>60</v>
      </c>
      <c r="C1162" t="s">
        <v>59</v>
      </c>
      <c r="D1162">
        <v>0.3</v>
      </c>
      <c r="E1162">
        <v>200.08</v>
      </c>
      <c r="F1162">
        <v>60.024000000000001</v>
      </c>
      <c r="G1162">
        <v>0</v>
      </c>
      <c r="H1162">
        <v>0</v>
      </c>
      <c r="I1162">
        <v>60.024000000000001</v>
      </c>
      <c r="J1162">
        <f t="shared" si="18"/>
        <v>0</v>
      </c>
    </row>
    <row r="1163" spans="1:10" x14ac:dyDescent="0.25">
      <c r="A1163" t="s">
        <v>105</v>
      </c>
      <c r="B1163" t="s">
        <v>60</v>
      </c>
      <c r="C1163" t="s">
        <v>59</v>
      </c>
      <c r="D1163">
        <v>0.3</v>
      </c>
      <c r="E1163">
        <v>119.508</v>
      </c>
      <c r="F1163">
        <v>35.852399999999996</v>
      </c>
      <c r="G1163">
        <v>0</v>
      </c>
      <c r="H1163">
        <v>0</v>
      </c>
      <c r="I1163">
        <v>35.852399999999996</v>
      </c>
      <c r="J1163">
        <f t="shared" si="18"/>
        <v>0</v>
      </c>
    </row>
    <row r="1164" spans="1:10" x14ac:dyDescent="0.25">
      <c r="A1164" t="s">
        <v>110</v>
      </c>
      <c r="B1164" t="s">
        <v>60</v>
      </c>
      <c r="C1164" t="s">
        <v>59</v>
      </c>
      <c r="D1164">
        <v>0.3</v>
      </c>
      <c r="E1164">
        <v>23.533000000000001</v>
      </c>
      <c r="F1164">
        <v>7.0598999999999998</v>
      </c>
      <c r="G1164">
        <v>0</v>
      </c>
      <c r="H1164">
        <v>0</v>
      </c>
      <c r="I1164">
        <v>7.0598999999999998</v>
      </c>
      <c r="J1164">
        <f t="shared" si="18"/>
        <v>0</v>
      </c>
    </row>
    <row r="1165" spans="1:10" x14ac:dyDescent="0.25">
      <c r="A1165" t="s">
        <v>111</v>
      </c>
      <c r="B1165" t="s">
        <v>60</v>
      </c>
      <c r="C1165" t="s">
        <v>59</v>
      </c>
      <c r="D1165">
        <v>0.3</v>
      </c>
      <c r="E1165">
        <v>179.16200000000001</v>
      </c>
      <c r="F1165">
        <v>53.748600000000003</v>
      </c>
      <c r="G1165">
        <v>0</v>
      </c>
      <c r="H1165">
        <v>0</v>
      </c>
      <c r="I1165">
        <v>53.748600000000003</v>
      </c>
      <c r="J1165">
        <f t="shared" si="18"/>
        <v>0</v>
      </c>
    </row>
    <row r="1166" spans="1:10" x14ac:dyDescent="0.25">
      <c r="A1166" t="s">
        <v>106</v>
      </c>
      <c r="B1166" t="s">
        <v>60</v>
      </c>
      <c r="C1166" t="s">
        <v>59</v>
      </c>
      <c r="D1166">
        <v>0.3</v>
      </c>
      <c r="E1166">
        <v>156.495</v>
      </c>
      <c r="F1166">
        <v>46.948500000000003</v>
      </c>
      <c r="G1166">
        <v>0</v>
      </c>
      <c r="H1166">
        <v>0</v>
      </c>
      <c r="I1166">
        <v>46.948500000000003</v>
      </c>
      <c r="J1166">
        <f t="shared" si="18"/>
        <v>0</v>
      </c>
    </row>
    <row r="1167" spans="1:10" x14ac:dyDescent="0.25">
      <c r="A1167" t="s">
        <v>99</v>
      </c>
      <c r="B1167" t="s">
        <v>60</v>
      </c>
      <c r="C1167" t="s">
        <v>59</v>
      </c>
      <c r="D1167">
        <v>0.3</v>
      </c>
      <c r="E1167">
        <v>3.7210000000000001</v>
      </c>
      <c r="F1167">
        <v>1.1163000000000001</v>
      </c>
      <c r="G1167">
        <v>0</v>
      </c>
      <c r="H1167">
        <v>0</v>
      </c>
      <c r="I1167">
        <v>1.1163000000000001</v>
      </c>
      <c r="J1167">
        <f t="shared" si="18"/>
        <v>0</v>
      </c>
    </row>
    <row r="1168" spans="1:10" x14ac:dyDescent="0.25">
      <c r="A1168" t="s">
        <v>108</v>
      </c>
      <c r="B1168" t="s">
        <v>60</v>
      </c>
      <c r="C1168" t="s">
        <v>59</v>
      </c>
      <c r="D1168">
        <v>0.3</v>
      </c>
      <c r="E1168">
        <v>476.80700000000002</v>
      </c>
      <c r="F1168">
        <v>143.0421</v>
      </c>
      <c r="G1168">
        <v>0</v>
      </c>
      <c r="H1168">
        <v>0</v>
      </c>
      <c r="I1168">
        <v>143.0421</v>
      </c>
      <c r="J1168">
        <f t="shared" si="18"/>
        <v>0</v>
      </c>
    </row>
    <row r="1169" spans="1:10" x14ac:dyDescent="0.25">
      <c r="A1169" t="s">
        <v>234</v>
      </c>
      <c r="B1169" t="s">
        <v>60</v>
      </c>
      <c r="C1169" t="s">
        <v>59</v>
      </c>
      <c r="D1169">
        <v>0.3</v>
      </c>
      <c r="E1169">
        <v>0</v>
      </c>
      <c r="F1169">
        <v>0</v>
      </c>
      <c r="G1169">
        <v>0</v>
      </c>
      <c r="H1169">
        <v>0</v>
      </c>
      <c r="I1169">
        <v>0</v>
      </c>
      <c r="J1169">
        <f t="shared" si="18"/>
        <v>0</v>
      </c>
    </row>
    <row r="1170" spans="1:10" x14ac:dyDescent="0.25">
      <c r="A1170" t="s">
        <v>115</v>
      </c>
      <c r="B1170" t="s">
        <v>60</v>
      </c>
      <c r="C1170" t="s">
        <v>59</v>
      </c>
      <c r="D1170">
        <v>0.3</v>
      </c>
      <c r="E1170">
        <v>2.7690000000000001</v>
      </c>
      <c r="F1170">
        <v>0.83069999999999999</v>
      </c>
      <c r="G1170">
        <v>0</v>
      </c>
      <c r="H1170">
        <v>0</v>
      </c>
      <c r="I1170">
        <v>0.83069999999999999</v>
      </c>
      <c r="J1170">
        <f t="shared" si="18"/>
        <v>0</v>
      </c>
    </row>
    <row r="1171" spans="1:10" x14ac:dyDescent="0.25">
      <c r="A1171" t="s">
        <v>117</v>
      </c>
      <c r="B1171" t="s">
        <v>60</v>
      </c>
      <c r="C1171" t="s">
        <v>59</v>
      </c>
      <c r="D1171">
        <v>0.3</v>
      </c>
      <c r="E1171">
        <v>0</v>
      </c>
      <c r="F1171">
        <v>0</v>
      </c>
      <c r="G1171">
        <v>0</v>
      </c>
      <c r="H1171">
        <v>0</v>
      </c>
      <c r="I1171">
        <v>0</v>
      </c>
      <c r="J1171">
        <f t="shared" si="18"/>
        <v>0</v>
      </c>
    </row>
    <row r="1172" spans="1:10" x14ac:dyDescent="0.25">
      <c r="A1172" t="s">
        <v>103</v>
      </c>
      <c r="B1172" t="s">
        <v>60</v>
      </c>
      <c r="C1172" t="s">
        <v>59</v>
      </c>
      <c r="D1172">
        <v>0.3</v>
      </c>
      <c r="E1172">
        <v>0</v>
      </c>
      <c r="F1172">
        <v>0</v>
      </c>
      <c r="G1172">
        <v>0</v>
      </c>
      <c r="H1172">
        <v>0</v>
      </c>
      <c r="I1172">
        <v>0</v>
      </c>
      <c r="J1172">
        <f t="shared" si="18"/>
        <v>0</v>
      </c>
    </row>
    <row r="1173" spans="1:10" x14ac:dyDescent="0.25">
      <c r="A1173" t="s">
        <v>328</v>
      </c>
      <c r="B1173" t="s">
        <v>60</v>
      </c>
      <c r="C1173" t="s">
        <v>59</v>
      </c>
      <c r="D1173">
        <v>0.3</v>
      </c>
      <c r="E1173">
        <v>0</v>
      </c>
      <c r="F1173">
        <v>0</v>
      </c>
      <c r="G1173">
        <v>0</v>
      </c>
      <c r="H1173">
        <v>0</v>
      </c>
      <c r="I1173">
        <v>0</v>
      </c>
      <c r="J1173">
        <f t="shared" si="18"/>
        <v>0</v>
      </c>
    </row>
    <row r="1174" spans="1:10" x14ac:dyDescent="0.25">
      <c r="A1174" t="s">
        <v>104</v>
      </c>
      <c r="B1174" t="s">
        <v>60</v>
      </c>
      <c r="C1174" t="s">
        <v>59</v>
      </c>
      <c r="D1174">
        <v>0.3</v>
      </c>
      <c r="E1174">
        <v>152.19999999999999</v>
      </c>
      <c r="F1174">
        <v>45.66</v>
      </c>
      <c r="G1174">
        <v>0</v>
      </c>
      <c r="H1174">
        <v>0</v>
      </c>
      <c r="I1174">
        <v>45.66</v>
      </c>
      <c r="J1174">
        <f t="shared" si="18"/>
        <v>0</v>
      </c>
    </row>
    <row r="1175" spans="1:10" x14ac:dyDescent="0.25">
      <c r="A1175" t="s">
        <v>558</v>
      </c>
      <c r="B1175" t="s">
        <v>60</v>
      </c>
      <c r="C1175" t="s">
        <v>59</v>
      </c>
      <c r="D1175">
        <v>0.3</v>
      </c>
      <c r="E1175">
        <v>0</v>
      </c>
      <c r="F1175">
        <v>0</v>
      </c>
      <c r="G1175">
        <v>0</v>
      </c>
      <c r="H1175">
        <v>0</v>
      </c>
      <c r="I1175">
        <v>0</v>
      </c>
      <c r="J1175">
        <f t="shared" si="18"/>
        <v>0</v>
      </c>
    </row>
    <row r="1176" spans="1:10" x14ac:dyDescent="0.25">
      <c r="A1176" t="s">
        <v>97</v>
      </c>
      <c r="B1176" t="s">
        <v>60</v>
      </c>
      <c r="C1176" t="s">
        <v>59</v>
      </c>
      <c r="D1176">
        <v>0.3</v>
      </c>
      <c r="E1176">
        <v>260.39999999999998</v>
      </c>
      <c r="F1176">
        <v>78.11999999999999</v>
      </c>
      <c r="G1176">
        <v>0</v>
      </c>
      <c r="H1176">
        <v>0</v>
      </c>
      <c r="I1176">
        <v>78.11999999999999</v>
      </c>
      <c r="J1176">
        <f t="shared" si="18"/>
        <v>0</v>
      </c>
    </row>
    <row r="1177" spans="1:10" x14ac:dyDescent="0.25">
      <c r="A1177" t="s">
        <v>109</v>
      </c>
      <c r="B1177" t="s">
        <v>60</v>
      </c>
      <c r="C1177" t="s">
        <v>59</v>
      </c>
      <c r="D1177">
        <v>0.3</v>
      </c>
      <c r="E1177">
        <v>68.5</v>
      </c>
      <c r="F1177">
        <v>20.55</v>
      </c>
      <c r="G1177">
        <v>0</v>
      </c>
      <c r="H1177">
        <v>0</v>
      </c>
      <c r="I1177">
        <v>20.55</v>
      </c>
      <c r="J1177">
        <f t="shared" si="18"/>
        <v>0</v>
      </c>
    </row>
    <row r="1178" spans="1:10" x14ac:dyDescent="0.25">
      <c r="A1178" t="s">
        <v>118</v>
      </c>
      <c r="B1178" t="s">
        <v>60</v>
      </c>
      <c r="C1178" t="s">
        <v>59</v>
      </c>
      <c r="D1178">
        <v>0.3</v>
      </c>
      <c r="E1178">
        <v>35.905999999999999</v>
      </c>
      <c r="F1178">
        <v>10.771799999999999</v>
      </c>
      <c r="G1178">
        <v>0</v>
      </c>
      <c r="H1178">
        <v>0</v>
      </c>
      <c r="I1178">
        <v>10.771799999999999</v>
      </c>
      <c r="J1178">
        <f t="shared" si="18"/>
        <v>0</v>
      </c>
    </row>
    <row r="1179" spans="1:10" x14ac:dyDescent="0.25">
      <c r="A1179" t="s">
        <v>121</v>
      </c>
      <c r="B1179" t="s">
        <v>60</v>
      </c>
      <c r="C1179" t="s">
        <v>59</v>
      </c>
      <c r="D1179">
        <v>0.3</v>
      </c>
      <c r="E1179">
        <v>0</v>
      </c>
      <c r="F1179">
        <v>0</v>
      </c>
      <c r="G1179">
        <v>0</v>
      </c>
      <c r="H1179">
        <v>0</v>
      </c>
      <c r="I1179">
        <v>0</v>
      </c>
      <c r="J1179">
        <f t="shared" si="18"/>
        <v>0</v>
      </c>
    </row>
    <row r="1180" spans="1:10" x14ac:dyDescent="0.25">
      <c r="A1180" t="s">
        <v>120</v>
      </c>
      <c r="B1180" t="s">
        <v>60</v>
      </c>
      <c r="C1180" t="s">
        <v>59</v>
      </c>
      <c r="D1180">
        <v>0.3</v>
      </c>
      <c r="E1180">
        <v>0.3</v>
      </c>
      <c r="F1180">
        <v>0.09</v>
      </c>
      <c r="G1180">
        <v>0</v>
      </c>
      <c r="H1180">
        <v>0</v>
      </c>
      <c r="I1180">
        <v>0.09</v>
      </c>
      <c r="J1180">
        <f t="shared" si="18"/>
        <v>0</v>
      </c>
    </row>
    <row r="1181" spans="1:10" x14ac:dyDescent="0.25">
      <c r="A1181" t="s">
        <v>119</v>
      </c>
      <c r="B1181" t="s">
        <v>60</v>
      </c>
      <c r="C1181" t="s">
        <v>59</v>
      </c>
      <c r="D1181">
        <v>0.3</v>
      </c>
      <c r="E1181">
        <v>0</v>
      </c>
      <c r="F1181">
        <v>0</v>
      </c>
      <c r="G1181">
        <v>0</v>
      </c>
      <c r="H1181">
        <v>0</v>
      </c>
      <c r="I1181">
        <v>0</v>
      </c>
      <c r="J1181">
        <f t="shared" si="18"/>
        <v>0</v>
      </c>
    </row>
    <row r="1182" spans="1:10" x14ac:dyDescent="0.25">
      <c r="A1182" t="s">
        <v>116</v>
      </c>
      <c r="B1182" t="s">
        <v>60</v>
      </c>
      <c r="C1182" t="s">
        <v>59</v>
      </c>
      <c r="D1182">
        <v>0.3</v>
      </c>
      <c r="E1182">
        <v>1.2210000000000001</v>
      </c>
      <c r="F1182">
        <v>0.36630000000000001</v>
      </c>
      <c r="G1182">
        <v>0</v>
      </c>
      <c r="H1182">
        <v>0</v>
      </c>
      <c r="I1182">
        <v>0.36630000000000001</v>
      </c>
      <c r="J1182">
        <f t="shared" si="18"/>
        <v>0</v>
      </c>
    </row>
    <row r="1183" spans="1:10" x14ac:dyDescent="0.25">
      <c r="A1183" t="s">
        <v>113</v>
      </c>
      <c r="B1183" t="s">
        <v>60</v>
      </c>
      <c r="C1183" t="s">
        <v>59</v>
      </c>
      <c r="D1183">
        <v>0.3</v>
      </c>
      <c r="E1183">
        <v>2.5070000000000001</v>
      </c>
      <c r="F1183">
        <v>0.75209999999999999</v>
      </c>
      <c r="G1183">
        <v>0</v>
      </c>
      <c r="H1183">
        <v>0</v>
      </c>
      <c r="I1183">
        <v>0.75209999999999999</v>
      </c>
      <c r="J1183">
        <f t="shared" si="18"/>
        <v>0</v>
      </c>
    </row>
    <row r="1184" spans="1:10" x14ac:dyDescent="0.25">
      <c r="A1184" t="s">
        <v>102</v>
      </c>
      <c r="B1184" t="s">
        <v>60</v>
      </c>
      <c r="C1184" t="s">
        <v>59</v>
      </c>
      <c r="D1184">
        <v>0.3</v>
      </c>
      <c r="E1184">
        <v>0.5</v>
      </c>
      <c r="F1184">
        <v>0.15</v>
      </c>
      <c r="G1184">
        <v>0</v>
      </c>
      <c r="H1184">
        <v>0</v>
      </c>
      <c r="I1184">
        <v>0.15</v>
      </c>
      <c r="J1184">
        <f t="shared" si="18"/>
        <v>0</v>
      </c>
    </row>
    <row r="1185" spans="1:10" x14ac:dyDescent="0.25">
      <c r="A1185" t="s">
        <v>101</v>
      </c>
      <c r="B1185" t="s">
        <v>60</v>
      </c>
      <c r="C1185" t="s">
        <v>59</v>
      </c>
      <c r="D1185">
        <v>0.3</v>
      </c>
      <c r="E1185">
        <v>7.8</v>
      </c>
      <c r="F1185">
        <v>2.34</v>
      </c>
      <c r="G1185">
        <v>0</v>
      </c>
      <c r="H1185">
        <v>0</v>
      </c>
      <c r="I1185">
        <v>2.34</v>
      </c>
      <c r="J1185">
        <f t="shared" si="18"/>
        <v>0</v>
      </c>
    </row>
    <row r="1186" spans="1:10" x14ac:dyDescent="0.25">
      <c r="A1186" t="s">
        <v>95</v>
      </c>
      <c r="B1186" t="s">
        <v>60</v>
      </c>
      <c r="C1186" t="s">
        <v>59</v>
      </c>
      <c r="D1186">
        <v>0.3</v>
      </c>
      <c r="E1186">
        <v>1532.0940000000001</v>
      </c>
      <c r="F1186">
        <v>459.62819999999999</v>
      </c>
      <c r="G1186">
        <v>0</v>
      </c>
      <c r="H1186">
        <v>0</v>
      </c>
      <c r="I1186">
        <v>459.62819999999999</v>
      </c>
      <c r="J1186">
        <f t="shared" si="18"/>
        <v>0</v>
      </c>
    </row>
    <row r="1187" spans="1:10" x14ac:dyDescent="0.25">
      <c r="A1187" t="s">
        <v>98</v>
      </c>
      <c r="B1187" t="s">
        <v>60</v>
      </c>
      <c r="C1187" t="s">
        <v>59</v>
      </c>
      <c r="D1187">
        <v>0.3</v>
      </c>
      <c r="E1187">
        <v>445.4</v>
      </c>
      <c r="F1187">
        <v>133.61999999999998</v>
      </c>
      <c r="G1187">
        <v>0</v>
      </c>
      <c r="H1187">
        <v>0</v>
      </c>
      <c r="I1187">
        <v>133.61999999999998</v>
      </c>
      <c r="J1187">
        <f t="shared" si="18"/>
        <v>0</v>
      </c>
    </row>
    <row r="1188" spans="1:10" x14ac:dyDescent="0.25">
      <c r="A1188" t="s">
        <v>112</v>
      </c>
      <c r="B1188" t="s">
        <v>60</v>
      </c>
      <c r="C1188" t="s">
        <v>59</v>
      </c>
      <c r="D1188">
        <v>0.3</v>
      </c>
      <c r="E1188">
        <v>0</v>
      </c>
      <c r="F1188">
        <v>0</v>
      </c>
      <c r="G1188">
        <v>0</v>
      </c>
      <c r="H1188">
        <v>0</v>
      </c>
      <c r="I1188">
        <v>0</v>
      </c>
      <c r="J1188">
        <f t="shared" si="18"/>
        <v>0</v>
      </c>
    </row>
    <row r="1189" spans="1:10" x14ac:dyDescent="0.25">
      <c r="A1189" t="s">
        <v>100</v>
      </c>
      <c r="B1189" t="s">
        <v>60</v>
      </c>
      <c r="C1189" t="s">
        <v>59</v>
      </c>
      <c r="D1189">
        <v>0.3</v>
      </c>
      <c r="E1189">
        <v>9.9960000000000022</v>
      </c>
      <c r="F1189">
        <v>2.9988000000000006</v>
      </c>
      <c r="G1189">
        <v>0</v>
      </c>
      <c r="H1189">
        <v>0</v>
      </c>
      <c r="I1189">
        <v>2.9988000000000006</v>
      </c>
      <c r="J1189">
        <f t="shared" si="18"/>
        <v>0</v>
      </c>
    </row>
    <row r="1190" spans="1:10" x14ac:dyDescent="0.25">
      <c r="A1190" t="s">
        <v>114</v>
      </c>
      <c r="B1190" t="s">
        <v>60</v>
      </c>
      <c r="C1190" t="s">
        <v>59</v>
      </c>
      <c r="D1190">
        <v>0.3</v>
      </c>
      <c r="E1190">
        <v>32.411000000000001</v>
      </c>
      <c r="F1190">
        <v>9.7233000000000001</v>
      </c>
      <c r="G1190">
        <v>0</v>
      </c>
      <c r="H1190">
        <v>0</v>
      </c>
      <c r="I1190">
        <v>9.7233000000000001</v>
      </c>
      <c r="J1190">
        <f t="shared" si="18"/>
        <v>0</v>
      </c>
    </row>
    <row r="1191" spans="1:10" x14ac:dyDescent="0.25">
      <c r="A1191" t="s">
        <v>107</v>
      </c>
      <c r="B1191" t="s">
        <v>60</v>
      </c>
      <c r="C1191" t="s">
        <v>59</v>
      </c>
      <c r="D1191">
        <v>0.3</v>
      </c>
      <c r="E1191">
        <v>35.747999999999998</v>
      </c>
      <c r="F1191">
        <v>10.724399999999999</v>
      </c>
      <c r="G1191">
        <v>0</v>
      </c>
      <c r="H1191">
        <v>0</v>
      </c>
      <c r="I1191">
        <v>10.724399999999999</v>
      </c>
      <c r="J1191">
        <f t="shared" si="18"/>
        <v>0</v>
      </c>
    </row>
    <row r="1192" spans="1:10" x14ac:dyDescent="0.25">
      <c r="A1192" s="48" t="s">
        <v>123</v>
      </c>
      <c r="B1192" t="s">
        <v>369</v>
      </c>
      <c r="C1192" t="s">
        <v>349</v>
      </c>
      <c r="D1192">
        <v>0.02</v>
      </c>
      <c r="E1192">
        <v>37.889000000000003</v>
      </c>
      <c r="F1192">
        <v>0.75778000000000012</v>
      </c>
      <c r="G1192">
        <v>0</v>
      </c>
      <c r="H1192">
        <v>0</v>
      </c>
      <c r="I1192">
        <v>0.75778000000000012</v>
      </c>
      <c r="J1192">
        <f t="shared" si="18"/>
        <v>0</v>
      </c>
    </row>
    <row r="1193" spans="1:10" x14ac:dyDescent="0.25">
      <c r="A1193" s="48" t="s">
        <v>126</v>
      </c>
      <c r="B1193" t="s">
        <v>369</v>
      </c>
      <c r="C1193" t="s">
        <v>349</v>
      </c>
      <c r="D1193">
        <v>0.02</v>
      </c>
      <c r="E1193">
        <v>0</v>
      </c>
      <c r="F1193">
        <v>0</v>
      </c>
      <c r="G1193">
        <v>0</v>
      </c>
      <c r="H1193">
        <v>0</v>
      </c>
      <c r="I1193">
        <v>0</v>
      </c>
      <c r="J1193">
        <f t="shared" si="18"/>
        <v>0</v>
      </c>
    </row>
    <row r="1194" spans="1:10" x14ac:dyDescent="0.25">
      <c r="A1194" s="48" t="s">
        <v>125</v>
      </c>
      <c r="B1194" t="s">
        <v>369</v>
      </c>
      <c r="C1194" t="s">
        <v>349</v>
      </c>
      <c r="D1194">
        <v>0.02</v>
      </c>
      <c r="E1194">
        <v>0.1</v>
      </c>
      <c r="F1194">
        <v>2E-3</v>
      </c>
      <c r="G1194">
        <v>0</v>
      </c>
      <c r="H1194">
        <v>0</v>
      </c>
      <c r="I1194">
        <v>2E-3</v>
      </c>
      <c r="J1194">
        <f t="shared" si="18"/>
        <v>0</v>
      </c>
    </row>
    <row r="1195" spans="1:10" x14ac:dyDescent="0.25">
      <c r="A1195" s="48" t="s">
        <v>124</v>
      </c>
      <c r="B1195" t="s">
        <v>369</v>
      </c>
      <c r="C1195" t="s">
        <v>349</v>
      </c>
      <c r="D1195">
        <v>0.02</v>
      </c>
      <c r="E1195">
        <v>2.1999999999999999E-2</v>
      </c>
      <c r="F1195">
        <v>4.3999999999999996E-4</v>
      </c>
      <c r="G1195">
        <v>0</v>
      </c>
      <c r="H1195">
        <v>0</v>
      </c>
      <c r="I1195">
        <v>4.3999999999999996E-4</v>
      </c>
      <c r="J1195">
        <f t="shared" si="18"/>
        <v>0</v>
      </c>
    </row>
    <row r="1196" spans="1:10" x14ac:dyDescent="0.25">
      <c r="A1196" t="s">
        <v>96</v>
      </c>
      <c r="B1196" t="s">
        <v>369</v>
      </c>
      <c r="C1196" t="s">
        <v>349</v>
      </c>
      <c r="D1196">
        <v>0.02</v>
      </c>
      <c r="E1196">
        <v>2.1819999999999999</v>
      </c>
      <c r="F1196">
        <v>4.3639999999999998E-2</v>
      </c>
      <c r="G1196">
        <v>0</v>
      </c>
      <c r="H1196">
        <v>0</v>
      </c>
      <c r="I1196">
        <v>4.3639999999999998E-2</v>
      </c>
      <c r="J1196">
        <f t="shared" si="18"/>
        <v>0</v>
      </c>
    </row>
    <row r="1197" spans="1:10" x14ac:dyDescent="0.25">
      <c r="A1197" t="s">
        <v>105</v>
      </c>
      <c r="B1197" t="s">
        <v>369</v>
      </c>
      <c r="C1197" t="s">
        <v>349</v>
      </c>
      <c r="D1197">
        <v>0.02</v>
      </c>
      <c r="E1197">
        <v>0.29599999999999999</v>
      </c>
      <c r="F1197">
        <v>5.9199999999999999E-3</v>
      </c>
      <c r="G1197">
        <v>0</v>
      </c>
      <c r="H1197">
        <v>0</v>
      </c>
      <c r="I1197">
        <v>5.9199999999999999E-3</v>
      </c>
      <c r="J1197">
        <f t="shared" si="18"/>
        <v>0</v>
      </c>
    </row>
    <row r="1198" spans="1:10" x14ac:dyDescent="0.25">
      <c r="A1198" t="s">
        <v>110</v>
      </c>
      <c r="B1198" t="s">
        <v>369</v>
      </c>
      <c r="C1198" t="s">
        <v>349</v>
      </c>
      <c r="D1198">
        <v>0.02</v>
      </c>
      <c r="E1198">
        <v>2.657</v>
      </c>
      <c r="F1198">
        <v>5.314E-2</v>
      </c>
      <c r="G1198">
        <v>0</v>
      </c>
      <c r="H1198">
        <v>0</v>
      </c>
      <c r="I1198">
        <v>5.314E-2</v>
      </c>
      <c r="J1198">
        <f t="shared" si="18"/>
        <v>0</v>
      </c>
    </row>
    <row r="1199" spans="1:10" x14ac:dyDescent="0.25">
      <c r="A1199" t="s">
        <v>111</v>
      </c>
      <c r="B1199" t="s">
        <v>369</v>
      </c>
      <c r="C1199" t="s">
        <v>349</v>
      </c>
      <c r="D1199">
        <v>0.02</v>
      </c>
      <c r="E1199">
        <v>39.356000000000002</v>
      </c>
      <c r="F1199">
        <v>0.78712000000000004</v>
      </c>
      <c r="G1199">
        <v>0</v>
      </c>
      <c r="H1199">
        <v>0</v>
      </c>
      <c r="I1199">
        <v>0.78712000000000004</v>
      </c>
      <c r="J1199">
        <f t="shared" si="18"/>
        <v>0</v>
      </c>
    </row>
    <row r="1200" spans="1:10" x14ac:dyDescent="0.25">
      <c r="A1200" t="s">
        <v>106</v>
      </c>
      <c r="B1200" t="s">
        <v>369</v>
      </c>
      <c r="C1200" t="s">
        <v>349</v>
      </c>
      <c r="D1200">
        <v>0.02</v>
      </c>
      <c r="E1200">
        <v>8.7010000000000005</v>
      </c>
      <c r="F1200">
        <v>0.17402000000000001</v>
      </c>
      <c r="G1200">
        <v>0</v>
      </c>
      <c r="H1200">
        <v>0</v>
      </c>
      <c r="I1200">
        <v>0.17402000000000001</v>
      </c>
      <c r="J1200">
        <f t="shared" si="18"/>
        <v>0</v>
      </c>
    </row>
    <row r="1201" spans="1:10" x14ac:dyDescent="0.25">
      <c r="A1201" t="s">
        <v>99</v>
      </c>
      <c r="B1201" t="s">
        <v>369</v>
      </c>
      <c r="C1201" t="s">
        <v>349</v>
      </c>
      <c r="D1201">
        <v>0.02</v>
      </c>
      <c r="E1201">
        <v>0</v>
      </c>
      <c r="F1201">
        <v>0</v>
      </c>
      <c r="G1201">
        <v>0</v>
      </c>
      <c r="H1201">
        <v>0</v>
      </c>
      <c r="I1201">
        <v>0</v>
      </c>
      <c r="J1201">
        <f t="shared" si="18"/>
        <v>0</v>
      </c>
    </row>
    <row r="1202" spans="1:10" x14ac:dyDescent="0.25">
      <c r="A1202" t="s">
        <v>108</v>
      </c>
      <c r="B1202" t="s">
        <v>369</v>
      </c>
      <c r="C1202" t="s">
        <v>349</v>
      </c>
      <c r="D1202">
        <v>0.02</v>
      </c>
      <c r="E1202">
        <v>0.14499999999999999</v>
      </c>
      <c r="F1202">
        <v>2.8999999999999998E-3</v>
      </c>
      <c r="G1202">
        <v>0</v>
      </c>
      <c r="H1202">
        <v>0</v>
      </c>
      <c r="I1202">
        <v>2.8999999999999998E-3</v>
      </c>
      <c r="J1202">
        <f t="shared" si="18"/>
        <v>0</v>
      </c>
    </row>
    <row r="1203" spans="1:10" x14ac:dyDescent="0.25">
      <c r="A1203" t="s">
        <v>234</v>
      </c>
      <c r="B1203" t="s">
        <v>369</v>
      </c>
      <c r="C1203" t="s">
        <v>349</v>
      </c>
      <c r="D1203">
        <v>0.02</v>
      </c>
      <c r="E1203">
        <v>0</v>
      </c>
      <c r="F1203">
        <v>0</v>
      </c>
      <c r="G1203">
        <v>0</v>
      </c>
      <c r="H1203">
        <v>0</v>
      </c>
      <c r="I1203">
        <v>0</v>
      </c>
      <c r="J1203">
        <f t="shared" si="18"/>
        <v>0</v>
      </c>
    </row>
    <row r="1204" spans="1:10" x14ac:dyDescent="0.25">
      <c r="A1204" t="s">
        <v>115</v>
      </c>
      <c r="B1204" t="s">
        <v>369</v>
      </c>
      <c r="C1204" t="s">
        <v>349</v>
      </c>
      <c r="D1204">
        <v>0.02</v>
      </c>
      <c r="E1204">
        <v>1.522</v>
      </c>
      <c r="F1204">
        <v>3.0440000000000002E-2</v>
      </c>
      <c r="G1204">
        <v>0</v>
      </c>
      <c r="H1204">
        <v>0</v>
      </c>
      <c r="I1204">
        <v>3.0440000000000002E-2</v>
      </c>
      <c r="J1204">
        <f t="shared" si="18"/>
        <v>0</v>
      </c>
    </row>
    <row r="1205" spans="1:10" x14ac:dyDescent="0.25">
      <c r="A1205" t="s">
        <v>117</v>
      </c>
      <c r="B1205" t="s">
        <v>369</v>
      </c>
      <c r="C1205" t="s">
        <v>349</v>
      </c>
      <c r="D1205">
        <v>0.02</v>
      </c>
      <c r="E1205">
        <v>0.54800000000000004</v>
      </c>
      <c r="F1205">
        <v>1.0960000000000001E-2</v>
      </c>
      <c r="G1205">
        <v>0</v>
      </c>
      <c r="H1205">
        <v>0</v>
      </c>
      <c r="I1205">
        <v>1.0960000000000001E-2</v>
      </c>
      <c r="J1205">
        <f t="shared" si="18"/>
        <v>0</v>
      </c>
    </row>
    <row r="1206" spans="1:10" x14ac:dyDescent="0.25">
      <c r="A1206" t="s">
        <v>103</v>
      </c>
      <c r="B1206" t="s">
        <v>369</v>
      </c>
      <c r="C1206" t="s">
        <v>349</v>
      </c>
      <c r="D1206">
        <v>0.02</v>
      </c>
      <c r="E1206">
        <v>0</v>
      </c>
      <c r="F1206">
        <v>0</v>
      </c>
      <c r="G1206">
        <v>0</v>
      </c>
      <c r="H1206">
        <v>0</v>
      </c>
      <c r="I1206">
        <v>0</v>
      </c>
      <c r="J1206">
        <f t="shared" si="18"/>
        <v>0</v>
      </c>
    </row>
    <row r="1207" spans="1:10" x14ac:dyDescent="0.25">
      <c r="A1207" t="s">
        <v>328</v>
      </c>
      <c r="B1207" t="s">
        <v>369</v>
      </c>
      <c r="C1207" t="s">
        <v>349</v>
      </c>
      <c r="D1207">
        <v>0.02</v>
      </c>
      <c r="E1207">
        <v>0</v>
      </c>
      <c r="F1207">
        <v>0</v>
      </c>
      <c r="G1207">
        <v>0</v>
      </c>
      <c r="H1207">
        <v>0</v>
      </c>
      <c r="I1207">
        <v>0</v>
      </c>
      <c r="J1207">
        <f t="shared" si="18"/>
        <v>0</v>
      </c>
    </row>
    <row r="1208" spans="1:10" x14ac:dyDescent="0.25">
      <c r="A1208" t="s">
        <v>104</v>
      </c>
      <c r="B1208" t="s">
        <v>369</v>
      </c>
      <c r="C1208" t="s">
        <v>349</v>
      </c>
      <c r="D1208">
        <v>0.02</v>
      </c>
      <c r="E1208">
        <v>0</v>
      </c>
      <c r="F1208">
        <v>0</v>
      </c>
      <c r="G1208">
        <v>0</v>
      </c>
      <c r="H1208">
        <v>0</v>
      </c>
      <c r="I1208">
        <v>0</v>
      </c>
      <c r="J1208">
        <f t="shared" si="18"/>
        <v>0</v>
      </c>
    </row>
    <row r="1209" spans="1:10" x14ac:dyDescent="0.25">
      <c r="A1209" t="s">
        <v>558</v>
      </c>
      <c r="B1209" t="s">
        <v>369</v>
      </c>
      <c r="C1209" t="s">
        <v>349</v>
      </c>
      <c r="D1209">
        <v>0.02</v>
      </c>
      <c r="E1209">
        <v>0</v>
      </c>
      <c r="F1209">
        <v>0</v>
      </c>
      <c r="G1209">
        <v>0</v>
      </c>
      <c r="H1209">
        <v>0</v>
      </c>
      <c r="I1209">
        <v>0</v>
      </c>
      <c r="J1209">
        <f t="shared" si="18"/>
        <v>0</v>
      </c>
    </row>
    <row r="1210" spans="1:10" x14ac:dyDescent="0.25">
      <c r="A1210" t="s">
        <v>97</v>
      </c>
      <c r="B1210" t="s">
        <v>369</v>
      </c>
      <c r="C1210" t="s">
        <v>349</v>
      </c>
      <c r="D1210">
        <v>0.02</v>
      </c>
      <c r="E1210">
        <v>0.1</v>
      </c>
      <c r="F1210">
        <v>2E-3</v>
      </c>
      <c r="G1210">
        <v>0</v>
      </c>
      <c r="H1210">
        <v>0</v>
      </c>
      <c r="I1210">
        <v>2E-3</v>
      </c>
      <c r="J1210">
        <f t="shared" si="18"/>
        <v>0</v>
      </c>
    </row>
    <row r="1211" spans="1:10" x14ac:dyDescent="0.25">
      <c r="A1211" t="s">
        <v>109</v>
      </c>
      <c r="B1211" t="s">
        <v>369</v>
      </c>
      <c r="C1211" t="s">
        <v>349</v>
      </c>
      <c r="D1211">
        <v>0.02</v>
      </c>
      <c r="E1211">
        <v>11.631999999999998</v>
      </c>
      <c r="F1211">
        <v>0.23263999999999996</v>
      </c>
      <c r="G1211">
        <v>0</v>
      </c>
      <c r="H1211">
        <v>0</v>
      </c>
      <c r="I1211">
        <v>0.23263999999999996</v>
      </c>
      <c r="J1211">
        <f t="shared" si="18"/>
        <v>0</v>
      </c>
    </row>
    <row r="1212" spans="1:10" x14ac:dyDescent="0.25">
      <c r="A1212" t="s">
        <v>118</v>
      </c>
      <c r="B1212" t="s">
        <v>369</v>
      </c>
      <c r="C1212" t="s">
        <v>349</v>
      </c>
      <c r="D1212">
        <v>0.02</v>
      </c>
      <c r="E1212">
        <v>6.9720000000000004</v>
      </c>
      <c r="F1212">
        <v>0.13944000000000001</v>
      </c>
      <c r="G1212">
        <v>0</v>
      </c>
      <c r="H1212">
        <v>0</v>
      </c>
      <c r="I1212">
        <v>0.13944000000000001</v>
      </c>
      <c r="J1212">
        <f t="shared" si="18"/>
        <v>0</v>
      </c>
    </row>
    <row r="1213" spans="1:10" x14ac:dyDescent="0.25">
      <c r="A1213" t="s">
        <v>121</v>
      </c>
      <c r="B1213" t="s">
        <v>369</v>
      </c>
      <c r="C1213" t="s">
        <v>349</v>
      </c>
      <c r="D1213">
        <v>0.02</v>
      </c>
      <c r="E1213">
        <v>0</v>
      </c>
      <c r="F1213">
        <v>0</v>
      </c>
      <c r="G1213">
        <v>0</v>
      </c>
      <c r="H1213">
        <v>0</v>
      </c>
      <c r="I1213">
        <v>0</v>
      </c>
      <c r="J1213">
        <f t="shared" si="18"/>
        <v>0</v>
      </c>
    </row>
    <row r="1214" spans="1:10" x14ac:dyDescent="0.25">
      <c r="A1214" t="s">
        <v>120</v>
      </c>
      <c r="B1214" t="s">
        <v>369</v>
      </c>
      <c r="C1214" t="s">
        <v>349</v>
      </c>
      <c r="D1214">
        <v>0.02</v>
      </c>
      <c r="E1214">
        <v>0.1</v>
      </c>
      <c r="F1214">
        <v>2E-3</v>
      </c>
      <c r="G1214">
        <v>0</v>
      </c>
      <c r="H1214">
        <v>0</v>
      </c>
      <c r="I1214">
        <v>2E-3</v>
      </c>
      <c r="J1214">
        <f t="shared" si="18"/>
        <v>0</v>
      </c>
    </row>
    <row r="1215" spans="1:10" x14ac:dyDescent="0.25">
      <c r="A1215" t="s">
        <v>119</v>
      </c>
      <c r="B1215" t="s">
        <v>369</v>
      </c>
      <c r="C1215" t="s">
        <v>349</v>
      </c>
      <c r="D1215">
        <v>0.02</v>
      </c>
      <c r="E1215">
        <v>0.496</v>
      </c>
      <c r="F1215">
        <v>9.92E-3</v>
      </c>
      <c r="G1215">
        <v>0</v>
      </c>
      <c r="H1215">
        <v>0</v>
      </c>
      <c r="I1215">
        <v>9.92E-3</v>
      </c>
      <c r="J1215">
        <f t="shared" si="18"/>
        <v>0</v>
      </c>
    </row>
    <row r="1216" spans="1:10" x14ac:dyDescent="0.25">
      <c r="A1216" t="s">
        <v>116</v>
      </c>
      <c r="B1216" t="s">
        <v>369</v>
      </c>
      <c r="C1216" t="s">
        <v>349</v>
      </c>
      <c r="D1216">
        <v>0.02</v>
      </c>
      <c r="E1216">
        <v>0</v>
      </c>
      <c r="F1216">
        <v>0</v>
      </c>
      <c r="G1216">
        <v>0</v>
      </c>
      <c r="H1216">
        <v>0</v>
      </c>
      <c r="I1216">
        <v>0</v>
      </c>
      <c r="J1216">
        <f t="shared" si="18"/>
        <v>0</v>
      </c>
    </row>
    <row r="1217" spans="1:10" x14ac:dyDescent="0.25">
      <c r="A1217" t="s">
        <v>113</v>
      </c>
      <c r="B1217" t="s">
        <v>369</v>
      </c>
      <c r="C1217" t="s">
        <v>349</v>
      </c>
      <c r="D1217">
        <v>0.02</v>
      </c>
      <c r="E1217">
        <v>0.129</v>
      </c>
      <c r="F1217">
        <v>2.5800000000000003E-3</v>
      </c>
      <c r="G1217">
        <v>0</v>
      </c>
      <c r="H1217">
        <v>0</v>
      </c>
      <c r="I1217">
        <v>2.5800000000000003E-3</v>
      </c>
      <c r="J1217">
        <f t="shared" si="18"/>
        <v>0</v>
      </c>
    </row>
    <row r="1218" spans="1:10" x14ac:dyDescent="0.25">
      <c r="A1218" t="s">
        <v>102</v>
      </c>
      <c r="B1218" t="s">
        <v>369</v>
      </c>
      <c r="C1218" t="s">
        <v>349</v>
      </c>
      <c r="D1218">
        <v>0.02</v>
      </c>
      <c r="E1218">
        <v>0</v>
      </c>
      <c r="F1218">
        <v>0</v>
      </c>
      <c r="G1218">
        <v>0</v>
      </c>
      <c r="H1218">
        <v>0</v>
      </c>
      <c r="I1218">
        <v>0</v>
      </c>
      <c r="J1218">
        <f t="shared" si="18"/>
        <v>0</v>
      </c>
    </row>
    <row r="1219" spans="1:10" x14ac:dyDescent="0.25">
      <c r="A1219" t="s">
        <v>101</v>
      </c>
      <c r="B1219" t="s">
        <v>369</v>
      </c>
      <c r="C1219" t="s">
        <v>349</v>
      </c>
      <c r="D1219">
        <v>0.02</v>
      </c>
      <c r="E1219">
        <v>0</v>
      </c>
      <c r="F1219">
        <v>0</v>
      </c>
      <c r="G1219">
        <v>0</v>
      </c>
      <c r="H1219">
        <v>0</v>
      </c>
      <c r="I1219">
        <v>0</v>
      </c>
      <c r="J1219">
        <f t="shared" ref="J1219:J1282" si="19">G1219+H1219</f>
        <v>0</v>
      </c>
    </row>
    <row r="1220" spans="1:10" x14ac:dyDescent="0.25">
      <c r="A1220" t="s">
        <v>95</v>
      </c>
      <c r="B1220" t="s">
        <v>369</v>
      </c>
      <c r="C1220" t="s">
        <v>349</v>
      </c>
      <c r="D1220">
        <v>0.02</v>
      </c>
      <c r="E1220">
        <v>1.712</v>
      </c>
      <c r="F1220">
        <v>3.424E-2</v>
      </c>
      <c r="G1220">
        <v>0</v>
      </c>
      <c r="H1220">
        <v>0</v>
      </c>
      <c r="I1220">
        <v>3.424E-2</v>
      </c>
      <c r="J1220">
        <f t="shared" si="19"/>
        <v>0</v>
      </c>
    </row>
    <row r="1221" spans="1:10" x14ac:dyDescent="0.25">
      <c r="A1221" t="s">
        <v>98</v>
      </c>
      <c r="B1221" t="s">
        <v>369</v>
      </c>
      <c r="C1221" t="s">
        <v>349</v>
      </c>
      <c r="D1221">
        <v>0.02</v>
      </c>
      <c r="E1221">
        <v>0.9</v>
      </c>
      <c r="F1221">
        <v>1.8000000000000002E-2</v>
      </c>
      <c r="G1221">
        <v>0</v>
      </c>
      <c r="H1221">
        <v>0</v>
      </c>
      <c r="I1221">
        <v>1.8000000000000002E-2</v>
      </c>
      <c r="J1221">
        <f t="shared" si="19"/>
        <v>0</v>
      </c>
    </row>
    <row r="1222" spans="1:10" x14ac:dyDescent="0.25">
      <c r="A1222" t="s">
        <v>112</v>
      </c>
      <c r="B1222" t="s">
        <v>369</v>
      </c>
      <c r="C1222" t="s">
        <v>349</v>
      </c>
      <c r="D1222">
        <v>0.02</v>
      </c>
      <c r="E1222">
        <v>1.881</v>
      </c>
      <c r="F1222">
        <v>3.7620000000000001E-2</v>
      </c>
      <c r="G1222">
        <v>0</v>
      </c>
      <c r="H1222">
        <v>0</v>
      </c>
      <c r="I1222">
        <v>3.7620000000000001E-2</v>
      </c>
      <c r="J1222">
        <f t="shared" si="19"/>
        <v>0</v>
      </c>
    </row>
    <row r="1223" spans="1:10" x14ac:dyDescent="0.25">
      <c r="A1223" t="s">
        <v>100</v>
      </c>
      <c r="B1223" t="s">
        <v>369</v>
      </c>
      <c r="C1223" t="s">
        <v>349</v>
      </c>
      <c r="D1223">
        <v>0.02</v>
      </c>
      <c r="E1223">
        <v>0</v>
      </c>
      <c r="F1223">
        <v>0</v>
      </c>
      <c r="G1223">
        <v>0</v>
      </c>
      <c r="H1223">
        <v>0</v>
      </c>
      <c r="I1223">
        <v>0</v>
      </c>
      <c r="J1223">
        <f t="shared" si="19"/>
        <v>0</v>
      </c>
    </row>
    <row r="1224" spans="1:10" x14ac:dyDescent="0.25">
      <c r="A1224" t="s">
        <v>114</v>
      </c>
      <c r="B1224" t="s">
        <v>369</v>
      </c>
      <c r="C1224" t="s">
        <v>349</v>
      </c>
      <c r="D1224">
        <v>0.02</v>
      </c>
      <c r="E1224">
        <v>10.175000000000001</v>
      </c>
      <c r="F1224">
        <v>0.20350000000000001</v>
      </c>
      <c r="G1224">
        <v>0</v>
      </c>
      <c r="H1224">
        <v>0</v>
      </c>
      <c r="I1224">
        <v>0.20350000000000001</v>
      </c>
      <c r="J1224">
        <f t="shared" si="19"/>
        <v>0</v>
      </c>
    </row>
    <row r="1225" spans="1:10" x14ac:dyDescent="0.25">
      <c r="A1225" t="s">
        <v>107</v>
      </c>
      <c r="B1225" t="s">
        <v>369</v>
      </c>
      <c r="C1225" t="s">
        <v>349</v>
      </c>
      <c r="D1225">
        <v>0.02</v>
      </c>
      <c r="E1225">
        <v>34.668999999999997</v>
      </c>
      <c r="F1225">
        <v>0.69338</v>
      </c>
      <c r="G1225">
        <v>0</v>
      </c>
      <c r="H1225">
        <v>0</v>
      </c>
      <c r="I1225">
        <v>0.69338</v>
      </c>
      <c r="J1225">
        <f t="shared" si="19"/>
        <v>0</v>
      </c>
    </row>
    <row r="1226" spans="1:10" x14ac:dyDescent="0.25">
      <c r="A1226" s="48" t="s">
        <v>123</v>
      </c>
      <c r="B1226" t="s">
        <v>370</v>
      </c>
      <c r="C1226" t="s">
        <v>262</v>
      </c>
      <c r="D1226">
        <v>0.1</v>
      </c>
      <c r="E1226">
        <v>0</v>
      </c>
      <c r="F1226">
        <v>0</v>
      </c>
      <c r="G1226">
        <v>0</v>
      </c>
      <c r="H1226">
        <v>0</v>
      </c>
      <c r="I1226">
        <v>0</v>
      </c>
      <c r="J1226">
        <f t="shared" si="19"/>
        <v>0</v>
      </c>
    </row>
    <row r="1227" spans="1:10" x14ac:dyDescent="0.25">
      <c r="A1227" s="48" t="s">
        <v>126</v>
      </c>
      <c r="B1227" t="s">
        <v>370</v>
      </c>
      <c r="C1227" t="s">
        <v>262</v>
      </c>
      <c r="D1227">
        <v>0.1</v>
      </c>
      <c r="E1227">
        <v>0</v>
      </c>
      <c r="F1227">
        <v>0</v>
      </c>
      <c r="G1227">
        <v>0</v>
      </c>
      <c r="H1227">
        <v>0</v>
      </c>
      <c r="I1227">
        <v>0</v>
      </c>
      <c r="J1227">
        <f t="shared" si="19"/>
        <v>0</v>
      </c>
    </row>
    <row r="1228" spans="1:10" x14ac:dyDescent="0.25">
      <c r="A1228" s="48" t="s">
        <v>125</v>
      </c>
      <c r="B1228" t="s">
        <v>370</v>
      </c>
      <c r="C1228" t="s">
        <v>262</v>
      </c>
      <c r="D1228">
        <v>0.1</v>
      </c>
      <c r="E1228">
        <v>0</v>
      </c>
      <c r="F1228">
        <v>0</v>
      </c>
      <c r="G1228">
        <v>0</v>
      </c>
      <c r="H1228">
        <v>0</v>
      </c>
      <c r="I1228">
        <v>0</v>
      </c>
      <c r="J1228">
        <f t="shared" si="19"/>
        <v>0</v>
      </c>
    </row>
    <row r="1229" spans="1:10" x14ac:dyDescent="0.25">
      <c r="A1229" s="48" t="s">
        <v>124</v>
      </c>
      <c r="B1229" t="s">
        <v>370</v>
      </c>
      <c r="C1229" t="s">
        <v>262</v>
      </c>
      <c r="D1229">
        <v>0.1</v>
      </c>
      <c r="E1229">
        <v>0</v>
      </c>
      <c r="F1229">
        <v>0</v>
      </c>
      <c r="G1229">
        <v>0</v>
      </c>
      <c r="H1229">
        <v>0</v>
      </c>
      <c r="I1229">
        <v>0</v>
      </c>
      <c r="J1229">
        <f t="shared" si="19"/>
        <v>0</v>
      </c>
    </row>
    <row r="1230" spans="1:10" x14ac:dyDescent="0.25">
      <c r="A1230" t="s">
        <v>96</v>
      </c>
      <c r="B1230" t="s">
        <v>370</v>
      </c>
      <c r="C1230" t="s">
        <v>262</v>
      </c>
      <c r="D1230">
        <v>0.1</v>
      </c>
      <c r="E1230">
        <v>1.3919999999999999</v>
      </c>
      <c r="F1230">
        <v>0.13919999999999999</v>
      </c>
      <c r="G1230">
        <v>0</v>
      </c>
      <c r="H1230">
        <v>0</v>
      </c>
      <c r="I1230">
        <v>0.13919999999999999</v>
      </c>
      <c r="J1230">
        <f t="shared" si="19"/>
        <v>0</v>
      </c>
    </row>
    <row r="1231" spans="1:10" x14ac:dyDescent="0.25">
      <c r="A1231" t="s">
        <v>105</v>
      </c>
      <c r="B1231" t="s">
        <v>370</v>
      </c>
      <c r="C1231" t="s">
        <v>262</v>
      </c>
      <c r="D1231">
        <v>0.1</v>
      </c>
      <c r="E1231">
        <v>3.427</v>
      </c>
      <c r="F1231">
        <v>0.3427</v>
      </c>
      <c r="G1231">
        <v>0</v>
      </c>
      <c r="H1231">
        <v>0</v>
      </c>
      <c r="I1231">
        <v>0.3427</v>
      </c>
      <c r="J1231">
        <f t="shared" si="19"/>
        <v>0</v>
      </c>
    </row>
    <row r="1232" spans="1:10" x14ac:dyDescent="0.25">
      <c r="A1232" t="s">
        <v>110</v>
      </c>
      <c r="B1232" t="s">
        <v>370</v>
      </c>
      <c r="C1232" t="s">
        <v>262</v>
      </c>
      <c r="D1232">
        <v>0.1</v>
      </c>
      <c r="E1232">
        <v>0</v>
      </c>
      <c r="F1232">
        <v>0</v>
      </c>
      <c r="G1232">
        <v>0</v>
      </c>
      <c r="H1232">
        <v>0</v>
      </c>
      <c r="I1232">
        <v>0</v>
      </c>
      <c r="J1232">
        <f t="shared" si="19"/>
        <v>0</v>
      </c>
    </row>
    <row r="1233" spans="1:10" x14ac:dyDescent="0.25">
      <c r="A1233" t="s">
        <v>111</v>
      </c>
      <c r="B1233" t="s">
        <v>370</v>
      </c>
      <c r="C1233" t="s">
        <v>262</v>
      </c>
      <c r="D1233">
        <v>0.1</v>
      </c>
      <c r="E1233">
        <v>0</v>
      </c>
      <c r="F1233">
        <v>0</v>
      </c>
      <c r="G1233">
        <v>0</v>
      </c>
      <c r="H1233">
        <v>0</v>
      </c>
      <c r="I1233">
        <v>0</v>
      </c>
      <c r="J1233">
        <f t="shared" si="19"/>
        <v>0</v>
      </c>
    </row>
    <row r="1234" spans="1:10" x14ac:dyDescent="0.25">
      <c r="A1234" t="s">
        <v>106</v>
      </c>
      <c r="B1234" t="s">
        <v>370</v>
      </c>
      <c r="C1234" t="s">
        <v>262</v>
      </c>
      <c r="D1234">
        <v>0.1</v>
      </c>
      <c r="E1234">
        <v>12.250999999999999</v>
      </c>
      <c r="F1234">
        <v>1.2251000000000001</v>
      </c>
      <c r="G1234">
        <v>0</v>
      </c>
      <c r="H1234">
        <v>0</v>
      </c>
      <c r="I1234">
        <v>1.2251000000000001</v>
      </c>
      <c r="J1234">
        <f t="shared" si="19"/>
        <v>0</v>
      </c>
    </row>
    <row r="1235" spans="1:10" x14ac:dyDescent="0.25">
      <c r="A1235" t="s">
        <v>99</v>
      </c>
      <c r="B1235" t="s">
        <v>370</v>
      </c>
      <c r="C1235" t="s">
        <v>262</v>
      </c>
      <c r="D1235">
        <v>0.1</v>
      </c>
      <c r="E1235">
        <v>0</v>
      </c>
      <c r="F1235">
        <v>0</v>
      </c>
      <c r="G1235">
        <v>0</v>
      </c>
      <c r="H1235">
        <v>0</v>
      </c>
      <c r="I1235">
        <v>0</v>
      </c>
      <c r="J1235">
        <f t="shared" si="19"/>
        <v>0</v>
      </c>
    </row>
    <row r="1236" spans="1:10" x14ac:dyDescent="0.25">
      <c r="A1236" t="s">
        <v>108</v>
      </c>
      <c r="B1236" t="s">
        <v>370</v>
      </c>
      <c r="C1236" t="s">
        <v>262</v>
      </c>
      <c r="D1236">
        <v>0.1</v>
      </c>
      <c r="E1236">
        <v>1.139</v>
      </c>
      <c r="F1236">
        <v>0.1139</v>
      </c>
      <c r="G1236">
        <v>0</v>
      </c>
      <c r="H1236">
        <v>0</v>
      </c>
      <c r="I1236">
        <v>0.1139</v>
      </c>
      <c r="J1236">
        <f t="shared" si="19"/>
        <v>0</v>
      </c>
    </row>
    <row r="1237" spans="1:10" x14ac:dyDescent="0.25">
      <c r="A1237" t="s">
        <v>234</v>
      </c>
      <c r="B1237" t="s">
        <v>370</v>
      </c>
      <c r="C1237" t="s">
        <v>262</v>
      </c>
      <c r="D1237">
        <v>0.1</v>
      </c>
      <c r="E1237">
        <v>0</v>
      </c>
      <c r="F1237">
        <v>0</v>
      </c>
      <c r="G1237">
        <v>0</v>
      </c>
      <c r="H1237">
        <v>0</v>
      </c>
      <c r="I1237">
        <v>0</v>
      </c>
      <c r="J1237">
        <f t="shared" si="19"/>
        <v>0</v>
      </c>
    </row>
    <row r="1238" spans="1:10" x14ac:dyDescent="0.25">
      <c r="A1238" t="s">
        <v>115</v>
      </c>
      <c r="B1238" t="s">
        <v>370</v>
      </c>
      <c r="C1238" t="s">
        <v>262</v>
      </c>
      <c r="D1238">
        <v>0.1</v>
      </c>
      <c r="E1238">
        <v>0</v>
      </c>
      <c r="F1238">
        <v>0</v>
      </c>
      <c r="G1238">
        <v>0</v>
      </c>
      <c r="H1238">
        <v>0</v>
      </c>
      <c r="I1238">
        <v>0</v>
      </c>
      <c r="J1238">
        <f t="shared" si="19"/>
        <v>0</v>
      </c>
    </row>
    <row r="1239" spans="1:10" x14ac:dyDescent="0.25">
      <c r="A1239" t="s">
        <v>117</v>
      </c>
      <c r="B1239" t="s">
        <v>370</v>
      </c>
      <c r="C1239" t="s">
        <v>262</v>
      </c>
      <c r="D1239">
        <v>0.1</v>
      </c>
      <c r="E1239">
        <v>0</v>
      </c>
      <c r="F1239">
        <v>0</v>
      </c>
      <c r="G1239">
        <v>0</v>
      </c>
      <c r="H1239">
        <v>0</v>
      </c>
      <c r="I1239">
        <v>0</v>
      </c>
      <c r="J1239">
        <f t="shared" si="19"/>
        <v>0</v>
      </c>
    </row>
    <row r="1240" spans="1:10" x14ac:dyDescent="0.25">
      <c r="A1240" t="s">
        <v>103</v>
      </c>
      <c r="B1240" t="s">
        <v>370</v>
      </c>
      <c r="C1240" t="s">
        <v>262</v>
      </c>
      <c r="D1240">
        <v>0.1</v>
      </c>
      <c r="E1240">
        <v>0</v>
      </c>
      <c r="F1240">
        <v>0</v>
      </c>
      <c r="G1240">
        <v>0</v>
      </c>
      <c r="H1240">
        <v>0</v>
      </c>
      <c r="I1240">
        <v>0</v>
      </c>
      <c r="J1240">
        <f t="shared" si="19"/>
        <v>0</v>
      </c>
    </row>
    <row r="1241" spans="1:10" x14ac:dyDescent="0.25">
      <c r="A1241" t="s">
        <v>328</v>
      </c>
      <c r="B1241" t="s">
        <v>370</v>
      </c>
      <c r="C1241" t="s">
        <v>262</v>
      </c>
      <c r="D1241">
        <v>0.1</v>
      </c>
      <c r="E1241">
        <v>0</v>
      </c>
      <c r="F1241">
        <v>0</v>
      </c>
      <c r="G1241">
        <v>0</v>
      </c>
      <c r="H1241">
        <v>0</v>
      </c>
      <c r="I1241">
        <v>0</v>
      </c>
      <c r="J1241">
        <f t="shared" si="19"/>
        <v>0</v>
      </c>
    </row>
    <row r="1242" spans="1:10" x14ac:dyDescent="0.25">
      <c r="A1242" t="s">
        <v>104</v>
      </c>
      <c r="B1242" t="s">
        <v>370</v>
      </c>
      <c r="C1242" t="s">
        <v>262</v>
      </c>
      <c r="D1242">
        <v>0.1</v>
      </c>
      <c r="E1242">
        <v>0</v>
      </c>
      <c r="F1242">
        <v>0</v>
      </c>
      <c r="G1242">
        <v>0</v>
      </c>
      <c r="H1242">
        <v>0</v>
      </c>
      <c r="I1242">
        <v>0</v>
      </c>
      <c r="J1242">
        <f t="shared" si="19"/>
        <v>0</v>
      </c>
    </row>
    <row r="1243" spans="1:10" x14ac:dyDescent="0.25">
      <c r="A1243" t="s">
        <v>558</v>
      </c>
      <c r="B1243" t="s">
        <v>370</v>
      </c>
      <c r="C1243" t="s">
        <v>262</v>
      </c>
      <c r="D1243">
        <v>0.1</v>
      </c>
      <c r="E1243">
        <v>0</v>
      </c>
      <c r="F1243">
        <v>0</v>
      </c>
      <c r="G1243">
        <v>0</v>
      </c>
      <c r="H1243">
        <v>0</v>
      </c>
      <c r="I1243">
        <v>0</v>
      </c>
      <c r="J1243">
        <f t="shared" si="19"/>
        <v>0</v>
      </c>
    </row>
    <row r="1244" spans="1:10" x14ac:dyDescent="0.25">
      <c r="A1244" t="s">
        <v>97</v>
      </c>
      <c r="B1244" t="s">
        <v>370</v>
      </c>
      <c r="C1244" t="s">
        <v>262</v>
      </c>
      <c r="D1244">
        <v>0.1</v>
      </c>
      <c r="E1244">
        <v>0</v>
      </c>
      <c r="F1244">
        <v>0</v>
      </c>
      <c r="G1244">
        <v>0</v>
      </c>
      <c r="H1244">
        <v>0</v>
      </c>
      <c r="I1244">
        <v>0</v>
      </c>
      <c r="J1244">
        <f t="shared" si="19"/>
        <v>0</v>
      </c>
    </row>
    <row r="1245" spans="1:10" x14ac:dyDescent="0.25">
      <c r="A1245" t="s">
        <v>109</v>
      </c>
      <c r="B1245" t="s">
        <v>370</v>
      </c>
      <c r="C1245" t="s">
        <v>262</v>
      </c>
      <c r="D1245">
        <v>0.1</v>
      </c>
      <c r="E1245">
        <v>0.1</v>
      </c>
      <c r="F1245">
        <v>1.0000000000000002E-2</v>
      </c>
      <c r="G1245">
        <v>0</v>
      </c>
      <c r="H1245">
        <v>0</v>
      </c>
      <c r="I1245">
        <v>1.0000000000000002E-2</v>
      </c>
      <c r="J1245">
        <f t="shared" si="19"/>
        <v>0</v>
      </c>
    </row>
    <row r="1246" spans="1:10" x14ac:dyDescent="0.25">
      <c r="A1246" t="s">
        <v>118</v>
      </c>
      <c r="B1246" t="s">
        <v>370</v>
      </c>
      <c r="C1246" t="s">
        <v>262</v>
      </c>
      <c r="D1246">
        <v>0.1</v>
      </c>
      <c r="E1246">
        <v>0</v>
      </c>
      <c r="F1246">
        <v>0</v>
      </c>
      <c r="G1246">
        <v>0</v>
      </c>
      <c r="H1246">
        <v>0</v>
      </c>
      <c r="I1246">
        <v>0</v>
      </c>
      <c r="J1246">
        <f t="shared" si="19"/>
        <v>0</v>
      </c>
    </row>
    <row r="1247" spans="1:10" x14ac:dyDescent="0.25">
      <c r="A1247" t="s">
        <v>121</v>
      </c>
      <c r="B1247" t="s">
        <v>370</v>
      </c>
      <c r="C1247" t="s">
        <v>262</v>
      </c>
      <c r="D1247">
        <v>0.1</v>
      </c>
      <c r="E1247">
        <v>0</v>
      </c>
      <c r="F1247">
        <v>0</v>
      </c>
      <c r="G1247">
        <v>0</v>
      </c>
      <c r="H1247">
        <v>0</v>
      </c>
      <c r="I1247">
        <v>0</v>
      </c>
      <c r="J1247">
        <f t="shared" si="19"/>
        <v>0</v>
      </c>
    </row>
    <row r="1248" spans="1:10" x14ac:dyDescent="0.25">
      <c r="A1248" t="s">
        <v>120</v>
      </c>
      <c r="B1248" t="s">
        <v>370</v>
      </c>
      <c r="C1248" t="s">
        <v>262</v>
      </c>
      <c r="D1248">
        <v>0.1</v>
      </c>
      <c r="E1248">
        <v>0</v>
      </c>
      <c r="F1248">
        <v>0</v>
      </c>
      <c r="G1248">
        <v>0</v>
      </c>
      <c r="H1248">
        <v>0</v>
      </c>
      <c r="I1248">
        <v>0</v>
      </c>
      <c r="J1248">
        <f t="shared" si="19"/>
        <v>0</v>
      </c>
    </row>
    <row r="1249" spans="1:10" x14ac:dyDescent="0.25">
      <c r="A1249" t="s">
        <v>119</v>
      </c>
      <c r="B1249" t="s">
        <v>370</v>
      </c>
      <c r="C1249" t="s">
        <v>262</v>
      </c>
      <c r="D1249">
        <v>0.1</v>
      </c>
      <c r="E1249">
        <v>0</v>
      </c>
      <c r="F1249">
        <v>0</v>
      </c>
      <c r="G1249">
        <v>0</v>
      </c>
      <c r="H1249">
        <v>0</v>
      </c>
      <c r="I1249">
        <v>0</v>
      </c>
      <c r="J1249">
        <f t="shared" si="19"/>
        <v>0</v>
      </c>
    </row>
    <row r="1250" spans="1:10" x14ac:dyDescent="0.25">
      <c r="A1250" t="s">
        <v>116</v>
      </c>
      <c r="B1250" t="s">
        <v>370</v>
      </c>
      <c r="C1250" t="s">
        <v>262</v>
      </c>
      <c r="D1250">
        <v>0.1</v>
      </c>
      <c r="E1250">
        <v>0</v>
      </c>
      <c r="F1250">
        <v>0</v>
      </c>
      <c r="G1250">
        <v>0</v>
      </c>
      <c r="H1250">
        <v>0</v>
      </c>
      <c r="I1250">
        <v>0</v>
      </c>
      <c r="J1250">
        <f t="shared" si="19"/>
        <v>0</v>
      </c>
    </row>
    <row r="1251" spans="1:10" x14ac:dyDescent="0.25">
      <c r="A1251" t="s">
        <v>113</v>
      </c>
      <c r="B1251" t="s">
        <v>370</v>
      </c>
      <c r="C1251" t="s">
        <v>262</v>
      </c>
      <c r="D1251">
        <v>0.1</v>
      </c>
      <c r="E1251">
        <v>0</v>
      </c>
      <c r="F1251">
        <v>0</v>
      </c>
      <c r="G1251">
        <v>0</v>
      </c>
      <c r="H1251">
        <v>0</v>
      </c>
      <c r="I1251">
        <v>0</v>
      </c>
      <c r="J1251">
        <f t="shared" si="19"/>
        <v>0</v>
      </c>
    </row>
    <row r="1252" spans="1:10" x14ac:dyDescent="0.25">
      <c r="A1252" t="s">
        <v>102</v>
      </c>
      <c r="B1252" t="s">
        <v>370</v>
      </c>
      <c r="C1252" t="s">
        <v>262</v>
      </c>
      <c r="D1252">
        <v>0.1</v>
      </c>
      <c r="E1252">
        <v>0</v>
      </c>
      <c r="F1252">
        <v>0</v>
      </c>
      <c r="G1252">
        <v>0</v>
      </c>
      <c r="H1252">
        <v>0</v>
      </c>
      <c r="I1252">
        <v>0</v>
      </c>
      <c r="J1252">
        <f t="shared" si="19"/>
        <v>0</v>
      </c>
    </row>
    <row r="1253" spans="1:10" x14ac:dyDescent="0.25">
      <c r="A1253" t="s">
        <v>101</v>
      </c>
      <c r="B1253" t="s">
        <v>370</v>
      </c>
      <c r="C1253" t="s">
        <v>262</v>
      </c>
      <c r="D1253">
        <v>0.1</v>
      </c>
      <c r="E1253">
        <v>0</v>
      </c>
      <c r="F1253">
        <v>0</v>
      </c>
      <c r="G1253">
        <v>0</v>
      </c>
      <c r="H1253">
        <v>0</v>
      </c>
      <c r="I1253">
        <v>0</v>
      </c>
      <c r="J1253">
        <f t="shared" si="19"/>
        <v>0</v>
      </c>
    </row>
    <row r="1254" spans="1:10" x14ac:dyDescent="0.25">
      <c r="A1254" t="s">
        <v>95</v>
      </c>
      <c r="B1254" t="s">
        <v>370</v>
      </c>
      <c r="C1254" t="s">
        <v>262</v>
      </c>
      <c r="D1254">
        <v>0.1</v>
      </c>
      <c r="E1254">
        <v>38.799999999999997</v>
      </c>
      <c r="F1254">
        <v>3.88</v>
      </c>
      <c r="G1254">
        <v>0</v>
      </c>
      <c r="H1254">
        <v>0</v>
      </c>
      <c r="I1254">
        <v>3.88</v>
      </c>
      <c r="J1254">
        <f t="shared" si="19"/>
        <v>0</v>
      </c>
    </row>
    <row r="1255" spans="1:10" x14ac:dyDescent="0.25">
      <c r="A1255" t="s">
        <v>98</v>
      </c>
      <c r="B1255" t="s">
        <v>370</v>
      </c>
      <c r="C1255" t="s">
        <v>262</v>
      </c>
      <c r="D1255">
        <v>0.1</v>
      </c>
      <c r="E1255">
        <v>6.9</v>
      </c>
      <c r="F1255">
        <v>0.69000000000000006</v>
      </c>
      <c r="G1255">
        <v>0</v>
      </c>
      <c r="H1255">
        <v>0</v>
      </c>
      <c r="I1255">
        <v>0.69000000000000006</v>
      </c>
      <c r="J1255">
        <f t="shared" si="19"/>
        <v>0</v>
      </c>
    </row>
    <row r="1256" spans="1:10" x14ac:dyDescent="0.25">
      <c r="A1256" t="s">
        <v>112</v>
      </c>
      <c r="B1256" t="s">
        <v>370</v>
      </c>
      <c r="C1256" t="s">
        <v>262</v>
      </c>
      <c r="D1256">
        <v>0.1</v>
      </c>
      <c r="E1256">
        <v>0</v>
      </c>
      <c r="F1256">
        <v>0</v>
      </c>
      <c r="G1256">
        <v>0</v>
      </c>
      <c r="H1256">
        <v>0</v>
      </c>
      <c r="I1256">
        <v>0</v>
      </c>
      <c r="J1256">
        <f t="shared" si="19"/>
        <v>0</v>
      </c>
    </row>
    <row r="1257" spans="1:10" x14ac:dyDescent="0.25">
      <c r="A1257" t="s">
        <v>100</v>
      </c>
      <c r="B1257" t="s">
        <v>370</v>
      </c>
      <c r="C1257" t="s">
        <v>262</v>
      </c>
      <c r="D1257">
        <v>0.1</v>
      </c>
      <c r="E1257">
        <v>0</v>
      </c>
      <c r="F1257">
        <v>0</v>
      </c>
      <c r="G1257">
        <v>0</v>
      </c>
      <c r="H1257">
        <v>0</v>
      </c>
      <c r="I1257">
        <v>0</v>
      </c>
      <c r="J1257">
        <f t="shared" si="19"/>
        <v>0</v>
      </c>
    </row>
    <row r="1258" spans="1:10" x14ac:dyDescent="0.25">
      <c r="A1258" t="s">
        <v>114</v>
      </c>
      <c r="B1258" t="s">
        <v>370</v>
      </c>
      <c r="C1258" t="s">
        <v>262</v>
      </c>
      <c r="D1258">
        <v>0.1</v>
      </c>
      <c r="E1258">
        <v>0</v>
      </c>
      <c r="F1258">
        <v>0</v>
      </c>
      <c r="G1258">
        <v>0</v>
      </c>
      <c r="H1258">
        <v>0</v>
      </c>
      <c r="I1258">
        <v>0</v>
      </c>
      <c r="J1258">
        <f t="shared" si="19"/>
        <v>0</v>
      </c>
    </row>
    <row r="1259" spans="1:10" x14ac:dyDescent="0.25">
      <c r="A1259" t="s">
        <v>107</v>
      </c>
      <c r="B1259" t="s">
        <v>370</v>
      </c>
      <c r="C1259" t="s">
        <v>262</v>
      </c>
      <c r="D1259">
        <v>0.1</v>
      </c>
      <c r="E1259">
        <v>0</v>
      </c>
      <c r="F1259">
        <v>0</v>
      </c>
      <c r="G1259">
        <v>0</v>
      </c>
      <c r="H1259">
        <v>0</v>
      </c>
      <c r="I1259">
        <v>0</v>
      </c>
      <c r="J1259">
        <f t="shared" si="19"/>
        <v>0</v>
      </c>
    </row>
    <row r="1260" spans="1:10" x14ac:dyDescent="0.25">
      <c r="A1260" s="48" t="s">
        <v>123</v>
      </c>
      <c r="B1260" t="s">
        <v>371</v>
      </c>
      <c r="C1260" t="s">
        <v>262</v>
      </c>
      <c r="D1260">
        <v>0.1</v>
      </c>
      <c r="E1260">
        <v>0</v>
      </c>
      <c r="F1260">
        <v>0</v>
      </c>
      <c r="G1260">
        <v>0</v>
      </c>
      <c r="H1260">
        <v>0</v>
      </c>
      <c r="I1260">
        <v>0</v>
      </c>
      <c r="J1260">
        <f t="shared" si="19"/>
        <v>0</v>
      </c>
    </row>
    <row r="1261" spans="1:10" x14ac:dyDescent="0.25">
      <c r="A1261" s="48" t="s">
        <v>126</v>
      </c>
      <c r="B1261" t="s">
        <v>371</v>
      </c>
      <c r="C1261" t="s">
        <v>262</v>
      </c>
      <c r="D1261">
        <v>0.1</v>
      </c>
      <c r="E1261">
        <v>0</v>
      </c>
      <c r="F1261">
        <v>0</v>
      </c>
      <c r="G1261">
        <v>0</v>
      </c>
      <c r="H1261">
        <v>0</v>
      </c>
      <c r="I1261">
        <v>0</v>
      </c>
      <c r="J1261">
        <f t="shared" si="19"/>
        <v>0</v>
      </c>
    </row>
    <row r="1262" spans="1:10" x14ac:dyDescent="0.25">
      <c r="A1262" s="48" t="s">
        <v>125</v>
      </c>
      <c r="B1262" t="s">
        <v>371</v>
      </c>
      <c r="C1262" t="s">
        <v>262</v>
      </c>
      <c r="D1262">
        <v>0.1</v>
      </c>
      <c r="E1262">
        <v>0</v>
      </c>
      <c r="F1262">
        <v>0</v>
      </c>
      <c r="G1262">
        <v>0</v>
      </c>
      <c r="H1262">
        <v>0</v>
      </c>
      <c r="I1262">
        <v>0</v>
      </c>
      <c r="J1262">
        <f t="shared" si="19"/>
        <v>0</v>
      </c>
    </row>
    <row r="1263" spans="1:10" x14ac:dyDescent="0.25">
      <c r="A1263" s="48" t="s">
        <v>124</v>
      </c>
      <c r="B1263" t="s">
        <v>371</v>
      </c>
      <c r="C1263" t="s">
        <v>262</v>
      </c>
      <c r="D1263">
        <v>0.1</v>
      </c>
      <c r="E1263">
        <v>0</v>
      </c>
      <c r="F1263">
        <v>0</v>
      </c>
      <c r="G1263">
        <v>0</v>
      </c>
      <c r="H1263">
        <v>0</v>
      </c>
      <c r="I1263">
        <v>0</v>
      </c>
      <c r="J1263">
        <f t="shared" si="19"/>
        <v>0</v>
      </c>
    </row>
    <row r="1264" spans="1:10" x14ac:dyDescent="0.25">
      <c r="A1264" t="s">
        <v>96</v>
      </c>
      <c r="B1264" t="s">
        <v>371</v>
      </c>
      <c r="C1264" t="s">
        <v>262</v>
      </c>
      <c r="D1264">
        <v>0.1</v>
      </c>
      <c r="E1264">
        <v>1.3919999999999999</v>
      </c>
      <c r="F1264">
        <v>0.13919999999999999</v>
      </c>
      <c r="G1264">
        <v>0</v>
      </c>
      <c r="H1264">
        <v>0</v>
      </c>
      <c r="I1264">
        <v>0.13919999999999999</v>
      </c>
      <c r="J1264">
        <f t="shared" si="19"/>
        <v>0</v>
      </c>
    </row>
    <row r="1265" spans="1:10" x14ac:dyDescent="0.25">
      <c r="A1265" t="s">
        <v>105</v>
      </c>
      <c r="B1265" t="s">
        <v>371</v>
      </c>
      <c r="C1265" t="s">
        <v>262</v>
      </c>
      <c r="D1265">
        <v>0.1</v>
      </c>
      <c r="E1265">
        <v>3.427</v>
      </c>
      <c r="F1265">
        <v>0.3427</v>
      </c>
      <c r="G1265">
        <v>0</v>
      </c>
      <c r="H1265">
        <v>0</v>
      </c>
      <c r="I1265">
        <v>0.3427</v>
      </c>
      <c r="J1265">
        <f t="shared" si="19"/>
        <v>0</v>
      </c>
    </row>
    <row r="1266" spans="1:10" x14ac:dyDescent="0.25">
      <c r="A1266" t="s">
        <v>110</v>
      </c>
      <c r="B1266" t="s">
        <v>371</v>
      </c>
      <c r="C1266" t="s">
        <v>262</v>
      </c>
      <c r="D1266">
        <v>0.1</v>
      </c>
      <c r="E1266">
        <v>0</v>
      </c>
      <c r="F1266">
        <v>0</v>
      </c>
      <c r="G1266">
        <v>0</v>
      </c>
      <c r="H1266">
        <v>0</v>
      </c>
      <c r="I1266">
        <v>0</v>
      </c>
      <c r="J1266">
        <f t="shared" si="19"/>
        <v>0</v>
      </c>
    </row>
    <row r="1267" spans="1:10" x14ac:dyDescent="0.25">
      <c r="A1267" t="s">
        <v>111</v>
      </c>
      <c r="B1267" t="s">
        <v>371</v>
      </c>
      <c r="C1267" t="s">
        <v>262</v>
      </c>
      <c r="D1267">
        <v>0.1</v>
      </c>
      <c r="E1267">
        <v>0</v>
      </c>
      <c r="F1267">
        <v>0</v>
      </c>
      <c r="G1267">
        <v>0</v>
      </c>
      <c r="H1267">
        <v>0</v>
      </c>
      <c r="I1267">
        <v>0</v>
      </c>
      <c r="J1267">
        <f t="shared" si="19"/>
        <v>0</v>
      </c>
    </row>
    <row r="1268" spans="1:10" x14ac:dyDescent="0.25">
      <c r="A1268" t="s">
        <v>106</v>
      </c>
      <c r="B1268" t="s">
        <v>371</v>
      </c>
      <c r="C1268" t="s">
        <v>262</v>
      </c>
      <c r="D1268">
        <v>0.1</v>
      </c>
      <c r="E1268">
        <v>12.250999999999999</v>
      </c>
      <c r="F1268">
        <v>1.2251000000000001</v>
      </c>
      <c r="G1268">
        <v>0</v>
      </c>
      <c r="H1268">
        <v>0</v>
      </c>
      <c r="I1268">
        <v>1.2251000000000001</v>
      </c>
      <c r="J1268">
        <f t="shared" si="19"/>
        <v>0</v>
      </c>
    </row>
    <row r="1269" spans="1:10" x14ac:dyDescent="0.25">
      <c r="A1269" t="s">
        <v>99</v>
      </c>
      <c r="B1269" t="s">
        <v>371</v>
      </c>
      <c r="C1269" t="s">
        <v>262</v>
      </c>
      <c r="D1269">
        <v>0.1</v>
      </c>
      <c r="E1269">
        <v>0</v>
      </c>
      <c r="F1269">
        <v>0</v>
      </c>
      <c r="G1269">
        <v>0</v>
      </c>
      <c r="H1269">
        <v>0</v>
      </c>
      <c r="I1269">
        <v>0</v>
      </c>
      <c r="J1269">
        <f t="shared" si="19"/>
        <v>0</v>
      </c>
    </row>
    <row r="1270" spans="1:10" x14ac:dyDescent="0.25">
      <c r="A1270" t="s">
        <v>108</v>
      </c>
      <c r="B1270" t="s">
        <v>371</v>
      </c>
      <c r="C1270" t="s">
        <v>262</v>
      </c>
      <c r="D1270">
        <v>0.1</v>
      </c>
      <c r="E1270">
        <v>1.139</v>
      </c>
      <c r="F1270">
        <v>0.1139</v>
      </c>
      <c r="G1270">
        <v>0</v>
      </c>
      <c r="H1270">
        <v>0</v>
      </c>
      <c r="I1270">
        <v>0.1139</v>
      </c>
      <c r="J1270">
        <f t="shared" si="19"/>
        <v>0</v>
      </c>
    </row>
    <row r="1271" spans="1:10" x14ac:dyDescent="0.25">
      <c r="A1271" t="s">
        <v>234</v>
      </c>
      <c r="B1271" t="s">
        <v>371</v>
      </c>
      <c r="C1271" t="s">
        <v>262</v>
      </c>
      <c r="D1271">
        <v>0.1</v>
      </c>
      <c r="E1271">
        <v>0</v>
      </c>
      <c r="F1271">
        <v>0</v>
      </c>
      <c r="G1271">
        <v>0</v>
      </c>
      <c r="H1271">
        <v>0</v>
      </c>
      <c r="I1271">
        <v>0</v>
      </c>
      <c r="J1271">
        <f t="shared" si="19"/>
        <v>0</v>
      </c>
    </row>
    <row r="1272" spans="1:10" x14ac:dyDescent="0.25">
      <c r="A1272" t="s">
        <v>115</v>
      </c>
      <c r="B1272" t="s">
        <v>371</v>
      </c>
      <c r="C1272" t="s">
        <v>262</v>
      </c>
      <c r="D1272">
        <v>0.1</v>
      </c>
      <c r="E1272">
        <v>0</v>
      </c>
      <c r="F1272">
        <v>0</v>
      </c>
      <c r="G1272">
        <v>0</v>
      </c>
      <c r="H1272">
        <v>0</v>
      </c>
      <c r="I1272">
        <v>0</v>
      </c>
      <c r="J1272">
        <f t="shared" si="19"/>
        <v>0</v>
      </c>
    </row>
    <row r="1273" spans="1:10" x14ac:dyDescent="0.25">
      <c r="A1273" t="s">
        <v>117</v>
      </c>
      <c r="B1273" t="s">
        <v>371</v>
      </c>
      <c r="C1273" t="s">
        <v>262</v>
      </c>
      <c r="D1273">
        <v>0.1</v>
      </c>
      <c r="E1273">
        <v>0</v>
      </c>
      <c r="F1273">
        <v>0</v>
      </c>
      <c r="G1273">
        <v>0</v>
      </c>
      <c r="H1273">
        <v>0</v>
      </c>
      <c r="I1273">
        <v>0</v>
      </c>
      <c r="J1273">
        <f t="shared" si="19"/>
        <v>0</v>
      </c>
    </row>
    <row r="1274" spans="1:10" x14ac:dyDescent="0.25">
      <c r="A1274" t="s">
        <v>103</v>
      </c>
      <c r="B1274" t="s">
        <v>371</v>
      </c>
      <c r="C1274" t="s">
        <v>262</v>
      </c>
      <c r="D1274">
        <v>0.1</v>
      </c>
      <c r="E1274">
        <v>0</v>
      </c>
      <c r="F1274">
        <v>0</v>
      </c>
      <c r="G1274">
        <v>0</v>
      </c>
      <c r="H1274">
        <v>0</v>
      </c>
      <c r="I1274">
        <v>0</v>
      </c>
      <c r="J1274">
        <f t="shared" si="19"/>
        <v>0</v>
      </c>
    </row>
    <row r="1275" spans="1:10" x14ac:dyDescent="0.25">
      <c r="A1275" t="s">
        <v>328</v>
      </c>
      <c r="B1275" t="s">
        <v>371</v>
      </c>
      <c r="C1275" t="s">
        <v>262</v>
      </c>
      <c r="D1275">
        <v>0.1</v>
      </c>
      <c r="E1275">
        <v>0</v>
      </c>
      <c r="F1275">
        <v>0</v>
      </c>
      <c r="G1275">
        <v>0</v>
      </c>
      <c r="H1275">
        <v>0</v>
      </c>
      <c r="I1275">
        <v>0</v>
      </c>
      <c r="J1275">
        <f t="shared" si="19"/>
        <v>0</v>
      </c>
    </row>
    <row r="1276" spans="1:10" x14ac:dyDescent="0.25">
      <c r="A1276" t="s">
        <v>104</v>
      </c>
      <c r="B1276" t="s">
        <v>371</v>
      </c>
      <c r="C1276" t="s">
        <v>262</v>
      </c>
      <c r="D1276">
        <v>0.1</v>
      </c>
      <c r="E1276">
        <v>0</v>
      </c>
      <c r="F1276">
        <v>0</v>
      </c>
      <c r="G1276">
        <v>0</v>
      </c>
      <c r="H1276">
        <v>0</v>
      </c>
      <c r="I1276">
        <v>0</v>
      </c>
      <c r="J1276">
        <f t="shared" si="19"/>
        <v>0</v>
      </c>
    </row>
    <row r="1277" spans="1:10" x14ac:dyDescent="0.25">
      <c r="A1277" t="s">
        <v>558</v>
      </c>
      <c r="B1277" t="s">
        <v>371</v>
      </c>
      <c r="C1277" t="s">
        <v>262</v>
      </c>
      <c r="D1277">
        <v>0.1</v>
      </c>
      <c r="E1277">
        <v>0</v>
      </c>
      <c r="F1277">
        <v>0</v>
      </c>
      <c r="G1277">
        <v>0</v>
      </c>
      <c r="H1277">
        <v>0</v>
      </c>
      <c r="I1277">
        <v>0</v>
      </c>
      <c r="J1277">
        <f t="shared" si="19"/>
        <v>0</v>
      </c>
    </row>
    <row r="1278" spans="1:10" x14ac:dyDescent="0.25">
      <c r="A1278" t="s">
        <v>97</v>
      </c>
      <c r="B1278" t="s">
        <v>371</v>
      </c>
      <c r="C1278" t="s">
        <v>262</v>
      </c>
      <c r="D1278">
        <v>0.1</v>
      </c>
      <c r="E1278">
        <v>0</v>
      </c>
      <c r="F1278">
        <v>0</v>
      </c>
      <c r="G1278">
        <v>0</v>
      </c>
      <c r="H1278">
        <v>0</v>
      </c>
      <c r="I1278">
        <v>0</v>
      </c>
      <c r="J1278">
        <f t="shared" si="19"/>
        <v>0</v>
      </c>
    </row>
    <row r="1279" spans="1:10" x14ac:dyDescent="0.25">
      <c r="A1279" t="s">
        <v>109</v>
      </c>
      <c r="B1279" t="s">
        <v>371</v>
      </c>
      <c r="C1279" t="s">
        <v>262</v>
      </c>
      <c r="D1279">
        <v>0.1</v>
      </c>
      <c r="E1279">
        <v>0.1</v>
      </c>
      <c r="F1279">
        <v>1.0000000000000002E-2</v>
      </c>
      <c r="G1279">
        <v>0</v>
      </c>
      <c r="H1279">
        <v>0</v>
      </c>
      <c r="I1279">
        <v>1.0000000000000002E-2</v>
      </c>
      <c r="J1279">
        <f t="shared" si="19"/>
        <v>0</v>
      </c>
    </row>
    <row r="1280" spans="1:10" x14ac:dyDescent="0.25">
      <c r="A1280" t="s">
        <v>118</v>
      </c>
      <c r="B1280" t="s">
        <v>371</v>
      </c>
      <c r="C1280" t="s">
        <v>262</v>
      </c>
      <c r="D1280">
        <v>0.1</v>
      </c>
      <c r="E1280">
        <v>0</v>
      </c>
      <c r="F1280">
        <v>0</v>
      </c>
      <c r="G1280">
        <v>0</v>
      </c>
      <c r="H1280">
        <v>0</v>
      </c>
      <c r="I1280">
        <v>0</v>
      </c>
      <c r="J1280">
        <f t="shared" si="19"/>
        <v>0</v>
      </c>
    </row>
    <row r="1281" spans="1:10" x14ac:dyDescent="0.25">
      <c r="A1281" t="s">
        <v>121</v>
      </c>
      <c r="B1281" t="s">
        <v>371</v>
      </c>
      <c r="C1281" t="s">
        <v>262</v>
      </c>
      <c r="D1281">
        <v>0.1</v>
      </c>
      <c r="E1281">
        <v>0</v>
      </c>
      <c r="F1281">
        <v>0</v>
      </c>
      <c r="G1281">
        <v>0</v>
      </c>
      <c r="H1281">
        <v>0</v>
      </c>
      <c r="I1281">
        <v>0</v>
      </c>
      <c r="J1281">
        <f t="shared" si="19"/>
        <v>0</v>
      </c>
    </row>
    <row r="1282" spans="1:10" x14ac:dyDescent="0.25">
      <c r="A1282" t="s">
        <v>120</v>
      </c>
      <c r="B1282" t="s">
        <v>371</v>
      </c>
      <c r="C1282" t="s">
        <v>262</v>
      </c>
      <c r="D1282">
        <v>0.1</v>
      </c>
      <c r="E1282">
        <v>0</v>
      </c>
      <c r="F1282">
        <v>0</v>
      </c>
      <c r="G1282">
        <v>0</v>
      </c>
      <c r="H1282">
        <v>0</v>
      </c>
      <c r="I1282">
        <v>0</v>
      </c>
      <c r="J1282">
        <f t="shared" si="19"/>
        <v>0</v>
      </c>
    </row>
    <row r="1283" spans="1:10" x14ac:dyDescent="0.25">
      <c r="A1283" t="s">
        <v>119</v>
      </c>
      <c r="B1283" t="s">
        <v>371</v>
      </c>
      <c r="C1283" t="s">
        <v>262</v>
      </c>
      <c r="D1283">
        <v>0.1</v>
      </c>
      <c r="E1283">
        <v>0</v>
      </c>
      <c r="F1283">
        <v>0</v>
      </c>
      <c r="G1283">
        <v>0</v>
      </c>
      <c r="H1283">
        <v>0</v>
      </c>
      <c r="I1283">
        <v>0</v>
      </c>
      <c r="J1283">
        <f t="shared" ref="J1283:J1346" si="20">G1283+H1283</f>
        <v>0</v>
      </c>
    </row>
    <row r="1284" spans="1:10" x14ac:dyDescent="0.25">
      <c r="A1284" t="s">
        <v>116</v>
      </c>
      <c r="B1284" t="s">
        <v>371</v>
      </c>
      <c r="C1284" t="s">
        <v>262</v>
      </c>
      <c r="D1284">
        <v>0.1</v>
      </c>
      <c r="E1284">
        <v>0</v>
      </c>
      <c r="F1284">
        <v>0</v>
      </c>
      <c r="G1284">
        <v>0</v>
      </c>
      <c r="H1284">
        <v>0</v>
      </c>
      <c r="I1284">
        <v>0</v>
      </c>
      <c r="J1284">
        <f t="shared" si="20"/>
        <v>0</v>
      </c>
    </row>
    <row r="1285" spans="1:10" x14ac:dyDescent="0.25">
      <c r="A1285" t="s">
        <v>113</v>
      </c>
      <c r="B1285" t="s">
        <v>371</v>
      </c>
      <c r="C1285" t="s">
        <v>262</v>
      </c>
      <c r="D1285">
        <v>0.1</v>
      </c>
      <c r="E1285">
        <v>0</v>
      </c>
      <c r="F1285">
        <v>0</v>
      </c>
      <c r="G1285">
        <v>0</v>
      </c>
      <c r="H1285">
        <v>0</v>
      </c>
      <c r="I1285">
        <v>0</v>
      </c>
      <c r="J1285">
        <f t="shared" si="20"/>
        <v>0</v>
      </c>
    </row>
    <row r="1286" spans="1:10" x14ac:dyDescent="0.25">
      <c r="A1286" t="s">
        <v>102</v>
      </c>
      <c r="B1286" t="s">
        <v>371</v>
      </c>
      <c r="C1286" t="s">
        <v>262</v>
      </c>
      <c r="D1286">
        <v>0.1</v>
      </c>
      <c r="E1286">
        <v>0</v>
      </c>
      <c r="F1286">
        <v>0</v>
      </c>
      <c r="G1286">
        <v>0</v>
      </c>
      <c r="H1286">
        <v>0</v>
      </c>
      <c r="I1286">
        <v>0</v>
      </c>
      <c r="J1286">
        <f t="shared" si="20"/>
        <v>0</v>
      </c>
    </row>
    <row r="1287" spans="1:10" x14ac:dyDescent="0.25">
      <c r="A1287" t="s">
        <v>101</v>
      </c>
      <c r="B1287" t="s">
        <v>371</v>
      </c>
      <c r="C1287" t="s">
        <v>262</v>
      </c>
      <c r="D1287">
        <v>0.1</v>
      </c>
      <c r="E1287">
        <v>0</v>
      </c>
      <c r="F1287">
        <v>0</v>
      </c>
      <c r="G1287">
        <v>0</v>
      </c>
      <c r="H1287">
        <v>0</v>
      </c>
      <c r="I1287">
        <v>0</v>
      </c>
      <c r="J1287">
        <f t="shared" si="20"/>
        <v>0</v>
      </c>
    </row>
    <row r="1288" spans="1:10" x14ac:dyDescent="0.25">
      <c r="A1288" t="s">
        <v>95</v>
      </c>
      <c r="B1288" t="s">
        <v>371</v>
      </c>
      <c r="C1288" t="s">
        <v>262</v>
      </c>
      <c r="D1288">
        <v>0.1</v>
      </c>
      <c r="E1288">
        <v>38.799999999999997</v>
      </c>
      <c r="F1288">
        <v>3.88</v>
      </c>
      <c r="G1288">
        <v>0</v>
      </c>
      <c r="H1288">
        <v>0</v>
      </c>
      <c r="I1288">
        <v>3.88</v>
      </c>
      <c r="J1288">
        <f t="shared" si="20"/>
        <v>0</v>
      </c>
    </row>
    <row r="1289" spans="1:10" x14ac:dyDescent="0.25">
      <c r="A1289" t="s">
        <v>98</v>
      </c>
      <c r="B1289" t="s">
        <v>371</v>
      </c>
      <c r="C1289" t="s">
        <v>262</v>
      </c>
      <c r="D1289">
        <v>0.1</v>
      </c>
      <c r="E1289">
        <v>6.9</v>
      </c>
      <c r="F1289">
        <v>0.69000000000000006</v>
      </c>
      <c r="G1289">
        <v>0</v>
      </c>
      <c r="H1289">
        <v>0</v>
      </c>
      <c r="I1289">
        <v>0.69000000000000006</v>
      </c>
      <c r="J1289">
        <f t="shared" si="20"/>
        <v>0</v>
      </c>
    </row>
    <row r="1290" spans="1:10" x14ac:dyDescent="0.25">
      <c r="A1290" t="s">
        <v>112</v>
      </c>
      <c r="B1290" t="s">
        <v>371</v>
      </c>
      <c r="C1290" t="s">
        <v>262</v>
      </c>
      <c r="D1290">
        <v>0.1</v>
      </c>
      <c r="E1290">
        <v>0</v>
      </c>
      <c r="F1290">
        <v>0</v>
      </c>
      <c r="G1290">
        <v>0</v>
      </c>
      <c r="H1290">
        <v>0</v>
      </c>
      <c r="I1290">
        <v>0</v>
      </c>
      <c r="J1290">
        <f t="shared" si="20"/>
        <v>0</v>
      </c>
    </row>
    <row r="1291" spans="1:10" x14ac:dyDescent="0.25">
      <c r="A1291" t="s">
        <v>100</v>
      </c>
      <c r="B1291" t="s">
        <v>371</v>
      </c>
      <c r="C1291" t="s">
        <v>262</v>
      </c>
      <c r="D1291">
        <v>0.1</v>
      </c>
      <c r="E1291">
        <v>0</v>
      </c>
      <c r="F1291">
        <v>0</v>
      </c>
      <c r="G1291">
        <v>0</v>
      </c>
      <c r="H1291">
        <v>0</v>
      </c>
      <c r="I1291">
        <v>0</v>
      </c>
      <c r="J1291">
        <f t="shared" si="20"/>
        <v>0</v>
      </c>
    </row>
    <row r="1292" spans="1:10" x14ac:dyDescent="0.25">
      <c r="A1292" t="s">
        <v>114</v>
      </c>
      <c r="B1292" t="s">
        <v>371</v>
      </c>
      <c r="C1292" t="s">
        <v>262</v>
      </c>
      <c r="D1292">
        <v>0.1</v>
      </c>
      <c r="E1292">
        <v>0</v>
      </c>
      <c r="F1292">
        <v>0</v>
      </c>
      <c r="G1292">
        <v>0</v>
      </c>
      <c r="H1292">
        <v>0</v>
      </c>
      <c r="I1292">
        <v>0</v>
      </c>
      <c r="J1292">
        <f t="shared" si="20"/>
        <v>0</v>
      </c>
    </row>
    <row r="1293" spans="1:10" x14ac:dyDescent="0.25">
      <c r="A1293" t="s">
        <v>107</v>
      </c>
      <c r="B1293" t="s">
        <v>371</v>
      </c>
      <c r="C1293" t="s">
        <v>262</v>
      </c>
      <c r="D1293">
        <v>0.1</v>
      </c>
      <c r="E1293">
        <v>0</v>
      </c>
      <c r="F1293">
        <v>0</v>
      </c>
      <c r="G1293">
        <v>0</v>
      </c>
      <c r="H1293">
        <v>0</v>
      </c>
      <c r="I1293">
        <v>0</v>
      </c>
      <c r="J1293">
        <f t="shared" si="20"/>
        <v>0</v>
      </c>
    </row>
    <row r="1294" spans="1:10" x14ac:dyDescent="0.25">
      <c r="A1294" s="48" t="s">
        <v>123</v>
      </c>
      <c r="B1294" t="s">
        <v>372</v>
      </c>
      <c r="C1294" t="s">
        <v>313</v>
      </c>
      <c r="D1294">
        <v>0.1</v>
      </c>
      <c r="E1294">
        <v>0</v>
      </c>
      <c r="F1294">
        <v>0</v>
      </c>
      <c r="G1294">
        <v>0</v>
      </c>
      <c r="H1294">
        <v>0</v>
      </c>
      <c r="I1294">
        <v>0</v>
      </c>
      <c r="J1294">
        <f t="shared" si="20"/>
        <v>0</v>
      </c>
    </row>
    <row r="1295" spans="1:10" x14ac:dyDescent="0.25">
      <c r="A1295" s="48" t="s">
        <v>126</v>
      </c>
      <c r="B1295" t="s">
        <v>372</v>
      </c>
      <c r="C1295" t="s">
        <v>313</v>
      </c>
      <c r="D1295">
        <v>0.1</v>
      </c>
      <c r="E1295">
        <v>0</v>
      </c>
      <c r="F1295">
        <v>0</v>
      </c>
      <c r="G1295">
        <v>0</v>
      </c>
      <c r="H1295">
        <v>0</v>
      </c>
      <c r="I1295">
        <v>0</v>
      </c>
      <c r="J1295">
        <f t="shared" si="20"/>
        <v>0</v>
      </c>
    </row>
    <row r="1296" spans="1:10" x14ac:dyDescent="0.25">
      <c r="A1296" s="48" t="s">
        <v>125</v>
      </c>
      <c r="B1296" t="s">
        <v>372</v>
      </c>
      <c r="C1296" t="s">
        <v>313</v>
      </c>
      <c r="D1296">
        <v>0.1</v>
      </c>
      <c r="E1296">
        <v>0</v>
      </c>
      <c r="F1296">
        <v>0</v>
      </c>
      <c r="G1296">
        <v>0</v>
      </c>
      <c r="H1296">
        <v>0</v>
      </c>
      <c r="I1296">
        <v>0</v>
      </c>
      <c r="J1296">
        <f t="shared" si="20"/>
        <v>0</v>
      </c>
    </row>
    <row r="1297" spans="1:10" x14ac:dyDescent="0.25">
      <c r="A1297" s="48" t="s">
        <v>124</v>
      </c>
      <c r="B1297" t="s">
        <v>372</v>
      </c>
      <c r="C1297" t="s">
        <v>313</v>
      </c>
      <c r="D1297">
        <v>0.1</v>
      </c>
      <c r="E1297">
        <v>0</v>
      </c>
      <c r="F1297">
        <v>0</v>
      </c>
      <c r="G1297">
        <v>0</v>
      </c>
      <c r="H1297">
        <v>0</v>
      </c>
      <c r="I1297">
        <v>0</v>
      </c>
      <c r="J1297">
        <f t="shared" si="20"/>
        <v>0</v>
      </c>
    </row>
    <row r="1298" spans="1:10" x14ac:dyDescent="0.25">
      <c r="A1298" t="s">
        <v>96</v>
      </c>
      <c r="B1298" t="s">
        <v>372</v>
      </c>
      <c r="C1298" t="s">
        <v>313</v>
      </c>
      <c r="D1298">
        <v>0.1</v>
      </c>
      <c r="E1298">
        <v>0</v>
      </c>
      <c r="F1298">
        <v>0</v>
      </c>
      <c r="G1298">
        <v>0</v>
      </c>
      <c r="H1298">
        <v>0</v>
      </c>
      <c r="I1298">
        <v>0</v>
      </c>
      <c r="J1298">
        <f t="shared" si="20"/>
        <v>0</v>
      </c>
    </row>
    <row r="1299" spans="1:10" x14ac:dyDescent="0.25">
      <c r="A1299" t="s">
        <v>105</v>
      </c>
      <c r="B1299" t="s">
        <v>372</v>
      </c>
      <c r="C1299" t="s">
        <v>313</v>
      </c>
      <c r="D1299">
        <v>0.1</v>
      </c>
      <c r="E1299">
        <v>0</v>
      </c>
      <c r="F1299">
        <v>0</v>
      </c>
      <c r="G1299">
        <v>0</v>
      </c>
      <c r="H1299">
        <v>0</v>
      </c>
      <c r="I1299">
        <v>0</v>
      </c>
      <c r="J1299">
        <f t="shared" si="20"/>
        <v>0</v>
      </c>
    </row>
    <row r="1300" spans="1:10" x14ac:dyDescent="0.25">
      <c r="A1300" t="s">
        <v>110</v>
      </c>
      <c r="B1300" t="s">
        <v>372</v>
      </c>
      <c r="C1300" t="s">
        <v>313</v>
      </c>
      <c r="D1300">
        <v>0.1</v>
      </c>
      <c r="E1300">
        <v>0</v>
      </c>
      <c r="F1300">
        <v>0</v>
      </c>
      <c r="G1300">
        <v>0</v>
      </c>
      <c r="H1300">
        <v>0</v>
      </c>
      <c r="I1300">
        <v>0</v>
      </c>
      <c r="J1300">
        <f t="shared" si="20"/>
        <v>0</v>
      </c>
    </row>
    <row r="1301" spans="1:10" x14ac:dyDescent="0.25">
      <c r="A1301" t="s">
        <v>111</v>
      </c>
      <c r="B1301" t="s">
        <v>372</v>
      </c>
      <c r="C1301" t="s">
        <v>313</v>
      </c>
      <c r="D1301">
        <v>0.1</v>
      </c>
      <c r="E1301">
        <v>0</v>
      </c>
      <c r="F1301">
        <v>0</v>
      </c>
      <c r="G1301">
        <v>0</v>
      </c>
      <c r="H1301">
        <v>0</v>
      </c>
      <c r="I1301">
        <v>0</v>
      </c>
      <c r="J1301">
        <f t="shared" si="20"/>
        <v>0</v>
      </c>
    </row>
    <row r="1302" spans="1:10" x14ac:dyDescent="0.25">
      <c r="A1302" t="s">
        <v>106</v>
      </c>
      <c r="B1302" t="s">
        <v>372</v>
      </c>
      <c r="C1302" t="s">
        <v>313</v>
      </c>
      <c r="D1302">
        <v>0.1</v>
      </c>
      <c r="E1302">
        <v>0</v>
      </c>
      <c r="F1302">
        <v>0</v>
      </c>
      <c r="G1302">
        <v>0</v>
      </c>
      <c r="H1302">
        <v>0</v>
      </c>
      <c r="I1302">
        <v>0</v>
      </c>
      <c r="J1302">
        <f t="shared" si="20"/>
        <v>0</v>
      </c>
    </row>
    <row r="1303" spans="1:10" x14ac:dyDescent="0.25">
      <c r="A1303" t="s">
        <v>99</v>
      </c>
      <c r="B1303" t="s">
        <v>372</v>
      </c>
      <c r="C1303" t="s">
        <v>313</v>
      </c>
      <c r="D1303">
        <v>0.1</v>
      </c>
      <c r="E1303">
        <v>0</v>
      </c>
      <c r="F1303">
        <v>0</v>
      </c>
      <c r="G1303">
        <v>0</v>
      </c>
      <c r="H1303">
        <v>0</v>
      </c>
      <c r="I1303">
        <v>0</v>
      </c>
      <c r="J1303">
        <f t="shared" si="20"/>
        <v>0</v>
      </c>
    </row>
    <row r="1304" spans="1:10" x14ac:dyDescent="0.25">
      <c r="A1304" t="s">
        <v>108</v>
      </c>
      <c r="B1304" t="s">
        <v>372</v>
      </c>
      <c r="C1304" t="s">
        <v>313</v>
      </c>
      <c r="D1304">
        <v>0.1</v>
      </c>
      <c r="E1304">
        <v>0</v>
      </c>
      <c r="F1304">
        <v>0</v>
      </c>
      <c r="G1304">
        <v>0</v>
      </c>
      <c r="H1304">
        <v>0</v>
      </c>
      <c r="I1304">
        <v>0</v>
      </c>
      <c r="J1304">
        <f t="shared" si="20"/>
        <v>0</v>
      </c>
    </row>
    <row r="1305" spans="1:10" x14ac:dyDescent="0.25">
      <c r="A1305" t="s">
        <v>234</v>
      </c>
      <c r="B1305" t="s">
        <v>372</v>
      </c>
      <c r="C1305" t="s">
        <v>313</v>
      </c>
      <c r="D1305">
        <v>0.1</v>
      </c>
      <c r="E1305">
        <v>0</v>
      </c>
      <c r="F1305">
        <v>0</v>
      </c>
      <c r="G1305">
        <v>0</v>
      </c>
      <c r="H1305">
        <v>0</v>
      </c>
      <c r="I1305">
        <v>0</v>
      </c>
      <c r="J1305">
        <f t="shared" si="20"/>
        <v>0</v>
      </c>
    </row>
    <row r="1306" spans="1:10" x14ac:dyDescent="0.25">
      <c r="A1306" t="s">
        <v>115</v>
      </c>
      <c r="B1306" t="s">
        <v>372</v>
      </c>
      <c r="C1306" t="s">
        <v>313</v>
      </c>
      <c r="D1306">
        <v>0.1</v>
      </c>
      <c r="E1306">
        <v>0</v>
      </c>
      <c r="F1306">
        <v>0</v>
      </c>
      <c r="G1306">
        <v>0</v>
      </c>
      <c r="H1306">
        <v>0</v>
      </c>
      <c r="I1306">
        <v>0</v>
      </c>
      <c r="J1306">
        <f t="shared" si="20"/>
        <v>0</v>
      </c>
    </row>
    <row r="1307" spans="1:10" x14ac:dyDescent="0.25">
      <c r="A1307" t="s">
        <v>117</v>
      </c>
      <c r="B1307" t="s">
        <v>372</v>
      </c>
      <c r="C1307" t="s">
        <v>313</v>
      </c>
      <c r="D1307">
        <v>0.1</v>
      </c>
      <c r="E1307">
        <v>0</v>
      </c>
      <c r="F1307">
        <v>0</v>
      </c>
      <c r="G1307">
        <v>0</v>
      </c>
      <c r="H1307">
        <v>0</v>
      </c>
      <c r="I1307">
        <v>0</v>
      </c>
      <c r="J1307">
        <f t="shared" si="20"/>
        <v>0</v>
      </c>
    </row>
    <row r="1308" spans="1:10" x14ac:dyDescent="0.25">
      <c r="A1308" t="s">
        <v>103</v>
      </c>
      <c r="B1308" t="s">
        <v>372</v>
      </c>
      <c r="C1308" t="s">
        <v>313</v>
      </c>
      <c r="D1308">
        <v>0.1</v>
      </c>
      <c r="E1308">
        <v>0</v>
      </c>
      <c r="F1308">
        <v>0</v>
      </c>
      <c r="G1308">
        <v>0</v>
      </c>
      <c r="H1308">
        <v>0</v>
      </c>
      <c r="I1308">
        <v>0</v>
      </c>
      <c r="J1308">
        <f t="shared" si="20"/>
        <v>0</v>
      </c>
    </row>
    <row r="1309" spans="1:10" x14ac:dyDescent="0.25">
      <c r="A1309" t="s">
        <v>328</v>
      </c>
      <c r="B1309" t="s">
        <v>372</v>
      </c>
      <c r="C1309" t="s">
        <v>313</v>
      </c>
      <c r="D1309">
        <v>0.1</v>
      </c>
      <c r="E1309">
        <v>0</v>
      </c>
      <c r="F1309">
        <v>0</v>
      </c>
      <c r="G1309">
        <v>0</v>
      </c>
      <c r="H1309">
        <v>0</v>
      </c>
      <c r="I1309">
        <v>0</v>
      </c>
      <c r="J1309">
        <f t="shared" si="20"/>
        <v>0</v>
      </c>
    </row>
    <row r="1310" spans="1:10" x14ac:dyDescent="0.25">
      <c r="A1310" t="s">
        <v>104</v>
      </c>
      <c r="B1310" t="s">
        <v>372</v>
      </c>
      <c r="C1310" t="s">
        <v>313</v>
      </c>
      <c r="D1310">
        <v>0.1</v>
      </c>
      <c r="E1310">
        <v>0</v>
      </c>
      <c r="F1310">
        <v>0</v>
      </c>
      <c r="G1310">
        <v>0</v>
      </c>
      <c r="H1310">
        <v>0</v>
      </c>
      <c r="I1310">
        <v>0</v>
      </c>
      <c r="J1310">
        <f t="shared" si="20"/>
        <v>0</v>
      </c>
    </row>
    <row r="1311" spans="1:10" x14ac:dyDescent="0.25">
      <c r="A1311" t="s">
        <v>558</v>
      </c>
      <c r="B1311" t="s">
        <v>372</v>
      </c>
      <c r="C1311" t="s">
        <v>313</v>
      </c>
      <c r="D1311">
        <v>0.1</v>
      </c>
      <c r="E1311">
        <v>0</v>
      </c>
      <c r="F1311">
        <v>0</v>
      </c>
      <c r="G1311">
        <v>0</v>
      </c>
      <c r="H1311">
        <v>0</v>
      </c>
      <c r="I1311">
        <v>0</v>
      </c>
      <c r="J1311">
        <f t="shared" si="20"/>
        <v>0</v>
      </c>
    </row>
    <row r="1312" spans="1:10" x14ac:dyDescent="0.25">
      <c r="A1312" t="s">
        <v>97</v>
      </c>
      <c r="B1312" t="s">
        <v>372</v>
      </c>
      <c r="C1312" t="s">
        <v>313</v>
      </c>
      <c r="D1312">
        <v>0.1</v>
      </c>
      <c r="E1312">
        <v>0</v>
      </c>
      <c r="F1312">
        <v>0</v>
      </c>
      <c r="G1312">
        <v>0</v>
      </c>
      <c r="H1312">
        <v>0</v>
      </c>
      <c r="I1312">
        <v>0</v>
      </c>
      <c r="J1312">
        <f t="shared" si="20"/>
        <v>0</v>
      </c>
    </row>
    <row r="1313" spans="1:10" x14ac:dyDescent="0.25">
      <c r="A1313" t="s">
        <v>109</v>
      </c>
      <c r="B1313" t="s">
        <v>372</v>
      </c>
      <c r="C1313" t="s">
        <v>313</v>
      </c>
      <c r="D1313">
        <v>0.1</v>
      </c>
      <c r="E1313">
        <v>0</v>
      </c>
      <c r="F1313">
        <v>0</v>
      </c>
      <c r="G1313">
        <v>0</v>
      </c>
      <c r="H1313">
        <v>0</v>
      </c>
      <c r="I1313">
        <v>0</v>
      </c>
      <c r="J1313">
        <f t="shared" si="20"/>
        <v>0</v>
      </c>
    </row>
    <row r="1314" spans="1:10" x14ac:dyDescent="0.25">
      <c r="A1314" t="s">
        <v>118</v>
      </c>
      <c r="B1314" t="s">
        <v>372</v>
      </c>
      <c r="C1314" t="s">
        <v>313</v>
      </c>
      <c r="D1314">
        <v>0.1</v>
      </c>
      <c r="E1314">
        <v>0</v>
      </c>
      <c r="F1314">
        <v>0</v>
      </c>
      <c r="G1314">
        <v>0</v>
      </c>
      <c r="H1314">
        <v>0</v>
      </c>
      <c r="I1314">
        <v>0</v>
      </c>
      <c r="J1314">
        <f t="shared" si="20"/>
        <v>0</v>
      </c>
    </row>
    <row r="1315" spans="1:10" x14ac:dyDescent="0.25">
      <c r="A1315" t="s">
        <v>121</v>
      </c>
      <c r="B1315" t="s">
        <v>372</v>
      </c>
      <c r="C1315" t="s">
        <v>313</v>
      </c>
      <c r="D1315">
        <v>0.1</v>
      </c>
      <c r="E1315">
        <v>0</v>
      </c>
      <c r="F1315">
        <v>0</v>
      </c>
      <c r="G1315">
        <v>0</v>
      </c>
      <c r="H1315">
        <v>0</v>
      </c>
      <c r="I1315">
        <v>0</v>
      </c>
      <c r="J1315">
        <f t="shared" si="20"/>
        <v>0</v>
      </c>
    </row>
    <row r="1316" spans="1:10" x14ac:dyDescent="0.25">
      <c r="A1316" t="s">
        <v>120</v>
      </c>
      <c r="B1316" t="s">
        <v>372</v>
      </c>
      <c r="C1316" t="s">
        <v>313</v>
      </c>
      <c r="D1316">
        <v>0.1</v>
      </c>
      <c r="E1316">
        <v>0</v>
      </c>
      <c r="F1316">
        <v>0</v>
      </c>
      <c r="G1316">
        <v>0</v>
      </c>
      <c r="H1316">
        <v>0</v>
      </c>
      <c r="I1316">
        <v>0</v>
      </c>
      <c r="J1316">
        <f t="shared" si="20"/>
        <v>0</v>
      </c>
    </row>
    <row r="1317" spans="1:10" x14ac:dyDescent="0.25">
      <c r="A1317" t="s">
        <v>119</v>
      </c>
      <c r="B1317" t="s">
        <v>372</v>
      </c>
      <c r="C1317" t="s">
        <v>313</v>
      </c>
      <c r="D1317">
        <v>0.1</v>
      </c>
      <c r="E1317">
        <v>0</v>
      </c>
      <c r="F1317">
        <v>0</v>
      </c>
      <c r="G1317">
        <v>0</v>
      </c>
      <c r="H1317">
        <v>0</v>
      </c>
      <c r="I1317">
        <v>0</v>
      </c>
      <c r="J1317">
        <f t="shared" si="20"/>
        <v>0</v>
      </c>
    </row>
    <row r="1318" spans="1:10" x14ac:dyDescent="0.25">
      <c r="A1318" t="s">
        <v>116</v>
      </c>
      <c r="B1318" t="s">
        <v>372</v>
      </c>
      <c r="C1318" t="s">
        <v>313</v>
      </c>
      <c r="D1318">
        <v>0.1</v>
      </c>
      <c r="E1318">
        <v>0</v>
      </c>
      <c r="F1318">
        <v>0</v>
      </c>
      <c r="G1318">
        <v>0</v>
      </c>
      <c r="H1318">
        <v>0</v>
      </c>
      <c r="I1318">
        <v>0</v>
      </c>
      <c r="J1318">
        <f t="shared" si="20"/>
        <v>0</v>
      </c>
    </row>
    <row r="1319" spans="1:10" x14ac:dyDescent="0.25">
      <c r="A1319" t="s">
        <v>113</v>
      </c>
      <c r="B1319" t="s">
        <v>372</v>
      </c>
      <c r="C1319" t="s">
        <v>313</v>
      </c>
      <c r="D1319">
        <v>0.1</v>
      </c>
      <c r="E1319">
        <v>0</v>
      </c>
      <c r="F1319">
        <v>0</v>
      </c>
      <c r="G1319">
        <v>0</v>
      </c>
      <c r="H1319">
        <v>0</v>
      </c>
      <c r="I1319">
        <v>0</v>
      </c>
      <c r="J1319">
        <f t="shared" si="20"/>
        <v>0</v>
      </c>
    </row>
    <row r="1320" spans="1:10" x14ac:dyDescent="0.25">
      <c r="A1320" t="s">
        <v>102</v>
      </c>
      <c r="B1320" t="s">
        <v>372</v>
      </c>
      <c r="C1320" t="s">
        <v>313</v>
      </c>
      <c r="D1320">
        <v>0.1</v>
      </c>
      <c r="E1320">
        <v>0</v>
      </c>
      <c r="F1320">
        <v>0</v>
      </c>
      <c r="G1320">
        <v>0</v>
      </c>
      <c r="H1320">
        <v>0</v>
      </c>
      <c r="I1320">
        <v>0</v>
      </c>
      <c r="J1320">
        <f t="shared" si="20"/>
        <v>0</v>
      </c>
    </row>
    <row r="1321" spans="1:10" x14ac:dyDescent="0.25">
      <c r="A1321" t="s">
        <v>101</v>
      </c>
      <c r="B1321" t="s">
        <v>372</v>
      </c>
      <c r="C1321" t="s">
        <v>313</v>
      </c>
      <c r="D1321">
        <v>0.1</v>
      </c>
      <c r="E1321">
        <v>0</v>
      </c>
      <c r="F1321">
        <v>0</v>
      </c>
      <c r="G1321">
        <v>0</v>
      </c>
      <c r="H1321">
        <v>0</v>
      </c>
      <c r="I1321">
        <v>0</v>
      </c>
      <c r="J1321">
        <f t="shared" si="20"/>
        <v>0</v>
      </c>
    </row>
    <row r="1322" spans="1:10" x14ac:dyDescent="0.25">
      <c r="A1322" t="s">
        <v>95</v>
      </c>
      <c r="B1322" t="s">
        <v>372</v>
      </c>
      <c r="C1322" t="s">
        <v>313</v>
      </c>
      <c r="D1322">
        <v>0.1</v>
      </c>
      <c r="E1322">
        <v>0</v>
      </c>
      <c r="F1322">
        <v>0</v>
      </c>
      <c r="G1322">
        <v>0</v>
      </c>
      <c r="H1322">
        <v>0</v>
      </c>
      <c r="I1322">
        <v>0</v>
      </c>
      <c r="J1322">
        <f t="shared" si="20"/>
        <v>0</v>
      </c>
    </row>
    <row r="1323" spans="1:10" x14ac:dyDescent="0.25">
      <c r="A1323" t="s">
        <v>98</v>
      </c>
      <c r="B1323" t="s">
        <v>372</v>
      </c>
      <c r="C1323" t="s">
        <v>313</v>
      </c>
      <c r="D1323">
        <v>0.1</v>
      </c>
      <c r="E1323">
        <v>0</v>
      </c>
      <c r="F1323">
        <v>0</v>
      </c>
      <c r="G1323">
        <v>0</v>
      </c>
      <c r="H1323">
        <v>0</v>
      </c>
      <c r="I1323">
        <v>0</v>
      </c>
      <c r="J1323">
        <f t="shared" si="20"/>
        <v>0</v>
      </c>
    </row>
    <row r="1324" spans="1:10" x14ac:dyDescent="0.25">
      <c r="A1324" t="s">
        <v>112</v>
      </c>
      <c r="B1324" t="s">
        <v>372</v>
      </c>
      <c r="C1324" t="s">
        <v>313</v>
      </c>
      <c r="D1324">
        <v>0.1</v>
      </c>
      <c r="E1324">
        <v>0</v>
      </c>
      <c r="F1324">
        <v>0</v>
      </c>
      <c r="G1324">
        <v>0</v>
      </c>
      <c r="H1324">
        <v>0</v>
      </c>
      <c r="I1324">
        <v>0</v>
      </c>
      <c r="J1324">
        <f t="shared" si="20"/>
        <v>0</v>
      </c>
    </row>
    <row r="1325" spans="1:10" x14ac:dyDescent="0.25">
      <c r="A1325" t="s">
        <v>100</v>
      </c>
      <c r="B1325" t="s">
        <v>372</v>
      </c>
      <c r="C1325" t="s">
        <v>313</v>
      </c>
      <c r="D1325">
        <v>0.1</v>
      </c>
      <c r="E1325">
        <v>0</v>
      </c>
      <c r="F1325">
        <v>0</v>
      </c>
      <c r="G1325">
        <v>0</v>
      </c>
      <c r="H1325">
        <v>0</v>
      </c>
      <c r="I1325">
        <v>0</v>
      </c>
      <c r="J1325">
        <f t="shared" si="20"/>
        <v>0</v>
      </c>
    </row>
    <row r="1326" spans="1:10" x14ac:dyDescent="0.25">
      <c r="A1326" t="s">
        <v>114</v>
      </c>
      <c r="B1326" t="s">
        <v>372</v>
      </c>
      <c r="C1326" t="s">
        <v>313</v>
      </c>
      <c r="D1326">
        <v>0.1</v>
      </c>
      <c r="E1326">
        <v>0</v>
      </c>
      <c r="F1326">
        <v>0</v>
      </c>
      <c r="G1326">
        <v>0</v>
      </c>
      <c r="H1326">
        <v>0</v>
      </c>
      <c r="I1326">
        <v>0</v>
      </c>
      <c r="J1326">
        <f t="shared" si="20"/>
        <v>0</v>
      </c>
    </row>
    <row r="1327" spans="1:10" x14ac:dyDescent="0.25">
      <c r="A1327" t="s">
        <v>107</v>
      </c>
      <c r="B1327" t="s">
        <v>372</v>
      </c>
      <c r="C1327" t="s">
        <v>313</v>
      </c>
      <c r="D1327">
        <v>0.1</v>
      </c>
      <c r="E1327">
        <v>0</v>
      </c>
      <c r="F1327">
        <v>0</v>
      </c>
      <c r="G1327">
        <v>0</v>
      </c>
      <c r="H1327">
        <v>0</v>
      </c>
      <c r="I1327">
        <v>0</v>
      </c>
      <c r="J1327">
        <f t="shared" si="20"/>
        <v>0</v>
      </c>
    </row>
    <row r="1328" spans="1:10" x14ac:dyDescent="0.25">
      <c r="A1328" s="48" t="s">
        <v>123</v>
      </c>
      <c r="B1328" t="s">
        <v>373</v>
      </c>
      <c r="C1328" t="s">
        <v>313</v>
      </c>
      <c r="D1328">
        <v>0.1</v>
      </c>
      <c r="E1328">
        <v>0</v>
      </c>
      <c r="F1328">
        <v>0</v>
      </c>
      <c r="G1328">
        <v>0</v>
      </c>
      <c r="H1328">
        <v>0</v>
      </c>
      <c r="I1328">
        <v>0</v>
      </c>
      <c r="J1328">
        <f t="shared" si="20"/>
        <v>0</v>
      </c>
    </row>
    <row r="1329" spans="1:10" x14ac:dyDescent="0.25">
      <c r="A1329" s="48" t="s">
        <v>126</v>
      </c>
      <c r="B1329" t="s">
        <v>373</v>
      </c>
      <c r="C1329" t="s">
        <v>313</v>
      </c>
      <c r="D1329">
        <v>0.1</v>
      </c>
      <c r="E1329">
        <v>0</v>
      </c>
      <c r="F1329">
        <v>0</v>
      </c>
      <c r="G1329">
        <v>0</v>
      </c>
      <c r="H1329">
        <v>0</v>
      </c>
      <c r="I1329">
        <v>0</v>
      </c>
      <c r="J1329">
        <f t="shared" si="20"/>
        <v>0</v>
      </c>
    </row>
    <row r="1330" spans="1:10" x14ac:dyDescent="0.25">
      <c r="A1330" s="48" t="s">
        <v>125</v>
      </c>
      <c r="B1330" t="s">
        <v>373</v>
      </c>
      <c r="C1330" t="s">
        <v>313</v>
      </c>
      <c r="D1330">
        <v>0.1</v>
      </c>
      <c r="E1330">
        <v>0</v>
      </c>
      <c r="F1330">
        <v>0</v>
      </c>
      <c r="G1330">
        <v>0</v>
      </c>
      <c r="H1330">
        <v>0</v>
      </c>
      <c r="I1330">
        <v>0</v>
      </c>
      <c r="J1330">
        <f t="shared" si="20"/>
        <v>0</v>
      </c>
    </row>
    <row r="1331" spans="1:10" x14ac:dyDescent="0.25">
      <c r="A1331" s="48" t="s">
        <v>124</v>
      </c>
      <c r="B1331" t="s">
        <v>373</v>
      </c>
      <c r="C1331" t="s">
        <v>313</v>
      </c>
      <c r="D1331">
        <v>0.1</v>
      </c>
      <c r="E1331">
        <v>0</v>
      </c>
      <c r="F1331">
        <v>0</v>
      </c>
      <c r="G1331">
        <v>0</v>
      </c>
      <c r="H1331">
        <v>0</v>
      </c>
      <c r="I1331">
        <v>0</v>
      </c>
      <c r="J1331">
        <f t="shared" si="20"/>
        <v>0</v>
      </c>
    </row>
    <row r="1332" spans="1:10" x14ac:dyDescent="0.25">
      <c r="A1332" t="s">
        <v>96</v>
      </c>
      <c r="B1332" t="s">
        <v>373</v>
      </c>
      <c r="C1332" t="s">
        <v>313</v>
      </c>
      <c r="D1332">
        <v>0.1</v>
      </c>
      <c r="E1332">
        <v>0</v>
      </c>
      <c r="F1332">
        <v>0</v>
      </c>
      <c r="G1332">
        <v>0</v>
      </c>
      <c r="H1332">
        <v>0</v>
      </c>
      <c r="I1332">
        <v>0</v>
      </c>
      <c r="J1332">
        <f t="shared" si="20"/>
        <v>0</v>
      </c>
    </row>
    <row r="1333" spans="1:10" x14ac:dyDescent="0.25">
      <c r="A1333" t="s">
        <v>105</v>
      </c>
      <c r="B1333" t="s">
        <v>373</v>
      </c>
      <c r="C1333" t="s">
        <v>313</v>
      </c>
      <c r="D1333">
        <v>0.1</v>
      </c>
      <c r="E1333">
        <v>0</v>
      </c>
      <c r="F1333">
        <v>0</v>
      </c>
      <c r="G1333">
        <v>0</v>
      </c>
      <c r="H1333">
        <v>0</v>
      </c>
      <c r="I1333">
        <v>0</v>
      </c>
      <c r="J1333">
        <f t="shared" si="20"/>
        <v>0</v>
      </c>
    </row>
    <row r="1334" spans="1:10" x14ac:dyDescent="0.25">
      <c r="A1334" t="s">
        <v>110</v>
      </c>
      <c r="B1334" t="s">
        <v>373</v>
      </c>
      <c r="C1334" t="s">
        <v>313</v>
      </c>
      <c r="D1334">
        <v>0.1</v>
      </c>
      <c r="E1334">
        <v>0</v>
      </c>
      <c r="F1334">
        <v>0</v>
      </c>
      <c r="G1334">
        <v>0</v>
      </c>
      <c r="H1334">
        <v>0</v>
      </c>
      <c r="I1334">
        <v>0</v>
      </c>
      <c r="J1334">
        <f t="shared" si="20"/>
        <v>0</v>
      </c>
    </row>
    <row r="1335" spans="1:10" x14ac:dyDescent="0.25">
      <c r="A1335" t="s">
        <v>111</v>
      </c>
      <c r="B1335" t="s">
        <v>373</v>
      </c>
      <c r="C1335" t="s">
        <v>313</v>
      </c>
      <c r="D1335">
        <v>0.1</v>
      </c>
      <c r="E1335">
        <v>0</v>
      </c>
      <c r="F1335">
        <v>0</v>
      </c>
      <c r="G1335">
        <v>0</v>
      </c>
      <c r="H1335">
        <v>0</v>
      </c>
      <c r="I1335">
        <v>0</v>
      </c>
      <c r="J1335">
        <f t="shared" si="20"/>
        <v>0</v>
      </c>
    </row>
    <row r="1336" spans="1:10" x14ac:dyDescent="0.25">
      <c r="A1336" t="s">
        <v>106</v>
      </c>
      <c r="B1336" t="s">
        <v>373</v>
      </c>
      <c r="C1336" t="s">
        <v>313</v>
      </c>
      <c r="D1336">
        <v>0.1</v>
      </c>
      <c r="E1336">
        <v>0</v>
      </c>
      <c r="F1336">
        <v>0</v>
      </c>
      <c r="G1336">
        <v>0</v>
      </c>
      <c r="H1336">
        <v>0</v>
      </c>
      <c r="I1336">
        <v>0</v>
      </c>
      <c r="J1336">
        <f t="shared" si="20"/>
        <v>0</v>
      </c>
    </row>
    <row r="1337" spans="1:10" x14ac:dyDescent="0.25">
      <c r="A1337" t="s">
        <v>99</v>
      </c>
      <c r="B1337" t="s">
        <v>373</v>
      </c>
      <c r="C1337" t="s">
        <v>313</v>
      </c>
      <c r="D1337">
        <v>0.1</v>
      </c>
      <c r="E1337">
        <v>0</v>
      </c>
      <c r="F1337">
        <v>0</v>
      </c>
      <c r="G1337">
        <v>0</v>
      </c>
      <c r="H1337">
        <v>0</v>
      </c>
      <c r="I1337">
        <v>0</v>
      </c>
      <c r="J1337">
        <f t="shared" si="20"/>
        <v>0</v>
      </c>
    </row>
    <row r="1338" spans="1:10" x14ac:dyDescent="0.25">
      <c r="A1338" t="s">
        <v>108</v>
      </c>
      <c r="B1338" t="s">
        <v>373</v>
      </c>
      <c r="C1338" t="s">
        <v>313</v>
      </c>
      <c r="D1338">
        <v>0.1</v>
      </c>
      <c r="E1338">
        <v>0</v>
      </c>
      <c r="F1338">
        <v>0</v>
      </c>
      <c r="G1338">
        <v>0</v>
      </c>
      <c r="H1338">
        <v>0</v>
      </c>
      <c r="I1338">
        <v>0</v>
      </c>
      <c r="J1338">
        <f t="shared" si="20"/>
        <v>0</v>
      </c>
    </row>
    <row r="1339" spans="1:10" x14ac:dyDescent="0.25">
      <c r="A1339" t="s">
        <v>234</v>
      </c>
      <c r="B1339" t="s">
        <v>373</v>
      </c>
      <c r="C1339" t="s">
        <v>313</v>
      </c>
      <c r="D1339">
        <v>0.1</v>
      </c>
      <c r="E1339">
        <v>0</v>
      </c>
      <c r="F1339">
        <v>0</v>
      </c>
      <c r="G1339">
        <v>0</v>
      </c>
      <c r="H1339">
        <v>0</v>
      </c>
      <c r="I1339">
        <v>0</v>
      </c>
      <c r="J1339">
        <f t="shared" si="20"/>
        <v>0</v>
      </c>
    </row>
    <row r="1340" spans="1:10" x14ac:dyDescent="0.25">
      <c r="A1340" t="s">
        <v>115</v>
      </c>
      <c r="B1340" t="s">
        <v>373</v>
      </c>
      <c r="C1340" t="s">
        <v>313</v>
      </c>
      <c r="D1340">
        <v>0.1</v>
      </c>
      <c r="E1340">
        <v>0</v>
      </c>
      <c r="F1340">
        <v>0</v>
      </c>
      <c r="G1340">
        <v>0</v>
      </c>
      <c r="H1340">
        <v>0</v>
      </c>
      <c r="I1340">
        <v>0</v>
      </c>
      <c r="J1340">
        <f t="shared" si="20"/>
        <v>0</v>
      </c>
    </row>
    <row r="1341" spans="1:10" x14ac:dyDescent="0.25">
      <c r="A1341" t="s">
        <v>117</v>
      </c>
      <c r="B1341" t="s">
        <v>373</v>
      </c>
      <c r="C1341" t="s">
        <v>313</v>
      </c>
      <c r="D1341">
        <v>0.1</v>
      </c>
      <c r="E1341">
        <v>0</v>
      </c>
      <c r="F1341">
        <v>0</v>
      </c>
      <c r="G1341">
        <v>0</v>
      </c>
      <c r="H1341">
        <v>0</v>
      </c>
      <c r="I1341">
        <v>0</v>
      </c>
      <c r="J1341">
        <f t="shared" si="20"/>
        <v>0</v>
      </c>
    </row>
    <row r="1342" spans="1:10" x14ac:dyDescent="0.25">
      <c r="A1342" t="s">
        <v>103</v>
      </c>
      <c r="B1342" t="s">
        <v>373</v>
      </c>
      <c r="C1342" t="s">
        <v>313</v>
      </c>
      <c r="D1342">
        <v>0.1</v>
      </c>
      <c r="E1342">
        <v>0</v>
      </c>
      <c r="F1342">
        <v>0</v>
      </c>
      <c r="G1342">
        <v>0</v>
      </c>
      <c r="H1342">
        <v>0</v>
      </c>
      <c r="I1342">
        <v>0</v>
      </c>
      <c r="J1342">
        <f t="shared" si="20"/>
        <v>0</v>
      </c>
    </row>
    <row r="1343" spans="1:10" x14ac:dyDescent="0.25">
      <c r="A1343" t="s">
        <v>328</v>
      </c>
      <c r="B1343" t="s">
        <v>373</v>
      </c>
      <c r="C1343" t="s">
        <v>313</v>
      </c>
      <c r="D1343">
        <v>0.1</v>
      </c>
      <c r="E1343">
        <v>0</v>
      </c>
      <c r="F1343">
        <v>0</v>
      </c>
      <c r="G1343">
        <v>0</v>
      </c>
      <c r="H1343">
        <v>0</v>
      </c>
      <c r="I1343">
        <v>0</v>
      </c>
      <c r="J1343">
        <f t="shared" si="20"/>
        <v>0</v>
      </c>
    </row>
    <row r="1344" spans="1:10" x14ac:dyDescent="0.25">
      <c r="A1344" t="s">
        <v>104</v>
      </c>
      <c r="B1344" t="s">
        <v>373</v>
      </c>
      <c r="C1344" t="s">
        <v>313</v>
      </c>
      <c r="D1344">
        <v>0.1</v>
      </c>
      <c r="E1344">
        <v>0</v>
      </c>
      <c r="F1344">
        <v>0</v>
      </c>
      <c r="G1344">
        <v>0</v>
      </c>
      <c r="H1344">
        <v>0</v>
      </c>
      <c r="I1344">
        <v>0</v>
      </c>
      <c r="J1344">
        <f t="shared" si="20"/>
        <v>0</v>
      </c>
    </row>
    <row r="1345" spans="1:10" x14ac:dyDescent="0.25">
      <c r="A1345" t="s">
        <v>558</v>
      </c>
      <c r="B1345" t="s">
        <v>373</v>
      </c>
      <c r="C1345" t="s">
        <v>313</v>
      </c>
      <c r="D1345">
        <v>0.1</v>
      </c>
      <c r="E1345">
        <v>0</v>
      </c>
      <c r="F1345">
        <v>0</v>
      </c>
      <c r="G1345">
        <v>0</v>
      </c>
      <c r="H1345">
        <v>0</v>
      </c>
      <c r="I1345">
        <v>0</v>
      </c>
      <c r="J1345">
        <f t="shared" si="20"/>
        <v>0</v>
      </c>
    </row>
    <row r="1346" spans="1:10" x14ac:dyDescent="0.25">
      <c r="A1346" t="s">
        <v>97</v>
      </c>
      <c r="B1346" t="s">
        <v>373</v>
      </c>
      <c r="C1346" t="s">
        <v>313</v>
      </c>
      <c r="D1346">
        <v>0.1</v>
      </c>
      <c r="E1346">
        <v>0</v>
      </c>
      <c r="F1346">
        <v>0</v>
      </c>
      <c r="G1346">
        <v>0</v>
      </c>
      <c r="H1346">
        <v>0</v>
      </c>
      <c r="I1346">
        <v>0</v>
      </c>
      <c r="J1346">
        <f t="shared" si="20"/>
        <v>0</v>
      </c>
    </row>
    <row r="1347" spans="1:10" x14ac:dyDescent="0.25">
      <c r="A1347" t="s">
        <v>109</v>
      </c>
      <c r="B1347" t="s">
        <v>373</v>
      </c>
      <c r="C1347" t="s">
        <v>313</v>
      </c>
      <c r="D1347">
        <v>0.1</v>
      </c>
      <c r="E1347">
        <v>0</v>
      </c>
      <c r="F1347">
        <v>0</v>
      </c>
      <c r="G1347">
        <v>0</v>
      </c>
      <c r="H1347">
        <v>0</v>
      </c>
      <c r="I1347">
        <v>0</v>
      </c>
      <c r="J1347">
        <f t="shared" ref="J1347:J1410" si="21">G1347+H1347</f>
        <v>0</v>
      </c>
    </row>
    <row r="1348" spans="1:10" x14ac:dyDescent="0.25">
      <c r="A1348" t="s">
        <v>118</v>
      </c>
      <c r="B1348" t="s">
        <v>373</v>
      </c>
      <c r="C1348" t="s">
        <v>313</v>
      </c>
      <c r="D1348">
        <v>0.1</v>
      </c>
      <c r="E1348">
        <v>0</v>
      </c>
      <c r="F1348">
        <v>0</v>
      </c>
      <c r="G1348">
        <v>0</v>
      </c>
      <c r="H1348">
        <v>0</v>
      </c>
      <c r="I1348">
        <v>0</v>
      </c>
      <c r="J1348">
        <f t="shared" si="21"/>
        <v>0</v>
      </c>
    </row>
    <row r="1349" spans="1:10" x14ac:dyDescent="0.25">
      <c r="A1349" t="s">
        <v>121</v>
      </c>
      <c r="B1349" t="s">
        <v>373</v>
      </c>
      <c r="C1349" t="s">
        <v>313</v>
      </c>
      <c r="D1349">
        <v>0.1</v>
      </c>
      <c r="E1349">
        <v>0</v>
      </c>
      <c r="F1349">
        <v>0</v>
      </c>
      <c r="G1349">
        <v>0</v>
      </c>
      <c r="H1349">
        <v>0</v>
      </c>
      <c r="I1349">
        <v>0</v>
      </c>
      <c r="J1349">
        <f t="shared" si="21"/>
        <v>0</v>
      </c>
    </row>
    <row r="1350" spans="1:10" x14ac:dyDescent="0.25">
      <c r="A1350" t="s">
        <v>120</v>
      </c>
      <c r="B1350" t="s">
        <v>373</v>
      </c>
      <c r="C1350" t="s">
        <v>313</v>
      </c>
      <c r="D1350">
        <v>0.1</v>
      </c>
      <c r="E1350">
        <v>0</v>
      </c>
      <c r="F1350">
        <v>0</v>
      </c>
      <c r="G1350">
        <v>0</v>
      </c>
      <c r="H1350">
        <v>0</v>
      </c>
      <c r="I1350">
        <v>0</v>
      </c>
      <c r="J1350">
        <f t="shared" si="21"/>
        <v>0</v>
      </c>
    </row>
    <row r="1351" spans="1:10" x14ac:dyDescent="0.25">
      <c r="A1351" t="s">
        <v>119</v>
      </c>
      <c r="B1351" t="s">
        <v>373</v>
      </c>
      <c r="C1351" t="s">
        <v>313</v>
      </c>
      <c r="D1351">
        <v>0.1</v>
      </c>
      <c r="E1351">
        <v>0</v>
      </c>
      <c r="F1351">
        <v>0</v>
      </c>
      <c r="G1351">
        <v>0</v>
      </c>
      <c r="H1351">
        <v>0</v>
      </c>
      <c r="I1351">
        <v>0</v>
      </c>
      <c r="J1351">
        <f t="shared" si="21"/>
        <v>0</v>
      </c>
    </row>
    <row r="1352" spans="1:10" x14ac:dyDescent="0.25">
      <c r="A1352" t="s">
        <v>116</v>
      </c>
      <c r="B1352" t="s">
        <v>373</v>
      </c>
      <c r="C1352" t="s">
        <v>313</v>
      </c>
      <c r="D1352">
        <v>0.1</v>
      </c>
      <c r="E1352">
        <v>0</v>
      </c>
      <c r="F1352">
        <v>0</v>
      </c>
      <c r="G1352">
        <v>0</v>
      </c>
      <c r="H1352">
        <v>0</v>
      </c>
      <c r="I1352">
        <v>0</v>
      </c>
      <c r="J1352">
        <f t="shared" si="21"/>
        <v>0</v>
      </c>
    </row>
    <row r="1353" spans="1:10" x14ac:dyDescent="0.25">
      <c r="A1353" t="s">
        <v>113</v>
      </c>
      <c r="B1353" t="s">
        <v>373</v>
      </c>
      <c r="C1353" t="s">
        <v>313</v>
      </c>
      <c r="D1353">
        <v>0.1</v>
      </c>
      <c r="E1353">
        <v>0</v>
      </c>
      <c r="F1353">
        <v>0</v>
      </c>
      <c r="G1353">
        <v>0</v>
      </c>
      <c r="H1353">
        <v>0</v>
      </c>
      <c r="I1353">
        <v>0</v>
      </c>
      <c r="J1353">
        <f t="shared" si="21"/>
        <v>0</v>
      </c>
    </row>
    <row r="1354" spans="1:10" x14ac:dyDescent="0.25">
      <c r="A1354" t="s">
        <v>102</v>
      </c>
      <c r="B1354" t="s">
        <v>373</v>
      </c>
      <c r="C1354" t="s">
        <v>313</v>
      </c>
      <c r="D1354">
        <v>0.1</v>
      </c>
      <c r="E1354">
        <v>0</v>
      </c>
      <c r="F1354">
        <v>0</v>
      </c>
      <c r="G1354">
        <v>0</v>
      </c>
      <c r="H1354">
        <v>0</v>
      </c>
      <c r="I1354">
        <v>0</v>
      </c>
      <c r="J1354">
        <f t="shared" si="21"/>
        <v>0</v>
      </c>
    </row>
    <row r="1355" spans="1:10" x14ac:dyDescent="0.25">
      <c r="A1355" t="s">
        <v>101</v>
      </c>
      <c r="B1355" t="s">
        <v>373</v>
      </c>
      <c r="C1355" t="s">
        <v>313</v>
      </c>
      <c r="D1355">
        <v>0.1</v>
      </c>
      <c r="E1355">
        <v>0</v>
      </c>
      <c r="F1355">
        <v>0</v>
      </c>
      <c r="G1355">
        <v>0</v>
      </c>
      <c r="H1355">
        <v>0</v>
      </c>
      <c r="I1355">
        <v>0</v>
      </c>
      <c r="J1355">
        <f t="shared" si="21"/>
        <v>0</v>
      </c>
    </row>
    <row r="1356" spans="1:10" x14ac:dyDescent="0.25">
      <c r="A1356" t="s">
        <v>95</v>
      </c>
      <c r="B1356" t="s">
        <v>373</v>
      </c>
      <c r="C1356" t="s">
        <v>313</v>
      </c>
      <c r="D1356">
        <v>0.1</v>
      </c>
      <c r="E1356">
        <v>0</v>
      </c>
      <c r="F1356">
        <v>0</v>
      </c>
      <c r="G1356">
        <v>0</v>
      </c>
      <c r="H1356">
        <v>0</v>
      </c>
      <c r="I1356">
        <v>0</v>
      </c>
      <c r="J1356">
        <f t="shared" si="21"/>
        <v>0</v>
      </c>
    </row>
    <row r="1357" spans="1:10" x14ac:dyDescent="0.25">
      <c r="A1357" t="s">
        <v>98</v>
      </c>
      <c r="B1357" t="s">
        <v>373</v>
      </c>
      <c r="C1357" t="s">
        <v>313</v>
      </c>
      <c r="D1357">
        <v>0.1</v>
      </c>
      <c r="E1357">
        <v>0</v>
      </c>
      <c r="F1357">
        <v>0</v>
      </c>
      <c r="G1357">
        <v>0</v>
      </c>
      <c r="H1357">
        <v>0</v>
      </c>
      <c r="I1357">
        <v>0</v>
      </c>
      <c r="J1357">
        <f t="shared" si="21"/>
        <v>0</v>
      </c>
    </row>
    <row r="1358" spans="1:10" x14ac:dyDescent="0.25">
      <c r="A1358" t="s">
        <v>112</v>
      </c>
      <c r="B1358" t="s">
        <v>373</v>
      </c>
      <c r="C1358" t="s">
        <v>313</v>
      </c>
      <c r="D1358">
        <v>0.1</v>
      </c>
      <c r="E1358">
        <v>0</v>
      </c>
      <c r="F1358">
        <v>0</v>
      </c>
      <c r="G1358">
        <v>0</v>
      </c>
      <c r="H1358">
        <v>0</v>
      </c>
      <c r="I1358">
        <v>0</v>
      </c>
      <c r="J1358">
        <f t="shared" si="21"/>
        <v>0</v>
      </c>
    </row>
    <row r="1359" spans="1:10" x14ac:dyDescent="0.25">
      <c r="A1359" t="s">
        <v>100</v>
      </c>
      <c r="B1359" t="s">
        <v>373</v>
      </c>
      <c r="C1359" t="s">
        <v>313</v>
      </c>
      <c r="D1359">
        <v>0.1</v>
      </c>
      <c r="E1359">
        <v>0</v>
      </c>
      <c r="F1359">
        <v>0</v>
      </c>
      <c r="G1359">
        <v>0</v>
      </c>
      <c r="H1359">
        <v>0</v>
      </c>
      <c r="I1359">
        <v>0</v>
      </c>
      <c r="J1359">
        <f t="shared" si="21"/>
        <v>0</v>
      </c>
    </row>
    <row r="1360" spans="1:10" x14ac:dyDescent="0.25">
      <c r="A1360" t="s">
        <v>114</v>
      </c>
      <c r="B1360" t="s">
        <v>373</v>
      </c>
      <c r="C1360" t="s">
        <v>313</v>
      </c>
      <c r="D1360">
        <v>0.1</v>
      </c>
      <c r="E1360">
        <v>0</v>
      </c>
      <c r="F1360">
        <v>0</v>
      </c>
      <c r="G1360">
        <v>0</v>
      </c>
      <c r="H1360">
        <v>0</v>
      </c>
      <c r="I1360">
        <v>0</v>
      </c>
      <c r="J1360">
        <f t="shared" si="21"/>
        <v>0</v>
      </c>
    </row>
    <row r="1361" spans="1:10" x14ac:dyDescent="0.25">
      <c r="A1361" t="s">
        <v>107</v>
      </c>
      <c r="B1361" t="s">
        <v>373</v>
      </c>
      <c r="C1361" t="s">
        <v>313</v>
      </c>
      <c r="D1361">
        <v>0.1</v>
      </c>
      <c r="E1361">
        <v>0</v>
      </c>
      <c r="F1361">
        <v>0</v>
      </c>
      <c r="G1361">
        <v>0</v>
      </c>
      <c r="H1361">
        <v>0</v>
      </c>
      <c r="I1361">
        <v>0</v>
      </c>
      <c r="J1361">
        <f t="shared" si="21"/>
        <v>0</v>
      </c>
    </row>
    <row r="1362" spans="1:10" x14ac:dyDescent="0.25">
      <c r="A1362" s="48" t="s">
        <v>123</v>
      </c>
      <c r="B1362" t="s">
        <v>269</v>
      </c>
      <c r="C1362" t="s">
        <v>61</v>
      </c>
      <c r="D1362">
        <v>0.1</v>
      </c>
      <c r="E1362">
        <v>267.40600000000001</v>
      </c>
      <c r="F1362">
        <v>26.740600000000001</v>
      </c>
      <c r="G1362">
        <v>0</v>
      </c>
      <c r="H1362">
        <v>0</v>
      </c>
      <c r="I1362">
        <v>26.740600000000001</v>
      </c>
      <c r="J1362">
        <f t="shared" si="21"/>
        <v>0</v>
      </c>
    </row>
    <row r="1363" spans="1:10" x14ac:dyDescent="0.25">
      <c r="A1363" s="48" t="s">
        <v>126</v>
      </c>
      <c r="B1363" t="s">
        <v>269</v>
      </c>
      <c r="C1363" t="s">
        <v>61</v>
      </c>
      <c r="D1363">
        <v>0.1</v>
      </c>
      <c r="E1363">
        <v>0</v>
      </c>
      <c r="F1363">
        <v>0</v>
      </c>
      <c r="G1363">
        <v>0</v>
      </c>
      <c r="H1363">
        <v>0</v>
      </c>
      <c r="I1363">
        <v>0</v>
      </c>
      <c r="J1363">
        <f t="shared" si="21"/>
        <v>0</v>
      </c>
    </row>
    <row r="1364" spans="1:10" x14ac:dyDescent="0.25">
      <c r="A1364" s="48" t="s">
        <v>125</v>
      </c>
      <c r="B1364" t="s">
        <v>269</v>
      </c>
      <c r="C1364" t="s">
        <v>61</v>
      </c>
      <c r="D1364">
        <v>0.1</v>
      </c>
      <c r="E1364">
        <v>1.5</v>
      </c>
      <c r="F1364">
        <v>0.15000000000000002</v>
      </c>
      <c r="G1364">
        <v>0</v>
      </c>
      <c r="H1364">
        <v>0</v>
      </c>
      <c r="I1364">
        <v>0.15000000000000002</v>
      </c>
      <c r="J1364">
        <f t="shared" si="21"/>
        <v>0</v>
      </c>
    </row>
    <row r="1365" spans="1:10" x14ac:dyDescent="0.25">
      <c r="A1365" s="48" t="s">
        <v>124</v>
      </c>
      <c r="B1365" t="s">
        <v>269</v>
      </c>
      <c r="C1365" t="s">
        <v>61</v>
      </c>
      <c r="D1365">
        <v>0.1</v>
      </c>
      <c r="E1365">
        <v>4.0990000000000002</v>
      </c>
      <c r="F1365">
        <v>0.40990000000000004</v>
      </c>
      <c r="G1365">
        <v>0</v>
      </c>
      <c r="H1365">
        <v>0</v>
      </c>
      <c r="I1365">
        <v>0.40990000000000004</v>
      </c>
      <c r="J1365">
        <f t="shared" si="21"/>
        <v>0</v>
      </c>
    </row>
    <row r="1366" spans="1:10" x14ac:dyDescent="0.25">
      <c r="A1366" t="s">
        <v>96</v>
      </c>
      <c r="B1366" t="s">
        <v>269</v>
      </c>
      <c r="C1366" t="s">
        <v>61</v>
      </c>
      <c r="D1366">
        <v>0.1</v>
      </c>
      <c r="E1366">
        <v>0</v>
      </c>
      <c r="F1366">
        <v>0</v>
      </c>
      <c r="G1366">
        <v>0</v>
      </c>
      <c r="H1366">
        <v>0</v>
      </c>
      <c r="I1366">
        <v>0</v>
      </c>
      <c r="J1366">
        <f t="shared" si="21"/>
        <v>0</v>
      </c>
    </row>
    <row r="1367" spans="1:10" x14ac:dyDescent="0.25">
      <c r="A1367" t="s">
        <v>105</v>
      </c>
      <c r="B1367" t="s">
        <v>269</v>
      </c>
      <c r="C1367" t="s">
        <v>61</v>
      </c>
      <c r="D1367">
        <v>0.1</v>
      </c>
      <c r="E1367">
        <v>0</v>
      </c>
      <c r="F1367">
        <v>0</v>
      </c>
      <c r="G1367">
        <v>0</v>
      </c>
      <c r="H1367">
        <v>0</v>
      </c>
      <c r="I1367">
        <v>0</v>
      </c>
      <c r="J1367">
        <f t="shared" si="21"/>
        <v>0</v>
      </c>
    </row>
    <row r="1368" spans="1:10" x14ac:dyDescent="0.25">
      <c r="A1368" t="s">
        <v>110</v>
      </c>
      <c r="B1368" t="s">
        <v>269</v>
      </c>
      <c r="C1368" t="s">
        <v>61</v>
      </c>
      <c r="D1368">
        <v>0.1</v>
      </c>
      <c r="E1368">
        <v>0</v>
      </c>
      <c r="F1368">
        <v>0</v>
      </c>
      <c r="G1368">
        <v>0</v>
      </c>
      <c r="H1368">
        <v>0</v>
      </c>
      <c r="I1368">
        <v>0</v>
      </c>
      <c r="J1368">
        <f t="shared" si="21"/>
        <v>0</v>
      </c>
    </row>
    <row r="1369" spans="1:10" x14ac:dyDescent="0.25">
      <c r="A1369" t="s">
        <v>111</v>
      </c>
      <c r="B1369" t="s">
        <v>269</v>
      </c>
      <c r="C1369" t="s">
        <v>61</v>
      </c>
      <c r="D1369">
        <v>0.1</v>
      </c>
      <c r="E1369">
        <v>3.6659999999999999</v>
      </c>
      <c r="F1369">
        <v>0.36660000000000004</v>
      </c>
      <c r="G1369">
        <v>0</v>
      </c>
      <c r="H1369">
        <v>0</v>
      </c>
      <c r="I1369">
        <v>0.36660000000000004</v>
      </c>
      <c r="J1369">
        <f t="shared" si="21"/>
        <v>0</v>
      </c>
    </row>
    <row r="1370" spans="1:10" x14ac:dyDescent="0.25">
      <c r="A1370" t="s">
        <v>106</v>
      </c>
      <c r="B1370" t="s">
        <v>269</v>
      </c>
      <c r="C1370" t="s">
        <v>61</v>
      </c>
      <c r="D1370">
        <v>0.1</v>
      </c>
      <c r="E1370">
        <v>1.3740000000000001</v>
      </c>
      <c r="F1370">
        <v>0.13740000000000002</v>
      </c>
      <c r="G1370">
        <v>0</v>
      </c>
      <c r="H1370">
        <v>0</v>
      </c>
      <c r="I1370">
        <v>0.13740000000000002</v>
      </c>
      <c r="J1370">
        <f t="shared" si="21"/>
        <v>0</v>
      </c>
    </row>
    <row r="1371" spans="1:10" x14ac:dyDescent="0.25">
      <c r="A1371" t="s">
        <v>99</v>
      </c>
      <c r="B1371" t="s">
        <v>269</v>
      </c>
      <c r="C1371" t="s">
        <v>61</v>
      </c>
      <c r="D1371">
        <v>0.1</v>
      </c>
      <c r="E1371">
        <v>6.3470000000000004</v>
      </c>
      <c r="F1371">
        <v>0.63470000000000004</v>
      </c>
      <c r="G1371">
        <v>0</v>
      </c>
      <c r="H1371">
        <v>0</v>
      </c>
      <c r="I1371">
        <v>0.63470000000000004</v>
      </c>
      <c r="J1371">
        <f t="shared" si="21"/>
        <v>0</v>
      </c>
    </row>
    <row r="1372" spans="1:10" x14ac:dyDescent="0.25">
      <c r="A1372" t="s">
        <v>108</v>
      </c>
      <c r="B1372" t="s">
        <v>269</v>
      </c>
      <c r="C1372" t="s">
        <v>61</v>
      </c>
      <c r="D1372">
        <v>0.1</v>
      </c>
      <c r="E1372">
        <v>13.279</v>
      </c>
      <c r="F1372">
        <v>1.3279000000000001</v>
      </c>
      <c r="G1372">
        <v>0</v>
      </c>
      <c r="H1372">
        <v>0</v>
      </c>
      <c r="I1372">
        <v>1.3279000000000001</v>
      </c>
      <c r="J1372">
        <f t="shared" si="21"/>
        <v>0</v>
      </c>
    </row>
    <row r="1373" spans="1:10" x14ac:dyDescent="0.25">
      <c r="A1373" t="s">
        <v>234</v>
      </c>
      <c r="B1373" t="s">
        <v>269</v>
      </c>
      <c r="C1373" t="s">
        <v>61</v>
      </c>
      <c r="D1373">
        <v>0.1</v>
      </c>
      <c r="E1373">
        <v>0</v>
      </c>
      <c r="F1373">
        <v>0</v>
      </c>
      <c r="G1373">
        <v>0</v>
      </c>
      <c r="H1373">
        <v>0</v>
      </c>
      <c r="I1373">
        <v>0</v>
      </c>
      <c r="J1373">
        <f t="shared" si="21"/>
        <v>0</v>
      </c>
    </row>
    <row r="1374" spans="1:10" x14ac:dyDescent="0.25">
      <c r="A1374" t="s">
        <v>115</v>
      </c>
      <c r="B1374" t="s">
        <v>269</v>
      </c>
      <c r="C1374" t="s">
        <v>61</v>
      </c>
      <c r="D1374">
        <v>0.1</v>
      </c>
      <c r="E1374">
        <v>0</v>
      </c>
      <c r="F1374">
        <v>0</v>
      </c>
      <c r="G1374">
        <v>0</v>
      </c>
      <c r="H1374">
        <v>0</v>
      </c>
      <c r="I1374">
        <v>0</v>
      </c>
      <c r="J1374">
        <f t="shared" si="21"/>
        <v>0</v>
      </c>
    </row>
    <row r="1375" spans="1:10" x14ac:dyDescent="0.25">
      <c r="A1375" t="s">
        <v>117</v>
      </c>
      <c r="B1375" t="s">
        <v>269</v>
      </c>
      <c r="C1375" t="s">
        <v>61</v>
      </c>
      <c r="D1375">
        <v>0.1</v>
      </c>
      <c r="E1375">
        <v>0</v>
      </c>
      <c r="F1375">
        <v>0</v>
      </c>
      <c r="G1375">
        <v>0</v>
      </c>
      <c r="H1375">
        <v>0</v>
      </c>
      <c r="I1375">
        <v>0</v>
      </c>
      <c r="J1375">
        <f t="shared" si="21"/>
        <v>0</v>
      </c>
    </row>
    <row r="1376" spans="1:10" x14ac:dyDescent="0.25">
      <c r="A1376" t="s">
        <v>103</v>
      </c>
      <c r="B1376" t="s">
        <v>269</v>
      </c>
      <c r="C1376" t="s">
        <v>61</v>
      </c>
      <c r="D1376">
        <v>0.1</v>
      </c>
      <c r="E1376">
        <v>0</v>
      </c>
      <c r="F1376">
        <v>0</v>
      </c>
      <c r="G1376">
        <v>0</v>
      </c>
      <c r="H1376">
        <v>0</v>
      </c>
      <c r="I1376">
        <v>0</v>
      </c>
      <c r="J1376">
        <f t="shared" si="21"/>
        <v>0</v>
      </c>
    </row>
    <row r="1377" spans="1:10" x14ac:dyDescent="0.25">
      <c r="A1377" t="s">
        <v>328</v>
      </c>
      <c r="B1377" t="s">
        <v>269</v>
      </c>
      <c r="C1377" t="s">
        <v>61</v>
      </c>
      <c r="D1377">
        <v>0.1</v>
      </c>
      <c r="E1377">
        <v>0</v>
      </c>
      <c r="F1377">
        <v>0</v>
      </c>
      <c r="G1377">
        <v>0</v>
      </c>
      <c r="H1377">
        <v>0</v>
      </c>
      <c r="I1377">
        <v>0</v>
      </c>
      <c r="J1377">
        <f t="shared" si="21"/>
        <v>0</v>
      </c>
    </row>
    <row r="1378" spans="1:10" x14ac:dyDescent="0.25">
      <c r="A1378" t="s">
        <v>104</v>
      </c>
      <c r="B1378" t="s">
        <v>269</v>
      </c>
      <c r="C1378" t="s">
        <v>61</v>
      </c>
      <c r="D1378">
        <v>0.1</v>
      </c>
      <c r="E1378">
        <v>0</v>
      </c>
      <c r="F1378">
        <v>0</v>
      </c>
      <c r="G1378">
        <v>0</v>
      </c>
      <c r="H1378">
        <v>0</v>
      </c>
      <c r="I1378">
        <v>0</v>
      </c>
      <c r="J1378">
        <f t="shared" si="21"/>
        <v>0</v>
      </c>
    </row>
    <row r="1379" spans="1:10" x14ac:dyDescent="0.25">
      <c r="A1379" t="s">
        <v>558</v>
      </c>
      <c r="B1379" t="s">
        <v>269</v>
      </c>
      <c r="C1379" t="s">
        <v>61</v>
      </c>
      <c r="D1379">
        <v>0.1</v>
      </c>
      <c r="E1379">
        <v>0</v>
      </c>
      <c r="F1379">
        <v>0</v>
      </c>
      <c r="G1379">
        <v>0</v>
      </c>
      <c r="H1379">
        <v>0</v>
      </c>
      <c r="I1379">
        <v>0</v>
      </c>
      <c r="J1379">
        <f t="shared" si="21"/>
        <v>0</v>
      </c>
    </row>
    <row r="1380" spans="1:10" x14ac:dyDescent="0.25">
      <c r="A1380" t="s">
        <v>97</v>
      </c>
      <c r="B1380" t="s">
        <v>269</v>
      </c>
      <c r="C1380" t="s">
        <v>61</v>
      </c>
      <c r="D1380">
        <v>0.1</v>
      </c>
      <c r="E1380">
        <v>0</v>
      </c>
      <c r="F1380">
        <v>0</v>
      </c>
      <c r="G1380">
        <v>0</v>
      </c>
      <c r="H1380">
        <v>0</v>
      </c>
      <c r="I1380">
        <v>0</v>
      </c>
      <c r="J1380">
        <f t="shared" si="21"/>
        <v>0</v>
      </c>
    </row>
    <row r="1381" spans="1:10" x14ac:dyDescent="0.25">
      <c r="A1381" t="s">
        <v>109</v>
      </c>
      <c r="B1381" t="s">
        <v>269</v>
      </c>
      <c r="C1381" t="s">
        <v>61</v>
      </c>
      <c r="D1381">
        <v>0.1</v>
      </c>
      <c r="E1381">
        <v>0</v>
      </c>
      <c r="F1381">
        <v>0</v>
      </c>
      <c r="G1381">
        <v>0</v>
      </c>
      <c r="H1381">
        <v>0</v>
      </c>
      <c r="I1381">
        <v>0</v>
      </c>
      <c r="J1381">
        <f t="shared" si="21"/>
        <v>0</v>
      </c>
    </row>
    <row r="1382" spans="1:10" x14ac:dyDescent="0.25">
      <c r="A1382" t="s">
        <v>118</v>
      </c>
      <c r="B1382" t="s">
        <v>269</v>
      </c>
      <c r="C1382" t="s">
        <v>61</v>
      </c>
      <c r="D1382">
        <v>0.1</v>
      </c>
      <c r="E1382">
        <v>34.508000000000003</v>
      </c>
      <c r="F1382">
        <v>3.4508000000000005</v>
      </c>
      <c r="G1382">
        <v>0</v>
      </c>
      <c r="H1382">
        <v>0</v>
      </c>
      <c r="I1382">
        <v>3.4508000000000005</v>
      </c>
      <c r="J1382">
        <f t="shared" si="21"/>
        <v>0</v>
      </c>
    </row>
    <row r="1383" spans="1:10" x14ac:dyDescent="0.25">
      <c r="A1383" t="s">
        <v>121</v>
      </c>
      <c r="B1383" t="s">
        <v>269</v>
      </c>
      <c r="C1383" t="s">
        <v>61</v>
      </c>
      <c r="D1383">
        <v>0.1</v>
      </c>
      <c r="E1383">
        <v>0</v>
      </c>
      <c r="F1383">
        <v>0</v>
      </c>
      <c r="G1383">
        <v>0</v>
      </c>
      <c r="H1383">
        <v>0</v>
      </c>
      <c r="I1383">
        <v>0</v>
      </c>
      <c r="J1383">
        <f t="shared" si="21"/>
        <v>0</v>
      </c>
    </row>
    <row r="1384" spans="1:10" x14ac:dyDescent="0.25">
      <c r="A1384" t="s">
        <v>120</v>
      </c>
      <c r="B1384" t="s">
        <v>269</v>
      </c>
      <c r="C1384" t="s">
        <v>61</v>
      </c>
      <c r="D1384">
        <v>0.1</v>
      </c>
      <c r="E1384">
        <v>0.4</v>
      </c>
      <c r="F1384">
        <v>4.0000000000000008E-2</v>
      </c>
      <c r="G1384">
        <v>0</v>
      </c>
      <c r="H1384">
        <v>0</v>
      </c>
      <c r="I1384">
        <v>4.0000000000000008E-2</v>
      </c>
      <c r="J1384">
        <f t="shared" si="21"/>
        <v>0</v>
      </c>
    </row>
    <row r="1385" spans="1:10" x14ac:dyDescent="0.25">
      <c r="A1385" t="s">
        <v>119</v>
      </c>
      <c r="B1385" t="s">
        <v>269</v>
      </c>
      <c r="C1385" t="s">
        <v>61</v>
      </c>
      <c r="D1385">
        <v>0.1</v>
      </c>
      <c r="E1385">
        <v>0</v>
      </c>
      <c r="F1385">
        <v>0</v>
      </c>
      <c r="G1385">
        <v>0</v>
      </c>
      <c r="H1385">
        <v>0</v>
      </c>
      <c r="I1385">
        <v>0</v>
      </c>
      <c r="J1385">
        <f t="shared" si="21"/>
        <v>0</v>
      </c>
    </row>
    <row r="1386" spans="1:10" x14ac:dyDescent="0.25">
      <c r="A1386" t="s">
        <v>116</v>
      </c>
      <c r="B1386" t="s">
        <v>269</v>
      </c>
      <c r="C1386" t="s">
        <v>61</v>
      </c>
      <c r="D1386">
        <v>0.1</v>
      </c>
      <c r="E1386">
        <v>0</v>
      </c>
      <c r="F1386">
        <v>0</v>
      </c>
      <c r="G1386">
        <v>0</v>
      </c>
      <c r="H1386">
        <v>0</v>
      </c>
      <c r="I1386">
        <v>0</v>
      </c>
      <c r="J1386">
        <f t="shared" si="21"/>
        <v>0</v>
      </c>
    </row>
    <row r="1387" spans="1:10" x14ac:dyDescent="0.25">
      <c r="A1387" t="s">
        <v>113</v>
      </c>
      <c r="B1387" t="s">
        <v>269</v>
      </c>
      <c r="C1387" t="s">
        <v>61</v>
      </c>
      <c r="D1387">
        <v>0.1</v>
      </c>
      <c r="E1387">
        <v>11.07</v>
      </c>
      <c r="F1387">
        <v>1.107</v>
      </c>
      <c r="G1387">
        <v>0</v>
      </c>
      <c r="H1387">
        <v>0</v>
      </c>
      <c r="I1387">
        <v>1.107</v>
      </c>
      <c r="J1387">
        <f t="shared" si="21"/>
        <v>0</v>
      </c>
    </row>
    <row r="1388" spans="1:10" x14ac:dyDescent="0.25">
      <c r="A1388" t="s">
        <v>102</v>
      </c>
      <c r="B1388" t="s">
        <v>269</v>
      </c>
      <c r="C1388" t="s">
        <v>61</v>
      </c>
      <c r="D1388">
        <v>0.1</v>
      </c>
      <c r="E1388">
        <v>0</v>
      </c>
      <c r="F1388">
        <v>0</v>
      </c>
      <c r="G1388">
        <v>0</v>
      </c>
      <c r="H1388">
        <v>0</v>
      </c>
      <c r="I1388">
        <v>0</v>
      </c>
      <c r="J1388">
        <f t="shared" si="21"/>
        <v>0</v>
      </c>
    </row>
    <row r="1389" spans="1:10" x14ac:dyDescent="0.25">
      <c r="A1389" t="s">
        <v>101</v>
      </c>
      <c r="B1389" t="s">
        <v>269</v>
      </c>
      <c r="C1389" t="s">
        <v>61</v>
      </c>
      <c r="D1389">
        <v>0.1</v>
      </c>
      <c r="E1389">
        <v>0</v>
      </c>
      <c r="F1389">
        <v>0</v>
      </c>
      <c r="G1389">
        <v>0</v>
      </c>
      <c r="H1389">
        <v>0</v>
      </c>
      <c r="I1389">
        <v>0</v>
      </c>
      <c r="J1389">
        <f t="shared" si="21"/>
        <v>0</v>
      </c>
    </row>
    <row r="1390" spans="1:10" x14ac:dyDescent="0.25">
      <c r="A1390" t="s">
        <v>95</v>
      </c>
      <c r="B1390" t="s">
        <v>269</v>
      </c>
      <c r="C1390" t="s">
        <v>61</v>
      </c>
      <c r="D1390">
        <v>0.1</v>
      </c>
      <c r="E1390">
        <v>0</v>
      </c>
      <c r="F1390">
        <v>0</v>
      </c>
      <c r="G1390">
        <v>0</v>
      </c>
      <c r="H1390">
        <v>0</v>
      </c>
      <c r="I1390">
        <v>0</v>
      </c>
      <c r="J1390">
        <f t="shared" si="21"/>
        <v>0</v>
      </c>
    </row>
    <row r="1391" spans="1:10" x14ac:dyDescent="0.25">
      <c r="A1391" t="s">
        <v>98</v>
      </c>
      <c r="B1391" t="s">
        <v>269</v>
      </c>
      <c r="C1391" t="s">
        <v>61</v>
      </c>
      <c r="D1391">
        <v>0.1</v>
      </c>
      <c r="E1391">
        <v>0</v>
      </c>
      <c r="F1391">
        <v>0</v>
      </c>
      <c r="G1391">
        <v>0</v>
      </c>
      <c r="H1391">
        <v>0</v>
      </c>
      <c r="I1391">
        <v>0</v>
      </c>
      <c r="J1391">
        <f t="shared" si="21"/>
        <v>0</v>
      </c>
    </row>
    <row r="1392" spans="1:10" x14ac:dyDescent="0.25">
      <c r="A1392" t="s">
        <v>112</v>
      </c>
      <c r="B1392" t="s">
        <v>269</v>
      </c>
      <c r="C1392" t="s">
        <v>61</v>
      </c>
      <c r="D1392">
        <v>0.1</v>
      </c>
      <c r="E1392">
        <v>80.164999999999992</v>
      </c>
      <c r="F1392">
        <v>8.0164999999999988</v>
      </c>
      <c r="G1392">
        <v>0</v>
      </c>
      <c r="H1392">
        <v>0</v>
      </c>
      <c r="I1392">
        <v>8.0164999999999988</v>
      </c>
      <c r="J1392">
        <f t="shared" si="21"/>
        <v>0</v>
      </c>
    </row>
    <row r="1393" spans="1:10" x14ac:dyDescent="0.25">
      <c r="A1393" t="s">
        <v>100</v>
      </c>
      <c r="B1393" t="s">
        <v>269</v>
      </c>
      <c r="C1393" t="s">
        <v>61</v>
      </c>
      <c r="D1393">
        <v>0.1</v>
      </c>
      <c r="E1393">
        <v>0</v>
      </c>
      <c r="F1393">
        <v>0</v>
      </c>
      <c r="G1393">
        <v>0</v>
      </c>
      <c r="H1393">
        <v>0</v>
      </c>
      <c r="I1393">
        <v>0</v>
      </c>
      <c r="J1393">
        <f t="shared" si="21"/>
        <v>0</v>
      </c>
    </row>
    <row r="1394" spans="1:10" x14ac:dyDescent="0.25">
      <c r="A1394" t="s">
        <v>114</v>
      </c>
      <c r="B1394" t="s">
        <v>269</v>
      </c>
      <c r="C1394" t="s">
        <v>61</v>
      </c>
      <c r="D1394">
        <v>0.1</v>
      </c>
      <c r="E1394">
        <v>0</v>
      </c>
      <c r="F1394">
        <v>0</v>
      </c>
      <c r="G1394">
        <v>0</v>
      </c>
      <c r="H1394">
        <v>0</v>
      </c>
      <c r="I1394">
        <v>0</v>
      </c>
      <c r="J1394">
        <f t="shared" si="21"/>
        <v>0</v>
      </c>
    </row>
    <row r="1395" spans="1:10" x14ac:dyDescent="0.25">
      <c r="A1395" t="s">
        <v>107</v>
      </c>
      <c r="B1395" t="s">
        <v>269</v>
      </c>
      <c r="C1395" t="s">
        <v>61</v>
      </c>
      <c r="D1395">
        <v>0.1</v>
      </c>
      <c r="E1395">
        <v>0</v>
      </c>
      <c r="F1395">
        <v>0</v>
      </c>
      <c r="G1395">
        <v>0</v>
      </c>
      <c r="H1395">
        <v>0</v>
      </c>
      <c r="I1395">
        <v>0</v>
      </c>
      <c r="J1395">
        <f t="shared" si="21"/>
        <v>0</v>
      </c>
    </row>
    <row r="1396" spans="1:10" x14ac:dyDescent="0.25">
      <c r="A1396" s="48" t="s">
        <v>123</v>
      </c>
      <c r="B1396" t="s">
        <v>62</v>
      </c>
      <c r="C1396" t="s">
        <v>61</v>
      </c>
      <c r="D1396">
        <v>0.05</v>
      </c>
      <c r="E1396">
        <v>267.40600000000001</v>
      </c>
      <c r="F1396">
        <v>13.3703</v>
      </c>
      <c r="G1396">
        <v>0</v>
      </c>
      <c r="H1396">
        <v>0</v>
      </c>
      <c r="I1396">
        <v>13.3703</v>
      </c>
      <c r="J1396">
        <f t="shared" si="21"/>
        <v>0</v>
      </c>
    </row>
    <row r="1397" spans="1:10" x14ac:dyDescent="0.25">
      <c r="A1397" s="48" t="s">
        <v>126</v>
      </c>
      <c r="B1397" t="s">
        <v>62</v>
      </c>
      <c r="C1397" t="s">
        <v>61</v>
      </c>
      <c r="D1397">
        <v>0.05</v>
      </c>
      <c r="E1397">
        <v>0</v>
      </c>
      <c r="F1397">
        <v>0</v>
      </c>
      <c r="G1397">
        <v>0</v>
      </c>
      <c r="H1397">
        <v>0</v>
      </c>
      <c r="I1397">
        <v>0</v>
      </c>
      <c r="J1397">
        <f t="shared" si="21"/>
        <v>0</v>
      </c>
    </row>
    <row r="1398" spans="1:10" x14ac:dyDescent="0.25">
      <c r="A1398" s="48" t="s">
        <v>125</v>
      </c>
      <c r="B1398" t="s">
        <v>62</v>
      </c>
      <c r="C1398" t="s">
        <v>61</v>
      </c>
      <c r="D1398">
        <v>0.05</v>
      </c>
      <c r="E1398">
        <v>1.5</v>
      </c>
      <c r="F1398">
        <v>7.5000000000000011E-2</v>
      </c>
      <c r="G1398">
        <v>0</v>
      </c>
      <c r="H1398">
        <v>0</v>
      </c>
      <c r="I1398">
        <v>7.5000000000000011E-2</v>
      </c>
      <c r="J1398">
        <f t="shared" si="21"/>
        <v>0</v>
      </c>
    </row>
    <row r="1399" spans="1:10" x14ac:dyDescent="0.25">
      <c r="A1399" s="48" t="s">
        <v>124</v>
      </c>
      <c r="B1399" t="s">
        <v>62</v>
      </c>
      <c r="C1399" t="s">
        <v>61</v>
      </c>
      <c r="D1399">
        <v>0.05</v>
      </c>
      <c r="E1399">
        <v>4.0990000000000002</v>
      </c>
      <c r="F1399">
        <v>0.20495000000000002</v>
      </c>
      <c r="G1399">
        <v>0</v>
      </c>
      <c r="H1399">
        <v>0</v>
      </c>
      <c r="I1399">
        <v>0.20495000000000002</v>
      </c>
      <c r="J1399">
        <f t="shared" si="21"/>
        <v>0</v>
      </c>
    </row>
    <row r="1400" spans="1:10" x14ac:dyDescent="0.25">
      <c r="A1400" t="s">
        <v>96</v>
      </c>
      <c r="B1400" t="s">
        <v>62</v>
      </c>
      <c r="C1400" t="s">
        <v>61</v>
      </c>
      <c r="D1400">
        <v>0.05</v>
      </c>
      <c r="E1400">
        <v>0</v>
      </c>
      <c r="F1400">
        <v>0</v>
      </c>
      <c r="G1400">
        <v>0</v>
      </c>
      <c r="H1400">
        <v>0</v>
      </c>
      <c r="I1400">
        <v>0</v>
      </c>
      <c r="J1400">
        <f t="shared" si="21"/>
        <v>0</v>
      </c>
    </row>
    <row r="1401" spans="1:10" x14ac:dyDescent="0.25">
      <c r="A1401" t="s">
        <v>105</v>
      </c>
      <c r="B1401" t="s">
        <v>62</v>
      </c>
      <c r="C1401" t="s">
        <v>61</v>
      </c>
      <c r="D1401">
        <v>0.05</v>
      </c>
      <c r="E1401">
        <v>0</v>
      </c>
      <c r="F1401">
        <v>0</v>
      </c>
      <c r="G1401">
        <v>0</v>
      </c>
      <c r="H1401">
        <v>0</v>
      </c>
      <c r="I1401">
        <v>0</v>
      </c>
      <c r="J1401">
        <f t="shared" si="21"/>
        <v>0</v>
      </c>
    </row>
    <row r="1402" spans="1:10" x14ac:dyDescent="0.25">
      <c r="A1402" t="s">
        <v>110</v>
      </c>
      <c r="B1402" t="s">
        <v>62</v>
      </c>
      <c r="C1402" t="s">
        <v>61</v>
      </c>
      <c r="D1402">
        <v>0.05</v>
      </c>
      <c r="E1402">
        <v>0</v>
      </c>
      <c r="F1402">
        <v>0</v>
      </c>
      <c r="G1402">
        <v>0</v>
      </c>
      <c r="H1402">
        <v>0</v>
      </c>
      <c r="I1402">
        <v>0</v>
      </c>
      <c r="J1402">
        <f t="shared" si="21"/>
        <v>0</v>
      </c>
    </row>
    <row r="1403" spans="1:10" x14ac:dyDescent="0.25">
      <c r="A1403" t="s">
        <v>111</v>
      </c>
      <c r="B1403" t="s">
        <v>62</v>
      </c>
      <c r="C1403" t="s">
        <v>61</v>
      </c>
      <c r="D1403">
        <v>0.05</v>
      </c>
      <c r="E1403">
        <v>3.6659999999999999</v>
      </c>
      <c r="F1403">
        <v>0.18330000000000002</v>
      </c>
      <c r="G1403">
        <v>0</v>
      </c>
      <c r="H1403">
        <v>0</v>
      </c>
      <c r="I1403">
        <v>0.18330000000000002</v>
      </c>
      <c r="J1403">
        <f t="shared" si="21"/>
        <v>0</v>
      </c>
    </row>
    <row r="1404" spans="1:10" x14ac:dyDescent="0.25">
      <c r="A1404" t="s">
        <v>106</v>
      </c>
      <c r="B1404" t="s">
        <v>62</v>
      </c>
      <c r="C1404" t="s">
        <v>61</v>
      </c>
      <c r="D1404">
        <v>0.05</v>
      </c>
      <c r="E1404">
        <v>1.3740000000000001</v>
      </c>
      <c r="F1404">
        <v>6.8700000000000011E-2</v>
      </c>
      <c r="G1404">
        <v>0</v>
      </c>
      <c r="H1404">
        <v>0</v>
      </c>
      <c r="I1404">
        <v>6.8700000000000011E-2</v>
      </c>
      <c r="J1404">
        <f t="shared" si="21"/>
        <v>0</v>
      </c>
    </row>
    <row r="1405" spans="1:10" x14ac:dyDescent="0.25">
      <c r="A1405" t="s">
        <v>99</v>
      </c>
      <c r="B1405" t="s">
        <v>62</v>
      </c>
      <c r="C1405" t="s">
        <v>61</v>
      </c>
      <c r="D1405">
        <v>0.05</v>
      </c>
      <c r="E1405">
        <v>6.3470000000000004</v>
      </c>
      <c r="F1405">
        <v>0.31735000000000002</v>
      </c>
      <c r="G1405">
        <v>0</v>
      </c>
      <c r="H1405">
        <v>0</v>
      </c>
      <c r="I1405">
        <v>0.31735000000000002</v>
      </c>
      <c r="J1405">
        <f t="shared" si="21"/>
        <v>0</v>
      </c>
    </row>
    <row r="1406" spans="1:10" x14ac:dyDescent="0.25">
      <c r="A1406" t="s">
        <v>108</v>
      </c>
      <c r="B1406" t="s">
        <v>62</v>
      </c>
      <c r="C1406" t="s">
        <v>61</v>
      </c>
      <c r="D1406">
        <v>0.05</v>
      </c>
      <c r="E1406">
        <v>13.279</v>
      </c>
      <c r="F1406">
        <v>0.66395000000000004</v>
      </c>
      <c r="G1406">
        <v>0</v>
      </c>
      <c r="H1406">
        <v>0</v>
      </c>
      <c r="I1406">
        <v>0.66395000000000004</v>
      </c>
      <c r="J1406">
        <f t="shared" si="21"/>
        <v>0</v>
      </c>
    </row>
    <row r="1407" spans="1:10" x14ac:dyDescent="0.25">
      <c r="A1407" t="s">
        <v>234</v>
      </c>
      <c r="B1407" t="s">
        <v>62</v>
      </c>
      <c r="C1407" t="s">
        <v>61</v>
      </c>
      <c r="D1407">
        <v>0.05</v>
      </c>
      <c r="E1407">
        <v>0</v>
      </c>
      <c r="F1407">
        <v>0</v>
      </c>
      <c r="G1407">
        <v>0</v>
      </c>
      <c r="H1407">
        <v>0</v>
      </c>
      <c r="I1407">
        <v>0</v>
      </c>
      <c r="J1407">
        <f t="shared" si="21"/>
        <v>0</v>
      </c>
    </row>
    <row r="1408" spans="1:10" x14ac:dyDescent="0.25">
      <c r="A1408" t="s">
        <v>115</v>
      </c>
      <c r="B1408" t="s">
        <v>62</v>
      </c>
      <c r="C1408" t="s">
        <v>61</v>
      </c>
      <c r="D1408">
        <v>0.05</v>
      </c>
      <c r="E1408">
        <v>0</v>
      </c>
      <c r="F1408">
        <v>0</v>
      </c>
      <c r="G1408">
        <v>0</v>
      </c>
      <c r="H1408">
        <v>0</v>
      </c>
      <c r="I1408">
        <v>0</v>
      </c>
      <c r="J1408">
        <f t="shared" si="21"/>
        <v>0</v>
      </c>
    </row>
    <row r="1409" spans="1:10" x14ac:dyDescent="0.25">
      <c r="A1409" t="s">
        <v>117</v>
      </c>
      <c r="B1409" t="s">
        <v>62</v>
      </c>
      <c r="C1409" t="s">
        <v>61</v>
      </c>
      <c r="D1409">
        <v>0.05</v>
      </c>
      <c r="E1409">
        <v>0</v>
      </c>
      <c r="F1409">
        <v>0</v>
      </c>
      <c r="G1409">
        <v>0</v>
      </c>
      <c r="H1409">
        <v>0</v>
      </c>
      <c r="I1409">
        <v>0</v>
      </c>
      <c r="J1409">
        <f t="shared" si="21"/>
        <v>0</v>
      </c>
    </row>
    <row r="1410" spans="1:10" x14ac:dyDescent="0.25">
      <c r="A1410" t="s">
        <v>103</v>
      </c>
      <c r="B1410" t="s">
        <v>62</v>
      </c>
      <c r="C1410" t="s">
        <v>61</v>
      </c>
      <c r="D1410">
        <v>0.05</v>
      </c>
      <c r="E1410">
        <v>0</v>
      </c>
      <c r="F1410">
        <v>0</v>
      </c>
      <c r="G1410">
        <v>0</v>
      </c>
      <c r="H1410">
        <v>0</v>
      </c>
      <c r="I1410">
        <v>0</v>
      </c>
      <c r="J1410">
        <f t="shared" si="21"/>
        <v>0</v>
      </c>
    </row>
    <row r="1411" spans="1:10" x14ac:dyDescent="0.25">
      <c r="A1411" t="s">
        <v>328</v>
      </c>
      <c r="B1411" t="s">
        <v>62</v>
      </c>
      <c r="C1411" t="s">
        <v>61</v>
      </c>
      <c r="D1411">
        <v>0.05</v>
      </c>
      <c r="E1411">
        <v>0</v>
      </c>
      <c r="F1411">
        <v>0</v>
      </c>
      <c r="G1411">
        <v>0</v>
      </c>
      <c r="H1411">
        <v>0</v>
      </c>
      <c r="I1411">
        <v>0</v>
      </c>
      <c r="J1411">
        <f t="shared" ref="J1411:J1474" si="22">G1411+H1411</f>
        <v>0</v>
      </c>
    </row>
    <row r="1412" spans="1:10" x14ac:dyDescent="0.25">
      <c r="A1412" t="s">
        <v>104</v>
      </c>
      <c r="B1412" t="s">
        <v>62</v>
      </c>
      <c r="C1412" t="s">
        <v>61</v>
      </c>
      <c r="D1412">
        <v>0.05</v>
      </c>
      <c r="E1412">
        <v>0</v>
      </c>
      <c r="F1412">
        <v>0</v>
      </c>
      <c r="G1412">
        <v>0</v>
      </c>
      <c r="H1412">
        <v>0</v>
      </c>
      <c r="I1412">
        <v>0</v>
      </c>
      <c r="J1412">
        <f t="shared" si="22"/>
        <v>0</v>
      </c>
    </row>
    <row r="1413" spans="1:10" x14ac:dyDescent="0.25">
      <c r="A1413" t="s">
        <v>558</v>
      </c>
      <c r="B1413" t="s">
        <v>62</v>
      </c>
      <c r="C1413" t="s">
        <v>61</v>
      </c>
      <c r="D1413">
        <v>0.05</v>
      </c>
      <c r="E1413">
        <v>0</v>
      </c>
      <c r="F1413">
        <v>0</v>
      </c>
      <c r="G1413">
        <v>0</v>
      </c>
      <c r="H1413">
        <v>0</v>
      </c>
      <c r="I1413">
        <v>0</v>
      </c>
      <c r="J1413">
        <f t="shared" si="22"/>
        <v>0</v>
      </c>
    </row>
    <row r="1414" spans="1:10" x14ac:dyDescent="0.25">
      <c r="A1414" t="s">
        <v>97</v>
      </c>
      <c r="B1414" t="s">
        <v>62</v>
      </c>
      <c r="C1414" t="s">
        <v>61</v>
      </c>
      <c r="D1414">
        <v>0.05</v>
      </c>
      <c r="E1414">
        <v>0</v>
      </c>
      <c r="F1414">
        <v>0</v>
      </c>
      <c r="G1414">
        <v>0</v>
      </c>
      <c r="H1414">
        <v>0</v>
      </c>
      <c r="I1414">
        <v>0</v>
      </c>
      <c r="J1414">
        <f t="shared" si="22"/>
        <v>0</v>
      </c>
    </row>
    <row r="1415" spans="1:10" x14ac:dyDescent="0.25">
      <c r="A1415" t="s">
        <v>109</v>
      </c>
      <c r="B1415" t="s">
        <v>62</v>
      </c>
      <c r="C1415" t="s">
        <v>61</v>
      </c>
      <c r="D1415">
        <v>0.05</v>
      </c>
      <c r="E1415">
        <v>0</v>
      </c>
      <c r="F1415">
        <v>0</v>
      </c>
      <c r="G1415">
        <v>0</v>
      </c>
      <c r="H1415">
        <v>0</v>
      </c>
      <c r="I1415">
        <v>0</v>
      </c>
      <c r="J1415">
        <f t="shared" si="22"/>
        <v>0</v>
      </c>
    </row>
    <row r="1416" spans="1:10" x14ac:dyDescent="0.25">
      <c r="A1416" t="s">
        <v>118</v>
      </c>
      <c r="B1416" t="s">
        <v>62</v>
      </c>
      <c r="C1416" t="s">
        <v>61</v>
      </c>
      <c r="D1416">
        <v>0.05</v>
      </c>
      <c r="E1416">
        <v>34.508000000000003</v>
      </c>
      <c r="F1416">
        <v>1.7254000000000003</v>
      </c>
      <c r="G1416">
        <v>0</v>
      </c>
      <c r="H1416">
        <v>0</v>
      </c>
      <c r="I1416">
        <v>1.7254000000000003</v>
      </c>
      <c r="J1416">
        <f t="shared" si="22"/>
        <v>0</v>
      </c>
    </row>
    <row r="1417" spans="1:10" x14ac:dyDescent="0.25">
      <c r="A1417" t="s">
        <v>121</v>
      </c>
      <c r="B1417" t="s">
        <v>62</v>
      </c>
      <c r="C1417" t="s">
        <v>61</v>
      </c>
      <c r="D1417">
        <v>0.05</v>
      </c>
      <c r="E1417">
        <v>0</v>
      </c>
      <c r="F1417">
        <v>0</v>
      </c>
      <c r="G1417">
        <v>0</v>
      </c>
      <c r="H1417">
        <v>0</v>
      </c>
      <c r="I1417">
        <v>0</v>
      </c>
      <c r="J1417">
        <f t="shared" si="22"/>
        <v>0</v>
      </c>
    </row>
    <row r="1418" spans="1:10" x14ac:dyDescent="0.25">
      <c r="A1418" t="s">
        <v>120</v>
      </c>
      <c r="B1418" t="s">
        <v>62</v>
      </c>
      <c r="C1418" t="s">
        <v>61</v>
      </c>
      <c r="D1418">
        <v>0.05</v>
      </c>
      <c r="E1418">
        <v>0.4</v>
      </c>
      <c r="F1418">
        <v>2.0000000000000004E-2</v>
      </c>
      <c r="G1418">
        <v>0</v>
      </c>
      <c r="H1418">
        <v>0</v>
      </c>
      <c r="I1418">
        <v>2.0000000000000004E-2</v>
      </c>
      <c r="J1418">
        <f t="shared" si="22"/>
        <v>0</v>
      </c>
    </row>
    <row r="1419" spans="1:10" x14ac:dyDescent="0.25">
      <c r="A1419" t="s">
        <v>119</v>
      </c>
      <c r="B1419" t="s">
        <v>62</v>
      </c>
      <c r="C1419" t="s">
        <v>61</v>
      </c>
      <c r="D1419">
        <v>0.05</v>
      </c>
      <c r="E1419">
        <v>0</v>
      </c>
      <c r="F1419">
        <v>0</v>
      </c>
      <c r="G1419">
        <v>0</v>
      </c>
      <c r="H1419">
        <v>0</v>
      </c>
      <c r="I1419">
        <v>0</v>
      </c>
      <c r="J1419">
        <f t="shared" si="22"/>
        <v>0</v>
      </c>
    </row>
    <row r="1420" spans="1:10" x14ac:dyDescent="0.25">
      <c r="A1420" t="s">
        <v>116</v>
      </c>
      <c r="B1420" t="s">
        <v>62</v>
      </c>
      <c r="C1420" t="s">
        <v>61</v>
      </c>
      <c r="D1420">
        <v>0.05</v>
      </c>
      <c r="E1420">
        <v>0</v>
      </c>
      <c r="F1420">
        <v>0</v>
      </c>
      <c r="G1420">
        <v>0</v>
      </c>
      <c r="H1420">
        <v>0</v>
      </c>
      <c r="I1420">
        <v>0</v>
      </c>
      <c r="J1420">
        <f t="shared" si="22"/>
        <v>0</v>
      </c>
    </row>
    <row r="1421" spans="1:10" x14ac:dyDescent="0.25">
      <c r="A1421" t="s">
        <v>113</v>
      </c>
      <c r="B1421" t="s">
        <v>62</v>
      </c>
      <c r="C1421" t="s">
        <v>61</v>
      </c>
      <c r="D1421">
        <v>0.05</v>
      </c>
      <c r="E1421">
        <v>11.07</v>
      </c>
      <c r="F1421">
        <v>0.55349999999999999</v>
      </c>
      <c r="G1421">
        <v>0</v>
      </c>
      <c r="H1421">
        <v>0</v>
      </c>
      <c r="I1421">
        <v>0.55349999999999999</v>
      </c>
      <c r="J1421">
        <f t="shared" si="22"/>
        <v>0</v>
      </c>
    </row>
    <row r="1422" spans="1:10" x14ac:dyDescent="0.25">
      <c r="A1422" t="s">
        <v>102</v>
      </c>
      <c r="B1422" t="s">
        <v>62</v>
      </c>
      <c r="C1422" t="s">
        <v>61</v>
      </c>
      <c r="D1422">
        <v>0.05</v>
      </c>
      <c r="E1422">
        <v>0</v>
      </c>
      <c r="F1422">
        <v>0</v>
      </c>
      <c r="G1422">
        <v>0</v>
      </c>
      <c r="H1422">
        <v>0</v>
      </c>
      <c r="I1422">
        <v>0</v>
      </c>
      <c r="J1422">
        <f t="shared" si="22"/>
        <v>0</v>
      </c>
    </row>
    <row r="1423" spans="1:10" x14ac:dyDescent="0.25">
      <c r="A1423" t="s">
        <v>101</v>
      </c>
      <c r="B1423" t="s">
        <v>62</v>
      </c>
      <c r="C1423" t="s">
        <v>61</v>
      </c>
      <c r="D1423">
        <v>0.05</v>
      </c>
      <c r="E1423">
        <v>0</v>
      </c>
      <c r="F1423">
        <v>0</v>
      </c>
      <c r="G1423">
        <v>0</v>
      </c>
      <c r="H1423">
        <v>0</v>
      </c>
      <c r="I1423">
        <v>0</v>
      </c>
      <c r="J1423">
        <f t="shared" si="22"/>
        <v>0</v>
      </c>
    </row>
    <row r="1424" spans="1:10" x14ac:dyDescent="0.25">
      <c r="A1424" t="s">
        <v>95</v>
      </c>
      <c r="B1424" t="s">
        <v>62</v>
      </c>
      <c r="C1424" t="s">
        <v>61</v>
      </c>
      <c r="D1424">
        <v>0.05</v>
      </c>
      <c r="E1424">
        <v>0</v>
      </c>
      <c r="F1424">
        <v>0</v>
      </c>
      <c r="G1424">
        <v>0</v>
      </c>
      <c r="H1424">
        <v>0</v>
      </c>
      <c r="I1424">
        <v>0</v>
      </c>
      <c r="J1424">
        <f t="shared" si="22"/>
        <v>0</v>
      </c>
    </row>
    <row r="1425" spans="1:10" x14ac:dyDescent="0.25">
      <c r="A1425" t="s">
        <v>98</v>
      </c>
      <c r="B1425" t="s">
        <v>62</v>
      </c>
      <c r="C1425" t="s">
        <v>61</v>
      </c>
      <c r="D1425">
        <v>0.05</v>
      </c>
      <c r="E1425">
        <v>0</v>
      </c>
      <c r="F1425">
        <v>0</v>
      </c>
      <c r="G1425">
        <v>0</v>
      </c>
      <c r="H1425">
        <v>0</v>
      </c>
      <c r="I1425">
        <v>0</v>
      </c>
      <c r="J1425">
        <f t="shared" si="22"/>
        <v>0</v>
      </c>
    </row>
    <row r="1426" spans="1:10" x14ac:dyDescent="0.25">
      <c r="A1426" t="s">
        <v>112</v>
      </c>
      <c r="B1426" t="s">
        <v>62</v>
      </c>
      <c r="C1426" t="s">
        <v>61</v>
      </c>
      <c r="D1426">
        <v>0.05</v>
      </c>
      <c r="E1426">
        <v>80.164999999999992</v>
      </c>
      <c r="F1426">
        <v>4.0082499999999994</v>
      </c>
      <c r="G1426">
        <v>0</v>
      </c>
      <c r="H1426">
        <v>0</v>
      </c>
      <c r="I1426">
        <v>4.0082499999999994</v>
      </c>
      <c r="J1426">
        <f t="shared" si="22"/>
        <v>0</v>
      </c>
    </row>
    <row r="1427" spans="1:10" x14ac:dyDescent="0.25">
      <c r="A1427" t="s">
        <v>100</v>
      </c>
      <c r="B1427" t="s">
        <v>62</v>
      </c>
      <c r="C1427" t="s">
        <v>61</v>
      </c>
      <c r="D1427">
        <v>0.05</v>
      </c>
      <c r="E1427">
        <v>0</v>
      </c>
      <c r="F1427">
        <v>0</v>
      </c>
      <c r="G1427">
        <v>0</v>
      </c>
      <c r="H1427">
        <v>0</v>
      </c>
      <c r="I1427">
        <v>0</v>
      </c>
      <c r="J1427">
        <f t="shared" si="22"/>
        <v>0</v>
      </c>
    </row>
    <row r="1428" spans="1:10" x14ac:dyDescent="0.25">
      <c r="A1428" t="s">
        <v>114</v>
      </c>
      <c r="B1428" t="s">
        <v>62</v>
      </c>
      <c r="C1428" t="s">
        <v>61</v>
      </c>
      <c r="D1428">
        <v>0.05</v>
      </c>
      <c r="E1428">
        <v>0</v>
      </c>
      <c r="F1428">
        <v>0</v>
      </c>
      <c r="G1428">
        <v>0</v>
      </c>
      <c r="H1428">
        <v>0</v>
      </c>
      <c r="I1428">
        <v>0</v>
      </c>
      <c r="J1428">
        <f t="shared" si="22"/>
        <v>0</v>
      </c>
    </row>
    <row r="1429" spans="1:10" x14ac:dyDescent="0.25">
      <c r="A1429" t="s">
        <v>107</v>
      </c>
      <c r="B1429" t="s">
        <v>62</v>
      </c>
      <c r="C1429" t="s">
        <v>61</v>
      </c>
      <c r="D1429">
        <v>0.05</v>
      </c>
      <c r="E1429">
        <v>0</v>
      </c>
      <c r="F1429">
        <v>0</v>
      </c>
      <c r="G1429">
        <v>0</v>
      </c>
      <c r="H1429">
        <v>0</v>
      </c>
      <c r="I1429">
        <v>0</v>
      </c>
      <c r="J1429">
        <f t="shared" si="22"/>
        <v>0</v>
      </c>
    </row>
    <row r="1430" spans="1:10" x14ac:dyDescent="0.25">
      <c r="A1430" s="48" t="s">
        <v>123</v>
      </c>
      <c r="B1430" t="s">
        <v>65</v>
      </c>
      <c r="C1430" t="s">
        <v>64</v>
      </c>
      <c r="D1430">
        <v>0.1</v>
      </c>
      <c r="E1430">
        <v>175.84899999999999</v>
      </c>
      <c r="F1430">
        <v>17.584900000000001</v>
      </c>
      <c r="G1430">
        <v>0</v>
      </c>
      <c r="H1430">
        <v>0</v>
      </c>
      <c r="I1430">
        <v>17.584900000000001</v>
      </c>
      <c r="J1430">
        <f t="shared" si="22"/>
        <v>0</v>
      </c>
    </row>
    <row r="1431" spans="1:10" x14ac:dyDescent="0.25">
      <c r="A1431" s="48" t="s">
        <v>126</v>
      </c>
      <c r="B1431" t="s">
        <v>65</v>
      </c>
      <c r="C1431" t="s">
        <v>64</v>
      </c>
      <c r="D1431">
        <v>0.1</v>
      </c>
      <c r="E1431">
        <v>0.4</v>
      </c>
      <c r="F1431">
        <v>4.0000000000000008E-2</v>
      </c>
      <c r="G1431">
        <v>0</v>
      </c>
      <c r="H1431">
        <v>0</v>
      </c>
      <c r="I1431">
        <v>4.0000000000000008E-2</v>
      </c>
      <c r="J1431">
        <f t="shared" si="22"/>
        <v>0</v>
      </c>
    </row>
    <row r="1432" spans="1:10" x14ac:dyDescent="0.25">
      <c r="A1432" s="48" t="s">
        <v>125</v>
      </c>
      <c r="B1432" t="s">
        <v>65</v>
      </c>
      <c r="C1432" t="s">
        <v>64</v>
      </c>
      <c r="D1432">
        <v>0.1</v>
      </c>
      <c r="E1432">
        <v>10</v>
      </c>
      <c r="F1432">
        <v>1</v>
      </c>
      <c r="G1432">
        <v>0</v>
      </c>
      <c r="H1432">
        <v>0</v>
      </c>
      <c r="I1432">
        <v>1</v>
      </c>
      <c r="J1432">
        <f t="shared" si="22"/>
        <v>0</v>
      </c>
    </row>
    <row r="1433" spans="1:10" x14ac:dyDescent="0.25">
      <c r="A1433" s="48" t="s">
        <v>124</v>
      </c>
      <c r="B1433" t="s">
        <v>65</v>
      </c>
      <c r="C1433" t="s">
        <v>64</v>
      </c>
      <c r="D1433">
        <v>0.1</v>
      </c>
      <c r="E1433">
        <v>0.82799999999999996</v>
      </c>
      <c r="F1433">
        <v>8.2799999999999999E-2</v>
      </c>
      <c r="G1433">
        <v>0</v>
      </c>
      <c r="H1433">
        <v>0</v>
      </c>
      <c r="I1433">
        <v>8.2799999999999999E-2</v>
      </c>
      <c r="J1433">
        <f t="shared" si="22"/>
        <v>0</v>
      </c>
    </row>
    <row r="1434" spans="1:10" x14ac:dyDescent="0.25">
      <c r="A1434" t="s">
        <v>96</v>
      </c>
      <c r="B1434" t="s">
        <v>65</v>
      </c>
      <c r="C1434" t="s">
        <v>64</v>
      </c>
      <c r="D1434">
        <v>0.1</v>
      </c>
      <c r="E1434">
        <v>68.649999999999991</v>
      </c>
      <c r="F1434">
        <v>6.8649999999999993</v>
      </c>
      <c r="G1434">
        <v>0</v>
      </c>
      <c r="H1434">
        <v>0</v>
      </c>
      <c r="I1434">
        <v>6.8649999999999993</v>
      </c>
      <c r="J1434">
        <f t="shared" si="22"/>
        <v>0</v>
      </c>
    </row>
    <row r="1435" spans="1:10" x14ac:dyDescent="0.25">
      <c r="A1435" t="s">
        <v>105</v>
      </c>
      <c r="B1435" t="s">
        <v>65</v>
      </c>
      <c r="C1435" t="s">
        <v>64</v>
      </c>
      <c r="D1435">
        <v>0.1</v>
      </c>
      <c r="E1435">
        <v>45.039000000000001</v>
      </c>
      <c r="F1435">
        <v>4.5039000000000007</v>
      </c>
      <c r="G1435">
        <v>0</v>
      </c>
      <c r="H1435">
        <v>0</v>
      </c>
      <c r="I1435">
        <v>4.5039000000000007</v>
      </c>
      <c r="J1435">
        <f t="shared" si="22"/>
        <v>0</v>
      </c>
    </row>
    <row r="1436" spans="1:10" x14ac:dyDescent="0.25">
      <c r="A1436" t="s">
        <v>110</v>
      </c>
      <c r="B1436" t="s">
        <v>65</v>
      </c>
      <c r="C1436" t="s">
        <v>64</v>
      </c>
      <c r="D1436">
        <v>0.1</v>
      </c>
      <c r="E1436">
        <v>24.344000000000001</v>
      </c>
      <c r="F1436">
        <v>2.4344000000000001</v>
      </c>
      <c r="G1436">
        <v>0</v>
      </c>
      <c r="H1436">
        <v>0</v>
      </c>
      <c r="I1436">
        <v>2.4344000000000001</v>
      </c>
      <c r="J1436">
        <f t="shared" si="22"/>
        <v>0</v>
      </c>
    </row>
    <row r="1437" spans="1:10" x14ac:dyDescent="0.25">
      <c r="A1437" t="s">
        <v>111</v>
      </c>
      <c r="B1437" t="s">
        <v>65</v>
      </c>
      <c r="C1437" t="s">
        <v>64</v>
      </c>
      <c r="D1437">
        <v>0.1</v>
      </c>
      <c r="E1437">
        <v>53.099999999999994</v>
      </c>
      <c r="F1437">
        <v>5.31</v>
      </c>
      <c r="G1437">
        <v>0</v>
      </c>
      <c r="H1437">
        <v>0</v>
      </c>
      <c r="I1437">
        <v>5.31</v>
      </c>
      <c r="J1437">
        <f t="shared" si="22"/>
        <v>0</v>
      </c>
    </row>
    <row r="1438" spans="1:10" x14ac:dyDescent="0.25">
      <c r="A1438" t="s">
        <v>106</v>
      </c>
      <c r="B1438" t="s">
        <v>65</v>
      </c>
      <c r="C1438" t="s">
        <v>64</v>
      </c>
      <c r="D1438">
        <v>0.1</v>
      </c>
      <c r="E1438">
        <v>298.351</v>
      </c>
      <c r="F1438">
        <v>29.835100000000001</v>
      </c>
      <c r="G1438">
        <v>0</v>
      </c>
      <c r="H1438">
        <v>0</v>
      </c>
      <c r="I1438">
        <v>29.835100000000001</v>
      </c>
      <c r="J1438">
        <f t="shared" si="22"/>
        <v>0</v>
      </c>
    </row>
    <row r="1439" spans="1:10" x14ac:dyDescent="0.25">
      <c r="A1439" t="s">
        <v>99</v>
      </c>
      <c r="B1439" t="s">
        <v>65</v>
      </c>
      <c r="C1439" t="s">
        <v>64</v>
      </c>
      <c r="D1439">
        <v>0.1</v>
      </c>
      <c r="E1439">
        <v>25.469000000000001</v>
      </c>
      <c r="F1439">
        <v>2.5469000000000004</v>
      </c>
      <c r="G1439">
        <v>0</v>
      </c>
      <c r="H1439">
        <v>0</v>
      </c>
      <c r="I1439">
        <v>2.5469000000000004</v>
      </c>
      <c r="J1439">
        <f t="shared" si="22"/>
        <v>0</v>
      </c>
    </row>
    <row r="1440" spans="1:10" x14ac:dyDescent="0.25">
      <c r="A1440" t="s">
        <v>108</v>
      </c>
      <c r="B1440" t="s">
        <v>65</v>
      </c>
      <c r="C1440" t="s">
        <v>64</v>
      </c>
      <c r="D1440">
        <v>0.1</v>
      </c>
      <c r="E1440">
        <v>74.771000000000001</v>
      </c>
      <c r="F1440">
        <v>7.4771000000000001</v>
      </c>
      <c r="G1440">
        <v>0</v>
      </c>
      <c r="H1440">
        <v>0</v>
      </c>
      <c r="I1440">
        <v>7.4771000000000001</v>
      </c>
      <c r="J1440">
        <f t="shared" si="22"/>
        <v>0</v>
      </c>
    </row>
    <row r="1441" spans="1:10" x14ac:dyDescent="0.25">
      <c r="A1441" t="s">
        <v>234</v>
      </c>
      <c r="B1441" t="s">
        <v>65</v>
      </c>
      <c r="C1441" t="s">
        <v>64</v>
      </c>
      <c r="D1441">
        <v>0.1</v>
      </c>
      <c r="E1441">
        <v>0</v>
      </c>
      <c r="F1441">
        <v>0</v>
      </c>
      <c r="G1441">
        <v>0</v>
      </c>
      <c r="H1441">
        <v>0</v>
      </c>
      <c r="I1441">
        <v>0</v>
      </c>
      <c r="J1441">
        <f t="shared" si="22"/>
        <v>0</v>
      </c>
    </row>
    <row r="1442" spans="1:10" x14ac:dyDescent="0.25">
      <c r="A1442" t="s">
        <v>115</v>
      </c>
      <c r="B1442" t="s">
        <v>65</v>
      </c>
      <c r="C1442" t="s">
        <v>64</v>
      </c>
      <c r="D1442">
        <v>0.1</v>
      </c>
      <c r="E1442">
        <v>23.105</v>
      </c>
      <c r="F1442">
        <v>2.3105000000000002</v>
      </c>
      <c r="G1442">
        <v>0</v>
      </c>
      <c r="H1442">
        <v>0</v>
      </c>
      <c r="I1442">
        <v>2.3105000000000002</v>
      </c>
      <c r="J1442">
        <f t="shared" si="22"/>
        <v>0</v>
      </c>
    </row>
    <row r="1443" spans="1:10" x14ac:dyDescent="0.25">
      <c r="A1443" t="s">
        <v>117</v>
      </c>
      <c r="B1443" t="s">
        <v>65</v>
      </c>
      <c r="C1443" t="s">
        <v>64</v>
      </c>
      <c r="D1443">
        <v>0.1</v>
      </c>
      <c r="E1443">
        <v>0.28299999999999997</v>
      </c>
      <c r="F1443">
        <v>2.8299999999999999E-2</v>
      </c>
      <c r="G1443">
        <v>0</v>
      </c>
      <c r="H1443">
        <v>0</v>
      </c>
      <c r="I1443">
        <v>2.8299999999999999E-2</v>
      </c>
      <c r="J1443">
        <f t="shared" si="22"/>
        <v>0</v>
      </c>
    </row>
    <row r="1444" spans="1:10" x14ac:dyDescent="0.25">
      <c r="A1444" t="s">
        <v>103</v>
      </c>
      <c r="B1444" t="s">
        <v>65</v>
      </c>
      <c r="C1444" t="s">
        <v>64</v>
      </c>
      <c r="D1444">
        <v>0.1</v>
      </c>
      <c r="E1444">
        <v>0.8</v>
      </c>
      <c r="F1444">
        <v>8.0000000000000016E-2</v>
      </c>
      <c r="G1444">
        <v>0</v>
      </c>
      <c r="H1444">
        <v>0</v>
      </c>
      <c r="I1444">
        <v>8.0000000000000016E-2</v>
      </c>
      <c r="J1444">
        <f t="shared" si="22"/>
        <v>0</v>
      </c>
    </row>
    <row r="1445" spans="1:10" x14ac:dyDescent="0.25">
      <c r="A1445" t="s">
        <v>328</v>
      </c>
      <c r="B1445" t="s">
        <v>65</v>
      </c>
      <c r="C1445" t="s">
        <v>64</v>
      </c>
      <c r="D1445">
        <v>0.1</v>
      </c>
      <c r="E1445">
        <v>0</v>
      </c>
      <c r="F1445">
        <v>0</v>
      </c>
      <c r="G1445">
        <v>0</v>
      </c>
      <c r="H1445">
        <v>0</v>
      </c>
      <c r="I1445">
        <v>0</v>
      </c>
      <c r="J1445">
        <f t="shared" si="22"/>
        <v>0</v>
      </c>
    </row>
    <row r="1446" spans="1:10" x14ac:dyDescent="0.25">
      <c r="A1446" t="s">
        <v>104</v>
      </c>
      <c r="B1446" t="s">
        <v>65</v>
      </c>
      <c r="C1446" t="s">
        <v>64</v>
      </c>
      <c r="D1446">
        <v>0.1</v>
      </c>
      <c r="E1446">
        <v>40.4</v>
      </c>
      <c r="F1446">
        <v>4.04</v>
      </c>
      <c r="G1446">
        <v>0</v>
      </c>
      <c r="H1446">
        <v>0</v>
      </c>
      <c r="I1446">
        <v>4.04</v>
      </c>
      <c r="J1446">
        <f t="shared" si="22"/>
        <v>0</v>
      </c>
    </row>
    <row r="1447" spans="1:10" x14ac:dyDescent="0.25">
      <c r="A1447" t="s">
        <v>558</v>
      </c>
      <c r="B1447" t="s">
        <v>65</v>
      </c>
      <c r="C1447" t="s">
        <v>64</v>
      </c>
      <c r="D1447">
        <v>0.1</v>
      </c>
      <c r="E1447">
        <v>0</v>
      </c>
      <c r="F1447">
        <v>0</v>
      </c>
      <c r="G1447">
        <v>0</v>
      </c>
      <c r="H1447">
        <v>0</v>
      </c>
      <c r="I1447">
        <v>0</v>
      </c>
      <c r="J1447">
        <f t="shared" si="22"/>
        <v>0</v>
      </c>
    </row>
    <row r="1448" spans="1:10" x14ac:dyDescent="0.25">
      <c r="A1448" t="s">
        <v>97</v>
      </c>
      <c r="B1448" t="s">
        <v>65</v>
      </c>
      <c r="C1448" t="s">
        <v>64</v>
      </c>
      <c r="D1448">
        <v>0.1</v>
      </c>
      <c r="E1448">
        <v>82.1</v>
      </c>
      <c r="F1448">
        <v>8.2099999999999991</v>
      </c>
      <c r="G1448">
        <v>0</v>
      </c>
      <c r="H1448">
        <v>0</v>
      </c>
      <c r="I1448">
        <v>8.2099999999999991</v>
      </c>
      <c r="J1448">
        <f t="shared" si="22"/>
        <v>0</v>
      </c>
    </row>
    <row r="1449" spans="1:10" x14ac:dyDescent="0.25">
      <c r="A1449" t="s">
        <v>109</v>
      </c>
      <c r="B1449" t="s">
        <v>65</v>
      </c>
      <c r="C1449" t="s">
        <v>64</v>
      </c>
      <c r="D1449">
        <v>0.1</v>
      </c>
      <c r="E1449">
        <v>24.478999999999999</v>
      </c>
      <c r="F1449">
        <v>2.4479000000000002</v>
      </c>
      <c r="G1449">
        <v>0</v>
      </c>
      <c r="H1449">
        <v>0</v>
      </c>
      <c r="I1449">
        <v>2.4479000000000002</v>
      </c>
      <c r="J1449">
        <f t="shared" si="22"/>
        <v>0</v>
      </c>
    </row>
    <row r="1450" spans="1:10" x14ac:dyDescent="0.25">
      <c r="A1450" t="s">
        <v>118</v>
      </c>
      <c r="B1450" t="s">
        <v>65</v>
      </c>
      <c r="C1450" t="s">
        <v>64</v>
      </c>
      <c r="D1450">
        <v>0.1</v>
      </c>
      <c r="E1450">
        <v>37.095999999999997</v>
      </c>
      <c r="F1450">
        <v>3.7096</v>
      </c>
      <c r="G1450">
        <v>0</v>
      </c>
      <c r="H1450">
        <v>0</v>
      </c>
      <c r="I1450">
        <v>3.7096</v>
      </c>
      <c r="J1450">
        <f t="shared" si="22"/>
        <v>0</v>
      </c>
    </row>
    <row r="1451" spans="1:10" x14ac:dyDescent="0.25">
      <c r="A1451" t="s">
        <v>121</v>
      </c>
      <c r="B1451" t="s">
        <v>65</v>
      </c>
      <c r="C1451" t="s">
        <v>64</v>
      </c>
      <c r="D1451">
        <v>0.1</v>
      </c>
      <c r="E1451">
        <v>0</v>
      </c>
      <c r="F1451">
        <v>0</v>
      </c>
      <c r="G1451">
        <v>0</v>
      </c>
      <c r="H1451">
        <v>0</v>
      </c>
      <c r="I1451">
        <v>0</v>
      </c>
      <c r="J1451">
        <f t="shared" si="22"/>
        <v>0</v>
      </c>
    </row>
    <row r="1452" spans="1:10" x14ac:dyDescent="0.25">
      <c r="A1452" t="s">
        <v>120</v>
      </c>
      <c r="B1452" t="s">
        <v>65</v>
      </c>
      <c r="C1452" t="s">
        <v>64</v>
      </c>
      <c r="D1452">
        <v>0.1</v>
      </c>
      <c r="E1452">
        <v>0.1</v>
      </c>
      <c r="F1452">
        <v>1.0000000000000002E-2</v>
      </c>
      <c r="G1452">
        <v>0</v>
      </c>
      <c r="H1452">
        <v>0</v>
      </c>
      <c r="I1452">
        <v>1.0000000000000002E-2</v>
      </c>
      <c r="J1452">
        <f t="shared" si="22"/>
        <v>0</v>
      </c>
    </row>
    <row r="1453" spans="1:10" x14ac:dyDescent="0.25">
      <c r="A1453" t="s">
        <v>119</v>
      </c>
      <c r="B1453" t="s">
        <v>65</v>
      </c>
      <c r="C1453" t="s">
        <v>64</v>
      </c>
      <c r="D1453">
        <v>0.1</v>
      </c>
      <c r="E1453">
        <v>0</v>
      </c>
      <c r="F1453">
        <v>0</v>
      </c>
      <c r="G1453">
        <v>0</v>
      </c>
      <c r="H1453">
        <v>0</v>
      </c>
      <c r="I1453">
        <v>0</v>
      </c>
      <c r="J1453">
        <f t="shared" si="22"/>
        <v>0</v>
      </c>
    </row>
    <row r="1454" spans="1:10" x14ac:dyDescent="0.25">
      <c r="A1454" t="s">
        <v>116</v>
      </c>
      <c r="B1454" t="s">
        <v>65</v>
      </c>
      <c r="C1454" t="s">
        <v>64</v>
      </c>
      <c r="D1454">
        <v>0.1</v>
      </c>
      <c r="E1454">
        <v>22.324999999999999</v>
      </c>
      <c r="F1454">
        <v>2.2324999999999999</v>
      </c>
      <c r="G1454">
        <v>0</v>
      </c>
      <c r="H1454">
        <v>0</v>
      </c>
      <c r="I1454">
        <v>2.2324999999999999</v>
      </c>
      <c r="J1454">
        <f t="shared" si="22"/>
        <v>0</v>
      </c>
    </row>
    <row r="1455" spans="1:10" x14ac:dyDescent="0.25">
      <c r="A1455" t="s">
        <v>113</v>
      </c>
      <c r="B1455" t="s">
        <v>65</v>
      </c>
      <c r="C1455" t="s">
        <v>64</v>
      </c>
      <c r="D1455">
        <v>0.1</v>
      </c>
      <c r="E1455">
        <v>216.28699999999998</v>
      </c>
      <c r="F1455">
        <v>21.628699999999998</v>
      </c>
      <c r="G1455">
        <v>0</v>
      </c>
      <c r="H1455">
        <v>0</v>
      </c>
      <c r="I1455">
        <v>21.628699999999998</v>
      </c>
      <c r="J1455">
        <f t="shared" si="22"/>
        <v>0</v>
      </c>
    </row>
    <row r="1456" spans="1:10" x14ac:dyDescent="0.25">
      <c r="A1456" t="s">
        <v>102</v>
      </c>
      <c r="B1456" t="s">
        <v>65</v>
      </c>
      <c r="C1456" t="s">
        <v>64</v>
      </c>
      <c r="D1456">
        <v>0.1</v>
      </c>
      <c r="E1456">
        <v>3.3</v>
      </c>
      <c r="F1456">
        <v>0.33</v>
      </c>
      <c r="G1456">
        <v>0</v>
      </c>
      <c r="H1456">
        <v>0</v>
      </c>
      <c r="I1456">
        <v>0.33</v>
      </c>
      <c r="J1456">
        <f t="shared" si="22"/>
        <v>0</v>
      </c>
    </row>
    <row r="1457" spans="1:10" x14ac:dyDescent="0.25">
      <c r="A1457" t="s">
        <v>101</v>
      </c>
      <c r="B1457" t="s">
        <v>65</v>
      </c>
      <c r="C1457" t="s">
        <v>64</v>
      </c>
      <c r="D1457">
        <v>0.1</v>
      </c>
      <c r="E1457">
        <v>3.2</v>
      </c>
      <c r="F1457">
        <v>0.32000000000000006</v>
      </c>
      <c r="G1457">
        <v>0</v>
      </c>
      <c r="H1457">
        <v>0</v>
      </c>
      <c r="I1457">
        <v>0.32000000000000006</v>
      </c>
      <c r="J1457">
        <f t="shared" si="22"/>
        <v>0</v>
      </c>
    </row>
    <row r="1458" spans="1:10" x14ac:dyDescent="0.25">
      <c r="A1458" t="s">
        <v>95</v>
      </c>
      <c r="B1458" t="s">
        <v>65</v>
      </c>
      <c r="C1458" t="s">
        <v>64</v>
      </c>
      <c r="D1458">
        <v>0.1</v>
      </c>
      <c r="E1458">
        <v>451.678</v>
      </c>
      <c r="F1458">
        <v>45.1678</v>
      </c>
      <c r="G1458">
        <v>0</v>
      </c>
      <c r="H1458">
        <v>0</v>
      </c>
      <c r="I1458">
        <v>45.1678</v>
      </c>
      <c r="J1458">
        <f t="shared" si="22"/>
        <v>0</v>
      </c>
    </row>
    <row r="1459" spans="1:10" x14ac:dyDescent="0.25">
      <c r="A1459" t="s">
        <v>98</v>
      </c>
      <c r="B1459" t="s">
        <v>65</v>
      </c>
      <c r="C1459" t="s">
        <v>64</v>
      </c>
      <c r="D1459">
        <v>0.1</v>
      </c>
      <c r="E1459">
        <v>437.32</v>
      </c>
      <c r="F1459">
        <v>43.731999999999999</v>
      </c>
      <c r="G1459">
        <v>0</v>
      </c>
      <c r="H1459">
        <v>0</v>
      </c>
      <c r="I1459">
        <v>43.731999999999999</v>
      </c>
      <c r="J1459">
        <f t="shared" si="22"/>
        <v>0</v>
      </c>
    </row>
    <row r="1460" spans="1:10" x14ac:dyDescent="0.25">
      <c r="A1460" t="s">
        <v>112</v>
      </c>
      <c r="B1460" t="s">
        <v>65</v>
      </c>
      <c r="C1460" t="s">
        <v>64</v>
      </c>
      <c r="D1460">
        <v>0.1</v>
      </c>
      <c r="E1460">
        <v>17.806000000000001</v>
      </c>
      <c r="F1460">
        <v>1.7806000000000002</v>
      </c>
      <c r="G1460">
        <v>0</v>
      </c>
      <c r="H1460">
        <v>0</v>
      </c>
      <c r="I1460">
        <v>1.7806000000000002</v>
      </c>
      <c r="J1460">
        <f t="shared" si="22"/>
        <v>0</v>
      </c>
    </row>
    <row r="1461" spans="1:10" x14ac:dyDescent="0.25">
      <c r="A1461" t="s">
        <v>100</v>
      </c>
      <c r="B1461" t="s">
        <v>65</v>
      </c>
      <c r="C1461" t="s">
        <v>64</v>
      </c>
      <c r="D1461">
        <v>0.1</v>
      </c>
      <c r="E1461">
        <v>30.658000000000001</v>
      </c>
      <c r="F1461">
        <v>3.0658000000000003</v>
      </c>
      <c r="G1461">
        <v>0</v>
      </c>
      <c r="H1461">
        <v>0</v>
      </c>
      <c r="I1461">
        <v>3.0658000000000003</v>
      </c>
      <c r="J1461">
        <f t="shared" si="22"/>
        <v>0</v>
      </c>
    </row>
    <row r="1462" spans="1:10" x14ac:dyDescent="0.25">
      <c r="A1462" t="s">
        <v>114</v>
      </c>
      <c r="B1462" t="s">
        <v>65</v>
      </c>
      <c r="C1462" t="s">
        <v>64</v>
      </c>
      <c r="D1462">
        <v>0.1</v>
      </c>
      <c r="E1462">
        <v>0.1</v>
      </c>
      <c r="F1462">
        <v>1.0000000000000002E-2</v>
      </c>
      <c r="G1462">
        <v>0</v>
      </c>
      <c r="H1462">
        <v>0</v>
      </c>
      <c r="I1462">
        <v>1.0000000000000002E-2</v>
      </c>
      <c r="J1462">
        <f t="shared" si="22"/>
        <v>0</v>
      </c>
    </row>
    <row r="1463" spans="1:10" x14ac:dyDescent="0.25">
      <c r="A1463" t="s">
        <v>107</v>
      </c>
      <c r="B1463" t="s">
        <v>65</v>
      </c>
      <c r="C1463" t="s">
        <v>64</v>
      </c>
      <c r="D1463">
        <v>0.1</v>
      </c>
      <c r="E1463">
        <v>17.463000000000001</v>
      </c>
      <c r="F1463">
        <v>1.7463000000000002</v>
      </c>
      <c r="G1463">
        <v>0</v>
      </c>
      <c r="H1463">
        <v>0</v>
      </c>
      <c r="I1463">
        <v>1.7463000000000002</v>
      </c>
      <c r="J1463">
        <f t="shared" si="22"/>
        <v>0</v>
      </c>
    </row>
    <row r="1464" spans="1:10" x14ac:dyDescent="0.25">
      <c r="A1464" s="48" t="s">
        <v>123</v>
      </c>
      <c r="B1464" t="s">
        <v>67</v>
      </c>
      <c r="C1464" t="s">
        <v>66</v>
      </c>
      <c r="D1464">
        <v>0.05</v>
      </c>
      <c r="E1464">
        <v>481.28800000000001</v>
      </c>
      <c r="F1464">
        <v>24.064400000000003</v>
      </c>
      <c r="G1464">
        <v>0</v>
      </c>
      <c r="H1464">
        <v>0</v>
      </c>
      <c r="I1464">
        <v>24.064400000000003</v>
      </c>
      <c r="J1464">
        <f t="shared" si="22"/>
        <v>0</v>
      </c>
    </row>
    <row r="1465" spans="1:10" x14ac:dyDescent="0.25">
      <c r="A1465" s="48" t="s">
        <v>126</v>
      </c>
      <c r="B1465" t="s">
        <v>67</v>
      </c>
      <c r="C1465" t="s">
        <v>66</v>
      </c>
      <c r="D1465">
        <v>0.05</v>
      </c>
      <c r="E1465">
        <v>5.4</v>
      </c>
      <c r="F1465">
        <v>0.27</v>
      </c>
      <c r="G1465">
        <v>0</v>
      </c>
      <c r="H1465">
        <v>0</v>
      </c>
      <c r="I1465">
        <v>0.27</v>
      </c>
      <c r="J1465">
        <f t="shared" si="22"/>
        <v>0</v>
      </c>
    </row>
    <row r="1466" spans="1:10" x14ac:dyDescent="0.25">
      <c r="A1466" s="48" t="s">
        <v>125</v>
      </c>
      <c r="B1466" t="s">
        <v>67</v>
      </c>
      <c r="C1466" t="s">
        <v>66</v>
      </c>
      <c r="D1466">
        <v>0.05</v>
      </c>
      <c r="E1466">
        <v>25</v>
      </c>
      <c r="F1466">
        <v>1.25</v>
      </c>
      <c r="G1466">
        <v>0</v>
      </c>
      <c r="H1466">
        <v>0</v>
      </c>
      <c r="I1466">
        <v>1.25</v>
      </c>
      <c r="J1466">
        <f t="shared" si="22"/>
        <v>0</v>
      </c>
    </row>
    <row r="1467" spans="1:10" x14ac:dyDescent="0.25">
      <c r="A1467" s="48" t="s">
        <v>124</v>
      </c>
      <c r="B1467" t="s">
        <v>67</v>
      </c>
      <c r="C1467" t="s">
        <v>66</v>
      </c>
      <c r="D1467">
        <v>0.05</v>
      </c>
      <c r="E1467">
        <v>75.91</v>
      </c>
      <c r="F1467">
        <v>3.7955000000000001</v>
      </c>
      <c r="G1467">
        <v>0</v>
      </c>
      <c r="H1467">
        <v>0</v>
      </c>
      <c r="I1467">
        <v>3.7955000000000001</v>
      </c>
      <c r="J1467">
        <f t="shared" si="22"/>
        <v>0</v>
      </c>
    </row>
    <row r="1468" spans="1:10" x14ac:dyDescent="0.25">
      <c r="A1468" t="s">
        <v>96</v>
      </c>
      <c r="B1468" t="s">
        <v>67</v>
      </c>
      <c r="C1468" t="s">
        <v>66</v>
      </c>
      <c r="D1468">
        <v>0.05</v>
      </c>
      <c r="E1468">
        <v>3.5</v>
      </c>
      <c r="F1468">
        <v>0.17500000000000002</v>
      </c>
      <c r="G1468">
        <v>0</v>
      </c>
      <c r="H1468">
        <v>0</v>
      </c>
      <c r="I1468">
        <v>0.17500000000000002</v>
      </c>
      <c r="J1468">
        <f t="shared" si="22"/>
        <v>0</v>
      </c>
    </row>
    <row r="1469" spans="1:10" x14ac:dyDescent="0.25">
      <c r="A1469" t="s">
        <v>105</v>
      </c>
      <c r="B1469" t="s">
        <v>67</v>
      </c>
      <c r="C1469" t="s">
        <v>66</v>
      </c>
      <c r="D1469">
        <v>0.05</v>
      </c>
      <c r="E1469">
        <v>5.9590000000000005</v>
      </c>
      <c r="F1469">
        <v>0.29795000000000005</v>
      </c>
      <c r="G1469">
        <v>0</v>
      </c>
      <c r="H1469">
        <v>0</v>
      </c>
      <c r="I1469">
        <v>0.29795000000000005</v>
      </c>
      <c r="J1469">
        <f t="shared" si="22"/>
        <v>0</v>
      </c>
    </row>
    <row r="1470" spans="1:10" x14ac:dyDescent="0.25">
      <c r="A1470" t="s">
        <v>110</v>
      </c>
      <c r="B1470" t="s">
        <v>67</v>
      </c>
      <c r="C1470" t="s">
        <v>66</v>
      </c>
      <c r="D1470">
        <v>0.05</v>
      </c>
      <c r="E1470">
        <v>43.405999999999992</v>
      </c>
      <c r="F1470">
        <v>2.1702999999999997</v>
      </c>
      <c r="G1470">
        <v>0</v>
      </c>
      <c r="H1470">
        <v>0</v>
      </c>
      <c r="I1470">
        <v>2.1702999999999997</v>
      </c>
      <c r="J1470">
        <f t="shared" si="22"/>
        <v>0</v>
      </c>
    </row>
    <row r="1471" spans="1:10" x14ac:dyDescent="0.25">
      <c r="A1471" t="s">
        <v>111</v>
      </c>
      <c r="B1471" t="s">
        <v>67</v>
      </c>
      <c r="C1471" t="s">
        <v>66</v>
      </c>
      <c r="D1471">
        <v>0.05</v>
      </c>
      <c r="E1471">
        <v>654.49799999999993</v>
      </c>
      <c r="F1471">
        <v>32.724899999999998</v>
      </c>
      <c r="G1471">
        <v>0</v>
      </c>
      <c r="H1471">
        <v>0</v>
      </c>
      <c r="I1471">
        <v>32.724899999999998</v>
      </c>
      <c r="J1471">
        <f t="shared" si="22"/>
        <v>0</v>
      </c>
    </row>
    <row r="1472" spans="1:10" x14ac:dyDescent="0.25">
      <c r="A1472" t="s">
        <v>106</v>
      </c>
      <c r="B1472" t="s">
        <v>67</v>
      </c>
      <c r="C1472" t="s">
        <v>66</v>
      </c>
      <c r="D1472">
        <v>0.05</v>
      </c>
      <c r="E1472">
        <v>136.351</v>
      </c>
      <c r="F1472">
        <v>6.8175500000000007</v>
      </c>
      <c r="G1472">
        <v>0</v>
      </c>
      <c r="H1472">
        <v>0</v>
      </c>
      <c r="I1472">
        <v>6.8175500000000007</v>
      </c>
      <c r="J1472">
        <f t="shared" si="22"/>
        <v>0</v>
      </c>
    </row>
    <row r="1473" spans="1:10" x14ac:dyDescent="0.25">
      <c r="A1473" t="s">
        <v>99</v>
      </c>
      <c r="B1473" t="s">
        <v>67</v>
      </c>
      <c r="C1473" t="s">
        <v>66</v>
      </c>
      <c r="D1473">
        <v>0.05</v>
      </c>
      <c r="E1473">
        <v>3.6970000000000001</v>
      </c>
      <c r="F1473">
        <v>0.18485000000000001</v>
      </c>
      <c r="G1473">
        <v>0</v>
      </c>
      <c r="H1473">
        <v>0</v>
      </c>
      <c r="I1473">
        <v>0.18485000000000001</v>
      </c>
      <c r="J1473">
        <f t="shared" si="22"/>
        <v>0</v>
      </c>
    </row>
    <row r="1474" spans="1:10" x14ac:dyDescent="0.25">
      <c r="A1474" t="s">
        <v>108</v>
      </c>
      <c r="B1474" t="s">
        <v>67</v>
      </c>
      <c r="C1474" t="s">
        <v>66</v>
      </c>
      <c r="D1474">
        <v>0.05</v>
      </c>
      <c r="E1474">
        <v>5.8000000000000003E-2</v>
      </c>
      <c r="F1474">
        <v>2.9000000000000002E-3</v>
      </c>
      <c r="G1474">
        <v>0</v>
      </c>
      <c r="H1474">
        <v>0</v>
      </c>
      <c r="I1474">
        <v>2.9000000000000002E-3</v>
      </c>
      <c r="J1474">
        <f t="shared" si="22"/>
        <v>0</v>
      </c>
    </row>
    <row r="1475" spans="1:10" x14ac:dyDescent="0.25">
      <c r="A1475" t="s">
        <v>234</v>
      </c>
      <c r="B1475" t="s">
        <v>67</v>
      </c>
      <c r="C1475" t="s">
        <v>66</v>
      </c>
      <c r="D1475">
        <v>0.05</v>
      </c>
      <c r="E1475">
        <v>0</v>
      </c>
      <c r="F1475">
        <v>0</v>
      </c>
      <c r="G1475">
        <v>0</v>
      </c>
      <c r="H1475">
        <v>0</v>
      </c>
      <c r="I1475">
        <v>0</v>
      </c>
      <c r="J1475">
        <f t="shared" ref="J1475:J1538" si="23">G1475+H1475</f>
        <v>0</v>
      </c>
    </row>
    <row r="1476" spans="1:10" x14ac:dyDescent="0.25">
      <c r="A1476" t="s">
        <v>115</v>
      </c>
      <c r="B1476" t="s">
        <v>67</v>
      </c>
      <c r="C1476" t="s">
        <v>66</v>
      </c>
      <c r="D1476">
        <v>0.05</v>
      </c>
      <c r="E1476">
        <v>0</v>
      </c>
      <c r="F1476">
        <v>0</v>
      </c>
      <c r="G1476">
        <v>0</v>
      </c>
      <c r="H1476">
        <v>0</v>
      </c>
      <c r="I1476">
        <v>0</v>
      </c>
      <c r="J1476">
        <f t="shared" si="23"/>
        <v>0</v>
      </c>
    </row>
    <row r="1477" spans="1:10" x14ac:dyDescent="0.25">
      <c r="A1477" t="s">
        <v>117</v>
      </c>
      <c r="B1477" t="s">
        <v>67</v>
      </c>
      <c r="C1477" t="s">
        <v>66</v>
      </c>
      <c r="D1477">
        <v>0.05</v>
      </c>
      <c r="E1477">
        <v>1.2E-2</v>
      </c>
      <c r="F1477">
        <v>6.0000000000000006E-4</v>
      </c>
      <c r="G1477">
        <v>0</v>
      </c>
      <c r="H1477">
        <v>0</v>
      </c>
      <c r="I1477">
        <v>6.0000000000000006E-4</v>
      </c>
      <c r="J1477">
        <f t="shared" si="23"/>
        <v>0</v>
      </c>
    </row>
    <row r="1478" spans="1:10" x14ac:dyDescent="0.25">
      <c r="A1478" t="s">
        <v>103</v>
      </c>
      <c r="B1478" t="s">
        <v>67</v>
      </c>
      <c r="C1478" t="s">
        <v>66</v>
      </c>
      <c r="D1478">
        <v>0.05</v>
      </c>
      <c r="E1478">
        <v>0</v>
      </c>
      <c r="F1478">
        <v>0</v>
      </c>
      <c r="G1478">
        <v>0</v>
      </c>
      <c r="H1478">
        <v>0</v>
      </c>
      <c r="I1478">
        <v>0</v>
      </c>
      <c r="J1478">
        <f t="shared" si="23"/>
        <v>0</v>
      </c>
    </row>
    <row r="1479" spans="1:10" x14ac:dyDescent="0.25">
      <c r="A1479" t="s">
        <v>328</v>
      </c>
      <c r="B1479" t="s">
        <v>67</v>
      </c>
      <c r="C1479" t="s">
        <v>66</v>
      </c>
      <c r="D1479">
        <v>0.05</v>
      </c>
      <c r="E1479">
        <v>0</v>
      </c>
      <c r="F1479">
        <v>0</v>
      </c>
      <c r="G1479">
        <v>0</v>
      </c>
      <c r="H1479">
        <v>0</v>
      </c>
      <c r="I1479">
        <v>0</v>
      </c>
      <c r="J1479">
        <f t="shared" si="23"/>
        <v>0</v>
      </c>
    </row>
    <row r="1480" spans="1:10" x14ac:dyDescent="0.25">
      <c r="A1480" t="s">
        <v>104</v>
      </c>
      <c r="B1480" t="s">
        <v>67</v>
      </c>
      <c r="C1480" t="s">
        <v>66</v>
      </c>
      <c r="D1480">
        <v>0.05</v>
      </c>
      <c r="E1480">
        <v>0</v>
      </c>
      <c r="F1480">
        <v>0</v>
      </c>
      <c r="G1480">
        <v>0</v>
      </c>
      <c r="H1480">
        <v>0</v>
      </c>
      <c r="I1480">
        <v>0</v>
      </c>
      <c r="J1480">
        <f t="shared" si="23"/>
        <v>0</v>
      </c>
    </row>
    <row r="1481" spans="1:10" x14ac:dyDescent="0.25">
      <c r="A1481" t="s">
        <v>558</v>
      </c>
      <c r="B1481" t="s">
        <v>67</v>
      </c>
      <c r="C1481" t="s">
        <v>66</v>
      </c>
      <c r="D1481">
        <v>0.05</v>
      </c>
      <c r="E1481">
        <v>0</v>
      </c>
      <c r="F1481">
        <v>0</v>
      </c>
      <c r="G1481">
        <v>0</v>
      </c>
      <c r="H1481">
        <v>0</v>
      </c>
      <c r="I1481">
        <v>0</v>
      </c>
      <c r="J1481">
        <f t="shared" si="23"/>
        <v>0</v>
      </c>
    </row>
    <row r="1482" spans="1:10" x14ac:dyDescent="0.25">
      <c r="A1482" t="s">
        <v>97</v>
      </c>
      <c r="B1482" t="s">
        <v>67</v>
      </c>
      <c r="C1482" t="s">
        <v>66</v>
      </c>
      <c r="D1482">
        <v>0.05</v>
      </c>
      <c r="E1482">
        <v>36.278999999999996</v>
      </c>
      <c r="F1482">
        <v>1.81395</v>
      </c>
      <c r="G1482">
        <v>0</v>
      </c>
      <c r="H1482">
        <v>0</v>
      </c>
      <c r="I1482">
        <v>1.81395</v>
      </c>
      <c r="J1482">
        <f t="shared" si="23"/>
        <v>0</v>
      </c>
    </row>
    <row r="1483" spans="1:10" x14ac:dyDescent="0.25">
      <c r="A1483" t="s">
        <v>109</v>
      </c>
      <c r="B1483" t="s">
        <v>67</v>
      </c>
      <c r="C1483" t="s">
        <v>66</v>
      </c>
      <c r="D1483">
        <v>0.05</v>
      </c>
      <c r="E1483">
        <v>96.582999999999998</v>
      </c>
      <c r="F1483">
        <v>4.8291500000000003</v>
      </c>
      <c r="G1483">
        <v>0</v>
      </c>
      <c r="H1483">
        <v>0</v>
      </c>
      <c r="I1483">
        <v>4.8291500000000003</v>
      </c>
      <c r="J1483">
        <f t="shared" si="23"/>
        <v>0</v>
      </c>
    </row>
    <row r="1484" spans="1:10" x14ac:dyDescent="0.25">
      <c r="A1484" t="s">
        <v>118</v>
      </c>
      <c r="B1484" t="s">
        <v>67</v>
      </c>
      <c r="C1484" t="s">
        <v>66</v>
      </c>
      <c r="D1484">
        <v>0.05</v>
      </c>
      <c r="E1484">
        <v>88.623000000000005</v>
      </c>
      <c r="F1484">
        <v>4.4311500000000006</v>
      </c>
      <c r="G1484">
        <v>0</v>
      </c>
      <c r="H1484">
        <v>0</v>
      </c>
      <c r="I1484">
        <v>4.4311500000000006</v>
      </c>
      <c r="J1484">
        <f t="shared" si="23"/>
        <v>0</v>
      </c>
    </row>
    <row r="1485" spans="1:10" x14ac:dyDescent="0.25">
      <c r="A1485" t="s">
        <v>121</v>
      </c>
      <c r="B1485" t="s">
        <v>67</v>
      </c>
      <c r="C1485" t="s">
        <v>66</v>
      </c>
      <c r="D1485">
        <v>0.05</v>
      </c>
      <c r="E1485">
        <v>0</v>
      </c>
      <c r="F1485">
        <v>0</v>
      </c>
      <c r="G1485">
        <v>0</v>
      </c>
      <c r="H1485">
        <v>0</v>
      </c>
      <c r="I1485">
        <v>0</v>
      </c>
      <c r="J1485">
        <f t="shared" si="23"/>
        <v>0</v>
      </c>
    </row>
    <row r="1486" spans="1:10" x14ac:dyDescent="0.25">
      <c r="A1486" t="s">
        <v>120</v>
      </c>
      <c r="B1486" t="s">
        <v>67</v>
      </c>
      <c r="C1486" t="s">
        <v>66</v>
      </c>
      <c r="D1486">
        <v>0.05</v>
      </c>
      <c r="E1486">
        <v>5</v>
      </c>
      <c r="F1486">
        <v>0.25</v>
      </c>
      <c r="G1486">
        <v>0</v>
      </c>
      <c r="H1486">
        <v>0</v>
      </c>
      <c r="I1486">
        <v>0.25</v>
      </c>
      <c r="J1486">
        <f t="shared" si="23"/>
        <v>0</v>
      </c>
    </row>
    <row r="1487" spans="1:10" x14ac:dyDescent="0.25">
      <c r="A1487" t="s">
        <v>119</v>
      </c>
      <c r="B1487" t="s">
        <v>67</v>
      </c>
      <c r="C1487" t="s">
        <v>66</v>
      </c>
      <c r="D1487">
        <v>0.05</v>
      </c>
      <c r="E1487">
        <v>0.876</v>
      </c>
      <c r="F1487">
        <v>4.3800000000000006E-2</v>
      </c>
      <c r="G1487">
        <v>0</v>
      </c>
      <c r="H1487">
        <v>0</v>
      </c>
      <c r="I1487">
        <v>4.3800000000000006E-2</v>
      </c>
      <c r="J1487">
        <f t="shared" si="23"/>
        <v>0</v>
      </c>
    </row>
    <row r="1488" spans="1:10" x14ac:dyDescent="0.25">
      <c r="A1488" t="s">
        <v>116</v>
      </c>
      <c r="B1488" t="s">
        <v>67</v>
      </c>
      <c r="C1488" t="s">
        <v>66</v>
      </c>
      <c r="D1488">
        <v>0.05</v>
      </c>
      <c r="E1488">
        <v>0</v>
      </c>
      <c r="F1488">
        <v>0</v>
      </c>
      <c r="G1488">
        <v>0</v>
      </c>
      <c r="H1488">
        <v>0</v>
      </c>
      <c r="I1488">
        <v>0</v>
      </c>
      <c r="J1488">
        <f t="shared" si="23"/>
        <v>0</v>
      </c>
    </row>
    <row r="1489" spans="1:10" x14ac:dyDescent="0.25">
      <c r="A1489" t="s">
        <v>113</v>
      </c>
      <c r="B1489" t="s">
        <v>67</v>
      </c>
      <c r="C1489" t="s">
        <v>66</v>
      </c>
      <c r="D1489">
        <v>0.05</v>
      </c>
      <c r="E1489">
        <v>37.182000000000002</v>
      </c>
      <c r="F1489">
        <v>1.8591000000000002</v>
      </c>
      <c r="G1489">
        <v>0</v>
      </c>
      <c r="H1489">
        <v>0</v>
      </c>
      <c r="I1489">
        <v>1.8591000000000002</v>
      </c>
      <c r="J1489">
        <f t="shared" si="23"/>
        <v>0</v>
      </c>
    </row>
    <row r="1490" spans="1:10" x14ac:dyDescent="0.25">
      <c r="A1490" t="s">
        <v>102</v>
      </c>
      <c r="B1490" t="s">
        <v>67</v>
      </c>
      <c r="C1490" t="s">
        <v>66</v>
      </c>
      <c r="D1490">
        <v>0.05</v>
      </c>
      <c r="E1490">
        <v>82.37700000000001</v>
      </c>
      <c r="F1490">
        <v>4.118850000000001</v>
      </c>
      <c r="G1490">
        <v>0</v>
      </c>
      <c r="H1490">
        <v>0</v>
      </c>
      <c r="I1490">
        <v>4.118850000000001</v>
      </c>
      <c r="J1490">
        <f t="shared" si="23"/>
        <v>0</v>
      </c>
    </row>
    <row r="1491" spans="1:10" x14ac:dyDescent="0.25">
      <c r="A1491" t="s">
        <v>101</v>
      </c>
      <c r="B1491" t="s">
        <v>67</v>
      </c>
      <c r="C1491" t="s">
        <v>66</v>
      </c>
      <c r="D1491">
        <v>0.05</v>
      </c>
      <c r="E1491">
        <v>7.1</v>
      </c>
      <c r="F1491">
        <v>0.35499999999999998</v>
      </c>
      <c r="G1491">
        <v>0</v>
      </c>
      <c r="H1491">
        <v>0</v>
      </c>
      <c r="I1491">
        <v>0.35499999999999998</v>
      </c>
      <c r="J1491">
        <f t="shared" si="23"/>
        <v>0</v>
      </c>
    </row>
    <row r="1492" spans="1:10" x14ac:dyDescent="0.25">
      <c r="A1492" t="s">
        <v>95</v>
      </c>
      <c r="B1492" t="s">
        <v>67</v>
      </c>
      <c r="C1492" t="s">
        <v>66</v>
      </c>
      <c r="D1492">
        <v>0.05</v>
      </c>
      <c r="E1492">
        <v>287.52800000000002</v>
      </c>
      <c r="F1492">
        <v>14.376400000000002</v>
      </c>
      <c r="G1492">
        <v>0</v>
      </c>
      <c r="H1492">
        <v>0</v>
      </c>
      <c r="I1492">
        <v>14.376400000000002</v>
      </c>
      <c r="J1492">
        <f t="shared" si="23"/>
        <v>0</v>
      </c>
    </row>
    <row r="1493" spans="1:10" x14ac:dyDescent="0.25">
      <c r="A1493" t="s">
        <v>98</v>
      </c>
      <c r="B1493" t="s">
        <v>67</v>
      </c>
      <c r="C1493" t="s">
        <v>66</v>
      </c>
      <c r="D1493">
        <v>0.05</v>
      </c>
      <c r="E1493">
        <v>2.2000000000000002</v>
      </c>
      <c r="F1493">
        <v>0.11000000000000001</v>
      </c>
      <c r="G1493">
        <v>0</v>
      </c>
      <c r="H1493">
        <v>0</v>
      </c>
      <c r="I1493">
        <v>0.11000000000000001</v>
      </c>
      <c r="J1493">
        <f t="shared" si="23"/>
        <v>0</v>
      </c>
    </row>
    <row r="1494" spans="1:10" x14ac:dyDescent="0.25">
      <c r="A1494" t="s">
        <v>112</v>
      </c>
      <c r="B1494" t="s">
        <v>67</v>
      </c>
      <c r="C1494" t="s">
        <v>66</v>
      </c>
      <c r="D1494">
        <v>0.05</v>
      </c>
      <c r="E1494">
        <v>274.38200000000001</v>
      </c>
      <c r="F1494">
        <v>13.719100000000001</v>
      </c>
      <c r="G1494">
        <v>0</v>
      </c>
      <c r="H1494">
        <v>0</v>
      </c>
      <c r="I1494">
        <v>13.719100000000001</v>
      </c>
      <c r="J1494">
        <f t="shared" si="23"/>
        <v>0</v>
      </c>
    </row>
    <row r="1495" spans="1:10" x14ac:dyDescent="0.25">
      <c r="A1495" t="s">
        <v>100</v>
      </c>
      <c r="B1495" t="s">
        <v>67</v>
      </c>
      <c r="C1495" t="s">
        <v>66</v>
      </c>
      <c r="D1495">
        <v>0.05</v>
      </c>
      <c r="E1495">
        <v>11.608000000000001</v>
      </c>
      <c r="F1495">
        <v>0.58040000000000003</v>
      </c>
      <c r="G1495">
        <v>0</v>
      </c>
      <c r="H1495">
        <v>0</v>
      </c>
      <c r="I1495">
        <v>0.58040000000000003</v>
      </c>
      <c r="J1495">
        <f t="shared" si="23"/>
        <v>0</v>
      </c>
    </row>
    <row r="1496" spans="1:10" x14ac:dyDescent="0.25">
      <c r="A1496" t="s">
        <v>114</v>
      </c>
      <c r="B1496" t="s">
        <v>67</v>
      </c>
      <c r="C1496" t="s">
        <v>66</v>
      </c>
      <c r="D1496">
        <v>0.05</v>
      </c>
      <c r="E1496">
        <v>229.5</v>
      </c>
      <c r="F1496">
        <v>11.475000000000001</v>
      </c>
      <c r="G1496">
        <v>0</v>
      </c>
      <c r="H1496">
        <v>0</v>
      </c>
      <c r="I1496">
        <v>11.475000000000001</v>
      </c>
      <c r="J1496">
        <f t="shared" si="23"/>
        <v>0</v>
      </c>
    </row>
    <row r="1497" spans="1:10" x14ac:dyDescent="0.25">
      <c r="A1497" t="s">
        <v>107</v>
      </c>
      <c r="B1497" t="s">
        <v>67</v>
      </c>
      <c r="C1497" t="s">
        <v>66</v>
      </c>
      <c r="D1497">
        <v>0.05</v>
      </c>
      <c r="E1497">
        <v>0</v>
      </c>
      <c r="F1497">
        <v>0</v>
      </c>
      <c r="G1497">
        <v>0</v>
      </c>
      <c r="H1497">
        <v>0</v>
      </c>
      <c r="I1497">
        <v>0</v>
      </c>
      <c r="J1497">
        <f t="shared" si="23"/>
        <v>0</v>
      </c>
    </row>
    <row r="1498" spans="1:10" x14ac:dyDescent="0.25">
      <c r="A1498" s="48" t="s">
        <v>123</v>
      </c>
      <c r="B1498" t="s">
        <v>37</v>
      </c>
      <c r="C1498" t="s">
        <v>270</v>
      </c>
      <c r="D1498">
        <v>0.44018583042973286</v>
      </c>
      <c r="E1498">
        <v>75.066000000000003</v>
      </c>
      <c r="F1498">
        <v>33.042989547038331</v>
      </c>
      <c r="G1498">
        <v>1.155</v>
      </c>
      <c r="H1498">
        <v>0</v>
      </c>
      <c r="I1498">
        <v>34.197989547038333</v>
      </c>
      <c r="J1498">
        <f t="shared" si="23"/>
        <v>1.155</v>
      </c>
    </row>
    <row r="1499" spans="1:10" x14ac:dyDescent="0.25">
      <c r="A1499" s="48" t="s">
        <v>126</v>
      </c>
      <c r="B1499" t="s">
        <v>37</v>
      </c>
      <c r="C1499" t="s">
        <v>270</v>
      </c>
      <c r="D1499">
        <v>0.44018583042973286</v>
      </c>
      <c r="E1499">
        <v>0</v>
      </c>
      <c r="F1499">
        <v>0</v>
      </c>
      <c r="G1499">
        <v>0</v>
      </c>
      <c r="H1499">
        <v>0</v>
      </c>
      <c r="I1499">
        <v>0</v>
      </c>
      <c r="J1499">
        <f t="shared" si="23"/>
        <v>0</v>
      </c>
    </row>
    <row r="1500" spans="1:10" x14ac:dyDescent="0.25">
      <c r="A1500" s="48" t="s">
        <v>125</v>
      </c>
      <c r="B1500" t="s">
        <v>37</v>
      </c>
      <c r="C1500" t="s">
        <v>270</v>
      </c>
      <c r="D1500">
        <v>0.44018583042973286</v>
      </c>
      <c r="E1500">
        <v>0.1</v>
      </c>
      <c r="F1500">
        <v>4.4018583042973292E-2</v>
      </c>
      <c r="G1500">
        <v>0</v>
      </c>
      <c r="H1500">
        <v>0</v>
      </c>
      <c r="I1500">
        <v>4.4018583042973292E-2</v>
      </c>
      <c r="J1500">
        <f t="shared" si="23"/>
        <v>0</v>
      </c>
    </row>
    <row r="1501" spans="1:10" x14ac:dyDescent="0.25">
      <c r="A1501" s="48" t="s">
        <v>124</v>
      </c>
      <c r="B1501" t="s">
        <v>37</v>
      </c>
      <c r="C1501" t="s">
        <v>270</v>
      </c>
      <c r="D1501">
        <v>0.44018583042973286</v>
      </c>
      <c r="E1501">
        <v>2.1000000000000001E-2</v>
      </c>
      <c r="F1501">
        <v>9.2439024390243898E-3</v>
      </c>
      <c r="G1501">
        <v>0</v>
      </c>
      <c r="H1501">
        <v>0</v>
      </c>
      <c r="I1501">
        <v>9.2439024390243898E-3</v>
      </c>
      <c r="J1501">
        <f t="shared" si="23"/>
        <v>0</v>
      </c>
    </row>
    <row r="1502" spans="1:10" x14ac:dyDescent="0.25">
      <c r="A1502" t="s">
        <v>96</v>
      </c>
      <c r="B1502" t="s">
        <v>37</v>
      </c>
      <c r="C1502" t="s">
        <v>270</v>
      </c>
      <c r="D1502">
        <v>0.44018583042973286</v>
      </c>
      <c r="E1502">
        <v>10.600000000000001</v>
      </c>
      <c r="F1502">
        <v>4.6659698025551686</v>
      </c>
      <c r="G1502">
        <v>1.4999999999999999E-2</v>
      </c>
      <c r="H1502">
        <v>0</v>
      </c>
      <c r="I1502">
        <v>4.6809698025551683</v>
      </c>
      <c r="J1502">
        <f t="shared" si="23"/>
        <v>1.4999999999999999E-2</v>
      </c>
    </row>
    <row r="1503" spans="1:10" x14ac:dyDescent="0.25">
      <c r="A1503" t="s">
        <v>105</v>
      </c>
      <c r="B1503" t="s">
        <v>37</v>
      </c>
      <c r="C1503" t="s">
        <v>270</v>
      </c>
      <c r="D1503">
        <v>0.44018583042973286</v>
      </c>
      <c r="E1503">
        <v>25.366</v>
      </c>
      <c r="F1503">
        <v>11.165753774680603</v>
      </c>
      <c r="G1503">
        <v>1.6E-2</v>
      </c>
      <c r="H1503">
        <v>0</v>
      </c>
      <c r="I1503">
        <v>11.181753774680603</v>
      </c>
      <c r="J1503">
        <f t="shared" si="23"/>
        <v>1.6E-2</v>
      </c>
    </row>
    <row r="1504" spans="1:10" x14ac:dyDescent="0.25">
      <c r="A1504" t="s">
        <v>110</v>
      </c>
      <c r="B1504" t="s">
        <v>37</v>
      </c>
      <c r="C1504" t="s">
        <v>270</v>
      </c>
      <c r="D1504">
        <v>0.44018583042973286</v>
      </c>
      <c r="E1504">
        <v>1.97</v>
      </c>
      <c r="F1504">
        <v>0.86716608594657374</v>
      </c>
      <c r="G1504">
        <v>0.02</v>
      </c>
      <c r="H1504">
        <v>0</v>
      </c>
      <c r="I1504">
        <v>0.88716608594657376</v>
      </c>
      <c r="J1504">
        <f t="shared" si="23"/>
        <v>0.02</v>
      </c>
    </row>
    <row r="1505" spans="1:10" x14ac:dyDescent="0.25">
      <c r="A1505" t="s">
        <v>111</v>
      </c>
      <c r="B1505" t="s">
        <v>37</v>
      </c>
      <c r="C1505" t="s">
        <v>270</v>
      </c>
      <c r="D1505">
        <v>0.44018583042973286</v>
      </c>
      <c r="E1505">
        <v>77.030999999999992</v>
      </c>
      <c r="F1505">
        <v>33.90795470383275</v>
      </c>
      <c r="G1505">
        <v>0</v>
      </c>
      <c r="H1505">
        <v>0</v>
      </c>
      <c r="I1505">
        <v>33.90795470383275</v>
      </c>
      <c r="J1505">
        <f t="shared" si="23"/>
        <v>0</v>
      </c>
    </row>
    <row r="1506" spans="1:10" x14ac:dyDescent="0.25">
      <c r="A1506" t="s">
        <v>106</v>
      </c>
      <c r="B1506" t="s">
        <v>37</v>
      </c>
      <c r="C1506" t="s">
        <v>270</v>
      </c>
      <c r="D1506">
        <v>0.44018583042973286</v>
      </c>
      <c r="E1506">
        <v>48.03</v>
      </c>
      <c r="F1506">
        <v>21.14212543554007</v>
      </c>
      <c r="G1506">
        <v>3.0000000000000001E-3</v>
      </c>
      <c r="H1506">
        <v>0</v>
      </c>
      <c r="I1506">
        <v>21.14512543554007</v>
      </c>
      <c r="J1506">
        <f t="shared" si="23"/>
        <v>3.0000000000000001E-3</v>
      </c>
    </row>
    <row r="1507" spans="1:10" x14ac:dyDescent="0.25">
      <c r="A1507" t="s">
        <v>99</v>
      </c>
      <c r="B1507" t="s">
        <v>37</v>
      </c>
      <c r="C1507" t="s">
        <v>270</v>
      </c>
      <c r="D1507">
        <v>0.44018583042973286</v>
      </c>
      <c r="E1507">
        <v>109.87400000000001</v>
      </c>
      <c r="F1507">
        <v>48.364977932636471</v>
      </c>
      <c r="G1507">
        <v>10.278</v>
      </c>
      <c r="H1507">
        <v>0</v>
      </c>
      <c r="I1507">
        <v>58.64297793263647</v>
      </c>
      <c r="J1507">
        <f t="shared" si="23"/>
        <v>10.278</v>
      </c>
    </row>
    <row r="1508" spans="1:10" x14ac:dyDescent="0.25">
      <c r="A1508" t="s">
        <v>108</v>
      </c>
      <c r="B1508" t="s">
        <v>37</v>
      </c>
      <c r="C1508" t="s">
        <v>270</v>
      </c>
      <c r="D1508">
        <v>0.44018583042973286</v>
      </c>
      <c r="E1508">
        <v>1.762</v>
      </c>
      <c r="F1508">
        <v>0.77560743321718928</v>
      </c>
      <c r="G1508">
        <v>0</v>
      </c>
      <c r="H1508">
        <v>0</v>
      </c>
      <c r="I1508">
        <v>0.77560743321718928</v>
      </c>
      <c r="J1508">
        <f t="shared" si="23"/>
        <v>0</v>
      </c>
    </row>
    <row r="1509" spans="1:10" x14ac:dyDescent="0.25">
      <c r="A1509" t="s">
        <v>234</v>
      </c>
      <c r="B1509" t="s">
        <v>37</v>
      </c>
      <c r="C1509" t="s">
        <v>270</v>
      </c>
      <c r="D1509">
        <v>0.44018583042973286</v>
      </c>
      <c r="E1509">
        <v>0</v>
      </c>
      <c r="F1509">
        <v>0</v>
      </c>
      <c r="G1509">
        <v>0</v>
      </c>
      <c r="H1509">
        <v>0</v>
      </c>
      <c r="I1509">
        <v>0</v>
      </c>
      <c r="J1509">
        <f t="shared" si="23"/>
        <v>0</v>
      </c>
    </row>
    <row r="1510" spans="1:10" x14ac:dyDescent="0.25">
      <c r="A1510" t="s">
        <v>115</v>
      </c>
      <c r="B1510" t="s">
        <v>37</v>
      </c>
      <c r="C1510" t="s">
        <v>270</v>
      </c>
      <c r="D1510">
        <v>0.44018583042973286</v>
      </c>
      <c r="E1510">
        <v>41.505000000000003</v>
      </c>
      <c r="F1510">
        <v>18.269912891986063</v>
      </c>
      <c r="G1510">
        <v>0.156</v>
      </c>
      <c r="H1510">
        <v>0</v>
      </c>
      <c r="I1510">
        <v>18.425912891986062</v>
      </c>
      <c r="J1510">
        <f t="shared" si="23"/>
        <v>0.156</v>
      </c>
    </row>
    <row r="1511" spans="1:10" x14ac:dyDescent="0.25">
      <c r="A1511" t="s">
        <v>117</v>
      </c>
      <c r="B1511" t="s">
        <v>37</v>
      </c>
      <c r="C1511" t="s">
        <v>270</v>
      </c>
      <c r="D1511">
        <v>0.44018583042973286</v>
      </c>
      <c r="E1511">
        <v>0</v>
      </c>
      <c r="F1511">
        <v>0</v>
      </c>
      <c r="G1511">
        <v>0</v>
      </c>
      <c r="H1511">
        <v>0</v>
      </c>
      <c r="I1511">
        <v>0</v>
      </c>
      <c r="J1511">
        <f t="shared" si="23"/>
        <v>0</v>
      </c>
    </row>
    <row r="1512" spans="1:10" x14ac:dyDescent="0.25">
      <c r="A1512" t="s">
        <v>103</v>
      </c>
      <c r="B1512" t="s">
        <v>37</v>
      </c>
      <c r="C1512" t="s">
        <v>270</v>
      </c>
      <c r="D1512">
        <v>0.44018583042973286</v>
      </c>
      <c r="E1512">
        <v>0</v>
      </c>
      <c r="F1512">
        <v>0</v>
      </c>
      <c r="G1512">
        <v>0</v>
      </c>
      <c r="H1512">
        <v>0</v>
      </c>
      <c r="I1512">
        <v>0</v>
      </c>
      <c r="J1512">
        <f t="shared" si="23"/>
        <v>0</v>
      </c>
    </row>
    <row r="1513" spans="1:10" x14ac:dyDescent="0.25">
      <c r="A1513" t="s">
        <v>328</v>
      </c>
      <c r="B1513" t="s">
        <v>37</v>
      </c>
      <c r="C1513" t="s">
        <v>270</v>
      </c>
      <c r="D1513">
        <v>0.44018583042973286</v>
      </c>
      <c r="E1513">
        <v>0</v>
      </c>
      <c r="F1513">
        <v>0</v>
      </c>
      <c r="G1513">
        <v>0</v>
      </c>
      <c r="H1513">
        <v>0</v>
      </c>
      <c r="I1513">
        <v>0</v>
      </c>
      <c r="J1513">
        <f t="shared" si="23"/>
        <v>0</v>
      </c>
    </row>
    <row r="1514" spans="1:10" x14ac:dyDescent="0.25">
      <c r="A1514" t="s">
        <v>104</v>
      </c>
      <c r="B1514" t="s">
        <v>37</v>
      </c>
      <c r="C1514" t="s">
        <v>270</v>
      </c>
      <c r="D1514">
        <v>0.44018583042973286</v>
      </c>
      <c r="E1514">
        <v>6</v>
      </c>
      <c r="F1514">
        <v>2.6411149825783973</v>
      </c>
      <c r="G1514">
        <v>7.0999999999999994E-2</v>
      </c>
      <c r="H1514">
        <v>0</v>
      </c>
      <c r="I1514">
        <v>2.7121149825783974</v>
      </c>
      <c r="J1514">
        <f t="shared" si="23"/>
        <v>7.0999999999999994E-2</v>
      </c>
    </row>
    <row r="1515" spans="1:10" x14ac:dyDescent="0.25">
      <c r="A1515" t="s">
        <v>558</v>
      </c>
      <c r="B1515" t="s">
        <v>37</v>
      </c>
      <c r="C1515" t="s">
        <v>270</v>
      </c>
      <c r="D1515">
        <v>0.44018583042973286</v>
      </c>
      <c r="E1515">
        <v>0</v>
      </c>
      <c r="F1515">
        <v>0</v>
      </c>
      <c r="G1515">
        <v>0</v>
      </c>
      <c r="H1515">
        <v>0</v>
      </c>
      <c r="I1515">
        <v>0</v>
      </c>
      <c r="J1515">
        <f t="shared" si="23"/>
        <v>0</v>
      </c>
    </row>
    <row r="1516" spans="1:10" x14ac:dyDescent="0.25">
      <c r="A1516" t="s">
        <v>97</v>
      </c>
      <c r="B1516" t="s">
        <v>37</v>
      </c>
      <c r="C1516" t="s">
        <v>270</v>
      </c>
      <c r="D1516">
        <v>0.44018583042973286</v>
      </c>
      <c r="E1516">
        <v>14.100000000000001</v>
      </c>
      <c r="F1516">
        <v>6.206620209059234</v>
      </c>
      <c r="G1516">
        <v>1.4999999999999999E-2</v>
      </c>
      <c r="H1516">
        <v>0</v>
      </c>
      <c r="I1516">
        <v>6.2216202090592336</v>
      </c>
      <c r="J1516">
        <f t="shared" si="23"/>
        <v>1.4999999999999999E-2</v>
      </c>
    </row>
    <row r="1517" spans="1:10" x14ac:dyDescent="0.25">
      <c r="A1517" t="s">
        <v>109</v>
      </c>
      <c r="B1517" t="s">
        <v>37</v>
      </c>
      <c r="C1517" t="s">
        <v>270</v>
      </c>
      <c r="D1517">
        <v>0.44018583042973286</v>
      </c>
      <c r="E1517">
        <v>6.927999999999999</v>
      </c>
      <c r="F1517">
        <v>3.0496074332171887</v>
      </c>
      <c r="G1517">
        <v>4.0000000000000001E-3</v>
      </c>
      <c r="H1517">
        <v>0</v>
      </c>
      <c r="I1517">
        <v>3.0536074332171887</v>
      </c>
      <c r="J1517">
        <f t="shared" si="23"/>
        <v>4.0000000000000001E-3</v>
      </c>
    </row>
    <row r="1518" spans="1:10" x14ac:dyDescent="0.25">
      <c r="A1518" t="s">
        <v>118</v>
      </c>
      <c r="B1518" t="s">
        <v>37</v>
      </c>
      <c r="C1518" t="s">
        <v>270</v>
      </c>
      <c r="D1518">
        <v>0.44018583042973286</v>
      </c>
      <c r="E1518">
        <v>22.545000000000002</v>
      </c>
      <c r="F1518">
        <v>9.9239895470383281</v>
      </c>
      <c r="G1518">
        <v>3.9E-2</v>
      </c>
      <c r="H1518">
        <v>0</v>
      </c>
      <c r="I1518">
        <v>9.9629895470383278</v>
      </c>
      <c r="J1518">
        <f t="shared" si="23"/>
        <v>3.9E-2</v>
      </c>
    </row>
    <row r="1519" spans="1:10" x14ac:dyDescent="0.25">
      <c r="A1519" t="s">
        <v>121</v>
      </c>
      <c r="B1519" t="s">
        <v>37</v>
      </c>
      <c r="C1519" t="s">
        <v>270</v>
      </c>
      <c r="D1519">
        <v>0.44018583042973286</v>
      </c>
      <c r="E1519">
        <v>0</v>
      </c>
      <c r="F1519">
        <v>0</v>
      </c>
      <c r="G1519">
        <v>0</v>
      </c>
      <c r="H1519">
        <v>0</v>
      </c>
      <c r="I1519">
        <v>0</v>
      </c>
      <c r="J1519">
        <f t="shared" si="23"/>
        <v>0</v>
      </c>
    </row>
    <row r="1520" spans="1:10" x14ac:dyDescent="0.25">
      <c r="A1520" t="s">
        <v>120</v>
      </c>
      <c r="B1520" t="s">
        <v>37</v>
      </c>
      <c r="C1520" t="s">
        <v>270</v>
      </c>
      <c r="D1520">
        <v>0.44018583042973286</v>
      </c>
      <c r="E1520">
        <v>0.1</v>
      </c>
      <c r="F1520">
        <v>4.4018583042973292E-2</v>
      </c>
      <c r="G1520">
        <v>0</v>
      </c>
      <c r="H1520">
        <v>0</v>
      </c>
      <c r="I1520">
        <v>4.4018583042973292E-2</v>
      </c>
      <c r="J1520">
        <f t="shared" si="23"/>
        <v>0</v>
      </c>
    </row>
    <row r="1521" spans="1:10" x14ac:dyDescent="0.25">
      <c r="A1521" t="s">
        <v>119</v>
      </c>
      <c r="B1521" t="s">
        <v>37</v>
      </c>
      <c r="C1521" t="s">
        <v>270</v>
      </c>
      <c r="D1521">
        <v>0.44018583042973286</v>
      </c>
      <c r="E1521">
        <v>0</v>
      </c>
      <c r="F1521">
        <v>0</v>
      </c>
      <c r="G1521">
        <v>0</v>
      </c>
      <c r="H1521">
        <v>0</v>
      </c>
      <c r="I1521">
        <v>0</v>
      </c>
      <c r="J1521">
        <f t="shared" si="23"/>
        <v>0</v>
      </c>
    </row>
    <row r="1522" spans="1:10" x14ac:dyDescent="0.25">
      <c r="A1522" t="s">
        <v>116</v>
      </c>
      <c r="B1522" t="s">
        <v>37</v>
      </c>
      <c r="C1522" t="s">
        <v>270</v>
      </c>
      <c r="D1522">
        <v>0.44018583042973286</v>
      </c>
      <c r="E1522">
        <v>91.03</v>
      </c>
      <c r="F1522">
        <v>40.070116144018584</v>
      </c>
      <c r="G1522">
        <v>0.81799999999999995</v>
      </c>
      <c r="H1522">
        <v>0</v>
      </c>
      <c r="I1522">
        <v>40.888116144018582</v>
      </c>
      <c r="J1522">
        <f t="shared" si="23"/>
        <v>0.81799999999999995</v>
      </c>
    </row>
    <row r="1523" spans="1:10" x14ac:dyDescent="0.25">
      <c r="A1523" t="s">
        <v>113</v>
      </c>
      <c r="B1523" t="s">
        <v>37</v>
      </c>
      <c r="C1523" t="s">
        <v>270</v>
      </c>
      <c r="D1523">
        <v>0.44018583042973286</v>
      </c>
      <c r="E1523">
        <v>220.804</v>
      </c>
      <c r="F1523">
        <v>97.194792102206733</v>
      </c>
      <c r="G1523">
        <v>20.477</v>
      </c>
      <c r="H1523">
        <v>0</v>
      </c>
      <c r="I1523">
        <v>117.67179210220674</v>
      </c>
      <c r="J1523">
        <f t="shared" si="23"/>
        <v>20.477</v>
      </c>
    </row>
    <row r="1524" spans="1:10" x14ac:dyDescent="0.25">
      <c r="A1524" t="s">
        <v>102</v>
      </c>
      <c r="B1524" t="s">
        <v>37</v>
      </c>
      <c r="C1524" t="s">
        <v>270</v>
      </c>
      <c r="D1524">
        <v>0.44018583042973286</v>
      </c>
      <c r="E1524">
        <v>0.30000000000000004</v>
      </c>
      <c r="F1524">
        <v>0.13205574912891987</v>
      </c>
      <c r="G1524">
        <v>0</v>
      </c>
      <c r="H1524">
        <v>0</v>
      </c>
      <c r="I1524">
        <v>0.13205574912891987</v>
      </c>
      <c r="J1524">
        <f t="shared" si="23"/>
        <v>0</v>
      </c>
    </row>
    <row r="1525" spans="1:10" x14ac:dyDescent="0.25">
      <c r="A1525" t="s">
        <v>101</v>
      </c>
      <c r="B1525" t="s">
        <v>37</v>
      </c>
      <c r="C1525" t="s">
        <v>270</v>
      </c>
      <c r="D1525">
        <v>0.44018583042973286</v>
      </c>
      <c r="E1525">
        <v>0.2</v>
      </c>
      <c r="F1525">
        <v>8.8037166085946583E-2</v>
      </c>
      <c r="G1525">
        <v>0</v>
      </c>
      <c r="H1525">
        <v>0</v>
      </c>
      <c r="I1525">
        <v>8.8037166085946583E-2</v>
      </c>
      <c r="J1525">
        <f t="shared" si="23"/>
        <v>0</v>
      </c>
    </row>
    <row r="1526" spans="1:10" x14ac:dyDescent="0.25">
      <c r="A1526" t="s">
        <v>95</v>
      </c>
      <c r="B1526" t="s">
        <v>37</v>
      </c>
      <c r="C1526" t="s">
        <v>270</v>
      </c>
      <c r="D1526">
        <v>0.44018583042973286</v>
      </c>
      <c r="E1526">
        <v>53.103000000000002</v>
      </c>
      <c r="F1526">
        <v>23.375188153310106</v>
      </c>
      <c r="G1526">
        <v>0.36899999999999999</v>
      </c>
      <c r="H1526">
        <v>0</v>
      </c>
      <c r="I1526">
        <v>23.744188153310105</v>
      </c>
      <c r="J1526">
        <f t="shared" si="23"/>
        <v>0.36899999999999999</v>
      </c>
    </row>
    <row r="1527" spans="1:10" x14ac:dyDescent="0.25">
      <c r="A1527" t="s">
        <v>98</v>
      </c>
      <c r="B1527" t="s">
        <v>37</v>
      </c>
      <c r="C1527" t="s">
        <v>270</v>
      </c>
      <c r="D1527">
        <v>0.44018583042973286</v>
      </c>
      <c r="E1527">
        <v>23.181000000000001</v>
      </c>
      <c r="F1527">
        <v>10.203947735191639</v>
      </c>
      <c r="G1527">
        <v>0.13600000000000001</v>
      </c>
      <c r="H1527">
        <v>0</v>
      </c>
      <c r="I1527">
        <v>10.339947735191638</v>
      </c>
      <c r="J1527">
        <f t="shared" si="23"/>
        <v>0.13600000000000001</v>
      </c>
    </row>
    <row r="1528" spans="1:10" x14ac:dyDescent="0.25">
      <c r="A1528" t="s">
        <v>112</v>
      </c>
      <c r="B1528" t="s">
        <v>37</v>
      </c>
      <c r="C1528" t="s">
        <v>270</v>
      </c>
      <c r="D1528">
        <v>0.44018583042973286</v>
      </c>
      <c r="E1528">
        <v>9.9050000000000011</v>
      </c>
      <c r="F1528">
        <v>4.3600406504065043</v>
      </c>
      <c r="G1528">
        <v>0</v>
      </c>
      <c r="H1528">
        <v>0</v>
      </c>
      <c r="I1528">
        <v>4.3600406504065043</v>
      </c>
      <c r="J1528">
        <f t="shared" si="23"/>
        <v>0</v>
      </c>
    </row>
    <row r="1529" spans="1:10" x14ac:dyDescent="0.25">
      <c r="A1529" t="s">
        <v>100</v>
      </c>
      <c r="B1529" t="s">
        <v>37</v>
      </c>
      <c r="C1529" t="s">
        <v>270</v>
      </c>
      <c r="D1529">
        <v>0.44018583042973286</v>
      </c>
      <c r="E1529">
        <v>5.9</v>
      </c>
      <c r="F1529">
        <v>2.5970963995354239</v>
      </c>
      <c r="G1529">
        <v>0</v>
      </c>
      <c r="H1529">
        <v>0</v>
      </c>
      <c r="I1529">
        <v>2.5970963995354239</v>
      </c>
      <c r="J1529">
        <f t="shared" si="23"/>
        <v>0</v>
      </c>
    </row>
    <row r="1530" spans="1:10" x14ac:dyDescent="0.25">
      <c r="A1530" t="s">
        <v>114</v>
      </c>
      <c r="B1530" t="s">
        <v>37</v>
      </c>
      <c r="C1530" t="s">
        <v>270</v>
      </c>
      <c r="D1530">
        <v>0.44018583042973286</v>
      </c>
      <c r="E1530">
        <v>0</v>
      </c>
      <c r="F1530">
        <v>0</v>
      </c>
      <c r="G1530">
        <v>0</v>
      </c>
      <c r="H1530">
        <v>0</v>
      </c>
      <c r="I1530">
        <v>0</v>
      </c>
      <c r="J1530">
        <f t="shared" si="23"/>
        <v>0</v>
      </c>
    </row>
    <row r="1531" spans="1:10" x14ac:dyDescent="0.25">
      <c r="A1531" t="s">
        <v>107</v>
      </c>
      <c r="B1531" t="s">
        <v>37</v>
      </c>
      <c r="C1531" t="s">
        <v>270</v>
      </c>
      <c r="D1531">
        <v>0.44018583042973286</v>
      </c>
      <c r="E1531">
        <v>15.356999999999999</v>
      </c>
      <c r="F1531">
        <v>6.7599337979094072</v>
      </c>
      <c r="G1531">
        <v>2.7E-2</v>
      </c>
      <c r="H1531">
        <v>0</v>
      </c>
      <c r="I1531">
        <v>6.7869337979094073</v>
      </c>
      <c r="J1531">
        <f t="shared" si="23"/>
        <v>2.7E-2</v>
      </c>
    </row>
    <row r="1532" spans="1:10" x14ac:dyDescent="0.25">
      <c r="A1532" s="48" t="s">
        <v>123</v>
      </c>
      <c r="B1532" t="s">
        <v>276</v>
      </c>
      <c r="C1532" t="s">
        <v>270</v>
      </c>
      <c r="D1532">
        <v>0.44018583042973286</v>
      </c>
      <c r="E1532">
        <v>75.066000000000003</v>
      </c>
      <c r="F1532">
        <v>33.042989547038331</v>
      </c>
      <c r="G1532">
        <v>0</v>
      </c>
      <c r="H1532">
        <v>0</v>
      </c>
      <c r="I1532">
        <v>33.517989547038333</v>
      </c>
      <c r="J1532">
        <f t="shared" si="23"/>
        <v>0</v>
      </c>
    </row>
    <row r="1533" spans="1:10" x14ac:dyDescent="0.25">
      <c r="A1533" s="48" t="s">
        <v>126</v>
      </c>
      <c r="B1533" t="s">
        <v>276</v>
      </c>
      <c r="C1533" t="s">
        <v>270</v>
      </c>
      <c r="D1533">
        <v>0.44018583042973286</v>
      </c>
      <c r="E1533">
        <v>0</v>
      </c>
      <c r="F1533">
        <v>0</v>
      </c>
      <c r="G1533">
        <v>0</v>
      </c>
      <c r="H1533">
        <v>0</v>
      </c>
      <c r="I1533">
        <v>0</v>
      </c>
      <c r="J1533">
        <f t="shared" si="23"/>
        <v>0</v>
      </c>
    </row>
    <row r="1534" spans="1:10" x14ac:dyDescent="0.25">
      <c r="A1534" s="48" t="s">
        <v>125</v>
      </c>
      <c r="B1534" t="s">
        <v>276</v>
      </c>
      <c r="C1534" t="s">
        <v>270</v>
      </c>
      <c r="D1534">
        <v>0.44018583042973286</v>
      </c>
      <c r="E1534">
        <v>0.1</v>
      </c>
      <c r="F1534">
        <v>4.4018583042973292E-2</v>
      </c>
      <c r="G1534">
        <v>0</v>
      </c>
      <c r="H1534">
        <v>0</v>
      </c>
      <c r="I1534">
        <v>4.8018583042973295E-2</v>
      </c>
      <c r="J1534">
        <f t="shared" si="23"/>
        <v>0</v>
      </c>
    </row>
    <row r="1535" spans="1:10" x14ac:dyDescent="0.25">
      <c r="A1535" s="48" t="s">
        <v>124</v>
      </c>
      <c r="B1535" t="s">
        <v>276</v>
      </c>
      <c r="C1535" t="s">
        <v>270</v>
      </c>
      <c r="D1535">
        <v>0.44018583042973286</v>
      </c>
      <c r="E1535">
        <v>2.1000000000000001E-2</v>
      </c>
      <c r="F1535">
        <v>9.2439024390243898E-3</v>
      </c>
      <c r="G1535">
        <v>0</v>
      </c>
      <c r="H1535">
        <v>0</v>
      </c>
      <c r="I1535">
        <v>9.2439024390243898E-3</v>
      </c>
      <c r="J1535">
        <f t="shared" si="23"/>
        <v>0</v>
      </c>
    </row>
    <row r="1536" spans="1:10" x14ac:dyDescent="0.25">
      <c r="A1536" t="s">
        <v>96</v>
      </c>
      <c r="B1536" t="s">
        <v>276</v>
      </c>
      <c r="C1536" t="s">
        <v>270</v>
      </c>
      <c r="D1536">
        <v>0.44018583042973286</v>
      </c>
      <c r="E1536">
        <v>10.600000000000001</v>
      </c>
      <c r="F1536">
        <v>4.6659698025551686</v>
      </c>
      <c r="G1536">
        <v>0</v>
      </c>
      <c r="H1536">
        <v>0</v>
      </c>
      <c r="I1536">
        <v>5.1919698025551684</v>
      </c>
      <c r="J1536">
        <f t="shared" si="23"/>
        <v>0</v>
      </c>
    </row>
    <row r="1537" spans="1:10" x14ac:dyDescent="0.25">
      <c r="A1537" t="s">
        <v>105</v>
      </c>
      <c r="B1537" t="s">
        <v>276</v>
      </c>
      <c r="C1537" t="s">
        <v>270</v>
      </c>
      <c r="D1537">
        <v>0.44018583042973286</v>
      </c>
      <c r="E1537">
        <v>25.366</v>
      </c>
      <c r="F1537">
        <v>11.165753774680603</v>
      </c>
      <c r="G1537">
        <v>0</v>
      </c>
      <c r="H1537">
        <v>0</v>
      </c>
      <c r="I1537">
        <v>11.237753774680602</v>
      </c>
      <c r="J1537">
        <f t="shared" si="23"/>
        <v>0</v>
      </c>
    </row>
    <row r="1538" spans="1:10" x14ac:dyDescent="0.25">
      <c r="A1538" t="s">
        <v>110</v>
      </c>
      <c r="B1538" t="s">
        <v>276</v>
      </c>
      <c r="C1538" t="s">
        <v>270</v>
      </c>
      <c r="D1538">
        <v>0.44018583042973286</v>
      </c>
      <c r="E1538">
        <v>1.97</v>
      </c>
      <c r="F1538">
        <v>0.86716608594657374</v>
      </c>
      <c r="G1538">
        <v>0</v>
      </c>
      <c r="H1538">
        <v>0</v>
      </c>
      <c r="I1538">
        <v>0.88116608594657375</v>
      </c>
      <c r="J1538">
        <f t="shared" si="23"/>
        <v>0</v>
      </c>
    </row>
    <row r="1539" spans="1:10" x14ac:dyDescent="0.25">
      <c r="A1539" t="s">
        <v>111</v>
      </c>
      <c r="B1539" t="s">
        <v>276</v>
      </c>
      <c r="C1539" t="s">
        <v>270</v>
      </c>
      <c r="D1539">
        <v>0.44018583042973286</v>
      </c>
      <c r="E1539">
        <v>77.030999999999992</v>
      </c>
      <c r="F1539">
        <v>33.90795470383275</v>
      </c>
      <c r="G1539">
        <v>0</v>
      </c>
      <c r="H1539">
        <v>0</v>
      </c>
      <c r="I1539">
        <v>33.90795470383275</v>
      </c>
      <c r="J1539">
        <f t="shared" ref="J1539:J1602" si="24">G1539+H1539</f>
        <v>0</v>
      </c>
    </row>
    <row r="1540" spans="1:10" x14ac:dyDescent="0.25">
      <c r="A1540" t="s">
        <v>106</v>
      </c>
      <c r="B1540" t="s">
        <v>276</v>
      </c>
      <c r="C1540" t="s">
        <v>270</v>
      </c>
      <c r="D1540">
        <v>0.44018583042973286</v>
      </c>
      <c r="E1540">
        <v>48.03</v>
      </c>
      <c r="F1540">
        <v>21.14212543554007</v>
      </c>
      <c r="G1540">
        <v>0</v>
      </c>
      <c r="H1540">
        <v>0</v>
      </c>
      <c r="I1540">
        <v>21.164125435540068</v>
      </c>
      <c r="J1540">
        <f t="shared" si="24"/>
        <v>0</v>
      </c>
    </row>
    <row r="1541" spans="1:10" x14ac:dyDescent="0.25">
      <c r="A1541" t="s">
        <v>99</v>
      </c>
      <c r="B1541" t="s">
        <v>276</v>
      </c>
      <c r="C1541" t="s">
        <v>270</v>
      </c>
      <c r="D1541">
        <v>0.44018583042973286</v>
      </c>
      <c r="E1541">
        <v>109.87400000000001</v>
      </c>
      <c r="F1541">
        <v>48.364977932636471</v>
      </c>
      <c r="G1541">
        <v>0</v>
      </c>
      <c r="H1541">
        <v>0</v>
      </c>
      <c r="I1541">
        <v>61.009977932636474</v>
      </c>
      <c r="J1541">
        <f t="shared" si="24"/>
        <v>0</v>
      </c>
    </row>
    <row r="1542" spans="1:10" x14ac:dyDescent="0.25">
      <c r="A1542" t="s">
        <v>108</v>
      </c>
      <c r="B1542" t="s">
        <v>276</v>
      </c>
      <c r="C1542" t="s">
        <v>270</v>
      </c>
      <c r="D1542">
        <v>0.44018583042973286</v>
      </c>
      <c r="E1542">
        <v>1.762</v>
      </c>
      <c r="F1542">
        <v>0.77560743321718928</v>
      </c>
      <c r="G1542">
        <v>0</v>
      </c>
      <c r="H1542">
        <v>0</v>
      </c>
      <c r="I1542">
        <v>0.77760743321718928</v>
      </c>
      <c r="J1542">
        <f t="shared" si="24"/>
        <v>0</v>
      </c>
    </row>
    <row r="1543" spans="1:10" x14ac:dyDescent="0.25">
      <c r="A1543" t="s">
        <v>234</v>
      </c>
      <c r="B1543" t="s">
        <v>276</v>
      </c>
      <c r="C1543" t="s">
        <v>270</v>
      </c>
      <c r="D1543">
        <v>0.44018583042973286</v>
      </c>
      <c r="E1543">
        <v>0</v>
      </c>
      <c r="F1543">
        <v>0</v>
      </c>
      <c r="G1543">
        <v>0</v>
      </c>
      <c r="H1543">
        <v>0</v>
      </c>
      <c r="I1543">
        <v>0</v>
      </c>
      <c r="J1543">
        <f t="shared" si="24"/>
        <v>0</v>
      </c>
    </row>
    <row r="1544" spans="1:10" x14ac:dyDescent="0.25">
      <c r="A1544" t="s">
        <v>115</v>
      </c>
      <c r="B1544" t="s">
        <v>276</v>
      </c>
      <c r="C1544" t="s">
        <v>270</v>
      </c>
      <c r="D1544">
        <v>0.44018583042973286</v>
      </c>
      <c r="E1544">
        <v>41.505000000000003</v>
      </c>
      <c r="F1544">
        <v>18.269912891986063</v>
      </c>
      <c r="G1544">
        <v>0</v>
      </c>
      <c r="H1544">
        <v>0</v>
      </c>
      <c r="I1544">
        <v>18.434912891986063</v>
      </c>
      <c r="J1544">
        <f t="shared" si="24"/>
        <v>0</v>
      </c>
    </row>
    <row r="1545" spans="1:10" x14ac:dyDescent="0.25">
      <c r="A1545" t="s">
        <v>117</v>
      </c>
      <c r="B1545" t="s">
        <v>276</v>
      </c>
      <c r="C1545" t="s">
        <v>270</v>
      </c>
      <c r="D1545">
        <v>0.44018583042973286</v>
      </c>
      <c r="E1545">
        <v>0</v>
      </c>
      <c r="F1545">
        <v>0</v>
      </c>
      <c r="G1545">
        <v>0</v>
      </c>
      <c r="H1545">
        <v>0</v>
      </c>
      <c r="I1545">
        <v>0</v>
      </c>
      <c r="J1545">
        <f t="shared" si="24"/>
        <v>0</v>
      </c>
    </row>
    <row r="1546" spans="1:10" x14ac:dyDescent="0.25">
      <c r="A1546" t="s">
        <v>103</v>
      </c>
      <c r="B1546" t="s">
        <v>276</v>
      </c>
      <c r="C1546" t="s">
        <v>270</v>
      </c>
      <c r="D1546">
        <v>0.44018583042973286</v>
      </c>
      <c r="E1546">
        <v>0</v>
      </c>
      <c r="F1546">
        <v>0</v>
      </c>
      <c r="G1546">
        <v>0</v>
      </c>
      <c r="H1546">
        <v>0</v>
      </c>
      <c r="I1546">
        <v>0</v>
      </c>
      <c r="J1546">
        <f t="shared" si="24"/>
        <v>0</v>
      </c>
    </row>
    <row r="1547" spans="1:10" x14ac:dyDescent="0.25">
      <c r="A1547" t="s">
        <v>328</v>
      </c>
      <c r="B1547" t="s">
        <v>276</v>
      </c>
      <c r="C1547" t="s">
        <v>270</v>
      </c>
      <c r="D1547">
        <v>0.44018583042973286</v>
      </c>
      <c r="E1547">
        <v>0</v>
      </c>
      <c r="F1547">
        <v>0</v>
      </c>
      <c r="G1547">
        <v>0</v>
      </c>
      <c r="H1547">
        <v>0</v>
      </c>
      <c r="I1547">
        <v>0</v>
      </c>
      <c r="J1547">
        <f t="shared" si="24"/>
        <v>0</v>
      </c>
    </row>
    <row r="1548" spans="1:10" x14ac:dyDescent="0.25">
      <c r="A1548" t="s">
        <v>104</v>
      </c>
      <c r="B1548" t="s">
        <v>276</v>
      </c>
      <c r="C1548" t="s">
        <v>270</v>
      </c>
      <c r="D1548">
        <v>0.44018583042973286</v>
      </c>
      <c r="E1548">
        <v>6</v>
      </c>
      <c r="F1548">
        <v>2.6411149825783973</v>
      </c>
      <c r="G1548">
        <v>0</v>
      </c>
      <c r="H1548">
        <v>0</v>
      </c>
      <c r="I1548">
        <v>2.7231149825783971</v>
      </c>
      <c r="J1548">
        <f t="shared" si="24"/>
        <v>0</v>
      </c>
    </row>
    <row r="1549" spans="1:10" x14ac:dyDescent="0.25">
      <c r="A1549" t="s">
        <v>558</v>
      </c>
      <c r="B1549" t="s">
        <v>276</v>
      </c>
      <c r="C1549" t="s">
        <v>270</v>
      </c>
      <c r="D1549">
        <v>0.44018583042973286</v>
      </c>
      <c r="E1549">
        <v>0</v>
      </c>
      <c r="F1549">
        <v>0</v>
      </c>
      <c r="G1549">
        <v>0</v>
      </c>
      <c r="H1549">
        <v>0</v>
      </c>
      <c r="I1549">
        <v>0</v>
      </c>
      <c r="J1549">
        <f t="shared" si="24"/>
        <v>0</v>
      </c>
    </row>
    <row r="1550" spans="1:10" x14ac:dyDescent="0.25">
      <c r="A1550" t="s">
        <v>97</v>
      </c>
      <c r="B1550" t="s">
        <v>276</v>
      </c>
      <c r="C1550" t="s">
        <v>270</v>
      </c>
      <c r="D1550">
        <v>0.44018583042973286</v>
      </c>
      <c r="E1550">
        <v>14.100000000000001</v>
      </c>
      <c r="F1550">
        <v>6.206620209059234</v>
      </c>
      <c r="G1550">
        <v>0</v>
      </c>
      <c r="H1550">
        <v>0</v>
      </c>
      <c r="I1550">
        <v>6.3326202090592343</v>
      </c>
      <c r="J1550">
        <f t="shared" si="24"/>
        <v>0</v>
      </c>
    </row>
    <row r="1551" spans="1:10" x14ac:dyDescent="0.25">
      <c r="A1551" t="s">
        <v>109</v>
      </c>
      <c r="B1551" t="s">
        <v>276</v>
      </c>
      <c r="C1551" t="s">
        <v>270</v>
      </c>
      <c r="D1551">
        <v>0.44018583042973286</v>
      </c>
      <c r="E1551">
        <v>6.927999999999999</v>
      </c>
      <c r="F1551">
        <v>3.0496074332171887</v>
      </c>
      <c r="G1551">
        <v>0</v>
      </c>
      <c r="H1551">
        <v>0</v>
      </c>
      <c r="I1551">
        <v>3.0636074332171885</v>
      </c>
      <c r="J1551">
        <f t="shared" si="24"/>
        <v>0</v>
      </c>
    </row>
    <row r="1552" spans="1:10" x14ac:dyDescent="0.25">
      <c r="A1552" t="s">
        <v>118</v>
      </c>
      <c r="B1552" t="s">
        <v>276</v>
      </c>
      <c r="C1552" t="s">
        <v>270</v>
      </c>
      <c r="D1552">
        <v>0.44018583042973286</v>
      </c>
      <c r="E1552">
        <v>22.545000000000002</v>
      </c>
      <c r="F1552">
        <v>9.9239895470383281</v>
      </c>
      <c r="G1552">
        <v>0</v>
      </c>
      <c r="H1552">
        <v>0</v>
      </c>
      <c r="I1552">
        <v>9.9529895470383281</v>
      </c>
      <c r="J1552">
        <f t="shared" si="24"/>
        <v>0</v>
      </c>
    </row>
    <row r="1553" spans="1:10" x14ac:dyDescent="0.25">
      <c r="A1553" t="s">
        <v>121</v>
      </c>
      <c r="B1553" t="s">
        <v>276</v>
      </c>
      <c r="C1553" t="s">
        <v>270</v>
      </c>
      <c r="D1553">
        <v>0.44018583042973286</v>
      </c>
      <c r="E1553">
        <v>0</v>
      </c>
      <c r="F1553">
        <v>0</v>
      </c>
      <c r="G1553">
        <v>0</v>
      </c>
      <c r="H1553">
        <v>0</v>
      </c>
      <c r="I1553">
        <v>0</v>
      </c>
      <c r="J1553">
        <f t="shared" si="24"/>
        <v>0</v>
      </c>
    </row>
    <row r="1554" spans="1:10" x14ac:dyDescent="0.25">
      <c r="A1554" t="s">
        <v>120</v>
      </c>
      <c r="B1554" t="s">
        <v>276</v>
      </c>
      <c r="C1554" t="s">
        <v>270</v>
      </c>
      <c r="D1554">
        <v>0.44018583042973286</v>
      </c>
      <c r="E1554">
        <v>0.1</v>
      </c>
      <c r="F1554">
        <v>4.4018583042973292E-2</v>
      </c>
      <c r="G1554">
        <v>0</v>
      </c>
      <c r="H1554">
        <v>0</v>
      </c>
      <c r="I1554">
        <v>4.4018583042973292E-2</v>
      </c>
      <c r="J1554">
        <f t="shared" si="24"/>
        <v>0</v>
      </c>
    </row>
    <row r="1555" spans="1:10" x14ac:dyDescent="0.25">
      <c r="A1555" t="s">
        <v>119</v>
      </c>
      <c r="B1555" t="s">
        <v>276</v>
      </c>
      <c r="C1555" t="s">
        <v>270</v>
      </c>
      <c r="D1555">
        <v>0.44018583042973286</v>
      </c>
      <c r="E1555">
        <v>0</v>
      </c>
      <c r="F1555">
        <v>0</v>
      </c>
      <c r="G1555">
        <v>0</v>
      </c>
      <c r="H1555">
        <v>0</v>
      </c>
      <c r="I1555">
        <v>0</v>
      </c>
      <c r="J1555">
        <f t="shared" si="24"/>
        <v>0</v>
      </c>
    </row>
    <row r="1556" spans="1:10" x14ac:dyDescent="0.25">
      <c r="A1556" t="s">
        <v>116</v>
      </c>
      <c r="B1556" t="s">
        <v>276</v>
      </c>
      <c r="C1556" t="s">
        <v>270</v>
      </c>
      <c r="D1556">
        <v>0.44018583042973286</v>
      </c>
      <c r="E1556">
        <v>91.03</v>
      </c>
      <c r="F1556">
        <v>40.070116144018584</v>
      </c>
      <c r="G1556">
        <v>0</v>
      </c>
      <c r="H1556">
        <v>0</v>
      </c>
      <c r="I1556">
        <v>41.741116144018584</v>
      </c>
      <c r="J1556">
        <f t="shared" si="24"/>
        <v>0</v>
      </c>
    </row>
    <row r="1557" spans="1:10" x14ac:dyDescent="0.25">
      <c r="A1557" t="s">
        <v>113</v>
      </c>
      <c r="B1557" t="s">
        <v>276</v>
      </c>
      <c r="C1557" t="s">
        <v>270</v>
      </c>
      <c r="D1557">
        <v>0.44018583042973286</v>
      </c>
      <c r="E1557">
        <v>220.804</v>
      </c>
      <c r="F1557">
        <v>97.194792102206733</v>
      </c>
      <c r="G1557">
        <v>0</v>
      </c>
      <c r="H1557">
        <v>0</v>
      </c>
      <c r="I1557">
        <v>112.15479210220673</v>
      </c>
      <c r="J1557">
        <f t="shared" si="24"/>
        <v>0</v>
      </c>
    </row>
    <row r="1558" spans="1:10" x14ac:dyDescent="0.25">
      <c r="A1558" t="s">
        <v>102</v>
      </c>
      <c r="B1558" t="s">
        <v>276</v>
      </c>
      <c r="C1558" t="s">
        <v>270</v>
      </c>
      <c r="D1558">
        <v>0.44018583042973286</v>
      </c>
      <c r="E1558">
        <v>0.30000000000000004</v>
      </c>
      <c r="F1558">
        <v>0.13205574912891987</v>
      </c>
      <c r="G1558">
        <v>0</v>
      </c>
      <c r="H1558">
        <v>0</v>
      </c>
      <c r="I1558">
        <v>0.18505574912891987</v>
      </c>
      <c r="J1558">
        <f t="shared" si="24"/>
        <v>0</v>
      </c>
    </row>
    <row r="1559" spans="1:10" x14ac:dyDescent="0.25">
      <c r="A1559" t="s">
        <v>101</v>
      </c>
      <c r="B1559" t="s">
        <v>276</v>
      </c>
      <c r="C1559" t="s">
        <v>270</v>
      </c>
      <c r="D1559">
        <v>0.44018583042973286</v>
      </c>
      <c r="E1559">
        <v>0.2</v>
      </c>
      <c r="F1559">
        <v>8.8037166085946583E-2</v>
      </c>
      <c r="G1559">
        <v>0</v>
      </c>
      <c r="H1559">
        <v>0</v>
      </c>
      <c r="I1559">
        <v>8.8037166085946583E-2</v>
      </c>
      <c r="J1559">
        <f t="shared" si="24"/>
        <v>0</v>
      </c>
    </row>
    <row r="1560" spans="1:10" x14ac:dyDescent="0.25">
      <c r="A1560" t="s">
        <v>95</v>
      </c>
      <c r="B1560" t="s">
        <v>276</v>
      </c>
      <c r="C1560" t="s">
        <v>270</v>
      </c>
      <c r="D1560">
        <v>0.44018583042973286</v>
      </c>
      <c r="E1560">
        <v>53.103000000000002</v>
      </c>
      <c r="F1560">
        <v>23.375188153310106</v>
      </c>
      <c r="G1560">
        <v>0</v>
      </c>
      <c r="H1560">
        <v>0</v>
      </c>
      <c r="I1560">
        <v>24.347188153310107</v>
      </c>
      <c r="J1560">
        <f t="shared" si="24"/>
        <v>0</v>
      </c>
    </row>
    <row r="1561" spans="1:10" x14ac:dyDescent="0.25">
      <c r="A1561" t="s">
        <v>98</v>
      </c>
      <c r="B1561" t="s">
        <v>276</v>
      </c>
      <c r="C1561" t="s">
        <v>270</v>
      </c>
      <c r="D1561">
        <v>0.44018583042973286</v>
      </c>
      <c r="E1561">
        <v>23.181000000000001</v>
      </c>
      <c r="F1561">
        <v>10.203947735191639</v>
      </c>
      <c r="G1561">
        <v>0</v>
      </c>
      <c r="H1561">
        <v>0</v>
      </c>
      <c r="I1561">
        <v>11.559947735191638</v>
      </c>
      <c r="J1561">
        <f t="shared" si="24"/>
        <v>0</v>
      </c>
    </row>
    <row r="1562" spans="1:10" x14ac:dyDescent="0.25">
      <c r="A1562" t="s">
        <v>112</v>
      </c>
      <c r="B1562" t="s">
        <v>276</v>
      </c>
      <c r="C1562" t="s">
        <v>270</v>
      </c>
      <c r="D1562">
        <v>0.44018583042973286</v>
      </c>
      <c r="E1562">
        <v>9.9050000000000011</v>
      </c>
      <c r="F1562">
        <v>4.3600406504065043</v>
      </c>
      <c r="G1562">
        <v>0</v>
      </c>
      <c r="H1562">
        <v>0</v>
      </c>
      <c r="I1562">
        <v>4.3600406504065043</v>
      </c>
      <c r="J1562">
        <f t="shared" si="24"/>
        <v>0</v>
      </c>
    </row>
    <row r="1563" spans="1:10" x14ac:dyDescent="0.25">
      <c r="A1563" t="s">
        <v>100</v>
      </c>
      <c r="B1563" t="s">
        <v>276</v>
      </c>
      <c r="C1563" t="s">
        <v>270</v>
      </c>
      <c r="D1563">
        <v>0.44018583042973286</v>
      </c>
      <c r="E1563">
        <v>5.9</v>
      </c>
      <c r="F1563">
        <v>2.5970963995354239</v>
      </c>
      <c r="G1563">
        <v>0</v>
      </c>
      <c r="H1563">
        <v>0</v>
      </c>
      <c r="I1563">
        <v>2.5970963995354239</v>
      </c>
      <c r="J1563">
        <f t="shared" si="24"/>
        <v>0</v>
      </c>
    </row>
    <row r="1564" spans="1:10" x14ac:dyDescent="0.25">
      <c r="A1564" t="s">
        <v>114</v>
      </c>
      <c r="B1564" t="s">
        <v>276</v>
      </c>
      <c r="C1564" t="s">
        <v>270</v>
      </c>
      <c r="D1564">
        <v>0.44018583042973286</v>
      </c>
      <c r="E1564">
        <v>0</v>
      </c>
      <c r="F1564">
        <v>0</v>
      </c>
      <c r="G1564">
        <v>0</v>
      </c>
      <c r="H1564">
        <v>0</v>
      </c>
      <c r="I1564">
        <v>0</v>
      </c>
      <c r="J1564">
        <f t="shared" si="24"/>
        <v>0</v>
      </c>
    </row>
    <row r="1565" spans="1:10" x14ac:dyDescent="0.25">
      <c r="A1565" t="s">
        <v>107</v>
      </c>
      <c r="B1565" t="s">
        <v>276</v>
      </c>
      <c r="C1565" t="s">
        <v>270</v>
      </c>
      <c r="D1565">
        <v>0.44018583042973286</v>
      </c>
      <c r="E1565">
        <v>15.356999999999999</v>
      </c>
      <c r="F1565">
        <v>6.7599337979094072</v>
      </c>
      <c r="G1565">
        <v>0</v>
      </c>
      <c r="H1565">
        <v>0</v>
      </c>
      <c r="I1565">
        <v>6.7609337979094075</v>
      </c>
      <c r="J1565">
        <f t="shared" si="24"/>
        <v>0</v>
      </c>
    </row>
    <row r="1566" spans="1:10" x14ac:dyDescent="0.25">
      <c r="A1566" s="48" t="s">
        <v>123</v>
      </c>
      <c r="B1566" t="s">
        <v>272</v>
      </c>
      <c r="C1566" t="s">
        <v>270</v>
      </c>
      <c r="D1566">
        <v>0.55981416957026708</v>
      </c>
      <c r="E1566">
        <v>75.066000000000003</v>
      </c>
      <c r="F1566">
        <v>42.023010452961671</v>
      </c>
      <c r="G1566">
        <v>0.38700000000000001</v>
      </c>
      <c r="H1566">
        <v>0</v>
      </c>
      <c r="I1566">
        <v>42.410010452961671</v>
      </c>
      <c r="J1566">
        <f t="shared" si="24"/>
        <v>0.38700000000000001</v>
      </c>
    </row>
    <row r="1567" spans="1:10" x14ac:dyDescent="0.25">
      <c r="A1567" s="48" t="s">
        <v>126</v>
      </c>
      <c r="B1567" t="s">
        <v>272</v>
      </c>
      <c r="C1567" t="s">
        <v>270</v>
      </c>
      <c r="D1567">
        <v>0.55981416957026708</v>
      </c>
      <c r="E1567">
        <v>0</v>
      </c>
      <c r="F1567">
        <v>0</v>
      </c>
      <c r="G1567">
        <v>0</v>
      </c>
      <c r="H1567">
        <v>0</v>
      </c>
      <c r="I1567">
        <v>0</v>
      </c>
      <c r="J1567">
        <f t="shared" si="24"/>
        <v>0</v>
      </c>
    </row>
    <row r="1568" spans="1:10" x14ac:dyDescent="0.25">
      <c r="A1568" s="48" t="s">
        <v>125</v>
      </c>
      <c r="B1568" t="s">
        <v>272</v>
      </c>
      <c r="C1568" t="s">
        <v>270</v>
      </c>
      <c r="D1568">
        <v>0.55981416957026708</v>
      </c>
      <c r="E1568">
        <v>0.1</v>
      </c>
      <c r="F1568">
        <v>5.5981416957026714E-2</v>
      </c>
      <c r="G1568">
        <v>6.0000000000000001E-3</v>
      </c>
      <c r="H1568">
        <v>0</v>
      </c>
      <c r="I1568">
        <v>6.1981416957026712E-2</v>
      </c>
      <c r="J1568">
        <f t="shared" si="24"/>
        <v>6.0000000000000001E-3</v>
      </c>
    </row>
    <row r="1569" spans="1:10" x14ac:dyDescent="0.25">
      <c r="A1569" s="48" t="s">
        <v>124</v>
      </c>
      <c r="B1569" t="s">
        <v>272</v>
      </c>
      <c r="C1569" t="s">
        <v>270</v>
      </c>
      <c r="D1569">
        <v>0.55981416957026708</v>
      </c>
      <c r="E1569">
        <v>2.1000000000000001E-2</v>
      </c>
      <c r="F1569">
        <v>1.175609756097561E-2</v>
      </c>
      <c r="G1569">
        <v>0</v>
      </c>
      <c r="H1569">
        <v>0</v>
      </c>
      <c r="I1569">
        <v>1.175609756097561E-2</v>
      </c>
      <c r="J1569">
        <f t="shared" si="24"/>
        <v>0</v>
      </c>
    </row>
    <row r="1570" spans="1:10" x14ac:dyDescent="0.25">
      <c r="A1570" t="s">
        <v>96</v>
      </c>
      <c r="B1570" t="s">
        <v>272</v>
      </c>
      <c r="C1570" t="s">
        <v>270</v>
      </c>
      <c r="D1570">
        <v>0.55981416957026708</v>
      </c>
      <c r="E1570">
        <v>10.600000000000001</v>
      </c>
      <c r="F1570">
        <v>5.934030197444832</v>
      </c>
      <c r="G1570">
        <v>0.53900000000000003</v>
      </c>
      <c r="H1570">
        <v>0</v>
      </c>
      <c r="I1570">
        <v>6.4730301974448317</v>
      </c>
      <c r="J1570">
        <f t="shared" si="24"/>
        <v>0.53900000000000003</v>
      </c>
    </row>
    <row r="1571" spans="1:10" x14ac:dyDescent="0.25">
      <c r="A1571" t="s">
        <v>105</v>
      </c>
      <c r="B1571" t="s">
        <v>272</v>
      </c>
      <c r="C1571" t="s">
        <v>270</v>
      </c>
      <c r="D1571">
        <v>0.55981416957026708</v>
      </c>
      <c r="E1571">
        <v>25.366</v>
      </c>
      <c r="F1571">
        <v>14.200246225319395</v>
      </c>
      <c r="G1571">
        <v>0.309</v>
      </c>
      <c r="H1571">
        <v>0</v>
      </c>
      <c r="I1571">
        <v>14.509246225319394</v>
      </c>
      <c r="J1571">
        <f t="shared" si="24"/>
        <v>0.309</v>
      </c>
    </row>
    <row r="1572" spans="1:10" x14ac:dyDescent="0.25">
      <c r="A1572" t="s">
        <v>110</v>
      </c>
      <c r="B1572" t="s">
        <v>272</v>
      </c>
      <c r="C1572" t="s">
        <v>270</v>
      </c>
      <c r="D1572">
        <v>0.55981416957026708</v>
      </c>
      <c r="E1572">
        <v>1.97</v>
      </c>
      <c r="F1572">
        <v>1.1028339140534262</v>
      </c>
      <c r="G1572">
        <v>0.02</v>
      </c>
      <c r="H1572">
        <v>0</v>
      </c>
      <c r="I1572">
        <v>1.1228339140534263</v>
      </c>
      <c r="J1572">
        <f t="shared" si="24"/>
        <v>0.02</v>
      </c>
    </row>
    <row r="1573" spans="1:10" x14ac:dyDescent="0.25">
      <c r="A1573" t="s">
        <v>111</v>
      </c>
      <c r="B1573" t="s">
        <v>272</v>
      </c>
      <c r="C1573" t="s">
        <v>270</v>
      </c>
      <c r="D1573">
        <v>0.55981416957026708</v>
      </c>
      <c r="E1573">
        <v>77.030999999999992</v>
      </c>
      <c r="F1573">
        <v>43.123045296167241</v>
      </c>
      <c r="G1573">
        <v>0</v>
      </c>
      <c r="H1573">
        <v>0</v>
      </c>
      <c r="I1573">
        <v>43.123045296167241</v>
      </c>
      <c r="J1573">
        <f t="shared" si="24"/>
        <v>0</v>
      </c>
    </row>
    <row r="1574" spans="1:10" x14ac:dyDescent="0.25">
      <c r="A1574" t="s">
        <v>106</v>
      </c>
      <c r="B1574" t="s">
        <v>272</v>
      </c>
      <c r="C1574" t="s">
        <v>270</v>
      </c>
      <c r="D1574">
        <v>0.55981416957026708</v>
      </c>
      <c r="E1574">
        <v>48.03</v>
      </c>
      <c r="F1574">
        <v>26.887874564459928</v>
      </c>
      <c r="G1574">
        <v>2.5000000000000001E-2</v>
      </c>
      <c r="H1574">
        <v>0</v>
      </c>
      <c r="I1574">
        <v>26.912874564459926</v>
      </c>
      <c r="J1574">
        <f t="shared" si="24"/>
        <v>2.5000000000000001E-2</v>
      </c>
    </row>
    <row r="1575" spans="1:10" x14ac:dyDescent="0.25">
      <c r="A1575" t="s">
        <v>99</v>
      </c>
      <c r="B1575" t="s">
        <v>272</v>
      </c>
      <c r="C1575" t="s">
        <v>270</v>
      </c>
      <c r="D1575">
        <v>0.55981416957026708</v>
      </c>
      <c r="E1575">
        <v>109.87400000000001</v>
      </c>
      <c r="F1575">
        <v>61.509022067363532</v>
      </c>
      <c r="G1575">
        <v>14.762</v>
      </c>
      <c r="H1575">
        <v>0</v>
      </c>
      <c r="I1575">
        <v>76.271022067363532</v>
      </c>
      <c r="J1575">
        <f t="shared" si="24"/>
        <v>14.762</v>
      </c>
    </row>
    <row r="1576" spans="1:10" x14ac:dyDescent="0.25">
      <c r="A1576" t="s">
        <v>108</v>
      </c>
      <c r="B1576" t="s">
        <v>272</v>
      </c>
      <c r="C1576" t="s">
        <v>270</v>
      </c>
      <c r="D1576">
        <v>0.55981416957026708</v>
      </c>
      <c r="E1576">
        <v>1.762</v>
      </c>
      <c r="F1576">
        <v>0.98639256678281062</v>
      </c>
      <c r="G1576">
        <v>4.0000000000000001E-3</v>
      </c>
      <c r="H1576">
        <v>0</v>
      </c>
      <c r="I1576">
        <v>0.99039256678281062</v>
      </c>
      <c r="J1576">
        <f t="shared" si="24"/>
        <v>4.0000000000000001E-3</v>
      </c>
    </row>
    <row r="1577" spans="1:10" x14ac:dyDescent="0.25">
      <c r="A1577" t="s">
        <v>234</v>
      </c>
      <c r="B1577" t="s">
        <v>272</v>
      </c>
      <c r="C1577" t="s">
        <v>270</v>
      </c>
      <c r="D1577">
        <v>0.55981416957026708</v>
      </c>
      <c r="E1577">
        <v>0</v>
      </c>
      <c r="F1577">
        <v>0</v>
      </c>
      <c r="G1577">
        <v>0</v>
      </c>
      <c r="H1577">
        <v>0</v>
      </c>
      <c r="I1577">
        <v>0</v>
      </c>
      <c r="J1577">
        <f t="shared" si="24"/>
        <v>0</v>
      </c>
    </row>
    <row r="1578" spans="1:10" x14ac:dyDescent="0.25">
      <c r="A1578" t="s">
        <v>115</v>
      </c>
      <c r="B1578" t="s">
        <v>272</v>
      </c>
      <c r="C1578" t="s">
        <v>270</v>
      </c>
      <c r="D1578">
        <v>0.55981416957026708</v>
      </c>
      <c r="E1578">
        <v>41.505000000000003</v>
      </c>
      <c r="F1578">
        <v>23.235087108013936</v>
      </c>
      <c r="G1578">
        <v>0.215</v>
      </c>
      <c r="H1578">
        <v>0</v>
      </c>
      <c r="I1578">
        <v>23.450087108013935</v>
      </c>
      <c r="J1578">
        <f t="shared" si="24"/>
        <v>0.215</v>
      </c>
    </row>
    <row r="1579" spans="1:10" x14ac:dyDescent="0.25">
      <c r="A1579" t="s">
        <v>117</v>
      </c>
      <c r="B1579" t="s">
        <v>272</v>
      </c>
      <c r="C1579" t="s">
        <v>270</v>
      </c>
      <c r="D1579">
        <v>0.55981416957026708</v>
      </c>
      <c r="E1579">
        <v>0</v>
      </c>
      <c r="F1579">
        <v>0</v>
      </c>
      <c r="G1579">
        <v>0</v>
      </c>
      <c r="H1579">
        <v>0</v>
      </c>
      <c r="I1579">
        <v>0</v>
      </c>
      <c r="J1579">
        <f t="shared" si="24"/>
        <v>0</v>
      </c>
    </row>
    <row r="1580" spans="1:10" x14ac:dyDescent="0.25">
      <c r="A1580" t="s">
        <v>103</v>
      </c>
      <c r="B1580" t="s">
        <v>272</v>
      </c>
      <c r="C1580" t="s">
        <v>270</v>
      </c>
      <c r="D1580">
        <v>0.55981416957026708</v>
      </c>
      <c r="E1580">
        <v>0</v>
      </c>
      <c r="F1580">
        <v>0</v>
      </c>
      <c r="G1580">
        <v>0</v>
      </c>
      <c r="H1580">
        <v>0</v>
      </c>
      <c r="I1580">
        <v>0</v>
      </c>
      <c r="J1580">
        <f t="shared" si="24"/>
        <v>0</v>
      </c>
    </row>
    <row r="1581" spans="1:10" x14ac:dyDescent="0.25">
      <c r="A1581" t="s">
        <v>328</v>
      </c>
      <c r="B1581" t="s">
        <v>272</v>
      </c>
      <c r="C1581" t="s">
        <v>270</v>
      </c>
      <c r="D1581">
        <v>0.55981416957026708</v>
      </c>
      <c r="E1581">
        <v>0</v>
      </c>
      <c r="F1581">
        <v>0</v>
      </c>
      <c r="G1581">
        <v>0</v>
      </c>
      <c r="H1581">
        <v>0</v>
      </c>
      <c r="I1581">
        <v>0</v>
      </c>
      <c r="J1581">
        <f t="shared" si="24"/>
        <v>0</v>
      </c>
    </row>
    <row r="1582" spans="1:10" x14ac:dyDescent="0.25">
      <c r="A1582" t="s">
        <v>104</v>
      </c>
      <c r="B1582" t="s">
        <v>272</v>
      </c>
      <c r="C1582" t="s">
        <v>270</v>
      </c>
      <c r="D1582">
        <v>0.55981416957026708</v>
      </c>
      <c r="E1582">
        <v>6</v>
      </c>
      <c r="F1582">
        <v>3.3588850174216027</v>
      </c>
      <c r="G1582">
        <v>0.113</v>
      </c>
      <c r="H1582">
        <v>0</v>
      </c>
      <c r="I1582">
        <v>3.4718850174216027</v>
      </c>
      <c r="J1582">
        <f t="shared" si="24"/>
        <v>0.113</v>
      </c>
    </row>
    <row r="1583" spans="1:10" x14ac:dyDescent="0.25">
      <c r="A1583" t="s">
        <v>558</v>
      </c>
      <c r="B1583" t="s">
        <v>272</v>
      </c>
      <c r="C1583" t="s">
        <v>270</v>
      </c>
      <c r="D1583">
        <v>0.55981416957026708</v>
      </c>
      <c r="E1583">
        <v>0</v>
      </c>
      <c r="F1583">
        <v>0</v>
      </c>
      <c r="G1583">
        <v>0</v>
      </c>
      <c r="H1583">
        <v>0</v>
      </c>
      <c r="I1583">
        <v>0</v>
      </c>
      <c r="J1583">
        <f t="shared" si="24"/>
        <v>0</v>
      </c>
    </row>
    <row r="1584" spans="1:10" x14ac:dyDescent="0.25">
      <c r="A1584" t="s">
        <v>97</v>
      </c>
      <c r="B1584" t="s">
        <v>272</v>
      </c>
      <c r="C1584" t="s">
        <v>270</v>
      </c>
      <c r="D1584">
        <v>0.55981416957026708</v>
      </c>
      <c r="E1584">
        <v>14.100000000000001</v>
      </c>
      <c r="F1584">
        <v>7.8933797909407666</v>
      </c>
      <c r="G1584">
        <v>0.251</v>
      </c>
      <c r="H1584">
        <v>0</v>
      </c>
      <c r="I1584">
        <v>8.144379790940766</v>
      </c>
      <c r="J1584">
        <f t="shared" si="24"/>
        <v>0.251</v>
      </c>
    </row>
    <row r="1585" spans="1:10" x14ac:dyDescent="0.25">
      <c r="A1585" t="s">
        <v>109</v>
      </c>
      <c r="B1585" t="s">
        <v>272</v>
      </c>
      <c r="C1585" t="s">
        <v>270</v>
      </c>
      <c r="D1585">
        <v>0.55981416957026708</v>
      </c>
      <c r="E1585">
        <v>6.927999999999999</v>
      </c>
      <c r="F1585">
        <v>3.8783925667828099</v>
      </c>
      <c r="G1585">
        <v>2.3E-2</v>
      </c>
      <c r="H1585">
        <v>0</v>
      </c>
      <c r="I1585">
        <v>3.90139256678281</v>
      </c>
      <c r="J1585">
        <f t="shared" si="24"/>
        <v>2.3E-2</v>
      </c>
    </row>
    <row r="1586" spans="1:10" x14ac:dyDescent="0.25">
      <c r="A1586" t="s">
        <v>118</v>
      </c>
      <c r="B1586" t="s">
        <v>272</v>
      </c>
      <c r="C1586" t="s">
        <v>270</v>
      </c>
      <c r="D1586">
        <v>0.55981416957026708</v>
      </c>
      <c r="E1586">
        <v>22.545000000000002</v>
      </c>
      <c r="F1586">
        <v>12.621010452961672</v>
      </c>
      <c r="G1586">
        <v>3.3000000000000002E-2</v>
      </c>
      <c r="H1586">
        <v>0</v>
      </c>
      <c r="I1586">
        <v>12.654010452961671</v>
      </c>
      <c r="J1586">
        <f t="shared" si="24"/>
        <v>3.3000000000000002E-2</v>
      </c>
    </row>
    <row r="1587" spans="1:10" x14ac:dyDescent="0.25">
      <c r="A1587" t="s">
        <v>121</v>
      </c>
      <c r="B1587" t="s">
        <v>272</v>
      </c>
      <c r="C1587" t="s">
        <v>270</v>
      </c>
      <c r="D1587">
        <v>0.55981416957026708</v>
      </c>
      <c r="E1587">
        <v>0</v>
      </c>
      <c r="F1587">
        <v>0</v>
      </c>
      <c r="G1587">
        <v>0</v>
      </c>
      <c r="H1587">
        <v>0</v>
      </c>
      <c r="I1587">
        <v>0</v>
      </c>
      <c r="J1587">
        <f t="shared" si="24"/>
        <v>0</v>
      </c>
    </row>
    <row r="1588" spans="1:10" x14ac:dyDescent="0.25">
      <c r="A1588" t="s">
        <v>120</v>
      </c>
      <c r="B1588" t="s">
        <v>272</v>
      </c>
      <c r="C1588" t="s">
        <v>270</v>
      </c>
      <c r="D1588">
        <v>0.55981416957026708</v>
      </c>
      <c r="E1588">
        <v>0.1</v>
      </c>
      <c r="F1588">
        <v>5.5981416957026714E-2</v>
      </c>
      <c r="G1588">
        <v>0</v>
      </c>
      <c r="H1588">
        <v>0</v>
      </c>
      <c r="I1588">
        <v>5.5981416957026714E-2</v>
      </c>
      <c r="J1588">
        <f t="shared" si="24"/>
        <v>0</v>
      </c>
    </row>
    <row r="1589" spans="1:10" x14ac:dyDescent="0.25">
      <c r="A1589" t="s">
        <v>119</v>
      </c>
      <c r="B1589" t="s">
        <v>272</v>
      </c>
      <c r="C1589" t="s">
        <v>270</v>
      </c>
      <c r="D1589">
        <v>0.55981416957026708</v>
      </c>
      <c r="E1589">
        <v>0</v>
      </c>
      <c r="F1589">
        <v>0</v>
      </c>
      <c r="G1589">
        <v>0</v>
      </c>
      <c r="H1589">
        <v>0</v>
      </c>
      <c r="I1589">
        <v>0</v>
      </c>
      <c r="J1589">
        <f t="shared" si="24"/>
        <v>0</v>
      </c>
    </row>
    <row r="1590" spans="1:10" x14ac:dyDescent="0.25">
      <c r="A1590" t="s">
        <v>116</v>
      </c>
      <c r="B1590" t="s">
        <v>272</v>
      </c>
      <c r="C1590" t="s">
        <v>270</v>
      </c>
      <c r="D1590">
        <v>0.55981416957026708</v>
      </c>
      <c r="E1590">
        <v>91.03</v>
      </c>
      <c r="F1590">
        <v>50.95988385598141</v>
      </c>
      <c r="G1590">
        <v>2.6230000000000002</v>
      </c>
      <c r="H1590">
        <v>0</v>
      </c>
      <c r="I1590">
        <v>53.582883855981407</v>
      </c>
      <c r="J1590">
        <f t="shared" si="24"/>
        <v>2.6230000000000002</v>
      </c>
    </row>
    <row r="1591" spans="1:10" x14ac:dyDescent="0.25">
      <c r="A1591" t="s">
        <v>113</v>
      </c>
      <c r="B1591" t="s">
        <v>272</v>
      </c>
      <c r="C1591" t="s">
        <v>270</v>
      </c>
      <c r="D1591">
        <v>0.55981416957026708</v>
      </c>
      <c r="E1591">
        <v>220.804</v>
      </c>
      <c r="F1591">
        <v>123.60920789779325</v>
      </c>
      <c r="G1591">
        <v>18.606999999999999</v>
      </c>
      <c r="H1591">
        <v>0</v>
      </c>
      <c r="I1591">
        <v>142.21620789779325</v>
      </c>
      <c r="J1591">
        <f t="shared" si="24"/>
        <v>18.606999999999999</v>
      </c>
    </row>
    <row r="1592" spans="1:10" x14ac:dyDescent="0.25">
      <c r="A1592" t="s">
        <v>102</v>
      </c>
      <c r="B1592" t="s">
        <v>272</v>
      </c>
      <c r="C1592" t="s">
        <v>270</v>
      </c>
      <c r="D1592">
        <v>0.55981416957026708</v>
      </c>
      <c r="E1592">
        <v>0.30000000000000004</v>
      </c>
      <c r="F1592">
        <v>0.16794425087108014</v>
      </c>
      <c r="G1592">
        <v>0.13700000000000001</v>
      </c>
      <c r="H1592">
        <v>0</v>
      </c>
      <c r="I1592">
        <v>0.30494425087108012</v>
      </c>
      <c r="J1592">
        <f t="shared" si="24"/>
        <v>0.13700000000000001</v>
      </c>
    </row>
    <row r="1593" spans="1:10" x14ac:dyDescent="0.25">
      <c r="A1593" t="s">
        <v>101</v>
      </c>
      <c r="B1593" t="s">
        <v>272</v>
      </c>
      <c r="C1593" t="s">
        <v>270</v>
      </c>
      <c r="D1593">
        <v>0.55981416957026708</v>
      </c>
      <c r="E1593">
        <v>0.2</v>
      </c>
      <c r="F1593">
        <v>0.11196283391405343</v>
      </c>
      <c r="G1593">
        <v>0</v>
      </c>
      <c r="H1593">
        <v>0</v>
      </c>
      <c r="I1593">
        <v>0.11196283391405343</v>
      </c>
      <c r="J1593">
        <f t="shared" si="24"/>
        <v>0</v>
      </c>
    </row>
    <row r="1594" spans="1:10" x14ac:dyDescent="0.25">
      <c r="A1594" t="s">
        <v>95</v>
      </c>
      <c r="B1594" t="s">
        <v>272</v>
      </c>
      <c r="C1594" t="s">
        <v>270</v>
      </c>
      <c r="D1594">
        <v>0.55981416957026708</v>
      </c>
      <c r="E1594">
        <v>53.103000000000002</v>
      </c>
      <c r="F1594">
        <v>29.727811846689892</v>
      </c>
      <c r="G1594">
        <v>1.8140000000000001</v>
      </c>
      <c r="H1594">
        <v>0</v>
      </c>
      <c r="I1594">
        <v>31.541811846689892</v>
      </c>
      <c r="J1594">
        <f t="shared" si="24"/>
        <v>1.8140000000000001</v>
      </c>
    </row>
    <row r="1595" spans="1:10" x14ac:dyDescent="0.25">
      <c r="A1595" t="s">
        <v>98</v>
      </c>
      <c r="B1595" t="s">
        <v>272</v>
      </c>
      <c r="C1595" t="s">
        <v>270</v>
      </c>
      <c r="D1595">
        <v>0.55981416957026708</v>
      </c>
      <c r="E1595">
        <v>23.181000000000001</v>
      </c>
      <c r="F1595">
        <v>12.977052264808362</v>
      </c>
      <c r="G1595">
        <v>2.3170000000000002</v>
      </c>
      <c r="H1595">
        <v>0</v>
      </c>
      <c r="I1595">
        <v>15.294052264808363</v>
      </c>
      <c r="J1595">
        <f t="shared" si="24"/>
        <v>2.3170000000000002</v>
      </c>
    </row>
    <row r="1596" spans="1:10" x14ac:dyDescent="0.25">
      <c r="A1596" t="s">
        <v>112</v>
      </c>
      <c r="B1596" t="s">
        <v>272</v>
      </c>
      <c r="C1596" t="s">
        <v>270</v>
      </c>
      <c r="D1596">
        <v>0.55981416957026708</v>
      </c>
      <c r="E1596">
        <v>9.9050000000000011</v>
      </c>
      <c r="F1596">
        <v>5.5449593495934959</v>
      </c>
      <c r="G1596">
        <v>0</v>
      </c>
      <c r="H1596">
        <v>0</v>
      </c>
      <c r="I1596">
        <v>5.5449593495934959</v>
      </c>
      <c r="J1596">
        <f t="shared" si="24"/>
        <v>0</v>
      </c>
    </row>
    <row r="1597" spans="1:10" x14ac:dyDescent="0.25">
      <c r="A1597" t="s">
        <v>100</v>
      </c>
      <c r="B1597" t="s">
        <v>272</v>
      </c>
      <c r="C1597" t="s">
        <v>270</v>
      </c>
      <c r="D1597">
        <v>0.55981416957026708</v>
      </c>
      <c r="E1597">
        <v>5.9</v>
      </c>
      <c r="F1597">
        <v>3.302903600464576</v>
      </c>
      <c r="G1597">
        <v>0</v>
      </c>
      <c r="H1597">
        <v>0</v>
      </c>
      <c r="I1597">
        <v>3.302903600464576</v>
      </c>
      <c r="J1597">
        <f t="shared" si="24"/>
        <v>0</v>
      </c>
    </row>
    <row r="1598" spans="1:10" x14ac:dyDescent="0.25">
      <c r="A1598" t="s">
        <v>114</v>
      </c>
      <c r="B1598" t="s">
        <v>272</v>
      </c>
      <c r="C1598" t="s">
        <v>270</v>
      </c>
      <c r="D1598">
        <v>0.55981416957026708</v>
      </c>
      <c r="E1598">
        <v>0</v>
      </c>
      <c r="F1598">
        <v>0</v>
      </c>
      <c r="G1598">
        <v>0</v>
      </c>
      <c r="H1598">
        <v>0</v>
      </c>
      <c r="I1598">
        <v>0</v>
      </c>
      <c r="J1598">
        <f t="shared" si="24"/>
        <v>0</v>
      </c>
    </row>
    <row r="1599" spans="1:10" x14ac:dyDescent="0.25">
      <c r="A1599" t="s">
        <v>107</v>
      </c>
      <c r="B1599" t="s">
        <v>272</v>
      </c>
      <c r="C1599" t="s">
        <v>270</v>
      </c>
      <c r="D1599">
        <v>0.55981416957026708</v>
      </c>
      <c r="E1599">
        <v>15.356999999999999</v>
      </c>
      <c r="F1599">
        <v>8.5970662020905912</v>
      </c>
      <c r="G1599">
        <v>1.2999999999999999E-2</v>
      </c>
      <c r="H1599">
        <v>0</v>
      </c>
      <c r="I1599">
        <v>8.6100662020905911</v>
      </c>
      <c r="J1599">
        <f t="shared" si="24"/>
        <v>1.2999999999999999E-2</v>
      </c>
    </row>
    <row r="1600" spans="1:10" x14ac:dyDescent="0.25">
      <c r="A1600" s="48" t="s">
        <v>123</v>
      </c>
      <c r="B1600" t="s">
        <v>69</v>
      </c>
      <c r="C1600" t="s">
        <v>68</v>
      </c>
      <c r="D1600">
        <v>0.25</v>
      </c>
      <c r="E1600">
        <v>6.7000000000000004E-2</v>
      </c>
      <c r="F1600">
        <v>1.6750000000000001E-2</v>
      </c>
      <c r="G1600">
        <v>0</v>
      </c>
      <c r="H1600">
        <v>0</v>
      </c>
      <c r="I1600">
        <v>1.6750000000000001E-2</v>
      </c>
      <c r="J1600">
        <f t="shared" si="24"/>
        <v>0</v>
      </c>
    </row>
    <row r="1601" spans="1:10" x14ac:dyDescent="0.25">
      <c r="A1601" s="48" t="s">
        <v>126</v>
      </c>
      <c r="B1601" t="s">
        <v>69</v>
      </c>
      <c r="C1601" t="s">
        <v>68</v>
      </c>
      <c r="D1601">
        <v>0.25</v>
      </c>
      <c r="E1601">
        <v>0.1</v>
      </c>
      <c r="F1601">
        <v>2.5000000000000001E-2</v>
      </c>
      <c r="G1601">
        <v>0</v>
      </c>
      <c r="H1601">
        <v>0</v>
      </c>
      <c r="I1601">
        <v>2.5000000000000001E-2</v>
      </c>
      <c r="J1601">
        <f t="shared" si="24"/>
        <v>0</v>
      </c>
    </row>
    <row r="1602" spans="1:10" x14ac:dyDescent="0.25">
      <c r="A1602" s="48" t="s">
        <v>125</v>
      </c>
      <c r="B1602" t="s">
        <v>69</v>
      </c>
      <c r="C1602" t="s">
        <v>68</v>
      </c>
      <c r="D1602">
        <v>0.25</v>
      </c>
      <c r="E1602">
        <v>0.1</v>
      </c>
      <c r="F1602">
        <v>2.5000000000000001E-2</v>
      </c>
      <c r="G1602">
        <v>0</v>
      </c>
      <c r="H1602">
        <v>0</v>
      </c>
      <c r="I1602">
        <v>2.5000000000000001E-2</v>
      </c>
      <c r="J1602">
        <f t="shared" si="24"/>
        <v>0</v>
      </c>
    </row>
    <row r="1603" spans="1:10" x14ac:dyDescent="0.25">
      <c r="A1603" s="48" t="s">
        <v>124</v>
      </c>
      <c r="B1603" t="s">
        <v>69</v>
      </c>
      <c r="C1603" t="s">
        <v>68</v>
      </c>
      <c r="D1603">
        <v>0.25</v>
      </c>
      <c r="E1603">
        <v>6.7000000000000004E-2</v>
      </c>
      <c r="F1603">
        <v>1.6750000000000001E-2</v>
      </c>
      <c r="G1603">
        <v>0</v>
      </c>
      <c r="H1603">
        <v>0</v>
      </c>
      <c r="I1603">
        <v>1.6750000000000001E-2</v>
      </c>
      <c r="J1603">
        <f t="shared" ref="J1603:J1666" si="25">G1603+H1603</f>
        <v>0</v>
      </c>
    </row>
    <row r="1604" spans="1:10" x14ac:dyDescent="0.25">
      <c r="A1604" t="s">
        <v>96</v>
      </c>
      <c r="B1604" t="s">
        <v>69</v>
      </c>
      <c r="C1604" t="s">
        <v>68</v>
      </c>
      <c r="D1604">
        <v>0.25</v>
      </c>
      <c r="E1604">
        <v>4.0190000000000001</v>
      </c>
      <c r="F1604">
        <v>1.00475</v>
      </c>
      <c r="G1604">
        <v>0</v>
      </c>
      <c r="H1604">
        <v>0</v>
      </c>
      <c r="I1604">
        <v>1.00475</v>
      </c>
      <c r="J1604">
        <f t="shared" si="25"/>
        <v>0</v>
      </c>
    </row>
    <row r="1605" spans="1:10" x14ac:dyDescent="0.25">
      <c r="A1605" t="s">
        <v>105</v>
      </c>
      <c r="B1605" t="s">
        <v>69</v>
      </c>
      <c r="C1605" t="s">
        <v>68</v>
      </c>
      <c r="D1605">
        <v>0.25</v>
      </c>
      <c r="E1605">
        <v>0.47799999999999998</v>
      </c>
      <c r="F1605">
        <v>0.1195</v>
      </c>
      <c r="G1605">
        <v>0</v>
      </c>
      <c r="H1605">
        <v>0</v>
      </c>
      <c r="I1605">
        <v>0.1195</v>
      </c>
      <c r="J1605">
        <f t="shared" si="25"/>
        <v>0</v>
      </c>
    </row>
    <row r="1606" spans="1:10" x14ac:dyDescent="0.25">
      <c r="A1606" t="s">
        <v>110</v>
      </c>
      <c r="B1606" t="s">
        <v>69</v>
      </c>
      <c r="C1606" t="s">
        <v>68</v>
      </c>
      <c r="D1606">
        <v>0.25</v>
      </c>
      <c r="E1606">
        <v>0.2</v>
      </c>
      <c r="F1606">
        <v>0.05</v>
      </c>
      <c r="G1606">
        <v>0</v>
      </c>
      <c r="H1606">
        <v>0</v>
      </c>
      <c r="I1606">
        <v>0.05</v>
      </c>
      <c r="J1606">
        <f t="shared" si="25"/>
        <v>0</v>
      </c>
    </row>
    <row r="1607" spans="1:10" x14ac:dyDescent="0.25">
      <c r="A1607" t="s">
        <v>111</v>
      </c>
      <c r="B1607" t="s">
        <v>69</v>
      </c>
      <c r="C1607" t="s">
        <v>68</v>
      </c>
      <c r="D1607">
        <v>0.25</v>
      </c>
      <c r="E1607">
        <v>1.8380000000000001</v>
      </c>
      <c r="F1607">
        <v>0.45950000000000002</v>
      </c>
      <c r="G1607">
        <v>0</v>
      </c>
      <c r="H1607">
        <v>0</v>
      </c>
      <c r="I1607">
        <v>0.45950000000000002</v>
      </c>
      <c r="J1607">
        <f t="shared" si="25"/>
        <v>0</v>
      </c>
    </row>
    <row r="1608" spans="1:10" x14ac:dyDescent="0.25">
      <c r="A1608" t="s">
        <v>106</v>
      </c>
      <c r="B1608" t="s">
        <v>69</v>
      </c>
      <c r="C1608" t="s">
        <v>68</v>
      </c>
      <c r="D1608">
        <v>0.25</v>
      </c>
      <c r="E1608">
        <v>15.066000000000001</v>
      </c>
      <c r="F1608">
        <v>3.7665000000000002</v>
      </c>
      <c r="G1608">
        <v>0</v>
      </c>
      <c r="H1608">
        <v>0</v>
      </c>
      <c r="I1608">
        <v>3.7665000000000002</v>
      </c>
      <c r="J1608">
        <f t="shared" si="25"/>
        <v>0</v>
      </c>
    </row>
    <row r="1609" spans="1:10" x14ac:dyDescent="0.25">
      <c r="A1609" t="s">
        <v>99</v>
      </c>
      <c r="B1609" t="s">
        <v>69</v>
      </c>
      <c r="C1609" t="s">
        <v>68</v>
      </c>
      <c r="D1609">
        <v>0.25</v>
      </c>
      <c r="E1609">
        <v>0.1</v>
      </c>
      <c r="F1609">
        <v>2.5000000000000001E-2</v>
      </c>
      <c r="G1609">
        <v>0</v>
      </c>
      <c r="H1609">
        <v>0</v>
      </c>
      <c r="I1609">
        <v>2.5000000000000001E-2</v>
      </c>
      <c r="J1609">
        <f t="shared" si="25"/>
        <v>0</v>
      </c>
    </row>
    <row r="1610" spans="1:10" x14ac:dyDescent="0.25">
      <c r="A1610" t="s">
        <v>108</v>
      </c>
      <c r="B1610" t="s">
        <v>69</v>
      </c>
      <c r="C1610" t="s">
        <v>68</v>
      </c>
      <c r="D1610">
        <v>0.25</v>
      </c>
      <c r="E1610">
        <v>4.0620000000000003</v>
      </c>
      <c r="F1610">
        <v>1.0155000000000001</v>
      </c>
      <c r="G1610">
        <v>0</v>
      </c>
      <c r="H1610">
        <v>0</v>
      </c>
      <c r="I1610">
        <v>1.0155000000000001</v>
      </c>
      <c r="J1610">
        <f t="shared" si="25"/>
        <v>0</v>
      </c>
    </row>
    <row r="1611" spans="1:10" x14ac:dyDescent="0.25">
      <c r="A1611" t="s">
        <v>234</v>
      </c>
      <c r="B1611" t="s">
        <v>69</v>
      </c>
      <c r="C1611" t="s">
        <v>68</v>
      </c>
      <c r="D1611">
        <v>0.25</v>
      </c>
      <c r="E1611">
        <v>0</v>
      </c>
      <c r="F1611">
        <v>0</v>
      </c>
      <c r="G1611">
        <v>0</v>
      </c>
      <c r="H1611">
        <v>0</v>
      </c>
      <c r="I1611">
        <v>0</v>
      </c>
      <c r="J1611">
        <f t="shared" si="25"/>
        <v>0</v>
      </c>
    </row>
    <row r="1612" spans="1:10" x14ac:dyDescent="0.25">
      <c r="A1612" t="s">
        <v>115</v>
      </c>
      <c r="B1612" t="s">
        <v>69</v>
      </c>
      <c r="C1612" t="s">
        <v>68</v>
      </c>
      <c r="D1612">
        <v>0.25</v>
      </c>
      <c r="E1612">
        <v>0</v>
      </c>
      <c r="F1612">
        <v>0</v>
      </c>
      <c r="G1612">
        <v>0</v>
      </c>
      <c r="H1612">
        <v>0</v>
      </c>
      <c r="I1612">
        <v>0</v>
      </c>
      <c r="J1612">
        <f t="shared" si="25"/>
        <v>0</v>
      </c>
    </row>
    <row r="1613" spans="1:10" x14ac:dyDescent="0.25">
      <c r="A1613" t="s">
        <v>117</v>
      </c>
      <c r="B1613" t="s">
        <v>69</v>
      </c>
      <c r="C1613" t="s">
        <v>68</v>
      </c>
      <c r="D1613">
        <v>0.25</v>
      </c>
      <c r="E1613">
        <v>0</v>
      </c>
      <c r="F1613">
        <v>0</v>
      </c>
      <c r="G1613">
        <v>0</v>
      </c>
      <c r="H1613">
        <v>0</v>
      </c>
      <c r="I1613">
        <v>0</v>
      </c>
      <c r="J1613">
        <f t="shared" si="25"/>
        <v>0</v>
      </c>
    </row>
    <row r="1614" spans="1:10" x14ac:dyDescent="0.25">
      <c r="A1614" t="s">
        <v>103</v>
      </c>
      <c r="B1614" t="s">
        <v>69</v>
      </c>
      <c r="C1614" t="s">
        <v>68</v>
      </c>
      <c r="D1614">
        <v>0.25</v>
      </c>
      <c r="E1614">
        <v>0</v>
      </c>
      <c r="F1614">
        <v>0</v>
      </c>
      <c r="G1614">
        <v>0</v>
      </c>
      <c r="H1614">
        <v>0</v>
      </c>
      <c r="I1614">
        <v>0</v>
      </c>
      <c r="J1614">
        <f t="shared" si="25"/>
        <v>0</v>
      </c>
    </row>
    <row r="1615" spans="1:10" x14ac:dyDescent="0.25">
      <c r="A1615" t="s">
        <v>328</v>
      </c>
      <c r="B1615" t="s">
        <v>69</v>
      </c>
      <c r="C1615" t="s">
        <v>68</v>
      </c>
      <c r="D1615">
        <v>0.25</v>
      </c>
      <c r="E1615">
        <v>0</v>
      </c>
      <c r="F1615">
        <v>0</v>
      </c>
      <c r="G1615">
        <v>0</v>
      </c>
      <c r="H1615">
        <v>0</v>
      </c>
      <c r="I1615">
        <v>0</v>
      </c>
      <c r="J1615">
        <f t="shared" si="25"/>
        <v>0</v>
      </c>
    </row>
    <row r="1616" spans="1:10" x14ac:dyDescent="0.25">
      <c r="A1616" t="s">
        <v>104</v>
      </c>
      <c r="B1616" t="s">
        <v>69</v>
      </c>
      <c r="C1616" t="s">
        <v>68</v>
      </c>
      <c r="D1616">
        <v>0.25</v>
      </c>
      <c r="E1616">
        <v>1.4</v>
      </c>
      <c r="F1616">
        <v>0.35</v>
      </c>
      <c r="G1616">
        <v>0</v>
      </c>
      <c r="H1616">
        <v>0</v>
      </c>
      <c r="I1616">
        <v>0.35</v>
      </c>
      <c r="J1616">
        <f t="shared" si="25"/>
        <v>0</v>
      </c>
    </row>
    <row r="1617" spans="1:10" x14ac:dyDescent="0.25">
      <c r="A1617" t="s">
        <v>558</v>
      </c>
      <c r="B1617" t="s">
        <v>69</v>
      </c>
      <c r="C1617" t="s">
        <v>68</v>
      </c>
      <c r="D1617">
        <v>0.25</v>
      </c>
      <c r="E1617">
        <v>0</v>
      </c>
      <c r="F1617">
        <v>0</v>
      </c>
      <c r="G1617">
        <v>0</v>
      </c>
      <c r="H1617">
        <v>0</v>
      </c>
      <c r="I1617">
        <v>0</v>
      </c>
      <c r="J1617">
        <f t="shared" si="25"/>
        <v>0</v>
      </c>
    </row>
    <row r="1618" spans="1:10" x14ac:dyDescent="0.25">
      <c r="A1618" t="s">
        <v>97</v>
      </c>
      <c r="B1618" t="s">
        <v>69</v>
      </c>
      <c r="C1618" t="s">
        <v>68</v>
      </c>
      <c r="D1618">
        <v>0.25</v>
      </c>
      <c r="E1618">
        <v>7.2</v>
      </c>
      <c r="F1618">
        <v>1.8</v>
      </c>
      <c r="G1618">
        <v>0</v>
      </c>
      <c r="H1618">
        <v>0</v>
      </c>
      <c r="I1618">
        <v>1.8</v>
      </c>
      <c r="J1618">
        <f t="shared" si="25"/>
        <v>0</v>
      </c>
    </row>
    <row r="1619" spans="1:10" x14ac:dyDescent="0.25">
      <c r="A1619" t="s">
        <v>109</v>
      </c>
      <c r="B1619" t="s">
        <v>69</v>
      </c>
      <c r="C1619" t="s">
        <v>68</v>
      </c>
      <c r="D1619">
        <v>0.25</v>
      </c>
      <c r="E1619">
        <v>1.5190000000000001</v>
      </c>
      <c r="F1619">
        <v>0.37975000000000003</v>
      </c>
      <c r="G1619">
        <v>0</v>
      </c>
      <c r="H1619">
        <v>0</v>
      </c>
      <c r="I1619">
        <v>0.37975000000000003</v>
      </c>
      <c r="J1619">
        <f t="shared" si="25"/>
        <v>0</v>
      </c>
    </row>
    <row r="1620" spans="1:10" x14ac:dyDescent="0.25">
      <c r="A1620" t="s">
        <v>118</v>
      </c>
      <c r="B1620" t="s">
        <v>69</v>
      </c>
      <c r="C1620" t="s">
        <v>68</v>
      </c>
      <c r="D1620">
        <v>0.25</v>
      </c>
      <c r="E1620">
        <v>0.03</v>
      </c>
      <c r="F1620">
        <v>7.4999999999999997E-3</v>
      </c>
      <c r="G1620">
        <v>0</v>
      </c>
      <c r="H1620">
        <v>0</v>
      </c>
      <c r="I1620">
        <v>7.4999999999999997E-3</v>
      </c>
      <c r="J1620">
        <f t="shared" si="25"/>
        <v>0</v>
      </c>
    </row>
    <row r="1621" spans="1:10" x14ac:dyDescent="0.25">
      <c r="A1621" t="s">
        <v>121</v>
      </c>
      <c r="B1621" t="s">
        <v>69</v>
      </c>
      <c r="C1621" t="s">
        <v>68</v>
      </c>
      <c r="D1621">
        <v>0.25</v>
      </c>
      <c r="E1621">
        <v>0</v>
      </c>
      <c r="F1621">
        <v>0</v>
      </c>
      <c r="G1621">
        <v>0</v>
      </c>
      <c r="H1621">
        <v>0</v>
      </c>
      <c r="I1621">
        <v>0</v>
      </c>
      <c r="J1621">
        <f t="shared" si="25"/>
        <v>0</v>
      </c>
    </row>
    <row r="1622" spans="1:10" x14ac:dyDescent="0.25">
      <c r="A1622" t="s">
        <v>120</v>
      </c>
      <c r="B1622" t="s">
        <v>69</v>
      </c>
      <c r="C1622" t="s">
        <v>68</v>
      </c>
      <c r="D1622">
        <v>0.25</v>
      </c>
      <c r="E1622">
        <v>0</v>
      </c>
      <c r="F1622">
        <v>0</v>
      </c>
      <c r="G1622">
        <v>0</v>
      </c>
      <c r="H1622">
        <v>0</v>
      </c>
      <c r="I1622">
        <v>0</v>
      </c>
      <c r="J1622">
        <f t="shared" si="25"/>
        <v>0</v>
      </c>
    </row>
    <row r="1623" spans="1:10" x14ac:dyDescent="0.25">
      <c r="A1623" t="s">
        <v>119</v>
      </c>
      <c r="B1623" t="s">
        <v>69</v>
      </c>
      <c r="C1623" t="s">
        <v>68</v>
      </c>
      <c r="D1623">
        <v>0.25</v>
      </c>
      <c r="E1623">
        <v>0</v>
      </c>
      <c r="F1623">
        <v>0</v>
      </c>
      <c r="G1623">
        <v>0</v>
      </c>
      <c r="H1623">
        <v>0</v>
      </c>
      <c r="I1623">
        <v>0</v>
      </c>
      <c r="J1623">
        <f t="shared" si="25"/>
        <v>0</v>
      </c>
    </row>
    <row r="1624" spans="1:10" x14ac:dyDescent="0.25">
      <c r="A1624" t="s">
        <v>116</v>
      </c>
      <c r="B1624" t="s">
        <v>69</v>
      </c>
      <c r="C1624" t="s">
        <v>68</v>
      </c>
      <c r="D1624">
        <v>0.25</v>
      </c>
      <c r="E1624">
        <v>5.8999999999999997E-2</v>
      </c>
      <c r="F1624">
        <v>1.4749999999999999E-2</v>
      </c>
      <c r="G1624">
        <v>0</v>
      </c>
      <c r="H1624">
        <v>0</v>
      </c>
      <c r="I1624">
        <v>1.4749999999999999E-2</v>
      </c>
      <c r="J1624">
        <f t="shared" si="25"/>
        <v>0</v>
      </c>
    </row>
    <row r="1625" spans="1:10" x14ac:dyDescent="0.25">
      <c r="A1625" t="s">
        <v>113</v>
      </c>
      <c r="B1625" t="s">
        <v>69</v>
      </c>
      <c r="C1625" t="s">
        <v>68</v>
      </c>
      <c r="D1625">
        <v>0.25</v>
      </c>
      <c r="E1625">
        <v>0.03</v>
      </c>
      <c r="F1625">
        <v>7.4999999999999997E-3</v>
      </c>
      <c r="G1625">
        <v>0</v>
      </c>
      <c r="H1625">
        <v>0</v>
      </c>
      <c r="I1625">
        <v>7.4999999999999997E-3</v>
      </c>
      <c r="J1625">
        <f t="shared" si="25"/>
        <v>0</v>
      </c>
    </row>
    <row r="1626" spans="1:10" x14ac:dyDescent="0.25">
      <c r="A1626" t="s">
        <v>102</v>
      </c>
      <c r="B1626" t="s">
        <v>69</v>
      </c>
      <c r="C1626" t="s">
        <v>68</v>
      </c>
      <c r="D1626">
        <v>0.25</v>
      </c>
      <c r="E1626">
        <v>0</v>
      </c>
      <c r="F1626">
        <v>0</v>
      </c>
      <c r="G1626">
        <v>0</v>
      </c>
      <c r="H1626">
        <v>0</v>
      </c>
      <c r="I1626">
        <v>0</v>
      </c>
      <c r="J1626">
        <f t="shared" si="25"/>
        <v>0</v>
      </c>
    </row>
    <row r="1627" spans="1:10" x14ac:dyDescent="0.25">
      <c r="A1627" t="s">
        <v>101</v>
      </c>
      <c r="B1627" t="s">
        <v>69</v>
      </c>
      <c r="C1627" t="s">
        <v>68</v>
      </c>
      <c r="D1627">
        <v>0.25</v>
      </c>
      <c r="E1627">
        <v>0.1</v>
      </c>
      <c r="F1627">
        <v>2.5000000000000001E-2</v>
      </c>
      <c r="G1627">
        <v>0</v>
      </c>
      <c r="H1627">
        <v>0</v>
      </c>
      <c r="I1627">
        <v>2.5000000000000001E-2</v>
      </c>
      <c r="J1627">
        <f t="shared" si="25"/>
        <v>0</v>
      </c>
    </row>
    <row r="1628" spans="1:10" x14ac:dyDescent="0.25">
      <c r="A1628" t="s">
        <v>95</v>
      </c>
      <c r="B1628" t="s">
        <v>69</v>
      </c>
      <c r="C1628" t="s">
        <v>68</v>
      </c>
      <c r="D1628">
        <v>0.25</v>
      </c>
      <c r="E1628">
        <v>30.599999999999998</v>
      </c>
      <c r="F1628">
        <v>7.6499999999999995</v>
      </c>
      <c r="G1628">
        <v>0</v>
      </c>
      <c r="H1628">
        <v>0</v>
      </c>
      <c r="I1628">
        <v>7.6499999999999995</v>
      </c>
      <c r="J1628">
        <f t="shared" si="25"/>
        <v>0</v>
      </c>
    </row>
    <row r="1629" spans="1:10" x14ac:dyDescent="0.25">
      <c r="A1629" t="s">
        <v>98</v>
      </c>
      <c r="B1629" t="s">
        <v>69</v>
      </c>
      <c r="C1629" t="s">
        <v>68</v>
      </c>
      <c r="D1629">
        <v>0.25</v>
      </c>
      <c r="E1629">
        <v>16.099999999999998</v>
      </c>
      <c r="F1629">
        <v>4.0249999999999995</v>
      </c>
      <c r="G1629">
        <v>0</v>
      </c>
      <c r="H1629">
        <v>0</v>
      </c>
      <c r="I1629">
        <v>4.0249999999999995</v>
      </c>
      <c r="J1629">
        <f t="shared" si="25"/>
        <v>0</v>
      </c>
    </row>
    <row r="1630" spans="1:10" x14ac:dyDescent="0.25">
      <c r="A1630" t="s">
        <v>112</v>
      </c>
      <c r="B1630" t="s">
        <v>69</v>
      </c>
      <c r="C1630" t="s">
        <v>68</v>
      </c>
      <c r="D1630">
        <v>0.25</v>
      </c>
      <c r="E1630">
        <v>0</v>
      </c>
      <c r="F1630">
        <v>0</v>
      </c>
      <c r="G1630">
        <v>0</v>
      </c>
      <c r="H1630">
        <v>0</v>
      </c>
      <c r="I1630">
        <v>0</v>
      </c>
      <c r="J1630">
        <f t="shared" si="25"/>
        <v>0</v>
      </c>
    </row>
    <row r="1631" spans="1:10" x14ac:dyDescent="0.25">
      <c r="A1631" t="s">
        <v>100</v>
      </c>
      <c r="B1631" t="s">
        <v>69</v>
      </c>
      <c r="C1631" t="s">
        <v>68</v>
      </c>
      <c r="D1631">
        <v>0.25</v>
      </c>
      <c r="E1631">
        <v>0.1</v>
      </c>
      <c r="F1631">
        <v>2.5000000000000001E-2</v>
      </c>
      <c r="G1631">
        <v>0</v>
      </c>
      <c r="H1631">
        <v>0</v>
      </c>
      <c r="I1631">
        <v>2.5000000000000001E-2</v>
      </c>
      <c r="J1631">
        <f t="shared" si="25"/>
        <v>0</v>
      </c>
    </row>
    <row r="1632" spans="1:10" x14ac:dyDescent="0.25">
      <c r="A1632" t="s">
        <v>114</v>
      </c>
      <c r="B1632" t="s">
        <v>69</v>
      </c>
      <c r="C1632" t="s">
        <v>68</v>
      </c>
      <c r="D1632">
        <v>0.25</v>
      </c>
      <c r="E1632">
        <v>0.8</v>
      </c>
      <c r="F1632">
        <v>0.2</v>
      </c>
      <c r="G1632">
        <v>0</v>
      </c>
      <c r="H1632">
        <v>0</v>
      </c>
      <c r="I1632">
        <v>0.2</v>
      </c>
      <c r="J1632">
        <f t="shared" si="25"/>
        <v>0</v>
      </c>
    </row>
    <row r="1633" spans="1:10" x14ac:dyDescent="0.25">
      <c r="A1633" t="s">
        <v>107</v>
      </c>
      <c r="B1633" t="s">
        <v>69</v>
      </c>
      <c r="C1633" t="s">
        <v>68</v>
      </c>
      <c r="D1633">
        <v>0.25</v>
      </c>
      <c r="E1633">
        <v>0.03</v>
      </c>
      <c r="F1633">
        <v>7.4999999999999997E-3</v>
      </c>
      <c r="G1633">
        <v>0</v>
      </c>
      <c r="H1633">
        <v>0</v>
      </c>
      <c r="I1633">
        <v>7.4999999999999997E-3</v>
      </c>
      <c r="J1633">
        <f t="shared" si="25"/>
        <v>0</v>
      </c>
    </row>
    <row r="1634" spans="1:10" x14ac:dyDescent="0.25">
      <c r="A1634" s="48" t="s">
        <v>123</v>
      </c>
      <c r="B1634" t="s">
        <v>71</v>
      </c>
      <c r="C1634" t="s">
        <v>70</v>
      </c>
      <c r="D1634">
        <v>0.1</v>
      </c>
      <c r="E1634">
        <v>0</v>
      </c>
      <c r="F1634">
        <v>0</v>
      </c>
      <c r="G1634">
        <v>0</v>
      </c>
      <c r="H1634">
        <v>0</v>
      </c>
      <c r="I1634">
        <v>0</v>
      </c>
      <c r="J1634">
        <f t="shared" si="25"/>
        <v>0</v>
      </c>
    </row>
    <row r="1635" spans="1:10" x14ac:dyDescent="0.25">
      <c r="A1635" s="48" t="s">
        <v>126</v>
      </c>
      <c r="B1635" t="s">
        <v>71</v>
      </c>
      <c r="C1635" t="s">
        <v>70</v>
      </c>
      <c r="D1635">
        <v>0.1</v>
      </c>
      <c r="E1635">
        <v>0</v>
      </c>
      <c r="F1635">
        <v>0</v>
      </c>
      <c r="G1635">
        <v>0</v>
      </c>
      <c r="H1635">
        <v>0</v>
      </c>
      <c r="I1635">
        <v>0</v>
      </c>
      <c r="J1635">
        <f t="shared" si="25"/>
        <v>0</v>
      </c>
    </row>
    <row r="1636" spans="1:10" x14ac:dyDescent="0.25">
      <c r="A1636" s="48" t="s">
        <v>125</v>
      </c>
      <c r="B1636" t="s">
        <v>71</v>
      </c>
      <c r="C1636" t="s">
        <v>70</v>
      </c>
      <c r="D1636">
        <v>0.1</v>
      </c>
      <c r="E1636">
        <v>0</v>
      </c>
      <c r="F1636">
        <v>0</v>
      </c>
      <c r="G1636">
        <v>0</v>
      </c>
      <c r="H1636">
        <v>0</v>
      </c>
      <c r="I1636">
        <v>0</v>
      </c>
      <c r="J1636">
        <f t="shared" si="25"/>
        <v>0</v>
      </c>
    </row>
    <row r="1637" spans="1:10" x14ac:dyDescent="0.25">
      <c r="A1637" s="48" t="s">
        <v>124</v>
      </c>
      <c r="B1637" t="s">
        <v>71</v>
      </c>
      <c r="C1637" t="s">
        <v>70</v>
      </c>
      <c r="D1637">
        <v>0.1</v>
      </c>
      <c r="E1637">
        <v>0</v>
      </c>
      <c r="F1637">
        <v>0</v>
      </c>
      <c r="G1637">
        <v>0</v>
      </c>
      <c r="H1637">
        <v>0</v>
      </c>
      <c r="I1637">
        <v>0</v>
      </c>
      <c r="J1637">
        <f t="shared" si="25"/>
        <v>0</v>
      </c>
    </row>
    <row r="1638" spans="1:10" x14ac:dyDescent="0.25">
      <c r="A1638" t="s">
        <v>96</v>
      </c>
      <c r="B1638" t="s">
        <v>71</v>
      </c>
      <c r="C1638" t="s">
        <v>70</v>
      </c>
      <c r="D1638">
        <v>0.1</v>
      </c>
      <c r="E1638">
        <v>33.299999999999997</v>
      </c>
      <c r="F1638">
        <v>3.33</v>
      </c>
      <c r="G1638">
        <v>0</v>
      </c>
      <c r="H1638">
        <v>0</v>
      </c>
      <c r="I1638">
        <v>3.33</v>
      </c>
      <c r="J1638">
        <f t="shared" si="25"/>
        <v>0</v>
      </c>
    </row>
    <row r="1639" spans="1:10" x14ac:dyDescent="0.25">
      <c r="A1639" t="s">
        <v>105</v>
      </c>
      <c r="B1639" t="s">
        <v>71</v>
      </c>
      <c r="C1639" t="s">
        <v>70</v>
      </c>
      <c r="D1639">
        <v>0.1</v>
      </c>
      <c r="E1639">
        <v>1.673</v>
      </c>
      <c r="F1639">
        <v>0.1673</v>
      </c>
      <c r="G1639">
        <v>0</v>
      </c>
      <c r="H1639">
        <v>0</v>
      </c>
      <c r="I1639">
        <v>0.1673</v>
      </c>
      <c r="J1639">
        <f t="shared" si="25"/>
        <v>0</v>
      </c>
    </row>
    <row r="1640" spans="1:10" x14ac:dyDescent="0.25">
      <c r="A1640" t="s">
        <v>110</v>
      </c>
      <c r="B1640" t="s">
        <v>71</v>
      </c>
      <c r="C1640" t="s">
        <v>70</v>
      </c>
      <c r="D1640">
        <v>0.1</v>
      </c>
      <c r="E1640">
        <v>3.06</v>
      </c>
      <c r="F1640">
        <v>0.30600000000000005</v>
      </c>
      <c r="G1640">
        <v>0</v>
      </c>
      <c r="H1640">
        <v>0</v>
      </c>
      <c r="I1640">
        <v>0.30600000000000005</v>
      </c>
      <c r="J1640">
        <f t="shared" si="25"/>
        <v>0</v>
      </c>
    </row>
    <row r="1641" spans="1:10" x14ac:dyDescent="0.25">
      <c r="A1641" t="s">
        <v>111</v>
      </c>
      <c r="B1641" t="s">
        <v>71</v>
      </c>
      <c r="C1641" t="s">
        <v>70</v>
      </c>
      <c r="D1641">
        <v>0.1</v>
      </c>
      <c r="E1641">
        <v>17.155000000000001</v>
      </c>
      <c r="F1641">
        <v>1.7155000000000002</v>
      </c>
      <c r="G1641">
        <v>0</v>
      </c>
      <c r="H1641">
        <v>0</v>
      </c>
      <c r="I1641">
        <v>1.7155000000000002</v>
      </c>
      <c r="J1641">
        <f t="shared" si="25"/>
        <v>0</v>
      </c>
    </row>
    <row r="1642" spans="1:10" x14ac:dyDescent="0.25">
      <c r="A1642" t="s">
        <v>106</v>
      </c>
      <c r="B1642" t="s">
        <v>71</v>
      </c>
      <c r="C1642" t="s">
        <v>70</v>
      </c>
      <c r="D1642">
        <v>0.1</v>
      </c>
      <c r="E1642">
        <v>362.93900000000002</v>
      </c>
      <c r="F1642">
        <v>36.293900000000001</v>
      </c>
      <c r="G1642">
        <v>0</v>
      </c>
      <c r="H1642">
        <v>0</v>
      </c>
      <c r="I1642">
        <v>36.293900000000001</v>
      </c>
      <c r="J1642">
        <f t="shared" si="25"/>
        <v>0</v>
      </c>
    </row>
    <row r="1643" spans="1:10" x14ac:dyDescent="0.25">
      <c r="A1643" t="s">
        <v>99</v>
      </c>
      <c r="B1643" t="s">
        <v>71</v>
      </c>
      <c r="C1643" t="s">
        <v>70</v>
      </c>
      <c r="D1643">
        <v>0.1</v>
      </c>
      <c r="E1643">
        <v>0</v>
      </c>
      <c r="F1643">
        <v>0</v>
      </c>
      <c r="G1643">
        <v>0</v>
      </c>
      <c r="H1643">
        <v>0</v>
      </c>
      <c r="I1643">
        <v>0</v>
      </c>
      <c r="J1643">
        <f t="shared" si="25"/>
        <v>0</v>
      </c>
    </row>
    <row r="1644" spans="1:10" x14ac:dyDescent="0.25">
      <c r="A1644" t="s">
        <v>108</v>
      </c>
      <c r="B1644" t="s">
        <v>71</v>
      </c>
      <c r="C1644" t="s">
        <v>70</v>
      </c>
      <c r="D1644">
        <v>0.1</v>
      </c>
      <c r="E1644">
        <v>-38.135999999999996</v>
      </c>
      <c r="F1644">
        <v>0</v>
      </c>
      <c r="G1644">
        <v>0</v>
      </c>
      <c r="H1644">
        <v>0</v>
      </c>
      <c r="I1644">
        <v>0</v>
      </c>
      <c r="J1644">
        <f t="shared" si="25"/>
        <v>0</v>
      </c>
    </row>
    <row r="1645" spans="1:10" x14ac:dyDescent="0.25">
      <c r="A1645" t="s">
        <v>234</v>
      </c>
      <c r="B1645" t="s">
        <v>71</v>
      </c>
      <c r="C1645" t="s">
        <v>70</v>
      </c>
      <c r="D1645">
        <v>0.1</v>
      </c>
      <c r="E1645">
        <v>0</v>
      </c>
      <c r="F1645">
        <v>0</v>
      </c>
      <c r="G1645">
        <v>0</v>
      </c>
      <c r="H1645">
        <v>0</v>
      </c>
      <c r="I1645">
        <v>0</v>
      </c>
      <c r="J1645">
        <f t="shared" si="25"/>
        <v>0</v>
      </c>
    </row>
    <row r="1646" spans="1:10" x14ac:dyDescent="0.25">
      <c r="A1646" t="s">
        <v>115</v>
      </c>
      <c r="B1646" t="s">
        <v>71</v>
      </c>
      <c r="C1646" t="s">
        <v>70</v>
      </c>
      <c r="D1646">
        <v>0.1</v>
      </c>
      <c r="E1646">
        <v>0</v>
      </c>
      <c r="F1646">
        <v>0</v>
      </c>
      <c r="G1646">
        <v>0</v>
      </c>
      <c r="H1646">
        <v>0</v>
      </c>
      <c r="I1646">
        <v>0</v>
      </c>
      <c r="J1646">
        <f t="shared" si="25"/>
        <v>0</v>
      </c>
    </row>
    <row r="1647" spans="1:10" x14ac:dyDescent="0.25">
      <c r="A1647" t="s">
        <v>117</v>
      </c>
      <c r="B1647" t="s">
        <v>71</v>
      </c>
      <c r="C1647" t="s">
        <v>70</v>
      </c>
      <c r="D1647">
        <v>0.1</v>
      </c>
      <c r="E1647">
        <v>0</v>
      </c>
      <c r="F1647">
        <v>0</v>
      </c>
      <c r="G1647">
        <v>0</v>
      </c>
      <c r="H1647">
        <v>0</v>
      </c>
      <c r="I1647">
        <v>0</v>
      </c>
      <c r="J1647">
        <f t="shared" si="25"/>
        <v>0</v>
      </c>
    </row>
    <row r="1648" spans="1:10" x14ac:dyDescent="0.25">
      <c r="A1648" t="s">
        <v>103</v>
      </c>
      <c r="B1648" t="s">
        <v>71</v>
      </c>
      <c r="C1648" t="s">
        <v>70</v>
      </c>
      <c r="D1648">
        <v>0.1</v>
      </c>
      <c r="E1648">
        <v>0</v>
      </c>
      <c r="F1648">
        <v>0</v>
      </c>
      <c r="G1648">
        <v>0</v>
      </c>
      <c r="H1648">
        <v>0</v>
      </c>
      <c r="I1648">
        <v>0</v>
      </c>
      <c r="J1648">
        <f t="shared" si="25"/>
        <v>0</v>
      </c>
    </row>
    <row r="1649" spans="1:10" x14ac:dyDescent="0.25">
      <c r="A1649" t="s">
        <v>328</v>
      </c>
      <c r="B1649" t="s">
        <v>71</v>
      </c>
      <c r="C1649" t="s">
        <v>70</v>
      </c>
      <c r="D1649">
        <v>0.1</v>
      </c>
      <c r="E1649">
        <v>0</v>
      </c>
      <c r="F1649">
        <v>0</v>
      </c>
      <c r="G1649">
        <v>0</v>
      </c>
      <c r="H1649">
        <v>0</v>
      </c>
      <c r="I1649">
        <v>0</v>
      </c>
      <c r="J1649">
        <f t="shared" si="25"/>
        <v>0</v>
      </c>
    </row>
    <row r="1650" spans="1:10" x14ac:dyDescent="0.25">
      <c r="A1650" t="s">
        <v>104</v>
      </c>
      <c r="B1650" t="s">
        <v>71</v>
      </c>
      <c r="C1650" t="s">
        <v>70</v>
      </c>
      <c r="D1650">
        <v>0.1</v>
      </c>
      <c r="E1650">
        <v>33</v>
      </c>
      <c r="F1650">
        <v>3.3000000000000003</v>
      </c>
      <c r="G1650">
        <v>0</v>
      </c>
      <c r="H1650">
        <v>0</v>
      </c>
      <c r="I1650">
        <v>3.3000000000000003</v>
      </c>
      <c r="J1650">
        <f t="shared" si="25"/>
        <v>0</v>
      </c>
    </row>
    <row r="1651" spans="1:10" x14ac:dyDescent="0.25">
      <c r="A1651" t="s">
        <v>558</v>
      </c>
      <c r="B1651" t="s">
        <v>71</v>
      </c>
      <c r="C1651" t="s">
        <v>70</v>
      </c>
      <c r="D1651">
        <v>0.1</v>
      </c>
      <c r="E1651">
        <v>0</v>
      </c>
      <c r="F1651">
        <v>0</v>
      </c>
      <c r="G1651">
        <v>0</v>
      </c>
      <c r="H1651">
        <v>0</v>
      </c>
      <c r="I1651">
        <v>0</v>
      </c>
      <c r="J1651">
        <f t="shared" si="25"/>
        <v>0</v>
      </c>
    </row>
    <row r="1652" spans="1:10" x14ac:dyDescent="0.25">
      <c r="A1652" t="s">
        <v>97</v>
      </c>
      <c r="B1652" t="s">
        <v>71</v>
      </c>
      <c r="C1652" t="s">
        <v>70</v>
      </c>
      <c r="D1652">
        <v>0.1</v>
      </c>
      <c r="E1652">
        <v>3.7</v>
      </c>
      <c r="F1652">
        <v>0.37000000000000005</v>
      </c>
      <c r="G1652">
        <v>0</v>
      </c>
      <c r="H1652">
        <v>0</v>
      </c>
      <c r="I1652">
        <v>0.37000000000000005</v>
      </c>
      <c r="J1652">
        <f t="shared" si="25"/>
        <v>0</v>
      </c>
    </row>
    <row r="1653" spans="1:10" x14ac:dyDescent="0.25">
      <c r="A1653" t="s">
        <v>109</v>
      </c>
      <c r="B1653" t="s">
        <v>71</v>
      </c>
      <c r="C1653" t="s">
        <v>70</v>
      </c>
      <c r="D1653">
        <v>0.1</v>
      </c>
      <c r="E1653">
        <v>69.94</v>
      </c>
      <c r="F1653">
        <v>6.9939999999999998</v>
      </c>
      <c r="G1653">
        <v>0</v>
      </c>
      <c r="H1653">
        <v>0</v>
      </c>
      <c r="I1653">
        <v>6.9939999999999998</v>
      </c>
      <c r="J1653">
        <f t="shared" si="25"/>
        <v>0</v>
      </c>
    </row>
    <row r="1654" spans="1:10" x14ac:dyDescent="0.25">
      <c r="A1654" t="s">
        <v>118</v>
      </c>
      <c r="B1654" t="s">
        <v>71</v>
      </c>
      <c r="C1654" t="s">
        <v>70</v>
      </c>
      <c r="D1654">
        <v>0.1</v>
      </c>
      <c r="E1654">
        <v>0</v>
      </c>
      <c r="F1654">
        <v>0</v>
      </c>
      <c r="G1654">
        <v>0</v>
      </c>
      <c r="H1654">
        <v>0</v>
      </c>
      <c r="I1654">
        <v>0</v>
      </c>
      <c r="J1654">
        <f t="shared" si="25"/>
        <v>0</v>
      </c>
    </row>
    <row r="1655" spans="1:10" x14ac:dyDescent="0.25">
      <c r="A1655" t="s">
        <v>121</v>
      </c>
      <c r="B1655" t="s">
        <v>71</v>
      </c>
      <c r="C1655" t="s">
        <v>70</v>
      </c>
      <c r="D1655">
        <v>0.1</v>
      </c>
      <c r="E1655">
        <v>0</v>
      </c>
      <c r="F1655">
        <v>0</v>
      </c>
      <c r="G1655">
        <v>0</v>
      </c>
      <c r="H1655">
        <v>0</v>
      </c>
      <c r="I1655">
        <v>0</v>
      </c>
      <c r="J1655">
        <f t="shared" si="25"/>
        <v>0</v>
      </c>
    </row>
    <row r="1656" spans="1:10" x14ac:dyDescent="0.25">
      <c r="A1656" t="s">
        <v>120</v>
      </c>
      <c r="B1656" t="s">
        <v>71</v>
      </c>
      <c r="C1656" t="s">
        <v>70</v>
      </c>
      <c r="D1656">
        <v>0.1</v>
      </c>
      <c r="E1656">
        <v>0</v>
      </c>
      <c r="F1656">
        <v>0</v>
      </c>
      <c r="G1656">
        <v>0</v>
      </c>
      <c r="H1656">
        <v>0</v>
      </c>
      <c r="I1656">
        <v>0</v>
      </c>
      <c r="J1656">
        <f t="shared" si="25"/>
        <v>0</v>
      </c>
    </row>
    <row r="1657" spans="1:10" x14ac:dyDescent="0.25">
      <c r="A1657" t="s">
        <v>119</v>
      </c>
      <c r="B1657" t="s">
        <v>71</v>
      </c>
      <c r="C1657" t="s">
        <v>70</v>
      </c>
      <c r="D1657">
        <v>0.1</v>
      </c>
      <c r="E1657">
        <v>0</v>
      </c>
      <c r="F1657">
        <v>0</v>
      </c>
      <c r="G1657">
        <v>0</v>
      </c>
      <c r="H1657">
        <v>0</v>
      </c>
      <c r="I1657">
        <v>0</v>
      </c>
      <c r="J1657">
        <f t="shared" si="25"/>
        <v>0</v>
      </c>
    </row>
    <row r="1658" spans="1:10" x14ac:dyDescent="0.25">
      <c r="A1658" t="s">
        <v>116</v>
      </c>
      <c r="B1658" t="s">
        <v>71</v>
      </c>
      <c r="C1658" t="s">
        <v>70</v>
      </c>
      <c r="D1658">
        <v>0.1</v>
      </c>
      <c r="E1658">
        <v>0</v>
      </c>
      <c r="F1658">
        <v>0</v>
      </c>
      <c r="G1658">
        <v>0</v>
      </c>
      <c r="H1658">
        <v>0</v>
      </c>
      <c r="I1658">
        <v>0</v>
      </c>
      <c r="J1658">
        <f t="shared" si="25"/>
        <v>0</v>
      </c>
    </row>
    <row r="1659" spans="1:10" x14ac:dyDescent="0.25">
      <c r="A1659" t="s">
        <v>113</v>
      </c>
      <c r="B1659" t="s">
        <v>71</v>
      </c>
      <c r="C1659" t="s">
        <v>70</v>
      </c>
      <c r="D1659">
        <v>0.1</v>
      </c>
      <c r="E1659">
        <v>0</v>
      </c>
      <c r="F1659">
        <v>0</v>
      </c>
      <c r="G1659">
        <v>0</v>
      </c>
      <c r="H1659">
        <v>0</v>
      </c>
      <c r="I1659">
        <v>0</v>
      </c>
      <c r="J1659">
        <f t="shared" si="25"/>
        <v>0</v>
      </c>
    </row>
    <row r="1660" spans="1:10" x14ac:dyDescent="0.25">
      <c r="A1660" t="s">
        <v>102</v>
      </c>
      <c r="B1660" t="s">
        <v>71</v>
      </c>
      <c r="C1660" t="s">
        <v>70</v>
      </c>
      <c r="D1660">
        <v>0.1</v>
      </c>
      <c r="E1660">
        <v>0</v>
      </c>
      <c r="F1660">
        <v>0</v>
      </c>
      <c r="G1660">
        <v>0</v>
      </c>
      <c r="H1660">
        <v>0</v>
      </c>
      <c r="I1660">
        <v>0</v>
      </c>
      <c r="J1660">
        <f t="shared" si="25"/>
        <v>0</v>
      </c>
    </row>
    <row r="1661" spans="1:10" x14ac:dyDescent="0.25">
      <c r="A1661" t="s">
        <v>101</v>
      </c>
      <c r="B1661" t="s">
        <v>71</v>
      </c>
      <c r="C1661" t="s">
        <v>70</v>
      </c>
      <c r="D1661">
        <v>0.1</v>
      </c>
      <c r="E1661">
        <v>1.7</v>
      </c>
      <c r="F1661">
        <v>0.17</v>
      </c>
      <c r="G1661">
        <v>0</v>
      </c>
      <c r="H1661">
        <v>0</v>
      </c>
      <c r="I1661">
        <v>0.17</v>
      </c>
      <c r="J1661">
        <f t="shared" si="25"/>
        <v>0</v>
      </c>
    </row>
    <row r="1662" spans="1:10" x14ac:dyDescent="0.25">
      <c r="A1662" t="s">
        <v>95</v>
      </c>
      <c r="B1662" t="s">
        <v>71</v>
      </c>
      <c r="C1662" t="s">
        <v>70</v>
      </c>
      <c r="D1662">
        <v>0.1</v>
      </c>
      <c r="E1662">
        <v>1182.7</v>
      </c>
      <c r="F1662">
        <v>118.27000000000001</v>
      </c>
      <c r="G1662">
        <v>0</v>
      </c>
      <c r="H1662">
        <v>0</v>
      </c>
      <c r="I1662">
        <v>118.27000000000001</v>
      </c>
      <c r="J1662">
        <f t="shared" si="25"/>
        <v>0</v>
      </c>
    </row>
    <row r="1663" spans="1:10" x14ac:dyDescent="0.25">
      <c r="A1663" t="s">
        <v>98</v>
      </c>
      <c r="B1663" t="s">
        <v>71</v>
      </c>
      <c r="C1663" t="s">
        <v>70</v>
      </c>
      <c r="D1663">
        <v>0.1</v>
      </c>
      <c r="E1663">
        <v>63.9</v>
      </c>
      <c r="F1663">
        <v>6.3900000000000006</v>
      </c>
      <c r="G1663">
        <v>0</v>
      </c>
      <c r="H1663">
        <v>0</v>
      </c>
      <c r="I1663">
        <v>6.3900000000000006</v>
      </c>
      <c r="J1663">
        <f t="shared" si="25"/>
        <v>0</v>
      </c>
    </row>
    <row r="1664" spans="1:10" x14ac:dyDescent="0.25">
      <c r="A1664" t="s">
        <v>112</v>
      </c>
      <c r="B1664" t="s">
        <v>71</v>
      </c>
      <c r="C1664" t="s">
        <v>70</v>
      </c>
      <c r="D1664">
        <v>0.1</v>
      </c>
      <c r="E1664">
        <v>0</v>
      </c>
      <c r="F1664">
        <v>0</v>
      </c>
      <c r="G1664">
        <v>0</v>
      </c>
      <c r="H1664">
        <v>0</v>
      </c>
      <c r="I1664">
        <v>0</v>
      </c>
      <c r="J1664">
        <f t="shared" si="25"/>
        <v>0</v>
      </c>
    </row>
    <row r="1665" spans="1:10" x14ac:dyDescent="0.25">
      <c r="A1665" t="s">
        <v>100</v>
      </c>
      <c r="B1665" t="s">
        <v>71</v>
      </c>
      <c r="C1665" t="s">
        <v>70</v>
      </c>
      <c r="D1665">
        <v>0.1</v>
      </c>
      <c r="E1665">
        <v>0</v>
      </c>
      <c r="F1665">
        <v>0</v>
      </c>
      <c r="G1665">
        <v>0</v>
      </c>
      <c r="H1665">
        <v>0</v>
      </c>
      <c r="I1665">
        <v>0</v>
      </c>
      <c r="J1665">
        <f t="shared" si="25"/>
        <v>0</v>
      </c>
    </row>
    <row r="1666" spans="1:10" x14ac:dyDescent="0.25">
      <c r="A1666" t="s">
        <v>114</v>
      </c>
      <c r="B1666" t="s">
        <v>71</v>
      </c>
      <c r="C1666" t="s">
        <v>70</v>
      </c>
      <c r="D1666">
        <v>0.1</v>
      </c>
      <c r="E1666">
        <v>122.09299999999999</v>
      </c>
      <c r="F1666">
        <v>12.209299999999999</v>
      </c>
      <c r="G1666">
        <v>0</v>
      </c>
      <c r="H1666">
        <v>0</v>
      </c>
      <c r="I1666">
        <v>12.209299999999999</v>
      </c>
      <c r="J1666">
        <f t="shared" si="25"/>
        <v>0</v>
      </c>
    </row>
    <row r="1667" spans="1:10" x14ac:dyDescent="0.25">
      <c r="A1667" t="s">
        <v>107</v>
      </c>
      <c r="B1667" t="s">
        <v>71</v>
      </c>
      <c r="C1667" t="s">
        <v>70</v>
      </c>
      <c r="D1667">
        <v>0.1</v>
      </c>
      <c r="E1667">
        <v>0</v>
      </c>
      <c r="F1667">
        <v>0</v>
      </c>
      <c r="G1667">
        <v>0</v>
      </c>
      <c r="H1667">
        <v>0</v>
      </c>
      <c r="I1667">
        <v>0</v>
      </c>
      <c r="J1667">
        <f t="shared" ref="J1667:J1730" si="26">G1667+H1667</f>
        <v>0</v>
      </c>
    </row>
    <row r="1668" spans="1:10" x14ac:dyDescent="0.25">
      <c r="A1668" s="48" t="s">
        <v>123</v>
      </c>
      <c r="B1668" t="s">
        <v>374</v>
      </c>
      <c r="C1668" t="s">
        <v>358</v>
      </c>
      <c r="D1668">
        <v>0.14857456140350878</v>
      </c>
      <c r="E1668">
        <v>386.18099999999998</v>
      </c>
      <c r="F1668">
        <v>57.37667269736842</v>
      </c>
      <c r="G1668">
        <v>6.6559999999999997</v>
      </c>
      <c r="H1668">
        <v>0</v>
      </c>
      <c r="I1668">
        <v>64.032672697368426</v>
      </c>
      <c r="J1668">
        <f t="shared" si="26"/>
        <v>6.6559999999999997</v>
      </c>
    </row>
    <row r="1669" spans="1:10" x14ac:dyDescent="0.25">
      <c r="A1669" s="48" t="s">
        <v>126</v>
      </c>
      <c r="B1669" t="s">
        <v>374</v>
      </c>
      <c r="C1669" t="s">
        <v>358</v>
      </c>
      <c r="D1669">
        <v>0.14857456140350878</v>
      </c>
      <c r="E1669">
        <v>2.7</v>
      </c>
      <c r="F1669">
        <v>0.40115131578947372</v>
      </c>
      <c r="G1669">
        <v>0</v>
      </c>
      <c r="H1669">
        <v>0</v>
      </c>
      <c r="I1669">
        <v>0.40115131578947372</v>
      </c>
      <c r="J1669">
        <f t="shared" si="26"/>
        <v>0</v>
      </c>
    </row>
    <row r="1670" spans="1:10" x14ac:dyDescent="0.25">
      <c r="A1670" s="48" t="s">
        <v>125</v>
      </c>
      <c r="B1670" t="s">
        <v>374</v>
      </c>
      <c r="C1670" t="s">
        <v>358</v>
      </c>
      <c r="D1670">
        <v>0.14857456140350878</v>
      </c>
      <c r="E1670">
        <v>2</v>
      </c>
      <c r="F1670">
        <v>0.29714912280701755</v>
      </c>
      <c r="G1670">
        <v>0</v>
      </c>
      <c r="H1670">
        <v>0</v>
      </c>
      <c r="I1670">
        <v>0.29714912280701755</v>
      </c>
      <c r="J1670">
        <f t="shared" si="26"/>
        <v>0</v>
      </c>
    </row>
    <row r="1671" spans="1:10" x14ac:dyDescent="0.25">
      <c r="A1671" s="48" t="s">
        <v>124</v>
      </c>
      <c r="B1671" t="s">
        <v>374</v>
      </c>
      <c r="C1671" t="s">
        <v>358</v>
      </c>
      <c r="D1671">
        <v>0.14857456140350878</v>
      </c>
      <c r="E1671">
        <v>5.0030000000000001</v>
      </c>
      <c r="F1671">
        <v>0.74331853070175447</v>
      </c>
      <c r="G1671">
        <v>0</v>
      </c>
      <c r="H1671">
        <v>0</v>
      </c>
      <c r="I1671">
        <v>0.74331853070175447</v>
      </c>
      <c r="J1671">
        <f t="shared" si="26"/>
        <v>0</v>
      </c>
    </row>
    <row r="1672" spans="1:10" x14ac:dyDescent="0.25">
      <c r="A1672" t="s">
        <v>96</v>
      </c>
      <c r="B1672" t="s">
        <v>374</v>
      </c>
      <c r="C1672" t="s">
        <v>358</v>
      </c>
      <c r="D1672">
        <v>0.14857456140350878</v>
      </c>
      <c r="E1672">
        <v>54.249000000000002</v>
      </c>
      <c r="F1672">
        <v>8.0600213815789488</v>
      </c>
      <c r="G1672">
        <v>0.27900000000000003</v>
      </c>
      <c r="H1672">
        <v>0</v>
      </c>
      <c r="I1672">
        <v>8.3390213815789487</v>
      </c>
      <c r="J1672">
        <f t="shared" si="26"/>
        <v>0.27900000000000003</v>
      </c>
    </row>
    <row r="1673" spans="1:10" x14ac:dyDescent="0.25">
      <c r="A1673" t="s">
        <v>105</v>
      </c>
      <c r="B1673" t="s">
        <v>374</v>
      </c>
      <c r="C1673" t="s">
        <v>358</v>
      </c>
      <c r="D1673">
        <v>0.14857456140350878</v>
      </c>
      <c r="E1673">
        <v>2.6680000000000001</v>
      </c>
      <c r="F1673">
        <v>0.39639692982456143</v>
      </c>
      <c r="G1673">
        <v>3.1379999999999999</v>
      </c>
      <c r="H1673">
        <v>0</v>
      </c>
      <c r="I1673">
        <v>3.5343969298245614</v>
      </c>
      <c r="J1673">
        <f t="shared" si="26"/>
        <v>3.1379999999999999</v>
      </c>
    </row>
    <row r="1674" spans="1:10" x14ac:dyDescent="0.25">
      <c r="A1674" t="s">
        <v>110</v>
      </c>
      <c r="B1674" t="s">
        <v>374</v>
      </c>
      <c r="C1674" t="s">
        <v>358</v>
      </c>
      <c r="D1674">
        <v>0.14857456140350878</v>
      </c>
      <c r="E1674">
        <v>34.884999999999998</v>
      </c>
      <c r="F1674">
        <v>5.1830235745614033</v>
      </c>
      <c r="G1674">
        <v>0.82299999999999995</v>
      </c>
      <c r="H1674">
        <v>0</v>
      </c>
      <c r="I1674">
        <v>6.0060235745614037</v>
      </c>
      <c r="J1674">
        <f t="shared" si="26"/>
        <v>0.82299999999999995</v>
      </c>
    </row>
    <row r="1675" spans="1:10" x14ac:dyDescent="0.25">
      <c r="A1675" t="s">
        <v>111</v>
      </c>
      <c r="B1675" t="s">
        <v>374</v>
      </c>
      <c r="C1675" t="s">
        <v>358</v>
      </c>
      <c r="D1675">
        <v>0.14857456140350878</v>
      </c>
      <c r="E1675">
        <v>916.86399999999992</v>
      </c>
      <c r="F1675">
        <v>136.22266666666667</v>
      </c>
      <c r="G1675">
        <v>20.684000000000001</v>
      </c>
      <c r="H1675">
        <v>0</v>
      </c>
      <c r="I1675">
        <v>156.90666666666667</v>
      </c>
      <c r="J1675">
        <f t="shared" si="26"/>
        <v>20.684000000000001</v>
      </c>
    </row>
    <row r="1676" spans="1:10" x14ac:dyDescent="0.25">
      <c r="A1676" t="s">
        <v>106</v>
      </c>
      <c r="B1676" t="s">
        <v>374</v>
      </c>
      <c r="C1676" t="s">
        <v>358</v>
      </c>
      <c r="D1676">
        <v>0.14857456140350878</v>
      </c>
      <c r="E1676">
        <v>140.97</v>
      </c>
      <c r="F1676">
        <v>20.944555921052633</v>
      </c>
      <c r="G1676">
        <v>0</v>
      </c>
      <c r="H1676">
        <v>0</v>
      </c>
      <c r="I1676">
        <v>20.944555921052633</v>
      </c>
      <c r="J1676">
        <f t="shared" si="26"/>
        <v>0</v>
      </c>
    </row>
    <row r="1677" spans="1:10" x14ac:dyDescent="0.25">
      <c r="A1677" t="s">
        <v>99</v>
      </c>
      <c r="B1677" t="s">
        <v>374</v>
      </c>
      <c r="C1677" t="s">
        <v>358</v>
      </c>
      <c r="D1677">
        <v>0.14857456140350878</v>
      </c>
      <c r="E1677">
        <v>10.499000000000001</v>
      </c>
      <c r="F1677">
        <v>1.5598843201754387</v>
      </c>
      <c r="G1677">
        <v>0</v>
      </c>
      <c r="H1677">
        <v>0</v>
      </c>
      <c r="I1677">
        <v>1.5598843201754387</v>
      </c>
      <c r="J1677">
        <f t="shared" si="26"/>
        <v>0</v>
      </c>
    </row>
    <row r="1678" spans="1:10" x14ac:dyDescent="0.25">
      <c r="A1678" t="s">
        <v>108</v>
      </c>
      <c r="B1678" t="s">
        <v>374</v>
      </c>
      <c r="C1678" t="s">
        <v>358</v>
      </c>
      <c r="D1678">
        <v>0.14857456140350878</v>
      </c>
      <c r="E1678">
        <v>87.823000000000008</v>
      </c>
      <c r="F1678">
        <v>13.048263706140352</v>
      </c>
      <c r="G1678">
        <v>0</v>
      </c>
      <c r="H1678">
        <v>0</v>
      </c>
      <c r="I1678">
        <v>13.048263706140352</v>
      </c>
      <c r="J1678">
        <f t="shared" si="26"/>
        <v>0</v>
      </c>
    </row>
    <row r="1679" spans="1:10" x14ac:dyDescent="0.25">
      <c r="A1679" t="s">
        <v>234</v>
      </c>
      <c r="B1679" t="s">
        <v>374</v>
      </c>
      <c r="C1679" t="s">
        <v>358</v>
      </c>
      <c r="D1679">
        <v>0.14857456140350878</v>
      </c>
      <c r="E1679">
        <v>0</v>
      </c>
      <c r="F1679">
        <v>0</v>
      </c>
      <c r="G1679">
        <v>0</v>
      </c>
      <c r="H1679">
        <v>0</v>
      </c>
      <c r="I1679">
        <v>0</v>
      </c>
      <c r="J1679">
        <f t="shared" si="26"/>
        <v>0</v>
      </c>
    </row>
    <row r="1680" spans="1:10" x14ac:dyDescent="0.25">
      <c r="A1680" t="s">
        <v>115</v>
      </c>
      <c r="B1680" t="s">
        <v>374</v>
      </c>
      <c r="C1680" t="s">
        <v>358</v>
      </c>
      <c r="D1680">
        <v>0.14857456140350878</v>
      </c>
      <c r="E1680">
        <v>30.137</v>
      </c>
      <c r="F1680">
        <v>4.4775915570175444</v>
      </c>
      <c r="G1680">
        <v>2.95</v>
      </c>
      <c r="H1680">
        <v>0</v>
      </c>
      <c r="I1680">
        <v>7.4275915570175446</v>
      </c>
      <c r="J1680">
        <f t="shared" si="26"/>
        <v>2.95</v>
      </c>
    </row>
    <row r="1681" spans="1:10" x14ac:dyDescent="0.25">
      <c r="A1681" t="s">
        <v>117</v>
      </c>
      <c r="B1681" t="s">
        <v>374</v>
      </c>
      <c r="C1681" t="s">
        <v>358</v>
      </c>
      <c r="D1681">
        <v>0.14857456140350878</v>
      </c>
      <c r="E1681">
        <v>5.3369999999999997</v>
      </c>
      <c r="F1681">
        <v>0.79294243421052635</v>
      </c>
      <c r="G1681">
        <v>0</v>
      </c>
      <c r="H1681">
        <v>0</v>
      </c>
      <c r="I1681">
        <v>0.79294243421052635</v>
      </c>
      <c r="J1681">
        <f t="shared" si="26"/>
        <v>0</v>
      </c>
    </row>
    <row r="1682" spans="1:10" x14ac:dyDescent="0.25">
      <c r="A1682" t="s">
        <v>103</v>
      </c>
      <c r="B1682" t="s">
        <v>374</v>
      </c>
      <c r="C1682" t="s">
        <v>358</v>
      </c>
      <c r="D1682">
        <v>0.14857456140350878</v>
      </c>
      <c r="E1682">
        <v>0</v>
      </c>
      <c r="F1682">
        <v>0</v>
      </c>
      <c r="G1682">
        <v>0</v>
      </c>
      <c r="H1682">
        <v>0</v>
      </c>
      <c r="I1682">
        <v>0</v>
      </c>
      <c r="J1682">
        <f t="shared" si="26"/>
        <v>0</v>
      </c>
    </row>
    <row r="1683" spans="1:10" x14ac:dyDescent="0.25">
      <c r="A1683" t="s">
        <v>328</v>
      </c>
      <c r="B1683" t="s">
        <v>374</v>
      </c>
      <c r="C1683" t="s">
        <v>358</v>
      </c>
      <c r="D1683">
        <v>0.14857456140350878</v>
      </c>
      <c r="E1683">
        <v>0</v>
      </c>
      <c r="F1683">
        <v>0</v>
      </c>
      <c r="G1683">
        <v>0</v>
      </c>
      <c r="H1683">
        <v>0</v>
      </c>
      <c r="I1683">
        <v>0</v>
      </c>
      <c r="J1683">
        <f t="shared" si="26"/>
        <v>0</v>
      </c>
    </row>
    <row r="1684" spans="1:10" x14ac:dyDescent="0.25">
      <c r="A1684" t="s">
        <v>104</v>
      </c>
      <c r="B1684" t="s">
        <v>374</v>
      </c>
      <c r="C1684" t="s">
        <v>358</v>
      </c>
      <c r="D1684">
        <v>0.14857456140350878</v>
      </c>
      <c r="E1684">
        <v>30.5</v>
      </c>
      <c r="F1684">
        <v>4.531524122807018</v>
      </c>
      <c r="G1684">
        <v>0</v>
      </c>
      <c r="H1684">
        <v>0</v>
      </c>
      <c r="I1684">
        <v>4.531524122807018</v>
      </c>
      <c r="J1684">
        <f t="shared" si="26"/>
        <v>0</v>
      </c>
    </row>
    <row r="1685" spans="1:10" x14ac:dyDescent="0.25">
      <c r="A1685" t="s">
        <v>558</v>
      </c>
      <c r="B1685" t="s">
        <v>374</v>
      </c>
      <c r="C1685" t="s">
        <v>358</v>
      </c>
      <c r="D1685">
        <v>0.14857456140350878</v>
      </c>
      <c r="E1685">
        <v>0</v>
      </c>
      <c r="F1685">
        <v>0</v>
      </c>
      <c r="G1685">
        <v>0</v>
      </c>
      <c r="H1685">
        <v>0</v>
      </c>
      <c r="I1685">
        <v>0</v>
      </c>
      <c r="J1685">
        <f t="shared" si="26"/>
        <v>0</v>
      </c>
    </row>
    <row r="1686" spans="1:10" x14ac:dyDescent="0.25">
      <c r="A1686" t="s">
        <v>97</v>
      </c>
      <c r="B1686" t="s">
        <v>374</v>
      </c>
      <c r="C1686" t="s">
        <v>358</v>
      </c>
      <c r="D1686">
        <v>0.14857456140350878</v>
      </c>
      <c r="E1686">
        <v>0.8</v>
      </c>
      <c r="F1686">
        <v>0.11885964912280703</v>
      </c>
      <c r="G1686">
        <v>0</v>
      </c>
      <c r="H1686">
        <v>0</v>
      </c>
      <c r="I1686">
        <v>0.11885964912280703</v>
      </c>
      <c r="J1686">
        <f t="shared" si="26"/>
        <v>0</v>
      </c>
    </row>
    <row r="1687" spans="1:10" x14ac:dyDescent="0.25">
      <c r="A1687" t="s">
        <v>109</v>
      </c>
      <c r="B1687" t="s">
        <v>374</v>
      </c>
      <c r="C1687" t="s">
        <v>358</v>
      </c>
      <c r="D1687">
        <v>0.14857456140350878</v>
      </c>
      <c r="E1687">
        <v>110.87799999999999</v>
      </c>
      <c r="F1687">
        <v>16.473650219298243</v>
      </c>
      <c r="G1687">
        <v>1.4910000000000001</v>
      </c>
      <c r="H1687">
        <v>0</v>
      </c>
      <c r="I1687">
        <v>17.964650219298242</v>
      </c>
      <c r="J1687">
        <f t="shared" si="26"/>
        <v>1.4910000000000001</v>
      </c>
    </row>
    <row r="1688" spans="1:10" x14ac:dyDescent="0.25">
      <c r="A1688" t="s">
        <v>118</v>
      </c>
      <c r="B1688" t="s">
        <v>374</v>
      </c>
      <c r="C1688" t="s">
        <v>358</v>
      </c>
      <c r="D1688">
        <v>0.14857456140350878</v>
      </c>
      <c r="E1688">
        <v>267.25900000000001</v>
      </c>
      <c r="F1688">
        <v>39.707888706140352</v>
      </c>
      <c r="G1688">
        <v>0.63</v>
      </c>
      <c r="H1688">
        <v>0</v>
      </c>
      <c r="I1688">
        <v>40.337888706140355</v>
      </c>
      <c r="J1688">
        <f t="shared" si="26"/>
        <v>0.63</v>
      </c>
    </row>
    <row r="1689" spans="1:10" x14ac:dyDescent="0.25">
      <c r="A1689" t="s">
        <v>121</v>
      </c>
      <c r="B1689" t="s">
        <v>374</v>
      </c>
      <c r="C1689" t="s">
        <v>358</v>
      </c>
      <c r="D1689">
        <v>0.14857456140350878</v>
      </c>
      <c r="E1689">
        <v>0.3</v>
      </c>
      <c r="F1689">
        <v>4.4572368421052631E-2</v>
      </c>
      <c r="G1689">
        <v>0</v>
      </c>
      <c r="H1689">
        <v>0</v>
      </c>
      <c r="I1689">
        <v>4.4572368421052631E-2</v>
      </c>
      <c r="J1689">
        <f t="shared" si="26"/>
        <v>0</v>
      </c>
    </row>
    <row r="1690" spans="1:10" x14ac:dyDescent="0.25">
      <c r="A1690" t="s">
        <v>120</v>
      </c>
      <c r="B1690" t="s">
        <v>374</v>
      </c>
      <c r="C1690" t="s">
        <v>358</v>
      </c>
      <c r="D1690">
        <v>0.14857456140350878</v>
      </c>
      <c r="E1690">
        <v>7.2</v>
      </c>
      <c r="F1690">
        <v>1.0697368421052633</v>
      </c>
      <c r="G1690">
        <v>0</v>
      </c>
      <c r="H1690">
        <v>0</v>
      </c>
      <c r="I1690">
        <v>1.0697368421052633</v>
      </c>
      <c r="J1690">
        <f t="shared" si="26"/>
        <v>0</v>
      </c>
    </row>
    <row r="1691" spans="1:10" x14ac:dyDescent="0.25">
      <c r="A1691" t="s">
        <v>119</v>
      </c>
      <c r="B1691" t="s">
        <v>374</v>
      </c>
      <c r="C1691" t="s">
        <v>358</v>
      </c>
      <c r="D1691">
        <v>0.14857456140350878</v>
      </c>
      <c r="E1691">
        <v>0.79900000000000004</v>
      </c>
      <c r="F1691">
        <v>0.11871107456140352</v>
      </c>
      <c r="G1691">
        <v>0</v>
      </c>
      <c r="H1691">
        <v>0</v>
      </c>
      <c r="I1691">
        <v>0.11871107456140352</v>
      </c>
      <c r="J1691">
        <f t="shared" si="26"/>
        <v>0</v>
      </c>
    </row>
    <row r="1692" spans="1:10" x14ac:dyDescent="0.25">
      <c r="A1692" t="s">
        <v>116</v>
      </c>
      <c r="B1692" t="s">
        <v>374</v>
      </c>
      <c r="C1692" t="s">
        <v>358</v>
      </c>
      <c r="D1692">
        <v>0.14857456140350878</v>
      </c>
      <c r="E1692">
        <v>1.256</v>
      </c>
      <c r="F1692">
        <v>0.18660964912280703</v>
      </c>
      <c r="G1692">
        <v>0</v>
      </c>
      <c r="H1692">
        <v>0</v>
      </c>
      <c r="I1692">
        <v>0.18660964912280703</v>
      </c>
      <c r="J1692">
        <f t="shared" si="26"/>
        <v>0</v>
      </c>
    </row>
    <row r="1693" spans="1:10" x14ac:dyDescent="0.25">
      <c r="A1693" t="s">
        <v>113</v>
      </c>
      <c r="B1693" t="s">
        <v>374</v>
      </c>
      <c r="C1693" t="s">
        <v>358</v>
      </c>
      <c r="D1693">
        <v>0.14857456140350878</v>
      </c>
      <c r="E1693">
        <v>6.6229999999999993</v>
      </c>
      <c r="F1693">
        <v>0.98400932017543852</v>
      </c>
      <c r="G1693">
        <v>0</v>
      </c>
      <c r="H1693">
        <v>0</v>
      </c>
      <c r="I1693">
        <v>0.98400932017543852</v>
      </c>
      <c r="J1693">
        <f t="shared" si="26"/>
        <v>0</v>
      </c>
    </row>
    <row r="1694" spans="1:10" x14ac:dyDescent="0.25">
      <c r="A1694" t="s">
        <v>102</v>
      </c>
      <c r="B1694" t="s">
        <v>374</v>
      </c>
      <c r="C1694" t="s">
        <v>358</v>
      </c>
      <c r="D1694">
        <v>0.14857456140350878</v>
      </c>
      <c r="E1694">
        <v>30.5</v>
      </c>
      <c r="F1694">
        <v>4.531524122807018</v>
      </c>
      <c r="G1694">
        <v>0</v>
      </c>
      <c r="H1694">
        <v>0</v>
      </c>
      <c r="I1694">
        <v>4.531524122807018</v>
      </c>
      <c r="J1694">
        <f t="shared" si="26"/>
        <v>0</v>
      </c>
    </row>
    <row r="1695" spans="1:10" x14ac:dyDescent="0.25">
      <c r="A1695" t="s">
        <v>101</v>
      </c>
      <c r="B1695" t="s">
        <v>374</v>
      </c>
      <c r="C1695" t="s">
        <v>358</v>
      </c>
      <c r="D1695">
        <v>0.14857456140350878</v>
      </c>
      <c r="E1695">
        <v>0</v>
      </c>
      <c r="F1695">
        <v>0</v>
      </c>
      <c r="G1695">
        <v>0</v>
      </c>
      <c r="H1695">
        <v>0</v>
      </c>
      <c r="I1695">
        <v>0</v>
      </c>
      <c r="J1695">
        <f t="shared" si="26"/>
        <v>0</v>
      </c>
    </row>
    <row r="1696" spans="1:10" x14ac:dyDescent="0.25">
      <c r="A1696" t="s">
        <v>95</v>
      </c>
      <c r="B1696" t="s">
        <v>374</v>
      </c>
      <c r="C1696" t="s">
        <v>358</v>
      </c>
      <c r="D1696">
        <v>0.14857456140350878</v>
      </c>
      <c r="E1696">
        <v>41.4</v>
      </c>
      <c r="F1696">
        <v>6.1509868421052634</v>
      </c>
      <c r="G1696">
        <v>2.1859999999999999</v>
      </c>
      <c r="H1696">
        <v>0</v>
      </c>
      <c r="I1696">
        <v>8.3369868421052633</v>
      </c>
      <c r="J1696">
        <f t="shared" si="26"/>
        <v>2.1859999999999999</v>
      </c>
    </row>
    <row r="1697" spans="1:10" x14ac:dyDescent="0.25">
      <c r="A1697" t="s">
        <v>98</v>
      </c>
      <c r="B1697" t="s">
        <v>374</v>
      </c>
      <c r="C1697" t="s">
        <v>358</v>
      </c>
      <c r="D1697">
        <v>0.14857456140350878</v>
      </c>
      <c r="E1697">
        <v>28.7</v>
      </c>
      <c r="F1697">
        <v>4.2640899122807019</v>
      </c>
      <c r="G1697">
        <v>0</v>
      </c>
      <c r="H1697">
        <v>0</v>
      </c>
      <c r="I1697">
        <v>4.2640899122807019</v>
      </c>
      <c r="J1697">
        <f t="shared" si="26"/>
        <v>0</v>
      </c>
    </row>
    <row r="1698" spans="1:10" x14ac:dyDescent="0.25">
      <c r="A1698" t="s">
        <v>112</v>
      </c>
      <c r="B1698" t="s">
        <v>374</v>
      </c>
      <c r="C1698" t="s">
        <v>358</v>
      </c>
      <c r="D1698">
        <v>0.14857456140350878</v>
      </c>
      <c r="E1698">
        <v>162.12799999999999</v>
      </c>
      <c r="F1698">
        <v>24.088096491228068</v>
      </c>
      <c r="G1698">
        <v>6.0330000000000004</v>
      </c>
      <c r="H1698">
        <v>0</v>
      </c>
      <c r="I1698">
        <v>30.121096491228069</v>
      </c>
      <c r="J1698">
        <f t="shared" si="26"/>
        <v>6.0330000000000004</v>
      </c>
    </row>
    <row r="1699" spans="1:10" x14ac:dyDescent="0.25">
      <c r="A1699" t="s">
        <v>100</v>
      </c>
      <c r="B1699" t="s">
        <v>374</v>
      </c>
      <c r="C1699" t="s">
        <v>358</v>
      </c>
      <c r="D1699">
        <v>0.14857456140350878</v>
      </c>
      <c r="E1699">
        <v>0.2</v>
      </c>
      <c r="F1699">
        <v>2.9714912280701757E-2</v>
      </c>
      <c r="G1699">
        <v>0</v>
      </c>
      <c r="H1699">
        <v>0</v>
      </c>
      <c r="I1699">
        <v>2.9714912280701757E-2</v>
      </c>
      <c r="J1699">
        <f t="shared" si="26"/>
        <v>0</v>
      </c>
    </row>
    <row r="1700" spans="1:10" x14ac:dyDescent="0.25">
      <c r="A1700" t="s">
        <v>114</v>
      </c>
      <c r="B1700" t="s">
        <v>374</v>
      </c>
      <c r="C1700" t="s">
        <v>358</v>
      </c>
      <c r="D1700">
        <v>0.14857456140350878</v>
      </c>
      <c r="E1700">
        <v>212.84199999999998</v>
      </c>
      <c r="F1700">
        <v>31.622906798245612</v>
      </c>
      <c r="G1700">
        <v>0</v>
      </c>
      <c r="H1700">
        <v>0</v>
      </c>
      <c r="I1700">
        <v>31.622906798245612</v>
      </c>
      <c r="J1700">
        <f t="shared" si="26"/>
        <v>0</v>
      </c>
    </row>
    <row r="1701" spans="1:10" x14ac:dyDescent="0.25">
      <c r="A1701" t="s">
        <v>107</v>
      </c>
      <c r="B1701" t="s">
        <v>374</v>
      </c>
      <c r="C1701" t="s">
        <v>358</v>
      </c>
      <c r="D1701">
        <v>0.14857456140350878</v>
      </c>
      <c r="E1701">
        <v>835.03800000000001</v>
      </c>
      <c r="F1701">
        <v>124.06540460526317</v>
      </c>
      <c r="G1701">
        <v>6.8289999999999997</v>
      </c>
      <c r="H1701">
        <v>0</v>
      </c>
      <c r="I1701">
        <v>130.89440460526316</v>
      </c>
      <c r="J1701">
        <f t="shared" si="26"/>
        <v>6.8289999999999997</v>
      </c>
    </row>
    <row r="1702" spans="1:10" x14ac:dyDescent="0.25">
      <c r="A1702" s="48" t="s">
        <v>123</v>
      </c>
      <c r="B1702" t="s">
        <v>375</v>
      </c>
      <c r="C1702" t="s">
        <v>358</v>
      </c>
      <c r="D1702">
        <v>0.85142543859649122</v>
      </c>
      <c r="E1702">
        <v>386.18099999999998</v>
      </c>
      <c r="F1702">
        <v>328.80432730263158</v>
      </c>
      <c r="G1702">
        <v>0.188</v>
      </c>
      <c r="H1702">
        <v>0</v>
      </c>
      <c r="I1702">
        <v>328.99232730263157</v>
      </c>
      <c r="J1702">
        <f t="shared" si="26"/>
        <v>0.188</v>
      </c>
    </row>
    <row r="1703" spans="1:10" x14ac:dyDescent="0.25">
      <c r="A1703" s="48" t="s">
        <v>126</v>
      </c>
      <c r="B1703" t="s">
        <v>375</v>
      </c>
      <c r="C1703" t="s">
        <v>358</v>
      </c>
      <c r="D1703">
        <v>0.85142543859649122</v>
      </c>
      <c r="E1703">
        <v>2.7</v>
      </c>
      <c r="F1703">
        <v>2.2988486842105265</v>
      </c>
      <c r="G1703">
        <v>0</v>
      </c>
      <c r="H1703">
        <v>0</v>
      </c>
      <c r="I1703">
        <v>2.2988486842105265</v>
      </c>
      <c r="J1703">
        <f t="shared" si="26"/>
        <v>0</v>
      </c>
    </row>
    <row r="1704" spans="1:10" x14ac:dyDescent="0.25">
      <c r="A1704" s="48" t="s">
        <v>125</v>
      </c>
      <c r="B1704" t="s">
        <v>375</v>
      </c>
      <c r="C1704" t="s">
        <v>358</v>
      </c>
      <c r="D1704">
        <v>0.85142543859649122</v>
      </c>
      <c r="E1704">
        <v>2</v>
      </c>
      <c r="F1704">
        <v>1.7028508771929824</v>
      </c>
      <c r="G1704">
        <v>0</v>
      </c>
      <c r="H1704">
        <v>0</v>
      </c>
      <c r="I1704">
        <v>1.7028508771929824</v>
      </c>
      <c r="J1704">
        <f t="shared" si="26"/>
        <v>0</v>
      </c>
    </row>
    <row r="1705" spans="1:10" x14ac:dyDescent="0.25">
      <c r="A1705" s="48" t="s">
        <v>124</v>
      </c>
      <c r="B1705" t="s">
        <v>375</v>
      </c>
      <c r="C1705" t="s">
        <v>358</v>
      </c>
      <c r="D1705">
        <v>0.85142543859649122</v>
      </c>
      <c r="E1705">
        <v>5.0030000000000001</v>
      </c>
      <c r="F1705">
        <v>4.2596814692982461</v>
      </c>
      <c r="G1705">
        <v>0</v>
      </c>
      <c r="H1705">
        <v>0</v>
      </c>
      <c r="I1705">
        <v>4.2596814692982461</v>
      </c>
      <c r="J1705">
        <f t="shared" si="26"/>
        <v>0</v>
      </c>
    </row>
    <row r="1706" spans="1:10" x14ac:dyDescent="0.25">
      <c r="A1706" t="s">
        <v>96</v>
      </c>
      <c r="B1706" t="s">
        <v>375</v>
      </c>
      <c r="C1706" t="s">
        <v>358</v>
      </c>
      <c r="D1706">
        <v>0.85142543859649122</v>
      </c>
      <c r="E1706">
        <v>54.249000000000002</v>
      </c>
      <c r="F1706">
        <v>46.188978618421054</v>
      </c>
      <c r="G1706">
        <v>0</v>
      </c>
      <c r="H1706">
        <v>0</v>
      </c>
      <c r="I1706">
        <v>46.188978618421054</v>
      </c>
      <c r="J1706">
        <f t="shared" si="26"/>
        <v>0</v>
      </c>
    </row>
    <row r="1707" spans="1:10" x14ac:dyDescent="0.25">
      <c r="A1707" t="s">
        <v>105</v>
      </c>
      <c r="B1707" t="s">
        <v>375</v>
      </c>
      <c r="C1707" t="s">
        <v>358</v>
      </c>
      <c r="D1707">
        <v>0.85142543859649122</v>
      </c>
      <c r="E1707">
        <v>2.6680000000000001</v>
      </c>
      <c r="F1707">
        <v>2.2716030701754386</v>
      </c>
      <c r="G1707">
        <v>11.55</v>
      </c>
      <c r="H1707">
        <v>0</v>
      </c>
      <c r="I1707">
        <v>13.821603070175438</v>
      </c>
      <c r="J1707">
        <f t="shared" si="26"/>
        <v>11.55</v>
      </c>
    </row>
    <row r="1708" spans="1:10" x14ac:dyDescent="0.25">
      <c r="A1708" t="s">
        <v>110</v>
      </c>
      <c r="B1708" t="s">
        <v>375</v>
      </c>
      <c r="C1708" t="s">
        <v>358</v>
      </c>
      <c r="D1708">
        <v>0.85142543859649122</v>
      </c>
      <c r="E1708">
        <v>34.884999999999998</v>
      </c>
      <c r="F1708">
        <v>29.701976425438595</v>
      </c>
      <c r="G1708">
        <v>0</v>
      </c>
      <c r="H1708">
        <v>0</v>
      </c>
      <c r="I1708">
        <v>29.701976425438595</v>
      </c>
      <c r="J1708">
        <f t="shared" si="26"/>
        <v>0</v>
      </c>
    </row>
    <row r="1709" spans="1:10" x14ac:dyDescent="0.25">
      <c r="A1709" t="s">
        <v>111</v>
      </c>
      <c r="B1709" t="s">
        <v>375</v>
      </c>
      <c r="C1709" t="s">
        <v>358</v>
      </c>
      <c r="D1709">
        <v>0.85142543859649122</v>
      </c>
      <c r="E1709">
        <v>916.86399999999992</v>
      </c>
      <c r="F1709">
        <v>780.64133333333325</v>
      </c>
      <c r="G1709">
        <v>0</v>
      </c>
      <c r="H1709">
        <v>0</v>
      </c>
      <c r="I1709">
        <v>780.64133333333325</v>
      </c>
      <c r="J1709">
        <f t="shared" si="26"/>
        <v>0</v>
      </c>
    </row>
    <row r="1710" spans="1:10" x14ac:dyDescent="0.25">
      <c r="A1710" t="s">
        <v>106</v>
      </c>
      <c r="B1710" t="s">
        <v>375</v>
      </c>
      <c r="C1710" t="s">
        <v>358</v>
      </c>
      <c r="D1710">
        <v>0.85142543859649122</v>
      </c>
      <c r="E1710">
        <v>140.97</v>
      </c>
      <c r="F1710">
        <v>120.02544407894737</v>
      </c>
      <c r="G1710">
        <v>0</v>
      </c>
      <c r="H1710">
        <v>0</v>
      </c>
      <c r="I1710">
        <v>120.02544407894737</v>
      </c>
      <c r="J1710">
        <f t="shared" si="26"/>
        <v>0</v>
      </c>
    </row>
    <row r="1711" spans="1:10" x14ac:dyDescent="0.25">
      <c r="A1711" t="s">
        <v>99</v>
      </c>
      <c r="B1711" t="s">
        <v>375</v>
      </c>
      <c r="C1711" t="s">
        <v>358</v>
      </c>
      <c r="D1711">
        <v>0.85142543859649122</v>
      </c>
      <c r="E1711">
        <v>10.499000000000001</v>
      </c>
      <c r="F1711">
        <v>8.9391156798245621</v>
      </c>
      <c r="G1711">
        <v>129.917</v>
      </c>
      <c r="H1711">
        <v>0</v>
      </c>
      <c r="I1711">
        <v>138.85611567982457</v>
      </c>
      <c r="J1711">
        <f t="shared" si="26"/>
        <v>129.917</v>
      </c>
    </row>
    <row r="1712" spans="1:10" x14ac:dyDescent="0.25">
      <c r="A1712" t="s">
        <v>108</v>
      </c>
      <c r="B1712" t="s">
        <v>375</v>
      </c>
      <c r="C1712" t="s">
        <v>358</v>
      </c>
      <c r="D1712">
        <v>0.85142543859649122</v>
      </c>
      <c r="E1712">
        <v>87.823000000000008</v>
      </c>
      <c r="F1712">
        <v>74.774736293859661</v>
      </c>
      <c r="G1712">
        <v>8.9999999999999993E-3</v>
      </c>
      <c r="H1712">
        <v>0</v>
      </c>
      <c r="I1712">
        <v>74.783736293859661</v>
      </c>
      <c r="J1712">
        <f t="shared" si="26"/>
        <v>8.9999999999999993E-3</v>
      </c>
    </row>
    <row r="1713" spans="1:10" x14ac:dyDescent="0.25">
      <c r="A1713" t="s">
        <v>234</v>
      </c>
      <c r="B1713" t="s">
        <v>375</v>
      </c>
      <c r="C1713" t="s">
        <v>358</v>
      </c>
      <c r="D1713">
        <v>0.85142543859649122</v>
      </c>
      <c r="E1713">
        <v>0</v>
      </c>
      <c r="F1713">
        <v>0</v>
      </c>
      <c r="G1713">
        <v>0</v>
      </c>
      <c r="H1713">
        <v>0</v>
      </c>
      <c r="I1713">
        <v>0</v>
      </c>
      <c r="J1713">
        <f t="shared" si="26"/>
        <v>0</v>
      </c>
    </row>
    <row r="1714" spans="1:10" x14ac:dyDescent="0.25">
      <c r="A1714" t="s">
        <v>115</v>
      </c>
      <c r="B1714" t="s">
        <v>375</v>
      </c>
      <c r="C1714" t="s">
        <v>358</v>
      </c>
      <c r="D1714">
        <v>0.85142543859649122</v>
      </c>
      <c r="E1714">
        <v>30.137</v>
      </c>
      <c r="F1714">
        <v>25.659408442982457</v>
      </c>
      <c r="G1714">
        <v>9.0150000000000006</v>
      </c>
      <c r="H1714">
        <v>0</v>
      </c>
      <c r="I1714">
        <v>34.674408442982454</v>
      </c>
      <c r="J1714">
        <f t="shared" si="26"/>
        <v>9.0150000000000006</v>
      </c>
    </row>
    <row r="1715" spans="1:10" x14ac:dyDescent="0.25">
      <c r="A1715" t="s">
        <v>117</v>
      </c>
      <c r="B1715" t="s">
        <v>375</v>
      </c>
      <c r="C1715" t="s">
        <v>358</v>
      </c>
      <c r="D1715">
        <v>0.85142543859649122</v>
      </c>
      <c r="E1715">
        <v>5.3369999999999997</v>
      </c>
      <c r="F1715">
        <v>4.5440575657894735</v>
      </c>
      <c r="G1715">
        <v>0</v>
      </c>
      <c r="H1715">
        <v>0</v>
      </c>
      <c r="I1715">
        <v>4.5440575657894735</v>
      </c>
      <c r="J1715">
        <f t="shared" si="26"/>
        <v>0</v>
      </c>
    </row>
    <row r="1716" spans="1:10" x14ac:dyDescent="0.25">
      <c r="A1716" t="s">
        <v>103</v>
      </c>
      <c r="B1716" t="s">
        <v>375</v>
      </c>
      <c r="C1716" t="s">
        <v>358</v>
      </c>
      <c r="D1716">
        <v>0.85142543859649122</v>
      </c>
      <c r="E1716">
        <v>0</v>
      </c>
      <c r="F1716">
        <v>0</v>
      </c>
      <c r="G1716">
        <v>0</v>
      </c>
      <c r="H1716">
        <v>0</v>
      </c>
      <c r="I1716">
        <v>0</v>
      </c>
      <c r="J1716">
        <f t="shared" si="26"/>
        <v>0</v>
      </c>
    </row>
    <row r="1717" spans="1:10" x14ac:dyDescent="0.25">
      <c r="A1717" t="s">
        <v>328</v>
      </c>
      <c r="B1717" t="s">
        <v>375</v>
      </c>
      <c r="C1717" t="s">
        <v>358</v>
      </c>
      <c r="D1717">
        <v>0.85142543859649122</v>
      </c>
      <c r="E1717">
        <v>0</v>
      </c>
      <c r="F1717">
        <v>0</v>
      </c>
      <c r="G1717">
        <v>0</v>
      </c>
      <c r="H1717">
        <v>0</v>
      </c>
      <c r="I1717">
        <v>0</v>
      </c>
      <c r="J1717">
        <f t="shared" si="26"/>
        <v>0</v>
      </c>
    </row>
    <row r="1718" spans="1:10" x14ac:dyDescent="0.25">
      <c r="A1718" t="s">
        <v>104</v>
      </c>
      <c r="B1718" t="s">
        <v>375</v>
      </c>
      <c r="C1718" t="s">
        <v>358</v>
      </c>
      <c r="D1718">
        <v>0.85142543859649122</v>
      </c>
      <c r="E1718">
        <v>30.5</v>
      </c>
      <c r="F1718">
        <v>25.968475877192983</v>
      </c>
      <c r="G1718">
        <v>0</v>
      </c>
      <c r="H1718">
        <v>0</v>
      </c>
      <c r="I1718">
        <v>25.968475877192983</v>
      </c>
      <c r="J1718">
        <f t="shared" si="26"/>
        <v>0</v>
      </c>
    </row>
    <row r="1719" spans="1:10" x14ac:dyDescent="0.25">
      <c r="A1719" t="s">
        <v>558</v>
      </c>
      <c r="B1719" t="s">
        <v>375</v>
      </c>
      <c r="C1719" t="s">
        <v>358</v>
      </c>
      <c r="D1719">
        <v>0.85142543859649122</v>
      </c>
      <c r="E1719">
        <v>0</v>
      </c>
      <c r="F1719">
        <v>0</v>
      </c>
      <c r="G1719">
        <v>0</v>
      </c>
      <c r="H1719">
        <v>0</v>
      </c>
      <c r="I1719">
        <v>0</v>
      </c>
      <c r="J1719">
        <f t="shared" si="26"/>
        <v>0</v>
      </c>
    </row>
    <row r="1720" spans="1:10" x14ac:dyDescent="0.25">
      <c r="A1720" t="s">
        <v>97</v>
      </c>
      <c r="B1720" t="s">
        <v>375</v>
      </c>
      <c r="C1720" t="s">
        <v>358</v>
      </c>
      <c r="D1720">
        <v>0.85142543859649122</v>
      </c>
      <c r="E1720">
        <v>0.8</v>
      </c>
      <c r="F1720">
        <v>0.68114035087719305</v>
      </c>
      <c r="G1720">
        <v>0</v>
      </c>
      <c r="H1720">
        <v>0</v>
      </c>
      <c r="I1720">
        <v>0.68114035087719305</v>
      </c>
      <c r="J1720">
        <f t="shared" si="26"/>
        <v>0</v>
      </c>
    </row>
    <row r="1721" spans="1:10" x14ac:dyDescent="0.25">
      <c r="A1721" t="s">
        <v>109</v>
      </c>
      <c r="B1721" t="s">
        <v>375</v>
      </c>
      <c r="C1721" t="s">
        <v>358</v>
      </c>
      <c r="D1721">
        <v>0.85142543859649122</v>
      </c>
      <c r="E1721">
        <v>110.87799999999999</v>
      </c>
      <c r="F1721">
        <v>94.404349780701736</v>
      </c>
      <c r="G1721">
        <v>0</v>
      </c>
      <c r="H1721">
        <v>0</v>
      </c>
      <c r="I1721">
        <v>94.404349780701736</v>
      </c>
      <c r="J1721">
        <f t="shared" si="26"/>
        <v>0</v>
      </c>
    </row>
    <row r="1722" spans="1:10" x14ac:dyDescent="0.25">
      <c r="A1722" t="s">
        <v>118</v>
      </c>
      <c r="B1722" t="s">
        <v>375</v>
      </c>
      <c r="C1722" t="s">
        <v>358</v>
      </c>
      <c r="D1722">
        <v>0.85142543859649122</v>
      </c>
      <c r="E1722">
        <v>267.25900000000001</v>
      </c>
      <c r="F1722">
        <v>227.55111129385966</v>
      </c>
      <c r="G1722">
        <v>4.0000000000000001E-3</v>
      </c>
      <c r="H1722">
        <v>0</v>
      </c>
      <c r="I1722">
        <v>227.55511129385965</v>
      </c>
      <c r="J1722">
        <f t="shared" si="26"/>
        <v>4.0000000000000001E-3</v>
      </c>
    </row>
    <row r="1723" spans="1:10" x14ac:dyDescent="0.25">
      <c r="A1723" t="s">
        <v>121</v>
      </c>
      <c r="B1723" t="s">
        <v>375</v>
      </c>
      <c r="C1723" t="s">
        <v>358</v>
      </c>
      <c r="D1723">
        <v>0.85142543859649122</v>
      </c>
      <c r="E1723">
        <v>0.3</v>
      </c>
      <c r="F1723">
        <v>0.25542763157894738</v>
      </c>
      <c r="G1723">
        <v>0</v>
      </c>
      <c r="H1723">
        <v>0</v>
      </c>
      <c r="I1723">
        <v>0.25542763157894738</v>
      </c>
      <c r="J1723">
        <f t="shared" si="26"/>
        <v>0</v>
      </c>
    </row>
    <row r="1724" spans="1:10" x14ac:dyDescent="0.25">
      <c r="A1724" t="s">
        <v>120</v>
      </c>
      <c r="B1724" t="s">
        <v>375</v>
      </c>
      <c r="C1724" t="s">
        <v>358</v>
      </c>
      <c r="D1724">
        <v>0.85142543859649122</v>
      </c>
      <c r="E1724">
        <v>7.2</v>
      </c>
      <c r="F1724">
        <v>6.1302631578947366</v>
      </c>
      <c r="G1724">
        <v>0</v>
      </c>
      <c r="H1724">
        <v>0</v>
      </c>
      <c r="I1724">
        <v>6.1302631578947366</v>
      </c>
      <c r="J1724">
        <f t="shared" si="26"/>
        <v>0</v>
      </c>
    </row>
    <row r="1725" spans="1:10" x14ac:dyDescent="0.25">
      <c r="A1725" t="s">
        <v>119</v>
      </c>
      <c r="B1725" t="s">
        <v>375</v>
      </c>
      <c r="C1725" t="s">
        <v>358</v>
      </c>
      <c r="D1725">
        <v>0.85142543859649122</v>
      </c>
      <c r="E1725">
        <v>0.79900000000000004</v>
      </c>
      <c r="F1725">
        <v>0.68028892543859654</v>
      </c>
      <c r="G1725">
        <v>0</v>
      </c>
      <c r="H1725">
        <v>0</v>
      </c>
      <c r="I1725">
        <v>0.68028892543859654</v>
      </c>
      <c r="J1725">
        <f t="shared" si="26"/>
        <v>0</v>
      </c>
    </row>
    <row r="1726" spans="1:10" x14ac:dyDescent="0.25">
      <c r="A1726" t="s">
        <v>116</v>
      </c>
      <c r="B1726" t="s">
        <v>375</v>
      </c>
      <c r="C1726" t="s">
        <v>358</v>
      </c>
      <c r="D1726">
        <v>0.85142543859649122</v>
      </c>
      <c r="E1726">
        <v>1.256</v>
      </c>
      <c r="F1726">
        <v>1.0693903508771929</v>
      </c>
      <c r="G1726">
        <v>51.673000000000002</v>
      </c>
      <c r="H1726">
        <v>0</v>
      </c>
      <c r="I1726">
        <v>52.742390350877194</v>
      </c>
      <c r="J1726">
        <f t="shared" si="26"/>
        <v>51.673000000000002</v>
      </c>
    </row>
    <row r="1727" spans="1:10" x14ac:dyDescent="0.25">
      <c r="A1727" t="s">
        <v>113</v>
      </c>
      <c r="B1727" t="s">
        <v>375</v>
      </c>
      <c r="C1727" t="s">
        <v>358</v>
      </c>
      <c r="D1727">
        <v>0.85142543859649122</v>
      </c>
      <c r="E1727">
        <v>6.6229999999999993</v>
      </c>
      <c r="F1727">
        <v>5.6389906798245608</v>
      </c>
      <c r="G1727">
        <v>0.502</v>
      </c>
      <c r="H1727">
        <v>0</v>
      </c>
      <c r="I1727">
        <v>6.1409906798245606</v>
      </c>
      <c r="J1727">
        <f t="shared" si="26"/>
        <v>0.502</v>
      </c>
    </row>
    <row r="1728" spans="1:10" x14ac:dyDescent="0.25">
      <c r="A1728" t="s">
        <v>102</v>
      </c>
      <c r="B1728" t="s">
        <v>375</v>
      </c>
      <c r="C1728" t="s">
        <v>358</v>
      </c>
      <c r="D1728">
        <v>0.85142543859649122</v>
      </c>
      <c r="E1728">
        <v>30.5</v>
      </c>
      <c r="F1728">
        <v>25.968475877192983</v>
      </c>
      <c r="G1728">
        <v>0</v>
      </c>
      <c r="H1728">
        <v>0</v>
      </c>
      <c r="I1728">
        <v>25.968475877192983</v>
      </c>
      <c r="J1728">
        <f t="shared" si="26"/>
        <v>0</v>
      </c>
    </row>
    <row r="1729" spans="1:10" x14ac:dyDescent="0.25">
      <c r="A1729" t="s">
        <v>101</v>
      </c>
      <c r="B1729" t="s">
        <v>375</v>
      </c>
      <c r="C1729" t="s">
        <v>358</v>
      </c>
      <c r="D1729">
        <v>0.85142543859649122</v>
      </c>
      <c r="E1729">
        <v>0</v>
      </c>
      <c r="F1729">
        <v>0</v>
      </c>
      <c r="G1729">
        <v>0</v>
      </c>
      <c r="H1729">
        <v>0</v>
      </c>
      <c r="I1729">
        <v>0</v>
      </c>
      <c r="J1729">
        <f t="shared" si="26"/>
        <v>0</v>
      </c>
    </row>
    <row r="1730" spans="1:10" x14ac:dyDescent="0.25">
      <c r="A1730" t="s">
        <v>95</v>
      </c>
      <c r="B1730" t="s">
        <v>375</v>
      </c>
      <c r="C1730" t="s">
        <v>358</v>
      </c>
      <c r="D1730">
        <v>0.85142543859649122</v>
      </c>
      <c r="E1730">
        <v>41.4</v>
      </c>
      <c r="F1730">
        <v>35.249013157894737</v>
      </c>
      <c r="G1730">
        <v>0</v>
      </c>
      <c r="H1730">
        <v>0</v>
      </c>
      <c r="I1730">
        <v>35.249013157894737</v>
      </c>
      <c r="J1730">
        <f t="shared" si="26"/>
        <v>0</v>
      </c>
    </row>
    <row r="1731" spans="1:10" x14ac:dyDescent="0.25">
      <c r="A1731" t="s">
        <v>98</v>
      </c>
      <c r="B1731" t="s">
        <v>375</v>
      </c>
      <c r="C1731" t="s">
        <v>358</v>
      </c>
      <c r="D1731">
        <v>0.85142543859649122</v>
      </c>
      <c r="E1731">
        <v>28.7</v>
      </c>
      <c r="F1731">
        <v>24.435910087719297</v>
      </c>
      <c r="G1731">
        <v>0</v>
      </c>
      <c r="H1731">
        <v>0</v>
      </c>
      <c r="I1731">
        <v>24.435910087719297</v>
      </c>
      <c r="J1731">
        <f t="shared" ref="J1731:J1794" si="27">G1731+H1731</f>
        <v>0</v>
      </c>
    </row>
    <row r="1732" spans="1:10" x14ac:dyDescent="0.25">
      <c r="A1732" t="s">
        <v>112</v>
      </c>
      <c r="B1732" t="s">
        <v>375</v>
      </c>
      <c r="C1732" t="s">
        <v>358</v>
      </c>
      <c r="D1732">
        <v>0.85142543859649122</v>
      </c>
      <c r="E1732">
        <v>162.12799999999999</v>
      </c>
      <c r="F1732">
        <v>138.03990350877191</v>
      </c>
      <c r="G1732">
        <v>1.1419999999999999</v>
      </c>
      <c r="H1732">
        <v>0</v>
      </c>
      <c r="I1732">
        <v>139.18190350877191</v>
      </c>
      <c r="J1732">
        <f t="shared" si="27"/>
        <v>1.1419999999999999</v>
      </c>
    </row>
    <row r="1733" spans="1:10" x14ac:dyDescent="0.25">
      <c r="A1733" t="s">
        <v>100</v>
      </c>
      <c r="B1733" t="s">
        <v>375</v>
      </c>
      <c r="C1733" t="s">
        <v>358</v>
      </c>
      <c r="D1733">
        <v>0.85142543859649122</v>
      </c>
      <c r="E1733">
        <v>0.2</v>
      </c>
      <c r="F1733">
        <v>0.17028508771929826</v>
      </c>
      <c r="G1733">
        <v>0</v>
      </c>
      <c r="H1733">
        <v>0</v>
      </c>
      <c r="I1733">
        <v>0.17028508771929826</v>
      </c>
      <c r="J1733">
        <f t="shared" si="27"/>
        <v>0</v>
      </c>
    </row>
    <row r="1734" spans="1:10" x14ac:dyDescent="0.25">
      <c r="A1734" t="s">
        <v>114</v>
      </c>
      <c r="B1734" t="s">
        <v>375</v>
      </c>
      <c r="C1734" t="s">
        <v>358</v>
      </c>
      <c r="D1734">
        <v>0.85142543859649122</v>
      </c>
      <c r="E1734">
        <v>212.84199999999998</v>
      </c>
      <c r="F1734">
        <v>181.21909320175436</v>
      </c>
      <c r="G1734">
        <v>0</v>
      </c>
      <c r="H1734">
        <v>0</v>
      </c>
      <c r="I1734">
        <v>181.21909320175436</v>
      </c>
      <c r="J1734">
        <f t="shared" si="27"/>
        <v>0</v>
      </c>
    </row>
    <row r="1735" spans="1:10" x14ac:dyDescent="0.25">
      <c r="A1735" t="s">
        <v>107</v>
      </c>
      <c r="B1735" t="s">
        <v>375</v>
      </c>
      <c r="C1735" t="s">
        <v>358</v>
      </c>
      <c r="D1735">
        <v>0.85142543859649122</v>
      </c>
      <c r="E1735">
        <v>835.03800000000001</v>
      </c>
      <c r="F1735">
        <v>710.9725953947368</v>
      </c>
      <c r="G1735">
        <v>0</v>
      </c>
      <c r="H1735">
        <v>0</v>
      </c>
      <c r="I1735">
        <v>710.9725953947368</v>
      </c>
      <c r="J1735">
        <f t="shared" si="27"/>
        <v>0</v>
      </c>
    </row>
    <row r="1736" spans="1:10" x14ac:dyDescent="0.25">
      <c r="A1736" t="s">
        <v>123</v>
      </c>
      <c r="B1736" t="s">
        <v>150</v>
      </c>
      <c r="C1736" t="s">
        <v>148</v>
      </c>
      <c r="D1736">
        <v>0.3</v>
      </c>
      <c r="E1736">
        <v>0</v>
      </c>
      <c r="F1736">
        <v>0</v>
      </c>
      <c r="G1736">
        <v>0</v>
      </c>
      <c r="H1736">
        <v>0</v>
      </c>
      <c r="I1736">
        <v>0</v>
      </c>
      <c r="J1736">
        <f t="shared" si="27"/>
        <v>0</v>
      </c>
    </row>
    <row r="1737" spans="1:10" x14ac:dyDescent="0.25">
      <c r="A1737" t="s">
        <v>126</v>
      </c>
      <c r="B1737" t="s">
        <v>150</v>
      </c>
      <c r="C1737" t="s">
        <v>148</v>
      </c>
      <c r="D1737">
        <v>0.3</v>
      </c>
      <c r="E1737">
        <v>0</v>
      </c>
      <c r="F1737">
        <v>0</v>
      </c>
      <c r="G1737">
        <v>0</v>
      </c>
      <c r="H1737">
        <v>0</v>
      </c>
      <c r="I1737">
        <v>0</v>
      </c>
      <c r="J1737">
        <f t="shared" si="27"/>
        <v>0</v>
      </c>
    </row>
    <row r="1738" spans="1:10" x14ac:dyDescent="0.25">
      <c r="A1738" t="s">
        <v>125</v>
      </c>
      <c r="B1738" t="s">
        <v>150</v>
      </c>
      <c r="C1738" t="s">
        <v>148</v>
      </c>
      <c r="D1738">
        <v>0.3</v>
      </c>
      <c r="E1738">
        <v>0</v>
      </c>
      <c r="F1738">
        <v>0</v>
      </c>
      <c r="G1738">
        <v>0</v>
      </c>
      <c r="H1738">
        <v>0</v>
      </c>
      <c r="I1738">
        <v>0</v>
      </c>
      <c r="J1738">
        <f t="shared" si="27"/>
        <v>0</v>
      </c>
    </row>
    <row r="1739" spans="1:10" x14ac:dyDescent="0.25">
      <c r="A1739" t="s">
        <v>124</v>
      </c>
      <c r="B1739" t="s">
        <v>150</v>
      </c>
      <c r="C1739" t="s">
        <v>148</v>
      </c>
      <c r="D1739">
        <v>0.3</v>
      </c>
      <c r="E1739">
        <v>0</v>
      </c>
      <c r="F1739">
        <v>0</v>
      </c>
      <c r="G1739">
        <v>0</v>
      </c>
      <c r="H1739">
        <v>0</v>
      </c>
      <c r="I1739">
        <v>0</v>
      </c>
      <c r="J1739">
        <f t="shared" si="27"/>
        <v>0</v>
      </c>
    </row>
    <row r="1740" spans="1:10" x14ac:dyDescent="0.25">
      <c r="A1740" t="s">
        <v>96</v>
      </c>
      <c r="B1740" t="s">
        <v>150</v>
      </c>
      <c r="C1740" t="s">
        <v>148</v>
      </c>
      <c r="D1740">
        <v>0.3</v>
      </c>
      <c r="E1740">
        <v>0</v>
      </c>
      <c r="F1740">
        <v>0</v>
      </c>
      <c r="G1740">
        <v>0</v>
      </c>
      <c r="H1740">
        <v>0</v>
      </c>
      <c r="I1740">
        <v>0</v>
      </c>
      <c r="J1740">
        <f t="shared" si="27"/>
        <v>0</v>
      </c>
    </row>
    <row r="1741" spans="1:10" x14ac:dyDescent="0.25">
      <c r="A1741" t="s">
        <v>105</v>
      </c>
      <c r="B1741" t="s">
        <v>150</v>
      </c>
      <c r="C1741" t="s">
        <v>148</v>
      </c>
      <c r="D1741">
        <v>0.3</v>
      </c>
      <c r="E1741">
        <v>100.488</v>
      </c>
      <c r="F1741">
        <v>30.1464</v>
      </c>
      <c r="G1741">
        <v>0</v>
      </c>
      <c r="H1741">
        <v>0</v>
      </c>
      <c r="I1741">
        <v>30.1464</v>
      </c>
      <c r="J1741">
        <f t="shared" si="27"/>
        <v>0</v>
      </c>
    </row>
    <row r="1742" spans="1:10" x14ac:dyDescent="0.25">
      <c r="A1742" t="s">
        <v>110</v>
      </c>
      <c r="B1742" t="s">
        <v>150</v>
      </c>
      <c r="C1742" t="s">
        <v>148</v>
      </c>
      <c r="D1742">
        <v>0.3</v>
      </c>
      <c r="E1742">
        <v>0</v>
      </c>
      <c r="F1742">
        <v>0</v>
      </c>
      <c r="G1742">
        <v>0</v>
      </c>
      <c r="H1742">
        <v>0</v>
      </c>
      <c r="I1742">
        <v>0</v>
      </c>
      <c r="J1742">
        <f t="shared" si="27"/>
        <v>0</v>
      </c>
    </row>
    <row r="1743" spans="1:10" x14ac:dyDescent="0.25">
      <c r="A1743" t="s">
        <v>111</v>
      </c>
      <c r="B1743" t="s">
        <v>150</v>
      </c>
      <c r="C1743" t="s">
        <v>148</v>
      </c>
      <c r="D1743">
        <v>0.3</v>
      </c>
      <c r="E1743">
        <v>0</v>
      </c>
      <c r="F1743">
        <v>0</v>
      </c>
      <c r="G1743">
        <v>0</v>
      </c>
      <c r="H1743">
        <v>0</v>
      </c>
      <c r="I1743">
        <v>0</v>
      </c>
      <c r="J1743">
        <f t="shared" si="27"/>
        <v>0</v>
      </c>
    </row>
    <row r="1744" spans="1:10" x14ac:dyDescent="0.25">
      <c r="A1744" t="s">
        <v>106</v>
      </c>
      <c r="B1744" t="s">
        <v>150</v>
      </c>
      <c r="C1744" t="s">
        <v>148</v>
      </c>
      <c r="D1744">
        <v>0.3</v>
      </c>
      <c r="E1744">
        <v>4.0490000000000004</v>
      </c>
      <c r="F1744">
        <v>1.2147000000000001</v>
      </c>
      <c r="G1744">
        <v>0</v>
      </c>
      <c r="H1744">
        <v>0</v>
      </c>
      <c r="I1744">
        <v>1.2147000000000001</v>
      </c>
      <c r="J1744">
        <f t="shared" si="27"/>
        <v>0</v>
      </c>
    </row>
    <row r="1745" spans="1:10" x14ac:dyDescent="0.25">
      <c r="A1745" t="s">
        <v>99</v>
      </c>
      <c r="B1745" t="s">
        <v>150</v>
      </c>
      <c r="C1745" t="s">
        <v>148</v>
      </c>
      <c r="D1745">
        <v>0.3</v>
      </c>
      <c r="E1745">
        <v>0</v>
      </c>
      <c r="F1745">
        <v>0</v>
      </c>
      <c r="G1745">
        <v>0</v>
      </c>
      <c r="H1745">
        <v>0</v>
      </c>
      <c r="I1745">
        <v>0</v>
      </c>
      <c r="J1745">
        <f t="shared" si="27"/>
        <v>0</v>
      </c>
    </row>
    <row r="1746" spans="1:10" x14ac:dyDescent="0.25">
      <c r="A1746" t="s">
        <v>108</v>
      </c>
      <c r="B1746" t="s">
        <v>150</v>
      </c>
      <c r="C1746" t="s">
        <v>148</v>
      </c>
      <c r="D1746">
        <v>0.3</v>
      </c>
      <c r="E1746">
        <v>208.505</v>
      </c>
      <c r="F1746">
        <v>62.551499999999997</v>
      </c>
      <c r="G1746">
        <v>0</v>
      </c>
      <c r="H1746">
        <v>0</v>
      </c>
      <c r="I1746">
        <v>62.551499999999997</v>
      </c>
      <c r="J1746">
        <f t="shared" si="27"/>
        <v>0</v>
      </c>
    </row>
    <row r="1747" spans="1:10" x14ac:dyDescent="0.25">
      <c r="A1747" t="s">
        <v>234</v>
      </c>
      <c r="B1747" t="s">
        <v>150</v>
      </c>
      <c r="C1747" t="s">
        <v>148</v>
      </c>
      <c r="D1747">
        <v>0.3</v>
      </c>
      <c r="E1747">
        <v>0</v>
      </c>
      <c r="F1747">
        <v>0</v>
      </c>
      <c r="G1747">
        <v>0</v>
      </c>
      <c r="H1747">
        <v>0</v>
      </c>
      <c r="I1747">
        <v>0</v>
      </c>
      <c r="J1747">
        <f t="shared" si="27"/>
        <v>0</v>
      </c>
    </row>
    <row r="1748" spans="1:10" x14ac:dyDescent="0.25">
      <c r="A1748" t="s">
        <v>115</v>
      </c>
      <c r="B1748" t="s">
        <v>150</v>
      </c>
      <c r="C1748" t="s">
        <v>148</v>
      </c>
      <c r="D1748">
        <v>0.3</v>
      </c>
      <c r="E1748">
        <v>0</v>
      </c>
      <c r="F1748">
        <v>0</v>
      </c>
      <c r="G1748">
        <v>0</v>
      </c>
      <c r="H1748">
        <v>0</v>
      </c>
      <c r="I1748">
        <v>0</v>
      </c>
      <c r="J1748">
        <f t="shared" si="27"/>
        <v>0</v>
      </c>
    </row>
    <row r="1749" spans="1:10" x14ac:dyDescent="0.25">
      <c r="A1749" t="s">
        <v>117</v>
      </c>
      <c r="B1749" t="s">
        <v>150</v>
      </c>
      <c r="C1749" t="s">
        <v>148</v>
      </c>
      <c r="D1749">
        <v>0.3</v>
      </c>
      <c r="E1749">
        <v>0</v>
      </c>
      <c r="F1749">
        <v>0</v>
      </c>
      <c r="G1749">
        <v>0</v>
      </c>
      <c r="H1749">
        <v>0</v>
      </c>
      <c r="I1749">
        <v>0</v>
      </c>
      <c r="J1749">
        <f t="shared" si="27"/>
        <v>0</v>
      </c>
    </row>
    <row r="1750" spans="1:10" x14ac:dyDescent="0.25">
      <c r="A1750" t="s">
        <v>103</v>
      </c>
      <c r="B1750" t="s">
        <v>150</v>
      </c>
      <c r="C1750" t="s">
        <v>148</v>
      </c>
      <c r="D1750">
        <v>0.3</v>
      </c>
      <c r="E1750">
        <v>0</v>
      </c>
      <c r="F1750">
        <v>0</v>
      </c>
      <c r="G1750">
        <v>0</v>
      </c>
      <c r="H1750">
        <v>0</v>
      </c>
      <c r="I1750">
        <v>0</v>
      </c>
      <c r="J1750">
        <f t="shared" si="27"/>
        <v>0</v>
      </c>
    </row>
    <row r="1751" spans="1:10" x14ac:dyDescent="0.25">
      <c r="A1751" t="s">
        <v>328</v>
      </c>
      <c r="B1751" t="s">
        <v>150</v>
      </c>
      <c r="C1751" t="s">
        <v>148</v>
      </c>
      <c r="D1751">
        <v>0.3</v>
      </c>
      <c r="E1751">
        <v>0</v>
      </c>
      <c r="F1751">
        <v>0</v>
      </c>
      <c r="G1751">
        <v>0</v>
      </c>
      <c r="H1751">
        <v>0</v>
      </c>
      <c r="I1751">
        <v>0</v>
      </c>
      <c r="J1751">
        <f t="shared" si="27"/>
        <v>0</v>
      </c>
    </row>
    <row r="1752" spans="1:10" x14ac:dyDescent="0.25">
      <c r="A1752" t="s">
        <v>104</v>
      </c>
      <c r="B1752" t="s">
        <v>150</v>
      </c>
      <c r="C1752" t="s">
        <v>148</v>
      </c>
      <c r="D1752">
        <v>0.3</v>
      </c>
      <c r="E1752">
        <v>0</v>
      </c>
      <c r="F1752">
        <v>0</v>
      </c>
      <c r="G1752">
        <v>0</v>
      </c>
      <c r="H1752">
        <v>0</v>
      </c>
      <c r="I1752">
        <v>0</v>
      </c>
      <c r="J1752">
        <f t="shared" si="27"/>
        <v>0</v>
      </c>
    </row>
    <row r="1753" spans="1:10" x14ac:dyDescent="0.25">
      <c r="A1753" t="s">
        <v>558</v>
      </c>
      <c r="B1753" t="s">
        <v>150</v>
      </c>
      <c r="C1753" t="s">
        <v>148</v>
      </c>
      <c r="D1753">
        <v>0.3</v>
      </c>
      <c r="E1753">
        <v>0</v>
      </c>
      <c r="F1753">
        <v>0</v>
      </c>
      <c r="G1753">
        <v>0</v>
      </c>
      <c r="H1753">
        <v>0</v>
      </c>
      <c r="I1753">
        <v>0</v>
      </c>
      <c r="J1753">
        <f t="shared" si="27"/>
        <v>0</v>
      </c>
    </row>
    <row r="1754" spans="1:10" x14ac:dyDescent="0.25">
      <c r="A1754" t="s">
        <v>97</v>
      </c>
      <c r="B1754" t="s">
        <v>150</v>
      </c>
      <c r="C1754" t="s">
        <v>148</v>
      </c>
      <c r="D1754">
        <v>0.3</v>
      </c>
      <c r="E1754">
        <v>0</v>
      </c>
      <c r="F1754">
        <v>0</v>
      </c>
      <c r="G1754">
        <v>0</v>
      </c>
      <c r="H1754">
        <v>0</v>
      </c>
      <c r="I1754">
        <v>0</v>
      </c>
      <c r="J1754">
        <f t="shared" si="27"/>
        <v>0</v>
      </c>
    </row>
    <row r="1755" spans="1:10" x14ac:dyDescent="0.25">
      <c r="A1755" t="s">
        <v>109</v>
      </c>
      <c r="B1755" t="s">
        <v>150</v>
      </c>
      <c r="C1755" t="s">
        <v>148</v>
      </c>
      <c r="D1755">
        <v>0.3</v>
      </c>
      <c r="E1755">
        <v>5.9</v>
      </c>
      <c r="F1755">
        <v>1.77</v>
      </c>
      <c r="G1755">
        <v>0</v>
      </c>
      <c r="H1755">
        <v>0</v>
      </c>
      <c r="I1755">
        <v>1.77</v>
      </c>
      <c r="J1755">
        <f t="shared" si="27"/>
        <v>0</v>
      </c>
    </row>
    <row r="1756" spans="1:10" x14ac:dyDescent="0.25">
      <c r="A1756" t="s">
        <v>118</v>
      </c>
      <c r="B1756" t="s">
        <v>150</v>
      </c>
      <c r="C1756" t="s">
        <v>148</v>
      </c>
      <c r="D1756">
        <v>0.3</v>
      </c>
      <c r="E1756">
        <v>0</v>
      </c>
      <c r="F1756">
        <v>0</v>
      </c>
      <c r="G1756">
        <v>0</v>
      </c>
      <c r="H1756">
        <v>0</v>
      </c>
      <c r="I1756">
        <v>0</v>
      </c>
      <c r="J1756">
        <f t="shared" si="27"/>
        <v>0</v>
      </c>
    </row>
    <row r="1757" spans="1:10" x14ac:dyDescent="0.25">
      <c r="A1757" t="s">
        <v>121</v>
      </c>
      <c r="B1757" t="s">
        <v>150</v>
      </c>
      <c r="C1757" t="s">
        <v>148</v>
      </c>
      <c r="D1757">
        <v>0.3</v>
      </c>
      <c r="E1757">
        <v>0</v>
      </c>
      <c r="F1757">
        <v>0</v>
      </c>
      <c r="G1757">
        <v>0</v>
      </c>
      <c r="H1757">
        <v>0</v>
      </c>
      <c r="I1757">
        <v>0</v>
      </c>
      <c r="J1757">
        <f t="shared" si="27"/>
        <v>0</v>
      </c>
    </row>
    <row r="1758" spans="1:10" x14ac:dyDescent="0.25">
      <c r="A1758" t="s">
        <v>120</v>
      </c>
      <c r="B1758" t="s">
        <v>150</v>
      </c>
      <c r="C1758" t="s">
        <v>148</v>
      </c>
      <c r="D1758">
        <v>0.3</v>
      </c>
      <c r="E1758">
        <v>0</v>
      </c>
      <c r="F1758">
        <v>0</v>
      </c>
      <c r="G1758">
        <v>0</v>
      </c>
      <c r="H1758">
        <v>0</v>
      </c>
      <c r="I1758">
        <v>0</v>
      </c>
      <c r="J1758">
        <f t="shared" si="27"/>
        <v>0</v>
      </c>
    </row>
    <row r="1759" spans="1:10" x14ac:dyDescent="0.25">
      <c r="A1759" t="s">
        <v>119</v>
      </c>
      <c r="B1759" t="s">
        <v>150</v>
      </c>
      <c r="C1759" t="s">
        <v>148</v>
      </c>
      <c r="D1759">
        <v>0.3</v>
      </c>
      <c r="E1759">
        <v>0</v>
      </c>
      <c r="F1759">
        <v>0</v>
      </c>
      <c r="G1759">
        <v>0</v>
      </c>
      <c r="H1759">
        <v>0</v>
      </c>
      <c r="I1759">
        <v>0</v>
      </c>
      <c r="J1759">
        <f t="shared" si="27"/>
        <v>0</v>
      </c>
    </row>
    <row r="1760" spans="1:10" x14ac:dyDescent="0.25">
      <c r="A1760" t="s">
        <v>116</v>
      </c>
      <c r="B1760" t="s">
        <v>150</v>
      </c>
      <c r="C1760" t="s">
        <v>148</v>
      </c>
      <c r="D1760">
        <v>0.3</v>
      </c>
      <c r="E1760">
        <v>0</v>
      </c>
      <c r="F1760">
        <v>0</v>
      </c>
      <c r="G1760">
        <v>0</v>
      </c>
      <c r="H1760">
        <v>0</v>
      </c>
      <c r="I1760">
        <v>0</v>
      </c>
      <c r="J1760">
        <f t="shared" si="27"/>
        <v>0</v>
      </c>
    </row>
    <row r="1761" spans="1:10" x14ac:dyDescent="0.25">
      <c r="A1761" t="s">
        <v>113</v>
      </c>
      <c r="B1761" t="s">
        <v>150</v>
      </c>
      <c r="C1761" t="s">
        <v>148</v>
      </c>
      <c r="D1761">
        <v>0.3</v>
      </c>
      <c r="E1761">
        <v>0</v>
      </c>
      <c r="F1761">
        <v>0</v>
      </c>
      <c r="G1761">
        <v>0</v>
      </c>
      <c r="H1761">
        <v>0</v>
      </c>
      <c r="I1761">
        <v>0</v>
      </c>
      <c r="J1761">
        <f t="shared" si="27"/>
        <v>0</v>
      </c>
    </row>
    <row r="1762" spans="1:10" x14ac:dyDescent="0.25">
      <c r="A1762" t="s">
        <v>102</v>
      </c>
      <c r="B1762" t="s">
        <v>150</v>
      </c>
      <c r="C1762" t="s">
        <v>148</v>
      </c>
      <c r="D1762">
        <v>0.3</v>
      </c>
      <c r="E1762">
        <v>0</v>
      </c>
      <c r="F1762">
        <v>0</v>
      </c>
      <c r="G1762">
        <v>0</v>
      </c>
      <c r="H1762">
        <v>0</v>
      </c>
      <c r="I1762">
        <v>0</v>
      </c>
      <c r="J1762">
        <f t="shared" si="27"/>
        <v>0</v>
      </c>
    </row>
    <row r="1763" spans="1:10" x14ac:dyDescent="0.25">
      <c r="A1763" t="s">
        <v>101</v>
      </c>
      <c r="B1763" t="s">
        <v>150</v>
      </c>
      <c r="C1763" t="s">
        <v>148</v>
      </c>
      <c r="D1763">
        <v>0.3</v>
      </c>
      <c r="E1763">
        <v>0</v>
      </c>
      <c r="F1763">
        <v>0</v>
      </c>
      <c r="G1763">
        <v>0</v>
      </c>
      <c r="H1763">
        <v>0</v>
      </c>
      <c r="I1763">
        <v>0</v>
      </c>
      <c r="J1763">
        <f t="shared" si="27"/>
        <v>0</v>
      </c>
    </row>
    <row r="1764" spans="1:10" x14ac:dyDescent="0.25">
      <c r="A1764" t="s">
        <v>95</v>
      </c>
      <c r="B1764" t="s">
        <v>150</v>
      </c>
      <c r="C1764" t="s">
        <v>148</v>
      </c>
      <c r="D1764">
        <v>0.3</v>
      </c>
      <c r="E1764">
        <v>373.30500000000001</v>
      </c>
      <c r="F1764">
        <v>111.9915</v>
      </c>
      <c r="G1764">
        <v>0</v>
      </c>
      <c r="H1764">
        <v>0</v>
      </c>
      <c r="I1764">
        <v>111.9915</v>
      </c>
      <c r="J1764">
        <f t="shared" si="27"/>
        <v>0</v>
      </c>
    </row>
    <row r="1765" spans="1:10" x14ac:dyDescent="0.25">
      <c r="A1765" t="s">
        <v>98</v>
      </c>
      <c r="B1765" t="s">
        <v>150</v>
      </c>
      <c r="C1765" t="s">
        <v>148</v>
      </c>
      <c r="D1765">
        <v>0.3</v>
      </c>
      <c r="E1765">
        <v>184.4</v>
      </c>
      <c r="F1765">
        <v>55.32</v>
      </c>
      <c r="G1765">
        <v>0</v>
      </c>
      <c r="H1765">
        <v>0</v>
      </c>
      <c r="I1765">
        <v>55.32</v>
      </c>
      <c r="J1765">
        <f t="shared" si="27"/>
        <v>0</v>
      </c>
    </row>
    <row r="1766" spans="1:10" x14ac:dyDescent="0.25">
      <c r="A1766" t="s">
        <v>112</v>
      </c>
      <c r="B1766" t="s">
        <v>150</v>
      </c>
      <c r="C1766" t="s">
        <v>148</v>
      </c>
      <c r="D1766">
        <v>0.3</v>
      </c>
      <c r="E1766">
        <v>0</v>
      </c>
      <c r="F1766">
        <v>0</v>
      </c>
      <c r="G1766">
        <v>0</v>
      </c>
      <c r="H1766">
        <v>0</v>
      </c>
      <c r="I1766">
        <v>0</v>
      </c>
      <c r="J1766">
        <f t="shared" si="27"/>
        <v>0</v>
      </c>
    </row>
    <row r="1767" spans="1:10" x14ac:dyDescent="0.25">
      <c r="A1767" t="s">
        <v>100</v>
      </c>
      <c r="B1767" t="s">
        <v>150</v>
      </c>
      <c r="C1767" t="s">
        <v>148</v>
      </c>
      <c r="D1767">
        <v>0.3</v>
      </c>
      <c r="E1767">
        <v>0</v>
      </c>
      <c r="F1767">
        <v>0</v>
      </c>
      <c r="G1767">
        <v>0</v>
      </c>
      <c r="H1767">
        <v>0</v>
      </c>
      <c r="I1767">
        <v>0</v>
      </c>
      <c r="J1767">
        <f t="shared" si="27"/>
        <v>0</v>
      </c>
    </row>
    <row r="1768" spans="1:10" x14ac:dyDescent="0.25">
      <c r="A1768" t="s">
        <v>114</v>
      </c>
      <c r="B1768" t="s">
        <v>150</v>
      </c>
      <c r="C1768" t="s">
        <v>148</v>
      </c>
      <c r="D1768">
        <v>0.3</v>
      </c>
      <c r="E1768">
        <v>0</v>
      </c>
      <c r="F1768">
        <v>0</v>
      </c>
      <c r="G1768">
        <v>0</v>
      </c>
      <c r="H1768">
        <v>0</v>
      </c>
      <c r="I1768">
        <v>0</v>
      </c>
      <c r="J1768">
        <f t="shared" si="27"/>
        <v>0</v>
      </c>
    </row>
    <row r="1769" spans="1:10" x14ac:dyDescent="0.25">
      <c r="A1769" t="s">
        <v>107</v>
      </c>
      <c r="B1769" t="s">
        <v>150</v>
      </c>
      <c r="C1769" t="s">
        <v>148</v>
      </c>
      <c r="D1769">
        <v>0.3</v>
      </c>
      <c r="E1769">
        <v>3.4</v>
      </c>
      <c r="F1769">
        <v>1.02</v>
      </c>
      <c r="G1769">
        <v>0</v>
      </c>
      <c r="H1769">
        <v>0</v>
      </c>
      <c r="I1769">
        <v>1.02</v>
      </c>
      <c r="J1769">
        <f t="shared" si="27"/>
        <v>0</v>
      </c>
    </row>
    <row r="1770" spans="1:10" x14ac:dyDescent="0.25">
      <c r="A1770" t="s">
        <v>184</v>
      </c>
      <c r="B1770" t="s">
        <v>559</v>
      </c>
      <c r="C1770" t="s">
        <v>560</v>
      </c>
      <c r="D1770">
        <v>0.42232277526395173</v>
      </c>
      <c r="E1770">
        <v>0</v>
      </c>
      <c r="F1770">
        <v>0</v>
      </c>
      <c r="G1770">
        <v>0</v>
      </c>
      <c r="H1770">
        <v>0</v>
      </c>
      <c r="I1770">
        <v>0</v>
      </c>
      <c r="J1770">
        <f t="shared" si="27"/>
        <v>0</v>
      </c>
    </row>
    <row r="1771" spans="1:10" x14ac:dyDescent="0.25">
      <c r="A1771" t="s">
        <v>128</v>
      </c>
      <c r="B1771" t="s">
        <v>559</v>
      </c>
      <c r="C1771" t="s">
        <v>560</v>
      </c>
      <c r="D1771">
        <v>0.42232277526395173</v>
      </c>
      <c r="E1771">
        <v>0</v>
      </c>
      <c r="F1771">
        <v>0</v>
      </c>
      <c r="G1771">
        <v>0</v>
      </c>
      <c r="H1771">
        <v>0</v>
      </c>
      <c r="I1771">
        <v>0</v>
      </c>
      <c r="J1771">
        <f t="shared" si="27"/>
        <v>0</v>
      </c>
    </row>
    <row r="1772" spans="1:10" x14ac:dyDescent="0.25">
      <c r="A1772" t="s">
        <v>129</v>
      </c>
      <c r="B1772" t="s">
        <v>559</v>
      </c>
      <c r="C1772" t="s">
        <v>560</v>
      </c>
      <c r="D1772">
        <v>0.42232277526395173</v>
      </c>
      <c r="E1772">
        <v>0</v>
      </c>
      <c r="F1772">
        <v>0</v>
      </c>
      <c r="G1772">
        <v>0</v>
      </c>
      <c r="H1772">
        <v>0</v>
      </c>
      <c r="I1772">
        <v>0</v>
      </c>
      <c r="J1772">
        <f t="shared" si="27"/>
        <v>0</v>
      </c>
    </row>
    <row r="1773" spans="1:10" x14ac:dyDescent="0.25">
      <c r="A1773" t="s">
        <v>155</v>
      </c>
      <c r="B1773" t="s">
        <v>559</v>
      </c>
      <c r="C1773" t="s">
        <v>560</v>
      </c>
      <c r="D1773">
        <v>0.42232277526395173</v>
      </c>
      <c r="E1773">
        <v>0</v>
      </c>
      <c r="F1773">
        <v>0</v>
      </c>
      <c r="G1773">
        <v>0</v>
      </c>
      <c r="H1773">
        <v>0</v>
      </c>
      <c r="I1773">
        <v>0</v>
      </c>
      <c r="J1773">
        <f t="shared" si="27"/>
        <v>0</v>
      </c>
    </row>
    <row r="1774" spans="1:10" x14ac:dyDescent="0.25">
      <c r="A1774" t="s">
        <v>184</v>
      </c>
      <c r="B1774" t="s">
        <v>361</v>
      </c>
      <c r="C1774" t="s">
        <v>329</v>
      </c>
      <c r="D1774">
        <v>0.1</v>
      </c>
      <c r="E1774">
        <v>0</v>
      </c>
      <c r="F1774">
        <v>0</v>
      </c>
      <c r="G1774">
        <v>0</v>
      </c>
      <c r="H1774">
        <v>0</v>
      </c>
      <c r="I1774">
        <v>0</v>
      </c>
      <c r="J1774">
        <f t="shared" si="27"/>
        <v>0</v>
      </c>
    </row>
    <row r="1775" spans="1:10" x14ac:dyDescent="0.25">
      <c r="A1775" t="s">
        <v>128</v>
      </c>
      <c r="B1775" t="s">
        <v>361</v>
      </c>
      <c r="C1775" t="s">
        <v>329</v>
      </c>
      <c r="D1775">
        <v>0.1</v>
      </c>
      <c r="E1775">
        <v>0</v>
      </c>
      <c r="F1775">
        <v>0</v>
      </c>
      <c r="G1775">
        <v>0</v>
      </c>
      <c r="H1775">
        <v>0</v>
      </c>
      <c r="I1775">
        <v>0</v>
      </c>
      <c r="J1775">
        <f t="shared" si="27"/>
        <v>0</v>
      </c>
    </row>
    <row r="1776" spans="1:10" x14ac:dyDescent="0.25">
      <c r="A1776" t="s">
        <v>129</v>
      </c>
      <c r="B1776" t="s">
        <v>361</v>
      </c>
      <c r="C1776" t="s">
        <v>329</v>
      </c>
      <c r="D1776">
        <v>0.1</v>
      </c>
      <c r="E1776">
        <v>0</v>
      </c>
      <c r="F1776">
        <v>0</v>
      </c>
      <c r="G1776">
        <v>0</v>
      </c>
      <c r="H1776">
        <v>0</v>
      </c>
      <c r="I1776">
        <v>0</v>
      </c>
      <c r="J1776">
        <f t="shared" si="27"/>
        <v>0</v>
      </c>
    </row>
    <row r="1777" spans="1:10" x14ac:dyDescent="0.25">
      <c r="A1777" t="s">
        <v>155</v>
      </c>
      <c r="B1777" t="s">
        <v>361</v>
      </c>
      <c r="C1777" t="s">
        <v>329</v>
      </c>
      <c r="D1777">
        <v>0.1</v>
      </c>
      <c r="E1777">
        <v>50</v>
      </c>
      <c r="F1777">
        <v>5</v>
      </c>
      <c r="G1777">
        <v>0</v>
      </c>
      <c r="H1777">
        <v>0</v>
      </c>
      <c r="I1777">
        <v>5</v>
      </c>
      <c r="J1777">
        <f t="shared" si="27"/>
        <v>0</v>
      </c>
    </row>
    <row r="1778" spans="1:10" x14ac:dyDescent="0.25">
      <c r="A1778" t="s">
        <v>184</v>
      </c>
      <c r="B1778" t="s">
        <v>31</v>
      </c>
      <c r="C1778" t="s">
        <v>28</v>
      </c>
      <c r="D1778">
        <v>0.1</v>
      </c>
      <c r="E1778">
        <v>0</v>
      </c>
      <c r="F1778">
        <v>0</v>
      </c>
      <c r="G1778">
        <v>0</v>
      </c>
      <c r="H1778">
        <v>0</v>
      </c>
      <c r="I1778">
        <v>0</v>
      </c>
      <c r="J1778">
        <f t="shared" si="27"/>
        <v>0</v>
      </c>
    </row>
    <row r="1779" spans="1:10" x14ac:dyDescent="0.25">
      <c r="A1779" t="s">
        <v>128</v>
      </c>
      <c r="B1779" t="s">
        <v>31</v>
      </c>
      <c r="C1779" t="s">
        <v>28</v>
      </c>
      <c r="D1779">
        <v>0.1</v>
      </c>
      <c r="E1779">
        <v>0</v>
      </c>
      <c r="F1779">
        <v>0</v>
      </c>
      <c r="G1779">
        <v>0</v>
      </c>
      <c r="H1779">
        <v>0</v>
      </c>
      <c r="I1779">
        <v>0</v>
      </c>
      <c r="J1779">
        <f t="shared" si="27"/>
        <v>0</v>
      </c>
    </row>
    <row r="1780" spans="1:10" x14ac:dyDescent="0.25">
      <c r="A1780" t="s">
        <v>129</v>
      </c>
      <c r="B1780" t="s">
        <v>31</v>
      </c>
      <c r="C1780" t="s">
        <v>28</v>
      </c>
      <c r="D1780">
        <v>0.1</v>
      </c>
      <c r="E1780">
        <v>40.199999999999996</v>
      </c>
      <c r="F1780">
        <v>4.0199999999999996</v>
      </c>
      <c r="G1780">
        <v>0</v>
      </c>
      <c r="H1780">
        <v>0</v>
      </c>
      <c r="I1780">
        <v>4.0199999999999996</v>
      </c>
      <c r="J1780">
        <f t="shared" si="27"/>
        <v>0</v>
      </c>
    </row>
    <row r="1781" spans="1:10" x14ac:dyDescent="0.25">
      <c r="A1781" t="s">
        <v>155</v>
      </c>
      <c r="B1781" t="s">
        <v>31</v>
      </c>
      <c r="C1781" t="s">
        <v>28</v>
      </c>
      <c r="D1781">
        <v>0.1</v>
      </c>
      <c r="E1781">
        <v>0</v>
      </c>
      <c r="F1781">
        <v>0</v>
      </c>
      <c r="G1781">
        <v>0</v>
      </c>
      <c r="H1781">
        <v>0</v>
      </c>
      <c r="I1781">
        <v>0</v>
      </c>
      <c r="J1781">
        <f t="shared" si="27"/>
        <v>0</v>
      </c>
    </row>
    <row r="1782" spans="1:10" x14ac:dyDescent="0.25">
      <c r="A1782" t="s">
        <v>184</v>
      </c>
      <c r="B1782" t="s">
        <v>29</v>
      </c>
      <c r="C1782" t="s">
        <v>28</v>
      </c>
      <c r="D1782">
        <v>0.3</v>
      </c>
      <c r="E1782">
        <v>0</v>
      </c>
      <c r="F1782">
        <v>0</v>
      </c>
      <c r="G1782">
        <v>0</v>
      </c>
      <c r="H1782">
        <v>0</v>
      </c>
      <c r="I1782">
        <v>0</v>
      </c>
      <c r="J1782">
        <f t="shared" si="27"/>
        <v>0</v>
      </c>
    </row>
    <row r="1783" spans="1:10" x14ac:dyDescent="0.25">
      <c r="A1783" t="s">
        <v>128</v>
      </c>
      <c r="B1783" t="s">
        <v>29</v>
      </c>
      <c r="C1783" t="s">
        <v>28</v>
      </c>
      <c r="D1783">
        <v>0.3</v>
      </c>
      <c r="E1783">
        <v>0</v>
      </c>
      <c r="F1783">
        <v>0</v>
      </c>
      <c r="G1783">
        <v>0</v>
      </c>
      <c r="H1783">
        <v>0</v>
      </c>
      <c r="I1783">
        <v>0</v>
      </c>
      <c r="J1783">
        <f t="shared" si="27"/>
        <v>0</v>
      </c>
    </row>
    <row r="1784" spans="1:10" x14ac:dyDescent="0.25">
      <c r="A1784" t="s">
        <v>129</v>
      </c>
      <c r="B1784" t="s">
        <v>29</v>
      </c>
      <c r="C1784" t="s">
        <v>28</v>
      </c>
      <c r="D1784">
        <v>0.3</v>
      </c>
      <c r="E1784">
        <v>40.199999999999996</v>
      </c>
      <c r="F1784">
        <v>12.059999999999999</v>
      </c>
      <c r="G1784">
        <v>0</v>
      </c>
      <c r="H1784">
        <v>0</v>
      </c>
      <c r="I1784">
        <v>12.059999999999999</v>
      </c>
      <c r="J1784">
        <f t="shared" si="27"/>
        <v>0</v>
      </c>
    </row>
    <row r="1785" spans="1:10" x14ac:dyDescent="0.25">
      <c r="A1785" t="s">
        <v>155</v>
      </c>
      <c r="B1785" t="s">
        <v>29</v>
      </c>
      <c r="C1785" t="s">
        <v>28</v>
      </c>
      <c r="D1785">
        <v>0.3</v>
      </c>
      <c r="E1785">
        <v>0</v>
      </c>
      <c r="F1785">
        <v>0</v>
      </c>
      <c r="G1785">
        <v>0</v>
      </c>
      <c r="H1785">
        <v>0</v>
      </c>
      <c r="I1785">
        <v>0</v>
      </c>
      <c r="J1785">
        <f t="shared" si="27"/>
        <v>0</v>
      </c>
    </row>
    <row r="1786" spans="1:10" x14ac:dyDescent="0.25">
      <c r="A1786" t="s">
        <v>184</v>
      </c>
      <c r="B1786" t="s">
        <v>34</v>
      </c>
      <c r="C1786" t="s">
        <v>33</v>
      </c>
      <c r="D1786">
        <v>0.2</v>
      </c>
      <c r="E1786">
        <v>0</v>
      </c>
      <c r="F1786">
        <v>0</v>
      </c>
      <c r="G1786">
        <v>0</v>
      </c>
      <c r="H1786">
        <v>0</v>
      </c>
      <c r="I1786">
        <v>0</v>
      </c>
      <c r="J1786">
        <f t="shared" si="27"/>
        <v>0</v>
      </c>
    </row>
    <row r="1787" spans="1:10" x14ac:dyDescent="0.25">
      <c r="A1787" t="s">
        <v>128</v>
      </c>
      <c r="B1787" t="s">
        <v>34</v>
      </c>
      <c r="C1787" t="s">
        <v>33</v>
      </c>
      <c r="D1787">
        <v>0.2</v>
      </c>
      <c r="E1787">
        <v>0</v>
      </c>
      <c r="F1787">
        <v>0</v>
      </c>
      <c r="G1787">
        <v>0</v>
      </c>
      <c r="H1787">
        <v>0</v>
      </c>
      <c r="I1787">
        <v>0</v>
      </c>
      <c r="J1787">
        <f t="shared" si="27"/>
        <v>0</v>
      </c>
    </row>
    <row r="1788" spans="1:10" x14ac:dyDescent="0.25">
      <c r="A1788" t="s">
        <v>129</v>
      </c>
      <c r="B1788" t="s">
        <v>34</v>
      </c>
      <c r="C1788" t="s">
        <v>33</v>
      </c>
      <c r="D1788">
        <v>0.2</v>
      </c>
      <c r="E1788">
        <v>34.5</v>
      </c>
      <c r="F1788">
        <v>6.9</v>
      </c>
      <c r="G1788">
        <v>0</v>
      </c>
      <c r="H1788">
        <v>0</v>
      </c>
      <c r="I1788">
        <v>6.9</v>
      </c>
      <c r="J1788">
        <f t="shared" si="27"/>
        <v>0</v>
      </c>
    </row>
    <row r="1789" spans="1:10" x14ac:dyDescent="0.25">
      <c r="A1789" t="s">
        <v>155</v>
      </c>
      <c r="B1789" t="s">
        <v>34</v>
      </c>
      <c r="C1789" t="s">
        <v>33</v>
      </c>
      <c r="D1789">
        <v>0.2</v>
      </c>
      <c r="E1789">
        <v>0</v>
      </c>
      <c r="F1789">
        <v>0</v>
      </c>
      <c r="G1789">
        <v>0</v>
      </c>
      <c r="H1789">
        <v>0</v>
      </c>
      <c r="I1789">
        <v>0</v>
      </c>
      <c r="J1789">
        <f t="shared" si="27"/>
        <v>0</v>
      </c>
    </row>
    <row r="1790" spans="1:10" x14ac:dyDescent="0.25">
      <c r="A1790" t="s">
        <v>184</v>
      </c>
      <c r="B1790" t="s">
        <v>275</v>
      </c>
      <c r="C1790" t="s">
        <v>330</v>
      </c>
      <c r="D1790">
        <v>1</v>
      </c>
      <c r="E1790">
        <v>0</v>
      </c>
      <c r="F1790">
        <v>0</v>
      </c>
      <c r="G1790">
        <v>0</v>
      </c>
      <c r="H1790">
        <v>0</v>
      </c>
      <c r="I1790">
        <v>0</v>
      </c>
      <c r="J1790">
        <f t="shared" si="27"/>
        <v>0</v>
      </c>
    </row>
    <row r="1791" spans="1:10" x14ac:dyDescent="0.25">
      <c r="A1791" t="s">
        <v>128</v>
      </c>
      <c r="B1791" t="s">
        <v>275</v>
      </c>
      <c r="C1791" t="s">
        <v>330</v>
      </c>
      <c r="D1791">
        <v>1</v>
      </c>
      <c r="E1791">
        <v>0</v>
      </c>
      <c r="F1791">
        <v>0</v>
      </c>
      <c r="G1791">
        <v>0</v>
      </c>
      <c r="H1791">
        <v>0</v>
      </c>
      <c r="I1791">
        <v>0</v>
      </c>
      <c r="J1791">
        <f t="shared" si="27"/>
        <v>0</v>
      </c>
    </row>
    <row r="1792" spans="1:10" x14ac:dyDescent="0.25">
      <c r="A1792" t="s">
        <v>129</v>
      </c>
      <c r="B1792" t="s">
        <v>275</v>
      </c>
      <c r="C1792" t="s">
        <v>330</v>
      </c>
      <c r="D1792">
        <v>1</v>
      </c>
      <c r="E1792">
        <v>0</v>
      </c>
      <c r="F1792">
        <v>0</v>
      </c>
      <c r="G1792">
        <v>0</v>
      </c>
      <c r="H1792">
        <v>0</v>
      </c>
      <c r="I1792">
        <v>0</v>
      </c>
      <c r="J1792">
        <f t="shared" si="27"/>
        <v>0</v>
      </c>
    </row>
    <row r="1793" spans="1:10" x14ac:dyDescent="0.25">
      <c r="A1793" t="s">
        <v>155</v>
      </c>
      <c r="B1793" t="s">
        <v>275</v>
      </c>
      <c r="C1793" t="s">
        <v>330</v>
      </c>
      <c r="D1793">
        <v>1</v>
      </c>
      <c r="E1793">
        <v>0</v>
      </c>
      <c r="F1793">
        <v>0</v>
      </c>
      <c r="G1793">
        <v>0</v>
      </c>
      <c r="H1793">
        <v>0</v>
      </c>
      <c r="I1793">
        <v>0</v>
      </c>
      <c r="J1793">
        <f t="shared" si="27"/>
        <v>0</v>
      </c>
    </row>
    <row r="1794" spans="1:10" x14ac:dyDescent="0.25">
      <c r="A1794" t="s">
        <v>184</v>
      </c>
      <c r="B1794" t="s">
        <v>150</v>
      </c>
      <c r="C1794" t="s">
        <v>148</v>
      </c>
      <c r="D1794">
        <v>0.3</v>
      </c>
      <c r="E1794">
        <v>0</v>
      </c>
      <c r="F1794">
        <v>0</v>
      </c>
      <c r="G1794">
        <v>0</v>
      </c>
      <c r="H1794">
        <v>0</v>
      </c>
      <c r="I1794">
        <v>0</v>
      </c>
      <c r="J1794">
        <f t="shared" si="27"/>
        <v>0</v>
      </c>
    </row>
    <row r="1795" spans="1:10" x14ac:dyDescent="0.25">
      <c r="A1795" t="s">
        <v>128</v>
      </c>
      <c r="B1795" t="s">
        <v>150</v>
      </c>
      <c r="C1795" t="s">
        <v>148</v>
      </c>
      <c r="D1795">
        <v>0.3</v>
      </c>
      <c r="E1795">
        <v>0</v>
      </c>
      <c r="F1795">
        <v>0</v>
      </c>
      <c r="G1795">
        <v>0</v>
      </c>
      <c r="H1795">
        <v>0</v>
      </c>
      <c r="I1795">
        <v>0</v>
      </c>
      <c r="J1795">
        <f t="shared" ref="J1795:J1858" si="28">G1795+H1795</f>
        <v>0</v>
      </c>
    </row>
    <row r="1796" spans="1:10" x14ac:dyDescent="0.25">
      <c r="A1796" t="s">
        <v>129</v>
      </c>
      <c r="B1796" t="s">
        <v>150</v>
      </c>
      <c r="C1796" t="s">
        <v>148</v>
      </c>
      <c r="D1796">
        <v>0.3</v>
      </c>
      <c r="E1796">
        <v>0</v>
      </c>
      <c r="F1796">
        <v>0</v>
      </c>
      <c r="G1796">
        <v>0</v>
      </c>
      <c r="H1796">
        <v>0</v>
      </c>
      <c r="I1796">
        <v>0</v>
      </c>
      <c r="J1796">
        <f t="shared" si="28"/>
        <v>0</v>
      </c>
    </row>
    <row r="1797" spans="1:10" x14ac:dyDescent="0.25">
      <c r="A1797" t="s">
        <v>155</v>
      </c>
      <c r="B1797" t="s">
        <v>150</v>
      </c>
      <c r="C1797" t="s">
        <v>148</v>
      </c>
      <c r="D1797">
        <v>0.3</v>
      </c>
      <c r="E1797">
        <v>0</v>
      </c>
      <c r="F1797">
        <v>0</v>
      </c>
      <c r="G1797">
        <v>0</v>
      </c>
      <c r="H1797">
        <v>0</v>
      </c>
      <c r="I1797">
        <v>0</v>
      </c>
      <c r="J1797">
        <f t="shared" si="28"/>
        <v>0</v>
      </c>
    </row>
    <row r="1798" spans="1:10" x14ac:dyDescent="0.25">
      <c r="A1798" t="s">
        <v>184</v>
      </c>
      <c r="B1798" t="s">
        <v>362</v>
      </c>
      <c r="C1798" t="s">
        <v>333</v>
      </c>
      <c r="D1798">
        <v>0.05</v>
      </c>
      <c r="E1798">
        <v>0</v>
      </c>
      <c r="F1798">
        <v>0</v>
      </c>
      <c r="G1798">
        <v>0</v>
      </c>
      <c r="H1798">
        <v>0</v>
      </c>
      <c r="I1798">
        <v>0</v>
      </c>
      <c r="J1798">
        <f t="shared" si="28"/>
        <v>0</v>
      </c>
    </row>
    <row r="1799" spans="1:10" x14ac:dyDescent="0.25">
      <c r="A1799" t="s">
        <v>128</v>
      </c>
      <c r="B1799" t="s">
        <v>362</v>
      </c>
      <c r="C1799" t="s">
        <v>333</v>
      </c>
      <c r="D1799">
        <v>0.05</v>
      </c>
      <c r="E1799">
        <v>0</v>
      </c>
      <c r="F1799">
        <v>0</v>
      </c>
      <c r="G1799">
        <v>0</v>
      </c>
      <c r="H1799">
        <v>0</v>
      </c>
      <c r="I1799">
        <v>0</v>
      </c>
      <c r="J1799">
        <f t="shared" si="28"/>
        <v>0</v>
      </c>
    </row>
    <row r="1800" spans="1:10" x14ac:dyDescent="0.25">
      <c r="A1800" t="s">
        <v>129</v>
      </c>
      <c r="B1800" t="s">
        <v>362</v>
      </c>
      <c r="C1800" t="s">
        <v>333</v>
      </c>
      <c r="D1800">
        <v>0.05</v>
      </c>
      <c r="E1800">
        <v>0</v>
      </c>
      <c r="F1800">
        <v>0</v>
      </c>
      <c r="G1800">
        <v>0</v>
      </c>
      <c r="H1800">
        <v>0</v>
      </c>
      <c r="I1800">
        <v>0</v>
      </c>
      <c r="J1800">
        <f t="shared" si="28"/>
        <v>0</v>
      </c>
    </row>
    <row r="1801" spans="1:10" x14ac:dyDescent="0.25">
      <c r="A1801" t="s">
        <v>155</v>
      </c>
      <c r="B1801" t="s">
        <v>362</v>
      </c>
      <c r="C1801" t="s">
        <v>333</v>
      </c>
      <c r="D1801">
        <v>0.05</v>
      </c>
      <c r="E1801">
        <v>0</v>
      </c>
      <c r="F1801">
        <v>0</v>
      </c>
      <c r="G1801">
        <v>0</v>
      </c>
      <c r="H1801">
        <v>0</v>
      </c>
      <c r="I1801">
        <v>0</v>
      </c>
      <c r="J1801">
        <f t="shared" si="28"/>
        <v>0</v>
      </c>
    </row>
    <row r="1802" spans="1:10" x14ac:dyDescent="0.25">
      <c r="A1802" t="s">
        <v>184</v>
      </c>
      <c r="B1802" t="s">
        <v>159</v>
      </c>
      <c r="C1802" t="s">
        <v>152</v>
      </c>
      <c r="D1802">
        <v>0.1</v>
      </c>
      <c r="E1802">
        <v>0</v>
      </c>
      <c r="F1802">
        <v>0</v>
      </c>
      <c r="G1802">
        <v>0</v>
      </c>
      <c r="H1802">
        <v>0</v>
      </c>
      <c r="I1802">
        <v>0</v>
      </c>
      <c r="J1802">
        <f t="shared" si="28"/>
        <v>0</v>
      </c>
    </row>
    <row r="1803" spans="1:10" x14ac:dyDescent="0.25">
      <c r="A1803" t="s">
        <v>128</v>
      </c>
      <c r="B1803" t="s">
        <v>159</v>
      </c>
      <c r="C1803" t="s">
        <v>152</v>
      </c>
      <c r="D1803">
        <v>0.1</v>
      </c>
      <c r="E1803">
        <v>0</v>
      </c>
      <c r="F1803">
        <v>0</v>
      </c>
      <c r="G1803">
        <v>0</v>
      </c>
      <c r="H1803">
        <v>0</v>
      </c>
      <c r="I1803">
        <v>0</v>
      </c>
      <c r="J1803">
        <f t="shared" si="28"/>
        <v>0</v>
      </c>
    </row>
    <row r="1804" spans="1:10" x14ac:dyDescent="0.25">
      <c r="A1804" t="s">
        <v>129</v>
      </c>
      <c r="B1804" t="s">
        <v>159</v>
      </c>
      <c r="C1804" t="s">
        <v>152</v>
      </c>
      <c r="D1804">
        <v>0.1</v>
      </c>
      <c r="E1804">
        <v>13</v>
      </c>
      <c r="F1804">
        <v>1.3</v>
      </c>
      <c r="G1804">
        <v>0</v>
      </c>
      <c r="H1804">
        <v>0</v>
      </c>
      <c r="I1804">
        <v>1.3</v>
      </c>
      <c r="J1804">
        <f t="shared" si="28"/>
        <v>0</v>
      </c>
    </row>
    <row r="1805" spans="1:10" x14ac:dyDescent="0.25">
      <c r="A1805" t="s">
        <v>155</v>
      </c>
      <c r="B1805" t="s">
        <v>159</v>
      </c>
      <c r="C1805" t="s">
        <v>152</v>
      </c>
      <c r="D1805">
        <v>0.1</v>
      </c>
      <c r="E1805">
        <v>0.4</v>
      </c>
      <c r="F1805">
        <v>4.0000000000000008E-2</v>
      </c>
      <c r="G1805">
        <v>0</v>
      </c>
      <c r="H1805">
        <v>0</v>
      </c>
      <c r="I1805">
        <v>4.0000000000000008E-2</v>
      </c>
      <c r="J1805">
        <f t="shared" si="28"/>
        <v>0</v>
      </c>
    </row>
    <row r="1806" spans="1:10" x14ac:dyDescent="0.25">
      <c r="A1806" t="s">
        <v>184</v>
      </c>
      <c r="B1806" t="s">
        <v>176</v>
      </c>
      <c r="C1806" t="s">
        <v>169</v>
      </c>
      <c r="D1806">
        <v>0.1</v>
      </c>
      <c r="E1806">
        <v>0</v>
      </c>
      <c r="F1806">
        <v>0</v>
      </c>
      <c r="G1806">
        <v>0</v>
      </c>
      <c r="H1806">
        <v>0</v>
      </c>
      <c r="I1806">
        <v>0</v>
      </c>
      <c r="J1806">
        <f t="shared" si="28"/>
        <v>0</v>
      </c>
    </row>
    <row r="1807" spans="1:10" x14ac:dyDescent="0.25">
      <c r="A1807" t="s">
        <v>128</v>
      </c>
      <c r="B1807" t="s">
        <v>176</v>
      </c>
      <c r="C1807" t="s">
        <v>169</v>
      </c>
      <c r="D1807">
        <v>0.1</v>
      </c>
      <c r="E1807">
        <v>0</v>
      </c>
      <c r="F1807">
        <v>0</v>
      </c>
      <c r="G1807">
        <v>0</v>
      </c>
      <c r="H1807">
        <v>0</v>
      </c>
      <c r="I1807">
        <v>0</v>
      </c>
      <c r="J1807">
        <f t="shared" si="28"/>
        <v>0</v>
      </c>
    </row>
    <row r="1808" spans="1:10" x14ac:dyDescent="0.25">
      <c r="A1808" t="s">
        <v>129</v>
      </c>
      <c r="B1808" t="s">
        <v>176</v>
      </c>
      <c r="C1808" t="s">
        <v>169</v>
      </c>
      <c r="D1808">
        <v>0.1</v>
      </c>
      <c r="E1808">
        <v>0</v>
      </c>
      <c r="F1808">
        <v>0</v>
      </c>
      <c r="G1808">
        <v>0</v>
      </c>
      <c r="H1808">
        <v>0</v>
      </c>
      <c r="I1808">
        <v>0</v>
      </c>
      <c r="J1808">
        <f t="shared" si="28"/>
        <v>0</v>
      </c>
    </row>
    <row r="1809" spans="1:10" x14ac:dyDescent="0.25">
      <c r="A1809" t="s">
        <v>155</v>
      </c>
      <c r="B1809" t="s">
        <v>176</v>
      </c>
      <c r="C1809" t="s">
        <v>169</v>
      </c>
      <c r="D1809">
        <v>0.1</v>
      </c>
      <c r="E1809">
        <v>0</v>
      </c>
      <c r="F1809">
        <v>0</v>
      </c>
      <c r="G1809">
        <v>0</v>
      </c>
      <c r="H1809">
        <v>0</v>
      </c>
      <c r="I1809">
        <v>0</v>
      </c>
      <c r="J1809">
        <f t="shared" si="28"/>
        <v>0</v>
      </c>
    </row>
    <row r="1810" spans="1:10" x14ac:dyDescent="0.25">
      <c r="A1810" t="s">
        <v>184</v>
      </c>
      <c r="B1810" t="s">
        <v>173</v>
      </c>
      <c r="C1810" t="s">
        <v>171</v>
      </c>
      <c r="D1810">
        <v>0.25</v>
      </c>
      <c r="E1810">
        <v>0</v>
      </c>
      <c r="F1810">
        <v>0</v>
      </c>
      <c r="G1810">
        <v>0</v>
      </c>
      <c r="H1810">
        <v>0</v>
      </c>
      <c r="I1810">
        <v>0</v>
      </c>
      <c r="J1810">
        <f t="shared" si="28"/>
        <v>0</v>
      </c>
    </row>
    <row r="1811" spans="1:10" x14ac:dyDescent="0.25">
      <c r="A1811" t="s">
        <v>128</v>
      </c>
      <c r="B1811" t="s">
        <v>173</v>
      </c>
      <c r="C1811" t="s">
        <v>171</v>
      </c>
      <c r="D1811">
        <v>0.25</v>
      </c>
      <c r="E1811">
        <v>0</v>
      </c>
      <c r="F1811">
        <v>0</v>
      </c>
      <c r="G1811">
        <v>0</v>
      </c>
      <c r="H1811">
        <v>0</v>
      </c>
      <c r="I1811">
        <v>0</v>
      </c>
      <c r="J1811">
        <f t="shared" si="28"/>
        <v>0</v>
      </c>
    </row>
    <row r="1812" spans="1:10" x14ac:dyDescent="0.25">
      <c r="A1812" t="s">
        <v>129</v>
      </c>
      <c r="B1812" t="s">
        <v>173</v>
      </c>
      <c r="C1812" t="s">
        <v>171</v>
      </c>
      <c r="D1812">
        <v>0.25</v>
      </c>
      <c r="E1812">
        <v>0</v>
      </c>
      <c r="F1812">
        <v>0</v>
      </c>
      <c r="G1812">
        <v>0</v>
      </c>
      <c r="H1812">
        <v>0</v>
      </c>
      <c r="I1812">
        <v>0</v>
      </c>
      <c r="J1812">
        <f t="shared" si="28"/>
        <v>0</v>
      </c>
    </row>
    <row r="1813" spans="1:10" x14ac:dyDescent="0.25">
      <c r="A1813" t="s">
        <v>155</v>
      </c>
      <c r="B1813" t="s">
        <v>173</v>
      </c>
      <c r="C1813" t="s">
        <v>171</v>
      </c>
      <c r="D1813">
        <v>0.25</v>
      </c>
      <c r="E1813">
        <v>0.3</v>
      </c>
      <c r="F1813">
        <v>7.4999999999999997E-2</v>
      </c>
      <c r="G1813">
        <v>0</v>
      </c>
      <c r="H1813">
        <v>0</v>
      </c>
      <c r="I1813">
        <v>7.4999999999999997E-2</v>
      </c>
      <c r="J1813">
        <f t="shared" si="28"/>
        <v>0</v>
      </c>
    </row>
    <row r="1814" spans="1:10" x14ac:dyDescent="0.25">
      <c r="A1814" t="s">
        <v>184</v>
      </c>
      <c r="B1814" t="s">
        <v>187</v>
      </c>
      <c r="C1814" t="s">
        <v>338</v>
      </c>
      <c r="D1814">
        <v>0.5</v>
      </c>
      <c r="E1814">
        <v>0</v>
      </c>
      <c r="F1814">
        <v>0</v>
      </c>
      <c r="G1814">
        <v>0</v>
      </c>
      <c r="H1814">
        <v>0</v>
      </c>
      <c r="I1814">
        <v>0</v>
      </c>
      <c r="J1814">
        <f t="shared" si="28"/>
        <v>0</v>
      </c>
    </row>
    <row r="1815" spans="1:10" x14ac:dyDescent="0.25">
      <c r="A1815" t="s">
        <v>128</v>
      </c>
      <c r="B1815" t="s">
        <v>187</v>
      </c>
      <c r="C1815" t="s">
        <v>338</v>
      </c>
      <c r="D1815">
        <v>0.5</v>
      </c>
      <c r="E1815">
        <v>0</v>
      </c>
      <c r="F1815">
        <v>0</v>
      </c>
      <c r="G1815">
        <v>0</v>
      </c>
      <c r="H1815">
        <v>0</v>
      </c>
      <c r="I1815">
        <v>0</v>
      </c>
      <c r="J1815">
        <f t="shared" si="28"/>
        <v>0</v>
      </c>
    </row>
    <row r="1816" spans="1:10" x14ac:dyDescent="0.25">
      <c r="A1816" t="s">
        <v>129</v>
      </c>
      <c r="B1816" t="s">
        <v>187</v>
      </c>
      <c r="C1816" t="s">
        <v>338</v>
      </c>
      <c r="D1816">
        <v>0.5</v>
      </c>
      <c r="E1816">
        <v>0</v>
      </c>
      <c r="F1816">
        <v>0</v>
      </c>
      <c r="G1816">
        <v>0</v>
      </c>
      <c r="H1816">
        <v>0</v>
      </c>
      <c r="I1816">
        <v>0</v>
      </c>
      <c r="J1816">
        <f t="shared" si="28"/>
        <v>0</v>
      </c>
    </row>
    <row r="1817" spans="1:10" x14ac:dyDescent="0.25">
      <c r="A1817" t="s">
        <v>155</v>
      </c>
      <c r="B1817" t="s">
        <v>187</v>
      </c>
      <c r="C1817" t="s">
        <v>338</v>
      </c>
      <c r="D1817">
        <v>0.5</v>
      </c>
      <c r="E1817">
        <v>0</v>
      </c>
      <c r="F1817">
        <v>0</v>
      </c>
      <c r="G1817">
        <v>0</v>
      </c>
      <c r="H1817">
        <v>0</v>
      </c>
      <c r="I1817">
        <v>0</v>
      </c>
      <c r="J1817">
        <f t="shared" si="28"/>
        <v>0</v>
      </c>
    </row>
    <row r="1818" spans="1:10" x14ac:dyDescent="0.25">
      <c r="A1818" t="s">
        <v>184</v>
      </c>
      <c r="B1818" t="s">
        <v>193</v>
      </c>
      <c r="C1818" t="s">
        <v>191</v>
      </c>
      <c r="D1818">
        <v>0.1</v>
      </c>
      <c r="E1818">
        <v>0</v>
      </c>
      <c r="F1818">
        <v>0</v>
      </c>
      <c r="G1818">
        <v>0</v>
      </c>
      <c r="H1818">
        <v>0</v>
      </c>
      <c r="I1818">
        <v>0</v>
      </c>
      <c r="J1818">
        <f t="shared" si="28"/>
        <v>0</v>
      </c>
    </row>
    <row r="1819" spans="1:10" x14ac:dyDescent="0.25">
      <c r="A1819" t="s">
        <v>128</v>
      </c>
      <c r="B1819" t="s">
        <v>193</v>
      </c>
      <c r="C1819" t="s">
        <v>191</v>
      </c>
      <c r="D1819">
        <v>0.1</v>
      </c>
      <c r="E1819">
        <v>0</v>
      </c>
      <c r="F1819">
        <v>0</v>
      </c>
      <c r="G1819">
        <v>0</v>
      </c>
      <c r="H1819">
        <v>0</v>
      </c>
      <c r="I1819">
        <v>0</v>
      </c>
      <c r="J1819">
        <f t="shared" si="28"/>
        <v>0</v>
      </c>
    </row>
    <row r="1820" spans="1:10" x14ac:dyDescent="0.25">
      <c r="A1820" t="s">
        <v>129</v>
      </c>
      <c r="B1820" t="s">
        <v>193</v>
      </c>
      <c r="C1820" t="s">
        <v>191</v>
      </c>
      <c r="D1820">
        <v>0.1</v>
      </c>
      <c r="E1820">
        <v>3.3</v>
      </c>
      <c r="F1820">
        <v>0.33</v>
      </c>
      <c r="G1820">
        <v>0</v>
      </c>
      <c r="H1820">
        <v>0</v>
      </c>
      <c r="I1820">
        <v>0.33</v>
      </c>
      <c r="J1820">
        <f t="shared" si="28"/>
        <v>0</v>
      </c>
    </row>
    <row r="1821" spans="1:10" x14ac:dyDescent="0.25">
      <c r="A1821" t="s">
        <v>155</v>
      </c>
      <c r="B1821" t="s">
        <v>193</v>
      </c>
      <c r="C1821" t="s">
        <v>191</v>
      </c>
      <c r="D1821">
        <v>0.1</v>
      </c>
      <c r="E1821">
        <v>0</v>
      </c>
      <c r="F1821">
        <v>0</v>
      </c>
      <c r="G1821">
        <v>0</v>
      </c>
      <c r="H1821">
        <v>0</v>
      </c>
      <c r="I1821">
        <v>0</v>
      </c>
      <c r="J1821">
        <f t="shared" si="28"/>
        <v>0</v>
      </c>
    </row>
    <row r="1822" spans="1:10" x14ac:dyDescent="0.25">
      <c r="A1822" t="s">
        <v>184</v>
      </c>
      <c r="B1822" t="s">
        <v>195</v>
      </c>
      <c r="C1822" t="s">
        <v>191</v>
      </c>
      <c r="D1822">
        <v>0.06</v>
      </c>
      <c r="E1822">
        <v>0</v>
      </c>
      <c r="F1822">
        <v>0</v>
      </c>
      <c r="G1822">
        <v>0</v>
      </c>
      <c r="H1822">
        <v>0</v>
      </c>
      <c r="I1822">
        <v>0</v>
      </c>
      <c r="J1822">
        <f t="shared" si="28"/>
        <v>0</v>
      </c>
    </row>
    <row r="1823" spans="1:10" x14ac:dyDescent="0.25">
      <c r="A1823" t="s">
        <v>128</v>
      </c>
      <c r="B1823" t="s">
        <v>195</v>
      </c>
      <c r="C1823" t="s">
        <v>191</v>
      </c>
      <c r="D1823">
        <v>0.06</v>
      </c>
      <c r="E1823">
        <v>0</v>
      </c>
      <c r="F1823">
        <v>0</v>
      </c>
      <c r="G1823">
        <v>0</v>
      </c>
      <c r="H1823">
        <v>0</v>
      </c>
      <c r="I1823">
        <v>0</v>
      </c>
      <c r="J1823">
        <f t="shared" si="28"/>
        <v>0</v>
      </c>
    </row>
    <row r="1824" spans="1:10" x14ac:dyDescent="0.25">
      <c r="A1824" t="s">
        <v>129</v>
      </c>
      <c r="B1824" t="s">
        <v>195</v>
      </c>
      <c r="C1824" t="s">
        <v>191</v>
      </c>
      <c r="D1824">
        <v>0.06</v>
      </c>
      <c r="E1824">
        <v>3.3</v>
      </c>
      <c r="F1824">
        <v>0.19799999999999998</v>
      </c>
      <c r="G1824">
        <v>0</v>
      </c>
      <c r="H1824">
        <v>0</v>
      </c>
      <c r="I1824">
        <v>0.19799999999999998</v>
      </c>
      <c r="J1824">
        <f t="shared" si="28"/>
        <v>0</v>
      </c>
    </row>
    <row r="1825" spans="1:10" x14ac:dyDescent="0.25">
      <c r="A1825" t="s">
        <v>155</v>
      </c>
      <c r="B1825" t="s">
        <v>195</v>
      </c>
      <c r="C1825" t="s">
        <v>191</v>
      </c>
      <c r="D1825">
        <v>0.06</v>
      </c>
      <c r="E1825">
        <v>0</v>
      </c>
      <c r="F1825">
        <v>0</v>
      </c>
      <c r="G1825">
        <v>0</v>
      </c>
      <c r="H1825">
        <v>0</v>
      </c>
      <c r="I1825">
        <v>0</v>
      </c>
      <c r="J1825">
        <f t="shared" si="28"/>
        <v>0</v>
      </c>
    </row>
    <row r="1826" spans="1:10" x14ac:dyDescent="0.25">
      <c r="A1826" t="s">
        <v>184</v>
      </c>
      <c r="B1826" t="s">
        <v>363</v>
      </c>
      <c r="C1826" t="s">
        <v>340</v>
      </c>
      <c r="D1826">
        <v>0.12862640615748963</v>
      </c>
      <c r="E1826">
        <v>98.82</v>
      </c>
      <c r="F1826">
        <v>12.710861456483125</v>
      </c>
      <c r="G1826">
        <v>0</v>
      </c>
      <c r="H1826">
        <v>0</v>
      </c>
      <c r="I1826">
        <v>12.710861456483125</v>
      </c>
      <c r="J1826">
        <f t="shared" si="28"/>
        <v>0</v>
      </c>
    </row>
    <row r="1827" spans="1:10" x14ac:dyDescent="0.25">
      <c r="A1827" t="s">
        <v>128</v>
      </c>
      <c r="B1827" t="s">
        <v>363</v>
      </c>
      <c r="C1827" t="s">
        <v>340</v>
      </c>
      <c r="D1827">
        <v>0.12862640615748963</v>
      </c>
      <c r="E1827">
        <v>0</v>
      </c>
      <c r="F1827">
        <v>0</v>
      </c>
      <c r="G1827">
        <v>0</v>
      </c>
      <c r="H1827">
        <v>0</v>
      </c>
      <c r="I1827">
        <v>0</v>
      </c>
      <c r="J1827">
        <f t="shared" si="28"/>
        <v>0</v>
      </c>
    </row>
    <row r="1828" spans="1:10" x14ac:dyDescent="0.25">
      <c r="A1828" t="s">
        <v>129</v>
      </c>
      <c r="B1828" t="s">
        <v>363</v>
      </c>
      <c r="C1828" t="s">
        <v>340</v>
      </c>
      <c r="D1828">
        <v>0.12862640615748963</v>
      </c>
      <c r="E1828">
        <v>0.30000000000000004</v>
      </c>
      <c r="F1828">
        <v>3.8587921847246895E-2</v>
      </c>
      <c r="G1828">
        <v>0</v>
      </c>
      <c r="H1828">
        <v>0</v>
      </c>
      <c r="I1828">
        <v>3.8587921847246895E-2</v>
      </c>
      <c r="J1828">
        <f t="shared" si="28"/>
        <v>0</v>
      </c>
    </row>
    <row r="1829" spans="1:10" x14ac:dyDescent="0.25">
      <c r="A1829" t="s">
        <v>155</v>
      </c>
      <c r="B1829" t="s">
        <v>363</v>
      </c>
      <c r="C1829" t="s">
        <v>340</v>
      </c>
      <c r="D1829">
        <v>0.12862640615748963</v>
      </c>
      <c r="E1829">
        <v>6.2</v>
      </c>
      <c r="F1829">
        <v>0.79748371817643571</v>
      </c>
      <c r="G1829">
        <v>0</v>
      </c>
      <c r="H1829">
        <v>0</v>
      </c>
      <c r="I1829">
        <v>0.79748371817643571</v>
      </c>
      <c r="J1829">
        <f t="shared" si="28"/>
        <v>0</v>
      </c>
    </row>
    <row r="1830" spans="1:10" x14ac:dyDescent="0.25">
      <c r="A1830" t="s">
        <v>184</v>
      </c>
      <c r="B1830" t="s">
        <v>191</v>
      </c>
      <c r="C1830" t="s">
        <v>340</v>
      </c>
      <c r="D1830">
        <v>1</v>
      </c>
      <c r="E1830">
        <v>98.82</v>
      </c>
      <c r="F1830">
        <v>98.82</v>
      </c>
      <c r="G1830">
        <v>0</v>
      </c>
      <c r="H1830">
        <v>0</v>
      </c>
      <c r="I1830">
        <v>98.82</v>
      </c>
      <c r="J1830">
        <f t="shared" si="28"/>
        <v>0</v>
      </c>
    </row>
    <row r="1831" spans="1:10" x14ac:dyDescent="0.25">
      <c r="A1831" t="s">
        <v>128</v>
      </c>
      <c r="B1831" t="s">
        <v>191</v>
      </c>
      <c r="C1831" t="s">
        <v>340</v>
      </c>
      <c r="D1831">
        <v>1</v>
      </c>
      <c r="E1831">
        <v>0</v>
      </c>
      <c r="F1831">
        <v>0</v>
      </c>
      <c r="G1831">
        <v>0</v>
      </c>
      <c r="H1831">
        <v>0</v>
      </c>
      <c r="I1831">
        <v>0</v>
      </c>
      <c r="J1831">
        <f t="shared" si="28"/>
        <v>0</v>
      </c>
    </row>
    <row r="1832" spans="1:10" x14ac:dyDescent="0.25">
      <c r="A1832" t="s">
        <v>129</v>
      </c>
      <c r="B1832" t="s">
        <v>191</v>
      </c>
      <c r="C1832" t="s">
        <v>340</v>
      </c>
      <c r="D1832">
        <v>1</v>
      </c>
      <c r="E1832">
        <v>0.30000000000000004</v>
      </c>
      <c r="F1832">
        <v>0.30000000000000004</v>
      </c>
      <c r="G1832">
        <v>0</v>
      </c>
      <c r="H1832">
        <v>0</v>
      </c>
      <c r="I1832">
        <v>0.30000000000000004</v>
      </c>
      <c r="J1832">
        <f t="shared" si="28"/>
        <v>0</v>
      </c>
    </row>
    <row r="1833" spans="1:10" x14ac:dyDescent="0.25">
      <c r="A1833" t="s">
        <v>155</v>
      </c>
      <c r="B1833" t="s">
        <v>191</v>
      </c>
      <c r="C1833" t="s">
        <v>340</v>
      </c>
      <c r="D1833">
        <v>1</v>
      </c>
      <c r="E1833">
        <v>6.2</v>
      </c>
      <c r="F1833">
        <v>6.2</v>
      </c>
      <c r="G1833">
        <v>0</v>
      </c>
      <c r="H1833">
        <v>0</v>
      </c>
      <c r="I1833">
        <v>6.2</v>
      </c>
      <c r="J1833">
        <f t="shared" si="28"/>
        <v>0</v>
      </c>
    </row>
    <row r="1834" spans="1:10" x14ac:dyDescent="0.25">
      <c r="A1834" t="s">
        <v>184</v>
      </c>
      <c r="B1834" t="s">
        <v>575</v>
      </c>
      <c r="C1834" t="s">
        <v>203</v>
      </c>
      <c r="D1834">
        <v>0.53877551020408165</v>
      </c>
      <c r="E1834">
        <v>0</v>
      </c>
      <c r="F1834">
        <v>0</v>
      </c>
      <c r="G1834">
        <v>0</v>
      </c>
      <c r="H1834">
        <v>0</v>
      </c>
      <c r="I1834">
        <v>0</v>
      </c>
      <c r="J1834">
        <f t="shared" si="28"/>
        <v>0</v>
      </c>
    </row>
    <row r="1835" spans="1:10" x14ac:dyDescent="0.25">
      <c r="A1835" t="s">
        <v>128</v>
      </c>
      <c r="B1835" t="s">
        <v>575</v>
      </c>
      <c r="C1835" t="s">
        <v>203</v>
      </c>
      <c r="D1835">
        <v>0.53877551020408165</v>
      </c>
      <c r="E1835">
        <v>0</v>
      </c>
      <c r="F1835">
        <v>0</v>
      </c>
      <c r="G1835">
        <v>0</v>
      </c>
      <c r="H1835">
        <v>0</v>
      </c>
      <c r="I1835">
        <v>0</v>
      </c>
      <c r="J1835">
        <f t="shared" si="28"/>
        <v>0</v>
      </c>
    </row>
    <row r="1836" spans="1:10" x14ac:dyDescent="0.25">
      <c r="A1836" t="s">
        <v>129</v>
      </c>
      <c r="B1836" t="s">
        <v>575</v>
      </c>
      <c r="C1836" t="s">
        <v>203</v>
      </c>
      <c r="D1836">
        <v>0.53877551020408165</v>
      </c>
      <c r="E1836">
        <v>0.2</v>
      </c>
      <c r="F1836">
        <v>0.10775510204081634</v>
      </c>
      <c r="G1836">
        <v>0</v>
      </c>
      <c r="H1836">
        <v>0</v>
      </c>
      <c r="I1836">
        <v>0.10775510204081634</v>
      </c>
      <c r="J1836">
        <f t="shared" si="28"/>
        <v>0</v>
      </c>
    </row>
    <row r="1837" spans="1:10" x14ac:dyDescent="0.25">
      <c r="A1837" t="s">
        <v>155</v>
      </c>
      <c r="B1837" t="s">
        <v>575</v>
      </c>
      <c r="C1837" t="s">
        <v>203</v>
      </c>
      <c r="D1837">
        <v>0.53877551020408165</v>
      </c>
      <c r="E1837">
        <v>0</v>
      </c>
      <c r="F1837">
        <v>0</v>
      </c>
      <c r="G1837">
        <v>0</v>
      </c>
      <c r="H1837">
        <v>0</v>
      </c>
      <c r="I1837">
        <v>0</v>
      </c>
      <c r="J1837">
        <f t="shared" si="28"/>
        <v>0</v>
      </c>
    </row>
    <row r="1838" spans="1:10" x14ac:dyDescent="0.25">
      <c r="A1838" t="s">
        <v>184</v>
      </c>
      <c r="B1838" t="s">
        <v>42</v>
      </c>
      <c r="C1838" t="s">
        <v>203</v>
      </c>
      <c r="D1838">
        <v>0.53877551020408165</v>
      </c>
      <c r="E1838">
        <v>0</v>
      </c>
      <c r="F1838">
        <v>0</v>
      </c>
      <c r="G1838">
        <v>0</v>
      </c>
      <c r="H1838">
        <v>0</v>
      </c>
      <c r="I1838">
        <v>0</v>
      </c>
      <c r="J1838">
        <f t="shared" si="28"/>
        <v>0</v>
      </c>
    </row>
    <row r="1839" spans="1:10" x14ac:dyDescent="0.25">
      <c r="A1839" t="s">
        <v>128</v>
      </c>
      <c r="B1839" t="s">
        <v>42</v>
      </c>
      <c r="C1839" t="s">
        <v>203</v>
      </c>
      <c r="D1839">
        <v>0.53877551020408165</v>
      </c>
      <c r="E1839">
        <v>0</v>
      </c>
      <c r="F1839">
        <v>0</v>
      </c>
      <c r="G1839">
        <v>0</v>
      </c>
      <c r="H1839">
        <v>0</v>
      </c>
      <c r="I1839">
        <v>0</v>
      </c>
      <c r="J1839">
        <f t="shared" si="28"/>
        <v>0</v>
      </c>
    </row>
    <row r="1840" spans="1:10" x14ac:dyDescent="0.25">
      <c r="A1840" t="s">
        <v>129</v>
      </c>
      <c r="B1840" t="s">
        <v>42</v>
      </c>
      <c r="C1840" t="s">
        <v>203</v>
      </c>
      <c r="D1840">
        <v>0.53877551020408165</v>
      </c>
      <c r="E1840">
        <v>0.2</v>
      </c>
      <c r="F1840">
        <v>0.10775510204081634</v>
      </c>
      <c r="G1840">
        <v>0</v>
      </c>
      <c r="H1840">
        <v>0</v>
      </c>
      <c r="I1840">
        <v>0.10775510204081634</v>
      </c>
      <c r="J1840">
        <f t="shared" si="28"/>
        <v>0</v>
      </c>
    </row>
    <row r="1841" spans="1:10" x14ac:dyDescent="0.25">
      <c r="A1841" t="s">
        <v>155</v>
      </c>
      <c r="B1841" t="s">
        <v>42</v>
      </c>
      <c r="C1841" t="s">
        <v>203</v>
      </c>
      <c r="D1841">
        <v>0.53877551020408165</v>
      </c>
      <c r="E1841">
        <v>0</v>
      </c>
      <c r="F1841">
        <v>0</v>
      </c>
      <c r="G1841">
        <v>0</v>
      </c>
      <c r="H1841">
        <v>0</v>
      </c>
      <c r="I1841">
        <v>0</v>
      </c>
      <c r="J1841">
        <f t="shared" si="28"/>
        <v>0</v>
      </c>
    </row>
    <row r="1842" spans="1:10" x14ac:dyDescent="0.25">
      <c r="A1842" t="s">
        <v>184</v>
      </c>
      <c r="B1842" t="s">
        <v>213</v>
      </c>
      <c r="C1842" t="s">
        <v>203</v>
      </c>
      <c r="D1842">
        <v>0.46122448979591835</v>
      </c>
      <c r="E1842">
        <v>0</v>
      </c>
      <c r="F1842">
        <v>0</v>
      </c>
      <c r="G1842">
        <v>0</v>
      </c>
      <c r="H1842">
        <v>0</v>
      </c>
      <c r="I1842">
        <v>0</v>
      </c>
      <c r="J1842">
        <f t="shared" si="28"/>
        <v>0</v>
      </c>
    </row>
    <row r="1843" spans="1:10" x14ac:dyDescent="0.25">
      <c r="A1843" t="s">
        <v>128</v>
      </c>
      <c r="B1843" t="s">
        <v>213</v>
      </c>
      <c r="C1843" t="s">
        <v>203</v>
      </c>
      <c r="D1843">
        <v>0.46122448979591835</v>
      </c>
      <c r="E1843">
        <v>0</v>
      </c>
      <c r="F1843">
        <v>0</v>
      </c>
      <c r="G1843">
        <v>0</v>
      </c>
      <c r="H1843">
        <v>0</v>
      </c>
      <c r="I1843">
        <v>0</v>
      </c>
      <c r="J1843">
        <f t="shared" si="28"/>
        <v>0</v>
      </c>
    </row>
    <row r="1844" spans="1:10" x14ac:dyDescent="0.25">
      <c r="A1844" t="s">
        <v>129</v>
      </c>
      <c r="B1844" t="s">
        <v>213</v>
      </c>
      <c r="C1844" t="s">
        <v>203</v>
      </c>
      <c r="D1844">
        <v>0.46122448979591835</v>
      </c>
      <c r="E1844">
        <v>0.2</v>
      </c>
      <c r="F1844">
        <v>9.2244897959183669E-2</v>
      </c>
      <c r="G1844">
        <v>0</v>
      </c>
      <c r="H1844">
        <v>0</v>
      </c>
      <c r="I1844">
        <v>9.2244897959183669E-2</v>
      </c>
      <c r="J1844">
        <f t="shared" si="28"/>
        <v>0</v>
      </c>
    </row>
    <row r="1845" spans="1:10" x14ac:dyDescent="0.25">
      <c r="A1845" t="s">
        <v>155</v>
      </c>
      <c r="B1845" t="s">
        <v>213</v>
      </c>
      <c r="C1845" t="s">
        <v>203</v>
      </c>
      <c r="D1845">
        <v>0.46122448979591835</v>
      </c>
      <c r="E1845">
        <v>0</v>
      </c>
      <c r="F1845">
        <v>0</v>
      </c>
      <c r="G1845">
        <v>0</v>
      </c>
      <c r="H1845">
        <v>0</v>
      </c>
      <c r="I1845">
        <v>0</v>
      </c>
      <c r="J1845">
        <f t="shared" si="28"/>
        <v>0</v>
      </c>
    </row>
    <row r="1846" spans="1:10" x14ac:dyDescent="0.25">
      <c r="A1846" t="s">
        <v>184</v>
      </c>
      <c r="B1846" t="s">
        <v>211</v>
      </c>
      <c r="C1846" t="s">
        <v>203</v>
      </c>
      <c r="D1846">
        <v>0.46122448979591835</v>
      </c>
      <c r="E1846">
        <v>0</v>
      </c>
      <c r="F1846">
        <v>0</v>
      </c>
      <c r="G1846">
        <v>0</v>
      </c>
      <c r="H1846">
        <v>0</v>
      </c>
      <c r="I1846">
        <v>0</v>
      </c>
      <c r="J1846">
        <f t="shared" si="28"/>
        <v>0</v>
      </c>
    </row>
    <row r="1847" spans="1:10" x14ac:dyDescent="0.25">
      <c r="A1847" t="s">
        <v>128</v>
      </c>
      <c r="B1847" t="s">
        <v>211</v>
      </c>
      <c r="C1847" t="s">
        <v>203</v>
      </c>
      <c r="D1847">
        <v>0.46122448979591835</v>
      </c>
      <c r="E1847">
        <v>0</v>
      </c>
      <c r="F1847">
        <v>0</v>
      </c>
      <c r="G1847">
        <v>0</v>
      </c>
      <c r="H1847">
        <v>0</v>
      </c>
      <c r="I1847">
        <v>0</v>
      </c>
      <c r="J1847">
        <f t="shared" si="28"/>
        <v>0</v>
      </c>
    </row>
    <row r="1848" spans="1:10" x14ac:dyDescent="0.25">
      <c r="A1848" t="s">
        <v>129</v>
      </c>
      <c r="B1848" t="s">
        <v>211</v>
      </c>
      <c r="C1848" t="s">
        <v>203</v>
      </c>
      <c r="D1848">
        <v>0.46122448979591835</v>
      </c>
      <c r="E1848">
        <v>0.2</v>
      </c>
      <c r="F1848">
        <v>9.2244897959183669E-2</v>
      </c>
      <c r="G1848">
        <v>0</v>
      </c>
      <c r="H1848">
        <v>0</v>
      </c>
      <c r="I1848">
        <v>9.2244897959183669E-2</v>
      </c>
      <c r="J1848">
        <f t="shared" si="28"/>
        <v>0</v>
      </c>
    </row>
    <row r="1849" spans="1:10" x14ac:dyDescent="0.25">
      <c r="A1849" t="s">
        <v>155</v>
      </c>
      <c r="B1849" t="s">
        <v>211</v>
      </c>
      <c r="C1849" t="s">
        <v>203</v>
      </c>
      <c r="D1849">
        <v>0.46122448979591835</v>
      </c>
      <c r="E1849">
        <v>0</v>
      </c>
      <c r="F1849">
        <v>0</v>
      </c>
      <c r="G1849">
        <v>0</v>
      </c>
      <c r="H1849">
        <v>0</v>
      </c>
      <c r="I1849">
        <v>0</v>
      </c>
      <c r="J1849">
        <f t="shared" si="28"/>
        <v>0</v>
      </c>
    </row>
    <row r="1850" spans="1:10" x14ac:dyDescent="0.25">
      <c r="A1850" t="s">
        <v>184</v>
      </c>
      <c r="B1850" t="s">
        <v>208</v>
      </c>
      <c r="C1850" t="s">
        <v>341</v>
      </c>
      <c r="D1850">
        <v>1</v>
      </c>
      <c r="E1850">
        <v>0</v>
      </c>
      <c r="F1850">
        <v>0</v>
      </c>
      <c r="G1850">
        <v>0</v>
      </c>
      <c r="H1850">
        <v>0</v>
      </c>
      <c r="I1850">
        <v>0</v>
      </c>
      <c r="J1850">
        <f t="shared" si="28"/>
        <v>0</v>
      </c>
    </row>
    <row r="1851" spans="1:10" x14ac:dyDescent="0.25">
      <c r="A1851" t="s">
        <v>128</v>
      </c>
      <c r="B1851" t="s">
        <v>208</v>
      </c>
      <c r="C1851" t="s">
        <v>341</v>
      </c>
      <c r="D1851">
        <v>1</v>
      </c>
      <c r="E1851">
        <v>0</v>
      </c>
      <c r="F1851">
        <v>0</v>
      </c>
      <c r="G1851">
        <v>0</v>
      </c>
      <c r="H1851">
        <v>0</v>
      </c>
      <c r="I1851">
        <v>0</v>
      </c>
      <c r="J1851">
        <f t="shared" si="28"/>
        <v>0</v>
      </c>
    </row>
    <row r="1852" spans="1:10" x14ac:dyDescent="0.25">
      <c r="A1852" t="s">
        <v>129</v>
      </c>
      <c r="B1852" t="s">
        <v>208</v>
      </c>
      <c r="C1852" t="s">
        <v>341</v>
      </c>
      <c r="D1852">
        <v>1</v>
      </c>
      <c r="E1852">
        <v>0</v>
      </c>
      <c r="F1852">
        <v>0</v>
      </c>
      <c r="G1852">
        <v>0</v>
      </c>
      <c r="H1852">
        <v>0</v>
      </c>
      <c r="I1852">
        <v>0</v>
      </c>
      <c r="J1852">
        <f t="shared" si="28"/>
        <v>0</v>
      </c>
    </row>
    <row r="1853" spans="1:10" x14ac:dyDescent="0.25">
      <c r="A1853" t="s">
        <v>155</v>
      </c>
      <c r="B1853" t="s">
        <v>208</v>
      </c>
      <c r="C1853" t="s">
        <v>341</v>
      </c>
      <c r="D1853">
        <v>1</v>
      </c>
      <c r="E1853">
        <v>0</v>
      </c>
      <c r="F1853">
        <v>0</v>
      </c>
      <c r="G1853">
        <v>0</v>
      </c>
      <c r="H1853">
        <v>0</v>
      </c>
      <c r="I1853">
        <v>0</v>
      </c>
      <c r="J1853">
        <f t="shared" si="28"/>
        <v>0</v>
      </c>
    </row>
    <row r="1854" spans="1:10" x14ac:dyDescent="0.25">
      <c r="A1854" t="s">
        <v>184</v>
      </c>
      <c r="B1854" t="s">
        <v>364</v>
      </c>
      <c r="C1854" t="s">
        <v>342</v>
      </c>
      <c r="D1854">
        <v>0.35</v>
      </c>
      <c r="E1854">
        <v>0</v>
      </c>
      <c r="F1854">
        <v>0</v>
      </c>
      <c r="G1854">
        <v>0</v>
      </c>
      <c r="H1854">
        <v>0</v>
      </c>
      <c r="I1854">
        <v>0</v>
      </c>
      <c r="J1854">
        <f t="shared" si="28"/>
        <v>0</v>
      </c>
    </row>
    <row r="1855" spans="1:10" x14ac:dyDescent="0.25">
      <c r="A1855" t="s">
        <v>128</v>
      </c>
      <c r="B1855" t="s">
        <v>364</v>
      </c>
      <c r="C1855" t="s">
        <v>342</v>
      </c>
      <c r="D1855">
        <v>0.35</v>
      </c>
      <c r="E1855">
        <v>0</v>
      </c>
      <c r="F1855">
        <v>0</v>
      </c>
      <c r="G1855">
        <v>0</v>
      </c>
      <c r="H1855">
        <v>0</v>
      </c>
      <c r="I1855">
        <v>0</v>
      </c>
      <c r="J1855">
        <f t="shared" si="28"/>
        <v>0</v>
      </c>
    </row>
    <row r="1856" spans="1:10" x14ac:dyDescent="0.25">
      <c r="A1856" t="s">
        <v>129</v>
      </c>
      <c r="B1856" t="s">
        <v>364</v>
      </c>
      <c r="C1856" t="s">
        <v>342</v>
      </c>
      <c r="D1856">
        <v>0.35</v>
      </c>
      <c r="E1856">
        <v>0</v>
      </c>
      <c r="F1856">
        <v>0</v>
      </c>
      <c r="G1856">
        <v>0</v>
      </c>
      <c r="H1856">
        <v>0</v>
      </c>
      <c r="I1856">
        <v>0</v>
      </c>
      <c r="J1856">
        <f t="shared" si="28"/>
        <v>0</v>
      </c>
    </row>
    <row r="1857" spans="1:10" x14ac:dyDescent="0.25">
      <c r="A1857" t="s">
        <v>155</v>
      </c>
      <c r="B1857" t="s">
        <v>364</v>
      </c>
      <c r="C1857" t="s">
        <v>342</v>
      </c>
      <c r="D1857">
        <v>0.35</v>
      </c>
      <c r="E1857">
        <v>82.5</v>
      </c>
      <c r="F1857">
        <v>28.874999999999996</v>
      </c>
      <c r="G1857">
        <v>0</v>
      </c>
      <c r="H1857">
        <v>0</v>
      </c>
      <c r="I1857">
        <v>28.874999999999996</v>
      </c>
      <c r="J1857">
        <f t="shared" si="28"/>
        <v>0</v>
      </c>
    </row>
    <row r="1858" spans="1:10" x14ac:dyDescent="0.25">
      <c r="A1858" t="s">
        <v>184</v>
      </c>
      <c r="B1858" t="s">
        <v>217</v>
      </c>
      <c r="C1858" t="s">
        <v>46</v>
      </c>
      <c r="D1858">
        <v>0.2</v>
      </c>
      <c r="E1858">
        <v>0</v>
      </c>
      <c r="F1858">
        <v>0</v>
      </c>
      <c r="G1858">
        <v>0</v>
      </c>
      <c r="H1858">
        <v>0</v>
      </c>
      <c r="I1858">
        <v>0</v>
      </c>
      <c r="J1858">
        <f t="shared" si="28"/>
        <v>0</v>
      </c>
    </row>
    <row r="1859" spans="1:10" x14ac:dyDescent="0.25">
      <c r="A1859" t="s">
        <v>128</v>
      </c>
      <c r="B1859" t="s">
        <v>217</v>
      </c>
      <c r="C1859" t="s">
        <v>46</v>
      </c>
      <c r="D1859">
        <v>0.2</v>
      </c>
      <c r="E1859">
        <v>0</v>
      </c>
      <c r="F1859">
        <v>0</v>
      </c>
      <c r="G1859">
        <v>0</v>
      </c>
      <c r="H1859">
        <v>0</v>
      </c>
      <c r="I1859">
        <v>0</v>
      </c>
      <c r="J1859">
        <f t="shared" ref="J1859:J1922" si="29">G1859+H1859</f>
        <v>0</v>
      </c>
    </row>
    <row r="1860" spans="1:10" x14ac:dyDescent="0.25">
      <c r="A1860" t="s">
        <v>129</v>
      </c>
      <c r="B1860" t="s">
        <v>217</v>
      </c>
      <c r="C1860" t="s">
        <v>46</v>
      </c>
      <c r="D1860">
        <v>0.2</v>
      </c>
      <c r="E1860">
        <v>0</v>
      </c>
      <c r="F1860">
        <v>0</v>
      </c>
      <c r="G1860">
        <v>0</v>
      </c>
      <c r="H1860">
        <v>0</v>
      </c>
      <c r="I1860">
        <v>0</v>
      </c>
      <c r="J1860">
        <f t="shared" si="29"/>
        <v>0</v>
      </c>
    </row>
    <row r="1861" spans="1:10" x14ac:dyDescent="0.25">
      <c r="A1861" t="s">
        <v>155</v>
      </c>
      <c r="B1861" t="s">
        <v>217</v>
      </c>
      <c r="C1861" t="s">
        <v>46</v>
      </c>
      <c r="D1861">
        <v>0.2</v>
      </c>
      <c r="E1861">
        <v>0</v>
      </c>
      <c r="F1861">
        <v>0</v>
      </c>
      <c r="G1861">
        <v>0</v>
      </c>
      <c r="H1861">
        <v>0</v>
      </c>
      <c r="I1861">
        <v>0</v>
      </c>
      <c r="J1861">
        <f t="shared" si="29"/>
        <v>0</v>
      </c>
    </row>
    <row r="1862" spans="1:10" x14ac:dyDescent="0.25">
      <c r="A1862" t="s">
        <v>184</v>
      </c>
      <c r="B1862" t="s">
        <v>49</v>
      </c>
      <c r="C1862" t="s">
        <v>48</v>
      </c>
      <c r="D1862">
        <v>0.25</v>
      </c>
      <c r="E1862">
        <v>0</v>
      </c>
      <c r="F1862">
        <v>0</v>
      </c>
      <c r="G1862">
        <v>0</v>
      </c>
      <c r="H1862">
        <v>0</v>
      </c>
      <c r="I1862">
        <v>0</v>
      </c>
      <c r="J1862">
        <f t="shared" si="29"/>
        <v>0</v>
      </c>
    </row>
    <row r="1863" spans="1:10" x14ac:dyDescent="0.25">
      <c r="A1863" t="s">
        <v>128</v>
      </c>
      <c r="B1863" t="s">
        <v>49</v>
      </c>
      <c r="C1863" t="s">
        <v>48</v>
      </c>
      <c r="D1863">
        <v>0.25</v>
      </c>
      <c r="E1863">
        <v>0</v>
      </c>
      <c r="F1863">
        <v>0</v>
      </c>
      <c r="G1863">
        <v>0</v>
      </c>
      <c r="H1863">
        <v>0</v>
      </c>
      <c r="I1863">
        <v>0</v>
      </c>
      <c r="J1863">
        <f t="shared" si="29"/>
        <v>0</v>
      </c>
    </row>
    <row r="1864" spans="1:10" x14ac:dyDescent="0.25">
      <c r="A1864" t="s">
        <v>129</v>
      </c>
      <c r="B1864" t="s">
        <v>49</v>
      </c>
      <c r="C1864" t="s">
        <v>48</v>
      </c>
      <c r="D1864">
        <v>0.25</v>
      </c>
      <c r="E1864">
        <v>35.299999999999997</v>
      </c>
      <c r="F1864">
        <v>8.8249999999999993</v>
      </c>
      <c r="G1864">
        <v>0</v>
      </c>
      <c r="H1864">
        <v>0</v>
      </c>
      <c r="I1864">
        <v>8.8249999999999993</v>
      </c>
      <c r="J1864">
        <f t="shared" si="29"/>
        <v>0</v>
      </c>
    </row>
    <row r="1865" spans="1:10" x14ac:dyDescent="0.25">
      <c r="A1865" t="s">
        <v>155</v>
      </c>
      <c r="B1865" t="s">
        <v>49</v>
      </c>
      <c r="C1865" t="s">
        <v>48</v>
      </c>
      <c r="D1865">
        <v>0.25</v>
      </c>
      <c r="E1865">
        <v>0</v>
      </c>
      <c r="F1865">
        <v>0</v>
      </c>
      <c r="G1865">
        <v>0</v>
      </c>
      <c r="H1865">
        <v>0</v>
      </c>
      <c r="I1865">
        <v>0</v>
      </c>
      <c r="J1865">
        <f t="shared" si="29"/>
        <v>0</v>
      </c>
    </row>
    <row r="1866" spans="1:10" x14ac:dyDescent="0.25">
      <c r="A1866" t="s">
        <v>184</v>
      </c>
      <c r="B1866" t="s">
        <v>365</v>
      </c>
      <c r="C1866" t="s">
        <v>219</v>
      </c>
      <c r="D1866">
        <v>4.1367898510755653E-2</v>
      </c>
      <c r="E1866">
        <v>0</v>
      </c>
      <c r="F1866">
        <v>0</v>
      </c>
      <c r="G1866">
        <v>0</v>
      </c>
      <c r="H1866">
        <v>0</v>
      </c>
      <c r="I1866">
        <v>0</v>
      </c>
      <c r="J1866">
        <f t="shared" si="29"/>
        <v>0</v>
      </c>
    </row>
    <row r="1867" spans="1:10" x14ac:dyDescent="0.25">
      <c r="A1867" t="s">
        <v>128</v>
      </c>
      <c r="B1867" t="s">
        <v>365</v>
      </c>
      <c r="C1867" t="s">
        <v>219</v>
      </c>
      <c r="D1867">
        <v>4.1367898510755653E-2</v>
      </c>
      <c r="E1867">
        <v>0</v>
      </c>
      <c r="F1867">
        <v>0</v>
      </c>
      <c r="G1867">
        <v>0</v>
      </c>
      <c r="H1867">
        <v>0</v>
      </c>
      <c r="I1867">
        <v>0</v>
      </c>
      <c r="J1867">
        <f t="shared" si="29"/>
        <v>0</v>
      </c>
    </row>
    <row r="1868" spans="1:10" x14ac:dyDescent="0.25">
      <c r="A1868" t="s">
        <v>129</v>
      </c>
      <c r="B1868" t="s">
        <v>365</v>
      </c>
      <c r="C1868" t="s">
        <v>219</v>
      </c>
      <c r="D1868">
        <v>4.1367898510755653E-2</v>
      </c>
      <c r="E1868">
        <v>0.9</v>
      </c>
      <c r="F1868">
        <v>3.7231108659680087E-2</v>
      </c>
      <c r="G1868">
        <v>0</v>
      </c>
      <c r="H1868">
        <v>0</v>
      </c>
      <c r="I1868">
        <v>3.7231108659680087E-2</v>
      </c>
      <c r="J1868">
        <f t="shared" si="29"/>
        <v>0</v>
      </c>
    </row>
    <row r="1869" spans="1:10" x14ac:dyDescent="0.25">
      <c r="A1869" t="s">
        <v>155</v>
      </c>
      <c r="B1869" t="s">
        <v>365</v>
      </c>
      <c r="C1869" t="s">
        <v>219</v>
      </c>
      <c r="D1869">
        <v>4.1367898510755653E-2</v>
      </c>
      <c r="E1869">
        <v>0</v>
      </c>
      <c r="F1869">
        <v>0</v>
      </c>
      <c r="G1869">
        <v>0</v>
      </c>
      <c r="H1869">
        <v>0</v>
      </c>
      <c r="I1869">
        <v>0</v>
      </c>
      <c r="J1869">
        <f t="shared" si="29"/>
        <v>0</v>
      </c>
    </row>
    <row r="1870" spans="1:10" x14ac:dyDescent="0.25">
      <c r="A1870" t="s">
        <v>184</v>
      </c>
      <c r="B1870" t="s">
        <v>224</v>
      </c>
      <c r="C1870" t="s">
        <v>219</v>
      </c>
      <c r="D1870">
        <v>0.2</v>
      </c>
      <c r="E1870">
        <v>0</v>
      </c>
      <c r="F1870">
        <v>0</v>
      </c>
      <c r="G1870">
        <v>0</v>
      </c>
      <c r="H1870">
        <v>0</v>
      </c>
      <c r="I1870">
        <v>0</v>
      </c>
      <c r="J1870">
        <f t="shared" si="29"/>
        <v>0</v>
      </c>
    </row>
    <row r="1871" spans="1:10" x14ac:dyDescent="0.25">
      <c r="A1871" t="s">
        <v>128</v>
      </c>
      <c r="B1871" t="s">
        <v>224</v>
      </c>
      <c r="C1871" t="s">
        <v>219</v>
      </c>
      <c r="D1871">
        <v>0.2</v>
      </c>
      <c r="E1871">
        <v>0</v>
      </c>
      <c r="F1871">
        <v>0</v>
      </c>
      <c r="G1871">
        <v>0</v>
      </c>
      <c r="H1871">
        <v>0</v>
      </c>
      <c r="I1871">
        <v>0</v>
      </c>
      <c r="J1871">
        <f t="shared" si="29"/>
        <v>0</v>
      </c>
    </row>
    <row r="1872" spans="1:10" x14ac:dyDescent="0.25">
      <c r="A1872" t="s">
        <v>129</v>
      </c>
      <c r="B1872" t="s">
        <v>224</v>
      </c>
      <c r="C1872" t="s">
        <v>219</v>
      </c>
      <c r="D1872">
        <v>0.2</v>
      </c>
      <c r="E1872">
        <v>0.9</v>
      </c>
      <c r="F1872">
        <v>0.18000000000000002</v>
      </c>
      <c r="G1872">
        <v>0</v>
      </c>
      <c r="H1872">
        <v>0</v>
      </c>
      <c r="I1872">
        <v>0.18000000000000002</v>
      </c>
      <c r="J1872">
        <f t="shared" si="29"/>
        <v>0</v>
      </c>
    </row>
    <row r="1873" spans="1:10" x14ac:dyDescent="0.25">
      <c r="A1873" t="s">
        <v>155</v>
      </c>
      <c r="B1873" t="s">
        <v>224</v>
      </c>
      <c r="C1873" t="s">
        <v>219</v>
      </c>
      <c r="D1873">
        <v>0.2</v>
      </c>
      <c r="E1873">
        <v>0</v>
      </c>
      <c r="F1873">
        <v>0</v>
      </c>
      <c r="G1873">
        <v>0</v>
      </c>
      <c r="H1873">
        <v>0</v>
      </c>
      <c r="I1873">
        <v>0</v>
      </c>
      <c r="J1873">
        <f t="shared" si="29"/>
        <v>0</v>
      </c>
    </row>
    <row r="1874" spans="1:10" x14ac:dyDescent="0.25">
      <c r="A1874" t="s">
        <v>184</v>
      </c>
      <c r="B1874" t="s">
        <v>221</v>
      </c>
      <c r="C1874" t="s">
        <v>52</v>
      </c>
      <c r="D1874">
        <v>0.4</v>
      </c>
      <c r="E1874">
        <v>0</v>
      </c>
      <c r="F1874">
        <v>0</v>
      </c>
      <c r="G1874">
        <v>0</v>
      </c>
      <c r="H1874">
        <v>0</v>
      </c>
      <c r="I1874">
        <v>0</v>
      </c>
      <c r="J1874">
        <f t="shared" si="29"/>
        <v>0</v>
      </c>
    </row>
    <row r="1875" spans="1:10" x14ac:dyDescent="0.25">
      <c r="A1875" t="s">
        <v>128</v>
      </c>
      <c r="B1875" t="s">
        <v>221</v>
      </c>
      <c r="C1875" t="s">
        <v>52</v>
      </c>
      <c r="D1875">
        <v>0.4</v>
      </c>
      <c r="E1875">
        <v>0</v>
      </c>
      <c r="F1875">
        <v>0</v>
      </c>
      <c r="G1875">
        <v>0</v>
      </c>
      <c r="H1875">
        <v>0</v>
      </c>
      <c r="I1875">
        <v>0</v>
      </c>
      <c r="J1875">
        <f t="shared" si="29"/>
        <v>0</v>
      </c>
    </row>
    <row r="1876" spans="1:10" x14ac:dyDescent="0.25">
      <c r="A1876" t="s">
        <v>129</v>
      </c>
      <c r="B1876" t="s">
        <v>221</v>
      </c>
      <c r="C1876" t="s">
        <v>52</v>
      </c>
      <c r="D1876">
        <v>0.4</v>
      </c>
      <c r="E1876">
        <v>0.2</v>
      </c>
      <c r="F1876">
        <v>8.0000000000000016E-2</v>
      </c>
      <c r="G1876">
        <v>0</v>
      </c>
      <c r="H1876">
        <v>0</v>
      </c>
      <c r="I1876">
        <v>8.0000000000000016E-2</v>
      </c>
      <c r="J1876">
        <f t="shared" si="29"/>
        <v>0</v>
      </c>
    </row>
    <row r="1877" spans="1:10" x14ac:dyDescent="0.25">
      <c r="A1877" t="s">
        <v>155</v>
      </c>
      <c r="B1877" t="s">
        <v>221</v>
      </c>
      <c r="C1877" t="s">
        <v>52</v>
      </c>
      <c r="D1877">
        <v>0.4</v>
      </c>
      <c r="E1877">
        <v>0.8</v>
      </c>
      <c r="F1877">
        <v>0.32000000000000006</v>
      </c>
      <c r="G1877">
        <v>0</v>
      </c>
      <c r="H1877">
        <v>0</v>
      </c>
      <c r="I1877">
        <v>0.32000000000000006</v>
      </c>
      <c r="J1877">
        <f t="shared" si="29"/>
        <v>0</v>
      </c>
    </row>
    <row r="1878" spans="1:10" x14ac:dyDescent="0.25">
      <c r="A1878" t="s">
        <v>184</v>
      </c>
      <c r="B1878" t="s">
        <v>230</v>
      </c>
      <c r="C1878" t="s">
        <v>226</v>
      </c>
      <c r="D1878">
        <v>0.6</v>
      </c>
      <c r="E1878">
        <v>0</v>
      </c>
      <c r="F1878">
        <v>0</v>
      </c>
      <c r="G1878">
        <v>0</v>
      </c>
      <c r="H1878">
        <v>0</v>
      </c>
      <c r="I1878">
        <v>0</v>
      </c>
      <c r="J1878">
        <f t="shared" si="29"/>
        <v>0</v>
      </c>
    </row>
    <row r="1879" spans="1:10" x14ac:dyDescent="0.25">
      <c r="A1879" t="s">
        <v>128</v>
      </c>
      <c r="B1879" t="s">
        <v>230</v>
      </c>
      <c r="C1879" t="s">
        <v>226</v>
      </c>
      <c r="D1879">
        <v>0.6</v>
      </c>
      <c r="E1879">
        <v>0</v>
      </c>
      <c r="F1879">
        <v>0</v>
      </c>
      <c r="G1879">
        <v>0</v>
      </c>
      <c r="H1879">
        <v>0</v>
      </c>
      <c r="I1879">
        <v>0</v>
      </c>
      <c r="J1879">
        <f t="shared" si="29"/>
        <v>0</v>
      </c>
    </row>
    <row r="1880" spans="1:10" x14ac:dyDescent="0.25">
      <c r="A1880" t="s">
        <v>129</v>
      </c>
      <c r="B1880" t="s">
        <v>230</v>
      </c>
      <c r="C1880" t="s">
        <v>226</v>
      </c>
      <c r="D1880">
        <v>0.6</v>
      </c>
      <c r="E1880">
        <v>9.3999999999999986</v>
      </c>
      <c r="F1880">
        <v>5.6399999999999988</v>
      </c>
      <c r="G1880">
        <v>0</v>
      </c>
      <c r="H1880">
        <v>0</v>
      </c>
      <c r="I1880">
        <v>5.6399999999999988</v>
      </c>
      <c r="J1880">
        <f t="shared" si="29"/>
        <v>0</v>
      </c>
    </row>
    <row r="1881" spans="1:10" x14ac:dyDescent="0.25">
      <c r="A1881" t="s">
        <v>155</v>
      </c>
      <c r="B1881" t="s">
        <v>230</v>
      </c>
      <c r="C1881" t="s">
        <v>226</v>
      </c>
      <c r="D1881">
        <v>0.6</v>
      </c>
      <c r="E1881">
        <v>0</v>
      </c>
      <c r="F1881">
        <v>0</v>
      </c>
      <c r="G1881">
        <v>0</v>
      </c>
      <c r="H1881">
        <v>0</v>
      </c>
      <c r="I1881">
        <v>0</v>
      </c>
      <c r="J1881">
        <f t="shared" si="29"/>
        <v>0</v>
      </c>
    </row>
    <row r="1882" spans="1:10" x14ac:dyDescent="0.25">
      <c r="A1882" t="s">
        <v>184</v>
      </c>
      <c r="B1882" t="s">
        <v>228</v>
      </c>
      <c r="C1882" t="s">
        <v>226</v>
      </c>
      <c r="D1882">
        <v>0.80685061845861084</v>
      </c>
      <c r="E1882">
        <v>0</v>
      </c>
      <c r="F1882">
        <v>0</v>
      </c>
      <c r="G1882">
        <v>0</v>
      </c>
      <c r="H1882">
        <v>0</v>
      </c>
      <c r="I1882">
        <v>0</v>
      </c>
      <c r="J1882">
        <f t="shared" si="29"/>
        <v>0</v>
      </c>
    </row>
    <row r="1883" spans="1:10" x14ac:dyDescent="0.25">
      <c r="A1883" t="s">
        <v>128</v>
      </c>
      <c r="B1883" t="s">
        <v>228</v>
      </c>
      <c r="C1883" t="s">
        <v>226</v>
      </c>
      <c r="D1883">
        <v>0.80685061845861084</v>
      </c>
      <c r="E1883">
        <v>0</v>
      </c>
      <c r="F1883">
        <v>0</v>
      </c>
      <c r="G1883">
        <v>0</v>
      </c>
      <c r="H1883">
        <v>0</v>
      </c>
      <c r="I1883">
        <v>0</v>
      </c>
      <c r="J1883">
        <f t="shared" si="29"/>
        <v>0</v>
      </c>
    </row>
    <row r="1884" spans="1:10" x14ac:dyDescent="0.25">
      <c r="A1884" t="s">
        <v>129</v>
      </c>
      <c r="B1884" t="s">
        <v>228</v>
      </c>
      <c r="C1884" t="s">
        <v>226</v>
      </c>
      <c r="D1884">
        <v>0.80685061845861084</v>
      </c>
      <c r="E1884">
        <v>9.3999999999999986</v>
      </c>
      <c r="F1884">
        <v>7.5843958135109411</v>
      </c>
      <c r="G1884">
        <v>0</v>
      </c>
      <c r="H1884">
        <v>0</v>
      </c>
      <c r="I1884">
        <v>7.5843958135109411</v>
      </c>
      <c r="J1884">
        <f t="shared" si="29"/>
        <v>0</v>
      </c>
    </row>
    <row r="1885" spans="1:10" x14ac:dyDescent="0.25">
      <c r="A1885" t="s">
        <v>155</v>
      </c>
      <c r="B1885" t="s">
        <v>228</v>
      </c>
      <c r="C1885" t="s">
        <v>226</v>
      </c>
      <c r="D1885">
        <v>0.80685061845861084</v>
      </c>
      <c r="E1885">
        <v>0</v>
      </c>
      <c r="F1885">
        <v>0</v>
      </c>
      <c r="G1885">
        <v>0</v>
      </c>
      <c r="H1885">
        <v>0</v>
      </c>
      <c r="I1885">
        <v>0</v>
      </c>
      <c r="J1885">
        <f t="shared" si="29"/>
        <v>0</v>
      </c>
    </row>
    <row r="1886" spans="1:10" x14ac:dyDescent="0.25">
      <c r="A1886" t="s">
        <v>184</v>
      </c>
      <c r="B1886" t="s">
        <v>235</v>
      </c>
      <c r="C1886" t="s">
        <v>54</v>
      </c>
      <c r="D1886">
        <v>0.80956977385548812</v>
      </c>
      <c r="E1886">
        <v>0</v>
      </c>
      <c r="F1886">
        <v>0</v>
      </c>
      <c r="G1886">
        <v>0</v>
      </c>
      <c r="H1886">
        <v>0</v>
      </c>
      <c r="I1886">
        <v>0</v>
      </c>
      <c r="J1886">
        <f t="shared" si="29"/>
        <v>0</v>
      </c>
    </row>
    <row r="1887" spans="1:10" x14ac:dyDescent="0.25">
      <c r="A1887" t="s">
        <v>128</v>
      </c>
      <c r="B1887" t="s">
        <v>235</v>
      </c>
      <c r="C1887" t="s">
        <v>54</v>
      </c>
      <c r="D1887">
        <v>0.80956977385548812</v>
      </c>
      <c r="E1887">
        <v>0</v>
      </c>
      <c r="F1887">
        <v>0</v>
      </c>
      <c r="G1887">
        <v>0</v>
      </c>
      <c r="H1887">
        <v>0</v>
      </c>
      <c r="I1887">
        <v>0</v>
      </c>
      <c r="J1887">
        <f t="shared" si="29"/>
        <v>0</v>
      </c>
    </row>
    <row r="1888" spans="1:10" x14ac:dyDescent="0.25">
      <c r="A1888" t="s">
        <v>129</v>
      </c>
      <c r="B1888" t="s">
        <v>235</v>
      </c>
      <c r="C1888" t="s">
        <v>54</v>
      </c>
      <c r="D1888">
        <v>0.80956977385548812</v>
      </c>
      <c r="E1888">
        <v>1</v>
      </c>
      <c r="F1888">
        <v>0.80956977385548812</v>
      </c>
      <c r="G1888">
        <v>0</v>
      </c>
      <c r="H1888">
        <v>0</v>
      </c>
      <c r="I1888">
        <v>0.80956977385548812</v>
      </c>
      <c r="J1888">
        <f t="shared" si="29"/>
        <v>0</v>
      </c>
    </row>
    <row r="1889" spans="1:10" x14ac:dyDescent="0.25">
      <c r="A1889" t="s">
        <v>155</v>
      </c>
      <c r="B1889" t="s">
        <v>235</v>
      </c>
      <c r="C1889" t="s">
        <v>54</v>
      </c>
      <c r="D1889">
        <v>0.80956977385548812</v>
      </c>
      <c r="E1889">
        <v>50</v>
      </c>
      <c r="F1889">
        <v>40.478488692774405</v>
      </c>
      <c r="G1889">
        <v>0</v>
      </c>
      <c r="H1889">
        <v>0</v>
      </c>
      <c r="I1889">
        <v>40.478488692774405</v>
      </c>
      <c r="J1889">
        <f t="shared" si="29"/>
        <v>0</v>
      </c>
    </row>
    <row r="1890" spans="1:10" x14ac:dyDescent="0.25">
      <c r="A1890" t="s">
        <v>184</v>
      </c>
      <c r="B1890" t="s">
        <v>237</v>
      </c>
      <c r="C1890" t="s">
        <v>54</v>
      </c>
      <c r="D1890">
        <v>1</v>
      </c>
      <c r="E1890">
        <v>0</v>
      </c>
      <c r="F1890">
        <v>0</v>
      </c>
      <c r="G1890">
        <v>0</v>
      </c>
      <c r="H1890">
        <v>0</v>
      </c>
      <c r="I1890">
        <v>0</v>
      </c>
      <c r="J1890">
        <f t="shared" si="29"/>
        <v>0</v>
      </c>
    </row>
    <row r="1891" spans="1:10" x14ac:dyDescent="0.25">
      <c r="A1891" t="s">
        <v>128</v>
      </c>
      <c r="B1891" t="s">
        <v>237</v>
      </c>
      <c r="C1891" t="s">
        <v>54</v>
      </c>
      <c r="D1891">
        <v>1</v>
      </c>
      <c r="E1891">
        <v>0</v>
      </c>
      <c r="F1891">
        <v>0</v>
      </c>
      <c r="G1891">
        <v>0</v>
      </c>
      <c r="H1891">
        <v>0</v>
      </c>
      <c r="I1891">
        <v>0</v>
      </c>
      <c r="J1891">
        <f t="shared" si="29"/>
        <v>0</v>
      </c>
    </row>
    <row r="1892" spans="1:10" x14ac:dyDescent="0.25">
      <c r="A1892" t="s">
        <v>129</v>
      </c>
      <c r="B1892" t="s">
        <v>237</v>
      </c>
      <c r="C1892" t="s">
        <v>54</v>
      </c>
      <c r="D1892">
        <v>1</v>
      </c>
      <c r="E1892">
        <v>1</v>
      </c>
      <c r="F1892">
        <v>1</v>
      </c>
      <c r="G1892">
        <v>0</v>
      </c>
      <c r="H1892">
        <v>0</v>
      </c>
      <c r="I1892">
        <v>1</v>
      </c>
      <c r="J1892">
        <f t="shared" si="29"/>
        <v>0</v>
      </c>
    </row>
    <row r="1893" spans="1:10" x14ac:dyDescent="0.25">
      <c r="A1893" t="s">
        <v>155</v>
      </c>
      <c r="B1893" t="s">
        <v>237</v>
      </c>
      <c r="C1893" t="s">
        <v>54</v>
      </c>
      <c r="D1893">
        <v>1</v>
      </c>
      <c r="E1893">
        <v>50</v>
      </c>
      <c r="F1893">
        <v>50</v>
      </c>
      <c r="G1893">
        <v>0</v>
      </c>
      <c r="H1893">
        <v>0</v>
      </c>
      <c r="I1893">
        <v>50</v>
      </c>
      <c r="J1893">
        <f t="shared" si="29"/>
        <v>0</v>
      </c>
    </row>
    <row r="1894" spans="1:10" x14ac:dyDescent="0.25">
      <c r="A1894" t="s">
        <v>184</v>
      </c>
      <c r="B1894" t="s">
        <v>366</v>
      </c>
      <c r="C1894" t="s">
        <v>343</v>
      </c>
      <c r="D1894">
        <v>7.3048937080895993E-2</v>
      </c>
      <c r="E1894">
        <v>0</v>
      </c>
      <c r="F1894">
        <v>0</v>
      </c>
      <c r="G1894">
        <v>0</v>
      </c>
      <c r="H1894">
        <v>0</v>
      </c>
      <c r="I1894">
        <v>0</v>
      </c>
      <c r="J1894">
        <f t="shared" si="29"/>
        <v>0</v>
      </c>
    </row>
    <row r="1895" spans="1:10" x14ac:dyDescent="0.25">
      <c r="A1895" t="s">
        <v>128</v>
      </c>
      <c r="B1895" t="s">
        <v>366</v>
      </c>
      <c r="C1895" t="s">
        <v>343</v>
      </c>
      <c r="D1895">
        <v>7.3048937080895993E-2</v>
      </c>
      <c r="E1895">
        <v>20</v>
      </c>
      <c r="F1895">
        <v>1.4609787416179199</v>
      </c>
      <c r="G1895">
        <v>0</v>
      </c>
      <c r="H1895">
        <v>0</v>
      </c>
      <c r="I1895">
        <v>1.4609787416179199</v>
      </c>
      <c r="J1895">
        <f t="shared" si="29"/>
        <v>0</v>
      </c>
    </row>
    <row r="1896" spans="1:10" x14ac:dyDescent="0.25">
      <c r="A1896" t="s">
        <v>129</v>
      </c>
      <c r="B1896" t="s">
        <v>366</v>
      </c>
      <c r="C1896" t="s">
        <v>343</v>
      </c>
      <c r="D1896">
        <v>7.3048937080895993E-2</v>
      </c>
      <c r="E1896">
        <v>0.30000000000000004</v>
      </c>
      <c r="F1896">
        <v>2.1914681124268802E-2</v>
      </c>
      <c r="G1896">
        <v>0</v>
      </c>
      <c r="H1896">
        <v>0</v>
      </c>
      <c r="I1896">
        <v>2.1914681124268802E-2</v>
      </c>
      <c r="J1896">
        <f t="shared" si="29"/>
        <v>0</v>
      </c>
    </row>
    <row r="1897" spans="1:10" x14ac:dyDescent="0.25">
      <c r="A1897" t="s">
        <v>155</v>
      </c>
      <c r="B1897" t="s">
        <v>366</v>
      </c>
      <c r="C1897" t="s">
        <v>343</v>
      </c>
      <c r="D1897">
        <v>7.3048937080895993E-2</v>
      </c>
      <c r="E1897">
        <v>36.5</v>
      </c>
      <c r="F1897">
        <v>2.666286203452704</v>
      </c>
      <c r="G1897">
        <v>0</v>
      </c>
      <c r="H1897">
        <v>0</v>
      </c>
      <c r="I1897">
        <v>2.666286203452704</v>
      </c>
      <c r="J1897">
        <f t="shared" si="29"/>
        <v>0</v>
      </c>
    </row>
    <row r="1898" spans="1:10" x14ac:dyDescent="0.25">
      <c r="A1898" t="s">
        <v>184</v>
      </c>
      <c r="B1898" t="s">
        <v>367</v>
      </c>
      <c r="C1898" t="s">
        <v>345</v>
      </c>
      <c r="D1898">
        <v>0.48768054375531011</v>
      </c>
      <c r="E1898">
        <v>20</v>
      </c>
      <c r="F1898">
        <v>9.7536108751062027</v>
      </c>
      <c r="G1898">
        <v>0</v>
      </c>
      <c r="H1898">
        <v>0</v>
      </c>
      <c r="I1898">
        <v>9.7536108751062027</v>
      </c>
      <c r="J1898">
        <f t="shared" si="29"/>
        <v>0</v>
      </c>
    </row>
    <row r="1899" spans="1:10" x14ac:dyDescent="0.25">
      <c r="A1899" t="s">
        <v>128</v>
      </c>
      <c r="B1899" t="s">
        <v>367</v>
      </c>
      <c r="C1899" t="s">
        <v>345</v>
      </c>
      <c r="D1899">
        <v>0.48768054375531011</v>
      </c>
      <c r="E1899">
        <v>0</v>
      </c>
      <c r="F1899">
        <v>0</v>
      </c>
      <c r="G1899">
        <v>0</v>
      </c>
      <c r="H1899">
        <v>0</v>
      </c>
      <c r="I1899">
        <v>0</v>
      </c>
      <c r="J1899">
        <f t="shared" si="29"/>
        <v>0</v>
      </c>
    </row>
    <row r="1900" spans="1:10" x14ac:dyDescent="0.25">
      <c r="A1900" t="s">
        <v>129</v>
      </c>
      <c r="B1900" t="s">
        <v>367</v>
      </c>
      <c r="C1900" t="s">
        <v>345</v>
      </c>
      <c r="D1900">
        <v>0.48768054375531011</v>
      </c>
      <c r="E1900">
        <v>0</v>
      </c>
      <c r="F1900">
        <v>0</v>
      </c>
      <c r="G1900">
        <v>0</v>
      </c>
      <c r="H1900">
        <v>0</v>
      </c>
      <c r="I1900">
        <v>0</v>
      </c>
      <c r="J1900">
        <f t="shared" si="29"/>
        <v>0</v>
      </c>
    </row>
    <row r="1901" spans="1:10" x14ac:dyDescent="0.25">
      <c r="A1901" t="s">
        <v>155</v>
      </c>
      <c r="B1901" t="s">
        <v>367</v>
      </c>
      <c r="C1901" t="s">
        <v>345</v>
      </c>
      <c r="D1901">
        <v>0.48768054375531011</v>
      </c>
      <c r="E1901">
        <v>12.1</v>
      </c>
      <c r="F1901">
        <v>5.9009345794392525</v>
      </c>
      <c r="G1901">
        <v>0</v>
      </c>
      <c r="H1901">
        <v>0</v>
      </c>
      <c r="I1901">
        <v>5.9009345794392525</v>
      </c>
      <c r="J1901">
        <f t="shared" si="29"/>
        <v>0</v>
      </c>
    </row>
    <row r="1902" spans="1:10" x14ac:dyDescent="0.25">
      <c r="A1902" t="s">
        <v>184</v>
      </c>
      <c r="B1902" t="s">
        <v>368</v>
      </c>
      <c r="C1902" t="s">
        <v>345</v>
      </c>
      <c r="D1902">
        <v>0.51231945624468989</v>
      </c>
      <c r="E1902">
        <v>20</v>
      </c>
      <c r="F1902">
        <v>10.246389124893797</v>
      </c>
      <c r="G1902">
        <v>0</v>
      </c>
      <c r="H1902">
        <v>0</v>
      </c>
      <c r="I1902">
        <v>10.246389124893797</v>
      </c>
      <c r="J1902">
        <f t="shared" si="29"/>
        <v>0</v>
      </c>
    </row>
    <row r="1903" spans="1:10" x14ac:dyDescent="0.25">
      <c r="A1903" t="s">
        <v>128</v>
      </c>
      <c r="B1903" t="s">
        <v>368</v>
      </c>
      <c r="C1903" t="s">
        <v>345</v>
      </c>
      <c r="D1903">
        <v>0.51231945624468989</v>
      </c>
      <c r="E1903">
        <v>0</v>
      </c>
      <c r="F1903">
        <v>0</v>
      </c>
      <c r="G1903">
        <v>0</v>
      </c>
      <c r="H1903">
        <v>0</v>
      </c>
      <c r="I1903">
        <v>0</v>
      </c>
      <c r="J1903">
        <f t="shared" si="29"/>
        <v>0</v>
      </c>
    </row>
    <row r="1904" spans="1:10" x14ac:dyDescent="0.25">
      <c r="A1904" t="s">
        <v>129</v>
      </c>
      <c r="B1904" t="s">
        <v>368</v>
      </c>
      <c r="C1904" t="s">
        <v>345</v>
      </c>
      <c r="D1904">
        <v>0.51231945624468989</v>
      </c>
      <c r="E1904">
        <v>0</v>
      </c>
      <c r="F1904">
        <v>0</v>
      </c>
      <c r="G1904">
        <v>0</v>
      </c>
      <c r="H1904">
        <v>0</v>
      </c>
      <c r="I1904">
        <v>0</v>
      </c>
      <c r="J1904">
        <f t="shared" si="29"/>
        <v>0</v>
      </c>
    </row>
    <row r="1905" spans="1:10" x14ac:dyDescent="0.25">
      <c r="A1905" t="s">
        <v>155</v>
      </c>
      <c r="B1905" t="s">
        <v>368</v>
      </c>
      <c r="C1905" t="s">
        <v>345</v>
      </c>
      <c r="D1905">
        <v>0.51231945624468989</v>
      </c>
      <c r="E1905">
        <v>12.1</v>
      </c>
      <c r="F1905">
        <v>6.1990654205607472</v>
      </c>
      <c r="G1905">
        <v>0</v>
      </c>
      <c r="H1905">
        <v>0</v>
      </c>
      <c r="I1905">
        <v>6.1990654205607472</v>
      </c>
      <c r="J1905">
        <f t="shared" si="29"/>
        <v>0</v>
      </c>
    </row>
    <row r="1906" spans="1:10" x14ac:dyDescent="0.25">
      <c r="A1906" t="s">
        <v>184</v>
      </c>
      <c r="B1906" t="s">
        <v>58</v>
      </c>
      <c r="C1906" t="s">
        <v>57</v>
      </c>
      <c r="D1906">
        <v>0.15</v>
      </c>
      <c r="E1906">
        <v>0</v>
      </c>
      <c r="F1906">
        <v>0</v>
      </c>
      <c r="G1906">
        <v>0</v>
      </c>
      <c r="H1906">
        <v>0</v>
      </c>
      <c r="I1906">
        <v>0</v>
      </c>
      <c r="J1906">
        <f t="shared" si="29"/>
        <v>0</v>
      </c>
    </row>
    <row r="1907" spans="1:10" x14ac:dyDescent="0.25">
      <c r="A1907" t="s">
        <v>128</v>
      </c>
      <c r="B1907" t="s">
        <v>58</v>
      </c>
      <c r="C1907" t="s">
        <v>57</v>
      </c>
      <c r="D1907">
        <v>0.15</v>
      </c>
      <c r="E1907">
        <v>0</v>
      </c>
      <c r="F1907">
        <v>0</v>
      </c>
      <c r="G1907">
        <v>0</v>
      </c>
      <c r="H1907">
        <v>0</v>
      </c>
      <c r="I1907">
        <v>0</v>
      </c>
      <c r="J1907">
        <f t="shared" si="29"/>
        <v>0</v>
      </c>
    </row>
    <row r="1908" spans="1:10" x14ac:dyDescent="0.25">
      <c r="A1908" t="s">
        <v>129</v>
      </c>
      <c r="B1908" t="s">
        <v>58</v>
      </c>
      <c r="C1908" t="s">
        <v>57</v>
      </c>
      <c r="D1908">
        <v>0.15</v>
      </c>
      <c r="E1908">
        <v>19.899999999999999</v>
      </c>
      <c r="F1908">
        <v>2.9849999999999999</v>
      </c>
      <c r="G1908">
        <v>0</v>
      </c>
      <c r="H1908">
        <v>0</v>
      </c>
      <c r="I1908">
        <v>2.9849999999999999</v>
      </c>
      <c r="J1908">
        <f t="shared" si="29"/>
        <v>0</v>
      </c>
    </row>
    <row r="1909" spans="1:10" x14ac:dyDescent="0.25">
      <c r="A1909" t="s">
        <v>155</v>
      </c>
      <c r="B1909" t="s">
        <v>58</v>
      </c>
      <c r="C1909" t="s">
        <v>57</v>
      </c>
      <c r="D1909">
        <v>0.15</v>
      </c>
      <c r="E1909">
        <v>0</v>
      </c>
      <c r="F1909">
        <v>0</v>
      </c>
      <c r="G1909">
        <v>0</v>
      </c>
      <c r="H1909">
        <v>0</v>
      </c>
      <c r="I1909">
        <v>0</v>
      </c>
      <c r="J1909">
        <f t="shared" si="29"/>
        <v>0</v>
      </c>
    </row>
    <row r="1910" spans="1:10" x14ac:dyDescent="0.25">
      <c r="A1910" t="s">
        <v>184</v>
      </c>
      <c r="B1910" t="s">
        <v>60</v>
      </c>
      <c r="C1910" t="s">
        <v>59</v>
      </c>
      <c r="D1910">
        <v>0.3</v>
      </c>
      <c r="E1910">
        <v>0</v>
      </c>
      <c r="F1910">
        <v>0</v>
      </c>
      <c r="G1910">
        <v>0</v>
      </c>
      <c r="H1910">
        <v>0</v>
      </c>
      <c r="I1910">
        <v>0</v>
      </c>
      <c r="J1910">
        <f t="shared" si="29"/>
        <v>0</v>
      </c>
    </row>
    <row r="1911" spans="1:10" x14ac:dyDescent="0.25">
      <c r="A1911" t="s">
        <v>128</v>
      </c>
      <c r="B1911" t="s">
        <v>60</v>
      </c>
      <c r="C1911" t="s">
        <v>59</v>
      </c>
      <c r="D1911">
        <v>0.3</v>
      </c>
      <c r="E1911">
        <v>0</v>
      </c>
      <c r="F1911">
        <v>0</v>
      </c>
      <c r="G1911">
        <v>0</v>
      </c>
      <c r="H1911">
        <v>0</v>
      </c>
      <c r="I1911">
        <v>0</v>
      </c>
      <c r="J1911">
        <f t="shared" si="29"/>
        <v>0</v>
      </c>
    </row>
    <row r="1912" spans="1:10" x14ac:dyDescent="0.25">
      <c r="A1912" t="s">
        <v>129</v>
      </c>
      <c r="B1912" t="s">
        <v>60</v>
      </c>
      <c r="C1912" t="s">
        <v>59</v>
      </c>
      <c r="D1912">
        <v>0.3</v>
      </c>
      <c r="E1912">
        <v>1.6</v>
      </c>
      <c r="F1912">
        <v>0.48</v>
      </c>
      <c r="G1912">
        <v>0</v>
      </c>
      <c r="H1912">
        <v>0</v>
      </c>
      <c r="I1912">
        <v>0.48</v>
      </c>
      <c r="J1912">
        <f t="shared" si="29"/>
        <v>0</v>
      </c>
    </row>
    <row r="1913" spans="1:10" x14ac:dyDescent="0.25">
      <c r="A1913" t="s">
        <v>155</v>
      </c>
      <c r="B1913" t="s">
        <v>60</v>
      </c>
      <c r="C1913" t="s">
        <v>59</v>
      </c>
      <c r="D1913">
        <v>0.3</v>
      </c>
      <c r="E1913">
        <v>0.5</v>
      </c>
      <c r="F1913">
        <v>0.15</v>
      </c>
      <c r="G1913">
        <v>0</v>
      </c>
      <c r="H1913">
        <v>0</v>
      </c>
      <c r="I1913">
        <v>0.15</v>
      </c>
      <c r="J1913">
        <f t="shared" si="29"/>
        <v>0</v>
      </c>
    </row>
    <row r="1914" spans="1:10" x14ac:dyDescent="0.25">
      <c r="A1914" t="s">
        <v>184</v>
      </c>
      <c r="B1914" t="s">
        <v>369</v>
      </c>
      <c r="C1914" t="s">
        <v>349</v>
      </c>
      <c r="D1914">
        <v>0.02</v>
      </c>
      <c r="E1914">
        <v>0</v>
      </c>
      <c r="F1914">
        <v>0</v>
      </c>
      <c r="G1914">
        <v>0</v>
      </c>
      <c r="H1914">
        <v>0</v>
      </c>
      <c r="I1914">
        <v>0</v>
      </c>
      <c r="J1914">
        <f t="shared" si="29"/>
        <v>0</v>
      </c>
    </row>
    <row r="1915" spans="1:10" x14ac:dyDescent="0.25">
      <c r="A1915" t="s">
        <v>128</v>
      </c>
      <c r="B1915" t="s">
        <v>369</v>
      </c>
      <c r="C1915" t="s">
        <v>349</v>
      </c>
      <c r="D1915">
        <v>0.02</v>
      </c>
      <c r="E1915">
        <v>0</v>
      </c>
      <c r="F1915">
        <v>0</v>
      </c>
      <c r="G1915">
        <v>0</v>
      </c>
      <c r="H1915">
        <v>0</v>
      </c>
      <c r="I1915">
        <v>0</v>
      </c>
      <c r="J1915">
        <f t="shared" si="29"/>
        <v>0</v>
      </c>
    </row>
    <row r="1916" spans="1:10" x14ac:dyDescent="0.25">
      <c r="A1916" t="s">
        <v>129</v>
      </c>
      <c r="B1916" t="s">
        <v>369</v>
      </c>
      <c r="C1916" t="s">
        <v>349</v>
      </c>
      <c r="D1916">
        <v>0.02</v>
      </c>
      <c r="E1916">
        <v>0</v>
      </c>
      <c r="F1916">
        <v>0</v>
      </c>
      <c r="G1916">
        <v>0</v>
      </c>
      <c r="H1916">
        <v>0</v>
      </c>
      <c r="I1916">
        <v>0</v>
      </c>
      <c r="J1916">
        <f t="shared" si="29"/>
        <v>0</v>
      </c>
    </row>
    <row r="1917" spans="1:10" x14ac:dyDescent="0.25">
      <c r="A1917" t="s">
        <v>155</v>
      </c>
      <c r="B1917" t="s">
        <v>369</v>
      </c>
      <c r="C1917" t="s">
        <v>349</v>
      </c>
      <c r="D1917">
        <v>0.02</v>
      </c>
      <c r="E1917">
        <v>10</v>
      </c>
      <c r="F1917">
        <v>0.2</v>
      </c>
      <c r="G1917">
        <v>0</v>
      </c>
      <c r="H1917">
        <v>0</v>
      </c>
      <c r="I1917">
        <v>0.2</v>
      </c>
      <c r="J1917">
        <f t="shared" si="29"/>
        <v>0</v>
      </c>
    </row>
    <row r="1918" spans="1:10" x14ac:dyDescent="0.25">
      <c r="A1918" t="s">
        <v>184</v>
      </c>
      <c r="B1918" t="s">
        <v>370</v>
      </c>
      <c r="C1918" t="s">
        <v>262</v>
      </c>
      <c r="D1918">
        <v>0.1</v>
      </c>
      <c r="E1918">
        <v>0</v>
      </c>
      <c r="F1918">
        <v>0</v>
      </c>
      <c r="G1918">
        <v>0</v>
      </c>
      <c r="H1918">
        <v>0</v>
      </c>
      <c r="I1918">
        <v>0</v>
      </c>
      <c r="J1918">
        <f t="shared" si="29"/>
        <v>0</v>
      </c>
    </row>
    <row r="1919" spans="1:10" x14ac:dyDescent="0.25">
      <c r="A1919" t="s">
        <v>128</v>
      </c>
      <c r="B1919" t="s">
        <v>370</v>
      </c>
      <c r="C1919" t="s">
        <v>262</v>
      </c>
      <c r="D1919">
        <v>0.1</v>
      </c>
      <c r="E1919">
        <v>0</v>
      </c>
      <c r="F1919">
        <v>0</v>
      </c>
      <c r="G1919">
        <v>0</v>
      </c>
      <c r="H1919">
        <v>0</v>
      </c>
      <c r="I1919">
        <v>0</v>
      </c>
      <c r="J1919">
        <f t="shared" si="29"/>
        <v>0</v>
      </c>
    </row>
    <row r="1920" spans="1:10" x14ac:dyDescent="0.25">
      <c r="A1920" t="s">
        <v>129</v>
      </c>
      <c r="B1920" t="s">
        <v>370</v>
      </c>
      <c r="C1920" t="s">
        <v>262</v>
      </c>
      <c r="D1920">
        <v>0.1</v>
      </c>
      <c r="E1920">
        <v>0</v>
      </c>
      <c r="F1920">
        <v>0</v>
      </c>
      <c r="G1920">
        <v>0</v>
      </c>
      <c r="H1920">
        <v>0</v>
      </c>
      <c r="I1920">
        <v>0</v>
      </c>
      <c r="J1920">
        <f t="shared" si="29"/>
        <v>0</v>
      </c>
    </row>
    <row r="1921" spans="1:10" x14ac:dyDescent="0.25">
      <c r="A1921" t="s">
        <v>155</v>
      </c>
      <c r="B1921" t="s">
        <v>370</v>
      </c>
      <c r="C1921" t="s">
        <v>262</v>
      </c>
      <c r="D1921">
        <v>0.1</v>
      </c>
      <c r="E1921">
        <v>0</v>
      </c>
      <c r="F1921">
        <v>0</v>
      </c>
      <c r="G1921">
        <v>0</v>
      </c>
      <c r="H1921">
        <v>0</v>
      </c>
      <c r="I1921">
        <v>0</v>
      </c>
      <c r="J1921">
        <f t="shared" si="29"/>
        <v>0</v>
      </c>
    </row>
    <row r="1922" spans="1:10" x14ac:dyDescent="0.25">
      <c r="A1922" t="s">
        <v>184</v>
      </c>
      <c r="B1922" t="s">
        <v>371</v>
      </c>
      <c r="C1922" t="s">
        <v>262</v>
      </c>
      <c r="D1922">
        <v>0.1</v>
      </c>
      <c r="E1922">
        <v>0</v>
      </c>
      <c r="F1922">
        <v>0</v>
      </c>
      <c r="G1922">
        <v>0</v>
      </c>
      <c r="H1922">
        <v>0</v>
      </c>
      <c r="I1922">
        <v>0</v>
      </c>
      <c r="J1922">
        <f t="shared" si="29"/>
        <v>0</v>
      </c>
    </row>
    <row r="1923" spans="1:10" x14ac:dyDescent="0.25">
      <c r="A1923" t="s">
        <v>128</v>
      </c>
      <c r="B1923" t="s">
        <v>371</v>
      </c>
      <c r="C1923" t="s">
        <v>262</v>
      </c>
      <c r="D1923">
        <v>0.1</v>
      </c>
      <c r="E1923">
        <v>0</v>
      </c>
      <c r="F1923">
        <v>0</v>
      </c>
      <c r="G1923">
        <v>0</v>
      </c>
      <c r="H1923">
        <v>0</v>
      </c>
      <c r="I1923">
        <v>0</v>
      </c>
      <c r="J1923">
        <f t="shared" ref="J1923:J1986" si="30">G1923+H1923</f>
        <v>0</v>
      </c>
    </row>
    <row r="1924" spans="1:10" x14ac:dyDescent="0.25">
      <c r="A1924" t="s">
        <v>129</v>
      </c>
      <c r="B1924" t="s">
        <v>371</v>
      </c>
      <c r="C1924" t="s">
        <v>262</v>
      </c>
      <c r="D1924">
        <v>0.1</v>
      </c>
      <c r="E1924">
        <v>0</v>
      </c>
      <c r="F1924">
        <v>0</v>
      </c>
      <c r="G1924">
        <v>0</v>
      </c>
      <c r="H1924">
        <v>0</v>
      </c>
      <c r="I1924">
        <v>0</v>
      </c>
      <c r="J1924">
        <f t="shared" si="30"/>
        <v>0</v>
      </c>
    </row>
    <row r="1925" spans="1:10" x14ac:dyDescent="0.25">
      <c r="A1925" t="s">
        <v>155</v>
      </c>
      <c r="B1925" t="s">
        <v>371</v>
      </c>
      <c r="C1925" t="s">
        <v>262</v>
      </c>
      <c r="D1925">
        <v>0.1</v>
      </c>
      <c r="E1925">
        <v>0</v>
      </c>
      <c r="F1925">
        <v>0</v>
      </c>
      <c r="G1925">
        <v>0</v>
      </c>
      <c r="H1925">
        <v>0</v>
      </c>
      <c r="I1925">
        <v>0</v>
      </c>
      <c r="J1925">
        <f t="shared" si="30"/>
        <v>0</v>
      </c>
    </row>
    <row r="1926" spans="1:10" x14ac:dyDescent="0.25">
      <c r="A1926" t="s">
        <v>184</v>
      </c>
      <c r="B1926" t="s">
        <v>373</v>
      </c>
      <c r="C1926" t="s">
        <v>313</v>
      </c>
      <c r="D1926">
        <v>0.1</v>
      </c>
      <c r="E1926">
        <v>0</v>
      </c>
      <c r="F1926">
        <v>0</v>
      </c>
      <c r="G1926">
        <v>0</v>
      </c>
      <c r="H1926">
        <v>0</v>
      </c>
      <c r="I1926">
        <v>0</v>
      </c>
      <c r="J1926">
        <f t="shared" si="30"/>
        <v>0</v>
      </c>
    </row>
    <row r="1927" spans="1:10" x14ac:dyDescent="0.25">
      <c r="A1927" t="s">
        <v>128</v>
      </c>
      <c r="B1927" t="s">
        <v>373</v>
      </c>
      <c r="C1927" t="s">
        <v>313</v>
      </c>
      <c r="D1927">
        <v>0.1</v>
      </c>
      <c r="E1927">
        <v>0</v>
      </c>
      <c r="F1927">
        <v>0</v>
      </c>
      <c r="G1927">
        <v>0</v>
      </c>
      <c r="H1927">
        <v>0</v>
      </c>
      <c r="I1927">
        <v>0</v>
      </c>
      <c r="J1927">
        <f t="shared" si="30"/>
        <v>0</v>
      </c>
    </row>
    <row r="1928" spans="1:10" x14ac:dyDescent="0.25">
      <c r="A1928" t="s">
        <v>129</v>
      </c>
      <c r="B1928" t="s">
        <v>373</v>
      </c>
      <c r="C1928" t="s">
        <v>313</v>
      </c>
      <c r="D1928">
        <v>0.1</v>
      </c>
      <c r="E1928">
        <v>0</v>
      </c>
      <c r="F1928">
        <v>0</v>
      </c>
      <c r="G1928">
        <v>0</v>
      </c>
      <c r="H1928">
        <v>0</v>
      </c>
      <c r="I1928">
        <v>0</v>
      </c>
      <c r="J1928">
        <f t="shared" si="30"/>
        <v>0</v>
      </c>
    </row>
    <row r="1929" spans="1:10" x14ac:dyDescent="0.25">
      <c r="A1929" t="s">
        <v>155</v>
      </c>
      <c r="B1929" t="s">
        <v>373</v>
      </c>
      <c r="C1929" t="s">
        <v>313</v>
      </c>
      <c r="D1929">
        <v>0.1</v>
      </c>
      <c r="E1929">
        <v>0</v>
      </c>
      <c r="F1929">
        <v>0</v>
      </c>
      <c r="G1929">
        <v>0</v>
      </c>
      <c r="H1929">
        <v>0</v>
      </c>
      <c r="I1929">
        <v>0</v>
      </c>
      <c r="J1929">
        <f t="shared" si="30"/>
        <v>0</v>
      </c>
    </row>
    <row r="1930" spans="1:10" x14ac:dyDescent="0.25">
      <c r="A1930" t="s">
        <v>184</v>
      </c>
      <c r="B1930" t="s">
        <v>372</v>
      </c>
      <c r="C1930" t="s">
        <v>313</v>
      </c>
      <c r="D1930">
        <v>0.1</v>
      </c>
      <c r="E1930">
        <v>0</v>
      </c>
      <c r="F1930">
        <v>0</v>
      </c>
      <c r="G1930">
        <v>0</v>
      </c>
      <c r="H1930">
        <v>0</v>
      </c>
      <c r="I1930">
        <v>0</v>
      </c>
      <c r="J1930">
        <f t="shared" si="30"/>
        <v>0</v>
      </c>
    </row>
    <row r="1931" spans="1:10" x14ac:dyDescent="0.25">
      <c r="A1931" t="s">
        <v>128</v>
      </c>
      <c r="B1931" t="s">
        <v>372</v>
      </c>
      <c r="C1931" t="s">
        <v>313</v>
      </c>
      <c r="D1931">
        <v>0.1</v>
      </c>
      <c r="E1931">
        <v>0</v>
      </c>
      <c r="F1931">
        <v>0</v>
      </c>
      <c r="G1931">
        <v>0</v>
      </c>
      <c r="H1931">
        <v>0</v>
      </c>
      <c r="I1931">
        <v>0</v>
      </c>
      <c r="J1931">
        <f t="shared" si="30"/>
        <v>0</v>
      </c>
    </row>
    <row r="1932" spans="1:10" x14ac:dyDescent="0.25">
      <c r="A1932" t="s">
        <v>129</v>
      </c>
      <c r="B1932" t="s">
        <v>372</v>
      </c>
      <c r="C1932" t="s">
        <v>313</v>
      </c>
      <c r="D1932">
        <v>0.1</v>
      </c>
      <c r="E1932">
        <v>0</v>
      </c>
      <c r="F1932">
        <v>0</v>
      </c>
      <c r="G1932">
        <v>0</v>
      </c>
      <c r="H1932">
        <v>0</v>
      </c>
      <c r="I1932">
        <v>0</v>
      </c>
      <c r="J1932">
        <f t="shared" si="30"/>
        <v>0</v>
      </c>
    </row>
    <row r="1933" spans="1:10" x14ac:dyDescent="0.25">
      <c r="A1933" t="s">
        <v>155</v>
      </c>
      <c r="B1933" t="s">
        <v>372</v>
      </c>
      <c r="C1933" t="s">
        <v>313</v>
      </c>
      <c r="D1933">
        <v>0.1</v>
      </c>
      <c r="E1933">
        <v>0</v>
      </c>
      <c r="F1933">
        <v>0</v>
      </c>
      <c r="G1933">
        <v>0</v>
      </c>
      <c r="H1933">
        <v>0</v>
      </c>
      <c r="I1933">
        <v>0</v>
      </c>
      <c r="J1933">
        <f t="shared" si="30"/>
        <v>0</v>
      </c>
    </row>
    <row r="1934" spans="1:10" x14ac:dyDescent="0.25">
      <c r="A1934" t="s">
        <v>184</v>
      </c>
      <c r="B1934" t="s">
        <v>269</v>
      </c>
      <c r="C1934" t="s">
        <v>61</v>
      </c>
      <c r="D1934">
        <v>0.1</v>
      </c>
      <c r="E1934">
        <v>0</v>
      </c>
      <c r="F1934">
        <v>0</v>
      </c>
      <c r="G1934">
        <v>0</v>
      </c>
      <c r="H1934">
        <v>0</v>
      </c>
      <c r="I1934">
        <v>0</v>
      </c>
      <c r="J1934">
        <f t="shared" si="30"/>
        <v>0</v>
      </c>
    </row>
    <row r="1935" spans="1:10" x14ac:dyDescent="0.25">
      <c r="A1935" t="s">
        <v>128</v>
      </c>
      <c r="B1935" t="s">
        <v>269</v>
      </c>
      <c r="C1935" t="s">
        <v>61</v>
      </c>
      <c r="D1935">
        <v>0.1</v>
      </c>
      <c r="E1935">
        <v>0</v>
      </c>
      <c r="F1935">
        <v>0</v>
      </c>
      <c r="G1935">
        <v>0</v>
      </c>
      <c r="H1935">
        <v>0</v>
      </c>
      <c r="I1935">
        <v>0</v>
      </c>
      <c r="J1935">
        <f t="shared" si="30"/>
        <v>0</v>
      </c>
    </row>
    <row r="1936" spans="1:10" x14ac:dyDescent="0.25">
      <c r="A1936" t="s">
        <v>129</v>
      </c>
      <c r="B1936" t="s">
        <v>269</v>
      </c>
      <c r="C1936" t="s">
        <v>61</v>
      </c>
      <c r="D1936">
        <v>0.1</v>
      </c>
      <c r="E1936">
        <v>0</v>
      </c>
      <c r="F1936">
        <v>0</v>
      </c>
      <c r="G1936">
        <v>0</v>
      </c>
      <c r="H1936">
        <v>0</v>
      </c>
      <c r="I1936">
        <v>0</v>
      </c>
      <c r="J1936">
        <f t="shared" si="30"/>
        <v>0</v>
      </c>
    </row>
    <row r="1937" spans="1:10" x14ac:dyDescent="0.25">
      <c r="A1937" t="s">
        <v>155</v>
      </c>
      <c r="B1937" t="s">
        <v>269</v>
      </c>
      <c r="C1937" t="s">
        <v>61</v>
      </c>
      <c r="D1937">
        <v>0.1</v>
      </c>
      <c r="E1937">
        <v>0.2</v>
      </c>
      <c r="F1937">
        <v>2.0000000000000004E-2</v>
      </c>
      <c r="G1937">
        <v>0</v>
      </c>
      <c r="H1937">
        <v>0</v>
      </c>
      <c r="I1937">
        <v>2.0000000000000004E-2</v>
      </c>
      <c r="J1937">
        <f t="shared" si="30"/>
        <v>0</v>
      </c>
    </row>
    <row r="1938" spans="1:10" x14ac:dyDescent="0.25">
      <c r="A1938" t="s">
        <v>184</v>
      </c>
      <c r="B1938" t="s">
        <v>62</v>
      </c>
      <c r="C1938" t="s">
        <v>61</v>
      </c>
      <c r="D1938">
        <v>0.05</v>
      </c>
      <c r="E1938">
        <v>0</v>
      </c>
      <c r="F1938">
        <v>0</v>
      </c>
      <c r="G1938">
        <v>0</v>
      </c>
      <c r="H1938">
        <v>0</v>
      </c>
      <c r="I1938">
        <v>0</v>
      </c>
      <c r="J1938">
        <f t="shared" si="30"/>
        <v>0</v>
      </c>
    </row>
    <row r="1939" spans="1:10" x14ac:dyDescent="0.25">
      <c r="A1939" t="s">
        <v>128</v>
      </c>
      <c r="B1939" t="s">
        <v>62</v>
      </c>
      <c r="C1939" t="s">
        <v>61</v>
      </c>
      <c r="D1939">
        <v>0.05</v>
      </c>
      <c r="E1939">
        <v>0</v>
      </c>
      <c r="F1939">
        <v>0</v>
      </c>
      <c r="G1939">
        <v>0</v>
      </c>
      <c r="H1939">
        <v>0</v>
      </c>
      <c r="I1939">
        <v>0</v>
      </c>
      <c r="J1939">
        <f t="shared" si="30"/>
        <v>0</v>
      </c>
    </row>
    <row r="1940" spans="1:10" x14ac:dyDescent="0.25">
      <c r="A1940" t="s">
        <v>129</v>
      </c>
      <c r="B1940" t="s">
        <v>62</v>
      </c>
      <c r="C1940" t="s">
        <v>61</v>
      </c>
      <c r="D1940">
        <v>0.05</v>
      </c>
      <c r="E1940">
        <v>0</v>
      </c>
      <c r="F1940">
        <v>0</v>
      </c>
      <c r="G1940">
        <v>0</v>
      </c>
      <c r="H1940">
        <v>0</v>
      </c>
      <c r="I1940">
        <v>0</v>
      </c>
      <c r="J1940">
        <f t="shared" si="30"/>
        <v>0</v>
      </c>
    </row>
    <row r="1941" spans="1:10" x14ac:dyDescent="0.25">
      <c r="A1941" t="s">
        <v>155</v>
      </c>
      <c r="B1941" t="s">
        <v>62</v>
      </c>
      <c r="C1941" t="s">
        <v>61</v>
      </c>
      <c r="D1941">
        <v>0.05</v>
      </c>
      <c r="E1941">
        <v>0.2</v>
      </c>
      <c r="F1941">
        <v>1.0000000000000002E-2</v>
      </c>
      <c r="G1941">
        <v>0</v>
      </c>
      <c r="H1941">
        <v>0</v>
      </c>
      <c r="I1941">
        <v>1.0000000000000002E-2</v>
      </c>
      <c r="J1941">
        <f t="shared" si="30"/>
        <v>0</v>
      </c>
    </row>
    <row r="1942" spans="1:10" x14ac:dyDescent="0.25">
      <c r="A1942" t="s">
        <v>184</v>
      </c>
      <c r="B1942" t="s">
        <v>65</v>
      </c>
      <c r="C1942" t="s">
        <v>64</v>
      </c>
      <c r="D1942">
        <v>0.1</v>
      </c>
      <c r="E1942">
        <v>0</v>
      </c>
      <c r="F1942">
        <v>0</v>
      </c>
      <c r="G1942">
        <v>0</v>
      </c>
      <c r="H1942">
        <v>0</v>
      </c>
      <c r="I1942">
        <v>0</v>
      </c>
      <c r="J1942">
        <f t="shared" si="30"/>
        <v>0</v>
      </c>
    </row>
    <row r="1943" spans="1:10" x14ac:dyDescent="0.25">
      <c r="A1943" t="s">
        <v>128</v>
      </c>
      <c r="B1943" t="s">
        <v>65</v>
      </c>
      <c r="C1943" t="s">
        <v>64</v>
      </c>
      <c r="D1943">
        <v>0.1</v>
      </c>
      <c r="E1943">
        <v>0</v>
      </c>
      <c r="F1943">
        <v>0</v>
      </c>
      <c r="G1943">
        <v>0</v>
      </c>
      <c r="H1943">
        <v>0</v>
      </c>
      <c r="I1943">
        <v>0</v>
      </c>
      <c r="J1943">
        <f t="shared" si="30"/>
        <v>0</v>
      </c>
    </row>
    <row r="1944" spans="1:10" x14ac:dyDescent="0.25">
      <c r="A1944" t="s">
        <v>129</v>
      </c>
      <c r="B1944" t="s">
        <v>65</v>
      </c>
      <c r="C1944" t="s">
        <v>64</v>
      </c>
      <c r="D1944">
        <v>0.1</v>
      </c>
      <c r="E1944">
        <v>0.7</v>
      </c>
      <c r="F1944">
        <v>6.9999999999999993E-2</v>
      </c>
      <c r="G1944">
        <v>0</v>
      </c>
      <c r="H1944">
        <v>0</v>
      </c>
      <c r="I1944">
        <v>6.9999999999999993E-2</v>
      </c>
      <c r="J1944">
        <f t="shared" si="30"/>
        <v>0</v>
      </c>
    </row>
    <row r="1945" spans="1:10" x14ac:dyDescent="0.25">
      <c r="A1945" t="s">
        <v>155</v>
      </c>
      <c r="B1945" t="s">
        <v>65</v>
      </c>
      <c r="C1945" t="s">
        <v>64</v>
      </c>
      <c r="D1945">
        <v>0.1</v>
      </c>
      <c r="E1945">
        <v>0</v>
      </c>
      <c r="F1945">
        <v>0</v>
      </c>
      <c r="G1945">
        <v>0</v>
      </c>
      <c r="H1945">
        <v>0</v>
      </c>
      <c r="I1945">
        <v>0</v>
      </c>
      <c r="J1945">
        <f t="shared" si="30"/>
        <v>0</v>
      </c>
    </row>
    <row r="1946" spans="1:10" x14ac:dyDescent="0.25">
      <c r="A1946" t="s">
        <v>184</v>
      </c>
      <c r="B1946" t="s">
        <v>67</v>
      </c>
      <c r="C1946" t="s">
        <v>66</v>
      </c>
      <c r="D1946">
        <v>0.05</v>
      </c>
      <c r="E1946">
        <v>60</v>
      </c>
      <c r="F1946">
        <v>3</v>
      </c>
      <c r="G1946">
        <v>0</v>
      </c>
      <c r="H1946">
        <v>0</v>
      </c>
      <c r="I1946">
        <v>3</v>
      </c>
      <c r="J1946">
        <f t="shared" si="30"/>
        <v>0</v>
      </c>
    </row>
    <row r="1947" spans="1:10" x14ac:dyDescent="0.25">
      <c r="A1947" t="s">
        <v>128</v>
      </c>
      <c r="B1947" t="s">
        <v>67</v>
      </c>
      <c r="C1947" t="s">
        <v>66</v>
      </c>
      <c r="D1947">
        <v>0.05</v>
      </c>
      <c r="E1947">
        <v>0</v>
      </c>
      <c r="F1947">
        <v>0</v>
      </c>
      <c r="G1947">
        <v>0</v>
      </c>
      <c r="H1947">
        <v>0</v>
      </c>
      <c r="I1947">
        <v>0</v>
      </c>
      <c r="J1947">
        <f t="shared" si="30"/>
        <v>0</v>
      </c>
    </row>
    <row r="1948" spans="1:10" x14ac:dyDescent="0.25">
      <c r="A1948" t="s">
        <v>129</v>
      </c>
      <c r="B1948" t="s">
        <v>67</v>
      </c>
      <c r="C1948" t="s">
        <v>66</v>
      </c>
      <c r="D1948">
        <v>0.05</v>
      </c>
      <c r="E1948">
        <v>1.7999999999999998</v>
      </c>
      <c r="F1948">
        <v>0.09</v>
      </c>
      <c r="G1948">
        <v>0</v>
      </c>
      <c r="H1948">
        <v>0</v>
      </c>
      <c r="I1948">
        <v>0.09</v>
      </c>
      <c r="J1948">
        <f t="shared" si="30"/>
        <v>0</v>
      </c>
    </row>
    <row r="1949" spans="1:10" x14ac:dyDescent="0.25">
      <c r="A1949" t="s">
        <v>155</v>
      </c>
      <c r="B1949" t="s">
        <v>67</v>
      </c>
      <c r="C1949" t="s">
        <v>66</v>
      </c>
      <c r="D1949">
        <v>0.05</v>
      </c>
      <c r="E1949">
        <v>55</v>
      </c>
      <c r="F1949">
        <v>2.75</v>
      </c>
      <c r="G1949">
        <v>0</v>
      </c>
      <c r="H1949">
        <v>0</v>
      </c>
      <c r="I1949">
        <v>2.75</v>
      </c>
      <c r="J1949">
        <f t="shared" si="30"/>
        <v>0</v>
      </c>
    </row>
    <row r="1950" spans="1:10" x14ac:dyDescent="0.25">
      <c r="A1950" t="s">
        <v>184</v>
      </c>
      <c r="B1950" t="s">
        <v>37</v>
      </c>
      <c r="C1950" t="s">
        <v>270</v>
      </c>
      <c r="D1950">
        <v>0.44018583042973286</v>
      </c>
      <c r="E1950">
        <v>0</v>
      </c>
      <c r="F1950">
        <v>0</v>
      </c>
      <c r="G1950">
        <v>0</v>
      </c>
      <c r="H1950">
        <v>0</v>
      </c>
      <c r="I1950">
        <v>0</v>
      </c>
      <c r="J1950">
        <f t="shared" si="30"/>
        <v>0</v>
      </c>
    </row>
    <row r="1951" spans="1:10" x14ac:dyDescent="0.25">
      <c r="A1951" t="s">
        <v>128</v>
      </c>
      <c r="B1951" t="s">
        <v>37</v>
      </c>
      <c r="C1951" t="s">
        <v>270</v>
      </c>
      <c r="D1951">
        <v>0.44018583042973286</v>
      </c>
      <c r="E1951">
        <v>0</v>
      </c>
      <c r="F1951">
        <v>0</v>
      </c>
      <c r="G1951">
        <v>0</v>
      </c>
      <c r="H1951">
        <v>0</v>
      </c>
      <c r="I1951">
        <v>0</v>
      </c>
      <c r="J1951">
        <f t="shared" si="30"/>
        <v>0</v>
      </c>
    </row>
    <row r="1952" spans="1:10" x14ac:dyDescent="0.25">
      <c r="A1952" t="s">
        <v>129</v>
      </c>
      <c r="B1952" t="s">
        <v>37</v>
      </c>
      <c r="C1952" t="s">
        <v>270</v>
      </c>
      <c r="D1952">
        <v>0.44018583042973286</v>
      </c>
      <c r="E1952">
        <v>0.1</v>
      </c>
      <c r="F1952">
        <v>4.4018583042973292E-2</v>
      </c>
      <c r="G1952">
        <v>0</v>
      </c>
      <c r="H1952">
        <v>0</v>
      </c>
      <c r="I1952">
        <v>4.4018583042973292E-2</v>
      </c>
      <c r="J1952">
        <f t="shared" si="30"/>
        <v>0</v>
      </c>
    </row>
    <row r="1953" spans="1:10" x14ac:dyDescent="0.25">
      <c r="A1953" t="s">
        <v>155</v>
      </c>
      <c r="B1953" t="s">
        <v>37</v>
      </c>
      <c r="C1953" t="s">
        <v>270</v>
      </c>
      <c r="D1953">
        <v>0.44018583042973286</v>
      </c>
      <c r="E1953">
        <v>0</v>
      </c>
      <c r="F1953">
        <v>0</v>
      </c>
      <c r="G1953">
        <v>0</v>
      </c>
      <c r="H1953">
        <v>0</v>
      </c>
      <c r="I1953">
        <v>0</v>
      </c>
      <c r="J1953">
        <f t="shared" si="30"/>
        <v>0</v>
      </c>
    </row>
    <row r="1954" spans="1:10" x14ac:dyDescent="0.25">
      <c r="A1954" t="s">
        <v>184</v>
      </c>
      <c r="B1954" t="s">
        <v>276</v>
      </c>
      <c r="C1954" t="s">
        <v>270</v>
      </c>
      <c r="D1954">
        <v>0.44018583042973286</v>
      </c>
      <c r="E1954">
        <v>0</v>
      </c>
      <c r="F1954">
        <v>0</v>
      </c>
      <c r="G1954">
        <v>0</v>
      </c>
      <c r="H1954">
        <v>0</v>
      </c>
      <c r="I1954">
        <v>0</v>
      </c>
      <c r="J1954">
        <f t="shared" si="30"/>
        <v>0</v>
      </c>
    </row>
    <row r="1955" spans="1:10" x14ac:dyDescent="0.25">
      <c r="A1955" t="s">
        <v>128</v>
      </c>
      <c r="B1955" t="s">
        <v>276</v>
      </c>
      <c r="C1955" t="s">
        <v>270</v>
      </c>
      <c r="D1955">
        <v>0.44018583042973286</v>
      </c>
      <c r="E1955">
        <v>0</v>
      </c>
      <c r="F1955">
        <v>0</v>
      </c>
      <c r="G1955">
        <v>0</v>
      </c>
      <c r="H1955">
        <v>0</v>
      </c>
      <c r="I1955">
        <v>0</v>
      </c>
      <c r="J1955">
        <f t="shared" si="30"/>
        <v>0</v>
      </c>
    </row>
    <row r="1956" spans="1:10" x14ac:dyDescent="0.25">
      <c r="A1956" t="s">
        <v>129</v>
      </c>
      <c r="B1956" t="s">
        <v>276</v>
      </c>
      <c r="C1956" t="s">
        <v>270</v>
      </c>
      <c r="D1956">
        <v>0.44018583042973286</v>
      </c>
      <c r="E1956">
        <v>0.1</v>
      </c>
      <c r="F1956">
        <v>4.4018583042973292E-2</v>
      </c>
      <c r="G1956">
        <v>0</v>
      </c>
      <c r="H1956">
        <v>0</v>
      </c>
      <c r="I1956">
        <v>4.4018583042973292E-2</v>
      </c>
      <c r="J1956">
        <f t="shared" si="30"/>
        <v>0</v>
      </c>
    </row>
    <row r="1957" spans="1:10" x14ac:dyDescent="0.25">
      <c r="A1957" t="s">
        <v>155</v>
      </c>
      <c r="B1957" t="s">
        <v>276</v>
      </c>
      <c r="C1957" t="s">
        <v>270</v>
      </c>
      <c r="D1957">
        <v>0.44018583042973286</v>
      </c>
      <c r="E1957">
        <v>0</v>
      </c>
      <c r="F1957">
        <v>0</v>
      </c>
      <c r="G1957">
        <v>0</v>
      </c>
      <c r="H1957">
        <v>0</v>
      </c>
      <c r="I1957">
        <v>0</v>
      </c>
      <c r="J1957">
        <f t="shared" si="30"/>
        <v>0</v>
      </c>
    </row>
    <row r="1958" spans="1:10" x14ac:dyDescent="0.25">
      <c r="A1958" t="s">
        <v>184</v>
      </c>
      <c r="B1958" t="s">
        <v>272</v>
      </c>
      <c r="C1958" t="s">
        <v>270</v>
      </c>
      <c r="D1958">
        <v>0.55981416957026708</v>
      </c>
      <c r="E1958">
        <v>0</v>
      </c>
      <c r="F1958">
        <v>0</v>
      </c>
      <c r="G1958">
        <v>0</v>
      </c>
      <c r="H1958">
        <v>0</v>
      </c>
      <c r="I1958">
        <v>0</v>
      </c>
      <c r="J1958">
        <f t="shared" si="30"/>
        <v>0</v>
      </c>
    </row>
    <row r="1959" spans="1:10" x14ac:dyDescent="0.25">
      <c r="A1959" t="s">
        <v>128</v>
      </c>
      <c r="B1959" t="s">
        <v>272</v>
      </c>
      <c r="C1959" t="s">
        <v>270</v>
      </c>
      <c r="D1959">
        <v>0.55981416957026708</v>
      </c>
      <c r="E1959">
        <v>0</v>
      </c>
      <c r="F1959">
        <v>0</v>
      </c>
      <c r="G1959">
        <v>0</v>
      </c>
      <c r="H1959">
        <v>0</v>
      </c>
      <c r="I1959">
        <v>0</v>
      </c>
      <c r="J1959">
        <f t="shared" si="30"/>
        <v>0</v>
      </c>
    </row>
    <row r="1960" spans="1:10" x14ac:dyDescent="0.25">
      <c r="A1960" t="s">
        <v>129</v>
      </c>
      <c r="B1960" t="s">
        <v>272</v>
      </c>
      <c r="C1960" t="s">
        <v>270</v>
      </c>
      <c r="D1960">
        <v>0.55981416957026708</v>
      </c>
      <c r="E1960">
        <v>0.1</v>
      </c>
      <c r="F1960">
        <v>5.5981416957026714E-2</v>
      </c>
      <c r="G1960">
        <v>0</v>
      </c>
      <c r="H1960">
        <v>0</v>
      </c>
      <c r="I1960">
        <v>5.5981416957026714E-2</v>
      </c>
      <c r="J1960">
        <f t="shared" si="30"/>
        <v>0</v>
      </c>
    </row>
    <row r="1961" spans="1:10" x14ac:dyDescent="0.25">
      <c r="A1961" t="s">
        <v>155</v>
      </c>
      <c r="B1961" t="s">
        <v>272</v>
      </c>
      <c r="C1961" t="s">
        <v>270</v>
      </c>
      <c r="D1961">
        <v>0.55981416957026708</v>
      </c>
      <c r="E1961">
        <v>0</v>
      </c>
      <c r="F1961">
        <v>0</v>
      </c>
      <c r="G1961">
        <v>0</v>
      </c>
      <c r="H1961">
        <v>0</v>
      </c>
      <c r="I1961">
        <v>0</v>
      </c>
      <c r="J1961">
        <f t="shared" si="30"/>
        <v>0</v>
      </c>
    </row>
    <row r="1962" spans="1:10" x14ac:dyDescent="0.25">
      <c r="A1962" t="s">
        <v>184</v>
      </c>
      <c r="B1962" t="s">
        <v>69</v>
      </c>
      <c r="C1962" t="s">
        <v>68</v>
      </c>
      <c r="D1962">
        <v>0.25</v>
      </c>
      <c r="E1962">
        <v>0</v>
      </c>
      <c r="F1962">
        <v>0</v>
      </c>
      <c r="G1962">
        <v>0</v>
      </c>
      <c r="H1962">
        <v>0</v>
      </c>
      <c r="I1962">
        <v>0</v>
      </c>
      <c r="J1962">
        <f t="shared" si="30"/>
        <v>0</v>
      </c>
    </row>
    <row r="1963" spans="1:10" x14ac:dyDescent="0.25">
      <c r="A1963" t="s">
        <v>128</v>
      </c>
      <c r="B1963" t="s">
        <v>69</v>
      </c>
      <c r="C1963" t="s">
        <v>68</v>
      </c>
      <c r="D1963">
        <v>0.25</v>
      </c>
      <c r="E1963">
        <v>0</v>
      </c>
      <c r="F1963">
        <v>0</v>
      </c>
      <c r="G1963">
        <v>0</v>
      </c>
      <c r="H1963">
        <v>0</v>
      </c>
      <c r="I1963">
        <v>0</v>
      </c>
      <c r="J1963">
        <f t="shared" si="30"/>
        <v>0</v>
      </c>
    </row>
    <row r="1964" spans="1:10" x14ac:dyDescent="0.25">
      <c r="A1964" t="s">
        <v>129</v>
      </c>
      <c r="B1964" t="s">
        <v>69</v>
      </c>
      <c r="C1964" t="s">
        <v>68</v>
      </c>
      <c r="D1964">
        <v>0.25</v>
      </c>
      <c r="E1964">
        <v>0</v>
      </c>
      <c r="F1964">
        <v>0</v>
      </c>
      <c r="G1964">
        <v>0</v>
      </c>
      <c r="H1964">
        <v>0</v>
      </c>
      <c r="I1964">
        <v>0</v>
      </c>
      <c r="J1964">
        <f t="shared" si="30"/>
        <v>0</v>
      </c>
    </row>
    <row r="1965" spans="1:10" x14ac:dyDescent="0.25">
      <c r="A1965" t="s">
        <v>155</v>
      </c>
      <c r="B1965" t="s">
        <v>69</v>
      </c>
      <c r="C1965" t="s">
        <v>68</v>
      </c>
      <c r="D1965">
        <v>0.25</v>
      </c>
      <c r="E1965">
        <v>0</v>
      </c>
      <c r="F1965">
        <v>0</v>
      </c>
      <c r="G1965">
        <v>0</v>
      </c>
      <c r="H1965">
        <v>0</v>
      </c>
      <c r="I1965">
        <v>0</v>
      </c>
      <c r="J1965">
        <f t="shared" si="30"/>
        <v>0</v>
      </c>
    </row>
    <row r="1966" spans="1:10" x14ac:dyDescent="0.25">
      <c r="A1966" t="s">
        <v>184</v>
      </c>
      <c r="B1966" t="s">
        <v>71</v>
      </c>
      <c r="C1966" t="s">
        <v>70</v>
      </c>
      <c r="D1966">
        <v>0.1</v>
      </c>
      <c r="E1966">
        <v>0</v>
      </c>
      <c r="F1966">
        <v>0</v>
      </c>
      <c r="G1966">
        <v>0</v>
      </c>
      <c r="H1966">
        <v>0</v>
      </c>
      <c r="I1966">
        <v>0</v>
      </c>
      <c r="J1966">
        <f t="shared" si="30"/>
        <v>0</v>
      </c>
    </row>
    <row r="1967" spans="1:10" x14ac:dyDescent="0.25">
      <c r="A1967" t="s">
        <v>128</v>
      </c>
      <c r="B1967" t="s">
        <v>71</v>
      </c>
      <c r="C1967" t="s">
        <v>70</v>
      </c>
      <c r="D1967">
        <v>0.1</v>
      </c>
      <c r="E1967">
        <v>0</v>
      </c>
      <c r="F1967">
        <v>0</v>
      </c>
      <c r="G1967">
        <v>0</v>
      </c>
      <c r="H1967">
        <v>0</v>
      </c>
      <c r="I1967">
        <v>0</v>
      </c>
      <c r="J1967">
        <f t="shared" si="30"/>
        <v>0</v>
      </c>
    </row>
    <row r="1968" spans="1:10" x14ac:dyDescent="0.25">
      <c r="A1968" t="s">
        <v>129</v>
      </c>
      <c r="B1968" t="s">
        <v>71</v>
      </c>
      <c r="C1968" t="s">
        <v>70</v>
      </c>
      <c r="D1968">
        <v>0.1</v>
      </c>
      <c r="E1968">
        <v>0</v>
      </c>
      <c r="F1968">
        <v>0</v>
      </c>
      <c r="G1968">
        <v>0</v>
      </c>
      <c r="H1968">
        <v>0</v>
      </c>
      <c r="I1968">
        <v>0</v>
      </c>
      <c r="J1968">
        <f t="shared" si="30"/>
        <v>0</v>
      </c>
    </row>
    <row r="1969" spans="1:10" x14ac:dyDescent="0.25">
      <c r="A1969" t="s">
        <v>155</v>
      </c>
      <c r="B1969" t="s">
        <v>71</v>
      </c>
      <c r="C1969" t="s">
        <v>70</v>
      </c>
      <c r="D1969">
        <v>0.1</v>
      </c>
      <c r="E1969">
        <v>0</v>
      </c>
      <c r="F1969">
        <v>0</v>
      </c>
      <c r="G1969">
        <v>0</v>
      </c>
      <c r="H1969">
        <v>0</v>
      </c>
      <c r="I1969">
        <v>0</v>
      </c>
      <c r="J1969">
        <f t="shared" si="30"/>
        <v>0</v>
      </c>
    </row>
    <row r="1970" spans="1:10" x14ac:dyDescent="0.25">
      <c r="A1970" t="s">
        <v>184</v>
      </c>
      <c r="B1970" t="s">
        <v>374</v>
      </c>
      <c r="C1970" t="s">
        <v>358</v>
      </c>
      <c r="D1970">
        <v>0.14857456140350878</v>
      </c>
      <c r="E1970">
        <v>34.25</v>
      </c>
      <c r="F1970">
        <v>5.0886787280701755</v>
      </c>
      <c r="G1970">
        <v>0</v>
      </c>
      <c r="H1970">
        <v>0</v>
      </c>
      <c r="I1970">
        <v>5.0886787280701755</v>
      </c>
      <c r="J1970">
        <f t="shared" si="30"/>
        <v>0</v>
      </c>
    </row>
    <row r="1971" spans="1:10" x14ac:dyDescent="0.25">
      <c r="A1971" t="s">
        <v>128</v>
      </c>
      <c r="B1971" t="s">
        <v>374</v>
      </c>
      <c r="C1971" t="s">
        <v>358</v>
      </c>
      <c r="D1971">
        <v>0.14857456140350878</v>
      </c>
      <c r="E1971">
        <v>0</v>
      </c>
      <c r="F1971">
        <v>0</v>
      </c>
      <c r="G1971">
        <v>0</v>
      </c>
      <c r="H1971">
        <v>0</v>
      </c>
      <c r="I1971">
        <v>0</v>
      </c>
      <c r="J1971">
        <f t="shared" si="30"/>
        <v>0</v>
      </c>
    </row>
    <row r="1972" spans="1:10" x14ac:dyDescent="0.25">
      <c r="A1972" t="s">
        <v>129</v>
      </c>
      <c r="B1972" t="s">
        <v>374</v>
      </c>
      <c r="C1972" t="s">
        <v>358</v>
      </c>
      <c r="D1972">
        <v>0.14857456140350878</v>
      </c>
      <c r="E1972">
        <v>0</v>
      </c>
      <c r="F1972">
        <v>0</v>
      </c>
      <c r="G1972">
        <v>0</v>
      </c>
      <c r="H1972">
        <v>0</v>
      </c>
      <c r="I1972">
        <v>0</v>
      </c>
      <c r="J1972">
        <f t="shared" si="30"/>
        <v>0</v>
      </c>
    </row>
    <row r="1973" spans="1:10" x14ac:dyDescent="0.25">
      <c r="A1973" t="s">
        <v>155</v>
      </c>
      <c r="B1973" t="s">
        <v>374</v>
      </c>
      <c r="C1973" t="s">
        <v>358</v>
      </c>
      <c r="D1973">
        <v>0.14857456140350878</v>
      </c>
      <c r="E1973">
        <v>42</v>
      </c>
      <c r="F1973">
        <v>6.2401315789473681</v>
      </c>
      <c r="G1973">
        <v>0</v>
      </c>
      <c r="H1973">
        <v>0</v>
      </c>
      <c r="I1973">
        <v>6.2401315789473681</v>
      </c>
      <c r="J1973">
        <f t="shared" si="30"/>
        <v>0</v>
      </c>
    </row>
    <row r="1974" spans="1:10" x14ac:dyDescent="0.25">
      <c r="A1974" t="s">
        <v>184</v>
      </c>
      <c r="B1974" t="s">
        <v>375</v>
      </c>
      <c r="C1974" t="s">
        <v>358</v>
      </c>
      <c r="D1974">
        <v>0.85142543859649122</v>
      </c>
      <c r="E1974">
        <v>34.25</v>
      </c>
      <c r="F1974">
        <v>29.161321271929825</v>
      </c>
      <c r="G1974">
        <v>0</v>
      </c>
      <c r="H1974">
        <v>0</v>
      </c>
      <c r="I1974">
        <v>29.161321271929825</v>
      </c>
      <c r="J1974">
        <f t="shared" si="30"/>
        <v>0</v>
      </c>
    </row>
    <row r="1975" spans="1:10" x14ac:dyDescent="0.25">
      <c r="A1975" t="s">
        <v>128</v>
      </c>
      <c r="B1975" t="s">
        <v>375</v>
      </c>
      <c r="C1975" t="s">
        <v>358</v>
      </c>
      <c r="D1975">
        <v>0.85142543859649122</v>
      </c>
      <c r="E1975">
        <v>0</v>
      </c>
      <c r="F1975">
        <v>0</v>
      </c>
      <c r="G1975">
        <v>0</v>
      </c>
      <c r="H1975">
        <v>0</v>
      </c>
      <c r="I1975">
        <v>0</v>
      </c>
      <c r="J1975">
        <f t="shared" si="30"/>
        <v>0</v>
      </c>
    </row>
    <row r="1976" spans="1:10" x14ac:dyDescent="0.25">
      <c r="A1976" t="s">
        <v>129</v>
      </c>
      <c r="B1976" t="s">
        <v>375</v>
      </c>
      <c r="C1976" t="s">
        <v>358</v>
      </c>
      <c r="D1976">
        <v>0.85142543859649122</v>
      </c>
      <c r="E1976">
        <v>0</v>
      </c>
      <c r="F1976">
        <v>0</v>
      </c>
      <c r="G1976">
        <v>0</v>
      </c>
      <c r="H1976">
        <v>0</v>
      </c>
      <c r="I1976">
        <v>0</v>
      </c>
      <c r="J1976">
        <f t="shared" si="30"/>
        <v>0</v>
      </c>
    </row>
    <row r="1977" spans="1:10" x14ac:dyDescent="0.25">
      <c r="A1977" t="s">
        <v>155</v>
      </c>
      <c r="B1977" t="s">
        <v>375</v>
      </c>
      <c r="C1977" t="s">
        <v>358</v>
      </c>
      <c r="D1977">
        <v>0.85142543859649122</v>
      </c>
      <c r="E1977">
        <v>42</v>
      </c>
      <c r="F1977">
        <v>35.75986842105263</v>
      </c>
      <c r="G1977">
        <v>0</v>
      </c>
      <c r="H1977">
        <v>0</v>
      </c>
      <c r="I1977">
        <v>35.75986842105263</v>
      </c>
      <c r="J1977">
        <f t="shared" si="30"/>
        <v>0</v>
      </c>
    </row>
    <row r="1978" spans="1:10" x14ac:dyDescent="0.25">
      <c r="A1978" t="s">
        <v>566</v>
      </c>
      <c r="B1978" t="s">
        <v>361</v>
      </c>
      <c r="C1978" t="s">
        <v>329</v>
      </c>
      <c r="D1978">
        <v>0.1</v>
      </c>
      <c r="E1978">
        <v>0</v>
      </c>
      <c r="F1978">
        <v>0</v>
      </c>
      <c r="G1978">
        <v>0</v>
      </c>
      <c r="H1978">
        <v>0</v>
      </c>
      <c r="I1978">
        <v>0</v>
      </c>
      <c r="J1978">
        <f t="shared" si="30"/>
        <v>0</v>
      </c>
    </row>
    <row r="1979" spans="1:10" x14ac:dyDescent="0.25">
      <c r="A1979" t="s">
        <v>565</v>
      </c>
      <c r="B1979" t="s">
        <v>361</v>
      </c>
      <c r="C1979" t="s">
        <v>329</v>
      </c>
      <c r="D1979">
        <v>0.1</v>
      </c>
      <c r="E1979">
        <v>0</v>
      </c>
      <c r="F1979">
        <v>0</v>
      </c>
      <c r="G1979">
        <v>0</v>
      </c>
      <c r="H1979">
        <v>0</v>
      </c>
      <c r="I1979">
        <v>0</v>
      </c>
      <c r="J1979">
        <f t="shared" si="30"/>
        <v>0</v>
      </c>
    </row>
    <row r="1980" spans="1:10" x14ac:dyDescent="0.25">
      <c r="A1980" t="s">
        <v>566</v>
      </c>
      <c r="B1980" t="s">
        <v>31</v>
      </c>
      <c r="C1980" t="s">
        <v>28</v>
      </c>
      <c r="D1980">
        <v>0.1</v>
      </c>
      <c r="E1980">
        <v>0</v>
      </c>
      <c r="F1980">
        <v>0</v>
      </c>
      <c r="G1980">
        <v>0</v>
      </c>
      <c r="H1980">
        <v>0</v>
      </c>
      <c r="I1980">
        <v>0</v>
      </c>
      <c r="J1980">
        <f t="shared" si="30"/>
        <v>0</v>
      </c>
    </row>
    <row r="1981" spans="1:10" x14ac:dyDescent="0.25">
      <c r="A1981" t="s">
        <v>565</v>
      </c>
      <c r="B1981" t="s">
        <v>31</v>
      </c>
      <c r="C1981" t="s">
        <v>28</v>
      </c>
      <c r="D1981">
        <v>0.1</v>
      </c>
      <c r="E1981">
        <v>0</v>
      </c>
      <c r="F1981">
        <v>0</v>
      </c>
      <c r="G1981">
        <v>0</v>
      </c>
      <c r="H1981">
        <v>0</v>
      </c>
      <c r="I1981">
        <v>0</v>
      </c>
      <c r="J1981">
        <f t="shared" si="30"/>
        <v>0</v>
      </c>
    </row>
    <row r="1982" spans="1:10" x14ac:dyDescent="0.25">
      <c r="A1982" t="s">
        <v>566</v>
      </c>
      <c r="B1982" t="s">
        <v>29</v>
      </c>
      <c r="C1982" t="s">
        <v>28</v>
      </c>
      <c r="D1982">
        <v>0.3</v>
      </c>
      <c r="E1982">
        <v>0</v>
      </c>
      <c r="F1982">
        <v>0</v>
      </c>
      <c r="G1982">
        <v>0</v>
      </c>
      <c r="H1982">
        <v>0</v>
      </c>
      <c r="I1982">
        <v>0</v>
      </c>
      <c r="J1982">
        <f t="shared" si="30"/>
        <v>0</v>
      </c>
    </row>
    <row r="1983" spans="1:10" x14ac:dyDescent="0.25">
      <c r="A1983" t="s">
        <v>565</v>
      </c>
      <c r="B1983" t="s">
        <v>29</v>
      </c>
      <c r="C1983" t="s">
        <v>28</v>
      </c>
      <c r="D1983">
        <v>0.3</v>
      </c>
      <c r="E1983">
        <v>0</v>
      </c>
      <c r="F1983">
        <v>0</v>
      </c>
      <c r="G1983">
        <v>0</v>
      </c>
      <c r="H1983">
        <v>0</v>
      </c>
      <c r="I1983">
        <v>0</v>
      </c>
      <c r="J1983">
        <f t="shared" si="30"/>
        <v>0</v>
      </c>
    </row>
    <row r="1984" spans="1:10" x14ac:dyDescent="0.25">
      <c r="A1984" t="s">
        <v>566</v>
      </c>
      <c r="B1984" t="s">
        <v>34</v>
      </c>
      <c r="C1984" t="s">
        <v>33</v>
      </c>
      <c r="D1984">
        <v>0.2</v>
      </c>
      <c r="E1984">
        <v>0</v>
      </c>
      <c r="F1984">
        <v>0</v>
      </c>
      <c r="G1984">
        <v>0</v>
      </c>
      <c r="H1984">
        <v>0</v>
      </c>
      <c r="I1984">
        <v>0</v>
      </c>
      <c r="J1984">
        <f t="shared" si="30"/>
        <v>0</v>
      </c>
    </row>
    <row r="1985" spans="1:10" x14ac:dyDescent="0.25">
      <c r="A1985" t="s">
        <v>565</v>
      </c>
      <c r="B1985" t="s">
        <v>34</v>
      </c>
      <c r="C1985" t="s">
        <v>33</v>
      </c>
      <c r="D1985">
        <v>0.2</v>
      </c>
      <c r="E1985">
        <v>0</v>
      </c>
      <c r="F1985">
        <v>0</v>
      </c>
      <c r="G1985">
        <v>0</v>
      </c>
      <c r="H1985">
        <v>0</v>
      </c>
      <c r="I1985">
        <v>0</v>
      </c>
      <c r="J1985">
        <f t="shared" si="30"/>
        <v>0</v>
      </c>
    </row>
    <row r="1986" spans="1:10" x14ac:dyDescent="0.25">
      <c r="A1986" t="s">
        <v>566</v>
      </c>
      <c r="B1986" t="s">
        <v>275</v>
      </c>
      <c r="C1986" t="s">
        <v>330</v>
      </c>
      <c r="D1986">
        <v>1</v>
      </c>
      <c r="E1986">
        <v>0</v>
      </c>
      <c r="F1986">
        <v>0</v>
      </c>
      <c r="G1986">
        <v>0</v>
      </c>
      <c r="H1986">
        <v>0</v>
      </c>
      <c r="I1986">
        <v>0</v>
      </c>
      <c r="J1986">
        <f t="shared" si="30"/>
        <v>0</v>
      </c>
    </row>
    <row r="1987" spans="1:10" x14ac:dyDescent="0.25">
      <c r="A1987" t="s">
        <v>565</v>
      </c>
      <c r="B1987" t="s">
        <v>275</v>
      </c>
      <c r="C1987" t="s">
        <v>330</v>
      </c>
      <c r="D1987">
        <v>1</v>
      </c>
      <c r="E1987">
        <v>0</v>
      </c>
      <c r="F1987">
        <v>0</v>
      </c>
      <c r="G1987">
        <v>0</v>
      </c>
      <c r="H1987">
        <v>0</v>
      </c>
      <c r="I1987">
        <v>0</v>
      </c>
      <c r="J1987">
        <f t="shared" ref="J1987:J2050" si="31">G1987+H1987</f>
        <v>0</v>
      </c>
    </row>
    <row r="1988" spans="1:10" x14ac:dyDescent="0.25">
      <c r="A1988" t="s">
        <v>566</v>
      </c>
      <c r="B1988" t="s">
        <v>150</v>
      </c>
      <c r="C1988" t="s">
        <v>148</v>
      </c>
      <c r="D1988">
        <v>0.3</v>
      </c>
      <c r="E1988">
        <v>0</v>
      </c>
      <c r="F1988">
        <v>0</v>
      </c>
      <c r="G1988">
        <v>0</v>
      </c>
      <c r="H1988">
        <v>0</v>
      </c>
      <c r="I1988">
        <v>0</v>
      </c>
      <c r="J1988">
        <f t="shared" si="31"/>
        <v>0</v>
      </c>
    </row>
    <row r="1989" spans="1:10" x14ac:dyDescent="0.25">
      <c r="A1989" t="s">
        <v>565</v>
      </c>
      <c r="B1989" t="s">
        <v>150</v>
      </c>
      <c r="C1989" t="s">
        <v>148</v>
      </c>
      <c r="D1989">
        <v>0.3</v>
      </c>
      <c r="E1989">
        <v>0</v>
      </c>
      <c r="F1989">
        <v>0</v>
      </c>
      <c r="G1989">
        <v>0</v>
      </c>
      <c r="H1989">
        <v>0</v>
      </c>
      <c r="I1989">
        <v>0</v>
      </c>
      <c r="J1989">
        <f t="shared" si="31"/>
        <v>0</v>
      </c>
    </row>
    <row r="1990" spans="1:10" x14ac:dyDescent="0.25">
      <c r="A1990" t="s">
        <v>566</v>
      </c>
      <c r="B1990" t="s">
        <v>362</v>
      </c>
      <c r="C1990" t="s">
        <v>333</v>
      </c>
      <c r="D1990">
        <v>0.05</v>
      </c>
      <c r="E1990">
        <v>0</v>
      </c>
      <c r="F1990">
        <v>0</v>
      </c>
      <c r="G1990">
        <v>0</v>
      </c>
      <c r="H1990">
        <v>0</v>
      </c>
      <c r="I1990">
        <v>0</v>
      </c>
      <c r="J1990">
        <f t="shared" si="31"/>
        <v>0</v>
      </c>
    </row>
    <row r="1991" spans="1:10" x14ac:dyDescent="0.25">
      <c r="A1991" t="s">
        <v>565</v>
      </c>
      <c r="B1991" t="s">
        <v>362</v>
      </c>
      <c r="C1991" t="s">
        <v>333</v>
      </c>
      <c r="D1991">
        <v>0.05</v>
      </c>
      <c r="E1991">
        <v>0</v>
      </c>
      <c r="F1991">
        <v>0</v>
      </c>
      <c r="G1991">
        <v>0</v>
      </c>
      <c r="H1991">
        <v>0</v>
      </c>
      <c r="I1991">
        <v>0</v>
      </c>
      <c r="J1991">
        <f t="shared" si="31"/>
        <v>0</v>
      </c>
    </row>
    <row r="1992" spans="1:10" x14ac:dyDescent="0.25">
      <c r="A1992" t="s">
        <v>566</v>
      </c>
      <c r="B1992" t="s">
        <v>159</v>
      </c>
      <c r="C1992" t="s">
        <v>152</v>
      </c>
      <c r="D1992">
        <v>0.1</v>
      </c>
      <c r="E1992">
        <v>369.7</v>
      </c>
      <c r="F1992">
        <v>36.97</v>
      </c>
      <c r="G1992">
        <v>0</v>
      </c>
      <c r="H1992">
        <v>0</v>
      </c>
      <c r="I1992">
        <v>36.97</v>
      </c>
      <c r="J1992">
        <f t="shared" si="31"/>
        <v>0</v>
      </c>
    </row>
    <row r="1993" spans="1:10" x14ac:dyDescent="0.25">
      <c r="A1993" t="s">
        <v>565</v>
      </c>
      <c r="B1993" t="s">
        <v>159</v>
      </c>
      <c r="C1993" t="s">
        <v>152</v>
      </c>
      <c r="D1993">
        <v>0.1</v>
      </c>
      <c r="E1993">
        <v>165.5</v>
      </c>
      <c r="F1993">
        <v>16.55</v>
      </c>
      <c r="G1993">
        <v>0</v>
      </c>
      <c r="H1993">
        <v>0</v>
      </c>
      <c r="I1993">
        <v>16.55</v>
      </c>
      <c r="J1993">
        <f t="shared" si="31"/>
        <v>0</v>
      </c>
    </row>
    <row r="1994" spans="1:10" x14ac:dyDescent="0.25">
      <c r="A1994" t="s">
        <v>566</v>
      </c>
      <c r="B1994" t="s">
        <v>176</v>
      </c>
      <c r="C1994" t="s">
        <v>169</v>
      </c>
      <c r="D1994">
        <v>0.1</v>
      </c>
      <c r="E1994">
        <v>0</v>
      </c>
      <c r="F1994">
        <v>0</v>
      </c>
      <c r="G1994">
        <v>0</v>
      </c>
      <c r="H1994">
        <v>0</v>
      </c>
      <c r="I1994">
        <v>0</v>
      </c>
      <c r="J1994">
        <f t="shared" si="31"/>
        <v>0</v>
      </c>
    </row>
    <row r="1995" spans="1:10" x14ac:dyDescent="0.25">
      <c r="A1995" t="s">
        <v>565</v>
      </c>
      <c r="B1995" t="s">
        <v>176</v>
      </c>
      <c r="C1995" t="s">
        <v>169</v>
      </c>
      <c r="D1995">
        <v>0.1</v>
      </c>
      <c r="E1995">
        <v>0</v>
      </c>
      <c r="F1995">
        <v>0</v>
      </c>
      <c r="G1995">
        <v>0</v>
      </c>
      <c r="H1995">
        <v>0</v>
      </c>
      <c r="I1995">
        <v>0</v>
      </c>
      <c r="J1995">
        <f t="shared" si="31"/>
        <v>0</v>
      </c>
    </row>
    <row r="1996" spans="1:10" x14ac:dyDescent="0.25">
      <c r="A1996" t="s">
        <v>566</v>
      </c>
      <c r="B1996" t="s">
        <v>173</v>
      </c>
      <c r="C1996" t="s">
        <v>171</v>
      </c>
      <c r="D1996">
        <v>0.25</v>
      </c>
      <c r="E1996">
        <v>0</v>
      </c>
      <c r="F1996">
        <v>0</v>
      </c>
      <c r="G1996">
        <v>0</v>
      </c>
      <c r="H1996">
        <v>0</v>
      </c>
      <c r="I1996">
        <v>0</v>
      </c>
      <c r="J1996">
        <f t="shared" si="31"/>
        <v>0</v>
      </c>
    </row>
    <row r="1997" spans="1:10" x14ac:dyDescent="0.25">
      <c r="A1997" t="s">
        <v>565</v>
      </c>
      <c r="B1997" t="s">
        <v>173</v>
      </c>
      <c r="C1997" t="s">
        <v>171</v>
      </c>
      <c r="D1997">
        <v>0.25</v>
      </c>
      <c r="E1997">
        <v>0</v>
      </c>
      <c r="F1997">
        <v>0</v>
      </c>
      <c r="G1997">
        <v>0</v>
      </c>
      <c r="H1997">
        <v>0</v>
      </c>
      <c r="I1997">
        <v>0</v>
      </c>
      <c r="J1997">
        <f t="shared" si="31"/>
        <v>0</v>
      </c>
    </row>
    <row r="1998" spans="1:10" x14ac:dyDescent="0.25">
      <c r="A1998" t="s">
        <v>566</v>
      </c>
      <c r="B1998" t="s">
        <v>187</v>
      </c>
      <c r="C1998" t="s">
        <v>338</v>
      </c>
      <c r="D1998">
        <v>0.5</v>
      </c>
      <c r="E1998">
        <v>0</v>
      </c>
      <c r="F1998">
        <v>0</v>
      </c>
      <c r="G1998">
        <v>0</v>
      </c>
      <c r="H1998">
        <v>0</v>
      </c>
      <c r="I1998">
        <v>0</v>
      </c>
      <c r="J1998">
        <f t="shared" si="31"/>
        <v>0</v>
      </c>
    </row>
    <row r="1999" spans="1:10" x14ac:dyDescent="0.25">
      <c r="A1999" t="s">
        <v>565</v>
      </c>
      <c r="B1999" t="s">
        <v>187</v>
      </c>
      <c r="C1999" t="s">
        <v>338</v>
      </c>
      <c r="D1999">
        <v>0.5</v>
      </c>
      <c r="E1999">
        <v>0</v>
      </c>
      <c r="F1999">
        <v>0</v>
      </c>
      <c r="G1999">
        <v>0</v>
      </c>
      <c r="H1999">
        <v>0</v>
      </c>
      <c r="I1999">
        <v>0</v>
      </c>
      <c r="J1999">
        <f t="shared" si="31"/>
        <v>0</v>
      </c>
    </row>
    <row r="2000" spans="1:10" x14ac:dyDescent="0.25">
      <c r="A2000" t="s">
        <v>566</v>
      </c>
      <c r="B2000" t="s">
        <v>193</v>
      </c>
      <c r="C2000" t="s">
        <v>191</v>
      </c>
      <c r="D2000">
        <v>0.1</v>
      </c>
      <c r="E2000">
        <v>0</v>
      </c>
      <c r="F2000">
        <v>0</v>
      </c>
      <c r="G2000">
        <v>0</v>
      </c>
      <c r="H2000">
        <v>0</v>
      </c>
      <c r="I2000">
        <v>0</v>
      </c>
      <c r="J2000">
        <f t="shared" si="31"/>
        <v>0</v>
      </c>
    </row>
    <row r="2001" spans="1:10" x14ac:dyDescent="0.25">
      <c r="A2001" t="s">
        <v>565</v>
      </c>
      <c r="B2001" t="s">
        <v>193</v>
      </c>
      <c r="C2001" t="s">
        <v>191</v>
      </c>
      <c r="D2001">
        <v>0.1</v>
      </c>
      <c r="E2001">
        <v>0</v>
      </c>
      <c r="F2001">
        <v>0</v>
      </c>
      <c r="G2001">
        <v>0</v>
      </c>
      <c r="H2001">
        <v>0</v>
      </c>
      <c r="I2001">
        <v>0</v>
      </c>
      <c r="J2001">
        <f t="shared" si="31"/>
        <v>0</v>
      </c>
    </row>
    <row r="2002" spans="1:10" x14ac:dyDescent="0.25">
      <c r="A2002" t="s">
        <v>566</v>
      </c>
      <c r="B2002" t="s">
        <v>195</v>
      </c>
      <c r="C2002" t="s">
        <v>191</v>
      </c>
      <c r="D2002">
        <v>0.06</v>
      </c>
      <c r="E2002">
        <v>0</v>
      </c>
      <c r="F2002">
        <v>0</v>
      </c>
      <c r="G2002">
        <v>0</v>
      </c>
      <c r="H2002">
        <v>0</v>
      </c>
      <c r="I2002">
        <v>0</v>
      </c>
      <c r="J2002">
        <f t="shared" si="31"/>
        <v>0</v>
      </c>
    </row>
    <row r="2003" spans="1:10" x14ac:dyDescent="0.25">
      <c r="A2003" t="s">
        <v>565</v>
      </c>
      <c r="B2003" t="s">
        <v>195</v>
      </c>
      <c r="C2003" t="s">
        <v>191</v>
      </c>
      <c r="D2003">
        <v>0.06</v>
      </c>
      <c r="E2003">
        <v>0</v>
      </c>
      <c r="F2003">
        <v>0</v>
      </c>
      <c r="G2003">
        <v>0</v>
      </c>
      <c r="H2003">
        <v>0</v>
      </c>
      <c r="I2003">
        <v>0</v>
      </c>
      <c r="J2003">
        <f t="shared" si="31"/>
        <v>0</v>
      </c>
    </row>
    <row r="2004" spans="1:10" x14ac:dyDescent="0.25">
      <c r="A2004" t="s">
        <v>566</v>
      </c>
      <c r="B2004" t="s">
        <v>363</v>
      </c>
      <c r="C2004" t="s">
        <v>340</v>
      </c>
      <c r="D2004">
        <v>0.12862640615748963</v>
      </c>
      <c r="E2004">
        <v>0</v>
      </c>
      <c r="F2004">
        <v>0</v>
      </c>
      <c r="G2004">
        <v>0</v>
      </c>
      <c r="H2004">
        <v>0</v>
      </c>
      <c r="I2004">
        <v>0</v>
      </c>
      <c r="J2004">
        <f t="shared" si="31"/>
        <v>0</v>
      </c>
    </row>
    <row r="2005" spans="1:10" x14ac:dyDescent="0.25">
      <c r="A2005" t="s">
        <v>565</v>
      </c>
      <c r="B2005" t="s">
        <v>363</v>
      </c>
      <c r="C2005" t="s">
        <v>340</v>
      </c>
      <c r="D2005">
        <v>0.12862640615748963</v>
      </c>
      <c r="E2005">
        <v>0</v>
      </c>
      <c r="F2005">
        <v>0</v>
      </c>
      <c r="G2005">
        <v>0</v>
      </c>
      <c r="H2005">
        <v>0</v>
      </c>
      <c r="I2005">
        <v>0</v>
      </c>
      <c r="J2005">
        <f t="shared" si="31"/>
        <v>0</v>
      </c>
    </row>
    <row r="2006" spans="1:10" x14ac:dyDescent="0.25">
      <c r="A2006" t="s">
        <v>566</v>
      </c>
      <c r="B2006" t="s">
        <v>191</v>
      </c>
      <c r="C2006" t="s">
        <v>340</v>
      </c>
      <c r="D2006">
        <v>1</v>
      </c>
      <c r="E2006">
        <v>0</v>
      </c>
      <c r="F2006">
        <v>0</v>
      </c>
      <c r="G2006">
        <v>0</v>
      </c>
      <c r="H2006">
        <v>0</v>
      </c>
      <c r="I2006">
        <v>0</v>
      </c>
      <c r="J2006">
        <f t="shared" si="31"/>
        <v>0</v>
      </c>
    </row>
    <row r="2007" spans="1:10" x14ac:dyDescent="0.25">
      <c r="A2007" t="s">
        <v>565</v>
      </c>
      <c r="B2007" t="s">
        <v>191</v>
      </c>
      <c r="C2007" t="s">
        <v>340</v>
      </c>
      <c r="D2007">
        <v>1</v>
      </c>
      <c r="E2007">
        <v>0</v>
      </c>
      <c r="F2007">
        <v>0</v>
      </c>
      <c r="G2007">
        <v>0</v>
      </c>
      <c r="H2007">
        <v>0</v>
      </c>
      <c r="I2007">
        <v>0</v>
      </c>
      <c r="J2007">
        <f t="shared" si="31"/>
        <v>0</v>
      </c>
    </row>
    <row r="2008" spans="1:10" x14ac:dyDescent="0.25">
      <c r="A2008" t="s">
        <v>566</v>
      </c>
      <c r="B2008" t="s">
        <v>575</v>
      </c>
      <c r="C2008" t="s">
        <v>203</v>
      </c>
      <c r="D2008">
        <v>0.53877551020408165</v>
      </c>
      <c r="E2008">
        <v>0</v>
      </c>
      <c r="F2008">
        <v>0</v>
      </c>
      <c r="G2008">
        <v>0</v>
      </c>
      <c r="H2008">
        <v>0</v>
      </c>
      <c r="I2008">
        <v>0</v>
      </c>
      <c r="J2008">
        <f t="shared" si="31"/>
        <v>0</v>
      </c>
    </row>
    <row r="2009" spans="1:10" x14ac:dyDescent="0.25">
      <c r="A2009" t="s">
        <v>565</v>
      </c>
      <c r="B2009" t="s">
        <v>575</v>
      </c>
      <c r="C2009" t="s">
        <v>203</v>
      </c>
      <c r="D2009">
        <v>0.53877551020408165</v>
      </c>
      <c r="E2009">
        <v>0</v>
      </c>
      <c r="F2009">
        <v>0</v>
      </c>
      <c r="G2009">
        <v>0</v>
      </c>
      <c r="H2009">
        <v>0</v>
      </c>
      <c r="I2009">
        <v>0</v>
      </c>
      <c r="J2009">
        <f t="shared" si="31"/>
        <v>0</v>
      </c>
    </row>
    <row r="2010" spans="1:10" x14ac:dyDescent="0.25">
      <c r="A2010" t="s">
        <v>566</v>
      </c>
      <c r="B2010" t="s">
        <v>42</v>
      </c>
      <c r="C2010" t="s">
        <v>203</v>
      </c>
      <c r="D2010">
        <v>0.53877551020408165</v>
      </c>
      <c r="E2010">
        <v>0</v>
      </c>
      <c r="F2010">
        <v>0</v>
      </c>
      <c r="G2010">
        <v>0</v>
      </c>
      <c r="H2010">
        <v>0</v>
      </c>
      <c r="I2010">
        <v>0</v>
      </c>
      <c r="J2010">
        <f t="shared" si="31"/>
        <v>0</v>
      </c>
    </row>
    <row r="2011" spans="1:10" x14ac:dyDescent="0.25">
      <c r="A2011" t="s">
        <v>565</v>
      </c>
      <c r="B2011" t="s">
        <v>42</v>
      </c>
      <c r="C2011" t="s">
        <v>203</v>
      </c>
      <c r="D2011">
        <v>0.53877551020408165</v>
      </c>
      <c r="E2011">
        <v>0</v>
      </c>
      <c r="F2011">
        <v>0</v>
      </c>
      <c r="G2011">
        <v>0</v>
      </c>
      <c r="H2011">
        <v>0</v>
      </c>
      <c r="I2011">
        <v>0</v>
      </c>
      <c r="J2011">
        <f t="shared" si="31"/>
        <v>0</v>
      </c>
    </row>
    <row r="2012" spans="1:10" x14ac:dyDescent="0.25">
      <c r="A2012" t="s">
        <v>566</v>
      </c>
      <c r="B2012" t="s">
        <v>213</v>
      </c>
      <c r="C2012" t="s">
        <v>203</v>
      </c>
      <c r="D2012">
        <v>0.46122448979591835</v>
      </c>
      <c r="E2012">
        <v>0</v>
      </c>
      <c r="F2012">
        <v>0</v>
      </c>
      <c r="G2012">
        <v>0</v>
      </c>
      <c r="H2012">
        <v>0</v>
      </c>
      <c r="I2012">
        <v>0</v>
      </c>
      <c r="J2012">
        <f t="shared" si="31"/>
        <v>0</v>
      </c>
    </row>
    <row r="2013" spans="1:10" x14ac:dyDescent="0.25">
      <c r="A2013" t="s">
        <v>565</v>
      </c>
      <c r="B2013" t="s">
        <v>213</v>
      </c>
      <c r="C2013" t="s">
        <v>203</v>
      </c>
      <c r="D2013">
        <v>0.46122448979591835</v>
      </c>
      <c r="E2013">
        <v>0</v>
      </c>
      <c r="F2013">
        <v>0</v>
      </c>
      <c r="G2013">
        <v>0</v>
      </c>
      <c r="H2013">
        <v>0</v>
      </c>
      <c r="I2013">
        <v>0</v>
      </c>
      <c r="J2013">
        <f t="shared" si="31"/>
        <v>0</v>
      </c>
    </row>
    <row r="2014" spans="1:10" x14ac:dyDescent="0.25">
      <c r="A2014" t="s">
        <v>566</v>
      </c>
      <c r="B2014" t="s">
        <v>211</v>
      </c>
      <c r="C2014" t="s">
        <v>203</v>
      </c>
      <c r="D2014">
        <v>0.46122448979591835</v>
      </c>
      <c r="E2014">
        <v>0</v>
      </c>
      <c r="F2014">
        <v>0</v>
      </c>
      <c r="G2014">
        <v>0</v>
      </c>
      <c r="H2014">
        <v>0</v>
      </c>
      <c r="I2014">
        <v>0</v>
      </c>
      <c r="J2014">
        <f t="shared" si="31"/>
        <v>0</v>
      </c>
    </row>
    <row r="2015" spans="1:10" x14ac:dyDescent="0.25">
      <c r="A2015" t="s">
        <v>565</v>
      </c>
      <c r="B2015" t="s">
        <v>211</v>
      </c>
      <c r="C2015" t="s">
        <v>203</v>
      </c>
      <c r="D2015">
        <v>0.46122448979591835</v>
      </c>
      <c r="E2015">
        <v>0</v>
      </c>
      <c r="F2015">
        <v>0</v>
      </c>
      <c r="G2015">
        <v>0</v>
      </c>
      <c r="H2015">
        <v>0</v>
      </c>
      <c r="I2015">
        <v>0</v>
      </c>
      <c r="J2015">
        <f t="shared" si="31"/>
        <v>0</v>
      </c>
    </row>
    <row r="2016" spans="1:10" x14ac:dyDescent="0.25">
      <c r="A2016" t="s">
        <v>566</v>
      </c>
      <c r="B2016" t="s">
        <v>208</v>
      </c>
      <c r="C2016" t="s">
        <v>341</v>
      </c>
      <c r="D2016">
        <v>1</v>
      </c>
      <c r="E2016">
        <v>0</v>
      </c>
      <c r="F2016">
        <v>0</v>
      </c>
      <c r="G2016">
        <v>0</v>
      </c>
      <c r="H2016">
        <v>0</v>
      </c>
      <c r="I2016">
        <v>0</v>
      </c>
      <c r="J2016">
        <f t="shared" si="31"/>
        <v>0</v>
      </c>
    </row>
    <row r="2017" spans="1:10" x14ac:dyDescent="0.25">
      <c r="A2017" t="s">
        <v>565</v>
      </c>
      <c r="B2017" t="s">
        <v>208</v>
      </c>
      <c r="C2017" t="s">
        <v>341</v>
      </c>
      <c r="D2017">
        <v>1</v>
      </c>
      <c r="E2017">
        <v>0</v>
      </c>
      <c r="F2017">
        <v>0</v>
      </c>
      <c r="G2017">
        <v>0</v>
      </c>
      <c r="H2017">
        <v>0</v>
      </c>
      <c r="I2017">
        <v>0</v>
      </c>
      <c r="J2017">
        <f t="shared" si="31"/>
        <v>0</v>
      </c>
    </row>
    <row r="2018" spans="1:10" x14ac:dyDescent="0.25">
      <c r="A2018" t="s">
        <v>566</v>
      </c>
      <c r="B2018" t="s">
        <v>364</v>
      </c>
      <c r="C2018" t="s">
        <v>342</v>
      </c>
      <c r="D2018">
        <v>0.35</v>
      </c>
      <c r="E2018">
        <v>0</v>
      </c>
      <c r="F2018">
        <v>0</v>
      </c>
      <c r="G2018">
        <v>0</v>
      </c>
      <c r="H2018">
        <v>0</v>
      </c>
      <c r="I2018">
        <v>0</v>
      </c>
      <c r="J2018">
        <f t="shared" si="31"/>
        <v>0</v>
      </c>
    </row>
    <row r="2019" spans="1:10" x14ac:dyDescent="0.25">
      <c r="A2019" t="s">
        <v>565</v>
      </c>
      <c r="B2019" t="s">
        <v>364</v>
      </c>
      <c r="C2019" t="s">
        <v>342</v>
      </c>
      <c r="D2019">
        <v>0.35</v>
      </c>
      <c r="E2019">
        <v>0</v>
      </c>
      <c r="F2019">
        <v>0</v>
      </c>
      <c r="G2019">
        <v>0</v>
      </c>
      <c r="H2019">
        <v>0</v>
      </c>
      <c r="I2019">
        <v>0</v>
      </c>
      <c r="J2019">
        <f t="shared" si="31"/>
        <v>0</v>
      </c>
    </row>
    <row r="2020" spans="1:10" x14ac:dyDescent="0.25">
      <c r="A2020" t="s">
        <v>566</v>
      </c>
      <c r="B2020" t="s">
        <v>217</v>
      </c>
      <c r="C2020" t="s">
        <v>46</v>
      </c>
      <c r="D2020">
        <v>0.2</v>
      </c>
      <c r="E2020">
        <v>0</v>
      </c>
      <c r="F2020">
        <v>0</v>
      </c>
      <c r="G2020">
        <v>0</v>
      </c>
      <c r="H2020">
        <v>0</v>
      </c>
      <c r="I2020">
        <v>0</v>
      </c>
      <c r="J2020">
        <f t="shared" si="31"/>
        <v>0</v>
      </c>
    </row>
    <row r="2021" spans="1:10" x14ac:dyDescent="0.25">
      <c r="A2021" t="s">
        <v>565</v>
      </c>
      <c r="B2021" t="s">
        <v>217</v>
      </c>
      <c r="C2021" t="s">
        <v>46</v>
      </c>
      <c r="D2021">
        <v>0.2</v>
      </c>
      <c r="E2021">
        <v>0</v>
      </c>
      <c r="F2021">
        <v>0</v>
      </c>
      <c r="G2021">
        <v>0</v>
      </c>
      <c r="H2021">
        <v>0</v>
      </c>
      <c r="I2021">
        <v>0</v>
      </c>
      <c r="J2021">
        <f t="shared" si="31"/>
        <v>0</v>
      </c>
    </row>
    <row r="2022" spans="1:10" x14ac:dyDescent="0.25">
      <c r="A2022" t="s">
        <v>566</v>
      </c>
      <c r="B2022" t="s">
        <v>49</v>
      </c>
      <c r="C2022" t="s">
        <v>48</v>
      </c>
      <c r="D2022">
        <v>0.25</v>
      </c>
      <c r="E2022">
        <v>0</v>
      </c>
      <c r="F2022">
        <v>0</v>
      </c>
      <c r="G2022">
        <v>0</v>
      </c>
      <c r="H2022">
        <v>0</v>
      </c>
      <c r="I2022">
        <v>0</v>
      </c>
      <c r="J2022">
        <f t="shared" si="31"/>
        <v>0</v>
      </c>
    </row>
    <row r="2023" spans="1:10" x14ac:dyDescent="0.25">
      <c r="A2023" t="s">
        <v>565</v>
      </c>
      <c r="B2023" t="s">
        <v>49</v>
      </c>
      <c r="C2023" t="s">
        <v>48</v>
      </c>
      <c r="D2023">
        <v>0.25</v>
      </c>
      <c r="E2023">
        <v>0</v>
      </c>
      <c r="F2023">
        <v>0</v>
      </c>
      <c r="G2023">
        <v>0</v>
      </c>
      <c r="H2023">
        <v>0</v>
      </c>
      <c r="I2023">
        <v>0</v>
      </c>
      <c r="J2023">
        <f t="shared" si="31"/>
        <v>0</v>
      </c>
    </row>
    <row r="2024" spans="1:10" x14ac:dyDescent="0.25">
      <c r="A2024" t="s">
        <v>566</v>
      </c>
      <c r="B2024" t="s">
        <v>365</v>
      </c>
      <c r="C2024" t="s">
        <v>219</v>
      </c>
      <c r="D2024">
        <v>4.1367898510755653E-2</v>
      </c>
      <c r="E2024">
        <v>0</v>
      </c>
      <c r="F2024">
        <v>0</v>
      </c>
      <c r="G2024">
        <v>0</v>
      </c>
      <c r="H2024">
        <v>0</v>
      </c>
      <c r="I2024">
        <v>0</v>
      </c>
      <c r="J2024">
        <f t="shared" si="31"/>
        <v>0</v>
      </c>
    </row>
    <row r="2025" spans="1:10" x14ac:dyDescent="0.25">
      <c r="A2025" t="s">
        <v>565</v>
      </c>
      <c r="B2025" t="s">
        <v>365</v>
      </c>
      <c r="C2025" t="s">
        <v>219</v>
      </c>
      <c r="D2025">
        <v>4.1367898510755653E-2</v>
      </c>
      <c r="E2025">
        <v>0</v>
      </c>
      <c r="F2025">
        <v>0</v>
      </c>
      <c r="G2025">
        <v>0</v>
      </c>
      <c r="H2025">
        <v>0</v>
      </c>
      <c r="I2025">
        <v>0</v>
      </c>
      <c r="J2025">
        <f t="shared" si="31"/>
        <v>0</v>
      </c>
    </row>
    <row r="2026" spans="1:10" x14ac:dyDescent="0.25">
      <c r="A2026" t="s">
        <v>566</v>
      </c>
      <c r="B2026" t="s">
        <v>224</v>
      </c>
      <c r="C2026" t="s">
        <v>219</v>
      </c>
      <c r="D2026">
        <v>0.2</v>
      </c>
      <c r="E2026">
        <v>0</v>
      </c>
      <c r="F2026">
        <v>0</v>
      </c>
      <c r="G2026">
        <v>0</v>
      </c>
      <c r="H2026">
        <v>0</v>
      </c>
      <c r="I2026">
        <v>0</v>
      </c>
      <c r="J2026">
        <f t="shared" si="31"/>
        <v>0</v>
      </c>
    </row>
    <row r="2027" spans="1:10" x14ac:dyDescent="0.25">
      <c r="A2027" t="s">
        <v>565</v>
      </c>
      <c r="B2027" t="s">
        <v>224</v>
      </c>
      <c r="C2027" t="s">
        <v>219</v>
      </c>
      <c r="D2027">
        <v>0.2</v>
      </c>
      <c r="E2027">
        <v>0</v>
      </c>
      <c r="F2027">
        <v>0</v>
      </c>
      <c r="G2027">
        <v>0</v>
      </c>
      <c r="H2027">
        <v>0</v>
      </c>
      <c r="I2027">
        <v>0</v>
      </c>
      <c r="J2027">
        <f t="shared" si="31"/>
        <v>0</v>
      </c>
    </row>
    <row r="2028" spans="1:10" x14ac:dyDescent="0.25">
      <c r="A2028" t="s">
        <v>566</v>
      </c>
      <c r="B2028" t="s">
        <v>221</v>
      </c>
      <c r="C2028" t="s">
        <v>52</v>
      </c>
      <c r="D2028">
        <v>0.4</v>
      </c>
      <c r="E2028">
        <v>0</v>
      </c>
      <c r="F2028">
        <v>0</v>
      </c>
      <c r="G2028">
        <v>0</v>
      </c>
      <c r="H2028">
        <v>0</v>
      </c>
      <c r="I2028">
        <v>0</v>
      </c>
      <c r="J2028">
        <f t="shared" si="31"/>
        <v>0</v>
      </c>
    </row>
    <row r="2029" spans="1:10" x14ac:dyDescent="0.25">
      <c r="A2029" t="s">
        <v>565</v>
      </c>
      <c r="B2029" t="s">
        <v>221</v>
      </c>
      <c r="C2029" t="s">
        <v>52</v>
      </c>
      <c r="D2029">
        <v>0.4</v>
      </c>
      <c r="E2029">
        <v>0</v>
      </c>
      <c r="F2029">
        <v>0</v>
      </c>
      <c r="G2029">
        <v>0</v>
      </c>
      <c r="H2029">
        <v>0</v>
      </c>
      <c r="I2029">
        <v>0</v>
      </c>
      <c r="J2029">
        <f t="shared" si="31"/>
        <v>0</v>
      </c>
    </row>
    <row r="2030" spans="1:10" x14ac:dyDescent="0.25">
      <c r="A2030" t="s">
        <v>566</v>
      </c>
      <c r="B2030" t="s">
        <v>230</v>
      </c>
      <c r="C2030" t="s">
        <v>226</v>
      </c>
      <c r="D2030">
        <v>0.6</v>
      </c>
      <c r="E2030">
        <v>0</v>
      </c>
      <c r="F2030">
        <v>0</v>
      </c>
      <c r="G2030">
        <v>0</v>
      </c>
      <c r="H2030">
        <v>0</v>
      </c>
      <c r="I2030">
        <v>0</v>
      </c>
      <c r="J2030">
        <f t="shared" si="31"/>
        <v>0</v>
      </c>
    </row>
    <row r="2031" spans="1:10" x14ac:dyDescent="0.25">
      <c r="A2031" t="s">
        <v>565</v>
      </c>
      <c r="B2031" t="s">
        <v>230</v>
      </c>
      <c r="C2031" t="s">
        <v>226</v>
      </c>
      <c r="D2031">
        <v>0.6</v>
      </c>
      <c r="E2031">
        <v>0</v>
      </c>
      <c r="F2031">
        <v>0</v>
      </c>
      <c r="G2031">
        <v>0</v>
      </c>
      <c r="H2031">
        <v>0</v>
      </c>
      <c r="I2031">
        <v>0</v>
      </c>
      <c r="J2031">
        <f t="shared" si="31"/>
        <v>0</v>
      </c>
    </row>
    <row r="2032" spans="1:10" x14ac:dyDescent="0.25">
      <c r="A2032" t="s">
        <v>566</v>
      </c>
      <c r="B2032" t="s">
        <v>228</v>
      </c>
      <c r="C2032" t="s">
        <v>226</v>
      </c>
      <c r="D2032">
        <v>0.80685061845861084</v>
      </c>
      <c r="E2032">
        <v>0</v>
      </c>
      <c r="F2032">
        <v>0</v>
      </c>
      <c r="G2032">
        <v>0</v>
      </c>
      <c r="H2032">
        <v>0</v>
      </c>
      <c r="I2032">
        <v>0</v>
      </c>
      <c r="J2032">
        <f t="shared" si="31"/>
        <v>0</v>
      </c>
    </row>
    <row r="2033" spans="1:10" x14ac:dyDescent="0.25">
      <c r="A2033" t="s">
        <v>565</v>
      </c>
      <c r="B2033" t="s">
        <v>228</v>
      </c>
      <c r="C2033" t="s">
        <v>226</v>
      </c>
      <c r="D2033">
        <v>0.80685061845861084</v>
      </c>
      <c r="E2033">
        <v>0</v>
      </c>
      <c r="F2033">
        <v>0</v>
      </c>
      <c r="G2033">
        <v>0</v>
      </c>
      <c r="H2033">
        <v>0</v>
      </c>
      <c r="I2033">
        <v>0</v>
      </c>
      <c r="J2033">
        <f t="shared" si="31"/>
        <v>0</v>
      </c>
    </row>
    <row r="2034" spans="1:10" x14ac:dyDescent="0.25">
      <c r="A2034" t="s">
        <v>566</v>
      </c>
      <c r="B2034" t="s">
        <v>235</v>
      </c>
      <c r="C2034" t="s">
        <v>54</v>
      </c>
      <c r="D2034">
        <v>0.80956977385548812</v>
      </c>
      <c r="E2034">
        <v>3910</v>
      </c>
      <c r="F2034">
        <v>3165.4178157749584</v>
      </c>
      <c r="G2034">
        <v>0</v>
      </c>
      <c r="H2034">
        <v>0</v>
      </c>
      <c r="I2034">
        <v>3165.4178157749584</v>
      </c>
      <c r="J2034">
        <f t="shared" si="31"/>
        <v>0</v>
      </c>
    </row>
    <row r="2035" spans="1:10" x14ac:dyDescent="0.25">
      <c r="A2035" t="s">
        <v>565</v>
      </c>
      <c r="B2035" t="s">
        <v>235</v>
      </c>
      <c r="C2035" t="s">
        <v>54</v>
      </c>
      <c r="D2035">
        <v>0.80956977385548812</v>
      </c>
      <c r="E2035">
        <v>4</v>
      </c>
      <c r="F2035">
        <v>3.2382790954219525</v>
      </c>
      <c r="G2035">
        <v>0</v>
      </c>
      <c r="H2035">
        <v>0</v>
      </c>
      <c r="I2035">
        <v>3.2382790954219525</v>
      </c>
      <c r="J2035">
        <f t="shared" si="31"/>
        <v>0</v>
      </c>
    </row>
    <row r="2036" spans="1:10" x14ac:dyDescent="0.25">
      <c r="A2036" t="s">
        <v>566</v>
      </c>
      <c r="B2036" t="s">
        <v>237</v>
      </c>
      <c r="C2036" t="s">
        <v>54</v>
      </c>
      <c r="D2036">
        <v>1</v>
      </c>
      <c r="E2036">
        <v>3910</v>
      </c>
      <c r="F2036">
        <v>3910</v>
      </c>
      <c r="G2036">
        <v>0</v>
      </c>
      <c r="H2036">
        <v>0</v>
      </c>
      <c r="I2036">
        <v>3910</v>
      </c>
      <c r="J2036">
        <f t="shared" si="31"/>
        <v>0</v>
      </c>
    </row>
    <row r="2037" spans="1:10" x14ac:dyDescent="0.25">
      <c r="A2037" t="s">
        <v>565</v>
      </c>
      <c r="B2037" t="s">
        <v>237</v>
      </c>
      <c r="C2037" t="s">
        <v>54</v>
      </c>
      <c r="D2037">
        <v>1</v>
      </c>
      <c r="E2037">
        <v>4</v>
      </c>
      <c r="F2037">
        <v>4</v>
      </c>
      <c r="G2037">
        <v>0</v>
      </c>
      <c r="H2037">
        <v>0</v>
      </c>
      <c r="I2037">
        <v>4</v>
      </c>
      <c r="J2037">
        <f t="shared" si="31"/>
        <v>0</v>
      </c>
    </row>
    <row r="2038" spans="1:10" x14ac:dyDescent="0.25">
      <c r="A2038" t="s">
        <v>566</v>
      </c>
      <c r="B2038" t="s">
        <v>366</v>
      </c>
      <c r="C2038" t="s">
        <v>343</v>
      </c>
      <c r="D2038">
        <v>7.3048937080895993E-2</v>
      </c>
      <c r="E2038">
        <v>0</v>
      </c>
      <c r="F2038">
        <v>0</v>
      </c>
      <c r="G2038">
        <v>0</v>
      </c>
      <c r="H2038">
        <v>0</v>
      </c>
      <c r="I2038">
        <v>0</v>
      </c>
      <c r="J2038">
        <f t="shared" si="31"/>
        <v>0</v>
      </c>
    </row>
    <row r="2039" spans="1:10" x14ac:dyDescent="0.25">
      <c r="A2039" t="s">
        <v>565</v>
      </c>
      <c r="B2039" t="s">
        <v>366</v>
      </c>
      <c r="C2039" t="s">
        <v>343</v>
      </c>
      <c r="D2039">
        <v>7.3048937080895993E-2</v>
      </c>
      <c r="E2039">
        <v>0</v>
      </c>
      <c r="F2039">
        <v>0</v>
      </c>
      <c r="G2039">
        <v>0</v>
      </c>
      <c r="H2039">
        <v>0</v>
      </c>
      <c r="I2039">
        <v>0</v>
      </c>
      <c r="J2039">
        <f t="shared" si="31"/>
        <v>0</v>
      </c>
    </row>
    <row r="2040" spans="1:10" x14ac:dyDescent="0.25">
      <c r="A2040" t="s">
        <v>566</v>
      </c>
      <c r="B2040" t="s">
        <v>367</v>
      </c>
      <c r="C2040" t="s">
        <v>345</v>
      </c>
      <c r="D2040">
        <v>0.48768054375531011</v>
      </c>
      <c r="E2040">
        <v>0</v>
      </c>
      <c r="F2040">
        <v>0</v>
      </c>
      <c r="G2040">
        <v>0</v>
      </c>
      <c r="H2040">
        <v>0</v>
      </c>
      <c r="I2040">
        <v>0</v>
      </c>
      <c r="J2040">
        <f t="shared" si="31"/>
        <v>0</v>
      </c>
    </row>
    <row r="2041" spans="1:10" x14ac:dyDescent="0.25">
      <c r="A2041" t="s">
        <v>565</v>
      </c>
      <c r="B2041" t="s">
        <v>367</v>
      </c>
      <c r="C2041" t="s">
        <v>345</v>
      </c>
      <c r="D2041">
        <v>0.48768054375531011</v>
      </c>
      <c r="E2041">
        <v>0</v>
      </c>
      <c r="F2041">
        <v>0</v>
      </c>
      <c r="G2041">
        <v>0</v>
      </c>
      <c r="H2041">
        <v>0</v>
      </c>
      <c r="I2041">
        <v>0</v>
      </c>
      <c r="J2041">
        <f t="shared" si="31"/>
        <v>0</v>
      </c>
    </row>
    <row r="2042" spans="1:10" x14ac:dyDescent="0.25">
      <c r="A2042" t="s">
        <v>566</v>
      </c>
      <c r="B2042" t="s">
        <v>368</v>
      </c>
      <c r="C2042" t="s">
        <v>345</v>
      </c>
      <c r="D2042">
        <v>0.51231945624468989</v>
      </c>
      <c r="E2042">
        <v>0</v>
      </c>
      <c r="F2042">
        <v>0</v>
      </c>
      <c r="G2042">
        <v>0</v>
      </c>
      <c r="H2042">
        <v>0</v>
      </c>
      <c r="I2042">
        <v>0</v>
      </c>
      <c r="J2042">
        <f t="shared" si="31"/>
        <v>0</v>
      </c>
    </row>
    <row r="2043" spans="1:10" x14ac:dyDescent="0.25">
      <c r="A2043" t="s">
        <v>565</v>
      </c>
      <c r="B2043" t="s">
        <v>368</v>
      </c>
      <c r="C2043" t="s">
        <v>345</v>
      </c>
      <c r="D2043">
        <v>0.51231945624468989</v>
      </c>
      <c r="E2043">
        <v>0</v>
      </c>
      <c r="F2043">
        <v>0</v>
      </c>
      <c r="G2043">
        <v>0</v>
      </c>
      <c r="H2043">
        <v>0</v>
      </c>
      <c r="I2043">
        <v>0</v>
      </c>
      <c r="J2043">
        <f t="shared" si="31"/>
        <v>0</v>
      </c>
    </row>
    <row r="2044" spans="1:10" x14ac:dyDescent="0.25">
      <c r="A2044" t="s">
        <v>566</v>
      </c>
      <c r="B2044" t="s">
        <v>58</v>
      </c>
      <c r="C2044" t="s">
        <v>57</v>
      </c>
      <c r="D2044">
        <v>0.15</v>
      </c>
      <c r="E2044">
        <v>1142</v>
      </c>
      <c r="F2044">
        <v>171.29999999999998</v>
      </c>
      <c r="G2044">
        <v>0</v>
      </c>
      <c r="H2044">
        <v>0</v>
      </c>
      <c r="I2044">
        <v>171.29999999999998</v>
      </c>
      <c r="J2044">
        <f t="shared" si="31"/>
        <v>0</v>
      </c>
    </row>
    <row r="2045" spans="1:10" x14ac:dyDescent="0.25">
      <c r="A2045" t="s">
        <v>565</v>
      </c>
      <c r="B2045" t="s">
        <v>58</v>
      </c>
      <c r="C2045" t="s">
        <v>57</v>
      </c>
      <c r="D2045">
        <v>0.15</v>
      </c>
      <c r="E2045">
        <v>24.7</v>
      </c>
      <c r="F2045">
        <v>3.7049999999999996</v>
      </c>
      <c r="G2045">
        <v>0</v>
      </c>
      <c r="H2045">
        <v>0</v>
      </c>
      <c r="I2045">
        <v>3.7049999999999996</v>
      </c>
      <c r="J2045">
        <f t="shared" si="31"/>
        <v>0</v>
      </c>
    </row>
    <row r="2046" spans="1:10" x14ac:dyDescent="0.25">
      <c r="A2046" t="s">
        <v>566</v>
      </c>
      <c r="B2046" t="s">
        <v>60</v>
      </c>
      <c r="C2046" t="s">
        <v>59</v>
      </c>
      <c r="D2046">
        <v>0.3</v>
      </c>
      <c r="E2046">
        <v>0</v>
      </c>
      <c r="F2046">
        <v>0</v>
      </c>
      <c r="G2046">
        <v>0</v>
      </c>
      <c r="H2046">
        <v>0</v>
      </c>
      <c r="I2046">
        <v>0</v>
      </c>
      <c r="J2046">
        <f t="shared" si="31"/>
        <v>0</v>
      </c>
    </row>
    <row r="2047" spans="1:10" x14ac:dyDescent="0.25">
      <c r="A2047" t="s">
        <v>565</v>
      </c>
      <c r="B2047" t="s">
        <v>60</v>
      </c>
      <c r="C2047" t="s">
        <v>59</v>
      </c>
      <c r="D2047">
        <v>0.3</v>
      </c>
      <c r="E2047">
        <v>0</v>
      </c>
      <c r="F2047">
        <v>0</v>
      </c>
      <c r="G2047">
        <v>0</v>
      </c>
      <c r="H2047">
        <v>0</v>
      </c>
      <c r="I2047">
        <v>0</v>
      </c>
      <c r="J2047">
        <f t="shared" si="31"/>
        <v>0</v>
      </c>
    </row>
    <row r="2048" spans="1:10" x14ac:dyDescent="0.25">
      <c r="A2048" t="s">
        <v>566</v>
      </c>
      <c r="B2048" t="s">
        <v>369</v>
      </c>
      <c r="C2048" t="s">
        <v>349</v>
      </c>
      <c r="D2048">
        <v>0.02</v>
      </c>
      <c r="E2048">
        <v>0</v>
      </c>
      <c r="F2048">
        <v>0</v>
      </c>
      <c r="G2048">
        <v>0</v>
      </c>
      <c r="H2048">
        <v>0</v>
      </c>
      <c r="I2048">
        <v>0</v>
      </c>
      <c r="J2048">
        <f t="shared" si="31"/>
        <v>0</v>
      </c>
    </row>
    <row r="2049" spans="1:10" x14ac:dyDescent="0.25">
      <c r="A2049" t="s">
        <v>565</v>
      </c>
      <c r="B2049" t="s">
        <v>369</v>
      </c>
      <c r="C2049" t="s">
        <v>349</v>
      </c>
      <c r="D2049">
        <v>0.02</v>
      </c>
      <c r="E2049">
        <v>0</v>
      </c>
      <c r="F2049">
        <v>0</v>
      </c>
      <c r="G2049">
        <v>0</v>
      </c>
      <c r="H2049">
        <v>0</v>
      </c>
      <c r="I2049">
        <v>0</v>
      </c>
      <c r="J2049">
        <f t="shared" si="31"/>
        <v>0</v>
      </c>
    </row>
    <row r="2050" spans="1:10" x14ac:dyDescent="0.25">
      <c r="A2050" t="s">
        <v>566</v>
      </c>
      <c r="B2050" t="s">
        <v>370</v>
      </c>
      <c r="C2050" t="s">
        <v>262</v>
      </c>
      <c r="D2050">
        <v>0.1</v>
      </c>
      <c r="E2050">
        <v>0</v>
      </c>
      <c r="F2050">
        <v>0</v>
      </c>
      <c r="G2050">
        <v>0</v>
      </c>
      <c r="H2050">
        <v>0</v>
      </c>
      <c r="I2050">
        <v>0</v>
      </c>
      <c r="J2050">
        <f t="shared" si="31"/>
        <v>0</v>
      </c>
    </row>
    <row r="2051" spans="1:10" x14ac:dyDescent="0.25">
      <c r="A2051" t="s">
        <v>565</v>
      </c>
      <c r="B2051" t="s">
        <v>370</v>
      </c>
      <c r="C2051" t="s">
        <v>262</v>
      </c>
      <c r="D2051">
        <v>0.1</v>
      </c>
      <c r="E2051">
        <v>0</v>
      </c>
      <c r="F2051">
        <v>0</v>
      </c>
      <c r="G2051">
        <v>0</v>
      </c>
      <c r="H2051">
        <v>0</v>
      </c>
      <c r="I2051">
        <v>0</v>
      </c>
      <c r="J2051">
        <f t="shared" ref="J2051:J2079" si="32">G2051+H2051</f>
        <v>0</v>
      </c>
    </row>
    <row r="2052" spans="1:10" x14ac:dyDescent="0.25">
      <c r="A2052" t="s">
        <v>566</v>
      </c>
      <c r="B2052" t="s">
        <v>371</v>
      </c>
      <c r="C2052" t="s">
        <v>262</v>
      </c>
      <c r="D2052">
        <v>0.1</v>
      </c>
      <c r="E2052">
        <v>0</v>
      </c>
      <c r="F2052">
        <v>0</v>
      </c>
      <c r="G2052">
        <v>0</v>
      </c>
      <c r="H2052">
        <v>0</v>
      </c>
      <c r="I2052">
        <v>0</v>
      </c>
      <c r="J2052">
        <f t="shared" si="32"/>
        <v>0</v>
      </c>
    </row>
    <row r="2053" spans="1:10" x14ac:dyDescent="0.25">
      <c r="A2053" t="s">
        <v>565</v>
      </c>
      <c r="B2053" t="s">
        <v>371</v>
      </c>
      <c r="C2053" t="s">
        <v>262</v>
      </c>
      <c r="D2053">
        <v>0.1</v>
      </c>
      <c r="E2053">
        <v>0</v>
      </c>
      <c r="F2053">
        <v>0</v>
      </c>
      <c r="G2053">
        <v>0</v>
      </c>
      <c r="H2053">
        <v>0</v>
      </c>
      <c r="I2053">
        <v>0</v>
      </c>
      <c r="J2053">
        <f t="shared" si="32"/>
        <v>0</v>
      </c>
    </row>
    <row r="2054" spans="1:10" x14ac:dyDescent="0.25">
      <c r="A2054" t="s">
        <v>566</v>
      </c>
      <c r="B2054" t="s">
        <v>373</v>
      </c>
      <c r="C2054" t="s">
        <v>313</v>
      </c>
      <c r="D2054">
        <v>0.1</v>
      </c>
      <c r="E2054">
        <v>0</v>
      </c>
      <c r="F2054">
        <v>0</v>
      </c>
      <c r="G2054">
        <v>0</v>
      </c>
      <c r="H2054">
        <v>0</v>
      </c>
      <c r="I2054">
        <v>0</v>
      </c>
      <c r="J2054">
        <f t="shared" si="32"/>
        <v>0</v>
      </c>
    </row>
    <row r="2055" spans="1:10" x14ac:dyDescent="0.25">
      <c r="A2055" t="s">
        <v>565</v>
      </c>
      <c r="B2055" t="s">
        <v>373</v>
      </c>
      <c r="C2055" t="s">
        <v>313</v>
      </c>
      <c r="D2055">
        <v>0.1</v>
      </c>
      <c r="E2055">
        <v>0</v>
      </c>
      <c r="F2055">
        <v>0</v>
      </c>
      <c r="G2055">
        <v>0</v>
      </c>
      <c r="H2055">
        <v>0</v>
      </c>
      <c r="I2055">
        <v>0</v>
      </c>
      <c r="J2055">
        <f t="shared" si="32"/>
        <v>0</v>
      </c>
    </row>
    <row r="2056" spans="1:10" x14ac:dyDescent="0.25">
      <c r="A2056" t="s">
        <v>566</v>
      </c>
      <c r="B2056" t="s">
        <v>372</v>
      </c>
      <c r="C2056" t="s">
        <v>313</v>
      </c>
      <c r="D2056">
        <v>0.1</v>
      </c>
      <c r="E2056">
        <v>0</v>
      </c>
      <c r="F2056">
        <v>0</v>
      </c>
      <c r="G2056">
        <v>0</v>
      </c>
      <c r="H2056">
        <v>0</v>
      </c>
      <c r="I2056">
        <v>0</v>
      </c>
      <c r="J2056">
        <f t="shared" si="32"/>
        <v>0</v>
      </c>
    </row>
    <row r="2057" spans="1:10" x14ac:dyDescent="0.25">
      <c r="A2057" t="s">
        <v>565</v>
      </c>
      <c r="B2057" t="s">
        <v>372</v>
      </c>
      <c r="C2057" t="s">
        <v>313</v>
      </c>
      <c r="D2057">
        <v>0.1</v>
      </c>
      <c r="E2057">
        <v>0</v>
      </c>
      <c r="F2057">
        <v>0</v>
      </c>
      <c r="G2057">
        <v>0</v>
      </c>
      <c r="H2057">
        <v>0</v>
      </c>
      <c r="I2057">
        <v>0</v>
      </c>
      <c r="J2057">
        <f t="shared" si="32"/>
        <v>0</v>
      </c>
    </row>
    <row r="2058" spans="1:10" x14ac:dyDescent="0.25">
      <c r="A2058" t="s">
        <v>566</v>
      </c>
      <c r="B2058" t="s">
        <v>269</v>
      </c>
      <c r="C2058" t="s">
        <v>61</v>
      </c>
      <c r="D2058">
        <v>0.1</v>
      </c>
      <c r="E2058">
        <v>0</v>
      </c>
      <c r="F2058">
        <v>0</v>
      </c>
      <c r="G2058">
        <v>0</v>
      </c>
      <c r="H2058">
        <v>0</v>
      </c>
      <c r="I2058">
        <v>0</v>
      </c>
      <c r="J2058">
        <f t="shared" si="32"/>
        <v>0</v>
      </c>
    </row>
    <row r="2059" spans="1:10" x14ac:dyDescent="0.25">
      <c r="A2059" t="s">
        <v>565</v>
      </c>
      <c r="B2059" t="s">
        <v>269</v>
      </c>
      <c r="C2059" t="s">
        <v>61</v>
      </c>
      <c r="D2059">
        <v>0.1</v>
      </c>
      <c r="E2059">
        <v>0</v>
      </c>
      <c r="F2059">
        <v>0</v>
      </c>
      <c r="G2059">
        <v>0</v>
      </c>
      <c r="H2059">
        <v>0</v>
      </c>
      <c r="I2059">
        <v>0</v>
      </c>
      <c r="J2059">
        <f t="shared" si="32"/>
        <v>0</v>
      </c>
    </row>
    <row r="2060" spans="1:10" x14ac:dyDescent="0.25">
      <c r="A2060" t="s">
        <v>566</v>
      </c>
      <c r="B2060" t="s">
        <v>62</v>
      </c>
      <c r="C2060" t="s">
        <v>61</v>
      </c>
      <c r="D2060">
        <v>0.05</v>
      </c>
      <c r="E2060">
        <v>0</v>
      </c>
      <c r="F2060">
        <v>0</v>
      </c>
      <c r="G2060">
        <v>0</v>
      </c>
      <c r="H2060">
        <v>0</v>
      </c>
      <c r="I2060">
        <v>0</v>
      </c>
      <c r="J2060">
        <f t="shared" si="32"/>
        <v>0</v>
      </c>
    </row>
    <row r="2061" spans="1:10" x14ac:dyDescent="0.25">
      <c r="A2061" t="s">
        <v>565</v>
      </c>
      <c r="B2061" t="s">
        <v>62</v>
      </c>
      <c r="C2061" t="s">
        <v>61</v>
      </c>
      <c r="D2061">
        <v>0.05</v>
      </c>
      <c r="E2061">
        <v>0</v>
      </c>
      <c r="F2061">
        <v>0</v>
      </c>
      <c r="G2061">
        <v>0</v>
      </c>
      <c r="H2061">
        <v>0</v>
      </c>
      <c r="I2061">
        <v>0</v>
      </c>
      <c r="J2061">
        <f t="shared" si="32"/>
        <v>0</v>
      </c>
    </row>
    <row r="2062" spans="1:10" x14ac:dyDescent="0.25">
      <c r="A2062" t="s">
        <v>566</v>
      </c>
      <c r="B2062" t="s">
        <v>65</v>
      </c>
      <c r="C2062" t="s">
        <v>64</v>
      </c>
      <c r="D2062">
        <v>0.1</v>
      </c>
      <c r="E2062">
        <v>0</v>
      </c>
      <c r="F2062">
        <v>0</v>
      </c>
      <c r="G2062">
        <v>0</v>
      </c>
      <c r="H2062">
        <v>0</v>
      </c>
      <c r="I2062">
        <v>0</v>
      </c>
      <c r="J2062">
        <f t="shared" si="32"/>
        <v>0</v>
      </c>
    </row>
    <row r="2063" spans="1:10" x14ac:dyDescent="0.25">
      <c r="A2063" t="s">
        <v>565</v>
      </c>
      <c r="B2063" t="s">
        <v>65</v>
      </c>
      <c r="C2063" t="s">
        <v>64</v>
      </c>
      <c r="D2063">
        <v>0.1</v>
      </c>
      <c r="E2063">
        <v>0</v>
      </c>
      <c r="F2063">
        <v>0</v>
      </c>
      <c r="G2063">
        <v>0</v>
      </c>
      <c r="H2063">
        <v>0</v>
      </c>
      <c r="I2063">
        <v>0</v>
      </c>
      <c r="J2063">
        <f t="shared" si="32"/>
        <v>0</v>
      </c>
    </row>
    <row r="2064" spans="1:10" x14ac:dyDescent="0.25">
      <c r="A2064" t="s">
        <v>566</v>
      </c>
      <c r="B2064" t="s">
        <v>67</v>
      </c>
      <c r="C2064" t="s">
        <v>66</v>
      </c>
      <c r="D2064">
        <v>0.05</v>
      </c>
      <c r="E2064">
        <v>137.9</v>
      </c>
      <c r="F2064">
        <v>6.8950000000000005</v>
      </c>
      <c r="G2064">
        <v>0</v>
      </c>
      <c r="H2064">
        <v>0</v>
      </c>
      <c r="I2064">
        <v>6.8950000000000005</v>
      </c>
      <c r="J2064">
        <f t="shared" si="32"/>
        <v>0</v>
      </c>
    </row>
    <row r="2065" spans="1:10" x14ac:dyDescent="0.25">
      <c r="A2065" t="s">
        <v>565</v>
      </c>
      <c r="B2065" t="s">
        <v>67</v>
      </c>
      <c r="C2065" t="s">
        <v>66</v>
      </c>
      <c r="D2065">
        <v>0.05</v>
      </c>
      <c r="E2065">
        <v>75</v>
      </c>
      <c r="F2065">
        <v>3.75</v>
      </c>
      <c r="G2065">
        <v>0</v>
      </c>
      <c r="H2065">
        <v>0</v>
      </c>
      <c r="I2065">
        <v>3.75</v>
      </c>
      <c r="J2065">
        <f t="shared" si="32"/>
        <v>0</v>
      </c>
    </row>
    <row r="2066" spans="1:10" x14ac:dyDescent="0.25">
      <c r="A2066" t="s">
        <v>566</v>
      </c>
      <c r="B2066" t="s">
        <v>37</v>
      </c>
      <c r="C2066" t="s">
        <v>270</v>
      </c>
      <c r="D2066">
        <v>0.44018583042973286</v>
      </c>
      <c r="E2066">
        <v>0</v>
      </c>
      <c r="F2066">
        <v>0</v>
      </c>
      <c r="G2066">
        <v>0</v>
      </c>
      <c r="H2066">
        <v>0</v>
      </c>
      <c r="I2066">
        <v>0</v>
      </c>
      <c r="J2066">
        <f t="shared" si="32"/>
        <v>0</v>
      </c>
    </row>
    <row r="2067" spans="1:10" x14ac:dyDescent="0.25">
      <c r="A2067" t="s">
        <v>565</v>
      </c>
      <c r="B2067" t="s">
        <v>37</v>
      </c>
      <c r="C2067" t="s">
        <v>270</v>
      </c>
      <c r="D2067">
        <v>0.44018583042973286</v>
      </c>
      <c r="E2067">
        <v>0</v>
      </c>
      <c r="F2067">
        <v>0</v>
      </c>
      <c r="G2067">
        <v>0</v>
      </c>
      <c r="H2067">
        <v>0</v>
      </c>
      <c r="I2067">
        <v>0</v>
      </c>
      <c r="J2067">
        <f t="shared" si="32"/>
        <v>0</v>
      </c>
    </row>
    <row r="2068" spans="1:10" x14ac:dyDescent="0.25">
      <c r="A2068" t="s">
        <v>566</v>
      </c>
      <c r="B2068" t="s">
        <v>276</v>
      </c>
      <c r="C2068" t="s">
        <v>270</v>
      </c>
      <c r="D2068">
        <v>0.44018583042973286</v>
      </c>
      <c r="E2068">
        <v>0</v>
      </c>
      <c r="F2068">
        <v>0</v>
      </c>
      <c r="G2068">
        <v>0</v>
      </c>
      <c r="H2068">
        <v>0</v>
      </c>
      <c r="I2068">
        <v>0</v>
      </c>
      <c r="J2068">
        <f t="shared" si="32"/>
        <v>0</v>
      </c>
    </row>
    <row r="2069" spans="1:10" x14ac:dyDescent="0.25">
      <c r="A2069" t="s">
        <v>565</v>
      </c>
      <c r="B2069" t="s">
        <v>276</v>
      </c>
      <c r="C2069" t="s">
        <v>270</v>
      </c>
      <c r="D2069">
        <v>0.44018583042973286</v>
      </c>
      <c r="E2069">
        <v>0</v>
      </c>
      <c r="F2069">
        <v>0</v>
      </c>
      <c r="G2069">
        <v>0</v>
      </c>
      <c r="H2069">
        <v>0</v>
      </c>
      <c r="I2069">
        <v>0</v>
      </c>
      <c r="J2069">
        <f t="shared" si="32"/>
        <v>0</v>
      </c>
    </row>
    <row r="2070" spans="1:10" x14ac:dyDescent="0.25">
      <c r="A2070" t="s">
        <v>566</v>
      </c>
      <c r="B2070" t="s">
        <v>272</v>
      </c>
      <c r="C2070" t="s">
        <v>270</v>
      </c>
      <c r="D2070">
        <v>0.55981416957026708</v>
      </c>
      <c r="E2070">
        <v>0</v>
      </c>
      <c r="F2070">
        <v>0</v>
      </c>
      <c r="G2070">
        <v>0</v>
      </c>
      <c r="H2070">
        <v>0</v>
      </c>
      <c r="I2070">
        <v>0</v>
      </c>
      <c r="J2070">
        <f t="shared" si="32"/>
        <v>0</v>
      </c>
    </row>
    <row r="2071" spans="1:10" x14ac:dyDescent="0.25">
      <c r="A2071" t="s">
        <v>565</v>
      </c>
      <c r="B2071" t="s">
        <v>272</v>
      </c>
      <c r="C2071" t="s">
        <v>270</v>
      </c>
      <c r="D2071">
        <v>0.55981416957026708</v>
      </c>
      <c r="E2071">
        <v>0</v>
      </c>
      <c r="F2071">
        <v>0</v>
      </c>
      <c r="G2071">
        <v>0</v>
      </c>
      <c r="H2071">
        <v>0</v>
      </c>
      <c r="I2071">
        <v>0</v>
      </c>
      <c r="J2071">
        <f t="shared" si="32"/>
        <v>0</v>
      </c>
    </row>
    <row r="2072" spans="1:10" x14ac:dyDescent="0.25">
      <c r="A2072" t="s">
        <v>566</v>
      </c>
      <c r="B2072" t="s">
        <v>69</v>
      </c>
      <c r="C2072" t="s">
        <v>68</v>
      </c>
      <c r="D2072">
        <v>0.25</v>
      </c>
      <c r="E2072">
        <v>0</v>
      </c>
      <c r="F2072">
        <v>0</v>
      </c>
      <c r="G2072">
        <v>0</v>
      </c>
      <c r="H2072">
        <v>0</v>
      </c>
      <c r="I2072">
        <v>0</v>
      </c>
      <c r="J2072">
        <f t="shared" si="32"/>
        <v>0</v>
      </c>
    </row>
    <row r="2073" spans="1:10" x14ac:dyDescent="0.25">
      <c r="A2073" t="s">
        <v>565</v>
      </c>
      <c r="B2073" t="s">
        <v>69</v>
      </c>
      <c r="C2073" t="s">
        <v>68</v>
      </c>
      <c r="D2073">
        <v>0.25</v>
      </c>
      <c r="E2073">
        <v>0</v>
      </c>
      <c r="F2073">
        <v>0</v>
      </c>
      <c r="G2073">
        <v>0</v>
      </c>
      <c r="H2073">
        <v>0</v>
      </c>
      <c r="I2073">
        <v>0</v>
      </c>
      <c r="J2073">
        <f t="shared" si="32"/>
        <v>0</v>
      </c>
    </row>
    <row r="2074" spans="1:10" x14ac:dyDescent="0.25">
      <c r="A2074" t="s">
        <v>566</v>
      </c>
      <c r="B2074" t="s">
        <v>71</v>
      </c>
      <c r="C2074" t="s">
        <v>70</v>
      </c>
      <c r="D2074">
        <v>0.1</v>
      </c>
      <c r="E2074">
        <v>0</v>
      </c>
      <c r="F2074">
        <v>0</v>
      </c>
      <c r="G2074">
        <v>0</v>
      </c>
      <c r="H2074">
        <v>0</v>
      </c>
      <c r="I2074">
        <v>0</v>
      </c>
      <c r="J2074">
        <f t="shared" si="32"/>
        <v>0</v>
      </c>
    </row>
    <row r="2075" spans="1:10" x14ac:dyDescent="0.25">
      <c r="A2075" t="s">
        <v>565</v>
      </c>
      <c r="B2075" t="s">
        <v>71</v>
      </c>
      <c r="C2075" t="s">
        <v>70</v>
      </c>
      <c r="D2075">
        <v>0.1</v>
      </c>
      <c r="E2075">
        <v>0</v>
      </c>
      <c r="F2075">
        <v>0</v>
      </c>
      <c r="G2075">
        <v>0</v>
      </c>
      <c r="H2075">
        <v>0</v>
      </c>
      <c r="I2075">
        <v>0</v>
      </c>
      <c r="J2075">
        <f t="shared" si="32"/>
        <v>0</v>
      </c>
    </row>
    <row r="2076" spans="1:10" x14ac:dyDescent="0.25">
      <c r="A2076" t="s">
        <v>566</v>
      </c>
      <c r="B2076" t="s">
        <v>374</v>
      </c>
      <c r="C2076" t="s">
        <v>358</v>
      </c>
      <c r="D2076">
        <v>0.14857456140350878</v>
      </c>
      <c r="E2076">
        <v>0</v>
      </c>
      <c r="F2076">
        <v>0</v>
      </c>
      <c r="G2076">
        <v>0</v>
      </c>
      <c r="H2076">
        <v>0</v>
      </c>
      <c r="I2076">
        <v>0</v>
      </c>
      <c r="J2076">
        <f t="shared" si="32"/>
        <v>0</v>
      </c>
    </row>
    <row r="2077" spans="1:10" x14ac:dyDescent="0.25">
      <c r="A2077" t="s">
        <v>565</v>
      </c>
      <c r="B2077" t="s">
        <v>374</v>
      </c>
      <c r="C2077" t="s">
        <v>358</v>
      </c>
      <c r="D2077">
        <v>0.14857456140350878</v>
      </c>
      <c r="E2077">
        <v>0</v>
      </c>
      <c r="F2077">
        <v>0</v>
      </c>
      <c r="G2077">
        <v>0</v>
      </c>
      <c r="H2077">
        <v>0</v>
      </c>
      <c r="I2077">
        <v>0</v>
      </c>
      <c r="J2077">
        <f t="shared" si="32"/>
        <v>0</v>
      </c>
    </row>
    <row r="2078" spans="1:10" x14ac:dyDescent="0.25">
      <c r="A2078" t="s">
        <v>566</v>
      </c>
      <c r="B2078" t="s">
        <v>375</v>
      </c>
      <c r="C2078" t="s">
        <v>358</v>
      </c>
      <c r="D2078">
        <v>0.85142543859649122</v>
      </c>
      <c r="E2078">
        <v>0</v>
      </c>
      <c r="F2078">
        <v>0</v>
      </c>
      <c r="G2078">
        <v>0</v>
      </c>
      <c r="H2078">
        <v>0</v>
      </c>
      <c r="I2078">
        <v>0</v>
      </c>
      <c r="J2078">
        <f t="shared" si="32"/>
        <v>0</v>
      </c>
    </row>
    <row r="2079" spans="1:10" x14ac:dyDescent="0.25">
      <c r="A2079" t="s">
        <v>565</v>
      </c>
      <c r="B2079" t="s">
        <v>375</v>
      </c>
      <c r="C2079" t="s">
        <v>358</v>
      </c>
      <c r="D2079">
        <v>0.85142543859649122</v>
      </c>
      <c r="E2079">
        <v>0</v>
      </c>
      <c r="F2079">
        <v>0</v>
      </c>
      <c r="G2079">
        <v>0</v>
      </c>
      <c r="H2079">
        <v>0</v>
      </c>
      <c r="I2079">
        <v>0</v>
      </c>
      <c r="J2079">
        <f t="shared" si="32"/>
        <v>0</v>
      </c>
    </row>
  </sheetData>
  <autoFilter ref="A1:I2079" xr:uid="{AF8BAE05-997D-4604-86F9-1E5497A25BAD}"/>
  <sortState xmlns:xlrd2="http://schemas.microsoft.com/office/spreadsheetml/2017/richdata2" ref="A2:I1222">
    <sortCondition ref="A2:A1222"/>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5AC1F-C480-4584-A5FA-166136A31A59}">
  <sheetPr>
    <tabColor rgb="FF92D050"/>
  </sheetPr>
  <dimension ref="A1:CW84"/>
  <sheetViews>
    <sheetView workbookViewId="0"/>
  </sheetViews>
  <sheetFormatPr defaultColWidth="9.42578125" defaultRowHeight="12.75" x14ac:dyDescent="0.2"/>
  <cols>
    <col min="1" max="1" width="19.5703125" style="12" bestFit="1" customWidth="1"/>
    <col min="2" max="2" width="9.42578125" style="12"/>
    <col min="3" max="68" width="9.42578125" style="12" customWidth="1"/>
    <col min="69" max="16384" width="9.42578125" style="12"/>
  </cols>
  <sheetData>
    <row r="1" spans="1:101" ht="15" x14ac:dyDescent="0.25">
      <c r="A1" s="11"/>
      <c r="C1" s="12" t="s">
        <v>376</v>
      </c>
      <c r="D1" s="12" t="s">
        <v>377</v>
      </c>
      <c r="E1" s="12" t="s">
        <v>378</v>
      </c>
      <c r="F1" s="12" t="s">
        <v>379</v>
      </c>
      <c r="G1" s="12" t="s">
        <v>380</v>
      </c>
      <c r="H1" s="12" t="s">
        <v>381</v>
      </c>
      <c r="I1" s="12" t="s">
        <v>382</v>
      </c>
      <c r="J1" s="12" t="s">
        <v>383</v>
      </c>
      <c r="K1" s="12" t="s">
        <v>384</v>
      </c>
      <c r="L1" s="12" t="s">
        <v>385</v>
      </c>
      <c r="M1" s="12" t="s">
        <v>386</v>
      </c>
      <c r="N1" s="12" t="s">
        <v>387</v>
      </c>
      <c r="O1" s="12" t="s">
        <v>388</v>
      </c>
      <c r="P1" s="12" t="s">
        <v>389</v>
      </c>
      <c r="Q1" s="12" t="s">
        <v>390</v>
      </c>
      <c r="R1" s="12" t="s">
        <v>391</v>
      </c>
      <c r="S1" s="12" t="s">
        <v>392</v>
      </c>
      <c r="T1" s="12" t="s">
        <v>393</v>
      </c>
      <c r="U1" s="12" t="s">
        <v>394</v>
      </c>
      <c r="V1" s="12" t="s">
        <v>395</v>
      </c>
      <c r="W1" s="12" t="s">
        <v>396</v>
      </c>
      <c r="X1" s="12" t="s">
        <v>397</v>
      </c>
      <c r="Y1" s="12" t="s">
        <v>398</v>
      </c>
      <c r="Z1" s="12" t="s">
        <v>399</v>
      </c>
      <c r="AA1" s="12" t="s">
        <v>400</v>
      </c>
      <c r="AB1" s="12" t="s">
        <v>401</v>
      </c>
      <c r="AC1" s="12" t="s">
        <v>402</v>
      </c>
      <c r="AD1" s="12" t="s">
        <v>403</v>
      </c>
      <c r="AE1" s="12" t="s">
        <v>404</v>
      </c>
      <c r="AF1" s="12" t="s">
        <v>405</v>
      </c>
      <c r="AG1" s="12" t="s">
        <v>406</v>
      </c>
      <c r="AH1" s="12" t="s">
        <v>407</v>
      </c>
      <c r="AI1" s="12" t="s">
        <v>408</v>
      </c>
      <c r="AJ1" s="12" t="s">
        <v>409</v>
      </c>
      <c r="AK1" s="12" t="s">
        <v>410</v>
      </c>
      <c r="AL1" s="12" t="s">
        <v>411</v>
      </c>
      <c r="AM1" s="12" t="s">
        <v>412</v>
      </c>
      <c r="AN1" s="12" t="s">
        <v>413</v>
      </c>
      <c r="AO1" s="13" t="s">
        <v>553</v>
      </c>
      <c r="AP1" s="12" t="s">
        <v>414</v>
      </c>
      <c r="AQ1" s="12" t="s">
        <v>415</v>
      </c>
      <c r="AR1" s="12" t="s">
        <v>416</v>
      </c>
      <c r="AS1" s="12" t="s">
        <v>417</v>
      </c>
      <c r="AT1" s="12" t="s">
        <v>418</v>
      </c>
      <c r="AU1" s="12" t="s">
        <v>419</v>
      </c>
      <c r="AV1" s="12" t="s">
        <v>420</v>
      </c>
      <c r="AW1" s="12" t="s">
        <v>421</v>
      </c>
      <c r="AX1" s="12" t="s">
        <v>422</v>
      </c>
      <c r="AY1" s="12" t="s">
        <v>423</v>
      </c>
      <c r="AZ1" s="12" t="s">
        <v>424</v>
      </c>
      <c r="BA1" s="12" t="s">
        <v>425</v>
      </c>
      <c r="BB1" s="12" t="s">
        <v>426</v>
      </c>
      <c r="BC1" s="12" t="s">
        <v>427</v>
      </c>
      <c r="BD1" s="12" t="s">
        <v>428</v>
      </c>
      <c r="BE1" s="12" t="s">
        <v>429</v>
      </c>
      <c r="BF1" s="12" t="s">
        <v>430</v>
      </c>
      <c r="BG1" s="12" t="s">
        <v>431</v>
      </c>
      <c r="BH1" s="12" t="s">
        <v>432</v>
      </c>
      <c r="BI1" s="12" t="s">
        <v>433</v>
      </c>
      <c r="BJ1" s="12" t="s">
        <v>434</v>
      </c>
      <c r="BK1" s="12" t="s">
        <v>435</v>
      </c>
      <c r="BL1" s="12" t="s">
        <v>436</v>
      </c>
      <c r="BM1" s="12" t="s">
        <v>437</v>
      </c>
      <c r="BN1" s="12" t="s">
        <v>438</v>
      </c>
      <c r="BO1" s="12" t="s">
        <v>439</v>
      </c>
      <c r="BP1" s="12" t="s">
        <v>440</v>
      </c>
      <c r="BQ1" s="12" t="s">
        <v>78</v>
      </c>
      <c r="BR1" s="12" t="s">
        <v>185</v>
      </c>
      <c r="BS1" s="12" t="s">
        <v>189</v>
      </c>
      <c r="BT1" s="12" t="s">
        <v>54</v>
      </c>
      <c r="BU1" t="s">
        <v>237</v>
      </c>
      <c r="BV1" s="12" t="s">
        <v>226</v>
      </c>
      <c r="BW1" s="12" t="s">
        <v>198</v>
      </c>
      <c r="BX1" s="12" t="s">
        <v>196</v>
      </c>
      <c r="BY1" s="12" t="s">
        <v>282</v>
      </c>
      <c r="BZ1" s="12" t="s">
        <v>182</v>
      </c>
      <c r="CA1" s="12" t="s">
        <v>179</v>
      </c>
      <c r="CB1" s="12" t="s">
        <v>441</v>
      </c>
      <c r="CC1" s="12" t="s">
        <v>293</v>
      </c>
      <c r="CD1" s="12" t="s">
        <v>295</v>
      </c>
      <c r="CE1" s="12" t="s">
        <v>297</v>
      </c>
      <c r="CF1" s="12" t="s">
        <v>442</v>
      </c>
      <c r="CG1" s="12" t="s">
        <v>443</v>
      </c>
      <c r="CH1" s="12" t="s">
        <v>444</v>
      </c>
      <c r="CI1" s="12" t="s">
        <v>445</v>
      </c>
      <c r="CJ1" s="12" t="s">
        <v>299</v>
      </c>
      <c r="CK1" s="12" t="s">
        <v>301</v>
      </c>
      <c r="CL1" s="12" t="s">
        <v>303</v>
      </c>
      <c r="CM1" s="12" t="s">
        <v>305</v>
      </c>
      <c r="CN1" s="12" t="s">
        <v>307</v>
      </c>
      <c r="CO1" s="13" t="s">
        <v>309</v>
      </c>
      <c r="CP1" s="12" t="s">
        <v>426</v>
      </c>
      <c r="CQ1" s="12" t="s">
        <v>311</v>
      </c>
      <c r="CR1" s="12" t="s">
        <v>446</v>
      </c>
      <c r="CS1" s="12" t="s">
        <v>447</v>
      </c>
      <c r="CT1" s="12" t="s">
        <v>448</v>
      </c>
      <c r="CU1" s="12" t="s">
        <v>313</v>
      </c>
      <c r="CV1" t="s">
        <v>235</v>
      </c>
      <c r="CW1" t="s">
        <v>228</v>
      </c>
    </row>
    <row r="2" spans="1:101" x14ac:dyDescent="0.2">
      <c r="A2" s="13"/>
    </row>
    <row r="3" spans="1:101" x14ac:dyDescent="0.2">
      <c r="A3" s="13" t="s">
        <v>95</v>
      </c>
      <c r="C3" s="12">
        <v>2274.7460000000001</v>
      </c>
      <c r="D3" s="12">
        <v>10752.335000000001</v>
      </c>
      <c r="E3" s="12">
        <v>3230.4990000000003</v>
      </c>
      <c r="F3" s="12">
        <v>2653.05</v>
      </c>
      <c r="G3" s="12">
        <v>102.315</v>
      </c>
      <c r="H3" s="12">
        <v>0.247</v>
      </c>
      <c r="I3" s="12">
        <v>283.07300000000004</v>
      </c>
      <c r="J3" s="12">
        <v>6452.6939999999995</v>
      </c>
      <c r="K3" s="12">
        <v>0</v>
      </c>
      <c r="L3" s="12">
        <v>2113.415</v>
      </c>
      <c r="M3" s="12">
        <v>206.45899999999997</v>
      </c>
      <c r="N3" s="12">
        <v>51.003</v>
      </c>
      <c r="O3" s="12">
        <v>89.718000000000004</v>
      </c>
      <c r="P3" s="12">
        <v>1.482</v>
      </c>
      <c r="Q3" s="12">
        <v>0</v>
      </c>
      <c r="R3" s="12">
        <v>248.46999999999997</v>
      </c>
      <c r="S3" s="12">
        <v>12.298000000000002</v>
      </c>
      <c r="T3" s="12">
        <v>1.6360000000000001</v>
      </c>
      <c r="U3" s="12">
        <v>42.441000000000003</v>
      </c>
      <c r="V3" s="12">
        <v>0</v>
      </c>
      <c r="W3" s="12">
        <v>40.616</v>
      </c>
      <c r="X3" s="12">
        <v>519.96799999999996</v>
      </c>
      <c r="Y3" s="12">
        <v>2570.471</v>
      </c>
      <c r="Z3" s="12">
        <v>753.31500000000005</v>
      </c>
      <c r="AA3" s="12">
        <v>92.32</v>
      </c>
      <c r="AB3" s="12">
        <v>746.68200000000002</v>
      </c>
      <c r="AC3" s="12">
        <v>10.128</v>
      </c>
      <c r="AD3" s="12">
        <v>0.86499999999999999</v>
      </c>
      <c r="AE3" s="12">
        <v>107.83799999999999</v>
      </c>
      <c r="AF3" s="12">
        <v>1687.1030000000001</v>
      </c>
      <c r="AG3" s="12">
        <v>3558.6489999999999</v>
      </c>
      <c r="AH3" s="12">
        <v>384.31799999999998</v>
      </c>
      <c r="AI3" s="12">
        <v>4.07</v>
      </c>
      <c r="AJ3" s="12">
        <v>206.495</v>
      </c>
      <c r="AK3" s="12">
        <v>625.94399999999996</v>
      </c>
      <c r="AL3" s="12">
        <v>297.58300000000003</v>
      </c>
      <c r="AM3" s="12">
        <v>0.47399999999999998</v>
      </c>
      <c r="AN3" s="12">
        <v>86.4</v>
      </c>
      <c r="AO3" s="12">
        <v>16.706</v>
      </c>
      <c r="AP3" s="12">
        <v>118.14100000000001</v>
      </c>
      <c r="AQ3" s="12">
        <v>0</v>
      </c>
      <c r="AR3" s="12">
        <v>27.385000000000002</v>
      </c>
      <c r="AS3" s="12">
        <v>669.66</v>
      </c>
      <c r="AT3" s="12">
        <v>124.96899999999999</v>
      </c>
      <c r="AU3" s="12">
        <v>343.28199999999998</v>
      </c>
      <c r="AV3" s="12">
        <v>47.113999999999997</v>
      </c>
      <c r="AW3" s="12">
        <v>0</v>
      </c>
      <c r="AX3" s="12">
        <v>22.33</v>
      </c>
      <c r="AY3" s="12">
        <v>2374.3470000000002</v>
      </c>
      <c r="AZ3" s="12">
        <v>0</v>
      </c>
      <c r="BA3" s="12">
        <v>0</v>
      </c>
      <c r="BB3" s="12">
        <v>0</v>
      </c>
      <c r="BC3" s="12">
        <v>0</v>
      </c>
      <c r="BD3" s="12">
        <v>0</v>
      </c>
      <c r="BE3" s="12">
        <v>0</v>
      </c>
      <c r="BF3" s="12">
        <v>1.0229999999999999</v>
      </c>
      <c r="BG3" s="12">
        <v>149.47999999999999</v>
      </c>
      <c r="BH3" s="12">
        <v>0</v>
      </c>
      <c r="BI3" s="12">
        <v>0</v>
      </c>
      <c r="BJ3" s="12">
        <v>0</v>
      </c>
      <c r="BK3" s="12">
        <v>0</v>
      </c>
      <c r="BL3" s="12">
        <v>0</v>
      </c>
      <c r="BM3" s="12">
        <v>0</v>
      </c>
      <c r="BN3" s="12">
        <v>13.888</v>
      </c>
      <c r="BO3" s="12">
        <v>843.83699999999999</v>
      </c>
      <c r="BP3" s="12">
        <v>1901.87</v>
      </c>
      <c r="BQ3" s="12" t="s">
        <v>95</v>
      </c>
      <c r="BR3" s="12">
        <v>20917.827499999999</v>
      </c>
      <c r="BS3" s="12">
        <v>19.664999999999999</v>
      </c>
      <c r="BT3" s="12">
        <v>38431.022704218165</v>
      </c>
      <c r="BU3" s="12">
        <v>33784.138704218167</v>
      </c>
      <c r="BV3" s="12">
        <v>10.613595781840003</v>
      </c>
      <c r="BW3" s="12">
        <v>0</v>
      </c>
      <c r="BX3" s="12">
        <v>80.470500000000001</v>
      </c>
      <c r="BY3" s="12">
        <v>15953.382</v>
      </c>
      <c r="BZ3" s="12">
        <v>1272.1610000000001</v>
      </c>
      <c r="CA3" s="12">
        <v>0</v>
      </c>
      <c r="CV3" s="12">
        <v>1.903</v>
      </c>
      <c r="CW3" s="12">
        <v>0</v>
      </c>
    </row>
    <row r="4" spans="1:101" x14ac:dyDescent="0.2">
      <c r="A4" s="13" t="s">
        <v>96</v>
      </c>
      <c r="C4" s="12">
        <v>720.11300000000006</v>
      </c>
      <c r="D4" s="12">
        <v>2402.674</v>
      </c>
      <c r="E4" s="12">
        <v>592.16700000000003</v>
      </c>
      <c r="F4" s="12">
        <v>801.68799999999999</v>
      </c>
      <c r="G4" s="12">
        <v>21.943000000000001</v>
      </c>
      <c r="H4" s="12">
        <v>0</v>
      </c>
      <c r="I4" s="12">
        <v>312.55099999999999</v>
      </c>
      <c r="J4" s="12">
        <v>227.708</v>
      </c>
      <c r="K4" s="12">
        <v>0</v>
      </c>
      <c r="L4" s="12">
        <v>665.37199999999996</v>
      </c>
      <c r="M4" s="12">
        <v>20.411999999999999</v>
      </c>
      <c r="N4" s="12">
        <v>24.582000000000001</v>
      </c>
      <c r="O4" s="12">
        <v>19.709</v>
      </c>
      <c r="P4" s="12">
        <v>0</v>
      </c>
      <c r="Q4" s="12">
        <v>0</v>
      </c>
      <c r="R4" s="12">
        <v>17.812999999999999</v>
      </c>
      <c r="S4" s="12">
        <v>5.1869999999999994</v>
      </c>
      <c r="T4" s="12">
        <v>0.41399999999999998</v>
      </c>
      <c r="U4" s="12">
        <v>1.5469999999999999</v>
      </c>
      <c r="V4" s="12">
        <v>0</v>
      </c>
      <c r="W4" s="12">
        <v>2.1509999999999998</v>
      </c>
      <c r="X4" s="12">
        <v>33.542999999999999</v>
      </c>
      <c r="Y4" s="12">
        <v>185.625</v>
      </c>
      <c r="Z4" s="12">
        <v>129.708</v>
      </c>
      <c r="AA4" s="12">
        <v>11.592000000000001</v>
      </c>
      <c r="AB4" s="12">
        <v>67.176000000000002</v>
      </c>
      <c r="AC4" s="12">
        <v>0.109</v>
      </c>
      <c r="AD4" s="12">
        <v>0</v>
      </c>
      <c r="AE4" s="12">
        <v>424.99200000000002</v>
      </c>
      <c r="AF4" s="12">
        <v>637.68200000000002</v>
      </c>
      <c r="AG4" s="12">
        <v>0.38900000000000001</v>
      </c>
      <c r="AH4" s="12">
        <v>16.364000000000001</v>
      </c>
      <c r="AI4" s="12">
        <v>0.63400000000000001</v>
      </c>
      <c r="AJ4" s="12">
        <v>0.08</v>
      </c>
      <c r="AK4" s="12">
        <v>0</v>
      </c>
      <c r="AL4" s="12">
        <v>0</v>
      </c>
      <c r="AM4" s="12">
        <v>0</v>
      </c>
      <c r="AN4" s="12">
        <v>0</v>
      </c>
      <c r="AO4" s="12">
        <v>0</v>
      </c>
      <c r="AP4" s="12">
        <v>0</v>
      </c>
      <c r="AQ4" s="12">
        <v>0</v>
      </c>
      <c r="AR4" s="12">
        <v>27.881</v>
      </c>
      <c r="AS4" s="12">
        <v>619.58000000000004</v>
      </c>
      <c r="AT4" s="12">
        <v>16.838000000000001</v>
      </c>
      <c r="AU4" s="12">
        <v>232.12899999999999</v>
      </c>
      <c r="AV4" s="12">
        <v>0.12</v>
      </c>
      <c r="AW4" s="12">
        <v>0</v>
      </c>
      <c r="AX4" s="12">
        <v>0</v>
      </c>
      <c r="AY4" s="12">
        <v>201.15800000000002</v>
      </c>
      <c r="AZ4" s="12">
        <v>0</v>
      </c>
      <c r="BA4" s="12">
        <v>0</v>
      </c>
      <c r="BB4" s="12">
        <v>0</v>
      </c>
      <c r="BC4" s="12">
        <v>0</v>
      </c>
      <c r="BD4" s="12">
        <v>0</v>
      </c>
      <c r="BE4" s="12">
        <v>0</v>
      </c>
      <c r="BF4" s="12">
        <v>0.875</v>
      </c>
      <c r="BG4" s="12">
        <v>9.2040000000000006</v>
      </c>
      <c r="BH4" s="12">
        <v>0</v>
      </c>
      <c r="BI4" s="12">
        <v>0</v>
      </c>
      <c r="BJ4" s="12">
        <v>0</v>
      </c>
      <c r="BK4" s="12">
        <v>0</v>
      </c>
      <c r="BL4" s="12">
        <v>0</v>
      </c>
      <c r="BM4" s="12">
        <v>0</v>
      </c>
      <c r="BN4" s="12">
        <v>0.30399999999999999</v>
      </c>
      <c r="BO4" s="12">
        <v>29.210999999999999</v>
      </c>
      <c r="BP4" s="12">
        <v>1168.7</v>
      </c>
      <c r="BQ4" s="12" t="s">
        <v>96</v>
      </c>
      <c r="BR4" s="12">
        <v>0</v>
      </c>
      <c r="BS4" s="12">
        <v>0</v>
      </c>
      <c r="BT4" s="12">
        <v>4.9173103449999997</v>
      </c>
      <c r="BU4" s="12">
        <v>3.237310345</v>
      </c>
      <c r="BV4" s="12">
        <v>6.7596896549999999</v>
      </c>
      <c r="BW4" s="12">
        <v>0</v>
      </c>
      <c r="BX4" s="12">
        <v>0</v>
      </c>
      <c r="BY4" s="12">
        <v>0</v>
      </c>
      <c r="BZ4" s="12">
        <v>0</v>
      </c>
      <c r="CA4" s="12">
        <v>0</v>
      </c>
      <c r="CV4" s="12">
        <v>0</v>
      </c>
      <c r="CW4" s="12">
        <v>0</v>
      </c>
    </row>
    <row r="5" spans="1:101" x14ac:dyDescent="0.2">
      <c r="A5" s="13" t="s">
        <v>97</v>
      </c>
      <c r="C5" s="12">
        <v>1223.2909999999999</v>
      </c>
      <c r="D5" s="12">
        <v>4530.1790000000001</v>
      </c>
      <c r="E5" s="12">
        <v>1003.783</v>
      </c>
      <c r="F5" s="12">
        <v>1142.2380000000001</v>
      </c>
      <c r="G5" s="12">
        <v>50.603000000000002</v>
      </c>
      <c r="H5" s="12">
        <v>0.01</v>
      </c>
      <c r="I5" s="12">
        <v>145.34199999999998</v>
      </c>
      <c r="J5" s="12">
        <v>696.93899999999996</v>
      </c>
      <c r="K5" s="12">
        <v>0</v>
      </c>
      <c r="L5" s="12">
        <v>516.75299999999993</v>
      </c>
      <c r="M5" s="12">
        <v>143.46599999999998</v>
      </c>
      <c r="N5" s="12">
        <v>10.234</v>
      </c>
      <c r="O5" s="12">
        <v>26.395</v>
      </c>
      <c r="P5" s="12">
        <v>2.3E-2</v>
      </c>
      <c r="Q5" s="12">
        <v>0</v>
      </c>
      <c r="R5" s="12">
        <v>51.881999999999998</v>
      </c>
      <c r="S5" s="12">
        <v>3.734</v>
      </c>
      <c r="T5" s="12">
        <v>0.106</v>
      </c>
      <c r="U5" s="12">
        <v>4.298</v>
      </c>
      <c r="V5" s="12">
        <v>0</v>
      </c>
      <c r="W5" s="12">
        <v>0.83599999999999997</v>
      </c>
      <c r="X5" s="12">
        <v>42.04</v>
      </c>
      <c r="Y5" s="12">
        <v>110.462</v>
      </c>
      <c r="Z5" s="12">
        <v>39.073999999999998</v>
      </c>
      <c r="AA5" s="12">
        <v>6.8369999999999997</v>
      </c>
      <c r="AB5" s="12">
        <v>10.662000000000001</v>
      </c>
      <c r="AC5" s="12">
        <v>9.0090000000000003</v>
      </c>
      <c r="AD5" s="12">
        <v>6.0000000000000001E-3</v>
      </c>
      <c r="AE5" s="12">
        <v>1.3180000000000001</v>
      </c>
      <c r="AF5" s="12">
        <v>30.457000000000001</v>
      </c>
      <c r="AG5" s="12">
        <v>161.21700000000001</v>
      </c>
      <c r="AH5" s="12">
        <v>16.204999999999998</v>
      </c>
      <c r="AI5" s="12">
        <v>4.2000000000000003E-2</v>
      </c>
      <c r="AJ5" s="12">
        <v>0</v>
      </c>
      <c r="AK5" s="12">
        <v>0</v>
      </c>
      <c r="AL5" s="12">
        <v>0</v>
      </c>
      <c r="AM5" s="12">
        <v>0</v>
      </c>
      <c r="AN5" s="12">
        <v>0</v>
      </c>
      <c r="AO5" s="12">
        <v>0</v>
      </c>
      <c r="AP5" s="12">
        <v>0</v>
      </c>
      <c r="AQ5" s="12">
        <v>0</v>
      </c>
      <c r="AR5" s="12">
        <v>9.0429999999999993</v>
      </c>
      <c r="AS5" s="12">
        <v>284.10199999999998</v>
      </c>
      <c r="AT5" s="12">
        <v>0.16</v>
      </c>
      <c r="AU5" s="12">
        <v>7.2539999999999996</v>
      </c>
      <c r="AV5" s="12">
        <v>0</v>
      </c>
      <c r="AW5" s="12">
        <v>0</v>
      </c>
      <c r="AX5" s="12">
        <v>0</v>
      </c>
      <c r="AY5" s="12">
        <v>0</v>
      </c>
      <c r="AZ5" s="12">
        <v>0</v>
      </c>
      <c r="BA5" s="12">
        <v>0</v>
      </c>
      <c r="BB5" s="12">
        <v>0</v>
      </c>
      <c r="BC5" s="12">
        <v>0</v>
      </c>
      <c r="BD5" s="12">
        <v>0</v>
      </c>
      <c r="BE5" s="12">
        <v>0</v>
      </c>
      <c r="BF5" s="12">
        <v>1.0999999999999999E-2</v>
      </c>
      <c r="BG5" s="12">
        <v>1.0999999999999999E-2</v>
      </c>
      <c r="BH5" s="12">
        <v>0</v>
      </c>
      <c r="BI5" s="12">
        <v>0</v>
      </c>
      <c r="BJ5" s="12">
        <v>0</v>
      </c>
      <c r="BK5" s="12">
        <v>0</v>
      </c>
      <c r="BL5" s="12">
        <v>0</v>
      </c>
      <c r="BM5" s="12">
        <v>0</v>
      </c>
      <c r="BN5" s="12">
        <v>0</v>
      </c>
      <c r="BO5" s="12">
        <v>25.734000000000002</v>
      </c>
      <c r="BP5" s="12">
        <v>1585.65</v>
      </c>
      <c r="BQ5" s="12" t="s">
        <v>97</v>
      </c>
      <c r="BR5" s="12">
        <v>0.27</v>
      </c>
      <c r="BS5" s="12">
        <v>0</v>
      </c>
      <c r="BT5" s="12">
        <v>0.96000000000000008</v>
      </c>
      <c r="BU5" s="12">
        <v>0.92</v>
      </c>
      <c r="BV5" s="12">
        <v>0.02</v>
      </c>
      <c r="BW5" s="12">
        <v>0</v>
      </c>
      <c r="BX5" s="12">
        <v>0</v>
      </c>
      <c r="BY5" s="12">
        <v>0</v>
      </c>
      <c r="BZ5" s="12">
        <v>0</v>
      </c>
      <c r="CA5" s="12">
        <v>0</v>
      </c>
      <c r="CV5" s="12">
        <v>0</v>
      </c>
      <c r="CW5" s="12">
        <v>0</v>
      </c>
    </row>
    <row r="6" spans="1:101" x14ac:dyDescent="0.2">
      <c r="A6" s="13" t="s">
        <v>98</v>
      </c>
      <c r="C6" s="12">
        <v>1594.223</v>
      </c>
      <c r="D6" s="12">
        <v>3333.335</v>
      </c>
      <c r="E6" s="12">
        <v>1106.173</v>
      </c>
      <c r="F6" s="12">
        <v>1574.577</v>
      </c>
      <c r="G6" s="12">
        <v>185.02699999999999</v>
      </c>
      <c r="H6" s="12">
        <v>0</v>
      </c>
      <c r="I6" s="12">
        <v>218.92699999999999</v>
      </c>
      <c r="J6" s="12">
        <v>12.37</v>
      </c>
      <c r="K6" s="12">
        <v>0</v>
      </c>
      <c r="L6" s="12">
        <v>1035.4929999999999</v>
      </c>
      <c r="M6" s="12">
        <v>406.60199999999998</v>
      </c>
      <c r="N6" s="12">
        <v>137.12899999999999</v>
      </c>
      <c r="O6" s="12">
        <v>190.392</v>
      </c>
      <c r="P6" s="12">
        <v>0</v>
      </c>
      <c r="Q6" s="12">
        <v>0</v>
      </c>
      <c r="R6" s="12">
        <v>42.308</v>
      </c>
      <c r="S6" s="12">
        <v>11.192</v>
      </c>
      <c r="T6" s="12">
        <v>1.57</v>
      </c>
      <c r="U6" s="12">
        <v>37.313000000000002</v>
      </c>
      <c r="V6" s="12">
        <v>0</v>
      </c>
      <c r="W6" s="12">
        <v>1.264</v>
      </c>
      <c r="X6" s="12">
        <v>69.671999999999997</v>
      </c>
      <c r="Y6" s="12">
        <v>111.17100000000001</v>
      </c>
      <c r="Z6" s="12">
        <v>41.119</v>
      </c>
      <c r="AA6" s="12">
        <v>3.0390000000000001</v>
      </c>
      <c r="AB6" s="12">
        <v>49.121000000000002</v>
      </c>
      <c r="AC6" s="12">
        <v>0.41699999999999998</v>
      </c>
      <c r="AD6" s="12">
        <v>0</v>
      </c>
      <c r="AE6" s="12">
        <v>11.907999999999999</v>
      </c>
      <c r="AF6" s="12">
        <v>154.37700000000001</v>
      </c>
      <c r="AG6" s="12">
        <v>0</v>
      </c>
      <c r="AH6" s="12">
        <v>46.536000000000001</v>
      </c>
      <c r="AI6" s="12">
        <v>3.3000000000000002E-2</v>
      </c>
      <c r="AJ6" s="12">
        <v>0</v>
      </c>
      <c r="AK6" s="12">
        <v>54.732999999999997</v>
      </c>
      <c r="AL6" s="12">
        <v>61.966000000000001</v>
      </c>
      <c r="AM6" s="12">
        <v>0</v>
      </c>
      <c r="AN6" s="12">
        <v>12.506</v>
      </c>
      <c r="AO6" s="12">
        <v>2.6850000000000001</v>
      </c>
      <c r="AP6" s="12">
        <v>18.564</v>
      </c>
      <c r="AQ6" s="12">
        <v>0</v>
      </c>
      <c r="AR6" s="12">
        <v>16.010000000000002</v>
      </c>
      <c r="AS6" s="12">
        <v>598.40499999999997</v>
      </c>
      <c r="AT6" s="12">
        <v>0.52300000000000002</v>
      </c>
      <c r="AU6" s="12">
        <v>29.838000000000001</v>
      </c>
      <c r="AV6" s="12">
        <v>0</v>
      </c>
      <c r="AW6" s="12">
        <v>0</v>
      </c>
      <c r="AX6" s="12">
        <v>0</v>
      </c>
      <c r="AY6" s="12">
        <v>0</v>
      </c>
      <c r="AZ6" s="12">
        <v>0</v>
      </c>
      <c r="BA6" s="12">
        <v>0</v>
      </c>
      <c r="BB6" s="12">
        <v>0</v>
      </c>
      <c r="BC6" s="12">
        <v>0</v>
      </c>
      <c r="BD6" s="12">
        <v>0</v>
      </c>
      <c r="BE6" s="12">
        <v>0</v>
      </c>
      <c r="BF6" s="12">
        <v>0</v>
      </c>
      <c r="BG6" s="12">
        <v>0</v>
      </c>
      <c r="BH6" s="12">
        <v>0</v>
      </c>
      <c r="BI6" s="12">
        <v>0</v>
      </c>
      <c r="BJ6" s="12">
        <v>0</v>
      </c>
      <c r="BK6" s="12">
        <v>0</v>
      </c>
      <c r="BL6" s="12">
        <v>0</v>
      </c>
      <c r="BM6" s="12">
        <v>0</v>
      </c>
      <c r="BN6" s="12">
        <v>2.08</v>
      </c>
      <c r="BO6" s="12">
        <v>20.654</v>
      </c>
      <c r="BP6" s="12">
        <v>194.51000000000002</v>
      </c>
      <c r="BQ6" s="12" t="s">
        <v>98</v>
      </c>
      <c r="BR6" s="12">
        <v>12807.247899999998</v>
      </c>
      <c r="BS6" s="12">
        <v>0</v>
      </c>
      <c r="BT6" s="12">
        <v>28008.316000000003</v>
      </c>
      <c r="BU6" s="12">
        <v>24573.669000000002</v>
      </c>
      <c r="BV6" s="12">
        <v>8.4399999999999959</v>
      </c>
      <c r="BW6" s="12">
        <v>0</v>
      </c>
      <c r="BX6" s="12">
        <v>40.033000000000001</v>
      </c>
      <c r="BY6" s="12">
        <v>25294.560999999998</v>
      </c>
      <c r="BZ6" s="12">
        <v>3246.1519999999996</v>
      </c>
      <c r="CA6" s="12">
        <v>0</v>
      </c>
      <c r="CV6" s="12">
        <v>0</v>
      </c>
      <c r="CW6" s="12">
        <v>0</v>
      </c>
    </row>
    <row r="7" spans="1:101" x14ac:dyDescent="0.2">
      <c r="A7" s="13" t="s">
        <v>99</v>
      </c>
      <c r="C7" s="12">
        <v>14.03</v>
      </c>
      <c r="D7" s="12">
        <v>168.69300000000001</v>
      </c>
      <c r="E7" s="12">
        <v>318.28199999999998</v>
      </c>
      <c r="F7" s="12">
        <v>1.2610000000000001</v>
      </c>
      <c r="G7" s="12">
        <v>471.38900000000001</v>
      </c>
      <c r="H7" s="12">
        <v>135.471</v>
      </c>
      <c r="I7" s="12">
        <v>2.431</v>
      </c>
      <c r="J7" s="12">
        <v>689.11</v>
      </c>
      <c r="K7" s="12">
        <v>0</v>
      </c>
      <c r="L7" s="12">
        <v>40.266000000000005</v>
      </c>
      <c r="M7" s="12">
        <v>6.2E-2</v>
      </c>
      <c r="N7" s="12">
        <v>83.463999999999999</v>
      </c>
      <c r="O7" s="12">
        <v>11.528</v>
      </c>
      <c r="P7" s="12">
        <v>34.947000000000003</v>
      </c>
      <c r="Q7" s="12">
        <v>1.204</v>
      </c>
      <c r="R7" s="12">
        <v>4.5659999999999998</v>
      </c>
      <c r="S7" s="12">
        <v>55.072000000000003</v>
      </c>
      <c r="T7" s="12">
        <v>16.335999999999999</v>
      </c>
      <c r="U7" s="12">
        <v>0</v>
      </c>
      <c r="V7" s="12">
        <v>0</v>
      </c>
      <c r="W7" s="12">
        <v>0</v>
      </c>
      <c r="X7" s="12">
        <v>7.0000000000000001E-3</v>
      </c>
      <c r="Y7" s="12">
        <v>0</v>
      </c>
      <c r="Z7" s="12">
        <v>0.377</v>
      </c>
      <c r="AA7" s="12">
        <v>0</v>
      </c>
      <c r="AB7" s="12">
        <v>0</v>
      </c>
      <c r="AC7" s="12">
        <v>0</v>
      </c>
      <c r="AD7" s="12">
        <v>1E-3</v>
      </c>
      <c r="AE7" s="12">
        <v>1.9E-2</v>
      </c>
      <c r="AF7" s="12">
        <v>0.73399999999999999</v>
      </c>
      <c r="AG7" s="12">
        <v>100.024</v>
      </c>
      <c r="AH7" s="12">
        <v>3.7999999999999999E-2</v>
      </c>
      <c r="AI7" s="12">
        <v>0</v>
      </c>
      <c r="AJ7" s="12">
        <v>0</v>
      </c>
      <c r="AK7" s="12">
        <v>0</v>
      </c>
      <c r="AL7" s="12">
        <v>0</v>
      </c>
      <c r="AM7" s="12">
        <v>0</v>
      </c>
      <c r="AN7" s="12">
        <v>0</v>
      </c>
      <c r="AO7" s="12">
        <v>0</v>
      </c>
      <c r="AP7" s="12">
        <v>0</v>
      </c>
      <c r="AQ7" s="12">
        <v>0</v>
      </c>
      <c r="AR7" s="12">
        <v>0</v>
      </c>
      <c r="AS7" s="12">
        <v>0.88500000000000001</v>
      </c>
      <c r="AT7" s="12">
        <v>0</v>
      </c>
      <c r="AU7" s="12">
        <v>4.9000000000000002E-2</v>
      </c>
      <c r="AV7" s="12">
        <v>0</v>
      </c>
      <c r="AW7" s="12">
        <v>0</v>
      </c>
      <c r="AX7" s="12">
        <v>0</v>
      </c>
      <c r="AY7" s="12">
        <v>0</v>
      </c>
      <c r="AZ7" s="12">
        <v>0</v>
      </c>
      <c r="BA7" s="12">
        <v>0</v>
      </c>
      <c r="BB7" s="12">
        <v>0</v>
      </c>
      <c r="BC7" s="12">
        <v>0</v>
      </c>
      <c r="BD7" s="12">
        <v>0</v>
      </c>
      <c r="BE7" s="12">
        <v>0</v>
      </c>
      <c r="BF7" s="12">
        <v>0</v>
      </c>
      <c r="BG7" s="12">
        <v>0</v>
      </c>
      <c r="BH7" s="12">
        <v>0</v>
      </c>
      <c r="BI7" s="12">
        <v>0</v>
      </c>
      <c r="BJ7" s="12">
        <v>0</v>
      </c>
      <c r="BK7" s="12">
        <v>0</v>
      </c>
      <c r="BL7" s="12">
        <v>0</v>
      </c>
      <c r="BM7" s="12">
        <v>0</v>
      </c>
      <c r="BN7" s="12">
        <v>9.1999999999999998E-2</v>
      </c>
      <c r="BO7" s="12">
        <v>0</v>
      </c>
      <c r="BP7" s="12">
        <v>0</v>
      </c>
      <c r="BQ7" s="12" t="s">
        <v>99</v>
      </c>
      <c r="BR7" s="12">
        <v>1.143</v>
      </c>
      <c r="BS7" s="12">
        <v>0</v>
      </c>
      <c r="BT7" s="12">
        <v>90.989487740000001</v>
      </c>
      <c r="BU7" s="12">
        <v>0</v>
      </c>
      <c r="BV7" s="12">
        <v>82.445512259999987</v>
      </c>
      <c r="BW7" s="12">
        <v>3.0000000000000001E-3</v>
      </c>
      <c r="BX7" s="12">
        <v>0</v>
      </c>
      <c r="BY7" s="12">
        <v>0</v>
      </c>
      <c r="BZ7" s="12">
        <v>0</v>
      </c>
      <c r="CA7" s="12">
        <v>0</v>
      </c>
      <c r="CV7" s="12">
        <v>18.52364</v>
      </c>
      <c r="CW7" s="12">
        <v>27.229140000000005</v>
      </c>
    </row>
    <row r="8" spans="1:101" x14ac:dyDescent="0.2">
      <c r="A8" s="13" t="s">
        <v>100</v>
      </c>
      <c r="C8" s="12">
        <v>0.26700000000000002</v>
      </c>
      <c r="D8" s="12">
        <v>12.923</v>
      </c>
      <c r="E8" s="12">
        <v>1.4850000000000001</v>
      </c>
      <c r="F8" s="12">
        <v>2E-3</v>
      </c>
      <c r="G8" s="12">
        <v>8.7999999999999995E-2</v>
      </c>
      <c r="H8" s="12">
        <v>1.6E-2</v>
      </c>
      <c r="I8" s="12">
        <v>7.0000000000000001E-3</v>
      </c>
      <c r="J8" s="12">
        <v>222.846</v>
      </c>
      <c r="K8" s="12">
        <v>0</v>
      </c>
      <c r="L8" s="12">
        <v>1.494</v>
      </c>
      <c r="M8" s="12">
        <v>0</v>
      </c>
      <c r="N8" s="12">
        <v>0.03</v>
      </c>
      <c r="O8" s="12">
        <v>1.2E-2</v>
      </c>
      <c r="P8" s="12">
        <v>0</v>
      </c>
      <c r="Q8" s="12">
        <v>0</v>
      </c>
      <c r="R8" s="12">
        <v>0.49099999999999999</v>
      </c>
      <c r="S8" s="12">
        <v>3.6999999999999998E-2</v>
      </c>
      <c r="T8" s="12">
        <v>2E-3</v>
      </c>
      <c r="U8" s="12">
        <v>0</v>
      </c>
      <c r="V8" s="12">
        <v>0</v>
      </c>
      <c r="W8" s="12">
        <v>0</v>
      </c>
      <c r="X8" s="12">
        <v>0.08</v>
      </c>
      <c r="Y8" s="12">
        <v>0</v>
      </c>
      <c r="Z8" s="12">
        <v>0.22900000000000001</v>
      </c>
      <c r="AA8" s="12">
        <v>7.4999999999999997E-2</v>
      </c>
      <c r="AB8" s="12">
        <v>0</v>
      </c>
      <c r="AC8" s="12">
        <v>2E-3</v>
      </c>
      <c r="AD8" s="12">
        <v>4.5999999999999999E-2</v>
      </c>
      <c r="AE8" s="12">
        <v>0.14199999999999999</v>
      </c>
      <c r="AF8" s="12">
        <v>1.2689999999999999</v>
      </c>
      <c r="AG8" s="12">
        <v>1913.3530000000001</v>
      </c>
      <c r="AH8" s="12">
        <v>3.7999999999999999E-2</v>
      </c>
      <c r="AI8" s="12">
        <v>0</v>
      </c>
      <c r="AJ8" s="12">
        <v>0</v>
      </c>
      <c r="AK8" s="12">
        <v>0</v>
      </c>
      <c r="AL8" s="12">
        <v>0</v>
      </c>
      <c r="AM8" s="12">
        <v>0</v>
      </c>
      <c r="AN8" s="12">
        <v>0</v>
      </c>
      <c r="AO8" s="12">
        <v>0</v>
      </c>
      <c r="AP8" s="12">
        <v>0</v>
      </c>
      <c r="AQ8" s="12">
        <v>0</v>
      </c>
      <c r="AR8" s="12">
        <v>0</v>
      </c>
      <c r="AS8" s="12">
        <v>0.01</v>
      </c>
      <c r="AT8" s="12">
        <v>0</v>
      </c>
      <c r="AU8" s="12">
        <v>2.5000000000000001E-2</v>
      </c>
      <c r="AV8" s="12">
        <v>0</v>
      </c>
      <c r="AW8" s="12">
        <v>0</v>
      </c>
      <c r="AX8" s="12">
        <v>0</v>
      </c>
      <c r="AY8" s="12">
        <v>0</v>
      </c>
      <c r="AZ8" s="12">
        <v>0</v>
      </c>
      <c r="BA8" s="12">
        <v>0</v>
      </c>
      <c r="BB8" s="12">
        <v>0</v>
      </c>
      <c r="BC8" s="12">
        <v>0</v>
      </c>
      <c r="BD8" s="12">
        <v>0</v>
      </c>
      <c r="BE8" s="12">
        <v>0</v>
      </c>
      <c r="BF8" s="12">
        <v>0</v>
      </c>
      <c r="BG8" s="12">
        <v>0</v>
      </c>
      <c r="BH8" s="12">
        <v>0</v>
      </c>
      <c r="BI8" s="12">
        <v>0</v>
      </c>
      <c r="BJ8" s="12">
        <v>0</v>
      </c>
      <c r="BK8" s="12">
        <v>0</v>
      </c>
      <c r="BL8" s="12">
        <v>0</v>
      </c>
      <c r="BM8" s="12">
        <v>0</v>
      </c>
      <c r="BN8" s="12">
        <v>0</v>
      </c>
      <c r="BO8" s="12">
        <v>0</v>
      </c>
      <c r="BP8" s="12">
        <v>0</v>
      </c>
      <c r="BQ8" s="12" t="s">
        <v>100</v>
      </c>
      <c r="BR8" s="12">
        <v>0</v>
      </c>
      <c r="BS8" s="12">
        <v>0</v>
      </c>
      <c r="BT8" s="12">
        <v>0</v>
      </c>
      <c r="BU8" s="12">
        <v>0</v>
      </c>
      <c r="BV8" s="12">
        <v>0</v>
      </c>
      <c r="BW8" s="12">
        <v>0</v>
      </c>
      <c r="BX8" s="12">
        <v>0.154</v>
      </c>
      <c r="BY8" s="12">
        <v>0</v>
      </c>
      <c r="BZ8" s="12">
        <v>0</v>
      </c>
      <c r="CA8" s="12">
        <v>0</v>
      </c>
      <c r="CV8" s="12">
        <v>0</v>
      </c>
      <c r="CW8" s="12">
        <v>0</v>
      </c>
    </row>
    <row r="9" spans="1:101" x14ac:dyDescent="0.2">
      <c r="A9" s="13" t="s">
        <v>101</v>
      </c>
      <c r="C9" s="12">
        <v>0</v>
      </c>
      <c r="D9" s="12">
        <v>0</v>
      </c>
      <c r="E9" s="12">
        <v>0</v>
      </c>
      <c r="F9" s="12">
        <v>0</v>
      </c>
      <c r="G9" s="12">
        <v>0</v>
      </c>
      <c r="H9" s="12">
        <v>0</v>
      </c>
      <c r="I9" s="12">
        <v>0</v>
      </c>
      <c r="J9" s="12">
        <v>83.096000000000004</v>
      </c>
      <c r="K9" s="12">
        <v>0</v>
      </c>
      <c r="L9" s="12">
        <v>0</v>
      </c>
      <c r="M9" s="12">
        <v>0</v>
      </c>
      <c r="N9" s="12">
        <v>0</v>
      </c>
      <c r="O9" s="12">
        <v>0</v>
      </c>
      <c r="P9" s="12">
        <v>0</v>
      </c>
      <c r="Q9" s="12">
        <v>0</v>
      </c>
      <c r="R9" s="12">
        <v>0</v>
      </c>
      <c r="S9" s="12">
        <v>0</v>
      </c>
      <c r="T9" s="12">
        <v>0</v>
      </c>
      <c r="U9" s="12">
        <v>0</v>
      </c>
      <c r="V9" s="12">
        <v>0</v>
      </c>
      <c r="W9" s="12">
        <v>0</v>
      </c>
      <c r="X9" s="12">
        <v>0</v>
      </c>
      <c r="Y9" s="12">
        <v>0</v>
      </c>
      <c r="Z9" s="12">
        <v>1.1639999999999999</v>
      </c>
      <c r="AA9" s="12">
        <v>0</v>
      </c>
      <c r="AB9" s="12">
        <v>0</v>
      </c>
      <c r="AC9" s="12">
        <v>0</v>
      </c>
      <c r="AD9" s="12">
        <v>0</v>
      </c>
      <c r="AE9" s="12">
        <v>0</v>
      </c>
      <c r="AF9" s="12">
        <v>0.32800000000000001</v>
      </c>
      <c r="AG9" s="12">
        <v>688.39499999999998</v>
      </c>
      <c r="AH9" s="12">
        <v>0.20200000000000001</v>
      </c>
      <c r="AI9" s="12">
        <v>0</v>
      </c>
      <c r="AJ9" s="12">
        <v>0</v>
      </c>
      <c r="AK9" s="12">
        <v>0</v>
      </c>
      <c r="AL9" s="12">
        <v>0</v>
      </c>
      <c r="AM9" s="12">
        <v>0</v>
      </c>
      <c r="AN9" s="12">
        <v>0</v>
      </c>
      <c r="AO9" s="12">
        <v>0</v>
      </c>
      <c r="AP9" s="12">
        <v>0</v>
      </c>
      <c r="AQ9" s="12">
        <v>0</v>
      </c>
      <c r="AR9" s="12">
        <v>0</v>
      </c>
      <c r="AS9" s="12">
        <v>0</v>
      </c>
      <c r="AT9" s="12">
        <v>0</v>
      </c>
      <c r="AU9" s="12">
        <v>0</v>
      </c>
      <c r="AV9" s="12">
        <v>0</v>
      </c>
      <c r="AW9" s="12">
        <v>0</v>
      </c>
      <c r="AX9" s="12">
        <v>0</v>
      </c>
      <c r="AY9" s="12">
        <v>0</v>
      </c>
      <c r="AZ9" s="12">
        <v>0</v>
      </c>
      <c r="BA9" s="12">
        <v>0</v>
      </c>
      <c r="BB9" s="12">
        <v>0</v>
      </c>
      <c r="BC9" s="12">
        <v>0</v>
      </c>
      <c r="BD9" s="12">
        <v>0</v>
      </c>
      <c r="BE9" s="12">
        <v>0</v>
      </c>
      <c r="BF9" s="12">
        <v>0</v>
      </c>
      <c r="BG9" s="12">
        <v>0</v>
      </c>
      <c r="BH9" s="12">
        <v>0</v>
      </c>
      <c r="BI9" s="12">
        <v>0</v>
      </c>
      <c r="BJ9" s="12">
        <v>0</v>
      </c>
      <c r="BK9" s="12">
        <v>0</v>
      </c>
      <c r="BL9" s="12">
        <v>0</v>
      </c>
      <c r="BM9" s="12">
        <v>0</v>
      </c>
      <c r="BN9" s="12">
        <v>0</v>
      </c>
      <c r="BO9" s="12">
        <v>0</v>
      </c>
      <c r="BP9" s="12">
        <v>0</v>
      </c>
      <c r="BQ9" s="12" t="s">
        <v>101</v>
      </c>
      <c r="BR9" s="12">
        <v>0</v>
      </c>
      <c r="BS9" s="12">
        <v>0</v>
      </c>
      <c r="BT9" s="12">
        <v>0</v>
      </c>
      <c r="BU9" s="12">
        <v>0</v>
      </c>
      <c r="BV9" s="12">
        <v>0</v>
      </c>
      <c r="BW9" s="12">
        <v>0</v>
      </c>
      <c r="BX9" s="12">
        <v>0</v>
      </c>
      <c r="BY9" s="12">
        <v>0</v>
      </c>
      <c r="BZ9" s="12">
        <v>0</v>
      </c>
      <c r="CA9" s="12">
        <v>0</v>
      </c>
      <c r="CV9" s="12">
        <v>0</v>
      </c>
      <c r="CW9" s="12">
        <v>0</v>
      </c>
    </row>
    <row r="10" spans="1:101" x14ac:dyDescent="0.2">
      <c r="A10" s="13" t="s">
        <v>102</v>
      </c>
      <c r="C10" s="12">
        <v>3.3000000000000002E-2</v>
      </c>
      <c r="D10" s="12">
        <v>0</v>
      </c>
      <c r="E10" s="12">
        <v>0</v>
      </c>
      <c r="F10" s="12">
        <v>0</v>
      </c>
      <c r="G10" s="12">
        <v>0</v>
      </c>
      <c r="H10" s="12">
        <v>0</v>
      </c>
      <c r="I10" s="12">
        <v>0</v>
      </c>
      <c r="J10" s="12">
        <v>0.58199999999999996</v>
      </c>
      <c r="K10" s="12">
        <v>0</v>
      </c>
      <c r="L10" s="12">
        <v>169.702</v>
      </c>
      <c r="M10" s="12">
        <v>0</v>
      </c>
      <c r="N10" s="12">
        <v>0</v>
      </c>
      <c r="O10" s="12">
        <v>0</v>
      </c>
      <c r="P10" s="12">
        <v>0</v>
      </c>
      <c r="Q10" s="12">
        <v>0</v>
      </c>
      <c r="R10" s="12">
        <v>0</v>
      </c>
      <c r="S10" s="12">
        <v>1.4339999999999999</v>
      </c>
      <c r="T10" s="12">
        <v>0</v>
      </c>
      <c r="U10" s="12">
        <v>0</v>
      </c>
      <c r="V10" s="12">
        <v>0</v>
      </c>
      <c r="W10" s="12">
        <v>0</v>
      </c>
      <c r="X10" s="12">
        <v>0</v>
      </c>
      <c r="Y10" s="12">
        <v>0</v>
      </c>
      <c r="Z10" s="12">
        <v>0</v>
      </c>
      <c r="AA10" s="12">
        <v>0</v>
      </c>
      <c r="AB10" s="12">
        <v>0</v>
      </c>
      <c r="AC10" s="12">
        <v>0</v>
      </c>
      <c r="AD10" s="12">
        <v>0</v>
      </c>
      <c r="AE10" s="12">
        <v>0</v>
      </c>
      <c r="AF10" s="12">
        <v>0</v>
      </c>
      <c r="AG10" s="12">
        <v>67.391999999999996</v>
      </c>
      <c r="AH10" s="12">
        <v>0</v>
      </c>
      <c r="AI10" s="12">
        <v>0</v>
      </c>
      <c r="AJ10" s="12">
        <v>0</v>
      </c>
      <c r="AK10" s="12">
        <v>0</v>
      </c>
      <c r="AL10" s="12">
        <v>0</v>
      </c>
      <c r="AM10" s="12">
        <v>0</v>
      </c>
      <c r="AN10" s="12">
        <v>0</v>
      </c>
      <c r="AO10" s="12">
        <v>0</v>
      </c>
      <c r="AP10" s="12">
        <v>0</v>
      </c>
      <c r="AQ10" s="12">
        <v>0</v>
      </c>
      <c r="AR10" s="12">
        <v>0</v>
      </c>
      <c r="AS10" s="12">
        <v>8</v>
      </c>
      <c r="AT10" s="12">
        <v>0</v>
      </c>
      <c r="AU10" s="12">
        <v>0</v>
      </c>
      <c r="AV10" s="12">
        <v>0</v>
      </c>
      <c r="AW10" s="12">
        <v>0</v>
      </c>
      <c r="AX10" s="12">
        <v>0</v>
      </c>
      <c r="AY10" s="12">
        <v>0</v>
      </c>
      <c r="AZ10" s="12">
        <v>0</v>
      </c>
      <c r="BA10" s="12">
        <v>0</v>
      </c>
      <c r="BB10" s="12">
        <v>0</v>
      </c>
      <c r="BC10" s="12">
        <v>0</v>
      </c>
      <c r="BD10" s="12">
        <v>0</v>
      </c>
      <c r="BE10" s="12">
        <v>0</v>
      </c>
      <c r="BF10" s="12">
        <v>0</v>
      </c>
      <c r="BG10" s="12">
        <v>0</v>
      </c>
      <c r="BH10" s="12">
        <v>0</v>
      </c>
      <c r="BI10" s="12">
        <v>0</v>
      </c>
      <c r="BJ10" s="12">
        <v>0</v>
      </c>
      <c r="BK10" s="12">
        <v>0</v>
      </c>
      <c r="BL10" s="12">
        <v>0</v>
      </c>
      <c r="BM10" s="12">
        <v>0</v>
      </c>
      <c r="BN10" s="12">
        <v>0</v>
      </c>
      <c r="BO10" s="12">
        <v>0</v>
      </c>
      <c r="BP10" s="12">
        <v>0</v>
      </c>
      <c r="BQ10" s="12" t="s">
        <v>102</v>
      </c>
      <c r="BR10" s="12">
        <v>0</v>
      </c>
      <c r="BS10" s="12">
        <v>0</v>
      </c>
      <c r="BT10" s="12">
        <v>0</v>
      </c>
      <c r="BU10" s="12">
        <v>0</v>
      </c>
      <c r="BV10" s="12">
        <v>0</v>
      </c>
      <c r="BW10" s="12">
        <v>0</v>
      </c>
      <c r="BX10" s="12">
        <v>0</v>
      </c>
      <c r="BY10" s="12">
        <v>0</v>
      </c>
      <c r="BZ10" s="12">
        <v>0</v>
      </c>
      <c r="CA10" s="12">
        <v>0</v>
      </c>
      <c r="CV10" s="12">
        <v>0</v>
      </c>
      <c r="CW10" s="12">
        <v>0</v>
      </c>
    </row>
    <row r="11" spans="1:101" x14ac:dyDescent="0.2">
      <c r="A11" s="13" t="s">
        <v>103</v>
      </c>
      <c r="C11" s="12">
        <v>0</v>
      </c>
      <c r="D11" s="12">
        <v>123.02</v>
      </c>
      <c r="E11" s="12">
        <v>15.98</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2">
        <v>0</v>
      </c>
      <c r="AE11" s="12">
        <v>0</v>
      </c>
      <c r="AF11" s="12">
        <v>0</v>
      </c>
      <c r="AG11" s="12">
        <v>0</v>
      </c>
      <c r="AH11" s="12">
        <v>0</v>
      </c>
      <c r="AI11" s="12">
        <v>0</v>
      </c>
      <c r="AJ11" s="12">
        <v>0</v>
      </c>
      <c r="AK11" s="12">
        <v>0</v>
      </c>
      <c r="AL11" s="12">
        <v>0</v>
      </c>
      <c r="AM11" s="12">
        <v>0</v>
      </c>
      <c r="AN11" s="12">
        <v>0</v>
      </c>
      <c r="AO11" s="12">
        <v>0</v>
      </c>
      <c r="AP11" s="12">
        <v>0</v>
      </c>
      <c r="AQ11" s="12">
        <v>0</v>
      </c>
      <c r="AR11" s="12">
        <v>0</v>
      </c>
      <c r="AS11" s="12">
        <v>0</v>
      </c>
      <c r="AT11" s="12">
        <v>0</v>
      </c>
      <c r="AU11" s="12">
        <v>0</v>
      </c>
      <c r="AV11" s="12">
        <v>0</v>
      </c>
      <c r="AW11" s="12">
        <v>0</v>
      </c>
      <c r="AX11" s="12">
        <v>0</v>
      </c>
      <c r="AY11" s="12">
        <v>0</v>
      </c>
      <c r="AZ11" s="12">
        <v>0</v>
      </c>
      <c r="BA11" s="12">
        <v>0</v>
      </c>
      <c r="BB11" s="12">
        <v>0</v>
      </c>
      <c r="BC11" s="12">
        <v>0</v>
      </c>
      <c r="BD11" s="12">
        <v>0</v>
      </c>
      <c r="BE11" s="12">
        <v>0</v>
      </c>
      <c r="BF11" s="12">
        <v>0</v>
      </c>
      <c r="BG11" s="12">
        <v>0</v>
      </c>
      <c r="BH11" s="12">
        <v>0</v>
      </c>
      <c r="BI11" s="12">
        <v>0</v>
      </c>
      <c r="BJ11" s="12">
        <v>0</v>
      </c>
      <c r="BK11" s="12">
        <v>0</v>
      </c>
      <c r="BL11" s="12">
        <v>0</v>
      </c>
      <c r="BM11" s="12">
        <v>0</v>
      </c>
      <c r="BN11" s="12">
        <v>0</v>
      </c>
      <c r="BO11" s="12">
        <v>0</v>
      </c>
      <c r="BP11" s="12">
        <v>2.7</v>
      </c>
      <c r="BQ11" s="12" t="s">
        <v>103</v>
      </c>
      <c r="BR11" s="12">
        <v>8152.5129999999999</v>
      </c>
      <c r="BS11" s="12">
        <v>133.309</v>
      </c>
      <c r="BT11" s="12">
        <v>11737.987000000001</v>
      </c>
      <c r="BU11" s="12">
        <v>9602.4950000000008</v>
      </c>
      <c r="BV11" s="12">
        <v>0</v>
      </c>
      <c r="BW11" s="12">
        <v>0</v>
      </c>
      <c r="BX11" s="12">
        <v>0</v>
      </c>
      <c r="BY11" s="12">
        <v>16425.400000000001</v>
      </c>
      <c r="BZ11" s="12">
        <v>1773.989</v>
      </c>
      <c r="CA11" s="12">
        <v>0</v>
      </c>
      <c r="CV11" s="12">
        <v>0</v>
      </c>
      <c r="CW11" s="12">
        <v>0</v>
      </c>
    </row>
    <row r="12" spans="1:101" x14ac:dyDescent="0.2">
      <c r="A12" s="13" t="s">
        <v>104</v>
      </c>
      <c r="C12" s="12">
        <v>378.66699999999997</v>
      </c>
      <c r="D12" s="12">
        <v>1625.797</v>
      </c>
      <c r="E12" s="12">
        <v>261.68400000000003</v>
      </c>
      <c r="F12" s="12">
        <v>377.18099999999998</v>
      </c>
      <c r="G12" s="12">
        <v>14.41</v>
      </c>
      <c r="H12" s="12">
        <v>0</v>
      </c>
      <c r="I12" s="12">
        <v>25.577000000000002</v>
      </c>
      <c r="J12" s="12">
        <v>0</v>
      </c>
      <c r="K12" s="12">
        <v>0</v>
      </c>
      <c r="L12" s="12">
        <v>11.961</v>
      </c>
      <c r="M12" s="12">
        <v>0.90300000000000002</v>
      </c>
      <c r="N12" s="12">
        <v>0</v>
      </c>
      <c r="O12" s="12">
        <v>4.0540000000000003</v>
      </c>
      <c r="P12" s="12">
        <v>0</v>
      </c>
      <c r="Q12" s="12">
        <v>0</v>
      </c>
      <c r="R12" s="12">
        <v>0.61699999999999999</v>
      </c>
      <c r="S12" s="12">
        <v>1.2769999999999999</v>
      </c>
      <c r="T12" s="12">
        <v>0.21299999999999999</v>
      </c>
      <c r="U12" s="12">
        <v>0.48799999999999999</v>
      </c>
      <c r="V12" s="12">
        <v>0</v>
      </c>
      <c r="W12" s="12">
        <v>0</v>
      </c>
      <c r="X12" s="12">
        <v>0.46400000000000002</v>
      </c>
      <c r="Y12" s="12">
        <v>0</v>
      </c>
      <c r="Z12" s="12">
        <v>0</v>
      </c>
      <c r="AA12" s="12">
        <v>0</v>
      </c>
      <c r="AB12" s="12">
        <v>63.029000000000003</v>
      </c>
      <c r="AC12" s="12">
        <v>0</v>
      </c>
      <c r="AD12" s="12">
        <v>0</v>
      </c>
      <c r="AE12" s="12">
        <v>0.35</v>
      </c>
      <c r="AF12" s="12">
        <v>5.3999999999999999E-2</v>
      </c>
      <c r="AG12" s="12">
        <v>0</v>
      </c>
      <c r="AH12" s="12">
        <v>2.5000000000000001E-2</v>
      </c>
      <c r="AI12" s="12">
        <v>0</v>
      </c>
      <c r="AJ12" s="12">
        <v>0</v>
      </c>
      <c r="AK12" s="12">
        <v>0</v>
      </c>
      <c r="AL12" s="12">
        <v>0</v>
      </c>
      <c r="AM12" s="12">
        <v>0</v>
      </c>
      <c r="AN12" s="12">
        <v>0</v>
      </c>
      <c r="AO12" s="12">
        <v>0</v>
      </c>
      <c r="AP12" s="12">
        <v>0</v>
      </c>
      <c r="AQ12" s="12">
        <v>0</v>
      </c>
      <c r="AR12" s="12">
        <v>0.13800000000000001</v>
      </c>
      <c r="AS12" s="12">
        <v>17.901</v>
      </c>
      <c r="AT12" s="12">
        <v>0</v>
      </c>
      <c r="AU12" s="12">
        <v>0.25900000000000001</v>
      </c>
      <c r="AV12" s="12">
        <v>0</v>
      </c>
      <c r="AW12" s="12">
        <v>0</v>
      </c>
      <c r="AX12" s="12">
        <v>0</v>
      </c>
      <c r="AY12" s="12">
        <v>0</v>
      </c>
      <c r="AZ12" s="12">
        <v>0</v>
      </c>
      <c r="BA12" s="12">
        <v>0</v>
      </c>
      <c r="BB12" s="12">
        <v>0</v>
      </c>
      <c r="BC12" s="12">
        <v>0</v>
      </c>
      <c r="BD12" s="12">
        <v>0</v>
      </c>
      <c r="BE12" s="12">
        <v>0</v>
      </c>
      <c r="BF12" s="12">
        <v>0</v>
      </c>
      <c r="BG12" s="12">
        <v>0</v>
      </c>
      <c r="BH12" s="12">
        <v>0</v>
      </c>
      <c r="BI12" s="12">
        <v>0</v>
      </c>
      <c r="BJ12" s="12">
        <v>0</v>
      </c>
      <c r="BK12" s="12">
        <v>0</v>
      </c>
      <c r="BL12" s="12">
        <v>0</v>
      </c>
      <c r="BM12" s="12">
        <v>0</v>
      </c>
      <c r="BN12" s="12">
        <v>5.1980000000000004</v>
      </c>
      <c r="BO12" s="12">
        <v>0</v>
      </c>
      <c r="BP12" s="12">
        <v>285.79000000000002</v>
      </c>
      <c r="BQ12" s="12" t="s">
        <v>104</v>
      </c>
      <c r="BR12" s="12">
        <v>6915.9250000000011</v>
      </c>
      <c r="BS12" s="12">
        <v>0</v>
      </c>
      <c r="BT12" s="12">
        <v>13608.793999999998</v>
      </c>
      <c r="BU12" s="12">
        <v>10360.459999999999</v>
      </c>
      <c r="BV12" s="12">
        <v>56.578000000000003</v>
      </c>
      <c r="BW12" s="12">
        <v>0</v>
      </c>
      <c r="BX12" s="12">
        <v>0.32</v>
      </c>
      <c r="BY12" s="12">
        <v>40364.566999999995</v>
      </c>
      <c r="BZ12" s="12">
        <v>0</v>
      </c>
      <c r="CA12" s="12">
        <v>0</v>
      </c>
      <c r="CV12" s="12">
        <v>0</v>
      </c>
      <c r="CW12" s="12">
        <v>0</v>
      </c>
    </row>
    <row r="13" spans="1:101" x14ac:dyDescent="0.2">
      <c r="A13" s="13" t="s">
        <v>105</v>
      </c>
      <c r="C13" s="12">
        <v>164.18299999999999</v>
      </c>
      <c r="D13" s="12">
        <v>1162.6840000000002</v>
      </c>
      <c r="E13" s="12">
        <v>237.47500000000002</v>
      </c>
      <c r="F13" s="12">
        <v>222.714</v>
      </c>
      <c r="G13" s="12">
        <v>15.44</v>
      </c>
      <c r="H13" s="12">
        <v>1.8559999999999999</v>
      </c>
      <c r="I13" s="12">
        <v>20.603000000000002</v>
      </c>
      <c r="J13" s="12">
        <v>1329.2909999999999</v>
      </c>
      <c r="K13" s="12">
        <v>0</v>
      </c>
      <c r="L13" s="12">
        <v>110.01</v>
      </c>
      <c r="M13" s="12">
        <v>1.0979999999999999</v>
      </c>
      <c r="N13" s="12">
        <v>1.0030000000000001</v>
      </c>
      <c r="O13" s="12">
        <v>8.9120000000000008</v>
      </c>
      <c r="P13" s="12">
        <v>3.4</v>
      </c>
      <c r="Q13" s="12">
        <v>0</v>
      </c>
      <c r="R13" s="12">
        <v>11.186999999999999</v>
      </c>
      <c r="S13" s="12">
        <v>3.8250000000000002</v>
      </c>
      <c r="T13" s="12">
        <v>0.75</v>
      </c>
      <c r="U13" s="12">
        <v>4.7619999999999996</v>
      </c>
      <c r="V13" s="12">
        <v>0</v>
      </c>
      <c r="W13" s="12">
        <v>2.5059999999999998</v>
      </c>
      <c r="X13" s="12">
        <v>47.290999999999997</v>
      </c>
      <c r="Y13" s="12">
        <v>297.88</v>
      </c>
      <c r="Z13" s="12">
        <v>84.241</v>
      </c>
      <c r="AA13" s="12">
        <v>4.8570000000000002</v>
      </c>
      <c r="AB13" s="12">
        <v>65.861000000000004</v>
      </c>
      <c r="AC13" s="12">
        <v>1.7</v>
      </c>
      <c r="AD13" s="12">
        <v>0</v>
      </c>
      <c r="AE13" s="12">
        <v>10.207000000000001</v>
      </c>
      <c r="AF13" s="12">
        <v>24.010999999999999</v>
      </c>
      <c r="AG13" s="12">
        <v>114.94</v>
      </c>
      <c r="AH13" s="12">
        <v>0</v>
      </c>
      <c r="AI13" s="12">
        <v>4.7E-2</v>
      </c>
      <c r="AJ13" s="12">
        <v>0</v>
      </c>
      <c r="AK13" s="12">
        <v>27.533000000000001</v>
      </c>
      <c r="AL13" s="12">
        <v>5.3979999999999997</v>
      </c>
      <c r="AM13" s="12">
        <v>0</v>
      </c>
      <c r="AN13" s="12">
        <v>1.4870000000000001</v>
      </c>
      <c r="AO13" s="12">
        <v>6.4000000000000001E-2</v>
      </c>
      <c r="AP13" s="12">
        <v>6.968</v>
      </c>
      <c r="AQ13" s="12">
        <v>0</v>
      </c>
      <c r="AR13" s="12">
        <v>0</v>
      </c>
      <c r="AS13" s="12">
        <v>37.585000000000001</v>
      </c>
      <c r="AT13" s="12">
        <v>0</v>
      </c>
      <c r="AU13" s="12">
        <v>10.034000000000001</v>
      </c>
      <c r="AV13" s="12">
        <v>0</v>
      </c>
      <c r="AW13" s="12">
        <v>0</v>
      </c>
      <c r="AX13" s="12">
        <v>0</v>
      </c>
      <c r="AY13" s="12">
        <v>0</v>
      </c>
      <c r="AZ13" s="12">
        <v>0</v>
      </c>
      <c r="BA13" s="12">
        <v>0</v>
      </c>
      <c r="BB13" s="12">
        <v>0</v>
      </c>
      <c r="BC13" s="12">
        <v>0</v>
      </c>
      <c r="BD13" s="12">
        <v>0</v>
      </c>
      <c r="BE13" s="12">
        <v>0</v>
      </c>
      <c r="BF13" s="12">
        <v>0</v>
      </c>
      <c r="BG13" s="12">
        <v>0</v>
      </c>
      <c r="BH13" s="12">
        <v>0</v>
      </c>
      <c r="BI13" s="12">
        <v>0</v>
      </c>
      <c r="BJ13" s="12">
        <v>0</v>
      </c>
      <c r="BK13" s="12">
        <v>0</v>
      </c>
      <c r="BL13" s="12">
        <v>0</v>
      </c>
      <c r="BM13" s="12">
        <v>0</v>
      </c>
      <c r="BN13" s="12">
        <v>0.69099999999999995</v>
      </c>
      <c r="BO13" s="12">
        <v>7.0869999999999997</v>
      </c>
      <c r="BP13" s="12">
        <v>613.35</v>
      </c>
      <c r="BQ13" s="12" t="s">
        <v>105</v>
      </c>
      <c r="BR13" s="12">
        <v>5.2100000000000009</v>
      </c>
      <c r="BS13" s="12">
        <v>0</v>
      </c>
      <c r="BT13" s="12">
        <v>0</v>
      </c>
      <c r="BU13" s="12">
        <v>0</v>
      </c>
      <c r="BV13" s="12">
        <v>0.87190000000000012</v>
      </c>
      <c r="BW13" s="12">
        <v>0.184</v>
      </c>
      <c r="BX13" s="12">
        <v>0</v>
      </c>
      <c r="BY13" s="12">
        <v>0</v>
      </c>
      <c r="BZ13" s="12">
        <v>0</v>
      </c>
      <c r="CA13" s="12">
        <v>0</v>
      </c>
      <c r="CV13" s="12">
        <v>0</v>
      </c>
      <c r="CW13" s="12">
        <v>0</v>
      </c>
    </row>
    <row r="14" spans="1:101" x14ac:dyDescent="0.2">
      <c r="A14" s="13" t="s">
        <v>106</v>
      </c>
      <c r="C14" s="12">
        <v>1093.4259999999999</v>
      </c>
      <c r="D14" s="12">
        <v>1531.2270000000001</v>
      </c>
      <c r="E14" s="12">
        <v>284.06200000000001</v>
      </c>
      <c r="F14" s="12">
        <v>2353.3029999999999</v>
      </c>
      <c r="G14" s="12">
        <v>37.760999999999996</v>
      </c>
      <c r="H14" s="12">
        <v>0</v>
      </c>
      <c r="I14" s="12">
        <v>138.01399999999998</v>
      </c>
      <c r="J14" s="12">
        <v>89.312999999999988</v>
      </c>
      <c r="K14" s="12">
        <v>0</v>
      </c>
      <c r="L14" s="12">
        <v>419.02100000000002</v>
      </c>
      <c r="M14" s="12">
        <v>21.754999999999999</v>
      </c>
      <c r="N14" s="12">
        <v>2.1109999999999998</v>
      </c>
      <c r="O14" s="12">
        <v>13.290999999999999</v>
      </c>
      <c r="P14" s="12">
        <v>0</v>
      </c>
      <c r="Q14" s="12">
        <v>0</v>
      </c>
      <c r="R14" s="12">
        <v>17.306000000000001</v>
      </c>
      <c r="S14" s="12">
        <v>2.7829999999999999</v>
      </c>
      <c r="T14" s="12">
        <v>7.3999999999999996E-2</v>
      </c>
      <c r="U14" s="12">
        <v>0.57399999999999995</v>
      </c>
      <c r="V14" s="12">
        <v>0</v>
      </c>
      <c r="W14" s="12">
        <v>0</v>
      </c>
      <c r="X14" s="12">
        <v>17.43</v>
      </c>
      <c r="Y14" s="12">
        <v>0</v>
      </c>
      <c r="Z14" s="12">
        <v>2.4220000000000002</v>
      </c>
      <c r="AA14" s="12">
        <v>0.85899999999999999</v>
      </c>
      <c r="AB14" s="12">
        <v>2.9499999999999997</v>
      </c>
      <c r="AC14" s="12">
        <v>2.1999999999999999E-2</v>
      </c>
      <c r="AD14" s="12">
        <v>0</v>
      </c>
      <c r="AE14" s="12">
        <v>96.157999999999987</v>
      </c>
      <c r="AF14" s="12">
        <v>63.628</v>
      </c>
      <c r="AG14" s="12">
        <v>36.127000000000002</v>
      </c>
      <c r="AH14" s="12">
        <v>0.47899999999999998</v>
      </c>
      <c r="AI14" s="12">
        <v>1.6E-2</v>
      </c>
      <c r="AJ14" s="12">
        <v>0</v>
      </c>
      <c r="AK14" s="12">
        <v>0</v>
      </c>
      <c r="AL14" s="12">
        <v>0</v>
      </c>
      <c r="AM14" s="12">
        <v>0</v>
      </c>
      <c r="AN14" s="12">
        <v>0</v>
      </c>
      <c r="AO14" s="12">
        <v>0</v>
      </c>
      <c r="AP14" s="12">
        <v>0</v>
      </c>
      <c r="AQ14" s="12">
        <v>0</v>
      </c>
      <c r="AR14" s="12">
        <v>0.96599999999999997</v>
      </c>
      <c r="AS14" s="12">
        <v>241.40100000000001</v>
      </c>
      <c r="AT14" s="12">
        <v>3.4489999999999998</v>
      </c>
      <c r="AU14" s="12">
        <v>63.843999999999994</v>
      </c>
      <c r="AV14" s="12">
        <v>0</v>
      </c>
      <c r="AW14" s="12">
        <v>0</v>
      </c>
      <c r="AX14" s="12">
        <v>0</v>
      </c>
      <c r="AY14" s="12">
        <v>1.956</v>
      </c>
      <c r="AZ14" s="12">
        <v>0</v>
      </c>
      <c r="BA14" s="12">
        <v>0</v>
      </c>
      <c r="BB14" s="12">
        <v>0</v>
      </c>
      <c r="BC14" s="12">
        <v>0</v>
      </c>
      <c r="BD14" s="12">
        <v>0</v>
      </c>
      <c r="BE14" s="12">
        <v>0</v>
      </c>
      <c r="BF14" s="12">
        <v>0.41799999999999998</v>
      </c>
      <c r="BG14" s="12">
        <v>1.29</v>
      </c>
      <c r="BH14" s="12">
        <v>0</v>
      </c>
      <c r="BI14" s="12">
        <v>0</v>
      </c>
      <c r="BJ14" s="12">
        <v>0</v>
      </c>
      <c r="BK14" s="12">
        <v>0</v>
      </c>
      <c r="BL14" s="12">
        <v>0</v>
      </c>
      <c r="BM14" s="12">
        <v>0</v>
      </c>
      <c r="BN14" s="12">
        <v>0</v>
      </c>
      <c r="BO14" s="12">
        <v>0.55100000000000005</v>
      </c>
      <c r="BP14" s="12">
        <v>2116.0630000000001</v>
      </c>
      <c r="BQ14" s="12" t="s">
        <v>106</v>
      </c>
      <c r="BR14" s="12">
        <v>0.91100000000000003</v>
      </c>
      <c r="BS14" s="12">
        <v>0</v>
      </c>
      <c r="BT14" s="12">
        <v>0.84600000000000009</v>
      </c>
      <c r="BU14" s="12">
        <v>0.04</v>
      </c>
      <c r="BV14" s="12">
        <v>0.112</v>
      </c>
      <c r="BW14" s="12">
        <v>0</v>
      </c>
      <c r="BX14" s="12">
        <v>0</v>
      </c>
      <c r="BY14" s="12">
        <v>0</v>
      </c>
      <c r="BZ14" s="12">
        <v>0</v>
      </c>
      <c r="CA14" s="12">
        <v>0</v>
      </c>
      <c r="CV14" s="12">
        <v>0.80600000000000005</v>
      </c>
      <c r="CW14" s="12">
        <v>0</v>
      </c>
    </row>
    <row r="15" spans="1:101" x14ac:dyDescent="0.2">
      <c r="A15" s="13" t="s">
        <v>107</v>
      </c>
      <c r="C15" s="12">
        <v>241.82400000000001</v>
      </c>
      <c r="D15" s="12">
        <v>1667.1579999999999</v>
      </c>
      <c r="E15" s="12">
        <v>397.9</v>
      </c>
      <c r="F15" s="12">
        <v>219.37100000000001</v>
      </c>
      <c r="G15" s="12">
        <v>8.5960000000000001</v>
      </c>
      <c r="H15" s="12">
        <v>0</v>
      </c>
      <c r="I15" s="12">
        <v>13.284000000000001</v>
      </c>
      <c r="J15" s="12">
        <v>0</v>
      </c>
      <c r="K15" s="12">
        <v>0</v>
      </c>
      <c r="L15" s="12">
        <v>8.64</v>
      </c>
      <c r="M15" s="12">
        <v>1.238</v>
      </c>
      <c r="N15" s="12">
        <v>0.83</v>
      </c>
      <c r="O15" s="12">
        <v>3.1749999999999998</v>
      </c>
      <c r="P15" s="12">
        <v>0</v>
      </c>
      <c r="Q15" s="12">
        <v>0</v>
      </c>
      <c r="R15" s="12">
        <v>0.753</v>
      </c>
      <c r="S15" s="12">
        <v>0.191</v>
      </c>
      <c r="T15" s="12">
        <v>5.5E-2</v>
      </c>
      <c r="U15" s="12">
        <v>2.0310000000000001</v>
      </c>
      <c r="V15" s="12">
        <v>0</v>
      </c>
      <c r="W15" s="12">
        <v>0</v>
      </c>
      <c r="X15" s="12">
        <v>0</v>
      </c>
      <c r="Y15" s="12">
        <v>0</v>
      </c>
      <c r="Z15" s="12">
        <v>0</v>
      </c>
      <c r="AA15" s="12">
        <v>0</v>
      </c>
      <c r="AB15" s="12">
        <v>0</v>
      </c>
      <c r="AC15" s="12">
        <v>0</v>
      </c>
      <c r="AD15" s="12">
        <v>0</v>
      </c>
      <c r="AE15" s="12">
        <v>193.84800000000001</v>
      </c>
      <c r="AF15" s="12">
        <v>0</v>
      </c>
      <c r="AG15" s="12">
        <v>0</v>
      </c>
      <c r="AH15" s="12">
        <v>0</v>
      </c>
      <c r="AI15" s="12">
        <v>0</v>
      </c>
      <c r="AJ15" s="12">
        <v>0</v>
      </c>
      <c r="AK15" s="12">
        <v>0</v>
      </c>
      <c r="AL15" s="12">
        <v>0</v>
      </c>
      <c r="AM15" s="12">
        <v>0</v>
      </c>
      <c r="AN15" s="12">
        <v>0</v>
      </c>
      <c r="AO15" s="12">
        <v>0</v>
      </c>
      <c r="AP15" s="12">
        <v>0</v>
      </c>
      <c r="AQ15" s="12">
        <v>0</v>
      </c>
      <c r="AR15" s="12">
        <v>0</v>
      </c>
      <c r="AS15" s="12">
        <v>20.768000000000001</v>
      </c>
      <c r="AT15" s="12">
        <v>0</v>
      </c>
      <c r="AU15" s="12">
        <v>5.3979999999999997</v>
      </c>
      <c r="AV15" s="12">
        <v>0</v>
      </c>
      <c r="AW15" s="12">
        <v>0</v>
      </c>
      <c r="AX15" s="12">
        <v>0</v>
      </c>
      <c r="AY15" s="12">
        <v>0</v>
      </c>
      <c r="AZ15" s="12">
        <v>0</v>
      </c>
      <c r="BA15" s="12">
        <v>0</v>
      </c>
      <c r="BB15" s="12">
        <v>0</v>
      </c>
      <c r="BC15" s="12">
        <v>0</v>
      </c>
      <c r="BD15" s="12">
        <v>0</v>
      </c>
      <c r="BE15" s="12">
        <v>0</v>
      </c>
      <c r="BF15" s="12">
        <v>0</v>
      </c>
      <c r="BG15" s="12">
        <v>0</v>
      </c>
      <c r="BH15" s="12">
        <v>0</v>
      </c>
      <c r="BI15" s="12">
        <v>0</v>
      </c>
      <c r="BJ15" s="12">
        <v>0</v>
      </c>
      <c r="BK15" s="12">
        <v>0</v>
      </c>
      <c r="BL15" s="12">
        <v>0</v>
      </c>
      <c r="BM15" s="12">
        <v>0</v>
      </c>
      <c r="BN15" s="12">
        <v>18.045000000000002</v>
      </c>
      <c r="BO15" s="12">
        <v>0</v>
      </c>
      <c r="BP15" s="12">
        <v>45.215000000000003</v>
      </c>
      <c r="BQ15" s="12" t="s">
        <v>107</v>
      </c>
      <c r="BR15" s="12">
        <v>3</v>
      </c>
      <c r="BS15" s="12">
        <v>0</v>
      </c>
      <c r="BT15" s="12">
        <v>26.100999999999999</v>
      </c>
      <c r="BU15" s="12">
        <v>19.425999999999998</v>
      </c>
      <c r="BV15" s="12">
        <v>7.6050000000000004</v>
      </c>
      <c r="BW15" s="12">
        <v>0</v>
      </c>
      <c r="BX15" s="12">
        <v>2.1320000000000001</v>
      </c>
      <c r="BY15" s="12">
        <v>0</v>
      </c>
      <c r="BZ15" s="12">
        <v>0</v>
      </c>
      <c r="CA15" s="12">
        <v>0</v>
      </c>
      <c r="CV15" s="12">
        <v>6.3479999999999999</v>
      </c>
      <c r="CW15" s="12">
        <v>0</v>
      </c>
    </row>
    <row r="16" spans="1:101" x14ac:dyDescent="0.2">
      <c r="A16" s="13" t="s">
        <v>108</v>
      </c>
      <c r="C16" s="12">
        <v>28.510999999999999</v>
      </c>
      <c r="D16" s="12">
        <v>28.713000000000001</v>
      </c>
      <c r="E16" s="12">
        <v>25.122</v>
      </c>
      <c r="F16" s="12">
        <v>40.908000000000001</v>
      </c>
      <c r="G16" s="12">
        <v>0.49099999999999999</v>
      </c>
      <c r="H16" s="12">
        <v>6.0000000000000001E-3</v>
      </c>
      <c r="I16" s="12">
        <v>2.64</v>
      </c>
      <c r="J16" s="12">
        <v>24.382000000000001</v>
      </c>
      <c r="K16" s="12">
        <v>0</v>
      </c>
      <c r="L16" s="12">
        <v>27.082999999999998</v>
      </c>
      <c r="M16" s="12">
        <v>0.40899999999999997</v>
      </c>
      <c r="N16" s="12">
        <v>0</v>
      </c>
      <c r="O16" s="12">
        <v>0.79200000000000004</v>
      </c>
      <c r="P16" s="12">
        <v>0</v>
      </c>
      <c r="Q16" s="12">
        <v>0</v>
      </c>
      <c r="R16" s="12">
        <v>5.0309999999999997</v>
      </c>
      <c r="S16" s="12">
        <v>4.7E-2</v>
      </c>
      <c r="T16" s="12">
        <v>0</v>
      </c>
      <c r="U16" s="12">
        <v>0.23599999999999999</v>
      </c>
      <c r="V16" s="12">
        <v>0</v>
      </c>
      <c r="W16" s="12">
        <v>0</v>
      </c>
      <c r="X16" s="12">
        <v>0</v>
      </c>
      <c r="Y16" s="12">
        <v>0</v>
      </c>
      <c r="Z16" s="12">
        <v>0</v>
      </c>
      <c r="AA16" s="12">
        <v>0</v>
      </c>
      <c r="AB16" s="12">
        <v>0</v>
      </c>
      <c r="AC16" s="12">
        <v>0</v>
      </c>
      <c r="AD16" s="12">
        <v>0</v>
      </c>
      <c r="AE16" s="12">
        <v>0</v>
      </c>
      <c r="AF16" s="12">
        <v>0</v>
      </c>
      <c r="AG16" s="12">
        <v>0</v>
      </c>
      <c r="AH16" s="12">
        <v>0</v>
      </c>
      <c r="AI16" s="12">
        <v>0</v>
      </c>
      <c r="AJ16" s="12">
        <v>0</v>
      </c>
      <c r="AK16" s="12">
        <v>0</v>
      </c>
      <c r="AL16" s="12">
        <v>0</v>
      </c>
      <c r="AM16" s="12">
        <v>0</v>
      </c>
      <c r="AN16" s="12">
        <v>0</v>
      </c>
      <c r="AO16" s="12">
        <v>0</v>
      </c>
      <c r="AP16" s="12">
        <v>0</v>
      </c>
      <c r="AQ16" s="12">
        <v>0</v>
      </c>
      <c r="AR16" s="12">
        <v>2.4E-2</v>
      </c>
      <c r="AS16" s="12">
        <v>10.768000000000001</v>
      </c>
      <c r="AT16" s="12">
        <v>0</v>
      </c>
      <c r="AU16" s="12">
        <v>0</v>
      </c>
      <c r="AV16" s="12">
        <v>0</v>
      </c>
      <c r="AW16" s="12">
        <v>0</v>
      </c>
      <c r="AX16" s="12">
        <v>0</v>
      </c>
      <c r="AY16" s="12">
        <v>0</v>
      </c>
      <c r="AZ16" s="12">
        <v>0</v>
      </c>
      <c r="BA16" s="12">
        <v>0</v>
      </c>
      <c r="BB16" s="12">
        <v>0</v>
      </c>
      <c r="BC16" s="12">
        <v>0</v>
      </c>
      <c r="BD16" s="12">
        <v>0</v>
      </c>
      <c r="BE16" s="12">
        <v>0</v>
      </c>
      <c r="BF16" s="12">
        <v>0.16700000000000001</v>
      </c>
      <c r="BG16" s="12">
        <v>0</v>
      </c>
      <c r="BH16" s="12">
        <v>0</v>
      </c>
      <c r="BI16" s="12">
        <v>0</v>
      </c>
      <c r="BJ16" s="12">
        <v>0</v>
      </c>
      <c r="BK16" s="12">
        <v>0</v>
      </c>
      <c r="BL16" s="12">
        <v>0</v>
      </c>
      <c r="BM16" s="12">
        <v>0</v>
      </c>
      <c r="BN16" s="12">
        <v>3.0000000000000001E-3</v>
      </c>
      <c r="BO16" s="12">
        <v>0</v>
      </c>
      <c r="BP16" s="12">
        <v>21.77</v>
      </c>
      <c r="BQ16" s="12" t="s">
        <v>108</v>
      </c>
      <c r="BR16" s="12">
        <v>0</v>
      </c>
      <c r="BS16" s="12">
        <v>0</v>
      </c>
      <c r="BT16" s="12">
        <v>0.13400000000000001</v>
      </c>
      <c r="BU16" s="12">
        <v>0</v>
      </c>
      <c r="BV16" s="12">
        <v>0</v>
      </c>
      <c r="BW16" s="12">
        <v>0.95399999999999996</v>
      </c>
      <c r="BX16" s="12">
        <v>0</v>
      </c>
      <c r="BY16" s="12">
        <v>0</v>
      </c>
      <c r="BZ16" s="12">
        <v>0</v>
      </c>
      <c r="CA16" s="12">
        <v>0</v>
      </c>
      <c r="CV16" s="12">
        <v>0</v>
      </c>
      <c r="CW16" s="12">
        <v>0</v>
      </c>
    </row>
    <row r="17" spans="1:101" x14ac:dyDescent="0.2">
      <c r="A17" s="13" t="s">
        <v>109</v>
      </c>
      <c r="C17" s="12">
        <v>88.741</v>
      </c>
      <c r="D17" s="12">
        <v>373.37099999999998</v>
      </c>
      <c r="E17" s="12">
        <v>138.94900000000001</v>
      </c>
      <c r="F17" s="12">
        <v>124.848</v>
      </c>
      <c r="G17" s="12">
        <v>5.7750000000000004</v>
      </c>
      <c r="H17" s="12">
        <v>0.151</v>
      </c>
      <c r="I17" s="12">
        <v>156.839</v>
      </c>
      <c r="J17" s="12">
        <v>510.46799999999996</v>
      </c>
      <c r="K17" s="12">
        <v>0</v>
      </c>
      <c r="L17" s="12">
        <v>126.71999999999998</v>
      </c>
      <c r="M17" s="12">
        <v>5.6230000000000002</v>
      </c>
      <c r="N17" s="12">
        <v>1.1990000000000001</v>
      </c>
      <c r="O17" s="12">
        <v>2.2010000000000001</v>
      </c>
      <c r="P17" s="12">
        <v>0</v>
      </c>
      <c r="Q17" s="12">
        <v>0</v>
      </c>
      <c r="R17" s="12">
        <v>3.4060000000000001</v>
      </c>
      <c r="S17" s="12">
        <v>1.2210000000000001</v>
      </c>
      <c r="T17" s="12">
        <v>4.9999999999999996E-2</v>
      </c>
      <c r="U17" s="12">
        <v>0</v>
      </c>
      <c r="V17" s="12">
        <v>0</v>
      </c>
      <c r="W17" s="12">
        <v>0</v>
      </c>
      <c r="X17" s="12">
        <v>9.734</v>
      </c>
      <c r="Y17" s="12">
        <v>0</v>
      </c>
      <c r="Z17" s="12">
        <v>41.542999999999999</v>
      </c>
      <c r="AA17" s="12">
        <v>2.5580000000000003</v>
      </c>
      <c r="AB17" s="12">
        <v>16.440999999999999</v>
      </c>
      <c r="AC17" s="12">
        <v>0.26300000000000001</v>
      </c>
      <c r="AD17" s="12">
        <v>1.4259999999999999</v>
      </c>
      <c r="AE17" s="12">
        <v>301.30299999999994</v>
      </c>
      <c r="AF17" s="12">
        <v>70.902000000000001</v>
      </c>
      <c r="AG17" s="12">
        <v>2060.1210000000001</v>
      </c>
      <c r="AH17" s="12">
        <v>11.472000000000001</v>
      </c>
      <c r="AI17" s="12">
        <v>0.432</v>
      </c>
      <c r="AJ17" s="12">
        <v>0</v>
      </c>
      <c r="AK17" s="12">
        <v>0</v>
      </c>
      <c r="AL17" s="12">
        <v>0</v>
      </c>
      <c r="AM17" s="12">
        <v>0</v>
      </c>
      <c r="AN17" s="12">
        <v>0</v>
      </c>
      <c r="AO17" s="12">
        <v>0</v>
      </c>
      <c r="AP17" s="12">
        <v>0</v>
      </c>
      <c r="AQ17" s="12">
        <v>0</v>
      </c>
      <c r="AR17" s="12">
        <v>3.14</v>
      </c>
      <c r="AS17" s="12">
        <v>214.68699999999998</v>
      </c>
      <c r="AT17" s="12">
        <v>0.99099999999999999</v>
      </c>
      <c r="AU17" s="12">
        <v>226.803</v>
      </c>
      <c r="AV17" s="12">
        <v>0</v>
      </c>
      <c r="AW17" s="12">
        <v>0</v>
      </c>
      <c r="AX17" s="12">
        <v>0</v>
      </c>
      <c r="AY17" s="12">
        <v>26.452000000000002</v>
      </c>
      <c r="AZ17" s="12">
        <v>0</v>
      </c>
      <c r="BA17" s="12">
        <v>0</v>
      </c>
      <c r="BB17" s="12">
        <v>0</v>
      </c>
      <c r="BC17" s="12">
        <v>0</v>
      </c>
      <c r="BD17" s="12">
        <v>0</v>
      </c>
      <c r="BE17" s="12">
        <v>0</v>
      </c>
      <c r="BF17" s="12">
        <v>0.46700000000000003</v>
      </c>
      <c r="BG17" s="12">
        <v>10.877000000000001</v>
      </c>
      <c r="BH17" s="12">
        <v>0</v>
      </c>
      <c r="BI17" s="12">
        <v>0</v>
      </c>
      <c r="BJ17" s="12">
        <v>0</v>
      </c>
      <c r="BK17" s="12">
        <v>0</v>
      </c>
      <c r="BL17" s="12">
        <v>0</v>
      </c>
      <c r="BM17" s="12">
        <v>0</v>
      </c>
      <c r="BN17" s="12">
        <v>32.710999999999999</v>
      </c>
      <c r="BO17" s="12">
        <v>24.736999999999998</v>
      </c>
      <c r="BP17" s="12">
        <v>189.9</v>
      </c>
      <c r="BQ17" s="12" t="s">
        <v>109</v>
      </c>
      <c r="BR17" s="12">
        <v>8.0869999999999997</v>
      </c>
      <c r="BS17" s="12">
        <v>191.38</v>
      </c>
      <c r="BT17" s="12">
        <v>1734.5500499999998</v>
      </c>
      <c r="BU17" s="12">
        <v>1259.845</v>
      </c>
      <c r="BV17" s="12">
        <v>0</v>
      </c>
      <c r="BW17" s="12">
        <v>0</v>
      </c>
      <c r="BX17" s="12">
        <v>2.1269999999999998</v>
      </c>
      <c r="BY17" s="12">
        <v>0</v>
      </c>
      <c r="BZ17" s="12">
        <v>0</v>
      </c>
      <c r="CA17" s="12">
        <v>0</v>
      </c>
      <c r="CV17" s="12">
        <v>0.56325000000000003</v>
      </c>
      <c r="CW17" s="12">
        <v>0</v>
      </c>
    </row>
    <row r="18" spans="1:101" x14ac:dyDescent="0.2">
      <c r="A18" s="13" t="s">
        <v>110</v>
      </c>
      <c r="C18" s="12">
        <v>8.5999999999999993E-2</v>
      </c>
      <c r="D18" s="12">
        <v>1.2E-2</v>
      </c>
      <c r="E18" s="12">
        <v>5.7000000000000002E-2</v>
      </c>
      <c r="F18" s="12">
        <v>1E-3</v>
      </c>
      <c r="G18" s="12">
        <v>4.2000000000000003E-2</v>
      </c>
      <c r="H18" s="12">
        <v>0.13800000000000001</v>
      </c>
      <c r="I18" s="12">
        <v>3.9E-2</v>
      </c>
      <c r="J18" s="12">
        <v>73.367000000000004</v>
      </c>
      <c r="K18" s="12">
        <v>0</v>
      </c>
      <c r="L18" s="12">
        <v>1.6419999999999999</v>
      </c>
      <c r="M18" s="12">
        <v>0</v>
      </c>
      <c r="N18" s="12">
        <v>2.7E-2</v>
      </c>
      <c r="O18" s="12">
        <v>0.19900000000000001</v>
      </c>
      <c r="P18" s="12">
        <v>0</v>
      </c>
      <c r="Q18" s="12">
        <v>0</v>
      </c>
      <c r="R18" s="12">
        <v>1E-3</v>
      </c>
      <c r="S18" s="12">
        <v>0.19</v>
      </c>
      <c r="T18" s="12">
        <v>6.2E-2</v>
      </c>
      <c r="U18" s="12">
        <v>0</v>
      </c>
      <c r="V18" s="12">
        <v>0</v>
      </c>
      <c r="W18" s="12">
        <v>0</v>
      </c>
      <c r="X18" s="12">
        <v>4.1000000000000002E-2</v>
      </c>
      <c r="Y18" s="12">
        <v>0</v>
      </c>
      <c r="Z18" s="12">
        <v>0.112</v>
      </c>
      <c r="AA18" s="12">
        <v>6.0000000000000001E-3</v>
      </c>
      <c r="AB18" s="12">
        <v>3.0000000000000001E-3</v>
      </c>
      <c r="AC18" s="12">
        <v>0.01</v>
      </c>
      <c r="AD18" s="12">
        <v>0.191</v>
      </c>
      <c r="AE18" s="12">
        <v>43.459000000000003</v>
      </c>
      <c r="AF18" s="12">
        <v>3.532</v>
      </c>
      <c r="AG18" s="12">
        <v>173.928</v>
      </c>
      <c r="AH18" s="12">
        <v>0.214</v>
      </c>
      <c r="AI18" s="12">
        <v>4.0000000000000001E-3</v>
      </c>
      <c r="AJ18" s="12">
        <v>0</v>
      </c>
      <c r="AK18" s="12">
        <v>0</v>
      </c>
      <c r="AL18" s="12">
        <v>0</v>
      </c>
      <c r="AM18" s="12">
        <v>0</v>
      </c>
      <c r="AN18" s="12">
        <v>0</v>
      </c>
      <c r="AO18" s="12">
        <v>0</v>
      </c>
      <c r="AP18" s="12">
        <v>0</v>
      </c>
      <c r="AQ18" s="12">
        <v>0</v>
      </c>
      <c r="AR18" s="12">
        <v>0</v>
      </c>
      <c r="AS18" s="12">
        <v>9.2999999999999999E-2</v>
      </c>
      <c r="AT18" s="12">
        <v>0</v>
      </c>
      <c r="AU18" s="12">
        <v>1.4969999999999999</v>
      </c>
      <c r="AV18" s="12">
        <v>0</v>
      </c>
      <c r="AW18" s="12">
        <v>0</v>
      </c>
      <c r="AX18" s="12">
        <v>0</v>
      </c>
      <c r="AY18" s="12">
        <v>0</v>
      </c>
      <c r="AZ18" s="12">
        <v>0</v>
      </c>
      <c r="BA18" s="12">
        <v>0</v>
      </c>
      <c r="BB18" s="12">
        <v>0</v>
      </c>
      <c r="BC18" s="12">
        <v>0</v>
      </c>
      <c r="BD18" s="12">
        <v>0</v>
      </c>
      <c r="BE18" s="12">
        <v>0</v>
      </c>
      <c r="BF18" s="12">
        <v>0</v>
      </c>
      <c r="BG18" s="12">
        <v>0</v>
      </c>
      <c r="BH18" s="12">
        <v>0</v>
      </c>
      <c r="BI18" s="12">
        <v>0</v>
      </c>
      <c r="BJ18" s="12">
        <v>0</v>
      </c>
      <c r="BK18" s="12">
        <v>0</v>
      </c>
      <c r="BL18" s="12">
        <v>0</v>
      </c>
      <c r="BM18" s="12">
        <v>0</v>
      </c>
      <c r="BN18" s="12">
        <v>17.96</v>
      </c>
      <c r="BO18" s="12">
        <v>0</v>
      </c>
      <c r="BP18" s="12">
        <v>0</v>
      </c>
      <c r="BQ18" s="12" t="s">
        <v>110</v>
      </c>
      <c r="BR18" s="12">
        <v>7307.7110000000002</v>
      </c>
      <c r="BS18" s="12">
        <v>297.97800000000001</v>
      </c>
      <c r="BT18" s="12">
        <v>12247.776999999998</v>
      </c>
      <c r="BU18" s="12">
        <v>8990.6039999999994</v>
      </c>
      <c r="BV18" s="12">
        <v>0.114</v>
      </c>
      <c r="BW18" s="12">
        <v>3.0000000000000001E-3</v>
      </c>
      <c r="BX18" s="12">
        <v>422.834</v>
      </c>
      <c r="BY18" s="12">
        <v>0</v>
      </c>
      <c r="BZ18" s="12">
        <v>0</v>
      </c>
      <c r="CA18" s="12">
        <v>0</v>
      </c>
      <c r="CV18" s="12">
        <v>0</v>
      </c>
      <c r="CW18" s="12">
        <v>0</v>
      </c>
    </row>
    <row r="19" spans="1:101" x14ac:dyDescent="0.2">
      <c r="A19" s="13" t="s">
        <v>111</v>
      </c>
      <c r="C19" s="12">
        <v>82.3</v>
      </c>
      <c r="D19" s="12">
        <v>324.8</v>
      </c>
      <c r="E19" s="12">
        <v>152.74</v>
      </c>
      <c r="F19" s="12">
        <v>63.561</v>
      </c>
      <c r="G19" s="12">
        <v>1.9830000000000001</v>
      </c>
      <c r="H19" s="12">
        <v>0</v>
      </c>
      <c r="I19" s="12">
        <v>13.733000000000001</v>
      </c>
      <c r="J19" s="12">
        <v>0</v>
      </c>
      <c r="K19" s="12">
        <v>0</v>
      </c>
      <c r="L19" s="12">
        <v>4.1260000000000003</v>
      </c>
      <c r="M19" s="12">
        <v>1.0760000000000001</v>
      </c>
      <c r="N19" s="12">
        <v>0</v>
      </c>
      <c r="O19" s="12">
        <v>1.784</v>
      </c>
      <c r="P19" s="12">
        <v>0</v>
      </c>
      <c r="Q19" s="12">
        <v>0</v>
      </c>
      <c r="R19" s="12">
        <v>0.47</v>
      </c>
      <c r="S19" s="12">
        <v>8.1000000000000003E-2</v>
      </c>
      <c r="T19" s="12">
        <v>1.0999999999999999E-2</v>
      </c>
      <c r="U19" s="12">
        <v>1.181</v>
      </c>
      <c r="V19" s="12">
        <v>0</v>
      </c>
      <c r="W19" s="12">
        <v>0</v>
      </c>
      <c r="X19" s="12">
        <v>0</v>
      </c>
      <c r="Y19" s="12">
        <v>0</v>
      </c>
      <c r="Z19" s="12">
        <v>0</v>
      </c>
      <c r="AA19" s="12">
        <v>0</v>
      </c>
      <c r="AB19" s="12">
        <v>0</v>
      </c>
      <c r="AC19" s="12">
        <v>0</v>
      </c>
      <c r="AD19" s="12">
        <v>0</v>
      </c>
      <c r="AE19" s="12">
        <v>1095.1990000000001</v>
      </c>
      <c r="AF19" s="12">
        <v>0</v>
      </c>
      <c r="AG19" s="12">
        <v>1.294</v>
      </c>
      <c r="AH19" s="12">
        <v>0</v>
      </c>
      <c r="AI19" s="12">
        <v>0</v>
      </c>
      <c r="AJ19" s="12">
        <v>0</v>
      </c>
      <c r="AK19" s="12">
        <v>0</v>
      </c>
      <c r="AL19" s="12">
        <v>0</v>
      </c>
      <c r="AM19" s="12">
        <v>0</v>
      </c>
      <c r="AN19" s="12">
        <v>0</v>
      </c>
      <c r="AO19" s="12">
        <v>0</v>
      </c>
      <c r="AP19" s="12">
        <v>0</v>
      </c>
      <c r="AQ19" s="12">
        <v>0</v>
      </c>
      <c r="AR19" s="12">
        <v>0</v>
      </c>
      <c r="AS19" s="12">
        <v>4.9489999999999998</v>
      </c>
      <c r="AT19" s="12">
        <v>0</v>
      </c>
      <c r="AU19" s="12">
        <v>26.864999999999998</v>
      </c>
      <c r="AV19" s="12">
        <v>0</v>
      </c>
      <c r="AW19" s="12">
        <v>0</v>
      </c>
      <c r="AX19" s="12">
        <v>0</v>
      </c>
      <c r="AY19" s="12">
        <v>0</v>
      </c>
      <c r="AZ19" s="12">
        <v>0</v>
      </c>
      <c r="BA19" s="12">
        <v>0</v>
      </c>
      <c r="BB19" s="12">
        <v>0</v>
      </c>
      <c r="BC19" s="12">
        <v>0</v>
      </c>
      <c r="BD19" s="12">
        <v>0</v>
      </c>
      <c r="BE19" s="12">
        <v>0</v>
      </c>
      <c r="BF19" s="12">
        <v>0</v>
      </c>
      <c r="BG19" s="12">
        <v>0</v>
      </c>
      <c r="BH19" s="12">
        <v>0</v>
      </c>
      <c r="BI19" s="12">
        <v>0</v>
      </c>
      <c r="BJ19" s="12">
        <v>0</v>
      </c>
      <c r="BK19" s="12">
        <v>0</v>
      </c>
      <c r="BL19" s="12">
        <v>0</v>
      </c>
      <c r="BM19" s="12">
        <v>0</v>
      </c>
      <c r="BN19" s="12">
        <v>189.76599999999999</v>
      </c>
      <c r="BO19" s="12">
        <v>0</v>
      </c>
      <c r="BP19" s="12">
        <v>0</v>
      </c>
      <c r="BQ19" s="12" t="s">
        <v>111</v>
      </c>
      <c r="BR19" s="12">
        <v>0</v>
      </c>
      <c r="BS19" s="12">
        <v>0</v>
      </c>
      <c r="BT19" s="12">
        <v>22.888999999999999</v>
      </c>
      <c r="BU19" s="12">
        <v>3.9619999999999997</v>
      </c>
      <c r="BV19" s="12">
        <v>0.372</v>
      </c>
      <c r="BW19" s="12">
        <v>0</v>
      </c>
      <c r="BX19" s="12">
        <v>13.586</v>
      </c>
      <c r="BY19" s="12">
        <v>0</v>
      </c>
      <c r="BZ19" s="12">
        <v>0</v>
      </c>
      <c r="CA19" s="12">
        <v>0</v>
      </c>
      <c r="CV19" s="12">
        <v>4.0830000000000002</v>
      </c>
      <c r="CW19" s="12">
        <v>0</v>
      </c>
    </row>
    <row r="20" spans="1:101" x14ac:dyDescent="0.2">
      <c r="A20" s="13" t="s">
        <v>112</v>
      </c>
      <c r="C20" s="12">
        <v>0.53</v>
      </c>
      <c r="D20" s="12">
        <v>0</v>
      </c>
      <c r="E20" s="12">
        <v>0</v>
      </c>
      <c r="F20" s="12">
        <v>0</v>
      </c>
      <c r="G20" s="12">
        <v>1.2E-2</v>
      </c>
      <c r="H20" s="12">
        <v>0</v>
      </c>
      <c r="I20" s="12">
        <v>0</v>
      </c>
      <c r="J20" s="12">
        <v>0</v>
      </c>
      <c r="K20" s="12">
        <v>0</v>
      </c>
      <c r="L20" s="12">
        <v>3.44</v>
      </c>
      <c r="M20" s="12">
        <v>0</v>
      </c>
      <c r="N20" s="12">
        <v>0</v>
      </c>
      <c r="O20" s="12">
        <v>0.12</v>
      </c>
      <c r="P20" s="12">
        <v>0</v>
      </c>
      <c r="Q20" s="12">
        <v>0</v>
      </c>
      <c r="R20" s="12">
        <v>0</v>
      </c>
      <c r="S20" s="12">
        <v>6.9000000000000006E-2</v>
      </c>
      <c r="T20" s="12">
        <v>0.11600000000000001</v>
      </c>
      <c r="U20" s="12">
        <v>0</v>
      </c>
      <c r="V20" s="12">
        <v>0</v>
      </c>
      <c r="W20" s="12">
        <v>0</v>
      </c>
      <c r="X20" s="12">
        <v>0</v>
      </c>
      <c r="Y20" s="12">
        <v>0</v>
      </c>
      <c r="Z20" s="12">
        <v>0</v>
      </c>
      <c r="AA20" s="12">
        <v>0</v>
      </c>
      <c r="AB20" s="12">
        <v>0</v>
      </c>
      <c r="AC20" s="12">
        <v>0</v>
      </c>
      <c r="AD20" s="12">
        <v>0</v>
      </c>
      <c r="AE20" s="12">
        <v>1.8280000000000001</v>
      </c>
      <c r="AF20" s="12">
        <v>0</v>
      </c>
      <c r="AG20" s="12">
        <v>0</v>
      </c>
      <c r="AH20" s="12">
        <v>0</v>
      </c>
      <c r="AI20" s="12">
        <v>0</v>
      </c>
      <c r="AJ20" s="12">
        <v>0</v>
      </c>
      <c r="AK20" s="12">
        <v>0</v>
      </c>
      <c r="AL20" s="12">
        <v>0</v>
      </c>
      <c r="AM20" s="12">
        <v>0</v>
      </c>
      <c r="AN20" s="12">
        <v>0</v>
      </c>
      <c r="AO20" s="12">
        <v>0</v>
      </c>
      <c r="AP20" s="12">
        <v>0</v>
      </c>
      <c r="AQ20" s="12">
        <v>0</v>
      </c>
      <c r="AR20" s="12">
        <v>0</v>
      </c>
      <c r="AS20" s="12">
        <v>0</v>
      </c>
      <c r="AT20" s="12">
        <v>0</v>
      </c>
      <c r="AU20" s="12">
        <v>0.64300000000000002</v>
      </c>
      <c r="AV20" s="12">
        <v>0</v>
      </c>
      <c r="AW20" s="12">
        <v>0</v>
      </c>
      <c r="AX20" s="12">
        <v>0</v>
      </c>
      <c r="AY20" s="12">
        <v>0</v>
      </c>
      <c r="AZ20" s="12">
        <v>0</v>
      </c>
      <c r="BA20" s="12">
        <v>0</v>
      </c>
      <c r="BB20" s="12">
        <v>0</v>
      </c>
      <c r="BC20" s="12">
        <v>0</v>
      </c>
      <c r="BD20" s="12">
        <v>0</v>
      </c>
      <c r="BE20" s="12">
        <v>0</v>
      </c>
      <c r="BF20" s="12">
        <v>0</v>
      </c>
      <c r="BG20" s="12">
        <v>0</v>
      </c>
      <c r="BH20" s="12">
        <v>0</v>
      </c>
      <c r="BI20" s="12">
        <v>0</v>
      </c>
      <c r="BJ20" s="12">
        <v>0</v>
      </c>
      <c r="BK20" s="12">
        <v>0</v>
      </c>
      <c r="BL20" s="12">
        <v>0</v>
      </c>
      <c r="BM20" s="12">
        <v>0</v>
      </c>
      <c r="BN20" s="12">
        <v>0.81599999999999995</v>
      </c>
      <c r="BO20" s="12">
        <v>0</v>
      </c>
      <c r="BP20" s="12">
        <v>0</v>
      </c>
      <c r="BQ20" s="12" t="s">
        <v>112</v>
      </c>
      <c r="BR20" s="12">
        <v>0</v>
      </c>
      <c r="BS20" s="12">
        <v>0</v>
      </c>
      <c r="BT20" s="12">
        <v>0.17699999999999999</v>
      </c>
      <c r="BU20" s="12">
        <v>0</v>
      </c>
      <c r="BV20" s="12">
        <v>0</v>
      </c>
      <c r="BW20" s="12">
        <v>0.91</v>
      </c>
      <c r="BX20" s="12">
        <v>0.28599999999999998</v>
      </c>
      <c r="BY20" s="12">
        <v>0</v>
      </c>
      <c r="BZ20" s="12">
        <v>0</v>
      </c>
      <c r="CA20" s="12">
        <v>0</v>
      </c>
      <c r="CV20" s="12">
        <v>0</v>
      </c>
      <c r="CW20" s="12">
        <v>0</v>
      </c>
    </row>
    <row r="21" spans="1:101" x14ac:dyDescent="0.2">
      <c r="A21" s="13" t="s">
        <v>449</v>
      </c>
      <c r="C21" s="12">
        <v>78.024000000000001</v>
      </c>
      <c r="D21" s="12">
        <v>104.119</v>
      </c>
      <c r="E21" s="12">
        <v>131.63200000000001</v>
      </c>
      <c r="F21" s="12">
        <v>17.756</v>
      </c>
      <c r="G21" s="12">
        <v>844.49099999999999</v>
      </c>
      <c r="H21" s="12">
        <v>33.965000000000003</v>
      </c>
      <c r="I21" s="12">
        <v>4.2839999999999998</v>
      </c>
      <c r="J21" s="12">
        <v>0.92700000000000005</v>
      </c>
      <c r="K21" s="12">
        <v>0</v>
      </c>
      <c r="L21" s="12">
        <v>27.923999999999999</v>
      </c>
      <c r="M21" s="12">
        <v>0.504</v>
      </c>
      <c r="N21" s="12">
        <v>52.423999999999999</v>
      </c>
      <c r="O21" s="12">
        <v>24.509</v>
      </c>
      <c r="P21" s="12">
        <v>21.417999999999999</v>
      </c>
      <c r="Q21" s="12">
        <v>10.395</v>
      </c>
      <c r="R21" s="12">
        <v>6.7610000000000001</v>
      </c>
      <c r="S21" s="12">
        <v>97.913000000000011</v>
      </c>
      <c r="T21" s="12">
        <v>30.722999999999999</v>
      </c>
      <c r="U21" s="12">
        <v>0.67200000000000004</v>
      </c>
      <c r="V21" s="12">
        <v>0</v>
      </c>
      <c r="W21" s="12">
        <v>0</v>
      </c>
      <c r="X21" s="12">
        <v>0</v>
      </c>
      <c r="Y21" s="12">
        <v>0</v>
      </c>
      <c r="Z21" s="12">
        <v>0</v>
      </c>
      <c r="AA21" s="12">
        <v>0</v>
      </c>
      <c r="AB21" s="12">
        <v>0</v>
      </c>
      <c r="AC21" s="12">
        <v>0</v>
      </c>
      <c r="AD21" s="12">
        <v>0</v>
      </c>
      <c r="AE21" s="12">
        <v>3.0000000000000001E-3</v>
      </c>
      <c r="AF21" s="12">
        <v>0</v>
      </c>
      <c r="AG21" s="12">
        <v>0</v>
      </c>
      <c r="AH21" s="12">
        <v>0</v>
      </c>
      <c r="AI21" s="12">
        <v>0</v>
      </c>
      <c r="AJ21" s="12">
        <v>0</v>
      </c>
      <c r="AK21" s="12">
        <v>0</v>
      </c>
      <c r="AL21" s="12">
        <v>0</v>
      </c>
      <c r="AM21" s="12">
        <v>0</v>
      </c>
      <c r="AN21" s="12">
        <v>0</v>
      </c>
      <c r="AO21" s="12">
        <v>0</v>
      </c>
      <c r="AP21" s="12">
        <v>0</v>
      </c>
      <c r="AQ21" s="12">
        <v>0</v>
      </c>
      <c r="AR21" s="12">
        <v>4.4999999999999998E-2</v>
      </c>
      <c r="AS21" s="12">
        <v>11.457000000000001</v>
      </c>
      <c r="AT21" s="12">
        <v>0</v>
      </c>
      <c r="AU21" s="12">
        <v>0</v>
      </c>
      <c r="AV21" s="12">
        <v>0</v>
      </c>
      <c r="AW21" s="12">
        <v>0</v>
      </c>
      <c r="AX21" s="12">
        <v>0</v>
      </c>
      <c r="AY21" s="12">
        <v>0</v>
      </c>
      <c r="AZ21" s="12">
        <v>0</v>
      </c>
      <c r="BA21" s="12">
        <v>0</v>
      </c>
      <c r="BB21" s="12">
        <v>0</v>
      </c>
      <c r="BC21" s="12">
        <v>0</v>
      </c>
      <c r="BD21" s="12">
        <v>0</v>
      </c>
      <c r="BE21" s="12">
        <v>0</v>
      </c>
      <c r="BF21" s="12">
        <v>0</v>
      </c>
      <c r="BG21" s="12">
        <v>0</v>
      </c>
      <c r="BH21" s="12">
        <v>0</v>
      </c>
      <c r="BI21" s="12">
        <v>0</v>
      </c>
      <c r="BJ21" s="12">
        <v>0</v>
      </c>
      <c r="BK21" s="12">
        <v>0</v>
      </c>
      <c r="BL21" s="12">
        <v>0</v>
      </c>
      <c r="BM21" s="12">
        <v>0</v>
      </c>
      <c r="BN21" s="12">
        <v>0</v>
      </c>
      <c r="BO21" s="12">
        <v>0</v>
      </c>
      <c r="BP21" s="12">
        <v>106.538</v>
      </c>
      <c r="BQ21" s="12" t="s">
        <v>113</v>
      </c>
      <c r="BR21" s="12">
        <v>0</v>
      </c>
      <c r="BS21" s="12">
        <v>0</v>
      </c>
      <c r="BT21" s="12">
        <v>6.0642900000000015</v>
      </c>
      <c r="BU21" s="12">
        <v>0</v>
      </c>
      <c r="BV21" s="12">
        <v>81.32171000000001</v>
      </c>
      <c r="BW21" s="12">
        <v>0.38299999999999995</v>
      </c>
      <c r="BX21" s="12">
        <v>0</v>
      </c>
      <c r="BY21" s="12">
        <v>0</v>
      </c>
      <c r="BZ21" s="12">
        <v>0</v>
      </c>
      <c r="CA21" s="12">
        <v>0</v>
      </c>
      <c r="CV21" s="12">
        <v>2.42869</v>
      </c>
      <c r="CW21" s="12">
        <v>7.2221500000000001</v>
      </c>
    </row>
    <row r="22" spans="1:101" x14ac:dyDescent="0.2">
      <c r="A22" s="13" t="s">
        <v>328</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c r="AF22" s="12">
        <v>0</v>
      </c>
      <c r="AG22" s="12">
        <v>0</v>
      </c>
      <c r="AH22" s="12">
        <v>0</v>
      </c>
      <c r="AI22" s="12">
        <v>0</v>
      </c>
      <c r="AJ22" s="12">
        <v>0</v>
      </c>
      <c r="AK22" s="12">
        <v>0</v>
      </c>
      <c r="AL22" s="12">
        <v>0</v>
      </c>
      <c r="AM22" s="12">
        <v>0</v>
      </c>
      <c r="AN22" s="12">
        <v>0</v>
      </c>
      <c r="AO22" s="12">
        <v>0</v>
      </c>
      <c r="AP22" s="12">
        <v>0</v>
      </c>
      <c r="AQ22" s="12">
        <v>0</v>
      </c>
      <c r="AR22" s="12">
        <v>0</v>
      </c>
      <c r="AS22" s="12">
        <v>0</v>
      </c>
      <c r="AT22" s="12">
        <v>0</v>
      </c>
      <c r="AU22" s="12">
        <v>0</v>
      </c>
      <c r="AV22" s="12">
        <v>0</v>
      </c>
      <c r="AW22" s="12">
        <v>0</v>
      </c>
      <c r="AX22" s="12">
        <v>0</v>
      </c>
      <c r="AY22" s="12">
        <v>0</v>
      </c>
      <c r="AZ22" s="12">
        <v>0</v>
      </c>
      <c r="BA22" s="12">
        <v>0</v>
      </c>
      <c r="BB22" s="12">
        <v>0</v>
      </c>
      <c r="BC22" s="12">
        <v>0</v>
      </c>
      <c r="BD22" s="12">
        <v>0</v>
      </c>
      <c r="BE22" s="12">
        <v>0</v>
      </c>
      <c r="BF22" s="12">
        <v>0</v>
      </c>
      <c r="BG22" s="12">
        <v>0</v>
      </c>
      <c r="BH22" s="12">
        <v>0</v>
      </c>
      <c r="BI22" s="12">
        <v>0</v>
      </c>
      <c r="BJ22" s="12">
        <v>0</v>
      </c>
      <c r="BK22" s="12">
        <v>0</v>
      </c>
      <c r="BL22" s="12">
        <v>0</v>
      </c>
      <c r="BM22" s="12">
        <v>0</v>
      </c>
      <c r="BN22" s="12">
        <v>0</v>
      </c>
      <c r="BO22" s="12">
        <v>0</v>
      </c>
      <c r="BP22" s="12">
        <v>0</v>
      </c>
      <c r="BQ22" s="12" t="s">
        <v>328</v>
      </c>
      <c r="BR22" s="12">
        <v>0</v>
      </c>
      <c r="BS22" s="12">
        <v>0</v>
      </c>
      <c r="BT22" s="12">
        <v>0</v>
      </c>
      <c r="BU22" s="12">
        <v>0</v>
      </c>
      <c r="BV22" s="12">
        <v>0</v>
      </c>
      <c r="BW22" s="12">
        <v>0</v>
      </c>
      <c r="BX22" s="12">
        <v>0</v>
      </c>
      <c r="BY22" s="12">
        <v>0</v>
      </c>
      <c r="BZ22" s="12">
        <v>0</v>
      </c>
      <c r="CA22" s="12">
        <v>0</v>
      </c>
      <c r="CV22" s="12">
        <v>0</v>
      </c>
      <c r="CW22" s="12">
        <v>0</v>
      </c>
    </row>
    <row r="23" spans="1:101" x14ac:dyDescent="0.2">
      <c r="A23" s="13" t="s">
        <v>114</v>
      </c>
      <c r="C23" s="12">
        <v>11.025</v>
      </c>
      <c r="D23" s="12">
        <v>24.219000000000001</v>
      </c>
      <c r="E23" s="12">
        <v>14.04</v>
      </c>
      <c r="F23" s="12">
        <v>6.5490000000000004</v>
      </c>
      <c r="G23" s="12">
        <v>0</v>
      </c>
      <c r="H23" s="12">
        <v>0</v>
      </c>
      <c r="I23" s="12">
        <v>8.9130000000000003</v>
      </c>
      <c r="J23" s="12">
        <v>0</v>
      </c>
      <c r="K23" s="12">
        <v>0</v>
      </c>
      <c r="L23" s="12">
        <v>0</v>
      </c>
      <c r="M23" s="12">
        <v>0</v>
      </c>
      <c r="N23" s="12">
        <v>0</v>
      </c>
      <c r="O23" s="12">
        <v>0</v>
      </c>
      <c r="P23" s="12">
        <v>0</v>
      </c>
      <c r="Q23" s="12">
        <v>0</v>
      </c>
      <c r="R23" s="12">
        <v>0</v>
      </c>
      <c r="S23" s="12">
        <v>0</v>
      </c>
      <c r="T23" s="12">
        <v>0</v>
      </c>
      <c r="U23" s="12">
        <v>0</v>
      </c>
      <c r="V23" s="12">
        <v>0</v>
      </c>
      <c r="W23" s="12">
        <v>0</v>
      </c>
      <c r="X23" s="12">
        <v>2.2160000000000002</v>
      </c>
      <c r="Y23" s="12">
        <v>0</v>
      </c>
      <c r="Z23" s="12">
        <v>2.3839999999999999</v>
      </c>
      <c r="AA23" s="12">
        <v>0.58199999999999996</v>
      </c>
      <c r="AB23" s="12">
        <v>0.27500000000000002</v>
      </c>
      <c r="AC23" s="12">
        <v>0</v>
      </c>
      <c r="AD23" s="12">
        <v>0</v>
      </c>
      <c r="AE23" s="12">
        <v>108.816</v>
      </c>
      <c r="AF23" s="12">
        <v>0</v>
      </c>
      <c r="AG23" s="12">
        <v>0</v>
      </c>
      <c r="AH23" s="12">
        <v>0</v>
      </c>
      <c r="AI23" s="12">
        <v>0</v>
      </c>
      <c r="AJ23" s="12">
        <v>0</v>
      </c>
      <c r="AK23" s="12">
        <v>0</v>
      </c>
      <c r="AL23" s="12">
        <v>0</v>
      </c>
      <c r="AM23" s="12">
        <v>0</v>
      </c>
      <c r="AN23" s="12">
        <v>0</v>
      </c>
      <c r="AO23" s="12">
        <v>0</v>
      </c>
      <c r="AP23" s="12">
        <v>0</v>
      </c>
      <c r="AQ23" s="12">
        <v>0</v>
      </c>
      <c r="AR23" s="12">
        <v>6.3979999999999997</v>
      </c>
      <c r="AS23" s="12">
        <v>134.33799999999999</v>
      </c>
      <c r="AT23" s="12">
        <v>10.956</v>
      </c>
      <c r="AU23" s="12">
        <v>91.855000000000004</v>
      </c>
      <c r="AV23" s="12">
        <v>0</v>
      </c>
      <c r="AW23" s="12">
        <v>0</v>
      </c>
      <c r="AX23" s="12">
        <v>0</v>
      </c>
      <c r="AY23" s="12">
        <v>92.033000000000001</v>
      </c>
      <c r="AZ23" s="12">
        <v>0</v>
      </c>
      <c r="BA23" s="12">
        <v>0</v>
      </c>
      <c r="BB23" s="12">
        <v>0</v>
      </c>
      <c r="BC23" s="12">
        <v>0</v>
      </c>
      <c r="BD23" s="12">
        <v>0</v>
      </c>
      <c r="BE23" s="12">
        <v>0</v>
      </c>
      <c r="BF23" s="12">
        <v>7.4999999999999997E-2</v>
      </c>
      <c r="BG23" s="12">
        <v>7.5</v>
      </c>
      <c r="BH23" s="12">
        <v>0</v>
      </c>
      <c r="BI23" s="12">
        <v>0</v>
      </c>
      <c r="BJ23" s="12">
        <v>0</v>
      </c>
      <c r="BK23" s="12">
        <v>0</v>
      </c>
      <c r="BL23" s="12">
        <v>0</v>
      </c>
      <c r="BM23" s="12">
        <v>0</v>
      </c>
      <c r="BN23" s="12">
        <v>0</v>
      </c>
      <c r="BO23" s="12">
        <v>3.1160000000000001</v>
      </c>
      <c r="BP23" s="12">
        <v>0</v>
      </c>
      <c r="BQ23" s="12" t="s">
        <v>114</v>
      </c>
      <c r="BR23" s="12">
        <v>0</v>
      </c>
      <c r="BS23" s="12">
        <v>0</v>
      </c>
      <c r="BT23" s="12">
        <v>0.28000000000000003</v>
      </c>
      <c r="BU23" s="12">
        <v>0</v>
      </c>
      <c r="BV23" s="12">
        <v>0</v>
      </c>
      <c r="BW23" s="12">
        <v>0</v>
      </c>
      <c r="BX23" s="12">
        <v>0</v>
      </c>
      <c r="BY23" s="12">
        <v>0</v>
      </c>
      <c r="BZ23" s="12">
        <v>0</v>
      </c>
      <c r="CA23" s="12">
        <v>0</v>
      </c>
      <c r="CV23" s="12">
        <v>0.28000000000000003</v>
      </c>
      <c r="CW23" s="12">
        <v>0</v>
      </c>
    </row>
    <row r="24" spans="1:101" x14ac:dyDescent="0.2">
      <c r="A24" s="13" t="s">
        <v>115</v>
      </c>
      <c r="C24" s="12">
        <v>0.375</v>
      </c>
      <c r="D24" s="12">
        <v>24.788</v>
      </c>
      <c r="E24" s="12">
        <v>102.241</v>
      </c>
      <c r="F24" s="12">
        <v>0</v>
      </c>
      <c r="G24" s="12">
        <v>4.0730000000000004</v>
      </c>
      <c r="H24" s="12">
        <v>5.7000000000000002E-2</v>
      </c>
      <c r="I24" s="12">
        <v>0.216</v>
      </c>
      <c r="J24" s="12">
        <v>0</v>
      </c>
      <c r="K24" s="12">
        <v>0</v>
      </c>
      <c r="L24" s="12">
        <v>3.6999999999999998E-2</v>
      </c>
      <c r="M24" s="12">
        <v>0</v>
      </c>
      <c r="N24" s="12">
        <v>1.6559999999999999</v>
      </c>
      <c r="O24" s="12">
        <v>1.337</v>
      </c>
      <c r="P24" s="12">
        <v>0</v>
      </c>
      <c r="Q24" s="12">
        <v>0</v>
      </c>
      <c r="R24" s="12">
        <v>0</v>
      </c>
      <c r="S24" s="12">
        <v>0.49399999999999999</v>
      </c>
      <c r="T24" s="12">
        <v>0.29299999999999998</v>
      </c>
      <c r="U24" s="12">
        <v>0</v>
      </c>
      <c r="V24" s="12">
        <v>0</v>
      </c>
      <c r="W24" s="12">
        <v>0</v>
      </c>
      <c r="X24" s="12">
        <v>0</v>
      </c>
      <c r="Y24" s="12">
        <v>0</v>
      </c>
      <c r="Z24" s="12">
        <v>0</v>
      </c>
      <c r="AA24" s="12">
        <v>0</v>
      </c>
      <c r="AB24" s="12">
        <v>0</v>
      </c>
      <c r="AC24" s="12">
        <v>0</v>
      </c>
      <c r="AD24" s="12">
        <v>0</v>
      </c>
      <c r="AE24" s="12">
        <v>4.0960000000000001</v>
      </c>
      <c r="AF24" s="12">
        <v>0</v>
      </c>
      <c r="AG24" s="12">
        <v>0</v>
      </c>
      <c r="AH24" s="12">
        <v>0</v>
      </c>
      <c r="AI24" s="12">
        <v>0</v>
      </c>
      <c r="AJ24" s="12">
        <v>0</v>
      </c>
      <c r="AK24" s="12">
        <v>0</v>
      </c>
      <c r="AL24" s="12">
        <v>0</v>
      </c>
      <c r="AM24" s="12">
        <v>0</v>
      </c>
      <c r="AN24" s="12">
        <v>0</v>
      </c>
      <c r="AO24" s="12">
        <v>0</v>
      </c>
      <c r="AP24" s="12">
        <v>0</v>
      </c>
      <c r="AQ24" s="12">
        <v>0</v>
      </c>
      <c r="AR24" s="12">
        <v>0</v>
      </c>
      <c r="AS24" s="12">
        <v>0.01</v>
      </c>
      <c r="AT24" s="12">
        <v>0</v>
      </c>
      <c r="AU24" s="12">
        <v>0.85199999999999998</v>
      </c>
      <c r="AV24" s="12">
        <v>0</v>
      </c>
      <c r="AW24" s="12">
        <v>0</v>
      </c>
      <c r="AX24" s="12">
        <v>0</v>
      </c>
      <c r="AY24" s="12">
        <v>0</v>
      </c>
      <c r="AZ24" s="12">
        <v>0</v>
      </c>
      <c r="BA24" s="12">
        <v>0</v>
      </c>
      <c r="BB24" s="12">
        <v>0</v>
      </c>
      <c r="BC24" s="12">
        <v>0</v>
      </c>
      <c r="BD24" s="12">
        <v>0</v>
      </c>
      <c r="BE24" s="12">
        <v>0</v>
      </c>
      <c r="BF24" s="12">
        <v>0</v>
      </c>
      <c r="BG24" s="12">
        <v>0</v>
      </c>
      <c r="BH24" s="12">
        <v>0</v>
      </c>
      <c r="BI24" s="12">
        <v>0</v>
      </c>
      <c r="BJ24" s="12">
        <v>0</v>
      </c>
      <c r="BK24" s="12">
        <v>0</v>
      </c>
      <c r="BL24" s="12">
        <v>0</v>
      </c>
      <c r="BM24" s="12">
        <v>0</v>
      </c>
      <c r="BN24" s="12">
        <v>0.224</v>
      </c>
      <c r="BO24" s="12">
        <v>0</v>
      </c>
      <c r="BP24" s="12">
        <v>0</v>
      </c>
      <c r="BQ24" s="12" t="s">
        <v>115</v>
      </c>
      <c r="BR24" s="12">
        <v>6519.7430000000004</v>
      </c>
      <c r="BS24" s="12">
        <v>0</v>
      </c>
      <c r="BT24" s="12">
        <v>15516.297999999999</v>
      </c>
      <c r="BU24" s="12">
        <v>15500.132</v>
      </c>
      <c r="BV24" s="12">
        <v>70.494</v>
      </c>
      <c r="BW24" s="12">
        <v>14.061999999999999</v>
      </c>
      <c r="BX24" s="12">
        <v>11.617000000000001</v>
      </c>
      <c r="BY24" s="12">
        <v>13149.91</v>
      </c>
      <c r="BZ24" s="12">
        <v>0</v>
      </c>
      <c r="CA24" s="12">
        <v>0</v>
      </c>
      <c r="CV24" s="12">
        <v>1.008</v>
      </c>
      <c r="CW24" s="12">
        <v>0</v>
      </c>
    </row>
    <row r="25" spans="1:101" x14ac:dyDescent="0.2">
      <c r="A25" s="14" t="s">
        <v>116</v>
      </c>
      <c r="C25" s="12">
        <v>2.786</v>
      </c>
      <c r="D25" s="12">
        <v>85.433999999999997</v>
      </c>
      <c r="E25" s="12">
        <v>173.22199999999998</v>
      </c>
      <c r="F25" s="12">
        <v>15.848000000000001</v>
      </c>
      <c r="G25" s="12">
        <v>21.678000000000001</v>
      </c>
      <c r="H25" s="12">
        <v>29.632999999999999</v>
      </c>
      <c r="I25" s="12">
        <v>6.9000000000000006E-2</v>
      </c>
      <c r="J25" s="12">
        <v>3.0000000000000001E-3</v>
      </c>
      <c r="K25" s="12">
        <v>0</v>
      </c>
      <c r="L25" s="12">
        <v>9.2999999999999999E-2</v>
      </c>
      <c r="M25" s="12">
        <v>0</v>
      </c>
      <c r="N25" s="12">
        <v>7.7279999999999998</v>
      </c>
      <c r="O25" s="12">
        <v>0.89800000000000002</v>
      </c>
      <c r="P25" s="12">
        <v>0</v>
      </c>
      <c r="Q25" s="12">
        <v>0</v>
      </c>
      <c r="R25" s="12">
        <v>0</v>
      </c>
      <c r="S25" s="12">
        <v>3.0670000000000002</v>
      </c>
      <c r="T25" s="12">
        <v>1.4850000000000001</v>
      </c>
      <c r="U25" s="12">
        <v>0.97199999999999998</v>
      </c>
      <c r="V25" s="12">
        <v>0</v>
      </c>
      <c r="W25" s="12">
        <v>0</v>
      </c>
      <c r="X25" s="12">
        <v>0</v>
      </c>
      <c r="Y25" s="12">
        <v>0</v>
      </c>
      <c r="Z25" s="12">
        <v>0</v>
      </c>
      <c r="AA25" s="12">
        <v>0</v>
      </c>
      <c r="AB25" s="12">
        <v>0</v>
      </c>
      <c r="AC25" s="12">
        <v>0</v>
      </c>
      <c r="AD25" s="12">
        <v>0</v>
      </c>
      <c r="AE25" s="12">
        <v>70.632000000000005</v>
      </c>
      <c r="AF25" s="12">
        <v>0</v>
      </c>
      <c r="AG25" s="12">
        <v>0</v>
      </c>
      <c r="AH25" s="12">
        <v>0</v>
      </c>
      <c r="AI25" s="12">
        <v>0</v>
      </c>
      <c r="AJ25" s="12">
        <v>0</v>
      </c>
      <c r="AK25" s="12">
        <v>0</v>
      </c>
      <c r="AL25" s="12">
        <v>0</v>
      </c>
      <c r="AM25" s="12">
        <v>0</v>
      </c>
      <c r="AN25" s="12">
        <v>0</v>
      </c>
      <c r="AO25" s="12">
        <v>0</v>
      </c>
      <c r="AP25" s="12">
        <v>0</v>
      </c>
      <c r="AQ25" s="12">
        <v>0</v>
      </c>
      <c r="AR25" s="12">
        <v>0</v>
      </c>
      <c r="AS25" s="12">
        <v>3.1E-2</v>
      </c>
      <c r="AT25" s="12">
        <v>0</v>
      </c>
      <c r="AU25" s="12">
        <v>0.56200000000000006</v>
      </c>
      <c r="AV25" s="12">
        <v>0</v>
      </c>
      <c r="AW25" s="12">
        <v>0</v>
      </c>
      <c r="AX25" s="12">
        <v>0</v>
      </c>
      <c r="AY25" s="12">
        <v>0</v>
      </c>
      <c r="AZ25" s="12">
        <v>0</v>
      </c>
      <c r="BA25" s="12">
        <v>0</v>
      </c>
      <c r="BB25" s="12">
        <v>0</v>
      </c>
      <c r="BC25" s="12">
        <v>0</v>
      </c>
      <c r="BD25" s="12">
        <v>0</v>
      </c>
      <c r="BE25" s="12">
        <v>0</v>
      </c>
      <c r="BF25" s="12">
        <v>0</v>
      </c>
      <c r="BG25" s="12">
        <v>0</v>
      </c>
      <c r="BH25" s="12">
        <v>0</v>
      </c>
      <c r="BI25" s="12">
        <v>0</v>
      </c>
      <c r="BJ25" s="12">
        <v>0</v>
      </c>
      <c r="BK25" s="12">
        <v>0</v>
      </c>
      <c r="BL25" s="12">
        <v>0</v>
      </c>
      <c r="BM25" s="12">
        <v>0</v>
      </c>
      <c r="BN25" s="12">
        <v>5.8929999999999998</v>
      </c>
      <c r="BO25" s="12">
        <v>0</v>
      </c>
      <c r="BP25" s="12">
        <v>0</v>
      </c>
      <c r="BQ25" s="12" t="s">
        <v>116</v>
      </c>
      <c r="BR25" s="12">
        <v>12335.397999999999</v>
      </c>
      <c r="BS25" s="12">
        <v>61.624000000000002</v>
      </c>
      <c r="BT25" s="12">
        <v>9784.8230000000003</v>
      </c>
      <c r="BU25" s="12">
        <v>4580.8069999999998</v>
      </c>
      <c r="BV25" s="12">
        <v>451.41499999999996</v>
      </c>
      <c r="BW25" s="12">
        <v>65.591999999999999</v>
      </c>
      <c r="BX25" s="12">
        <v>1592.681</v>
      </c>
      <c r="BY25" s="12">
        <v>6279.4260000000004</v>
      </c>
      <c r="BZ25" s="12">
        <v>0</v>
      </c>
      <c r="CA25" s="12">
        <v>0</v>
      </c>
      <c r="CV25" s="12">
        <v>1150.4570000000001</v>
      </c>
      <c r="CW25" s="12">
        <v>0</v>
      </c>
    </row>
    <row r="26" spans="1:101" x14ac:dyDescent="0.2">
      <c r="A26" s="13" t="s">
        <v>450</v>
      </c>
      <c r="C26" s="12">
        <v>7997.1810000000014</v>
      </c>
      <c r="D26" s="12">
        <v>28275.481</v>
      </c>
      <c r="E26" s="12">
        <v>8187.4929999999995</v>
      </c>
      <c r="F26" s="12">
        <v>9614.8559999999998</v>
      </c>
      <c r="G26" s="12">
        <v>1786.117</v>
      </c>
      <c r="H26" s="12">
        <v>201.55</v>
      </c>
      <c r="I26" s="12">
        <v>1346.5419999999999</v>
      </c>
      <c r="J26" s="12">
        <v>10413.095999999998</v>
      </c>
      <c r="K26" s="12">
        <v>0</v>
      </c>
      <c r="L26" s="12">
        <v>5283.192</v>
      </c>
      <c r="M26" s="12">
        <v>809.60699999999986</v>
      </c>
      <c r="N26" s="12">
        <v>373.41999999999996</v>
      </c>
      <c r="O26" s="12">
        <v>399.02599999999995</v>
      </c>
      <c r="P26" s="12">
        <v>61.269999999999996</v>
      </c>
      <c r="Q26" s="12">
        <v>11.599</v>
      </c>
      <c r="R26" s="12">
        <v>411.06200000000001</v>
      </c>
      <c r="S26" s="12">
        <v>200.11199999999999</v>
      </c>
      <c r="T26" s="12">
        <v>53.896000000000001</v>
      </c>
      <c r="U26" s="12">
        <v>96.515000000000001</v>
      </c>
      <c r="V26" s="12">
        <v>0</v>
      </c>
      <c r="W26" s="12">
        <v>47.372999999999998</v>
      </c>
      <c r="X26" s="12">
        <v>742.48599999999999</v>
      </c>
      <c r="Y26" s="12">
        <v>3275.6089999999999</v>
      </c>
      <c r="Z26" s="12">
        <v>1095.6880000000001</v>
      </c>
      <c r="AA26" s="12">
        <v>122.72499999999998</v>
      </c>
      <c r="AB26" s="12">
        <v>1022.2</v>
      </c>
      <c r="AC26" s="12">
        <v>21.66</v>
      </c>
      <c r="AD26" s="12">
        <v>2.5350000000000001</v>
      </c>
      <c r="AE26" s="12">
        <v>2472.116</v>
      </c>
      <c r="AF26" s="12">
        <v>2674.0770000000002</v>
      </c>
      <c r="AG26" s="12">
        <v>8875.8290000000015</v>
      </c>
      <c r="AH26" s="12">
        <v>475.89099999999996</v>
      </c>
      <c r="AI26" s="12">
        <v>5.2780000000000005</v>
      </c>
      <c r="AJ26" s="12">
        <v>206.57500000000002</v>
      </c>
      <c r="AK26" s="12">
        <v>708.20999999999992</v>
      </c>
      <c r="AL26" s="12">
        <v>364.94700000000006</v>
      </c>
      <c r="AM26" s="12">
        <v>0.47399999999999998</v>
      </c>
      <c r="AN26" s="12">
        <v>100.393</v>
      </c>
      <c r="AO26" s="12">
        <v>19.454999999999998</v>
      </c>
      <c r="AP26" s="12">
        <v>143.673</v>
      </c>
      <c r="AQ26" s="12">
        <v>0</v>
      </c>
      <c r="AR26" s="12">
        <v>91.03</v>
      </c>
      <c r="AS26" s="12">
        <v>2874.63</v>
      </c>
      <c r="AT26" s="12">
        <v>157.886</v>
      </c>
      <c r="AU26" s="12">
        <v>1041.1889999999999</v>
      </c>
      <c r="AV26" s="12">
        <v>47.233999999999995</v>
      </c>
      <c r="AW26" s="12">
        <v>0</v>
      </c>
      <c r="AX26" s="12">
        <v>22.33</v>
      </c>
      <c r="AY26" s="12">
        <v>2695.9459999999999</v>
      </c>
      <c r="AZ26" s="12">
        <v>0</v>
      </c>
      <c r="BA26" s="12">
        <v>0</v>
      </c>
      <c r="BB26" s="12">
        <v>0</v>
      </c>
      <c r="BC26" s="12">
        <v>0</v>
      </c>
      <c r="BD26" s="12">
        <v>0</v>
      </c>
      <c r="BE26" s="12">
        <v>0</v>
      </c>
      <c r="BF26" s="12">
        <v>3.036</v>
      </c>
      <c r="BG26" s="12">
        <v>178.36199999999997</v>
      </c>
      <c r="BH26" s="12">
        <v>0</v>
      </c>
      <c r="BI26" s="12">
        <v>0</v>
      </c>
      <c r="BJ26" s="12">
        <v>0</v>
      </c>
      <c r="BK26" s="12">
        <v>0</v>
      </c>
      <c r="BL26" s="12">
        <v>0</v>
      </c>
      <c r="BM26" s="12">
        <v>0</v>
      </c>
      <c r="BN26" s="12">
        <v>287.67099999999999</v>
      </c>
      <c r="BO26" s="12">
        <v>954.92700000000002</v>
      </c>
      <c r="BP26" s="12">
        <v>8232.0560000000005</v>
      </c>
      <c r="BQ26" s="12" t="s">
        <v>118</v>
      </c>
      <c r="BR26" s="12">
        <v>0</v>
      </c>
      <c r="BS26" s="12">
        <v>0</v>
      </c>
      <c r="BT26" s="12">
        <v>8.0030000000000001</v>
      </c>
      <c r="BU26" s="12">
        <v>2E-3</v>
      </c>
      <c r="BV26" s="12">
        <v>0.16800000000000001</v>
      </c>
      <c r="BW26" s="12">
        <v>1.2E-2</v>
      </c>
      <c r="BX26" s="12">
        <v>1.726</v>
      </c>
      <c r="BY26" s="12">
        <v>0</v>
      </c>
      <c r="BZ26" s="12">
        <v>0</v>
      </c>
      <c r="CA26" s="12">
        <v>0</v>
      </c>
      <c r="CV26" s="12">
        <v>0</v>
      </c>
      <c r="CW26" s="12">
        <v>0</v>
      </c>
    </row>
    <row r="27" spans="1:101" x14ac:dyDescent="0.2">
      <c r="A27" s="13"/>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2">
        <v>0</v>
      </c>
      <c r="AE27" s="12">
        <v>0</v>
      </c>
      <c r="AF27" s="12">
        <v>0</v>
      </c>
      <c r="AG27" s="12">
        <v>0</v>
      </c>
      <c r="AH27" s="12">
        <v>0</v>
      </c>
      <c r="AI27" s="12">
        <v>0</v>
      </c>
      <c r="AJ27" s="12">
        <v>0</v>
      </c>
      <c r="AK27" s="12">
        <v>0</v>
      </c>
      <c r="AL27" s="12">
        <v>0</v>
      </c>
      <c r="AM27" s="12">
        <v>0</v>
      </c>
      <c r="AN27" s="12">
        <v>0</v>
      </c>
      <c r="AO27" s="12">
        <v>0</v>
      </c>
      <c r="AP27" s="12">
        <v>0</v>
      </c>
      <c r="AQ27" s="12">
        <v>0</v>
      </c>
      <c r="AR27" s="12">
        <v>0</v>
      </c>
      <c r="AS27" s="12">
        <v>0</v>
      </c>
      <c r="AT27" s="12">
        <v>0</v>
      </c>
      <c r="AU27" s="12">
        <v>0</v>
      </c>
      <c r="AV27" s="12">
        <v>0</v>
      </c>
      <c r="AW27" s="12">
        <v>0</v>
      </c>
      <c r="AX27" s="12">
        <v>0</v>
      </c>
      <c r="AY27" s="12">
        <v>0</v>
      </c>
      <c r="AZ27" s="12">
        <v>0</v>
      </c>
      <c r="BA27" s="12">
        <v>0</v>
      </c>
      <c r="BB27" s="12">
        <v>0</v>
      </c>
      <c r="BC27" s="12">
        <v>0</v>
      </c>
      <c r="BD27" s="12">
        <v>0</v>
      </c>
      <c r="BE27" s="12">
        <v>0</v>
      </c>
      <c r="BF27" s="12">
        <v>0</v>
      </c>
      <c r="BG27" s="12">
        <v>0</v>
      </c>
      <c r="BH27" s="12">
        <v>0</v>
      </c>
      <c r="BI27" s="12">
        <v>0</v>
      </c>
      <c r="BJ27" s="12">
        <v>0</v>
      </c>
      <c r="BK27" s="12">
        <v>0</v>
      </c>
      <c r="BL27" s="12">
        <v>0</v>
      </c>
      <c r="BM27" s="12">
        <v>0</v>
      </c>
      <c r="BN27" s="12">
        <v>0</v>
      </c>
      <c r="BO27" s="12">
        <v>0</v>
      </c>
      <c r="BP27" s="12">
        <v>0</v>
      </c>
      <c r="BQ27" s="12" t="s">
        <v>119</v>
      </c>
      <c r="BR27" s="12">
        <v>0</v>
      </c>
      <c r="BS27" s="12">
        <v>0</v>
      </c>
      <c r="BT27" s="12">
        <v>0.01</v>
      </c>
      <c r="BU27" s="12">
        <v>0</v>
      </c>
      <c r="BV27" s="12">
        <v>0</v>
      </c>
      <c r="BW27" s="12">
        <v>0</v>
      </c>
      <c r="BX27" s="12">
        <v>0</v>
      </c>
      <c r="BY27" s="12">
        <v>0</v>
      </c>
      <c r="BZ27" s="12">
        <v>0</v>
      </c>
      <c r="CA27" s="12">
        <v>0</v>
      </c>
      <c r="CV27" s="12">
        <v>0</v>
      </c>
      <c r="CW27" s="12">
        <v>0</v>
      </c>
    </row>
    <row r="28" spans="1:101" x14ac:dyDescent="0.2">
      <c r="A28" s="13" t="s">
        <v>451</v>
      </c>
      <c r="C28" s="12">
        <v>134.14400000000001</v>
      </c>
      <c r="D28" s="12">
        <v>7.5970000000000004</v>
      </c>
      <c r="E28" s="12">
        <v>11.11</v>
      </c>
      <c r="F28" s="12">
        <v>27.231000000000002</v>
      </c>
      <c r="G28" s="12">
        <v>2.5579999999999998</v>
      </c>
      <c r="H28" s="12">
        <v>4.6790000000000003</v>
      </c>
      <c r="I28" s="12">
        <v>2.8610000000000002</v>
      </c>
      <c r="J28" s="12">
        <v>144.459</v>
      </c>
      <c r="K28" s="12">
        <v>0</v>
      </c>
      <c r="L28" s="12">
        <v>16.527000000000001</v>
      </c>
      <c r="M28" s="12">
        <v>0.94199999999999995</v>
      </c>
      <c r="N28" s="12">
        <v>3.7589999999999999</v>
      </c>
      <c r="O28" s="12">
        <v>1.448</v>
      </c>
      <c r="P28" s="12">
        <v>0</v>
      </c>
      <c r="Q28" s="12">
        <v>0</v>
      </c>
      <c r="R28" s="12">
        <v>1.081</v>
      </c>
      <c r="S28" s="12">
        <v>1.673</v>
      </c>
      <c r="T28" s="12">
        <v>0.57899999999999996</v>
      </c>
      <c r="U28" s="12">
        <v>3.6269999999999998</v>
      </c>
      <c r="V28" s="12">
        <v>0</v>
      </c>
      <c r="W28" s="12">
        <v>0</v>
      </c>
      <c r="X28" s="12">
        <v>0</v>
      </c>
      <c r="Y28" s="12">
        <v>0</v>
      </c>
      <c r="Z28" s="12">
        <v>0</v>
      </c>
      <c r="AA28" s="12">
        <v>0</v>
      </c>
      <c r="AB28" s="12">
        <v>0</v>
      </c>
      <c r="AC28" s="12">
        <v>0</v>
      </c>
      <c r="AD28" s="12">
        <v>0</v>
      </c>
      <c r="AE28" s="12">
        <v>1.9850000000000001</v>
      </c>
      <c r="AF28" s="12">
        <v>0</v>
      </c>
      <c r="AG28" s="12">
        <v>0</v>
      </c>
      <c r="AH28" s="12">
        <v>0</v>
      </c>
      <c r="AI28" s="12">
        <v>0</v>
      </c>
      <c r="AJ28" s="12">
        <v>0</v>
      </c>
      <c r="AK28" s="12">
        <v>0</v>
      </c>
      <c r="AL28" s="12">
        <v>0</v>
      </c>
      <c r="AM28" s="12">
        <v>0</v>
      </c>
      <c r="AN28" s="12">
        <v>0</v>
      </c>
      <c r="AO28" s="12">
        <v>0</v>
      </c>
      <c r="AP28" s="12">
        <v>0</v>
      </c>
      <c r="AQ28" s="12">
        <v>0</v>
      </c>
      <c r="AR28" s="12">
        <v>0</v>
      </c>
      <c r="AS28" s="12">
        <v>8.2040000000000006</v>
      </c>
      <c r="AT28" s="12">
        <v>0</v>
      </c>
      <c r="AU28" s="12">
        <v>0.92500000000000004</v>
      </c>
      <c r="AV28" s="12">
        <v>0</v>
      </c>
      <c r="AW28" s="12">
        <v>0</v>
      </c>
      <c r="AX28" s="12">
        <v>0</v>
      </c>
      <c r="AY28" s="12">
        <v>0</v>
      </c>
      <c r="AZ28" s="12">
        <v>0</v>
      </c>
      <c r="BA28" s="12">
        <v>0</v>
      </c>
      <c r="BB28" s="12">
        <v>0</v>
      </c>
      <c r="BC28" s="12">
        <v>0</v>
      </c>
      <c r="BD28" s="12">
        <v>0</v>
      </c>
      <c r="BE28" s="12">
        <v>0</v>
      </c>
      <c r="BF28" s="12">
        <v>0</v>
      </c>
      <c r="BG28" s="12">
        <v>0</v>
      </c>
      <c r="BH28" s="12">
        <v>0</v>
      </c>
      <c r="BI28" s="12">
        <v>0</v>
      </c>
      <c r="BJ28" s="12">
        <v>0</v>
      </c>
      <c r="BK28" s="12">
        <v>0</v>
      </c>
      <c r="BL28" s="12">
        <v>0</v>
      </c>
      <c r="BM28" s="12">
        <v>0</v>
      </c>
      <c r="BN28" s="12">
        <v>3.64</v>
      </c>
      <c r="BO28" s="12">
        <v>0</v>
      </c>
      <c r="BP28" s="12">
        <v>0</v>
      </c>
      <c r="BQ28" s="12" t="s">
        <v>120</v>
      </c>
      <c r="BR28" s="12">
        <v>0</v>
      </c>
      <c r="BS28" s="12">
        <v>0</v>
      </c>
      <c r="BT28" s="12">
        <v>6.1976500000000003</v>
      </c>
      <c r="BU28" s="12">
        <v>6.1976500000000003</v>
      </c>
      <c r="BV28" s="12">
        <v>7.5069999999999997</v>
      </c>
      <c r="BW28" s="12">
        <v>0</v>
      </c>
      <c r="BX28" s="12">
        <v>0</v>
      </c>
      <c r="BY28" s="12">
        <v>0</v>
      </c>
      <c r="BZ28" s="12">
        <v>0</v>
      </c>
      <c r="CA28" s="12">
        <v>0</v>
      </c>
      <c r="CV28" s="12">
        <v>0</v>
      </c>
      <c r="CW28" s="12">
        <v>0</v>
      </c>
    </row>
    <row r="29" spans="1:101" x14ac:dyDescent="0.2">
      <c r="A29" s="13" t="s">
        <v>452</v>
      </c>
      <c r="C29" s="12">
        <v>0</v>
      </c>
      <c r="D29" s="12">
        <v>0</v>
      </c>
      <c r="E29" s="12">
        <v>0</v>
      </c>
      <c r="F29" s="12">
        <v>0</v>
      </c>
      <c r="G29" s="12">
        <v>0</v>
      </c>
      <c r="H29" s="12">
        <v>0</v>
      </c>
      <c r="I29" s="12">
        <v>0</v>
      </c>
      <c r="J29" s="12">
        <v>0</v>
      </c>
      <c r="K29" s="12">
        <v>0</v>
      </c>
      <c r="L29" s="12">
        <v>0.191</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2">
        <v>0</v>
      </c>
      <c r="AE29" s="12">
        <v>0</v>
      </c>
      <c r="AF29" s="12">
        <v>0.14499999999999999</v>
      </c>
      <c r="AG29" s="12">
        <v>0</v>
      </c>
      <c r="AH29" s="12">
        <v>0</v>
      </c>
      <c r="AI29" s="12">
        <v>0</v>
      </c>
      <c r="AJ29" s="12">
        <v>0</v>
      </c>
      <c r="AK29" s="12">
        <v>0</v>
      </c>
      <c r="AL29" s="12">
        <v>0</v>
      </c>
      <c r="AM29" s="12">
        <v>0</v>
      </c>
      <c r="AN29" s="12">
        <v>0</v>
      </c>
      <c r="AO29" s="12">
        <v>0</v>
      </c>
      <c r="AP29" s="12">
        <v>0</v>
      </c>
      <c r="AQ29" s="12">
        <v>0</v>
      </c>
      <c r="AR29" s="12">
        <v>0</v>
      </c>
      <c r="AS29" s="12">
        <v>0</v>
      </c>
      <c r="AT29" s="12">
        <v>0</v>
      </c>
      <c r="AU29" s="12">
        <v>0</v>
      </c>
      <c r="AV29" s="12">
        <v>0</v>
      </c>
      <c r="AW29" s="12">
        <v>0</v>
      </c>
      <c r="AX29" s="12">
        <v>0</v>
      </c>
      <c r="AY29" s="12">
        <v>0</v>
      </c>
      <c r="AZ29" s="12">
        <v>0</v>
      </c>
      <c r="BA29" s="12">
        <v>0</v>
      </c>
      <c r="BB29" s="12">
        <v>0</v>
      </c>
      <c r="BC29" s="12">
        <v>0</v>
      </c>
      <c r="BD29" s="12">
        <v>0</v>
      </c>
      <c r="BE29" s="12">
        <v>0</v>
      </c>
      <c r="BF29" s="12">
        <v>0</v>
      </c>
      <c r="BG29" s="12">
        <v>0</v>
      </c>
      <c r="BH29" s="12">
        <v>0</v>
      </c>
      <c r="BI29" s="12">
        <v>0</v>
      </c>
      <c r="BJ29" s="12">
        <v>0</v>
      </c>
      <c r="BK29" s="12">
        <v>0</v>
      </c>
      <c r="BL29" s="12">
        <v>0</v>
      </c>
      <c r="BM29" s="12">
        <v>0</v>
      </c>
      <c r="BN29" s="12">
        <v>0</v>
      </c>
      <c r="BO29" s="12">
        <v>0</v>
      </c>
      <c r="BP29" s="12">
        <v>0</v>
      </c>
      <c r="BQ29" s="12" t="s">
        <v>121</v>
      </c>
      <c r="BR29" s="12">
        <v>0</v>
      </c>
      <c r="BS29" s="12">
        <v>0</v>
      </c>
      <c r="BT29" s="12">
        <v>0</v>
      </c>
      <c r="BU29" s="12">
        <v>0</v>
      </c>
      <c r="BV29" s="12">
        <v>0</v>
      </c>
      <c r="BW29" s="12">
        <v>0</v>
      </c>
      <c r="BX29" s="12">
        <v>0</v>
      </c>
      <c r="BY29" s="12">
        <v>0</v>
      </c>
      <c r="BZ29" s="12">
        <v>0</v>
      </c>
      <c r="CA29" s="12">
        <v>0</v>
      </c>
      <c r="CV29" s="12">
        <v>0</v>
      </c>
      <c r="CW29" s="12">
        <v>0</v>
      </c>
    </row>
    <row r="30" spans="1:101" x14ac:dyDescent="0.2">
      <c r="A30" s="13" t="s">
        <v>453</v>
      </c>
      <c r="C30" s="12">
        <v>0.41299999999999998</v>
      </c>
      <c r="D30" s="12">
        <v>0.39100000000000001</v>
      </c>
      <c r="E30" s="12">
        <v>1.9E-2</v>
      </c>
      <c r="F30" s="12">
        <v>0.38400000000000001</v>
      </c>
      <c r="G30" s="12">
        <v>0</v>
      </c>
      <c r="H30" s="12">
        <v>0</v>
      </c>
      <c r="I30" s="12">
        <v>0</v>
      </c>
      <c r="J30" s="12">
        <v>26.771000000000001</v>
      </c>
      <c r="K30" s="12">
        <v>0</v>
      </c>
      <c r="L30" s="12">
        <v>53.347000000000001</v>
      </c>
      <c r="M30" s="12">
        <v>0</v>
      </c>
      <c r="N30" s="12">
        <v>0</v>
      </c>
      <c r="O30" s="12">
        <v>0</v>
      </c>
      <c r="P30" s="12">
        <v>0</v>
      </c>
      <c r="Q30" s="12">
        <v>0</v>
      </c>
      <c r="R30" s="12">
        <v>0</v>
      </c>
      <c r="S30" s="12">
        <v>7.2999999999999995E-2</v>
      </c>
      <c r="T30" s="12">
        <v>0</v>
      </c>
      <c r="U30" s="12">
        <v>0</v>
      </c>
      <c r="V30" s="12">
        <v>0</v>
      </c>
      <c r="W30" s="12">
        <v>0</v>
      </c>
      <c r="X30" s="12">
        <v>0</v>
      </c>
      <c r="Y30" s="12">
        <v>0</v>
      </c>
      <c r="Z30" s="12">
        <v>0</v>
      </c>
      <c r="AA30" s="12">
        <v>0</v>
      </c>
      <c r="AB30" s="12">
        <v>0</v>
      </c>
      <c r="AC30" s="12">
        <v>0</v>
      </c>
      <c r="AD30" s="12">
        <v>0</v>
      </c>
      <c r="AE30" s="12">
        <v>0</v>
      </c>
      <c r="AF30" s="12">
        <v>0</v>
      </c>
      <c r="AG30" s="12">
        <v>261.14100000000002</v>
      </c>
      <c r="AH30" s="12">
        <v>0</v>
      </c>
      <c r="AI30" s="12">
        <v>0</v>
      </c>
      <c r="AJ30" s="12">
        <v>0</v>
      </c>
      <c r="AK30" s="12">
        <v>0</v>
      </c>
      <c r="AL30" s="12">
        <v>0</v>
      </c>
      <c r="AM30" s="12">
        <v>0</v>
      </c>
      <c r="AN30" s="12">
        <v>0</v>
      </c>
      <c r="AO30" s="12">
        <v>0</v>
      </c>
      <c r="AP30" s="12">
        <v>0</v>
      </c>
      <c r="AQ30" s="12">
        <v>0</v>
      </c>
      <c r="AR30" s="12">
        <v>0</v>
      </c>
      <c r="AS30" s="12">
        <v>1.4019999999999999</v>
      </c>
      <c r="AT30" s="12">
        <v>0</v>
      </c>
      <c r="AU30" s="12">
        <v>0</v>
      </c>
      <c r="AV30" s="12">
        <v>0</v>
      </c>
      <c r="AW30" s="12">
        <v>0</v>
      </c>
      <c r="AX30" s="12">
        <v>0</v>
      </c>
      <c r="AY30" s="12">
        <v>0</v>
      </c>
      <c r="AZ30" s="12">
        <v>0</v>
      </c>
      <c r="BA30" s="12">
        <v>0</v>
      </c>
      <c r="BB30" s="12">
        <v>0</v>
      </c>
      <c r="BC30" s="12">
        <v>0</v>
      </c>
      <c r="BD30" s="12">
        <v>0</v>
      </c>
      <c r="BE30" s="12">
        <v>0</v>
      </c>
      <c r="BF30" s="12">
        <v>0</v>
      </c>
      <c r="BG30" s="12">
        <v>0</v>
      </c>
      <c r="BH30" s="12">
        <v>0</v>
      </c>
      <c r="BI30" s="12">
        <v>0</v>
      </c>
      <c r="BJ30" s="12">
        <v>0</v>
      </c>
      <c r="BK30" s="12">
        <v>0</v>
      </c>
      <c r="BL30" s="12">
        <v>0</v>
      </c>
      <c r="BM30" s="12">
        <v>0</v>
      </c>
      <c r="BN30" s="12">
        <v>0</v>
      </c>
      <c r="BO30" s="12">
        <v>0</v>
      </c>
      <c r="BP30" s="12">
        <v>0</v>
      </c>
      <c r="BQ30" s="12" t="s">
        <v>117</v>
      </c>
      <c r="BR30" s="12">
        <v>0</v>
      </c>
      <c r="BS30" s="12">
        <v>0</v>
      </c>
      <c r="BT30" s="12">
        <v>0</v>
      </c>
      <c r="BU30" s="12">
        <v>0</v>
      </c>
      <c r="BV30" s="12">
        <v>0</v>
      </c>
      <c r="BW30" s="12">
        <v>0</v>
      </c>
      <c r="BX30" s="12">
        <v>0</v>
      </c>
      <c r="BY30" s="12">
        <v>0</v>
      </c>
      <c r="BZ30" s="12">
        <v>0</v>
      </c>
      <c r="CA30" s="12">
        <v>0</v>
      </c>
      <c r="CV30" s="12">
        <v>0</v>
      </c>
      <c r="CW30" s="12">
        <v>0</v>
      </c>
    </row>
    <row r="31" spans="1:101" x14ac:dyDescent="0.2">
      <c r="A31" s="13" t="s">
        <v>454</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2">
        <v>0</v>
      </c>
      <c r="AE31" s="12">
        <v>0</v>
      </c>
      <c r="AF31" s="12">
        <v>0</v>
      </c>
      <c r="AG31" s="12">
        <v>0</v>
      </c>
      <c r="AH31" s="12">
        <v>0</v>
      </c>
      <c r="AI31" s="12">
        <v>0</v>
      </c>
      <c r="AJ31" s="12">
        <v>0</v>
      </c>
      <c r="AK31" s="12">
        <v>0</v>
      </c>
      <c r="AL31" s="12">
        <v>0</v>
      </c>
      <c r="AM31" s="12">
        <v>0</v>
      </c>
      <c r="AN31" s="12">
        <v>0</v>
      </c>
      <c r="AO31" s="12">
        <v>0</v>
      </c>
      <c r="AP31" s="12">
        <v>0</v>
      </c>
      <c r="AQ31" s="12">
        <v>0</v>
      </c>
      <c r="AR31" s="12">
        <v>0</v>
      </c>
      <c r="AS31" s="12">
        <v>0</v>
      </c>
      <c r="AT31" s="12">
        <v>0</v>
      </c>
      <c r="AU31" s="12">
        <v>0</v>
      </c>
      <c r="AV31" s="12">
        <v>0</v>
      </c>
      <c r="AW31" s="12">
        <v>0</v>
      </c>
      <c r="AX31" s="12">
        <v>0</v>
      </c>
      <c r="AY31" s="12">
        <v>0</v>
      </c>
      <c r="AZ31" s="12">
        <v>0</v>
      </c>
      <c r="BA31" s="12">
        <v>0</v>
      </c>
      <c r="BB31" s="12">
        <v>0</v>
      </c>
      <c r="BC31" s="12">
        <v>0</v>
      </c>
      <c r="BD31" s="12">
        <v>0</v>
      </c>
      <c r="BE31" s="12">
        <v>0</v>
      </c>
      <c r="BF31" s="12">
        <v>0</v>
      </c>
      <c r="BG31" s="12">
        <v>0</v>
      </c>
      <c r="BH31" s="12">
        <v>0</v>
      </c>
      <c r="BI31" s="12">
        <v>0</v>
      </c>
      <c r="BJ31" s="12">
        <v>0</v>
      </c>
      <c r="BK31" s="12">
        <v>0</v>
      </c>
      <c r="BL31" s="12">
        <v>0</v>
      </c>
      <c r="BM31" s="12">
        <v>0</v>
      </c>
      <c r="BN31" s="12">
        <v>0</v>
      </c>
      <c r="BO31" s="12">
        <v>0</v>
      </c>
      <c r="BP31" s="12">
        <v>0</v>
      </c>
      <c r="BQ31" s="12" t="s">
        <v>123</v>
      </c>
      <c r="BR31" s="12">
        <v>0.13400000000000001</v>
      </c>
      <c r="BS31" s="12">
        <v>0</v>
      </c>
      <c r="BT31" s="12">
        <v>29.906000000000006</v>
      </c>
      <c r="BU31" s="12">
        <v>0</v>
      </c>
      <c r="BV31" s="12">
        <v>17.902000000000001</v>
      </c>
      <c r="BW31" s="12">
        <v>0.83299999999999996</v>
      </c>
      <c r="BX31" s="12">
        <v>1.869</v>
      </c>
      <c r="BY31" s="12">
        <v>0.433</v>
      </c>
      <c r="BZ31" s="12">
        <v>0</v>
      </c>
      <c r="CA31" s="12">
        <v>0</v>
      </c>
      <c r="CV31" s="12">
        <v>0</v>
      </c>
      <c r="CW31" s="12">
        <v>0</v>
      </c>
    </row>
    <row r="32" spans="1:101" x14ac:dyDescent="0.2">
      <c r="A32" s="13"/>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c r="AF32" s="12">
        <v>0</v>
      </c>
      <c r="AG32" s="12">
        <v>0</v>
      </c>
      <c r="AH32" s="12">
        <v>0</v>
      </c>
      <c r="AI32" s="12">
        <v>0</v>
      </c>
      <c r="AJ32" s="12">
        <v>0</v>
      </c>
      <c r="AK32" s="12">
        <v>0</v>
      </c>
      <c r="AL32" s="12">
        <v>0</v>
      </c>
      <c r="AM32" s="12">
        <v>0</v>
      </c>
      <c r="AN32" s="12">
        <v>0</v>
      </c>
      <c r="AO32" s="12">
        <v>0</v>
      </c>
      <c r="AP32" s="12">
        <v>0</v>
      </c>
      <c r="AQ32" s="12">
        <v>0</v>
      </c>
      <c r="AR32" s="12">
        <v>0</v>
      </c>
      <c r="AS32" s="12">
        <v>0</v>
      </c>
      <c r="AT32" s="12">
        <v>0</v>
      </c>
      <c r="AU32" s="12">
        <v>0</v>
      </c>
      <c r="AV32" s="12">
        <v>0</v>
      </c>
      <c r="AW32" s="12">
        <v>0</v>
      </c>
      <c r="AX32" s="12">
        <v>0</v>
      </c>
      <c r="AY32" s="12">
        <v>0</v>
      </c>
      <c r="AZ32" s="12">
        <v>0</v>
      </c>
      <c r="BA32" s="12">
        <v>0</v>
      </c>
      <c r="BB32" s="12">
        <v>0</v>
      </c>
      <c r="BC32" s="12">
        <v>0</v>
      </c>
      <c r="BD32" s="12">
        <v>0</v>
      </c>
      <c r="BE32" s="12">
        <v>0</v>
      </c>
      <c r="BF32" s="12">
        <v>0</v>
      </c>
      <c r="BG32" s="12">
        <v>0</v>
      </c>
      <c r="BH32" s="12">
        <v>0</v>
      </c>
      <c r="BI32" s="12">
        <v>0</v>
      </c>
      <c r="BJ32" s="12">
        <v>0</v>
      </c>
      <c r="BK32" s="12">
        <v>0</v>
      </c>
      <c r="BL32" s="12">
        <v>0</v>
      </c>
      <c r="BM32" s="12">
        <v>0</v>
      </c>
      <c r="BN32" s="12">
        <v>0</v>
      </c>
      <c r="BO32" s="12">
        <v>0</v>
      </c>
      <c r="BP32" s="12">
        <v>0</v>
      </c>
      <c r="BQ32" s="12" t="s">
        <v>124</v>
      </c>
      <c r="BR32" s="12">
        <v>0</v>
      </c>
      <c r="BS32" s="12">
        <v>0</v>
      </c>
      <c r="BT32" s="12">
        <v>0.90200000000000002</v>
      </c>
      <c r="BU32" s="12">
        <v>0</v>
      </c>
      <c r="BV32" s="12">
        <v>0</v>
      </c>
      <c r="BW32" s="12">
        <v>0</v>
      </c>
      <c r="BX32" s="12">
        <v>0</v>
      </c>
      <c r="BY32" s="12">
        <v>0</v>
      </c>
      <c r="BZ32" s="12">
        <v>0</v>
      </c>
      <c r="CA32" s="12">
        <v>0</v>
      </c>
      <c r="CV32" s="12">
        <v>0</v>
      </c>
      <c r="CW32" s="12">
        <v>0</v>
      </c>
    </row>
    <row r="33" spans="1:101" x14ac:dyDescent="0.2">
      <c r="A33" s="15" t="s">
        <v>117</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2">
        <v>0</v>
      </c>
      <c r="AE33" s="12">
        <v>2.7E-2</v>
      </c>
      <c r="AF33" s="12">
        <v>0</v>
      </c>
      <c r="AG33" s="12">
        <v>0</v>
      </c>
      <c r="AH33" s="12">
        <v>0</v>
      </c>
      <c r="AI33" s="12">
        <v>0</v>
      </c>
      <c r="AJ33" s="12">
        <v>0</v>
      </c>
      <c r="AK33" s="12">
        <v>0</v>
      </c>
      <c r="AL33" s="12">
        <v>0</v>
      </c>
      <c r="AM33" s="12">
        <v>0</v>
      </c>
      <c r="AN33" s="12">
        <v>0</v>
      </c>
      <c r="AO33" s="12">
        <v>0</v>
      </c>
      <c r="AP33" s="12">
        <v>0</v>
      </c>
      <c r="AQ33" s="12">
        <v>0</v>
      </c>
      <c r="AR33" s="12">
        <v>0</v>
      </c>
      <c r="AS33" s="12">
        <v>0</v>
      </c>
      <c r="AT33" s="12">
        <v>0</v>
      </c>
      <c r="AU33" s="12">
        <v>0</v>
      </c>
      <c r="AV33" s="12">
        <v>0</v>
      </c>
      <c r="AW33" s="12">
        <v>0</v>
      </c>
      <c r="AX33" s="12">
        <v>0</v>
      </c>
      <c r="AY33" s="12">
        <v>0</v>
      </c>
      <c r="AZ33" s="12">
        <v>0</v>
      </c>
      <c r="BA33" s="12">
        <v>0</v>
      </c>
      <c r="BB33" s="12">
        <v>0</v>
      </c>
      <c r="BC33" s="12">
        <v>0</v>
      </c>
      <c r="BD33" s="12">
        <v>0</v>
      </c>
      <c r="BE33" s="12">
        <v>0</v>
      </c>
      <c r="BF33" s="12">
        <v>0</v>
      </c>
      <c r="BG33" s="12">
        <v>0</v>
      </c>
      <c r="BH33" s="12">
        <v>0</v>
      </c>
      <c r="BI33" s="12">
        <v>0</v>
      </c>
      <c r="BJ33" s="12">
        <v>0</v>
      </c>
      <c r="BK33" s="12">
        <v>0</v>
      </c>
      <c r="BL33" s="12">
        <v>0</v>
      </c>
      <c r="BM33" s="12">
        <v>0</v>
      </c>
      <c r="BN33" s="12">
        <v>16.666</v>
      </c>
      <c r="BO33" s="12">
        <v>0</v>
      </c>
      <c r="BP33" s="12">
        <v>0</v>
      </c>
      <c r="BQ33" s="12" t="s">
        <v>125</v>
      </c>
      <c r="BR33" s="12">
        <v>0</v>
      </c>
      <c r="BS33" s="12">
        <v>0</v>
      </c>
      <c r="BT33" s="12">
        <v>197.02749100000003</v>
      </c>
      <c r="BU33" s="12">
        <v>194.67617000000001</v>
      </c>
      <c r="BV33" s="12">
        <v>1222.7285300000003</v>
      </c>
      <c r="BW33" s="12">
        <v>0</v>
      </c>
      <c r="BX33" s="12">
        <v>0</v>
      </c>
      <c r="BY33" s="12">
        <v>0</v>
      </c>
      <c r="BZ33" s="12">
        <v>0</v>
      </c>
      <c r="CA33" s="12">
        <v>0</v>
      </c>
      <c r="CV33" s="12">
        <v>0</v>
      </c>
      <c r="CW33" s="12">
        <v>0</v>
      </c>
    </row>
    <row r="34" spans="1:101" x14ac:dyDescent="0.2">
      <c r="A34" s="15"/>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2">
        <v>0</v>
      </c>
      <c r="AE34" s="12">
        <v>0</v>
      </c>
      <c r="AF34" s="12">
        <v>0</v>
      </c>
      <c r="AG34" s="12">
        <v>0</v>
      </c>
      <c r="AH34" s="12">
        <v>0</v>
      </c>
      <c r="AI34" s="12">
        <v>0</v>
      </c>
      <c r="AJ34" s="12">
        <v>0</v>
      </c>
      <c r="AK34" s="12">
        <v>0</v>
      </c>
      <c r="AL34" s="12">
        <v>0</v>
      </c>
      <c r="AM34" s="12">
        <v>0</v>
      </c>
      <c r="AN34" s="12">
        <v>0</v>
      </c>
      <c r="AO34" s="12">
        <v>0</v>
      </c>
      <c r="AP34" s="12">
        <v>0</v>
      </c>
      <c r="AQ34" s="12">
        <v>0</v>
      </c>
      <c r="AR34" s="12">
        <v>0</v>
      </c>
      <c r="AS34" s="12">
        <v>0</v>
      </c>
      <c r="AT34" s="12">
        <v>0</v>
      </c>
      <c r="AU34" s="12">
        <v>0</v>
      </c>
      <c r="AV34" s="12">
        <v>0</v>
      </c>
      <c r="AW34" s="12">
        <v>0</v>
      </c>
      <c r="AX34" s="12">
        <v>0</v>
      </c>
      <c r="AY34" s="12">
        <v>0</v>
      </c>
      <c r="AZ34" s="12">
        <v>0</v>
      </c>
      <c r="BA34" s="12">
        <v>0</v>
      </c>
      <c r="BB34" s="12">
        <v>0</v>
      </c>
      <c r="BC34" s="12">
        <v>0</v>
      </c>
      <c r="BD34" s="12">
        <v>0</v>
      </c>
      <c r="BE34" s="12">
        <v>0</v>
      </c>
      <c r="BF34" s="12">
        <v>0</v>
      </c>
      <c r="BG34" s="12">
        <v>0</v>
      </c>
      <c r="BH34" s="12">
        <v>0</v>
      </c>
      <c r="BI34" s="12">
        <v>0</v>
      </c>
      <c r="BJ34" s="12">
        <v>0</v>
      </c>
      <c r="BK34" s="12">
        <v>0</v>
      </c>
      <c r="BL34" s="12">
        <v>0</v>
      </c>
      <c r="BM34" s="12">
        <v>0</v>
      </c>
      <c r="BN34" s="12">
        <v>0</v>
      </c>
      <c r="BO34" s="12">
        <v>0</v>
      </c>
      <c r="BP34" s="12">
        <v>0</v>
      </c>
      <c r="BQ34" s="12" t="s">
        <v>126</v>
      </c>
      <c r="BR34" s="12">
        <v>0</v>
      </c>
      <c r="BS34" s="12">
        <v>0</v>
      </c>
      <c r="BT34" s="12">
        <v>6.5000000000000002E-2</v>
      </c>
      <c r="BU34" s="12">
        <v>0</v>
      </c>
      <c r="BV34" s="12">
        <v>0</v>
      </c>
      <c r="BW34" s="12">
        <v>0</v>
      </c>
      <c r="BX34" s="12">
        <v>0</v>
      </c>
      <c r="BY34" s="12">
        <v>0</v>
      </c>
      <c r="BZ34" s="12">
        <v>0</v>
      </c>
      <c r="CA34" s="12">
        <v>0</v>
      </c>
      <c r="CV34" s="12">
        <v>0</v>
      </c>
      <c r="CW34" s="12">
        <v>0</v>
      </c>
    </row>
    <row r="35" spans="1:101" x14ac:dyDescent="0.2">
      <c r="A35" s="13" t="s">
        <v>455</v>
      </c>
      <c r="C35" s="12">
        <v>20.192999999999998</v>
      </c>
      <c r="D35" s="12">
        <v>4.9550000000000001</v>
      </c>
      <c r="E35" s="12">
        <v>5.6450000000000005</v>
      </c>
      <c r="F35" s="12">
        <v>2E-3</v>
      </c>
      <c r="G35" s="12">
        <v>4.6930000000000005</v>
      </c>
      <c r="H35" s="12">
        <v>36.42</v>
      </c>
      <c r="I35" s="12">
        <v>0.114</v>
      </c>
      <c r="J35" s="12">
        <v>396.36900000000003</v>
      </c>
      <c r="K35" s="12">
        <v>0</v>
      </c>
      <c r="L35" s="12">
        <v>4.875</v>
      </c>
      <c r="M35" s="12">
        <v>0.01</v>
      </c>
      <c r="N35" s="12">
        <v>14.872</v>
      </c>
      <c r="O35" s="12">
        <v>1.2349999999999999</v>
      </c>
      <c r="P35" s="12">
        <v>0</v>
      </c>
      <c r="Q35" s="12">
        <v>0</v>
      </c>
      <c r="R35" s="12">
        <v>0.193</v>
      </c>
      <c r="S35" s="12">
        <v>3.1230000000000002</v>
      </c>
      <c r="T35" s="12">
        <v>1.635</v>
      </c>
      <c r="U35" s="12">
        <v>2.5030000000000001</v>
      </c>
      <c r="V35" s="12">
        <v>0</v>
      </c>
      <c r="W35" s="12">
        <v>0</v>
      </c>
      <c r="X35" s="12">
        <v>3.2000000000000001E-2</v>
      </c>
      <c r="Y35" s="12">
        <v>0</v>
      </c>
      <c r="Z35" s="12">
        <v>0</v>
      </c>
      <c r="AA35" s="12">
        <v>0</v>
      </c>
      <c r="AB35" s="12">
        <v>0</v>
      </c>
      <c r="AC35" s="12">
        <v>0</v>
      </c>
      <c r="AD35" s="12">
        <v>3.0000000000000001E-3</v>
      </c>
      <c r="AE35" s="12">
        <v>14.634</v>
      </c>
      <c r="AF35" s="12">
        <v>1E-3</v>
      </c>
      <c r="AG35" s="12">
        <v>25.78</v>
      </c>
      <c r="AH35" s="12">
        <v>0</v>
      </c>
      <c r="AI35" s="12">
        <v>0</v>
      </c>
      <c r="AJ35" s="12">
        <v>0</v>
      </c>
      <c r="AK35" s="12">
        <v>0</v>
      </c>
      <c r="AL35" s="12">
        <v>0</v>
      </c>
      <c r="AM35" s="12">
        <v>0</v>
      </c>
      <c r="AN35" s="12">
        <v>0</v>
      </c>
      <c r="AO35" s="12">
        <v>0</v>
      </c>
      <c r="AP35" s="12">
        <v>0</v>
      </c>
      <c r="AQ35" s="12">
        <v>0</v>
      </c>
      <c r="AR35" s="12">
        <v>0</v>
      </c>
      <c r="AS35" s="12">
        <v>0.14000000000000001</v>
      </c>
      <c r="AT35" s="12">
        <v>0</v>
      </c>
      <c r="AU35" s="12">
        <v>4.8079999999999998</v>
      </c>
      <c r="AV35" s="12">
        <v>0</v>
      </c>
      <c r="AW35" s="12">
        <v>0</v>
      </c>
      <c r="AX35" s="12">
        <v>0</v>
      </c>
      <c r="AY35" s="12">
        <v>0</v>
      </c>
      <c r="AZ35" s="12">
        <v>0</v>
      </c>
      <c r="BA35" s="12">
        <v>0</v>
      </c>
      <c r="BB35" s="12">
        <v>0</v>
      </c>
      <c r="BC35" s="12">
        <v>0</v>
      </c>
      <c r="BD35" s="12">
        <v>0</v>
      </c>
      <c r="BE35" s="12">
        <v>0</v>
      </c>
      <c r="BF35" s="12">
        <v>0</v>
      </c>
      <c r="BG35" s="12">
        <v>0</v>
      </c>
      <c r="BH35" s="12">
        <v>0</v>
      </c>
      <c r="BI35" s="12">
        <v>0</v>
      </c>
      <c r="BJ35" s="12">
        <v>0</v>
      </c>
      <c r="BK35" s="12">
        <v>0</v>
      </c>
      <c r="BL35" s="12">
        <v>0</v>
      </c>
      <c r="BM35" s="12">
        <v>0</v>
      </c>
      <c r="BN35" s="12">
        <v>13.157999999999999</v>
      </c>
      <c r="BO35" s="12">
        <v>0</v>
      </c>
      <c r="BP35" s="12">
        <v>0</v>
      </c>
      <c r="BQ35" s="12" t="s">
        <v>234</v>
      </c>
      <c r="BR35" s="12">
        <v>0</v>
      </c>
      <c r="BS35" s="12">
        <v>0</v>
      </c>
      <c r="BT35" s="12">
        <v>138.369</v>
      </c>
      <c r="BU35" s="12">
        <v>0</v>
      </c>
      <c r="BV35" s="12">
        <v>0</v>
      </c>
      <c r="BW35" s="12">
        <v>0</v>
      </c>
      <c r="BX35" s="12">
        <v>0</v>
      </c>
      <c r="BY35" s="12">
        <v>0</v>
      </c>
      <c r="BZ35" s="12">
        <v>0</v>
      </c>
      <c r="CA35" s="12">
        <v>0</v>
      </c>
      <c r="CV35" s="12">
        <v>0</v>
      </c>
      <c r="CW35" s="12">
        <v>0</v>
      </c>
    </row>
    <row r="36" spans="1:101" x14ac:dyDescent="0.2">
      <c r="A36" s="13" t="s">
        <v>456</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2">
        <v>0</v>
      </c>
      <c r="AE36" s="12">
        <v>0</v>
      </c>
      <c r="AF36" s="12">
        <v>0</v>
      </c>
      <c r="AG36" s="12">
        <v>0</v>
      </c>
      <c r="AH36" s="12">
        <v>0</v>
      </c>
      <c r="AI36" s="12">
        <v>0</v>
      </c>
      <c r="AJ36" s="12">
        <v>0</v>
      </c>
      <c r="AK36" s="12">
        <v>0</v>
      </c>
      <c r="AL36" s="12">
        <v>0</v>
      </c>
      <c r="AM36" s="12">
        <v>0</v>
      </c>
      <c r="AN36" s="12">
        <v>0</v>
      </c>
      <c r="AO36" s="12">
        <v>0</v>
      </c>
      <c r="AP36" s="12">
        <v>0</v>
      </c>
      <c r="AQ36" s="12">
        <v>0</v>
      </c>
      <c r="AR36" s="12">
        <v>0</v>
      </c>
      <c r="AS36" s="12">
        <v>0</v>
      </c>
      <c r="AT36" s="12">
        <v>0</v>
      </c>
      <c r="AU36" s="12">
        <v>0</v>
      </c>
      <c r="AV36" s="12">
        <v>0</v>
      </c>
      <c r="AW36" s="12">
        <v>0</v>
      </c>
      <c r="AX36" s="12">
        <v>0</v>
      </c>
      <c r="AY36" s="12">
        <v>0</v>
      </c>
      <c r="AZ36" s="12">
        <v>0</v>
      </c>
      <c r="BA36" s="12">
        <v>0</v>
      </c>
      <c r="BB36" s="12">
        <v>0</v>
      </c>
      <c r="BC36" s="12">
        <v>0</v>
      </c>
      <c r="BD36" s="12">
        <v>0</v>
      </c>
      <c r="BE36" s="12">
        <v>0</v>
      </c>
      <c r="BF36" s="12">
        <v>0</v>
      </c>
      <c r="BG36" s="12">
        <v>0</v>
      </c>
      <c r="BH36" s="12">
        <v>0</v>
      </c>
      <c r="BI36" s="12">
        <v>0</v>
      </c>
      <c r="BJ36" s="12">
        <v>0</v>
      </c>
      <c r="BK36" s="12">
        <v>0</v>
      </c>
      <c r="BL36" s="12">
        <v>0</v>
      </c>
      <c r="BM36" s="12">
        <v>0</v>
      </c>
      <c r="BN36" s="12">
        <v>0</v>
      </c>
      <c r="BO36" s="12">
        <v>0</v>
      </c>
      <c r="BP36" s="12">
        <v>0</v>
      </c>
    </row>
    <row r="37" spans="1:101" x14ac:dyDescent="0.2">
      <c r="A37" s="13" t="s">
        <v>457</v>
      </c>
      <c r="C37" s="12">
        <v>84.069000000000003</v>
      </c>
      <c r="D37" s="12">
        <v>10.416</v>
      </c>
      <c r="E37" s="12">
        <v>1.353</v>
      </c>
      <c r="F37" s="12">
        <v>10.760999999999999</v>
      </c>
      <c r="G37" s="12">
        <v>5.5839999999999996</v>
      </c>
      <c r="H37" s="12">
        <v>0</v>
      </c>
      <c r="I37" s="12">
        <v>2E-3</v>
      </c>
      <c r="J37" s="12">
        <v>249.369</v>
      </c>
      <c r="K37" s="12">
        <v>0</v>
      </c>
      <c r="L37" s="12">
        <v>2.444</v>
      </c>
      <c r="M37" s="12">
        <v>0</v>
      </c>
      <c r="N37" s="12">
        <v>5.7679999999999998</v>
      </c>
      <c r="O37" s="12">
        <v>1.28</v>
      </c>
      <c r="P37" s="12">
        <v>0</v>
      </c>
      <c r="Q37" s="12">
        <v>0</v>
      </c>
      <c r="R37" s="12">
        <v>8.0000000000000002E-3</v>
      </c>
      <c r="S37" s="12">
        <v>0.33600000000000002</v>
      </c>
      <c r="T37" s="12">
        <v>8.9999999999999993E-3</v>
      </c>
      <c r="U37" s="12">
        <v>0.33400000000000002</v>
      </c>
      <c r="V37" s="12">
        <v>0</v>
      </c>
      <c r="W37" s="12">
        <v>0</v>
      </c>
      <c r="X37" s="12">
        <v>0</v>
      </c>
      <c r="Y37" s="12">
        <v>0</v>
      </c>
      <c r="Z37" s="12">
        <v>1.268</v>
      </c>
      <c r="AA37" s="12">
        <v>0</v>
      </c>
      <c r="AB37" s="12">
        <v>0</v>
      </c>
      <c r="AC37" s="12">
        <v>0</v>
      </c>
      <c r="AD37" s="12">
        <v>3.0000000000000001E-3</v>
      </c>
      <c r="AE37" s="12">
        <v>1.2999999999999999E-2</v>
      </c>
      <c r="AF37" s="12">
        <v>0.90300000000000002</v>
      </c>
      <c r="AG37" s="12">
        <v>953.15499999999997</v>
      </c>
      <c r="AH37" s="12">
        <v>0</v>
      </c>
      <c r="AI37" s="12">
        <v>0.26800000000000002</v>
      </c>
      <c r="AJ37" s="12">
        <v>0</v>
      </c>
      <c r="AK37" s="12">
        <v>0</v>
      </c>
      <c r="AL37" s="12">
        <v>0</v>
      </c>
      <c r="AM37" s="12">
        <v>0</v>
      </c>
      <c r="AN37" s="12">
        <v>0</v>
      </c>
      <c r="AO37" s="12">
        <v>0</v>
      </c>
      <c r="AP37" s="12">
        <v>0</v>
      </c>
      <c r="AQ37" s="12">
        <v>0</v>
      </c>
      <c r="AR37" s="12">
        <v>0</v>
      </c>
      <c r="AS37" s="12">
        <v>2.194</v>
      </c>
      <c r="AT37" s="12">
        <v>0</v>
      </c>
      <c r="AU37" s="12">
        <v>2.5999999999999999E-2</v>
      </c>
      <c r="AV37" s="12">
        <v>0</v>
      </c>
      <c r="AW37" s="12">
        <v>0</v>
      </c>
      <c r="AX37" s="12">
        <v>0</v>
      </c>
      <c r="AY37" s="12">
        <v>0</v>
      </c>
      <c r="AZ37" s="12">
        <v>0</v>
      </c>
      <c r="BA37" s="12">
        <v>0</v>
      </c>
      <c r="BB37" s="12">
        <v>0</v>
      </c>
      <c r="BC37" s="12">
        <v>0</v>
      </c>
      <c r="BD37" s="12">
        <v>0</v>
      </c>
      <c r="BE37" s="12">
        <v>0</v>
      </c>
      <c r="BF37" s="12">
        <v>0</v>
      </c>
      <c r="BG37" s="12">
        <v>0</v>
      </c>
      <c r="BH37" s="12">
        <v>0</v>
      </c>
      <c r="BI37" s="12">
        <v>0</v>
      </c>
      <c r="BJ37" s="12">
        <v>0</v>
      </c>
      <c r="BK37" s="12">
        <v>0</v>
      </c>
      <c r="BL37" s="12">
        <v>0</v>
      </c>
      <c r="BM37" s="12">
        <v>0</v>
      </c>
      <c r="BN37" s="12">
        <v>0.4</v>
      </c>
      <c r="BO37" s="12">
        <v>0</v>
      </c>
      <c r="BP37" s="12">
        <v>0</v>
      </c>
    </row>
    <row r="38" spans="1:101" x14ac:dyDescent="0.2">
      <c r="A38" s="13" t="s">
        <v>458</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2">
        <v>0</v>
      </c>
      <c r="AE38" s="12">
        <v>2.5999999999999999E-2</v>
      </c>
      <c r="AF38" s="12">
        <v>0</v>
      </c>
      <c r="AG38" s="12">
        <v>0</v>
      </c>
      <c r="AH38" s="12">
        <v>0</v>
      </c>
      <c r="AI38" s="12">
        <v>0</v>
      </c>
      <c r="AJ38" s="12">
        <v>0</v>
      </c>
      <c r="AK38" s="12">
        <v>0</v>
      </c>
      <c r="AL38" s="12">
        <v>0</v>
      </c>
      <c r="AM38" s="12">
        <v>0</v>
      </c>
      <c r="AN38" s="12">
        <v>0</v>
      </c>
      <c r="AO38" s="12">
        <v>0</v>
      </c>
      <c r="AP38" s="12">
        <v>0</v>
      </c>
      <c r="AQ38" s="12">
        <v>0</v>
      </c>
      <c r="AR38" s="12">
        <v>0</v>
      </c>
      <c r="AS38" s="12">
        <v>0</v>
      </c>
      <c r="AT38" s="12">
        <v>0</v>
      </c>
      <c r="AU38" s="12">
        <v>0</v>
      </c>
      <c r="AV38" s="12">
        <v>0</v>
      </c>
      <c r="AW38" s="12">
        <v>0</v>
      </c>
      <c r="AX38" s="12">
        <v>0</v>
      </c>
      <c r="AY38" s="12">
        <v>0</v>
      </c>
      <c r="AZ38" s="12">
        <v>0</v>
      </c>
      <c r="BA38" s="12">
        <v>0</v>
      </c>
      <c r="BB38" s="12">
        <v>0</v>
      </c>
      <c r="BC38" s="12">
        <v>0</v>
      </c>
      <c r="BD38" s="12">
        <v>0</v>
      </c>
      <c r="BE38" s="12">
        <v>0</v>
      </c>
      <c r="BF38" s="12">
        <v>0</v>
      </c>
      <c r="BG38" s="12">
        <v>0</v>
      </c>
      <c r="BH38" s="12">
        <v>0</v>
      </c>
      <c r="BI38" s="12">
        <v>0</v>
      </c>
      <c r="BJ38" s="12">
        <v>0</v>
      </c>
      <c r="BK38" s="12">
        <v>0</v>
      </c>
      <c r="BL38" s="12">
        <v>0</v>
      </c>
      <c r="BM38" s="12">
        <v>0</v>
      </c>
      <c r="BN38" s="12">
        <v>0</v>
      </c>
      <c r="BO38" s="12">
        <v>0</v>
      </c>
      <c r="BP38" s="12">
        <v>0</v>
      </c>
    </row>
    <row r="39" spans="1:101" x14ac:dyDescent="0.2">
      <c r="A39" s="13" t="s">
        <v>291</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2">
        <v>0</v>
      </c>
      <c r="AE39" s="12">
        <v>0</v>
      </c>
      <c r="AF39" s="12">
        <v>0</v>
      </c>
      <c r="AG39" s="12">
        <v>0</v>
      </c>
      <c r="AH39" s="12">
        <v>0</v>
      </c>
      <c r="AI39" s="12">
        <v>0</v>
      </c>
      <c r="AJ39" s="12">
        <v>0</v>
      </c>
      <c r="AK39" s="12">
        <v>0</v>
      </c>
      <c r="AL39" s="12">
        <v>0</v>
      </c>
      <c r="AM39" s="12">
        <v>0</v>
      </c>
      <c r="AN39" s="12">
        <v>0</v>
      </c>
      <c r="AO39" s="12">
        <v>0</v>
      </c>
      <c r="AP39" s="12">
        <v>0</v>
      </c>
      <c r="AQ39" s="12">
        <v>0</v>
      </c>
      <c r="AR39" s="12">
        <v>0</v>
      </c>
      <c r="AS39" s="12">
        <v>0</v>
      </c>
      <c r="AT39" s="12">
        <v>0</v>
      </c>
      <c r="AU39" s="12">
        <v>0</v>
      </c>
      <c r="AV39" s="12">
        <v>0</v>
      </c>
      <c r="AW39" s="12">
        <v>0</v>
      </c>
      <c r="AX39" s="12">
        <v>0</v>
      </c>
      <c r="AY39" s="12">
        <v>0</v>
      </c>
      <c r="AZ39" s="12">
        <v>0</v>
      </c>
      <c r="BA39" s="12">
        <v>0</v>
      </c>
      <c r="BB39" s="12">
        <v>0</v>
      </c>
      <c r="BC39" s="12">
        <v>0</v>
      </c>
      <c r="BD39" s="12">
        <v>0</v>
      </c>
      <c r="BE39" s="12">
        <v>0</v>
      </c>
      <c r="BF39" s="12">
        <v>0</v>
      </c>
      <c r="BG39" s="12">
        <v>0</v>
      </c>
      <c r="BH39" s="12">
        <v>0</v>
      </c>
      <c r="BI39" s="12">
        <v>0</v>
      </c>
      <c r="BJ39" s="12">
        <v>0</v>
      </c>
      <c r="BK39" s="12">
        <v>0</v>
      </c>
      <c r="BL39" s="12">
        <v>0</v>
      </c>
      <c r="BM39" s="12">
        <v>0</v>
      </c>
      <c r="BN39" s="12">
        <v>0</v>
      </c>
      <c r="BO39" s="12">
        <v>0</v>
      </c>
      <c r="BP39" s="12">
        <v>0</v>
      </c>
    </row>
    <row r="40" spans="1:101" x14ac:dyDescent="0.2">
      <c r="A40" s="13" t="s">
        <v>459</v>
      </c>
      <c r="C40" s="12">
        <v>8236</v>
      </c>
      <c r="D40" s="12">
        <v>28298.84</v>
      </c>
      <c r="E40" s="12">
        <v>8205.619999999999</v>
      </c>
      <c r="F40" s="12">
        <v>9653.2340000000004</v>
      </c>
      <c r="G40" s="12">
        <v>1798.952</v>
      </c>
      <c r="H40" s="12">
        <v>242.649</v>
      </c>
      <c r="I40" s="12">
        <v>1349.5189999999998</v>
      </c>
      <c r="J40" s="12">
        <v>11230.063999999998</v>
      </c>
      <c r="K40" s="12">
        <v>0</v>
      </c>
      <c r="L40" s="12">
        <v>5360.576</v>
      </c>
      <c r="M40" s="12">
        <v>810.55899999999986</v>
      </c>
      <c r="N40" s="12">
        <v>397.8189999999999</v>
      </c>
      <c r="O40" s="12">
        <v>402.98899999999992</v>
      </c>
      <c r="P40" s="12">
        <v>61.269999999999996</v>
      </c>
      <c r="Q40" s="12">
        <v>11.599</v>
      </c>
      <c r="R40" s="12">
        <v>412.34399999999994</v>
      </c>
      <c r="S40" s="12">
        <v>205.31700000000001</v>
      </c>
      <c r="T40" s="12">
        <v>56.119</v>
      </c>
      <c r="U40" s="12">
        <v>102.979</v>
      </c>
      <c r="V40" s="12">
        <v>0</v>
      </c>
      <c r="W40" s="12">
        <v>47.372999999999998</v>
      </c>
      <c r="X40" s="12">
        <v>742.51800000000003</v>
      </c>
      <c r="Y40" s="12">
        <v>3275.6089999999999</v>
      </c>
      <c r="Z40" s="12">
        <v>1096.9560000000001</v>
      </c>
      <c r="AA40" s="12">
        <v>122.72499999999998</v>
      </c>
      <c r="AB40" s="12">
        <v>1022.2</v>
      </c>
      <c r="AC40" s="12">
        <v>21.66</v>
      </c>
      <c r="AD40" s="12">
        <v>2.5409999999999999</v>
      </c>
      <c r="AE40" s="12">
        <v>2488.8009999999999</v>
      </c>
      <c r="AF40" s="12">
        <v>2675.1259999999997</v>
      </c>
      <c r="AG40" s="12">
        <v>10115.905000000001</v>
      </c>
      <c r="AH40" s="12">
        <v>475.89099999999996</v>
      </c>
      <c r="AI40" s="12">
        <v>5.5460000000000003</v>
      </c>
      <c r="AJ40" s="12">
        <v>206.57500000000002</v>
      </c>
      <c r="AK40" s="12">
        <v>708.20999999999992</v>
      </c>
      <c r="AL40" s="12">
        <v>364.94700000000006</v>
      </c>
      <c r="AM40" s="12">
        <v>0.47399999999999998</v>
      </c>
      <c r="AN40" s="12">
        <v>100.393</v>
      </c>
      <c r="AO40" s="12">
        <v>19.454999999999998</v>
      </c>
      <c r="AP40" s="12">
        <v>143.673</v>
      </c>
      <c r="AQ40" s="12">
        <v>0</v>
      </c>
      <c r="AR40" s="12">
        <v>91.03</v>
      </c>
      <c r="AS40" s="12">
        <v>2886.57</v>
      </c>
      <c r="AT40" s="12">
        <v>157.886</v>
      </c>
      <c r="AU40" s="12">
        <v>1046.9479999999999</v>
      </c>
      <c r="AV40" s="12">
        <v>47.233999999999995</v>
      </c>
      <c r="AW40" s="12">
        <v>0</v>
      </c>
      <c r="AX40" s="12">
        <v>22.33</v>
      </c>
      <c r="AY40" s="12">
        <v>2695.9459999999999</v>
      </c>
      <c r="AZ40" s="12">
        <v>0</v>
      </c>
      <c r="BA40" s="12">
        <v>0</v>
      </c>
      <c r="BB40" s="12">
        <v>0</v>
      </c>
      <c r="BC40" s="12">
        <v>0</v>
      </c>
      <c r="BD40" s="12">
        <v>0</v>
      </c>
      <c r="BE40" s="12">
        <v>0</v>
      </c>
      <c r="BF40" s="12">
        <v>3.036</v>
      </c>
      <c r="BG40" s="12">
        <v>178.36199999999997</v>
      </c>
      <c r="BH40" s="12">
        <v>0</v>
      </c>
      <c r="BI40" s="12">
        <v>0</v>
      </c>
      <c r="BJ40" s="12">
        <v>0</v>
      </c>
      <c r="BK40" s="12">
        <v>0</v>
      </c>
      <c r="BL40" s="12">
        <v>0</v>
      </c>
      <c r="BM40" s="12">
        <v>0</v>
      </c>
      <c r="BN40" s="12">
        <v>321.53499999999997</v>
      </c>
      <c r="BO40" s="12">
        <v>954.92700000000002</v>
      </c>
      <c r="BP40" s="12">
        <v>8232.0560000000005</v>
      </c>
      <c r="CB40" s="12">
        <v>0</v>
      </c>
      <c r="CC40" s="12">
        <v>0</v>
      </c>
      <c r="CD40" s="12">
        <v>0</v>
      </c>
      <c r="CE40" s="12">
        <v>0.33</v>
      </c>
      <c r="CF40" s="12">
        <v>0</v>
      </c>
      <c r="CG40" s="12">
        <v>0</v>
      </c>
      <c r="CH40" s="12">
        <v>0</v>
      </c>
      <c r="CI40" s="12">
        <v>0</v>
      </c>
      <c r="CJ40" s="12">
        <v>0.22</v>
      </c>
      <c r="CK40" s="12">
        <v>9.7799999999999994</v>
      </c>
      <c r="CL40" s="12">
        <v>0</v>
      </c>
      <c r="CM40" s="12">
        <v>0.89</v>
      </c>
      <c r="CN40" s="12">
        <v>0.30099999999999999</v>
      </c>
      <c r="CO40" s="12">
        <v>0</v>
      </c>
      <c r="CP40" s="12">
        <v>0</v>
      </c>
      <c r="CQ40" s="12">
        <v>0</v>
      </c>
      <c r="CR40" s="12">
        <v>0</v>
      </c>
      <c r="CS40" s="12">
        <v>0</v>
      </c>
      <c r="CT40" s="12">
        <v>0</v>
      </c>
      <c r="CU40" s="12">
        <v>0</v>
      </c>
    </row>
    <row r="41" spans="1:101" x14ac:dyDescent="0.2">
      <c r="A41" s="13"/>
    </row>
    <row r="42" spans="1:101" x14ac:dyDescent="0.2">
      <c r="A42" s="13"/>
    </row>
    <row r="43" spans="1:101" x14ac:dyDescent="0.2">
      <c r="A43" s="13"/>
    </row>
    <row r="44" spans="1:101" x14ac:dyDescent="0.2">
      <c r="A44" s="13"/>
    </row>
    <row r="45" spans="1:101" x14ac:dyDescent="0.2">
      <c r="A45" s="11"/>
    </row>
    <row r="46" spans="1:101" x14ac:dyDescent="0.2">
      <c r="A46" s="13"/>
    </row>
    <row r="47" spans="1:101" x14ac:dyDescent="0.2">
      <c r="A47" s="13"/>
    </row>
    <row r="48" spans="1:101" x14ac:dyDescent="0.2">
      <c r="A48" s="13"/>
    </row>
    <row r="49" spans="1:1" x14ac:dyDescent="0.2">
      <c r="A49" s="13"/>
    </row>
    <row r="50" spans="1:1" x14ac:dyDescent="0.2">
      <c r="A50" s="13"/>
    </row>
    <row r="51" spans="1:1" x14ac:dyDescent="0.2">
      <c r="A51" s="13"/>
    </row>
    <row r="52" spans="1:1" x14ac:dyDescent="0.2">
      <c r="A52" s="13"/>
    </row>
    <row r="53" spans="1:1" x14ac:dyDescent="0.2">
      <c r="A53" s="13"/>
    </row>
    <row r="54" spans="1:1" x14ac:dyDescent="0.2">
      <c r="A54" s="13"/>
    </row>
    <row r="55" spans="1:1" x14ac:dyDescent="0.2">
      <c r="A55" s="13"/>
    </row>
    <row r="56" spans="1:1" x14ac:dyDescent="0.2">
      <c r="A56" s="13"/>
    </row>
    <row r="57" spans="1:1" x14ac:dyDescent="0.2">
      <c r="A57" s="13"/>
    </row>
    <row r="58" spans="1:1" x14ac:dyDescent="0.2">
      <c r="A58" s="13"/>
    </row>
    <row r="59" spans="1:1" x14ac:dyDescent="0.2">
      <c r="A59" s="13"/>
    </row>
    <row r="60" spans="1:1" x14ac:dyDescent="0.2">
      <c r="A60" s="13"/>
    </row>
    <row r="61" spans="1:1" x14ac:dyDescent="0.2">
      <c r="A61" s="13"/>
    </row>
    <row r="62" spans="1:1" x14ac:dyDescent="0.2">
      <c r="A62" s="13"/>
    </row>
    <row r="63" spans="1:1" x14ac:dyDescent="0.2">
      <c r="A63" s="13"/>
    </row>
    <row r="64" spans="1:1" x14ac:dyDescent="0.2">
      <c r="A64" s="13"/>
    </row>
    <row r="65" spans="1:1" x14ac:dyDescent="0.2">
      <c r="A65" s="13"/>
    </row>
    <row r="66" spans="1:1" x14ac:dyDescent="0.2">
      <c r="A66" s="13"/>
    </row>
    <row r="67" spans="1:1" x14ac:dyDescent="0.2">
      <c r="A67" s="13"/>
    </row>
    <row r="68" spans="1:1" x14ac:dyDescent="0.2">
      <c r="A68" s="13"/>
    </row>
    <row r="69" spans="1:1" x14ac:dyDescent="0.2">
      <c r="A69" s="14"/>
    </row>
    <row r="70" spans="1:1" x14ac:dyDescent="0.2">
      <c r="A70" s="13"/>
    </row>
    <row r="71" spans="1:1" x14ac:dyDescent="0.2">
      <c r="A71" s="13"/>
    </row>
    <row r="72" spans="1:1" x14ac:dyDescent="0.2">
      <c r="A72" s="13"/>
    </row>
    <row r="73" spans="1:1" x14ac:dyDescent="0.2">
      <c r="A73" s="13"/>
    </row>
    <row r="74" spans="1:1" x14ac:dyDescent="0.2">
      <c r="A74" s="13"/>
    </row>
    <row r="75" spans="1:1" x14ac:dyDescent="0.2">
      <c r="A75" s="13"/>
    </row>
    <row r="76" spans="1:1" x14ac:dyDescent="0.2">
      <c r="A76" s="13"/>
    </row>
    <row r="77" spans="1:1" x14ac:dyDescent="0.2">
      <c r="A77" s="15"/>
    </row>
    <row r="78" spans="1:1" x14ac:dyDescent="0.2">
      <c r="A78" s="15"/>
    </row>
    <row r="79" spans="1:1" x14ac:dyDescent="0.2">
      <c r="A79" s="13"/>
    </row>
    <row r="80" spans="1:1" x14ac:dyDescent="0.2">
      <c r="A80" s="13"/>
    </row>
    <row r="81" spans="1:1" x14ac:dyDescent="0.2">
      <c r="A81" s="13"/>
    </row>
    <row r="82" spans="1:1" x14ac:dyDescent="0.2">
      <c r="A82" s="13"/>
    </row>
    <row r="83" spans="1:1" x14ac:dyDescent="0.2">
      <c r="A83" s="13"/>
    </row>
    <row r="84" spans="1:1" x14ac:dyDescent="0.2">
      <c r="A84" s="13"/>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FD34F-C596-457F-8546-1FA866955F76}">
  <sheetPr>
    <tabColor rgb="FF92D050"/>
  </sheetPr>
  <dimension ref="A1:H4059"/>
  <sheetViews>
    <sheetView topLeftCell="A2844" workbookViewId="0">
      <selection activeCell="A2857" sqref="A2857"/>
    </sheetView>
  </sheetViews>
  <sheetFormatPr defaultRowHeight="15" x14ac:dyDescent="0.25"/>
  <cols>
    <col min="1" max="1" width="13.42578125" style="5" bestFit="1" customWidth="1"/>
    <col min="2" max="2" width="22" bestFit="1" customWidth="1"/>
    <col min="3" max="3" width="15.5703125" bestFit="1" customWidth="1"/>
    <col min="4" max="4" width="9.5703125" style="6" bestFit="1" customWidth="1"/>
    <col min="5" max="5" width="23" bestFit="1" customWidth="1"/>
    <col min="6" max="6" width="21.42578125" bestFit="1" customWidth="1"/>
  </cols>
  <sheetData>
    <row r="1" spans="1:6" x14ac:dyDescent="0.25">
      <c r="A1" s="5" t="s">
        <v>460</v>
      </c>
      <c r="B1" t="s">
        <v>461</v>
      </c>
      <c r="C1" s="45" t="s">
        <v>462</v>
      </c>
      <c r="D1" s="6" t="s">
        <v>463</v>
      </c>
      <c r="E1" t="s">
        <v>464</v>
      </c>
      <c r="F1" t="s">
        <v>20</v>
      </c>
    </row>
    <row r="2" spans="1:6" x14ac:dyDescent="0.25">
      <c r="A2" s="5">
        <v>1</v>
      </c>
      <c r="B2" t="s">
        <v>104</v>
      </c>
      <c r="C2" t="s">
        <v>282</v>
      </c>
      <c r="D2">
        <v>-102</v>
      </c>
      <c r="E2" t="s">
        <v>103</v>
      </c>
    </row>
    <row r="3" spans="1:6" x14ac:dyDescent="0.25">
      <c r="A3" s="5">
        <v>2</v>
      </c>
      <c r="B3" t="s">
        <v>111</v>
      </c>
      <c r="C3" t="s">
        <v>349</v>
      </c>
      <c r="D3">
        <v>-0.3</v>
      </c>
      <c r="E3" t="s">
        <v>127</v>
      </c>
    </row>
    <row r="4" spans="1:6" x14ac:dyDescent="0.25">
      <c r="A4" s="5">
        <v>3</v>
      </c>
      <c r="B4" t="s">
        <v>107</v>
      </c>
      <c r="C4" t="s">
        <v>66</v>
      </c>
      <c r="D4">
        <v>-5</v>
      </c>
      <c r="E4" t="s">
        <v>122</v>
      </c>
    </row>
    <row r="5" spans="1:6" x14ac:dyDescent="0.25">
      <c r="A5" s="5">
        <v>4</v>
      </c>
      <c r="B5" t="s">
        <v>115</v>
      </c>
      <c r="C5" t="s">
        <v>343</v>
      </c>
      <c r="D5">
        <v>-1</v>
      </c>
      <c r="E5" t="s">
        <v>112</v>
      </c>
    </row>
    <row r="6" spans="1:6" x14ac:dyDescent="0.25">
      <c r="A6" s="5">
        <v>5</v>
      </c>
      <c r="B6" t="s">
        <v>116</v>
      </c>
      <c r="C6" t="s">
        <v>54</v>
      </c>
      <c r="D6">
        <v>-100</v>
      </c>
      <c r="E6" t="s">
        <v>103</v>
      </c>
    </row>
    <row r="7" spans="1:6" x14ac:dyDescent="0.25">
      <c r="A7" s="5">
        <v>5</v>
      </c>
      <c r="B7" t="s">
        <v>116</v>
      </c>
      <c r="C7" t="s">
        <v>282</v>
      </c>
      <c r="D7">
        <v>800</v>
      </c>
      <c r="E7" t="s">
        <v>103</v>
      </c>
    </row>
    <row r="8" spans="1:6" x14ac:dyDescent="0.25">
      <c r="A8" s="5">
        <v>6</v>
      </c>
      <c r="B8" t="s">
        <v>116</v>
      </c>
      <c r="C8" t="s">
        <v>54</v>
      </c>
      <c r="D8">
        <v>2103</v>
      </c>
      <c r="E8" t="s">
        <v>115</v>
      </c>
    </row>
    <row r="9" spans="1:6" x14ac:dyDescent="0.25">
      <c r="A9" s="5">
        <v>6</v>
      </c>
      <c r="B9" t="s">
        <v>116</v>
      </c>
      <c r="C9" t="s">
        <v>185</v>
      </c>
      <c r="D9">
        <v>734.5</v>
      </c>
      <c r="E9" t="s">
        <v>115</v>
      </c>
    </row>
    <row r="10" spans="1:6" x14ac:dyDescent="0.25">
      <c r="A10" s="5">
        <v>7</v>
      </c>
      <c r="B10" t="s">
        <v>104</v>
      </c>
      <c r="C10" t="s">
        <v>54</v>
      </c>
      <c r="D10">
        <v>-462.8</v>
      </c>
      <c r="E10" t="s">
        <v>116</v>
      </c>
    </row>
    <row r="11" spans="1:6" x14ac:dyDescent="0.25">
      <c r="A11" s="5">
        <v>8</v>
      </c>
      <c r="B11" t="s">
        <v>104</v>
      </c>
      <c r="C11" t="s">
        <v>46</v>
      </c>
      <c r="D11">
        <v>-30</v>
      </c>
      <c r="E11" t="s">
        <v>98</v>
      </c>
    </row>
    <row r="12" spans="1:6" x14ac:dyDescent="0.25">
      <c r="A12" s="5">
        <v>9</v>
      </c>
      <c r="B12" t="s">
        <v>110</v>
      </c>
      <c r="C12" t="s">
        <v>182</v>
      </c>
      <c r="D12">
        <v>-142</v>
      </c>
      <c r="E12" t="s">
        <v>98</v>
      </c>
    </row>
    <row r="13" spans="1:6" x14ac:dyDescent="0.25">
      <c r="A13" s="5">
        <v>10</v>
      </c>
      <c r="B13" t="s">
        <v>111</v>
      </c>
      <c r="C13" t="s">
        <v>349</v>
      </c>
      <c r="D13">
        <v>-0.5</v>
      </c>
      <c r="E13" t="s">
        <v>127</v>
      </c>
    </row>
    <row r="14" spans="1:6" x14ac:dyDescent="0.25">
      <c r="A14" s="5">
        <v>11</v>
      </c>
      <c r="B14" t="s">
        <v>105</v>
      </c>
      <c r="C14" t="s">
        <v>152</v>
      </c>
      <c r="D14">
        <v>-7.1</v>
      </c>
      <c r="E14" t="s">
        <v>97</v>
      </c>
    </row>
    <row r="15" spans="1:6" x14ac:dyDescent="0.25">
      <c r="A15" s="5">
        <v>11</v>
      </c>
      <c r="B15" t="s">
        <v>105</v>
      </c>
      <c r="C15" t="s">
        <v>169</v>
      </c>
      <c r="D15">
        <v>-65</v>
      </c>
      <c r="E15" t="s">
        <v>97</v>
      </c>
    </row>
    <row r="16" spans="1:6" x14ac:dyDescent="0.25">
      <c r="A16" s="5">
        <v>11</v>
      </c>
      <c r="B16" t="s">
        <v>105</v>
      </c>
      <c r="C16" t="s">
        <v>284</v>
      </c>
      <c r="D16">
        <v>-57.7</v>
      </c>
      <c r="E16" t="s">
        <v>97</v>
      </c>
    </row>
    <row r="17" spans="1:5" x14ac:dyDescent="0.25">
      <c r="A17" s="5">
        <v>11</v>
      </c>
      <c r="B17" t="s">
        <v>105</v>
      </c>
      <c r="C17" t="s">
        <v>57</v>
      </c>
      <c r="D17">
        <v>-7.6</v>
      </c>
      <c r="E17" t="s">
        <v>97</v>
      </c>
    </row>
    <row r="18" spans="1:5" x14ac:dyDescent="0.25">
      <c r="A18" s="5">
        <v>11</v>
      </c>
      <c r="B18" t="s">
        <v>105</v>
      </c>
      <c r="C18" t="s">
        <v>239</v>
      </c>
      <c r="D18">
        <v>-110.5</v>
      </c>
      <c r="E18" t="s">
        <v>97</v>
      </c>
    </row>
    <row r="19" spans="1:5" x14ac:dyDescent="0.25">
      <c r="A19" s="5">
        <v>11</v>
      </c>
      <c r="B19" t="s">
        <v>105</v>
      </c>
      <c r="C19" t="s">
        <v>247</v>
      </c>
      <c r="D19">
        <v>-1.5</v>
      </c>
      <c r="E19" t="s">
        <v>97</v>
      </c>
    </row>
    <row r="20" spans="1:5" x14ac:dyDescent="0.25">
      <c r="A20" s="5">
        <v>11</v>
      </c>
      <c r="B20" t="s">
        <v>105</v>
      </c>
      <c r="C20" t="s">
        <v>191</v>
      </c>
      <c r="D20">
        <v>-1</v>
      </c>
      <c r="E20" t="s">
        <v>97</v>
      </c>
    </row>
    <row r="21" spans="1:5" x14ac:dyDescent="0.25">
      <c r="A21" s="5">
        <v>11</v>
      </c>
      <c r="B21" t="s">
        <v>105</v>
      </c>
      <c r="C21" t="s">
        <v>264</v>
      </c>
      <c r="D21">
        <v>-4.2</v>
      </c>
      <c r="E21" t="s">
        <v>97</v>
      </c>
    </row>
    <row r="22" spans="1:5" x14ac:dyDescent="0.25">
      <c r="A22" s="5">
        <v>11</v>
      </c>
      <c r="B22" t="s">
        <v>105</v>
      </c>
      <c r="C22" t="s">
        <v>28</v>
      </c>
      <c r="D22">
        <v>-0.2</v>
      </c>
      <c r="E22" t="s">
        <v>97</v>
      </c>
    </row>
    <row r="23" spans="1:5" x14ac:dyDescent="0.25">
      <c r="A23" s="5">
        <v>11</v>
      </c>
      <c r="B23" t="s">
        <v>105</v>
      </c>
      <c r="C23" t="s">
        <v>42</v>
      </c>
      <c r="D23">
        <v>-0.1</v>
      </c>
      <c r="E23" t="s">
        <v>97</v>
      </c>
    </row>
    <row r="24" spans="1:5" x14ac:dyDescent="0.25">
      <c r="A24" s="5">
        <v>11</v>
      </c>
      <c r="B24" t="s">
        <v>105</v>
      </c>
      <c r="C24" t="s">
        <v>211</v>
      </c>
      <c r="D24">
        <v>-0.1</v>
      </c>
      <c r="E24" t="s">
        <v>97</v>
      </c>
    </row>
    <row r="25" spans="1:5" x14ac:dyDescent="0.25">
      <c r="A25" s="5">
        <v>11</v>
      </c>
      <c r="B25" t="s">
        <v>105</v>
      </c>
      <c r="C25" t="s">
        <v>165</v>
      </c>
      <c r="D25">
        <v>-0.1</v>
      </c>
      <c r="E25" t="s">
        <v>97</v>
      </c>
    </row>
    <row r="26" spans="1:5" x14ac:dyDescent="0.25">
      <c r="A26" s="5">
        <v>11</v>
      </c>
      <c r="B26" t="s">
        <v>105</v>
      </c>
      <c r="C26" t="s">
        <v>68</v>
      </c>
      <c r="D26">
        <v>-0.1</v>
      </c>
      <c r="E26" t="s">
        <v>97</v>
      </c>
    </row>
    <row r="27" spans="1:5" x14ac:dyDescent="0.25">
      <c r="A27" s="5">
        <v>11</v>
      </c>
      <c r="B27" t="s">
        <v>105</v>
      </c>
      <c r="C27" t="s">
        <v>219</v>
      </c>
      <c r="D27">
        <v>-7.1</v>
      </c>
      <c r="E27" t="s">
        <v>97</v>
      </c>
    </row>
    <row r="28" spans="1:5" x14ac:dyDescent="0.25">
      <c r="A28" s="5">
        <v>11</v>
      </c>
      <c r="B28" t="s">
        <v>105</v>
      </c>
      <c r="C28" t="s">
        <v>70</v>
      </c>
      <c r="D28">
        <v>-0.7</v>
      </c>
      <c r="E28" t="s">
        <v>97</v>
      </c>
    </row>
    <row r="29" spans="1:5" x14ac:dyDescent="0.25">
      <c r="A29" s="5">
        <v>11</v>
      </c>
      <c r="B29" t="s">
        <v>105</v>
      </c>
      <c r="C29" t="s">
        <v>52</v>
      </c>
      <c r="D29">
        <v>-2.4</v>
      </c>
      <c r="E29" t="s">
        <v>97</v>
      </c>
    </row>
    <row r="30" spans="1:5" x14ac:dyDescent="0.25">
      <c r="A30" s="5">
        <v>11</v>
      </c>
      <c r="B30" t="s">
        <v>105</v>
      </c>
      <c r="C30" t="s">
        <v>144</v>
      </c>
      <c r="D30">
        <v>-1.3</v>
      </c>
      <c r="E30" t="s">
        <v>97</v>
      </c>
    </row>
    <row r="31" spans="1:5" x14ac:dyDescent="0.25">
      <c r="A31" s="5">
        <v>11</v>
      </c>
      <c r="B31" t="s">
        <v>105</v>
      </c>
      <c r="C31" t="s">
        <v>286</v>
      </c>
      <c r="D31">
        <v>-1.9</v>
      </c>
      <c r="E31" t="s">
        <v>97</v>
      </c>
    </row>
    <row r="32" spans="1:5" x14ac:dyDescent="0.25">
      <c r="A32" s="5">
        <v>11</v>
      </c>
      <c r="B32" t="s">
        <v>105</v>
      </c>
      <c r="C32" t="s">
        <v>59</v>
      </c>
      <c r="D32">
        <v>-0.1</v>
      </c>
      <c r="E32" t="s">
        <v>97</v>
      </c>
    </row>
    <row r="33" spans="1:6" x14ac:dyDescent="0.25">
      <c r="A33" s="5">
        <v>11</v>
      </c>
      <c r="B33" t="s">
        <v>105</v>
      </c>
      <c r="C33" t="s">
        <v>249</v>
      </c>
      <c r="D33">
        <v>-0.1</v>
      </c>
      <c r="E33" t="s">
        <v>97</v>
      </c>
    </row>
    <row r="34" spans="1:6" x14ac:dyDescent="0.25">
      <c r="A34" s="5">
        <v>12</v>
      </c>
      <c r="B34" t="s">
        <v>105</v>
      </c>
      <c r="C34" t="s">
        <v>33</v>
      </c>
      <c r="D34">
        <v>-3.5</v>
      </c>
      <c r="E34" t="s">
        <v>97</v>
      </c>
    </row>
    <row r="35" spans="1:6" x14ac:dyDescent="0.25">
      <c r="A35" s="5">
        <v>12</v>
      </c>
      <c r="B35" t="s">
        <v>105</v>
      </c>
      <c r="C35" t="s">
        <v>242</v>
      </c>
      <c r="D35">
        <v>-55.1</v>
      </c>
      <c r="E35" t="s">
        <v>97</v>
      </c>
    </row>
    <row r="36" spans="1:6" x14ac:dyDescent="0.25">
      <c r="A36" s="5">
        <v>12</v>
      </c>
      <c r="B36" t="s">
        <v>105</v>
      </c>
      <c r="C36" t="s">
        <v>340</v>
      </c>
      <c r="D36">
        <v>-1.5</v>
      </c>
      <c r="E36" t="s">
        <v>97</v>
      </c>
    </row>
    <row r="37" spans="1:6" x14ac:dyDescent="0.25">
      <c r="A37" s="5">
        <v>12</v>
      </c>
      <c r="B37" t="s">
        <v>105</v>
      </c>
      <c r="C37" t="s">
        <v>177</v>
      </c>
      <c r="D37">
        <v>-0.3</v>
      </c>
      <c r="E37" t="s">
        <v>97</v>
      </c>
      <c r="F37" s="6"/>
    </row>
    <row r="38" spans="1:6" x14ac:dyDescent="0.25">
      <c r="A38" s="5">
        <v>12</v>
      </c>
      <c r="B38" t="s">
        <v>105</v>
      </c>
      <c r="C38" t="s">
        <v>171</v>
      </c>
      <c r="D38">
        <v>-3.4</v>
      </c>
      <c r="E38" t="s">
        <v>97</v>
      </c>
    </row>
    <row r="39" spans="1:6" x14ac:dyDescent="0.25">
      <c r="A39" s="5">
        <v>12</v>
      </c>
      <c r="B39" t="s">
        <v>105</v>
      </c>
      <c r="C39" t="s">
        <v>161</v>
      </c>
      <c r="D39">
        <v>-0.7</v>
      </c>
      <c r="E39" t="s">
        <v>97</v>
      </c>
    </row>
    <row r="40" spans="1:6" x14ac:dyDescent="0.25">
      <c r="A40" s="5">
        <v>13</v>
      </c>
      <c r="B40" t="s">
        <v>105</v>
      </c>
      <c r="C40" t="s">
        <v>239</v>
      </c>
      <c r="D40">
        <v>-4.3</v>
      </c>
      <c r="E40" t="s">
        <v>120</v>
      </c>
    </row>
    <row r="41" spans="1:6" x14ac:dyDescent="0.25">
      <c r="A41" s="5">
        <v>14</v>
      </c>
      <c r="B41" t="s">
        <v>105</v>
      </c>
      <c r="C41" t="s">
        <v>256</v>
      </c>
      <c r="D41">
        <v>-0.6</v>
      </c>
      <c r="E41" t="s">
        <v>104</v>
      </c>
    </row>
    <row r="42" spans="1:6" x14ac:dyDescent="0.25">
      <c r="A42" s="5">
        <v>14</v>
      </c>
      <c r="B42" t="s">
        <v>105</v>
      </c>
      <c r="C42" t="s">
        <v>332</v>
      </c>
      <c r="D42">
        <v>-0.1</v>
      </c>
      <c r="E42" t="s">
        <v>104</v>
      </c>
    </row>
    <row r="43" spans="1:6" x14ac:dyDescent="0.25">
      <c r="A43" s="5">
        <v>14</v>
      </c>
      <c r="B43" t="s">
        <v>105</v>
      </c>
      <c r="C43" t="s">
        <v>173</v>
      </c>
      <c r="D43">
        <v>-59.5</v>
      </c>
      <c r="E43" t="s">
        <v>104</v>
      </c>
    </row>
    <row r="44" spans="1:6" x14ac:dyDescent="0.25">
      <c r="A44" s="5">
        <v>14</v>
      </c>
      <c r="B44" t="s">
        <v>105</v>
      </c>
      <c r="C44" t="s">
        <v>60</v>
      </c>
      <c r="D44">
        <v>-11.5</v>
      </c>
      <c r="E44" t="s">
        <v>104</v>
      </c>
    </row>
    <row r="45" spans="1:6" x14ac:dyDescent="0.25">
      <c r="A45" s="5">
        <v>14</v>
      </c>
      <c r="B45" t="s">
        <v>105</v>
      </c>
      <c r="C45" t="s">
        <v>34</v>
      </c>
      <c r="D45">
        <v>-12.6</v>
      </c>
      <c r="E45" t="s">
        <v>104</v>
      </c>
    </row>
    <row r="46" spans="1:6" x14ac:dyDescent="0.25">
      <c r="A46" s="5">
        <v>15</v>
      </c>
      <c r="B46" t="s">
        <v>105</v>
      </c>
      <c r="C46" t="s">
        <v>239</v>
      </c>
      <c r="D46">
        <v>-18</v>
      </c>
      <c r="E46" t="s">
        <v>95</v>
      </c>
    </row>
    <row r="47" spans="1:6" x14ac:dyDescent="0.25">
      <c r="A47" s="5">
        <v>15</v>
      </c>
      <c r="B47" t="s">
        <v>105</v>
      </c>
      <c r="C47" t="s">
        <v>242</v>
      </c>
      <c r="D47">
        <v>-19.899999999999999</v>
      </c>
      <c r="E47" t="s">
        <v>95</v>
      </c>
    </row>
    <row r="48" spans="1:6" x14ac:dyDescent="0.25">
      <c r="A48" s="5">
        <v>16</v>
      </c>
      <c r="B48" t="s">
        <v>105</v>
      </c>
      <c r="C48" t="s">
        <v>152</v>
      </c>
      <c r="D48">
        <v>-2.2999999999999998</v>
      </c>
      <c r="E48" t="s">
        <v>95</v>
      </c>
    </row>
    <row r="49" spans="1:5" x14ac:dyDescent="0.25">
      <c r="A49" s="5">
        <v>16</v>
      </c>
      <c r="B49" t="s">
        <v>105</v>
      </c>
      <c r="C49" t="s">
        <v>264</v>
      </c>
      <c r="D49">
        <v>-0.3</v>
      </c>
      <c r="E49" t="s">
        <v>95</v>
      </c>
    </row>
    <row r="50" spans="1:5" x14ac:dyDescent="0.25">
      <c r="A50" s="5">
        <v>16</v>
      </c>
      <c r="B50" t="s">
        <v>105</v>
      </c>
      <c r="C50" t="s">
        <v>28</v>
      </c>
      <c r="D50">
        <v>-1.9</v>
      </c>
      <c r="E50" t="s">
        <v>95</v>
      </c>
    </row>
    <row r="51" spans="1:5" x14ac:dyDescent="0.25">
      <c r="A51" s="5">
        <v>16</v>
      </c>
      <c r="B51" t="s">
        <v>105</v>
      </c>
      <c r="C51" t="s">
        <v>272</v>
      </c>
      <c r="D51">
        <v>-0.5</v>
      </c>
      <c r="E51" t="s">
        <v>95</v>
      </c>
    </row>
    <row r="52" spans="1:5" x14ac:dyDescent="0.25">
      <c r="A52" s="5">
        <v>16</v>
      </c>
      <c r="B52" t="s">
        <v>105</v>
      </c>
      <c r="C52" t="s">
        <v>37</v>
      </c>
      <c r="D52">
        <v>-0.4</v>
      </c>
      <c r="E52" t="s">
        <v>95</v>
      </c>
    </row>
    <row r="53" spans="1:5" x14ac:dyDescent="0.25">
      <c r="A53" s="5">
        <v>16</v>
      </c>
      <c r="B53" t="s">
        <v>105</v>
      </c>
      <c r="C53" t="s">
        <v>165</v>
      </c>
      <c r="D53">
        <v>-0.1</v>
      </c>
      <c r="E53" t="s">
        <v>95</v>
      </c>
    </row>
    <row r="54" spans="1:5" x14ac:dyDescent="0.25">
      <c r="A54" s="5">
        <v>16</v>
      </c>
      <c r="B54" t="s">
        <v>105</v>
      </c>
      <c r="C54" t="s">
        <v>219</v>
      </c>
      <c r="D54">
        <v>-0.1</v>
      </c>
      <c r="E54" t="s">
        <v>95</v>
      </c>
    </row>
    <row r="55" spans="1:5" x14ac:dyDescent="0.25">
      <c r="A55" s="5">
        <v>17</v>
      </c>
      <c r="B55" t="s">
        <v>104</v>
      </c>
      <c r="C55" t="s">
        <v>54</v>
      </c>
      <c r="D55">
        <v>-3.6</v>
      </c>
      <c r="E55" t="s">
        <v>105</v>
      </c>
    </row>
    <row r="56" spans="1:5" x14ac:dyDescent="0.25">
      <c r="A56" s="5">
        <v>18</v>
      </c>
      <c r="B56" t="s">
        <v>115</v>
      </c>
      <c r="C56" t="s">
        <v>182</v>
      </c>
      <c r="D56">
        <v>-502</v>
      </c>
      <c r="E56" t="s">
        <v>98</v>
      </c>
    </row>
    <row r="57" spans="1:5" x14ac:dyDescent="0.25">
      <c r="A57" s="5">
        <v>19</v>
      </c>
      <c r="B57" t="s">
        <v>105</v>
      </c>
      <c r="C57" t="s">
        <v>239</v>
      </c>
      <c r="D57">
        <v>-33.5</v>
      </c>
      <c r="E57" t="s">
        <v>104</v>
      </c>
    </row>
    <row r="58" spans="1:5" x14ac:dyDescent="0.25">
      <c r="A58" s="5">
        <v>19</v>
      </c>
      <c r="B58" t="s">
        <v>105</v>
      </c>
      <c r="C58" t="s">
        <v>165</v>
      </c>
      <c r="D58">
        <v>-18.399999999999999</v>
      </c>
      <c r="E58" t="s">
        <v>104</v>
      </c>
    </row>
    <row r="59" spans="1:5" x14ac:dyDescent="0.25">
      <c r="A59" s="5">
        <v>19</v>
      </c>
      <c r="B59" t="s">
        <v>105</v>
      </c>
      <c r="C59" t="s">
        <v>167</v>
      </c>
      <c r="D59">
        <v>-13.6</v>
      </c>
      <c r="E59" t="s">
        <v>104</v>
      </c>
    </row>
    <row r="60" spans="1:5" x14ac:dyDescent="0.25">
      <c r="A60" s="5">
        <v>19</v>
      </c>
      <c r="B60" t="s">
        <v>105</v>
      </c>
      <c r="C60" t="s">
        <v>146</v>
      </c>
      <c r="D60">
        <v>-3.5</v>
      </c>
      <c r="E60" t="s">
        <v>104</v>
      </c>
    </row>
    <row r="61" spans="1:5" x14ac:dyDescent="0.25">
      <c r="A61" s="5">
        <v>19</v>
      </c>
      <c r="B61" t="s">
        <v>105</v>
      </c>
      <c r="C61" t="s">
        <v>140</v>
      </c>
      <c r="D61">
        <v>-0.1</v>
      </c>
      <c r="E61" t="s">
        <v>104</v>
      </c>
    </row>
    <row r="62" spans="1:5" x14ac:dyDescent="0.25">
      <c r="A62" s="5">
        <v>19</v>
      </c>
      <c r="B62" t="s">
        <v>105</v>
      </c>
      <c r="C62" t="s">
        <v>262</v>
      </c>
      <c r="D62">
        <v>-3.3</v>
      </c>
      <c r="E62" t="s">
        <v>104</v>
      </c>
    </row>
    <row r="63" spans="1:5" x14ac:dyDescent="0.25">
      <c r="A63" s="5">
        <v>19</v>
      </c>
      <c r="B63" t="s">
        <v>105</v>
      </c>
      <c r="C63" t="s">
        <v>144</v>
      </c>
      <c r="D63">
        <v>-77</v>
      </c>
      <c r="E63" t="s">
        <v>104</v>
      </c>
    </row>
    <row r="64" spans="1:5" x14ac:dyDescent="0.25">
      <c r="A64" s="5">
        <v>19</v>
      </c>
      <c r="B64" t="s">
        <v>105</v>
      </c>
      <c r="C64" t="s">
        <v>161</v>
      </c>
      <c r="D64">
        <v>-9.9</v>
      </c>
      <c r="E64" t="s">
        <v>104</v>
      </c>
    </row>
    <row r="65" spans="1:6" x14ac:dyDescent="0.25">
      <c r="A65" s="5">
        <v>19</v>
      </c>
      <c r="B65" t="s">
        <v>105</v>
      </c>
      <c r="C65" t="s">
        <v>171</v>
      </c>
      <c r="D65">
        <v>-238</v>
      </c>
      <c r="E65" t="s">
        <v>104</v>
      </c>
    </row>
    <row r="66" spans="1:6" x14ac:dyDescent="0.25">
      <c r="A66" s="5">
        <v>19</v>
      </c>
      <c r="B66" t="s">
        <v>105</v>
      </c>
      <c r="C66" t="s">
        <v>286</v>
      </c>
      <c r="D66">
        <v>-37</v>
      </c>
      <c r="E66" t="s">
        <v>104</v>
      </c>
    </row>
    <row r="67" spans="1:6" x14ac:dyDescent="0.25">
      <c r="A67" s="5">
        <v>19</v>
      </c>
      <c r="B67" t="s">
        <v>105</v>
      </c>
      <c r="C67" t="s">
        <v>59</v>
      </c>
      <c r="D67">
        <v>-38.4</v>
      </c>
      <c r="E67" t="s">
        <v>104</v>
      </c>
    </row>
    <row r="68" spans="1:6" x14ac:dyDescent="0.25">
      <c r="A68" s="5">
        <v>19</v>
      </c>
      <c r="B68" t="s">
        <v>105</v>
      </c>
      <c r="C68" t="s">
        <v>249</v>
      </c>
      <c r="D68">
        <v>-1.4</v>
      </c>
      <c r="E68" t="s">
        <v>104</v>
      </c>
    </row>
    <row r="69" spans="1:6" x14ac:dyDescent="0.25">
      <c r="A69" s="5">
        <v>19</v>
      </c>
      <c r="B69" t="s">
        <v>105</v>
      </c>
      <c r="C69" t="s">
        <v>33</v>
      </c>
      <c r="D69">
        <v>-63</v>
      </c>
      <c r="E69" t="s">
        <v>104</v>
      </c>
    </row>
    <row r="70" spans="1:6" x14ac:dyDescent="0.25">
      <c r="A70" s="5">
        <v>19</v>
      </c>
      <c r="B70" t="s">
        <v>105</v>
      </c>
      <c r="C70" t="s">
        <v>48</v>
      </c>
      <c r="D70">
        <v>-13.8</v>
      </c>
      <c r="E70" t="s">
        <v>104</v>
      </c>
    </row>
    <row r="71" spans="1:6" x14ac:dyDescent="0.25">
      <c r="A71" s="5">
        <v>19</v>
      </c>
      <c r="B71" t="s">
        <v>105</v>
      </c>
      <c r="C71" t="s">
        <v>348</v>
      </c>
      <c r="D71">
        <v>-1.7</v>
      </c>
      <c r="E71" t="s">
        <v>104</v>
      </c>
      <c r="F71" s="6"/>
    </row>
    <row r="72" spans="1:6" x14ac:dyDescent="0.25">
      <c r="A72" s="5">
        <v>19</v>
      </c>
      <c r="B72" t="s">
        <v>105</v>
      </c>
      <c r="C72" t="s">
        <v>342</v>
      </c>
      <c r="D72">
        <v>-3.3</v>
      </c>
      <c r="E72" t="s">
        <v>104</v>
      </c>
    </row>
    <row r="73" spans="1:6" x14ac:dyDescent="0.25">
      <c r="A73" s="5">
        <v>19</v>
      </c>
      <c r="B73" t="s">
        <v>105</v>
      </c>
      <c r="C73" t="s">
        <v>335</v>
      </c>
      <c r="D73">
        <v>-0.3</v>
      </c>
      <c r="E73" t="s">
        <v>104</v>
      </c>
    </row>
    <row r="74" spans="1:6" x14ac:dyDescent="0.25">
      <c r="A74" s="5">
        <v>19</v>
      </c>
      <c r="B74" t="s">
        <v>105</v>
      </c>
      <c r="C74" t="s">
        <v>343</v>
      </c>
      <c r="D74">
        <v>-3.9</v>
      </c>
      <c r="E74" t="s">
        <v>104</v>
      </c>
    </row>
    <row r="75" spans="1:6" x14ac:dyDescent="0.25">
      <c r="A75" s="5">
        <v>19</v>
      </c>
      <c r="B75" t="s">
        <v>105</v>
      </c>
      <c r="C75" t="s">
        <v>177</v>
      </c>
      <c r="D75">
        <v>-34</v>
      </c>
      <c r="E75" t="s">
        <v>104</v>
      </c>
    </row>
    <row r="76" spans="1:6" x14ac:dyDescent="0.25">
      <c r="A76" s="5">
        <v>20</v>
      </c>
      <c r="B76" t="s">
        <v>103</v>
      </c>
      <c r="C76" t="s">
        <v>196</v>
      </c>
      <c r="D76" s="6">
        <v>-533</v>
      </c>
      <c r="E76" t="s">
        <v>116</v>
      </c>
    </row>
    <row r="77" spans="1:6" x14ac:dyDescent="0.25">
      <c r="A77" s="5">
        <v>20</v>
      </c>
      <c r="B77" t="s">
        <v>103</v>
      </c>
      <c r="C77" t="s">
        <v>54</v>
      </c>
      <c r="D77" s="6">
        <v>152</v>
      </c>
      <c r="E77" t="s">
        <v>116</v>
      </c>
    </row>
    <row r="78" spans="1:6" x14ac:dyDescent="0.25">
      <c r="A78" s="5">
        <v>21</v>
      </c>
      <c r="B78" t="s">
        <v>103</v>
      </c>
      <c r="C78" t="s">
        <v>182</v>
      </c>
      <c r="D78" s="6">
        <v>312</v>
      </c>
      <c r="E78" t="s">
        <v>98</v>
      </c>
    </row>
    <row r="79" spans="1:6" x14ac:dyDescent="0.25">
      <c r="A79" s="5">
        <v>22</v>
      </c>
      <c r="B79" t="s">
        <v>105</v>
      </c>
      <c r="C79" t="s">
        <v>152</v>
      </c>
      <c r="D79" s="6">
        <v>-1.5</v>
      </c>
      <c r="E79" t="s">
        <v>98</v>
      </c>
    </row>
    <row r="80" spans="1:6" x14ac:dyDescent="0.25">
      <c r="A80" s="5">
        <v>22</v>
      </c>
      <c r="B80" t="s">
        <v>105</v>
      </c>
      <c r="C80" t="s">
        <v>64</v>
      </c>
      <c r="D80" s="6">
        <v>-4.8</v>
      </c>
      <c r="E80" t="s">
        <v>98</v>
      </c>
    </row>
    <row r="81" spans="1:6" x14ac:dyDescent="0.25">
      <c r="A81" s="5">
        <v>22</v>
      </c>
      <c r="B81" t="s">
        <v>105</v>
      </c>
      <c r="C81" t="s">
        <v>272</v>
      </c>
      <c r="D81" s="6">
        <v>-1.6</v>
      </c>
      <c r="E81" t="s">
        <v>98</v>
      </c>
    </row>
    <row r="82" spans="1:6" x14ac:dyDescent="0.25">
      <c r="A82" s="5">
        <v>22</v>
      </c>
      <c r="B82" t="s">
        <v>105</v>
      </c>
      <c r="C82" t="s">
        <v>37</v>
      </c>
      <c r="D82" s="6">
        <v>-1.2</v>
      </c>
      <c r="E82" t="s">
        <v>98</v>
      </c>
    </row>
    <row r="83" spans="1:6" x14ac:dyDescent="0.25">
      <c r="A83" s="5">
        <v>23</v>
      </c>
      <c r="B83" t="s">
        <v>105</v>
      </c>
      <c r="C83" t="s">
        <v>239</v>
      </c>
      <c r="D83" s="6">
        <v>-3.1</v>
      </c>
      <c r="E83" t="s">
        <v>120</v>
      </c>
      <c r="F83" t="s">
        <v>567</v>
      </c>
    </row>
    <row r="84" spans="1:6" x14ac:dyDescent="0.25">
      <c r="A84" s="5">
        <v>24</v>
      </c>
      <c r="B84" t="s">
        <v>104</v>
      </c>
      <c r="C84" t="s">
        <v>54</v>
      </c>
      <c r="D84">
        <v>-126</v>
      </c>
      <c r="E84" t="s">
        <v>99</v>
      </c>
    </row>
    <row r="85" spans="1:6" x14ac:dyDescent="0.25">
      <c r="A85" s="5">
        <v>25</v>
      </c>
      <c r="B85" t="s">
        <v>105</v>
      </c>
      <c r="C85" t="s">
        <v>239</v>
      </c>
      <c r="D85">
        <v>-18</v>
      </c>
      <c r="E85" t="s">
        <v>99</v>
      </c>
    </row>
    <row r="86" spans="1:6" x14ac:dyDescent="0.25">
      <c r="A86" s="5">
        <v>25</v>
      </c>
      <c r="B86" t="s">
        <v>105</v>
      </c>
      <c r="C86" t="s">
        <v>242</v>
      </c>
      <c r="D86">
        <v>-19.899999999999999</v>
      </c>
      <c r="E86" t="s">
        <v>99</v>
      </c>
    </row>
    <row r="87" spans="1:6" x14ac:dyDescent="0.25">
      <c r="A87" s="5">
        <v>26</v>
      </c>
      <c r="B87" t="s">
        <v>105</v>
      </c>
      <c r="C87" t="s">
        <v>152</v>
      </c>
      <c r="D87">
        <v>-3.3</v>
      </c>
      <c r="E87" t="s">
        <v>96</v>
      </c>
    </row>
    <row r="88" spans="1:6" x14ac:dyDescent="0.25">
      <c r="A88" s="5">
        <v>26</v>
      </c>
      <c r="B88" t="s">
        <v>105</v>
      </c>
      <c r="C88" t="s">
        <v>28</v>
      </c>
      <c r="D88">
        <v>-87.1</v>
      </c>
      <c r="E88" t="s">
        <v>96</v>
      </c>
    </row>
    <row r="89" spans="1:6" x14ac:dyDescent="0.25">
      <c r="A89" s="5">
        <v>27</v>
      </c>
      <c r="B89" t="s">
        <v>111</v>
      </c>
      <c r="C89" t="s">
        <v>152</v>
      </c>
      <c r="D89">
        <v>-30</v>
      </c>
      <c r="E89" t="s">
        <v>106</v>
      </c>
    </row>
    <row r="90" spans="1:6" x14ac:dyDescent="0.25">
      <c r="A90" s="5">
        <v>27</v>
      </c>
      <c r="B90" t="s">
        <v>111</v>
      </c>
      <c r="C90" t="s">
        <v>169</v>
      </c>
      <c r="D90">
        <v>-50</v>
      </c>
      <c r="E90" t="s">
        <v>106</v>
      </c>
    </row>
    <row r="91" spans="1:6" x14ac:dyDescent="0.25">
      <c r="A91" s="5">
        <v>27</v>
      </c>
      <c r="B91" t="s">
        <v>111</v>
      </c>
      <c r="C91" t="s">
        <v>57</v>
      </c>
      <c r="D91">
        <v>-10</v>
      </c>
      <c r="E91" t="s">
        <v>106</v>
      </c>
    </row>
    <row r="92" spans="1:6" x14ac:dyDescent="0.25">
      <c r="A92" s="5">
        <v>27</v>
      </c>
      <c r="B92" t="s">
        <v>111</v>
      </c>
      <c r="C92" t="s">
        <v>28</v>
      </c>
      <c r="D92">
        <v>-10</v>
      </c>
      <c r="E92" t="s">
        <v>106</v>
      </c>
    </row>
    <row r="93" spans="1:6" x14ac:dyDescent="0.25">
      <c r="A93" s="5">
        <v>27</v>
      </c>
      <c r="B93" t="s">
        <v>111</v>
      </c>
      <c r="C93" t="s">
        <v>219</v>
      </c>
      <c r="D93">
        <v>-2.6</v>
      </c>
      <c r="E93" t="s">
        <v>106</v>
      </c>
    </row>
    <row r="94" spans="1:6" x14ac:dyDescent="0.25">
      <c r="A94" s="5">
        <v>28</v>
      </c>
      <c r="B94" t="s">
        <v>111</v>
      </c>
      <c r="C94" t="s">
        <v>152</v>
      </c>
      <c r="D94">
        <v>-14</v>
      </c>
      <c r="E94" t="s">
        <v>96</v>
      </c>
    </row>
    <row r="95" spans="1:6" x14ac:dyDescent="0.25">
      <c r="A95" s="5">
        <v>28</v>
      </c>
      <c r="B95" t="s">
        <v>111</v>
      </c>
      <c r="C95" t="s">
        <v>169</v>
      </c>
      <c r="D95">
        <v>-340</v>
      </c>
      <c r="E95" t="s">
        <v>96</v>
      </c>
    </row>
    <row r="96" spans="1:6" x14ac:dyDescent="0.25">
      <c r="A96" s="5">
        <v>28</v>
      </c>
      <c r="B96" t="s">
        <v>111</v>
      </c>
      <c r="C96" t="s">
        <v>284</v>
      </c>
      <c r="D96">
        <v>-100</v>
      </c>
      <c r="E96" t="s">
        <v>96</v>
      </c>
    </row>
    <row r="97" spans="1:5" x14ac:dyDescent="0.25">
      <c r="A97" s="5">
        <v>28</v>
      </c>
      <c r="B97" t="s">
        <v>111</v>
      </c>
      <c r="C97" t="s">
        <v>57</v>
      </c>
      <c r="D97">
        <v>-17</v>
      </c>
      <c r="E97" t="s">
        <v>96</v>
      </c>
    </row>
    <row r="98" spans="1:5" x14ac:dyDescent="0.25">
      <c r="A98" s="5">
        <v>28</v>
      </c>
      <c r="B98" t="s">
        <v>111</v>
      </c>
      <c r="C98" t="s">
        <v>191</v>
      </c>
      <c r="D98">
        <v>-7</v>
      </c>
      <c r="E98" t="s">
        <v>96</v>
      </c>
    </row>
    <row r="99" spans="1:5" x14ac:dyDescent="0.25">
      <c r="A99" s="5">
        <v>28</v>
      </c>
      <c r="B99" t="s">
        <v>111</v>
      </c>
      <c r="C99" t="s">
        <v>28</v>
      </c>
      <c r="D99">
        <v>-10</v>
      </c>
      <c r="E99" t="s">
        <v>96</v>
      </c>
    </row>
    <row r="100" spans="1:5" x14ac:dyDescent="0.25">
      <c r="A100" s="5">
        <v>28</v>
      </c>
      <c r="B100" t="s">
        <v>111</v>
      </c>
      <c r="C100" t="s">
        <v>219</v>
      </c>
      <c r="D100">
        <v>-5</v>
      </c>
      <c r="E100" t="s">
        <v>96</v>
      </c>
    </row>
    <row r="101" spans="1:5" x14ac:dyDescent="0.25">
      <c r="A101" s="5">
        <v>29</v>
      </c>
      <c r="B101" t="s">
        <v>111</v>
      </c>
      <c r="C101" t="s">
        <v>152</v>
      </c>
      <c r="D101">
        <v>-10</v>
      </c>
      <c r="E101" t="s">
        <v>95</v>
      </c>
    </row>
    <row r="102" spans="1:5" x14ac:dyDescent="0.25">
      <c r="A102" s="5">
        <v>29</v>
      </c>
      <c r="B102" t="s">
        <v>111</v>
      </c>
      <c r="C102" t="s">
        <v>239</v>
      </c>
      <c r="D102">
        <v>-80</v>
      </c>
      <c r="E102" t="s">
        <v>95</v>
      </c>
    </row>
    <row r="103" spans="1:5" x14ac:dyDescent="0.25">
      <c r="A103" s="5">
        <v>29</v>
      </c>
      <c r="B103" t="s">
        <v>111</v>
      </c>
      <c r="C103" t="s">
        <v>28</v>
      </c>
      <c r="D103">
        <v>-15</v>
      </c>
      <c r="E103" t="s">
        <v>95</v>
      </c>
    </row>
    <row r="104" spans="1:5" x14ac:dyDescent="0.25">
      <c r="A104" s="5">
        <v>30</v>
      </c>
      <c r="B104" t="s">
        <v>106</v>
      </c>
      <c r="C104" t="s">
        <v>28</v>
      </c>
      <c r="D104">
        <v>-23</v>
      </c>
      <c r="E104" t="s">
        <v>95</v>
      </c>
    </row>
    <row r="105" spans="1:5" x14ac:dyDescent="0.25">
      <c r="A105" s="5">
        <v>31</v>
      </c>
      <c r="B105" t="s">
        <v>111</v>
      </c>
      <c r="C105" t="s">
        <v>152</v>
      </c>
      <c r="D105">
        <v>-20</v>
      </c>
      <c r="E105" t="s">
        <v>97</v>
      </c>
    </row>
    <row r="106" spans="1:5" x14ac:dyDescent="0.25">
      <c r="A106" s="5">
        <v>31</v>
      </c>
      <c r="B106" t="s">
        <v>111</v>
      </c>
      <c r="C106" t="s">
        <v>284</v>
      </c>
      <c r="D106">
        <v>-10</v>
      </c>
      <c r="E106" t="s">
        <v>97</v>
      </c>
    </row>
    <row r="107" spans="1:5" x14ac:dyDescent="0.25">
      <c r="A107" s="5">
        <v>31</v>
      </c>
      <c r="B107" t="s">
        <v>111</v>
      </c>
      <c r="C107" t="s">
        <v>57</v>
      </c>
      <c r="D107">
        <v>-5</v>
      </c>
      <c r="E107" t="s">
        <v>97</v>
      </c>
    </row>
    <row r="108" spans="1:5" x14ac:dyDescent="0.25">
      <c r="A108" s="5">
        <v>31</v>
      </c>
      <c r="B108" t="s">
        <v>111</v>
      </c>
      <c r="C108" t="s">
        <v>28</v>
      </c>
      <c r="D108">
        <v>-75</v>
      </c>
      <c r="E108" t="s">
        <v>97</v>
      </c>
    </row>
    <row r="109" spans="1:5" x14ac:dyDescent="0.25">
      <c r="A109" s="5">
        <v>31</v>
      </c>
      <c r="B109" t="s">
        <v>111</v>
      </c>
      <c r="C109" t="s">
        <v>46</v>
      </c>
      <c r="D109">
        <v>-5</v>
      </c>
      <c r="E109" t="s">
        <v>97</v>
      </c>
    </row>
    <row r="110" spans="1:5" x14ac:dyDescent="0.25">
      <c r="A110" s="5">
        <v>31</v>
      </c>
      <c r="B110" t="s">
        <v>111</v>
      </c>
      <c r="C110" t="s">
        <v>219</v>
      </c>
      <c r="D110">
        <v>-5</v>
      </c>
      <c r="E110" t="s">
        <v>97</v>
      </c>
    </row>
    <row r="111" spans="1:5" x14ac:dyDescent="0.25">
      <c r="A111" s="5">
        <v>32</v>
      </c>
      <c r="B111" t="s">
        <v>111</v>
      </c>
      <c r="C111" t="s">
        <v>349</v>
      </c>
      <c r="D111">
        <v>7</v>
      </c>
      <c r="E111" t="s">
        <v>106</v>
      </c>
    </row>
    <row r="112" spans="1:5" x14ac:dyDescent="0.25">
      <c r="A112" s="5">
        <v>32</v>
      </c>
      <c r="B112" t="s">
        <v>111</v>
      </c>
      <c r="C112" t="s">
        <v>52</v>
      </c>
      <c r="D112">
        <v>-43.5</v>
      </c>
      <c r="E112" t="s">
        <v>106</v>
      </c>
    </row>
    <row r="113" spans="1:5" x14ac:dyDescent="0.25">
      <c r="A113" s="5">
        <v>32</v>
      </c>
      <c r="B113" t="s">
        <v>111</v>
      </c>
      <c r="C113" t="s">
        <v>152</v>
      </c>
      <c r="D113">
        <v>-0.7</v>
      </c>
      <c r="E113" t="s">
        <v>106</v>
      </c>
    </row>
    <row r="114" spans="1:5" x14ac:dyDescent="0.25">
      <c r="A114" s="5">
        <v>32</v>
      </c>
      <c r="B114" t="s">
        <v>111</v>
      </c>
      <c r="C114" t="s">
        <v>221</v>
      </c>
      <c r="D114">
        <v>-43.5</v>
      </c>
      <c r="E114" t="s">
        <v>106</v>
      </c>
    </row>
    <row r="115" spans="1:5" x14ac:dyDescent="0.25">
      <c r="A115" s="5">
        <v>33</v>
      </c>
      <c r="B115" t="s">
        <v>106</v>
      </c>
      <c r="C115" t="s">
        <v>152</v>
      </c>
      <c r="D115">
        <v>-14</v>
      </c>
      <c r="E115" t="s">
        <v>107</v>
      </c>
    </row>
    <row r="116" spans="1:5" x14ac:dyDescent="0.25">
      <c r="A116" s="5">
        <v>33</v>
      </c>
      <c r="B116" t="s">
        <v>106</v>
      </c>
      <c r="C116" t="s">
        <v>169</v>
      </c>
      <c r="D116">
        <v>-340</v>
      </c>
      <c r="E116" t="s">
        <v>107</v>
      </c>
    </row>
    <row r="117" spans="1:5" x14ac:dyDescent="0.25">
      <c r="A117" s="5">
        <v>33</v>
      </c>
      <c r="B117" t="s">
        <v>106</v>
      </c>
      <c r="C117" t="s">
        <v>284</v>
      </c>
      <c r="D117">
        <v>-100</v>
      </c>
      <c r="E117" t="s">
        <v>107</v>
      </c>
    </row>
    <row r="118" spans="1:5" x14ac:dyDescent="0.25">
      <c r="A118" s="5">
        <v>33</v>
      </c>
      <c r="B118" t="s">
        <v>106</v>
      </c>
      <c r="C118" t="s">
        <v>57</v>
      </c>
      <c r="D118">
        <v>-17</v>
      </c>
      <c r="E118" t="s">
        <v>107</v>
      </c>
    </row>
    <row r="119" spans="1:5" x14ac:dyDescent="0.25">
      <c r="A119" s="5">
        <v>33</v>
      </c>
      <c r="B119" t="s">
        <v>106</v>
      </c>
      <c r="C119" t="s">
        <v>191</v>
      </c>
      <c r="D119">
        <v>-7</v>
      </c>
      <c r="E119" t="s">
        <v>107</v>
      </c>
    </row>
    <row r="120" spans="1:5" x14ac:dyDescent="0.25">
      <c r="A120" s="5">
        <v>33</v>
      </c>
      <c r="B120" t="s">
        <v>106</v>
      </c>
      <c r="C120" t="s">
        <v>28</v>
      </c>
      <c r="D120">
        <v>-10</v>
      </c>
      <c r="E120" t="s">
        <v>107</v>
      </c>
    </row>
    <row r="121" spans="1:5" x14ac:dyDescent="0.25">
      <c r="A121" s="5">
        <v>33</v>
      </c>
      <c r="B121" t="s">
        <v>106</v>
      </c>
      <c r="C121" t="s">
        <v>219</v>
      </c>
      <c r="D121">
        <v>-4</v>
      </c>
      <c r="E121" t="s">
        <v>107</v>
      </c>
    </row>
    <row r="122" spans="1:5" x14ac:dyDescent="0.25">
      <c r="A122" s="5">
        <v>34</v>
      </c>
      <c r="B122" t="s">
        <v>106</v>
      </c>
      <c r="C122" t="s">
        <v>152</v>
      </c>
      <c r="D122">
        <v>-20</v>
      </c>
      <c r="E122" t="s">
        <v>107</v>
      </c>
    </row>
    <row r="123" spans="1:5" x14ac:dyDescent="0.25">
      <c r="A123" s="5">
        <v>34</v>
      </c>
      <c r="B123" t="s">
        <v>106</v>
      </c>
      <c r="C123" t="s">
        <v>169</v>
      </c>
      <c r="D123">
        <v>-100</v>
      </c>
      <c r="E123" t="s">
        <v>107</v>
      </c>
    </row>
    <row r="124" spans="1:5" x14ac:dyDescent="0.25">
      <c r="A124" s="5">
        <v>35</v>
      </c>
      <c r="B124" t="s">
        <v>108</v>
      </c>
      <c r="C124" t="s">
        <v>57</v>
      </c>
      <c r="D124">
        <v>-350</v>
      </c>
      <c r="E124" t="s">
        <v>106</v>
      </c>
    </row>
    <row r="125" spans="1:5" x14ac:dyDescent="0.25">
      <c r="A125" s="5">
        <v>36</v>
      </c>
      <c r="B125" t="s">
        <v>106</v>
      </c>
      <c r="C125" t="s">
        <v>152</v>
      </c>
      <c r="D125">
        <v>-20</v>
      </c>
      <c r="E125" t="s">
        <v>111</v>
      </c>
    </row>
    <row r="126" spans="1:5" x14ac:dyDescent="0.25">
      <c r="A126" s="5">
        <v>36</v>
      </c>
      <c r="B126" t="s">
        <v>106</v>
      </c>
      <c r="C126" t="s">
        <v>169</v>
      </c>
      <c r="D126">
        <v>-100</v>
      </c>
      <c r="E126" t="s">
        <v>111</v>
      </c>
    </row>
    <row r="127" spans="1:5" x14ac:dyDescent="0.25">
      <c r="A127" s="5">
        <v>36</v>
      </c>
      <c r="B127" t="s">
        <v>106</v>
      </c>
      <c r="C127" t="s">
        <v>57</v>
      </c>
      <c r="D127">
        <v>-20</v>
      </c>
      <c r="E127" t="s">
        <v>111</v>
      </c>
    </row>
    <row r="128" spans="1:5" x14ac:dyDescent="0.25">
      <c r="A128" s="5">
        <v>36</v>
      </c>
      <c r="B128" t="s">
        <v>106</v>
      </c>
      <c r="C128" t="s">
        <v>28</v>
      </c>
      <c r="D128">
        <v>-5</v>
      </c>
      <c r="E128" t="s">
        <v>111</v>
      </c>
    </row>
    <row r="129" spans="1:5" x14ac:dyDescent="0.25">
      <c r="A129" s="5">
        <v>36</v>
      </c>
      <c r="B129" t="s">
        <v>106</v>
      </c>
      <c r="C129" t="s">
        <v>219</v>
      </c>
      <c r="D129">
        <v>-2</v>
      </c>
      <c r="E129" t="s">
        <v>111</v>
      </c>
    </row>
    <row r="130" spans="1:5" x14ac:dyDescent="0.25">
      <c r="A130" s="5">
        <v>37</v>
      </c>
      <c r="B130" t="s">
        <v>108</v>
      </c>
      <c r="C130" t="s">
        <v>57</v>
      </c>
      <c r="D130">
        <v>-250</v>
      </c>
      <c r="E130" t="s">
        <v>106</v>
      </c>
    </row>
    <row r="131" spans="1:5" x14ac:dyDescent="0.25">
      <c r="A131" s="5">
        <v>37</v>
      </c>
      <c r="B131" t="s">
        <v>108</v>
      </c>
      <c r="C131" t="s">
        <v>152</v>
      </c>
      <c r="D131">
        <v>-5</v>
      </c>
      <c r="E131" t="s">
        <v>106</v>
      </c>
    </row>
    <row r="132" spans="1:5" x14ac:dyDescent="0.25">
      <c r="A132" s="5">
        <v>37</v>
      </c>
      <c r="B132" t="s">
        <v>108</v>
      </c>
      <c r="C132" t="s">
        <v>52</v>
      </c>
      <c r="D132">
        <v>280</v>
      </c>
      <c r="E132" t="s">
        <v>106</v>
      </c>
    </row>
    <row r="133" spans="1:5" x14ac:dyDescent="0.25">
      <c r="A133" s="5">
        <v>37</v>
      </c>
      <c r="B133" t="s">
        <v>108</v>
      </c>
      <c r="C133" t="s">
        <v>70</v>
      </c>
      <c r="D133">
        <v>60</v>
      </c>
      <c r="E133" t="s">
        <v>106</v>
      </c>
    </row>
    <row r="134" spans="1:5" x14ac:dyDescent="0.25">
      <c r="A134" s="5">
        <v>37</v>
      </c>
      <c r="B134" t="s">
        <v>108</v>
      </c>
      <c r="C134" t="s">
        <v>161</v>
      </c>
      <c r="D134">
        <v>10</v>
      </c>
      <c r="E134" t="s">
        <v>106</v>
      </c>
    </row>
    <row r="135" spans="1:5" x14ac:dyDescent="0.25">
      <c r="A135" s="5">
        <v>37</v>
      </c>
      <c r="B135" t="s">
        <v>108</v>
      </c>
      <c r="C135" t="s">
        <v>256</v>
      </c>
      <c r="D135">
        <v>2</v>
      </c>
      <c r="E135" t="s">
        <v>106</v>
      </c>
    </row>
    <row r="136" spans="1:5" x14ac:dyDescent="0.25">
      <c r="A136" s="5">
        <v>37</v>
      </c>
      <c r="B136" t="s">
        <v>108</v>
      </c>
      <c r="C136" t="s">
        <v>33</v>
      </c>
      <c r="D136">
        <v>5</v>
      </c>
      <c r="E136" t="s">
        <v>106</v>
      </c>
    </row>
    <row r="137" spans="1:5" x14ac:dyDescent="0.25">
      <c r="A137" s="5">
        <v>38</v>
      </c>
      <c r="B137" t="s">
        <v>105</v>
      </c>
      <c r="C137" t="s">
        <v>148</v>
      </c>
      <c r="D137">
        <v>-51.2</v>
      </c>
      <c r="E137" t="s">
        <v>104</v>
      </c>
    </row>
    <row r="138" spans="1:5" x14ac:dyDescent="0.25">
      <c r="A138" s="5">
        <v>38</v>
      </c>
      <c r="B138" t="s">
        <v>105</v>
      </c>
      <c r="C138" t="s">
        <v>251</v>
      </c>
      <c r="D138">
        <v>-61.8</v>
      </c>
      <c r="E138" t="s">
        <v>104</v>
      </c>
    </row>
    <row r="139" spans="1:5" x14ac:dyDescent="0.25">
      <c r="A139" s="5">
        <v>38</v>
      </c>
      <c r="B139" t="s">
        <v>105</v>
      </c>
      <c r="C139" t="s">
        <v>260</v>
      </c>
      <c r="D139">
        <v>-0.2</v>
      </c>
      <c r="E139" t="s">
        <v>104</v>
      </c>
    </row>
    <row r="140" spans="1:5" x14ac:dyDescent="0.25">
      <c r="A140" s="5">
        <v>38</v>
      </c>
      <c r="B140" t="s">
        <v>105</v>
      </c>
      <c r="C140" t="s">
        <v>142</v>
      </c>
      <c r="D140">
        <v>-14.4</v>
      </c>
      <c r="E140" t="s">
        <v>104</v>
      </c>
    </row>
    <row r="141" spans="1:5" x14ac:dyDescent="0.25">
      <c r="A141" s="5">
        <v>38</v>
      </c>
      <c r="B141" t="s">
        <v>105</v>
      </c>
      <c r="C141" t="s">
        <v>245</v>
      </c>
      <c r="D141">
        <v>-32.4</v>
      </c>
      <c r="E141" t="s">
        <v>104</v>
      </c>
    </row>
    <row r="142" spans="1:5" x14ac:dyDescent="0.25">
      <c r="A142" s="5">
        <v>38</v>
      </c>
      <c r="B142" t="s">
        <v>105</v>
      </c>
      <c r="C142" t="s">
        <v>167</v>
      </c>
      <c r="D142">
        <v>9.8000000000000007</v>
      </c>
      <c r="E142" t="s">
        <v>104</v>
      </c>
    </row>
    <row r="143" spans="1:5" x14ac:dyDescent="0.25">
      <c r="A143" s="5">
        <v>38</v>
      </c>
      <c r="B143" t="s">
        <v>105</v>
      </c>
      <c r="C143" t="s">
        <v>144</v>
      </c>
      <c r="D143">
        <v>0.2</v>
      </c>
      <c r="E143" t="s">
        <v>104</v>
      </c>
    </row>
    <row r="144" spans="1:5" x14ac:dyDescent="0.25">
      <c r="A144" s="5">
        <v>38</v>
      </c>
      <c r="B144" t="s">
        <v>105</v>
      </c>
      <c r="C144" t="s">
        <v>150</v>
      </c>
      <c r="D144">
        <v>-15.4</v>
      </c>
      <c r="E144" t="s">
        <v>104</v>
      </c>
    </row>
    <row r="145" spans="1:5" x14ac:dyDescent="0.25">
      <c r="A145" s="5">
        <v>39</v>
      </c>
      <c r="B145" t="s">
        <v>111</v>
      </c>
      <c r="C145" t="s">
        <v>351</v>
      </c>
      <c r="D145">
        <v>-2</v>
      </c>
      <c r="E145" t="s">
        <v>106</v>
      </c>
    </row>
    <row r="146" spans="1:5" x14ac:dyDescent="0.25">
      <c r="A146" s="5">
        <v>40</v>
      </c>
      <c r="B146" t="s">
        <v>106</v>
      </c>
      <c r="C146" t="s">
        <v>152</v>
      </c>
      <c r="D146">
        <v>-50</v>
      </c>
      <c r="E146" t="s">
        <v>96</v>
      </c>
    </row>
    <row r="147" spans="1:5" x14ac:dyDescent="0.25">
      <c r="A147" s="5">
        <v>40</v>
      </c>
      <c r="B147" t="s">
        <v>106</v>
      </c>
      <c r="C147" t="s">
        <v>169</v>
      </c>
      <c r="D147">
        <v>-50</v>
      </c>
      <c r="E147" t="s">
        <v>96</v>
      </c>
    </row>
    <row r="148" spans="1:5" x14ac:dyDescent="0.25">
      <c r="A148" s="5">
        <v>40</v>
      </c>
      <c r="B148" t="s">
        <v>106</v>
      </c>
      <c r="C148" t="s">
        <v>284</v>
      </c>
      <c r="D148">
        <v>-50</v>
      </c>
      <c r="E148" t="s">
        <v>96</v>
      </c>
    </row>
    <row r="149" spans="1:5" x14ac:dyDescent="0.25">
      <c r="A149" s="5">
        <v>40</v>
      </c>
      <c r="B149" t="s">
        <v>106</v>
      </c>
      <c r="C149" t="s">
        <v>57</v>
      </c>
      <c r="D149">
        <v>-100</v>
      </c>
      <c r="E149" t="s">
        <v>96</v>
      </c>
    </row>
    <row r="150" spans="1:5" x14ac:dyDescent="0.25">
      <c r="A150" s="5">
        <v>40</v>
      </c>
      <c r="B150" t="s">
        <v>106</v>
      </c>
      <c r="C150" t="s">
        <v>28</v>
      </c>
      <c r="D150">
        <v>-5</v>
      </c>
      <c r="E150" t="s">
        <v>96</v>
      </c>
    </row>
    <row r="151" spans="1:5" x14ac:dyDescent="0.25">
      <c r="A151" s="5">
        <v>40</v>
      </c>
      <c r="B151" t="s">
        <v>106</v>
      </c>
      <c r="C151" t="s">
        <v>46</v>
      </c>
      <c r="D151">
        <v>-5</v>
      </c>
      <c r="E151" t="s">
        <v>96</v>
      </c>
    </row>
    <row r="152" spans="1:5" x14ac:dyDescent="0.25">
      <c r="A152" s="5">
        <v>40</v>
      </c>
      <c r="B152" t="s">
        <v>106</v>
      </c>
      <c r="C152" t="s">
        <v>219</v>
      </c>
      <c r="D152">
        <v>-5</v>
      </c>
      <c r="E152" t="s">
        <v>96</v>
      </c>
    </row>
    <row r="153" spans="1:5" x14ac:dyDescent="0.25">
      <c r="A153" s="5">
        <v>41</v>
      </c>
      <c r="B153" t="s">
        <v>106</v>
      </c>
      <c r="C153" t="s">
        <v>152</v>
      </c>
      <c r="D153">
        <v>-10</v>
      </c>
      <c r="E153" t="s">
        <v>95</v>
      </c>
    </row>
    <row r="154" spans="1:5" x14ac:dyDescent="0.25">
      <c r="A154" s="5">
        <v>41</v>
      </c>
      <c r="B154" t="s">
        <v>106</v>
      </c>
      <c r="C154" t="s">
        <v>57</v>
      </c>
      <c r="D154">
        <v>-10</v>
      </c>
      <c r="E154" t="s">
        <v>95</v>
      </c>
    </row>
    <row r="155" spans="1:5" x14ac:dyDescent="0.25">
      <c r="A155" s="5">
        <v>41</v>
      </c>
      <c r="B155" t="s">
        <v>106</v>
      </c>
      <c r="C155" t="s">
        <v>28</v>
      </c>
      <c r="D155">
        <v>-60</v>
      </c>
      <c r="E155" t="s">
        <v>95</v>
      </c>
    </row>
    <row r="156" spans="1:5" x14ac:dyDescent="0.25">
      <c r="A156" s="5">
        <v>41</v>
      </c>
      <c r="B156" t="s">
        <v>106</v>
      </c>
      <c r="C156" t="s">
        <v>219</v>
      </c>
      <c r="D156">
        <v>-1</v>
      </c>
      <c r="E156" t="s">
        <v>95</v>
      </c>
    </row>
    <row r="157" spans="1:5" x14ac:dyDescent="0.25">
      <c r="A157" s="5">
        <v>41</v>
      </c>
      <c r="B157" t="s">
        <v>106</v>
      </c>
      <c r="C157" t="s">
        <v>161</v>
      </c>
      <c r="D157">
        <v>-0.5</v>
      </c>
      <c r="E157" t="s">
        <v>95</v>
      </c>
    </row>
    <row r="158" spans="1:5" x14ac:dyDescent="0.25">
      <c r="A158" s="5">
        <v>41</v>
      </c>
      <c r="B158" t="s">
        <v>106</v>
      </c>
      <c r="C158" t="s">
        <v>59</v>
      </c>
      <c r="D158">
        <v>-7</v>
      </c>
      <c r="E158" t="s">
        <v>95</v>
      </c>
    </row>
    <row r="159" spans="1:5" x14ac:dyDescent="0.25">
      <c r="A159" s="5">
        <v>41</v>
      </c>
      <c r="B159" t="s">
        <v>106</v>
      </c>
      <c r="C159" t="s">
        <v>340</v>
      </c>
      <c r="D159">
        <v>-2.6</v>
      </c>
      <c r="E159" t="s">
        <v>95</v>
      </c>
    </row>
    <row r="160" spans="1:5" x14ac:dyDescent="0.25">
      <c r="A160" s="5">
        <v>41</v>
      </c>
      <c r="B160" t="s">
        <v>106</v>
      </c>
      <c r="C160" t="s">
        <v>52</v>
      </c>
      <c r="D160">
        <v>-9</v>
      </c>
      <c r="E160" t="s">
        <v>95</v>
      </c>
    </row>
    <row r="161" spans="1:5" x14ac:dyDescent="0.25">
      <c r="A161" s="5">
        <v>42</v>
      </c>
      <c r="B161" t="s">
        <v>106</v>
      </c>
      <c r="C161" t="s">
        <v>152</v>
      </c>
      <c r="D161">
        <v>-20</v>
      </c>
      <c r="E161" t="s">
        <v>97</v>
      </c>
    </row>
    <row r="162" spans="1:5" x14ac:dyDescent="0.25">
      <c r="A162" s="5">
        <v>42</v>
      </c>
      <c r="B162" t="s">
        <v>106</v>
      </c>
      <c r="C162" t="s">
        <v>169</v>
      </c>
      <c r="D162">
        <v>-100</v>
      </c>
      <c r="E162" t="s">
        <v>97</v>
      </c>
    </row>
    <row r="163" spans="1:5" x14ac:dyDescent="0.25">
      <c r="A163" s="5">
        <v>42</v>
      </c>
      <c r="B163" t="s">
        <v>106</v>
      </c>
      <c r="C163" t="s">
        <v>57</v>
      </c>
      <c r="D163">
        <v>-40</v>
      </c>
      <c r="E163" t="s">
        <v>97</v>
      </c>
    </row>
    <row r="164" spans="1:5" x14ac:dyDescent="0.25">
      <c r="A164" s="5">
        <v>42</v>
      </c>
      <c r="B164" t="s">
        <v>106</v>
      </c>
      <c r="C164" t="s">
        <v>28</v>
      </c>
      <c r="D164">
        <v>-6</v>
      </c>
      <c r="E164" t="s">
        <v>97</v>
      </c>
    </row>
    <row r="165" spans="1:5" x14ac:dyDescent="0.25">
      <c r="A165" s="5">
        <v>42</v>
      </c>
      <c r="B165" t="s">
        <v>106</v>
      </c>
      <c r="C165" t="s">
        <v>219</v>
      </c>
      <c r="D165">
        <v>-7</v>
      </c>
      <c r="E165" t="s">
        <v>97</v>
      </c>
    </row>
    <row r="166" spans="1:5" x14ac:dyDescent="0.25">
      <c r="A166" s="5">
        <v>42</v>
      </c>
      <c r="B166" t="s">
        <v>106</v>
      </c>
      <c r="C166" t="s">
        <v>340</v>
      </c>
      <c r="D166">
        <v>-4</v>
      </c>
      <c r="E166" t="s">
        <v>97</v>
      </c>
    </row>
    <row r="167" spans="1:5" x14ac:dyDescent="0.25">
      <c r="A167" s="5">
        <v>43</v>
      </c>
      <c r="B167" t="s">
        <v>106</v>
      </c>
      <c r="C167" t="s">
        <v>152</v>
      </c>
      <c r="D167">
        <v>-5</v>
      </c>
      <c r="E167" t="s">
        <v>96</v>
      </c>
    </row>
    <row r="168" spans="1:5" x14ac:dyDescent="0.25">
      <c r="A168" s="5">
        <v>43</v>
      </c>
      <c r="B168" t="s">
        <v>106</v>
      </c>
      <c r="C168" t="s">
        <v>57</v>
      </c>
      <c r="D168">
        <v>-20</v>
      </c>
      <c r="E168" t="s">
        <v>96</v>
      </c>
    </row>
    <row r="169" spans="1:5" x14ac:dyDescent="0.25">
      <c r="A169" s="5">
        <v>43</v>
      </c>
      <c r="B169" t="s">
        <v>106</v>
      </c>
      <c r="C169" t="s">
        <v>28</v>
      </c>
      <c r="D169">
        <v>-5</v>
      </c>
      <c r="E169" t="s">
        <v>96</v>
      </c>
    </row>
    <row r="170" spans="1:5" x14ac:dyDescent="0.25">
      <c r="A170" s="5">
        <v>43</v>
      </c>
      <c r="B170" t="s">
        <v>106</v>
      </c>
      <c r="C170" t="s">
        <v>219</v>
      </c>
      <c r="D170">
        <v>-2</v>
      </c>
      <c r="E170" t="s">
        <v>96</v>
      </c>
    </row>
    <row r="171" spans="1:5" x14ac:dyDescent="0.25">
      <c r="A171" s="5">
        <v>44</v>
      </c>
      <c r="B171" t="s">
        <v>96</v>
      </c>
      <c r="C171" t="s">
        <v>349</v>
      </c>
      <c r="D171">
        <v>-2.1</v>
      </c>
      <c r="E171" t="s">
        <v>106</v>
      </c>
    </row>
    <row r="172" spans="1:5" x14ac:dyDescent="0.25">
      <c r="A172" s="5">
        <v>45</v>
      </c>
      <c r="B172" t="s">
        <v>111</v>
      </c>
      <c r="C172" t="s">
        <v>57</v>
      </c>
      <c r="D172">
        <v>-25</v>
      </c>
      <c r="E172" t="s">
        <v>106</v>
      </c>
    </row>
    <row r="173" spans="1:5" x14ac:dyDescent="0.25">
      <c r="A173" s="5">
        <v>45</v>
      </c>
      <c r="B173" t="s">
        <v>111</v>
      </c>
      <c r="C173" t="s">
        <v>28</v>
      </c>
      <c r="D173">
        <v>-25</v>
      </c>
      <c r="E173" t="s">
        <v>106</v>
      </c>
    </row>
    <row r="174" spans="1:5" x14ac:dyDescent="0.25">
      <c r="A174" s="5">
        <v>45</v>
      </c>
      <c r="B174" t="s">
        <v>111</v>
      </c>
      <c r="C174" t="s">
        <v>219</v>
      </c>
      <c r="D174">
        <v>-5</v>
      </c>
      <c r="E174" t="s">
        <v>106</v>
      </c>
    </row>
    <row r="175" spans="1:5" x14ac:dyDescent="0.25">
      <c r="A175" s="5">
        <v>46</v>
      </c>
      <c r="B175" t="s">
        <v>111</v>
      </c>
      <c r="C175" t="s">
        <v>329</v>
      </c>
      <c r="D175">
        <v>-100</v>
      </c>
      <c r="E175" t="s">
        <v>113</v>
      </c>
    </row>
    <row r="176" spans="1:5" x14ac:dyDescent="0.25">
      <c r="A176" s="5">
        <v>47</v>
      </c>
      <c r="B176" t="s">
        <v>112</v>
      </c>
      <c r="C176" t="s">
        <v>351</v>
      </c>
      <c r="D176">
        <v>2</v>
      </c>
      <c r="E176" t="s">
        <v>107</v>
      </c>
    </row>
    <row r="177" spans="1:5" x14ac:dyDescent="0.25">
      <c r="A177" s="5">
        <v>47</v>
      </c>
      <c r="B177" t="s">
        <v>112</v>
      </c>
      <c r="C177" t="s">
        <v>352</v>
      </c>
      <c r="D177">
        <v>2</v>
      </c>
      <c r="E177" t="s">
        <v>107</v>
      </c>
    </row>
    <row r="178" spans="1:5" x14ac:dyDescent="0.25">
      <c r="A178" s="5">
        <v>47</v>
      </c>
      <c r="B178" t="s">
        <v>112</v>
      </c>
      <c r="C178" t="s">
        <v>329</v>
      </c>
      <c r="D178">
        <v>20</v>
      </c>
      <c r="E178" t="s">
        <v>107</v>
      </c>
    </row>
    <row r="179" spans="1:5" x14ac:dyDescent="0.25">
      <c r="A179" s="5">
        <v>47</v>
      </c>
      <c r="B179" t="s">
        <v>112</v>
      </c>
      <c r="C179" t="s">
        <v>570</v>
      </c>
      <c r="D179">
        <v>4</v>
      </c>
      <c r="E179" t="s">
        <v>107</v>
      </c>
    </row>
    <row r="180" spans="1:5" x14ac:dyDescent="0.25">
      <c r="A180" s="5">
        <v>47</v>
      </c>
      <c r="B180" t="s">
        <v>112</v>
      </c>
      <c r="C180" t="s">
        <v>571</v>
      </c>
      <c r="D180">
        <v>4</v>
      </c>
      <c r="E180" t="s">
        <v>107</v>
      </c>
    </row>
    <row r="181" spans="1:5" x14ac:dyDescent="0.25">
      <c r="A181" s="5">
        <v>47</v>
      </c>
      <c r="B181" t="s">
        <v>112</v>
      </c>
      <c r="C181" t="s">
        <v>353</v>
      </c>
      <c r="D181">
        <v>0.1</v>
      </c>
      <c r="E181" t="s">
        <v>107</v>
      </c>
    </row>
    <row r="182" spans="1:5" x14ac:dyDescent="0.25">
      <c r="A182" s="5">
        <v>47</v>
      </c>
      <c r="B182" t="s">
        <v>112</v>
      </c>
      <c r="C182" t="s">
        <v>346</v>
      </c>
      <c r="D182">
        <v>0.1</v>
      </c>
      <c r="E182" t="s">
        <v>107</v>
      </c>
    </row>
    <row r="183" spans="1:5" x14ac:dyDescent="0.25">
      <c r="A183" s="5">
        <v>48</v>
      </c>
      <c r="B183" t="s">
        <v>111</v>
      </c>
      <c r="C183" t="s">
        <v>152</v>
      </c>
      <c r="D183">
        <v>-30</v>
      </c>
      <c r="E183" t="s">
        <v>107</v>
      </c>
    </row>
    <row r="184" spans="1:5" x14ac:dyDescent="0.25">
      <c r="A184" s="5">
        <v>48</v>
      </c>
      <c r="B184" t="s">
        <v>111</v>
      </c>
      <c r="C184" t="s">
        <v>169</v>
      </c>
      <c r="D184">
        <v>-50</v>
      </c>
      <c r="E184" t="s">
        <v>107</v>
      </c>
    </row>
    <row r="185" spans="1:5" x14ac:dyDescent="0.25">
      <c r="A185" s="5">
        <v>48</v>
      </c>
      <c r="B185" t="s">
        <v>111</v>
      </c>
      <c r="C185" t="s">
        <v>284</v>
      </c>
      <c r="D185">
        <v>-25</v>
      </c>
      <c r="E185" t="s">
        <v>107</v>
      </c>
    </row>
    <row r="186" spans="1:5" x14ac:dyDescent="0.25">
      <c r="A186" s="5">
        <v>48</v>
      </c>
      <c r="B186" t="s">
        <v>111</v>
      </c>
      <c r="C186" t="s">
        <v>57</v>
      </c>
      <c r="D186">
        <v>-30</v>
      </c>
      <c r="E186" t="s">
        <v>107</v>
      </c>
    </row>
    <row r="187" spans="1:5" x14ac:dyDescent="0.25">
      <c r="A187" s="5">
        <v>48</v>
      </c>
      <c r="B187" t="s">
        <v>111</v>
      </c>
      <c r="C187" t="s">
        <v>28</v>
      </c>
      <c r="D187">
        <v>-5</v>
      </c>
      <c r="E187" t="s">
        <v>107</v>
      </c>
    </row>
    <row r="188" spans="1:5" x14ac:dyDescent="0.25">
      <c r="A188" s="5">
        <v>48</v>
      </c>
      <c r="B188" t="s">
        <v>111</v>
      </c>
      <c r="C188" t="s">
        <v>219</v>
      </c>
      <c r="D188">
        <v>-5</v>
      </c>
      <c r="E188" t="s">
        <v>107</v>
      </c>
    </row>
    <row r="189" spans="1:5" x14ac:dyDescent="0.25">
      <c r="A189" s="5">
        <v>49</v>
      </c>
      <c r="B189" t="s">
        <v>111</v>
      </c>
      <c r="C189" t="s">
        <v>340</v>
      </c>
      <c r="D189">
        <v>-75</v>
      </c>
      <c r="E189" t="s">
        <v>107</v>
      </c>
    </row>
    <row r="190" spans="1:5" x14ac:dyDescent="0.25">
      <c r="A190" s="5">
        <v>50</v>
      </c>
      <c r="B190" t="s">
        <v>105</v>
      </c>
      <c r="C190" t="s">
        <v>148</v>
      </c>
      <c r="D190">
        <v>-5.8</v>
      </c>
      <c r="E190" t="s">
        <v>97</v>
      </c>
    </row>
    <row r="191" spans="1:5" x14ac:dyDescent="0.25">
      <c r="A191" s="5">
        <v>50</v>
      </c>
      <c r="B191" t="s">
        <v>105</v>
      </c>
      <c r="C191" t="s">
        <v>251</v>
      </c>
      <c r="D191">
        <v>-1</v>
      </c>
      <c r="E191" t="s">
        <v>97</v>
      </c>
    </row>
    <row r="192" spans="1:5" x14ac:dyDescent="0.25">
      <c r="A192" s="5">
        <v>50</v>
      </c>
      <c r="B192" t="s">
        <v>105</v>
      </c>
      <c r="C192" t="s">
        <v>142</v>
      </c>
      <c r="D192">
        <v>-0.1</v>
      </c>
      <c r="E192" t="s">
        <v>97</v>
      </c>
    </row>
    <row r="193" spans="1:5" x14ac:dyDescent="0.25">
      <c r="A193" s="5">
        <v>50</v>
      </c>
      <c r="B193" t="s">
        <v>105</v>
      </c>
      <c r="C193" t="s">
        <v>245</v>
      </c>
      <c r="D193">
        <v>-2.6</v>
      </c>
      <c r="E193" t="s">
        <v>97</v>
      </c>
    </row>
    <row r="194" spans="1:5" x14ac:dyDescent="0.25">
      <c r="A194" s="5">
        <v>50</v>
      </c>
      <c r="B194" t="s">
        <v>105</v>
      </c>
      <c r="C194" t="s">
        <v>169</v>
      </c>
      <c r="D194">
        <v>2</v>
      </c>
      <c r="E194" t="s">
        <v>97</v>
      </c>
    </row>
    <row r="195" spans="1:5" x14ac:dyDescent="0.25">
      <c r="A195" s="5">
        <v>51</v>
      </c>
      <c r="B195" t="s">
        <v>111</v>
      </c>
      <c r="C195" t="s">
        <v>152</v>
      </c>
      <c r="D195">
        <v>-15</v>
      </c>
      <c r="E195" t="s">
        <v>97</v>
      </c>
    </row>
    <row r="196" spans="1:5" x14ac:dyDescent="0.25">
      <c r="A196" s="5">
        <v>51</v>
      </c>
      <c r="B196" t="s">
        <v>111</v>
      </c>
      <c r="C196" t="s">
        <v>57</v>
      </c>
      <c r="D196">
        <v>-10</v>
      </c>
      <c r="E196" t="s">
        <v>97</v>
      </c>
    </row>
    <row r="197" spans="1:5" x14ac:dyDescent="0.25">
      <c r="A197" s="5">
        <v>51</v>
      </c>
      <c r="B197" t="s">
        <v>111</v>
      </c>
      <c r="C197" t="s">
        <v>28</v>
      </c>
      <c r="D197">
        <v>-30</v>
      </c>
      <c r="E197" t="s">
        <v>97</v>
      </c>
    </row>
    <row r="198" spans="1:5" x14ac:dyDescent="0.25">
      <c r="A198" s="5">
        <v>51</v>
      </c>
      <c r="B198" t="s">
        <v>111</v>
      </c>
      <c r="C198" t="s">
        <v>219</v>
      </c>
      <c r="D198">
        <v>-10</v>
      </c>
      <c r="E198" t="s">
        <v>97</v>
      </c>
    </row>
    <row r="199" spans="1:5" x14ac:dyDescent="0.25">
      <c r="A199" s="5">
        <v>52</v>
      </c>
      <c r="B199" t="s">
        <v>111</v>
      </c>
      <c r="C199" t="s">
        <v>152</v>
      </c>
      <c r="D199">
        <v>-25</v>
      </c>
      <c r="E199" t="s">
        <v>97</v>
      </c>
    </row>
    <row r="200" spans="1:5" x14ac:dyDescent="0.25">
      <c r="A200" s="5">
        <v>52</v>
      </c>
      <c r="B200" t="s">
        <v>111</v>
      </c>
      <c r="C200" t="s">
        <v>57</v>
      </c>
      <c r="D200">
        <v>-10</v>
      </c>
      <c r="E200" t="s">
        <v>97</v>
      </c>
    </row>
    <row r="201" spans="1:5" x14ac:dyDescent="0.25">
      <c r="A201" s="5">
        <v>53</v>
      </c>
      <c r="B201" t="s">
        <v>111</v>
      </c>
      <c r="C201" t="s">
        <v>152</v>
      </c>
      <c r="D201">
        <v>-25</v>
      </c>
      <c r="E201" t="s">
        <v>97</v>
      </c>
    </row>
    <row r="202" spans="1:5" x14ac:dyDescent="0.25">
      <c r="A202" s="5">
        <v>53</v>
      </c>
      <c r="B202" t="s">
        <v>111</v>
      </c>
      <c r="C202" t="s">
        <v>57</v>
      </c>
      <c r="D202">
        <v>-10</v>
      </c>
      <c r="E202" t="s">
        <v>97</v>
      </c>
    </row>
    <row r="203" spans="1:5" x14ac:dyDescent="0.25">
      <c r="A203" s="5">
        <v>53</v>
      </c>
      <c r="B203" t="s">
        <v>111</v>
      </c>
      <c r="C203" t="s">
        <v>28</v>
      </c>
      <c r="D203">
        <v>-40</v>
      </c>
      <c r="E203" t="s">
        <v>97</v>
      </c>
    </row>
    <row r="204" spans="1:5" x14ac:dyDescent="0.25">
      <c r="A204" s="5">
        <v>54</v>
      </c>
      <c r="B204" t="s">
        <v>111</v>
      </c>
      <c r="C204" t="s">
        <v>152</v>
      </c>
      <c r="D204">
        <v>-30</v>
      </c>
      <c r="E204" t="s">
        <v>95</v>
      </c>
    </row>
    <row r="205" spans="1:5" x14ac:dyDescent="0.25">
      <c r="A205" s="5">
        <v>54</v>
      </c>
      <c r="B205" t="s">
        <v>111</v>
      </c>
      <c r="C205" t="s">
        <v>169</v>
      </c>
      <c r="D205">
        <v>-100</v>
      </c>
      <c r="E205" t="s">
        <v>95</v>
      </c>
    </row>
    <row r="206" spans="1:5" x14ac:dyDescent="0.25">
      <c r="A206" s="5">
        <v>54</v>
      </c>
      <c r="B206" t="s">
        <v>111</v>
      </c>
      <c r="C206" t="s">
        <v>57</v>
      </c>
      <c r="D206">
        <v>-30</v>
      </c>
      <c r="E206" t="s">
        <v>95</v>
      </c>
    </row>
    <row r="207" spans="1:5" x14ac:dyDescent="0.25">
      <c r="A207" s="5">
        <v>54</v>
      </c>
      <c r="B207" t="s">
        <v>111</v>
      </c>
      <c r="C207" t="s">
        <v>161</v>
      </c>
      <c r="D207">
        <v>-15</v>
      </c>
      <c r="E207" t="s">
        <v>95</v>
      </c>
    </row>
    <row r="208" spans="1:5" x14ac:dyDescent="0.25">
      <c r="A208" s="5">
        <v>54</v>
      </c>
      <c r="B208" t="s">
        <v>111</v>
      </c>
      <c r="C208" t="s">
        <v>177</v>
      </c>
      <c r="D208">
        <v>-125</v>
      </c>
      <c r="E208" t="s">
        <v>95</v>
      </c>
    </row>
    <row r="209" spans="1:5" x14ac:dyDescent="0.25">
      <c r="A209" s="5">
        <v>54</v>
      </c>
      <c r="B209" t="s">
        <v>111</v>
      </c>
      <c r="C209" t="s">
        <v>59</v>
      </c>
      <c r="D209">
        <v>-30</v>
      </c>
      <c r="E209" t="s">
        <v>95</v>
      </c>
    </row>
    <row r="210" spans="1:5" x14ac:dyDescent="0.25">
      <c r="A210" s="5">
        <v>54</v>
      </c>
      <c r="B210" t="s">
        <v>111</v>
      </c>
      <c r="C210" t="s">
        <v>33</v>
      </c>
      <c r="D210">
        <v>-30</v>
      </c>
      <c r="E210" t="s">
        <v>95</v>
      </c>
    </row>
    <row r="211" spans="1:5" x14ac:dyDescent="0.25">
      <c r="A211" s="5">
        <v>55</v>
      </c>
      <c r="B211" t="s">
        <v>111</v>
      </c>
      <c r="C211" t="s">
        <v>28</v>
      </c>
      <c r="D211">
        <v>-10</v>
      </c>
      <c r="E211" t="s">
        <v>95</v>
      </c>
    </row>
    <row r="212" spans="1:5" x14ac:dyDescent="0.25">
      <c r="A212" s="5">
        <v>55</v>
      </c>
      <c r="B212" t="s">
        <v>111</v>
      </c>
      <c r="C212" t="s">
        <v>340</v>
      </c>
      <c r="D212">
        <v>-3</v>
      </c>
      <c r="E212" t="s">
        <v>95</v>
      </c>
    </row>
    <row r="213" spans="1:5" x14ac:dyDescent="0.25">
      <c r="A213" s="5">
        <v>56</v>
      </c>
      <c r="B213" t="s">
        <v>111</v>
      </c>
      <c r="C213" t="s">
        <v>152</v>
      </c>
      <c r="D213">
        <v>-20</v>
      </c>
      <c r="E213" t="s">
        <v>95</v>
      </c>
    </row>
    <row r="214" spans="1:5" x14ac:dyDescent="0.25">
      <c r="A214" s="5">
        <v>56</v>
      </c>
      <c r="B214" t="s">
        <v>111</v>
      </c>
      <c r="C214" t="s">
        <v>169</v>
      </c>
      <c r="D214">
        <v>-100</v>
      </c>
      <c r="E214" t="s">
        <v>95</v>
      </c>
    </row>
    <row r="215" spans="1:5" x14ac:dyDescent="0.25">
      <c r="A215" s="5">
        <v>56</v>
      </c>
      <c r="B215" t="s">
        <v>111</v>
      </c>
      <c r="C215" t="s">
        <v>28</v>
      </c>
      <c r="D215">
        <v>-10.8</v>
      </c>
      <c r="E215" t="s">
        <v>95</v>
      </c>
    </row>
    <row r="216" spans="1:5" x14ac:dyDescent="0.25">
      <c r="A216" s="5">
        <v>56</v>
      </c>
      <c r="B216" t="s">
        <v>111</v>
      </c>
      <c r="C216" t="s">
        <v>64</v>
      </c>
      <c r="D216">
        <v>-1.2</v>
      </c>
      <c r="E216" t="s">
        <v>95</v>
      </c>
    </row>
    <row r="217" spans="1:5" x14ac:dyDescent="0.25">
      <c r="A217" s="5">
        <v>56</v>
      </c>
      <c r="B217" t="s">
        <v>111</v>
      </c>
      <c r="C217" t="s">
        <v>219</v>
      </c>
      <c r="D217">
        <v>-2</v>
      </c>
      <c r="E217" t="s">
        <v>95</v>
      </c>
    </row>
    <row r="218" spans="1:5" x14ac:dyDescent="0.25">
      <c r="A218" s="5">
        <v>56</v>
      </c>
      <c r="B218" t="s">
        <v>111</v>
      </c>
      <c r="C218" t="s">
        <v>340</v>
      </c>
      <c r="D218">
        <v>-2.5</v>
      </c>
      <c r="E218" t="s">
        <v>95</v>
      </c>
    </row>
    <row r="219" spans="1:5" x14ac:dyDescent="0.25">
      <c r="A219" s="5">
        <v>57</v>
      </c>
      <c r="B219" t="s">
        <v>111</v>
      </c>
      <c r="C219" t="s">
        <v>152</v>
      </c>
      <c r="D219">
        <v>-6.3</v>
      </c>
      <c r="E219" t="s">
        <v>95</v>
      </c>
    </row>
    <row r="220" spans="1:5" x14ac:dyDescent="0.25">
      <c r="A220" s="5">
        <v>57</v>
      </c>
      <c r="B220" t="s">
        <v>111</v>
      </c>
      <c r="C220" t="s">
        <v>169</v>
      </c>
      <c r="D220">
        <v>-32.6</v>
      </c>
      <c r="E220" t="s">
        <v>95</v>
      </c>
    </row>
    <row r="221" spans="1:5" x14ac:dyDescent="0.25">
      <c r="A221" s="5">
        <v>57</v>
      </c>
      <c r="B221" t="s">
        <v>111</v>
      </c>
      <c r="C221" t="s">
        <v>284</v>
      </c>
      <c r="D221">
        <v>-15.8</v>
      </c>
      <c r="E221" t="s">
        <v>95</v>
      </c>
    </row>
    <row r="222" spans="1:5" x14ac:dyDescent="0.25">
      <c r="A222" s="5">
        <v>57</v>
      </c>
      <c r="B222" t="s">
        <v>111</v>
      </c>
      <c r="C222" t="s">
        <v>57</v>
      </c>
      <c r="D222">
        <v>-1.9</v>
      </c>
      <c r="E222" t="s">
        <v>95</v>
      </c>
    </row>
    <row r="223" spans="1:5" x14ac:dyDescent="0.25">
      <c r="A223" s="5">
        <v>57</v>
      </c>
      <c r="B223" t="s">
        <v>111</v>
      </c>
      <c r="C223" t="s">
        <v>191</v>
      </c>
      <c r="D223">
        <v>-2.5</v>
      </c>
      <c r="E223" t="s">
        <v>95</v>
      </c>
    </row>
    <row r="224" spans="1:5" x14ac:dyDescent="0.25">
      <c r="A224" s="5">
        <v>57</v>
      </c>
      <c r="B224" t="s">
        <v>111</v>
      </c>
      <c r="C224" t="s">
        <v>239</v>
      </c>
      <c r="D224">
        <v>-0.3</v>
      </c>
      <c r="E224" t="s">
        <v>95</v>
      </c>
    </row>
    <row r="225" spans="1:5" x14ac:dyDescent="0.25">
      <c r="A225" s="5">
        <v>57</v>
      </c>
      <c r="B225" t="s">
        <v>111</v>
      </c>
      <c r="C225" t="s">
        <v>64</v>
      </c>
      <c r="D225">
        <v>-1</v>
      </c>
      <c r="E225" t="s">
        <v>95</v>
      </c>
    </row>
    <row r="226" spans="1:5" x14ac:dyDescent="0.25">
      <c r="A226" s="5">
        <v>57</v>
      </c>
      <c r="B226" t="s">
        <v>111</v>
      </c>
      <c r="C226" t="s">
        <v>219</v>
      </c>
      <c r="D226">
        <v>-1.5</v>
      </c>
      <c r="E226" t="s">
        <v>95</v>
      </c>
    </row>
    <row r="227" spans="1:5" x14ac:dyDescent="0.25">
      <c r="A227" s="5">
        <v>58</v>
      </c>
      <c r="B227" t="s">
        <v>106</v>
      </c>
      <c r="C227" t="s">
        <v>152</v>
      </c>
      <c r="D227">
        <v>-10</v>
      </c>
      <c r="E227" t="s">
        <v>95</v>
      </c>
    </row>
    <row r="228" spans="1:5" x14ac:dyDescent="0.25">
      <c r="A228" s="5">
        <v>58</v>
      </c>
      <c r="B228" t="s">
        <v>106</v>
      </c>
      <c r="C228" t="s">
        <v>169</v>
      </c>
      <c r="D228">
        <v>-50</v>
      </c>
      <c r="E228" t="s">
        <v>95</v>
      </c>
    </row>
    <row r="229" spans="1:5" x14ac:dyDescent="0.25">
      <c r="A229" s="5">
        <v>58</v>
      </c>
      <c r="B229" t="s">
        <v>106</v>
      </c>
      <c r="C229" t="s">
        <v>284</v>
      </c>
      <c r="D229">
        <v>-46</v>
      </c>
      <c r="E229" t="s">
        <v>95</v>
      </c>
    </row>
    <row r="230" spans="1:5" x14ac:dyDescent="0.25">
      <c r="A230" s="5">
        <v>58</v>
      </c>
      <c r="B230" t="s">
        <v>106</v>
      </c>
      <c r="C230" t="s">
        <v>57</v>
      </c>
      <c r="D230">
        <v>-10</v>
      </c>
      <c r="E230" t="s">
        <v>95</v>
      </c>
    </row>
    <row r="231" spans="1:5" x14ac:dyDescent="0.25">
      <c r="A231" s="5">
        <v>58</v>
      </c>
      <c r="B231" t="s">
        <v>106</v>
      </c>
      <c r="C231" t="s">
        <v>191</v>
      </c>
      <c r="D231">
        <v>-2</v>
      </c>
      <c r="E231" t="s">
        <v>95</v>
      </c>
    </row>
    <row r="232" spans="1:5" x14ac:dyDescent="0.25">
      <c r="A232" s="5">
        <v>58</v>
      </c>
      <c r="B232" t="s">
        <v>106</v>
      </c>
      <c r="C232" t="s">
        <v>239</v>
      </c>
      <c r="D232">
        <v>-150</v>
      </c>
      <c r="E232" t="s">
        <v>95</v>
      </c>
    </row>
    <row r="233" spans="1:5" x14ac:dyDescent="0.25">
      <c r="A233" s="5">
        <v>58</v>
      </c>
      <c r="B233" t="s">
        <v>106</v>
      </c>
      <c r="C233" t="s">
        <v>28</v>
      </c>
      <c r="D233">
        <v>-8</v>
      </c>
      <c r="E233" t="s">
        <v>95</v>
      </c>
    </row>
    <row r="234" spans="1:5" x14ac:dyDescent="0.25">
      <c r="A234" s="5">
        <v>58</v>
      </c>
      <c r="B234" t="s">
        <v>106</v>
      </c>
      <c r="C234" t="s">
        <v>219</v>
      </c>
      <c r="D234">
        <v>-2</v>
      </c>
      <c r="E234" t="s">
        <v>95</v>
      </c>
    </row>
    <row r="235" spans="1:5" x14ac:dyDescent="0.25">
      <c r="A235" s="5">
        <v>59</v>
      </c>
      <c r="B235" t="s">
        <v>106</v>
      </c>
      <c r="C235" t="s">
        <v>152</v>
      </c>
      <c r="D235">
        <v>-30</v>
      </c>
      <c r="E235" t="s">
        <v>97</v>
      </c>
    </row>
    <row r="236" spans="1:5" x14ac:dyDescent="0.25">
      <c r="A236" s="5">
        <v>59</v>
      </c>
      <c r="B236" t="s">
        <v>106</v>
      </c>
      <c r="C236" t="s">
        <v>57</v>
      </c>
      <c r="D236">
        <v>-10</v>
      </c>
      <c r="E236" t="s">
        <v>97</v>
      </c>
    </row>
    <row r="237" spans="1:5" x14ac:dyDescent="0.25">
      <c r="A237" s="5">
        <v>59</v>
      </c>
      <c r="B237" t="s">
        <v>106</v>
      </c>
      <c r="C237" t="s">
        <v>28</v>
      </c>
      <c r="D237">
        <v>-10</v>
      </c>
      <c r="E237" t="s">
        <v>97</v>
      </c>
    </row>
    <row r="238" spans="1:5" x14ac:dyDescent="0.25">
      <c r="A238" s="5">
        <v>59</v>
      </c>
      <c r="B238" t="s">
        <v>106</v>
      </c>
      <c r="C238" t="s">
        <v>219</v>
      </c>
      <c r="D238">
        <v>-2</v>
      </c>
      <c r="E238" t="s">
        <v>97</v>
      </c>
    </row>
    <row r="239" spans="1:5" x14ac:dyDescent="0.25">
      <c r="A239" s="5">
        <v>60</v>
      </c>
      <c r="B239" t="s">
        <v>106</v>
      </c>
      <c r="C239" t="s">
        <v>152</v>
      </c>
      <c r="D239">
        <v>-30</v>
      </c>
      <c r="E239" t="s">
        <v>97</v>
      </c>
    </row>
    <row r="240" spans="1:5" x14ac:dyDescent="0.25">
      <c r="A240" s="5">
        <v>60</v>
      </c>
      <c r="B240" t="s">
        <v>106</v>
      </c>
      <c r="C240" t="s">
        <v>57</v>
      </c>
      <c r="D240">
        <v>-25</v>
      </c>
      <c r="E240" t="s">
        <v>97</v>
      </c>
    </row>
    <row r="241" spans="1:5" x14ac:dyDescent="0.25">
      <c r="A241" s="5">
        <v>60</v>
      </c>
      <c r="B241" t="s">
        <v>106</v>
      </c>
      <c r="C241" t="s">
        <v>219</v>
      </c>
      <c r="D241">
        <v>-5</v>
      </c>
      <c r="E241" t="s">
        <v>97</v>
      </c>
    </row>
    <row r="242" spans="1:5" x14ac:dyDescent="0.25">
      <c r="A242" s="5">
        <v>60</v>
      </c>
      <c r="B242" t="s">
        <v>106</v>
      </c>
      <c r="C242" t="s">
        <v>340</v>
      </c>
      <c r="D242">
        <v>-10</v>
      </c>
      <c r="E242" t="s">
        <v>97</v>
      </c>
    </row>
    <row r="243" spans="1:5" x14ac:dyDescent="0.25">
      <c r="A243" s="5">
        <v>61</v>
      </c>
      <c r="B243" t="s">
        <v>107</v>
      </c>
      <c r="C243" t="s">
        <v>52</v>
      </c>
      <c r="D243">
        <v>-75</v>
      </c>
      <c r="E243" t="s">
        <v>106</v>
      </c>
    </row>
    <row r="244" spans="1:5" x14ac:dyDescent="0.25">
      <c r="A244" s="5">
        <v>62</v>
      </c>
      <c r="B244" t="s">
        <v>107</v>
      </c>
      <c r="C244" t="s">
        <v>256</v>
      </c>
      <c r="D244">
        <v>-0.5</v>
      </c>
      <c r="E244" t="s">
        <v>106</v>
      </c>
    </row>
    <row r="245" spans="1:5" x14ac:dyDescent="0.25">
      <c r="A245" s="5">
        <v>63</v>
      </c>
      <c r="B245" t="s">
        <v>107</v>
      </c>
      <c r="C245" t="s">
        <v>28</v>
      </c>
      <c r="D245">
        <v>-40</v>
      </c>
      <c r="E245" t="s">
        <v>109</v>
      </c>
    </row>
    <row r="246" spans="1:5" x14ac:dyDescent="0.25">
      <c r="A246" s="5">
        <v>64</v>
      </c>
      <c r="B246" t="s">
        <v>112</v>
      </c>
      <c r="C246" t="s">
        <v>152</v>
      </c>
      <c r="D246">
        <v>-10.5</v>
      </c>
      <c r="E246" t="s">
        <v>96</v>
      </c>
    </row>
    <row r="247" spans="1:5" x14ac:dyDescent="0.25">
      <c r="A247" s="5">
        <v>64</v>
      </c>
      <c r="B247" t="s">
        <v>112</v>
      </c>
      <c r="C247" t="s">
        <v>159</v>
      </c>
      <c r="D247">
        <v>-1</v>
      </c>
      <c r="E247" t="s">
        <v>96</v>
      </c>
    </row>
    <row r="248" spans="1:5" x14ac:dyDescent="0.25">
      <c r="A248" s="5">
        <v>64</v>
      </c>
      <c r="B248" t="s">
        <v>112</v>
      </c>
      <c r="C248" t="s">
        <v>169</v>
      </c>
      <c r="D248">
        <v>-6.7</v>
      </c>
      <c r="E248" t="s">
        <v>96</v>
      </c>
    </row>
    <row r="249" spans="1:5" x14ac:dyDescent="0.25">
      <c r="A249" s="5">
        <v>64</v>
      </c>
      <c r="B249" t="s">
        <v>112</v>
      </c>
      <c r="C249" t="s">
        <v>284</v>
      </c>
      <c r="D249">
        <v>-21.6</v>
      </c>
      <c r="E249" t="s">
        <v>96</v>
      </c>
    </row>
    <row r="250" spans="1:5" x14ac:dyDescent="0.25">
      <c r="A250" s="5">
        <v>64</v>
      </c>
      <c r="B250" t="s">
        <v>112</v>
      </c>
      <c r="C250" t="s">
        <v>57</v>
      </c>
      <c r="D250">
        <v>-0.1</v>
      </c>
      <c r="E250" t="s">
        <v>96</v>
      </c>
    </row>
    <row r="251" spans="1:5" x14ac:dyDescent="0.25">
      <c r="A251" s="5">
        <v>64</v>
      </c>
      <c r="B251" t="s">
        <v>112</v>
      </c>
      <c r="C251" t="s">
        <v>165</v>
      </c>
      <c r="D251">
        <v>-0.6</v>
      </c>
      <c r="E251" t="s">
        <v>96</v>
      </c>
    </row>
    <row r="252" spans="1:5" x14ac:dyDescent="0.25">
      <c r="A252" s="5">
        <v>64</v>
      </c>
      <c r="B252" t="s">
        <v>112</v>
      </c>
      <c r="C252" t="s">
        <v>191</v>
      </c>
      <c r="D252">
        <v>-0.1</v>
      </c>
      <c r="E252" t="s">
        <v>96</v>
      </c>
    </row>
    <row r="253" spans="1:5" x14ac:dyDescent="0.25">
      <c r="A253" s="5">
        <v>64</v>
      </c>
      <c r="B253" t="s">
        <v>112</v>
      </c>
      <c r="C253" t="s">
        <v>219</v>
      </c>
      <c r="D253">
        <v>-0.1</v>
      </c>
      <c r="E253" t="s">
        <v>96</v>
      </c>
    </row>
    <row r="254" spans="1:5" x14ac:dyDescent="0.25">
      <c r="A254" s="5">
        <v>64</v>
      </c>
      <c r="B254" t="s">
        <v>112</v>
      </c>
      <c r="C254" t="s">
        <v>239</v>
      </c>
      <c r="D254">
        <v>-0.1</v>
      </c>
      <c r="E254" t="s">
        <v>96</v>
      </c>
    </row>
    <row r="255" spans="1:5" x14ac:dyDescent="0.25">
      <c r="A255" s="5">
        <v>64</v>
      </c>
      <c r="B255" t="s">
        <v>112</v>
      </c>
      <c r="C255" t="s">
        <v>42</v>
      </c>
      <c r="D255">
        <v>-4.9000000000000004</v>
      </c>
      <c r="E255" t="s">
        <v>96</v>
      </c>
    </row>
    <row r="256" spans="1:5" x14ac:dyDescent="0.25">
      <c r="A256" s="5">
        <v>64</v>
      </c>
      <c r="B256" t="s">
        <v>112</v>
      </c>
      <c r="C256" t="s">
        <v>211</v>
      </c>
      <c r="D256">
        <v>-4.0999999999999996</v>
      </c>
      <c r="E256" t="s">
        <v>96</v>
      </c>
    </row>
    <row r="257" spans="1:5" x14ac:dyDescent="0.25">
      <c r="A257" s="5">
        <v>64</v>
      </c>
      <c r="B257" t="s">
        <v>112</v>
      </c>
      <c r="C257" t="s">
        <v>64</v>
      </c>
      <c r="D257">
        <v>-17.3</v>
      </c>
      <c r="E257" t="s">
        <v>96</v>
      </c>
    </row>
    <row r="258" spans="1:5" x14ac:dyDescent="0.25">
      <c r="A258" s="5">
        <v>64</v>
      </c>
      <c r="B258" t="s">
        <v>112</v>
      </c>
      <c r="C258" t="s">
        <v>264</v>
      </c>
      <c r="D258">
        <v>-4.4000000000000004</v>
      </c>
      <c r="E258" t="s">
        <v>96</v>
      </c>
    </row>
    <row r="259" spans="1:5" x14ac:dyDescent="0.25">
      <c r="A259" s="5">
        <v>64</v>
      </c>
      <c r="B259" t="s">
        <v>112</v>
      </c>
      <c r="C259" t="s">
        <v>272</v>
      </c>
      <c r="D259">
        <v>-4.8</v>
      </c>
      <c r="E259" t="s">
        <v>96</v>
      </c>
    </row>
    <row r="260" spans="1:5" x14ac:dyDescent="0.25">
      <c r="A260" s="5">
        <v>64</v>
      </c>
      <c r="B260" t="s">
        <v>112</v>
      </c>
      <c r="C260" t="s">
        <v>37</v>
      </c>
      <c r="D260">
        <v>-3.8</v>
      </c>
      <c r="E260" t="s">
        <v>96</v>
      </c>
    </row>
    <row r="261" spans="1:5" x14ac:dyDescent="0.25">
      <c r="A261" s="5">
        <v>64</v>
      </c>
      <c r="B261" t="s">
        <v>112</v>
      </c>
      <c r="C261" t="s">
        <v>46</v>
      </c>
      <c r="D261">
        <v>-2.2000000000000002</v>
      </c>
      <c r="E261" t="s">
        <v>96</v>
      </c>
    </row>
    <row r="262" spans="1:5" x14ac:dyDescent="0.25">
      <c r="A262" s="5">
        <v>65</v>
      </c>
      <c r="B262" t="s">
        <v>106</v>
      </c>
      <c r="C262" t="s">
        <v>152</v>
      </c>
      <c r="D262">
        <v>-2.2999999999999998</v>
      </c>
      <c r="E262" t="s">
        <v>95</v>
      </c>
    </row>
    <row r="263" spans="1:5" x14ac:dyDescent="0.25">
      <c r="A263" s="5">
        <v>65</v>
      </c>
      <c r="B263" t="s">
        <v>106</v>
      </c>
      <c r="C263" t="s">
        <v>284</v>
      </c>
      <c r="D263">
        <v>-4.9000000000000004</v>
      </c>
      <c r="E263" t="s">
        <v>95</v>
      </c>
    </row>
    <row r="264" spans="1:5" x14ac:dyDescent="0.25">
      <c r="A264" s="5">
        <v>65</v>
      </c>
      <c r="B264" t="s">
        <v>106</v>
      </c>
      <c r="C264" t="s">
        <v>57</v>
      </c>
      <c r="D264">
        <v>-1.3</v>
      </c>
      <c r="E264" t="s">
        <v>95</v>
      </c>
    </row>
    <row r="265" spans="1:5" x14ac:dyDescent="0.25">
      <c r="A265" s="5">
        <v>65</v>
      </c>
      <c r="B265" t="s">
        <v>106</v>
      </c>
      <c r="C265" t="s">
        <v>191</v>
      </c>
      <c r="D265">
        <v>-0.9</v>
      </c>
      <c r="E265" t="s">
        <v>95</v>
      </c>
    </row>
    <row r="266" spans="1:5" x14ac:dyDescent="0.25">
      <c r="A266" s="5">
        <v>65</v>
      </c>
      <c r="B266" t="s">
        <v>106</v>
      </c>
      <c r="C266" t="s">
        <v>239</v>
      </c>
      <c r="D266">
        <v>-24.6</v>
      </c>
      <c r="E266" t="s">
        <v>95</v>
      </c>
    </row>
    <row r="267" spans="1:5" x14ac:dyDescent="0.25">
      <c r="A267" s="5">
        <v>66</v>
      </c>
      <c r="B267" t="s">
        <v>106</v>
      </c>
      <c r="C267" t="s">
        <v>340</v>
      </c>
      <c r="D267">
        <v>-12.3</v>
      </c>
      <c r="E267" t="s">
        <v>96</v>
      </c>
    </row>
    <row r="268" spans="1:5" x14ac:dyDescent="0.25">
      <c r="A268" s="5">
        <v>67</v>
      </c>
      <c r="B268" t="s">
        <v>95</v>
      </c>
      <c r="C268" t="s">
        <v>329</v>
      </c>
      <c r="D268">
        <v>-20</v>
      </c>
      <c r="E268" t="s">
        <v>124</v>
      </c>
    </row>
    <row r="269" spans="1:5" x14ac:dyDescent="0.25">
      <c r="A269" s="5">
        <v>68</v>
      </c>
      <c r="B269" t="s">
        <v>109</v>
      </c>
      <c r="C269" t="s">
        <v>152</v>
      </c>
      <c r="D269">
        <v>-10.6</v>
      </c>
      <c r="E269" t="s">
        <v>98</v>
      </c>
    </row>
    <row r="270" spans="1:5" x14ac:dyDescent="0.25">
      <c r="A270" s="5">
        <v>68</v>
      </c>
      <c r="B270" t="s">
        <v>109</v>
      </c>
      <c r="C270" t="s">
        <v>169</v>
      </c>
      <c r="D270">
        <v>-24.5</v>
      </c>
      <c r="E270" t="s">
        <v>98</v>
      </c>
    </row>
    <row r="271" spans="1:5" x14ac:dyDescent="0.25">
      <c r="A271" s="5">
        <v>68</v>
      </c>
      <c r="B271" t="s">
        <v>109</v>
      </c>
      <c r="C271" t="s">
        <v>284</v>
      </c>
      <c r="D271">
        <v>-173</v>
      </c>
      <c r="E271" t="s">
        <v>98</v>
      </c>
    </row>
    <row r="272" spans="1:5" x14ac:dyDescent="0.25">
      <c r="A272" s="5">
        <v>68</v>
      </c>
      <c r="B272" t="s">
        <v>109</v>
      </c>
      <c r="C272" t="s">
        <v>247</v>
      </c>
      <c r="D272">
        <v>-9.6</v>
      </c>
      <c r="E272" t="s">
        <v>98</v>
      </c>
    </row>
    <row r="273" spans="1:5" x14ac:dyDescent="0.25">
      <c r="A273" s="5">
        <v>68</v>
      </c>
      <c r="B273" t="s">
        <v>109</v>
      </c>
      <c r="C273" t="s">
        <v>28</v>
      </c>
      <c r="D273">
        <v>-60.6</v>
      </c>
      <c r="E273" t="s">
        <v>98</v>
      </c>
    </row>
    <row r="274" spans="1:5" x14ac:dyDescent="0.25">
      <c r="A274" s="5">
        <v>68</v>
      </c>
      <c r="B274" t="s">
        <v>109</v>
      </c>
      <c r="C274" t="s">
        <v>46</v>
      </c>
      <c r="D274">
        <v>-9.8000000000000007</v>
      </c>
      <c r="E274" t="s">
        <v>98</v>
      </c>
    </row>
    <row r="275" spans="1:5" x14ac:dyDescent="0.25">
      <c r="A275" s="5">
        <v>68</v>
      </c>
      <c r="B275" t="s">
        <v>109</v>
      </c>
      <c r="C275" t="s">
        <v>161</v>
      </c>
      <c r="D275">
        <v>-7.8</v>
      </c>
      <c r="E275" t="s">
        <v>98</v>
      </c>
    </row>
    <row r="276" spans="1:5" x14ac:dyDescent="0.25">
      <c r="A276" s="5">
        <v>68</v>
      </c>
      <c r="B276" t="s">
        <v>109</v>
      </c>
      <c r="C276" t="s">
        <v>171</v>
      </c>
      <c r="D276">
        <v>-91.9</v>
      </c>
      <c r="E276" t="s">
        <v>98</v>
      </c>
    </row>
    <row r="277" spans="1:5" x14ac:dyDescent="0.25">
      <c r="A277" s="5">
        <v>68</v>
      </c>
      <c r="B277" t="s">
        <v>109</v>
      </c>
      <c r="C277" t="s">
        <v>177</v>
      </c>
      <c r="D277">
        <v>-22.5</v>
      </c>
      <c r="E277" t="s">
        <v>98</v>
      </c>
    </row>
    <row r="278" spans="1:5" x14ac:dyDescent="0.25">
      <c r="A278" s="5">
        <v>68</v>
      </c>
      <c r="B278" t="s">
        <v>109</v>
      </c>
      <c r="C278" t="s">
        <v>286</v>
      </c>
      <c r="D278">
        <v>-22.7</v>
      </c>
      <c r="E278" t="s">
        <v>98</v>
      </c>
    </row>
    <row r="279" spans="1:5" x14ac:dyDescent="0.25">
      <c r="A279" s="5">
        <v>68</v>
      </c>
      <c r="B279" t="s">
        <v>109</v>
      </c>
      <c r="C279" t="s">
        <v>48</v>
      </c>
      <c r="D279">
        <v>-4.7</v>
      </c>
      <c r="E279" t="s">
        <v>98</v>
      </c>
    </row>
    <row r="280" spans="1:5" x14ac:dyDescent="0.25">
      <c r="A280" s="5">
        <v>68</v>
      </c>
      <c r="B280" t="s">
        <v>109</v>
      </c>
      <c r="C280" t="s">
        <v>340</v>
      </c>
      <c r="D280">
        <v>-4.3</v>
      </c>
      <c r="E280" t="s">
        <v>98</v>
      </c>
    </row>
    <row r="281" spans="1:5" x14ac:dyDescent="0.25">
      <c r="A281" s="5">
        <v>69</v>
      </c>
      <c r="B281" t="s">
        <v>109</v>
      </c>
      <c r="C281" t="s">
        <v>152</v>
      </c>
      <c r="D281">
        <v>-0.1</v>
      </c>
      <c r="E281" t="s">
        <v>95</v>
      </c>
    </row>
    <row r="282" spans="1:5" x14ac:dyDescent="0.25">
      <c r="A282" s="5">
        <v>69</v>
      </c>
      <c r="B282" t="s">
        <v>109</v>
      </c>
      <c r="C282" t="s">
        <v>169</v>
      </c>
      <c r="D282">
        <v>-0.2</v>
      </c>
      <c r="E282" t="s">
        <v>95</v>
      </c>
    </row>
    <row r="283" spans="1:5" x14ac:dyDescent="0.25">
      <c r="A283" s="5">
        <v>69</v>
      </c>
      <c r="B283" t="s">
        <v>109</v>
      </c>
      <c r="C283" t="s">
        <v>284</v>
      </c>
      <c r="D283">
        <v>-5.7</v>
      </c>
      <c r="E283" t="s">
        <v>95</v>
      </c>
    </row>
    <row r="284" spans="1:5" x14ac:dyDescent="0.25">
      <c r="A284" s="5">
        <v>69</v>
      </c>
      <c r="B284" t="s">
        <v>109</v>
      </c>
      <c r="C284" t="s">
        <v>191</v>
      </c>
      <c r="D284">
        <v>-0.2</v>
      </c>
      <c r="E284" t="s">
        <v>95</v>
      </c>
    </row>
    <row r="285" spans="1:5" x14ac:dyDescent="0.25">
      <c r="A285" s="5">
        <v>69</v>
      </c>
      <c r="B285" t="s">
        <v>109</v>
      </c>
      <c r="C285" t="s">
        <v>28</v>
      </c>
      <c r="D285">
        <v>-4.2</v>
      </c>
      <c r="E285" t="s">
        <v>95</v>
      </c>
    </row>
    <row r="286" spans="1:5" x14ac:dyDescent="0.25">
      <c r="A286" s="5">
        <v>69</v>
      </c>
      <c r="B286" t="s">
        <v>109</v>
      </c>
      <c r="C286" t="s">
        <v>46</v>
      </c>
      <c r="D286">
        <v>-0.1</v>
      </c>
      <c r="E286" t="s">
        <v>95</v>
      </c>
    </row>
    <row r="287" spans="1:5" x14ac:dyDescent="0.25">
      <c r="A287" s="5">
        <v>69</v>
      </c>
      <c r="B287" t="s">
        <v>109</v>
      </c>
      <c r="C287" t="s">
        <v>42</v>
      </c>
      <c r="D287">
        <v>-0.2</v>
      </c>
      <c r="E287" t="s">
        <v>95</v>
      </c>
    </row>
    <row r="288" spans="1:5" x14ac:dyDescent="0.25">
      <c r="A288" s="5">
        <v>69</v>
      </c>
      <c r="B288" t="s">
        <v>109</v>
      </c>
      <c r="C288" t="s">
        <v>211</v>
      </c>
      <c r="D288">
        <v>-0.2</v>
      </c>
      <c r="E288" t="s">
        <v>95</v>
      </c>
    </row>
    <row r="289" spans="1:5" x14ac:dyDescent="0.25">
      <c r="A289" s="5">
        <v>69</v>
      </c>
      <c r="B289" t="s">
        <v>109</v>
      </c>
      <c r="C289" t="s">
        <v>165</v>
      </c>
      <c r="D289">
        <v>-0.4</v>
      </c>
      <c r="E289" t="s">
        <v>95</v>
      </c>
    </row>
    <row r="290" spans="1:5" x14ac:dyDescent="0.25">
      <c r="A290" s="5">
        <v>69</v>
      </c>
      <c r="B290" t="s">
        <v>109</v>
      </c>
      <c r="C290" t="s">
        <v>161</v>
      </c>
      <c r="D290">
        <v>-2.5</v>
      </c>
      <c r="E290" t="s">
        <v>95</v>
      </c>
    </row>
    <row r="291" spans="1:5" x14ac:dyDescent="0.25">
      <c r="A291" s="5">
        <v>69</v>
      </c>
      <c r="B291" t="s">
        <v>109</v>
      </c>
      <c r="C291" t="s">
        <v>171</v>
      </c>
      <c r="D291">
        <v>-17.8</v>
      </c>
      <c r="E291" t="s">
        <v>95</v>
      </c>
    </row>
    <row r="292" spans="1:5" x14ac:dyDescent="0.25">
      <c r="A292" s="5">
        <v>69</v>
      </c>
      <c r="B292" t="s">
        <v>109</v>
      </c>
      <c r="C292" t="s">
        <v>177</v>
      </c>
      <c r="D292">
        <v>-1.4</v>
      </c>
      <c r="E292" t="s">
        <v>95</v>
      </c>
    </row>
    <row r="293" spans="1:5" x14ac:dyDescent="0.25">
      <c r="A293" s="5">
        <v>69</v>
      </c>
      <c r="B293" t="s">
        <v>109</v>
      </c>
      <c r="C293" t="s">
        <v>286</v>
      </c>
      <c r="D293">
        <v>-14.3</v>
      </c>
      <c r="E293" t="s">
        <v>95</v>
      </c>
    </row>
    <row r="294" spans="1:5" x14ac:dyDescent="0.25">
      <c r="A294" s="5">
        <v>69</v>
      </c>
      <c r="B294" t="s">
        <v>109</v>
      </c>
      <c r="C294" t="s">
        <v>59</v>
      </c>
      <c r="D294">
        <v>-1.1000000000000001</v>
      </c>
      <c r="E294" t="s">
        <v>95</v>
      </c>
    </row>
    <row r="295" spans="1:5" x14ac:dyDescent="0.25">
      <c r="A295" s="5">
        <v>69</v>
      </c>
      <c r="B295" t="s">
        <v>109</v>
      </c>
      <c r="C295" t="s">
        <v>249</v>
      </c>
      <c r="D295">
        <v>-0.3</v>
      </c>
      <c r="E295" t="s">
        <v>95</v>
      </c>
    </row>
    <row r="296" spans="1:5" x14ac:dyDescent="0.25">
      <c r="A296" s="5">
        <v>69</v>
      </c>
      <c r="B296" t="s">
        <v>109</v>
      </c>
      <c r="C296" t="s">
        <v>33</v>
      </c>
      <c r="D296">
        <v>-15.9</v>
      </c>
      <c r="E296" t="s">
        <v>95</v>
      </c>
    </row>
    <row r="297" spans="1:5" x14ac:dyDescent="0.25">
      <c r="A297" s="5">
        <v>69</v>
      </c>
      <c r="B297" t="s">
        <v>109</v>
      </c>
      <c r="C297" t="s">
        <v>48</v>
      </c>
      <c r="D297">
        <v>-6.1</v>
      </c>
      <c r="E297" t="s">
        <v>95</v>
      </c>
    </row>
    <row r="298" spans="1:5" x14ac:dyDescent="0.25">
      <c r="A298" s="5">
        <v>69</v>
      </c>
      <c r="B298" t="s">
        <v>109</v>
      </c>
      <c r="C298" t="s">
        <v>256</v>
      </c>
      <c r="D298">
        <v>-0.1</v>
      </c>
      <c r="E298" t="s">
        <v>95</v>
      </c>
    </row>
    <row r="299" spans="1:5" x14ac:dyDescent="0.25">
      <c r="A299" s="5">
        <v>69</v>
      </c>
      <c r="B299" t="s">
        <v>109</v>
      </c>
      <c r="C299" t="s">
        <v>342</v>
      </c>
      <c r="D299">
        <v>-0.2</v>
      </c>
      <c r="E299" t="s">
        <v>95</v>
      </c>
    </row>
    <row r="300" spans="1:5" x14ac:dyDescent="0.25">
      <c r="A300" s="5">
        <v>69</v>
      </c>
      <c r="B300" t="s">
        <v>109</v>
      </c>
      <c r="C300" t="s">
        <v>340</v>
      </c>
      <c r="D300">
        <v>-8</v>
      </c>
      <c r="E300" t="s">
        <v>95</v>
      </c>
    </row>
    <row r="301" spans="1:5" x14ac:dyDescent="0.25">
      <c r="A301" s="5">
        <v>70</v>
      </c>
      <c r="B301" t="s">
        <v>109</v>
      </c>
      <c r="C301" t="s">
        <v>219</v>
      </c>
      <c r="D301">
        <v>-0.5</v>
      </c>
      <c r="E301" t="s">
        <v>95</v>
      </c>
    </row>
    <row r="302" spans="1:5" x14ac:dyDescent="0.25">
      <c r="A302" s="5">
        <v>70</v>
      </c>
      <c r="B302" t="s">
        <v>109</v>
      </c>
      <c r="C302" t="s">
        <v>52</v>
      </c>
      <c r="D302">
        <v>-1</v>
      </c>
      <c r="E302" t="s">
        <v>95</v>
      </c>
    </row>
    <row r="303" spans="1:5" x14ac:dyDescent="0.25">
      <c r="A303" s="5">
        <v>70</v>
      </c>
      <c r="B303" t="s">
        <v>109</v>
      </c>
      <c r="C303" t="s">
        <v>340</v>
      </c>
      <c r="D303">
        <v>-2.4</v>
      </c>
      <c r="E303" t="s">
        <v>95</v>
      </c>
    </row>
    <row r="304" spans="1:5" x14ac:dyDescent="0.25">
      <c r="A304" s="5">
        <v>71</v>
      </c>
      <c r="B304" t="s">
        <v>95</v>
      </c>
      <c r="C304" t="s">
        <v>239</v>
      </c>
      <c r="D304">
        <v>-49.6</v>
      </c>
      <c r="E304" t="s">
        <v>109</v>
      </c>
    </row>
    <row r="305" spans="1:5" x14ac:dyDescent="0.25">
      <c r="A305" s="5">
        <v>71</v>
      </c>
      <c r="B305" t="s">
        <v>95</v>
      </c>
      <c r="C305" t="s">
        <v>242</v>
      </c>
      <c r="D305">
        <v>-28.5</v>
      </c>
      <c r="E305" t="s">
        <v>109</v>
      </c>
    </row>
    <row r="306" spans="1:5" x14ac:dyDescent="0.25">
      <c r="A306" s="5">
        <v>71</v>
      </c>
      <c r="B306" t="s">
        <v>95</v>
      </c>
      <c r="C306" t="s">
        <v>161</v>
      </c>
      <c r="D306">
        <v>0.3</v>
      </c>
      <c r="E306" t="s">
        <v>109</v>
      </c>
    </row>
    <row r="307" spans="1:5" x14ac:dyDescent="0.25">
      <c r="A307" s="5">
        <v>71</v>
      </c>
      <c r="B307" t="s">
        <v>95</v>
      </c>
      <c r="C307" t="s">
        <v>332</v>
      </c>
      <c r="D307">
        <v>0.1</v>
      </c>
      <c r="E307" t="s">
        <v>109</v>
      </c>
    </row>
    <row r="308" spans="1:5" x14ac:dyDescent="0.25">
      <c r="A308" s="5">
        <v>71</v>
      </c>
      <c r="B308" t="s">
        <v>95</v>
      </c>
      <c r="C308" t="s">
        <v>329</v>
      </c>
      <c r="D308">
        <v>4</v>
      </c>
      <c r="E308" t="s">
        <v>109</v>
      </c>
    </row>
    <row r="309" spans="1:5" x14ac:dyDescent="0.25">
      <c r="A309" s="5">
        <v>71</v>
      </c>
      <c r="B309" t="s">
        <v>95</v>
      </c>
      <c r="C309" t="s">
        <v>340</v>
      </c>
      <c r="D309">
        <v>3.8</v>
      </c>
      <c r="E309" t="s">
        <v>109</v>
      </c>
    </row>
    <row r="310" spans="1:5" x14ac:dyDescent="0.25">
      <c r="A310" s="5">
        <v>71</v>
      </c>
      <c r="B310" t="s">
        <v>95</v>
      </c>
      <c r="C310" t="s">
        <v>343</v>
      </c>
      <c r="D310">
        <v>99.7</v>
      </c>
      <c r="E310" t="s">
        <v>109</v>
      </c>
    </row>
    <row r="311" spans="1:5" x14ac:dyDescent="0.25">
      <c r="A311" s="5">
        <v>71</v>
      </c>
      <c r="B311" t="s">
        <v>95</v>
      </c>
      <c r="C311" t="s">
        <v>366</v>
      </c>
      <c r="D311">
        <v>3</v>
      </c>
      <c r="E311" t="s">
        <v>109</v>
      </c>
    </row>
    <row r="312" spans="1:5" x14ac:dyDescent="0.25">
      <c r="A312" s="5">
        <v>72</v>
      </c>
      <c r="B312" t="s">
        <v>105</v>
      </c>
      <c r="C312" t="s">
        <v>366</v>
      </c>
      <c r="D312">
        <v>-1.6</v>
      </c>
      <c r="E312" t="s">
        <v>95</v>
      </c>
    </row>
    <row r="313" spans="1:5" x14ac:dyDescent="0.25">
      <c r="A313" s="5">
        <v>73</v>
      </c>
      <c r="B313" t="s">
        <v>106</v>
      </c>
      <c r="C313" t="s">
        <v>247</v>
      </c>
      <c r="D313">
        <v>-0.6</v>
      </c>
      <c r="E313" t="s">
        <v>98</v>
      </c>
    </row>
    <row r="314" spans="1:5" x14ac:dyDescent="0.25">
      <c r="A314" s="5">
        <v>73</v>
      </c>
      <c r="B314" t="s">
        <v>106</v>
      </c>
      <c r="C314" t="s">
        <v>64</v>
      </c>
      <c r="D314">
        <v>-0.2</v>
      </c>
      <c r="E314" t="s">
        <v>98</v>
      </c>
    </row>
    <row r="315" spans="1:5" x14ac:dyDescent="0.25">
      <c r="A315" s="5">
        <v>73</v>
      </c>
      <c r="B315" t="s">
        <v>106</v>
      </c>
      <c r="C315" t="s">
        <v>33</v>
      </c>
      <c r="D315">
        <v>-17.399999999999999</v>
      </c>
      <c r="E315" t="s">
        <v>98</v>
      </c>
    </row>
    <row r="316" spans="1:5" x14ac:dyDescent="0.25">
      <c r="A316" s="5">
        <v>73</v>
      </c>
      <c r="B316" t="s">
        <v>106</v>
      </c>
      <c r="C316" t="s">
        <v>264</v>
      </c>
      <c r="D316">
        <v>-0.6</v>
      </c>
      <c r="E316" t="s">
        <v>98</v>
      </c>
    </row>
    <row r="317" spans="1:5" x14ac:dyDescent="0.25">
      <c r="A317" s="5">
        <v>73</v>
      </c>
      <c r="B317" t="s">
        <v>106</v>
      </c>
      <c r="C317" t="s">
        <v>171</v>
      </c>
      <c r="D317">
        <v>-1.2</v>
      </c>
      <c r="E317" t="s">
        <v>98</v>
      </c>
    </row>
    <row r="318" spans="1:5" x14ac:dyDescent="0.25">
      <c r="A318" s="5">
        <v>73</v>
      </c>
      <c r="B318" t="s">
        <v>106</v>
      </c>
      <c r="C318" t="s">
        <v>161</v>
      </c>
      <c r="D318">
        <v>-0.1</v>
      </c>
      <c r="E318" t="s">
        <v>98</v>
      </c>
    </row>
    <row r="319" spans="1:5" x14ac:dyDescent="0.25">
      <c r="A319" s="5">
        <v>73</v>
      </c>
      <c r="B319" t="s">
        <v>106</v>
      </c>
      <c r="C319" t="s">
        <v>340</v>
      </c>
      <c r="D319">
        <v>-22.4</v>
      </c>
      <c r="E319" t="s">
        <v>98</v>
      </c>
    </row>
    <row r="320" spans="1:5" x14ac:dyDescent="0.25">
      <c r="A320" s="5">
        <v>73</v>
      </c>
      <c r="B320" t="s">
        <v>106</v>
      </c>
      <c r="C320" t="s">
        <v>48</v>
      </c>
      <c r="D320">
        <v>-15.3</v>
      </c>
      <c r="E320" t="s">
        <v>98</v>
      </c>
    </row>
    <row r="321" spans="1:5" x14ac:dyDescent="0.25">
      <c r="A321" s="5">
        <v>73</v>
      </c>
      <c r="B321" t="s">
        <v>106</v>
      </c>
      <c r="C321" t="s">
        <v>242</v>
      </c>
      <c r="D321">
        <v>-3.3</v>
      </c>
      <c r="E321" t="s">
        <v>98</v>
      </c>
    </row>
    <row r="322" spans="1:5" x14ac:dyDescent="0.25">
      <c r="A322" s="5">
        <v>73</v>
      </c>
      <c r="B322" t="s">
        <v>106</v>
      </c>
      <c r="C322" t="s">
        <v>249</v>
      </c>
      <c r="D322">
        <v>-0.3</v>
      </c>
      <c r="E322" t="s">
        <v>98</v>
      </c>
    </row>
    <row r="323" spans="1:5" x14ac:dyDescent="0.25">
      <c r="A323" s="5">
        <v>73</v>
      </c>
      <c r="B323" t="s">
        <v>106</v>
      </c>
      <c r="C323" t="s">
        <v>256</v>
      </c>
      <c r="D323">
        <v>-0.3</v>
      </c>
      <c r="E323" t="s">
        <v>98</v>
      </c>
    </row>
    <row r="324" spans="1:5" x14ac:dyDescent="0.25">
      <c r="A324" s="5">
        <v>73</v>
      </c>
      <c r="B324" t="s">
        <v>106</v>
      </c>
      <c r="C324" t="s">
        <v>59</v>
      </c>
      <c r="D324">
        <v>-4</v>
      </c>
      <c r="E324" t="s">
        <v>98</v>
      </c>
    </row>
    <row r="325" spans="1:5" x14ac:dyDescent="0.25">
      <c r="A325" s="5">
        <v>73</v>
      </c>
      <c r="B325" t="s">
        <v>106</v>
      </c>
      <c r="C325" t="s">
        <v>286</v>
      </c>
      <c r="D325">
        <v>-1.1000000000000001</v>
      </c>
      <c r="E325" t="s">
        <v>98</v>
      </c>
    </row>
    <row r="326" spans="1:5" x14ac:dyDescent="0.25">
      <c r="A326" s="5">
        <v>73</v>
      </c>
      <c r="B326" t="s">
        <v>106</v>
      </c>
      <c r="C326" t="s">
        <v>144</v>
      </c>
      <c r="D326">
        <v>-9.5</v>
      </c>
      <c r="E326" t="s">
        <v>98</v>
      </c>
    </row>
    <row r="327" spans="1:5" x14ac:dyDescent="0.25">
      <c r="A327" s="5">
        <v>73</v>
      </c>
      <c r="B327" t="s">
        <v>106</v>
      </c>
      <c r="C327" t="s">
        <v>146</v>
      </c>
      <c r="D327">
        <v>-0.6</v>
      </c>
      <c r="E327" t="s">
        <v>98</v>
      </c>
    </row>
    <row r="328" spans="1:5" x14ac:dyDescent="0.25">
      <c r="A328" s="5">
        <v>73</v>
      </c>
      <c r="B328" t="s">
        <v>106</v>
      </c>
      <c r="C328" t="s">
        <v>52</v>
      </c>
      <c r="D328">
        <v>-14.7</v>
      </c>
      <c r="E328" t="s">
        <v>98</v>
      </c>
    </row>
    <row r="329" spans="1:5" x14ac:dyDescent="0.25">
      <c r="A329" s="5">
        <v>73</v>
      </c>
      <c r="B329" t="s">
        <v>106</v>
      </c>
      <c r="C329" t="s">
        <v>196</v>
      </c>
      <c r="D329">
        <v>-0.2</v>
      </c>
      <c r="E329" t="s">
        <v>98</v>
      </c>
    </row>
    <row r="330" spans="1:5" x14ac:dyDescent="0.25">
      <c r="A330" s="5">
        <v>74</v>
      </c>
      <c r="B330" t="s">
        <v>109</v>
      </c>
      <c r="C330" t="s">
        <v>349</v>
      </c>
      <c r="D330">
        <v>-1</v>
      </c>
      <c r="E330" t="s">
        <v>106</v>
      </c>
    </row>
    <row r="331" spans="1:5" x14ac:dyDescent="0.25">
      <c r="A331" s="5">
        <v>75</v>
      </c>
      <c r="B331" t="s">
        <v>111</v>
      </c>
      <c r="C331" t="s">
        <v>28</v>
      </c>
      <c r="D331">
        <v>-150</v>
      </c>
      <c r="E331" t="s">
        <v>106</v>
      </c>
    </row>
    <row r="332" spans="1:5" x14ac:dyDescent="0.25">
      <c r="A332" s="5">
        <v>76</v>
      </c>
      <c r="B332" t="s">
        <v>111</v>
      </c>
      <c r="C332" t="s">
        <v>33</v>
      </c>
      <c r="D332">
        <v>-70.7</v>
      </c>
      <c r="E332" t="s">
        <v>106</v>
      </c>
    </row>
    <row r="333" spans="1:5" x14ac:dyDescent="0.25">
      <c r="A333" s="5">
        <v>76</v>
      </c>
      <c r="B333" t="s">
        <v>111</v>
      </c>
      <c r="C333" t="s">
        <v>256</v>
      </c>
      <c r="D333">
        <v>-0.2</v>
      </c>
      <c r="E333" t="s">
        <v>106</v>
      </c>
    </row>
    <row r="334" spans="1:5" x14ac:dyDescent="0.25">
      <c r="A334" s="5">
        <v>76</v>
      </c>
      <c r="B334" t="s">
        <v>111</v>
      </c>
      <c r="C334" t="s">
        <v>52</v>
      </c>
      <c r="D334">
        <v>-25</v>
      </c>
      <c r="E334" t="s">
        <v>106</v>
      </c>
    </row>
    <row r="335" spans="1:5" x14ac:dyDescent="0.25">
      <c r="A335" s="5">
        <v>77</v>
      </c>
      <c r="B335" t="s">
        <v>107</v>
      </c>
      <c r="C335" t="s">
        <v>161</v>
      </c>
      <c r="D335">
        <v>-1.8</v>
      </c>
      <c r="E335" t="s">
        <v>106</v>
      </c>
    </row>
    <row r="336" spans="1:5" x14ac:dyDescent="0.25">
      <c r="A336" s="5">
        <v>77</v>
      </c>
      <c r="B336" t="s">
        <v>107</v>
      </c>
      <c r="C336" t="s">
        <v>52</v>
      </c>
      <c r="D336">
        <v>-5.6</v>
      </c>
      <c r="E336" t="s">
        <v>106</v>
      </c>
    </row>
    <row r="337" spans="1:5" x14ac:dyDescent="0.25">
      <c r="A337" s="5">
        <v>78</v>
      </c>
      <c r="B337" t="s">
        <v>108</v>
      </c>
      <c r="C337" t="s">
        <v>64</v>
      </c>
      <c r="D337">
        <v>-58</v>
      </c>
      <c r="E337" t="s">
        <v>113</v>
      </c>
    </row>
    <row r="338" spans="1:5" x14ac:dyDescent="0.25">
      <c r="A338" s="5">
        <v>78</v>
      </c>
      <c r="B338" t="s">
        <v>108</v>
      </c>
      <c r="C338" t="s">
        <v>284</v>
      </c>
      <c r="D338">
        <v>-3.7</v>
      </c>
      <c r="E338" t="s">
        <v>113</v>
      </c>
    </row>
    <row r="339" spans="1:5" x14ac:dyDescent="0.25">
      <c r="A339" s="5">
        <v>78</v>
      </c>
      <c r="B339" t="s">
        <v>108</v>
      </c>
      <c r="C339" t="s">
        <v>152</v>
      </c>
      <c r="D339">
        <v>-0.3</v>
      </c>
      <c r="E339" t="s">
        <v>113</v>
      </c>
    </row>
    <row r="340" spans="1:5" x14ac:dyDescent="0.25">
      <c r="A340" s="5">
        <v>79</v>
      </c>
      <c r="B340" t="s">
        <v>95</v>
      </c>
      <c r="C340" t="s">
        <v>152</v>
      </c>
      <c r="D340">
        <v>-35</v>
      </c>
      <c r="E340" t="s">
        <v>97</v>
      </c>
    </row>
    <row r="341" spans="1:5" x14ac:dyDescent="0.25">
      <c r="A341" s="5">
        <v>79</v>
      </c>
      <c r="B341" t="s">
        <v>95</v>
      </c>
      <c r="C341" t="s">
        <v>169</v>
      </c>
      <c r="D341">
        <v>-130</v>
      </c>
      <c r="E341" t="s">
        <v>97</v>
      </c>
    </row>
    <row r="342" spans="1:5" x14ac:dyDescent="0.25">
      <c r="A342" s="5">
        <v>79</v>
      </c>
      <c r="B342" t="s">
        <v>95</v>
      </c>
      <c r="C342" t="s">
        <v>57</v>
      </c>
      <c r="D342">
        <v>-45</v>
      </c>
      <c r="E342" t="s">
        <v>97</v>
      </c>
    </row>
    <row r="343" spans="1:5" x14ac:dyDescent="0.25">
      <c r="A343" s="5">
        <v>79</v>
      </c>
      <c r="B343" t="s">
        <v>95</v>
      </c>
      <c r="C343" t="s">
        <v>191</v>
      </c>
      <c r="D343">
        <v>-4</v>
      </c>
      <c r="E343" t="s">
        <v>97</v>
      </c>
    </row>
    <row r="344" spans="1:5" x14ac:dyDescent="0.25">
      <c r="A344" s="5">
        <v>79</v>
      </c>
      <c r="B344" t="s">
        <v>95</v>
      </c>
      <c r="C344" t="s">
        <v>219</v>
      </c>
      <c r="D344">
        <v>-7</v>
      </c>
      <c r="E344" t="s">
        <v>97</v>
      </c>
    </row>
    <row r="345" spans="1:5" x14ac:dyDescent="0.25">
      <c r="A345" s="5">
        <v>79</v>
      </c>
      <c r="B345" t="s">
        <v>95</v>
      </c>
      <c r="C345" t="s">
        <v>28</v>
      </c>
      <c r="D345">
        <v>-11</v>
      </c>
      <c r="E345" t="s">
        <v>97</v>
      </c>
    </row>
    <row r="346" spans="1:5" x14ac:dyDescent="0.25">
      <c r="A346" s="5">
        <v>80</v>
      </c>
      <c r="B346" t="s">
        <v>95</v>
      </c>
      <c r="C346" t="s">
        <v>152</v>
      </c>
      <c r="D346">
        <v>-30</v>
      </c>
      <c r="E346" t="s">
        <v>97</v>
      </c>
    </row>
    <row r="347" spans="1:5" x14ac:dyDescent="0.25">
      <c r="A347" s="5">
        <v>80</v>
      </c>
      <c r="B347" t="s">
        <v>95</v>
      </c>
      <c r="C347" t="s">
        <v>57</v>
      </c>
      <c r="D347">
        <v>-25</v>
      </c>
      <c r="E347" t="s">
        <v>97</v>
      </c>
    </row>
    <row r="348" spans="1:5" x14ac:dyDescent="0.25">
      <c r="A348" s="5">
        <v>80</v>
      </c>
      <c r="B348" t="s">
        <v>95</v>
      </c>
      <c r="C348" t="s">
        <v>191</v>
      </c>
      <c r="D348">
        <v>-10.8</v>
      </c>
      <c r="E348" t="s">
        <v>97</v>
      </c>
    </row>
    <row r="349" spans="1:5" x14ac:dyDescent="0.25">
      <c r="A349" s="5">
        <v>80</v>
      </c>
      <c r="B349" t="s">
        <v>95</v>
      </c>
      <c r="C349" t="s">
        <v>340</v>
      </c>
      <c r="D349">
        <v>-9.1999999999999993</v>
      </c>
      <c r="E349" t="s">
        <v>97</v>
      </c>
    </row>
    <row r="350" spans="1:5" x14ac:dyDescent="0.25">
      <c r="A350" s="5">
        <v>80</v>
      </c>
      <c r="B350" t="s">
        <v>95</v>
      </c>
      <c r="C350" t="s">
        <v>219</v>
      </c>
      <c r="D350">
        <v>-5</v>
      </c>
      <c r="E350" t="s">
        <v>97</v>
      </c>
    </row>
    <row r="351" spans="1:5" x14ac:dyDescent="0.25">
      <c r="A351" s="5">
        <v>81</v>
      </c>
      <c r="B351" t="s">
        <v>116</v>
      </c>
      <c r="C351" t="s">
        <v>198</v>
      </c>
      <c r="D351">
        <v>-1</v>
      </c>
      <c r="E351" t="s">
        <v>112</v>
      </c>
    </row>
    <row r="352" spans="1:5" x14ac:dyDescent="0.25">
      <c r="A352" s="5">
        <v>82</v>
      </c>
      <c r="B352" t="s">
        <v>109</v>
      </c>
      <c r="C352" t="s">
        <v>340</v>
      </c>
      <c r="D352">
        <v>-100</v>
      </c>
      <c r="E352" t="s">
        <v>114</v>
      </c>
    </row>
    <row r="353" spans="1:5" x14ac:dyDescent="0.25">
      <c r="A353" s="5">
        <v>83</v>
      </c>
      <c r="B353" t="s">
        <v>105</v>
      </c>
      <c r="C353" t="s">
        <v>54</v>
      </c>
      <c r="D353">
        <v>-3.6</v>
      </c>
      <c r="E353" t="s">
        <v>116</v>
      </c>
    </row>
    <row r="354" spans="1:5" x14ac:dyDescent="0.25">
      <c r="A354" s="5">
        <v>84</v>
      </c>
      <c r="B354" t="s">
        <v>106</v>
      </c>
      <c r="C354" t="s">
        <v>340</v>
      </c>
      <c r="D354">
        <v>-4</v>
      </c>
      <c r="E354" t="s">
        <v>111</v>
      </c>
    </row>
    <row r="355" spans="1:5" x14ac:dyDescent="0.25">
      <c r="A355" s="5">
        <v>84</v>
      </c>
      <c r="B355" t="s">
        <v>106</v>
      </c>
      <c r="C355" t="s">
        <v>36</v>
      </c>
      <c r="D355">
        <v>2</v>
      </c>
      <c r="E355" t="s">
        <v>111</v>
      </c>
    </row>
    <row r="356" spans="1:5" x14ac:dyDescent="0.25">
      <c r="A356" s="5">
        <v>85</v>
      </c>
      <c r="B356" t="s">
        <v>123</v>
      </c>
      <c r="C356" t="s">
        <v>351</v>
      </c>
      <c r="D356">
        <v>3</v>
      </c>
      <c r="E356" t="s">
        <v>112</v>
      </c>
    </row>
    <row r="357" spans="1:5" x14ac:dyDescent="0.25">
      <c r="A357" s="5">
        <v>85</v>
      </c>
      <c r="B357" t="s">
        <v>123</v>
      </c>
      <c r="C357" t="s">
        <v>239</v>
      </c>
      <c r="D357">
        <v>10</v>
      </c>
      <c r="E357" t="s">
        <v>112</v>
      </c>
    </row>
    <row r="358" spans="1:5" x14ac:dyDescent="0.25">
      <c r="A358" s="5">
        <v>86</v>
      </c>
      <c r="B358" t="s">
        <v>111</v>
      </c>
      <c r="C358" t="s">
        <v>152</v>
      </c>
      <c r="D358">
        <v>-40</v>
      </c>
      <c r="E358" t="s">
        <v>95</v>
      </c>
    </row>
    <row r="359" spans="1:5" x14ac:dyDescent="0.25">
      <c r="A359" s="5">
        <v>86</v>
      </c>
      <c r="B359" t="s">
        <v>111</v>
      </c>
      <c r="C359" t="s">
        <v>169</v>
      </c>
      <c r="D359">
        <v>-100</v>
      </c>
      <c r="E359" t="s">
        <v>95</v>
      </c>
    </row>
    <row r="360" spans="1:5" x14ac:dyDescent="0.25">
      <c r="A360" s="5">
        <v>87</v>
      </c>
      <c r="B360" t="s">
        <v>107</v>
      </c>
      <c r="C360" t="s">
        <v>152</v>
      </c>
      <c r="D360">
        <v>-20</v>
      </c>
      <c r="E360" t="s">
        <v>95</v>
      </c>
    </row>
    <row r="361" spans="1:5" x14ac:dyDescent="0.25">
      <c r="A361" s="5">
        <v>88</v>
      </c>
      <c r="B361" t="s">
        <v>123</v>
      </c>
      <c r="C361" t="s">
        <v>54</v>
      </c>
      <c r="D361">
        <v>31.5</v>
      </c>
      <c r="E361" t="s">
        <v>95</v>
      </c>
    </row>
    <row r="362" spans="1:5" x14ac:dyDescent="0.25">
      <c r="A362" s="5">
        <v>89</v>
      </c>
      <c r="B362" t="s">
        <v>107</v>
      </c>
      <c r="C362" t="s">
        <v>350</v>
      </c>
      <c r="D362">
        <v>-2</v>
      </c>
      <c r="E362" t="s">
        <v>106</v>
      </c>
    </row>
    <row r="363" spans="1:5" x14ac:dyDescent="0.25">
      <c r="A363" s="5">
        <v>89</v>
      </c>
      <c r="B363" t="s">
        <v>107</v>
      </c>
      <c r="C363" t="s">
        <v>351</v>
      </c>
      <c r="D363">
        <v>-3</v>
      </c>
      <c r="E363" t="s">
        <v>106</v>
      </c>
    </row>
    <row r="364" spans="1:5" x14ac:dyDescent="0.25">
      <c r="A364" s="5">
        <v>89</v>
      </c>
      <c r="B364" t="s">
        <v>107</v>
      </c>
      <c r="C364" t="s">
        <v>352</v>
      </c>
      <c r="D364">
        <v>-6</v>
      </c>
      <c r="E364" t="s">
        <v>106</v>
      </c>
    </row>
    <row r="365" spans="1:5" x14ac:dyDescent="0.25">
      <c r="A365" s="5">
        <v>89</v>
      </c>
      <c r="B365" t="s">
        <v>107</v>
      </c>
      <c r="C365" t="s">
        <v>346</v>
      </c>
      <c r="D365">
        <v>-2</v>
      </c>
      <c r="E365" t="s">
        <v>106</v>
      </c>
    </row>
    <row r="366" spans="1:5" x14ac:dyDescent="0.25">
      <c r="A366" s="5">
        <v>89</v>
      </c>
      <c r="B366" t="s">
        <v>107</v>
      </c>
      <c r="C366" t="s">
        <v>571</v>
      </c>
      <c r="D366">
        <v>-6</v>
      </c>
      <c r="E366" t="s">
        <v>106</v>
      </c>
    </row>
    <row r="367" spans="1:5" x14ac:dyDescent="0.25">
      <c r="A367" s="5">
        <v>89</v>
      </c>
      <c r="B367" t="s">
        <v>107</v>
      </c>
      <c r="C367" t="s">
        <v>570</v>
      </c>
      <c r="D367">
        <v>-10</v>
      </c>
      <c r="E367" t="s">
        <v>106</v>
      </c>
    </row>
    <row r="368" spans="1:5" x14ac:dyDescent="0.25">
      <c r="A368" s="5">
        <v>89</v>
      </c>
      <c r="B368" t="s">
        <v>107</v>
      </c>
      <c r="C368" t="s">
        <v>36</v>
      </c>
      <c r="D368">
        <v>-4</v>
      </c>
      <c r="E368" t="s">
        <v>106</v>
      </c>
    </row>
    <row r="369" spans="1:5" x14ac:dyDescent="0.25">
      <c r="A369" s="5">
        <v>89</v>
      </c>
      <c r="B369" t="s">
        <v>107</v>
      </c>
      <c r="C369" t="s">
        <v>332</v>
      </c>
      <c r="D369">
        <v>-1</v>
      </c>
      <c r="E369" t="s">
        <v>106</v>
      </c>
    </row>
    <row r="370" spans="1:5" x14ac:dyDescent="0.25">
      <c r="A370" s="5">
        <v>90</v>
      </c>
      <c r="B370" t="s">
        <v>107</v>
      </c>
      <c r="C370" t="s">
        <v>349</v>
      </c>
      <c r="D370">
        <v>-4</v>
      </c>
      <c r="E370" t="s">
        <v>106</v>
      </c>
    </row>
    <row r="371" spans="1:5" x14ac:dyDescent="0.25">
      <c r="A371" s="5">
        <v>90</v>
      </c>
      <c r="B371" t="s">
        <v>107</v>
      </c>
      <c r="C371" t="s">
        <v>352</v>
      </c>
      <c r="D371">
        <v>-1</v>
      </c>
      <c r="E371" t="s">
        <v>106</v>
      </c>
    </row>
    <row r="372" spans="1:5" x14ac:dyDescent="0.25">
      <c r="A372" s="5">
        <v>90</v>
      </c>
      <c r="B372" t="s">
        <v>107</v>
      </c>
      <c r="C372" t="s">
        <v>332</v>
      </c>
      <c r="D372">
        <v>-2</v>
      </c>
      <c r="E372" t="s">
        <v>106</v>
      </c>
    </row>
    <row r="373" spans="1:5" x14ac:dyDescent="0.25">
      <c r="A373" s="5">
        <v>91</v>
      </c>
      <c r="B373" t="s">
        <v>107</v>
      </c>
      <c r="C373" t="s">
        <v>349</v>
      </c>
      <c r="D373">
        <v>-1</v>
      </c>
      <c r="E373" t="s">
        <v>106</v>
      </c>
    </row>
    <row r="374" spans="1:5" x14ac:dyDescent="0.25">
      <c r="A374" s="5">
        <v>91</v>
      </c>
      <c r="B374" t="s">
        <v>107</v>
      </c>
      <c r="C374" t="s">
        <v>350</v>
      </c>
      <c r="D374">
        <v>-1.5</v>
      </c>
      <c r="E374" t="s">
        <v>106</v>
      </c>
    </row>
    <row r="375" spans="1:5" x14ac:dyDescent="0.25">
      <c r="A375" s="5">
        <v>91</v>
      </c>
      <c r="B375" t="s">
        <v>107</v>
      </c>
      <c r="C375" t="s">
        <v>351</v>
      </c>
      <c r="D375">
        <v>-1</v>
      </c>
      <c r="E375" t="s">
        <v>106</v>
      </c>
    </row>
    <row r="376" spans="1:5" x14ac:dyDescent="0.25">
      <c r="A376" s="5">
        <v>91</v>
      </c>
      <c r="B376" t="s">
        <v>107</v>
      </c>
      <c r="C376" t="s">
        <v>352</v>
      </c>
      <c r="D376">
        <v>-1</v>
      </c>
      <c r="E376" t="s">
        <v>106</v>
      </c>
    </row>
    <row r="377" spans="1:5" x14ac:dyDescent="0.25">
      <c r="A377" s="5">
        <v>92</v>
      </c>
      <c r="B377" t="s">
        <v>107</v>
      </c>
      <c r="C377" t="s">
        <v>352</v>
      </c>
      <c r="D377">
        <v>-1</v>
      </c>
      <c r="E377" t="s">
        <v>106</v>
      </c>
    </row>
    <row r="378" spans="1:5" x14ac:dyDescent="0.25">
      <c r="A378" s="5">
        <v>93</v>
      </c>
      <c r="B378" t="s">
        <v>123</v>
      </c>
      <c r="C378" t="s">
        <v>239</v>
      </c>
      <c r="D378">
        <v>30</v>
      </c>
      <c r="E378" t="s">
        <v>106</v>
      </c>
    </row>
    <row r="379" spans="1:5" x14ac:dyDescent="0.25">
      <c r="A379" s="5">
        <v>93</v>
      </c>
      <c r="B379" t="s">
        <v>123</v>
      </c>
      <c r="C379" t="s">
        <v>64</v>
      </c>
      <c r="D379">
        <v>20</v>
      </c>
      <c r="E379" t="s">
        <v>106</v>
      </c>
    </row>
    <row r="380" spans="1:5" x14ac:dyDescent="0.25">
      <c r="A380" s="5">
        <v>93</v>
      </c>
      <c r="B380" t="s">
        <v>123</v>
      </c>
      <c r="C380" t="s">
        <v>36</v>
      </c>
      <c r="D380">
        <v>6</v>
      </c>
      <c r="E380" t="s">
        <v>106</v>
      </c>
    </row>
    <row r="381" spans="1:5" x14ac:dyDescent="0.25">
      <c r="A381" s="5">
        <v>93</v>
      </c>
      <c r="B381" t="s">
        <v>123</v>
      </c>
      <c r="C381" t="s">
        <v>351</v>
      </c>
      <c r="D381">
        <v>4</v>
      </c>
      <c r="E381" t="s">
        <v>106</v>
      </c>
    </row>
    <row r="382" spans="1:5" x14ac:dyDescent="0.25">
      <c r="A382" s="5">
        <v>93</v>
      </c>
      <c r="B382" t="s">
        <v>123</v>
      </c>
      <c r="C382" t="s">
        <v>352</v>
      </c>
      <c r="D382">
        <v>6</v>
      </c>
      <c r="E382" t="s">
        <v>106</v>
      </c>
    </row>
    <row r="383" spans="1:5" x14ac:dyDescent="0.25">
      <c r="A383" s="5">
        <v>93</v>
      </c>
      <c r="B383" t="s">
        <v>123</v>
      </c>
      <c r="C383" t="s">
        <v>350</v>
      </c>
      <c r="D383">
        <v>2</v>
      </c>
      <c r="E383" t="s">
        <v>106</v>
      </c>
    </row>
    <row r="384" spans="1:5" x14ac:dyDescent="0.25">
      <c r="A384" s="5">
        <v>93</v>
      </c>
      <c r="B384" t="s">
        <v>123</v>
      </c>
      <c r="C384" t="s">
        <v>570</v>
      </c>
      <c r="D384">
        <v>10</v>
      </c>
      <c r="E384" t="s">
        <v>106</v>
      </c>
    </row>
    <row r="385" spans="1:5" x14ac:dyDescent="0.25">
      <c r="A385" s="5">
        <v>93</v>
      </c>
      <c r="B385" t="s">
        <v>123</v>
      </c>
      <c r="C385" t="s">
        <v>571</v>
      </c>
      <c r="D385">
        <v>6</v>
      </c>
      <c r="E385" t="s">
        <v>106</v>
      </c>
    </row>
    <row r="386" spans="1:5" x14ac:dyDescent="0.25">
      <c r="A386" s="5">
        <v>93</v>
      </c>
      <c r="B386" t="s">
        <v>123</v>
      </c>
      <c r="C386" t="s">
        <v>346</v>
      </c>
      <c r="D386">
        <v>2</v>
      </c>
      <c r="E386" t="s">
        <v>106</v>
      </c>
    </row>
    <row r="387" spans="1:5" x14ac:dyDescent="0.25">
      <c r="A387" s="5">
        <v>93</v>
      </c>
      <c r="B387" t="s">
        <v>123</v>
      </c>
      <c r="C387" t="s">
        <v>332</v>
      </c>
      <c r="D387">
        <v>1</v>
      </c>
      <c r="E387" t="s">
        <v>106</v>
      </c>
    </row>
    <row r="388" spans="1:5" x14ac:dyDescent="0.25">
      <c r="A388" s="5">
        <v>94</v>
      </c>
      <c r="B388" t="s">
        <v>123</v>
      </c>
      <c r="C388" t="s">
        <v>352</v>
      </c>
      <c r="D388">
        <v>1</v>
      </c>
      <c r="E388" t="s">
        <v>106</v>
      </c>
    </row>
    <row r="389" spans="1:5" x14ac:dyDescent="0.25">
      <c r="A389" s="5">
        <v>95</v>
      </c>
      <c r="B389" t="s">
        <v>123</v>
      </c>
      <c r="C389" t="s">
        <v>352</v>
      </c>
      <c r="D389">
        <v>1</v>
      </c>
      <c r="E389" t="s">
        <v>106</v>
      </c>
    </row>
    <row r="390" spans="1:5" x14ac:dyDescent="0.25">
      <c r="A390" s="5">
        <v>95</v>
      </c>
      <c r="B390" t="s">
        <v>123</v>
      </c>
      <c r="C390" t="s">
        <v>349</v>
      </c>
      <c r="D390">
        <v>8</v>
      </c>
      <c r="E390" t="s">
        <v>106</v>
      </c>
    </row>
    <row r="391" spans="1:5" x14ac:dyDescent="0.25">
      <c r="A391" s="5">
        <v>95</v>
      </c>
      <c r="B391" t="s">
        <v>123</v>
      </c>
      <c r="C391" t="s">
        <v>239</v>
      </c>
      <c r="D391">
        <v>15</v>
      </c>
      <c r="E391" t="s">
        <v>106</v>
      </c>
    </row>
    <row r="392" spans="1:5" x14ac:dyDescent="0.25">
      <c r="A392" s="5">
        <v>95</v>
      </c>
      <c r="B392" t="s">
        <v>123</v>
      </c>
      <c r="C392" t="s">
        <v>332</v>
      </c>
      <c r="D392">
        <v>2</v>
      </c>
      <c r="E392" t="s">
        <v>106</v>
      </c>
    </row>
    <row r="393" spans="1:5" x14ac:dyDescent="0.25">
      <c r="A393" s="5">
        <v>96</v>
      </c>
      <c r="B393" t="s">
        <v>123</v>
      </c>
      <c r="C393" t="s">
        <v>352</v>
      </c>
      <c r="D393">
        <v>1</v>
      </c>
      <c r="E393" t="s">
        <v>106</v>
      </c>
    </row>
    <row r="394" spans="1:5" x14ac:dyDescent="0.25">
      <c r="A394" s="5">
        <v>96</v>
      </c>
      <c r="B394" t="s">
        <v>123</v>
      </c>
      <c r="C394" t="s">
        <v>351</v>
      </c>
      <c r="D394">
        <v>1</v>
      </c>
      <c r="E394" t="s">
        <v>106</v>
      </c>
    </row>
    <row r="395" spans="1:5" x14ac:dyDescent="0.25">
      <c r="A395" s="5">
        <v>96</v>
      </c>
      <c r="B395" t="s">
        <v>123</v>
      </c>
      <c r="C395" t="s">
        <v>350</v>
      </c>
      <c r="D395">
        <v>1.5</v>
      </c>
      <c r="E395" t="s">
        <v>106</v>
      </c>
    </row>
    <row r="396" spans="1:5" x14ac:dyDescent="0.25">
      <c r="A396" s="5">
        <v>96</v>
      </c>
      <c r="B396" t="s">
        <v>123</v>
      </c>
      <c r="C396" t="s">
        <v>349</v>
      </c>
      <c r="D396">
        <v>1</v>
      </c>
      <c r="E396" t="s">
        <v>106</v>
      </c>
    </row>
    <row r="397" spans="1:5" x14ac:dyDescent="0.25">
      <c r="A397" s="5">
        <v>96</v>
      </c>
      <c r="B397" t="s">
        <v>123</v>
      </c>
      <c r="C397" t="s">
        <v>343</v>
      </c>
      <c r="D397">
        <v>5</v>
      </c>
      <c r="E397" t="s">
        <v>106</v>
      </c>
    </row>
    <row r="398" spans="1:5" x14ac:dyDescent="0.25">
      <c r="A398" s="5">
        <v>97</v>
      </c>
      <c r="B398" t="s">
        <v>109</v>
      </c>
      <c r="C398" t="s">
        <v>343</v>
      </c>
      <c r="D398">
        <v>-5</v>
      </c>
      <c r="E398" t="s">
        <v>106</v>
      </c>
    </row>
    <row r="399" spans="1:5" x14ac:dyDescent="0.25">
      <c r="A399" s="5">
        <v>98</v>
      </c>
      <c r="B399" t="s">
        <v>109</v>
      </c>
      <c r="C399" t="s">
        <v>349</v>
      </c>
      <c r="D399">
        <v>-0.4</v>
      </c>
      <c r="E399" t="s">
        <v>106</v>
      </c>
    </row>
    <row r="400" spans="1:5" x14ac:dyDescent="0.25">
      <c r="A400" s="5">
        <v>99</v>
      </c>
      <c r="B400" t="s">
        <v>109</v>
      </c>
      <c r="C400" t="s">
        <v>329</v>
      </c>
      <c r="D400">
        <v>-60</v>
      </c>
      <c r="E400" t="s">
        <v>114</v>
      </c>
    </row>
    <row r="401" spans="1:5" x14ac:dyDescent="0.25">
      <c r="A401" s="5">
        <v>99</v>
      </c>
      <c r="B401" t="s">
        <v>109</v>
      </c>
      <c r="C401" t="s">
        <v>340</v>
      </c>
      <c r="D401">
        <v>-50</v>
      </c>
      <c r="E401" t="s">
        <v>114</v>
      </c>
    </row>
    <row r="402" spans="1:5" x14ac:dyDescent="0.25">
      <c r="A402" s="5">
        <v>99</v>
      </c>
      <c r="B402" t="s">
        <v>109</v>
      </c>
      <c r="C402" t="s">
        <v>342</v>
      </c>
      <c r="D402">
        <v>-5</v>
      </c>
      <c r="E402" t="s">
        <v>114</v>
      </c>
    </row>
    <row r="403" spans="1:5" x14ac:dyDescent="0.25">
      <c r="A403" s="5">
        <v>99</v>
      </c>
      <c r="B403" t="s">
        <v>109</v>
      </c>
      <c r="C403" t="s">
        <v>343</v>
      </c>
      <c r="D403">
        <v>-1</v>
      </c>
      <c r="E403" t="s">
        <v>114</v>
      </c>
    </row>
    <row r="404" spans="1:5" x14ac:dyDescent="0.25">
      <c r="A404" s="5">
        <v>99</v>
      </c>
      <c r="B404" t="s">
        <v>109</v>
      </c>
      <c r="C404" t="s">
        <v>33</v>
      </c>
      <c r="D404">
        <v>50</v>
      </c>
      <c r="E404" t="s">
        <v>114</v>
      </c>
    </row>
    <row r="405" spans="1:5" x14ac:dyDescent="0.25">
      <c r="A405" s="5">
        <v>100</v>
      </c>
      <c r="B405" t="s">
        <v>118</v>
      </c>
      <c r="C405" t="s">
        <v>54</v>
      </c>
      <c r="D405">
        <v>11</v>
      </c>
      <c r="E405" t="s">
        <v>95</v>
      </c>
    </row>
    <row r="406" spans="1:5" x14ac:dyDescent="0.25">
      <c r="A406" s="5">
        <v>101</v>
      </c>
      <c r="B406" t="s">
        <v>123</v>
      </c>
      <c r="C406" t="s">
        <v>185</v>
      </c>
      <c r="D406">
        <v>25</v>
      </c>
      <c r="E406" t="s">
        <v>95</v>
      </c>
    </row>
    <row r="407" spans="1:5" x14ac:dyDescent="0.25">
      <c r="A407" s="5">
        <v>102</v>
      </c>
      <c r="B407" t="s">
        <v>106</v>
      </c>
      <c r="C407" t="s">
        <v>146</v>
      </c>
      <c r="D407">
        <v>-6.6</v>
      </c>
      <c r="E407" t="s">
        <v>95</v>
      </c>
    </row>
    <row r="408" spans="1:5" x14ac:dyDescent="0.25">
      <c r="A408" s="5">
        <v>102</v>
      </c>
      <c r="B408" t="s">
        <v>106</v>
      </c>
      <c r="C408" t="s">
        <v>262</v>
      </c>
      <c r="D408">
        <v>-9</v>
      </c>
      <c r="E408" t="s">
        <v>95</v>
      </c>
    </row>
    <row r="409" spans="1:5" x14ac:dyDescent="0.25">
      <c r="A409" s="5">
        <v>102</v>
      </c>
      <c r="B409" t="s">
        <v>106</v>
      </c>
      <c r="C409" t="s">
        <v>144</v>
      </c>
      <c r="D409">
        <v>-264.7</v>
      </c>
      <c r="E409" t="s">
        <v>95</v>
      </c>
    </row>
    <row r="410" spans="1:5" x14ac:dyDescent="0.25">
      <c r="A410" s="5">
        <v>103</v>
      </c>
      <c r="B410" t="s">
        <v>108</v>
      </c>
      <c r="C410" t="s">
        <v>57</v>
      </c>
      <c r="D410">
        <v>-150</v>
      </c>
      <c r="E410" t="s">
        <v>96</v>
      </c>
    </row>
    <row r="411" spans="1:5" x14ac:dyDescent="0.25">
      <c r="A411" s="5">
        <v>104</v>
      </c>
      <c r="B411" t="s">
        <v>101</v>
      </c>
      <c r="C411" t="s">
        <v>152</v>
      </c>
      <c r="D411">
        <v>-0.2</v>
      </c>
      <c r="E411" t="s">
        <v>106</v>
      </c>
    </row>
    <row r="412" spans="1:5" x14ac:dyDescent="0.25">
      <c r="A412" s="5">
        <v>104</v>
      </c>
      <c r="B412" t="s">
        <v>101</v>
      </c>
      <c r="C412" t="s">
        <v>169</v>
      </c>
      <c r="D412">
        <v>-0.6</v>
      </c>
      <c r="E412" t="s">
        <v>106</v>
      </c>
    </row>
    <row r="413" spans="1:5" x14ac:dyDescent="0.25">
      <c r="A413" s="5">
        <v>104</v>
      </c>
      <c r="B413" t="s">
        <v>101</v>
      </c>
      <c r="C413" t="s">
        <v>191</v>
      </c>
      <c r="D413">
        <v>-0.5</v>
      </c>
      <c r="E413" t="s">
        <v>106</v>
      </c>
    </row>
    <row r="414" spans="1:5" x14ac:dyDescent="0.25">
      <c r="A414" s="5">
        <v>104</v>
      </c>
      <c r="B414" t="s">
        <v>101</v>
      </c>
      <c r="C414" t="s">
        <v>42</v>
      </c>
      <c r="D414">
        <v>-0.1</v>
      </c>
      <c r="E414" t="s">
        <v>106</v>
      </c>
    </row>
    <row r="415" spans="1:5" x14ac:dyDescent="0.25">
      <c r="A415" s="5">
        <v>104</v>
      </c>
      <c r="B415" t="s">
        <v>101</v>
      </c>
      <c r="C415" t="s">
        <v>211</v>
      </c>
      <c r="D415">
        <v>-0.1</v>
      </c>
      <c r="E415" t="s">
        <v>106</v>
      </c>
    </row>
    <row r="416" spans="1:5" x14ac:dyDescent="0.25">
      <c r="A416" s="5">
        <v>104</v>
      </c>
      <c r="B416" t="s">
        <v>101</v>
      </c>
      <c r="C416" t="s">
        <v>46</v>
      </c>
      <c r="D416">
        <v>-3.8</v>
      </c>
      <c r="E416" t="s">
        <v>106</v>
      </c>
    </row>
    <row r="417" spans="1:5" x14ac:dyDescent="0.25">
      <c r="A417" s="5">
        <v>104</v>
      </c>
      <c r="B417" t="s">
        <v>101</v>
      </c>
      <c r="C417" t="s">
        <v>28</v>
      </c>
      <c r="D417">
        <v>-10.199999999999999</v>
      </c>
      <c r="E417" t="s">
        <v>106</v>
      </c>
    </row>
    <row r="418" spans="1:5" x14ac:dyDescent="0.25">
      <c r="A418" s="5">
        <v>104</v>
      </c>
      <c r="B418" t="s">
        <v>101</v>
      </c>
      <c r="C418" t="s">
        <v>284</v>
      </c>
      <c r="D418">
        <v>-13.1</v>
      </c>
      <c r="E418" t="s">
        <v>106</v>
      </c>
    </row>
    <row r="419" spans="1:5" x14ac:dyDescent="0.25">
      <c r="A419" s="5">
        <v>104</v>
      </c>
      <c r="B419" t="s">
        <v>101</v>
      </c>
      <c r="C419" t="s">
        <v>165</v>
      </c>
      <c r="D419">
        <v>-1.6</v>
      </c>
      <c r="E419" t="s">
        <v>106</v>
      </c>
    </row>
    <row r="420" spans="1:5" x14ac:dyDescent="0.25">
      <c r="A420" s="5">
        <v>104</v>
      </c>
      <c r="B420" t="s">
        <v>101</v>
      </c>
      <c r="C420" t="s">
        <v>161</v>
      </c>
      <c r="D420">
        <v>-1.6</v>
      </c>
      <c r="E420" t="s">
        <v>106</v>
      </c>
    </row>
    <row r="421" spans="1:5" x14ac:dyDescent="0.25">
      <c r="A421" s="5">
        <v>104</v>
      </c>
      <c r="B421" t="s">
        <v>101</v>
      </c>
      <c r="C421" t="s">
        <v>171</v>
      </c>
      <c r="D421">
        <v>-13</v>
      </c>
      <c r="E421" t="s">
        <v>106</v>
      </c>
    </row>
    <row r="422" spans="1:5" x14ac:dyDescent="0.25">
      <c r="A422" s="5">
        <v>104</v>
      </c>
      <c r="B422" t="s">
        <v>101</v>
      </c>
      <c r="C422" t="s">
        <v>340</v>
      </c>
      <c r="D422">
        <v>-1.8</v>
      </c>
      <c r="E422" t="s">
        <v>106</v>
      </c>
    </row>
    <row r="423" spans="1:5" x14ac:dyDescent="0.25">
      <c r="A423" s="5">
        <v>104</v>
      </c>
      <c r="B423" t="s">
        <v>101</v>
      </c>
      <c r="C423" t="s">
        <v>249</v>
      </c>
      <c r="D423">
        <v>-0.3</v>
      </c>
      <c r="E423" t="s">
        <v>106</v>
      </c>
    </row>
    <row r="424" spans="1:5" x14ac:dyDescent="0.25">
      <c r="A424" s="5">
        <v>104</v>
      </c>
      <c r="B424" t="s">
        <v>101</v>
      </c>
      <c r="C424" t="s">
        <v>59</v>
      </c>
      <c r="D424">
        <v>-0.7</v>
      </c>
      <c r="E424" t="s">
        <v>106</v>
      </c>
    </row>
    <row r="425" spans="1:5" x14ac:dyDescent="0.25">
      <c r="A425" s="5">
        <v>104</v>
      </c>
      <c r="B425" t="s">
        <v>101</v>
      </c>
      <c r="C425" t="s">
        <v>286</v>
      </c>
      <c r="D425">
        <v>-18.8</v>
      </c>
      <c r="E425" t="s">
        <v>106</v>
      </c>
    </row>
    <row r="426" spans="1:5" x14ac:dyDescent="0.25">
      <c r="A426" s="5">
        <v>104</v>
      </c>
      <c r="B426" t="s">
        <v>101</v>
      </c>
      <c r="C426" t="s">
        <v>329</v>
      </c>
      <c r="D426">
        <v>-1.1000000000000001</v>
      </c>
      <c r="E426" t="s">
        <v>106</v>
      </c>
    </row>
    <row r="427" spans="1:5" x14ac:dyDescent="0.25">
      <c r="A427" s="5">
        <v>104</v>
      </c>
      <c r="B427" t="s">
        <v>101</v>
      </c>
      <c r="C427" t="s">
        <v>219</v>
      </c>
      <c r="D427">
        <v>-0.1</v>
      </c>
      <c r="E427" t="s">
        <v>106</v>
      </c>
    </row>
    <row r="428" spans="1:5" x14ac:dyDescent="0.25">
      <c r="A428" s="5">
        <v>105</v>
      </c>
      <c r="B428" t="s">
        <v>111</v>
      </c>
      <c r="C428" t="s">
        <v>366</v>
      </c>
      <c r="D428">
        <v>-4.2</v>
      </c>
      <c r="E428" t="s">
        <v>95</v>
      </c>
    </row>
    <row r="429" spans="1:5" x14ac:dyDescent="0.25">
      <c r="A429" s="5">
        <v>106</v>
      </c>
      <c r="B429" t="s">
        <v>123</v>
      </c>
      <c r="C429" t="s">
        <v>351</v>
      </c>
      <c r="D429">
        <v>0.5</v>
      </c>
      <c r="E429" t="s">
        <v>107</v>
      </c>
    </row>
    <row r="430" spans="1:5" x14ac:dyDescent="0.25">
      <c r="A430" s="5">
        <v>106</v>
      </c>
      <c r="B430" t="s">
        <v>123</v>
      </c>
      <c r="C430" t="s">
        <v>352</v>
      </c>
      <c r="D430">
        <v>1</v>
      </c>
      <c r="E430" t="s">
        <v>107</v>
      </c>
    </row>
    <row r="431" spans="1:5" x14ac:dyDescent="0.25">
      <c r="A431" s="5">
        <v>106</v>
      </c>
      <c r="B431" t="s">
        <v>123</v>
      </c>
      <c r="C431" t="s">
        <v>353</v>
      </c>
      <c r="D431">
        <v>1</v>
      </c>
      <c r="E431" t="s">
        <v>107</v>
      </c>
    </row>
    <row r="432" spans="1:5" x14ac:dyDescent="0.25">
      <c r="A432" s="5">
        <v>106</v>
      </c>
      <c r="B432" t="s">
        <v>123</v>
      </c>
      <c r="C432" t="s">
        <v>570</v>
      </c>
      <c r="D432">
        <v>6</v>
      </c>
      <c r="E432" t="s">
        <v>107</v>
      </c>
    </row>
    <row r="433" spans="1:6" x14ac:dyDescent="0.25">
      <c r="A433" s="5">
        <v>106</v>
      </c>
      <c r="B433" t="s">
        <v>123</v>
      </c>
      <c r="C433" t="s">
        <v>571</v>
      </c>
      <c r="D433">
        <v>2</v>
      </c>
      <c r="E433" t="s">
        <v>107</v>
      </c>
    </row>
    <row r="434" spans="1:6" x14ac:dyDescent="0.25">
      <c r="A434" s="5">
        <v>106</v>
      </c>
      <c r="B434" t="s">
        <v>123</v>
      </c>
      <c r="C434" t="s">
        <v>349</v>
      </c>
      <c r="D434">
        <v>2</v>
      </c>
      <c r="E434" t="s">
        <v>107</v>
      </c>
    </row>
    <row r="435" spans="1:6" x14ac:dyDescent="0.25">
      <c r="A435" s="5">
        <v>107</v>
      </c>
      <c r="B435" t="s">
        <v>123</v>
      </c>
      <c r="C435" t="s">
        <v>351</v>
      </c>
      <c r="D435">
        <v>9</v>
      </c>
      <c r="E435" t="s">
        <v>107</v>
      </c>
    </row>
    <row r="436" spans="1:6" x14ac:dyDescent="0.25">
      <c r="A436" s="5">
        <v>107</v>
      </c>
      <c r="B436" t="s">
        <v>123</v>
      </c>
      <c r="C436" t="s">
        <v>352</v>
      </c>
      <c r="D436">
        <v>12</v>
      </c>
      <c r="E436" t="s">
        <v>107</v>
      </c>
    </row>
    <row r="437" spans="1:6" x14ac:dyDescent="0.25">
      <c r="A437" s="5">
        <v>107</v>
      </c>
      <c r="B437" t="s">
        <v>123</v>
      </c>
      <c r="C437" t="s">
        <v>350</v>
      </c>
      <c r="D437">
        <v>4</v>
      </c>
      <c r="E437" t="s">
        <v>107</v>
      </c>
    </row>
    <row r="438" spans="1:6" x14ac:dyDescent="0.25">
      <c r="A438" s="5">
        <v>107</v>
      </c>
      <c r="B438" t="s">
        <v>123</v>
      </c>
      <c r="C438" t="s">
        <v>332</v>
      </c>
      <c r="D438">
        <v>2</v>
      </c>
      <c r="E438" t="s">
        <v>107</v>
      </c>
    </row>
    <row r="439" spans="1:6" x14ac:dyDescent="0.25">
      <c r="A439" s="5">
        <v>107</v>
      </c>
      <c r="B439" t="s">
        <v>123</v>
      </c>
      <c r="C439" t="s">
        <v>570</v>
      </c>
      <c r="D439">
        <v>10</v>
      </c>
      <c r="E439" t="s">
        <v>107</v>
      </c>
    </row>
    <row r="440" spans="1:6" x14ac:dyDescent="0.25">
      <c r="A440" s="5">
        <v>107</v>
      </c>
      <c r="B440" t="s">
        <v>123</v>
      </c>
      <c r="C440" t="s">
        <v>571</v>
      </c>
      <c r="D440">
        <v>10</v>
      </c>
      <c r="E440" t="s">
        <v>107</v>
      </c>
    </row>
    <row r="441" spans="1:6" x14ac:dyDescent="0.25">
      <c r="A441" s="5">
        <v>107</v>
      </c>
      <c r="B441" t="s">
        <v>123</v>
      </c>
      <c r="C441" t="s">
        <v>346</v>
      </c>
      <c r="D441">
        <v>6</v>
      </c>
      <c r="E441" t="s">
        <v>107</v>
      </c>
    </row>
    <row r="442" spans="1:6" x14ac:dyDescent="0.25">
      <c r="A442" s="5">
        <v>107</v>
      </c>
      <c r="B442" t="s">
        <v>123</v>
      </c>
      <c r="C442" t="s">
        <v>349</v>
      </c>
      <c r="D442">
        <v>15</v>
      </c>
      <c r="E442" t="s">
        <v>107</v>
      </c>
    </row>
    <row r="443" spans="1:6" x14ac:dyDescent="0.25">
      <c r="A443" s="5">
        <v>108</v>
      </c>
      <c r="B443" t="s">
        <v>107</v>
      </c>
      <c r="C443" t="s">
        <v>239</v>
      </c>
      <c r="D443">
        <v>-41.3</v>
      </c>
      <c r="E443" t="s">
        <v>106</v>
      </c>
    </row>
    <row r="444" spans="1:6" x14ac:dyDescent="0.25">
      <c r="A444" s="5">
        <v>109</v>
      </c>
      <c r="B444" t="s">
        <v>107</v>
      </c>
      <c r="C444" t="s">
        <v>329</v>
      </c>
      <c r="D444">
        <v>-87</v>
      </c>
      <c r="E444" t="s">
        <v>114</v>
      </c>
    </row>
    <row r="445" spans="1:6" x14ac:dyDescent="0.25">
      <c r="A445" s="5">
        <v>110</v>
      </c>
      <c r="B445" t="s">
        <v>113</v>
      </c>
      <c r="C445" t="s">
        <v>64</v>
      </c>
      <c r="D445">
        <v>-15</v>
      </c>
      <c r="E445" t="s">
        <v>125</v>
      </c>
      <c r="F445" t="s">
        <v>567</v>
      </c>
    </row>
    <row r="446" spans="1:6" x14ac:dyDescent="0.25">
      <c r="A446" s="5">
        <v>110</v>
      </c>
      <c r="B446" t="s">
        <v>113</v>
      </c>
      <c r="C446" t="s">
        <v>169</v>
      </c>
      <c r="D446">
        <v>-30</v>
      </c>
      <c r="E446" t="s">
        <v>125</v>
      </c>
      <c r="F446" t="s">
        <v>567</v>
      </c>
    </row>
    <row r="447" spans="1:6" x14ac:dyDescent="0.25">
      <c r="A447" s="5">
        <v>110</v>
      </c>
      <c r="B447" t="s">
        <v>113</v>
      </c>
      <c r="C447" t="s">
        <v>152</v>
      </c>
      <c r="D447">
        <v>-5</v>
      </c>
      <c r="E447" t="s">
        <v>125</v>
      </c>
      <c r="F447" t="s">
        <v>567</v>
      </c>
    </row>
    <row r="448" spans="1:6" x14ac:dyDescent="0.25">
      <c r="A448" s="5">
        <v>110</v>
      </c>
      <c r="B448" t="s">
        <v>113</v>
      </c>
      <c r="C448" t="s">
        <v>239</v>
      </c>
      <c r="D448">
        <v>-6</v>
      </c>
      <c r="E448" t="s">
        <v>125</v>
      </c>
      <c r="F448" t="s">
        <v>567</v>
      </c>
    </row>
    <row r="449" spans="1:6" x14ac:dyDescent="0.25">
      <c r="A449" s="5">
        <v>110</v>
      </c>
      <c r="B449" t="s">
        <v>113</v>
      </c>
      <c r="C449" t="s">
        <v>284</v>
      </c>
      <c r="D449">
        <v>-5</v>
      </c>
      <c r="E449" t="s">
        <v>125</v>
      </c>
      <c r="F449" t="s">
        <v>567</v>
      </c>
    </row>
    <row r="450" spans="1:6" x14ac:dyDescent="0.25">
      <c r="A450" s="5">
        <v>110</v>
      </c>
      <c r="B450" t="s">
        <v>113</v>
      </c>
      <c r="C450" t="s">
        <v>247</v>
      </c>
      <c r="D450">
        <v>-10</v>
      </c>
      <c r="E450" t="s">
        <v>125</v>
      </c>
      <c r="F450" t="s">
        <v>567</v>
      </c>
    </row>
    <row r="451" spans="1:6" x14ac:dyDescent="0.25">
      <c r="A451" s="5">
        <v>110</v>
      </c>
      <c r="B451" t="s">
        <v>113</v>
      </c>
      <c r="C451" t="s">
        <v>264</v>
      </c>
      <c r="D451">
        <v>-7</v>
      </c>
      <c r="E451" t="s">
        <v>125</v>
      </c>
      <c r="F451" t="s">
        <v>567</v>
      </c>
    </row>
    <row r="452" spans="1:6" x14ac:dyDescent="0.25">
      <c r="A452" s="5">
        <v>111</v>
      </c>
      <c r="B452" t="s">
        <v>99</v>
      </c>
      <c r="C452" t="s">
        <v>239</v>
      </c>
      <c r="D452">
        <v>-112.1</v>
      </c>
      <c r="E452" t="s">
        <v>123</v>
      </c>
    </row>
    <row r="453" spans="1:6" x14ac:dyDescent="0.25">
      <c r="A453" s="5">
        <v>112</v>
      </c>
      <c r="B453" t="s">
        <v>105</v>
      </c>
      <c r="C453" t="s">
        <v>152</v>
      </c>
      <c r="D453">
        <v>-2.7</v>
      </c>
      <c r="E453" t="s">
        <v>98</v>
      </c>
    </row>
    <row r="454" spans="1:6" x14ac:dyDescent="0.25">
      <c r="A454" s="5">
        <v>112</v>
      </c>
      <c r="B454" t="s">
        <v>105</v>
      </c>
      <c r="C454" t="s">
        <v>148</v>
      </c>
      <c r="D454">
        <v>5.6</v>
      </c>
      <c r="E454" t="s">
        <v>98</v>
      </c>
    </row>
    <row r="455" spans="1:6" x14ac:dyDescent="0.25">
      <c r="A455" s="5">
        <v>112</v>
      </c>
      <c r="B455" t="s">
        <v>105</v>
      </c>
      <c r="C455" t="s">
        <v>245</v>
      </c>
      <c r="D455">
        <v>1.6</v>
      </c>
      <c r="E455" t="s">
        <v>98</v>
      </c>
    </row>
    <row r="456" spans="1:6" x14ac:dyDescent="0.25">
      <c r="A456" s="5">
        <v>112</v>
      </c>
      <c r="B456" t="s">
        <v>105</v>
      </c>
      <c r="C456" t="s">
        <v>251</v>
      </c>
      <c r="D456">
        <v>2.6</v>
      </c>
      <c r="E456" t="s">
        <v>98</v>
      </c>
    </row>
    <row r="457" spans="1:6" x14ac:dyDescent="0.25">
      <c r="A457" s="5">
        <v>112</v>
      </c>
      <c r="B457" t="s">
        <v>105</v>
      </c>
      <c r="C457" t="s">
        <v>142</v>
      </c>
      <c r="D457">
        <v>0.5</v>
      </c>
      <c r="E457" t="s">
        <v>98</v>
      </c>
    </row>
    <row r="458" spans="1:6" x14ac:dyDescent="0.25">
      <c r="A458" s="5">
        <v>113</v>
      </c>
      <c r="B458" t="s">
        <v>105</v>
      </c>
      <c r="C458" t="s">
        <v>152</v>
      </c>
      <c r="D458">
        <v>-2.8</v>
      </c>
      <c r="E458" t="s">
        <v>96</v>
      </c>
    </row>
    <row r="459" spans="1:6" x14ac:dyDescent="0.25">
      <c r="A459" s="5">
        <v>113</v>
      </c>
      <c r="B459" t="s">
        <v>105</v>
      </c>
      <c r="C459" t="s">
        <v>57</v>
      </c>
      <c r="D459">
        <v>-0.2</v>
      </c>
      <c r="E459" t="s">
        <v>96</v>
      </c>
    </row>
    <row r="460" spans="1:6" x14ac:dyDescent="0.25">
      <c r="A460" s="5">
        <v>113</v>
      </c>
      <c r="B460" t="s">
        <v>105</v>
      </c>
      <c r="C460" t="s">
        <v>239</v>
      </c>
      <c r="D460">
        <v>-28.8</v>
      </c>
      <c r="E460" t="s">
        <v>96</v>
      </c>
    </row>
    <row r="461" spans="1:6" x14ac:dyDescent="0.25">
      <c r="A461" s="5">
        <v>113</v>
      </c>
      <c r="B461" t="s">
        <v>105</v>
      </c>
      <c r="C461" t="s">
        <v>247</v>
      </c>
      <c r="D461">
        <v>-5.2</v>
      </c>
      <c r="E461" t="s">
        <v>96</v>
      </c>
    </row>
    <row r="462" spans="1:6" x14ac:dyDescent="0.25">
      <c r="A462" s="5">
        <v>113</v>
      </c>
      <c r="B462" t="s">
        <v>105</v>
      </c>
      <c r="C462" t="s">
        <v>28</v>
      </c>
      <c r="D462">
        <v>-1.7</v>
      </c>
      <c r="E462" t="s">
        <v>96</v>
      </c>
    </row>
    <row r="463" spans="1:6" x14ac:dyDescent="0.25">
      <c r="A463" s="5">
        <v>113</v>
      </c>
      <c r="B463" t="s">
        <v>105</v>
      </c>
      <c r="C463" t="s">
        <v>42</v>
      </c>
      <c r="D463">
        <v>-0.9</v>
      </c>
      <c r="E463" t="s">
        <v>96</v>
      </c>
    </row>
    <row r="464" spans="1:6" x14ac:dyDescent="0.25">
      <c r="A464" s="5">
        <v>113</v>
      </c>
      <c r="B464" t="s">
        <v>105</v>
      </c>
      <c r="C464" t="s">
        <v>211</v>
      </c>
      <c r="D464">
        <v>-0.8</v>
      </c>
      <c r="E464" t="s">
        <v>96</v>
      </c>
    </row>
    <row r="465" spans="1:7" x14ac:dyDescent="0.25">
      <c r="A465" s="5">
        <v>113</v>
      </c>
      <c r="B465" t="s">
        <v>105</v>
      </c>
      <c r="C465" t="s">
        <v>185</v>
      </c>
      <c r="D465">
        <v>-0.1</v>
      </c>
      <c r="E465" t="s">
        <v>96</v>
      </c>
    </row>
    <row r="466" spans="1:7" x14ac:dyDescent="0.25">
      <c r="A466" s="5">
        <v>114</v>
      </c>
      <c r="B466" t="s">
        <v>123</v>
      </c>
      <c r="C466" t="s">
        <v>196</v>
      </c>
      <c r="D466">
        <v>5</v>
      </c>
      <c r="E466" t="s">
        <v>109</v>
      </c>
      <c r="G466" s="6"/>
    </row>
    <row r="467" spans="1:7" x14ac:dyDescent="0.25">
      <c r="A467" s="5">
        <v>114</v>
      </c>
      <c r="B467" t="s">
        <v>123</v>
      </c>
      <c r="C467" t="s">
        <v>226</v>
      </c>
      <c r="D467">
        <v>28</v>
      </c>
      <c r="E467" t="s">
        <v>109</v>
      </c>
    </row>
    <row r="468" spans="1:7" x14ac:dyDescent="0.25">
      <c r="A468" s="5">
        <v>114</v>
      </c>
      <c r="B468" t="s">
        <v>123</v>
      </c>
      <c r="C468" t="s">
        <v>54</v>
      </c>
      <c r="D468">
        <v>-30</v>
      </c>
      <c r="E468" t="s">
        <v>109</v>
      </c>
    </row>
    <row r="469" spans="1:7" x14ac:dyDescent="0.25">
      <c r="A469" s="5">
        <v>115</v>
      </c>
      <c r="B469" t="s">
        <v>123</v>
      </c>
      <c r="C469" t="s">
        <v>338</v>
      </c>
      <c r="D469">
        <v>14.2</v>
      </c>
      <c r="E469" t="s">
        <v>105</v>
      </c>
    </row>
    <row r="470" spans="1:7" x14ac:dyDescent="0.25">
      <c r="A470" s="5">
        <v>115</v>
      </c>
      <c r="B470" t="s">
        <v>123</v>
      </c>
      <c r="C470" t="s">
        <v>152</v>
      </c>
      <c r="D470">
        <v>-2.1</v>
      </c>
      <c r="E470" t="s">
        <v>105</v>
      </c>
    </row>
    <row r="471" spans="1:7" x14ac:dyDescent="0.25">
      <c r="A471" s="5">
        <v>115</v>
      </c>
      <c r="B471" t="s">
        <v>123</v>
      </c>
      <c r="C471" t="s">
        <v>57</v>
      </c>
      <c r="D471">
        <v>-3</v>
      </c>
      <c r="E471" t="s">
        <v>105</v>
      </c>
    </row>
    <row r="472" spans="1:7" x14ac:dyDescent="0.25">
      <c r="A472" s="5">
        <v>116</v>
      </c>
      <c r="B472" t="s">
        <v>115</v>
      </c>
      <c r="C472" t="s">
        <v>239</v>
      </c>
      <c r="D472">
        <v>-112.5</v>
      </c>
      <c r="E472" t="s">
        <v>116</v>
      </c>
    </row>
    <row r="473" spans="1:7" x14ac:dyDescent="0.25">
      <c r="A473" s="5">
        <v>116</v>
      </c>
      <c r="B473" t="s">
        <v>115</v>
      </c>
      <c r="C473" t="s">
        <v>350</v>
      </c>
      <c r="D473">
        <v>-9.5</v>
      </c>
      <c r="E473" t="s">
        <v>116</v>
      </c>
    </row>
    <row r="474" spans="1:7" x14ac:dyDescent="0.25">
      <c r="A474" s="5">
        <v>117</v>
      </c>
      <c r="B474" t="s">
        <v>111</v>
      </c>
      <c r="C474" t="s">
        <v>152</v>
      </c>
      <c r="D474">
        <v>-10</v>
      </c>
      <c r="E474" t="s">
        <v>106</v>
      </c>
    </row>
    <row r="475" spans="1:7" x14ac:dyDescent="0.25">
      <c r="A475" s="5">
        <v>118</v>
      </c>
      <c r="B475" t="s">
        <v>109</v>
      </c>
      <c r="C475" t="s">
        <v>64</v>
      </c>
      <c r="D475">
        <v>-2</v>
      </c>
      <c r="E475" t="s">
        <v>125</v>
      </c>
      <c r="F475" t="s">
        <v>567</v>
      </c>
    </row>
    <row r="476" spans="1:7" x14ac:dyDescent="0.25">
      <c r="A476" s="5">
        <v>118</v>
      </c>
      <c r="B476" t="s">
        <v>109</v>
      </c>
      <c r="C476" t="s">
        <v>284</v>
      </c>
      <c r="D476">
        <v>-3</v>
      </c>
      <c r="E476" t="s">
        <v>125</v>
      </c>
      <c r="F476" t="s">
        <v>567</v>
      </c>
    </row>
    <row r="477" spans="1:7" x14ac:dyDescent="0.25">
      <c r="A477" s="5">
        <v>118</v>
      </c>
      <c r="B477" t="s">
        <v>109</v>
      </c>
      <c r="C477" t="s">
        <v>239</v>
      </c>
      <c r="D477">
        <v>-2</v>
      </c>
      <c r="E477" t="s">
        <v>125</v>
      </c>
      <c r="F477" t="s">
        <v>567</v>
      </c>
    </row>
    <row r="478" spans="1:7" x14ac:dyDescent="0.25">
      <c r="A478" s="5">
        <v>118</v>
      </c>
      <c r="B478" t="s">
        <v>109</v>
      </c>
      <c r="C478" t="s">
        <v>152</v>
      </c>
      <c r="D478">
        <v>-5</v>
      </c>
      <c r="E478" t="s">
        <v>125</v>
      </c>
      <c r="F478" t="s">
        <v>567</v>
      </c>
    </row>
    <row r="479" spans="1:7" x14ac:dyDescent="0.25">
      <c r="A479" s="5">
        <v>118</v>
      </c>
      <c r="B479" t="s">
        <v>109</v>
      </c>
      <c r="C479" t="s">
        <v>247</v>
      </c>
      <c r="D479">
        <v>-10</v>
      </c>
      <c r="E479" t="s">
        <v>125</v>
      </c>
      <c r="F479" t="s">
        <v>567</v>
      </c>
    </row>
    <row r="480" spans="1:7" x14ac:dyDescent="0.25">
      <c r="A480" s="5">
        <v>118</v>
      </c>
      <c r="B480" t="s">
        <v>109</v>
      </c>
      <c r="C480" t="s">
        <v>59</v>
      </c>
      <c r="D480">
        <v>-20</v>
      </c>
      <c r="E480" t="s">
        <v>125</v>
      </c>
      <c r="F480" t="s">
        <v>567</v>
      </c>
    </row>
    <row r="481" spans="1:6" x14ac:dyDescent="0.25">
      <c r="A481" s="5">
        <v>118</v>
      </c>
      <c r="B481" t="s">
        <v>109</v>
      </c>
      <c r="C481" t="s">
        <v>171</v>
      </c>
      <c r="D481">
        <v>-15</v>
      </c>
      <c r="E481" t="s">
        <v>125</v>
      </c>
      <c r="F481" t="s">
        <v>567</v>
      </c>
    </row>
    <row r="482" spans="1:6" x14ac:dyDescent="0.25">
      <c r="A482" s="5">
        <v>118</v>
      </c>
      <c r="B482" t="s">
        <v>109</v>
      </c>
      <c r="C482" t="s">
        <v>52</v>
      </c>
      <c r="D482">
        <v>-15</v>
      </c>
      <c r="E482" t="s">
        <v>125</v>
      </c>
      <c r="F482" t="s">
        <v>567</v>
      </c>
    </row>
    <row r="483" spans="1:6" x14ac:dyDescent="0.25">
      <c r="A483" s="5">
        <v>118</v>
      </c>
      <c r="B483" t="s">
        <v>109</v>
      </c>
      <c r="C483" t="s">
        <v>343</v>
      </c>
      <c r="D483">
        <v>-25</v>
      </c>
      <c r="E483" t="s">
        <v>125</v>
      </c>
      <c r="F483" t="s">
        <v>567</v>
      </c>
    </row>
    <row r="484" spans="1:6" x14ac:dyDescent="0.25">
      <c r="A484" s="5">
        <v>119</v>
      </c>
      <c r="B484" t="s">
        <v>113</v>
      </c>
      <c r="C484" t="s">
        <v>152</v>
      </c>
      <c r="D484">
        <v>-56.5</v>
      </c>
      <c r="E484" t="s">
        <v>98</v>
      </c>
    </row>
    <row r="485" spans="1:6" x14ac:dyDescent="0.25">
      <c r="A485" s="5">
        <v>119</v>
      </c>
      <c r="B485" t="s">
        <v>113</v>
      </c>
      <c r="C485" t="s">
        <v>169</v>
      </c>
      <c r="D485">
        <v>-97.8</v>
      </c>
      <c r="E485" t="s">
        <v>98</v>
      </c>
    </row>
    <row r="486" spans="1:6" x14ac:dyDescent="0.25">
      <c r="A486" s="5">
        <v>119</v>
      </c>
      <c r="B486" t="s">
        <v>113</v>
      </c>
      <c r="C486" t="s">
        <v>284</v>
      </c>
      <c r="D486">
        <v>-79.8</v>
      </c>
      <c r="E486" t="s">
        <v>98</v>
      </c>
    </row>
    <row r="487" spans="1:6" x14ac:dyDescent="0.25">
      <c r="A487" s="5">
        <v>119</v>
      </c>
      <c r="B487" t="s">
        <v>113</v>
      </c>
      <c r="C487" t="s">
        <v>57</v>
      </c>
      <c r="D487">
        <v>-4.0999999999999996</v>
      </c>
      <c r="E487" t="s">
        <v>98</v>
      </c>
    </row>
    <row r="488" spans="1:6" x14ac:dyDescent="0.25">
      <c r="A488" s="5">
        <v>119</v>
      </c>
      <c r="B488" t="s">
        <v>113</v>
      </c>
      <c r="C488" t="s">
        <v>247</v>
      </c>
      <c r="D488">
        <v>-13.1</v>
      </c>
      <c r="E488" t="s">
        <v>98</v>
      </c>
    </row>
    <row r="489" spans="1:6" x14ac:dyDescent="0.25">
      <c r="A489" s="5">
        <v>119</v>
      </c>
      <c r="B489" t="s">
        <v>113</v>
      </c>
      <c r="C489" t="s">
        <v>264</v>
      </c>
      <c r="D489">
        <v>-0.1</v>
      </c>
      <c r="E489" t="s">
        <v>98</v>
      </c>
    </row>
    <row r="490" spans="1:6" x14ac:dyDescent="0.25">
      <c r="A490" s="5">
        <v>119</v>
      </c>
      <c r="B490" t="s">
        <v>113</v>
      </c>
      <c r="C490" t="s">
        <v>191</v>
      </c>
      <c r="D490">
        <v>-0.1</v>
      </c>
      <c r="E490" t="s">
        <v>98</v>
      </c>
    </row>
    <row r="491" spans="1:6" x14ac:dyDescent="0.25">
      <c r="A491" s="5">
        <v>119</v>
      </c>
      <c r="B491" t="s">
        <v>113</v>
      </c>
      <c r="C491" t="s">
        <v>239</v>
      </c>
      <c r="D491">
        <v>-21.7</v>
      </c>
      <c r="E491" t="s">
        <v>98</v>
      </c>
    </row>
    <row r="492" spans="1:6" x14ac:dyDescent="0.25">
      <c r="A492" s="5">
        <v>119</v>
      </c>
      <c r="B492" t="s">
        <v>113</v>
      </c>
      <c r="C492" t="s">
        <v>28</v>
      </c>
      <c r="D492">
        <v>-9.5</v>
      </c>
      <c r="E492" t="s">
        <v>98</v>
      </c>
    </row>
    <row r="493" spans="1:6" x14ac:dyDescent="0.25">
      <c r="A493" s="5">
        <v>119</v>
      </c>
      <c r="B493" t="s">
        <v>113</v>
      </c>
      <c r="C493" t="s">
        <v>64</v>
      </c>
      <c r="D493">
        <v>-0.7</v>
      </c>
      <c r="E493" t="s">
        <v>98</v>
      </c>
    </row>
    <row r="494" spans="1:6" x14ac:dyDescent="0.25">
      <c r="A494" s="5">
        <v>119</v>
      </c>
      <c r="B494" t="s">
        <v>113</v>
      </c>
      <c r="C494" t="s">
        <v>340</v>
      </c>
      <c r="D494">
        <v>-92.9</v>
      </c>
      <c r="E494" t="s">
        <v>98</v>
      </c>
    </row>
    <row r="495" spans="1:6" x14ac:dyDescent="0.25">
      <c r="A495" s="5">
        <v>120</v>
      </c>
      <c r="B495" t="s">
        <v>123</v>
      </c>
      <c r="C495" t="s">
        <v>66</v>
      </c>
      <c r="D495">
        <v>20</v>
      </c>
      <c r="E495" t="s">
        <v>97</v>
      </c>
    </row>
    <row r="496" spans="1:6" x14ac:dyDescent="0.25">
      <c r="A496" s="5">
        <v>120</v>
      </c>
      <c r="B496" t="s">
        <v>123</v>
      </c>
      <c r="C496" t="s">
        <v>349</v>
      </c>
      <c r="D496">
        <v>0.1</v>
      </c>
      <c r="E496" t="s">
        <v>97</v>
      </c>
    </row>
    <row r="497" spans="1:5" x14ac:dyDescent="0.25">
      <c r="A497" s="5">
        <v>120</v>
      </c>
      <c r="B497" t="s">
        <v>123</v>
      </c>
      <c r="C497" t="s">
        <v>152</v>
      </c>
      <c r="D497">
        <v>-9.1</v>
      </c>
      <c r="E497" t="s">
        <v>97</v>
      </c>
    </row>
    <row r="498" spans="1:5" x14ac:dyDescent="0.25">
      <c r="A498" s="5">
        <v>120</v>
      </c>
      <c r="B498" t="s">
        <v>123</v>
      </c>
      <c r="C498" t="s">
        <v>57</v>
      </c>
      <c r="D498">
        <v>-3</v>
      </c>
      <c r="E498" t="s">
        <v>97</v>
      </c>
    </row>
    <row r="499" spans="1:5" x14ac:dyDescent="0.25">
      <c r="A499" s="5">
        <v>121</v>
      </c>
      <c r="B499" t="s">
        <v>111</v>
      </c>
      <c r="C499" t="s">
        <v>48</v>
      </c>
      <c r="D499">
        <v>-0.4</v>
      </c>
      <c r="E499" t="s">
        <v>95</v>
      </c>
    </row>
    <row r="500" spans="1:5" x14ac:dyDescent="0.25">
      <c r="A500" s="5">
        <v>121</v>
      </c>
      <c r="B500" t="s">
        <v>111</v>
      </c>
      <c r="C500" t="s">
        <v>52</v>
      </c>
      <c r="D500">
        <v>-0.5</v>
      </c>
      <c r="E500" t="s">
        <v>95</v>
      </c>
    </row>
    <row r="501" spans="1:5" x14ac:dyDescent="0.25">
      <c r="A501" s="5">
        <v>122</v>
      </c>
      <c r="B501" t="s">
        <v>111</v>
      </c>
      <c r="C501" t="s">
        <v>144</v>
      </c>
      <c r="D501">
        <v>-6.7</v>
      </c>
      <c r="E501" t="s">
        <v>95</v>
      </c>
    </row>
    <row r="502" spans="1:5" x14ac:dyDescent="0.25">
      <c r="A502" s="5">
        <v>122</v>
      </c>
      <c r="B502" t="s">
        <v>111</v>
      </c>
      <c r="C502" t="s">
        <v>167</v>
      </c>
      <c r="D502">
        <v>-1.1000000000000001</v>
      </c>
      <c r="E502" t="s">
        <v>95</v>
      </c>
    </row>
    <row r="503" spans="1:5" x14ac:dyDescent="0.25">
      <c r="A503" s="5">
        <v>123</v>
      </c>
      <c r="B503" t="s">
        <v>111</v>
      </c>
      <c r="C503" t="s">
        <v>161</v>
      </c>
      <c r="D503">
        <v>-15</v>
      </c>
      <c r="E503" t="s">
        <v>95</v>
      </c>
    </row>
    <row r="504" spans="1:5" x14ac:dyDescent="0.25">
      <c r="A504" s="5">
        <v>123</v>
      </c>
      <c r="B504" t="s">
        <v>111</v>
      </c>
      <c r="C504" t="s">
        <v>59</v>
      </c>
      <c r="D504">
        <v>-40</v>
      </c>
      <c r="E504" t="s">
        <v>95</v>
      </c>
    </row>
    <row r="505" spans="1:5" x14ac:dyDescent="0.25">
      <c r="A505" s="5">
        <v>124</v>
      </c>
      <c r="B505" t="s">
        <v>111</v>
      </c>
      <c r="C505" t="s">
        <v>152</v>
      </c>
      <c r="D505">
        <v>-20.2</v>
      </c>
      <c r="E505" t="s">
        <v>95</v>
      </c>
    </row>
    <row r="506" spans="1:5" x14ac:dyDescent="0.25">
      <c r="A506" s="5">
        <v>124</v>
      </c>
      <c r="B506" t="s">
        <v>111</v>
      </c>
      <c r="C506" t="s">
        <v>169</v>
      </c>
      <c r="D506">
        <v>-355.9</v>
      </c>
      <c r="E506" t="s">
        <v>95</v>
      </c>
    </row>
    <row r="507" spans="1:5" x14ac:dyDescent="0.25">
      <c r="A507" s="5">
        <v>124</v>
      </c>
      <c r="B507" t="s">
        <v>111</v>
      </c>
      <c r="C507" t="s">
        <v>284</v>
      </c>
      <c r="D507">
        <v>-302</v>
      </c>
      <c r="E507" t="s">
        <v>95</v>
      </c>
    </row>
    <row r="508" spans="1:5" x14ac:dyDescent="0.25">
      <c r="A508" s="5">
        <v>124</v>
      </c>
      <c r="B508" t="s">
        <v>111</v>
      </c>
      <c r="C508" t="s">
        <v>57</v>
      </c>
      <c r="D508">
        <v>-16.600000000000001</v>
      </c>
      <c r="E508" t="s">
        <v>95</v>
      </c>
    </row>
    <row r="509" spans="1:5" x14ac:dyDescent="0.25">
      <c r="A509" s="5">
        <v>124</v>
      </c>
      <c r="B509" t="s">
        <v>111</v>
      </c>
      <c r="C509" t="s">
        <v>247</v>
      </c>
      <c r="D509">
        <v>-2.5</v>
      </c>
      <c r="E509" t="s">
        <v>95</v>
      </c>
    </row>
    <row r="510" spans="1:5" x14ac:dyDescent="0.25">
      <c r="A510" s="5">
        <v>124</v>
      </c>
      <c r="B510" t="s">
        <v>111</v>
      </c>
      <c r="C510" t="s">
        <v>191</v>
      </c>
      <c r="D510">
        <v>-4.3</v>
      </c>
      <c r="E510" t="s">
        <v>95</v>
      </c>
    </row>
    <row r="511" spans="1:5" x14ac:dyDescent="0.25">
      <c r="A511" s="5">
        <v>124</v>
      </c>
      <c r="B511" t="s">
        <v>111</v>
      </c>
      <c r="C511" t="s">
        <v>28</v>
      </c>
      <c r="D511">
        <v>-7.9</v>
      </c>
      <c r="E511" t="s">
        <v>95</v>
      </c>
    </row>
    <row r="512" spans="1:5" x14ac:dyDescent="0.25">
      <c r="A512" s="5">
        <v>124</v>
      </c>
      <c r="B512" t="s">
        <v>111</v>
      </c>
      <c r="C512" t="s">
        <v>46</v>
      </c>
      <c r="D512">
        <v>-4.3</v>
      </c>
      <c r="E512" t="s">
        <v>95</v>
      </c>
    </row>
    <row r="513" spans="1:5" x14ac:dyDescent="0.25">
      <c r="A513" s="5">
        <v>124</v>
      </c>
      <c r="B513" t="s">
        <v>111</v>
      </c>
      <c r="C513" t="s">
        <v>42</v>
      </c>
      <c r="D513">
        <v>-1</v>
      </c>
      <c r="E513" t="s">
        <v>95</v>
      </c>
    </row>
    <row r="514" spans="1:5" x14ac:dyDescent="0.25">
      <c r="A514" s="5">
        <v>124</v>
      </c>
      <c r="B514" t="s">
        <v>111</v>
      </c>
      <c r="C514" t="s">
        <v>64</v>
      </c>
      <c r="D514">
        <v>-0.7</v>
      </c>
      <c r="E514" t="s">
        <v>95</v>
      </c>
    </row>
    <row r="515" spans="1:5" x14ac:dyDescent="0.25">
      <c r="A515" s="5">
        <v>124</v>
      </c>
      <c r="B515" t="s">
        <v>111</v>
      </c>
      <c r="C515" t="s">
        <v>165</v>
      </c>
      <c r="D515">
        <v>-1.3</v>
      </c>
      <c r="E515" t="s">
        <v>95</v>
      </c>
    </row>
    <row r="516" spans="1:5" x14ac:dyDescent="0.25">
      <c r="A516" s="5">
        <v>124</v>
      </c>
      <c r="B516" t="s">
        <v>111</v>
      </c>
      <c r="C516" t="s">
        <v>219</v>
      </c>
      <c r="D516">
        <v>-5</v>
      </c>
      <c r="E516" t="s">
        <v>95</v>
      </c>
    </row>
    <row r="517" spans="1:5" x14ac:dyDescent="0.25">
      <c r="A517" s="5">
        <v>124</v>
      </c>
      <c r="B517" t="s">
        <v>111</v>
      </c>
      <c r="C517" t="s">
        <v>161</v>
      </c>
      <c r="D517">
        <v>-1.4</v>
      </c>
      <c r="E517" t="s">
        <v>95</v>
      </c>
    </row>
    <row r="518" spans="1:5" x14ac:dyDescent="0.25">
      <c r="A518" s="5">
        <v>124</v>
      </c>
      <c r="B518" t="s">
        <v>111</v>
      </c>
      <c r="C518" t="s">
        <v>171</v>
      </c>
      <c r="D518">
        <v>-19.2</v>
      </c>
      <c r="E518" t="s">
        <v>95</v>
      </c>
    </row>
    <row r="519" spans="1:5" x14ac:dyDescent="0.25">
      <c r="A519" s="5">
        <v>124</v>
      </c>
      <c r="B519" t="s">
        <v>111</v>
      </c>
      <c r="C519" t="s">
        <v>177</v>
      </c>
      <c r="D519">
        <v>-58.1</v>
      </c>
      <c r="E519" t="s">
        <v>95</v>
      </c>
    </row>
    <row r="520" spans="1:5" x14ac:dyDescent="0.25">
      <c r="A520" s="5">
        <v>124</v>
      </c>
      <c r="B520" t="s">
        <v>111</v>
      </c>
      <c r="C520" t="s">
        <v>286</v>
      </c>
      <c r="D520">
        <v>-4</v>
      </c>
      <c r="E520" t="s">
        <v>95</v>
      </c>
    </row>
    <row r="521" spans="1:5" x14ac:dyDescent="0.25">
      <c r="A521" s="5">
        <v>124</v>
      </c>
      <c r="B521" t="s">
        <v>111</v>
      </c>
      <c r="C521" t="s">
        <v>59</v>
      </c>
      <c r="D521">
        <v>-6.8</v>
      </c>
      <c r="E521" t="s">
        <v>95</v>
      </c>
    </row>
    <row r="522" spans="1:5" x14ac:dyDescent="0.25">
      <c r="A522" s="5">
        <v>124</v>
      </c>
      <c r="B522" t="s">
        <v>111</v>
      </c>
      <c r="C522" t="s">
        <v>249</v>
      </c>
      <c r="D522">
        <v>-0.2</v>
      </c>
      <c r="E522" t="s">
        <v>95</v>
      </c>
    </row>
    <row r="523" spans="1:5" x14ac:dyDescent="0.25">
      <c r="A523" s="5">
        <v>124</v>
      </c>
      <c r="B523" t="s">
        <v>111</v>
      </c>
      <c r="C523" t="s">
        <v>340</v>
      </c>
      <c r="D523">
        <v>-0.5</v>
      </c>
      <c r="E523" t="s">
        <v>95</v>
      </c>
    </row>
    <row r="524" spans="1:5" x14ac:dyDescent="0.25">
      <c r="A524" s="5">
        <v>124</v>
      </c>
      <c r="B524" t="s">
        <v>111</v>
      </c>
      <c r="C524" t="s">
        <v>33</v>
      </c>
      <c r="D524">
        <v>-1</v>
      </c>
      <c r="E524" t="s">
        <v>95</v>
      </c>
    </row>
    <row r="525" spans="1:5" x14ac:dyDescent="0.25">
      <c r="A525" s="5">
        <v>125</v>
      </c>
      <c r="B525" t="s">
        <v>108</v>
      </c>
      <c r="C525" t="s">
        <v>57</v>
      </c>
      <c r="D525">
        <v>-60</v>
      </c>
      <c r="E525" t="s">
        <v>97</v>
      </c>
    </row>
    <row r="526" spans="1:5" x14ac:dyDescent="0.25">
      <c r="A526" s="5">
        <v>126</v>
      </c>
      <c r="B526" t="s">
        <v>123</v>
      </c>
      <c r="C526" t="s">
        <v>28</v>
      </c>
      <c r="D526">
        <v>40</v>
      </c>
      <c r="E526" t="s">
        <v>100</v>
      </c>
    </row>
    <row r="527" spans="1:5" x14ac:dyDescent="0.25">
      <c r="A527" s="5">
        <v>126</v>
      </c>
      <c r="B527" t="s">
        <v>123</v>
      </c>
      <c r="C527" t="s">
        <v>64</v>
      </c>
      <c r="D527">
        <v>15</v>
      </c>
      <c r="E527" t="s">
        <v>100</v>
      </c>
    </row>
    <row r="528" spans="1:5" x14ac:dyDescent="0.25">
      <c r="A528" s="5">
        <v>127</v>
      </c>
      <c r="B528" t="s">
        <v>115</v>
      </c>
      <c r="C528" t="s">
        <v>54</v>
      </c>
      <c r="D528">
        <v>165</v>
      </c>
      <c r="E528" t="s">
        <v>123</v>
      </c>
    </row>
    <row r="529" spans="1:5" x14ac:dyDescent="0.25">
      <c r="A529" s="5">
        <v>127</v>
      </c>
      <c r="B529" t="s">
        <v>115</v>
      </c>
      <c r="C529" t="s">
        <v>351</v>
      </c>
      <c r="D529">
        <v>-17.3</v>
      </c>
      <c r="E529" t="s">
        <v>123</v>
      </c>
    </row>
    <row r="530" spans="1:5" x14ac:dyDescent="0.25">
      <c r="A530" s="5">
        <v>127</v>
      </c>
      <c r="B530" t="s">
        <v>115</v>
      </c>
      <c r="C530" t="s">
        <v>196</v>
      </c>
      <c r="D530">
        <v>-5</v>
      </c>
      <c r="E530" t="s">
        <v>123</v>
      </c>
    </row>
    <row r="531" spans="1:5" x14ac:dyDescent="0.25">
      <c r="A531" s="5">
        <v>128</v>
      </c>
      <c r="B531" t="s">
        <v>118</v>
      </c>
      <c r="C531" t="s">
        <v>66</v>
      </c>
      <c r="D531">
        <v>-3.1</v>
      </c>
      <c r="E531" t="s">
        <v>122</v>
      </c>
    </row>
    <row r="532" spans="1:5" x14ac:dyDescent="0.25">
      <c r="A532" s="5">
        <v>129</v>
      </c>
      <c r="B532" t="s">
        <v>118</v>
      </c>
      <c r="C532" t="s">
        <v>152</v>
      </c>
      <c r="D532">
        <v>-1.6</v>
      </c>
      <c r="E532" t="s">
        <v>122</v>
      </c>
    </row>
    <row r="533" spans="1:5" x14ac:dyDescent="0.25">
      <c r="A533" s="5">
        <v>130</v>
      </c>
      <c r="B533" t="s">
        <v>118</v>
      </c>
      <c r="C533" t="s">
        <v>152</v>
      </c>
      <c r="D533">
        <v>-0.8</v>
      </c>
      <c r="E533" t="s">
        <v>122</v>
      </c>
    </row>
    <row r="534" spans="1:5" x14ac:dyDescent="0.25">
      <c r="A534" s="5">
        <v>131</v>
      </c>
      <c r="B534" t="s">
        <v>123</v>
      </c>
      <c r="C534" t="s">
        <v>152</v>
      </c>
      <c r="D534">
        <v>-5</v>
      </c>
      <c r="E534" t="s">
        <v>118</v>
      </c>
    </row>
    <row r="535" spans="1:5" x14ac:dyDescent="0.25">
      <c r="A535" s="5">
        <v>132</v>
      </c>
      <c r="B535" t="s">
        <v>97</v>
      </c>
      <c r="C535" t="s">
        <v>46</v>
      </c>
      <c r="D535">
        <v>-10</v>
      </c>
      <c r="E535" t="s">
        <v>98</v>
      </c>
    </row>
    <row r="536" spans="1:5" x14ac:dyDescent="0.25">
      <c r="A536" s="5">
        <v>132</v>
      </c>
      <c r="B536" t="s">
        <v>97</v>
      </c>
      <c r="C536" t="s">
        <v>42</v>
      </c>
      <c r="D536">
        <v>-5</v>
      </c>
      <c r="E536" t="s">
        <v>98</v>
      </c>
    </row>
    <row r="537" spans="1:5" x14ac:dyDescent="0.25">
      <c r="A537" s="5">
        <v>133</v>
      </c>
      <c r="B537" t="s">
        <v>95</v>
      </c>
      <c r="C537" t="s">
        <v>284</v>
      </c>
      <c r="D537">
        <v>-10</v>
      </c>
      <c r="E537" t="s">
        <v>109</v>
      </c>
    </row>
    <row r="538" spans="1:5" x14ac:dyDescent="0.25">
      <c r="A538" s="5">
        <v>133</v>
      </c>
      <c r="B538" t="s">
        <v>95</v>
      </c>
      <c r="C538" t="s">
        <v>28</v>
      </c>
      <c r="D538">
        <v>-30</v>
      </c>
      <c r="E538" t="s">
        <v>109</v>
      </c>
    </row>
    <row r="539" spans="1:5" x14ac:dyDescent="0.25">
      <c r="A539" s="5">
        <v>134</v>
      </c>
      <c r="B539" t="s">
        <v>112</v>
      </c>
      <c r="C539" t="s">
        <v>571</v>
      </c>
      <c r="D539">
        <v>18</v>
      </c>
      <c r="E539" t="s">
        <v>107</v>
      </c>
    </row>
    <row r="540" spans="1:5" x14ac:dyDescent="0.25">
      <c r="A540" s="5">
        <v>134</v>
      </c>
      <c r="B540" t="s">
        <v>112</v>
      </c>
      <c r="C540" t="s">
        <v>570</v>
      </c>
      <c r="D540">
        <v>-18</v>
      </c>
      <c r="E540" t="s">
        <v>107</v>
      </c>
    </row>
    <row r="541" spans="1:5" x14ac:dyDescent="0.25">
      <c r="A541" s="5">
        <v>134</v>
      </c>
      <c r="B541" t="s">
        <v>112</v>
      </c>
      <c r="C541" t="s">
        <v>346</v>
      </c>
      <c r="D541">
        <v>-0.5</v>
      </c>
      <c r="E541" t="s">
        <v>107</v>
      </c>
    </row>
    <row r="542" spans="1:5" x14ac:dyDescent="0.25">
      <c r="A542" s="5">
        <v>134</v>
      </c>
      <c r="B542" t="s">
        <v>112</v>
      </c>
      <c r="C542" t="s">
        <v>351</v>
      </c>
      <c r="D542">
        <v>-2.4</v>
      </c>
      <c r="E542" t="s">
        <v>107</v>
      </c>
    </row>
    <row r="543" spans="1:5" x14ac:dyDescent="0.25">
      <c r="A543" s="5">
        <v>135</v>
      </c>
      <c r="B543" t="s">
        <v>112</v>
      </c>
      <c r="C543" t="s">
        <v>198</v>
      </c>
      <c r="D543">
        <v>-0.2</v>
      </c>
      <c r="E543" t="s">
        <v>96</v>
      </c>
    </row>
    <row r="544" spans="1:5" x14ac:dyDescent="0.25">
      <c r="A544" s="5">
        <v>136</v>
      </c>
      <c r="B544" t="s">
        <v>108</v>
      </c>
      <c r="C544" t="s">
        <v>57</v>
      </c>
      <c r="D544">
        <v>-200</v>
      </c>
      <c r="E544" t="s">
        <v>95</v>
      </c>
    </row>
    <row r="545" spans="1:5" x14ac:dyDescent="0.25">
      <c r="A545" s="5">
        <v>136</v>
      </c>
      <c r="B545" t="s">
        <v>108</v>
      </c>
      <c r="C545" t="s">
        <v>59</v>
      </c>
      <c r="D545">
        <v>-100</v>
      </c>
      <c r="E545" t="s">
        <v>95</v>
      </c>
    </row>
    <row r="546" spans="1:5" x14ac:dyDescent="0.25">
      <c r="A546" s="5">
        <v>136</v>
      </c>
      <c r="B546" t="s">
        <v>108</v>
      </c>
      <c r="C546" t="s">
        <v>142</v>
      </c>
      <c r="D546">
        <v>-8.6</v>
      </c>
      <c r="E546" t="s">
        <v>95</v>
      </c>
    </row>
    <row r="547" spans="1:5" x14ac:dyDescent="0.25">
      <c r="A547" s="5">
        <v>136</v>
      </c>
      <c r="B547" t="s">
        <v>108</v>
      </c>
      <c r="C547" t="s">
        <v>148</v>
      </c>
      <c r="D547">
        <v>-208</v>
      </c>
      <c r="E547" t="s">
        <v>95</v>
      </c>
    </row>
    <row r="548" spans="1:5" x14ac:dyDescent="0.25">
      <c r="A548" s="5">
        <v>136</v>
      </c>
      <c r="B548" t="s">
        <v>108</v>
      </c>
      <c r="C548" t="s">
        <v>251</v>
      </c>
      <c r="D548">
        <v>-145</v>
      </c>
      <c r="E548" t="s">
        <v>95</v>
      </c>
    </row>
    <row r="549" spans="1:5" x14ac:dyDescent="0.25">
      <c r="A549" s="5">
        <v>136</v>
      </c>
      <c r="B549" t="s">
        <v>108</v>
      </c>
      <c r="C549" t="s">
        <v>260</v>
      </c>
      <c r="D549">
        <v>-3</v>
      </c>
      <c r="E549" t="s">
        <v>95</v>
      </c>
    </row>
    <row r="550" spans="1:5" x14ac:dyDescent="0.25">
      <c r="A550" s="5">
        <v>136</v>
      </c>
      <c r="B550" t="s">
        <v>108</v>
      </c>
      <c r="C550" t="s">
        <v>245</v>
      </c>
      <c r="D550">
        <v>-8</v>
      </c>
      <c r="E550" t="s">
        <v>95</v>
      </c>
    </row>
    <row r="551" spans="1:5" x14ac:dyDescent="0.25">
      <c r="A551" s="5">
        <v>136</v>
      </c>
      <c r="B551" t="s">
        <v>108</v>
      </c>
      <c r="C551" t="s">
        <v>150</v>
      </c>
      <c r="D551">
        <v>-62.5</v>
      </c>
      <c r="E551" t="s">
        <v>95</v>
      </c>
    </row>
    <row r="552" spans="1:5" x14ac:dyDescent="0.25">
      <c r="A552" s="5">
        <v>137</v>
      </c>
      <c r="B552" t="s">
        <v>107</v>
      </c>
      <c r="C552" t="s">
        <v>54</v>
      </c>
      <c r="D552">
        <v>16</v>
      </c>
      <c r="E552" t="s">
        <v>95</v>
      </c>
    </row>
    <row r="553" spans="1:5" x14ac:dyDescent="0.25">
      <c r="A553" s="5">
        <v>138</v>
      </c>
      <c r="B553" t="s">
        <v>111</v>
      </c>
      <c r="C553" t="s">
        <v>351</v>
      </c>
      <c r="D553">
        <v>-2</v>
      </c>
      <c r="E553" t="s">
        <v>106</v>
      </c>
    </row>
    <row r="554" spans="1:5" x14ac:dyDescent="0.25">
      <c r="A554" s="5">
        <v>139</v>
      </c>
      <c r="B554" t="s">
        <v>107</v>
      </c>
      <c r="C554" t="s">
        <v>351</v>
      </c>
      <c r="D554">
        <v>-8</v>
      </c>
      <c r="E554" t="s">
        <v>123</v>
      </c>
    </row>
    <row r="555" spans="1:5" x14ac:dyDescent="0.25">
      <c r="A555" s="5">
        <v>139</v>
      </c>
      <c r="B555" t="s">
        <v>107</v>
      </c>
      <c r="C555" t="s">
        <v>352</v>
      </c>
      <c r="D555">
        <v>-10</v>
      </c>
      <c r="E555" t="s">
        <v>123</v>
      </c>
    </row>
    <row r="556" spans="1:5" x14ac:dyDescent="0.25">
      <c r="A556" s="5">
        <v>139</v>
      </c>
      <c r="B556" t="s">
        <v>107</v>
      </c>
      <c r="C556" t="s">
        <v>570</v>
      </c>
      <c r="D556">
        <v>-5</v>
      </c>
      <c r="E556" t="s">
        <v>123</v>
      </c>
    </row>
    <row r="557" spans="1:5" x14ac:dyDescent="0.25">
      <c r="A557" s="5">
        <v>139</v>
      </c>
      <c r="B557" t="s">
        <v>107</v>
      </c>
      <c r="C557" t="s">
        <v>571</v>
      </c>
      <c r="D557">
        <v>-15</v>
      </c>
      <c r="E557" t="s">
        <v>123</v>
      </c>
    </row>
    <row r="558" spans="1:5" x14ac:dyDescent="0.25">
      <c r="A558" s="5">
        <v>139</v>
      </c>
      <c r="B558" t="s">
        <v>107</v>
      </c>
      <c r="C558" t="s">
        <v>185</v>
      </c>
      <c r="D558">
        <v>330</v>
      </c>
      <c r="E558" t="s">
        <v>123</v>
      </c>
    </row>
    <row r="559" spans="1:5" x14ac:dyDescent="0.25">
      <c r="A559" s="5">
        <v>139</v>
      </c>
      <c r="B559" t="s">
        <v>107</v>
      </c>
      <c r="C559" t="s">
        <v>152</v>
      </c>
      <c r="D559">
        <v>2</v>
      </c>
      <c r="E559" t="s">
        <v>123</v>
      </c>
    </row>
    <row r="560" spans="1:5" x14ac:dyDescent="0.25">
      <c r="A560" s="5">
        <v>139</v>
      </c>
      <c r="B560" t="s">
        <v>107</v>
      </c>
      <c r="C560" t="s">
        <v>54</v>
      </c>
      <c r="D560">
        <v>150</v>
      </c>
      <c r="E560" t="s">
        <v>123</v>
      </c>
    </row>
    <row r="561" spans="1:6" x14ac:dyDescent="0.25">
      <c r="A561" s="5">
        <v>140</v>
      </c>
      <c r="B561" t="s">
        <v>107</v>
      </c>
      <c r="C561" t="s">
        <v>351</v>
      </c>
      <c r="D561">
        <v>-7.8</v>
      </c>
      <c r="E561" t="s">
        <v>106</v>
      </c>
    </row>
    <row r="562" spans="1:6" x14ac:dyDescent="0.25">
      <c r="A562" s="5">
        <v>140</v>
      </c>
      <c r="B562" t="s">
        <v>107</v>
      </c>
      <c r="C562" t="s">
        <v>352</v>
      </c>
      <c r="D562">
        <v>-15</v>
      </c>
      <c r="E562" t="s">
        <v>106</v>
      </c>
    </row>
    <row r="563" spans="1:6" x14ac:dyDescent="0.25">
      <c r="A563" s="5">
        <v>140</v>
      </c>
      <c r="B563" t="s">
        <v>107</v>
      </c>
      <c r="C563" t="s">
        <v>570</v>
      </c>
      <c r="D563">
        <v>-5</v>
      </c>
      <c r="E563" t="s">
        <v>106</v>
      </c>
    </row>
    <row r="564" spans="1:6" x14ac:dyDescent="0.25">
      <c r="A564" s="5">
        <v>140</v>
      </c>
      <c r="B564" t="s">
        <v>107</v>
      </c>
      <c r="C564" t="s">
        <v>571</v>
      </c>
      <c r="D564">
        <v>-5</v>
      </c>
      <c r="E564" t="s">
        <v>106</v>
      </c>
    </row>
    <row r="565" spans="1:6" x14ac:dyDescent="0.25">
      <c r="A565" s="5">
        <v>141</v>
      </c>
      <c r="B565" t="s">
        <v>112</v>
      </c>
      <c r="C565" t="s">
        <v>343</v>
      </c>
      <c r="D565">
        <v>-1</v>
      </c>
      <c r="E565" t="s">
        <v>125</v>
      </c>
      <c r="F565" t="s">
        <v>567</v>
      </c>
    </row>
    <row r="566" spans="1:6" x14ac:dyDescent="0.25">
      <c r="A566" s="5">
        <v>142</v>
      </c>
      <c r="B566" t="s">
        <v>116</v>
      </c>
      <c r="C566" t="s">
        <v>239</v>
      </c>
      <c r="D566">
        <v>-132.6</v>
      </c>
      <c r="E566" t="s">
        <v>123</v>
      </c>
    </row>
    <row r="567" spans="1:6" x14ac:dyDescent="0.25">
      <c r="A567" s="5">
        <v>143</v>
      </c>
      <c r="B567" t="s">
        <v>106</v>
      </c>
      <c r="C567" t="s">
        <v>340</v>
      </c>
      <c r="D567">
        <v>-12.6</v>
      </c>
      <c r="E567" t="s">
        <v>111</v>
      </c>
    </row>
    <row r="568" spans="1:6" x14ac:dyDescent="0.25">
      <c r="A568" s="5">
        <v>144</v>
      </c>
      <c r="B568" t="s">
        <v>123</v>
      </c>
      <c r="C568" t="s">
        <v>54</v>
      </c>
      <c r="D568">
        <v>-525</v>
      </c>
      <c r="E568" t="s">
        <v>113</v>
      </c>
    </row>
    <row r="569" spans="1:6" x14ac:dyDescent="0.25">
      <c r="A569" s="5">
        <v>144</v>
      </c>
      <c r="B569" t="s">
        <v>123</v>
      </c>
      <c r="C569" t="s">
        <v>66</v>
      </c>
      <c r="D569">
        <v>-25</v>
      </c>
      <c r="E569" t="s">
        <v>113</v>
      </c>
    </row>
    <row r="570" spans="1:6" x14ac:dyDescent="0.25">
      <c r="A570" s="5">
        <v>145</v>
      </c>
      <c r="B570" t="s">
        <v>234</v>
      </c>
      <c r="C570" t="s">
        <v>54</v>
      </c>
      <c r="D570">
        <v>-525</v>
      </c>
      <c r="E570" t="s">
        <v>123</v>
      </c>
    </row>
    <row r="571" spans="1:6" x14ac:dyDescent="0.25">
      <c r="A571" s="5">
        <v>146</v>
      </c>
      <c r="B571" t="s">
        <v>99</v>
      </c>
      <c r="C571" t="s">
        <v>64</v>
      </c>
      <c r="D571">
        <v>-3</v>
      </c>
      <c r="E571" t="s">
        <v>125</v>
      </c>
      <c r="F571" t="s">
        <v>567</v>
      </c>
    </row>
    <row r="572" spans="1:6" x14ac:dyDescent="0.25">
      <c r="A572" s="5">
        <v>146</v>
      </c>
      <c r="B572" t="s">
        <v>99</v>
      </c>
      <c r="C572" t="s">
        <v>284</v>
      </c>
      <c r="D572">
        <v>-2</v>
      </c>
      <c r="E572" t="s">
        <v>125</v>
      </c>
      <c r="F572" t="s">
        <v>567</v>
      </c>
    </row>
    <row r="573" spans="1:6" x14ac:dyDescent="0.25">
      <c r="A573" s="5">
        <v>146</v>
      </c>
      <c r="B573" t="s">
        <v>99</v>
      </c>
      <c r="C573" t="s">
        <v>239</v>
      </c>
      <c r="D573">
        <v>-5</v>
      </c>
      <c r="E573" t="s">
        <v>125</v>
      </c>
      <c r="F573" t="s">
        <v>567</v>
      </c>
    </row>
    <row r="574" spans="1:6" x14ac:dyDescent="0.25">
      <c r="A574" s="5">
        <v>146</v>
      </c>
      <c r="B574" t="s">
        <v>99</v>
      </c>
      <c r="C574" t="s">
        <v>247</v>
      </c>
      <c r="D574">
        <v>-15</v>
      </c>
      <c r="E574" t="s">
        <v>125</v>
      </c>
      <c r="F574" t="s">
        <v>567</v>
      </c>
    </row>
    <row r="575" spans="1:6" x14ac:dyDescent="0.25">
      <c r="A575" s="5">
        <v>146</v>
      </c>
      <c r="B575" t="s">
        <v>99</v>
      </c>
      <c r="C575" t="s">
        <v>264</v>
      </c>
      <c r="D575">
        <v>-1</v>
      </c>
      <c r="E575" t="s">
        <v>125</v>
      </c>
      <c r="F575" t="s">
        <v>567</v>
      </c>
    </row>
    <row r="576" spans="1:6" x14ac:dyDescent="0.25">
      <c r="A576" s="5">
        <v>147</v>
      </c>
      <c r="B576" t="s">
        <v>106</v>
      </c>
      <c r="C576" t="s">
        <v>152</v>
      </c>
      <c r="D576">
        <v>-4</v>
      </c>
      <c r="E576" t="s">
        <v>95</v>
      </c>
    </row>
    <row r="577" spans="1:5" x14ac:dyDescent="0.25">
      <c r="A577" s="5">
        <v>148</v>
      </c>
      <c r="B577" t="s">
        <v>100</v>
      </c>
      <c r="C577" t="s">
        <v>152</v>
      </c>
      <c r="D577">
        <v>-11</v>
      </c>
      <c r="E577" t="s">
        <v>95</v>
      </c>
    </row>
    <row r="578" spans="1:5" x14ac:dyDescent="0.25">
      <c r="A578" s="5">
        <v>148</v>
      </c>
      <c r="B578" t="s">
        <v>100</v>
      </c>
      <c r="C578" t="s">
        <v>169</v>
      </c>
      <c r="D578">
        <v>-20</v>
      </c>
      <c r="E578" t="s">
        <v>95</v>
      </c>
    </row>
    <row r="579" spans="1:5" x14ac:dyDescent="0.25">
      <c r="A579" s="5">
        <v>148</v>
      </c>
      <c r="B579" t="s">
        <v>100</v>
      </c>
      <c r="C579" t="s">
        <v>57</v>
      </c>
      <c r="D579">
        <v>-5</v>
      </c>
      <c r="E579" t="s">
        <v>95</v>
      </c>
    </row>
    <row r="580" spans="1:5" x14ac:dyDescent="0.25">
      <c r="A580" s="5">
        <v>148</v>
      </c>
      <c r="B580" t="s">
        <v>100</v>
      </c>
      <c r="C580" t="s">
        <v>191</v>
      </c>
      <c r="D580">
        <v>-3</v>
      </c>
      <c r="E580" t="s">
        <v>95</v>
      </c>
    </row>
    <row r="581" spans="1:5" x14ac:dyDescent="0.25">
      <c r="A581" s="5">
        <v>148</v>
      </c>
      <c r="B581" t="s">
        <v>100</v>
      </c>
      <c r="C581" t="s">
        <v>239</v>
      </c>
      <c r="D581">
        <v>-20</v>
      </c>
      <c r="E581" t="s">
        <v>95</v>
      </c>
    </row>
    <row r="582" spans="1:5" x14ac:dyDescent="0.25">
      <c r="A582" s="5">
        <v>148</v>
      </c>
      <c r="B582" t="s">
        <v>100</v>
      </c>
      <c r="C582" t="s">
        <v>28</v>
      </c>
      <c r="D582">
        <v>-10</v>
      </c>
      <c r="E582" t="s">
        <v>95</v>
      </c>
    </row>
    <row r="583" spans="1:5" x14ac:dyDescent="0.25">
      <c r="A583" s="5">
        <v>148</v>
      </c>
      <c r="B583" t="s">
        <v>100</v>
      </c>
      <c r="C583" t="s">
        <v>219</v>
      </c>
      <c r="D583">
        <v>-1</v>
      </c>
      <c r="E583" t="s">
        <v>95</v>
      </c>
    </row>
    <row r="584" spans="1:5" x14ac:dyDescent="0.25">
      <c r="A584" s="5">
        <v>149</v>
      </c>
      <c r="B584" t="s">
        <v>100</v>
      </c>
      <c r="C584" t="s">
        <v>152</v>
      </c>
      <c r="D584">
        <v>-26.9</v>
      </c>
      <c r="E584" t="s">
        <v>95</v>
      </c>
    </row>
    <row r="585" spans="1:5" x14ac:dyDescent="0.25">
      <c r="A585" s="5">
        <v>149</v>
      </c>
      <c r="B585" t="s">
        <v>100</v>
      </c>
      <c r="C585" t="s">
        <v>57</v>
      </c>
      <c r="D585">
        <v>-8.3000000000000007</v>
      </c>
      <c r="E585" t="s">
        <v>95</v>
      </c>
    </row>
    <row r="586" spans="1:5" x14ac:dyDescent="0.25">
      <c r="A586" s="5">
        <v>149</v>
      </c>
      <c r="B586" t="s">
        <v>100</v>
      </c>
      <c r="C586" t="s">
        <v>59</v>
      </c>
      <c r="D586">
        <v>-5.4</v>
      </c>
      <c r="E586" t="s">
        <v>95</v>
      </c>
    </row>
    <row r="587" spans="1:5" x14ac:dyDescent="0.25">
      <c r="A587" s="5">
        <v>150</v>
      </c>
      <c r="B587" t="s">
        <v>100</v>
      </c>
      <c r="C587" t="s">
        <v>152</v>
      </c>
      <c r="D587">
        <v>-3</v>
      </c>
      <c r="E587" t="s">
        <v>95</v>
      </c>
    </row>
    <row r="588" spans="1:5" x14ac:dyDescent="0.25">
      <c r="A588" s="5">
        <v>150</v>
      </c>
      <c r="B588" t="s">
        <v>100</v>
      </c>
      <c r="C588" t="s">
        <v>57</v>
      </c>
      <c r="D588">
        <v>-3</v>
      </c>
      <c r="E588" t="s">
        <v>95</v>
      </c>
    </row>
    <row r="589" spans="1:5" x14ac:dyDescent="0.25">
      <c r="A589" s="5">
        <v>151</v>
      </c>
      <c r="B589" t="s">
        <v>100</v>
      </c>
      <c r="C589" t="s">
        <v>152</v>
      </c>
      <c r="D589">
        <v>-7</v>
      </c>
      <c r="E589" t="s">
        <v>95</v>
      </c>
    </row>
    <row r="590" spans="1:5" x14ac:dyDescent="0.25">
      <c r="A590" s="5">
        <v>151</v>
      </c>
      <c r="B590" t="s">
        <v>100</v>
      </c>
      <c r="C590" t="s">
        <v>169</v>
      </c>
      <c r="D590">
        <v>-30</v>
      </c>
      <c r="E590" t="s">
        <v>95</v>
      </c>
    </row>
    <row r="591" spans="1:5" x14ac:dyDescent="0.25">
      <c r="A591" s="5">
        <v>151</v>
      </c>
      <c r="B591" t="s">
        <v>100</v>
      </c>
      <c r="C591" t="s">
        <v>284</v>
      </c>
      <c r="D591">
        <v>-40</v>
      </c>
      <c r="E591" t="s">
        <v>95</v>
      </c>
    </row>
    <row r="592" spans="1:5" x14ac:dyDescent="0.25">
      <c r="A592" s="5">
        <v>151</v>
      </c>
      <c r="B592" t="s">
        <v>100</v>
      </c>
      <c r="C592" t="s">
        <v>57</v>
      </c>
      <c r="D592">
        <v>-5</v>
      </c>
      <c r="E592" t="s">
        <v>95</v>
      </c>
    </row>
    <row r="593" spans="1:5" x14ac:dyDescent="0.25">
      <c r="A593" s="5">
        <v>151</v>
      </c>
      <c r="B593" t="s">
        <v>100</v>
      </c>
      <c r="C593" t="s">
        <v>239</v>
      </c>
      <c r="D593">
        <v>-50</v>
      </c>
      <c r="E593" t="s">
        <v>95</v>
      </c>
    </row>
    <row r="594" spans="1:5" x14ac:dyDescent="0.25">
      <c r="A594" s="5">
        <v>151</v>
      </c>
      <c r="B594" t="s">
        <v>100</v>
      </c>
      <c r="C594" t="s">
        <v>28</v>
      </c>
      <c r="D594">
        <v>-14</v>
      </c>
      <c r="E594" t="s">
        <v>95</v>
      </c>
    </row>
    <row r="595" spans="1:5" x14ac:dyDescent="0.25">
      <c r="A595" s="5">
        <v>151</v>
      </c>
      <c r="B595" t="s">
        <v>100</v>
      </c>
      <c r="C595" t="s">
        <v>219</v>
      </c>
      <c r="D595">
        <v>-2</v>
      </c>
      <c r="E595" t="s">
        <v>95</v>
      </c>
    </row>
    <row r="596" spans="1:5" x14ac:dyDescent="0.25">
      <c r="A596" s="5">
        <v>151</v>
      </c>
      <c r="B596" t="s">
        <v>100</v>
      </c>
      <c r="C596" t="s">
        <v>161</v>
      </c>
      <c r="D596">
        <v>-2</v>
      </c>
      <c r="E596" t="s">
        <v>95</v>
      </c>
    </row>
    <row r="597" spans="1:5" x14ac:dyDescent="0.25">
      <c r="A597" s="5">
        <v>151</v>
      </c>
      <c r="B597" t="s">
        <v>100</v>
      </c>
      <c r="C597" t="s">
        <v>340</v>
      </c>
      <c r="D597">
        <v>-3</v>
      </c>
      <c r="E597" t="s">
        <v>95</v>
      </c>
    </row>
    <row r="598" spans="1:5" x14ac:dyDescent="0.25">
      <c r="A598" s="5">
        <v>152</v>
      </c>
      <c r="B598" t="s">
        <v>109</v>
      </c>
      <c r="C598" t="s">
        <v>152</v>
      </c>
      <c r="D598">
        <v>-5.9</v>
      </c>
      <c r="E598" t="s">
        <v>95</v>
      </c>
    </row>
    <row r="599" spans="1:5" x14ac:dyDescent="0.25">
      <c r="A599" s="5">
        <v>152</v>
      </c>
      <c r="B599" t="s">
        <v>109</v>
      </c>
      <c r="C599" t="s">
        <v>169</v>
      </c>
      <c r="D599">
        <v>-49.6</v>
      </c>
      <c r="E599" t="s">
        <v>95</v>
      </c>
    </row>
    <row r="600" spans="1:5" x14ac:dyDescent="0.25">
      <c r="A600" s="5">
        <v>152</v>
      </c>
      <c r="B600" t="s">
        <v>109</v>
      </c>
      <c r="C600" t="s">
        <v>284</v>
      </c>
      <c r="D600">
        <v>-29.7</v>
      </c>
      <c r="E600" t="s">
        <v>95</v>
      </c>
    </row>
    <row r="601" spans="1:5" x14ac:dyDescent="0.25">
      <c r="A601" s="5">
        <v>152</v>
      </c>
      <c r="B601" t="s">
        <v>109</v>
      </c>
      <c r="C601" t="s">
        <v>57</v>
      </c>
      <c r="D601">
        <v>-6.1</v>
      </c>
      <c r="E601" t="s">
        <v>95</v>
      </c>
    </row>
    <row r="602" spans="1:5" x14ac:dyDescent="0.25">
      <c r="A602" s="5">
        <v>152</v>
      </c>
      <c r="B602" t="s">
        <v>109</v>
      </c>
      <c r="C602" t="s">
        <v>247</v>
      </c>
      <c r="D602">
        <v>-406.9</v>
      </c>
      <c r="E602" t="s">
        <v>95</v>
      </c>
    </row>
    <row r="603" spans="1:5" x14ac:dyDescent="0.25">
      <c r="A603" s="5">
        <v>152</v>
      </c>
      <c r="B603" t="s">
        <v>109</v>
      </c>
      <c r="C603" t="s">
        <v>264</v>
      </c>
      <c r="D603">
        <v>-2</v>
      </c>
      <c r="E603" t="s">
        <v>95</v>
      </c>
    </row>
    <row r="604" spans="1:5" x14ac:dyDescent="0.25">
      <c r="A604" s="5">
        <v>152</v>
      </c>
      <c r="B604" t="s">
        <v>109</v>
      </c>
      <c r="C604" t="s">
        <v>191</v>
      </c>
      <c r="D604">
        <v>-0.4</v>
      </c>
      <c r="E604" t="s">
        <v>95</v>
      </c>
    </row>
    <row r="605" spans="1:5" x14ac:dyDescent="0.25">
      <c r="A605" s="5">
        <v>152</v>
      </c>
      <c r="B605" t="s">
        <v>109</v>
      </c>
      <c r="C605" t="s">
        <v>28</v>
      </c>
      <c r="D605">
        <v>-4.4000000000000004</v>
      </c>
      <c r="E605" t="s">
        <v>95</v>
      </c>
    </row>
    <row r="606" spans="1:5" x14ac:dyDescent="0.25">
      <c r="A606" s="5">
        <v>152</v>
      </c>
      <c r="B606" t="s">
        <v>109</v>
      </c>
      <c r="C606" t="s">
        <v>46</v>
      </c>
      <c r="D606">
        <v>-1</v>
      </c>
      <c r="E606" t="s">
        <v>95</v>
      </c>
    </row>
    <row r="607" spans="1:5" x14ac:dyDescent="0.25">
      <c r="A607" s="5">
        <v>152</v>
      </c>
      <c r="B607" t="s">
        <v>109</v>
      </c>
      <c r="C607" t="s">
        <v>42</v>
      </c>
      <c r="D607">
        <v>-1.2</v>
      </c>
      <c r="E607" t="s">
        <v>95</v>
      </c>
    </row>
    <row r="608" spans="1:5" x14ac:dyDescent="0.25">
      <c r="A608" s="5">
        <v>152</v>
      </c>
      <c r="B608" t="s">
        <v>109</v>
      </c>
      <c r="C608" t="s">
        <v>211</v>
      </c>
      <c r="D608">
        <v>-1.2</v>
      </c>
      <c r="E608" t="s">
        <v>95</v>
      </c>
    </row>
    <row r="609" spans="1:5" x14ac:dyDescent="0.25">
      <c r="A609" s="5">
        <v>152</v>
      </c>
      <c r="B609" t="s">
        <v>109</v>
      </c>
      <c r="C609" t="s">
        <v>64</v>
      </c>
      <c r="D609">
        <v>-4.4000000000000004</v>
      </c>
      <c r="E609" t="s">
        <v>95</v>
      </c>
    </row>
    <row r="610" spans="1:5" x14ac:dyDescent="0.25">
      <c r="A610" s="5">
        <v>152</v>
      </c>
      <c r="B610" t="s">
        <v>109</v>
      </c>
      <c r="C610" t="s">
        <v>272</v>
      </c>
      <c r="D610">
        <v>-2.5</v>
      </c>
      <c r="E610" t="s">
        <v>95</v>
      </c>
    </row>
    <row r="611" spans="1:5" x14ac:dyDescent="0.25">
      <c r="A611" s="5">
        <v>152</v>
      </c>
      <c r="B611" t="s">
        <v>109</v>
      </c>
      <c r="C611" t="s">
        <v>37</v>
      </c>
      <c r="D611">
        <v>-2.5</v>
      </c>
      <c r="E611" t="s">
        <v>95</v>
      </c>
    </row>
    <row r="612" spans="1:5" x14ac:dyDescent="0.25">
      <c r="A612" s="5">
        <v>152</v>
      </c>
      <c r="B612" t="s">
        <v>109</v>
      </c>
      <c r="C612" t="s">
        <v>165</v>
      </c>
      <c r="D612">
        <v>-14.6</v>
      </c>
      <c r="E612" t="s">
        <v>95</v>
      </c>
    </row>
    <row r="613" spans="1:5" x14ac:dyDescent="0.25">
      <c r="A613" s="5">
        <v>152</v>
      </c>
      <c r="B613" t="s">
        <v>109</v>
      </c>
      <c r="C613" t="s">
        <v>161</v>
      </c>
      <c r="D613">
        <v>-0.9</v>
      </c>
      <c r="E613" t="s">
        <v>95</v>
      </c>
    </row>
    <row r="614" spans="1:5" x14ac:dyDescent="0.25">
      <c r="A614" s="5">
        <v>152</v>
      </c>
      <c r="B614" t="s">
        <v>109</v>
      </c>
      <c r="C614" t="s">
        <v>171</v>
      </c>
      <c r="D614">
        <v>-5.9</v>
      </c>
      <c r="E614" t="s">
        <v>95</v>
      </c>
    </row>
    <row r="615" spans="1:5" x14ac:dyDescent="0.25">
      <c r="A615" s="5">
        <v>152</v>
      </c>
      <c r="B615" t="s">
        <v>109</v>
      </c>
      <c r="C615" t="s">
        <v>177</v>
      </c>
      <c r="D615">
        <v>-15.1</v>
      </c>
      <c r="E615" t="s">
        <v>95</v>
      </c>
    </row>
    <row r="616" spans="1:5" x14ac:dyDescent="0.25">
      <c r="A616" s="5">
        <v>152</v>
      </c>
      <c r="B616" t="s">
        <v>109</v>
      </c>
      <c r="C616" t="s">
        <v>286</v>
      </c>
      <c r="D616">
        <v>-4</v>
      </c>
      <c r="E616" t="s">
        <v>95</v>
      </c>
    </row>
    <row r="617" spans="1:5" x14ac:dyDescent="0.25">
      <c r="A617" s="5">
        <v>152</v>
      </c>
      <c r="B617" t="s">
        <v>109</v>
      </c>
      <c r="C617" t="s">
        <v>59</v>
      </c>
      <c r="D617">
        <v>-5.3</v>
      </c>
      <c r="E617" t="s">
        <v>95</v>
      </c>
    </row>
    <row r="618" spans="1:5" x14ac:dyDescent="0.25">
      <c r="A618" s="5">
        <v>153</v>
      </c>
      <c r="B618" t="s">
        <v>109</v>
      </c>
      <c r="C618" t="s">
        <v>249</v>
      </c>
      <c r="D618">
        <v>-0.3</v>
      </c>
      <c r="E618" t="s">
        <v>95</v>
      </c>
    </row>
    <row r="619" spans="1:5" x14ac:dyDescent="0.25">
      <c r="A619" s="5">
        <v>153</v>
      </c>
      <c r="B619" t="s">
        <v>109</v>
      </c>
      <c r="C619" t="s">
        <v>33</v>
      </c>
      <c r="D619">
        <v>-1.4</v>
      </c>
      <c r="E619" t="s">
        <v>95</v>
      </c>
    </row>
    <row r="620" spans="1:5" x14ac:dyDescent="0.25">
      <c r="A620" s="5">
        <v>153</v>
      </c>
      <c r="B620" t="s">
        <v>109</v>
      </c>
      <c r="C620" t="s">
        <v>242</v>
      </c>
      <c r="D620">
        <v>-24.1</v>
      </c>
      <c r="E620" t="s">
        <v>95</v>
      </c>
    </row>
    <row r="621" spans="1:5" x14ac:dyDescent="0.25">
      <c r="A621" s="5">
        <v>153</v>
      </c>
      <c r="B621" t="s">
        <v>109</v>
      </c>
      <c r="C621" t="s">
        <v>48</v>
      </c>
      <c r="D621">
        <v>-1.4</v>
      </c>
      <c r="E621" t="s">
        <v>95</v>
      </c>
    </row>
    <row r="622" spans="1:5" x14ac:dyDescent="0.25">
      <c r="A622" s="5">
        <v>153</v>
      </c>
      <c r="B622" t="s">
        <v>109</v>
      </c>
      <c r="C622" t="s">
        <v>351</v>
      </c>
      <c r="D622">
        <v>-0.1</v>
      </c>
      <c r="E622" t="s">
        <v>95</v>
      </c>
    </row>
    <row r="623" spans="1:5" x14ac:dyDescent="0.25">
      <c r="A623" s="5">
        <v>153</v>
      </c>
      <c r="B623" t="s">
        <v>109</v>
      </c>
      <c r="C623" t="s">
        <v>344</v>
      </c>
      <c r="D623">
        <v>-0.1</v>
      </c>
      <c r="E623" t="s">
        <v>95</v>
      </c>
    </row>
    <row r="624" spans="1:5" x14ac:dyDescent="0.25">
      <c r="A624" s="5">
        <v>153</v>
      </c>
      <c r="B624" t="s">
        <v>109</v>
      </c>
      <c r="C624" t="s">
        <v>374</v>
      </c>
      <c r="D624">
        <v>-0.7</v>
      </c>
      <c r="E624" t="s">
        <v>95</v>
      </c>
    </row>
    <row r="625" spans="1:5" x14ac:dyDescent="0.25">
      <c r="A625" s="5">
        <v>153</v>
      </c>
      <c r="B625" t="s">
        <v>109</v>
      </c>
      <c r="C625" t="s">
        <v>348</v>
      </c>
      <c r="D625">
        <v>-0.5</v>
      </c>
      <c r="E625" t="s">
        <v>95</v>
      </c>
    </row>
    <row r="626" spans="1:5" x14ac:dyDescent="0.25">
      <c r="A626" s="5">
        <v>153</v>
      </c>
      <c r="B626" t="s">
        <v>109</v>
      </c>
      <c r="C626" t="s">
        <v>329</v>
      </c>
      <c r="D626">
        <v>-1.9</v>
      </c>
      <c r="E626" t="s">
        <v>95</v>
      </c>
    </row>
    <row r="627" spans="1:5" x14ac:dyDescent="0.25">
      <c r="A627" s="5">
        <v>153</v>
      </c>
      <c r="B627" t="s">
        <v>109</v>
      </c>
      <c r="C627" t="s">
        <v>336</v>
      </c>
      <c r="D627">
        <v>-0.8</v>
      </c>
      <c r="E627" t="s">
        <v>95</v>
      </c>
    </row>
    <row r="628" spans="1:5" x14ac:dyDescent="0.25">
      <c r="A628" s="5">
        <v>153</v>
      </c>
      <c r="B628" t="s">
        <v>109</v>
      </c>
      <c r="C628" t="s">
        <v>340</v>
      </c>
      <c r="D628">
        <v>-1.6</v>
      </c>
      <c r="E628" t="s">
        <v>95</v>
      </c>
    </row>
    <row r="629" spans="1:5" x14ac:dyDescent="0.25">
      <c r="A629" s="5">
        <v>153</v>
      </c>
      <c r="B629" t="s">
        <v>109</v>
      </c>
      <c r="C629" t="s">
        <v>219</v>
      </c>
      <c r="D629">
        <v>-1.5</v>
      </c>
      <c r="E629" t="s">
        <v>95</v>
      </c>
    </row>
    <row r="630" spans="1:5" x14ac:dyDescent="0.25">
      <c r="A630" s="5">
        <v>153</v>
      </c>
      <c r="B630" t="s">
        <v>109</v>
      </c>
      <c r="C630" t="s">
        <v>52</v>
      </c>
      <c r="D630">
        <v>-2.4</v>
      </c>
      <c r="E630" t="s">
        <v>95</v>
      </c>
    </row>
    <row r="631" spans="1:5" x14ac:dyDescent="0.25">
      <c r="A631" s="5">
        <v>153</v>
      </c>
      <c r="B631" t="s">
        <v>109</v>
      </c>
      <c r="C631" t="s">
        <v>144</v>
      </c>
      <c r="D631">
        <v>-1.3</v>
      </c>
      <c r="E631" t="s">
        <v>95</v>
      </c>
    </row>
    <row r="632" spans="1:5" x14ac:dyDescent="0.25">
      <c r="A632" s="5">
        <v>153</v>
      </c>
      <c r="B632" t="s">
        <v>109</v>
      </c>
      <c r="C632" t="s">
        <v>148</v>
      </c>
      <c r="D632">
        <v>-5.9</v>
      </c>
      <c r="E632" t="s">
        <v>95</v>
      </c>
    </row>
    <row r="633" spans="1:5" x14ac:dyDescent="0.25">
      <c r="A633" s="5">
        <v>153</v>
      </c>
      <c r="B633" t="s">
        <v>109</v>
      </c>
      <c r="C633" t="s">
        <v>245</v>
      </c>
      <c r="D633">
        <v>-2.6</v>
      </c>
      <c r="E633" t="s">
        <v>95</v>
      </c>
    </row>
    <row r="634" spans="1:5" x14ac:dyDescent="0.25">
      <c r="A634" s="5">
        <v>153</v>
      </c>
      <c r="B634" t="s">
        <v>109</v>
      </c>
      <c r="C634" t="s">
        <v>142</v>
      </c>
      <c r="D634">
        <v>-0.2</v>
      </c>
      <c r="E634" t="s">
        <v>95</v>
      </c>
    </row>
    <row r="635" spans="1:5" x14ac:dyDescent="0.25">
      <c r="A635" s="5">
        <v>153</v>
      </c>
      <c r="B635" t="s">
        <v>109</v>
      </c>
      <c r="C635" t="s">
        <v>251</v>
      </c>
      <c r="D635">
        <v>-1.2</v>
      </c>
      <c r="E635" t="s">
        <v>95</v>
      </c>
    </row>
    <row r="636" spans="1:5" x14ac:dyDescent="0.25">
      <c r="A636" s="5">
        <v>154</v>
      </c>
      <c r="B636" t="s">
        <v>106</v>
      </c>
      <c r="C636" t="s">
        <v>351</v>
      </c>
      <c r="D636">
        <v>-11</v>
      </c>
      <c r="E636" t="s">
        <v>123</v>
      </c>
    </row>
    <row r="637" spans="1:5" x14ac:dyDescent="0.25">
      <c r="A637" s="5">
        <v>154</v>
      </c>
      <c r="B637" t="s">
        <v>106</v>
      </c>
      <c r="C637" t="s">
        <v>352</v>
      </c>
      <c r="D637">
        <v>-15.6</v>
      </c>
      <c r="E637" t="s">
        <v>123</v>
      </c>
    </row>
    <row r="638" spans="1:5" x14ac:dyDescent="0.25">
      <c r="A638" s="5">
        <v>154</v>
      </c>
      <c r="B638" t="s">
        <v>106</v>
      </c>
      <c r="C638" t="s">
        <v>353</v>
      </c>
      <c r="D638">
        <v>-1.1000000000000001</v>
      </c>
      <c r="E638" t="s">
        <v>123</v>
      </c>
    </row>
    <row r="639" spans="1:5" x14ac:dyDescent="0.25">
      <c r="A639" s="5">
        <v>154</v>
      </c>
      <c r="B639" t="s">
        <v>106</v>
      </c>
      <c r="C639" t="s">
        <v>570</v>
      </c>
      <c r="D639">
        <v>-5</v>
      </c>
      <c r="E639" t="s">
        <v>123</v>
      </c>
    </row>
    <row r="640" spans="1:5" x14ac:dyDescent="0.25">
      <c r="A640" s="5">
        <v>154</v>
      </c>
      <c r="B640" t="s">
        <v>106</v>
      </c>
      <c r="C640" t="s">
        <v>571</v>
      </c>
      <c r="D640">
        <v>-5</v>
      </c>
      <c r="E640" t="s">
        <v>123</v>
      </c>
    </row>
    <row r="641" spans="1:5" x14ac:dyDescent="0.25">
      <c r="A641" s="5">
        <v>154</v>
      </c>
      <c r="B641" t="s">
        <v>106</v>
      </c>
      <c r="C641" t="s">
        <v>239</v>
      </c>
      <c r="D641">
        <v>-50</v>
      </c>
      <c r="E641" t="s">
        <v>123</v>
      </c>
    </row>
    <row r="642" spans="1:5" x14ac:dyDescent="0.25">
      <c r="A642" s="5">
        <v>154</v>
      </c>
      <c r="B642" t="s">
        <v>106</v>
      </c>
      <c r="C642" t="s">
        <v>185</v>
      </c>
      <c r="D642">
        <v>580</v>
      </c>
      <c r="E642" t="s">
        <v>123</v>
      </c>
    </row>
    <row r="643" spans="1:5" x14ac:dyDescent="0.25">
      <c r="A643" s="5">
        <v>154</v>
      </c>
      <c r="B643" t="s">
        <v>106</v>
      </c>
      <c r="C643" t="s">
        <v>54</v>
      </c>
      <c r="D643">
        <v>250</v>
      </c>
      <c r="E643" t="s">
        <v>123</v>
      </c>
    </row>
    <row r="644" spans="1:5" x14ac:dyDescent="0.25">
      <c r="A644" s="5">
        <v>154</v>
      </c>
      <c r="B644" t="s">
        <v>106</v>
      </c>
      <c r="C644" t="s">
        <v>152</v>
      </c>
      <c r="D644">
        <v>3</v>
      </c>
      <c r="E644" t="s">
        <v>123</v>
      </c>
    </row>
    <row r="645" spans="1:5" x14ac:dyDescent="0.25">
      <c r="A645" s="5">
        <v>155</v>
      </c>
      <c r="B645" t="s">
        <v>109</v>
      </c>
      <c r="C645" t="s">
        <v>340</v>
      </c>
      <c r="D645">
        <v>-4.9000000000000004</v>
      </c>
      <c r="E645" t="s">
        <v>111</v>
      </c>
    </row>
    <row r="646" spans="1:5" x14ac:dyDescent="0.25">
      <c r="A646" s="5">
        <v>156</v>
      </c>
      <c r="B646" t="s">
        <v>106</v>
      </c>
      <c r="C646" t="s">
        <v>152</v>
      </c>
      <c r="D646">
        <v>-15</v>
      </c>
      <c r="E646" t="s">
        <v>97</v>
      </c>
    </row>
    <row r="647" spans="1:5" x14ac:dyDescent="0.25">
      <c r="A647" s="5">
        <v>156</v>
      </c>
      <c r="B647" t="s">
        <v>106</v>
      </c>
      <c r="C647" t="s">
        <v>57</v>
      </c>
      <c r="D647">
        <v>-5</v>
      </c>
      <c r="E647" t="s">
        <v>97</v>
      </c>
    </row>
    <row r="648" spans="1:5" x14ac:dyDescent="0.25">
      <c r="A648" s="5">
        <v>157</v>
      </c>
      <c r="B648" t="s">
        <v>105</v>
      </c>
      <c r="C648" t="s">
        <v>349</v>
      </c>
      <c r="D648">
        <v>-0.2</v>
      </c>
      <c r="E648" t="s">
        <v>99</v>
      </c>
    </row>
    <row r="649" spans="1:5" x14ac:dyDescent="0.25">
      <c r="A649" s="5">
        <v>158</v>
      </c>
      <c r="B649" t="s">
        <v>100</v>
      </c>
      <c r="C649" t="s">
        <v>152</v>
      </c>
      <c r="D649">
        <v>-6</v>
      </c>
      <c r="E649" t="s">
        <v>106</v>
      </c>
    </row>
    <row r="650" spans="1:5" x14ac:dyDescent="0.25">
      <c r="A650" s="5">
        <v>158</v>
      </c>
      <c r="B650" t="s">
        <v>100</v>
      </c>
      <c r="C650" t="s">
        <v>169</v>
      </c>
      <c r="D650">
        <v>-21.4</v>
      </c>
      <c r="E650" t="s">
        <v>106</v>
      </c>
    </row>
    <row r="651" spans="1:5" x14ac:dyDescent="0.25">
      <c r="A651" s="5">
        <v>158</v>
      </c>
      <c r="B651" t="s">
        <v>100</v>
      </c>
      <c r="C651" t="s">
        <v>284</v>
      </c>
      <c r="D651">
        <v>-40.6</v>
      </c>
      <c r="E651" t="s">
        <v>106</v>
      </c>
    </row>
    <row r="652" spans="1:5" x14ac:dyDescent="0.25">
      <c r="A652" s="5">
        <v>158</v>
      </c>
      <c r="B652" t="s">
        <v>100</v>
      </c>
      <c r="C652" t="s">
        <v>57</v>
      </c>
      <c r="D652">
        <v>-2.5</v>
      </c>
      <c r="E652" t="s">
        <v>106</v>
      </c>
    </row>
    <row r="653" spans="1:5" x14ac:dyDescent="0.25">
      <c r="A653" s="5">
        <v>158</v>
      </c>
      <c r="B653" t="s">
        <v>100</v>
      </c>
      <c r="C653" t="s">
        <v>247</v>
      </c>
      <c r="D653">
        <v>-71.099999999999994</v>
      </c>
      <c r="E653" t="s">
        <v>106</v>
      </c>
    </row>
    <row r="654" spans="1:5" x14ac:dyDescent="0.25">
      <c r="A654" s="5">
        <v>158</v>
      </c>
      <c r="B654" t="s">
        <v>100</v>
      </c>
      <c r="C654" t="s">
        <v>28</v>
      </c>
      <c r="D654">
        <v>-12.5</v>
      </c>
      <c r="E654" t="s">
        <v>106</v>
      </c>
    </row>
    <row r="655" spans="1:5" x14ac:dyDescent="0.25">
      <c r="A655" s="5">
        <v>158</v>
      </c>
      <c r="B655" t="s">
        <v>100</v>
      </c>
      <c r="C655" t="s">
        <v>46</v>
      </c>
      <c r="D655">
        <v>-0.3</v>
      </c>
      <c r="E655" t="s">
        <v>106</v>
      </c>
    </row>
    <row r="656" spans="1:5" x14ac:dyDescent="0.25">
      <c r="A656" s="5">
        <v>158</v>
      </c>
      <c r="B656" t="s">
        <v>100</v>
      </c>
      <c r="C656" t="s">
        <v>42</v>
      </c>
      <c r="D656">
        <v>-1.3</v>
      </c>
      <c r="E656" t="s">
        <v>106</v>
      </c>
    </row>
    <row r="657" spans="1:5" x14ac:dyDescent="0.25">
      <c r="A657" s="5">
        <v>158</v>
      </c>
      <c r="B657" t="s">
        <v>100</v>
      </c>
      <c r="C657" t="s">
        <v>211</v>
      </c>
      <c r="D657">
        <v>-1.1000000000000001</v>
      </c>
      <c r="E657" t="s">
        <v>106</v>
      </c>
    </row>
    <row r="658" spans="1:5" x14ac:dyDescent="0.25">
      <c r="A658" s="5">
        <v>158</v>
      </c>
      <c r="B658" t="s">
        <v>100</v>
      </c>
      <c r="C658" t="s">
        <v>64</v>
      </c>
      <c r="D658">
        <v>-1.3</v>
      </c>
      <c r="E658" t="s">
        <v>106</v>
      </c>
    </row>
    <row r="659" spans="1:5" x14ac:dyDescent="0.25">
      <c r="A659" s="5">
        <v>158</v>
      </c>
      <c r="B659" t="s">
        <v>100</v>
      </c>
      <c r="C659" t="s">
        <v>165</v>
      </c>
      <c r="D659">
        <v>-0.1</v>
      </c>
      <c r="E659" t="s">
        <v>106</v>
      </c>
    </row>
    <row r="660" spans="1:5" x14ac:dyDescent="0.25">
      <c r="A660" s="5">
        <v>158</v>
      </c>
      <c r="B660" t="s">
        <v>100</v>
      </c>
      <c r="C660" t="s">
        <v>219</v>
      </c>
      <c r="D660">
        <v>-2.7</v>
      </c>
      <c r="E660" t="s">
        <v>106</v>
      </c>
    </row>
    <row r="661" spans="1:5" x14ac:dyDescent="0.25">
      <c r="A661" s="5">
        <v>159</v>
      </c>
      <c r="B661" t="s">
        <v>99</v>
      </c>
      <c r="C661" t="s">
        <v>239</v>
      </c>
      <c r="D661">
        <v>-7.5</v>
      </c>
      <c r="E661" t="s">
        <v>116</v>
      </c>
    </row>
    <row r="662" spans="1:5" x14ac:dyDescent="0.25">
      <c r="A662" s="5">
        <v>160</v>
      </c>
      <c r="B662" t="s">
        <v>111</v>
      </c>
      <c r="C662" t="s">
        <v>152</v>
      </c>
      <c r="D662">
        <v>-20.7</v>
      </c>
      <c r="E662" t="s">
        <v>96</v>
      </c>
    </row>
    <row r="663" spans="1:5" x14ac:dyDescent="0.25">
      <c r="A663" s="5">
        <v>161</v>
      </c>
      <c r="B663" t="s">
        <v>111</v>
      </c>
      <c r="C663" t="s">
        <v>152</v>
      </c>
      <c r="D663">
        <v>-18</v>
      </c>
      <c r="E663" t="s">
        <v>97</v>
      </c>
    </row>
    <row r="664" spans="1:5" x14ac:dyDescent="0.25">
      <c r="A664" s="5">
        <v>161</v>
      </c>
      <c r="B664" t="s">
        <v>111</v>
      </c>
      <c r="C664" t="s">
        <v>169</v>
      </c>
      <c r="D664">
        <v>-50</v>
      </c>
      <c r="E664" t="s">
        <v>97</v>
      </c>
    </row>
    <row r="665" spans="1:5" x14ac:dyDescent="0.25">
      <c r="A665" s="5">
        <v>161</v>
      </c>
      <c r="B665" t="s">
        <v>111</v>
      </c>
      <c r="C665" t="s">
        <v>28</v>
      </c>
      <c r="D665">
        <v>-5</v>
      </c>
      <c r="E665" t="s">
        <v>97</v>
      </c>
    </row>
    <row r="666" spans="1:5" x14ac:dyDescent="0.25">
      <c r="A666" s="5">
        <v>161</v>
      </c>
      <c r="B666" t="s">
        <v>111</v>
      </c>
      <c r="C666" t="s">
        <v>219</v>
      </c>
      <c r="D666">
        <v>-2.2000000000000002</v>
      </c>
      <c r="E666" t="s">
        <v>97</v>
      </c>
    </row>
    <row r="667" spans="1:5" x14ac:dyDescent="0.25">
      <c r="A667" s="5">
        <v>162</v>
      </c>
      <c r="B667" t="s">
        <v>113</v>
      </c>
      <c r="C667" t="s">
        <v>152</v>
      </c>
      <c r="D667">
        <v>-20</v>
      </c>
      <c r="E667" t="s">
        <v>97</v>
      </c>
    </row>
    <row r="668" spans="1:5" x14ac:dyDescent="0.25">
      <c r="A668" s="5">
        <v>163</v>
      </c>
      <c r="B668" t="s">
        <v>111</v>
      </c>
      <c r="C668" t="s">
        <v>52</v>
      </c>
      <c r="D668">
        <v>-15</v>
      </c>
      <c r="E668" t="s">
        <v>97</v>
      </c>
    </row>
    <row r="669" spans="1:5" x14ac:dyDescent="0.25">
      <c r="A669" s="5">
        <v>163</v>
      </c>
      <c r="B669" t="s">
        <v>111</v>
      </c>
      <c r="C669" t="s">
        <v>221</v>
      </c>
      <c r="D669">
        <v>-15</v>
      </c>
      <c r="E669" t="s">
        <v>97</v>
      </c>
    </row>
    <row r="670" spans="1:5" x14ac:dyDescent="0.25">
      <c r="A670" s="5">
        <v>164</v>
      </c>
      <c r="B670" t="s">
        <v>123</v>
      </c>
      <c r="C670" t="s">
        <v>165</v>
      </c>
      <c r="D670">
        <v>40</v>
      </c>
      <c r="E670" t="s">
        <v>104</v>
      </c>
    </row>
    <row r="671" spans="1:5" x14ac:dyDescent="0.25">
      <c r="A671" s="5">
        <v>164</v>
      </c>
      <c r="B671" t="s">
        <v>123</v>
      </c>
      <c r="C671" t="s">
        <v>343</v>
      </c>
      <c r="D671">
        <v>4</v>
      </c>
      <c r="E671" t="s">
        <v>104</v>
      </c>
    </row>
    <row r="672" spans="1:5" x14ac:dyDescent="0.25">
      <c r="A672" s="5">
        <v>165</v>
      </c>
      <c r="B672" t="s">
        <v>123</v>
      </c>
      <c r="C672" t="s">
        <v>196</v>
      </c>
      <c r="D672">
        <v>7.5</v>
      </c>
      <c r="E672" t="s">
        <v>104</v>
      </c>
    </row>
    <row r="673" spans="1:6" x14ac:dyDescent="0.25">
      <c r="A673" s="5">
        <v>166</v>
      </c>
      <c r="B673" t="s">
        <v>100</v>
      </c>
      <c r="C673" t="s">
        <v>191</v>
      </c>
      <c r="D673">
        <v>-0.5</v>
      </c>
      <c r="E673" t="s">
        <v>95</v>
      </c>
    </row>
    <row r="674" spans="1:6" x14ac:dyDescent="0.25">
      <c r="A674" s="5">
        <v>166</v>
      </c>
      <c r="B674" t="s">
        <v>100</v>
      </c>
      <c r="C674" t="s">
        <v>239</v>
      </c>
      <c r="D674">
        <v>-10</v>
      </c>
      <c r="E674" t="s">
        <v>95</v>
      </c>
    </row>
    <row r="675" spans="1:6" x14ac:dyDescent="0.25">
      <c r="A675" s="5">
        <v>166</v>
      </c>
      <c r="B675" t="s">
        <v>100</v>
      </c>
      <c r="C675" t="s">
        <v>28</v>
      </c>
      <c r="D675">
        <v>-12</v>
      </c>
      <c r="E675" t="s">
        <v>95</v>
      </c>
    </row>
    <row r="676" spans="1:6" x14ac:dyDescent="0.25">
      <c r="A676" s="5">
        <v>166</v>
      </c>
      <c r="B676" t="s">
        <v>100</v>
      </c>
      <c r="C676" t="s">
        <v>219</v>
      </c>
      <c r="D676">
        <v>-0.5</v>
      </c>
      <c r="E676" t="s">
        <v>95</v>
      </c>
    </row>
    <row r="677" spans="1:6" x14ac:dyDescent="0.25">
      <c r="A677" s="5">
        <v>167</v>
      </c>
      <c r="B677" t="s">
        <v>95</v>
      </c>
      <c r="C677" t="s">
        <v>28</v>
      </c>
      <c r="D677">
        <v>-11.4</v>
      </c>
      <c r="E677" t="s">
        <v>100</v>
      </c>
    </row>
    <row r="678" spans="1:6" x14ac:dyDescent="0.25">
      <c r="A678" s="5">
        <v>168</v>
      </c>
      <c r="B678" t="s">
        <v>97</v>
      </c>
      <c r="C678" t="s">
        <v>161</v>
      </c>
      <c r="D678">
        <v>-0.7</v>
      </c>
      <c r="E678" t="s">
        <v>100</v>
      </c>
    </row>
    <row r="679" spans="1:6" x14ac:dyDescent="0.25">
      <c r="A679" s="5">
        <v>168</v>
      </c>
      <c r="B679" t="s">
        <v>97</v>
      </c>
      <c r="C679" t="s">
        <v>191</v>
      </c>
      <c r="D679">
        <v>-1.2</v>
      </c>
      <c r="E679" t="s">
        <v>100</v>
      </c>
    </row>
    <row r="680" spans="1:6" x14ac:dyDescent="0.25">
      <c r="A680" s="5">
        <v>168</v>
      </c>
      <c r="B680" t="s">
        <v>97</v>
      </c>
      <c r="C680" t="s">
        <v>219</v>
      </c>
      <c r="D680">
        <v>-1.4</v>
      </c>
      <c r="E680" t="s">
        <v>100</v>
      </c>
    </row>
    <row r="681" spans="1:6" x14ac:dyDescent="0.25">
      <c r="A681" s="5">
        <v>168</v>
      </c>
      <c r="B681" t="s">
        <v>97</v>
      </c>
      <c r="C681" t="s">
        <v>28</v>
      </c>
      <c r="D681">
        <v>-1.5</v>
      </c>
      <c r="E681" t="s">
        <v>100</v>
      </c>
    </row>
    <row r="682" spans="1:6" x14ac:dyDescent="0.25">
      <c r="A682" s="5">
        <v>169</v>
      </c>
      <c r="B682" t="s">
        <v>108</v>
      </c>
      <c r="C682" t="s">
        <v>57</v>
      </c>
      <c r="D682">
        <v>-70</v>
      </c>
      <c r="E682" t="s">
        <v>105</v>
      </c>
    </row>
    <row r="683" spans="1:6" x14ac:dyDescent="0.25">
      <c r="A683" s="5">
        <v>170</v>
      </c>
      <c r="B683" t="s">
        <v>98</v>
      </c>
      <c r="C683" t="s">
        <v>340</v>
      </c>
      <c r="D683">
        <v>-147.19999999999999</v>
      </c>
      <c r="E683">
        <v>0</v>
      </c>
      <c r="F683" t="s">
        <v>659</v>
      </c>
    </row>
    <row r="684" spans="1:6" x14ac:dyDescent="0.25">
      <c r="A684" s="5">
        <v>170</v>
      </c>
      <c r="B684" t="s">
        <v>98</v>
      </c>
      <c r="C684" t="s">
        <v>191</v>
      </c>
      <c r="D684">
        <v>147.19999999999999</v>
      </c>
      <c r="E684">
        <v>0</v>
      </c>
      <c r="F684" t="s">
        <v>659</v>
      </c>
    </row>
    <row r="685" spans="1:6" x14ac:dyDescent="0.25">
      <c r="A685" s="5">
        <v>171</v>
      </c>
      <c r="B685" t="s">
        <v>100</v>
      </c>
      <c r="C685" t="s">
        <v>239</v>
      </c>
      <c r="D685">
        <v>-100</v>
      </c>
      <c r="E685" t="s">
        <v>99</v>
      </c>
    </row>
    <row r="686" spans="1:6" x14ac:dyDescent="0.25">
      <c r="A686" s="5">
        <v>172</v>
      </c>
      <c r="B686" t="s">
        <v>95</v>
      </c>
      <c r="C686" t="s">
        <v>182</v>
      </c>
      <c r="D686">
        <v>-318</v>
      </c>
      <c r="E686" t="s">
        <v>98</v>
      </c>
    </row>
    <row r="687" spans="1:6" x14ac:dyDescent="0.25">
      <c r="A687" s="5">
        <v>173</v>
      </c>
      <c r="B687" t="s">
        <v>108</v>
      </c>
      <c r="C687" t="s">
        <v>57</v>
      </c>
      <c r="D687">
        <v>-50</v>
      </c>
      <c r="E687" t="s">
        <v>98</v>
      </c>
    </row>
    <row r="688" spans="1:6" x14ac:dyDescent="0.25">
      <c r="A688" s="5">
        <v>174</v>
      </c>
      <c r="B688" t="s">
        <v>106</v>
      </c>
      <c r="C688" t="s">
        <v>57</v>
      </c>
      <c r="D688">
        <v>-10</v>
      </c>
      <c r="E688" t="s">
        <v>109</v>
      </c>
    </row>
    <row r="689" spans="1:5" x14ac:dyDescent="0.25">
      <c r="A689" s="5">
        <v>175</v>
      </c>
      <c r="B689" t="s">
        <v>111</v>
      </c>
      <c r="C689" t="s">
        <v>329</v>
      </c>
      <c r="D689">
        <v>-20</v>
      </c>
      <c r="E689" t="s">
        <v>112</v>
      </c>
    </row>
    <row r="690" spans="1:5" x14ac:dyDescent="0.25">
      <c r="A690" s="5">
        <v>175</v>
      </c>
      <c r="B690" t="s">
        <v>111</v>
      </c>
      <c r="C690" t="s">
        <v>374</v>
      </c>
      <c r="D690">
        <v>9</v>
      </c>
      <c r="E690" t="s">
        <v>112</v>
      </c>
    </row>
    <row r="691" spans="1:5" x14ac:dyDescent="0.25">
      <c r="A691" s="5">
        <v>175</v>
      </c>
      <c r="B691" t="s">
        <v>111</v>
      </c>
      <c r="C691" t="s">
        <v>350</v>
      </c>
      <c r="D691">
        <v>0.3</v>
      </c>
      <c r="E691" t="s">
        <v>112</v>
      </c>
    </row>
    <row r="692" spans="1:5" x14ac:dyDescent="0.25">
      <c r="A692" s="5">
        <v>175</v>
      </c>
      <c r="B692" t="s">
        <v>111</v>
      </c>
      <c r="C692" t="s">
        <v>54</v>
      </c>
      <c r="D692">
        <v>1.1000000000000001</v>
      </c>
      <c r="E692" t="s">
        <v>112</v>
      </c>
    </row>
    <row r="693" spans="1:5" x14ac:dyDescent="0.25">
      <c r="A693" s="5">
        <v>175</v>
      </c>
      <c r="B693" t="s">
        <v>111</v>
      </c>
      <c r="C693" t="s">
        <v>340</v>
      </c>
      <c r="D693">
        <v>0.2</v>
      </c>
      <c r="E693" t="s">
        <v>112</v>
      </c>
    </row>
    <row r="694" spans="1:5" x14ac:dyDescent="0.25">
      <c r="A694" s="5">
        <v>176</v>
      </c>
      <c r="B694" t="s">
        <v>102</v>
      </c>
      <c r="C694" t="s">
        <v>169</v>
      </c>
      <c r="D694">
        <v>-5</v>
      </c>
      <c r="E694" t="s">
        <v>120</v>
      </c>
    </row>
    <row r="695" spans="1:5" x14ac:dyDescent="0.25">
      <c r="A695" s="5">
        <v>176</v>
      </c>
      <c r="B695" t="s">
        <v>102</v>
      </c>
      <c r="C695" t="s">
        <v>284</v>
      </c>
      <c r="D695">
        <v>-5</v>
      </c>
      <c r="E695" t="s">
        <v>120</v>
      </c>
    </row>
    <row r="696" spans="1:5" x14ac:dyDescent="0.25">
      <c r="A696" s="5">
        <v>176</v>
      </c>
      <c r="B696" t="s">
        <v>102</v>
      </c>
      <c r="C696" t="s">
        <v>239</v>
      </c>
      <c r="D696">
        <v>-1</v>
      </c>
      <c r="E696" t="s">
        <v>120</v>
      </c>
    </row>
    <row r="697" spans="1:5" x14ac:dyDescent="0.25">
      <c r="A697" s="5">
        <v>176</v>
      </c>
      <c r="B697" t="s">
        <v>102</v>
      </c>
      <c r="C697" t="s">
        <v>64</v>
      </c>
      <c r="D697">
        <v>-2.8</v>
      </c>
      <c r="E697" t="s">
        <v>120</v>
      </c>
    </row>
    <row r="698" spans="1:5" x14ac:dyDescent="0.25">
      <c r="A698" s="5">
        <v>176</v>
      </c>
      <c r="B698" t="s">
        <v>102</v>
      </c>
      <c r="C698" t="s">
        <v>66</v>
      </c>
      <c r="D698">
        <v>-2.2000000000000002</v>
      </c>
      <c r="E698" t="s">
        <v>120</v>
      </c>
    </row>
    <row r="699" spans="1:5" x14ac:dyDescent="0.25">
      <c r="A699" s="5">
        <v>176</v>
      </c>
      <c r="B699" t="s">
        <v>102</v>
      </c>
      <c r="C699" t="s">
        <v>52</v>
      </c>
      <c r="D699">
        <v>-5</v>
      </c>
      <c r="E699" t="s">
        <v>120</v>
      </c>
    </row>
    <row r="700" spans="1:5" x14ac:dyDescent="0.25">
      <c r="A700" s="5">
        <v>177</v>
      </c>
      <c r="B700" t="s">
        <v>106</v>
      </c>
      <c r="C700" t="s">
        <v>152</v>
      </c>
      <c r="D700">
        <v>-1.6</v>
      </c>
      <c r="E700" t="s">
        <v>95</v>
      </c>
    </row>
    <row r="701" spans="1:5" x14ac:dyDescent="0.25">
      <c r="A701" s="5">
        <v>177</v>
      </c>
      <c r="B701" t="s">
        <v>106</v>
      </c>
      <c r="C701" t="s">
        <v>169</v>
      </c>
      <c r="D701">
        <v>-1</v>
      </c>
      <c r="E701" t="s">
        <v>95</v>
      </c>
    </row>
    <row r="702" spans="1:5" x14ac:dyDescent="0.25">
      <c r="A702" s="5">
        <v>177</v>
      </c>
      <c r="B702" t="s">
        <v>106</v>
      </c>
      <c r="C702" t="s">
        <v>284</v>
      </c>
      <c r="D702">
        <v>-1.5</v>
      </c>
      <c r="E702" t="s">
        <v>95</v>
      </c>
    </row>
    <row r="703" spans="1:5" x14ac:dyDescent="0.25">
      <c r="A703" s="5">
        <v>177</v>
      </c>
      <c r="B703" t="s">
        <v>106</v>
      </c>
      <c r="C703" t="s">
        <v>239</v>
      </c>
      <c r="D703">
        <v>-2.9</v>
      </c>
      <c r="E703" t="s">
        <v>95</v>
      </c>
    </row>
    <row r="704" spans="1:5" x14ac:dyDescent="0.25">
      <c r="A704" s="5">
        <v>177</v>
      </c>
      <c r="B704" t="s">
        <v>106</v>
      </c>
      <c r="C704" t="s">
        <v>28</v>
      </c>
      <c r="D704">
        <v>-0.1</v>
      </c>
      <c r="E704" t="s">
        <v>95</v>
      </c>
    </row>
    <row r="705" spans="1:5" x14ac:dyDescent="0.25">
      <c r="A705" s="5">
        <v>177</v>
      </c>
      <c r="B705" t="s">
        <v>106</v>
      </c>
      <c r="C705" t="s">
        <v>247</v>
      </c>
      <c r="D705">
        <v>-1.3</v>
      </c>
      <c r="E705" t="s">
        <v>95</v>
      </c>
    </row>
    <row r="706" spans="1:5" x14ac:dyDescent="0.25">
      <c r="A706" s="5">
        <v>177</v>
      </c>
      <c r="B706" t="s">
        <v>106</v>
      </c>
      <c r="C706" t="s">
        <v>272</v>
      </c>
      <c r="D706">
        <v>-0.1</v>
      </c>
      <c r="E706" t="s">
        <v>95</v>
      </c>
    </row>
    <row r="707" spans="1:5" x14ac:dyDescent="0.25">
      <c r="A707" s="5">
        <v>177</v>
      </c>
      <c r="B707" t="s">
        <v>106</v>
      </c>
      <c r="C707" t="s">
        <v>37</v>
      </c>
      <c r="D707">
        <v>-0.1</v>
      </c>
      <c r="E707" t="s">
        <v>95</v>
      </c>
    </row>
    <row r="708" spans="1:5" x14ac:dyDescent="0.25">
      <c r="A708" s="5">
        <v>177</v>
      </c>
      <c r="B708" t="s">
        <v>106</v>
      </c>
      <c r="C708" t="s">
        <v>64</v>
      </c>
      <c r="D708">
        <v>-0.1</v>
      </c>
      <c r="E708" t="s">
        <v>95</v>
      </c>
    </row>
    <row r="709" spans="1:5" x14ac:dyDescent="0.25">
      <c r="A709" s="5">
        <v>177</v>
      </c>
      <c r="B709" t="s">
        <v>106</v>
      </c>
      <c r="C709" t="s">
        <v>165</v>
      </c>
      <c r="D709">
        <v>-0.1</v>
      </c>
      <c r="E709" t="s">
        <v>95</v>
      </c>
    </row>
    <row r="710" spans="1:5" x14ac:dyDescent="0.25">
      <c r="A710" s="5">
        <v>177</v>
      </c>
      <c r="B710" t="s">
        <v>106</v>
      </c>
      <c r="C710" t="s">
        <v>264</v>
      </c>
      <c r="D710">
        <v>-0.5</v>
      </c>
      <c r="E710" t="s">
        <v>95</v>
      </c>
    </row>
    <row r="711" spans="1:5" x14ac:dyDescent="0.25">
      <c r="A711" s="5">
        <v>177</v>
      </c>
      <c r="B711" t="s">
        <v>106</v>
      </c>
      <c r="C711" t="s">
        <v>351</v>
      </c>
      <c r="D711">
        <v>-0.1</v>
      </c>
      <c r="E711" t="s">
        <v>95</v>
      </c>
    </row>
    <row r="712" spans="1:5" x14ac:dyDescent="0.25">
      <c r="A712" s="5">
        <v>177</v>
      </c>
      <c r="B712" t="s">
        <v>106</v>
      </c>
      <c r="C712" t="s">
        <v>374</v>
      </c>
      <c r="D712">
        <v>-0.1</v>
      </c>
      <c r="E712" t="s">
        <v>95</v>
      </c>
    </row>
    <row r="713" spans="1:5" x14ac:dyDescent="0.25">
      <c r="A713" s="5">
        <v>178</v>
      </c>
      <c r="B713" t="s">
        <v>106</v>
      </c>
      <c r="C713" t="s">
        <v>64</v>
      </c>
      <c r="D713">
        <v>-25</v>
      </c>
      <c r="E713" t="s">
        <v>116</v>
      </c>
    </row>
    <row r="714" spans="1:5" x14ac:dyDescent="0.25">
      <c r="A714" s="5">
        <v>178</v>
      </c>
      <c r="B714" t="s">
        <v>106</v>
      </c>
      <c r="C714" t="s">
        <v>152</v>
      </c>
      <c r="D714">
        <v>5</v>
      </c>
      <c r="E714" t="s">
        <v>116</v>
      </c>
    </row>
    <row r="715" spans="1:5" x14ac:dyDescent="0.25">
      <c r="A715" s="5">
        <v>179</v>
      </c>
      <c r="B715" t="s">
        <v>111</v>
      </c>
      <c r="C715" t="s">
        <v>219</v>
      </c>
      <c r="D715">
        <v>-0.2</v>
      </c>
      <c r="E715" t="s">
        <v>113</v>
      </c>
    </row>
    <row r="716" spans="1:5" x14ac:dyDescent="0.25">
      <c r="A716" s="5">
        <v>179</v>
      </c>
      <c r="B716" t="s">
        <v>111</v>
      </c>
      <c r="C716" t="s">
        <v>52</v>
      </c>
      <c r="D716">
        <v>-21.9</v>
      </c>
      <c r="E716" t="s">
        <v>113</v>
      </c>
    </row>
    <row r="717" spans="1:5" x14ac:dyDescent="0.25">
      <c r="A717" s="5">
        <v>179</v>
      </c>
      <c r="B717" t="s">
        <v>111</v>
      </c>
      <c r="C717" t="s">
        <v>343</v>
      </c>
      <c r="D717">
        <v>-2.2999999999999998</v>
      </c>
      <c r="E717" t="s">
        <v>113</v>
      </c>
    </row>
    <row r="718" spans="1:5" x14ac:dyDescent="0.25">
      <c r="A718" s="5">
        <v>179</v>
      </c>
      <c r="B718" t="s">
        <v>111</v>
      </c>
      <c r="C718" t="s">
        <v>28</v>
      </c>
      <c r="D718">
        <v>-0.9</v>
      </c>
      <c r="E718" t="s">
        <v>113</v>
      </c>
    </row>
    <row r="719" spans="1:5" x14ac:dyDescent="0.25">
      <c r="A719" s="5">
        <v>179</v>
      </c>
      <c r="B719" t="s">
        <v>111</v>
      </c>
      <c r="C719" t="s">
        <v>152</v>
      </c>
      <c r="D719">
        <v>-0.2</v>
      </c>
      <c r="E719" t="s">
        <v>113</v>
      </c>
    </row>
    <row r="720" spans="1:5" x14ac:dyDescent="0.25">
      <c r="A720" s="5">
        <v>179</v>
      </c>
      <c r="B720" t="s">
        <v>111</v>
      </c>
      <c r="C720" t="s">
        <v>169</v>
      </c>
      <c r="D720">
        <v>-0.6</v>
      </c>
      <c r="E720" t="s">
        <v>113</v>
      </c>
    </row>
    <row r="721" spans="1:5" x14ac:dyDescent="0.25">
      <c r="A721" s="5">
        <v>179</v>
      </c>
      <c r="B721" t="s">
        <v>111</v>
      </c>
      <c r="C721" t="s">
        <v>46</v>
      </c>
      <c r="D721">
        <v>-1.1000000000000001</v>
      </c>
      <c r="E721" t="s">
        <v>113</v>
      </c>
    </row>
    <row r="722" spans="1:5" x14ac:dyDescent="0.25">
      <c r="A722" s="5">
        <v>179</v>
      </c>
      <c r="B722" t="s">
        <v>111</v>
      </c>
      <c r="C722" t="s">
        <v>239</v>
      </c>
      <c r="D722">
        <v>-1.5</v>
      </c>
      <c r="E722" t="s">
        <v>113</v>
      </c>
    </row>
    <row r="723" spans="1:5" x14ac:dyDescent="0.25">
      <c r="A723" s="5">
        <v>179</v>
      </c>
      <c r="B723" t="s">
        <v>111</v>
      </c>
      <c r="C723" t="s">
        <v>33</v>
      </c>
      <c r="D723">
        <v>-8.9</v>
      </c>
      <c r="E723" t="s">
        <v>113</v>
      </c>
    </row>
    <row r="724" spans="1:5" x14ac:dyDescent="0.25">
      <c r="A724" s="5">
        <v>179</v>
      </c>
      <c r="B724" t="s">
        <v>111</v>
      </c>
      <c r="C724" t="s">
        <v>340</v>
      </c>
      <c r="D724">
        <v>-10</v>
      </c>
      <c r="E724" t="s">
        <v>113</v>
      </c>
    </row>
    <row r="725" spans="1:5" x14ac:dyDescent="0.25">
      <c r="A725" s="5">
        <v>179</v>
      </c>
      <c r="B725" t="s">
        <v>111</v>
      </c>
      <c r="C725" t="s">
        <v>48</v>
      </c>
      <c r="D725">
        <v>-5.4</v>
      </c>
      <c r="E725" t="s">
        <v>113</v>
      </c>
    </row>
    <row r="726" spans="1:5" x14ac:dyDescent="0.25">
      <c r="A726" s="5">
        <v>179</v>
      </c>
      <c r="B726" t="s">
        <v>111</v>
      </c>
      <c r="C726" t="s">
        <v>59</v>
      </c>
      <c r="D726">
        <v>-1.8</v>
      </c>
      <c r="E726" t="s">
        <v>113</v>
      </c>
    </row>
    <row r="727" spans="1:5" x14ac:dyDescent="0.25">
      <c r="A727" s="5">
        <v>179</v>
      </c>
      <c r="B727" t="s">
        <v>111</v>
      </c>
      <c r="C727" t="s">
        <v>221</v>
      </c>
      <c r="D727">
        <v>-21</v>
      </c>
      <c r="E727" t="s">
        <v>113</v>
      </c>
    </row>
    <row r="728" spans="1:5" x14ac:dyDescent="0.25">
      <c r="A728" s="5">
        <v>179</v>
      </c>
      <c r="B728" t="s">
        <v>111</v>
      </c>
      <c r="C728" t="s">
        <v>658</v>
      </c>
      <c r="D728">
        <v>-50</v>
      </c>
      <c r="E728" t="s">
        <v>113</v>
      </c>
    </row>
    <row r="729" spans="1:5" x14ac:dyDescent="0.25">
      <c r="A729" s="5">
        <v>180</v>
      </c>
      <c r="B729" t="s">
        <v>111</v>
      </c>
      <c r="C729" t="s">
        <v>349</v>
      </c>
      <c r="D729">
        <v>-1</v>
      </c>
      <c r="E729" t="s">
        <v>127</v>
      </c>
    </row>
    <row r="730" spans="1:5" x14ac:dyDescent="0.25">
      <c r="A730" s="5">
        <v>181</v>
      </c>
      <c r="B730" t="s">
        <v>108</v>
      </c>
      <c r="C730" t="s">
        <v>219</v>
      </c>
      <c r="D730">
        <v>-17.7</v>
      </c>
      <c r="E730" t="s">
        <v>106</v>
      </c>
    </row>
    <row r="731" spans="1:5" x14ac:dyDescent="0.25">
      <c r="A731" s="5">
        <v>181</v>
      </c>
      <c r="B731" t="s">
        <v>108</v>
      </c>
      <c r="C731" t="s">
        <v>191</v>
      </c>
      <c r="D731">
        <v>-1</v>
      </c>
      <c r="E731" t="s">
        <v>106</v>
      </c>
    </row>
    <row r="732" spans="1:5" x14ac:dyDescent="0.25">
      <c r="A732" s="5">
        <v>181</v>
      </c>
      <c r="B732" t="s">
        <v>108</v>
      </c>
      <c r="C732" t="s">
        <v>46</v>
      </c>
      <c r="D732">
        <v>-8.6999999999999993</v>
      </c>
      <c r="E732" t="s">
        <v>106</v>
      </c>
    </row>
    <row r="733" spans="1:5" x14ac:dyDescent="0.25">
      <c r="A733" s="5">
        <v>182</v>
      </c>
      <c r="B733" t="s">
        <v>112</v>
      </c>
      <c r="C733" t="s">
        <v>340</v>
      </c>
      <c r="D733">
        <v>-14</v>
      </c>
      <c r="E733" t="s">
        <v>111</v>
      </c>
    </row>
    <row r="734" spans="1:5" x14ac:dyDescent="0.25">
      <c r="A734" s="5">
        <v>182</v>
      </c>
      <c r="B734" t="s">
        <v>112</v>
      </c>
      <c r="C734" t="s">
        <v>329</v>
      </c>
      <c r="D734">
        <v>14</v>
      </c>
      <c r="E734" t="s">
        <v>111</v>
      </c>
    </row>
    <row r="735" spans="1:5" x14ac:dyDescent="0.25">
      <c r="A735" s="5">
        <v>183</v>
      </c>
      <c r="B735" t="s">
        <v>106</v>
      </c>
      <c r="C735" t="s">
        <v>340</v>
      </c>
      <c r="D735">
        <v>-420</v>
      </c>
      <c r="E735" t="s">
        <v>114</v>
      </c>
    </row>
    <row r="736" spans="1:5" x14ac:dyDescent="0.25">
      <c r="A736" s="5">
        <v>184</v>
      </c>
      <c r="B736" t="s">
        <v>107</v>
      </c>
      <c r="C736" t="s">
        <v>239</v>
      </c>
      <c r="D736">
        <v>-50</v>
      </c>
      <c r="E736" t="s">
        <v>106</v>
      </c>
    </row>
    <row r="737" spans="1:5" x14ac:dyDescent="0.25">
      <c r="A737" s="5">
        <v>185</v>
      </c>
      <c r="B737" t="s">
        <v>112</v>
      </c>
      <c r="C737" t="s">
        <v>353</v>
      </c>
      <c r="D737">
        <v>7</v>
      </c>
      <c r="E737" t="s">
        <v>107</v>
      </c>
    </row>
    <row r="738" spans="1:5" x14ac:dyDescent="0.25">
      <c r="A738" s="5">
        <v>186</v>
      </c>
      <c r="B738" t="s">
        <v>111</v>
      </c>
      <c r="C738" t="s">
        <v>33</v>
      </c>
      <c r="D738">
        <v>-15.6</v>
      </c>
      <c r="E738" t="s">
        <v>96</v>
      </c>
    </row>
    <row r="739" spans="1:5" x14ac:dyDescent="0.25">
      <c r="A739" s="5">
        <v>187</v>
      </c>
      <c r="B739" t="s">
        <v>104</v>
      </c>
      <c r="C739" t="s">
        <v>161</v>
      </c>
      <c r="D739">
        <v>-30.5</v>
      </c>
      <c r="E739" t="s">
        <v>105</v>
      </c>
    </row>
    <row r="740" spans="1:5" x14ac:dyDescent="0.25">
      <c r="A740" s="5">
        <v>187</v>
      </c>
      <c r="B740" t="s">
        <v>104</v>
      </c>
      <c r="C740" t="s">
        <v>52</v>
      </c>
      <c r="D740">
        <v>-25</v>
      </c>
      <c r="E740" t="s">
        <v>105</v>
      </c>
    </row>
    <row r="741" spans="1:5" x14ac:dyDescent="0.25">
      <c r="A741" s="5">
        <v>187</v>
      </c>
      <c r="B741" t="s">
        <v>104</v>
      </c>
      <c r="C741" t="s">
        <v>224</v>
      </c>
      <c r="D741">
        <v>-5</v>
      </c>
      <c r="E741" t="s">
        <v>105</v>
      </c>
    </row>
    <row r="742" spans="1:5" x14ac:dyDescent="0.25">
      <c r="A742" s="5">
        <v>187</v>
      </c>
      <c r="B742" t="s">
        <v>104</v>
      </c>
      <c r="C742" t="s">
        <v>148</v>
      </c>
      <c r="D742">
        <v>-17</v>
      </c>
      <c r="E742" t="s">
        <v>105</v>
      </c>
    </row>
    <row r="743" spans="1:5" x14ac:dyDescent="0.25">
      <c r="A743" s="5">
        <v>187</v>
      </c>
      <c r="B743" t="s">
        <v>104</v>
      </c>
      <c r="C743" t="s">
        <v>150</v>
      </c>
      <c r="D743">
        <v>-5</v>
      </c>
      <c r="E743" t="s">
        <v>105</v>
      </c>
    </row>
    <row r="744" spans="1:5" x14ac:dyDescent="0.25">
      <c r="A744" s="5">
        <v>187</v>
      </c>
      <c r="B744" t="s">
        <v>104</v>
      </c>
      <c r="C744" t="s">
        <v>251</v>
      </c>
      <c r="D744">
        <v>-21</v>
      </c>
      <c r="E744" t="s">
        <v>105</v>
      </c>
    </row>
    <row r="745" spans="1:5" x14ac:dyDescent="0.25">
      <c r="A745" s="5">
        <v>187</v>
      </c>
      <c r="B745" t="s">
        <v>104</v>
      </c>
      <c r="C745" t="s">
        <v>260</v>
      </c>
      <c r="D745">
        <v>-0.1</v>
      </c>
      <c r="E745" t="s">
        <v>105</v>
      </c>
    </row>
    <row r="746" spans="1:5" x14ac:dyDescent="0.25">
      <c r="A746" s="5">
        <v>187</v>
      </c>
      <c r="B746" t="s">
        <v>104</v>
      </c>
      <c r="C746" t="s">
        <v>142</v>
      </c>
      <c r="D746">
        <v>-7.4</v>
      </c>
      <c r="E746" t="s">
        <v>105</v>
      </c>
    </row>
    <row r="747" spans="1:5" x14ac:dyDescent="0.25">
      <c r="A747" s="5">
        <v>187</v>
      </c>
      <c r="B747" t="s">
        <v>104</v>
      </c>
      <c r="C747" t="s">
        <v>245</v>
      </c>
      <c r="D747">
        <v>-17</v>
      </c>
      <c r="E747" t="s">
        <v>105</v>
      </c>
    </row>
    <row r="748" spans="1:5" x14ac:dyDescent="0.25">
      <c r="A748" s="5">
        <v>187</v>
      </c>
      <c r="B748" t="s">
        <v>104</v>
      </c>
      <c r="C748" t="s">
        <v>152</v>
      </c>
      <c r="D748">
        <v>25</v>
      </c>
      <c r="E748" t="s">
        <v>105</v>
      </c>
    </row>
    <row r="749" spans="1:5" x14ac:dyDescent="0.25">
      <c r="A749" s="5">
        <v>188</v>
      </c>
      <c r="B749" t="s">
        <v>111</v>
      </c>
      <c r="C749" t="s">
        <v>152</v>
      </c>
      <c r="D749">
        <v>-7</v>
      </c>
      <c r="E749" t="s">
        <v>97</v>
      </c>
    </row>
    <row r="750" spans="1:5" x14ac:dyDescent="0.25">
      <c r="A750" s="5">
        <v>188</v>
      </c>
      <c r="B750" t="s">
        <v>111</v>
      </c>
      <c r="C750" t="s">
        <v>57</v>
      </c>
      <c r="D750">
        <v>-5</v>
      </c>
      <c r="E750" t="s">
        <v>97</v>
      </c>
    </row>
    <row r="751" spans="1:5" x14ac:dyDescent="0.25">
      <c r="A751" s="5">
        <v>188</v>
      </c>
      <c r="B751" t="s">
        <v>111</v>
      </c>
      <c r="C751" t="s">
        <v>28</v>
      </c>
      <c r="D751">
        <v>-10</v>
      </c>
      <c r="E751" t="s">
        <v>97</v>
      </c>
    </row>
    <row r="752" spans="1:5" x14ac:dyDescent="0.25">
      <c r="A752" s="5">
        <v>188</v>
      </c>
      <c r="B752" t="s">
        <v>111</v>
      </c>
      <c r="C752" t="s">
        <v>219</v>
      </c>
      <c r="D752">
        <v>-5</v>
      </c>
      <c r="E752" t="s">
        <v>97</v>
      </c>
    </row>
    <row r="753" spans="1:5" x14ac:dyDescent="0.25">
      <c r="A753" s="5">
        <v>189</v>
      </c>
      <c r="B753" t="s">
        <v>123</v>
      </c>
      <c r="C753" t="s">
        <v>64</v>
      </c>
      <c r="D753">
        <v>12.5</v>
      </c>
      <c r="E753" t="s">
        <v>95</v>
      </c>
    </row>
    <row r="754" spans="1:5" x14ac:dyDescent="0.25">
      <c r="A754" s="5">
        <v>189</v>
      </c>
      <c r="B754" t="s">
        <v>123</v>
      </c>
      <c r="C754" t="s">
        <v>239</v>
      </c>
      <c r="D754">
        <v>25</v>
      </c>
      <c r="E754" t="s">
        <v>95</v>
      </c>
    </row>
    <row r="755" spans="1:5" x14ac:dyDescent="0.25">
      <c r="A755" s="5">
        <v>189</v>
      </c>
      <c r="B755" t="s">
        <v>123</v>
      </c>
      <c r="C755" t="s">
        <v>54</v>
      </c>
      <c r="D755">
        <v>100</v>
      </c>
      <c r="E755" t="s">
        <v>95</v>
      </c>
    </row>
    <row r="756" spans="1:5" x14ac:dyDescent="0.25">
      <c r="A756" s="5">
        <v>189</v>
      </c>
      <c r="B756" t="s">
        <v>123</v>
      </c>
      <c r="C756" t="s">
        <v>185</v>
      </c>
      <c r="D756">
        <v>250</v>
      </c>
      <c r="E756" t="s">
        <v>95</v>
      </c>
    </row>
    <row r="757" spans="1:5" x14ac:dyDescent="0.25">
      <c r="A757" s="5">
        <v>190</v>
      </c>
      <c r="B757" t="s">
        <v>102</v>
      </c>
      <c r="C757" t="s">
        <v>169</v>
      </c>
      <c r="D757">
        <v>-343.6</v>
      </c>
      <c r="E757" t="s">
        <v>97</v>
      </c>
    </row>
    <row r="758" spans="1:5" x14ac:dyDescent="0.25">
      <c r="A758" s="5">
        <v>190</v>
      </c>
      <c r="B758" t="s">
        <v>102</v>
      </c>
      <c r="C758" t="s">
        <v>284</v>
      </c>
      <c r="D758">
        <v>-242.7</v>
      </c>
      <c r="E758" t="s">
        <v>97</v>
      </c>
    </row>
    <row r="759" spans="1:5" x14ac:dyDescent="0.25">
      <c r="A759" s="5">
        <v>190</v>
      </c>
      <c r="B759" t="s">
        <v>102</v>
      </c>
      <c r="C759" t="s">
        <v>57</v>
      </c>
      <c r="D759">
        <v>-11.7</v>
      </c>
      <c r="E759" t="s">
        <v>97</v>
      </c>
    </row>
    <row r="760" spans="1:5" x14ac:dyDescent="0.25">
      <c r="A760" s="5">
        <v>190</v>
      </c>
      <c r="B760" t="s">
        <v>102</v>
      </c>
      <c r="C760" t="s">
        <v>247</v>
      </c>
      <c r="D760">
        <v>-11.5</v>
      </c>
      <c r="E760" t="s">
        <v>97</v>
      </c>
    </row>
    <row r="761" spans="1:5" x14ac:dyDescent="0.25">
      <c r="A761" s="5">
        <v>190</v>
      </c>
      <c r="B761" t="s">
        <v>102</v>
      </c>
      <c r="C761" t="s">
        <v>46</v>
      </c>
      <c r="D761">
        <v>-2.4</v>
      </c>
      <c r="E761" t="s">
        <v>97</v>
      </c>
    </row>
    <row r="762" spans="1:5" x14ac:dyDescent="0.25">
      <c r="A762" s="5">
        <v>190</v>
      </c>
      <c r="B762" t="s">
        <v>102</v>
      </c>
      <c r="C762" t="s">
        <v>42</v>
      </c>
      <c r="D762">
        <v>-0.4</v>
      </c>
      <c r="E762" t="s">
        <v>97</v>
      </c>
    </row>
    <row r="763" spans="1:5" x14ac:dyDescent="0.25">
      <c r="A763" s="5">
        <v>190</v>
      </c>
      <c r="B763" t="s">
        <v>102</v>
      </c>
      <c r="C763" t="s">
        <v>211</v>
      </c>
      <c r="D763">
        <v>-0.4</v>
      </c>
      <c r="E763" t="s">
        <v>97</v>
      </c>
    </row>
    <row r="764" spans="1:5" x14ac:dyDescent="0.25">
      <c r="A764" s="5">
        <v>190</v>
      </c>
      <c r="B764" t="s">
        <v>102</v>
      </c>
      <c r="C764" t="s">
        <v>171</v>
      </c>
      <c r="D764">
        <v>-12</v>
      </c>
      <c r="E764" t="s">
        <v>97</v>
      </c>
    </row>
    <row r="765" spans="1:5" x14ac:dyDescent="0.25">
      <c r="A765" s="5">
        <v>191</v>
      </c>
      <c r="B765" t="s">
        <v>102</v>
      </c>
      <c r="C765" t="s">
        <v>329</v>
      </c>
      <c r="D765">
        <v>-35.1</v>
      </c>
      <c r="E765" t="s">
        <v>109</v>
      </c>
    </row>
    <row r="766" spans="1:5" x14ac:dyDescent="0.25">
      <c r="A766" s="5">
        <v>192</v>
      </c>
      <c r="B766" t="s">
        <v>109</v>
      </c>
      <c r="C766" t="s">
        <v>33</v>
      </c>
      <c r="D766">
        <v>-0.6</v>
      </c>
      <c r="E766" t="s">
        <v>96</v>
      </c>
    </row>
    <row r="767" spans="1:5" x14ac:dyDescent="0.25">
      <c r="A767" s="5">
        <v>192</v>
      </c>
      <c r="B767" t="s">
        <v>109</v>
      </c>
      <c r="C767" t="s">
        <v>242</v>
      </c>
      <c r="D767">
        <v>-1</v>
      </c>
      <c r="E767" t="s">
        <v>96</v>
      </c>
    </row>
    <row r="768" spans="1:5" x14ac:dyDescent="0.25">
      <c r="A768" s="5">
        <v>192</v>
      </c>
      <c r="B768" t="s">
        <v>109</v>
      </c>
      <c r="C768" t="s">
        <v>333</v>
      </c>
      <c r="D768">
        <v>-0.1</v>
      </c>
      <c r="E768" t="s">
        <v>96</v>
      </c>
    </row>
    <row r="769" spans="1:5" x14ac:dyDescent="0.25">
      <c r="A769" s="5">
        <v>192</v>
      </c>
      <c r="B769" t="s">
        <v>109</v>
      </c>
      <c r="C769" t="s">
        <v>329</v>
      </c>
      <c r="D769">
        <v>-10.199999999999999</v>
      </c>
      <c r="E769" t="s">
        <v>96</v>
      </c>
    </row>
    <row r="770" spans="1:5" x14ac:dyDescent="0.25">
      <c r="A770" s="5">
        <v>192</v>
      </c>
      <c r="B770" t="s">
        <v>109</v>
      </c>
      <c r="C770" t="s">
        <v>342</v>
      </c>
      <c r="D770">
        <v>-5.4</v>
      </c>
      <c r="E770" t="s">
        <v>96</v>
      </c>
    </row>
    <row r="771" spans="1:5" x14ac:dyDescent="0.25">
      <c r="A771" s="5">
        <v>192</v>
      </c>
      <c r="B771" t="s">
        <v>109</v>
      </c>
      <c r="C771" t="s">
        <v>340</v>
      </c>
      <c r="D771">
        <v>-12.1</v>
      </c>
      <c r="E771" t="s">
        <v>96</v>
      </c>
    </row>
    <row r="772" spans="1:5" x14ac:dyDescent="0.25">
      <c r="A772" s="5">
        <v>192</v>
      </c>
      <c r="B772" t="s">
        <v>109</v>
      </c>
      <c r="C772" t="s">
        <v>343</v>
      </c>
      <c r="D772">
        <v>-2</v>
      </c>
      <c r="E772" t="s">
        <v>96</v>
      </c>
    </row>
    <row r="773" spans="1:5" x14ac:dyDescent="0.25">
      <c r="A773" s="5">
        <v>192</v>
      </c>
      <c r="B773" t="s">
        <v>109</v>
      </c>
      <c r="C773" t="s">
        <v>366</v>
      </c>
      <c r="D773">
        <v>-0.3</v>
      </c>
      <c r="E773" t="s">
        <v>96</v>
      </c>
    </row>
    <row r="774" spans="1:5" x14ac:dyDescent="0.25">
      <c r="A774" s="5">
        <v>192</v>
      </c>
      <c r="B774" t="s">
        <v>109</v>
      </c>
      <c r="C774" t="s">
        <v>52</v>
      </c>
      <c r="D774">
        <v>-0.7</v>
      </c>
      <c r="E774" t="s">
        <v>96</v>
      </c>
    </row>
    <row r="775" spans="1:5" x14ac:dyDescent="0.25">
      <c r="A775" s="5">
        <v>192</v>
      </c>
      <c r="B775" t="s">
        <v>109</v>
      </c>
      <c r="C775" t="s">
        <v>70</v>
      </c>
      <c r="D775">
        <v>-1.4</v>
      </c>
      <c r="E775" t="s">
        <v>96</v>
      </c>
    </row>
    <row r="776" spans="1:5" x14ac:dyDescent="0.25">
      <c r="A776" s="5">
        <v>193</v>
      </c>
      <c r="B776" t="s">
        <v>96</v>
      </c>
      <c r="C776" t="s">
        <v>658</v>
      </c>
      <c r="D776">
        <v>-10</v>
      </c>
      <c r="E776" t="s">
        <v>97</v>
      </c>
    </row>
    <row r="777" spans="1:5" x14ac:dyDescent="0.25">
      <c r="A777" s="5">
        <v>194</v>
      </c>
      <c r="B777" t="s">
        <v>115</v>
      </c>
      <c r="C777" t="s">
        <v>331</v>
      </c>
      <c r="D777">
        <v>-138</v>
      </c>
      <c r="E777" t="s">
        <v>116</v>
      </c>
    </row>
    <row r="778" spans="1:5" x14ac:dyDescent="0.25">
      <c r="A778" s="5">
        <v>195</v>
      </c>
      <c r="B778" t="s">
        <v>97</v>
      </c>
      <c r="C778" t="s">
        <v>152</v>
      </c>
      <c r="D778">
        <v>-10</v>
      </c>
      <c r="E778" t="s">
        <v>106</v>
      </c>
    </row>
    <row r="779" spans="1:5" x14ac:dyDescent="0.25">
      <c r="A779" s="5">
        <v>195</v>
      </c>
      <c r="B779" t="s">
        <v>97</v>
      </c>
      <c r="C779" t="s">
        <v>169</v>
      </c>
      <c r="D779">
        <v>-25</v>
      </c>
      <c r="E779" t="s">
        <v>106</v>
      </c>
    </row>
    <row r="780" spans="1:5" x14ac:dyDescent="0.25">
      <c r="A780" s="5">
        <v>195</v>
      </c>
      <c r="B780" t="s">
        <v>97</v>
      </c>
      <c r="C780" t="s">
        <v>57</v>
      </c>
      <c r="D780">
        <v>-5</v>
      </c>
      <c r="E780" t="s">
        <v>106</v>
      </c>
    </row>
    <row r="781" spans="1:5" x14ac:dyDescent="0.25">
      <c r="A781" s="5">
        <v>195</v>
      </c>
      <c r="B781" t="s">
        <v>97</v>
      </c>
      <c r="C781" t="s">
        <v>219</v>
      </c>
      <c r="D781">
        <v>-3</v>
      </c>
      <c r="E781" t="s">
        <v>106</v>
      </c>
    </row>
    <row r="782" spans="1:5" x14ac:dyDescent="0.25">
      <c r="A782" s="5">
        <v>196</v>
      </c>
      <c r="B782" t="s">
        <v>116</v>
      </c>
      <c r="C782" t="s">
        <v>54</v>
      </c>
      <c r="D782">
        <v>-178</v>
      </c>
      <c r="E782" t="s">
        <v>100</v>
      </c>
    </row>
    <row r="783" spans="1:5" x14ac:dyDescent="0.25">
      <c r="A783" s="5">
        <v>196</v>
      </c>
      <c r="B783" t="s">
        <v>116</v>
      </c>
      <c r="C783" t="s">
        <v>185</v>
      </c>
      <c r="D783">
        <v>-10.5</v>
      </c>
      <c r="E783" t="s">
        <v>100</v>
      </c>
    </row>
    <row r="784" spans="1:5" x14ac:dyDescent="0.25">
      <c r="A784" s="5">
        <v>197</v>
      </c>
      <c r="B784" t="s">
        <v>107</v>
      </c>
      <c r="C784" t="s">
        <v>28</v>
      </c>
      <c r="D784">
        <v>-125</v>
      </c>
      <c r="E784" t="s">
        <v>96</v>
      </c>
    </row>
    <row r="785" spans="1:5" x14ac:dyDescent="0.25">
      <c r="A785" s="5">
        <v>197</v>
      </c>
      <c r="B785" t="s">
        <v>107</v>
      </c>
      <c r="C785" t="s">
        <v>33</v>
      </c>
      <c r="D785">
        <v>-34.4</v>
      </c>
      <c r="E785" t="s">
        <v>96</v>
      </c>
    </row>
    <row r="786" spans="1:5" x14ac:dyDescent="0.25">
      <c r="A786" s="5">
        <v>198</v>
      </c>
      <c r="B786" t="s">
        <v>96</v>
      </c>
      <c r="C786" t="s">
        <v>340</v>
      </c>
      <c r="D786">
        <v>-12.5</v>
      </c>
      <c r="E786" t="s">
        <v>111</v>
      </c>
    </row>
    <row r="787" spans="1:5" x14ac:dyDescent="0.25">
      <c r="A787" s="5">
        <v>199</v>
      </c>
      <c r="B787" t="s">
        <v>100</v>
      </c>
      <c r="C787" t="s">
        <v>161</v>
      </c>
      <c r="D787">
        <v>-7.4</v>
      </c>
      <c r="E787" t="s">
        <v>95</v>
      </c>
    </row>
    <row r="788" spans="1:5" x14ac:dyDescent="0.25">
      <c r="A788" s="5">
        <v>199</v>
      </c>
      <c r="B788" t="s">
        <v>100</v>
      </c>
      <c r="C788" t="s">
        <v>152</v>
      </c>
      <c r="D788">
        <v>-11.4</v>
      </c>
      <c r="E788" t="s">
        <v>95</v>
      </c>
    </row>
    <row r="789" spans="1:5" x14ac:dyDescent="0.25">
      <c r="A789" s="5">
        <v>199</v>
      </c>
      <c r="B789" t="s">
        <v>100</v>
      </c>
      <c r="C789" t="s">
        <v>169</v>
      </c>
      <c r="D789">
        <v>-21.7</v>
      </c>
      <c r="E789" t="s">
        <v>95</v>
      </c>
    </row>
    <row r="790" spans="1:5" x14ac:dyDescent="0.25">
      <c r="A790" s="5">
        <v>199</v>
      </c>
      <c r="B790" t="s">
        <v>100</v>
      </c>
      <c r="C790" t="s">
        <v>284</v>
      </c>
      <c r="D790">
        <v>-35.9</v>
      </c>
      <c r="E790" t="s">
        <v>95</v>
      </c>
    </row>
    <row r="791" spans="1:5" x14ac:dyDescent="0.25">
      <c r="A791" s="5">
        <v>199</v>
      </c>
      <c r="B791" t="s">
        <v>100</v>
      </c>
      <c r="C791" t="s">
        <v>57</v>
      </c>
      <c r="D791">
        <v>-1.1000000000000001</v>
      </c>
      <c r="E791" t="s">
        <v>95</v>
      </c>
    </row>
    <row r="792" spans="1:5" x14ac:dyDescent="0.25">
      <c r="A792" s="5">
        <v>199</v>
      </c>
      <c r="B792" t="s">
        <v>100</v>
      </c>
      <c r="C792" t="s">
        <v>247</v>
      </c>
      <c r="D792">
        <v>-15.5</v>
      </c>
      <c r="E792" t="s">
        <v>95</v>
      </c>
    </row>
    <row r="793" spans="1:5" x14ac:dyDescent="0.25">
      <c r="A793" s="5">
        <v>199</v>
      </c>
      <c r="B793" t="s">
        <v>100</v>
      </c>
      <c r="C793" t="s">
        <v>264</v>
      </c>
      <c r="D793">
        <v>-0.4</v>
      </c>
      <c r="E793" t="s">
        <v>95</v>
      </c>
    </row>
    <row r="794" spans="1:5" x14ac:dyDescent="0.25">
      <c r="A794" s="5">
        <v>199</v>
      </c>
      <c r="B794" t="s">
        <v>100</v>
      </c>
      <c r="C794" t="s">
        <v>28</v>
      </c>
      <c r="D794">
        <v>-4.8</v>
      </c>
      <c r="E794" t="s">
        <v>95</v>
      </c>
    </row>
    <row r="795" spans="1:5" x14ac:dyDescent="0.25">
      <c r="A795" s="5">
        <v>199</v>
      </c>
      <c r="B795" t="s">
        <v>100</v>
      </c>
      <c r="C795" t="s">
        <v>42</v>
      </c>
      <c r="D795">
        <v>-2</v>
      </c>
      <c r="E795" t="s">
        <v>95</v>
      </c>
    </row>
    <row r="796" spans="1:5" x14ac:dyDescent="0.25">
      <c r="A796" s="5">
        <v>199</v>
      </c>
      <c r="B796" t="s">
        <v>100</v>
      </c>
      <c r="C796" t="s">
        <v>211</v>
      </c>
      <c r="D796">
        <v>-1.6</v>
      </c>
      <c r="E796" t="s">
        <v>95</v>
      </c>
    </row>
    <row r="797" spans="1:5" x14ac:dyDescent="0.25">
      <c r="A797" s="5">
        <v>199</v>
      </c>
      <c r="B797" t="s">
        <v>100</v>
      </c>
      <c r="C797" t="s">
        <v>64</v>
      </c>
      <c r="D797">
        <v>-2.8</v>
      </c>
      <c r="E797" t="s">
        <v>95</v>
      </c>
    </row>
    <row r="798" spans="1:5" x14ac:dyDescent="0.25">
      <c r="A798" s="5">
        <v>199</v>
      </c>
      <c r="B798" t="s">
        <v>100</v>
      </c>
      <c r="C798" t="s">
        <v>272</v>
      </c>
      <c r="D798">
        <v>-0.3</v>
      </c>
      <c r="E798" t="s">
        <v>95</v>
      </c>
    </row>
    <row r="799" spans="1:5" x14ac:dyDescent="0.25">
      <c r="A799" s="5">
        <v>199</v>
      </c>
      <c r="B799" t="s">
        <v>100</v>
      </c>
      <c r="C799" t="s">
        <v>37</v>
      </c>
      <c r="D799">
        <v>-0.3</v>
      </c>
      <c r="E799" t="s">
        <v>95</v>
      </c>
    </row>
    <row r="800" spans="1:5" x14ac:dyDescent="0.25">
      <c r="A800" s="5">
        <v>199</v>
      </c>
      <c r="B800" t="s">
        <v>100</v>
      </c>
      <c r="C800" t="s">
        <v>165</v>
      </c>
      <c r="D800">
        <v>-2.1</v>
      </c>
      <c r="E800" t="s">
        <v>95</v>
      </c>
    </row>
    <row r="801" spans="1:5" x14ac:dyDescent="0.25">
      <c r="A801" s="5">
        <v>199</v>
      </c>
      <c r="B801" t="s">
        <v>100</v>
      </c>
      <c r="C801" t="s">
        <v>219</v>
      </c>
      <c r="D801">
        <v>-1.2</v>
      </c>
      <c r="E801" t="s">
        <v>95</v>
      </c>
    </row>
    <row r="802" spans="1:5" x14ac:dyDescent="0.25">
      <c r="A802" s="5">
        <v>199</v>
      </c>
      <c r="B802" t="s">
        <v>100</v>
      </c>
      <c r="C802" t="s">
        <v>185</v>
      </c>
      <c r="D802">
        <v>-0.1</v>
      </c>
      <c r="E802" t="s">
        <v>95</v>
      </c>
    </row>
    <row r="803" spans="1:5" x14ac:dyDescent="0.25">
      <c r="A803" s="5">
        <v>199</v>
      </c>
      <c r="B803" t="s">
        <v>100</v>
      </c>
      <c r="C803" t="s">
        <v>239</v>
      </c>
      <c r="D803">
        <v>-0.3</v>
      </c>
      <c r="E803" t="s">
        <v>95</v>
      </c>
    </row>
    <row r="804" spans="1:5" x14ac:dyDescent="0.25">
      <c r="A804" s="5">
        <v>200</v>
      </c>
      <c r="B804" t="s">
        <v>96</v>
      </c>
      <c r="C804" t="s">
        <v>658</v>
      </c>
      <c r="D804">
        <v>-10</v>
      </c>
      <c r="E804" t="s">
        <v>97</v>
      </c>
    </row>
    <row r="805" spans="1:5" x14ac:dyDescent="0.25">
      <c r="A805" s="5">
        <v>201</v>
      </c>
      <c r="B805" t="s">
        <v>113</v>
      </c>
      <c r="C805" t="s">
        <v>658</v>
      </c>
      <c r="D805">
        <v>-20</v>
      </c>
      <c r="E805" t="s">
        <v>97</v>
      </c>
    </row>
    <row r="806" spans="1:5" x14ac:dyDescent="0.25">
      <c r="A806" s="5">
        <v>202</v>
      </c>
      <c r="B806" t="s">
        <v>96</v>
      </c>
      <c r="C806" t="s">
        <v>340</v>
      </c>
      <c r="D806">
        <v>-375</v>
      </c>
      <c r="E806" t="s">
        <v>114</v>
      </c>
    </row>
    <row r="807" spans="1:5" x14ac:dyDescent="0.25">
      <c r="A807" s="5">
        <v>202</v>
      </c>
      <c r="B807" t="s">
        <v>96</v>
      </c>
      <c r="C807" t="s">
        <v>363</v>
      </c>
      <c r="D807">
        <v>-65.900000000000006</v>
      </c>
      <c r="E807" t="s">
        <v>114</v>
      </c>
    </row>
    <row r="808" spans="1:5" x14ac:dyDescent="0.25">
      <c r="A808" s="5">
        <v>202</v>
      </c>
      <c r="B808" t="s">
        <v>96</v>
      </c>
      <c r="C808" t="s">
        <v>329</v>
      </c>
      <c r="D808">
        <v>-40</v>
      </c>
      <c r="E808" t="s">
        <v>114</v>
      </c>
    </row>
    <row r="809" spans="1:5" x14ac:dyDescent="0.25">
      <c r="A809" s="5">
        <v>203</v>
      </c>
      <c r="B809" t="s">
        <v>110</v>
      </c>
      <c r="C809" t="s">
        <v>363</v>
      </c>
      <c r="D809">
        <v>-20</v>
      </c>
      <c r="E809" t="s">
        <v>95</v>
      </c>
    </row>
    <row r="810" spans="1:5" x14ac:dyDescent="0.25">
      <c r="A810" s="5">
        <v>203</v>
      </c>
      <c r="B810" t="s">
        <v>110</v>
      </c>
      <c r="C810" t="s">
        <v>221</v>
      </c>
      <c r="D810">
        <v>-11.8</v>
      </c>
      <c r="E810" t="s">
        <v>95</v>
      </c>
    </row>
    <row r="811" spans="1:5" x14ac:dyDescent="0.25">
      <c r="A811" s="5">
        <v>203</v>
      </c>
      <c r="B811" t="s">
        <v>110</v>
      </c>
      <c r="C811" t="s">
        <v>60</v>
      </c>
      <c r="D811">
        <v>-7</v>
      </c>
      <c r="E811" t="s">
        <v>95</v>
      </c>
    </row>
    <row r="812" spans="1:5" x14ac:dyDescent="0.25">
      <c r="A812" s="5">
        <v>204</v>
      </c>
      <c r="B812" t="s">
        <v>118</v>
      </c>
      <c r="C812" t="s">
        <v>329</v>
      </c>
      <c r="D812">
        <v>-20</v>
      </c>
      <c r="E812" t="s">
        <v>122</v>
      </c>
    </row>
    <row r="813" spans="1:5" x14ac:dyDescent="0.25">
      <c r="A813" s="5">
        <v>204</v>
      </c>
      <c r="B813" t="s">
        <v>118</v>
      </c>
      <c r="C813" t="s">
        <v>36</v>
      </c>
      <c r="D813">
        <v>-0.7</v>
      </c>
      <c r="E813" t="s">
        <v>122</v>
      </c>
    </row>
    <row r="814" spans="1:5" x14ac:dyDescent="0.25">
      <c r="A814" s="5">
        <v>204</v>
      </c>
      <c r="B814" t="s">
        <v>118</v>
      </c>
      <c r="C814" t="s">
        <v>571</v>
      </c>
      <c r="D814">
        <v>-1.5</v>
      </c>
      <c r="E814" t="s">
        <v>122</v>
      </c>
    </row>
    <row r="815" spans="1:5" x14ac:dyDescent="0.25">
      <c r="A815" s="5">
        <v>204</v>
      </c>
      <c r="B815" t="s">
        <v>118</v>
      </c>
      <c r="C815" t="s">
        <v>374</v>
      </c>
      <c r="D815">
        <v>-2</v>
      </c>
      <c r="E815" t="s">
        <v>122</v>
      </c>
    </row>
    <row r="816" spans="1:5" x14ac:dyDescent="0.25">
      <c r="A816" s="5">
        <v>204</v>
      </c>
      <c r="B816" t="s">
        <v>118</v>
      </c>
      <c r="C816" t="s">
        <v>352</v>
      </c>
      <c r="D816">
        <v>-0.2</v>
      </c>
      <c r="E816" t="s">
        <v>122</v>
      </c>
    </row>
    <row r="817" spans="1:5" x14ac:dyDescent="0.25">
      <c r="A817" s="5">
        <v>204</v>
      </c>
      <c r="B817" t="s">
        <v>118</v>
      </c>
      <c r="C817" t="s">
        <v>336</v>
      </c>
      <c r="D817">
        <v>-15</v>
      </c>
      <c r="E817" t="s">
        <v>122</v>
      </c>
    </row>
    <row r="818" spans="1:5" x14ac:dyDescent="0.25">
      <c r="A818" s="5">
        <v>204</v>
      </c>
      <c r="B818" t="s">
        <v>118</v>
      </c>
      <c r="C818" t="s">
        <v>340</v>
      </c>
      <c r="D818">
        <v>-3</v>
      </c>
      <c r="E818" t="s">
        <v>122</v>
      </c>
    </row>
    <row r="819" spans="1:5" x14ac:dyDescent="0.25">
      <c r="A819" s="5">
        <v>204</v>
      </c>
      <c r="B819" t="s">
        <v>118</v>
      </c>
      <c r="C819" t="s">
        <v>342</v>
      </c>
      <c r="D819">
        <v>-15</v>
      </c>
      <c r="E819" t="s">
        <v>122</v>
      </c>
    </row>
    <row r="820" spans="1:5" x14ac:dyDescent="0.25">
      <c r="A820" s="5">
        <v>204</v>
      </c>
      <c r="B820" t="s">
        <v>118</v>
      </c>
      <c r="C820" t="s">
        <v>334</v>
      </c>
      <c r="D820">
        <v>-0.5</v>
      </c>
      <c r="E820" t="s">
        <v>122</v>
      </c>
    </row>
    <row r="821" spans="1:5" x14ac:dyDescent="0.25">
      <c r="A821" s="5">
        <v>204</v>
      </c>
      <c r="B821" t="s">
        <v>118</v>
      </c>
      <c r="C821" t="s">
        <v>348</v>
      </c>
      <c r="D821">
        <v>-0.5</v>
      </c>
      <c r="E821" t="s">
        <v>122</v>
      </c>
    </row>
    <row r="822" spans="1:5" x14ac:dyDescent="0.25">
      <c r="A822" s="5">
        <v>204</v>
      </c>
      <c r="B822" t="s">
        <v>118</v>
      </c>
      <c r="C822" t="s">
        <v>52</v>
      </c>
      <c r="D822">
        <v>-0.1</v>
      </c>
      <c r="E822" t="s">
        <v>122</v>
      </c>
    </row>
    <row r="823" spans="1:5" x14ac:dyDescent="0.25">
      <c r="A823" s="5">
        <v>204</v>
      </c>
      <c r="B823" t="s">
        <v>118</v>
      </c>
      <c r="C823" t="s">
        <v>343</v>
      </c>
      <c r="D823">
        <v>-5</v>
      </c>
      <c r="E823" t="s">
        <v>122</v>
      </c>
    </row>
    <row r="824" spans="1:5" x14ac:dyDescent="0.25">
      <c r="A824" s="5">
        <v>204</v>
      </c>
      <c r="B824" t="s">
        <v>118</v>
      </c>
      <c r="C824" t="s">
        <v>346</v>
      </c>
      <c r="D824">
        <v>-0.1</v>
      </c>
      <c r="E824" t="s">
        <v>122</v>
      </c>
    </row>
    <row r="825" spans="1:5" x14ac:dyDescent="0.25">
      <c r="A825" s="5">
        <v>205</v>
      </c>
      <c r="B825" t="s">
        <v>118</v>
      </c>
      <c r="C825" t="s">
        <v>247</v>
      </c>
      <c r="D825">
        <v>-5</v>
      </c>
      <c r="E825" t="s">
        <v>122</v>
      </c>
    </row>
    <row r="826" spans="1:5" x14ac:dyDescent="0.25">
      <c r="A826" s="5">
        <v>205</v>
      </c>
      <c r="B826" t="s">
        <v>118</v>
      </c>
      <c r="C826" t="s">
        <v>169</v>
      </c>
      <c r="D826">
        <v>-25</v>
      </c>
      <c r="E826" t="s">
        <v>122</v>
      </c>
    </row>
    <row r="827" spans="1:5" x14ac:dyDescent="0.25">
      <c r="A827" s="5">
        <v>205</v>
      </c>
      <c r="B827" t="s">
        <v>118</v>
      </c>
      <c r="C827" t="s">
        <v>219</v>
      </c>
      <c r="D827">
        <v>-1</v>
      </c>
      <c r="E827" t="s">
        <v>122</v>
      </c>
    </row>
    <row r="828" spans="1:5" x14ac:dyDescent="0.25">
      <c r="A828" s="5">
        <v>205</v>
      </c>
      <c r="B828" t="s">
        <v>118</v>
      </c>
      <c r="C828" t="s">
        <v>284</v>
      </c>
      <c r="D828">
        <v>-5</v>
      </c>
      <c r="E828" t="s">
        <v>122</v>
      </c>
    </row>
    <row r="829" spans="1:5" x14ac:dyDescent="0.25">
      <c r="A829" s="5">
        <v>205</v>
      </c>
      <c r="B829" t="s">
        <v>118</v>
      </c>
      <c r="C829" t="s">
        <v>264</v>
      </c>
      <c r="D829">
        <v>-1</v>
      </c>
      <c r="E829" t="s">
        <v>122</v>
      </c>
    </row>
    <row r="830" spans="1:5" x14ac:dyDescent="0.25">
      <c r="A830" s="5">
        <v>206</v>
      </c>
      <c r="B830" t="s">
        <v>118</v>
      </c>
      <c r="C830" t="s">
        <v>329</v>
      </c>
      <c r="D830">
        <v>-6</v>
      </c>
      <c r="E830" t="s">
        <v>122</v>
      </c>
    </row>
    <row r="831" spans="1:5" x14ac:dyDescent="0.25">
      <c r="A831" s="5">
        <v>206</v>
      </c>
      <c r="B831" t="s">
        <v>118</v>
      </c>
      <c r="C831" t="s">
        <v>352</v>
      </c>
      <c r="D831">
        <v>-0.2</v>
      </c>
      <c r="E831" t="s">
        <v>122</v>
      </c>
    </row>
    <row r="832" spans="1:5" x14ac:dyDescent="0.25">
      <c r="A832" s="5">
        <v>206</v>
      </c>
      <c r="B832" t="s">
        <v>118</v>
      </c>
      <c r="C832" t="s">
        <v>351</v>
      </c>
      <c r="D832">
        <v>-0.2</v>
      </c>
      <c r="E832" t="s">
        <v>122</v>
      </c>
    </row>
    <row r="833" spans="1:5" x14ac:dyDescent="0.25">
      <c r="A833" s="5">
        <v>206</v>
      </c>
      <c r="B833" t="s">
        <v>118</v>
      </c>
      <c r="C833" t="s">
        <v>570</v>
      </c>
      <c r="D833">
        <v>-0.5</v>
      </c>
      <c r="E833" t="s">
        <v>122</v>
      </c>
    </row>
    <row r="834" spans="1:5" x14ac:dyDescent="0.25">
      <c r="A834" s="5">
        <v>206</v>
      </c>
      <c r="B834" t="s">
        <v>118</v>
      </c>
      <c r="C834" t="s">
        <v>571</v>
      </c>
      <c r="D834">
        <v>-1</v>
      </c>
      <c r="E834" t="s">
        <v>122</v>
      </c>
    </row>
    <row r="835" spans="1:5" x14ac:dyDescent="0.25">
      <c r="A835" s="5">
        <v>206</v>
      </c>
      <c r="B835" t="s">
        <v>118</v>
      </c>
      <c r="C835" t="s">
        <v>61</v>
      </c>
      <c r="D835">
        <v>-0.8</v>
      </c>
      <c r="E835" t="s">
        <v>122</v>
      </c>
    </row>
    <row r="836" spans="1:5" x14ac:dyDescent="0.25">
      <c r="A836" s="5">
        <v>207</v>
      </c>
      <c r="B836" t="s">
        <v>118</v>
      </c>
      <c r="C836" t="s">
        <v>329</v>
      </c>
      <c r="D836">
        <v>-6</v>
      </c>
      <c r="E836" t="s">
        <v>122</v>
      </c>
    </row>
    <row r="837" spans="1:5" x14ac:dyDescent="0.25">
      <c r="A837" s="5">
        <v>207</v>
      </c>
      <c r="B837" t="s">
        <v>118</v>
      </c>
      <c r="C837" t="s">
        <v>352</v>
      </c>
      <c r="D837">
        <v>-0.2</v>
      </c>
      <c r="E837" t="s">
        <v>122</v>
      </c>
    </row>
    <row r="838" spans="1:5" x14ac:dyDescent="0.25">
      <c r="A838" s="5">
        <v>207</v>
      </c>
      <c r="B838" t="s">
        <v>118</v>
      </c>
      <c r="C838" t="s">
        <v>351</v>
      </c>
      <c r="D838">
        <v>-0.2</v>
      </c>
      <c r="E838" t="s">
        <v>122</v>
      </c>
    </row>
    <row r="839" spans="1:5" x14ac:dyDescent="0.25">
      <c r="A839" s="5">
        <v>207</v>
      </c>
      <c r="B839" t="s">
        <v>118</v>
      </c>
      <c r="C839" t="s">
        <v>570</v>
      </c>
      <c r="D839">
        <v>-0.5</v>
      </c>
      <c r="E839" t="s">
        <v>122</v>
      </c>
    </row>
    <row r="840" spans="1:5" x14ac:dyDescent="0.25">
      <c r="A840" s="5">
        <v>207</v>
      </c>
      <c r="B840" t="s">
        <v>118</v>
      </c>
      <c r="C840" t="s">
        <v>571</v>
      </c>
      <c r="D840">
        <v>-1</v>
      </c>
      <c r="E840" t="s">
        <v>122</v>
      </c>
    </row>
    <row r="841" spans="1:5" x14ac:dyDescent="0.25">
      <c r="A841" s="5">
        <v>207</v>
      </c>
      <c r="B841" t="s">
        <v>118</v>
      </c>
      <c r="C841" t="s">
        <v>61</v>
      </c>
      <c r="D841">
        <v>-0.8</v>
      </c>
      <c r="E841" t="s">
        <v>122</v>
      </c>
    </row>
    <row r="842" spans="1:5" x14ac:dyDescent="0.25">
      <c r="A842" s="5">
        <v>208</v>
      </c>
      <c r="B842" t="s">
        <v>118</v>
      </c>
      <c r="C842" t="s">
        <v>329</v>
      </c>
      <c r="D842">
        <v>-6</v>
      </c>
      <c r="E842" t="s">
        <v>122</v>
      </c>
    </row>
    <row r="843" spans="1:5" x14ac:dyDescent="0.25">
      <c r="A843" s="5">
        <v>208</v>
      </c>
      <c r="B843" t="s">
        <v>118</v>
      </c>
      <c r="C843" t="s">
        <v>352</v>
      </c>
      <c r="D843">
        <v>-0.2</v>
      </c>
      <c r="E843" t="s">
        <v>122</v>
      </c>
    </row>
    <row r="844" spans="1:5" x14ac:dyDescent="0.25">
      <c r="A844" s="5">
        <v>208</v>
      </c>
      <c r="B844" t="s">
        <v>118</v>
      </c>
      <c r="C844" t="s">
        <v>351</v>
      </c>
      <c r="D844">
        <v>-0.2</v>
      </c>
      <c r="E844" t="s">
        <v>122</v>
      </c>
    </row>
    <row r="845" spans="1:5" x14ac:dyDescent="0.25">
      <c r="A845" s="5">
        <v>208</v>
      </c>
      <c r="B845" t="s">
        <v>118</v>
      </c>
      <c r="C845" t="s">
        <v>570</v>
      </c>
      <c r="D845">
        <v>-0.5</v>
      </c>
      <c r="E845" t="s">
        <v>122</v>
      </c>
    </row>
    <row r="846" spans="1:5" x14ac:dyDescent="0.25">
      <c r="A846" s="5">
        <v>208</v>
      </c>
      <c r="B846" t="s">
        <v>118</v>
      </c>
      <c r="C846" t="s">
        <v>571</v>
      </c>
      <c r="D846">
        <v>-1</v>
      </c>
      <c r="E846" t="s">
        <v>122</v>
      </c>
    </row>
    <row r="847" spans="1:5" x14ac:dyDescent="0.25">
      <c r="A847" s="5">
        <v>208</v>
      </c>
      <c r="B847" t="s">
        <v>118</v>
      </c>
      <c r="C847" t="s">
        <v>61</v>
      </c>
      <c r="D847">
        <v>-0.8</v>
      </c>
      <c r="E847" t="s">
        <v>122</v>
      </c>
    </row>
    <row r="848" spans="1:5" x14ac:dyDescent="0.25">
      <c r="A848" s="5">
        <v>209</v>
      </c>
      <c r="B848" t="s">
        <v>118</v>
      </c>
      <c r="C848" t="s">
        <v>329</v>
      </c>
      <c r="D848">
        <v>-6</v>
      </c>
      <c r="E848" t="s">
        <v>122</v>
      </c>
    </row>
    <row r="849" spans="1:6" x14ac:dyDescent="0.25">
      <c r="A849" s="5">
        <v>209</v>
      </c>
      <c r="B849" t="s">
        <v>118</v>
      </c>
      <c r="C849" t="s">
        <v>352</v>
      </c>
      <c r="D849">
        <v>-0.2</v>
      </c>
      <c r="E849" t="s">
        <v>122</v>
      </c>
    </row>
    <row r="850" spans="1:6" x14ac:dyDescent="0.25">
      <c r="A850" s="5">
        <v>209</v>
      </c>
      <c r="B850" t="s">
        <v>118</v>
      </c>
      <c r="C850" t="s">
        <v>351</v>
      </c>
      <c r="D850">
        <v>-0.2</v>
      </c>
      <c r="E850" t="s">
        <v>122</v>
      </c>
    </row>
    <row r="851" spans="1:6" x14ac:dyDescent="0.25">
      <c r="A851" s="5">
        <v>209</v>
      </c>
      <c r="B851" t="s">
        <v>118</v>
      </c>
      <c r="C851" t="s">
        <v>570</v>
      </c>
      <c r="D851">
        <v>-0.5</v>
      </c>
      <c r="E851" t="s">
        <v>122</v>
      </c>
    </row>
    <row r="852" spans="1:6" x14ac:dyDescent="0.25">
      <c r="A852" s="5">
        <v>209</v>
      </c>
      <c r="B852" t="s">
        <v>118</v>
      </c>
      <c r="C852" t="s">
        <v>571</v>
      </c>
      <c r="D852">
        <v>-1</v>
      </c>
      <c r="E852" t="s">
        <v>122</v>
      </c>
    </row>
    <row r="853" spans="1:6" x14ac:dyDescent="0.25">
      <c r="A853" s="5">
        <v>209</v>
      </c>
      <c r="B853" t="s">
        <v>118</v>
      </c>
      <c r="C853" t="s">
        <v>61</v>
      </c>
      <c r="D853">
        <v>-0.8</v>
      </c>
      <c r="E853" t="s">
        <v>122</v>
      </c>
    </row>
    <row r="854" spans="1:6" x14ac:dyDescent="0.25">
      <c r="A854" s="5">
        <v>210</v>
      </c>
      <c r="B854" t="s">
        <v>118</v>
      </c>
      <c r="C854" t="s">
        <v>329</v>
      </c>
      <c r="D854">
        <v>-6</v>
      </c>
      <c r="E854" t="s">
        <v>122</v>
      </c>
    </row>
    <row r="855" spans="1:6" x14ac:dyDescent="0.25">
      <c r="A855" s="5">
        <v>210</v>
      </c>
      <c r="B855" t="s">
        <v>118</v>
      </c>
      <c r="C855" t="s">
        <v>352</v>
      </c>
      <c r="D855">
        <v>-0.2</v>
      </c>
      <c r="E855" t="s">
        <v>122</v>
      </c>
    </row>
    <row r="856" spans="1:6" x14ac:dyDescent="0.25">
      <c r="A856" s="5">
        <v>210</v>
      </c>
      <c r="B856" t="s">
        <v>118</v>
      </c>
      <c r="C856" t="s">
        <v>351</v>
      </c>
      <c r="D856">
        <v>-0.2</v>
      </c>
      <c r="E856" t="s">
        <v>122</v>
      </c>
    </row>
    <row r="857" spans="1:6" x14ac:dyDescent="0.25">
      <c r="A857" s="5">
        <v>210</v>
      </c>
      <c r="B857" t="s">
        <v>118</v>
      </c>
      <c r="C857" t="s">
        <v>570</v>
      </c>
      <c r="D857">
        <v>-0.5</v>
      </c>
      <c r="E857" t="s">
        <v>122</v>
      </c>
    </row>
    <row r="858" spans="1:6" x14ac:dyDescent="0.25">
      <c r="A858" s="5">
        <v>210</v>
      </c>
      <c r="B858" t="s">
        <v>118</v>
      </c>
      <c r="C858" t="s">
        <v>571</v>
      </c>
      <c r="D858">
        <v>-1</v>
      </c>
      <c r="E858" t="s">
        <v>122</v>
      </c>
    </row>
    <row r="859" spans="1:6" x14ac:dyDescent="0.25">
      <c r="A859" s="5">
        <v>210</v>
      </c>
      <c r="B859" t="s">
        <v>118</v>
      </c>
      <c r="C859" t="s">
        <v>61</v>
      </c>
      <c r="D859">
        <v>-0.8</v>
      </c>
      <c r="E859" t="s">
        <v>122</v>
      </c>
    </row>
    <row r="860" spans="1:6" x14ac:dyDescent="0.25">
      <c r="A860" s="5">
        <v>211</v>
      </c>
      <c r="B860" t="s">
        <v>118</v>
      </c>
      <c r="C860" t="s">
        <v>329</v>
      </c>
      <c r="D860">
        <v>-6</v>
      </c>
      <c r="E860" t="s">
        <v>122</v>
      </c>
    </row>
    <row r="861" spans="1:6" x14ac:dyDescent="0.25">
      <c r="A861" s="5">
        <v>211</v>
      </c>
      <c r="B861" t="s">
        <v>118</v>
      </c>
      <c r="C861" t="s">
        <v>352</v>
      </c>
      <c r="D861">
        <v>-0.2</v>
      </c>
      <c r="E861" t="s">
        <v>122</v>
      </c>
      <c r="F861" s="6"/>
    </row>
    <row r="862" spans="1:6" x14ac:dyDescent="0.25">
      <c r="A862" s="5">
        <v>211</v>
      </c>
      <c r="B862" t="s">
        <v>118</v>
      </c>
      <c r="C862" t="s">
        <v>351</v>
      </c>
      <c r="D862">
        <v>-0.2</v>
      </c>
      <c r="E862" t="s">
        <v>122</v>
      </c>
    </row>
    <row r="863" spans="1:6" x14ac:dyDescent="0.25">
      <c r="A863" s="5">
        <v>211</v>
      </c>
      <c r="B863" t="s">
        <v>118</v>
      </c>
      <c r="C863" t="s">
        <v>570</v>
      </c>
      <c r="D863">
        <v>-0.5</v>
      </c>
      <c r="E863" t="s">
        <v>122</v>
      </c>
    </row>
    <row r="864" spans="1:6" x14ac:dyDescent="0.25">
      <c r="A864" s="5">
        <v>211</v>
      </c>
      <c r="B864" t="s">
        <v>118</v>
      </c>
      <c r="C864" t="s">
        <v>571</v>
      </c>
      <c r="D864">
        <v>-1</v>
      </c>
      <c r="E864" t="s">
        <v>122</v>
      </c>
    </row>
    <row r="865" spans="1:6" x14ac:dyDescent="0.25">
      <c r="A865" s="5">
        <v>211</v>
      </c>
      <c r="B865" t="s">
        <v>118</v>
      </c>
      <c r="C865" t="s">
        <v>61</v>
      </c>
      <c r="D865">
        <v>-0.8</v>
      </c>
      <c r="E865" t="s">
        <v>122</v>
      </c>
    </row>
    <row r="866" spans="1:6" x14ac:dyDescent="0.25">
      <c r="A866" s="5">
        <v>212</v>
      </c>
      <c r="B866" t="s">
        <v>118</v>
      </c>
      <c r="C866" t="s">
        <v>329</v>
      </c>
      <c r="D866">
        <v>-6</v>
      </c>
      <c r="E866" t="s">
        <v>122</v>
      </c>
    </row>
    <row r="867" spans="1:6" x14ac:dyDescent="0.25">
      <c r="A867" s="5">
        <v>212</v>
      </c>
      <c r="B867" t="s">
        <v>118</v>
      </c>
      <c r="C867" t="s">
        <v>352</v>
      </c>
      <c r="D867">
        <v>-0.2</v>
      </c>
      <c r="E867" t="s">
        <v>122</v>
      </c>
    </row>
    <row r="868" spans="1:6" x14ac:dyDescent="0.25">
      <c r="A868" s="5">
        <v>212</v>
      </c>
      <c r="B868" t="s">
        <v>118</v>
      </c>
      <c r="C868" t="s">
        <v>351</v>
      </c>
      <c r="D868">
        <v>-0.2</v>
      </c>
      <c r="E868" t="s">
        <v>122</v>
      </c>
    </row>
    <row r="869" spans="1:6" x14ac:dyDescent="0.25">
      <c r="A869" s="5">
        <v>212</v>
      </c>
      <c r="B869" t="s">
        <v>118</v>
      </c>
      <c r="C869" t="s">
        <v>570</v>
      </c>
      <c r="D869">
        <v>-0.5</v>
      </c>
      <c r="E869" t="s">
        <v>122</v>
      </c>
    </row>
    <row r="870" spans="1:6" x14ac:dyDescent="0.25">
      <c r="A870" s="5">
        <v>212</v>
      </c>
      <c r="B870" t="s">
        <v>118</v>
      </c>
      <c r="C870" t="s">
        <v>571</v>
      </c>
      <c r="D870">
        <v>-1</v>
      </c>
      <c r="E870" t="s">
        <v>122</v>
      </c>
    </row>
    <row r="871" spans="1:6" x14ac:dyDescent="0.25">
      <c r="A871" s="5">
        <v>212</v>
      </c>
      <c r="B871" t="s">
        <v>118</v>
      </c>
      <c r="C871" t="s">
        <v>61</v>
      </c>
      <c r="D871">
        <v>-0.8</v>
      </c>
      <c r="E871" t="s">
        <v>122</v>
      </c>
    </row>
    <row r="872" spans="1:6" x14ac:dyDescent="0.25">
      <c r="A872" s="5">
        <v>213</v>
      </c>
      <c r="B872" t="s">
        <v>118</v>
      </c>
      <c r="C872" t="s">
        <v>61</v>
      </c>
      <c r="D872">
        <v>-25</v>
      </c>
      <c r="E872" t="s">
        <v>122</v>
      </c>
      <c r="F872" s="6"/>
    </row>
    <row r="873" spans="1:6" x14ac:dyDescent="0.25">
      <c r="A873" s="5">
        <v>213</v>
      </c>
      <c r="B873" t="s">
        <v>118</v>
      </c>
      <c r="C873" t="s">
        <v>351</v>
      </c>
      <c r="D873">
        <v>-0.6</v>
      </c>
      <c r="E873" t="s">
        <v>122</v>
      </c>
    </row>
    <row r="874" spans="1:6" x14ac:dyDescent="0.25">
      <c r="A874" s="5">
        <v>213</v>
      </c>
      <c r="B874" t="s">
        <v>118</v>
      </c>
      <c r="C874" t="s">
        <v>570</v>
      </c>
      <c r="D874">
        <v>-5</v>
      </c>
      <c r="E874" t="s">
        <v>122</v>
      </c>
    </row>
    <row r="875" spans="1:6" x14ac:dyDescent="0.25">
      <c r="A875" s="5">
        <v>213</v>
      </c>
      <c r="B875" t="s">
        <v>118</v>
      </c>
      <c r="C875" t="s">
        <v>329</v>
      </c>
      <c r="D875">
        <v>-5</v>
      </c>
      <c r="E875" t="s">
        <v>122</v>
      </c>
    </row>
    <row r="876" spans="1:6" x14ac:dyDescent="0.25">
      <c r="A876" s="5">
        <v>213</v>
      </c>
      <c r="B876" t="s">
        <v>118</v>
      </c>
      <c r="C876" t="s">
        <v>333</v>
      </c>
      <c r="D876">
        <v>-2</v>
      </c>
      <c r="E876" t="s">
        <v>122</v>
      </c>
    </row>
    <row r="877" spans="1:6" x14ac:dyDescent="0.25">
      <c r="A877" s="5">
        <v>213</v>
      </c>
      <c r="B877" t="s">
        <v>118</v>
      </c>
      <c r="C877" t="s">
        <v>36</v>
      </c>
      <c r="D877">
        <v>-2</v>
      </c>
      <c r="E877" t="s">
        <v>122</v>
      </c>
    </row>
    <row r="878" spans="1:6" x14ac:dyDescent="0.25">
      <c r="A878" s="5">
        <v>213</v>
      </c>
      <c r="B878" t="s">
        <v>118</v>
      </c>
      <c r="C878" t="s">
        <v>41</v>
      </c>
      <c r="D878">
        <v>-1</v>
      </c>
      <c r="E878" t="s">
        <v>122</v>
      </c>
    </row>
    <row r="879" spans="1:6" x14ac:dyDescent="0.25">
      <c r="A879" s="5">
        <v>213</v>
      </c>
      <c r="B879" t="s">
        <v>118</v>
      </c>
      <c r="C879" t="s">
        <v>338</v>
      </c>
      <c r="D879">
        <v>-5</v>
      </c>
      <c r="E879" t="s">
        <v>122</v>
      </c>
    </row>
    <row r="880" spans="1:6" x14ac:dyDescent="0.25">
      <c r="A880" s="5">
        <v>213</v>
      </c>
      <c r="B880" t="s">
        <v>118</v>
      </c>
      <c r="C880" t="s">
        <v>658</v>
      </c>
      <c r="D880">
        <v>-5</v>
      </c>
      <c r="E880" t="s">
        <v>122</v>
      </c>
    </row>
    <row r="881" spans="1:5" x14ac:dyDescent="0.25">
      <c r="A881" s="5">
        <v>214</v>
      </c>
      <c r="B881" t="s">
        <v>118</v>
      </c>
      <c r="C881" t="s">
        <v>351</v>
      </c>
      <c r="D881">
        <v>-0.2</v>
      </c>
      <c r="E881" t="s">
        <v>122</v>
      </c>
    </row>
    <row r="882" spans="1:5" x14ac:dyDescent="0.25">
      <c r="A882" s="5">
        <v>214</v>
      </c>
      <c r="B882" t="s">
        <v>118</v>
      </c>
      <c r="C882" t="s">
        <v>570</v>
      </c>
      <c r="D882">
        <v>-1</v>
      </c>
      <c r="E882" t="s">
        <v>122</v>
      </c>
    </row>
    <row r="883" spans="1:5" x14ac:dyDescent="0.25">
      <c r="A883" s="5">
        <v>215</v>
      </c>
      <c r="B883" t="s">
        <v>118</v>
      </c>
      <c r="C883" t="s">
        <v>329</v>
      </c>
      <c r="D883">
        <v>-30</v>
      </c>
      <c r="E883" t="s">
        <v>122</v>
      </c>
    </row>
    <row r="884" spans="1:5" x14ac:dyDescent="0.25">
      <c r="A884" s="5">
        <v>215</v>
      </c>
      <c r="B884" t="s">
        <v>118</v>
      </c>
      <c r="C884" t="s">
        <v>342</v>
      </c>
      <c r="D884">
        <v>-15</v>
      </c>
      <c r="E884" t="s">
        <v>122</v>
      </c>
    </row>
    <row r="885" spans="1:5" x14ac:dyDescent="0.25">
      <c r="A885" s="5">
        <v>215</v>
      </c>
      <c r="B885" t="s">
        <v>118</v>
      </c>
      <c r="C885" t="s">
        <v>570</v>
      </c>
      <c r="D885">
        <v>-2.5</v>
      </c>
      <c r="E885" t="s">
        <v>122</v>
      </c>
    </row>
    <row r="886" spans="1:5" x14ac:dyDescent="0.25">
      <c r="A886" s="5">
        <v>215</v>
      </c>
      <c r="B886" t="s">
        <v>118</v>
      </c>
      <c r="C886" t="s">
        <v>571</v>
      </c>
      <c r="D886">
        <v>-2.5</v>
      </c>
      <c r="E886" t="s">
        <v>122</v>
      </c>
    </row>
    <row r="887" spans="1:5" x14ac:dyDescent="0.25">
      <c r="A887" s="5">
        <v>215</v>
      </c>
      <c r="B887" t="s">
        <v>118</v>
      </c>
      <c r="C887" t="s">
        <v>351</v>
      </c>
      <c r="D887">
        <v>-0.2</v>
      </c>
      <c r="E887" t="s">
        <v>122</v>
      </c>
    </row>
    <row r="888" spans="1:5" x14ac:dyDescent="0.25">
      <c r="A888" s="5">
        <v>215</v>
      </c>
      <c r="B888" t="s">
        <v>118</v>
      </c>
      <c r="C888" t="s">
        <v>352</v>
      </c>
      <c r="D888">
        <v>-0.2</v>
      </c>
      <c r="E888" t="s">
        <v>122</v>
      </c>
    </row>
    <row r="889" spans="1:5" x14ac:dyDescent="0.25">
      <c r="A889" s="5">
        <v>215</v>
      </c>
      <c r="B889" t="s">
        <v>118</v>
      </c>
      <c r="C889" t="s">
        <v>276</v>
      </c>
      <c r="D889">
        <v>-1</v>
      </c>
      <c r="E889" t="s">
        <v>122</v>
      </c>
    </row>
    <row r="890" spans="1:5" x14ac:dyDescent="0.25">
      <c r="A890" s="5">
        <v>215</v>
      </c>
      <c r="B890" t="s">
        <v>118</v>
      </c>
      <c r="C890" t="s">
        <v>374</v>
      </c>
      <c r="D890">
        <v>-0.5</v>
      </c>
      <c r="E890" t="s">
        <v>122</v>
      </c>
    </row>
    <row r="891" spans="1:5" x14ac:dyDescent="0.25">
      <c r="A891" s="5">
        <v>215</v>
      </c>
      <c r="B891" t="s">
        <v>118</v>
      </c>
      <c r="C891" t="s">
        <v>658</v>
      </c>
      <c r="D891">
        <v>-0.5</v>
      </c>
      <c r="E891" t="s">
        <v>122</v>
      </c>
    </row>
    <row r="892" spans="1:5" x14ac:dyDescent="0.25">
      <c r="A892" s="5">
        <v>215</v>
      </c>
      <c r="B892" t="s">
        <v>118</v>
      </c>
      <c r="C892" t="s">
        <v>67</v>
      </c>
      <c r="D892">
        <v>-2</v>
      </c>
      <c r="E892" t="s">
        <v>122</v>
      </c>
    </row>
    <row r="893" spans="1:5" x14ac:dyDescent="0.25">
      <c r="A893" s="5">
        <v>215</v>
      </c>
      <c r="B893" t="s">
        <v>118</v>
      </c>
      <c r="C893" t="s">
        <v>41</v>
      </c>
      <c r="D893">
        <v>-2</v>
      </c>
      <c r="E893" t="s">
        <v>122</v>
      </c>
    </row>
    <row r="894" spans="1:5" x14ac:dyDescent="0.25">
      <c r="A894" s="5">
        <v>216</v>
      </c>
      <c r="B894" t="s">
        <v>118</v>
      </c>
      <c r="C894" t="s">
        <v>239</v>
      </c>
      <c r="D894">
        <v>-20</v>
      </c>
      <c r="E894" t="s">
        <v>122</v>
      </c>
    </row>
    <row r="895" spans="1:5" x14ac:dyDescent="0.25">
      <c r="A895" s="5">
        <v>217</v>
      </c>
      <c r="B895" t="s">
        <v>118</v>
      </c>
      <c r="C895" t="s">
        <v>351</v>
      </c>
      <c r="D895">
        <v>-0.5</v>
      </c>
      <c r="E895" t="s">
        <v>122</v>
      </c>
    </row>
    <row r="896" spans="1:5" x14ac:dyDescent="0.25">
      <c r="A896" s="5">
        <v>218</v>
      </c>
      <c r="B896" t="s">
        <v>118</v>
      </c>
      <c r="C896" t="s">
        <v>329</v>
      </c>
      <c r="D896">
        <v>-20</v>
      </c>
      <c r="E896" t="s">
        <v>122</v>
      </c>
    </row>
    <row r="897" spans="1:5" x14ac:dyDescent="0.25">
      <c r="A897" s="5">
        <v>218</v>
      </c>
      <c r="B897" t="s">
        <v>118</v>
      </c>
      <c r="C897" t="s">
        <v>36</v>
      </c>
      <c r="D897">
        <v>-0.7</v>
      </c>
      <c r="E897" t="s">
        <v>122</v>
      </c>
    </row>
    <row r="898" spans="1:5" x14ac:dyDescent="0.25">
      <c r="A898" s="5">
        <v>218</v>
      </c>
      <c r="B898" t="s">
        <v>118</v>
      </c>
      <c r="C898" t="s">
        <v>571</v>
      </c>
      <c r="D898">
        <v>-1.5</v>
      </c>
      <c r="E898" t="s">
        <v>122</v>
      </c>
    </row>
    <row r="899" spans="1:5" x14ac:dyDescent="0.25">
      <c r="A899" s="5">
        <v>218</v>
      </c>
      <c r="B899" t="s">
        <v>118</v>
      </c>
      <c r="C899" t="s">
        <v>374</v>
      </c>
      <c r="D899">
        <v>-2</v>
      </c>
      <c r="E899" t="s">
        <v>122</v>
      </c>
    </row>
    <row r="900" spans="1:5" x14ac:dyDescent="0.25">
      <c r="A900" s="5">
        <v>218</v>
      </c>
      <c r="B900" t="s">
        <v>118</v>
      </c>
      <c r="C900" t="s">
        <v>352</v>
      </c>
      <c r="D900">
        <v>-0.2</v>
      </c>
      <c r="E900" t="s">
        <v>122</v>
      </c>
    </row>
    <row r="901" spans="1:5" x14ac:dyDescent="0.25">
      <c r="A901" s="5">
        <v>218</v>
      </c>
      <c r="B901" t="s">
        <v>118</v>
      </c>
      <c r="C901" t="s">
        <v>336</v>
      </c>
      <c r="D901">
        <v>-15</v>
      </c>
      <c r="E901" t="s">
        <v>122</v>
      </c>
    </row>
    <row r="902" spans="1:5" x14ac:dyDescent="0.25">
      <c r="A902" s="5">
        <v>218</v>
      </c>
      <c r="B902" t="s">
        <v>118</v>
      </c>
      <c r="C902" t="s">
        <v>340</v>
      </c>
      <c r="D902">
        <v>-3</v>
      </c>
      <c r="E902" t="s">
        <v>122</v>
      </c>
    </row>
    <row r="903" spans="1:5" x14ac:dyDescent="0.25">
      <c r="A903" s="5">
        <v>218</v>
      </c>
      <c r="B903" t="s">
        <v>118</v>
      </c>
      <c r="C903" t="s">
        <v>342</v>
      </c>
      <c r="D903">
        <v>-15</v>
      </c>
      <c r="E903" t="s">
        <v>122</v>
      </c>
    </row>
    <row r="904" spans="1:5" x14ac:dyDescent="0.25">
      <c r="A904" s="5">
        <v>218</v>
      </c>
      <c r="B904" t="s">
        <v>118</v>
      </c>
      <c r="C904" t="s">
        <v>334</v>
      </c>
      <c r="D904">
        <v>-0.5</v>
      </c>
      <c r="E904" t="s">
        <v>122</v>
      </c>
    </row>
    <row r="905" spans="1:5" x14ac:dyDescent="0.25">
      <c r="A905" s="5">
        <v>218</v>
      </c>
      <c r="B905" t="s">
        <v>118</v>
      </c>
      <c r="C905" t="s">
        <v>348</v>
      </c>
      <c r="D905">
        <v>-0.5</v>
      </c>
      <c r="E905" t="s">
        <v>122</v>
      </c>
    </row>
    <row r="906" spans="1:5" x14ac:dyDescent="0.25">
      <c r="A906" s="5">
        <v>218</v>
      </c>
      <c r="B906" t="s">
        <v>118</v>
      </c>
      <c r="C906" t="s">
        <v>52</v>
      </c>
      <c r="D906">
        <v>-0.1</v>
      </c>
      <c r="E906" t="s">
        <v>122</v>
      </c>
    </row>
    <row r="907" spans="1:5" x14ac:dyDescent="0.25">
      <c r="A907" s="5">
        <v>218</v>
      </c>
      <c r="B907" t="s">
        <v>118</v>
      </c>
      <c r="C907" t="s">
        <v>343</v>
      </c>
      <c r="D907">
        <v>-5</v>
      </c>
      <c r="E907" t="s">
        <v>122</v>
      </c>
    </row>
    <row r="908" spans="1:5" x14ac:dyDescent="0.25">
      <c r="A908" s="5">
        <v>218</v>
      </c>
      <c r="B908" t="s">
        <v>118</v>
      </c>
      <c r="C908" t="s">
        <v>346</v>
      </c>
      <c r="D908">
        <v>-0.1</v>
      </c>
      <c r="E908" t="s">
        <v>122</v>
      </c>
    </row>
    <row r="909" spans="1:5" x14ac:dyDescent="0.25">
      <c r="A909" s="5">
        <v>219</v>
      </c>
      <c r="B909" t="s">
        <v>118</v>
      </c>
      <c r="C909" t="s">
        <v>64</v>
      </c>
      <c r="D909">
        <v>-1.3</v>
      </c>
      <c r="E909" t="s">
        <v>122</v>
      </c>
    </row>
    <row r="910" spans="1:5" x14ac:dyDescent="0.25">
      <c r="A910" s="5">
        <v>220</v>
      </c>
      <c r="B910" t="s">
        <v>118</v>
      </c>
      <c r="C910" t="s">
        <v>64</v>
      </c>
      <c r="D910">
        <v>-0.8</v>
      </c>
      <c r="E910" t="s">
        <v>122</v>
      </c>
    </row>
    <row r="911" spans="1:5" x14ac:dyDescent="0.25">
      <c r="A911" s="5">
        <v>221</v>
      </c>
      <c r="B911" t="s">
        <v>118</v>
      </c>
      <c r="C911" t="s">
        <v>64</v>
      </c>
      <c r="D911">
        <v>-0.8</v>
      </c>
      <c r="E911" t="s">
        <v>122</v>
      </c>
    </row>
    <row r="912" spans="1:5" x14ac:dyDescent="0.25">
      <c r="A912" s="5">
        <v>222</v>
      </c>
      <c r="B912" t="s">
        <v>118</v>
      </c>
      <c r="C912" t="s">
        <v>64</v>
      </c>
      <c r="D912">
        <v>-0.8</v>
      </c>
      <c r="E912" t="s">
        <v>122</v>
      </c>
    </row>
    <row r="913" spans="1:5" x14ac:dyDescent="0.25">
      <c r="A913" s="5">
        <v>223</v>
      </c>
      <c r="B913" t="s">
        <v>118</v>
      </c>
      <c r="C913" t="s">
        <v>64</v>
      </c>
      <c r="D913">
        <v>-1.3</v>
      </c>
      <c r="E913" t="s">
        <v>122</v>
      </c>
    </row>
    <row r="914" spans="1:5" x14ac:dyDescent="0.25">
      <c r="A914" s="5">
        <v>224</v>
      </c>
      <c r="B914" t="s">
        <v>118</v>
      </c>
      <c r="C914" t="s">
        <v>329</v>
      </c>
      <c r="D914">
        <v>-10</v>
      </c>
      <c r="E914" t="s">
        <v>122</v>
      </c>
    </row>
    <row r="915" spans="1:5" x14ac:dyDescent="0.25">
      <c r="A915" s="5">
        <v>224</v>
      </c>
      <c r="B915" t="s">
        <v>118</v>
      </c>
      <c r="C915" t="s">
        <v>571</v>
      </c>
      <c r="D915">
        <v>-2</v>
      </c>
      <c r="E915" t="s">
        <v>122</v>
      </c>
    </row>
    <row r="916" spans="1:5" x14ac:dyDescent="0.25">
      <c r="A916" s="5">
        <v>224</v>
      </c>
      <c r="B916" t="s">
        <v>118</v>
      </c>
      <c r="C916" t="s">
        <v>374</v>
      </c>
      <c r="D916">
        <v>-2</v>
      </c>
      <c r="E916" t="s">
        <v>122</v>
      </c>
    </row>
    <row r="917" spans="1:5" x14ac:dyDescent="0.25">
      <c r="A917" s="5">
        <v>224</v>
      </c>
      <c r="B917" t="s">
        <v>118</v>
      </c>
      <c r="C917" t="s">
        <v>66</v>
      </c>
      <c r="D917">
        <v>-2</v>
      </c>
      <c r="E917" t="s">
        <v>122</v>
      </c>
    </row>
    <row r="918" spans="1:5" x14ac:dyDescent="0.25">
      <c r="A918" s="5">
        <v>224</v>
      </c>
      <c r="B918" t="s">
        <v>118</v>
      </c>
      <c r="C918" t="s">
        <v>336</v>
      </c>
      <c r="D918">
        <v>-2</v>
      </c>
      <c r="E918" t="s">
        <v>122</v>
      </c>
    </row>
    <row r="919" spans="1:5" x14ac:dyDescent="0.25">
      <c r="A919" s="5">
        <v>225</v>
      </c>
      <c r="B919" t="s">
        <v>118</v>
      </c>
      <c r="C919" t="s">
        <v>66</v>
      </c>
      <c r="D919">
        <v>-2</v>
      </c>
      <c r="E919" t="s">
        <v>122</v>
      </c>
    </row>
    <row r="920" spans="1:5" x14ac:dyDescent="0.25">
      <c r="A920" s="5">
        <v>226</v>
      </c>
      <c r="B920" t="s">
        <v>118</v>
      </c>
      <c r="C920" t="s">
        <v>352</v>
      </c>
      <c r="D920">
        <v>-0.2</v>
      </c>
      <c r="E920" t="s">
        <v>122</v>
      </c>
    </row>
    <row r="921" spans="1:5" x14ac:dyDescent="0.25">
      <c r="A921" s="5">
        <v>227</v>
      </c>
      <c r="B921" t="s">
        <v>118</v>
      </c>
      <c r="C921" t="s">
        <v>352</v>
      </c>
      <c r="D921">
        <v>-0.2</v>
      </c>
      <c r="E921" t="s">
        <v>122</v>
      </c>
    </row>
    <row r="922" spans="1:5" x14ac:dyDescent="0.25">
      <c r="A922" s="5">
        <v>228</v>
      </c>
      <c r="B922" t="s">
        <v>118</v>
      </c>
      <c r="C922" t="s">
        <v>152</v>
      </c>
      <c r="D922">
        <v>-3</v>
      </c>
      <c r="E922" t="s">
        <v>122</v>
      </c>
    </row>
    <row r="923" spans="1:5" x14ac:dyDescent="0.25">
      <c r="A923" s="5">
        <v>229</v>
      </c>
      <c r="B923" t="s">
        <v>118</v>
      </c>
      <c r="C923" t="s">
        <v>28</v>
      </c>
      <c r="D923">
        <v>-25</v>
      </c>
      <c r="E923" t="s">
        <v>122</v>
      </c>
    </row>
    <row r="924" spans="1:5" x14ac:dyDescent="0.25">
      <c r="A924" s="5">
        <v>229</v>
      </c>
      <c r="B924" t="s">
        <v>118</v>
      </c>
      <c r="C924" t="s">
        <v>42</v>
      </c>
      <c r="D924">
        <v>-1</v>
      </c>
      <c r="E924" t="s">
        <v>122</v>
      </c>
    </row>
    <row r="925" spans="1:5" x14ac:dyDescent="0.25">
      <c r="A925" s="5">
        <v>229</v>
      </c>
      <c r="B925" t="s">
        <v>118</v>
      </c>
      <c r="C925" t="s">
        <v>211</v>
      </c>
      <c r="D925">
        <v>-1</v>
      </c>
      <c r="E925" t="s">
        <v>122</v>
      </c>
    </row>
    <row r="926" spans="1:5" x14ac:dyDescent="0.25">
      <c r="A926" s="5">
        <v>229</v>
      </c>
      <c r="B926" t="s">
        <v>118</v>
      </c>
      <c r="C926" t="s">
        <v>284</v>
      </c>
      <c r="D926">
        <v>-25</v>
      </c>
      <c r="E926" t="s">
        <v>122</v>
      </c>
    </row>
    <row r="927" spans="1:5" x14ac:dyDescent="0.25">
      <c r="A927" s="5">
        <v>229</v>
      </c>
      <c r="B927" t="s">
        <v>118</v>
      </c>
      <c r="C927" t="s">
        <v>191</v>
      </c>
      <c r="D927">
        <v>-0.5</v>
      </c>
      <c r="E927" t="s">
        <v>122</v>
      </c>
    </row>
    <row r="928" spans="1:5" x14ac:dyDescent="0.25">
      <c r="A928" s="5">
        <v>229</v>
      </c>
      <c r="B928" t="s">
        <v>118</v>
      </c>
      <c r="C928" t="s">
        <v>169</v>
      </c>
      <c r="D928">
        <v>-25</v>
      </c>
      <c r="E928" t="s">
        <v>122</v>
      </c>
    </row>
    <row r="929" spans="1:5" x14ac:dyDescent="0.25">
      <c r="A929" s="5">
        <v>229</v>
      </c>
      <c r="B929" t="s">
        <v>118</v>
      </c>
      <c r="C929" t="s">
        <v>219</v>
      </c>
      <c r="D929">
        <v>-0.5</v>
      </c>
      <c r="E929" t="s">
        <v>122</v>
      </c>
    </row>
    <row r="930" spans="1:5" x14ac:dyDescent="0.25">
      <c r="A930" s="5">
        <v>229</v>
      </c>
      <c r="B930" t="s">
        <v>118</v>
      </c>
      <c r="C930" t="s">
        <v>247</v>
      </c>
      <c r="D930">
        <v>-1</v>
      </c>
      <c r="E930" t="s">
        <v>122</v>
      </c>
    </row>
    <row r="931" spans="1:5" x14ac:dyDescent="0.25">
      <c r="A931" s="5">
        <v>229</v>
      </c>
      <c r="B931" t="s">
        <v>118</v>
      </c>
      <c r="C931" t="s">
        <v>272</v>
      </c>
      <c r="D931">
        <v>-1</v>
      </c>
      <c r="E931" t="s">
        <v>122</v>
      </c>
    </row>
    <row r="932" spans="1:5" x14ac:dyDescent="0.25">
      <c r="A932" s="5">
        <v>229</v>
      </c>
      <c r="B932" t="s">
        <v>118</v>
      </c>
      <c r="C932" t="s">
        <v>37</v>
      </c>
      <c r="D932">
        <v>-1</v>
      </c>
      <c r="E932" t="s">
        <v>122</v>
      </c>
    </row>
    <row r="933" spans="1:5" x14ac:dyDescent="0.25">
      <c r="A933" s="5">
        <v>229</v>
      </c>
      <c r="B933" t="s">
        <v>118</v>
      </c>
      <c r="C933" t="s">
        <v>264</v>
      </c>
      <c r="D933">
        <v>-1</v>
      </c>
      <c r="E933" t="s">
        <v>122</v>
      </c>
    </row>
    <row r="934" spans="1:5" x14ac:dyDescent="0.25">
      <c r="A934" s="5">
        <v>229</v>
      </c>
      <c r="B934" t="s">
        <v>118</v>
      </c>
      <c r="C934" t="s">
        <v>64</v>
      </c>
      <c r="D934">
        <v>-5</v>
      </c>
      <c r="E934" t="s">
        <v>122</v>
      </c>
    </row>
    <row r="935" spans="1:5" x14ac:dyDescent="0.25">
      <c r="A935" s="5">
        <v>230</v>
      </c>
      <c r="B935" t="s">
        <v>118</v>
      </c>
      <c r="C935" t="s">
        <v>28</v>
      </c>
      <c r="D935">
        <v>-25</v>
      </c>
      <c r="E935" t="s">
        <v>122</v>
      </c>
    </row>
    <row r="936" spans="1:5" x14ac:dyDescent="0.25">
      <c r="A936" s="5">
        <v>230</v>
      </c>
      <c r="B936" t="s">
        <v>118</v>
      </c>
      <c r="C936" t="s">
        <v>42</v>
      </c>
      <c r="D936">
        <v>-1</v>
      </c>
      <c r="E936" t="s">
        <v>122</v>
      </c>
    </row>
    <row r="937" spans="1:5" x14ac:dyDescent="0.25">
      <c r="A937" s="5">
        <v>230</v>
      </c>
      <c r="B937" t="s">
        <v>118</v>
      </c>
      <c r="C937" t="s">
        <v>211</v>
      </c>
      <c r="D937">
        <v>-1</v>
      </c>
      <c r="E937" t="s">
        <v>122</v>
      </c>
    </row>
    <row r="938" spans="1:5" x14ac:dyDescent="0.25">
      <c r="A938" s="5">
        <v>230</v>
      </c>
      <c r="B938" t="s">
        <v>118</v>
      </c>
      <c r="C938" t="s">
        <v>284</v>
      </c>
      <c r="D938">
        <v>-25</v>
      </c>
      <c r="E938" t="s">
        <v>122</v>
      </c>
    </row>
    <row r="939" spans="1:5" x14ac:dyDescent="0.25">
      <c r="A939" s="5">
        <v>230</v>
      </c>
      <c r="B939" t="s">
        <v>118</v>
      </c>
      <c r="C939" t="s">
        <v>191</v>
      </c>
      <c r="D939">
        <v>-0.5</v>
      </c>
      <c r="E939" t="s">
        <v>122</v>
      </c>
    </row>
    <row r="940" spans="1:5" x14ac:dyDescent="0.25">
      <c r="A940" s="5">
        <v>230</v>
      </c>
      <c r="B940" t="s">
        <v>118</v>
      </c>
      <c r="C940" t="s">
        <v>169</v>
      </c>
      <c r="D940">
        <v>-25</v>
      </c>
      <c r="E940" t="s">
        <v>122</v>
      </c>
    </row>
    <row r="941" spans="1:5" x14ac:dyDescent="0.25">
      <c r="A941" s="5">
        <v>230</v>
      </c>
      <c r="B941" t="s">
        <v>118</v>
      </c>
      <c r="C941" t="s">
        <v>219</v>
      </c>
      <c r="D941">
        <v>-0.5</v>
      </c>
      <c r="E941" t="s">
        <v>122</v>
      </c>
    </row>
    <row r="942" spans="1:5" x14ac:dyDescent="0.25">
      <c r="A942" s="5">
        <v>230</v>
      </c>
      <c r="B942" t="s">
        <v>118</v>
      </c>
      <c r="C942" t="s">
        <v>247</v>
      </c>
      <c r="D942">
        <v>-1</v>
      </c>
      <c r="E942" t="s">
        <v>122</v>
      </c>
    </row>
    <row r="943" spans="1:5" x14ac:dyDescent="0.25">
      <c r="A943" s="5">
        <v>230</v>
      </c>
      <c r="B943" t="s">
        <v>118</v>
      </c>
      <c r="C943" t="s">
        <v>272</v>
      </c>
      <c r="D943">
        <v>-1</v>
      </c>
      <c r="E943" t="s">
        <v>122</v>
      </c>
    </row>
    <row r="944" spans="1:5" x14ac:dyDescent="0.25">
      <c r="A944" s="5">
        <v>230</v>
      </c>
      <c r="B944" t="s">
        <v>118</v>
      </c>
      <c r="C944" t="s">
        <v>37</v>
      </c>
      <c r="D944">
        <v>-1</v>
      </c>
      <c r="E944" t="s">
        <v>122</v>
      </c>
    </row>
    <row r="945" spans="1:5" x14ac:dyDescent="0.25">
      <c r="A945" s="5">
        <v>230</v>
      </c>
      <c r="B945" t="s">
        <v>118</v>
      </c>
      <c r="C945" t="s">
        <v>264</v>
      </c>
      <c r="D945">
        <v>-1</v>
      </c>
      <c r="E945" t="s">
        <v>122</v>
      </c>
    </row>
    <row r="946" spans="1:5" x14ac:dyDescent="0.25">
      <c r="A946" s="5">
        <v>230</v>
      </c>
      <c r="B946" t="s">
        <v>118</v>
      </c>
      <c r="C946" t="s">
        <v>64</v>
      </c>
      <c r="D946">
        <v>-5</v>
      </c>
      <c r="E946" t="s">
        <v>122</v>
      </c>
    </row>
    <row r="947" spans="1:5" x14ac:dyDescent="0.25">
      <c r="A947" s="5">
        <v>231</v>
      </c>
      <c r="B947" t="s">
        <v>118</v>
      </c>
      <c r="C947" t="s">
        <v>46</v>
      </c>
      <c r="D947">
        <v>-0.5</v>
      </c>
      <c r="E947" t="s">
        <v>122</v>
      </c>
    </row>
    <row r="948" spans="1:5" x14ac:dyDescent="0.25">
      <c r="A948" s="5">
        <v>232</v>
      </c>
      <c r="B948" t="s">
        <v>118</v>
      </c>
      <c r="C948" t="s">
        <v>351</v>
      </c>
      <c r="D948">
        <v>-0.5</v>
      </c>
      <c r="E948" t="s">
        <v>122</v>
      </c>
    </row>
    <row r="949" spans="1:5" x14ac:dyDescent="0.25">
      <c r="A949" s="5">
        <v>233</v>
      </c>
      <c r="B949" t="s">
        <v>118</v>
      </c>
      <c r="C949" t="s">
        <v>351</v>
      </c>
      <c r="D949">
        <v>-0.5</v>
      </c>
      <c r="E949" t="s">
        <v>122</v>
      </c>
    </row>
    <row r="950" spans="1:5" x14ac:dyDescent="0.25">
      <c r="A950" s="5">
        <v>234</v>
      </c>
      <c r="B950" t="s">
        <v>118</v>
      </c>
      <c r="C950" t="s">
        <v>351</v>
      </c>
      <c r="D950">
        <v>-0.5</v>
      </c>
      <c r="E950" t="s">
        <v>122</v>
      </c>
    </row>
    <row r="951" spans="1:5" x14ac:dyDescent="0.25">
      <c r="A951" s="5">
        <v>235</v>
      </c>
      <c r="B951" t="s">
        <v>107</v>
      </c>
      <c r="C951" t="s">
        <v>152</v>
      </c>
      <c r="D951">
        <v>-16.3</v>
      </c>
      <c r="E951" t="s">
        <v>109</v>
      </c>
    </row>
    <row r="952" spans="1:5" x14ac:dyDescent="0.25">
      <c r="A952" s="5">
        <v>235</v>
      </c>
      <c r="B952" t="s">
        <v>107</v>
      </c>
      <c r="C952" t="s">
        <v>57</v>
      </c>
      <c r="D952">
        <v>-8</v>
      </c>
      <c r="E952" t="s">
        <v>109</v>
      </c>
    </row>
    <row r="953" spans="1:5" x14ac:dyDescent="0.25">
      <c r="A953" s="5">
        <v>236</v>
      </c>
      <c r="B953" t="s">
        <v>98</v>
      </c>
      <c r="C953" t="s">
        <v>658</v>
      </c>
      <c r="D953">
        <v>-2</v>
      </c>
      <c r="E953" t="s">
        <v>113</v>
      </c>
    </row>
    <row r="954" spans="1:5" x14ac:dyDescent="0.25">
      <c r="A954" s="5">
        <v>237</v>
      </c>
      <c r="B954" t="s">
        <v>97</v>
      </c>
      <c r="C954" t="s">
        <v>142</v>
      </c>
      <c r="D954">
        <v>-0.1</v>
      </c>
      <c r="E954" t="s">
        <v>105</v>
      </c>
    </row>
    <row r="955" spans="1:5" x14ac:dyDescent="0.25">
      <c r="A955" s="5">
        <v>237</v>
      </c>
      <c r="B955" t="s">
        <v>97</v>
      </c>
      <c r="C955" t="s">
        <v>148</v>
      </c>
      <c r="D955">
        <v>-5.8</v>
      </c>
      <c r="E955" t="s">
        <v>105</v>
      </c>
    </row>
    <row r="956" spans="1:5" x14ac:dyDescent="0.25">
      <c r="A956" s="5">
        <v>237</v>
      </c>
      <c r="B956" t="s">
        <v>97</v>
      </c>
      <c r="C956" t="s">
        <v>245</v>
      </c>
      <c r="D956">
        <v>-2.6</v>
      </c>
      <c r="E956" t="s">
        <v>105</v>
      </c>
    </row>
    <row r="957" spans="1:5" x14ac:dyDescent="0.25">
      <c r="A957" s="5">
        <v>237</v>
      </c>
      <c r="B957" t="s">
        <v>97</v>
      </c>
      <c r="C957" t="s">
        <v>251</v>
      </c>
      <c r="D957">
        <v>-1</v>
      </c>
      <c r="E957" t="s">
        <v>105</v>
      </c>
    </row>
    <row r="958" spans="1:5" x14ac:dyDescent="0.25">
      <c r="A958" s="5">
        <v>237</v>
      </c>
      <c r="B958" t="s">
        <v>97</v>
      </c>
      <c r="C958" t="s">
        <v>152</v>
      </c>
      <c r="D958">
        <v>1.3</v>
      </c>
      <c r="E958" t="s">
        <v>105</v>
      </c>
    </row>
    <row r="959" spans="1:5" x14ac:dyDescent="0.25">
      <c r="A959" s="5">
        <v>238</v>
      </c>
      <c r="B959" t="s">
        <v>115</v>
      </c>
      <c r="C959" t="s">
        <v>331</v>
      </c>
      <c r="D959">
        <v>-350</v>
      </c>
      <c r="E959" t="s">
        <v>95</v>
      </c>
    </row>
    <row r="960" spans="1:5" x14ac:dyDescent="0.25">
      <c r="A960" s="5">
        <v>238</v>
      </c>
      <c r="B960" t="s">
        <v>115</v>
      </c>
      <c r="C960" t="s">
        <v>366</v>
      </c>
      <c r="D960">
        <v>-0.5</v>
      </c>
      <c r="E960" t="s">
        <v>95</v>
      </c>
    </row>
    <row r="961" spans="1:5" x14ac:dyDescent="0.25">
      <c r="A961" s="5">
        <v>239</v>
      </c>
      <c r="B961" t="s">
        <v>102</v>
      </c>
      <c r="C961" t="s">
        <v>28</v>
      </c>
      <c r="D961">
        <v>40</v>
      </c>
      <c r="E961" t="s">
        <v>116</v>
      </c>
    </row>
    <row r="962" spans="1:5" x14ac:dyDescent="0.25">
      <c r="A962" s="5">
        <v>239</v>
      </c>
      <c r="B962" t="s">
        <v>102</v>
      </c>
      <c r="C962" t="s">
        <v>340</v>
      </c>
      <c r="D962">
        <v>-14</v>
      </c>
      <c r="E962" t="s">
        <v>116</v>
      </c>
    </row>
    <row r="963" spans="1:5" x14ac:dyDescent="0.25">
      <c r="A963" s="5">
        <v>239</v>
      </c>
      <c r="B963" t="s">
        <v>102</v>
      </c>
      <c r="C963" t="s">
        <v>66</v>
      </c>
      <c r="D963">
        <v>-35</v>
      </c>
      <c r="E963" t="s">
        <v>116</v>
      </c>
    </row>
    <row r="964" spans="1:5" x14ac:dyDescent="0.25">
      <c r="A964" s="5">
        <v>240</v>
      </c>
      <c r="B964" t="s">
        <v>118</v>
      </c>
      <c r="C964" t="s">
        <v>239</v>
      </c>
      <c r="D964">
        <v>-5</v>
      </c>
      <c r="E964" t="s">
        <v>122</v>
      </c>
    </row>
    <row r="965" spans="1:5" x14ac:dyDescent="0.25">
      <c r="A965" s="5">
        <v>240</v>
      </c>
      <c r="B965" t="s">
        <v>118</v>
      </c>
      <c r="C965" t="s">
        <v>165</v>
      </c>
      <c r="D965">
        <v>-5</v>
      </c>
      <c r="E965" t="s">
        <v>122</v>
      </c>
    </row>
    <row r="966" spans="1:5" x14ac:dyDescent="0.25">
      <c r="A966" s="5">
        <v>241</v>
      </c>
      <c r="B966" t="s">
        <v>107</v>
      </c>
      <c r="C966" t="s">
        <v>161</v>
      </c>
      <c r="D966">
        <v>-9.4</v>
      </c>
      <c r="E966" t="s">
        <v>95</v>
      </c>
    </row>
    <row r="967" spans="1:5" x14ac:dyDescent="0.25">
      <c r="A967" s="5">
        <v>242</v>
      </c>
      <c r="B967" t="s">
        <v>105</v>
      </c>
      <c r="C967" t="s">
        <v>226</v>
      </c>
      <c r="D967">
        <v>-6.5</v>
      </c>
      <c r="E967" t="s">
        <v>113</v>
      </c>
    </row>
    <row r="968" spans="1:5" x14ac:dyDescent="0.25">
      <c r="A968" s="5">
        <v>242</v>
      </c>
      <c r="B968" t="s">
        <v>105</v>
      </c>
      <c r="C968" t="s">
        <v>228</v>
      </c>
      <c r="D968">
        <v>-3.7</v>
      </c>
      <c r="E968" t="s">
        <v>113</v>
      </c>
    </row>
    <row r="969" spans="1:5" x14ac:dyDescent="0.25">
      <c r="A969" s="5">
        <v>243</v>
      </c>
      <c r="B969" t="s">
        <v>100</v>
      </c>
      <c r="C969" t="s">
        <v>161</v>
      </c>
      <c r="D969">
        <v>-0.1</v>
      </c>
      <c r="E969" t="s">
        <v>95</v>
      </c>
    </row>
    <row r="970" spans="1:5" x14ac:dyDescent="0.25">
      <c r="A970" s="5">
        <v>243</v>
      </c>
      <c r="B970" t="s">
        <v>100</v>
      </c>
      <c r="C970" t="s">
        <v>286</v>
      </c>
      <c r="D970">
        <v>-0.1</v>
      </c>
      <c r="E970" t="s">
        <v>95</v>
      </c>
    </row>
    <row r="971" spans="1:5" x14ac:dyDescent="0.25">
      <c r="A971" s="5">
        <v>243</v>
      </c>
      <c r="B971" t="s">
        <v>100</v>
      </c>
      <c r="C971" t="s">
        <v>340</v>
      </c>
      <c r="D971">
        <v>-0.3</v>
      </c>
      <c r="E971" t="s">
        <v>95</v>
      </c>
    </row>
    <row r="972" spans="1:5" x14ac:dyDescent="0.25">
      <c r="A972" s="5">
        <v>243</v>
      </c>
      <c r="B972" t="s">
        <v>100</v>
      </c>
      <c r="C972" t="s">
        <v>33</v>
      </c>
      <c r="D972">
        <v>-0.1</v>
      </c>
      <c r="E972" t="s">
        <v>95</v>
      </c>
    </row>
    <row r="973" spans="1:5" x14ac:dyDescent="0.25">
      <c r="A973" s="5">
        <v>243</v>
      </c>
      <c r="B973" t="s">
        <v>100</v>
      </c>
      <c r="C973" t="s">
        <v>48</v>
      </c>
      <c r="D973">
        <v>-0.1</v>
      </c>
      <c r="E973" t="s">
        <v>95</v>
      </c>
    </row>
    <row r="974" spans="1:5" x14ac:dyDescent="0.25">
      <c r="A974" s="5">
        <v>243</v>
      </c>
      <c r="B974" t="s">
        <v>100</v>
      </c>
      <c r="C974" t="s">
        <v>152</v>
      </c>
      <c r="D974">
        <v>-0.4</v>
      </c>
      <c r="E974" t="s">
        <v>95</v>
      </c>
    </row>
    <row r="975" spans="1:5" x14ac:dyDescent="0.25">
      <c r="A975" s="5">
        <v>243</v>
      </c>
      <c r="B975" t="s">
        <v>100</v>
      </c>
      <c r="C975" t="s">
        <v>169</v>
      </c>
      <c r="D975">
        <v>-15.3</v>
      </c>
      <c r="E975" t="s">
        <v>95</v>
      </c>
    </row>
    <row r="976" spans="1:5" x14ac:dyDescent="0.25">
      <c r="A976" s="5">
        <v>243</v>
      </c>
      <c r="B976" t="s">
        <v>100</v>
      </c>
      <c r="C976" t="s">
        <v>284</v>
      </c>
      <c r="D976">
        <v>-3.2</v>
      </c>
      <c r="E976" t="s">
        <v>95</v>
      </c>
    </row>
    <row r="977" spans="1:5" x14ac:dyDescent="0.25">
      <c r="A977" s="5">
        <v>243</v>
      </c>
      <c r="B977" t="s">
        <v>100</v>
      </c>
      <c r="C977" t="s">
        <v>247</v>
      </c>
      <c r="D977">
        <v>-4.2</v>
      </c>
      <c r="E977" t="s">
        <v>95</v>
      </c>
    </row>
    <row r="978" spans="1:5" x14ac:dyDescent="0.25">
      <c r="A978" s="5">
        <v>243</v>
      </c>
      <c r="B978" t="s">
        <v>100</v>
      </c>
      <c r="C978" t="s">
        <v>239</v>
      </c>
      <c r="D978">
        <v>-9.1999999999999993</v>
      </c>
      <c r="E978" t="s">
        <v>95</v>
      </c>
    </row>
    <row r="979" spans="1:5" x14ac:dyDescent="0.25">
      <c r="A979" s="5">
        <v>243</v>
      </c>
      <c r="B979" t="s">
        <v>100</v>
      </c>
      <c r="C979" t="s">
        <v>28</v>
      </c>
      <c r="D979">
        <v>-0.2</v>
      </c>
      <c r="E979" t="s">
        <v>95</v>
      </c>
    </row>
    <row r="980" spans="1:5" x14ac:dyDescent="0.25">
      <c r="A980" s="5">
        <v>243</v>
      </c>
      <c r="B980" t="s">
        <v>100</v>
      </c>
      <c r="C980" t="s">
        <v>42</v>
      </c>
      <c r="D980">
        <v>-0.2</v>
      </c>
      <c r="E980" t="s">
        <v>95</v>
      </c>
    </row>
    <row r="981" spans="1:5" x14ac:dyDescent="0.25">
      <c r="A981" s="5">
        <v>243</v>
      </c>
      <c r="B981" t="s">
        <v>100</v>
      </c>
      <c r="C981" t="s">
        <v>211</v>
      </c>
      <c r="D981">
        <v>-0.1</v>
      </c>
      <c r="E981" t="s">
        <v>95</v>
      </c>
    </row>
    <row r="982" spans="1:5" x14ac:dyDescent="0.25">
      <c r="A982" s="5">
        <v>243</v>
      </c>
      <c r="B982" t="s">
        <v>100</v>
      </c>
      <c r="C982" t="s">
        <v>165</v>
      </c>
      <c r="D982">
        <v>-0.2</v>
      </c>
      <c r="E982" t="s">
        <v>95</v>
      </c>
    </row>
    <row r="983" spans="1:5" x14ac:dyDescent="0.25">
      <c r="A983" s="5">
        <v>243</v>
      </c>
      <c r="B983" t="s">
        <v>100</v>
      </c>
      <c r="C983" t="s">
        <v>219</v>
      </c>
      <c r="D983">
        <v>-0.1</v>
      </c>
      <c r="E983" t="s">
        <v>95</v>
      </c>
    </row>
    <row r="984" spans="1:5" x14ac:dyDescent="0.25">
      <c r="A984" s="5">
        <v>243</v>
      </c>
      <c r="B984" t="s">
        <v>100</v>
      </c>
      <c r="C984" t="s">
        <v>329</v>
      </c>
      <c r="D984">
        <v>-0.2</v>
      </c>
      <c r="E984" t="s">
        <v>95</v>
      </c>
    </row>
    <row r="985" spans="1:5" x14ac:dyDescent="0.25">
      <c r="A985" s="5">
        <v>244</v>
      </c>
      <c r="B985" t="s">
        <v>100</v>
      </c>
      <c r="C985" t="s">
        <v>169</v>
      </c>
      <c r="D985">
        <v>-10</v>
      </c>
      <c r="E985" t="s">
        <v>95</v>
      </c>
    </row>
    <row r="986" spans="1:5" x14ac:dyDescent="0.25">
      <c r="A986" s="5">
        <v>245</v>
      </c>
      <c r="B986" t="s">
        <v>97</v>
      </c>
      <c r="C986" t="s">
        <v>239</v>
      </c>
      <c r="D986">
        <v>-10</v>
      </c>
      <c r="E986" t="s">
        <v>104</v>
      </c>
    </row>
    <row r="987" spans="1:5" x14ac:dyDescent="0.25">
      <c r="A987" s="5">
        <v>245</v>
      </c>
      <c r="B987" t="s">
        <v>97</v>
      </c>
      <c r="C987" t="s">
        <v>374</v>
      </c>
      <c r="D987">
        <v>4.0999999999999996</v>
      </c>
      <c r="E987" t="s">
        <v>104</v>
      </c>
    </row>
    <row r="988" spans="1:5" x14ac:dyDescent="0.25">
      <c r="A988" s="5">
        <v>245</v>
      </c>
      <c r="B988" t="s">
        <v>97</v>
      </c>
      <c r="C988" t="s">
        <v>658</v>
      </c>
      <c r="D988">
        <v>5.9</v>
      </c>
      <c r="E988" t="s">
        <v>104</v>
      </c>
    </row>
    <row r="989" spans="1:5" x14ac:dyDescent="0.25">
      <c r="A989" s="5">
        <v>246</v>
      </c>
      <c r="B989" t="s">
        <v>109</v>
      </c>
      <c r="C989" t="s">
        <v>150</v>
      </c>
      <c r="D989">
        <v>-1.7</v>
      </c>
      <c r="E989" t="s">
        <v>95</v>
      </c>
    </row>
    <row r="990" spans="1:5" x14ac:dyDescent="0.25">
      <c r="A990" s="5">
        <v>247</v>
      </c>
      <c r="B990" t="s">
        <v>96</v>
      </c>
      <c r="C990" t="s">
        <v>152</v>
      </c>
      <c r="D990">
        <v>-18</v>
      </c>
      <c r="E990" t="s">
        <v>97</v>
      </c>
    </row>
    <row r="991" spans="1:5" x14ac:dyDescent="0.25">
      <c r="A991" s="5">
        <v>247</v>
      </c>
      <c r="B991" t="s">
        <v>96</v>
      </c>
      <c r="C991" t="s">
        <v>57</v>
      </c>
      <c r="D991">
        <v>-5</v>
      </c>
      <c r="E991" t="s">
        <v>97</v>
      </c>
    </row>
    <row r="992" spans="1:5" x14ac:dyDescent="0.25">
      <c r="A992" s="5">
        <v>248</v>
      </c>
      <c r="B992" t="s">
        <v>123</v>
      </c>
      <c r="C992" t="s">
        <v>340</v>
      </c>
      <c r="D992">
        <v>-7.4</v>
      </c>
      <c r="E992" t="s">
        <v>118</v>
      </c>
    </row>
    <row r="993" spans="1:5" x14ac:dyDescent="0.25">
      <c r="A993" s="5">
        <v>248</v>
      </c>
      <c r="B993" t="s">
        <v>123</v>
      </c>
      <c r="C993" t="s">
        <v>41</v>
      </c>
      <c r="D993">
        <v>-1.5</v>
      </c>
      <c r="E993" t="s">
        <v>118</v>
      </c>
    </row>
    <row r="994" spans="1:5" x14ac:dyDescent="0.25">
      <c r="A994" s="5">
        <v>248</v>
      </c>
      <c r="B994" t="s">
        <v>123</v>
      </c>
      <c r="C994" t="s">
        <v>346</v>
      </c>
      <c r="D994">
        <v>-0.2</v>
      </c>
      <c r="E994" t="s">
        <v>118</v>
      </c>
    </row>
    <row r="995" spans="1:5" x14ac:dyDescent="0.25">
      <c r="A995" s="5">
        <v>248</v>
      </c>
      <c r="B995" t="s">
        <v>123</v>
      </c>
      <c r="C995" t="s">
        <v>348</v>
      </c>
      <c r="D995">
        <v>-0.9</v>
      </c>
      <c r="E995" t="s">
        <v>118</v>
      </c>
    </row>
    <row r="996" spans="1:5" x14ac:dyDescent="0.25">
      <c r="A996" s="5">
        <v>248</v>
      </c>
      <c r="B996" t="s">
        <v>123</v>
      </c>
      <c r="C996" t="s">
        <v>28</v>
      </c>
      <c r="D996">
        <v>-32.799999999999997</v>
      </c>
      <c r="E996" t="s">
        <v>118</v>
      </c>
    </row>
    <row r="997" spans="1:5" x14ac:dyDescent="0.25">
      <c r="A997" s="5">
        <v>248</v>
      </c>
      <c r="B997" t="s">
        <v>123</v>
      </c>
      <c r="C997" t="s">
        <v>152</v>
      </c>
      <c r="D997">
        <v>-18.100000000000001</v>
      </c>
      <c r="E997" t="s">
        <v>118</v>
      </c>
    </row>
    <row r="998" spans="1:5" x14ac:dyDescent="0.25">
      <c r="A998" s="5">
        <v>248</v>
      </c>
      <c r="B998" t="s">
        <v>123</v>
      </c>
      <c r="C998" t="s">
        <v>169</v>
      </c>
      <c r="D998">
        <v>-94.3</v>
      </c>
      <c r="E998" t="s">
        <v>118</v>
      </c>
    </row>
    <row r="999" spans="1:5" x14ac:dyDescent="0.25">
      <c r="A999" s="5">
        <v>248</v>
      </c>
      <c r="B999" t="s">
        <v>123</v>
      </c>
      <c r="C999" t="s">
        <v>239</v>
      </c>
      <c r="D999">
        <v>-84.3</v>
      </c>
      <c r="E999" t="s">
        <v>118</v>
      </c>
    </row>
    <row r="1000" spans="1:5" x14ac:dyDescent="0.25">
      <c r="A1000" s="5">
        <v>248</v>
      </c>
      <c r="B1000" t="s">
        <v>123</v>
      </c>
      <c r="C1000" t="s">
        <v>247</v>
      </c>
      <c r="D1000">
        <v>-8.4</v>
      </c>
      <c r="E1000" t="s">
        <v>118</v>
      </c>
    </row>
    <row r="1001" spans="1:5" x14ac:dyDescent="0.25">
      <c r="A1001" s="5">
        <v>249</v>
      </c>
      <c r="B1001" t="s">
        <v>107</v>
      </c>
      <c r="C1001" t="s">
        <v>54</v>
      </c>
      <c r="D1001">
        <v>-130</v>
      </c>
      <c r="E1001" t="s">
        <v>106</v>
      </c>
    </row>
    <row r="1002" spans="1:5" x14ac:dyDescent="0.25">
      <c r="A1002" s="5">
        <v>249</v>
      </c>
      <c r="B1002" t="s">
        <v>107</v>
      </c>
      <c r="C1002" t="s">
        <v>185</v>
      </c>
      <c r="D1002">
        <v>-330</v>
      </c>
      <c r="E1002" t="s">
        <v>106</v>
      </c>
    </row>
    <row r="1003" spans="1:5" x14ac:dyDescent="0.25">
      <c r="A1003" s="5">
        <v>250</v>
      </c>
      <c r="B1003" t="s">
        <v>104</v>
      </c>
      <c r="C1003" t="s">
        <v>152</v>
      </c>
      <c r="D1003">
        <v>30</v>
      </c>
      <c r="E1003" t="s">
        <v>736</v>
      </c>
    </row>
    <row r="1004" spans="1:5" x14ac:dyDescent="0.25">
      <c r="A1004" s="5">
        <v>250</v>
      </c>
      <c r="B1004" t="s">
        <v>104</v>
      </c>
      <c r="C1004" t="s">
        <v>350</v>
      </c>
      <c r="D1004">
        <v>5.7</v>
      </c>
      <c r="E1004" t="s">
        <v>736</v>
      </c>
    </row>
    <row r="1005" spans="1:5" x14ac:dyDescent="0.25">
      <c r="A1005" s="5">
        <v>250</v>
      </c>
      <c r="B1005" t="s">
        <v>104</v>
      </c>
      <c r="C1005" t="s">
        <v>198</v>
      </c>
      <c r="D1005">
        <v>-3.4</v>
      </c>
      <c r="E1005" t="s">
        <v>736</v>
      </c>
    </row>
    <row r="1006" spans="1:5" x14ac:dyDescent="0.25">
      <c r="A1006" s="5">
        <v>250</v>
      </c>
      <c r="B1006" t="s">
        <v>104</v>
      </c>
      <c r="C1006" t="s">
        <v>239</v>
      </c>
      <c r="D1006">
        <v>-100</v>
      </c>
      <c r="E1006" t="s">
        <v>736</v>
      </c>
    </row>
    <row r="1007" spans="1:5" x14ac:dyDescent="0.25">
      <c r="A1007" s="5">
        <v>250</v>
      </c>
      <c r="B1007" t="s">
        <v>104</v>
      </c>
      <c r="C1007" t="s">
        <v>64</v>
      </c>
      <c r="D1007">
        <v>-10</v>
      </c>
      <c r="E1007" t="s">
        <v>736</v>
      </c>
    </row>
    <row r="1008" spans="1:5" x14ac:dyDescent="0.25">
      <c r="A1008" s="5">
        <v>250</v>
      </c>
      <c r="B1008" t="s">
        <v>104</v>
      </c>
      <c r="C1008" t="s">
        <v>65</v>
      </c>
      <c r="D1008">
        <v>-1</v>
      </c>
      <c r="E1008" t="s">
        <v>736</v>
      </c>
    </row>
    <row r="1009" spans="1:5" x14ac:dyDescent="0.25">
      <c r="A1009" s="5">
        <v>250</v>
      </c>
      <c r="B1009" t="s">
        <v>104</v>
      </c>
      <c r="C1009" t="s">
        <v>358</v>
      </c>
      <c r="D1009">
        <v>-20</v>
      </c>
      <c r="E1009" t="s">
        <v>736</v>
      </c>
    </row>
    <row r="1010" spans="1:5" x14ac:dyDescent="0.25">
      <c r="A1010" s="5">
        <v>250</v>
      </c>
      <c r="B1010" t="s">
        <v>104</v>
      </c>
      <c r="C1010" t="s">
        <v>658</v>
      </c>
      <c r="D1010">
        <v>-20</v>
      </c>
      <c r="E1010" t="s">
        <v>736</v>
      </c>
    </row>
    <row r="1011" spans="1:5" x14ac:dyDescent="0.25">
      <c r="A1011" s="5">
        <v>251</v>
      </c>
      <c r="B1011" t="s">
        <v>97</v>
      </c>
      <c r="C1011" t="s">
        <v>152</v>
      </c>
      <c r="D1011">
        <v>30</v>
      </c>
      <c r="E1011" t="s">
        <v>736</v>
      </c>
    </row>
    <row r="1012" spans="1:5" x14ac:dyDescent="0.25">
      <c r="A1012" s="5">
        <v>251</v>
      </c>
      <c r="B1012" t="s">
        <v>97</v>
      </c>
      <c r="C1012" t="s">
        <v>247</v>
      </c>
      <c r="D1012">
        <v>-110</v>
      </c>
      <c r="E1012" t="s">
        <v>736</v>
      </c>
    </row>
    <row r="1013" spans="1:5" x14ac:dyDescent="0.25">
      <c r="A1013" s="5">
        <v>251</v>
      </c>
      <c r="B1013" t="s">
        <v>97</v>
      </c>
      <c r="C1013" t="s">
        <v>64</v>
      </c>
      <c r="D1013">
        <v>-20</v>
      </c>
      <c r="E1013" t="s">
        <v>736</v>
      </c>
    </row>
    <row r="1014" spans="1:5" x14ac:dyDescent="0.25">
      <c r="A1014" s="5">
        <v>251</v>
      </c>
      <c r="B1014" t="s">
        <v>97</v>
      </c>
      <c r="C1014" t="s">
        <v>65</v>
      </c>
      <c r="D1014">
        <v>-2</v>
      </c>
      <c r="E1014" t="s">
        <v>736</v>
      </c>
    </row>
    <row r="1015" spans="1:5" x14ac:dyDescent="0.25">
      <c r="A1015" s="5">
        <v>251</v>
      </c>
      <c r="B1015" t="s">
        <v>97</v>
      </c>
      <c r="C1015" t="s">
        <v>358</v>
      </c>
      <c r="D1015">
        <v>-20</v>
      </c>
      <c r="E1015" t="s">
        <v>736</v>
      </c>
    </row>
    <row r="1016" spans="1:5" x14ac:dyDescent="0.25">
      <c r="A1016" s="5">
        <v>251</v>
      </c>
      <c r="B1016" t="s">
        <v>97</v>
      </c>
      <c r="C1016" t="s">
        <v>658</v>
      </c>
      <c r="D1016">
        <v>-20</v>
      </c>
      <c r="E1016" t="s">
        <v>736</v>
      </c>
    </row>
    <row r="1017" spans="1:5" x14ac:dyDescent="0.25">
      <c r="A1017" s="5">
        <v>252</v>
      </c>
      <c r="B1017" t="s">
        <v>95</v>
      </c>
      <c r="C1017" t="s">
        <v>152</v>
      </c>
      <c r="D1017">
        <v>15</v>
      </c>
      <c r="E1017" t="s">
        <v>736</v>
      </c>
    </row>
    <row r="1018" spans="1:5" x14ac:dyDescent="0.25">
      <c r="A1018" s="5">
        <v>252</v>
      </c>
      <c r="B1018" t="s">
        <v>95</v>
      </c>
      <c r="C1018" t="s">
        <v>198</v>
      </c>
      <c r="D1018">
        <v>-10</v>
      </c>
      <c r="E1018" t="s">
        <v>736</v>
      </c>
    </row>
    <row r="1019" spans="1:5" x14ac:dyDescent="0.25">
      <c r="A1019" s="5">
        <v>252</v>
      </c>
      <c r="B1019" t="s">
        <v>95</v>
      </c>
      <c r="C1019" t="s">
        <v>64</v>
      </c>
      <c r="D1019">
        <v>-20</v>
      </c>
      <c r="E1019" t="s">
        <v>736</v>
      </c>
    </row>
    <row r="1020" spans="1:5" x14ac:dyDescent="0.25">
      <c r="A1020" s="5">
        <v>252</v>
      </c>
      <c r="B1020" t="s">
        <v>95</v>
      </c>
      <c r="C1020" t="s">
        <v>65</v>
      </c>
      <c r="D1020">
        <v>-2</v>
      </c>
      <c r="E1020" t="s">
        <v>736</v>
      </c>
    </row>
    <row r="1021" spans="1:5" x14ac:dyDescent="0.25">
      <c r="A1021" s="5">
        <v>252</v>
      </c>
      <c r="B1021" t="s">
        <v>95</v>
      </c>
      <c r="C1021" t="s">
        <v>358</v>
      </c>
      <c r="D1021">
        <v>-20</v>
      </c>
      <c r="E1021" t="s">
        <v>736</v>
      </c>
    </row>
    <row r="1022" spans="1:5" x14ac:dyDescent="0.25">
      <c r="A1022" s="5">
        <v>252</v>
      </c>
      <c r="B1022" t="s">
        <v>95</v>
      </c>
      <c r="C1022" t="s">
        <v>658</v>
      </c>
      <c r="D1022">
        <v>-20</v>
      </c>
      <c r="E1022" t="s">
        <v>736</v>
      </c>
    </row>
    <row r="1023" spans="1:5" x14ac:dyDescent="0.25">
      <c r="A1023" s="5">
        <v>253</v>
      </c>
      <c r="B1023" t="s">
        <v>95</v>
      </c>
      <c r="C1023" t="s">
        <v>152</v>
      </c>
      <c r="D1023">
        <v>65</v>
      </c>
      <c r="E1023" t="s">
        <v>736</v>
      </c>
    </row>
    <row r="1024" spans="1:5" x14ac:dyDescent="0.25">
      <c r="A1024" s="5">
        <v>253</v>
      </c>
      <c r="B1024" t="s">
        <v>95</v>
      </c>
      <c r="C1024" t="s">
        <v>169</v>
      </c>
      <c r="D1024">
        <v>-65</v>
      </c>
      <c r="E1024" t="s">
        <v>736</v>
      </c>
    </row>
    <row r="1025" spans="1:5" x14ac:dyDescent="0.25">
      <c r="A1025" s="5">
        <v>254</v>
      </c>
      <c r="B1025" t="s">
        <v>95</v>
      </c>
      <c r="C1025" t="s">
        <v>54</v>
      </c>
      <c r="D1025">
        <v>-410</v>
      </c>
      <c r="E1025" t="s">
        <v>737</v>
      </c>
    </row>
    <row r="1026" spans="1:5" x14ac:dyDescent="0.25">
      <c r="A1026" s="5">
        <v>254</v>
      </c>
      <c r="B1026" t="s">
        <v>95</v>
      </c>
      <c r="C1026" t="s">
        <v>235</v>
      </c>
      <c r="D1026">
        <v>-410</v>
      </c>
      <c r="E1026" t="s">
        <v>737</v>
      </c>
    </row>
    <row r="1027" spans="1:5" x14ac:dyDescent="0.25">
      <c r="A1027" s="5">
        <v>254</v>
      </c>
      <c r="B1027" t="s">
        <v>95</v>
      </c>
      <c r="C1027" t="s">
        <v>152</v>
      </c>
      <c r="D1027">
        <v>180</v>
      </c>
      <c r="E1027" t="s">
        <v>737</v>
      </c>
    </row>
    <row r="1028" spans="1:5" x14ac:dyDescent="0.25">
      <c r="A1028" s="5">
        <v>254</v>
      </c>
      <c r="B1028" t="s">
        <v>95</v>
      </c>
      <c r="C1028" t="s">
        <v>349</v>
      </c>
      <c r="D1028">
        <v>10</v>
      </c>
      <c r="E1028" t="s">
        <v>737</v>
      </c>
    </row>
    <row r="1029" spans="1:5" x14ac:dyDescent="0.25">
      <c r="A1029" s="5">
        <v>254</v>
      </c>
      <c r="B1029" t="s">
        <v>95</v>
      </c>
      <c r="C1029" t="s">
        <v>353</v>
      </c>
      <c r="D1029">
        <v>1</v>
      </c>
      <c r="E1029" t="s">
        <v>737</v>
      </c>
    </row>
    <row r="1030" spans="1:5" x14ac:dyDescent="0.25">
      <c r="A1030" s="5">
        <v>255</v>
      </c>
      <c r="B1030" t="s">
        <v>95</v>
      </c>
      <c r="C1030" t="s">
        <v>54</v>
      </c>
      <c r="D1030">
        <v>-100</v>
      </c>
      <c r="E1030" t="s">
        <v>737</v>
      </c>
    </row>
    <row r="1031" spans="1:5" x14ac:dyDescent="0.25">
      <c r="A1031" s="5">
        <v>255</v>
      </c>
      <c r="B1031" t="s">
        <v>95</v>
      </c>
      <c r="C1031" t="s">
        <v>235</v>
      </c>
      <c r="D1031">
        <v>-100</v>
      </c>
      <c r="E1031" t="s">
        <v>737</v>
      </c>
    </row>
    <row r="1032" spans="1:5" x14ac:dyDescent="0.25">
      <c r="A1032" s="5">
        <v>255</v>
      </c>
      <c r="B1032" t="s">
        <v>95</v>
      </c>
      <c r="C1032" t="s">
        <v>352</v>
      </c>
      <c r="D1032">
        <v>10</v>
      </c>
      <c r="E1032" t="s">
        <v>737</v>
      </c>
    </row>
    <row r="1033" spans="1:5" x14ac:dyDescent="0.25">
      <c r="A1033" s="5">
        <v>255</v>
      </c>
      <c r="B1033" t="s">
        <v>95</v>
      </c>
      <c r="C1033" t="s">
        <v>152</v>
      </c>
      <c r="D1033">
        <v>5</v>
      </c>
      <c r="E1033" t="s">
        <v>737</v>
      </c>
    </row>
    <row r="1034" spans="1:5" x14ac:dyDescent="0.25">
      <c r="A1034" s="5">
        <v>256</v>
      </c>
      <c r="B1034" t="s">
        <v>95</v>
      </c>
      <c r="C1034" t="s">
        <v>331</v>
      </c>
      <c r="D1034">
        <v>-400</v>
      </c>
      <c r="E1034" t="s">
        <v>738</v>
      </c>
    </row>
    <row r="1035" spans="1:5" x14ac:dyDescent="0.25">
      <c r="A1035" s="5">
        <v>256</v>
      </c>
      <c r="B1035" t="s">
        <v>95</v>
      </c>
      <c r="C1035" t="s">
        <v>57</v>
      </c>
      <c r="D1035">
        <v>40</v>
      </c>
      <c r="E1035" t="s">
        <v>738</v>
      </c>
    </row>
    <row r="1036" spans="1:5" x14ac:dyDescent="0.25">
      <c r="A1036" s="5">
        <v>257</v>
      </c>
      <c r="B1036" t="s">
        <v>107</v>
      </c>
      <c r="C1036" t="s">
        <v>54</v>
      </c>
      <c r="D1036">
        <v>-16</v>
      </c>
      <c r="E1036" t="s">
        <v>739</v>
      </c>
    </row>
    <row r="1037" spans="1:5" x14ac:dyDescent="0.25">
      <c r="A1037" s="5">
        <v>257</v>
      </c>
      <c r="B1037" t="s">
        <v>107</v>
      </c>
      <c r="C1037" t="s">
        <v>235</v>
      </c>
      <c r="D1037">
        <v>-16</v>
      </c>
      <c r="E1037" t="s">
        <v>739</v>
      </c>
    </row>
    <row r="1038" spans="1:5" x14ac:dyDescent="0.25">
      <c r="A1038" s="5">
        <v>257</v>
      </c>
      <c r="B1038" t="s">
        <v>107</v>
      </c>
      <c r="C1038" t="s">
        <v>219</v>
      </c>
      <c r="D1038">
        <v>0.7</v>
      </c>
      <c r="E1038" t="s">
        <v>739</v>
      </c>
    </row>
    <row r="1039" spans="1:5" x14ac:dyDescent="0.25">
      <c r="A1039" s="5">
        <v>258</v>
      </c>
      <c r="B1039" t="s">
        <v>114</v>
      </c>
      <c r="C1039" t="s">
        <v>33</v>
      </c>
      <c r="D1039">
        <v>3</v>
      </c>
      <c r="E1039" t="s">
        <v>740</v>
      </c>
    </row>
    <row r="1040" spans="1:5" x14ac:dyDescent="0.25">
      <c r="A1040" s="5">
        <v>259</v>
      </c>
      <c r="B1040" t="s">
        <v>114</v>
      </c>
      <c r="C1040" t="s">
        <v>282</v>
      </c>
      <c r="D1040">
        <v>200</v>
      </c>
      <c r="E1040" t="s">
        <v>740</v>
      </c>
    </row>
    <row r="1041" spans="1:5" x14ac:dyDescent="0.25">
      <c r="A1041" s="5">
        <v>260</v>
      </c>
      <c r="B1041" t="s">
        <v>106</v>
      </c>
      <c r="C1041" t="s">
        <v>52</v>
      </c>
      <c r="D1041">
        <v>120</v>
      </c>
      <c r="E1041" t="s">
        <v>741</v>
      </c>
    </row>
    <row r="1042" spans="1:5" x14ac:dyDescent="0.25">
      <c r="A1042" s="5">
        <v>260</v>
      </c>
      <c r="B1042" t="s">
        <v>106</v>
      </c>
      <c r="C1042" t="s">
        <v>221</v>
      </c>
      <c r="D1042">
        <v>120</v>
      </c>
      <c r="E1042" t="s">
        <v>741</v>
      </c>
    </row>
    <row r="1043" spans="1:5" x14ac:dyDescent="0.25">
      <c r="A1043" s="5">
        <v>260</v>
      </c>
      <c r="B1043" t="s">
        <v>106</v>
      </c>
      <c r="C1043" t="s">
        <v>144</v>
      </c>
      <c r="D1043">
        <v>25</v>
      </c>
      <c r="E1043" t="s">
        <v>741</v>
      </c>
    </row>
    <row r="1044" spans="1:5" x14ac:dyDescent="0.25">
      <c r="A1044" s="5">
        <v>261</v>
      </c>
      <c r="B1044" t="s">
        <v>106</v>
      </c>
      <c r="C1044" t="s">
        <v>33</v>
      </c>
      <c r="D1044">
        <v>12</v>
      </c>
      <c r="E1044" t="s">
        <v>741</v>
      </c>
    </row>
    <row r="1045" spans="1:5" x14ac:dyDescent="0.25">
      <c r="A1045" s="5">
        <v>262</v>
      </c>
      <c r="B1045" t="s">
        <v>113</v>
      </c>
      <c r="C1045" t="s">
        <v>332</v>
      </c>
      <c r="D1045">
        <v>20</v>
      </c>
      <c r="E1045" t="s">
        <v>741</v>
      </c>
    </row>
    <row r="1046" spans="1:5" x14ac:dyDescent="0.25">
      <c r="A1046" s="5">
        <v>263</v>
      </c>
      <c r="B1046" t="s">
        <v>116</v>
      </c>
      <c r="C1046" t="s">
        <v>54</v>
      </c>
      <c r="D1046">
        <v>700</v>
      </c>
      <c r="E1046" t="s">
        <v>736</v>
      </c>
    </row>
    <row r="1047" spans="1:5" x14ac:dyDescent="0.25">
      <c r="A1047" s="5">
        <v>263</v>
      </c>
      <c r="B1047" t="s">
        <v>116</v>
      </c>
      <c r="C1047" t="s">
        <v>235</v>
      </c>
      <c r="D1047">
        <v>700</v>
      </c>
      <c r="E1047" t="s">
        <v>736</v>
      </c>
    </row>
    <row r="1048" spans="1:5" x14ac:dyDescent="0.25">
      <c r="A1048" s="5">
        <v>263</v>
      </c>
      <c r="B1048" t="s">
        <v>116</v>
      </c>
      <c r="C1048" t="s">
        <v>338</v>
      </c>
      <c r="D1048">
        <v>1144</v>
      </c>
      <c r="E1048" t="s">
        <v>736</v>
      </c>
    </row>
    <row r="1049" spans="1:5" x14ac:dyDescent="0.25">
      <c r="A1049" s="5">
        <v>264</v>
      </c>
      <c r="B1049" t="s">
        <v>113</v>
      </c>
      <c r="C1049" t="s">
        <v>152</v>
      </c>
      <c r="D1049">
        <v>5</v>
      </c>
      <c r="E1049" t="s">
        <v>736</v>
      </c>
    </row>
    <row r="1050" spans="1:5" x14ac:dyDescent="0.25">
      <c r="A1050" s="5">
        <v>264</v>
      </c>
      <c r="B1050" t="s">
        <v>113</v>
      </c>
      <c r="C1050" t="s">
        <v>338</v>
      </c>
      <c r="D1050">
        <v>6</v>
      </c>
      <c r="E1050" t="s">
        <v>736</v>
      </c>
    </row>
    <row r="1051" spans="1:5" x14ac:dyDescent="0.25">
      <c r="A1051" s="5">
        <v>264</v>
      </c>
      <c r="B1051" t="s">
        <v>113</v>
      </c>
      <c r="C1051" t="s">
        <v>54</v>
      </c>
      <c r="D1051">
        <v>6</v>
      </c>
      <c r="E1051" t="s">
        <v>736</v>
      </c>
    </row>
    <row r="1052" spans="1:5" x14ac:dyDescent="0.25">
      <c r="A1052" s="5">
        <v>264</v>
      </c>
      <c r="B1052" t="s">
        <v>113</v>
      </c>
      <c r="C1052" t="s">
        <v>235</v>
      </c>
      <c r="D1052">
        <v>6</v>
      </c>
      <c r="E1052" t="s">
        <v>736</v>
      </c>
    </row>
    <row r="1053" spans="1:5" x14ac:dyDescent="0.25">
      <c r="A1053" s="5">
        <v>264</v>
      </c>
      <c r="B1053" t="s">
        <v>113</v>
      </c>
      <c r="C1053" t="s">
        <v>264</v>
      </c>
      <c r="D1053">
        <v>25</v>
      </c>
      <c r="E1053" t="s">
        <v>736</v>
      </c>
    </row>
    <row r="1054" spans="1:5" x14ac:dyDescent="0.25">
      <c r="A1054" s="5">
        <v>265</v>
      </c>
      <c r="B1054" t="s">
        <v>113</v>
      </c>
      <c r="C1054" t="s">
        <v>64</v>
      </c>
      <c r="D1054">
        <v>-30</v>
      </c>
      <c r="E1054" t="s">
        <v>742</v>
      </c>
    </row>
    <row r="1055" spans="1:5" x14ac:dyDescent="0.25">
      <c r="A1055" s="5">
        <v>265</v>
      </c>
      <c r="B1055" t="s">
        <v>113</v>
      </c>
      <c r="C1055" t="s">
        <v>219</v>
      </c>
      <c r="D1055">
        <v>15</v>
      </c>
      <c r="E1055" t="s">
        <v>742</v>
      </c>
    </row>
    <row r="1056" spans="1:5" x14ac:dyDescent="0.25">
      <c r="A1056" s="5">
        <v>265</v>
      </c>
      <c r="B1056" t="s">
        <v>113</v>
      </c>
      <c r="C1056" t="s">
        <v>42</v>
      </c>
      <c r="D1056">
        <v>15</v>
      </c>
      <c r="E1056" t="s">
        <v>742</v>
      </c>
    </row>
    <row r="1057" spans="1:5" x14ac:dyDescent="0.25">
      <c r="A1057" s="5">
        <v>266</v>
      </c>
      <c r="B1057" t="s">
        <v>123</v>
      </c>
      <c r="C1057" t="s">
        <v>64</v>
      </c>
      <c r="D1057">
        <v>-100</v>
      </c>
      <c r="E1057" t="s">
        <v>742</v>
      </c>
    </row>
    <row r="1058" spans="1:5" x14ac:dyDescent="0.25">
      <c r="A1058" s="5">
        <v>267</v>
      </c>
      <c r="B1058" t="s">
        <v>106</v>
      </c>
      <c r="C1058" t="s">
        <v>52</v>
      </c>
      <c r="D1058">
        <v>75</v>
      </c>
      <c r="E1058" t="s">
        <v>741</v>
      </c>
    </row>
    <row r="1059" spans="1:5" x14ac:dyDescent="0.25">
      <c r="A1059" s="5">
        <v>267</v>
      </c>
      <c r="B1059" t="s">
        <v>106</v>
      </c>
      <c r="C1059" t="s">
        <v>221</v>
      </c>
      <c r="D1059">
        <v>75</v>
      </c>
      <c r="E1059" t="s">
        <v>741</v>
      </c>
    </row>
    <row r="1060" spans="1:5" x14ac:dyDescent="0.25">
      <c r="A1060" s="5">
        <v>267</v>
      </c>
      <c r="B1060" t="s">
        <v>106</v>
      </c>
      <c r="C1060" t="s">
        <v>59</v>
      </c>
      <c r="D1060">
        <v>75</v>
      </c>
      <c r="E1060" t="s">
        <v>741</v>
      </c>
    </row>
    <row r="1061" spans="1:5" x14ac:dyDescent="0.25">
      <c r="A1061" s="5">
        <v>267</v>
      </c>
      <c r="B1061" t="s">
        <v>106</v>
      </c>
      <c r="C1061" t="s">
        <v>60</v>
      </c>
      <c r="D1061">
        <v>75</v>
      </c>
      <c r="E1061" t="s">
        <v>741</v>
      </c>
    </row>
    <row r="1062" spans="1:5" x14ac:dyDescent="0.25">
      <c r="A1062" s="5">
        <v>267</v>
      </c>
      <c r="B1062" t="s">
        <v>106</v>
      </c>
      <c r="C1062" t="s">
        <v>54</v>
      </c>
      <c r="D1062">
        <v>250</v>
      </c>
      <c r="E1062" t="s">
        <v>741</v>
      </c>
    </row>
    <row r="1063" spans="1:5" x14ac:dyDescent="0.25">
      <c r="A1063" s="5">
        <v>267</v>
      </c>
      <c r="B1063" t="s">
        <v>106</v>
      </c>
      <c r="C1063" t="s">
        <v>235</v>
      </c>
      <c r="D1063">
        <v>250</v>
      </c>
      <c r="E1063" t="s">
        <v>741</v>
      </c>
    </row>
    <row r="1064" spans="1:5" x14ac:dyDescent="0.25">
      <c r="A1064" s="5">
        <v>267</v>
      </c>
      <c r="B1064" t="s">
        <v>106</v>
      </c>
      <c r="C1064" t="s">
        <v>237</v>
      </c>
      <c r="D1064">
        <v>250</v>
      </c>
      <c r="E1064" t="s">
        <v>741</v>
      </c>
    </row>
    <row r="1065" spans="1:5" x14ac:dyDescent="0.25">
      <c r="A1065" s="5">
        <v>268</v>
      </c>
      <c r="B1065" t="s">
        <v>113</v>
      </c>
      <c r="C1065" t="s">
        <v>329</v>
      </c>
      <c r="D1065">
        <v>-75</v>
      </c>
      <c r="E1065" t="s">
        <v>741</v>
      </c>
    </row>
    <row r="1066" spans="1:5" x14ac:dyDescent="0.25">
      <c r="A1066" s="5">
        <v>268</v>
      </c>
      <c r="B1066" t="s">
        <v>113</v>
      </c>
      <c r="C1066" t="s">
        <v>358</v>
      </c>
      <c r="D1066">
        <v>250</v>
      </c>
      <c r="E1066" t="s">
        <v>741</v>
      </c>
    </row>
    <row r="1067" spans="1:5" x14ac:dyDescent="0.25">
      <c r="A1067" s="5">
        <v>268</v>
      </c>
      <c r="B1067" t="s">
        <v>113</v>
      </c>
      <c r="C1067" t="s">
        <v>658</v>
      </c>
      <c r="D1067">
        <v>250</v>
      </c>
      <c r="E1067" t="s">
        <v>741</v>
      </c>
    </row>
    <row r="1068" spans="1:5" x14ac:dyDescent="0.25">
      <c r="A1068" s="5">
        <v>269</v>
      </c>
      <c r="B1068" t="s">
        <v>106</v>
      </c>
      <c r="C1068" t="s">
        <v>219</v>
      </c>
      <c r="D1068">
        <v>-38</v>
      </c>
      <c r="E1068" t="s">
        <v>737</v>
      </c>
    </row>
    <row r="1069" spans="1:5" x14ac:dyDescent="0.25">
      <c r="A1069" s="5">
        <v>269</v>
      </c>
      <c r="B1069" t="s">
        <v>106</v>
      </c>
      <c r="C1069" t="s">
        <v>52</v>
      </c>
      <c r="D1069">
        <v>-22</v>
      </c>
      <c r="E1069" t="s">
        <v>737</v>
      </c>
    </row>
    <row r="1070" spans="1:5" x14ac:dyDescent="0.25">
      <c r="A1070" s="5">
        <v>269</v>
      </c>
      <c r="B1070" t="s">
        <v>106</v>
      </c>
      <c r="C1070" t="s">
        <v>221</v>
      </c>
      <c r="D1070">
        <v>-22</v>
      </c>
      <c r="E1070" t="s">
        <v>737</v>
      </c>
    </row>
    <row r="1071" spans="1:5" x14ac:dyDescent="0.25">
      <c r="A1071" s="5">
        <v>269</v>
      </c>
      <c r="B1071" t="s">
        <v>106</v>
      </c>
      <c r="C1071" t="s">
        <v>191</v>
      </c>
      <c r="D1071">
        <v>-60</v>
      </c>
      <c r="E1071" t="s">
        <v>737</v>
      </c>
    </row>
    <row r="1072" spans="1:5" x14ac:dyDescent="0.25">
      <c r="A1072" s="5">
        <v>269</v>
      </c>
      <c r="B1072" t="s">
        <v>106</v>
      </c>
      <c r="C1072" t="s">
        <v>46</v>
      </c>
      <c r="D1072">
        <v>-20</v>
      </c>
      <c r="E1072" t="s">
        <v>737</v>
      </c>
    </row>
    <row r="1073" spans="1:5" x14ac:dyDescent="0.25">
      <c r="A1073" s="5">
        <v>269</v>
      </c>
      <c r="B1073" t="s">
        <v>106</v>
      </c>
      <c r="C1073" t="s">
        <v>28</v>
      </c>
      <c r="D1073">
        <v>-25</v>
      </c>
      <c r="E1073" t="s">
        <v>737</v>
      </c>
    </row>
    <row r="1074" spans="1:5" x14ac:dyDescent="0.25">
      <c r="A1074" s="5">
        <v>269</v>
      </c>
      <c r="B1074" t="s">
        <v>106</v>
      </c>
      <c r="C1074" t="s">
        <v>64</v>
      </c>
      <c r="D1074">
        <v>-5</v>
      </c>
      <c r="E1074" t="s">
        <v>737</v>
      </c>
    </row>
    <row r="1075" spans="1:5" x14ac:dyDescent="0.25">
      <c r="A1075" s="5">
        <v>269</v>
      </c>
      <c r="B1075" t="s">
        <v>106</v>
      </c>
      <c r="C1075" t="s">
        <v>57</v>
      </c>
      <c r="D1075">
        <v>335</v>
      </c>
      <c r="E1075" t="s">
        <v>737</v>
      </c>
    </row>
    <row r="1076" spans="1:5" x14ac:dyDescent="0.25">
      <c r="A1076" s="5">
        <v>270</v>
      </c>
      <c r="B1076" t="s">
        <v>113</v>
      </c>
      <c r="C1076" t="s">
        <v>54</v>
      </c>
      <c r="D1076">
        <v>-495</v>
      </c>
      <c r="E1076" t="s">
        <v>737</v>
      </c>
    </row>
    <row r="1077" spans="1:5" x14ac:dyDescent="0.25">
      <c r="A1077" s="5">
        <v>270</v>
      </c>
      <c r="B1077" t="s">
        <v>113</v>
      </c>
      <c r="C1077" t="s">
        <v>235</v>
      </c>
      <c r="D1077">
        <v>-495</v>
      </c>
      <c r="E1077" t="s">
        <v>737</v>
      </c>
    </row>
    <row r="1078" spans="1:5" x14ac:dyDescent="0.25">
      <c r="A1078" s="5">
        <v>270</v>
      </c>
      <c r="B1078" t="s">
        <v>113</v>
      </c>
      <c r="C1078" t="s">
        <v>264</v>
      </c>
      <c r="D1078">
        <v>-12</v>
      </c>
      <c r="E1078" t="s">
        <v>737</v>
      </c>
    </row>
    <row r="1079" spans="1:5" x14ac:dyDescent="0.25">
      <c r="A1079" s="5">
        <v>270</v>
      </c>
      <c r="B1079" t="s">
        <v>113</v>
      </c>
      <c r="C1079" t="s">
        <v>152</v>
      </c>
      <c r="D1079">
        <v>15</v>
      </c>
      <c r="E1079" t="s">
        <v>737</v>
      </c>
    </row>
    <row r="1080" spans="1:5" x14ac:dyDescent="0.25">
      <c r="A1080" s="5">
        <v>270</v>
      </c>
      <c r="B1080" t="s">
        <v>113</v>
      </c>
      <c r="C1080" t="s">
        <v>219</v>
      </c>
      <c r="D1080">
        <v>4</v>
      </c>
      <c r="E1080" t="s">
        <v>737</v>
      </c>
    </row>
    <row r="1081" spans="1:5" x14ac:dyDescent="0.25">
      <c r="A1081" s="5">
        <v>270</v>
      </c>
      <c r="B1081" t="s">
        <v>113</v>
      </c>
      <c r="C1081" t="s">
        <v>52</v>
      </c>
      <c r="D1081">
        <v>15</v>
      </c>
      <c r="E1081" t="s">
        <v>737</v>
      </c>
    </row>
    <row r="1082" spans="1:5" x14ac:dyDescent="0.25">
      <c r="A1082" s="5">
        <v>270</v>
      </c>
      <c r="B1082" t="s">
        <v>113</v>
      </c>
      <c r="C1082" t="s">
        <v>221</v>
      </c>
      <c r="D1082">
        <v>15</v>
      </c>
      <c r="E1082" t="s">
        <v>737</v>
      </c>
    </row>
    <row r="1083" spans="1:5" x14ac:dyDescent="0.25">
      <c r="A1083" s="5">
        <v>271</v>
      </c>
      <c r="B1083" t="s">
        <v>107</v>
      </c>
      <c r="C1083" t="s">
        <v>351</v>
      </c>
      <c r="D1083">
        <v>-25</v>
      </c>
      <c r="E1083" t="s">
        <v>737</v>
      </c>
    </row>
    <row r="1084" spans="1:5" x14ac:dyDescent="0.25">
      <c r="A1084" s="5">
        <v>271</v>
      </c>
      <c r="B1084" t="s">
        <v>107</v>
      </c>
      <c r="C1084" t="s">
        <v>352</v>
      </c>
      <c r="D1084">
        <v>25</v>
      </c>
      <c r="E1084" t="s">
        <v>737</v>
      </c>
    </row>
    <row r="1085" spans="1:5" x14ac:dyDescent="0.25">
      <c r="A1085" s="5">
        <v>272</v>
      </c>
      <c r="B1085" t="s">
        <v>114</v>
      </c>
      <c r="C1085" t="s">
        <v>33</v>
      </c>
      <c r="D1085">
        <v>160</v>
      </c>
      <c r="E1085" t="s">
        <v>740</v>
      </c>
    </row>
    <row r="1086" spans="1:5" x14ac:dyDescent="0.25">
      <c r="A1086" s="5">
        <v>272</v>
      </c>
      <c r="B1086" t="s">
        <v>114</v>
      </c>
      <c r="C1086" t="s">
        <v>52</v>
      </c>
      <c r="D1086">
        <v>300</v>
      </c>
      <c r="E1086" t="s">
        <v>740</v>
      </c>
    </row>
    <row r="1087" spans="1:5" x14ac:dyDescent="0.25">
      <c r="A1087" s="5">
        <v>272</v>
      </c>
      <c r="B1087" t="s">
        <v>114</v>
      </c>
      <c r="C1087" t="s">
        <v>221</v>
      </c>
      <c r="D1087">
        <v>300</v>
      </c>
      <c r="E1087" t="s">
        <v>740</v>
      </c>
    </row>
    <row r="1088" spans="1:5" x14ac:dyDescent="0.25">
      <c r="A1088" s="5">
        <v>273</v>
      </c>
      <c r="B1088" t="s">
        <v>114</v>
      </c>
      <c r="C1088" t="s">
        <v>33</v>
      </c>
      <c r="D1088">
        <v>50</v>
      </c>
      <c r="E1088" t="s">
        <v>740</v>
      </c>
    </row>
    <row r="1089" spans="1:5" x14ac:dyDescent="0.25">
      <c r="A1089" s="5">
        <v>273</v>
      </c>
      <c r="B1089" t="s">
        <v>114</v>
      </c>
      <c r="C1089" t="s">
        <v>52</v>
      </c>
      <c r="D1089">
        <v>200</v>
      </c>
      <c r="E1089" t="s">
        <v>740</v>
      </c>
    </row>
    <row r="1090" spans="1:5" x14ac:dyDescent="0.25">
      <c r="A1090" s="5">
        <v>273</v>
      </c>
      <c r="B1090" t="s">
        <v>114</v>
      </c>
      <c r="C1090" t="s">
        <v>221</v>
      </c>
      <c r="D1090">
        <v>200</v>
      </c>
      <c r="E1090" t="s">
        <v>740</v>
      </c>
    </row>
    <row r="1091" spans="1:5" x14ac:dyDescent="0.25">
      <c r="A1091" s="5">
        <v>274</v>
      </c>
      <c r="B1091" t="s">
        <v>114</v>
      </c>
      <c r="C1091" t="s">
        <v>33</v>
      </c>
      <c r="D1091">
        <v>75</v>
      </c>
      <c r="E1091" t="s">
        <v>736</v>
      </c>
    </row>
    <row r="1092" spans="1:5" x14ac:dyDescent="0.25">
      <c r="A1092" s="5">
        <v>274</v>
      </c>
      <c r="B1092" t="s">
        <v>114</v>
      </c>
      <c r="C1092" t="s">
        <v>152</v>
      </c>
      <c r="D1092">
        <v>12</v>
      </c>
      <c r="E1092" t="s">
        <v>736</v>
      </c>
    </row>
    <row r="1093" spans="1:5" x14ac:dyDescent="0.25">
      <c r="A1093" s="5">
        <v>275</v>
      </c>
      <c r="B1093" t="s">
        <v>106</v>
      </c>
      <c r="C1093" t="s">
        <v>42</v>
      </c>
      <c r="D1093">
        <v>-30</v>
      </c>
      <c r="E1093" t="s">
        <v>736</v>
      </c>
    </row>
    <row r="1094" spans="1:5" x14ac:dyDescent="0.25">
      <c r="A1094" s="5">
        <v>275</v>
      </c>
      <c r="B1094" t="s">
        <v>106</v>
      </c>
      <c r="C1094" t="s">
        <v>239</v>
      </c>
      <c r="D1094">
        <v>-60</v>
      </c>
      <c r="E1094" t="s">
        <v>736</v>
      </c>
    </row>
    <row r="1095" spans="1:5" x14ac:dyDescent="0.25">
      <c r="A1095" s="5">
        <v>275</v>
      </c>
      <c r="B1095" t="s">
        <v>106</v>
      </c>
      <c r="C1095" t="s">
        <v>247</v>
      </c>
      <c r="D1095">
        <v>-175</v>
      </c>
      <c r="E1095" t="s">
        <v>736</v>
      </c>
    </row>
    <row r="1096" spans="1:5" x14ac:dyDescent="0.25">
      <c r="A1096" s="5">
        <v>275</v>
      </c>
      <c r="B1096" t="s">
        <v>106</v>
      </c>
      <c r="C1096" t="s">
        <v>64</v>
      </c>
      <c r="D1096">
        <v>-50</v>
      </c>
      <c r="E1096" t="s">
        <v>736</v>
      </c>
    </row>
    <row r="1097" spans="1:5" x14ac:dyDescent="0.25">
      <c r="A1097" s="5">
        <v>275</v>
      </c>
      <c r="B1097" t="s">
        <v>106</v>
      </c>
      <c r="C1097" t="s">
        <v>65</v>
      </c>
      <c r="D1097">
        <v>-5</v>
      </c>
      <c r="E1097" t="s">
        <v>736</v>
      </c>
    </row>
    <row r="1098" spans="1:5" x14ac:dyDescent="0.25">
      <c r="A1098" s="5">
        <v>275</v>
      </c>
      <c r="B1098" t="s">
        <v>106</v>
      </c>
      <c r="C1098" t="s">
        <v>152</v>
      </c>
      <c r="D1098">
        <v>75</v>
      </c>
      <c r="E1098" t="s">
        <v>736</v>
      </c>
    </row>
    <row r="1099" spans="1:5" x14ac:dyDescent="0.25">
      <c r="A1099" s="5">
        <v>276</v>
      </c>
      <c r="B1099" t="s">
        <v>123</v>
      </c>
      <c r="C1099" t="s">
        <v>350</v>
      </c>
      <c r="D1099">
        <v>5.7</v>
      </c>
      <c r="E1099" t="s">
        <v>104</v>
      </c>
    </row>
    <row r="1100" spans="1:5" x14ac:dyDescent="0.25">
      <c r="A1100" s="5">
        <v>276</v>
      </c>
      <c r="B1100" t="s">
        <v>123</v>
      </c>
      <c r="C1100" t="s">
        <v>239</v>
      </c>
      <c r="D1100">
        <v>2</v>
      </c>
      <c r="E1100" t="s">
        <v>104</v>
      </c>
    </row>
    <row r="1101" spans="1:5" x14ac:dyDescent="0.25">
      <c r="A1101" s="5">
        <v>277</v>
      </c>
      <c r="B1101" t="s">
        <v>113</v>
      </c>
      <c r="C1101" t="s">
        <v>332</v>
      </c>
      <c r="D1101">
        <v>-20</v>
      </c>
      <c r="E1101" t="s">
        <v>123</v>
      </c>
    </row>
    <row r="1102" spans="1:5" x14ac:dyDescent="0.25">
      <c r="A1102" s="5">
        <v>278</v>
      </c>
      <c r="B1102" t="s">
        <v>113</v>
      </c>
      <c r="C1102" t="s">
        <v>352</v>
      </c>
      <c r="D1102">
        <v>-70</v>
      </c>
      <c r="E1102" t="s">
        <v>123</v>
      </c>
    </row>
    <row r="1103" spans="1:5" x14ac:dyDescent="0.25">
      <c r="A1103" s="5">
        <v>278</v>
      </c>
      <c r="B1103" t="s">
        <v>113</v>
      </c>
      <c r="C1103" t="s">
        <v>349</v>
      </c>
      <c r="D1103">
        <v>-10</v>
      </c>
      <c r="E1103" t="s">
        <v>123</v>
      </c>
    </row>
    <row r="1104" spans="1:5" x14ac:dyDescent="0.25">
      <c r="A1104" s="5">
        <v>279</v>
      </c>
      <c r="B1104" t="s">
        <v>123</v>
      </c>
      <c r="C1104" t="s">
        <v>352</v>
      </c>
      <c r="D1104">
        <v>-15</v>
      </c>
      <c r="E1104" t="s">
        <v>118</v>
      </c>
    </row>
    <row r="1105" spans="1:5" x14ac:dyDescent="0.25">
      <c r="A1105" s="5">
        <v>280</v>
      </c>
      <c r="B1105" t="s">
        <v>109</v>
      </c>
      <c r="C1105" t="s">
        <v>59</v>
      </c>
      <c r="D1105">
        <v>-5</v>
      </c>
      <c r="E1105" t="s">
        <v>737</v>
      </c>
    </row>
    <row r="1106" spans="1:5" x14ac:dyDescent="0.25">
      <c r="A1106" s="5">
        <v>281</v>
      </c>
      <c r="B1106" t="s">
        <v>110</v>
      </c>
      <c r="C1106" t="s">
        <v>282</v>
      </c>
      <c r="D1106">
        <v>-2750</v>
      </c>
      <c r="E1106" t="s">
        <v>738</v>
      </c>
    </row>
    <row r="1107" spans="1:5" x14ac:dyDescent="0.25">
      <c r="A1107" s="5">
        <v>281</v>
      </c>
      <c r="B1107" t="s">
        <v>110</v>
      </c>
      <c r="C1107" t="s">
        <v>185</v>
      </c>
      <c r="D1107">
        <v>400</v>
      </c>
      <c r="E1107" t="s">
        <v>738</v>
      </c>
    </row>
    <row r="1108" spans="1:5" x14ac:dyDescent="0.25">
      <c r="A1108" s="5">
        <v>282</v>
      </c>
      <c r="B1108" t="s">
        <v>110</v>
      </c>
      <c r="C1108" t="s">
        <v>282</v>
      </c>
      <c r="D1108">
        <v>-2000</v>
      </c>
      <c r="E1108" t="s">
        <v>738</v>
      </c>
    </row>
    <row r="1109" spans="1:5" x14ac:dyDescent="0.25">
      <c r="A1109" s="5">
        <v>282</v>
      </c>
      <c r="B1109" t="s">
        <v>110</v>
      </c>
      <c r="C1109" t="s">
        <v>185</v>
      </c>
      <c r="D1109">
        <v>290</v>
      </c>
      <c r="E1109" t="s">
        <v>738</v>
      </c>
    </row>
    <row r="1110" spans="1:5" x14ac:dyDescent="0.25">
      <c r="A1110" s="5">
        <v>283</v>
      </c>
      <c r="B1110" t="s">
        <v>109</v>
      </c>
      <c r="C1110" t="s">
        <v>336</v>
      </c>
      <c r="D1110">
        <v>-32</v>
      </c>
      <c r="E1110" t="s">
        <v>106</v>
      </c>
    </row>
    <row r="1111" spans="1:5" x14ac:dyDescent="0.25">
      <c r="A1111" s="5">
        <v>284</v>
      </c>
      <c r="B1111" t="s">
        <v>108</v>
      </c>
      <c r="C1111" t="s">
        <v>161</v>
      </c>
      <c r="D1111">
        <v>-4.8</v>
      </c>
      <c r="E1111" t="s">
        <v>106</v>
      </c>
    </row>
    <row r="1112" spans="1:5" x14ac:dyDescent="0.25">
      <c r="A1112" s="5">
        <v>285</v>
      </c>
      <c r="B1112" t="s">
        <v>113</v>
      </c>
      <c r="C1112" t="s">
        <v>152</v>
      </c>
      <c r="D1112">
        <v>-10</v>
      </c>
      <c r="E1112" t="s">
        <v>95</v>
      </c>
    </row>
    <row r="1113" spans="1:5" x14ac:dyDescent="0.25">
      <c r="A1113" s="5">
        <v>286</v>
      </c>
      <c r="B1113" t="s">
        <v>114</v>
      </c>
      <c r="C1113" t="s">
        <v>340</v>
      </c>
      <c r="D1113">
        <v>-70</v>
      </c>
      <c r="E1113" t="s">
        <v>107</v>
      </c>
    </row>
    <row r="1114" spans="1:5" x14ac:dyDescent="0.25">
      <c r="A1114" s="5">
        <v>286</v>
      </c>
      <c r="B1114" t="s">
        <v>114</v>
      </c>
      <c r="C1114" t="s">
        <v>66</v>
      </c>
      <c r="D1114">
        <v>-50</v>
      </c>
      <c r="E1114" t="s">
        <v>107</v>
      </c>
    </row>
    <row r="1115" spans="1:5" x14ac:dyDescent="0.25">
      <c r="A1115" s="5">
        <v>286</v>
      </c>
      <c r="B1115" t="s">
        <v>114</v>
      </c>
      <c r="C1115" t="s">
        <v>329</v>
      </c>
      <c r="D1115">
        <v>100</v>
      </c>
      <c r="E1115" t="s">
        <v>107</v>
      </c>
    </row>
    <row r="1116" spans="1:5" x14ac:dyDescent="0.25">
      <c r="A1116" s="5">
        <v>286</v>
      </c>
      <c r="B1116" t="s">
        <v>114</v>
      </c>
      <c r="C1116" t="s">
        <v>353</v>
      </c>
      <c r="D1116">
        <v>0.5</v>
      </c>
      <c r="E1116" t="s">
        <v>107</v>
      </c>
    </row>
    <row r="1117" spans="1:5" x14ac:dyDescent="0.25">
      <c r="A1117" s="5">
        <v>287</v>
      </c>
      <c r="B1117" t="s">
        <v>109</v>
      </c>
      <c r="C1117" t="s">
        <v>340</v>
      </c>
      <c r="D1117">
        <v>-130</v>
      </c>
      <c r="E1117" t="s">
        <v>740</v>
      </c>
    </row>
    <row r="1118" spans="1:5" x14ac:dyDescent="0.25">
      <c r="A1118" s="5">
        <v>287</v>
      </c>
      <c r="B1118" t="s">
        <v>109</v>
      </c>
      <c r="C1118" t="s">
        <v>363</v>
      </c>
      <c r="D1118">
        <v>-40</v>
      </c>
      <c r="E1118" t="s">
        <v>740</v>
      </c>
    </row>
    <row r="1119" spans="1:5" x14ac:dyDescent="0.25">
      <c r="A1119" s="5">
        <v>287</v>
      </c>
      <c r="B1119" t="s">
        <v>109</v>
      </c>
      <c r="C1119" t="s">
        <v>52</v>
      </c>
      <c r="D1119">
        <v>190</v>
      </c>
      <c r="E1119" t="s">
        <v>740</v>
      </c>
    </row>
    <row r="1120" spans="1:5" x14ac:dyDescent="0.25">
      <c r="A1120" s="5">
        <v>287</v>
      </c>
      <c r="B1120" t="s">
        <v>109</v>
      </c>
      <c r="C1120" t="s">
        <v>221</v>
      </c>
      <c r="D1120">
        <v>100</v>
      </c>
      <c r="E1120" t="s">
        <v>740</v>
      </c>
    </row>
    <row r="1121" spans="1:5" x14ac:dyDescent="0.25">
      <c r="A1121" s="5">
        <v>288</v>
      </c>
      <c r="B1121" t="s">
        <v>105</v>
      </c>
      <c r="C1121" t="s">
        <v>152</v>
      </c>
      <c r="D1121">
        <v>-2.8</v>
      </c>
      <c r="E1121" t="s">
        <v>98</v>
      </c>
    </row>
    <row r="1122" spans="1:5" x14ac:dyDescent="0.25">
      <c r="A1122" s="5">
        <v>289</v>
      </c>
      <c r="B1122" t="s">
        <v>113</v>
      </c>
      <c r="C1122" t="s">
        <v>152</v>
      </c>
      <c r="D1122">
        <v>-25</v>
      </c>
      <c r="E1122" t="s">
        <v>95</v>
      </c>
    </row>
    <row r="1123" spans="1:5" x14ac:dyDescent="0.25">
      <c r="A1123" s="5">
        <v>289</v>
      </c>
      <c r="B1123" t="s">
        <v>113</v>
      </c>
      <c r="C1123" t="s">
        <v>219</v>
      </c>
      <c r="D1123">
        <v>-12.5</v>
      </c>
      <c r="E1123" t="s">
        <v>95</v>
      </c>
    </row>
    <row r="1124" spans="1:5" x14ac:dyDescent="0.25">
      <c r="A1124" s="5">
        <v>289</v>
      </c>
      <c r="B1124" t="s">
        <v>113</v>
      </c>
      <c r="C1124" t="s">
        <v>52</v>
      </c>
      <c r="D1124">
        <v>-12.5</v>
      </c>
      <c r="E1124" t="s">
        <v>95</v>
      </c>
    </row>
    <row r="1125" spans="1:5" x14ac:dyDescent="0.25">
      <c r="A1125" s="5">
        <v>289</v>
      </c>
      <c r="B1125" t="s">
        <v>113</v>
      </c>
      <c r="C1125" t="s">
        <v>221</v>
      </c>
      <c r="D1125">
        <v>-12.5</v>
      </c>
      <c r="E1125" t="s">
        <v>95</v>
      </c>
    </row>
    <row r="1126" spans="1:5" x14ac:dyDescent="0.25">
      <c r="A1126" s="5">
        <v>290</v>
      </c>
      <c r="B1126" t="s">
        <v>106</v>
      </c>
      <c r="C1126" t="s">
        <v>185</v>
      </c>
      <c r="D1126">
        <v>-342</v>
      </c>
      <c r="E1126" t="s">
        <v>95</v>
      </c>
    </row>
    <row r="1127" spans="1:5" x14ac:dyDescent="0.25">
      <c r="A1127" s="5">
        <v>290</v>
      </c>
      <c r="B1127" t="s">
        <v>106</v>
      </c>
      <c r="C1127" t="s">
        <v>54</v>
      </c>
      <c r="D1127">
        <v>-168</v>
      </c>
      <c r="E1127" t="s">
        <v>95</v>
      </c>
    </row>
    <row r="1128" spans="1:5" x14ac:dyDescent="0.25">
      <c r="A1128" s="5">
        <v>291</v>
      </c>
      <c r="B1128" t="s">
        <v>106</v>
      </c>
      <c r="C1128" t="s">
        <v>152</v>
      </c>
      <c r="D1128">
        <v>-20</v>
      </c>
      <c r="E1128" t="s">
        <v>95</v>
      </c>
    </row>
    <row r="1129" spans="1:5" x14ac:dyDescent="0.25">
      <c r="A1129" s="5">
        <v>292</v>
      </c>
      <c r="B1129" t="s">
        <v>106</v>
      </c>
      <c r="C1129" t="s">
        <v>185</v>
      </c>
      <c r="D1129">
        <v>-342</v>
      </c>
      <c r="E1129" t="s">
        <v>95</v>
      </c>
    </row>
    <row r="1130" spans="1:5" x14ac:dyDescent="0.25">
      <c r="A1130" s="5">
        <v>292</v>
      </c>
      <c r="B1130" t="s">
        <v>106</v>
      </c>
      <c r="C1130" t="s">
        <v>54</v>
      </c>
      <c r="D1130">
        <v>-168</v>
      </c>
      <c r="E1130" t="s">
        <v>95</v>
      </c>
    </row>
    <row r="1131" spans="1:5" x14ac:dyDescent="0.25">
      <c r="A1131" s="5">
        <v>293</v>
      </c>
      <c r="B1131" t="s">
        <v>108</v>
      </c>
      <c r="C1131" t="s">
        <v>144</v>
      </c>
      <c r="D1131">
        <v>-148.6</v>
      </c>
      <c r="E1131" t="s">
        <v>95</v>
      </c>
    </row>
    <row r="1132" spans="1:5" x14ac:dyDescent="0.25">
      <c r="A1132" s="5">
        <v>294</v>
      </c>
      <c r="B1132" t="s">
        <v>123</v>
      </c>
      <c r="C1132" t="s">
        <v>351</v>
      </c>
      <c r="D1132">
        <v>0.1</v>
      </c>
      <c r="E1132" t="s">
        <v>106</v>
      </c>
    </row>
    <row r="1133" spans="1:5" x14ac:dyDescent="0.25">
      <c r="A1133" s="5">
        <v>294</v>
      </c>
      <c r="B1133" t="s">
        <v>123</v>
      </c>
      <c r="C1133" t="s">
        <v>570</v>
      </c>
      <c r="D1133">
        <v>0.1</v>
      </c>
      <c r="E1133" t="s">
        <v>106</v>
      </c>
    </row>
    <row r="1134" spans="1:5" x14ac:dyDescent="0.25">
      <c r="A1134" s="5">
        <v>294</v>
      </c>
      <c r="B1134" t="s">
        <v>123</v>
      </c>
      <c r="C1134" t="s">
        <v>66</v>
      </c>
      <c r="D1134">
        <v>20</v>
      </c>
      <c r="E1134" t="s">
        <v>106</v>
      </c>
    </row>
    <row r="1135" spans="1:5" x14ac:dyDescent="0.25">
      <c r="A1135" s="5">
        <v>294</v>
      </c>
      <c r="B1135" t="s">
        <v>123</v>
      </c>
      <c r="C1135" t="s">
        <v>152</v>
      </c>
      <c r="D1135">
        <v>-9</v>
      </c>
      <c r="E1135" t="s">
        <v>106</v>
      </c>
    </row>
    <row r="1136" spans="1:5" x14ac:dyDescent="0.25">
      <c r="A1136" s="5">
        <v>294</v>
      </c>
      <c r="B1136" t="s">
        <v>123</v>
      </c>
      <c r="C1136" t="s">
        <v>57</v>
      </c>
      <c r="D1136">
        <v>-4</v>
      </c>
      <c r="E1136" t="s">
        <v>106</v>
      </c>
    </row>
    <row r="1137" spans="1:5" x14ac:dyDescent="0.25">
      <c r="A1137" s="5">
        <v>294</v>
      </c>
      <c r="B1137" t="s">
        <v>123</v>
      </c>
      <c r="C1137" t="s">
        <v>571</v>
      </c>
      <c r="D1137">
        <v>0.2</v>
      </c>
      <c r="E1137" t="s">
        <v>106</v>
      </c>
    </row>
    <row r="1138" spans="1:5" x14ac:dyDescent="0.25">
      <c r="A1138" s="5">
        <v>295</v>
      </c>
      <c r="B1138" t="s">
        <v>111</v>
      </c>
      <c r="C1138" t="s">
        <v>219</v>
      </c>
      <c r="D1138">
        <v>-2</v>
      </c>
      <c r="E1138" t="s">
        <v>106</v>
      </c>
    </row>
    <row r="1139" spans="1:5" x14ac:dyDescent="0.25">
      <c r="A1139" s="5">
        <v>296</v>
      </c>
      <c r="B1139" t="s">
        <v>102</v>
      </c>
      <c r="C1139" t="s">
        <v>340</v>
      </c>
      <c r="D1139">
        <v>-4.8</v>
      </c>
      <c r="E1139" t="s">
        <v>109</v>
      </c>
    </row>
    <row r="1140" spans="1:5" x14ac:dyDescent="0.25">
      <c r="A1140" s="5">
        <v>297</v>
      </c>
      <c r="B1140" t="s">
        <v>96</v>
      </c>
      <c r="C1140" t="s">
        <v>152</v>
      </c>
      <c r="D1140">
        <v>-5</v>
      </c>
      <c r="E1140" t="s">
        <v>99</v>
      </c>
    </row>
    <row r="1141" spans="1:5" x14ac:dyDescent="0.25">
      <c r="A1141" s="5">
        <v>297</v>
      </c>
      <c r="B1141" t="s">
        <v>96</v>
      </c>
      <c r="C1141" t="s">
        <v>169</v>
      </c>
      <c r="D1141">
        <v>-10</v>
      </c>
      <c r="E1141" t="s">
        <v>99</v>
      </c>
    </row>
    <row r="1142" spans="1:5" x14ac:dyDescent="0.25">
      <c r="A1142" s="5">
        <v>297</v>
      </c>
      <c r="B1142" t="s">
        <v>96</v>
      </c>
      <c r="C1142" t="s">
        <v>284</v>
      </c>
      <c r="D1142">
        <v>-10</v>
      </c>
      <c r="E1142" t="s">
        <v>99</v>
      </c>
    </row>
    <row r="1143" spans="1:5" x14ac:dyDescent="0.25">
      <c r="A1143" s="5">
        <v>297</v>
      </c>
      <c r="B1143" t="s">
        <v>96</v>
      </c>
      <c r="C1143" t="s">
        <v>57</v>
      </c>
      <c r="D1143">
        <v>-5</v>
      </c>
      <c r="E1143" t="s">
        <v>99</v>
      </c>
    </row>
    <row r="1144" spans="1:5" x14ac:dyDescent="0.25">
      <c r="A1144" s="5">
        <v>298</v>
      </c>
      <c r="B1144" t="s">
        <v>111</v>
      </c>
      <c r="C1144" t="s">
        <v>52</v>
      </c>
      <c r="D1144">
        <v>-5.0999999999999996</v>
      </c>
      <c r="E1144" t="s">
        <v>106</v>
      </c>
    </row>
    <row r="1145" spans="1:5" x14ac:dyDescent="0.25">
      <c r="A1145" s="5">
        <v>299</v>
      </c>
      <c r="B1145" t="s">
        <v>106</v>
      </c>
      <c r="C1145" t="s">
        <v>161</v>
      </c>
      <c r="D1145">
        <v>-13.6</v>
      </c>
      <c r="E1145" t="s">
        <v>95</v>
      </c>
    </row>
    <row r="1146" spans="1:5" x14ac:dyDescent="0.25">
      <c r="A1146" s="5">
        <v>299</v>
      </c>
      <c r="B1146" t="s">
        <v>106</v>
      </c>
      <c r="C1146" t="s">
        <v>152</v>
      </c>
      <c r="D1146">
        <v>10.199999999999999</v>
      </c>
      <c r="E1146" t="s">
        <v>95</v>
      </c>
    </row>
    <row r="1147" spans="1:5" x14ac:dyDescent="0.25">
      <c r="A1147" s="5">
        <v>300</v>
      </c>
      <c r="B1147" t="s">
        <v>107</v>
      </c>
      <c r="C1147" t="s">
        <v>221</v>
      </c>
      <c r="D1147">
        <v>-33.799999999999997</v>
      </c>
      <c r="E1147" t="s">
        <v>97</v>
      </c>
    </row>
    <row r="1148" spans="1:5" x14ac:dyDescent="0.25">
      <c r="A1148" s="5">
        <v>301</v>
      </c>
      <c r="B1148" t="s">
        <v>105</v>
      </c>
      <c r="C1148" t="s">
        <v>48</v>
      </c>
      <c r="D1148">
        <v>-0.2</v>
      </c>
      <c r="E1148" t="s">
        <v>97</v>
      </c>
    </row>
    <row r="1149" spans="1:5" x14ac:dyDescent="0.25">
      <c r="A1149" s="5">
        <v>302</v>
      </c>
      <c r="B1149" t="s">
        <v>111</v>
      </c>
      <c r="C1149" t="s">
        <v>340</v>
      </c>
      <c r="D1149">
        <v>-4.8</v>
      </c>
      <c r="E1149" t="s">
        <v>102</v>
      </c>
    </row>
    <row r="1150" spans="1:5" x14ac:dyDescent="0.25">
      <c r="A1150" s="5">
        <v>302</v>
      </c>
      <c r="B1150" t="s">
        <v>111</v>
      </c>
      <c r="C1150" t="s">
        <v>336</v>
      </c>
      <c r="D1150">
        <v>8.3000000000000007</v>
      </c>
      <c r="E1150" t="s">
        <v>102</v>
      </c>
    </row>
    <row r="1151" spans="1:5" x14ac:dyDescent="0.25">
      <c r="A1151" s="5">
        <v>302</v>
      </c>
      <c r="B1151" t="s">
        <v>111</v>
      </c>
      <c r="C1151" t="s">
        <v>329</v>
      </c>
      <c r="D1151">
        <v>-2.6</v>
      </c>
      <c r="E1151" t="s">
        <v>102</v>
      </c>
    </row>
    <row r="1152" spans="1:5" x14ac:dyDescent="0.25">
      <c r="A1152" s="5">
        <v>303</v>
      </c>
      <c r="B1152" t="s">
        <v>95</v>
      </c>
      <c r="C1152" t="s">
        <v>152</v>
      </c>
      <c r="D1152">
        <v>-10</v>
      </c>
      <c r="E1152" t="s">
        <v>111</v>
      </c>
    </row>
    <row r="1153" spans="1:5" x14ac:dyDescent="0.25">
      <c r="A1153" s="5">
        <v>304</v>
      </c>
      <c r="B1153" t="s">
        <v>109</v>
      </c>
      <c r="C1153" t="s">
        <v>161</v>
      </c>
      <c r="D1153">
        <v>-12</v>
      </c>
      <c r="E1153" t="s">
        <v>95</v>
      </c>
    </row>
    <row r="1154" spans="1:5" x14ac:dyDescent="0.25">
      <c r="A1154" s="5">
        <v>305</v>
      </c>
      <c r="B1154" t="s">
        <v>109</v>
      </c>
      <c r="C1154" t="s">
        <v>343</v>
      </c>
      <c r="D1154">
        <v>-311.2</v>
      </c>
      <c r="E1154" t="s">
        <v>95</v>
      </c>
    </row>
    <row r="1155" spans="1:5" x14ac:dyDescent="0.25">
      <c r="A1155" s="5">
        <v>305</v>
      </c>
      <c r="B1155" t="s">
        <v>109</v>
      </c>
      <c r="C1155" t="s">
        <v>366</v>
      </c>
      <c r="D1155">
        <v>-10.7</v>
      </c>
      <c r="E1155" t="s">
        <v>95</v>
      </c>
    </row>
    <row r="1156" spans="1:5" x14ac:dyDescent="0.25">
      <c r="A1156" s="5">
        <v>305</v>
      </c>
      <c r="B1156" t="s">
        <v>109</v>
      </c>
      <c r="C1156" t="s">
        <v>340</v>
      </c>
      <c r="D1156">
        <v>-9.9</v>
      </c>
      <c r="E1156" t="s">
        <v>95</v>
      </c>
    </row>
    <row r="1157" spans="1:5" x14ac:dyDescent="0.25">
      <c r="A1157" s="5">
        <v>306</v>
      </c>
      <c r="B1157" t="s">
        <v>96</v>
      </c>
      <c r="C1157" t="s">
        <v>161</v>
      </c>
      <c r="D1157">
        <v>-2.9</v>
      </c>
      <c r="E1157" t="s">
        <v>95</v>
      </c>
    </row>
    <row r="1158" spans="1:5" x14ac:dyDescent="0.25">
      <c r="A1158" s="5">
        <v>307</v>
      </c>
      <c r="B1158" t="s">
        <v>118</v>
      </c>
      <c r="C1158" t="s">
        <v>36</v>
      </c>
      <c r="D1158">
        <v>-1</v>
      </c>
      <c r="E1158" t="s">
        <v>122</v>
      </c>
    </row>
    <row r="1159" spans="1:5" x14ac:dyDescent="0.25">
      <c r="A1159" s="5">
        <v>308</v>
      </c>
      <c r="B1159" t="s">
        <v>118</v>
      </c>
      <c r="C1159" t="s">
        <v>36</v>
      </c>
      <c r="D1159">
        <v>-1</v>
      </c>
      <c r="E1159" t="s">
        <v>122</v>
      </c>
    </row>
    <row r="1160" spans="1:5" x14ac:dyDescent="0.25">
      <c r="A1160" s="5">
        <v>309</v>
      </c>
      <c r="B1160" t="s">
        <v>118</v>
      </c>
      <c r="C1160" t="s">
        <v>36</v>
      </c>
      <c r="D1160">
        <v>-1</v>
      </c>
      <c r="E1160" t="s">
        <v>122</v>
      </c>
    </row>
    <row r="1161" spans="1:5" x14ac:dyDescent="0.25">
      <c r="A1161" s="5">
        <v>310</v>
      </c>
      <c r="B1161" t="s">
        <v>118</v>
      </c>
      <c r="C1161" t="s">
        <v>36</v>
      </c>
      <c r="D1161">
        <v>-1</v>
      </c>
      <c r="E1161" t="s">
        <v>122</v>
      </c>
    </row>
    <row r="1162" spans="1:5" x14ac:dyDescent="0.25">
      <c r="A1162" s="5">
        <v>311</v>
      </c>
      <c r="B1162" t="s">
        <v>118</v>
      </c>
      <c r="C1162" t="s">
        <v>36</v>
      </c>
      <c r="D1162">
        <v>-1</v>
      </c>
      <c r="E1162" t="s">
        <v>122</v>
      </c>
    </row>
    <row r="1163" spans="1:5" x14ac:dyDescent="0.25">
      <c r="A1163" s="5">
        <v>312</v>
      </c>
      <c r="B1163" t="s">
        <v>118</v>
      </c>
      <c r="C1163" t="s">
        <v>36</v>
      </c>
      <c r="D1163">
        <v>-1</v>
      </c>
      <c r="E1163" t="s">
        <v>122</v>
      </c>
    </row>
    <row r="1164" spans="1:5" x14ac:dyDescent="0.25">
      <c r="A1164" s="5">
        <v>313</v>
      </c>
      <c r="B1164" t="s">
        <v>112</v>
      </c>
      <c r="C1164" t="s">
        <v>352</v>
      </c>
      <c r="D1164">
        <v>-0.623</v>
      </c>
      <c r="E1164" t="s">
        <v>107</v>
      </c>
    </row>
    <row r="1165" spans="1:5" x14ac:dyDescent="0.25">
      <c r="A1165" s="5">
        <v>313</v>
      </c>
      <c r="B1165" t="s">
        <v>112</v>
      </c>
      <c r="C1165" t="s">
        <v>658</v>
      </c>
      <c r="D1165">
        <v>-2.4140000000000001</v>
      </c>
      <c r="E1165" t="s">
        <v>107</v>
      </c>
    </row>
    <row r="1166" spans="1:5" x14ac:dyDescent="0.25">
      <c r="A1166" s="5">
        <v>313</v>
      </c>
      <c r="B1166" t="s">
        <v>112</v>
      </c>
      <c r="C1166" t="s">
        <v>374</v>
      </c>
      <c r="D1166">
        <v>-0.5</v>
      </c>
      <c r="E1166" t="s">
        <v>107</v>
      </c>
    </row>
    <row r="1167" spans="1:5" x14ac:dyDescent="0.25">
      <c r="A1167" s="5">
        <v>313</v>
      </c>
      <c r="B1167" t="s">
        <v>112</v>
      </c>
      <c r="C1167" t="s">
        <v>351</v>
      </c>
      <c r="D1167">
        <v>-0.72899999999999998</v>
      </c>
      <c r="E1167" t="s">
        <v>107</v>
      </c>
    </row>
    <row r="1168" spans="1:5" x14ac:dyDescent="0.25">
      <c r="A1168" s="5">
        <v>313</v>
      </c>
      <c r="B1168" t="s">
        <v>112</v>
      </c>
      <c r="C1168" t="s">
        <v>571</v>
      </c>
      <c r="D1168">
        <v>-0.9</v>
      </c>
      <c r="E1168" t="s">
        <v>107</v>
      </c>
    </row>
    <row r="1169" spans="1:5" x14ac:dyDescent="0.25">
      <c r="A1169" s="5">
        <v>313</v>
      </c>
      <c r="B1169" t="s">
        <v>112</v>
      </c>
      <c r="C1169" t="s">
        <v>570</v>
      </c>
      <c r="D1169">
        <v>-1.145</v>
      </c>
      <c r="E1169" t="s">
        <v>107</v>
      </c>
    </row>
    <row r="1170" spans="1:5" x14ac:dyDescent="0.25">
      <c r="A1170" s="5">
        <v>314</v>
      </c>
      <c r="B1170" t="s">
        <v>120</v>
      </c>
      <c r="C1170" t="s">
        <v>366</v>
      </c>
      <c r="D1170">
        <v>-0.32</v>
      </c>
      <c r="E1170" t="s">
        <v>125</v>
      </c>
    </row>
    <row r="1171" spans="1:5" x14ac:dyDescent="0.25">
      <c r="A1171" s="5">
        <v>315</v>
      </c>
      <c r="B1171" t="s">
        <v>125</v>
      </c>
      <c r="C1171" t="s">
        <v>366</v>
      </c>
      <c r="D1171">
        <v>-0.8</v>
      </c>
      <c r="E1171" t="s">
        <v>95</v>
      </c>
    </row>
    <row r="1172" spans="1:5" x14ac:dyDescent="0.25">
      <c r="A1172" s="5">
        <v>316</v>
      </c>
      <c r="B1172" t="s">
        <v>107</v>
      </c>
      <c r="C1172" t="s">
        <v>353</v>
      </c>
      <c r="D1172">
        <v>-1.2</v>
      </c>
      <c r="E1172" t="s">
        <v>112</v>
      </c>
    </row>
    <row r="1173" spans="1:5" x14ac:dyDescent="0.25">
      <c r="A1173" s="5">
        <v>316</v>
      </c>
      <c r="B1173" t="s">
        <v>107</v>
      </c>
      <c r="C1173" t="s">
        <v>354</v>
      </c>
      <c r="D1173">
        <v>1.2</v>
      </c>
      <c r="E1173" t="s">
        <v>112</v>
      </c>
    </row>
    <row r="1174" spans="1:5" x14ac:dyDescent="0.25">
      <c r="A1174" s="5">
        <v>317</v>
      </c>
      <c r="B1174" t="s">
        <v>95</v>
      </c>
      <c r="C1174" t="s">
        <v>28</v>
      </c>
      <c r="D1174">
        <v>-12.6</v>
      </c>
      <c r="E1174" t="s">
        <v>111</v>
      </c>
    </row>
    <row r="1175" spans="1:5" x14ac:dyDescent="0.25">
      <c r="A1175" s="5">
        <v>317</v>
      </c>
      <c r="B1175" t="s">
        <v>95</v>
      </c>
      <c r="C1175" t="s">
        <v>33</v>
      </c>
      <c r="D1175">
        <v>-19.600000000000001</v>
      </c>
      <c r="E1175" t="s">
        <v>111</v>
      </c>
    </row>
    <row r="1176" spans="1:5" x14ac:dyDescent="0.25">
      <c r="A1176" s="5">
        <v>318</v>
      </c>
      <c r="B1176" t="s">
        <v>115</v>
      </c>
      <c r="C1176" t="s">
        <v>196</v>
      </c>
      <c r="D1176">
        <v>-90</v>
      </c>
      <c r="E1176" t="s">
        <v>116</v>
      </c>
    </row>
    <row r="1177" spans="1:5" x14ac:dyDescent="0.25">
      <c r="A1177" s="5">
        <v>319</v>
      </c>
      <c r="B1177" t="s">
        <v>566</v>
      </c>
      <c r="C1177" t="s">
        <v>54</v>
      </c>
      <c r="D1177">
        <v>-263.8</v>
      </c>
      <c r="E1177" t="s">
        <v>123</v>
      </c>
    </row>
    <row r="1178" spans="1:5" x14ac:dyDescent="0.25">
      <c r="A1178" s="5">
        <v>320</v>
      </c>
      <c r="B1178" t="s">
        <v>566</v>
      </c>
      <c r="C1178" t="s">
        <v>54</v>
      </c>
      <c r="D1178">
        <v>-31.7</v>
      </c>
      <c r="E1178" t="s">
        <v>184</v>
      </c>
    </row>
    <row r="1179" spans="1:5" x14ac:dyDescent="0.25">
      <c r="A1179" s="5">
        <v>321</v>
      </c>
      <c r="B1179" t="s">
        <v>118</v>
      </c>
      <c r="C1179" t="s">
        <v>221</v>
      </c>
      <c r="D1179">
        <v>-3</v>
      </c>
      <c r="E1179" t="s">
        <v>122</v>
      </c>
    </row>
    <row r="1180" spans="1:5" x14ac:dyDescent="0.25">
      <c r="A1180" s="5">
        <v>321</v>
      </c>
      <c r="B1180" t="s">
        <v>118</v>
      </c>
      <c r="C1180" t="s">
        <v>52</v>
      </c>
      <c r="D1180">
        <v>-3</v>
      </c>
      <c r="E1180" t="s">
        <v>122</v>
      </c>
    </row>
    <row r="1181" spans="1:5" x14ac:dyDescent="0.25">
      <c r="A1181" s="5">
        <v>322</v>
      </c>
      <c r="B1181" t="s">
        <v>95</v>
      </c>
      <c r="C1181" t="s">
        <v>219</v>
      </c>
      <c r="D1181">
        <v>-90</v>
      </c>
      <c r="E1181" t="s">
        <v>98</v>
      </c>
    </row>
    <row r="1182" spans="1:5" x14ac:dyDescent="0.25">
      <c r="A1182" s="5">
        <v>322</v>
      </c>
      <c r="B1182" t="s">
        <v>95</v>
      </c>
      <c r="C1182" t="s">
        <v>152</v>
      </c>
      <c r="D1182">
        <v>30</v>
      </c>
      <c r="E1182" t="s">
        <v>98</v>
      </c>
    </row>
    <row r="1183" spans="1:5" x14ac:dyDescent="0.25">
      <c r="A1183" s="5">
        <v>323</v>
      </c>
      <c r="B1183" t="s">
        <v>95</v>
      </c>
      <c r="C1183" t="s">
        <v>152</v>
      </c>
      <c r="D1183">
        <v>-11.3</v>
      </c>
      <c r="E1183" t="s">
        <v>96</v>
      </c>
    </row>
    <row r="1184" spans="1:5" x14ac:dyDescent="0.25">
      <c r="A1184" s="5">
        <v>323</v>
      </c>
      <c r="B1184" t="s">
        <v>95</v>
      </c>
      <c r="C1184" t="s">
        <v>57</v>
      </c>
      <c r="D1184">
        <v>-7.6</v>
      </c>
      <c r="E1184" t="s">
        <v>96</v>
      </c>
    </row>
    <row r="1185" spans="1:5" x14ac:dyDescent="0.25">
      <c r="A1185" s="5">
        <v>324</v>
      </c>
      <c r="B1185" t="s">
        <v>114</v>
      </c>
      <c r="C1185" t="s">
        <v>52</v>
      </c>
      <c r="D1185">
        <v>-100</v>
      </c>
      <c r="E1185" t="s">
        <v>95</v>
      </c>
    </row>
    <row r="1186" spans="1:5" x14ac:dyDescent="0.25">
      <c r="A1186" s="5">
        <v>324</v>
      </c>
      <c r="B1186" t="s">
        <v>114</v>
      </c>
      <c r="C1186" t="s">
        <v>221</v>
      </c>
      <c r="D1186">
        <v>-100</v>
      </c>
      <c r="E1186" t="s">
        <v>95</v>
      </c>
    </row>
    <row r="1187" spans="1:5" x14ac:dyDescent="0.25">
      <c r="A1187" s="5">
        <v>324</v>
      </c>
      <c r="B1187" t="s">
        <v>114</v>
      </c>
      <c r="C1187" t="s">
        <v>33</v>
      </c>
      <c r="D1187">
        <v>-3</v>
      </c>
      <c r="E1187" t="s">
        <v>95</v>
      </c>
    </row>
    <row r="1188" spans="1:5" x14ac:dyDescent="0.25">
      <c r="A1188" s="5">
        <v>324</v>
      </c>
      <c r="B1188" t="s">
        <v>114</v>
      </c>
      <c r="C1188" t="s">
        <v>366</v>
      </c>
      <c r="D1188">
        <v>-3</v>
      </c>
      <c r="E1188" t="s">
        <v>95</v>
      </c>
    </row>
    <row r="1189" spans="1:5" x14ac:dyDescent="0.25">
      <c r="A1189" s="5">
        <v>324</v>
      </c>
      <c r="B1189" t="s">
        <v>114</v>
      </c>
      <c r="C1189" t="s">
        <v>169</v>
      </c>
      <c r="D1189">
        <v>20</v>
      </c>
      <c r="E1189" t="s">
        <v>95</v>
      </c>
    </row>
    <row r="1190" spans="1:5" x14ac:dyDescent="0.25">
      <c r="A1190" s="5">
        <v>324</v>
      </c>
      <c r="B1190" t="s">
        <v>114</v>
      </c>
      <c r="C1190" t="s">
        <v>284</v>
      </c>
      <c r="D1190">
        <v>12</v>
      </c>
      <c r="E1190" t="s">
        <v>95</v>
      </c>
    </row>
    <row r="1191" spans="1:5" x14ac:dyDescent="0.25">
      <c r="A1191" s="5">
        <v>325</v>
      </c>
      <c r="B1191" t="s">
        <v>112</v>
      </c>
      <c r="C1191" t="s">
        <v>66</v>
      </c>
      <c r="D1191">
        <v>-18.32</v>
      </c>
      <c r="E1191" t="s">
        <v>107</v>
      </c>
    </row>
    <row r="1192" spans="1:5" x14ac:dyDescent="0.25">
      <c r="A1192" s="5">
        <v>325</v>
      </c>
      <c r="B1192" t="s">
        <v>112</v>
      </c>
      <c r="C1192" t="s">
        <v>61</v>
      </c>
      <c r="D1192">
        <v>-14.9</v>
      </c>
      <c r="E1192" t="s">
        <v>107</v>
      </c>
    </row>
    <row r="1193" spans="1:5" x14ac:dyDescent="0.25">
      <c r="A1193" s="5">
        <v>326</v>
      </c>
      <c r="B1193" t="s">
        <v>107</v>
      </c>
      <c r="C1193" t="s">
        <v>66</v>
      </c>
      <c r="D1193">
        <v>65</v>
      </c>
      <c r="E1193" t="s">
        <v>112</v>
      </c>
    </row>
    <row r="1194" spans="1:5" x14ac:dyDescent="0.25">
      <c r="A1194" s="5">
        <v>327</v>
      </c>
      <c r="B1194" t="s">
        <v>97</v>
      </c>
      <c r="C1194" t="s">
        <v>152</v>
      </c>
      <c r="D1194">
        <v>-0.2</v>
      </c>
      <c r="E1194" t="s">
        <v>105</v>
      </c>
    </row>
    <row r="1195" spans="1:5" x14ac:dyDescent="0.25">
      <c r="A1195" s="5">
        <v>327</v>
      </c>
      <c r="B1195" t="s">
        <v>97</v>
      </c>
      <c r="C1195" t="s">
        <v>169</v>
      </c>
      <c r="D1195">
        <v>-13.6</v>
      </c>
      <c r="E1195" t="s">
        <v>105</v>
      </c>
    </row>
    <row r="1196" spans="1:5" x14ac:dyDescent="0.25">
      <c r="A1196" s="5">
        <v>327</v>
      </c>
      <c r="B1196" t="s">
        <v>97</v>
      </c>
      <c r="C1196" t="s">
        <v>284</v>
      </c>
      <c r="D1196">
        <v>-19.600000000000001</v>
      </c>
      <c r="E1196" t="s">
        <v>105</v>
      </c>
    </row>
    <row r="1197" spans="1:5" x14ac:dyDescent="0.25">
      <c r="A1197" s="5">
        <v>327</v>
      </c>
      <c r="B1197" t="s">
        <v>97</v>
      </c>
      <c r="C1197" t="s">
        <v>57</v>
      </c>
      <c r="D1197">
        <v>-0.4</v>
      </c>
      <c r="E1197" t="s">
        <v>105</v>
      </c>
    </row>
    <row r="1198" spans="1:5" x14ac:dyDescent="0.25">
      <c r="A1198" s="5">
        <v>327</v>
      </c>
      <c r="B1198" t="s">
        <v>97</v>
      </c>
      <c r="C1198" t="s">
        <v>28</v>
      </c>
      <c r="D1198">
        <v>-2</v>
      </c>
      <c r="E1198" t="s">
        <v>105</v>
      </c>
    </row>
    <row r="1199" spans="1:5" x14ac:dyDescent="0.25">
      <c r="A1199" s="5">
        <v>327</v>
      </c>
      <c r="B1199" t="s">
        <v>97</v>
      </c>
      <c r="C1199" t="s">
        <v>46</v>
      </c>
      <c r="D1199">
        <v>-0.5</v>
      </c>
      <c r="E1199" t="s">
        <v>105</v>
      </c>
    </row>
    <row r="1200" spans="1:5" x14ac:dyDescent="0.25">
      <c r="A1200" s="5">
        <v>327</v>
      </c>
      <c r="B1200" t="s">
        <v>97</v>
      </c>
      <c r="C1200" t="s">
        <v>64</v>
      </c>
      <c r="D1200">
        <v>-0.2</v>
      </c>
      <c r="E1200" t="s">
        <v>105</v>
      </c>
    </row>
    <row r="1201" spans="1:5" x14ac:dyDescent="0.25">
      <c r="A1201" s="5">
        <v>327</v>
      </c>
      <c r="B1201" t="s">
        <v>97</v>
      </c>
      <c r="C1201" t="s">
        <v>219</v>
      </c>
      <c r="D1201">
        <v>-0.1</v>
      </c>
      <c r="E1201" t="s">
        <v>105</v>
      </c>
    </row>
    <row r="1202" spans="1:5" x14ac:dyDescent="0.25">
      <c r="A1202" s="5">
        <v>327</v>
      </c>
      <c r="B1202" t="s">
        <v>97</v>
      </c>
      <c r="C1202" t="s">
        <v>340</v>
      </c>
      <c r="D1202">
        <v>-0.1</v>
      </c>
      <c r="E1202" t="s">
        <v>105</v>
      </c>
    </row>
    <row r="1203" spans="1:5" x14ac:dyDescent="0.25">
      <c r="A1203" s="5">
        <v>327</v>
      </c>
      <c r="B1203" t="s">
        <v>97</v>
      </c>
      <c r="C1203" t="s">
        <v>242</v>
      </c>
      <c r="D1203">
        <v>-4.2</v>
      </c>
      <c r="E1203" t="s">
        <v>105</v>
      </c>
    </row>
    <row r="1204" spans="1:5" x14ac:dyDescent="0.25">
      <c r="A1204" s="5">
        <v>328</v>
      </c>
      <c r="B1204" t="s">
        <v>96</v>
      </c>
      <c r="C1204" t="s">
        <v>239</v>
      </c>
      <c r="D1204">
        <v>-20.7</v>
      </c>
      <c r="E1204" t="s">
        <v>123</v>
      </c>
    </row>
    <row r="1205" spans="1:5" x14ac:dyDescent="0.25">
      <c r="A1205" s="5">
        <v>329</v>
      </c>
      <c r="B1205" t="s">
        <v>107</v>
      </c>
      <c r="C1205" t="s">
        <v>363</v>
      </c>
      <c r="D1205">
        <v>-34.299999999999997</v>
      </c>
      <c r="E1205" t="s">
        <v>95</v>
      </c>
    </row>
    <row r="1206" spans="1:5" x14ac:dyDescent="0.25">
      <c r="A1206" s="5">
        <v>329</v>
      </c>
      <c r="B1206" t="s">
        <v>107</v>
      </c>
      <c r="C1206" t="s">
        <v>366</v>
      </c>
      <c r="D1206">
        <v>-0.9</v>
      </c>
      <c r="E1206" t="s">
        <v>95</v>
      </c>
    </row>
    <row r="1207" spans="1:5" x14ac:dyDescent="0.25">
      <c r="A1207" s="5">
        <v>330</v>
      </c>
      <c r="B1207" t="s">
        <v>97</v>
      </c>
      <c r="C1207" t="s">
        <v>152</v>
      </c>
      <c r="D1207">
        <v>10</v>
      </c>
      <c r="E1207" t="s">
        <v>116</v>
      </c>
    </row>
    <row r="1208" spans="1:5" x14ac:dyDescent="0.25">
      <c r="A1208" s="5">
        <v>331</v>
      </c>
      <c r="B1208" t="s">
        <v>105</v>
      </c>
      <c r="C1208" t="s">
        <v>570</v>
      </c>
      <c r="D1208">
        <v>-0.1</v>
      </c>
      <c r="E1208" t="s">
        <v>112</v>
      </c>
    </row>
    <row r="1209" spans="1:5" x14ac:dyDescent="0.25">
      <c r="A1209" s="5">
        <v>331</v>
      </c>
      <c r="B1209" t="s">
        <v>105</v>
      </c>
      <c r="C1209" t="s">
        <v>571</v>
      </c>
      <c r="D1209">
        <v>-0.1</v>
      </c>
      <c r="E1209" t="s">
        <v>112</v>
      </c>
    </row>
    <row r="1210" spans="1:5" x14ac:dyDescent="0.25">
      <c r="A1210" s="5">
        <v>331</v>
      </c>
      <c r="B1210" t="s">
        <v>105</v>
      </c>
      <c r="C1210" t="s">
        <v>334</v>
      </c>
      <c r="D1210">
        <v>0.3</v>
      </c>
      <c r="E1210" t="s">
        <v>112</v>
      </c>
    </row>
    <row r="1211" spans="1:5" x14ac:dyDescent="0.25">
      <c r="A1211" s="5">
        <v>332</v>
      </c>
      <c r="B1211" t="s">
        <v>115</v>
      </c>
      <c r="C1211" t="s">
        <v>337</v>
      </c>
      <c r="D1211">
        <v>-334</v>
      </c>
      <c r="E1211" t="s">
        <v>109</v>
      </c>
    </row>
    <row r="1212" spans="1:5" x14ac:dyDescent="0.25">
      <c r="A1212" s="5">
        <v>333</v>
      </c>
      <c r="B1212" t="s">
        <v>106</v>
      </c>
      <c r="C1212" t="s">
        <v>152</v>
      </c>
      <c r="D1212">
        <v>-10</v>
      </c>
      <c r="E1212" t="s">
        <v>109</v>
      </c>
    </row>
    <row r="1213" spans="1:5" x14ac:dyDescent="0.25">
      <c r="A1213" s="5">
        <v>333</v>
      </c>
      <c r="B1213" t="s">
        <v>106</v>
      </c>
      <c r="C1213" t="s">
        <v>57</v>
      </c>
      <c r="D1213">
        <v>-5</v>
      </c>
      <c r="E1213" t="s">
        <v>109</v>
      </c>
    </row>
    <row r="1214" spans="1:5" x14ac:dyDescent="0.25">
      <c r="A1214" s="5">
        <v>333</v>
      </c>
      <c r="B1214" t="s">
        <v>106</v>
      </c>
      <c r="C1214" t="s">
        <v>191</v>
      </c>
      <c r="D1214">
        <v>-4</v>
      </c>
      <c r="E1214" t="s">
        <v>109</v>
      </c>
    </row>
    <row r="1215" spans="1:5" x14ac:dyDescent="0.25">
      <c r="A1215" s="5">
        <v>334</v>
      </c>
      <c r="B1215" t="s">
        <v>95</v>
      </c>
      <c r="C1215" t="s">
        <v>152</v>
      </c>
      <c r="D1215">
        <v>-28</v>
      </c>
      <c r="E1215" t="s">
        <v>98</v>
      </c>
    </row>
    <row r="1216" spans="1:5" x14ac:dyDescent="0.25">
      <c r="A1216" s="5">
        <v>334</v>
      </c>
      <c r="B1216" t="s">
        <v>95</v>
      </c>
      <c r="C1216" t="s">
        <v>219</v>
      </c>
      <c r="D1216">
        <v>-90</v>
      </c>
      <c r="E1216" t="s">
        <v>98</v>
      </c>
    </row>
    <row r="1217" spans="1:5" x14ac:dyDescent="0.25">
      <c r="A1217" s="5">
        <v>334</v>
      </c>
      <c r="B1217" t="s">
        <v>95</v>
      </c>
      <c r="C1217" t="s">
        <v>57</v>
      </c>
      <c r="D1217">
        <v>-10</v>
      </c>
      <c r="E1217" t="s">
        <v>98</v>
      </c>
    </row>
    <row r="1218" spans="1:5" x14ac:dyDescent="0.25">
      <c r="A1218" s="5">
        <v>334</v>
      </c>
      <c r="B1218" t="s">
        <v>95</v>
      </c>
      <c r="C1218" t="s">
        <v>148</v>
      </c>
      <c r="D1218">
        <v>110.4</v>
      </c>
      <c r="E1218" t="s">
        <v>98</v>
      </c>
    </row>
    <row r="1219" spans="1:5" x14ac:dyDescent="0.25">
      <c r="A1219" s="5">
        <v>334</v>
      </c>
      <c r="B1219" t="s">
        <v>95</v>
      </c>
      <c r="C1219" t="s">
        <v>150</v>
      </c>
      <c r="D1219">
        <v>33.1</v>
      </c>
      <c r="E1219" t="s">
        <v>98</v>
      </c>
    </row>
    <row r="1220" spans="1:5" x14ac:dyDescent="0.25">
      <c r="A1220" s="5">
        <v>334</v>
      </c>
      <c r="B1220" t="s">
        <v>95</v>
      </c>
      <c r="C1220" t="s">
        <v>142</v>
      </c>
      <c r="D1220">
        <v>13.3</v>
      </c>
      <c r="E1220" t="s">
        <v>98</v>
      </c>
    </row>
    <row r="1221" spans="1:5" x14ac:dyDescent="0.25">
      <c r="A1221" s="5">
        <v>334</v>
      </c>
      <c r="B1221" t="s">
        <v>95</v>
      </c>
      <c r="C1221" t="s">
        <v>245</v>
      </c>
      <c r="D1221">
        <v>19.7</v>
      </c>
      <c r="E1221" t="s">
        <v>98</v>
      </c>
    </row>
    <row r="1222" spans="1:5" x14ac:dyDescent="0.25">
      <c r="A1222" s="5">
        <v>334</v>
      </c>
      <c r="B1222" t="s">
        <v>95</v>
      </c>
      <c r="C1222" t="s">
        <v>251</v>
      </c>
      <c r="D1222">
        <v>47.6</v>
      </c>
      <c r="E1222" t="s">
        <v>98</v>
      </c>
    </row>
    <row r="1223" spans="1:5" x14ac:dyDescent="0.25">
      <c r="A1223" s="5">
        <v>335</v>
      </c>
      <c r="B1223" t="s">
        <v>102</v>
      </c>
      <c r="C1223" t="s">
        <v>242</v>
      </c>
      <c r="D1223">
        <v>-51</v>
      </c>
      <c r="E1223" t="s">
        <v>100</v>
      </c>
    </row>
    <row r="1224" spans="1:5" x14ac:dyDescent="0.25">
      <c r="A1224" s="5">
        <v>336</v>
      </c>
      <c r="B1224" t="s">
        <v>95</v>
      </c>
      <c r="C1224" t="s">
        <v>219</v>
      </c>
      <c r="D1224">
        <v>-4.5</v>
      </c>
      <c r="E1224" t="s">
        <v>98</v>
      </c>
    </row>
    <row r="1225" spans="1:5" x14ac:dyDescent="0.25">
      <c r="A1225" s="5">
        <v>336</v>
      </c>
      <c r="B1225" t="s">
        <v>95</v>
      </c>
      <c r="C1225" t="s">
        <v>52</v>
      </c>
      <c r="D1225">
        <v>-63.5</v>
      </c>
      <c r="E1225" t="s">
        <v>98</v>
      </c>
    </row>
    <row r="1226" spans="1:5" x14ac:dyDescent="0.25">
      <c r="A1226" s="5">
        <v>336</v>
      </c>
      <c r="B1226" t="s">
        <v>95</v>
      </c>
      <c r="C1226" t="s">
        <v>221</v>
      </c>
      <c r="D1226">
        <v>-25.4</v>
      </c>
      <c r="E1226" t="s">
        <v>98</v>
      </c>
    </row>
    <row r="1227" spans="1:5" x14ac:dyDescent="0.25">
      <c r="A1227" s="5">
        <v>337</v>
      </c>
      <c r="B1227" t="s">
        <v>96</v>
      </c>
      <c r="C1227" t="s">
        <v>152</v>
      </c>
      <c r="D1227">
        <v>-7.1</v>
      </c>
      <c r="E1227" t="s">
        <v>97</v>
      </c>
    </row>
    <row r="1228" spans="1:5" x14ac:dyDescent="0.25">
      <c r="A1228" s="5">
        <v>337</v>
      </c>
      <c r="B1228" t="s">
        <v>96</v>
      </c>
      <c r="C1228" t="s">
        <v>57</v>
      </c>
      <c r="D1228">
        <v>-4.9000000000000004</v>
      </c>
      <c r="E1228" t="s">
        <v>97</v>
      </c>
    </row>
    <row r="1229" spans="1:5" x14ac:dyDescent="0.25">
      <c r="A1229" s="5">
        <v>337</v>
      </c>
      <c r="B1229" t="s">
        <v>96</v>
      </c>
      <c r="C1229" t="s">
        <v>191</v>
      </c>
      <c r="D1229">
        <v>-0.2</v>
      </c>
      <c r="E1229" t="s">
        <v>97</v>
      </c>
    </row>
    <row r="1230" spans="1:5" x14ac:dyDescent="0.25">
      <c r="A1230" s="5">
        <v>337</v>
      </c>
      <c r="B1230" t="s">
        <v>96</v>
      </c>
      <c r="C1230" t="s">
        <v>219</v>
      </c>
      <c r="D1230">
        <v>-0.7</v>
      </c>
      <c r="E1230" t="s">
        <v>97</v>
      </c>
    </row>
    <row r="1231" spans="1:5" x14ac:dyDescent="0.25">
      <c r="A1231" s="5">
        <v>338</v>
      </c>
      <c r="B1231" t="s">
        <v>106</v>
      </c>
      <c r="C1231" t="s">
        <v>52</v>
      </c>
      <c r="D1231">
        <v>-30</v>
      </c>
      <c r="E1231" t="s">
        <v>97</v>
      </c>
    </row>
    <row r="1232" spans="1:5" x14ac:dyDescent="0.25">
      <c r="A1232" s="5">
        <v>338</v>
      </c>
      <c r="B1232" t="s">
        <v>106</v>
      </c>
      <c r="C1232" t="s">
        <v>221</v>
      </c>
      <c r="D1232">
        <v>-30</v>
      </c>
      <c r="E1232" t="s">
        <v>97</v>
      </c>
    </row>
    <row r="1233" spans="1:5" x14ac:dyDescent="0.25">
      <c r="A1233" s="5">
        <v>339</v>
      </c>
      <c r="B1233" t="s">
        <v>106</v>
      </c>
      <c r="C1233" t="s">
        <v>152</v>
      </c>
      <c r="D1233">
        <v>-5</v>
      </c>
      <c r="E1233" t="s">
        <v>95</v>
      </c>
    </row>
    <row r="1234" spans="1:5" x14ac:dyDescent="0.25">
      <c r="A1234" s="5">
        <v>339</v>
      </c>
      <c r="B1234" t="s">
        <v>106</v>
      </c>
      <c r="C1234" t="s">
        <v>57</v>
      </c>
      <c r="D1234">
        <v>-12</v>
      </c>
      <c r="E1234" t="s">
        <v>95</v>
      </c>
    </row>
    <row r="1235" spans="1:5" x14ac:dyDescent="0.25">
      <c r="A1235" s="5">
        <v>340</v>
      </c>
      <c r="B1235" t="s">
        <v>105</v>
      </c>
      <c r="C1235" t="s">
        <v>226</v>
      </c>
      <c r="D1235">
        <v>-1.2</v>
      </c>
      <c r="E1235" t="s">
        <v>116</v>
      </c>
    </row>
    <row r="1236" spans="1:5" x14ac:dyDescent="0.25">
      <c r="A1236" s="5">
        <v>341</v>
      </c>
      <c r="B1236" t="s">
        <v>106</v>
      </c>
      <c r="C1236" t="s">
        <v>68</v>
      </c>
      <c r="D1236">
        <v>-5</v>
      </c>
      <c r="E1236" t="s">
        <v>97</v>
      </c>
    </row>
    <row r="1237" spans="1:5" x14ac:dyDescent="0.25">
      <c r="A1237" s="5">
        <v>342</v>
      </c>
      <c r="B1237" t="s">
        <v>100</v>
      </c>
      <c r="C1237" t="s">
        <v>152</v>
      </c>
      <c r="D1237">
        <v>-0.2</v>
      </c>
      <c r="E1237" t="s">
        <v>107</v>
      </c>
    </row>
    <row r="1238" spans="1:5" x14ac:dyDescent="0.25">
      <c r="A1238" s="5">
        <v>342</v>
      </c>
      <c r="B1238" t="s">
        <v>100</v>
      </c>
      <c r="C1238" t="s">
        <v>340</v>
      </c>
      <c r="D1238">
        <v>-3.7</v>
      </c>
      <c r="E1238" t="s">
        <v>107</v>
      </c>
    </row>
    <row r="1239" spans="1:5" x14ac:dyDescent="0.25">
      <c r="A1239" s="5">
        <v>343</v>
      </c>
      <c r="B1239" t="s">
        <v>123</v>
      </c>
      <c r="C1239" t="s">
        <v>349</v>
      </c>
      <c r="D1239">
        <v>10</v>
      </c>
      <c r="E1239" t="s">
        <v>95</v>
      </c>
    </row>
    <row r="1240" spans="1:5" x14ac:dyDescent="0.25">
      <c r="A1240" s="5">
        <v>343</v>
      </c>
      <c r="B1240" t="s">
        <v>123</v>
      </c>
      <c r="C1240" t="s">
        <v>352</v>
      </c>
      <c r="D1240">
        <v>10</v>
      </c>
      <c r="E1240" t="s">
        <v>95</v>
      </c>
    </row>
    <row r="1241" spans="1:5" x14ac:dyDescent="0.25">
      <c r="A1241" s="5">
        <v>343</v>
      </c>
      <c r="B1241" t="s">
        <v>123</v>
      </c>
      <c r="C1241" t="s">
        <v>152</v>
      </c>
      <c r="D1241">
        <v>-50</v>
      </c>
      <c r="E1241" t="s">
        <v>95</v>
      </c>
    </row>
    <row r="1242" spans="1:5" x14ac:dyDescent="0.25">
      <c r="A1242" s="5">
        <v>343</v>
      </c>
      <c r="B1242" t="s">
        <v>123</v>
      </c>
      <c r="C1242" t="s">
        <v>161</v>
      </c>
      <c r="D1242">
        <v>-4</v>
      </c>
      <c r="E1242" t="s">
        <v>95</v>
      </c>
    </row>
    <row r="1243" spans="1:5" x14ac:dyDescent="0.25">
      <c r="A1243" s="5">
        <v>343</v>
      </c>
      <c r="B1243" t="s">
        <v>123</v>
      </c>
      <c r="C1243" t="s">
        <v>54</v>
      </c>
      <c r="D1243">
        <v>-70</v>
      </c>
      <c r="E1243" t="s">
        <v>95</v>
      </c>
    </row>
    <row r="1244" spans="1:5" x14ac:dyDescent="0.25">
      <c r="A1244" s="5">
        <v>344</v>
      </c>
      <c r="B1244" t="s">
        <v>106</v>
      </c>
      <c r="C1244" t="s">
        <v>340</v>
      </c>
      <c r="D1244">
        <v>-6.3</v>
      </c>
      <c r="E1244" t="s">
        <v>96</v>
      </c>
    </row>
    <row r="1245" spans="1:5" x14ac:dyDescent="0.25">
      <c r="A1245" s="5">
        <v>344</v>
      </c>
      <c r="B1245" t="s">
        <v>106</v>
      </c>
      <c r="C1245" t="s">
        <v>329</v>
      </c>
      <c r="D1245">
        <v>-11.6</v>
      </c>
      <c r="E1245" t="s">
        <v>96</v>
      </c>
    </row>
    <row r="1246" spans="1:5" x14ac:dyDescent="0.25">
      <c r="A1246" s="5">
        <v>345</v>
      </c>
      <c r="B1246" t="s">
        <v>106</v>
      </c>
      <c r="C1246" t="s">
        <v>152</v>
      </c>
      <c r="D1246">
        <v>-8</v>
      </c>
      <c r="E1246" t="s">
        <v>97</v>
      </c>
    </row>
    <row r="1247" spans="1:5" x14ac:dyDescent="0.25">
      <c r="A1247" s="5">
        <v>345</v>
      </c>
      <c r="B1247" t="s">
        <v>106</v>
      </c>
      <c r="C1247" t="s">
        <v>57</v>
      </c>
      <c r="D1247">
        <v>-5</v>
      </c>
      <c r="E1247" t="s">
        <v>97</v>
      </c>
    </row>
    <row r="1248" spans="1:5" x14ac:dyDescent="0.25">
      <c r="A1248" s="5">
        <v>346</v>
      </c>
      <c r="B1248" t="s">
        <v>97</v>
      </c>
      <c r="C1248" t="s">
        <v>57</v>
      </c>
      <c r="D1248">
        <v>-6.6</v>
      </c>
      <c r="E1248" t="s">
        <v>111</v>
      </c>
    </row>
    <row r="1249" spans="1:5" x14ac:dyDescent="0.25">
      <c r="A1249" s="5">
        <v>347</v>
      </c>
      <c r="B1249" t="s">
        <v>107</v>
      </c>
      <c r="C1249" t="s">
        <v>239</v>
      </c>
      <c r="D1249">
        <v>-60</v>
      </c>
      <c r="E1249" t="s">
        <v>99</v>
      </c>
    </row>
    <row r="1250" spans="1:5" x14ac:dyDescent="0.25">
      <c r="A1250" s="5">
        <v>348</v>
      </c>
      <c r="B1250" t="s">
        <v>95</v>
      </c>
      <c r="C1250" t="s">
        <v>28</v>
      </c>
      <c r="D1250">
        <v>-5</v>
      </c>
      <c r="E1250" t="s">
        <v>99</v>
      </c>
    </row>
    <row r="1251" spans="1:5" x14ac:dyDescent="0.25">
      <c r="A1251" s="5">
        <v>349</v>
      </c>
      <c r="B1251" t="s">
        <v>97</v>
      </c>
      <c r="C1251" t="s">
        <v>161</v>
      </c>
      <c r="D1251">
        <v>-4.5999999999999996</v>
      </c>
      <c r="E1251" t="s">
        <v>95</v>
      </c>
    </row>
    <row r="1252" spans="1:5" x14ac:dyDescent="0.25">
      <c r="A1252" s="5">
        <v>350</v>
      </c>
      <c r="B1252" t="s">
        <v>97</v>
      </c>
      <c r="C1252" t="s">
        <v>658</v>
      </c>
      <c r="D1252">
        <v>-20</v>
      </c>
      <c r="E1252" t="s">
        <v>96</v>
      </c>
    </row>
    <row r="1253" spans="1:5" x14ac:dyDescent="0.25">
      <c r="A1253" s="5">
        <v>351</v>
      </c>
      <c r="B1253" t="s">
        <v>98</v>
      </c>
      <c r="C1253" t="s">
        <v>239</v>
      </c>
      <c r="D1253">
        <v>-120</v>
      </c>
      <c r="E1253" t="s">
        <v>100</v>
      </c>
    </row>
    <row r="1254" spans="1:5" x14ac:dyDescent="0.25">
      <c r="A1254" s="5">
        <v>352</v>
      </c>
      <c r="B1254" t="s">
        <v>111</v>
      </c>
      <c r="C1254" t="s">
        <v>329</v>
      </c>
      <c r="D1254">
        <v>-24.7</v>
      </c>
      <c r="E1254" t="s">
        <v>112</v>
      </c>
    </row>
    <row r="1255" spans="1:5" x14ac:dyDescent="0.25">
      <c r="A1255" s="5">
        <v>352</v>
      </c>
      <c r="B1255" t="s">
        <v>111</v>
      </c>
      <c r="C1255" t="s">
        <v>52</v>
      </c>
      <c r="D1255">
        <v>-0.2</v>
      </c>
      <c r="E1255" t="s">
        <v>112</v>
      </c>
    </row>
    <row r="1256" spans="1:5" x14ac:dyDescent="0.25">
      <c r="A1256" s="5">
        <v>352</v>
      </c>
      <c r="B1256" t="s">
        <v>111</v>
      </c>
      <c r="C1256" t="s">
        <v>342</v>
      </c>
      <c r="D1256">
        <v>-0.8</v>
      </c>
      <c r="E1256" t="s">
        <v>112</v>
      </c>
    </row>
    <row r="1257" spans="1:5" x14ac:dyDescent="0.25">
      <c r="A1257" s="5">
        <v>352</v>
      </c>
      <c r="B1257" t="s">
        <v>111</v>
      </c>
      <c r="C1257" t="s">
        <v>570</v>
      </c>
      <c r="D1257">
        <v>-0.4</v>
      </c>
      <c r="E1257" t="s">
        <v>112</v>
      </c>
    </row>
    <row r="1258" spans="1:5" x14ac:dyDescent="0.25">
      <c r="A1258" s="5">
        <v>352</v>
      </c>
      <c r="B1258" t="s">
        <v>111</v>
      </c>
      <c r="C1258" t="s">
        <v>571</v>
      </c>
      <c r="D1258">
        <v>-0.4</v>
      </c>
      <c r="E1258" t="s">
        <v>112</v>
      </c>
    </row>
    <row r="1259" spans="1:5" x14ac:dyDescent="0.25">
      <c r="A1259" s="5">
        <v>352</v>
      </c>
      <c r="B1259" t="s">
        <v>111</v>
      </c>
      <c r="C1259" t="s">
        <v>352</v>
      </c>
      <c r="D1259">
        <v>-2.9</v>
      </c>
      <c r="E1259" t="s">
        <v>112</v>
      </c>
    </row>
    <row r="1260" spans="1:5" x14ac:dyDescent="0.25">
      <c r="A1260" s="5">
        <v>352</v>
      </c>
      <c r="B1260" t="s">
        <v>111</v>
      </c>
      <c r="C1260" t="s">
        <v>336</v>
      </c>
      <c r="D1260">
        <v>-0.4</v>
      </c>
      <c r="E1260" t="s">
        <v>112</v>
      </c>
    </row>
    <row r="1261" spans="1:5" x14ac:dyDescent="0.25">
      <c r="A1261" s="5">
        <v>352</v>
      </c>
      <c r="B1261" t="s">
        <v>111</v>
      </c>
      <c r="C1261" t="s">
        <v>334</v>
      </c>
      <c r="D1261">
        <v>-0.1</v>
      </c>
      <c r="E1261" t="s">
        <v>112</v>
      </c>
    </row>
    <row r="1262" spans="1:5" x14ac:dyDescent="0.25">
      <c r="A1262" s="5">
        <v>352</v>
      </c>
      <c r="B1262" t="s">
        <v>111</v>
      </c>
      <c r="C1262" t="s">
        <v>351</v>
      </c>
      <c r="D1262">
        <v>-0.3</v>
      </c>
      <c r="E1262" t="s">
        <v>112</v>
      </c>
    </row>
    <row r="1263" spans="1:5" x14ac:dyDescent="0.25">
      <c r="A1263" s="5">
        <v>352</v>
      </c>
      <c r="B1263" t="s">
        <v>111</v>
      </c>
      <c r="C1263" t="s">
        <v>374</v>
      </c>
      <c r="D1263">
        <v>-2.2999999999999998</v>
      </c>
      <c r="E1263" t="s">
        <v>112</v>
      </c>
    </row>
    <row r="1264" spans="1:5" x14ac:dyDescent="0.25">
      <c r="A1264" s="5">
        <v>352</v>
      </c>
      <c r="B1264" t="s">
        <v>111</v>
      </c>
      <c r="C1264" t="s">
        <v>658</v>
      </c>
      <c r="D1264">
        <v>-13.4</v>
      </c>
      <c r="E1264" t="s">
        <v>112</v>
      </c>
    </row>
    <row r="1265" spans="1:5" x14ac:dyDescent="0.25">
      <c r="A1265" s="5">
        <v>353</v>
      </c>
      <c r="B1265" t="s">
        <v>106</v>
      </c>
      <c r="C1265" t="s">
        <v>336</v>
      </c>
      <c r="D1265">
        <v>-9.3000000000000007</v>
      </c>
      <c r="E1265" t="s">
        <v>114</v>
      </c>
    </row>
    <row r="1266" spans="1:5" x14ac:dyDescent="0.25">
      <c r="A1266" s="5">
        <v>353</v>
      </c>
      <c r="B1266" t="s">
        <v>106</v>
      </c>
      <c r="C1266" t="s">
        <v>334</v>
      </c>
      <c r="D1266">
        <v>-0.3</v>
      </c>
      <c r="E1266" t="s">
        <v>114</v>
      </c>
    </row>
    <row r="1267" spans="1:5" x14ac:dyDescent="0.25">
      <c r="A1267" s="5">
        <v>354</v>
      </c>
      <c r="B1267" t="s">
        <v>114</v>
      </c>
      <c r="C1267" t="s">
        <v>329</v>
      </c>
      <c r="D1267">
        <v>-35.6</v>
      </c>
      <c r="E1267" t="s">
        <v>106</v>
      </c>
    </row>
    <row r="1268" spans="1:5" x14ac:dyDescent="0.25">
      <c r="A1268" s="5">
        <v>355</v>
      </c>
      <c r="B1268" t="s">
        <v>111</v>
      </c>
      <c r="C1268" t="s">
        <v>161</v>
      </c>
      <c r="D1268">
        <v>-4.4000000000000004</v>
      </c>
      <c r="E1268" t="s">
        <v>95</v>
      </c>
    </row>
    <row r="1269" spans="1:5" x14ac:dyDescent="0.25">
      <c r="A1269" s="5">
        <v>356</v>
      </c>
      <c r="B1269" t="s">
        <v>106</v>
      </c>
      <c r="C1269" t="s">
        <v>242</v>
      </c>
      <c r="D1269">
        <v>-29.5</v>
      </c>
      <c r="E1269" t="s">
        <v>95</v>
      </c>
    </row>
    <row r="1270" spans="1:5" x14ac:dyDescent="0.25">
      <c r="A1270" s="5">
        <v>357</v>
      </c>
      <c r="B1270" t="s">
        <v>111</v>
      </c>
      <c r="C1270" t="s">
        <v>57</v>
      </c>
      <c r="D1270">
        <v>-5</v>
      </c>
      <c r="E1270" t="s">
        <v>106</v>
      </c>
    </row>
    <row r="1271" spans="1:5" x14ac:dyDescent="0.25">
      <c r="A1271" s="5">
        <v>357</v>
      </c>
      <c r="B1271" t="s">
        <v>111</v>
      </c>
      <c r="C1271" t="s">
        <v>191</v>
      </c>
      <c r="D1271">
        <v>-2</v>
      </c>
      <c r="E1271" t="s">
        <v>106</v>
      </c>
    </row>
    <row r="1272" spans="1:5" x14ac:dyDescent="0.25">
      <c r="A1272" s="5">
        <v>357</v>
      </c>
      <c r="B1272" t="s">
        <v>111</v>
      </c>
      <c r="C1272" t="s">
        <v>219</v>
      </c>
      <c r="D1272">
        <v>-2</v>
      </c>
      <c r="E1272" t="s">
        <v>106</v>
      </c>
    </row>
    <row r="1273" spans="1:5" x14ac:dyDescent="0.25">
      <c r="A1273" s="5">
        <v>358</v>
      </c>
      <c r="B1273" t="s">
        <v>95</v>
      </c>
      <c r="C1273" t="s">
        <v>152</v>
      </c>
      <c r="D1273">
        <v>-8</v>
      </c>
      <c r="E1273" t="s">
        <v>114</v>
      </c>
    </row>
    <row r="1274" spans="1:5" x14ac:dyDescent="0.25">
      <c r="A1274" s="5">
        <v>359</v>
      </c>
      <c r="B1274" t="s">
        <v>114</v>
      </c>
      <c r="C1274" t="s">
        <v>52</v>
      </c>
      <c r="D1274">
        <v>-40</v>
      </c>
      <c r="E1274" t="s">
        <v>96</v>
      </c>
    </row>
    <row r="1275" spans="1:5" x14ac:dyDescent="0.25">
      <c r="A1275" s="5">
        <v>359</v>
      </c>
      <c r="B1275" t="s">
        <v>114</v>
      </c>
      <c r="C1275" t="s">
        <v>221</v>
      </c>
      <c r="D1275">
        <v>-40</v>
      </c>
      <c r="E1275" t="s">
        <v>96</v>
      </c>
    </row>
    <row r="1276" spans="1:5" x14ac:dyDescent="0.25">
      <c r="A1276" s="5">
        <v>359</v>
      </c>
      <c r="B1276" t="s">
        <v>114</v>
      </c>
      <c r="C1276" t="s">
        <v>33</v>
      </c>
      <c r="D1276">
        <v>-160</v>
      </c>
      <c r="E1276" t="s">
        <v>96</v>
      </c>
    </row>
    <row r="1277" spans="1:5" x14ac:dyDescent="0.25">
      <c r="A1277" s="5">
        <v>360</v>
      </c>
      <c r="B1277" t="s">
        <v>98</v>
      </c>
      <c r="C1277" t="s">
        <v>144</v>
      </c>
      <c r="D1277">
        <v>-60</v>
      </c>
      <c r="E1277" t="s">
        <v>114</v>
      </c>
    </row>
    <row r="1278" spans="1:5" x14ac:dyDescent="0.25">
      <c r="A1278" s="5">
        <v>360</v>
      </c>
      <c r="B1278" t="s">
        <v>98</v>
      </c>
      <c r="C1278" t="s">
        <v>52</v>
      </c>
      <c r="D1278">
        <v>25</v>
      </c>
      <c r="E1278" t="s">
        <v>114</v>
      </c>
    </row>
    <row r="1279" spans="1:5" x14ac:dyDescent="0.25">
      <c r="A1279" s="5">
        <v>360</v>
      </c>
      <c r="B1279" t="s">
        <v>98</v>
      </c>
      <c r="C1279" t="s">
        <v>221</v>
      </c>
      <c r="D1279">
        <v>50</v>
      </c>
      <c r="E1279" t="s">
        <v>114</v>
      </c>
    </row>
    <row r="1280" spans="1:5" x14ac:dyDescent="0.25">
      <c r="A1280" s="5">
        <v>361</v>
      </c>
      <c r="B1280" t="s">
        <v>111</v>
      </c>
      <c r="C1280" t="s">
        <v>239</v>
      </c>
      <c r="D1280">
        <v>-37</v>
      </c>
      <c r="E1280" t="s">
        <v>109</v>
      </c>
    </row>
    <row r="1281" spans="1:5" x14ac:dyDescent="0.25">
      <c r="A1281" s="5">
        <v>361</v>
      </c>
      <c r="B1281" t="s">
        <v>111</v>
      </c>
      <c r="C1281" t="s">
        <v>349</v>
      </c>
      <c r="D1281">
        <v>5</v>
      </c>
      <c r="E1281" t="s">
        <v>109</v>
      </c>
    </row>
    <row r="1282" spans="1:5" x14ac:dyDescent="0.25">
      <c r="A1282" s="5">
        <v>362</v>
      </c>
      <c r="B1282" t="s">
        <v>111</v>
      </c>
      <c r="C1282" t="s">
        <v>52</v>
      </c>
      <c r="D1282">
        <v>-5.0999999999999996</v>
      </c>
      <c r="E1282" t="s">
        <v>95</v>
      </c>
    </row>
    <row r="1283" spans="1:5" x14ac:dyDescent="0.25">
      <c r="A1283" s="5">
        <v>362</v>
      </c>
      <c r="B1283" t="s">
        <v>111</v>
      </c>
      <c r="C1283" t="s">
        <v>221</v>
      </c>
      <c r="D1283">
        <v>-5.0999999999999996</v>
      </c>
      <c r="E1283" t="s">
        <v>95</v>
      </c>
    </row>
    <row r="1284" spans="1:5" x14ac:dyDescent="0.25">
      <c r="A1284" s="5">
        <v>362</v>
      </c>
      <c r="B1284" t="s">
        <v>111</v>
      </c>
      <c r="C1284" t="s">
        <v>346</v>
      </c>
      <c r="D1284">
        <v>-0.1</v>
      </c>
      <c r="E1284" t="s">
        <v>95</v>
      </c>
    </row>
    <row r="1285" spans="1:5" x14ac:dyDescent="0.25">
      <c r="A1285" s="5">
        <v>362</v>
      </c>
      <c r="B1285" t="s">
        <v>111</v>
      </c>
      <c r="C1285" t="s">
        <v>354</v>
      </c>
      <c r="D1285">
        <v>-0.1</v>
      </c>
      <c r="E1285" t="s">
        <v>95</v>
      </c>
    </row>
    <row r="1286" spans="1:5" x14ac:dyDescent="0.25">
      <c r="A1286" s="5">
        <v>362</v>
      </c>
      <c r="B1286" t="s">
        <v>111</v>
      </c>
      <c r="C1286" t="s">
        <v>334</v>
      </c>
      <c r="D1286">
        <v>-0.5</v>
      </c>
      <c r="E1286" t="s">
        <v>95</v>
      </c>
    </row>
    <row r="1287" spans="1:5" x14ac:dyDescent="0.25">
      <c r="A1287" s="5">
        <v>362</v>
      </c>
      <c r="B1287" t="s">
        <v>111</v>
      </c>
      <c r="C1287" t="s">
        <v>340</v>
      </c>
      <c r="D1287">
        <v>-9</v>
      </c>
      <c r="E1287" t="s">
        <v>95</v>
      </c>
    </row>
    <row r="1288" spans="1:5" x14ac:dyDescent="0.25">
      <c r="A1288" s="5">
        <v>362</v>
      </c>
      <c r="B1288" t="s">
        <v>111</v>
      </c>
      <c r="C1288" t="s">
        <v>363</v>
      </c>
      <c r="D1288">
        <v>-40</v>
      </c>
      <c r="E1288" t="s">
        <v>95</v>
      </c>
    </row>
    <row r="1289" spans="1:5" x14ac:dyDescent="0.25">
      <c r="A1289" s="5">
        <v>363</v>
      </c>
      <c r="B1289" t="s">
        <v>106</v>
      </c>
      <c r="C1289" t="s">
        <v>340</v>
      </c>
      <c r="D1289">
        <v>-16.600000000000001</v>
      </c>
      <c r="E1289" t="s">
        <v>96</v>
      </c>
    </row>
    <row r="1290" spans="1:5" x14ac:dyDescent="0.25">
      <c r="A1290" s="5">
        <v>364</v>
      </c>
      <c r="B1290" t="s">
        <v>110</v>
      </c>
      <c r="C1290" t="s">
        <v>152</v>
      </c>
      <c r="D1290">
        <v>-0.7</v>
      </c>
      <c r="E1290" t="s">
        <v>106</v>
      </c>
    </row>
    <row r="1291" spans="1:5" x14ac:dyDescent="0.25">
      <c r="A1291" s="5">
        <v>364</v>
      </c>
      <c r="B1291" t="s">
        <v>110</v>
      </c>
      <c r="C1291" t="s">
        <v>169</v>
      </c>
      <c r="D1291">
        <v>-26</v>
      </c>
      <c r="E1291" t="s">
        <v>106</v>
      </c>
    </row>
    <row r="1292" spans="1:5" x14ac:dyDescent="0.25">
      <c r="A1292" s="5">
        <v>364</v>
      </c>
      <c r="B1292" t="s">
        <v>110</v>
      </c>
      <c r="C1292" t="s">
        <v>284</v>
      </c>
      <c r="D1292">
        <v>-29</v>
      </c>
      <c r="E1292" t="s">
        <v>106</v>
      </c>
    </row>
    <row r="1293" spans="1:5" x14ac:dyDescent="0.25">
      <c r="A1293" s="5">
        <v>364</v>
      </c>
      <c r="B1293" t="s">
        <v>110</v>
      </c>
      <c r="C1293" t="s">
        <v>57</v>
      </c>
      <c r="D1293">
        <v>-2.2999999999999998</v>
      </c>
      <c r="E1293" t="s">
        <v>106</v>
      </c>
    </row>
    <row r="1294" spans="1:5" x14ac:dyDescent="0.25">
      <c r="A1294" s="5">
        <v>364</v>
      </c>
      <c r="B1294" t="s">
        <v>110</v>
      </c>
      <c r="C1294" t="s">
        <v>247</v>
      </c>
      <c r="D1294">
        <v>-0.6</v>
      </c>
      <c r="E1294" t="s">
        <v>106</v>
      </c>
    </row>
    <row r="1295" spans="1:5" x14ac:dyDescent="0.25">
      <c r="A1295" s="5">
        <v>364</v>
      </c>
      <c r="B1295" t="s">
        <v>110</v>
      </c>
      <c r="C1295" t="s">
        <v>28</v>
      </c>
      <c r="D1295">
        <v>-0.1</v>
      </c>
      <c r="E1295" t="s">
        <v>106</v>
      </c>
    </row>
    <row r="1296" spans="1:5" x14ac:dyDescent="0.25">
      <c r="A1296" s="5">
        <v>364</v>
      </c>
      <c r="B1296" t="s">
        <v>110</v>
      </c>
      <c r="C1296" t="s">
        <v>46</v>
      </c>
      <c r="D1296">
        <v>-0.3</v>
      </c>
      <c r="E1296" t="s">
        <v>106</v>
      </c>
    </row>
    <row r="1297" spans="1:5" x14ac:dyDescent="0.25">
      <c r="A1297" s="5">
        <v>364</v>
      </c>
      <c r="B1297" t="s">
        <v>110</v>
      </c>
      <c r="C1297" t="s">
        <v>64</v>
      </c>
      <c r="D1297">
        <v>-0.2</v>
      </c>
      <c r="E1297" t="s">
        <v>106</v>
      </c>
    </row>
    <row r="1298" spans="1:5" x14ac:dyDescent="0.25">
      <c r="A1298" s="5">
        <v>364</v>
      </c>
      <c r="B1298" t="s">
        <v>110</v>
      </c>
      <c r="C1298" t="s">
        <v>219</v>
      </c>
      <c r="D1298">
        <v>-7.3</v>
      </c>
      <c r="E1298" t="s">
        <v>106</v>
      </c>
    </row>
    <row r="1299" spans="1:5" x14ac:dyDescent="0.25">
      <c r="A1299" s="5">
        <v>365</v>
      </c>
      <c r="B1299" t="s">
        <v>120</v>
      </c>
      <c r="C1299" t="s">
        <v>152</v>
      </c>
      <c r="D1299">
        <v>-4.4000000000000004</v>
      </c>
      <c r="E1299" t="s">
        <v>95</v>
      </c>
    </row>
    <row r="1300" spans="1:5" x14ac:dyDescent="0.25">
      <c r="A1300" s="5">
        <v>365</v>
      </c>
      <c r="B1300" t="s">
        <v>120</v>
      </c>
      <c r="C1300" t="s">
        <v>28</v>
      </c>
      <c r="D1300">
        <v>-0.2</v>
      </c>
      <c r="E1300" t="s">
        <v>95</v>
      </c>
    </row>
    <row r="1301" spans="1:5" x14ac:dyDescent="0.25">
      <c r="A1301" s="5">
        <v>365</v>
      </c>
      <c r="B1301" t="s">
        <v>120</v>
      </c>
      <c r="C1301" t="s">
        <v>165</v>
      </c>
      <c r="D1301">
        <v>-1.5</v>
      </c>
      <c r="E1301" t="s">
        <v>95</v>
      </c>
    </row>
    <row r="1302" spans="1:5" x14ac:dyDescent="0.25">
      <c r="A1302" s="5">
        <v>365</v>
      </c>
      <c r="B1302" t="s">
        <v>120</v>
      </c>
      <c r="C1302" t="s">
        <v>169</v>
      </c>
      <c r="D1302">
        <v>-18.8</v>
      </c>
      <c r="E1302" t="s">
        <v>95</v>
      </c>
    </row>
    <row r="1303" spans="1:5" x14ac:dyDescent="0.25">
      <c r="A1303" s="5">
        <v>365</v>
      </c>
      <c r="B1303" t="s">
        <v>120</v>
      </c>
      <c r="C1303" t="s">
        <v>171</v>
      </c>
      <c r="D1303">
        <v>-0.2</v>
      </c>
      <c r="E1303" t="s">
        <v>95</v>
      </c>
    </row>
    <row r="1304" spans="1:5" x14ac:dyDescent="0.25">
      <c r="A1304" s="5">
        <v>365</v>
      </c>
      <c r="B1304" t="s">
        <v>120</v>
      </c>
      <c r="C1304" t="s">
        <v>42</v>
      </c>
      <c r="D1304">
        <v>-0.2</v>
      </c>
      <c r="E1304" t="s">
        <v>95</v>
      </c>
    </row>
    <row r="1305" spans="1:5" x14ac:dyDescent="0.25">
      <c r="A1305" s="5">
        <v>365</v>
      </c>
      <c r="B1305" t="s">
        <v>120</v>
      </c>
      <c r="C1305" t="s">
        <v>211</v>
      </c>
      <c r="D1305">
        <v>-0.1</v>
      </c>
      <c r="E1305" t="s">
        <v>95</v>
      </c>
    </row>
    <row r="1306" spans="1:5" x14ac:dyDescent="0.25">
      <c r="A1306" s="5">
        <v>365</v>
      </c>
      <c r="B1306" t="s">
        <v>120</v>
      </c>
      <c r="C1306" t="s">
        <v>219</v>
      </c>
      <c r="D1306">
        <v>-0.2</v>
      </c>
      <c r="E1306" t="s">
        <v>95</v>
      </c>
    </row>
    <row r="1307" spans="1:5" x14ac:dyDescent="0.25">
      <c r="A1307" s="5">
        <v>365</v>
      </c>
      <c r="B1307" t="s">
        <v>120</v>
      </c>
      <c r="C1307" t="s">
        <v>247</v>
      </c>
      <c r="D1307">
        <v>-0.4</v>
      </c>
      <c r="E1307" t="s">
        <v>95</v>
      </c>
    </row>
    <row r="1308" spans="1:5" x14ac:dyDescent="0.25">
      <c r="A1308" s="5">
        <v>365</v>
      </c>
      <c r="B1308" t="s">
        <v>120</v>
      </c>
      <c r="C1308" t="s">
        <v>57</v>
      </c>
      <c r="D1308">
        <v>-0.7</v>
      </c>
      <c r="E1308" t="s">
        <v>95</v>
      </c>
    </row>
    <row r="1309" spans="1:5" x14ac:dyDescent="0.25">
      <c r="A1309" s="5">
        <v>365</v>
      </c>
      <c r="B1309" t="s">
        <v>120</v>
      </c>
      <c r="C1309" t="s">
        <v>348</v>
      </c>
      <c r="D1309">
        <v>-0.1</v>
      </c>
      <c r="E1309" t="s">
        <v>95</v>
      </c>
    </row>
    <row r="1310" spans="1:5" x14ac:dyDescent="0.25">
      <c r="A1310" s="5">
        <v>365</v>
      </c>
      <c r="B1310" t="s">
        <v>120</v>
      </c>
      <c r="C1310" t="s">
        <v>272</v>
      </c>
      <c r="D1310">
        <v>-0.6</v>
      </c>
      <c r="E1310" t="s">
        <v>95</v>
      </c>
    </row>
    <row r="1311" spans="1:5" x14ac:dyDescent="0.25">
      <c r="A1311" s="5">
        <v>365</v>
      </c>
      <c r="B1311" t="s">
        <v>120</v>
      </c>
      <c r="C1311" t="s">
        <v>37</v>
      </c>
      <c r="D1311">
        <v>-0.4</v>
      </c>
      <c r="E1311" t="s">
        <v>95</v>
      </c>
    </row>
    <row r="1312" spans="1:5" x14ac:dyDescent="0.25">
      <c r="A1312" s="5">
        <v>365</v>
      </c>
      <c r="B1312" t="s">
        <v>120</v>
      </c>
      <c r="C1312" t="s">
        <v>284</v>
      </c>
      <c r="D1312">
        <v>-10.8</v>
      </c>
      <c r="E1312" t="s">
        <v>95</v>
      </c>
    </row>
    <row r="1313" spans="1:5" x14ac:dyDescent="0.25">
      <c r="A1313" s="5">
        <v>365</v>
      </c>
      <c r="B1313" t="s">
        <v>120</v>
      </c>
      <c r="C1313" t="s">
        <v>286</v>
      </c>
      <c r="D1313">
        <v>-0.2</v>
      </c>
      <c r="E1313" t="s">
        <v>95</v>
      </c>
    </row>
    <row r="1314" spans="1:5" x14ac:dyDescent="0.25">
      <c r="A1314" s="5">
        <v>366</v>
      </c>
      <c r="B1314" t="s">
        <v>95</v>
      </c>
      <c r="C1314" t="s">
        <v>242</v>
      </c>
      <c r="D1314">
        <v>-50</v>
      </c>
      <c r="E1314" t="s">
        <v>97</v>
      </c>
    </row>
    <row r="1315" spans="1:5" x14ac:dyDescent="0.25">
      <c r="A1315" s="5">
        <v>366</v>
      </c>
      <c r="B1315" t="s">
        <v>95</v>
      </c>
      <c r="C1315" t="s">
        <v>343</v>
      </c>
      <c r="D1315">
        <v>40</v>
      </c>
      <c r="E1315" t="s">
        <v>97</v>
      </c>
    </row>
    <row r="1316" spans="1:5" x14ac:dyDescent="0.25">
      <c r="A1316" s="5">
        <v>366</v>
      </c>
      <c r="B1316" t="s">
        <v>95</v>
      </c>
      <c r="C1316" t="s">
        <v>366</v>
      </c>
      <c r="D1316">
        <v>3.3</v>
      </c>
      <c r="E1316" t="s">
        <v>97</v>
      </c>
    </row>
    <row r="1317" spans="1:5" x14ac:dyDescent="0.25">
      <c r="A1317" s="5">
        <v>367</v>
      </c>
      <c r="B1317" t="s">
        <v>109</v>
      </c>
      <c r="C1317" t="s">
        <v>161</v>
      </c>
      <c r="D1317">
        <v>-2.4</v>
      </c>
      <c r="E1317" t="s">
        <v>95</v>
      </c>
    </row>
    <row r="1318" spans="1:5" x14ac:dyDescent="0.25">
      <c r="A1318" s="5">
        <v>368</v>
      </c>
      <c r="B1318" t="s">
        <v>100</v>
      </c>
      <c r="C1318" t="s">
        <v>28</v>
      </c>
      <c r="D1318">
        <v>-8.6</v>
      </c>
      <c r="E1318" t="s">
        <v>106</v>
      </c>
    </row>
    <row r="1319" spans="1:5" x14ac:dyDescent="0.25">
      <c r="A1319" s="5">
        <v>368</v>
      </c>
      <c r="B1319" t="s">
        <v>100</v>
      </c>
      <c r="C1319" t="s">
        <v>152</v>
      </c>
      <c r="D1319">
        <v>-6.7</v>
      </c>
      <c r="E1319" t="s">
        <v>106</v>
      </c>
    </row>
    <row r="1320" spans="1:5" x14ac:dyDescent="0.25">
      <c r="A1320" s="5">
        <v>368</v>
      </c>
      <c r="B1320" t="s">
        <v>100</v>
      </c>
      <c r="C1320" t="s">
        <v>169</v>
      </c>
      <c r="D1320">
        <v>-47.8</v>
      </c>
      <c r="E1320" t="s">
        <v>106</v>
      </c>
    </row>
    <row r="1321" spans="1:5" x14ac:dyDescent="0.25">
      <c r="A1321" s="5">
        <v>368</v>
      </c>
      <c r="B1321" t="s">
        <v>100</v>
      </c>
      <c r="C1321" t="s">
        <v>57</v>
      </c>
      <c r="D1321">
        <v>-5.2</v>
      </c>
      <c r="E1321" t="s">
        <v>106</v>
      </c>
    </row>
    <row r="1322" spans="1:5" x14ac:dyDescent="0.25">
      <c r="A1322" s="5">
        <v>368</v>
      </c>
      <c r="B1322" t="s">
        <v>100</v>
      </c>
      <c r="C1322" t="s">
        <v>284</v>
      </c>
      <c r="D1322">
        <v>-86.4</v>
      </c>
      <c r="E1322" t="s">
        <v>106</v>
      </c>
    </row>
    <row r="1323" spans="1:5" x14ac:dyDescent="0.25">
      <c r="A1323" s="5">
        <v>369</v>
      </c>
      <c r="B1323" t="s">
        <v>114</v>
      </c>
      <c r="C1323" t="s">
        <v>343</v>
      </c>
      <c r="D1323">
        <v>-281</v>
      </c>
      <c r="E1323" t="s">
        <v>109</v>
      </c>
    </row>
    <row r="1324" spans="1:5" x14ac:dyDescent="0.25">
      <c r="A1324" s="5">
        <v>369</v>
      </c>
      <c r="B1324" t="s">
        <v>114</v>
      </c>
      <c r="C1324" t="s">
        <v>366</v>
      </c>
      <c r="D1324">
        <v>-281</v>
      </c>
      <c r="E1324" t="s">
        <v>109</v>
      </c>
    </row>
    <row r="1325" spans="1:5" x14ac:dyDescent="0.25">
      <c r="A1325" s="5">
        <v>369</v>
      </c>
      <c r="B1325" t="s">
        <v>114</v>
      </c>
      <c r="C1325" t="s">
        <v>52</v>
      </c>
      <c r="D1325">
        <v>-60</v>
      </c>
      <c r="E1325" t="s">
        <v>109</v>
      </c>
    </row>
    <row r="1326" spans="1:5" x14ac:dyDescent="0.25">
      <c r="A1326" s="5">
        <v>369</v>
      </c>
      <c r="B1326" t="s">
        <v>114</v>
      </c>
      <c r="C1326" t="s">
        <v>221</v>
      </c>
      <c r="D1326">
        <v>-60</v>
      </c>
      <c r="E1326" t="s">
        <v>109</v>
      </c>
    </row>
    <row r="1327" spans="1:5" x14ac:dyDescent="0.25">
      <c r="A1327" s="5">
        <v>370</v>
      </c>
      <c r="B1327" t="s">
        <v>111</v>
      </c>
      <c r="C1327" t="s">
        <v>340</v>
      </c>
      <c r="D1327">
        <v>-0.4</v>
      </c>
      <c r="E1327" t="s">
        <v>112</v>
      </c>
    </row>
    <row r="1328" spans="1:5" x14ac:dyDescent="0.25">
      <c r="A1328" s="5">
        <v>371</v>
      </c>
      <c r="B1328" t="s">
        <v>114</v>
      </c>
      <c r="C1328" t="s">
        <v>52</v>
      </c>
      <c r="D1328">
        <v>-200</v>
      </c>
      <c r="E1328" t="s">
        <v>106</v>
      </c>
    </row>
    <row r="1329" spans="1:5" x14ac:dyDescent="0.25">
      <c r="A1329" s="5">
        <v>371</v>
      </c>
      <c r="B1329" t="s">
        <v>114</v>
      </c>
      <c r="C1329" t="s">
        <v>221</v>
      </c>
      <c r="D1329">
        <v>-200</v>
      </c>
      <c r="E1329" t="s">
        <v>106</v>
      </c>
    </row>
    <row r="1330" spans="1:5" x14ac:dyDescent="0.25">
      <c r="A1330" s="5">
        <v>371</v>
      </c>
      <c r="B1330" t="s">
        <v>114</v>
      </c>
      <c r="C1330" t="s">
        <v>343</v>
      </c>
      <c r="D1330">
        <v>-120</v>
      </c>
      <c r="E1330" t="s">
        <v>106</v>
      </c>
    </row>
    <row r="1331" spans="1:5" x14ac:dyDescent="0.25">
      <c r="A1331" s="5">
        <v>371</v>
      </c>
      <c r="B1331" t="s">
        <v>114</v>
      </c>
      <c r="C1331" t="s">
        <v>366</v>
      </c>
      <c r="D1331">
        <v>-220</v>
      </c>
      <c r="E1331" t="s">
        <v>106</v>
      </c>
    </row>
    <row r="1332" spans="1:5" x14ac:dyDescent="0.25">
      <c r="A1332" s="5">
        <v>372</v>
      </c>
      <c r="B1332" t="s">
        <v>106</v>
      </c>
      <c r="C1332" t="s">
        <v>152</v>
      </c>
      <c r="D1332">
        <v>-20</v>
      </c>
      <c r="E1332" t="s">
        <v>97</v>
      </c>
    </row>
    <row r="1333" spans="1:5" x14ac:dyDescent="0.25">
      <c r="A1333" s="5">
        <v>373</v>
      </c>
      <c r="B1333" t="s">
        <v>95</v>
      </c>
      <c r="C1333" t="s">
        <v>284</v>
      </c>
      <c r="D1333">
        <v>18.899999999999999</v>
      </c>
      <c r="E1333" t="s">
        <v>112</v>
      </c>
    </row>
    <row r="1334" spans="1:5" x14ac:dyDescent="0.25">
      <c r="A1334" s="5">
        <v>373</v>
      </c>
      <c r="B1334" t="s">
        <v>95</v>
      </c>
      <c r="C1334" t="s">
        <v>152</v>
      </c>
      <c r="D1334">
        <v>3.2</v>
      </c>
      <c r="E1334" t="s">
        <v>112</v>
      </c>
    </row>
    <row r="1335" spans="1:5" x14ac:dyDescent="0.25">
      <c r="A1335" s="5">
        <v>373</v>
      </c>
      <c r="B1335" t="s">
        <v>95</v>
      </c>
      <c r="C1335" t="s">
        <v>169</v>
      </c>
      <c r="D1335">
        <v>4.5</v>
      </c>
      <c r="E1335" t="s">
        <v>112</v>
      </c>
    </row>
    <row r="1336" spans="1:5" x14ac:dyDescent="0.25">
      <c r="A1336" s="5">
        <v>373</v>
      </c>
      <c r="B1336" t="s">
        <v>95</v>
      </c>
      <c r="C1336" t="s">
        <v>191</v>
      </c>
      <c r="D1336">
        <v>1.3</v>
      </c>
      <c r="E1336" t="s">
        <v>112</v>
      </c>
    </row>
    <row r="1337" spans="1:5" x14ac:dyDescent="0.25">
      <c r="A1337" s="5">
        <v>373</v>
      </c>
      <c r="B1337" t="s">
        <v>95</v>
      </c>
      <c r="C1337" t="s">
        <v>28</v>
      </c>
      <c r="D1337">
        <v>5.4</v>
      </c>
      <c r="E1337" t="s">
        <v>112</v>
      </c>
    </row>
    <row r="1338" spans="1:5" x14ac:dyDescent="0.25">
      <c r="A1338" s="5">
        <v>373</v>
      </c>
      <c r="B1338" t="s">
        <v>95</v>
      </c>
      <c r="C1338" t="s">
        <v>329</v>
      </c>
      <c r="D1338">
        <v>-43.4</v>
      </c>
      <c r="E1338" t="s">
        <v>112</v>
      </c>
    </row>
    <row r="1339" spans="1:5" x14ac:dyDescent="0.25">
      <c r="A1339" s="5">
        <v>373</v>
      </c>
      <c r="B1339" t="s">
        <v>95</v>
      </c>
      <c r="C1339" t="s">
        <v>33</v>
      </c>
      <c r="D1339">
        <v>3.4</v>
      </c>
      <c r="E1339" t="s">
        <v>112</v>
      </c>
    </row>
    <row r="1340" spans="1:5" x14ac:dyDescent="0.25">
      <c r="A1340" s="5">
        <v>374</v>
      </c>
      <c r="B1340" t="s">
        <v>113</v>
      </c>
      <c r="C1340" t="s">
        <v>152</v>
      </c>
      <c r="D1340">
        <v>-10</v>
      </c>
      <c r="E1340" t="s">
        <v>97</v>
      </c>
    </row>
    <row r="1341" spans="1:5" x14ac:dyDescent="0.25">
      <c r="A1341" s="5">
        <v>374</v>
      </c>
      <c r="B1341" t="s">
        <v>113</v>
      </c>
      <c r="C1341" t="s">
        <v>169</v>
      </c>
      <c r="D1341">
        <v>80</v>
      </c>
      <c r="E1341" t="s">
        <v>97</v>
      </c>
    </row>
    <row r="1342" spans="1:5" x14ac:dyDescent="0.25">
      <c r="A1342" s="5">
        <v>375</v>
      </c>
      <c r="B1342" t="s">
        <v>111</v>
      </c>
      <c r="C1342" t="s">
        <v>349</v>
      </c>
      <c r="D1342">
        <v>-1</v>
      </c>
      <c r="E1342" t="s">
        <v>127</v>
      </c>
    </row>
    <row r="1343" spans="1:5" x14ac:dyDescent="0.25">
      <c r="A1343" s="5">
        <v>376</v>
      </c>
      <c r="B1343" t="s">
        <v>111</v>
      </c>
      <c r="C1343" t="s">
        <v>343</v>
      </c>
      <c r="D1343">
        <v>-14.4</v>
      </c>
      <c r="E1343" t="s">
        <v>95</v>
      </c>
    </row>
    <row r="1344" spans="1:5" x14ac:dyDescent="0.25">
      <c r="A1344" s="5">
        <v>377</v>
      </c>
      <c r="B1344" t="s">
        <v>115</v>
      </c>
      <c r="C1344" t="s">
        <v>196</v>
      </c>
      <c r="D1344">
        <v>-30</v>
      </c>
      <c r="E1344" t="s">
        <v>116</v>
      </c>
    </row>
    <row r="1345" spans="1:5" x14ac:dyDescent="0.25">
      <c r="A1345" s="5">
        <v>377</v>
      </c>
      <c r="B1345" t="s">
        <v>115</v>
      </c>
      <c r="C1345" t="s">
        <v>570</v>
      </c>
      <c r="D1345">
        <v>-6</v>
      </c>
      <c r="E1345" t="s">
        <v>116</v>
      </c>
    </row>
    <row r="1346" spans="1:5" x14ac:dyDescent="0.25">
      <c r="A1346" s="5">
        <v>377</v>
      </c>
      <c r="B1346" t="s">
        <v>115</v>
      </c>
      <c r="C1346" t="s">
        <v>571</v>
      </c>
      <c r="D1346">
        <v>-10.5</v>
      </c>
      <c r="E1346" t="s">
        <v>116</v>
      </c>
    </row>
    <row r="1347" spans="1:5" x14ac:dyDescent="0.25">
      <c r="A1347" s="5">
        <v>378</v>
      </c>
      <c r="B1347" t="s">
        <v>114</v>
      </c>
      <c r="C1347" t="s">
        <v>33</v>
      </c>
      <c r="D1347">
        <v>-75</v>
      </c>
      <c r="E1347" t="s">
        <v>113</v>
      </c>
    </row>
    <row r="1348" spans="1:5" x14ac:dyDescent="0.25">
      <c r="A1348" s="5">
        <v>378</v>
      </c>
      <c r="B1348" t="s">
        <v>114</v>
      </c>
      <c r="C1348" t="s">
        <v>152</v>
      </c>
      <c r="D1348">
        <v>-12</v>
      </c>
      <c r="E1348" t="s">
        <v>113</v>
      </c>
    </row>
    <row r="1349" spans="1:5" x14ac:dyDescent="0.25">
      <c r="A1349" s="5">
        <v>379</v>
      </c>
      <c r="B1349" t="s">
        <v>108</v>
      </c>
      <c r="C1349" t="s">
        <v>152</v>
      </c>
      <c r="D1349">
        <v>-11.4</v>
      </c>
      <c r="E1349" t="s">
        <v>95</v>
      </c>
    </row>
    <row r="1350" spans="1:5" x14ac:dyDescent="0.25">
      <c r="A1350" s="5">
        <v>379</v>
      </c>
      <c r="B1350" t="s">
        <v>108</v>
      </c>
      <c r="C1350" t="s">
        <v>169</v>
      </c>
      <c r="D1350">
        <v>-10.3</v>
      </c>
      <c r="E1350" t="s">
        <v>95</v>
      </c>
    </row>
    <row r="1351" spans="1:5" x14ac:dyDescent="0.25">
      <c r="A1351" s="5">
        <v>379</v>
      </c>
      <c r="B1351" t="s">
        <v>108</v>
      </c>
      <c r="C1351" t="s">
        <v>284</v>
      </c>
      <c r="D1351">
        <v>-37</v>
      </c>
      <c r="E1351" t="s">
        <v>95</v>
      </c>
    </row>
    <row r="1352" spans="1:5" x14ac:dyDescent="0.25">
      <c r="A1352" s="5">
        <v>380</v>
      </c>
      <c r="B1352" t="s">
        <v>107</v>
      </c>
      <c r="C1352" t="s">
        <v>152</v>
      </c>
      <c r="D1352">
        <v>-10</v>
      </c>
      <c r="E1352" t="s">
        <v>98</v>
      </c>
    </row>
    <row r="1353" spans="1:5" x14ac:dyDescent="0.25">
      <c r="A1353" s="5">
        <v>381</v>
      </c>
      <c r="B1353" t="s">
        <v>107</v>
      </c>
      <c r="C1353" t="s">
        <v>239</v>
      </c>
      <c r="D1353">
        <v>-30</v>
      </c>
      <c r="E1353" t="s">
        <v>99</v>
      </c>
    </row>
    <row r="1354" spans="1:5" x14ac:dyDescent="0.25">
      <c r="A1354" s="5">
        <v>381</v>
      </c>
      <c r="B1354" t="s">
        <v>107</v>
      </c>
      <c r="C1354" t="s">
        <v>242</v>
      </c>
      <c r="D1354">
        <v>-15</v>
      </c>
      <c r="E1354" t="s">
        <v>99</v>
      </c>
    </row>
    <row r="1355" spans="1:5" x14ac:dyDescent="0.25">
      <c r="A1355" s="5">
        <v>382</v>
      </c>
      <c r="B1355" t="s">
        <v>95</v>
      </c>
      <c r="C1355" t="s">
        <v>336</v>
      </c>
      <c r="D1355">
        <v>-20</v>
      </c>
      <c r="E1355" t="s">
        <v>114</v>
      </c>
    </row>
    <row r="1356" spans="1:5" x14ac:dyDescent="0.25">
      <c r="A1356" s="5">
        <v>383</v>
      </c>
      <c r="B1356" t="s">
        <v>95</v>
      </c>
      <c r="C1356" t="s">
        <v>272</v>
      </c>
      <c r="D1356">
        <v>-0.5</v>
      </c>
      <c r="E1356" t="s">
        <v>120</v>
      </c>
    </row>
    <row r="1357" spans="1:5" x14ac:dyDescent="0.25">
      <c r="A1357" s="5">
        <v>383</v>
      </c>
      <c r="B1357" t="s">
        <v>95</v>
      </c>
      <c r="C1357" t="s">
        <v>37</v>
      </c>
      <c r="D1357">
        <v>-0.3</v>
      </c>
      <c r="E1357" t="s">
        <v>120</v>
      </c>
    </row>
    <row r="1358" spans="1:5" x14ac:dyDescent="0.25">
      <c r="A1358" s="5">
        <v>384</v>
      </c>
      <c r="B1358" t="s">
        <v>99</v>
      </c>
      <c r="C1358" t="s">
        <v>28</v>
      </c>
      <c r="D1358">
        <v>-10.5</v>
      </c>
      <c r="E1358" t="s">
        <v>102</v>
      </c>
    </row>
    <row r="1359" spans="1:5" x14ac:dyDescent="0.25">
      <c r="A1359" s="5">
        <v>385</v>
      </c>
      <c r="B1359" t="s">
        <v>110</v>
      </c>
      <c r="C1359" t="s">
        <v>152</v>
      </c>
      <c r="D1359">
        <v>-12.1</v>
      </c>
      <c r="E1359" t="s">
        <v>95</v>
      </c>
    </row>
    <row r="1360" spans="1:5" x14ac:dyDescent="0.25">
      <c r="A1360" s="5">
        <v>385</v>
      </c>
      <c r="B1360" t="s">
        <v>110</v>
      </c>
      <c r="C1360" t="s">
        <v>169</v>
      </c>
      <c r="D1360">
        <v>-90.5</v>
      </c>
      <c r="E1360" t="s">
        <v>95</v>
      </c>
    </row>
    <row r="1361" spans="1:5" x14ac:dyDescent="0.25">
      <c r="A1361" s="5">
        <v>385</v>
      </c>
      <c r="B1361" t="s">
        <v>110</v>
      </c>
      <c r="C1361" t="s">
        <v>284</v>
      </c>
      <c r="D1361">
        <v>-105.1</v>
      </c>
      <c r="E1361" t="s">
        <v>95</v>
      </c>
    </row>
    <row r="1362" spans="1:5" x14ac:dyDescent="0.25">
      <c r="A1362" s="5">
        <v>385</v>
      </c>
      <c r="B1362" t="s">
        <v>110</v>
      </c>
      <c r="C1362" t="s">
        <v>57</v>
      </c>
      <c r="D1362">
        <v>-5.9</v>
      </c>
      <c r="E1362" t="s">
        <v>95</v>
      </c>
    </row>
    <row r="1363" spans="1:5" x14ac:dyDescent="0.25">
      <c r="A1363" s="5">
        <v>385</v>
      </c>
      <c r="B1363" t="s">
        <v>110</v>
      </c>
      <c r="C1363" t="s">
        <v>247</v>
      </c>
      <c r="D1363">
        <v>-19.600000000000001</v>
      </c>
      <c r="E1363" t="s">
        <v>95</v>
      </c>
    </row>
    <row r="1364" spans="1:5" x14ac:dyDescent="0.25">
      <c r="A1364" s="5">
        <v>385</v>
      </c>
      <c r="B1364" t="s">
        <v>110</v>
      </c>
      <c r="C1364" t="s">
        <v>191</v>
      </c>
      <c r="D1364">
        <v>-0.5</v>
      </c>
      <c r="E1364" t="s">
        <v>95</v>
      </c>
    </row>
    <row r="1365" spans="1:5" x14ac:dyDescent="0.25">
      <c r="A1365" s="5">
        <v>385</v>
      </c>
      <c r="B1365" t="s">
        <v>110</v>
      </c>
      <c r="C1365" t="s">
        <v>239</v>
      </c>
      <c r="D1365">
        <v>-45.4</v>
      </c>
      <c r="E1365" t="s">
        <v>95</v>
      </c>
    </row>
    <row r="1366" spans="1:5" x14ac:dyDescent="0.25">
      <c r="A1366" s="5">
        <v>385</v>
      </c>
      <c r="B1366" t="s">
        <v>110</v>
      </c>
      <c r="C1366" t="s">
        <v>28</v>
      </c>
      <c r="D1366">
        <v>-11.6</v>
      </c>
      <c r="E1366" t="s">
        <v>95</v>
      </c>
    </row>
    <row r="1367" spans="1:5" x14ac:dyDescent="0.25">
      <c r="A1367" s="5">
        <v>385</v>
      </c>
      <c r="B1367" t="s">
        <v>110</v>
      </c>
      <c r="C1367" t="s">
        <v>46</v>
      </c>
      <c r="D1367">
        <v>-0.2</v>
      </c>
      <c r="E1367" t="s">
        <v>95</v>
      </c>
    </row>
    <row r="1368" spans="1:5" x14ac:dyDescent="0.25">
      <c r="A1368" s="5">
        <v>385</v>
      </c>
      <c r="B1368" t="s">
        <v>110</v>
      </c>
      <c r="C1368" t="s">
        <v>42</v>
      </c>
      <c r="D1368">
        <v>-3.3</v>
      </c>
      <c r="E1368" t="s">
        <v>95</v>
      </c>
    </row>
    <row r="1369" spans="1:5" x14ac:dyDescent="0.25">
      <c r="A1369" s="5">
        <v>385</v>
      </c>
      <c r="B1369" t="s">
        <v>110</v>
      </c>
      <c r="C1369" t="s">
        <v>211</v>
      </c>
      <c r="D1369">
        <v>-2.9</v>
      </c>
      <c r="E1369" t="s">
        <v>95</v>
      </c>
    </row>
    <row r="1370" spans="1:5" x14ac:dyDescent="0.25">
      <c r="A1370" s="5">
        <v>385</v>
      </c>
      <c r="B1370" t="s">
        <v>110</v>
      </c>
      <c r="C1370" t="s">
        <v>64</v>
      </c>
      <c r="D1370">
        <v>-4.9000000000000004</v>
      </c>
      <c r="E1370" t="s">
        <v>95</v>
      </c>
    </row>
    <row r="1371" spans="1:5" x14ac:dyDescent="0.25">
      <c r="A1371" s="5">
        <v>385</v>
      </c>
      <c r="B1371" t="s">
        <v>110</v>
      </c>
      <c r="C1371" t="s">
        <v>272</v>
      </c>
      <c r="D1371">
        <v>-0.2</v>
      </c>
      <c r="E1371" t="s">
        <v>95</v>
      </c>
    </row>
    <row r="1372" spans="1:5" x14ac:dyDescent="0.25">
      <c r="A1372" s="5">
        <v>385</v>
      </c>
      <c r="B1372" t="s">
        <v>110</v>
      </c>
      <c r="C1372" t="s">
        <v>37</v>
      </c>
      <c r="D1372">
        <v>-0.1</v>
      </c>
      <c r="E1372" t="s">
        <v>95</v>
      </c>
    </row>
    <row r="1373" spans="1:5" x14ac:dyDescent="0.25">
      <c r="A1373" s="5">
        <v>386</v>
      </c>
      <c r="B1373" t="s">
        <v>98</v>
      </c>
      <c r="C1373" t="s">
        <v>219</v>
      </c>
      <c r="D1373">
        <v>5</v>
      </c>
      <c r="E1373" t="s">
        <v>120</v>
      </c>
    </row>
    <row r="1374" spans="1:5" x14ac:dyDescent="0.25">
      <c r="A1374" s="5">
        <v>386</v>
      </c>
      <c r="B1374" t="s">
        <v>98</v>
      </c>
      <c r="C1374" t="s">
        <v>239</v>
      </c>
      <c r="D1374">
        <v>-50</v>
      </c>
      <c r="E1374" t="s">
        <v>120</v>
      </c>
    </row>
    <row r="1375" spans="1:5" x14ac:dyDescent="0.25">
      <c r="A1375" s="5">
        <v>386</v>
      </c>
      <c r="B1375" t="s">
        <v>98</v>
      </c>
      <c r="C1375" t="s">
        <v>272</v>
      </c>
      <c r="D1375">
        <v>-0.6</v>
      </c>
      <c r="E1375" t="s">
        <v>120</v>
      </c>
    </row>
    <row r="1376" spans="1:5" x14ac:dyDescent="0.25">
      <c r="A1376" s="5">
        <v>386</v>
      </c>
      <c r="B1376" t="s">
        <v>98</v>
      </c>
      <c r="C1376" t="s">
        <v>37</v>
      </c>
      <c r="D1376">
        <v>-0.4</v>
      </c>
      <c r="E1376" t="s">
        <v>120</v>
      </c>
    </row>
    <row r="1377" spans="1:5" x14ac:dyDescent="0.25">
      <c r="A1377" s="5">
        <v>387</v>
      </c>
      <c r="B1377" t="s">
        <v>102</v>
      </c>
      <c r="C1377" t="s">
        <v>66</v>
      </c>
      <c r="D1377">
        <v>-11</v>
      </c>
      <c r="E1377" t="s">
        <v>116</v>
      </c>
    </row>
    <row r="1378" spans="1:5" x14ac:dyDescent="0.25">
      <c r="A1378" s="5">
        <v>388</v>
      </c>
      <c r="B1378" t="s">
        <v>111</v>
      </c>
      <c r="C1378" t="s">
        <v>374</v>
      </c>
      <c r="D1378">
        <v>1.6</v>
      </c>
      <c r="E1378" t="s">
        <v>99</v>
      </c>
    </row>
    <row r="1379" spans="1:5" x14ac:dyDescent="0.25">
      <c r="A1379" s="5">
        <v>389</v>
      </c>
      <c r="B1379" t="s">
        <v>118</v>
      </c>
      <c r="C1379" t="s">
        <v>351</v>
      </c>
      <c r="D1379">
        <v>-5</v>
      </c>
      <c r="E1379" t="s">
        <v>122</v>
      </c>
    </row>
    <row r="1380" spans="1:5" x14ac:dyDescent="0.25">
      <c r="A1380" s="5">
        <v>389</v>
      </c>
      <c r="B1380" t="s">
        <v>118</v>
      </c>
      <c r="C1380" t="s">
        <v>570</v>
      </c>
      <c r="D1380">
        <v>-5</v>
      </c>
      <c r="E1380" t="s">
        <v>122</v>
      </c>
    </row>
    <row r="1381" spans="1:5" x14ac:dyDescent="0.25">
      <c r="A1381" s="5">
        <v>390</v>
      </c>
      <c r="B1381" t="s">
        <v>95</v>
      </c>
      <c r="C1381" t="s">
        <v>282</v>
      </c>
      <c r="D1381">
        <v>-54</v>
      </c>
      <c r="E1381" t="s">
        <v>98</v>
      </c>
    </row>
    <row r="1382" spans="1:5" x14ac:dyDescent="0.25">
      <c r="A1382" s="5">
        <v>390</v>
      </c>
      <c r="B1382" t="s">
        <v>95</v>
      </c>
      <c r="C1382" t="s">
        <v>331</v>
      </c>
      <c r="D1382">
        <v>150</v>
      </c>
      <c r="E1382" t="s">
        <v>98</v>
      </c>
    </row>
    <row r="1383" spans="1:5" x14ac:dyDescent="0.25">
      <c r="A1383" s="5">
        <v>391</v>
      </c>
      <c r="B1383" t="s">
        <v>97</v>
      </c>
      <c r="C1383" t="s">
        <v>152</v>
      </c>
      <c r="D1383">
        <v>-5</v>
      </c>
      <c r="E1383" t="s">
        <v>95</v>
      </c>
    </row>
    <row r="1384" spans="1:5" x14ac:dyDescent="0.25">
      <c r="A1384" s="5">
        <v>392</v>
      </c>
      <c r="B1384" t="s">
        <v>104</v>
      </c>
      <c r="C1384" t="s">
        <v>144</v>
      </c>
      <c r="D1384">
        <v>-76.8</v>
      </c>
      <c r="E1384" t="s">
        <v>95</v>
      </c>
    </row>
    <row r="1385" spans="1:5" x14ac:dyDescent="0.25">
      <c r="A1385" s="5">
        <v>392</v>
      </c>
      <c r="B1385" t="s">
        <v>104</v>
      </c>
      <c r="C1385" t="s">
        <v>148</v>
      </c>
      <c r="D1385">
        <v>-34.200000000000003</v>
      </c>
      <c r="E1385" t="s">
        <v>95</v>
      </c>
    </row>
    <row r="1386" spans="1:5" x14ac:dyDescent="0.25">
      <c r="A1386" s="5">
        <v>392</v>
      </c>
      <c r="B1386" t="s">
        <v>104</v>
      </c>
      <c r="C1386" t="s">
        <v>150</v>
      </c>
      <c r="D1386">
        <v>-10.4</v>
      </c>
      <c r="E1386" t="s">
        <v>95</v>
      </c>
    </row>
    <row r="1387" spans="1:5" x14ac:dyDescent="0.25">
      <c r="A1387" s="5">
        <v>392</v>
      </c>
      <c r="B1387" t="s">
        <v>104</v>
      </c>
      <c r="C1387" t="s">
        <v>251</v>
      </c>
      <c r="D1387">
        <v>-40.799999999999997</v>
      </c>
      <c r="E1387" t="s">
        <v>95</v>
      </c>
    </row>
    <row r="1388" spans="1:5" x14ac:dyDescent="0.25">
      <c r="A1388" s="5">
        <v>392</v>
      </c>
      <c r="B1388" t="s">
        <v>104</v>
      </c>
      <c r="C1388" t="s">
        <v>260</v>
      </c>
      <c r="D1388">
        <v>-0.1</v>
      </c>
      <c r="E1388" t="s">
        <v>95</v>
      </c>
    </row>
    <row r="1389" spans="1:5" x14ac:dyDescent="0.25">
      <c r="A1389" s="5">
        <v>392</v>
      </c>
      <c r="B1389" t="s">
        <v>104</v>
      </c>
      <c r="C1389" t="s">
        <v>142</v>
      </c>
      <c r="D1389">
        <v>-7</v>
      </c>
      <c r="E1389" t="s">
        <v>95</v>
      </c>
    </row>
    <row r="1390" spans="1:5" x14ac:dyDescent="0.25">
      <c r="A1390" s="5">
        <v>392</v>
      </c>
      <c r="B1390" t="s">
        <v>104</v>
      </c>
      <c r="C1390" t="s">
        <v>245</v>
      </c>
      <c r="D1390">
        <v>-16.399999999999999</v>
      </c>
      <c r="E1390" t="s">
        <v>95</v>
      </c>
    </row>
    <row r="1391" spans="1:5" x14ac:dyDescent="0.25">
      <c r="A1391" s="5">
        <v>392</v>
      </c>
      <c r="B1391" t="s">
        <v>104</v>
      </c>
      <c r="C1391" t="s">
        <v>343</v>
      </c>
      <c r="D1391">
        <v>-3.5</v>
      </c>
      <c r="E1391" t="s">
        <v>95</v>
      </c>
    </row>
    <row r="1392" spans="1:5" x14ac:dyDescent="0.25">
      <c r="A1392" s="5">
        <v>392</v>
      </c>
      <c r="B1392" t="s">
        <v>104</v>
      </c>
      <c r="C1392" t="s">
        <v>366</v>
      </c>
      <c r="D1392">
        <v>-0.26</v>
      </c>
      <c r="E1392" t="s">
        <v>95</v>
      </c>
    </row>
    <row r="1393" spans="1:6" x14ac:dyDescent="0.25">
      <c r="A1393" s="5">
        <v>392</v>
      </c>
      <c r="B1393" t="s">
        <v>104</v>
      </c>
      <c r="C1393" t="s">
        <v>152</v>
      </c>
      <c r="D1393">
        <v>5</v>
      </c>
      <c r="E1393" t="s">
        <v>95</v>
      </c>
    </row>
    <row r="1394" spans="1:6" x14ac:dyDescent="0.25">
      <c r="A1394" s="5">
        <v>393</v>
      </c>
      <c r="B1394" t="s">
        <v>116</v>
      </c>
      <c r="C1394" t="s">
        <v>191</v>
      </c>
      <c r="D1394">
        <v>-5</v>
      </c>
      <c r="E1394" t="s">
        <v>123</v>
      </c>
      <c r="F1394" t="s">
        <v>821</v>
      </c>
    </row>
    <row r="1395" spans="1:6" x14ac:dyDescent="0.25">
      <c r="A1395" s="5">
        <v>393</v>
      </c>
      <c r="B1395" t="s">
        <v>116</v>
      </c>
      <c r="C1395" t="s">
        <v>239</v>
      </c>
      <c r="D1395">
        <v>-10</v>
      </c>
      <c r="E1395" t="s">
        <v>123</v>
      </c>
      <c r="F1395" t="s">
        <v>821</v>
      </c>
    </row>
    <row r="1396" spans="1:6" x14ac:dyDescent="0.25">
      <c r="A1396" s="5">
        <v>393</v>
      </c>
      <c r="B1396" t="s">
        <v>116</v>
      </c>
      <c r="C1396" t="s">
        <v>247</v>
      </c>
      <c r="D1396">
        <v>-351.9</v>
      </c>
      <c r="E1396" t="s">
        <v>123</v>
      </c>
      <c r="F1396" t="s">
        <v>821</v>
      </c>
    </row>
    <row r="1397" spans="1:6" x14ac:dyDescent="0.25">
      <c r="A1397" s="5">
        <v>393</v>
      </c>
      <c r="B1397" t="s">
        <v>116</v>
      </c>
      <c r="C1397" t="s">
        <v>177</v>
      </c>
      <c r="D1397">
        <v>-6</v>
      </c>
      <c r="E1397" t="s">
        <v>123</v>
      </c>
      <c r="F1397" t="s">
        <v>821</v>
      </c>
    </row>
    <row r="1398" spans="1:6" x14ac:dyDescent="0.25">
      <c r="A1398" s="5">
        <v>393</v>
      </c>
      <c r="B1398" t="s">
        <v>116</v>
      </c>
      <c r="C1398" t="s">
        <v>48</v>
      </c>
      <c r="D1398">
        <v>-0.2</v>
      </c>
      <c r="E1398" t="s">
        <v>123</v>
      </c>
      <c r="F1398" t="s">
        <v>821</v>
      </c>
    </row>
    <row r="1399" spans="1:6" x14ac:dyDescent="0.25">
      <c r="A1399" s="5">
        <v>393</v>
      </c>
      <c r="B1399" t="s">
        <v>116</v>
      </c>
      <c r="C1399" t="s">
        <v>33</v>
      </c>
      <c r="D1399">
        <v>-0.5</v>
      </c>
      <c r="E1399" t="s">
        <v>123</v>
      </c>
      <c r="F1399" t="s">
        <v>821</v>
      </c>
    </row>
    <row r="1400" spans="1:6" x14ac:dyDescent="0.25">
      <c r="A1400" s="5">
        <v>393</v>
      </c>
      <c r="B1400" t="s">
        <v>116</v>
      </c>
      <c r="C1400" t="s">
        <v>59</v>
      </c>
      <c r="D1400">
        <v>-1.2</v>
      </c>
      <c r="E1400" t="s">
        <v>123</v>
      </c>
      <c r="F1400" t="s">
        <v>821</v>
      </c>
    </row>
    <row r="1401" spans="1:6" x14ac:dyDescent="0.25">
      <c r="A1401" s="5">
        <v>393</v>
      </c>
      <c r="B1401" t="s">
        <v>116</v>
      </c>
      <c r="C1401" t="s">
        <v>286</v>
      </c>
      <c r="D1401">
        <v>-1.2</v>
      </c>
      <c r="E1401" t="s">
        <v>123</v>
      </c>
      <c r="F1401" t="s">
        <v>821</v>
      </c>
    </row>
    <row r="1402" spans="1:6" x14ac:dyDescent="0.25">
      <c r="A1402" s="5">
        <v>394</v>
      </c>
      <c r="B1402" t="s">
        <v>111</v>
      </c>
      <c r="C1402" t="s">
        <v>152</v>
      </c>
      <c r="D1402">
        <v>-3</v>
      </c>
      <c r="E1402" t="s">
        <v>96</v>
      </c>
    </row>
    <row r="1403" spans="1:6" x14ac:dyDescent="0.25">
      <c r="A1403" s="5">
        <v>395</v>
      </c>
      <c r="B1403" t="s">
        <v>95</v>
      </c>
      <c r="C1403" t="s">
        <v>161</v>
      </c>
      <c r="D1403">
        <v>-5</v>
      </c>
      <c r="E1403" t="s">
        <v>106</v>
      </c>
    </row>
    <row r="1404" spans="1:6" x14ac:dyDescent="0.25">
      <c r="A1404" s="5">
        <v>395</v>
      </c>
      <c r="B1404" t="s">
        <v>95</v>
      </c>
      <c r="C1404" t="s">
        <v>152</v>
      </c>
      <c r="D1404">
        <v>3.7</v>
      </c>
      <c r="E1404" t="s">
        <v>106</v>
      </c>
    </row>
    <row r="1405" spans="1:6" x14ac:dyDescent="0.25">
      <c r="A1405" s="5">
        <v>396</v>
      </c>
      <c r="B1405" t="s">
        <v>106</v>
      </c>
      <c r="C1405" t="s">
        <v>219</v>
      </c>
      <c r="D1405">
        <v>-5</v>
      </c>
      <c r="E1405" t="s">
        <v>118</v>
      </c>
    </row>
    <row r="1406" spans="1:6" x14ac:dyDescent="0.25">
      <c r="A1406" s="5">
        <v>397</v>
      </c>
      <c r="B1406" t="s">
        <v>107</v>
      </c>
      <c r="C1406" t="s">
        <v>239</v>
      </c>
      <c r="D1406">
        <v>-85</v>
      </c>
      <c r="E1406" t="s">
        <v>106</v>
      </c>
    </row>
    <row r="1407" spans="1:6" x14ac:dyDescent="0.25">
      <c r="A1407" s="5">
        <v>398</v>
      </c>
      <c r="B1407" t="s">
        <v>110</v>
      </c>
      <c r="C1407" t="s">
        <v>282</v>
      </c>
      <c r="D1407">
        <v>-800</v>
      </c>
      <c r="E1407" t="s">
        <v>116</v>
      </c>
    </row>
    <row r="1408" spans="1:6" x14ac:dyDescent="0.25">
      <c r="A1408" s="5">
        <v>398</v>
      </c>
      <c r="B1408" t="s">
        <v>110</v>
      </c>
      <c r="C1408" t="s">
        <v>54</v>
      </c>
      <c r="D1408">
        <v>100</v>
      </c>
      <c r="E1408" t="s">
        <v>116</v>
      </c>
    </row>
    <row r="1409" spans="1:5" x14ac:dyDescent="0.25">
      <c r="A1409" s="5">
        <v>399</v>
      </c>
      <c r="B1409" t="s">
        <v>123</v>
      </c>
      <c r="C1409" t="s">
        <v>191</v>
      </c>
      <c r="D1409">
        <v>-5</v>
      </c>
      <c r="E1409" t="s">
        <v>118</v>
      </c>
    </row>
    <row r="1410" spans="1:5" x14ac:dyDescent="0.25">
      <c r="A1410" s="5">
        <v>400</v>
      </c>
      <c r="B1410" t="s">
        <v>97</v>
      </c>
      <c r="C1410" t="s">
        <v>52</v>
      </c>
      <c r="D1410">
        <v>-5</v>
      </c>
      <c r="E1410" t="s">
        <v>106</v>
      </c>
    </row>
    <row r="1411" spans="1:5" x14ac:dyDescent="0.25">
      <c r="A1411" s="5">
        <v>401</v>
      </c>
      <c r="B1411" t="s">
        <v>114</v>
      </c>
      <c r="C1411" t="s">
        <v>282</v>
      </c>
      <c r="D1411">
        <v>-200</v>
      </c>
      <c r="E1411" t="s">
        <v>106</v>
      </c>
    </row>
    <row r="1412" spans="1:5" x14ac:dyDescent="0.25">
      <c r="A1412" s="5">
        <v>402</v>
      </c>
      <c r="B1412" t="s">
        <v>111</v>
      </c>
      <c r="C1412" t="s">
        <v>64</v>
      </c>
      <c r="D1412">
        <v>-18.3</v>
      </c>
      <c r="E1412" t="s">
        <v>106</v>
      </c>
    </row>
    <row r="1413" spans="1:5" x14ac:dyDescent="0.25">
      <c r="A1413" s="5">
        <v>402</v>
      </c>
      <c r="B1413" t="s">
        <v>111</v>
      </c>
      <c r="C1413" t="s">
        <v>52</v>
      </c>
      <c r="D1413">
        <v>-5.3</v>
      </c>
      <c r="E1413" t="s">
        <v>106</v>
      </c>
    </row>
    <row r="1414" spans="1:5" x14ac:dyDescent="0.25">
      <c r="A1414" s="5">
        <v>402</v>
      </c>
      <c r="B1414" t="s">
        <v>111</v>
      </c>
      <c r="C1414" t="s">
        <v>42</v>
      </c>
      <c r="D1414">
        <v>-9.1</v>
      </c>
      <c r="E1414" t="s">
        <v>106</v>
      </c>
    </row>
    <row r="1415" spans="1:5" x14ac:dyDescent="0.25">
      <c r="A1415" s="5">
        <v>402</v>
      </c>
      <c r="B1415" t="s">
        <v>111</v>
      </c>
      <c r="C1415" t="s">
        <v>256</v>
      </c>
      <c r="D1415">
        <v>-0.5</v>
      </c>
      <c r="E1415" t="s">
        <v>106</v>
      </c>
    </row>
    <row r="1416" spans="1:5" x14ac:dyDescent="0.25">
      <c r="A1416" s="5">
        <v>403</v>
      </c>
      <c r="B1416" t="s">
        <v>107</v>
      </c>
      <c r="C1416" t="s">
        <v>239</v>
      </c>
      <c r="D1416">
        <v>-100</v>
      </c>
      <c r="E1416" t="s">
        <v>114</v>
      </c>
    </row>
    <row r="1417" spans="1:5" x14ac:dyDescent="0.25">
      <c r="A1417" s="5">
        <v>404</v>
      </c>
      <c r="B1417" t="s">
        <v>109</v>
      </c>
      <c r="C1417" t="s">
        <v>239</v>
      </c>
      <c r="D1417">
        <v>40</v>
      </c>
      <c r="E1417" t="s">
        <v>115</v>
      </c>
    </row>
    <row r="1418" spans="1:5" x14ac:dyDescent="0.25">
      <c r="A1418" s="5">
        <v>404</v>
      </c>
      <c r="B1418" t="s">
        <v>109</v>
      </c>
      <c r="C1418" t="s">
        <v>66</v>
      </c>
      <c r="D1418">
        <v>-30</v>
      </c>
      <c r="E1418" t="s">
        <v>115</v>
      </c>
    </row>
    <row r="1419" spans="1:5" x14ac:dyDescent="0.25">
      <c r="A1419" s="5">
        <v>404</v>
      </c>
      <c r="B1419" t="s">
        <v>109</v>
      </c>
      <c r="C1419" t="s">
        <v>342</v>
      </c>
      <c r="D1419">
        <v>-2</v>
      </c>
      <c r="E1419" t="s">
        <v>115</v>
      </c>
    </row>
    <row r="1420" spans="1:5" x14ac:dyDescent="0.25">
      <c r="A1420" s="5">
        <v>404</v>
      </c>
      <c r="B1420" t="s">
        <v>109</v>
      </c>
      <c r="C1420" t="s">
        <v>353</v>
      </c>
      <c r="D1420">
        <v>-0.5</v>
      </c>
      <c r="E1420" t="s">
        <v>115</v>
      </c>
    </row>
    <row r="1421" spans="1:5" x14ac:dyDescent="0.25">
      <c r="A1421" s="5">
        <v>405</v>
      </c>
      <c r="B1421" t="s">
        <v>109</v>
      </c>
      <c r="C1421" t="s">
        <v>332</v>
      </c>
      <c r="D1421">
        <v>-4</v>
      </c>
      <c r="E1421" t="s">
        <v>116</v>
      </c>
    </row>
    <row r="1422" spans="1:5" x14ac:dyDescent="0.25">
      <c r="A1422" s="5">
        <v>405</v>
      </c>
      <c r="B1422" t="s">
        <v>109</v>
      </c>
      <c r="C1422" t="s">
        <v>36</v>
      </c>
      <c r="D1422">
        <v>-1.5</v>
      </c>
      <c r="E1422" t="s">
        <v>116</v>
      </c>
    </row>
    <row r="1423" spans="1:5" x14ac:dyDescent="0.25">
      <c r="A1423" s="5">
        <v>405</v>
      </c>
      <c r="B1423" t="s">
        <v>109</v>
      </c>
      <c r="C1423" t="s">
        <v>349</v>
      </c>
      <c r="D1423">
        <v>-1.5</v>
      </c>
      <c r="E1423" t="s">
        <v>116</v>
      </c>
    </row>
    <row r="1424" spans="1:5" x14ac:dyDescent="0.25">
      <c r="A1424" s="5">
        <v>406</v>
      </c>
      <c r="B1424" t="s">
        <v>106</v>
      </c>
      <c r="C1424" t="s">
        <v>152</v>
      </c>
      <c r="D1424">
        <v>-30</v>
      </c>
      <c r="E1424" t="s">
        <v>96</v>
      </c>
    </row>
    <row r="1425" spans="1:5" x14ac:dyDescent="0.25">
      <c r="A1425" s="5">
        <v>407</v>
      </c>
      <c r="B1425" t="s">
        <v>130</v>
      </c>
      <c r="C1425" t="s">
        <v>329</v>
      </c>
      <c r="D1425">
        <v>-20</v>
      </c>
      <c r="E1425" t="s">
        <v>112</v>
      </c>
    </row>
    <row r="1426" spans="1:5" x14ac:dyDescent="0.25">
      <c r="A1426" s="5">
        <v>407</v>
      </c>
      <c r="B1426" t="s">
        <v>130</v>
      </c>
      <c r="C1426" t="s">
        <v>336</v>
      </c>
      <c r="D1426">
        <v>-3.5</v>
      </c>
      <c r="E1426" t="s">
        <v>112</v>
      </c>
    </row>
    <row r="1427" spans="1:5" x14ac:dyDescent="0.25">
      <c r="A1427" s="5">
        <v>407</v>
      </c>
      <c r="B1427" t="s">
        <v>130</v>
      </c>
      <c r="C1427" t="s">
        <v>340</v>
      </c>
      <c r="D1427">
        <v>-1</v>
      </c>
      <c r="E1427" t="s">
        <v>112</v>
      </c>
    </row>
    <row r="1428" spans="1:5" x14ac:dyDescent="0.25">
      <c r="A1428" s="5">
        <v>407</v>
      </c>
      <c r="B1428" t="s">
        <v>130</v>
      </c>
      <c r="C1428" t="s">
        <v>342</v>
      </c>
      <c r="D1428">
        <v>-10</v>
      </c>
      <c r="E1428" t="s">
        <v>112</v>
      </c>
    </row>
    <row r="1429" spans="1:5" x14ac:dyDescent="0.25">
      <c r="A1429" s="5">
        <v>407</v>
      </c>
      <c r="B1429" t="s">
        <v>130</v>
      </c>
      <c r="C1429" t="s">
        <v>343</v>
      </c>
      <c r="D1429">
        <v>-1</v>
      </c>
      <c r="E1429" t="s">
        <v>112</v>
      </c>
    </row>
    <row r="1430" spans="1:5" x14ac:dyDescent="0.25">
      <c r="A1430" s="5">
        <v>407</v>
      </c>
      <c r="B1430" t="s">
        <v>130</v>
      </c>
      <c r="C1430" t="s">
        <v>346</v>
      </c>
      <c r="D1430">
        <v>-1</v>
      </c>
      <c r="E1430" t="s">
        <v>112</v>
      </c>
    </row>
    <row r="1431" spans="1:5" x14ac:dyDescent="0.25">
      <c r="A1431" s="5">
        <v>407</v>
      </c>
      <c r="B1431" t="s">
        <v>130</v>
      </c>
      <c r="C1431" t="s">
        <v>349</v>
      </c>
      <c r="D1431">
        <v>-3</v>
      </c>
      <c r="E1431" t="s">
        <v>112</v>
      </c>
    </row>
    <row r="1432" spans="1:5" x14ac:dyDescent="0.25">
      <c r="A1432" s="5">
        <v>407</v>
      </c>
      <c r="B1432" t="s">
        <v>130</v>
      </c>
      <c r="C1432" t="s">
        <v>353</v>
      </c>
      <c r="D1432">
        <v>-12</v>
      </c>
      <c r="E1432" t="s">
        <v>112</v>
      </c>
    </row>
    <row r="1433" spans="1:5" x14ac:dyDescent="0.25">
      <c r="A1433" s="5">
        <v>407</v>
      </c>
      <c r="B1433" t="s">
        <v>130</v>
      </c>
      <c r="C1433" t="s">
        <v>66</v>
      </c>
      <c r="D1433">
        <v>-5</v>
      </c>
      <c r="E1433" t="s">
        <v>112</v>
      </c>
    </row>
    <row r="1434" spans="1:5" x14ac:dyDescent="0.25">
      <c r="A1434" s="5">
        <v>408</v>
      </c>
      <c r="B1434" t="s">
        <v>97</v>
      </c>
      <c r="C1434" t="s">
        <v>152</v>
      </c>
      <c r="D1434">
        <v>-5</v>
      </c>
      <c r="E1434" t="s">
        <v>96</v>
      </c>
    </row>
    <row r="1435" spans="1:5" x14ac:dyDescent="0.25">
      <c r="A1435" s="5">
        <v>408</v>
      </c>
      <c r="B1435" t="s">
        <v>97</v>
      </c>
      <c r="C1435" t="s">
        <v>219</v>
      </c>
      <c r="D1435">
        <v>-3</v>
      </c>
      <c r="E1435" t="s">
        <v>96</v>
      </c>
    </row>
    <row r="1436" spans="1:5" x14ac:dyDescent="0.25">
      <c r="A1436" s="5">
        <v>409</v>
      </c>
      <c r="B1436" t="s">
        <v>97</v>
      </c>
      <c r="C1436" t="s">
        <v>144</v>
      </c>
      <c r="D1436">
        <v>-8.3000000000000007</v>
      </c>
      <c r="E1436" t="s">
        <v>95</v>
      </c>
    </row>
    <row r="1437" spans="1:5" x14ac:dyDescent="0.25">
      <c r="A1437" s="5">
        <v>410</v>
      </c>
      <c r="B1437" t="s">
        <v>106</v>
      </c>
      <c r="C1437" t="s">
        <v>146</v>
      </c>
      <c r="D1437">
        <v>-7</v>
      </c>
      <c r="E1437" t="s">
        <v>114</v>
      </c>
    </row>
    <row r="1438" spans="1:5" x14ac:dyDescent="0.25">
      <c r="A1438" s="5">
        <v>411</v>
      </c>
      <c r="B1438" t="s">
        <v>96</v>
      </c>
      <c r="C1438" t="s">
        <v>146</v>
      </c>
      <c r="D1438">
        <v>-2</v>
      </c>
      <c r="E1438" t="s">
        <v>114</v>
      </c>
    </row>
    <row r="1439" spans="1:5" x14ac:dyDescent="0.25">
      <c r="A1439" s="5">
        <v>412</v>
      </c>
      <c r="B1439" t="s">
        <v>118</v>
      </c>
      <c r="C1439" t="s">
        <v>54</v>
      </c>
      <c r="D1439">
        <v>-55</v>
      </c>
      <c r="E1439" t="s">
        <v>112</v>
      </c>
    </row>
    <row r="1440" spans="1:5" x14ac:dyDescent="0.25">
      <c r="A1440" s="5">
        <v>412</v>
      </c>
      <c r="B1440" t="s">
        <v>118</v>
      </c>
      <c r="C1440" t="s">
        <v>66</v>
      </c>
      <c r="D1440">
        <v>20</v>
      </c>
      <c r="E1440" t="s">
        <v>112</v>
      </c>
    </row>
    <row r="1441" spans="1:5" x14ac:dyDescent="0.25">
      <c r="A1441" s="5">
        <v>412</v>
      </c>
      <c r="B1441" t="s">
        <v>118</v>
      </c>
      <c r="C1441" t="s">
        <v>352</v>
      </c>
      <c r="D1441">
        <v>1.2</v>
      </c>
      <c r="E1441" t="s">
        <v>112</v>
      </c>
    </row>
    <row r="1442" spans="1:5" x14ac:dyDescent="0.25">
      <c r="A1442" s="5">
        <v>412</v>
      </c>
      <c r="B1442" t="s">
        <v>118</v>
      </c>
      <c r="C1442" t="s">
        <v>351</v>
      </c>
      <c r="D1442">
        <v>1</v>
      </c>
      <c r="E1442" t="s">
        <v>112</v>
      </c>
    </row>
    <row r="1443" spans="1:5" x14ac:dyDescent="0.25">
      <c r="A1443" s="5">
        <v>413</v>
      </c>
      <c r="B1443" t="s">
        <v>123</v>
      </c>
      <c r="C1443" t="s">
        <v>61</v>
      </c>
      <c r="D1443">
        <v>-1.6</v>
      </c>
      <c r="E1443" t="s">
        <v>118</v>
      </c>
    </row>
    <row r="1444" spans="1:5" x14ac:dyDescent="0.25">
      <c r="A1444" s="5">
        <v>413</v>
      </c>
      <c r="B1444" t="s">
        <v>123</v>
      </c>
      <c r="C1444" t="s">
        <v>54</v>
      </c>
      <c r="D1444">
        <v>-55</v>
      </c>
      <c r="E1444" t="s">
        <v>118</v>
      </c>
    </row>
    <row r="1445" spans="1:5" x14ac:dyDescent="0.25">
      <c r="A1445" s="5">
        <v>414</v>
      </c>
      <c r="B1445" t="s">
        <v>108</v>
      </c>
      <c r="C1445" t="s">
        <v>152</v>
      </c>
      <c r="D1445">
        <v>-106</v>
      </c>
      <c r="E1445" t="s">
        <v>106</v>
      </c>
    </row>
    <row r="1446" spans="1:5" x14ac:dyDescent="0.25">
      <c r="A1446" s="5">
        <v>415</v>
      </c>
      <c r="B1446" t="s">
        <v>95</v>
      </c>
      <c r="C1446" t="s">
        <v>152</v>
      </c>
      <c r="D1446">
        <v>30</v>
      </c>
      <c r="E1446" t="s">
        <v>736</v>
      </c>
    </row>
    <row r="1447" spans="1:5" x14ac:dyDescent="0.25">
      <c r="A1447" s="5">
        <v>415</v>
      </c>
      <c r="B1447" t="s">
        <v>95</v>
      </c>
      <c r="C1447" t="s">
        <v>247</v>
      </c>
      <c r="D1447">
        <v>-50</v>
      </c>
      <c r="E1447" t="s">
        <v>736</v>
      </c>
    </row>
    <row r="1448" spans="1:5" x14ac:dyDescent="0.25">
      <c r="A1448" s="5">
        <v>415</v>
      </c>
      <c r="B1448" t="s">
        <v>95</v>
      </c>
      <c r="C1448" t="s">
        <v>64</v>
      </c>
      <c r="D1448">
        <v>-10</v>
      </c>
      <c r="E1448" t="s">
        <v>736</v>
      </c>
    </row>
    <row r="1449" spans="1:5" x14ac:dyDescent="0.25">
      <c r="A1449" s="5">
        <v>415</v>
      </c>
      <c r="B1449" t="s">
        <v>95</v>
      </c>
      <c r="C1449" t="s">
        <v>65</v>
      </c>
      <c r="D1449">
        <v>-1</v>
      </c>
      <c r="E1449" t="s">
        <v>736</v>
      </c>
    </row>
    <row r="1450" spans="1:5" x14ac:dyDescent="0.25">
      <c r="A1450" s="5">
        <v>415</v>
      </c>
      <c r="B1450" t="s">
        <v>95</v>
      </c>
      <c r="C1450" t="s">
        <v>57</v>
      </c>
      <c r="D1450">
        <v>-20</v>
      </c>
      <c r="E1450" t="s">
        <v>736</v>
      </c>
    </row>
    <row r="1451" spans="1:5" x14ac:dyDescent="0.25">
      <c r="A1451" s="5">
        <v>416</v>
      </c>
      <c r="B1451" t="s">
        <v>95</v>
      </c>
      <c r="C1451" t="s">
        <v>343</v>
      </c>
      <c r="D1451">
        <v>-125</v>
      </c>
      <c r="E1451" t="s">
        <v>741</v>
      </c>
    </row>
    <row r="1452" spans="1:5" x14ac:dyDescent="0.25">
      <c r="A1452" s="5">
        <v>416</v>
      </c>
      <c r="B1452" t="s">
        <v>95</v>
      </c>
      <c r="C1452" t="s">
        <v>54</v>
      </c>
      <c r="D1452">
        <v>50</v>
      </c>
      <c r="E1452" t="s">
        <v>741</v>
      </c>
    </row>
    <row r="1453" spans="1:5" x14ac:dyDescent="0.25">
      <c r="A1453" s="5">
        <v>416</v>
      </c>
      <c r="B1453" t="s">
        <v>95</v>
      </c>
      <c r="C1453" t="s">
        <v>235</v>
      </c>
      <c r="D1453">
        <v>50</v>
      </c>
      <c r="E1453" t="s">
        <v>741</v>
      </c>
    </row>
    <row r="1454" spans="1:5" x14ac:dyDescent="0.25">
      <c r="A1454" s="5">
        <v>417</v>
      </c>
      <c r="B1454" t="s">
        <v>95</v>
      </c>
      <c r="C1454" t="s">
        <v>331</v>
      </c>
      <c r="D1454">
        <v>-150</v>
      </c>
      <c r="E1454" t="s">
        <v>738</v>
      </c>
    </row>
    <row r="1455" spans="1:5" x14ac:dyDescent="0.25">
      <c r="A1455" s="5">
        <v>417</v>
      </c>
      <c r="B1455" t="s">
        <v>95</v>
      </c>
      <c r="C1455" t="s">
        <v>57</v>
      </c>
      <c r="D1455">
        <v>18</v>
      </c>
      <c r="E1455" t="s">
        <v>738</v>
      </c>
    </row>
    <row r="1456" spans="1:5" x14ac:dyDescent="0.25">
      <c r="A1456" s="5">
        <v>418</v>
      </c>
      <c r="B1456" t="s">
        <v>97</v>
      </c>
      <c r="C1456" t="s">
        <v>152</v>
      </c>
      <c r="D1456">
        <v>30</v>
      </c>
      <c r="E1456" t="s">
        <v>736</v>
      </c>
    </row>
    <row r="1457" spans="1:6" x14ac:dyDescent="0.25">
      <c r="A1457" s="5">
        <v>418</v>
      </c>
      <c r="B1457" t="s">
        <v>97</v>
      </c>
      <c r="C1457" t="s">
        <v>247</v>
      </c>
      <c r="D1457">
        <v>-35</v>
      </c>
      <c r="E1457" t="s">
        <v>736</v>
      </c>
    </row>
    <row r="1458" spans="1:6" x14ac:dyDescent="0.25">
      <c r="A1458" s="5">
        <v>418</v>
      </c>
      <c r="B1458" t="s">
        <v>97</v>
      </c>
      <c r="C1458" t="s">
        <v>64</v>
      </c>
      <c r="D1458">
        <v>-10</v>
      </c>
      <c r="E1458" t="s">
        <v>736</v>
      </c>
    </row>
    <row r="1459" spans="1:6" x14ac:dyDescent="0.25">
      <c r="A1459" s="5">
        <v>418</v>
      </c>
      <c r="B1459" t="s">
        <v>97</v>
      </c>
      <c r="C1459" t="s">
        <v>65</v>
      </c>
      <c r="D1459">
        <v>-1</v>
      </c>
      <c r="E1459" t="s">
        <v>736</v>
      </c>
    </row>
    <row r="1460" spans="1:6" x14ac:dyDescent="0.25">
      <c r="A1460" s="5">
        <v>418</v>
      </c>
      <c r="B1460" t="s">
        <v>97</v>
      </c>
      <c r="C1460" t="s">
        <v>169</v>
      </c>
      <c r="D1460">
        <v>-40</v>
      </c>
      <c r="E1460" t="s">
        <v>736</v>
      </c>
    </row>
    <row r="1461" spans="1:6" x14ac:dyDescent="0.25">
      <c r="A1461" s="5">
        <v>418</v>
      </c>
      <c r="B1461" t="s">
        <v>97</v>
      </c>
      <c r="C1461" t="s">
        <v>57</v>
      </c>
      <c r="D1461">
        <v>-10</v>
      </c>
      <c r="E1461" t="s">
        <v>736</v>
      </c>
    </row>
    <row r="1462" spans="1:6" x14ac:dyDescent="0.25">
      <c r="A1462" s="5">
        <v>419</v>
      </c>
      <c r="B1462" t="s">
        <v>106</v>
      </c>
      <c r="C1462" t="s">
        <v>152</v>
      </c>
      <c r="D1462">
        <v>-11</v>
      </c>
      <c r="E1462" t="s">
        <v>111</v>
      </c>
    </row>
    <row r="1463" spans="1:6" x14ac:dyDescent="0.25">
      <c r="A1463" s="5">
        <v>420</v>
      </c>
      <c r="B1463" t="s">
        <v>106</v>
      </c>
      <c r="C1463" t="s">
        <v>340</v>
      </c>
      <c r="D1463">
        <v>-51.5</v>
      </c>
      <c r="E1463">
        <v>0</v>
      </c>
      <c r="F1463" t="s">
        <v>659</v>
      </c>
    </row>
    <row r="1464" spans="1:6" x14ac:dyDescent="0.25">
      <c r="A1464" s="5">
        <v>420</v>
      </c>
      <c r="B1464" t="s">
        <v>106</v>
      </c>
      <c r="C1464" t="s">
        <v>191</v>
      </c>
      <c r="D1464">
        <v>51.5</v>
      </c>
      <c r="E1464">
        <v>0</v>
      </c>
      <c r="F1464" t="s">
        <v>659</v>
      </c>
    </row>
    <row r="1465" spans="1:6" x14ac:dyDescent="0.25">
      <c r="A1465" s="5">
        <v>421</v>
      </c>
      <c r="B1465" t="s">
        <v>116</v>
      </c>
      <c r="C1465" t="s">
        <v>54</v>
      </c>
      <c r="D1465">
        <v>-99</v>
      </c>
      <c r="E1465" t="s">
        <v>737</v>
      </c>
    </row>
    <row r="1466" spans="1:6" x14ac:dyDescent="0.25">
      <c r="A1466" s="5">
        <v>421</v>
      </c>
      <c r="B1466" t="s">
        <v>116</v>
      </c>
      <c r="C1466" t="s">
        <v>235</v>
      </c>
      <c r="D1466">
        <v>-99</v>
      </c>
      <c r="E1466" t="s">
        <v>737</v>
      </c>
    </row>
    <row r="1467" spans="1:6" x14ac:dyDescent="0.25">
      <c r="A1467" s="5">
        <v>421</v>
      </c>
      <c r="B1467" t="s">
        <v>116</v>
      </c>
      <c r="C1467" t="s">
        <v>196</v>
      </c>
      <c r="D1467">
        <v>-37.5</v>
      </c>
      <c r="E1467" t="s">
        <v>737</v>
      </c>
    </row>
    <row r="1468" spans="1:6" x14ac:dyDescent="0.25">
      <c r="A1468" s="5">
        <v>421</v>
      </c>
      <c r="B1468" t="s">
        <v>116</v>
      </c>
      <c r="C1468" t="s">
        <v>66</v>
      </c>
      <c r="D1468">
        <v>-15</v>
      </c>
      <c r="E1468" t="s">
        <v>737</v>
      </c>
    </row>
    <row r="1469" spans="1:6" x14ac:dyDescent="0.25">
      <c r="A1469" s="5">
        <v>421</v>
      </c>
      <c r="B1469" t="s">
        <v>116</v>
      </c>
      <c r="C1469" t="s">
        <v>64</v>
      </c>
      <c r="D1469">
        <v>-5</v>
      </c>
      <c r="E1469" t="s">
        <v>737</v>
      </c>
    </row>
    <row r="1470" spans="1:6" x14ac:dyDescent="0.25">
      <c r="A1470" s="5">
        <v>421</v>
      </c>
      <c r="B1470" t="s">
        <v>116</v>
      </c>
      <c r="C1470" t="s">
        <v>272</v>
      </c>
      <c r="D1470">
        <v>-1.3</v>
      </c>
      <c r="E1470" t="s">
        <v>737</v>
      </c>
    </row>
    <row r="1471" spans="1:6" x14ac:dyDescent="0.25">
      <c r="A1471" s="5">
        <v>421</v>
      </c>
      <c r="B1471" t="s">
        <v>116</v>
      </c>
      <c r="C1471" t="s">
        <v>264</v>
      </c>
      <c r="D1471">
        <v>-1.2</v>
      </c>
      <c r="E1471" t="s">
        <v>737</v>
      </c>
    </row>
    <row r="1472" spans="1:6" x14ac:dyDescent="0.25">
      <c r="A1472" s="5">
        <v>421</v>
      </c>
      <c r="B1472" t="s">
        <v>116</v>
      </c>
      <c r="C1472" t="s">
        <v>352</v>
      </c>
      <c r="D1472">
        <v>9.5</v>
      </c>
      <c r="E1472" t="s">
        <v>737</v>
      </c>
    </row>
    <row r="1473" spans="1:6" x14ac:dyDescent="0.25">
      <c r="A1473" s="5">
        <v>421</v>
      </c>
      <c r="B1473" t="s">
        <v>116</v>
      </c>
      <c r="C1473" t="s">
        <v>351</v>
      </c>
      <c r="D1473">
        <v>1.3</v>
      </c>
      <c r="E1473" t="s">
        <v>737</v>
      </c>
    </row>
    <row r="1474" spans="1:6" x14ac:dyDescent="0.25">
      <c r="A1474" s="5">
        <v>421</v>
      </c>
      <c r="B1474" t="s">
        <v>116</v>
      </c>
      <c r="C1474" t="s">
        <v>152</v>
      </c>
      <c r="D1474">
        <v>31.5</v>
      </c>
      <c r="E1474" t="s">
        <v>737</v>
      </c>
    </row>
    <row r="1475" spans="1:6" x14ac:dyDescent="0.25">
      <c r="A1475" s="5">
        <v>421</v>
      </c>
      <c r="B1475" t="s">
        <v>116</v>
      </c>
      <c r="C1475" t="s">
        <v>334</v>
      </c>
      <c r="D1475">
        <v>1</v>
      </c>
      <c r="E1475" t="s">
        <v>737</v>
      </c>
    </row>
    <row r="1476" spans="1:6" x14ac:dyDescent="0.25">
      <c r="A1476" s="5">
        <v>422</v>
      </c>
      <c r="B1476" t="s">
        <v>116</v>
      </c>
      <c r="C1476" t="s">
        <v>54</v>
      </c>
      <c r="D1476">
        <v>-98.5</v>
      </c>
      <c r="E1476" t="s">
        <v>737</v>
      </c>
    </row>
    <row r="1477" spans="1:6" x14ac:dyDescent="0.25">
      <c r="A1477" s="5">
        <v>422</v>
      </c>
      <c r="B1477" t="s">
        <v>116</v>
      </c>
      <c r="C1477" t="s">
        <v>235</v>
      </c>
      <c r="D1477">
        <v>-98.5</v>
      </c>
      <c r="E1477" t="s">
        <v>737</v>
      </c>
    </row>
    <row r="1478" spans="1:6" x14ac:dyDescent="0.25">
      <c r="A1478" s="5">
        <v>422</v>
      </c>
      <c r="B1478" t="s">
        <v>116</v>
      </c>
      <c r="C1478" t="s">
        <v>196</v>
      </c>
      <c r="D1478">
        <v>-37.5</v>
      </c>
      <c r="E1478" t="s">
        <v>737</v>
      </c>
    </row>
    <row r="1479" spans="1:6" x14ac:dyDescent="0.25">
      <c r="A1479" s="5">
        <v>422</v>
      </c>
      <c r="B1479" t="s">
        <v>116</v>
      </c>
      <c r="C1479" t="s">
        <v>66</v>
      </c>
      <c r="D1479">
        <v>-15</v>
      </c>
      <c r="E1479" t="s">
        <v>737</v>
      </c>
    </row>
    <row r="1480" spans="1:6" x14ac:dyDescent="0.25">
      <c r="A1480" s="5">
        <v>422</v>
      </c>
      <c r="B1480" t="s">
        <v>116</v>
      </c>
      <c r="C1480" t="s">
        <v>64</v>
      </c>
      <c r="D1480">
        <v>-5</v>
      </c>
      <c r="E1480" t="s">
        <v>737</v>
      </c>
    </row>
    <row r="1481" spans="1:6" x14ac:dyDescent="0.25">
      <c r="A1481" s="5">
        <v>422</v>
      </c>
      <c r="B1481" t="s">
        <v>116</v>
      </c>
      <c r="C1481" t="s">
        <v>272</v>
      </c>
      <c r="D1481">
        <v>-1.2</v>
      </c>
      <c r="E1481" t="s">
        <v>737</v>
      </c>
    </row>
    <row r="1482" spans="1:6" x14ac:dyDescent="0.25">
      <c r="A1482" s="5">
        <v>422</v>
      </c>
      <c r="B1482" t="s">
        <v>116</v>
      </c>
      <c r="C1482" t="s">
        <v>264</v>
      </c>
      <c r="D1482">
        <v>-1.3</v>
      </c>
      <c r="E1482" t="s">
        <v>737</v>
      </c>
    </row>
    <row r="1483" spans="1:6" x14ac:dyDescent="0.25">
      <c r="A1483" s="5">
        <v>422</v>
      </c>
      <c r="B1483" t="s">
        <v>116</v>
      </c>
      <c r="C1483" t="s">
        <v>352</v>
      </c>
      <c r="D1483">
        <v>9.5</v>
      </c>
      <c r="E1483" t="s">
        <v>737</v>
      </c>
    </row>
    <row r="1484" spans="1:6" x14ac:dyDescent="0.25">
      <c r="A1484" s="5">
        <v>422</v>
      </c>
      <c r="B1484" t="s">
        <v>116</v>
      </c>
      <c r="C1484" t="s">
        <v>351</v>
      </c>
      <c r="D1484">
        <v>1.4</v>
      </c>
      <c r="E1484" t="s">
        <v>737</v>
      </c>
      <c r="F1484" s="6"/>
    </row>
    <row r="1485" spans="1:6" x14ac:dyDescent="0.25">
      <c r="A1485" s="5">
        <v>422</v>
      </c>
      <c r="B1485" t="s">
        <v>116</v>
      </c>
      <c r="C1485" t="s">
        <v>152</v>
      </c>
      <c r="D1485">
        <v>32.5</v>
      </c>
      <c r="E1485" t="s">
        <v>737</v>
      </c>
    </row>
    <row r="1486" spans="1:6" x14ac:dyDescent="0.25">
      <c r="A1486" s="5">
        <v>423</v>
      </c>
      <c r="B1486" t="s">
        <v>116</v>
      </c>
      <c r="C1486" t="s">
        <v>54</v>
      </c>
      <c r="D1486">
        <v>-30</v>
      </c>
      <c r="E1486" t="s">
        <v>737</v>
      </c>
    </row>
    <row r="1487" spans="1:6" x14ac:dyDescent="0.25">
      <c r="A1487" s="5">
        <v>423</v>
      </c>
      <c r="B1487" t="s">
        <v>116</v>
      </c>
      <c r="C1487" t="s">
        <v>235</v>
      </c>
      <c r="D1487">
        <v>-30</v>
      </c>
      <c r="E1487" t="s">
        <v>737</v>
      </c>
    </row>
    <row r="1488" spans="1:6" x14ac:dyDescent="0.25">
      <c r="A1488" s="5">
        <v>423</v>
      </c>
      <c r="B1488" t="s">
        <v>116</v>
      </c>
      <c r="C1488" t="s">
        <v>196</v>
      </c>
      <c r="D1488">
        <v>-30</v>
      </c>
      <c r="E1488" t="s">
        <v>737</v>
      </c>
    </row>
    <row r="1489" spans="1:5" x14ac:dyDescent="0.25">
      <c r="A1489" s="5">
        <v>423</v>
      </c>
      <c r="B1489" t="s">
        <v>116</v>
      </c>
      <c r="C1489" t="s">
        <v>351</v>
      </c>
      <c r="D1489">
        <v>6</v>
      </c>
      <c r="E1489" t="s">
        <v>737</v>
      </c>
    </row>
    <row r="1490" spans="1:5" x14ac:dyDescent="0.25">
      <c r="A1490" s="5">
        <v>424</v>
      </c>
      <c r="B1490" t="s">
        <v>106</v>
      </c>
      <c r="C1490" t="s">
        <v>219</v>
      </c>
      <c r="D1490">
        <v>-2</v>
      </c>
      <c r="E1490" t="s">
        <v>736</v>
      </c>
    </row>
    <row r="1491" spans="1:5" x14ac:dyDescent="0.25">
      <c r="A1491" s="5">
        <v>424</v>
      </c>
      <c r="B1491" t="s">
        <v>106</v>
      </c>
      <c r="C1491" t="s">
        <v>54</v>
      </c>
      <c r="D1491">
        <v>-37.5</v>
      </c>
      <c r="E1491" t="s">
        <v>736</v>
      </c>
    </row>
    <row r="1492" spans="1:5" x14ac:dyDescent="0.25">
      <c r="A1492" s="5">
        <v>424</v>
      </c>
      <c r="B1492" t="s">
        <v>106</v>
      </c>
      <c r="C1492" t="s">
        <v>235</v>
      </c>
      <c r="D1492">
        <v>-37.5</v>
      </c>
      <c r="E1492" t="s">
        <v>736</v>
      </c>
    </row>
    <row r="1493" spans="1:5" x14ac:dyDescent="0.25">
      <c r="A1493" s="5">
        <v>424</v>
      </c>
      <c r="B1493" t="s">
        <v>106</v>
      </c>
      <c r="C1493" t="s">
        <v>237</v>
      </c>
      <c r="D1493">
        <v>-37.5</v>
      </c>
      <c r="E1493" t="s">
        <v>736</v>
      </c>
    </row>
    <row r="1494" spans="1:5" x14ac:dyDescent="0.25">
      <c r="A1494" s="5">
        <v>424</v>
      </c>
      <c r="B1494" t="s">
        <v>106</v>
      </c>
      <c r="C1494" t="s">
        <v>239</v>
      </c>
      <c r="D1494">
        <v>-25</v>
      </c>
      <c r="E1494" t="s">
        <v>736</v>
      </c>
    </row>
    <row r="1495" spans="1:5" x14ac:dyDescent="0.25">
      <c r="A1495" s="5">
        <v>424</v>
      </c>
      <c r="B1495" t="s">
        <v>106</v>
      </c>
      <c r="C1495" t="s">
        <v>247</v>
      </c>
      <c r="D1495">
        <v>-175</v>
      </c>
      <c r="E1495" t="s">
        <v>736</v>
      </c>
    </row>
    <row r="1496" spans="1:5" x14ac:dyDescent="0.25">
      <c r="A1496" s="5">
        <v>424</v>
      </c>
      <c r="B1496" t="s">
        <v>106</v>
      </c>
      <c r="C1496" t="s">
        <v>64</v>
      </c>
      <c r="D1496">
        <v>-10</v>
      </c>
      <c r="E1496" t="s">
        <v>736</v>
      </c>
    </row>
    <row r="1497" spans="1:5" x14ac:dyDescent="0.25">
      <c r="A1497" s="5">
        <v>424</v>
      </c>
      <c r="B1497" t="s">
        <v>106</v>
      </c>
      <c r="C1497" t="s">
        <v>65</v>
      </c>
      <c r="D1497">
        <v>-1</v>
      </c>
      <c r="E1497" t="s">
        <v>736</v>
      </c>
    </row>
    <row r="1498" spans="1:5" x14ac:dyDescent="0.25">
      <c r="A1498" s="5">
        <v>424</v>
      </c>
      <c r="B1498" t="s">
        <v>106</v>
      </c>
      <c r="C1498" t="s">
        <v>358</v>
      </c>
      <c r="D1498">
        <v>-10</v>
      </c>
      <c r="E1498" t="s">
        <v>736</v>
      </c>
    </row>
    <row r="1499" spans="1:5" x14ac:dyDescent="0.25">
      <c r="A1499" s="5">
        <v>424</v>
      </c>
      <c r="B1499" t="s">
        <v>106</v>
      </c>
      <c r="C1499" t="s">
        <v>374</v>
      </c>
      <c r="D1499">
        <v>-10</v>
      </c>
      <c r="E1499" t="s">
        <v>736</v>
      </c>
    </row>
    <row r="1500" spans="1:5" x14ac:dyDescent="0.25">
      <c r="A1500" s="5">
        <v>424</v>
      </c>
      <c r="B1500" t="s">
        <v>106</v>
      </c>
      <c r="C1500" t="s">
        <v>152</v>
      </c>
      <c r="D1500">
        <v>90</v>
      </c>
      <c r="E1500" t="s">
        <v>736</v>
      </c>
    </row>
    <row r="1501" spans="1:5" x14ac:dyDescent="0.25">
      <c r="A1501" s="5">
        <v>425</v>
      </c>
      <c r="B1501" t="s">
        <v>114</v>
      </c>
      <c r="C1501" t="s">
        <v>343</v>
      </c>
      <c r="D1501">
        <v>-100</v>
      </c>
      <c r="E1501" t="s">
        <v>741</v>
      </c>
    </row>
    <row r="1502" spans="1:5" x14ac:dyDescent="0.25">
      <c r="A1502" s="5">
        <v>425</v>
      </c>
      <c r="B1502" t="s">
        <v>114</v>
      </c>
      <c r="C1502" t="s">
        <v>366</v>
      </c>
      <c r="D1502">
        <v>-25</v>
      </c>
      <c r="E1502" t="s">
        <v>741</v>
      </c>
    </row>
    <row r="1503" spans="1:5" x14ac:dyDescent="0.25">
      <c r="A1503" s="5">
        <v>425</v>
      </c>
      <c r="B1503" t="s">
        <v>114</v>
      </c>
      <c r="C1503" t="s">
        <v>354</v>
      </c>
      <c r="D1503">
        <v>0.5</v>
      </c>
      <c r="E1503" t="s">
        <v>741</v>
      </c>
    </row>
    <row r="1504" spans="1:5" x14ac:dyDescent="0.25">
      <c r="A1504" s="5">
        <v>425</v>
      </c>
      <c r="B1504" t="s">
        <v>114</v>
      </c>
      <c r="C1504" t="s">
        <v>66</v>
      </c>
      <c r="D1504">
        <v>30</v>
      </c>
      <c r="E1504" t="s">
        <v>741</v>
      </c>
    </row>
    <row r="1505" spans="1:5" x14ac:dyDescent="0.25">
      <c r="A1505" s="5">
        <v>425</v>
      </c>
      <c r="B1505" t="s">
        <v>114</v>
      </c>
      <c r="C1505" t="s">
        <v>54</v>
      </c>
      <c r="D1505">
        <v>100</v>
      </c>
      <c r="E1505" t="s">
        <v>741</v>
      </c>
    </row>
    <row r="1506" spans="1:5" x14ac:dyDescent="0.25">
      <c r="A1506" s="5">
        <v>425</v>
      </c>
      <c r="B1506" t="s">
        <v>114</v>
      </c>
      <c r="C1506" t="s">
        <v>235</v>
      </c>
      <c r="D1506">
        <v>100</v>
      </c>
      <c r="E1506" t="s">
        <v>741</v>
      </c>
    </row>
    <row r="1507" spans="1:5" x14ac:dyDescent="0.25">
      <c r="A1507" s="5">
        <v>425</v>
      </c>
      <c r="B1507" t="s">
        <v>114</v>
      </c>
      <c r="C1507" t="s">
        <v>237</v>
      </c>
      <c r="D1507">
        <v>100</v>
      </c>
      <c r="E1507" t="s">
        <v>741</v>
      </c>
    </row>
    <row r="1508" spans="1:5" x14ac:dyDescent="0.25">
      <c r="A1508" s="5">
        <v>425</v>
      </c>
      <c r="B1508" t="s">
        <v>114</v>
      </c>
      <c r="C1508" t="s">
        <v>52</v>
      </c>
      <c r="D1508">
        <v>40</v>
      </c>
      <c r="E1508" t="s">
        <v>741</v>
      </c>
    </row>
    <row r="1509" spans="1:5" x14ac:dyDescent="0.25">
      <c r="A1509" s="5">
        <v>425</v>
      </c>
      <c r="B1509" t="s">
        <v>114</v>
      </c>
      <c r="C1509" t="s">
        <v>221</v>
      </c>
      <c r="D1509">
        <v>40</v>
      </c>
      <c r="E1509" t="s">
        <v>741</v>
      </c>
    </row>
    <row r="1510" spans="1:5" x14ac:dyDescent="0.25">
      <c r="A1510" s="5">
        <v>425</v>
      </c>
      <c r="B1510" t="s">
        <v>114</v>
      </c>
      <c r="C1510" t="s">
        <v>59</v>
      </c>
      <c r="D1510">
        <v>40</v>
      </c>
      <c r="E1510" t="s">
        <v>741</v>
      </c>
    </row>
    <row r="1511" spans="1:5" x14ac:dyDescent="0.25">
      <c r="A1511" s="5">
        <v>425</v>
      </c>
      <c r="B1511" t="s">
        <v>114</v>
      </c>
      <c r="C1511" t="s">
        <v>60</v>
      </c>
      <c r="D1511">
        <v>17.399999999999999</v>
      </c>
      <c r="E1511" t="s">
        <v>741</v>
      </c>
    </row>
    <row r="1512" spans="1:5" x14ac:dyDescent="0.25">
      <c r="A1512" s="5">
        <v>425</v>
      </c>
      <c r="B1512" t="s">
        <v>114</v>
      </c>
      <c r="C1512" t="s">
        <v>358</v>
      </c>
      <c r="D1512">
        <v>50</v>
      </c>
      <c r="E1512" t="s">
        <v>741</v>
      </c>
    </row>
    <row r="1513" spans="1:5" x14ac:dyDescent="0.25">
      <c r="A1513" s="5">
        <v>425</v>
      </c>
      <c r="B1513" t="s">
        <v>114</v>
      </c>
      <c r="C1513" t="s">
        <v>658</v>
      </c>
      <c r="D1513">
        <v>50</v>
      </c>
      <c r="E1513" t="s">
        <v>741</v>
      </c>
    </row>
    <row r="1514" spans="1:5" x14ac:dyDescent="0.25">
      <c r="A1514" s="5">
        <v>426</v>
      </c>
      <c r="B1514" t="s">
        <v>106</v>
      </c>
      <c r="C1514" t="s">
        <v>343</v>
      </c>
      <c r="D1514">
        <v>-100</v>
      </c>
      <c r="E1514" t="s">
        <v>741</v>
      </c>
    </row>
    <row r="1515" spans="1:5" x14ac:dyDescent="0.25">
      <c r="A1515" s="5">
        <v>426</v>
      </c>
      <c r="B1515" t="s">
        <v>106</v>
      </c>
      <c r="C1515" t="s">
        <v>366</v>
      </c>
      <c r="D1515">
        <v>-25</v>
      </c>
      <c r="E1515" t="s">
        <v>741</v>
      </c>
    </row>
    <row r="1516" spans="1:5" x14ac:dyDescent="0.25">
      <c r="A1516" s="5">
        <v>426</v>
      </c>
      <c r="B1516" t="s">
        <v>106</v>
      </c>
      <c r="C1516" t="s">
        <v>354</v>
      </c>
      <c r="D1516">
        <v>0.5</v>
      </c>
      <c r="E1516" t="s">
        <v>741</v>
      </c>
    </row>
    <row r="1517" spans="1:5" x14ac:dyDescent="0.25">
      <c r="A1517" s="5">
        <v>426</v>
      </c>
      <c r="B1517" t="s">
        <v>106</v>
      </c>
      <c r="C1517" t="s">
        <v>66</v>
      </c>
      <c r="D1517">
        <v>30</v>
      </c>
      <c r="E1517" t="s">
        <v>741</v>
      </c>
    </row>
    <row r="1518" spans="1:5" x14ac:dyDescent="0.25">
      <c r="A1518" s="5">
        <v>426</v>
      </c>
      <c r="B1518" t="s">
        <v>106</v>
      </c>
      <c r="C1518" t="s">
        <v>54</v>
      </c>
      <c r="D1518">
        <v>100</v>
      </c>
      <c r="E1518" t="s">
        <v>741</v>
      </c>
    </row>
    <row r="1519" spans="1:5" x14ac:dyDescent="0.25">
      <c r="A1519" s="5">
        <v>426</v>
      </c>
      <c r="B1519" t="s">
        <v>106</v>
      </c>
      <c r="C1519" t="s">
        <v>235</v>
      </c>
      <c r="D1519">
        <v>100</v>
      </c>
      <c r="E1519" t="s">
        <v>741</v>
      </c>
    </row>
    <row r="1520" spans="1:5" x14ac:dyDescent="0.25">
      <c r="A1520" s="5">
        <v>426</v>
      </c>
      <c r="B1520" t="s">
        <v>106</v>
      </c>
      <c r="C1520" t="s">
        <v>237</v>
      </c>
      <c r="D1520">
        <v>100</v>
      </c>
      <c r="E1520" t="s">
        <v>741</v>
      </c>
    </row>
    <row r="1521" spans="1:5" x14ac:dyDescent="0.25">
      <c r="A1521" s="5">
        <v>426</v>
      </c>
      <c r="B1521" t="s">
        <v>106</v>
      </c>
      <c r="C1521" t="s">
        <v>52</v>
      </c>
      <c r="D1521">
        <v>40</v>
      </c>
      <c r="E1521" t="s">
        <v>741</v>
      </c>
    </row>
    <row r="1522" spans="1:5" x14ac:dyDescent="0.25">
      <c r="A1522" s="5">
        <v>426</v>
      </c>
      <c r="B1522" t="s">
        <v>106</v>
      </c>
      <c r="C1522" t="s">
        <v>221</v>
      </c>
      <c r="D1522">
        <v>40</v>
      </c>
      <c r="E1522" t="s">
        <v>741</v>
      </c>
    </row>
    <row r="1523" spans="1:5" x14ac:dyDescent="0.25">
      <c r="A1523" s="5">
        <v>426</v>
      </c>
      <c r="B1523" t="s">
        <v>106</v>
      </c>
      <c r="C1523" t="s">
        <v>59</v>
      </c>
      <c r="D1523">
        <v>40</v>
      </c>
      <c r="E1523" t="s">
        <v>741</v>
      </c>
    </row>
    <row r="1524" spans="1:5" x14ac:dyDescent="0.25">
      <c r="A1524" s="5">
        <v>426</v>
      </c>
      <c r="B1524" t="s">
        <v>106</v>
      </c>
      <c r="C1524" t="s">
        <v>60</v>
      </c>
      <c r="D1524">
        <v>17.399999999999999</v>
      </c>
      <c r="E1524" t="s">
        <v>741</v>
      </c>
    </row>
    <row r="1525" spans="1:5" x14ac:dyDescent="0.25">
      <c r="A1525" s="5">
        <v>426</v>
      </c>
      <c r="B1525" t="s">
        <v>106</v>
      </c>
      <c r="C1525" t="s">
        <v>358</v>
      </c>
      <c r="D1525">
        <v>50</v>
      </c>
      <c r="E1525" t="s">
        <v>741</v>
      </c>
    </row>
    <row r="1526" spans="1:5" x14ac:dyDescent="0.25">
      <c r="A1526" s="5">
        <v>426</v>
      </c>
      <c r="B1526" t="s">
        <v>106</v>
      </c>
      <c r="C1526" t="s">
        <v>658</v>
      </c>
      <c r="D1526">
        <v>50</v>
      </c>
      <c r="E1526" t="s">
        <v>741</v>
      </c>
    </row>
    <row r="1527" spans="1:5" x14ac:dyDescent="0.25">
      <c r="A1527" s="5">
        <v>427</v>
      </c>
      <c r="B1527" t="s">
        <v>113</v>
      </c>
      <c r="C1527" t="s">
        <v>61</v>
      </c>
      <c r="D1527">
        <v>-5</v>
      </c>
      <c r="E1527" t="s">
        <v>737</v>
      </c>
    </row>
    <row r="1528" spans="1:5" x14ac:dyDescent="0.25">
      <c r="A1528" s="5">
        <v>427</v>
      </c>
      <c r="B1528" t="s">
        <v>113</v>
      </c>
      <c r="C1528" t="s">
        <v>64</v>
      </c>
      <c r="D1528">
        <v>-10</v>
      </c>
      <c r="E1528" t="s">
        <v>737</v>
      </c>
    </row>
    <row r="1529" spans="1:5" x14ac:dyDescent="0.25">
      <c r="A1529" s="5">
        <v>427</v>
      </c>
      <c r="B1529" t="s">
        <v>113</v>
      </c>
      <c r="C1529" t="s">
        <v>65</v>
      </c>
      <c r="D1529">
        <v>-10</v>
      </c>
      <c r="E1529" t="s">
        <v>737</v>
      </c>
    </row>
    <row r="1530" spans="1:5" x14ac:dyDescent="0.25">
      <c r="A1530" s="5">
        <v>427</v>
      </c>
      <c r="B1530" t="s">
        <v>113</v>
      </c>
      <c r="C1530" t="s">
        <v>349</v>
      </c>
      <c r="D1530">
        <v>5</v>
      </c>
      <c r="E1530" t="s">
        <v>737</v>
      </c>
    </row>
    <row r="1531" spans="1:5" x14ac:dyDescent="0.25">
      <c r="A1531" s="5">
        <v>428</v>
      </c>
      <c r="B1531" t="s">
        <v>113</v>
      </c>
      <c r="C1531" t="s">
        <v>64</v>
      </c>
      <c r="D1531">
        <v>-45</v>
      </c>
      <c r="E1531" t="s">
        <v>736</v>
      </c>
    </row>
    <row r="1532" spans="1:5" x14ac:dyDescent="0.25">
      <c r="A1532" s="5">
        <v>428</v>
      </c>
      <c r="B1532" t="s">
        <v>113</v>
      </c>
      <c r="C1532" t="s">
        <v>52</v>
      </c>
      <c r="D1532">
        <v>-6</v>
      </c>
      <c r="E1532" t="s">
        <v>736</v>
      </c>
    </row>
    <row r="1533" spans="1:5" x14ac:dyDescent="0.25">
      <c r="A1533" s="5">
        <v>428</v>
      </c>
      <c r="B1533" t="s">
        <v>113</v>
      </c>
      <c r="C1533" t="s">
        <v>221</v>
      </c>
      <c r="D1533">
        <v>-6</v>
      </c>
      <c r="E1533" t="s">
        <v>736</v>
      </c>
    </row>
    <row r="1534" spans="1:5" x14ac:dyDescent="0.25">
      <c r="A1534" s="5">
        <v>428</v>
      </c>
      <c r="B1534" t="s">
        <v>113</v>
      </c>
      <c r="C1534" t="s">
        <v>152</v>
      </c>
      <c r="D1534">
        <v>5.5</v>
      </c>
      <c r="E1534" t="s">
        <v>736</v>
      </c>
    </row>
    <row r="1535" spans="1:5" x14ac:dyDescent="0.25">
      <c r="A1535" s="5">
        <v>429</v>
      </c>
      <c r="B1535" t="s">
        <v>115</v>
      </c>
      <c r="C1535" t="s">
        <v>247</v>
      </c>
      <c r="D1535">
        <v>-400</v>
      </c>
      <c r="E1535" t="s">
        <v>736</v>
      </c>
    </row>
    <row r="1536" spans="1:5" x14ac:dyDescent="0.25">
      <c r="A1536" s="5">
        <v>429</v>
      </c>
      <c r="B1536" t="s">
        <v>115</v>
      </c>
      <c r="C1536" t="s">
        <v>339</v>
      </c>
      <c r="D1536">
        <v>-5</v>
      </c>
      <c r="E1536" t="s">
        <v>736</v>
      </c>
    </row>
    <row r="1537" spans="1:5" x14ac:dyDescent="0.25">
      <c r="A1537" s="5">
        <v>429</v>
      </c>
      <c r="B1537" t="s">
        <v>115</v>
      </c>
      <c r="C1537" t="s">
        <v>152</v>
      </c>
      <c r="D1537">
        <v>40</v>
      </c>
      <c r="E1537" t="s">
        <v>736</v>
      </c>
    </row>
    <row r="1538" spans="1:5" x14ac:dyDescent="0.25">
      <c r="A1538" s="5">
        <v>430</v>
      </c>
      <c r="B1538" t="s">
        <v>100</v>
      </c>
      <c r="C1538" t="s">
        <v>343</v>
      </c>
      <c r="D1538">
        <v>-15.5</v>
      </c>
      <c r="E1538" t="s">
        <v>95</v>
      </c>
    </row>
    <row r="1539" spans="1:5" x14ac:dyDescent="0.25">
      <c r="A1539" s="5">
        <v>430</v>
      </c>
      <c r="B1539" t="s">
        <v>100</v>
      </c>
      <c r="C1539" t="s">
        <v>366</v>
      </c>
      <c r="D1539">
        <v>-1.3</v>
      </c>
      <c r="E1539" t="s">
        <v>95</v>
      </c>
    </row>
    <row r="1540" spans="1:5" x14ac:dyDescent="0.25">
      <c r="A1540" s="5">
        <v>430</v>
      </c>
      <c r="B1540" t="s">
        <v>100</v>
      </c>
      <c r="C1540" t="s">
        <v>242</v>
      </c>
      <c r="D1540">
        <v>75.5</v>
      </c>
      <c r="E1540" t="s">
        <v>95</v>
      </c>
    </row>
    <row r="1541" spans="1:5" x14ac:dyDescent="0.25">
      <c r="A1541" s="5">
        <v>431</v>
      </c>
      <c r="B1541" t="s">
        <v>101</v>
      </c>
      <c r="C1541" t="s">
        <v>219</v>
      </c>
      <c r="D1541">
        <v>-2.5</v>
      </c>
      <c r="E1541" t="s">
        <v>98</v>
      </c>
    </row>
    <row r="1542" spans="1:5" x14ac:dyDescent="0.25">
      <c r="A1542" s="5">
        <v>432</v>
      </c>
      <c r="B1542" t="s">
        <v>99</v>
      </c>
      <c r="C1542" t="s">
        <v>169</v>
      </c>
      <c r="D1542">
        <v>-39.5</v>
      </c>
      <c r="E1542" t="s">
        <v>95</v>
      </c>
    </row>
    <row r="1543" spans="1:5" x14ac:dyDescent="0.25">
      <c r="A1543" s="5">
        <v>432</v>
      </c>
      <c r="B1543" t="s">
        <v>99</v>
      </c>
      <c r="C1543" t="s">
        <v>226</v>
      </c>
      <c r="D1543">
        <v>1</v>
      </c>
      <c r="E1543" t="s">
        <v>95</v>
      </c>
    </row>
    <row r="1544" spans="1:5" x14ac:dyDescent="0.25">
      <c r="A1544" s="5">
        <v>432</v>
      </c>
      <c r="B1544" t="s">
        <v>99</v>
      </c>
      <c r="C1544" t="s">
        <v>64</v>
      </c>
      <c r="D1544">
        <v>20</v>
      </c>
      <c r="E1544" t="s">
        <v>95</v>
      </c>
    </row>
    <row r="1545" spans="1:5" x14ac:dyDescent="0.25">
      <c r="A1545" s="5">
        <v>432</v>
      </c>
      <c r="B1545" t="s">
        <v>99</v>
      </c>
      <c r="C1545" t="s">
        <v>57</v>
      </c>
      <c r="D1545">
        <v>-2</v>
      </c>
      <c r="E1545" t="s">
        <v>95</v>
      </c>
    </row>
    <row r="1546" spans="1:5" x14ac:dyDescent="0.25">
      <c r="A1546" s="5">
        <v>433</v>
      </c>
      <c r="B1546" t="s">
        <v>99</v>
      </c>
      <c r="C1546" t="s">
        <v>169</v>
      </c>
      <c r="D1546">
        <v>-27</v>
      </c>
      <c r="E1546" t="s">
        <v>95</v>
      </c>
    </row>
    <row r="1547" spans="1:5" x14ac:dyDescent="0.25">
      <c r="A1547" s="5">
        <v>433</v>
      </c>
      <c r="B1547" t="s">
        <v>99</v>
      </c>
      <c r="C1547" t="s">
        <v>152</v>
      </c>
      <c r="D1547">
        <v>-1.9</v>
      </c>
      <c r="E1547" t="s">
        <v>95</v>
      </c>
    </row>
    <row r="1548" spans="1:5" x14ac:dyDescent="0.25">
      <c r="A1548" s="5">
        <v>433</v>
      </c>
      <c r="B1548" t="s">
        <v>99</v>
      </c>
      <c r="C1548" t="s">
        <v>284</v>
      </c>
      <c r="D1548">
        <v>-18.8</v>
      </c>
      <c r="E1548" t="s">
        <v>95</v>
      </c>
    </row>
    <row r="1549" spans="1:5" x14ac:dyDescent="0.25">
      <c r="A1549" s="5">
        <v>433</v>
      </c>
      <c r="B1549" t="s">
        <v>99</v>
      </c>
      <c r="C1549" t="s">
        <v>57</v>
      </c>
      <c r="D1549">
        <v>-1.3</v>
      </c>
      <c r="E1549" t="s">
        <v>95</v>
      </c>
    </row>
    <row r="1550" spans="1:5" x14ac:dyDescent="0.25">
      <c r="A1550" s="5">
        <v>433</v>
      </c>
      <c r="B1550" t="s">
        <v>99</v>
      </c>
      <c r="C1550" t="s">
        <v>247</v>
      </c>
      <c r="D1550">
        <v>-0.5</v>
      </c>
      <c r="E1550" t="s">
        <v>95</v>
      </c>
    </row>
    <row r="1551" spans="1:5" x14ac:dyDescent="0.25">
      <c r="A1551" s="5">
        <v>433</v>
      </c>
      <c r="B1551" t="s">
        <v>99</v>
      </c>
      <c r="C1551" t="s">
        <v>239</v>
      </c>
      <c r="D1551">
        <v>-37.5</v>
      </c>
      <c r="E1551" t="s">
        <v>95</v>
      </c>
    </row>
    <row r="1552" spans="1:5" x14ac:dyDescent="0.25">
      <c r="A1552" s="5">
        <v>433</v>
      </c>
      <c r="B1552" t="s">
        <v>99</v>
      </c>
      <c r="C1552" t="s">
        <v>28</v>
      </c>
      <c r="D1552">
        <v>-5.4</v>
      </c>
      <c r="E1552" t="s">
        <v>95</v>
      </c>
    </row>
    <row r="1553" spans="1:5" x14ac:dyDescent="0.25">
      <c r="A1553" s="5">
        <v>433</v>
      </c>
      <c r="B1553" t="s">
        <v>99</v>
      </c>
      <c r="C1553" t="s">
        <v>46</v>
      </c>
      <c r="D1553">
        <v>-0.2</v>
      </c>
      <c r="E1553" t="s">
        <v>95</v>
      </c>
    </row>
    <row r="1554" spans="1:5" x14ac:dyDescent="0.25">
      <c r="A1554" s="5">
        <v>433</v>
      </c>
      <c r="B1554" t="s">
        <v>99</v>
      </c>
      <c r="C1554" t="s">
        <v>42</v>
      </c>
      <c r="D1554">
        <v>-1.3</v>
      </c>
      <c r="E1554" t="s">
        <v>95</v>
      </c>
    </row>
    <row r="1555" spans="1:5" x14ac:dyDescent="0.25">
      <c r="A1555" s="5">
        <v>433</v>
      </c>
      <c r="B1555" t="s">
        <v>99</v>
      </c>
      <c r="C1555" t="s">
        <v>33</v>
      </c>
      <c r="D1555">
        <v>-0.1</v>
      </c>
      <c r="E1555" t="s">
        <v>95</v>
      </c>
    </row>
    <row r="1556" spans="1:5" x14ac:dyDescent="0.25">
      <c r="A1556" s="5">
        <v>433</v>
      </c>
      <c r="B1556" t="s">
        <v>99</v>
      </c>
      <c r="C1556" t="s">
        <v>219</v>
      </c>
      <c r="D1556">
        <v>-0.4</v>
      </c>
      <c r="E1556" t="s">
        <v>95</v>
      </c>
    </row>
    <row r="1557" spans="1:5" x14ac:dyDescent="0.25">
      <c r="A1557" s="5">
        <v>434</v>
      </c>
      <c r="B1557" t="s">
        <v>110</v>
      </c>
      <c r="C1557" t="s">
        <v>226</v>
      </c>
      <c r="D1557">
        <v>-13</v>
      </c>
      <c r="E1557" t="s">
        <v>113</v>
      </c>
    </row>
    <row r="1558" spans="1:5" x14ac:dyDescent="0.25">
      <c r="A1558" s="5">
        <v>435</v>
      </c>
      <c r="B1558" t="s">
        <v>106</v>
      </c>
      <c r="C1558" t="s">
        <v>57</v>
      </c>
      <c r="D1558">
        <v>-5</v>
      </c>
      <c r="E1558" t="s">
        <v>95</v>
      </c>
    </row>
    <row r="1559" spans="1:5" x14ac:dyDescent="0.25">
      <c r="A1559" s="5">
        <v>435</v>
      </c>
      <c r="B1559" t="s">
        <v>106</v>
      </c>
      <c r="C1559" t="s">
        <v>239</v>
      </c>
      <c r="D1559">
        <v>-40</v>
      </c>
      <c r="E1559" t="s">
        <v>95</v>
      </c>
    </row>
    <row r="1560" spans="1:5" x14ac:dyDescent="0.25">
      <c r="A1560" s="5">
        <v>436</v>
      </c>
      <c r="B1560" t="s">
        <v>113</v>
      </c>
      <c r="C1560" t="s">
        <v>152</v>
      </c>
      <c r="D1560">
        <v>-20</v>
      </c>
      <c r="E1560" t="s">
        <v>95</v>
      </c>
    </row>
    <row r="1561" spans="1:5" x14ac:dyDescent="0.25">
      <c r="A1561" s="5">
        <v>437</v>
      </c>
      <c r="B1561" t="s">
        <v>113</v>
      </c>
      <c r="C1561" t="s">
        <v>349</v>
      </c>
      <c r="D1561">
        <v>-5</v>
      </c>
      <c r="E1561" t="s">
        <v>111</v>
      </c>
    </row>
    <row r="1562" spans="1:5" x14ac:dyDescent="0.25">
      <c r="A1562" s="5">
        <v>437</v>
      </c>
      <c r="B1562" t="s">
        <v>113</v>
      </c>
      <c r="C1562" t="s">
        <v>52</v>
      </c>
      <c r="D1562">
        <v>15</v>
      </c>
      <c r="E1562" t="s">
        <v>111</v>
      </c>
    </row>
    <row r="1563" spans="1:5" x14ac:dyDescent="0.25">
      <c r="A1563" s="5">
        <v>437</v>
      </c>
      <c r="B1563" t="s">
        <v>113</v>
      </c>
      <c r="C1563" t="s">
        <v>221</v>
      </c>
      <c r="D1563">
        <v>15</v>
      </c>
      <c r="E1563" t="s">
        <v>111</v>
      </c>
    </row>
    <row r="1564" spans="1:5" x14ac:dyDescent="0.25">
      <c r="A1564" s="5">
        <v>438</v>
      </c>
      <c r="B1564" t="s">
        <v>97</v>
      </c>
      <c r="C1564" t="s">
        <v>57</v>
      </c>
      <c r="D1564">
        <v>-5</v>
      </c>
      <c r="E1564" t="s">
        <v>111</v>
      </c>
    </row>
    <row r="1565" spans="1:5" x14ac:dyDescent="0.25">
      <c r="A1565" s="5">
        <v>438</v>
      </c>
      <c r="B1565" t="s">
        <v>97</v>
      </c>
      <c r="C1565" t="s">
        <v>239</v>
      </c>
      <c r="D1565">
        <v>-0.5</v>
      </c>
      <c r="E1565" t="s">
        <v>111</v>
      </c>
    </row>
    <row r="1566" spans="1:5" x14ac:dyDescent="0.25">
      <c r="A1566" s="5">
        <v>438</v>
      </c>
      <c r="B1566" t="s">
        <v>97</v>
      </c>
      <c r="C1566" t="s">
        <v>28</v>
      </c>
      <c r="D1566">
        <v>-12.5</v>
      </c>
      <c r="E1566" t="s">
        <v>111</v>
      </c>
    </row>
    <row r="1567" spans="1:5" x14ac:dyDescent="0.25">
      <c r="A1567" s="5">
        <v>438</v>
      </c>
      <c r="B1567" t="s">
        <v>97</v>
      </c>
      <c r="C1567" t="s">
        <v>33</v>
      </c>
      <c r="D1567">
        <v>-9.6999999999999993</v>
      </c>
      <c r="E1567" t="s">
        <v>111</v>
      </c>
    </row>
    <row r="1568" spans="1:5" x14ac:dyDescent="0.25">
      <c r="A1568" s="5">
        <v>439</v>
      </c>
      <c r="B1568" t="s">
        <v>106</v>
      </c>
      <c r="C1568" t="s">
        <v>152</v>
      </c>
      <c r="D1568">
        <v>-20</v>
      </c>
      <c r="E1568" t="s">
        <v>95</v>
      </c>
    </row>
    <row r="1569" spans="1:5" x14ac:dyDescent="0.25">
      <c r="A1569" s="5">
        <v>440</v>
      </c>
      <c r="B1569" t="s">
        <v>106</v>
      </c>
      <c r="C1569" t="s">
        <v>152</v>
      </c>
      <c r="D1569">
        <v>-15</v>
      </c>
      <c r="E1569" t="s">
        <v>96</v>
      </c>
    </row>
    <row r="1570" spans="1:5" x14ac:dyDescent="0.25">
      <c r="A1570" s="5">
        <v>441</v>
      </c>
      <c r="B1570" t="s">
        <v>123</v>
      </c>
      <c r="C1570" t="s">
        <v>352</v>
      </c>
      <c r="D1570">
        <v>5</v>
      </c>
      <c r="E1570" t="s">
        <v>116</v>
      </c>
    </row>
    <row r="1571" spans="1:5" x14ac:dyDescent="0.25">
      <c r="A1571" s="5">
        <v>441</v>
      </c>
      <c r="B1571" t="s">
        <v>123</v>
      </c>
      <c r="C1571" t="s">
        <v>350</v>
      </c>
      <c r="D1571">
        <v>9.1999999999999993</v>
      </c>
      <c r="E1571" t="s">
        <v>116</v>
      </c>
    </row>
    <row r="1572" spans="1:5" x14ac:dyDescent="0.25">
      <c r="A1572" s="5">
        <v>441</v>
      </c>
      <c r="B1572" t="s">
        <v>123</v>
      </c>
      <c r="C1572" t="s">
        <v>351</v>
      </c>
      <c r="D1572">
        <v>8.9</v>
      </c>
      <c r="E1572" t="s">
        <v>116</v>
      </c>
    </row>
    <row r="1573" spans="1:5" x14ac:dyDescent="0.25">
      <c r="A1573" s="5">
        <v>441</v>
      </c>
      <c r="B1573" t="s">
        <v>123</v>
      </c>
      <c r="C1573" t="s">
        <v>571</v>
      </c>
      <c r="D1573">
        <v>5</v>
      </c>
      <c r="E1573" t="s">
        <v>116</v>
      </c>
    </row>
    <row r="1574" spans="1:5" x14ac:dyDescent="0.25">
      <c r="A1574" s="5">
        <v>441</v>
      </c>
      <c r="B1574" t="s">
        <v>123</v>
      </c>
      <c r="C1574" t="s">
        <v>36</v>
      </c>
      <c r="D1574">
        <v>1.5</v>
      </c>
      <c r="E1574" t="s">
        <v>116</v>
      </c>
    </row>
    <row r="1575" spans="1:5" x14ac:dyDescent="0.25">
      <c r="A1575" s="5">
        <v>441</v>
      </c>
      <c r="B1575" t="s">
        <v>123</v>
      </c>
      <c r="C1575" t="s">
        <v>332</v>
      </c>
      <c r="D1575">
        <v>4</v>
      </c>
      <c r="E1575" t="s">
        <v>116</v>
      </c>
    </row>
    <row r="1576" spans="1:5" x14ac:dyDescent="0.25">
      <c r="A1576" s="5">
        <v>441</v>
      </c>
      <c r="B1576" t="s">
        <v>123</v>
      </c>
      <c r="C1576" t="s">
        <v>152</v>
      </c>
      <c r="D1576">
        <v>-4</v>
      </c>
      <c r="E1576" t="s">
        <v>116</v>
      </c>
    </row>
    <row r="1577" spans="1:5" x14ac:dyDescent="0.25">
      <c r="A1577" s="5">
        <v>441</v>
      </c>
      <c r="B1577" t="s">
        <v>123</v>
      </c>
      <c r="C1577" t="s">
        <v>570</v>
      </c>
      <c r="D1577">
        <v>5</v>
      </c>
      <c r="E1577" t="s">
        <v>116</v>
      </c>
    </row>
    <row r="1578" spans="1:5" x14ac:dyDescent="0.25">
      <c r="A1578" s="5">
        <v>442</v>
      </c>
      <c r="B1578" t="s">
        <v>112</v>
      </c>
      <c r="C1578" t="s">
        <v>353</v>
      </c>
      <c r="D1578">
        <v>-5.4</v>
      </c>
      <c r="E1578" t="s">
        <v>115</v>
      </c>
    </row>
    <row r="1579" spans="1:5" x14ac:dyDescent="0.25">
      <c r="A1579" s="5">
        <v>442</v>
      </c>
      <c r="B1579" t="s">
        <v>112</v>
      </c>
      <c r="C1579" t="s">
        <v>329</v>
      </c>
      <c r="D1579">
        <v>-10</v>
      </c>
      <c r="E1579" t="s">
        <v>115</v>
      </c>
    </row>
    <row r="1580" spans="1:5" x14ac:dyDescent="0.25">
      <c r="A1580" s="5">
        <v>443</v>
      </c>
      <c r="B1580" t="s">
        <v>112</v>
      </c>
      <c r="C1580" t="s">
        <v>353</v>
      </c>
      <c r="D1580">
        <v>1</v>
      </c>
      <c r="E1580" t="s">
        <v>115</v>
      </c>
    </row>
    <row r="1581" spans="1:5" x14ac:dyDescent="0.25">
      <c r="A1581" s="5">
        <v>444</v>
      </c>
      <c r="B1581" t="s">
        <v>105</v>
      </c>
      <c r="C1581" t="s">
        <v>239</v>
      </c>
      <c r="D1581">
        <v>-21</v>
      </c>
      <c r="E1581" t="s">
        <v>95</v>
      </c>
    </row>
    <row r="1582" spans="1:5" x14ac:dyDescent="0.25">
      <c r="A1582" s="5">
        <v>445</v>
      </c>
      <c r="B1582" t="s">
        <v>108</v>
      </c>
      <c r="C1582" t="s">
        <v>144</v>
      </c>
      <c r="D1582">
        <v>-30</v>
      </c>
      <c r="E1582" t="s">
        <v>95</v>
      </c>
    </row>
    <row r="1583" spans="1:5" x14ac:dyDescent="0.25">
      <c r="A1583" s="5">
        <v>446</v>
      </c>
      <c r="B1583" t="s">
        <v>98</v>
      </c>
      <c r="C1583" t="s">
        <v>66</v>
      </c>
      <c r="D1583">
        <v>3</v>
      </c>
      <c r="E1583" t="s">
        <v>112</v>
      </c>
    </row>
    <row r="1584" spans="1:5" x14ac:dyDescent="0.25">
      <c r="A1584" s="5">
        <v>446</v>
      </c>
      <c r="B1584" t="s">
        <v>98</v>
      </c>
      <c r="C1584" t="s">
        <v>221</v>
      </c>
      <c r="D1584">
        <v>1.5</v>
      </c>
      <c r="E1584" t="s">
        <v>112</v>
      </c>
    </row>
    <row r="1585" spans="1:5" x14ac:dyDescent="0.25">
      <c r="A1585" s="5">
        <v>446</v>
      </c>
      <c r="B1585" t="s">
        <v>98</v>
      </c>
      <c r="C1585" t="s">
        <v>351</v>
      </c>
      <c r="D1585">
        <v>-0.5</v>
      </c>
      <c r="E1585" t="s">
        <v>112</v>
      </c>
    </row>
    <row r="1586" spans="1:5" x14ac:dyDescent="0.25">
      <c r="A1586" s="5">
        <v>446</v>
      </c>
      <c r="B1586" t="s">
        <v>98</v>
      </c>
      <c r="C1586" t="s">
        <v>352</v>
      </c>
      <c r="D1586">
        <v>-0.1</v>
      </c>
      <c r="E1586" t="s">
        <v>112</v>
      </c>
    </row>
    <row r="1587" spans="1:5" x14ac:dyDescent="0.25">
      <c r="A1587" s="5">
        <v>446</v>
      </c>
      <c r="B1587" t="s">
        <v>98</v>
      </c>
      <c r="C1587" t="s">
        <v>571</v>
      </c>
      <c r="D1587">
        <v>-1</v>
      </c>
      <c r="E1587" t="s">
        <v>112</v>
      </c>
    </row>
    <row r="1588" spans="1:5" x14ac:dyDescent="0.25">
      <c r="A1588" s="5">
        <v>447</v>
      </c>
      <c r="B1588" t="s">
        <v>99</v>
      </c>
      <c r="C1588" t="s">
        <v>152</v>
      </c>
      <c r="D1588">
        <v>-7.5</v>
      </c>
      <c r="E1588" t="s">
        <v>116</v>
      </c>
    </row>
    <row r="1589" spans="1:5" x14ac:dyDescent="0.25">
      <c r="A1589" s="5">
        <v>447</v>
      </c>
      <c r="B1589" t="s">
        <v>99</v>
      </c>
      <c r="C1589" t="s">
        <v>57</v>
      </c>
      <c r="D1589">
        <v>-1.7</v>
      </c>
      <c r="E1589" t="s">
        <v>116</v>
      </c>
    </row>
    <row r="1590" spans="1:5" x14ac:dyDescent="0.25">
      <c r="A1590" s="5">
        <v>447</v>
      </c>
      <c r="B1590" t="s">
        <v>99</v>
      </c>
      <c r="C1590" t="s">
        <v>264</v>
      </c>
      <c r="D1590">
        <v>35</v>
      </c>
      <c r="E1590" t="s">
        <v>116</v>
      </c>
    </row>
    <row r="1591" spans="1:5" x14ac:dyDescent="0.25">
      <c r="A1591" s="5">
        <v>447</v>
      </c>
      <c r="B1591" t="s">
        <v>99</v>
      </c>
      <c r="C1591" t="s">
        <v>351</v>
      </c>
      <c r="D1591">
        <v>-0.2</v>
      </c>
      <c r="E1591" t="s">
        <v>116</v>
      </c>
    </row>
    <row r="1592" spans="1:5" x14ac:dyDescent="0.25">
      <c r="A1592" s="5">
        <v>447</v>
      </c>
      <c r="B1592" t="s">
        <v>99</v>
      </c>
      <c r="C1592" t="s">
        <v>353</v>
      </c>
      <c r="D1592">
        <v>-0.6</v>
      </c>
      <c r="E1592" t="s">
        <v>116</v>
      </c>
    </row>
    <row r="1593" spans="1:5" x14ac:dyDescent="0.25">
      <c r="A1593" s="5">
        <v>447</v>
      </c>
      <c r="B1593" t="s">
        <v>99</v>
      </c>
      <c r="C1593" t="s">
        <v>191</v>
      </c>
      <c r="D1593">
        <v>5.5</v>
      </c>
      <c r="E1593" t="s">
        <v>116</v>
      </c>
    </row>
    <row r="1594" spans="1:5" x14ac:dyDescent="0.25">
      <c r="A1594" s="5">
        <v>447</v>
      </c>
      <c r="B1594" t="s">
        <v>99</v>
      </c>
      <c r="C1594" t="s">
        <v>64</v>
      </c>
      <c r="D1594">
        <v>2.5</v>
      </c>
      <c r="E1594" t="s">
        <v>116</v>
      </c>
    </row>
    <row r="1595" spans="1:5" x14ac:dyDescent="0.25">
      <c r="A1595" s="5">
        <v>448</v>
      </c>
      <c r="B1595" t="s">
        <v>106</v>
      </c>
      <c r="C1595" t="s">
        <v>152</v>
      </c>
      <c r="D1595">
        <v>-26</v>
      </c>
      <c r="E1595" t="s">
        <v>95</v>
      </c>
    </row>
    <row r="1596" spans="1:5" x14ac:dyDescent="0.25">
      <c r="A1596" s="5">
        <v>448</v>
      </c>
      <c r="B1596" t="s">
        <v>106</v>
      </c>
      <c r="C1596" t="s">
        <v>245</v>
      </c>
      <c r="D1596">
        <v>-1.7</v>
      </c>
      <c r="E1596" t="s">
        <v>95</v>
      </c>
    </row>
    <row r="1597" spans="1:5" x14ac:dyDescent="0.25">
      <c r="A1597" s="5">
        <v>448</v>
      </c>
      <c r="B1597" t="s">
        <v>106</v>
      </c>
      <c r="C1597" t="s">
        <v>251</v>
      </c>
      <c r="D1597">
        <v>-0.7</v>
      </c>
      <c r="E1597" t="s">
        <v>95</v>
      </c>
    </row>
    <row r="1598" spans="1:5" x14ac:dyDescent="0.25">
      <c r="A1598" s="5">
        <v>448</v>
      </c>
      <c r="B1598" t="s">
        <v>106</v>
      </c>
      <c r="C1598" t="s">
        <v>148</v>
      </c>
      <c r="D1598">
        <v>-4</v>
      </c>
      <c r="E1598" t="s">
        <v>95</v>
      </c>
    </row>
    <row r="1599" spans="1:5" x14ac:dyDescent="0.25">
      <c r="A1599" s="5">
        <v>448</v>
      </c>
      <c r="B1599" t="s">
        <v>106</v>
      </c>
      <c r="C1599" t="s">
        <v>150</v>
      </c>
      <c r="D1599">
        <v>-1.2</v>
      </c>
      <c r="E1599" t="s">
        <v>95</v>
      </c>
    </row>
    <row r="1600" spans="1:5" x14ac:dyDescent="0.25">
      <c r="A1600" s="5">
        <v>449</v>
      </c>
      <c r="B1600" t="s">
        <v>106</v>
      </c>
      <c r="C1600" t="s">
        <v>152</v>
      </c>
      <c r="D1600">
        <v>-10</v>
      </c>
      <c r="E1600" t="s">
        <v>95</v>
      </c>
    </row>
    <row r="1601" spans="1:5" x14ac:dyDescent="0.25">
      <c r="A1601" s="5">
        <v>450</v>
      </c>
      <c r="B1601" t="s">
        <v>106</v>
      </c>
      <c r="C1601" t="s">
        <v>152</v>
      </c>
      <c r="D1601">
        <v>-40</v>
      </c>
      <c r="E1601" t="s">
        <v>97</v>
      </c>
    </row>
    <row r="1602" spans="1:5" x14ac:dyDescent="0.25">
      <c r="A1602" s="5">
        <v>450</v>
      </c>
      <c r="B1602" t="s">
        <v>106</v>
      </c>
      <c r="C1602" t="s">
        <v>57</v>
      </c>
      <c r="D1602">
        <v>-5</v>
      </c>
      <c r="E1602" t="s">
        <v>97</v>
      </c>
    </row>
    <row r="1603" spans="1:5" x14ac:dyDescent="0.25">
      <c r="A1603" s="5">
        <v>451</v>
      </c>
      <c r="B1603" t="s">
        <v>106</v>
      </c>
      <c r="C1603" t="s">
        <v>185</v>
      </c>
      <c r="D1603">
        <v>-86.6</v>
      </c>
      <c r="E1603" t="s">
        <v>95</v>
      </c>
    </row>
    <row r="1604" spans="1:5" x14ac:dyDescent="0.25">
      <c r="A1604" s="5">
        <v>452</v>
      </c>
      <c r="B1604" t="s">
        <v>95</v>
      </c>
      <c r="C1604" t="s">
        <v>57</v>
      </c>
      <c r="D1604">
        <v>-15</v>
      </c>
      <c r="E1604" t="s">
        <v>98</v>
      </c>
    </row>
    <row r="1605" spans="1:5" x14ac:dyDescent="0.25">
      <c r="A1605" s="5">
        <v>452</v>
      </c>
      <c r="B1605" t="s">
        <v>95</v>
      </c>
      <c r="C1605" t="s">
        <v>42</v>
      </c>
      <c r="D1605">
        <v>-30</v>
      </c>
      <c r="E1605" t="s">
        <v>98</v>
      </c>
    </row>
    <row r="1606" spans="1:5" x14ac:dyDescent="0.25">
      <c r="A1606" s="5">
        <v>452</v>
      </c>
      <c r="B1606" t="s">
        <v>95</v>
      </c>
      <c r="C1606" t="s">
        <v>221</v>
      </c>
      <c r="D1606">
        <v>-50</v>
      </c>
      <c r="E1606" t="s">
        <v>98</v>
      </c>
    </row>
    <row r="1607" spans="1:5" x14ac:dyDescent="0.25">
      <c r="A1607" s="5">
        <v>452</v>
      </c>
      <c r="B1607" t="s">
        <v>95</v>
      </c>
      <c r="C1607" t="s">
        <v>144</v>
      </c>
      <c r="D1607">
        <v>87</v>
      </c>
      <c r="E1607" t="s">
        <v>98</v>
      </c>
    </row>
    <row r="1608" spans="1:5" x14ac:dyDescent="0.25">
      <c r="A1608" s="5">
        <v>452</v>
      </c>
      <c r="B1608" t="s">
        <v>95</v>
      </c>
      <c r="C1608" t="s">
        <v>343</v>
      </c>
      <c r="D1608">
        <v>49</v>
      </c>
      <c r="E1608" t="s">
        <v>98</v>
      </c>
    </row>
    <row r="1609" spans="1:5" x14ac:dyDescent="0.25">
      <c r="A1609" s="5">
        <v>452</v>
      </c>
      <c r="B1609" t="s">
        <v>95</v>
      </c>
      <c r="C1609" t="s">
        <v>366</v>
      </c>
      <c r="D1609">
        <v>3.5</v>
      </c>
      <c r="E1609" t="s">
        <v>98</v>
      </c>
    </row>
    <row r="1610" spans="1:5" x14ac:dyDescent="0.25">
      <c r="A1610" s="5">
        <v>453</v>
      </c>
      <c r="B1610" t="s">
        <v>97</v>
      </c>
      <c r="C1610" t="s">
        <v>161</v>
      </c>
      <c r="D1610">
        <v>-1.7</v>
      </c>
      <c r="E1610" t="s">
        <v>95</v>
      </c>
    </row>
    <row r="1611" spans="1:5" x14ac:dyDescent="0.25">
      <c r="A1611" s="5">
        <v>453</v>
      </c>
      <c r="B1611" t="s">
        <v>97</v>
      </c>
      <c r="C1611" t="s">
        <v>171</v>
      </c>
      <c r="D1611">
        <v>-29.5</v>
      </c>
      <c r="E1611" t="s">
        <v>95</v>
      </c>
    </row>
    <row r="1612" spans="1:5" x14ac:dyDescent="0.25">
      <c r="A1612" s="5">
        <v>453</v>
      </c>
      <c r="B1612" t="s">
        <v>97</v>
      </c>
      <c r="C1612" t="s">
        <v>59</v>
      </c>
      <c r="D1612">
        <v>-7.2</v>
      </c>
      <c r="E1612" t="s">
        <v>95</v>
      </c>
    </row>
    <row r="1613" spans="1:5" x14ac:dyDescent="0.25">
      <c r="A1613" s="5">
        <v>453</v>
      </c>
      <c r="B1613" t="s">
        <v>97</v>
      </c>
      <c r="C1613" t="s">
        <v>33</v>
      </c>
      <c r="D1613">
        <v>-1</v>
      </c>
      <c r="E1613" t="s">
        <v>95</v>
      </c>
    </row>
    <row r="1614" spans="1:5" x14ac:dyDescent="0.25">
      <c r="A1614" s="5">
        <v>453</v>
      </c>
      <c r="B1614" t="s">
        <v>97</v>
      </c>
      <c r="C1614" t="s">
        <v>48</v>
      </c>
      <c r="D1614">
        <v>-0.5</v>
      </c>
      <c r="E1614" t="s">
        <v>95</v>
      </c>
    </row>
    <row r="1615" spans="1:5" x14ac:dyDescent="0.25">
      <c r="A1615" s="5">
        <v>453</v>
      </c>
      <c r="B1615" t="s">
        <v>97</v>
      </c>
      <c r="C1615" t="s">
        <v>249</v>
      </c>
      <c r="D1615">
        <v>-0.2</v>
      </c>
      <c r="E1615" t="s">
        <v>95</v>
      </c>
    </row>
    <row r="1616" spans="1:5" x14ac:dyDescent="0.25">
      <c r="A1616" s="5">
        <v>453</v>
      </c>
      <c r="B1616" t="s">
        <v>97</v>
      </c>
      <c r="C1616" t="s">
        <v>52</v>
      </c>
      <c r="D1616">
        <v>-0.2</v>
      </c>
      <c r="E1616" t="s">
        <v>95</v>
      </c>
    </row>
    <row r="1617" spans="1:6" x14ac:dyDescent="0.25">
      <c r="A1617" s="5">
        <v>453</v>
      </c>
      <c r="B1617" t="s">
        <v>97</v>
      </c>
      <c r="C1617" t="s">
        <v>177</v>
      </c>
      <c r="D1617">
        <v>-57.6</v>
      </c>
      <c r="E1617" t="s">
        <v>95</v>
      </c>
    </row>
    <row r="1618" spans="1:6" x14ac:dyDescent="0.25">
      <c r="A1618" s="5">
        <v>454</v>
      </c>
      <c r="B1618" t="s">
        <v>116</v>
      </c>
      <c r="C1618" t="s">
        <v>571</v>
      </c>
      <c r="D1618">
        <v>5.5</v>
      </c>
      <c r="E1618" t="s">
        <v>115</v>
      </c>
    </row>
    <row r="1619" spans="1:6" x14ac:dyDescent="0.25">
      <c r="A1619" s="5">
        <v>455</v>
      </c>
      <c r="B1619" t="s">
        <v>116</v>
      </c>
      <c r="C1619" t="s">
        <v>152</v>
      </c>
      <c r="D1619">
        <v>-10</v>
      </c>
      <c r="E1619" t="s">
        <v>97</v>
      </c>
    </row>
    <row r="1620" spans="1:6" x14ac:dyDescent="0.25">
      <c r="A1620" s="5">
        <v>456</v>
      </c>
      <c r="B1620" t="s">
        <v>116</v>
      </c>
      <c r="C1620" t="s">
        <v>226</v>
      </c>
      <c r="D1620">
        <v>10</v>
      </c>
      <c r="E1620" t="s">
        <v>104</v>
      </c>
    </row>
    <row r="1621" spans="1:6" x14ac:dyDescent="0.25">
      <c r="A1621" s="5">
        <v>456</v>
      </c>
      <c r="B1621" t="s">
        <v>116</v>
      </c>
      <c r="C1621" t="s">
        <v>54</v>
      </c>
      <c r="D1621">
        <v>-25</v>
      </c>
      <c r="E1621" t="s">
        <v>104</v>
      </c>
    </row>
    <row r="1622" spans="1:6" x14ac:dyDescent="0.25">
      <c r="A1622" s="5">
        <v>457</v>
      </c>
      <c r="B1622" t="s">
        <v>95</v>
      </c>
      <c r="C1622" t="s">
        <v>152</v>
      </c>
      <c r="D1622">
        <v>-2</v>
      </c>
      <c r="E1622" t="s">
        <v>105</v>
      </c>
    </row>
    <row r="1623" spans="1:6" x14ac:dyDescent="0.25">
      <c r="A1623" s="5">
        <v>457</v>
      </c>
      <c r="B1623" t="s">
        <v>95</v>
      </c>
      <c r="C1623" t="s">
        <v>57</v>
      </c>
      <c r="D1623">
        <v>-0.5</v>
      </c>
      <c r="E1623" t="s">
        <v>105</v>
      </c>
    </row>
    <row r="1624" spans="1:6" x14ac:dyDescent="0.25">
      <c r="A1624" s="5">
        <v>457</v>
      </c>
      <c r="B1624" t="s">
        <v>95</v>
      </c>
      <c r="C1624" t="s">
        <v>239</v>
      </c>
      <c r="D1624">
        <v>-20</v>
      </c>
      <c r="E1624" t="s">
        <v>105</v>
      </c>
    </row>
    <row r="1625" spans="1:6" x14ac:dyDescent="0.25">
      <c r="A1625" s="5">
        <v>457</v>
      </c>
      <c r="B1625" t="s">
        <v>95</v>
      </c>
      <c r="C1625" t="s">
        <v>28</v>
      </c>
      <c r="D1625">
        <v>-10</v>
      </c>
      <c r="E1625" t="s">
        <v>105</v>
      </c>
    </row>
    <row r="1626" spans="1:6" x14ac:dyDescent="0.25">
      <c r="A1626" s="5">
        <v>458</v>
      </c>
      <c r="B1626" t="s">
        <v>99</v>
      </c>
      <c r="C1626" t="s">
        <v>226</v>
      </c>
      <c r="D1626">
        <v>10</v>
      </c>
      <c r="E1626" t="s">
        <v>104</v>
      </c>
    </row>
    <row r="1627" spans="1:6" x14ac:dyDescent="0.25">
      <c r="A1627" s="5">
        <v>459</v>
      </c>
      <c r="B1627" t="s">
        <v>98</v>
      </c>
      <c r="C1627" t="s">
        <v>331</v>
      </c>
      <c r="D1627">
        <v>-50</v>
      </c>
      <c r="E1627" t="s">
        <v>95</v>
      </c>
      <c r="F1627" t="s">
        <v>556</v>
      </c>
    </row>
    <row r="1628" spans="1:6" x14ac:dyDescent="0.25">
      <c r="A1628" s="5">
        <v>460</v>
      </c>
      <c r="B1628" t="s">
        <v>116</v>
      </c>
      <c r="C1628" t="s">
        <v>352</v>
      </c>
      <c r="D1628">
        <v>0.7</v>
      </c>
      <c r="E1628" t="s">
        <v>109</v>
      </c>
      <c r="F1628" t="s">
        <v>556</v>
      </c>
    </row>
    <row r="1629" spans="1:6" x14ac:dyDescent="0.25">
      <c r="A1629" s="5">
        <v>461</v>
      </c>
      <c r="B1629">
        <v>0</v>
      </c>
      <c r="C1629">
        <v>0</v>
      </c>
      <c r="D1629">
        <v>0</v>
      </c>
      <c r="E1629">
        <v>0</v>
      </c>
      <c r="F1629" t="s">
        <v>556</v>
      </c>
    </row>
    <row r="1630" spans="1:6" x14ac:dyDescent="0.25">
      <c r="A1630" s="5">
        <v>462</v>
      </c>
      <c r="B1630">
        <v>0</v>
      </c>
      <c r="C1630">
        <v>0</v>
      </c>
      <c r="D1630">
        <v>0</v>
      </c>
      <c r="E1630">
        <v>0</v>
      </c>
      <c r="F1630" t="s">
        <v>556</v>
      </c>
    </row>
    <row r="1631" spans="1:6" x14ac:dyDescent="0.25">
      <c r="A1631" s="5">
        <v>463</v>
      </c>
      <c r="B1631">
        <v>0</v>
      </c>
      <c r="C1631">
        <v>0</v>
      </c>
      <c r="D1631">
        <v>0</v>
      </c>
      <c r="E1631">
        <v>0</v>
      </c>
    </row>
    <row r="1632" spans="1:6" x14ac:dyDescent="0.25">
      <c r="A1632" s="5">
        <v>464</v>
      </c>
      <c r="B1632">
        <v>0</v>
      </c>
      <c r="C1632">
        <v>0</v>
      </c>
      <c r="D1632">
        <v>0</v>
      </c>
      <c r="E1632">
        <v>0</v>
      </c>
    </row>
    <row r="1633" spans="1:5" x14ac:dyDescent="0.25">
      <c r="A1633" s="5">
        <v>465</v>
      </c>
      <c r="B1633" t="s">
        <v>116</v>
      </c>
      <c r="C1633" t="s">
        <v>352</v>
      </c>
      <c r="D1633">
        <v>-11.4</v>
      </c>
      <c r="E1633" t="s">
        <v>123</v>
      </c>
    </row>
    <row r="1634" spans="1:5" x14ac:dyDescent="0.25">
      <c r="A1634" s="5">
        <v>465</v>
      </c>
      <c r="B1634" t="s">
        <v>116</v>
      </c>
      <c r="C1634" t="s">
        <v>353</v>
      </c>
      <c r="D1634">
        <v>-0.6</v>
      </c>
      <c r="E1634" t="s">
        <v>123</v>
      </c>
    </row>
    <row r="1635" spans="1:5" x14ac:dyDescent="0.25">
      <c r="A1635" s="5">
        <v>465</v>
      </c>
      <c r="B1635" t="s">
        <v>116</v>
      </c>
      <c r="C1635" t="s">
        <v>54</v>
      </c>
      <c r="D1635">
        <v>204</v>
      </c>
      <c r="E1635" t="s">
        <v>123</v>
      </c>
    </row>
    <row r="1636" spans="1:5" x14ac:dyDescent="0.25">
      <c r="A1636" s="5">
        <v>466</v>
      </c>
      <c r="B1636" t="s">
        <v>116</v>
      </c>
      <c r="C1636" t="s">
        <v>349</v>
      </c>
      <c r="D1636">
        <v>-1.2</v>
      </c>
      <c r="E1636" t="s">
        <v>123</v>
      </c>
    </row>
    <row r="1637" spans="1:5" x14ac:dyDescent="0.25">
      <c r="A1637" s="5">
        <v>466</v>
      </c>
      <c r="B1637" t="s">
        <v>116</v>
      </c>
      <c r="C1637" t="s">
        <v>571</v>
      </c>
      <c r="D1637">
        <v>-10</v>
      </c>
      <c r="E1637" t="s">
        <v>123</v>
      </c>
    </row>
    <row r="1638" spans="1:5" x14ac:dyDescent="0.25">
      <c r="A1638" s="5">
        <v>466</v>
      </c>
      <c r="B1638" t="s">
        <v>116</v>
      </c>
      <c r="C1638" t="s">
        <v>66</v>
      </c>
      <c r="D1638">
        <v>-15</v>
      </c>
      <c r="E1638" t="s">
        <v>123</v>
      </c>
    </row>
    <row r="1639" spans="1:5" x14ac:dyDescent="0.25">
      <c r="A1639" s="5">
        <v>466</v>
      </c>
      <c r="B1639" t="s">
        <v>116</v>
      </c>
      <c r="C1639" t="s">
        <v>352</v>
      </c>
      <c r="D1639">
        <v>-3.1</v>
      </c>
      <c r="E1639" t="s">
        <v>123</v>
      </c>
    </row>
    <row r="1640" spans="1:5" x14ac:dyDescent="0.25">
      <c r="A1640" s="5">
        <v>467</v>
      </c>
      <c r="B1640" t="s">
        <v>113</v>
      </c>
      <c r="C1640" t="s">
        <v>354</v>
      </c>
      <c r="D1640">
        <v>-0.1</v>
      </c>
      <c r="E1640" t="s">
        <v>111</v>
      </c>
    </row>
    <row r="1641" spans="1:5" x14ac:dyDescent="0.25">
      <c r="A1641" s="5">
        <v>467</v>
      </c>
      <c r="B1641" t="s">
        <v>113</v>
      </c>
      <c r="C1641" t="s">
        <v>60</v>
      </c>
      <c r="D1641">
        <v>4.3</v>
      </c>
      <c r="E1641" t="s">
        <v>111</v>
      </c>
    </row>
    <row r="1642" spans="1:5" x14ac:dyDescent="0.25">
      <c r="A1642" s="5">
        <v>468</v>
      </c>
      <c r="B1642" t="s">
        <v>95</v>
      </c>
      <c r="C1642" t="s">
        <v>152</v>
      </c>
      <c r="D1642">
        <v>-2.5</v>
      </c>
      <c r="E1642" t="s">
        <v>106</v>
      </c>
    </row>
    <row r="1643" spans="1:5" x14ac:dyDescent="0.25">
      <c r="A1643" s="5">
        <v>468</v>
      </c>
      <c r="B1643" t="s">
        <v>95</v>
      </c>
      <c r="C1643" t="s">
        <v>191</v>
      </c>
      <c r="D1643">
        <v>-2</v>
      </c>
      <c r="E1643" t="s">
        <v>106</v>
      </c>
    </row>
    <row r="1644" spans="1:5" x14ac:dyDescent="0.25">
      <c r="A1644" s="5">
        <v>469</v>
      </c>
      <c r="B1644" t="s">
        <v>106</v>
      </c>
      <c r="C1644" t="s">
        <v>152</v>
      </c>
      <c r="D1644">
        <v>-30</v>
      </c>
      <c r="E1644" t="s">
        <v>98</v>
      </c>
    </row>
    <row r="1645" spans="1:5" x14ac:dyDescent="0.25">
      <c r="A1645" s="5">
        <v>470</v>
      </c>
      <c r="B1645" t="s">
        <v>116</v>
      </c>
      <c r="C1645" t="s">
        <v>152</v>
      </c>
      <c r="D1645">
        <v>-5</v>
      </c>
      <c r="E1645" t="s">
        <v>98</v>
      </c>
    </row>
    <row r="1646" spans="1:5" x14ac:dyDescent="0.25">
      <c r="A1646" s="5">
        <v>471</v>
      </c>
      <c r="B1646" t="s">
        <v>116</v>
      </c>
      <c r="C1646" t="s">
        <v>152</v>
      </c>
      <c r="D1646">
        <v>-70</v>
      </c>
      <c r="E1646" t="s">
        <v>96</v>
      </c>
    </row>
    <row r="1647" spans="1:5" x14ac:dyDescent="0.25">
      <c r="A1647" s="5">
        <v>472</v>
      </c>
      <c r="B1647" t="s">
        <v>116</v>
      </c>
      <c r="C1647" t="s">
        <v>152</v>
      </c>
      <c r="D1647">
        <v>-10</v>
      </c>
      <c r="E1647" t="s">
        <v>97</v>
      </c>
    </row>
    <row r="1648" spans="1:5" x14ac:dyDescent="0.25">
      <c r="A1648" s="5">
        <v>473</v>
      </c>
      <c r="B1648" t="s">
        <v>116</v>
      </c>
      <c r="C1648" t="s">
        <v>239</v>
      </c>
      <c r="D1648">
        <v>-10</v>
      </c>
      <c r="E1648" t="s">
        <v>123</v>
      </c>
    </row>
    <row r="1649" spans="1:5" x14ac:dyDescent="0.25">
      <c r="A1649" s="5">
        <v>474</v>
      </c>
      <c r="B1649" t="s">
        <v>115</v>
      </c>
      <c r="C1649" t="s">
        <v>185</v>
      </c>
      <c r="D1649">
        <v>-5</v>
      </c>
      <c r="E1649" t="s">
        <v>95</v>
      </c>
    </row>
    <row r="1650" spans="1:5" x14ac:dyDescent="0.25">
      <c r="A1650" s="5">
        <v>475</v>
      </c>
      <c r="B1650" t="s">
        <v>106</v>
      </c>
      <c r="C1650" t="s">
        <v>185</v>
      </c>
      <c r="D1650">
        <v>-226</v>
      </c>
      <c r="E1650" t="s">
        <v>95</v>
      </c>
    </row>
    <row r="1651" spans="1:5" x14ac:dyDescent="0.25">
      <c r="A1651" s="5">
        <v>476</v>
      </c>
      <c r="B1651" t="s">
        <v>116</v>
      </c>
      <c r="C1651" t="s">
        <v>152</v>
      </c>
      <c r="D1651">
        <v>7.5</v>
      </c>
      <c r="E1651" t="s">
        <v>99</v>
      </c>
    </row>
    <row r="1652" spans="1:5" x14ac:dyDescent="0.25">
      <c r="A1652" s="5">
        <v>476</v>
      </c>
      <c r="B1652" t="s">
        <v>116</v>
      </c>
      <c r="C1652" t="s">
        <v>54</v>
      </c>
      <c r="D1652">
        <v>-10</v>
      </c>
      <c r="E1652" t="s">
        <v>99</v>
      </c>
    </row>
    <row r="1653" spans="1:5" x14ac:dyDescent="0.25">
      <c r="A1653" s="5">
        <v>477</v>
      </c>
      <c r="B1653" t="s">
        <v>111</v>
      </c>
      <c r="C1653" t="s">
        <v>46</v>
      </c>
      <c r="D1653">
        <v>-8</v>
      </c>
      <c r="E1653" t="s">
        <v>97</v>
      </c>
    </row>
    <row r="1654" spans="1:5" x14ac:dyDescent="0.25">
      <c r="A1654" s="5">
        <v>477</v>
      </c>
      <c r="B1654" t="s">
        <v>111</v>
      </c>
      <c r="C1654" t="s">
        <v>42</v>
      </c>
      <c r="D1654">
        <v>-1</v>
      </c>
      <c r="E1654" t="s">
        <v>97</v>
      </c>
    </row>
    <row r="1655" spans="1:5" x14ac:dyDescent="0.25">
      <c r="A1655" s="5">
        <v>477</v>
      </c>
      <c r="B1655" t="s">
        <v>111</v>
      </c>
      <c r="C1655" t="s">
        <v>211</v>
      </c>
      <c r="D1655">
        <v>-6</v>
      </c>
      <c r="E1655" t="s">
        <v>97</v>
      </c>
    </row>
    <row r="1656" spans="1:5" x14ac:dyDescent="0.25">
      <c r="A1656" s="5">
        <v>477</v>
      </c>
      <c r="B1656" t="s">
        <v>111</v>
      </c>
      <c r="C1656" t="s">
        <v>52</v>
      </c>
      <c r="D1656">
        <v>-5</v>
      </c>
      <c r="E1656" t="s">
        <v>97</v>
      </c>
    </row>
    <row r="1657" spans="1:5" x14ac:dyDescent="0.25">
      <c r="A1657" s="5">
        <v>477</v>
      </c>
      <c r="B1657" t="s">
        <v>111</v>
      </c>
      <c r="C1657" t="s">
        <v>221</v>
      </c>
      <c r="D1657">
        <v>-5</v>
      </c>
      <c r="E1657" t="s">
        <v>97</v>
      </c>
    </row>
    <row r="1658" spans="1:5" x14ac:dyDescent="0.25">
      <c r="A1658" s="5">
        <v>478</v>
      </c>
      <c r="B1658" t="s">
        <v>118</v>
      </c>
      <c r="C1658" t="s">
        <v>191</v>
      </c>
      <c r="D1658">
        <v>-4</v>
      </c>
      <c r="E1658" t="s">
        <v>122</v>
      </c>
    </row>
    <row r="1659" spans="1:5" x14ac:dyDescent="0.25">
      <c r="A1659" s="5">
        <v>478</v>
      </c>
      <c r="B1659" t="s">
        <v>118</v>
      </c>
      <c r="C1659" t="s">
        <v>219</v>
      </c>
      <c r="D1659">
        <v>-4</v>
      </c>
      <c r="E1659" t="s">
        <v>122</v>
      </c>
    </row>
    <row r="1660" spans="1:5" x14ac:dyDescent="0.25">
      <c r="A1660" s="5">
        <v>479</v>
      </c>
      <c r="B1660" t="s">
        <v>109</v>
      </c>
      <c r="C1660" t="s">
        <v>329</v>
      </c>
      <c r="D1660">
        <v>-9.6999999999999993</v>
      </c>
      <c r="E1660" t="s">
        <v>806</v>
      </c>
    </row>
    <row r="1661" spans="1:5" x14ac:dyDescent="0.25">
      <c r="A1661" s="5">
        <v>479</v>
      </c>
      <c r="B1661" t="s">
        <v>109</v>
      </c>
      <c r="C1661" t="s">
        <v>340</v>
      </c>
      <c r="D1661">
        <v>-5.0999999999999996</v>
      </c>
      <c r="E1661" t="s">
        <v>806</v>
      </c>
    </row>
    <row r="1662" spans="1:5" x14ac:dyDescent="0.25">
      <c r="A1662" s="5">
        <v>479</v>
      </c>
      <c r="B1662" t="s">
        <v>109</v>
      </c>
      <c r="C1662" t="s">
        <v>343</v>
      </c>
      <c r="D1662">
        <v>-46.9</v>
      </c>
      <c r="E1662" t="s">
        <v>806</v>
      </c>
    </row>
    <row r="1663" spans="1:5" x14ac:dyDescent="0.25">
      <c r="A1663" s="5">
        <v>479</v>
      </c>
      <c r="B1663" t="s">
        <v>109</v>
      </c>
      <c r="C1663" t="s">
        <v>366</v>
      </c>
      <c r="D1663">
        <v>-3.4</v>
      </c>
      <c r="E1663" t="s">
        <v>806</v>
      </c>
    </row>
    <row r="1664" spans="1:5" x14ac:dyDescent="0.25">
      <c r="A1664" s="5">
        <v>480</v>
      </c>
      <c r="B1664" t="s">
        <v>109</v>
      </c>
      <c r="C1664" t="s">
        <v>344</v>
      </c>
      <c r="D1664">
        <v>-0.4</v>
      </c>
      <c r="E1664" t="s">
        <v>806</v>
      </c>
    </row>
    <row r="1665" spans="1:6" x14ac:dyDescent="0.25">
      <c r="A1665" s="5">
        <v>480</v>
      </c>
      <c r="B1665" t="s">
        <v>109</v>
      </c>
      <c r="C1665" t="s">
        <v>329</v>
      </c>
      <c r="D1665">
        <v>-2.9</v>
      </c>
      <c r="E1665" t="s">
        <v>806</v>
      </c>
    </row>
    <row r="1666" spans="1:6" x14ac:dyDescent="0.25">
      <c r="A1666" s="5">
        <v>480</v>
      </c>
      <c r="B1666" t="s">
        <v>109</v>
      </c>
      <c r="C1666" t="s">
        <v>332</v>
      </c>
      <c r="D1666">
        <v>-0.1</v>
      </c>
      <c r="E1666" t="s">
        <v>806</v>
      </c>
    </row>
    <row r="1667" spans="1:6" x14ac:dyDescent="0.25">
      <c r="A1667" s="5">
        <v>480</v>
      </c>
      <c r="B1667" t="s">
        <v>109</v>
      </c>
      <c r="C1667" t="s">
        <v>357</v>
      </c>
      <c r="D1667">
        <v>-0.4</v>
      </c>
      <c r="E1667" t="s">
        <v>806</v>
      </c>
    </row>
    <row r="1668" spans="1:6" x14ac:dyDescent="0.25">
      <c r="A1668" s="5">
        <v>480</v>
      </c>
      <c r="B1668" t="s">
        <v>109</v>
      </c>
      <c r="C1668" t="s">
        <v>335</v>
      </c>
      <c r="D1668">
        <v>-1.1000000000000001</v>
      </c>
      <c r="E1668" t="s">
        <v>806</v>
      </c>
    </row>
    <row r="1669" spans="1:6" x14ac:dyDescent="0.25">
      <c r="A1669" s="5">
        <v>480</v>
      </c>
      <c r="B1669" t="s">
        <v>109</v>
      </c>
      <c r="C1669" t="s">
        <v>336</v>
      </c>
      <c r="D1669">
        <v>-0.8</v>
      </c>
      <c r="E1669" t="s">
        <v>806</v>
      </c>
    </row>
    <row r="1670" spans="1:6" x14ac:dyDescent="0.25">
      <c r="A1670" s="5">
        <v>480</v>
      </c>
      <c r="B1670" t="s">
        <v>109</v>
      </c>
      <c r="C1670" t="s">
        <v>343</v>
      </c>
      <c r="D1670">
        <v>-45.4</v>
      </c>
      <c r="E1670" t="s">
        <v>806</v>
      </c>
    </row>
    <row r="1671" spans="1:6" x14ac:dyDescent="0.25">
      <c r="A1671" s="5">
        <v>480</v>
      </c>
      <c r="B1671" t="s">
        <v>109</v>
      </c>
      <c r="C1671" t="s">
        <v>366</v>
      </c>
      <c r="D1671">
        <v>-3.3</v>
      </c>
      <c r="E1671" t="s">
        <v>806</v>
      </c>
    </row>
    <row r="1672" spans="1:6" x14ac:dyDescent="0.25">
      <c r="A1672" s="5">
        <v>481</v>
      </c>
      <c r="B1672" t="s">
        <v>98</v>
      </c>
      <c r="C1672" t="s">
        <v>52</v>
      </c>
      <c r="D1672">
        <v>32</v>
      </c>
      <c r="E1672" t="s">
        <v>96</v>
      </c>
    </row>
    <row r="1673" spans="1:6" x14ac:dyDescent="0.25">
      <c r="A1673" s="5">
        <v>481</v>
      </c>
      <c r="B1673" t="s">
        <v>98</v>
      </c>
      <c r="C1673" t="s">
        <v>221</v>
      </c>
      <c r="D1673">
        <v>32</v>
      </c>
      <c r="E1673" t="s">
        <v>96</v>
      </c>
    </row>
    <row r="1674" spans="1:6" x14ac:dyDescent="0.25">
      <c r="A1674" s="5">
        <v>481</v>
      </c>
      <c r="B1674" t="s">
        <v>98</v>
      </c>
      <c r="C1674" t="s">
        <v>219</v>
      </c>
      <c r="D1674">
        <v>13</v>
      </c>
      <c r="E1674" t="s">
        <v>96</v>
      </c>
    </row>
    <row r="1675" spans="1:6" x14ac:dyDescent="0.25">
      <c r="A1675" s="5">
        <v>481</v>
      </c>
      <c r="B1675" t="s">
        <v>98</v>
      </c>
      <c r="C1675" t="s">
        <v>152</v>
      </c>
      <c r="D1675">
        <v>-10</v>
      </c>
      <c r="E1675" t="s">
        <v>96</v>
      </c>
    </row>
    <row r="1676" spans="1:6" x14ac:dyDescent="0.25">
      <c r="A1676" s="5">
        <v>482</v>
      </c>
      <c r="B1676" t="s">
        <v>106</v>
      </c>
      <c r="C1676" t="s">
        <v>152</v>
      </c>
      <c r="D1676">
        <v>-5</v>
      </c>
      <c r="E1676" t="s">
        <v>109</v>
      </c>
    </row>
    <row r="1677" spans="1:6" x14ac:dyDescent="0.25">
      <c r="A1677" s="5">
        <v>482</v>
      </c>
      <c r="B1677" t="s">
        <v>106</v>
      </c>
      <c r="C1677" t="s">
        <v>57</v>
      </c>
      <c r="D1677">
        <v>-8.4</v>
      </c>
      <c r="E1677" t="s">
        <v>109</v>
      </c>
    </row>
    <row r="1678" spans="1:6" x14ac:dyDescent="0.25">
      <c r="A1678" s="5">
        <v>482</v>
      </c>
      <c r="B1678" t="s">
        <v>106</v>
      </c>
      <c r="C1678" t="s">
        <v>191</v>
      </c>
      <c r="D1678">
        <v>-7.7</v>
      </c>
      <c r="E1678" t="s">
        <v>109</v>
      </c>
    </row>
    <row r="1679" spans="1:6" x14ac:dyDescent="0.25">
      <c r="A1679" s="5">
        <v>482</v>
      </c>
      <c r="B1679" t="s">
        <v>106</v>
      </c>
      <c r="C1679" t="s">
        <v>219</v>
      </c>
      <c r="D1679">
        <v>-3.3</v>
      </c>
      <c r="E1679" t="s">
        <v>109</v>
      </c>
    </row>
    <row r="1680" spans="1:6" x14ac:dyDescent="0.25">
      <c r="A1680" s="5">
        <v>483</v>
      </c>
      <c r="B1680" t="s">
        <v>109</v>
      </c>
      <c r="C1680" t="s">
        <v>340</v>
      </c>
      <c r="D1680">
        <v>-25</v>
      </c>
      <c r="E1680">
        <v>0</v>
      </c>
      <c r="F1680" t="s">
        <v>659</v>
      </c>
    </row>
    <row r="1681" spans="1:6" x14ac:dyDescent="0.25">
      <c r="A1681" s="5">
        <v>483</v>
      </c>
      <c r="B1681" t="s">
        <v>109</v>
      </c>
      <c r="C1681" t="s">
        <v>191</v>
      </c>
      <c r="D1681">
        <v>25</v>
      </c>
      <c r="E1681">
        <v>0</v>
      </c>
      <c r="F1681" t="s">
        <v>659</v>
      </c>
    </row>
    <row r="1682" spans="1:6" x14ac:dyDescent="0.25">
      <c r="A1682" s="5">
        <v>484</v>
      </c>
      <c r="B1682" t="s">
        <v>95</v>
      </c>
      <c r="C1682" t="s">
        <v>152</v>
      </c>
      <c r="D1682">
        <v>15</v>
      </c>
      <c r="E1682" t="s">
        <v>736</v>
      </c>
    </row>
    <row r="1683" spans="1:6" x14ac:dyDescent="0.25">
      <c r="A1683" s="5">
        <v>484</v>
      </c>
      <c r="B1683" t="s">
        <v>95</v>
      </c>
      <c r="C1683" t="s">
        <v>57</v>
      </c>
      <c r="D1683">
        <v>-75</v>
      </c>
      <c r="E1683" t="s">
        <v>736</v>
      </c>
    </row>
    <row r="1684" spans="1:6" x14ac:dyDescent="0.25">
      <c r="A1684" s="5">
        <v>485</v>
      </c>
      <c r="B1684" t="s">
        <v>95</v>
      </c>
      <c r="C1684" t="s">
        <v>331</v>
      </c>
      <c r="D1684">
        <v>-100</v>
      </c>
      <c r="E1684" t="s">
        <v>738</v>
      </c>
    </row>
    <row r="1685" spans="1:6" x14ac:dyDescent="0.25">
      <c r="A1685" s="5">
        <v>485</v>
      </c>
      <c r="B1685" t="s">
        <v>95</v>
      </c>
      <c r="C1685" t="s">
        <v>57</v>
      </c>
      <c r="D1685">
        <v>12</v>
      </c>
      <c r="E1685" t="s">
        <v>738</v>
      </c>
    </row>
    <row r="1686" spans="1:6" x14ac:dyDescent="0.25">
      <c r="A1686" s="5">
        <v>486</v>
      </c>
      <c r="B1686" t="s">
        <v>95</v>
      </c>
      <c r="C1686" t="s">
        <v>144</v>
      </c>
      <c r="D1686">
        <v>370</v>
      </c>
      <c r="E1686" t="s">
        <v>737</v>
      </c>
    </row>
    <row r="1687" spans="1:6" x14ac:dyDescent="0.25">
      <c r="A1687" s="5">
        <v>486</v>
      </c>
      <c r="B1687" t="s">
        <v>95</v>
      </c>
      <c r="C1687" t="s">
        <v>196</v>
      </c>
      <c r="D1687">
        <v>-200</v>
      </c>
      <c r="E1687" t="s">
        <v>737</v>
      </c>
    </row>
    <row r="1688" spans="1:6" x14ac:dyDescent="0.25">
      <c r="A1688" s="5">
        <v>486</v>
      </c>
      <c r="B1688" t="s">
        <v>95</v>
      </c>
      <c r="C1688" t="s">
        <v>340</v>
      </c>
      <c r="D1688">
        <v>-50</v>
      </c>
      <c r="E1688" t="s">
        <v>737</v>
      </c>
    </row>
    <row r="1689" spans="1:6" x14ac:dyDescent="0.25">
      <c r="A1689" s="5">
        <v>486</v>
      </c>
      <c r="B1689" t="s">
        <v>95</v>
      </c>
      <c r="C1689" t="s">
        <v>348</v>
      </c>
      <c r="D1689">
        <v>-20</v>
      </c>
      <c r="E1689" t="s">
        <v>737</v>
      </c>
    </row>
    <row r="1690" spans="1:6" x14ac:dyDescent="0.25">
      <c r="A1690" s="5">
        <v>486</v>
      </c>
      <c r="B1690" t="s">
        <v>95</v>
      </c>
      <c r="C1690" t="s">
        <v>335</v>
      </c>
      <c r="D1690">
        <v>-35</v>
      </c>
      <c r="E1690" t="s">
        <v>737</v>
      </c>
    </row>
    <row r="1691" spans="1:6" x14ac:dyDescent="0.25">
      <c r="A1691" s="5">
        <v>486</v>
      </c>
      <c r="B1691" t="s">
        <v>95</v>
      </c>
      <c r="C1691" t="s">
        <v>344</v>
      </c>
      <c r="D1691">
        <v>-35</v>
      </c>
      <c r="E1691" t="s">
        <v>737</v>
      </c>
    </row>
    <row r="1692" spans="1:6" x14ac:dyDescent="0.25">
      <c r="A1692" s="5">
        <v>486</v>
      </c>
      <c r="B1692" t="s">
        <v>95</v>
      </c>
      <c r="C1692" t="s">
        <v>66</v>
      </c>
      <c r="D1692">
        <v>-25</v>
      </c>
      <c r="E1692" t="s">
        <v>737</v>
      </c>
    </row>
    <row r="1693" spans="1:6" x14ac:dyDescent="0.25">
      <c r="A1693" s="5">
        <v>486</v>
      </c>
      <c r="B1693" t="s">
        <v>95</v>
      </c>
      <c r="C1693" t="s">
        <v>68</v>
      </c>
      <c r="D1693">
        <v>-20</v>
      </c>
      <c r="E1693" t="s">
        <v>737</v>
      </c>
    </row>
    <row r="1694" spans="1:6" x14ac:dyDescent="0.25">
      <c r="A1694" s="5">
        <v>487</v>
      </c>
      <c r="B1694" t="s">
        <v>95</v>
      </c>
      <c r="C1694" t="s">
        <v>152</v>
      </c>
      <c r="D1694">
        <v>35</v>
      </c>
      <c r="E1694" t="s">
        <v>736</v>
      </c>
    </row>
    <row r="1695" spans="1:6" x14ac:dyDescent="0.25">
      <c r="A1695" s="5">
        <v>487</v>
      </c>
      <c r="B1695" t="s">
        <v>95</v>
      </c>
      <c r="C1695" t="s">
        <v>169</v>
      </c>
      <c r="D1695">
        <v>-20</v>
      </c>
      <c r="E1695" t="s">
        <v>736</v>
      </c>
    </row>
    <row r="1696" spans="1:6" x14ac:dyDescent="0.25">
      <c r="A1696" s="5">
        <v>487</v>
      </c>
      <c r="B1696" t="s">
        <v>95</v>
      </c>
      <c r="C1696" t="s">
        <v>198</v>
      </c>
      <c r="D1696">
        <v>-5</v>
      </c>
      <c r="E1696" t="s">
        <v>736</v>
      </c>
    </row>
    <row r="1697" spans="1:5" x14ac:dyDescent="0.25">
      <c r="A1697" s="5">
        <v>487</v>
      </c>
      <c r="B1697" t="s">
        <v>95</v>
      </c>
      <c r="C1697" t="s">
        <v>203</v>
      </c>
      <c r="D1697">
        <v>-10</v>
      </c>
      <c r="E1697" t="s">
        <v>736</v>
      </c>
    </row>
    <row r="1698" spans="1:5" x14ac:dyDescent="0.25">
      <c r="A1698" s="5">
        <v>487</v>
      </c>
      <c r="B1698" t="s">
        <v>95</v>
      </c>
      <c r="C1698" t="s">
        <v>42</v>
      </c>
      <c r="D1698">
        <v>-10</v>
      </c>
      <c r="E1698" t="s">
        <v>736</v>
      </c>
    </row>
    <row r="1699" spans="1:5" x14ac:dyDescent="0.25">
      <c r="A1699" s="5">
        <v>487</v>
      </c>
      <c r="B1699" t="s">
        <v>95</v>
      </c>
      <c r="C1699" t="s">
        <v>57</v>
      </c>
      <c r="D1699">
        <v>-5</v>
      </c>
      <c r="E1699" t="s">
        <v>736</v>
      </c>
    </row>
    <row r="1700" spans="1:5" x14ac:dyDescent="0.25">
      <c r="A1700" s="5">
        <v>487</v>
      </c>
      <c r="B1700" t="s">
        <v>95</v>
      </c>
      <c r="C1700" t="s">
        <v>284</v>
      </c>
      <c r="D1700">
        <v>-19</v>
      </c>
      <c r="E1700" t="s">
        <v>736</v>
      </c>
    </row>
    <row r="1701" spans="1:5" x14ac:dyDescent="0.25">
      <c r="A1701" s="5">
        <v>488</v>
      </c>
      <c r="B1701" t="s">
        <v>97</v>
      </c>
      <c r="C1701" t="s">
        <v>152</v>
      </c>
      <c r="D1701">
        <v>35</v>
      </c>
      <c r="E1701" t="s">
        <v>736</v>
      </c>
    </row>
    <row r="1702" spans="1:5" x14ac:dyDescent="0.25">
      <c r="A1702" s="5">
        <v>488</v>
      </c>
      <c r="B1702" t="s">
        <v>97</v>
      </c>
      <c r="C1702" t="s">
        <v>169</v>
      </c>
      <c r="D1702">
        <v>-90</v>
      </c>
      <c r="E1702" t="s">
        <v>736</v>
      </c>
    </row>
    <row r="1703" spans="1:5" x14ac:dyDescent="0.25">
      <c r="A1703" s="5">
        <v>488</v>
      </c>
      <c r="B1703" t="s">
        <v>97</v>
      </c>
      <c r="C1703" t="s">
        <v>239</v>
      </c>
      <c r="D1703">
        <v>-15</v>
      </c>
      <c r="E1703" t="s">
        <v>736</v>
      </c>
    </row>
    <row r="1704" spans="1:5" x14ac:dyDescent="0.25">
      <c r="A1704" s="5">
        <v>488</v>
      </c>
      <c r="B1704" t="s">
        <v>97</v>
      </c>
      <c r="C1704" t="s">
        <v>57</v>
      </c>
      <c r="D1704">
        <v>-10</v>
      </c>
      <c r="E1704" t="s">
        <v>736</v>
      </c>
    </row>
    <row r="1705" spans="1:5" x14ac:dyDescent="0.25">
      <c r="A1705" s="5">
        <v>488</v>
      </c>
      <c r="B1705" t="s">
        <v>97</v>
      </c>
      <c r="C1705" t="s">
        <v>64</v>
      </c>
      <c r="D1705">
        <v>-10</v>
      </c>
      <c r="E1705" t="s">
        <v>736</v>
      </c>
    </row>
    <row r="1706" spans="1:5" x14ac:dyDescent="0.25">
      <c r="A1706" s="5">
        <v>488</v>
      </c>
      <c r="B1706" t="s">
        <v>97</v>
      </c>
      <c r="C1706" t="s">
        <v>65</v>
      </c>
      <c r="D1706">
        <v>-1</v>
      </c>
      <c r="E1706" t="s">
        <v>736</v>
      </c>
    </row>
    <row r="1707" spans="1:5" x14ac:dyDescent="0.25">
      <c r="A1707" s="5">
        <v>488</v>
      </c>
      <c r="B1707" t="s">
        <v>97</v>
      </c>
      <c r="C1707" t="s">
        <v>284</v>
      </c>
      <c r="D1707">
        <v>-30</v>
      </c>
      <c r="E1707" t="s">
        <v>736</v>
      </c>
    </row>
    <row r="1708" spans="1:5" x14ac:dyDescent="0.25">
      <c r="A1708" s="5">
        <v>489</v>
      </c>
      <c r="B1708" t="s">
        <v>104</v>
      </c>
      <c r="C1708" t="s">
        <v>152</v>
      </c>
      <c r="D1708">
        <v>45</v>
      </c>
      <c r="E1708" t="s">
        <v>736</v>
      </c>
    </row>
    <row r="1709" spans="1:5" x14ac:dyDescent="0.25">
      <c r="A1709" s="5">
        <v>489</v>
      </c>
      <c r="B1709" t="s">
        <v>104</v>
      </c>
      <c r="C1709" t="s">
        <v>169</v>
      </c>
      <c r="D1709">
        <v>-100</v>
      </c>
      <c r="E1709" t="s">
        <v>736</v>
      </c>
    </row>
    <row r="1710" spans="1:5" x14ac:dyDescent="0.25">
      <c r="A1710" s="5">
        <v>489</v>
      </c>
      <c r="B1710" t="s">
        <v>104</v>
      </c>
      <c r="C1710" t="s">
        <v>203</v>
      </c>
      <c r="D1710">
        <v>-10</v>
      </c>
      <c r="E1710" t="s">
        <v>736</v>
      </c>
    </row>
    <row r="1711" spans="1:5" x14ac:dyDescent="0.25">
      <c r="A1711" s="5">
        <v>489</v>
      </c>
      <c r="B1711" t="s">
        <v>104</v>
      </c>
      <c r="C1711" t="s">
        <v>42</v>
      </c>
      <c r="D1711">
        <v>-10</v>
      </c>
      <c r="E1711" t="s">
        <v>736</v>
      </c>
    </row>
    <row r="1712" spans="1:5" x14ac:dyDescent="0.25">
      <c r="A1712" s="5">
        <v>489</v>
      </c>
      <c r="B1712" t="s">
        <v>104</v>
      </c>
      <c r="C1712" t="s">
        <v>219</v>
      </c>
      <c r="D1712">
        <v>-2</v>
      </c>
      <c r="E1712" t="s">
        <v>736</v>
      </c>
    </row>
    <row r="1713" spans="1:5" x14ac:dyDescent="0.25">
      <c r="A1713" s="5">
        <v>489</v>
      </c>
      <c r="B1713" t="s">
        <v>104</v>
      </c>
      <c r="C1713" t="s">
        <v>57</v>
      </c>
      <c r="D1713">
        <v>-5</v>
      </c>
      <c r="E1713" t="s">
        <v>736</v>
      </c>
    </row>
    <row r="1714" spans="1:5" x14ac:dyDescent="0.25">
      <c r="A1714" s="5">
        <v>490</v>
      </c>
      <c r="B1714" t="s">
        <v>106</v>
      </c>
      <c r="C1714" t="s">
        <v>52</v>
      </c>
      <c r="D1714">
        <v>-30</v>
      </c>
      <c r="E1714" t="s">
        <v>97</v>
      </c>
    </row>
    <row r="1715" spans="1:5" x14ac:dyDescent="0.25">
      <c r="A1715" s="5">
        <v>490</v>
      </c>
      <c r="B1715" t="s">
        <v>106</v>
      </c>
      <c r="C1715" t="s">
        <v>221</v>
      </c>
      <c r="D1715">
        <v>-30</v>
      </c>
      <c r="E1715" t="s">
        <v>97</v>
      </c>
    </row>
    <row r="1716" spans="1:5" x14ac:dyDescent="0.25">
      <c r="A1716" s="5">
        <v>491</v>
      </c>
      <c r="B1716" t="s">
        <v>114</v>
      </c>
      <c r="C1716" t="s">
        <v>54</v>
      </c>
      <c r="D1716">
        <v>-100</v>
      </c>
      <c r="E1716" t="s">
        <v>106</v>
      </c>
    </row>
    <row r="1717" spans="1:5" x14ac:dyDescent="0.25">
      <c r="A1717" s="5">
        <v>491</v>
      </c>
      <c r="B1717" t="s">
        <v>114</v>
      </c>
      <c r="C1717" t="s">
        <v>237</v>
      </c>
      <c r="D1717">
        <v>-100</v>
      </c>
      <c r="E1717" t="s">
        <v>106</v>
      </c>
    </row>
    <row r="1718" spans="1:5" x14ac:dyDescent="0.25">
      <c r="A1718" s="5">
        <v>491</v>
      </c>
      <c r="B1718" t="s">
        <v>114</v>
      </c>
      <c r="C1718" t="s">
        <v>52</v>
      </c>
      <c r="D1718">
        <v>-40</v>
      </c>
      <c r="E1718" t="s">
        <v>106</v>
      </c>
    </row>
    <row r="1719" spans="1:5" x14ac:dyDescent="0.25">
      <c r="A1719" s="5">
        <v>491</v>
      </c>
      <c r="B1719" t="s">
        <v>114</v>
      </c>
      <c r="C1719" t="s">
        <v>221</v>
      </c>
      <c r="D1719">
        <v>-40</v>
      </c>
      <c r="E1719" t="s">
        <v>106</v>
      </c>
    </row>
    <row r="1720" spans="1:5" x14ac:dyDescent="0.25">
      <c r="A1720" s="5">
        <v>491</v>
      </c>
      <c r="B1720" t="s">
        <v>114</v>
      </c>
      <c r="C1720" t="s">
        <v>374</v>
      </c>
      <c r="D1720">
        <v>-50</v>
      </c>
      <c r="E1720" t="s">
        <v>106</v>
      </c>
    </row>
    <row r="1721" spans="1:5" x14ac:dyDescent="0.25">
      <c r="A1721" s="5">
        <v>491</v>
      </c>
      <c r="B1721" t="s">
        <v>114</v>
      </c>
      <c r="C1721" t="s">
        <v>658</v>
      </c>
      <c r="D1721">
        <v>-50</v>
      </c>
      <c r="E1721" t="s">
        <v>106</v>
      </c>
    </row>
    <row r="1722" spans="1:5" x14ac:dyDescent="0.25">
      <c r="A1722" s="5">
        <v>492</v>
      </c>
      <c r="B1722" t="s">
        <v>123</v>
      </c>
      <c r="C1722" t="s">
        <v>57</v>
      </c>
      <c r="D1722">
        <v>-4</v>
      </c>
      <c r="E1722" t="s">
        <v>122</v>
      </c>
    </row>
    <row r="1723" spans="1:5" x14ac:dyDescent="0.25">
      <c r="A1723" s="5">
        <v>493</v>
      </c>
      <c r="B1723" t="s">
        <v>112</v>
      </c>
      <c r="C1723" t="s">
        <v>54</v>
      </c>
      <c r="D1723">
        <v>-55</v>
      </c>
      <c r="E1723" t="s">
        <v>737</v>
      </c>
    </row>
    <row r="1724" spans="1:5" x14ac:dyDescent="0.25">
      <c r="A1724" s="5">
        <v>493</v>
      </c>
      <c r="B1724" t="s">
        <v>112</v>
      </c>
      <c r="C1724" t="s">
        <v>235</v>
      </c>
      <c r="D1724">
        <v>-55</v>
      </c>
      <c r="E1724" t="s">
        <v>737</v>
      </c>
    </row>
    <row r="1725" spans="1:5" x14ac:dyDescent="0.25">
      <c r="A1725" s="5">
        <v>493</v>
      </c>
      <c r="B1725" t="s">
        <v>112</v>
      </c>
      <c r="C1725" t="s">
        <v>352</v>
      </c>
      <c r="D1725">
        <v>5</v>
      </c>
      <c r="E1725" t="s">
        <v>737</v>
      </c>
    </row>
    <row r="1726" spans="1:5" x14ac:dyDescent="0.25">
      <c r="A1726" s="5">
        <v>493</v>
      </c>
      <c r="B1726" t="s">
        <v>112</v>
      </c>
      <c r="C1726" t="s">
        <v>351</v>
      </c>
      <c r="D1726">
        <v>3.2</v>
      </c>
      <c r="E1726" t="s">
        <v>737</v>
      </c>
    </row>
    <row r="1727" spans="1:5" x14ac:dyDescent="0.25">
      <c r="A1727" s="5">
        <v>494</v>
      </c>
      <c r="B1727" t="s">
        <v>113</v>
      </c>
      <c r="C1727" t="s">
        <v>64</v>
      </c>
      <c r="D1727">
        <v>-30</v>
      </c>
      <c r="E1727" t="s">
        <v>742</v>
      </c>
    </row>
    <row r="1728" spans="1:5" x14ac:dyDescent="0.25">
      <c r="A1728" s="5">
        <v>494</v>
      </c>
      <c r="B1728" t="s">
        <v>113</v>
      </c>
      <c r="C1728" t="s">
        <v>57</v>
      </c>
      <c r="D1728">
        <v>15</v>
      </c>
      <c r="E1728" t="s">
        <v>742</v>
      </c>
    </row>
    <row r="1729" spans="1:5" x14ac:dyDescent="0.25">
      <c r="A1729" s="5">
        <v>495</v>
      </c>
      <c r="B1729" t="s">
        <v>116</v>
      </c>
      <c r="C1729" t="s">
        <v>54</v>
      </c>
      <c r="D1729">
        <v>-75</v>
      </c>
      <c r="E1729" t="s">
        <v>742</v>
      </c>
    </row>
    <row r="1730" spans="1:5" x14ac:dyDescent="0.25">
      <c r="A1730" s="5">
        <v>495</v>
      </c>
      <c r="B1730" t="s">
        <v>116</v>
      </c>
      <c r="C1730" t="s">
        <v>235</v>
      </c>
      <c r="D1730">
        <v>-75</v>
      </c>
      <c r="E1730" t="s">
        <v>742</v>
      </c>
    </row>
    <row r="1731" spans="1:5" x14ac:dyDescent="0.25">
      <c r="A1731" s="5">
        <v>495</v>
      </c>
      <c r="B1731" t="s">
        <v>116</v>
      </c>
      <c r="C1731" t="s">
        <v>226</v>
      </c>
      <c r="D1731">
        <v>75</v>
      </c>
      <c r="E1731" t="s">
        <v>742</v>
      </c>
    </row>
    <row r="1732" spans="1:5" x14ac:dyDescent="0.25">
      <c r="A1732" s="5">
        <v>495</v>
      </c>
      <c r="B1732" t="s">
        <v>116</v>
      </c>
      <c r="C1732" t="s">
        <v>228</v>
      </c>
      <c r="D1732">
        <v>75</v>
      </c>
      <c r="E1732" t="s">
        <v>742</v>
      </c>
    </row>
    <row r="1733" spans="1:5" x14ac:dyDescent="0.25">
      <c r="A1733" s="5">
        <v>496</v>
      </c>
      <c r="B1733" t="s">
        <v>116</v>
      </c>
      <c r="C1733" t="s">
        <v>54</v>
      </c>
      <c r="D1733">
        <v>-200</v>
      </c>
      <c r="E1733" t="s">
        <v>742</v>
      </c>
    </row>
    <row r="1734" spans="1:5" x14ac:dyDescent="0.25">
      <c r="A1734" s="5">
        <v>496</v>
      </c>
      <c r="B1734" t="s">
        <v>116</v>
      </c>
      <c r="C1734" t="s">
        <v>235</v>
      </c>
      <c r="D1734">
        <v>-200</v>
      </c>
      <c r="E1734" t="s">
        <v>742</v>
      </c>
    </row>
    <row r="1735" spans="1:5" x14ac:dyDescent="0.25">
      <c r="A1735" s="5">
        <v>496</v>
      </c>
      <c r="B1735" t="s">
        <v>116</v>
      </c>
      <c r="C1735" t="s">
        <v>237</v>
      </c>
      <c r="D1735">
        <v>-200</v>
      </c>
      <c r="E1735" t="s">
        <v>742</v>
      </c>
    </row>
    <row r="1736" spans="1:5" x14ac:dyDescent="0.25">
      <c r="A1736" s="5">
        <v>496</v>
      </c>
      <c r="B1736" t="s">
        <v>116</v>
      </c>
      <c r="C1736" t="s">
        <v>282</v>
      </c>
      <c r="D1736">
        <v>1600</v>
      </c>
      <c r="E1736" t="s">
        <v>742</v>
      </c>
    </row>
    <row r="1737" spans="1:5" x14ac:dyDescent="0.25">
      <c r="A1737" s="5">
        <v>497</v>
      </c>
      <c r="B1737" t="s">
        <v>113</v>
      </c>
      <c r="C1737" t="s">
        <v>169</v>
      </c>
      <c r="D1737">
        <v>-0.5</v>
      </c>
      <c r="E1737" t="s">
        <v>736</v>
      </c>
    </row>
    <row r="1738" spans="1:5" x14ac:dyDescent="0.25">
      <c r="A1738" s="5">
        <v>497</v>
      </c>
      <c r="B1738" t="s">
        <v>113</v>
      </c>
      <c r="C1738" t="s">
        <v>191</v>
      </c>
      <c r="D1738">
        <v>-1.2</v>
      </c>
      <c r="E1738" t="s">
        <v>736</v>
      </c>
    </row>
    <row r="1739" spans="1:5" x14ac:dyDescent="0.25">
      <c r="A1739" s="5">
        <v>497</v>
      </c>
      <c r="B1739" t="s">
        <v>113</v>
      </c>
      <c r="C1739" t="s">
        <v>247</v>
      </c>
      <c r="D1739">
        <v>-200</v>
      </c>
      <c r="E1739" t="s">
        <v>736</v>
      </c>
    </row>
    <row r="1740" spans="1:5" x14ac:dyDescent="0.25">
      <c r="A1740" s="5">
        <v>497</v>
      </c>
      <c r="B1740" t="s">
        <v>113</v>
      </c>
      <c r="C1740" t="s">
        <v>264</v>
      </c>
      <c r="D1740">
        <v>-15.8</v>
      </c>
      <c r="E1740" t="s">
        <v>736</v>
      </c>
    </row>
    <row r="1741" spans="1:5" x14ac:dyDescent="0.25">
      <c r="A1741" s="5">
        <v>497</v>
      </c>
      <c r="B1741" t="s">
        <v>113</v>
      </c>
      <c r="C1741" t="s">
        <v>64</v>
      </c>
      <c r="D1741">
        <v>-0.4</v>
      </c>
      <c r="E1741" t="s">
        <v>736</v>
      </c>
    </row>
    <row r="1742" spans="1:5" x14ac:dyDescent="0.25">
      <c r="A1742" s="5">
        <v>497</v>
      </c>
      <c r="B1742" t="s">
        <v>113</v>
      </c>
      <c r="C1742" t="s">
        <v>152</v>
      </c>
      <c r="D1742">
        <v>16</v>
      </c>
      <c r="E1742" t="s">
        <v>736</v>
      </c>
    </row>
    <row r="1743" spans="1:5" x14ac:dyDescent="0.25">
      <c r="A1743" s="5">
        <v>498</v>
      </c>
      <c r="B1743" t="s">
        <v>106</v>
      </c>
      <c r="C1743" t="s">
        <v>152</v>
      </c>
      <c r="D1743">
        <v>-29.2</v>
      </c>
      <c r="E1743" t="s">
        <v>95</v>
      </c>
    </row>
    <row r="1744" spans="1:5" x14ac:dyDescent="0.25">
      <c r="A1744" s="5">
        <v>498</v>
      </c>
      <c r="B1744" t="s">
        <v>106</v>
      </c>
      <c r="C1744" t="s">
        <v>169</v>
      </c>
      <c r="D1744">
        <v>-20.399999999999999</v>
      </c>
      <c r="E1744" t="s">
        <v>95</v>
      </c>
    </row>
    <row r="1745" spans="1:6" x14ac:dyDescent="0.25">
      <c r="A1745" s="5">
        <v>498</v>
      </c>
      <c r="B1745" t="s">
        <v>106</v>
      </c>
      <c r="C1745" t="s">
        <v>284</v>
      </c>
      <c r="D1745">
        <v>-167.9</v>
      </c>
      <c r="E1745" t="s">
        <v>95</v>
      </c>
    </row>
    <row r="1746" spans="1:6" x14ac:dyDescent="0.25">
      <c r="A1746" s="5">
        <v>498</v>
      </c>
      <c r="B1746" t="s">
        <v>106</v>
      </c>
      <c r="C1746" t="s">
        <v>219</v>
      </c>
      <c r="D1746">
        <v>-0.4</v>
      </c>
      <c r="E1746" t="s">
        <v>95</v>
      </c>
    </row>
    <row r="1747" spans="1:6" x14ac:dyDescent="0.25">
      <c r="A1747" s="5">
        <v>498</v>
      </c>
      <c r="B1747" t="s">
        <v>106</v>
      </c>
      <c r="C1747" t="s">
        <v>28</v>
      </c>
      <c r="D1747">
        <v>-1.8</v>
      </c>
      <c r="E1747" t="s">
        <v>95</v>
      </c>
    </row>
    <row r="1748" spans="1:6" x14ac:dyDescent="0.25">
      <c r="A1748" s="5">
        <v>498</v>
      </c>
      <c r="B1748" t="s">
        <v>106</v>
      </c>
      <c r="C1748" t="s">
        <v>42</v>
      </c>
      <c r="D1748">
        <v>-1.5</v>
      </c>
      <c r="E1748" t="s">
        <v>95</v>
      </c>
    </row>
    <row r="1749" spans="1:6" x14ac:dyDescent="0.25">
      <c r="A1749" s="5">
        <v>498</v>
      </c>
      <c r="B1749" t="s">
        <v>106</v>
      </c>
      <c r="C1749" t="s">
        <v>211</v>
      </c>
      <c r="D1749">
        <v>-1.2</v>
      </c>
      <c r="E1749" t="s">
        <v>95</v>
      </c>
    </row>
    <row r="1750" spans="1:6" x14ac:dyDescent="0.25">
      <c r="A1750" s="5">
        <v>498</v>
      </c>
      <c r="B1750" t="s">
        <v>106</v>
      </c>
      <c r="C1750" t="s">
        <v>247</v>
      </c>
      <c r="D1750">
        <v>-7.4</v>
      </c>
      <c r="E1750" t="s">
        <v>95</v>
      </c>
    </row>
    <row r="1751" spans="1:6" x14ac:dyDescent="0.25">
      <c r="A1751" s="5">
        <v>498</v>
      </c>
      <c r="B1751" t="s">
        <v>106</v>
      </c>
      <c r="C1751" t="s">
        <v>64</v>
      </c>
      <c r="D1751">
        <v>-2.6</v>
      </c>
      <c r="E1751" t="s">
        <v>95</v>
      </c>
    </row>
    <row r="1752" spans="1:6" x14ac:dyDescent="0.25">
      <c r="A1752" s="5">
        <v>498</v>
      </c>
      <c r="B1752" t="s">
        <v>106</v>
      </c>
      <c r="C1752" t="s">
        <v>264</v>
      </c>
      <c r="D1752">
        <v>-0.7</v>
      </c>
      <c r="E1752" t="s">
        <v>95</v>
      </c>
    </row>
    <row r="1753" spans="1:6" x14ac:dyDescent="0.25">
      <c r="A1753" s="5">
        <v>498</v>
      </c>
      <c r="B1753" t="s">
        <v>106</v>
      </c>
      <c r="C1753" t="s">
        <v>272</v>
      </c>
      <c r="D1753">
        <v>-0.6</v>
      </c>
      <c r="E1753" t="s">
        <v>95</v>
      </c>
    </row>
    <row r="1754" spans="1:6" x14ac:dyDescent="0.25">
      <c r="A1754" s="5">
        <v>498</v>
      </c>
      <c r="B1754" t="s">
        <v>106</v>
      </c>
      <c r="C1754" t="s">
        <v>37</v>
      </c>
      <c r="D1754">
        <v>-0.5</v>
      </c>
      <c r="E1754" t="s">
        <v>95</v>
      </c>
    </row>
    <row r="1755" spans="1:6" x14ac:dyDescent="0.25">
      <c r="A1755" s="5">
        <v>498</v>
      </c>
      <c r="B1755" t="s">
        <v>106</v>
      </c>
      <c r="C1755" t="s">
        <v>239</v>
      </c>
      <c r="D1755">
        <v>-0.5</v>
      </c>
      <c r="E1755" t="s">
        <v>95</v>
      </c>
    </row>
    <row r="1756" spans="1:6" x14ac:dyDescent="0.25">
      <c r="A1756" s="5">
        <v>498</v>
      </c>
      <c r="B1756" t="s">
        <v>106</v>
      </c>
      <c r="C1756" t="s">
        <v>165</v>
      </c>
      <c r="D1756">
        <v>-0.1</v>
      </c>
      <c r="E1756" t="s">
        <v>95</v>
      </c>
    </row>
    <row r="1757" spans="1:6" x14ac:dyDescent="0.25">
      <c r="A1757" s="5">
        <v>498</v>
      </c>
      <c r="B1757" t="s">
        <v>106</v>
      </c>
      <c r="C1757" t="s">
        <v>57</v>
      </c>
      <c r="D1757">
        <v>-0.1</v>
      </c>
      <c r="E1757" t="s">
        <v>95</v>
      </c>
    </row>
    <row r="1758" spans="1:6" x14ac:dyDescent="0.25">
      <c r="A1758" s="5">
        <v>499</v>
      </c>
      <c r="B1758" t="s">
        <v>125</v>
      </c>
      <c r="C1758" t="s">
        <v>340</v>
      </c>
      <c r="D1758">
        <v>-0.5</v>
      </c>
      <c r="E1758">
        <v>0</v>
      </c>
      <c r="F1758" t="s">
        <v>659</v>
      </c>
    </row>
    <row r="1759" spans="1:6" x14ac:dyDescent="0.25">
      <c r="A1759" s="5">
        <v>499</v>
      </c>
      <c r="B1759" t="s">
        <v>125</v>
      </c>
      <c r="C1759" t="s">
        <v>191</v>
      </c>
      <c r="D1759">
        <v>0.5</v>
      </c>
      <c r="E1759">
        <v>0</v>
      </c>
      <c r="F1759" t="s">
        <v>659</v>
      </c>
    </row>
    <row r="1760" spans="1:6" x14ac:dyDescent="0.25">
      <c r="A1760" s="5">
        <v>500</v>
      </c>
      <c r="B1760" t="s">
        <v>125</v>
      </c>
      <c r="C1760" t="s">
        <v>219</v>
      </c>
      <c r="D1760">
        <v>-4.2</v>
      </c>
      <c r="E1760" t="s">
        <v>120</v>
      </c>
    </row>
    <row r="1761" spans="1:5" x14ac:dyDescent="0.25">
      <c r="A1761" s="5">
        <v>500</v>
      </c>
      <c r="B1761" t="s">
        <v>125</v>
      </c>
      <c r="C1761" t="s">
        <v>272</v>
      </c>
      <c r="D1761">
        <v>0.2</v>
      </c>
      <c r="E1761" t="s">
        <v>120</v>
      </c>
    </row>
    <row r="1762" spans="1:5" x14ac:dyDescent="0.25">
      <c r="A1762" s="5">
        <v>500</v>
      </c>
      <c r="B1762" t="s">
        <v>125</v>
      </c>
      <c r="C1762" t="s">
        <v>352</v>
      </c>
      <c r="D1762">
        <v>-0.4</v>
      </c>
      <c r="E1762" t="s">
        <v>120</v>
      </c>
    </row>
    <row r="1763" spans="1:5" x14ac:dyDescent="0.25">
      <c r="A1763" s="5">
        <v>501</v>
      </c>
      <c r="B1763" t="s">
        <v>106</v>
      </c>
      <c r="C1763" t="s">
        <v>152</v>
      </c>
      <c r="D1763">
        <v>-10</v>
      </c>
      <c r="E1763" t="s">
        <v>96</v>
      </c>
    </row>
    <row r="1764" spans="1:5" x14ac:dyDescent="0.25">
      <c r="A1764" s="5">
        <v>501</v>
      </c>
      <c r="B1764" t="s">
        <v>106</v>
      </c>
      <c r="C1764" t="s">
        <v>219</v>
      </c>
      <c r="D1764">
        <v>-3</v>
      </c>
      <c r="E1764" t="s">
        <v>96</v>
      </c>
    </row>
    <row r="1765" spans="1:5" x14ac:dyDescent="0.25">
      <c r="A1765" s="5">
        <v>502</v>
      </c>
      <c r="B1765" t="s">
        <v>106</v>
      </c>
      <c r="C1765" t="s">
        <v>28</v>
      </c>
      <c r="D1765">
        <v>-400</v>
      </c>
      <c r="E1765" t="s">
        <v>96</v>
      </c>
    </row>
    <row r="1766" spans="1:5" x14ac:dyDescent="0.25">
      <c r="A1766" s="5">
        <v>502</v>
      </c>
      <c r="B1766" t="s">
        <v>106</v>
      </c>
      <c r="C1766" t="s">
        <v>33</v>
      </c>
      <c r="D1766">
        <v>-150</v>
      </c>
      <c r="E1766" t="s">
        <v>96</v>
      </c>
    </row>
    <row r="1767" spans="1:5" x14ac:dyDescent="0.25">
      <c r="A1767" s="5">
        <v>503</v>
      </c>
      <c r="B1767" t="s">
        <v>111</v>
      </c>
      <c r="C1767" t="s">
        <v>191</v>
      </c>
      <c r="D1767">
        <v>-15</v>
      </c>
      <c r="E1767" t="s">
        <v>97</v>
      </c>
    </row>
    <row r="1768" spans="1:5" x14ac:dyDescent="0.25">
      <c r="A1768" s="5">
        <v>504</v>
      </c>
      <c r="B1768" t="s">
        <v>106</v>
      </c>
      <c r="C1768" t="s">
        <v>152</v>
      </c>
      <c r="D1768">
        <v>-8</v>
      </c>
      <c r="E1768" t="s">
        <v>95</v>
      </c>
    </row>
    <row r="1769" spans="1:5" x14ac:dyDescent="0.25">
      <c r="A1769" s="5">
        <v>505</v>
      </c>
      <c r="B1769" t="s">
        <v>105</v>
      </c>
      <c r="C1769" t="s">
        <v>169</v>
      </c>
      <c r="D1769">
        <v>-1.5</v>
      </c>
      <c r="E1769" t="s">
        <v>736</v>
      </c>
    </row>
    <row r="1770" spans="1:5" x14ac:dyDescent="0.25">
      <c r="A1770" s="5">
        <v>505</v>
      </c>
      <c r="B1770" t="s">
        <v>105</v>
      </c>
      <c r="C1770" t="s">
        <v>226</v>
      </c>
      <c r="D1770">
        <v>-0.2</v>
      </c>
      <c r="E1770" t="s">
        <v>736</v>
      </c>
    </row>
    <row r="1771" spans="1:5" x14ac:dyDescent="0.25">
      <c r="A1771" s="5">
        <v>505</v>
      </c>
      <c r="B1771" t="s">
        <v>105</v>
      </c>
      <c r="C1771" t="s">
        <v>228</v>
      </c>
      <c r="D1771">
        <v>-0.2</v>
      </c>
      <c r="E1771" t="s">
        <v>736</v>
      </c>
    </row>
    <row r="1772" spans="1:5" x14ac:dyDescent="0.25">
      <c r="A1772" s="5">
        <v>505</v>
      </c>
      <c r="B1772" t="s">
        <v>105</v>
      </c>
      <c r="C1772" t="s">
        <v>54</v>
      </c>
      <c r="D1772">
        <v>-0.1</v>
      </c>
      <c r="E1772" t="s">
        <v>736</v>
      </c>
    </row>
    <row r="1773" spans="1:5" x14ac:dyDescent="0.25">
      <c r="A1773" s="5">
        <v>505</v>
      </c>
      <c r="B1773" t="s">
        <v>105</v>
      </c>
      <c r="C1773" t="s">
        <v>235</v>
      </c>
      <c r="D1773">
        <v>-0.1</v>
      </c>
      <c r="E1773" t="s">
        <v>736</v>
      </c>
    </row>
    <row r="1774" spans="1:5" x14ac:dyDescent="0.25">
      <c r="A1774" s="5">
        <v>505</v>
      </c>
      <c r="B1774" t="s">
        <v>105</v>
      </c>
      <c r="C1774" t="s">
        <v>247</v>
      </c>
      <c r="D1774">
        <v>-0.1</v>
      </c>
      <c r="E1774" t="s">
        <v>736</v>
      </c>
    </row>
    <row r="1775" spans="1:5" x14ac:dyDescent="0.25">
      <c r="A1775" s="5">
        <v>505</v>
      </c>
      <c r="B1775" t="s">
        <v>105</v>
      </c>
      <c r="C1775" t="s">
        <v>284</v>
      </c>
      <c r="D1775">
        <v>-17.600000000000001</v>
      </c>
      <c r="E1775" t="s">
        <v>736</v>
      </c>
    </row>
    <row r="1776" spans="1:5" x14ac:dyDescent="0.25">
      <c r="A1776" s="5">
        <v>505</v>
      </c>
      <c r="B1776" t="s">
        <v>105</v>
      </c>
      <c r="C1776" t="s">
        <v>358</v>
      </c>
      <c r="D1776">
        <v>-11.6</v>
      </c>
      <c r="E1776" t="s">
        <v>736</v>
      </c>
    </row>
    <row r="1777" spans="1:5" x14ac:dyDescent="0.25">
      <c r="A1777" s="5">
        <v>505</v>
      </c>
      <c r="B1777" t="s">
        <v>105</v>
      </c>
      <c r="C1777" t="s">
        <v>152</v>
      </c>
      <c r="D1777">
        <v>2</v>
      </c>
      <c r="E1777" t="s">
        <v>736</v>
      </c>
    </row>
    <row r="1778" spans="1:5" x14ac:dyDescent="0.25">
      <c r="A1778" s="5">
        <v>506</v>
      </c>
      <c r="B1778" t="s">
        <v>106</v>
      </c>
      <c r="C1778" t="s">
        <v>169</v>
      </c>
      <c r="D1778">
        <v>-40</v>
      </c>
      <c r="E1778" t="s">
        <v>736</v>
      </c>
    </row>
    <row r="1779" spans="1:5" x14ac:dyDescent="0.25">
      <c r="A1779" s="5">
        <v>506</v>
      </c>
      <c r="B1779" t="s">
        <v>106</v>
      </c>
      <c r="C1779" t="s">
        <v>203</v>
      </c>
      <c r="D1779">
        <v>-10</v>
      </c>
      <c r="E1779" t="s">
        <v>736</v>
      </c>
    </row>
    <row r="1780" spans="1:5" x14ac:dyDescent="0.25">
      <c r="A1780" s="5">
        <v>506</v>
      </c>
      <c r="B1780" t="s">
        <v>106</v>
      </c>
      <c r="C1780" t="s">
        <v>42</v>
      </c>
      <c r="D1780">
        <v>-10</v>
      </c>
      <c r="E1780" t="s">
        <v>736</v>
      </c>
    </row>
    <row r="1781" spans="1:5" x14ac:dyDescent="0.25">
      <c r="A1781" s="5">
        <v>506</v>
      </c>
      <c r="B1781" t="s">
        <v>106</v>
      </c>
      <c r="C1781" t="s">
        <v>247</v>
      </c>
      <c r="D1781">
        <v>-403</v>
      </c>
      <c r="E1781" t="s">
        <v>736</v>
      </c>
    </row>
    <row r="1782" spans="1:5" x14ac:dyDescent="0.25">
      <c r="A1782" s="5">
        <v>506</v>
      </c>
      <c r="B1782" t="s">
        <v>106</v>
      </c>
      <c r="C1782" t="s">
        <v>57</v>
      </c>
      <c r="D1782">
        <v>-10</v>
      </c>
      <c r="E1782" t="s">
        <v>736</v>
      </c>
    </row>
    <row r="1783" spans="1:5" x14ac:dyDescent="0.25">
      <c r="A1783" s="5">
        <v>506</v>
      </c>
      <c r="B1783" t="s">
        <v>106</v>
      </c>
      <c r="C1783" t="s">
        <v>152</v>
      </c>
      <c r="D1783">
        <v>55</v>
      </c>
      <c r="E1783" t="s">
        <v>736</v>
      </c>
    </row>
    <row r="1784" spans="1:5" x14ac:dyDescent="0.25">
      <c r="A1784" s="5">
        <v>507</v>
      </c>
      <c r="B1784" t="s">
        <v>184</v>
      </c>
      <c r="C1784" t="s">
        <v>54</v>
      </c>
      <c r="D1784">
        <v>-0.7</v>
      </c>
      <c r="E1784" t="s">
        <v>809</v>
      </c>
    </row>
    <row r="1785" spans="1:5" x14ac:dyDescent="0.25">
      <c r="A1785" s="5">
        <v>508</v>
      </c>
      <c r="B1785" t="s">
        <v>109</v>
      </c>
      <c r="C1785" t="s">
        <v>242</v>
      </c>
      <c r="D1785">
        <v>-64</v>
      </c>
      <c r="E1785" t="s">
        <v>95</v>
      </c>
    </row>
    <row r="1786" spans="1:5" x14ac:dyDescent="0.25">
      <c r="A1786" s="5">
        <v>509</v>
      </c>
      <c r="B1786" t="s">
        <v>106</v>
      </c>
      <c r="C1786" t="s">
        <v>152</v>
      </c>
      <c r="D1786">
        <v>-10</v>
      </c>
      <c r="E1786" t="s">
        <v>96</v>
      </c>
    </row>
    <row r="1787" spans="1:5" x14ac:dyDescent="0.25">
      <c r="A1787" s="5">
        <v>509</v>
      </c>
      <c r="B1787" t="s">
        <v>106</v>
      </c>
      <c r="C1787" t="s">
        <v>219</v>
      </c>
      <c r="D1787">
        <v>-3</v>
      </c>
      <c r="E1787" t="s">
        <v>96</v>
      </c>
    </row>
    <row r="1788" spans="1:5" x14ac:dyDescent="0.25">
      <c r="A1788" s="5">
        <v>510</v>
      </c>
      <c r="B1788" t="s">
        <v>95</v>
      </c>
      <c r="C1788" t="s">
        <v>46</v>
      </c>
      <c r="D1788">
        <v>-5</v>
      </c>
      <c r="E1788" t="s">
        <v>123</v>
      </c>
    </row>
    <row r="1789" spans="1:5" x14ac:dyDescent="0.25">
      <c r="A1789" s="5">
        <v>510</v>
      </c>
      <c r="B1789" t="s">
        <v>95</v>
      </c>
      <c r="C1789" t="s">
        <v>332</v>
      </c>
      <c r="D1789">
        <v>-2.5</v>
      </c>
      <c r="E1789" t="s">
        <v>123</v>
      </c>
    </row>
    <row r="1790" spans="1:5" x14ac:dyDescent="0.25">
      <c r="A1790" s="5">
        <v>510</v>
      </c>
      <c r="B1790" t="s">
        <v>95</v>
      </c>
      <c r="C1790" t="s">
        <v>333</v>
      </c>
      <c r="D1790">
        <v>-1</v>
      </c>
      <c r="E1790" t="s">
        <v>123</v>
      </c>
    </row>
    <row r="1791" spans="1:5" x14ac:dyDescent="0.25">
      <c r="A1791" s="5">
        <v>510</v>
      </c>
      <c r="B1791" t="s">
        <v>95</v>
      </c>
      <c r="C1791" t="s">
        <v>42</v>
      </c>
      <c r="D1791">
        <v>-30</v>
      </c>
      <c r="E1791" t="s">
        <v>123</v>
      </c>
    </row>
    <row r="1792" spans="1:5" x14ac:dyDescent="0.25">
      <c r="A1792" s="5">
        <v>510</v>
      </c>
      <c r="B1792" t="s">
        <v>95</v>
      </c>
      <c r="C1792" t="s">
        <v>66</v>
      </c>
      <c r="D1792">
        <v>-90</v>
      </c>
      <c r="E1792" t="s">
        <v>123</v>
      </c>
    </row>
    <row r="1793" spans="1:5" x14ac:dyDescent="0.25">
      <c r="A1793" s="5">
        <v>510</v>
      </c>
      <c r="B1793" t="s">
        <v>95</v>
      </c>
      <c r="C1793" t="s">
        <v>54</v>
      </c>
      <c r="D1793">
        <v>170</v>
      </c>
      <c r="E1793" t="s">
        <v>123</v>
      </c>
    </row>
    <row r="1794" spans="1:5" x14ac:dyDescent="0.25">
      <c r="A1794" s="5">
        <v>510</v>
      </c>
      <c r="B1794" t="s">
        <v>95</v>
      </c>
      <c r="C1794" t="s">
        <v>211</v>
      </c>
      <c r="D1794">
        <v>30</v>
      </c>
      <c r="E1794" t="s">
        <v>123</v>
      </c>
    </row>
    <row r="1795" spans="1:5" x14ac:dyDescent="0.25">
      <c r="A1795" s="5">
        <v>511</v>
      </c>
      <c r="B1795" t="s">
        <v>107</v>
      </c>
      <c r="C1795" t="s">
        <v>343</v>
      </c>
      <c r="D1795">
        <v>-3.8</v>
      </c>
      <c r="E1795" t="s">
        <v>110</v>
      </c>
    </row>
    <row r="1796" spans="1:5" x14ac:dyDescent="0.25">
      <c r="A1796" s="5">
        <v>512</v>
      </c>
      <c r="B1796" t="s">
        <v>111</v>
      </c>
      <c r="C1796" t="s">
        <v>343</v>
      </c>
      <c r="D1796">
        <v>-22</v>
      </c>
      <c r="E1796" t="s">
        <v>110</v>
      </c>
    </row>
    <row r="1797" spans="1:5" x14ac:dyDescent="0.25">
      <c r="A1797" s="5">
        <v>513</v>
      </c>
      <c r="B1797" t="s">
        <v>108</v>
      </c>
      <c r="C1797" t="s">
        <v>571</v>
      </c>
      <c r="D1797">
        <v>-9</v>
      </c>
      <c r="E1797" t="s">
        <v>111</v>
      </c>
    </row>
    <row r="1798" spans="1:5" x14ac:dyDescent="0.25">
      <c r="A1798" s="5">
        <v>514</v>
      </c>
      <c r="B1798" t="s">
        <v>116</v>
      </c>
      <c r="C1798" t="s">
        <v>226</v>
      </c>
      <c r="D1798">
        <v>13</v>
      </c>
      <c r="E1798" t="s">
        <v>109</v>
      </c>
    </row>
    <row r="1799" spans="1:5" x14ac:dyDescent="0.25">
      <c r="A1799" s="5">
        <v>514</v>
      </c>
      <c r="B1799" t="s">
        <v>116</v>
      </c>
      <c r="C1799" t="s">
        <v>54</v>
      </c>
      <c r="D1799">
        <v>-13</v>
      </c>
      <c r="E1799" t="s">
        <v>109</v>
      </c>
    </row>
    <row r="1800" spans="1:5" x14ac:dyDescent="0.25">
      <c r="A1800" s="5">
        <v>515</v>
      </c>
      <c r="B1800" t="s">
        <v>106</v>
      </c>
      <c r="C1800" t="s">
        <v>374</v>
      </c>
      <c r="D1800">
        <v>-50</v>
      </c>
      <c r="E1800" t="s">
        <v>114</v>
      </c>
    </row>
    <row r="1801" spans="1:5" x14ac:dyDescent="0.25">
      <c r="A1801" s="5">
        <v>516</v>
      </c>
      <c r="B1801" t="s">
        <v>114</v>
      </c>
      <c r="C1801" t="s">
        <v>344</v>
      </c>
      <c r="D1801">
        <v>-1.2</v>
      </c>
      <c r="E1801" t="s">
        <v>124</v>
      </c>
    </row>
    <row r="1802" spans="1:5" x14ac:dyDescent="0.25">
      <c r="A1802" s="5">
        <v>516</v>
      </c>
      <c r="B1802" t="s">
        <v>114</v>
      </c>
      <c r="C1802" t="s">
        <v>346</v>
      </c>
      <c r="D1802">
        <v>-0.5</v>
      </c>
      <c r="E1802" t="s">
        <v>124</v>
      </c>
    </row>
    <row r="1803" spans="1:5" x14ac:dyDescent="0.25">
      <c r="A1803" s="5">
        <v>516</v>
      </c>
      <c r="B1803" t="s">
        <v>114</v>
      </c>
      <c r="C1803" t="s">
        <v>347</v>
      </c>
      <c r="D1803">
        <v>-0.5</v>
      </c>
      <c r="E1803" t="s">
        <v>124</v>
      </c>
    </row>
    <row r="1804" spans="1:5" x14ac:dyDescent="0.25">
      <c r="A1804" s="5">
        <v>516</v>
      </c>
      <c r="B1804" t="s">
        <v>114</v>
      </c>
      <c r="C1804" t="s">
        <v>571</v>
      </c>
      <c r="D1804">
        <v>-0.8</v>
      </c>
      <c r="E1804" t="s">
        <v>124</v>
      </c>
    </row>
    <row r="1805" spans="1:5" x14ac:dyDescent="0.25">
      <c r="A1805" s="5">
        <v>516</v>
      </c>
      <c r="B1805" t="s">
        <v>114</v>
      </c>
      <c r="C1805" t="s">
        <v>349</v>
      </c>
      <c r="D1805">
        <v>-1.1000000000000001</v>
      </c>
      <c r="E1805" t="s">
        <v>124</v>
      </c>
    </row>
    <row r="1806" spans="1:5" x14ac:dyDescent="0.25">
      <c r="A1806" s="5">
        <v>516</v>
      </c>
      <c r="B1806" t="s">
        <v>114</v>
      </c>
      <c r="C1806" t="s">
        <v>658</v>
      </c>
      <c r="D1806">
        <v>-17</v>
      </c>
      <c r="E1806" t="s">
        <v>124</v>
      </c>
    </row>
    <row r="1807" spans="1:5" x14ac:dyDescent="0.25">
      <c r="A1807" s="5">
        <v>516</v>
      </c>
      <c r="B1807" t="s">
        <v>114</v>
      </c>
      <c r="C1807" t="s">
        <v>374</v>
      </c>
      <c r="D1807">
        <v>-2.9</v>
      </c>
      <c r="E1807" t="s">
        <v>124</v>
      </c>
    </row>
    <row r="1808" spans="1:5" x14ac:dyDescent="0.25">
      <c r="A1808" s="5">
        <v>516</v>
      </c>
      <c r="B1808" t="s">
        <v>114</v>
      </c>
      <c r="C1808" t="s">
        <v>348</v>
      </c>
      <c r="D1808">
        <v>-1</v>
      </c>
      <c r="E1808" t="s">
        <v>124</v>
      </c>
    </row>
    <row r="1809" spans="1:5" x14ac:dyDescent="0.25">
      <c r="A1809" s="5">
        <v>516</v>
      </c>
      <c r="B1809" t="s">
        <v>114</v>
      </c>
      <c r="C1809" t="s">
        <v>52</v>
      </c>
      <c r="D1809">
        <v>-4</v>
      </c>
      <c r="E1809" t="s">
        <v>124</v>
      </c>
    </row>
    <row r="1810" spans="1:5" x14ac:dyDescent="0.25">
      <c r="A1810" s="5">
        <v>516</v>
      </c>
      <c r="B1810" t="s">
        <v>114</v>
      </c>
      <c r="C1810" t="s">
        <v>340</v>
      </c>
      <c r="D1810">
        <v>-3</v>
      </c>
      <c r="E1810" t="s">
        <v>124</v>
      </c>
    </row>
    <row r="1811" spans="1:5" x14ac:dyDescent="0.25">
      <c r="A1811" s="5">
        <v>516</v>
      </c>
      <c r="B1811" t="s">
        <v>114</v>
      </c>
      <c r="C1811" t="s">
        <v>570</v>
      </c>
      <c r="D1811">
        <v>-0.8</v>
      </c>
      <c r="E1811" t="s">
        <v>124</v>
      </c>
    </row>
    <row r="1812" spans="1:5" x14ac:dyDescent="0.25">
      <c r="A1812" s="5">
        <v>517</v>
      </c>
      <c r="B1812" t="s">
        <v>106</v>
      </c>
      <c r="C1812" t="s">
        <v>354</v>
      </c>
      <c r="D1812">
        <v>-1</v>
      </c>
      <c r="E1812" t="s">
        <v>114</v>
      </c>
    </row>
    <row r="1813" spans="1:5" x14ac:dyDescent="0.25">
      <c r="A1813" s="5">
        <v>518</v>
      </c>
      <c r="B1813" t="s">
        <v>100</v>
      </c>
      <c r="C1813" t="s">
        <v>343</v>
      </c>
      <c r="D1813">
        <v>-2.1</v>
      </c>
      <c r="E1813" t="s">
        <v>110</v>
      </c>
    </row>
    <row r="1814" spans="1:5" x14ac:dyDescent="0.25">
      <c r="A1814" s="5">
        <v>519</v>
      </c>
      <c r="B1814" t="s">
        <v>116</v>
      </c>
      <c r="C1814" t="s">
        <v>226</v>
      </c>
      <c r="D1814">
        <v>4.5999999999999996</v>
      </c>
      <c r="E1814" t="s">
        <v>103</v>
      </c>
    </row>
    <row r="1815" spans="1:5" x14ac:dyDescent="0.25">
      <c r="A1815" s="5">
        <v>519</v>
      </c>
      <c r="B1815" t="s">
        <v>116</v>
      </c>
      <c r="C1815" t="s">
        <v>54</v>
      </c>
      <c r="D1815">
        <v>-4.5999999999999996</v>
      </c>
      <c r="E1815" t="s">
        <v>103</v>
      </c>
    </row>
    <row r="1816" spans="1:5" x14ac:dyDescent="0.25">
      <c r="A1816" s="5">
        <v>520</v>
      </c>
      <c r="B1816" t="s">
        <v>99</v>
      </c>
      <c r="C1816" t="s">
        <v>329</v>
      </c>
      <c r="D1816">
        <v>-12.3</v>
      </c>
      <c r="E1816" t="s">
        <v>105</v>
      </c>
    </row>
    <row r="1817" spans="1:5" x14ac:dyDescent="0.25">
      <c r="A1817" s="5">
        <v>520</v>
      </c>
      <c r="B1817" t="s">
        <v>99</v>
      </c>
      <c r="C1817" t="s">
        <v>340</v>
      </c>
      <c r="D1817">
        <v>-5.0999999999999996</v>
      </c>
      <c r="E1817" t="s">
        <v>105</v>
      </c>
    </row>
    <row r="1818" spans="1:5" x14ac:dyDescent="0.25">
      <c r="A1818" s="5">
        <v>520</v>
      </c>
      <c r="B1818" t="s">
        <v>99</v>
      </c>
      <c r="C1818" t="s">
        <v>343</v>
      </c>
      <c r="D1818">
        <v>-92.3</v>
      </c>
      <c r="E1818" t="s">
        <v>105</v>
      </c>
    </row>
    <row r="1819" spans="1:5" x14ac:dyDescent="0.25">
      <c r="A1819" s="5">
        <v>520</v>
      </c>
      <c r="B1819" t="s">
        <v>99</v>
      </c>
      <c r="C1819" t="s">
        <v>335</v>
      </c>
      <c r="D1819">
        <v>-1</v>
      </c>
      <c r="E1819" t="s">
        <v>105</v>
      </c>
    </row>
    <row r="1820" spans="1:5" x14ac:dyDescent="0.25">
      <c r="A1820" s="5">
        <v>520</v>
      </c>
      <c r="B1820" t="s">
        <v>99</v>
      </c>
      <c r="C1820" t="s">
        <v>336</v>
      </c>
      <c r="D1820">
        <v>-0.8</v>
      </c>
      <c r="E1820" t="s">
        <v>105</v>
      </c>
    </row>
    <row r="1821" spans="1:5" x14ac:dyDescent="0.25">
      <c r="A1821" s="5">
        <v>520</v>
      </c>
      <c r="B1821" t="s">
        <v>99</v>
      </c>
      <c r="C1821" t="s">
        <v>332</v>
      </c>
      <c r="D1821">
        <v>-0.1</v>
      </c>
      <c r="E1821" t="s">
        <v>105</v>
      </c>
    </row>
    <row r="1822" spans="1:5" x14ac:dyDescent="0.25">
      <c r="A1822" s="5">
        <v>521</v>
      </c>
      <c r="B1822" t="s">
        <v>116</v>
      </c>
      <c r="C1822" t="s">
        <v>152</v>
      </c>
      <c r="D1822">
        <v>5</v>
      </c>
      <c r="E1822" t="s">
        <v>99</v>
      </c>
    </row>
    <row r="1823" spans="1:5" x14ac:dyDescent="0.25">
      <c r="A1823" s="5">
        <v>521</v>
      </c>
      <c r="B1823" t="s">
        <v>116</v>
      </c>
      <c r="C1823" t="s">
        <v>54</v>
      </c>
      <c r="D1823">
        <v>-15</v>
      </c>
      <c r="E1823" t="s">
        <v>99</v>
      </c>
    </row>
    <row r="1824" spans="1:5" x14ac:dyDescent="0.25">
      <c r="A1824" s="5">
        <v>522</v>
      </c>
      <c r="B1824" t="s">
        <v>113</v>
      </c>
      <c r="C1824" t="s">
        <v>152</v>
      </c>
      <c r="D1824">
        <v>-12</v>
      </c>
      <c r="E1824" t="s">
        <v>97</v>
      </c>
    </row>
    <row r="1825" spans="1:5" x14ac:dyDescent="0.25">
      <c r="A1825" s="5">
        <v>522</v>
      </c>
      <c r="B1825" t="s">
        <v>113</v>
      </c>
      <c r="C1825" t="s">
        <v>226</v>
      </c>
      <c r="D1825">
        <v>8</v>
      </c>
      <c r="E1825" t="s">
        <v>97</v>
      </c>
    </row>
    <row r="1826" spans="1:5" x14ac:dyDescent="0.25">
      <c r="A1826" s="5">
        <v>523</v>
      </c>
      <c r="B1826" t="s">
        <v>107</v>
      </c>
      <c r="C1826" t="s">
        <v>239</v>
      </c>
      <c r="D1826">
        <v>-40</v>
      </c>
      <c r="E1826" t="s">
        <v>95</v>
      </c>
    </row>
    <row r="1827" spans="1:5" x14ac:dyDescent="0.25">
      <c r="A1827" s="5">
        <v>524</v>
      </c>
      <c r="B1827" t="s">
        <v>106</v>
      </c>
      <c r="C1827" t="s">
        <v>52</v>
      </c>
      <c r="D1827">
        <v>-9</v>
      </c>
      <c r="E1827" t="s">
        <v>107</v>
      </c>
    </row>
    <row r="1828" spans="1:5" x14ac:dyDescent="0.25">
      <c r="A1828" s="5">
        <v>524</v>
      </c>
      <c r="B1828" t="s">
        <v>106</v>
      </c>
      <c r="C1828" t="s">
        <v>221</v>
      </c>
      <c r="D1828">
        <v>-9</v>
      </c>
      <c r="E1828" t="s">
        <v>107</v>
      </c>
    </row>
    <row r="1829" spans="1:5" x14ac:dyDescent="0.25">
      <c r="A1829" s="5">
        <v>525</v>
      </c>
      <c r="B1829" t="s">
        <v>113</v>
      </c>
      <c r="C1829" t="s">
        <v>247</v>
      </c>
      <c r="D1829">
        <v>-803</v>
      </c>
      <c r="E1829" t="s">
        <v>106</v>
      </c>
    </row>
    <row r="1830" spans="1:5" x14ac:dyDescent="0.25">
      <c r="A1830" s="5">
        <v>526</v>
      </c>
      <c r="B1830" t="s">
        <v>116</v>
      </c>
      <c r="C1830" t="s">
        <v>64</v>
      </c>
      <c r="D1830" s="8">
        <v>2</v>
      </c>
      <c r="E1830" t="s">
        <v>106</v>
      </c>
    </row>
    <row r="1831" spans="1:5" x14ac:dyDescent="0.25">
      <c r="A1831" s="5">
        <v>527</v>
      </c>
      <c r="B1831" t="s">
        <v>106</v>
      </c>
      <c r="C1831" t="s">
        <v>152</v>
      </c>
      <c r="D1831" s="8">
        <v>-6</v>
      </c>
      <c r="E1831" t="s">
        <v>111</v>
      </c>
    </row>
    <row r="1832" spans="1:5" x14ac:dyDescent="0.25">
      <c r="A1832" s="5">
        <v>528</v>
      </c>
      <c r="B1832" t="s">
        <v>111</v>
      </c>
      <c r="C1832" t="s">
        <v>52</v>
      </c>
      <c r="D1832" s="8">
        <v>-10</v>
      </c>
      <c r="E1832" t="s">
        <v>96</v>
      </c>
    </row>
    <row r="1833" spans="1:5" x14ac:dyDescent="0.25">
      <c r="A1833" s="5">
        <v>528</v>
      </c>
      <c r="B1833" t="s">
        <v>111</v>
      </c>
      <c r="C1833" t="s">
        <v>221</v>
      </c>
      <c r="D1833" s="8">
        <v>-10</v>
      </c>
      <c r="E1833" t="s">
        <v>96</v>
      </c>
    </row>
    <row r="1834" spans="1:5" x14ac:dyDescent="0.25">
      <c r="A1834" s="5">
        <v>529</v>
      </c>
      <c r="B1834" t="s">
        <v>106</v>
      </c>
      <c r="C1834" t="s">
        <v>64</v>
      </c>
      <c r="D1834" s="8">
        <v>-5.5</v>
      </c>
      <c r="E1834" t="s">
        <v>99</v>
      </c>
    </row>
    <row r="1835" spans="1:5" x14ac:dyDescent="0.25">
      <c r="A1835" s="5">
        <v>530</v>
      </c>
      <c r="B1835" t="s">
        <v>106</v>
      </c>
      <c r="C1835" t="s">
        <v>152</v>
      </c>
      <c r="D1835" s="8">
        <v>-11</v>
      </c>
      <c r="E1835" s="7" t="s">
        <v>95</v>
      </c>
    </row>
    <row r="1836" spans="1:5" x14ac:dyDescent="0.25">
      <c r="A1836" s="5">
        <v>531</v>
      </c>
      <c r="B1836" s="7" t="s">
        <v>116</v>
      </c>
      <c r="C1836" t="s">
        <v>152</v>
      </c>
      <c r="D1836" s="8">
        <v>-7.5</v>
      </c>
      <c r="E1836" t="s">
        <v>98</v>
      </c>
    </row>
    <row r="1837" spans="1:5" x14ac:dyDescent="0.25">
      <c r="A1837" s="5">
        <v>532</v>
      </c>
      <c r="B1837" t="s">
        <v>97</v>
      </c>
      <c r="C1837" t="s">
        <v>152</v>
      </c>
      <c r="D1837" s="8">
        <v>-5</v>
      </c>
      <c r="E1837" t="s">
        <v>95</v>
      </c>
    </row>
    <row r="1838" spans="1:5" x14ac:dyDescent="0.25">
      <c r="A1838" s="5">
        <v>532</v>
      </c>
      <c r="B1838" t="s">
        <v>97</v>
      </c>
      <c r="C1838" t="s">
        <v>169</v>
      </c>
      <c r="D1838" s="8">
        <v>-28</v>
      </c>
      <c r="E1838" t="s">
        <v>95</v>
      </c>
    </row>
    <row r="1839" spans="1:5" x14ac:dyDescent="0.25">
      <c r="A1839" s="5">
        <v>532</v>
      </c>
      <c r="B1839" t="s">
        <v>97</v>
      </c>
      <c r="C1839" t="s">
        <v>284</v>
      </c>
      <c r="D1839" s="8">
        <v>-34.5</v>
      </c>
      <c r="E1839" t="s">
        <v>95</v>
      </c>
    </row>
    <row r="1840" spans="1:5" x14ac:dyDescent="0.25">
      <c r="A1840" s="5">
        <v>532</v>
      </c>
      <c r="B1840" t="s">
        <v>97</v>
      </c>
      <c r="C1840" t="s">
        <v>57</v>
      </c>
      <c r="D1840" s="8">
        <v>-2.2999999999999998</v>
      </c>
      <c r="E1840" t="s">
        <v>95</v>
      </c>
    </row>
    <row r="1841" spans="1:5" x14ac:dyDescent="0.25">
      <c r="A1841" s="5">
        <v>532</v>
      </c>
      <c r="B1841" t="s">
        <v>97</v>
      </c>
      <c r="C1841" t="s">
        <v>247</v>
      </c>
      <c r="D1841" s="8">
        <v>-2.7</v>
      </c>
      <c r="E1841" t="s">
        <v>95</v>
      </c>
    </row>
    <row r="1842" spans="1:5" x14ac:dyDescent="0.25">
      <c r="A1842" s="5">
        <v>532</v>
      </c>
      <c r="B1842" t="s">
        <v>97</v>
      </c>
      <c r="C1842" t="s">
        <v>239</v>
      </c>
      <c r="D1842" s="8">
        <v>-15</v>
      </c>
      <c r="E1842" t="s">
        <v>95</v>
      </c>
    </row>
    <row r="1843" spans="1:5" x14ac:dyDescent="0.25">
      <c r="A1843" s="5">
        <v>532</v>
      </c>
      <c r="B1843" t="s">
        <v>97</v>
      </c>
      <c r="C1843" t="s">
        <v>28</v>
      </c>
      <c r="D1843" s="8">
        <v>-23.1</v>
      </c>
      <c r="E1843" t="s">
        <v>95</v>
      </c>
    </row>
    <row r="1844" spans="1:5" x14ac:dyDescent="0.25">
      <c r="A1844" s="5">
        <v>532</v>
      </c>
      <c r="B1844" t="s">
        <v>97</v>
      </c>
      <c r="C1844" t="s">
        <v>46</v>
      </c>
      <c r="D1844" s="8">
        <v>-4</v>
      </c>
      <c r="E1844" t="s">
        <v>95</v>
      </c>
    </row>
    <row r="1845" spans="1:5" x14ac:dyDescent="0.25">
      <c r="A1845" s="5">
        <v>532</v>
      </c>
      <c r="B1845" t="s">
        <v>97</v>
      </c>
      <c r="C1845" t="s">
        <v>64</v>
      </c>
      <c r="D1845" s="8">
        <v>-3.4</v>
      </c>
      <c r="E1845" t="s">
        <v>95</v>
      </c>
    </row>
    <row r="1846" spans="1:5" x14ac:dyDescent="0.25">
      <c r="A1846" s="5">
        <v>532</v>
      </c>
      <c r="B1846" t="s">
        <v>97</v>
      </c>
      <c r="C1846" t="s">
        <v>165</v>
      </c>
      <c r="D1846" s="8">
        <v>-1.3</v>
      </c>
      <c r="E1846" t="s">
        <v>95</v>
      </c>
    </row>
    <row r="1847" spans="1:5" x14ac:dyDescent="0.25">
      <c r="A1847" s="5">
        <v>532</v>
      </c>
      <c r="B1847" t="s">
        <v>97</v>
      </c>
      <c r="C1847" t="s">
        <v>37</v>
      </c>
      <c r="D1847" s="8">
        <v>-0.1</v>
      </c>
      <c r="E1847" t="s">
        <v>95</v>
      </c>
    </row>
    <row r="1848" spans="1:5" x14ac:dyDescent="0.25">
      <c r="A1848" s="5">
        <v>532</v>
      </c>
      <c r="B1848" t="s">
        <v>97</v>
      </c>
      <c r="C1848" t="s">
        <v>68</v>
      </c>
      <c r="D1848" s="8">
        <v>-0.3</v>
      </c>
      <c r="E1848" s="7" t="s">
        <v>95</v>
      </c>
    </row>
    <row r="1849" spans="1:5" x14ac:dyDescent="0.25">
      <c r="A1849" s="5">
        <v>532</v>
      </c>
      <c r="B1849" t="s">
        <v>97</v>
      </c>
      <c r="C1849" t="s">
        <v>219</v>
      </c>
      <c r="D1849" s="8">
        <v>-2.2000000000000002</v>
      </c>
      <c r="E1849" t="s">
        <v>95</v>
      </c>
    </row>
    <row r="1850" spans="1:5" x14ac:dyDescent="0.25">
      <c r="A1850" s="5">
        <v>532</v>
      </c>
      <c r="B1850" t="s">
        <v>97</v>
      </c>
      <c r="C1850" t="s">
        <v>161</v>
      </c>
      <c r="D1850" s="8">
        <v>-1.5</v>
      </c>
      <c r="E1850" t="s">
        <v>95</v>
      </c>
    </row>
    <row r="1851" spans="1:5" x14ac:dyDescent="0.25">
      <c r="A1851" s="5">
        <v>532</v>
      </c>
      <c r="B1851" t="s">
        <v>97</v>
      </c>
      <c r="C1851" t="s">
        <v>286</v>
      </c>
      <c r="D1851" s="8">
        <v>-2</v>
      </c>
      <c r="E1851" t="s">
        <v>95</v>
      </c>
    </row>
    <row r="1852" spans="1:5" x14ac:dyDescent="0.25">
      <c r="A1852" s="5">
        <v>532</v>
      </c>
      <c r="B1852" t="s">
        <v>97</v>
      </c>
      <c r="C1852" t="s">
        <v>59</v>
      </c>
      <c r="D1852" s="8">
        <v>-3.1</v>
      </c>
      <c r="E1852" t="s">
        <v>95</v>
      </c>
    </row>
    <row r="1853" spans="1:5" x14ac:dyDescent="0.25">
      <c r="A1853" s="5">
        <v>532</v>
      </c>
      <c r="B1853" t="s">
        <v>97</v>
      </c>
      <c r="C1853" t="s">
        <v>340</v>
      </c>
      <c r="D1853" s="8">
        <v>-6</v>
      </c>
      <c r="E1853" t="s">
        <v>95</v>
      </c>
    </row>
    <row r="1854" spans="1:5" x14ac:dyDescent="0.25">
      <c r="A1854" s="5">
        <v>532</v>
      </c>
      <c r="B1854" t="s">
        <v>97</v>
      </c>
      <c r="C1854" t="s">
        <v>249</v>
      </c>
      <c r="D1854" s="8">
        <v>-0.8</v>
      </c>
      <c r="E1854" t="s">
        <v>95</v>
      </c>
    </row>
    <row r="1855" spans="1:5" x14ac:dyDescent="0.25">
      <c r="A1855" s="5">
        <v>532</v>
      </c>
      <c r="B1855" s="7" t="s">
        <v>97</v>
      </c>
      <c r="C1855" t="s">
        <v>33</v>
      </c>
      <c r="D1855" s="8">
        <v>-6.5</v>
      </c>
      <c r="E1855" t="s">
        <v>95</v>
      </c>
    </row>
    <row r="1856" spans="1:5" x14ac:dyDescent="0.25">
      <c r="A1856" s="5">
        <v>532</v>
      </c>
      <c r="B1856" t="s">
        <v>97</v>
      </c>
      <c r="C1856" t="s">
        <v>48</v>
      </c>
      <c r="D1856" s="8">
        <v>-3.5</v>
      </c>
      <c r="E1856" t="s">
        <v>95</v>
      </c>
    </row>
    <row r="1857" spans="1:5" x14ac:dyDescent="0.25">
      <c r="A1857" s="5">
        <v>533</v>
      </c>
      <c r="B1857" t="s">
        <v>97</v>
      </c>
      <c r="C1857" t="s">
        <v>52</v>
      </c>
      <c r="D1857" s="8">
        <v>-0.3</v>
      </c>
      <c r="E1857" t="s">
        <v>95</v>
      </c>
    </row>
    <row r="1858" spans="1:5" x14ac:dyDescent="0.25">
      <c r="A1858" s="5">
        <v>533</v>
      </c>
      <c r="B1858" t="s">
        <v>97</v>
      </c>
      <c r="C1858" t="s">
        <v>357</v>
      </c>
      <c r="D1858" s="8">
        <v>-0.4</v>
      </c>
      <c r="E1858" t="s">
        <v>95</v>
      </c>
    </row>
    <row r="1859" spans="1:5" x14ac:dyDescent="0.25">
      <c r="A1859" s="5">
        <v>533</v>
      </c>
      <c r="B1859" t="s">
        <v>97</v>
      </c>
      <c r="C1859" t="s">
        <v>329</v>
      </c>
      <c r="D1859" s="8">
        <v>-0.2</v>
      </c>
      <c r="E1859" t="s">
        <v>95</v>
      </c>
    </row>
    <row r="1860" spans="1:5" x14ac:dyDescent="0.25">
      <c r="A1860" s="5">
        <v>533</v>
      </c>
      <c r="B1860" t="s">
        <v>97</v>
      </c>
      <c r="C1860" t="s">
        <v>343</v>
      </c>
      <c r="D1860" s="8">
        <v>-0.2</v>
      </c>
      <c r="E1860" t="s">
        <v>95</v>
      </c>
    </row>
    <row r="1861" spans="1:5" x14ac:dyDescent="0.25">
      <c r="A1861" s="5">
        <v>533</v>
      </c>
      <c r="B1861" t="s">
        <v>97</v>
      </c>
      <c r="C1861" t="s">
        <v>336</v>
      </c>
      <c r="D1861" s="8">
        <v>-1.4</v>
      </c>
      <c r="E1861" t="s">
        <v>95</v>
      </c>
    </row>
    <row r="1862" spans="1:5" x14ac:dyDescent="0.25">
      <c r="A1862" s="5">
        <v>533</v>
      </c>
      <c r="B1862" t="s">
        <v>97</v>
      </c>
      <c r="C1862" t="s">
        <v>335</v>
      </c>
      <c r="D1862" s="8">
        <v>-1.1000000000000001</v>
      </c>
      <c r="E1862" t="s">
        <v>95</v>
      </c>
    </row>
    <row r="1863" spans="1:5" x14ac:dyDescent="0.25">
      <c r="A1863" s="5">
        <v>533</v>
      </c>
      <c r="B1863" t="s">
        <v>97</v>
      </c>
      <c r="C1863" t="s">
        <v>171</v>
      </c>
      <c r="D1863" s="8">
        <v>-13</v>
      </c>
      <c r="E1863" t="s">
        <v>95</v>
      </c>
    </row>
    <row r="1864" spans="1:5" x14ac:dyDescent="0.25">
      <c r="A1864" s="5">
        <v>534</v>
      </c>
      <c r="B1864" t="s">
        <v>97</v>
      </c>
      <c r="C1864" t="s">
        <v>242</v>
      </c>
      <c r="D1864" s="8">
        <v>-2.9</v>
      </c>
      <c r="E1864" t="s">
        <v>95</v>
      </c>
    </row>
    <row r="1865" spans="1:5" x14ac:dyDescent="0.25">
      <c r="A1865" s="5">
        <v>534</v>
      </c>
      <c r="B1865" t="s">
        <v>97</v>
      </c>
      <c r="C1865" t="s">
        <v>340</v>
      </c>
      <c r="D1865" s="8">
        <v>-2.8</v>
      </c>
      <c r="E1865" t="s">
        <v>95</v>
      </c>
    </row>
    <row r="1866" spans="1:5" x14ac:dyDescent="0.25">
      <c r="A1866" s="5">
        <v>534</v>
      </c>
      <c r="B1866" t="s">
        <v>97</v>
      </c>
      <c r="C1866" t="s">
        <v>332</v>
      </c>
      <c r="D1866" s="8">
        <v>-0.3</v>
      </c>
      <c r="E1866" t="s">
        <v>95</v>
      </c>
    </row>
    <row r="1867" spans="1:5" x14ac:dyDescent="0.25">
      <c r="A1867" s="5">
        <v>534</v>
      </c>
      <c r="B1867" s="7" t="s">
        <v>97</v>
      </c>
      <c r="C1867" t="s">
        <v>357</v>
      </c>
      <c r="D1867" s="8">
        <v>-0.6</v>
      </c>
      <c r="E1867" t="s">
        <v>95</v>
      </c>
    </row>
    <row r="1868" spans="1:5" x14ac:dyDescent="0.25">
      <c r="A1868" s="5">
        <v>534</v>
      </c>
      <c r="B1868" t="s">
        <v>97</v>
      </c>
      <c r="C1868" t="s">
        <v>348</v>
      </c>
      <c r="D1868" s="8">
        <v>-0.2</v>
      </c>
      <c r="E1868" t="s">
        <v>95</v>
      </c>
    </row>
    <row r="1869" spans="1:5" x14ac:dyDescent="0.25">
      <c r="A1869" s="5">
        <v>534</v>
      </c>
      <c r="B1869" t="s">
        <v>97</v>
      </c>
      <c r="C1869" t="s">
        <v>329</v>
      </c>
      <c r="D1869" s="8">
        <v>-2.6</v>
      </c>
      <c r="E1869" t="s">
        <v>95</v>
      </c>
    </row>
    <row r="1870" spans="1:5" x14ac:dyDescent="0.25">
      <c r="A1870" s="5">
        <v>534</v>
      </c>
      <c r="B1870" t="s">
        <v>97</v>
      </c>
      <c r="C1870" t="s">
        <v>343</v>
      </c>
      <c r="D1870" s="8">
        <v>-6.1</v>
      </c>
      <c r="E1870" t="s">
        <v>95</v>
      </c>
    </row>
    <row r="1871" spans="1:5" x14ac:dyDescent="0.25">
      <c r="A1871" s="5">
        <v>534</v>
      </c>
      <c r="B1871" t="s">
        <v>97</v>
      </c>
      <c r="C1871" t="s">
        <v>342</v>
      </c>
      <c r="D1871" s="8">
        <v>-0.7</v>
      </c>
      <c r="E1871" t="s">
        <v>95</v>
      </c>
    </row>
    <row r="1872" spans="1:5" x14ac:dyDescent="0.25">
      <c r="A1872" s="5">
        <v>534</v>
      </c>
      <c r="B1872" t="s">
        <v>97</v>
      </c>
      <c r="C1872" t="s">
        <v>335</v>
      </c>
      <c r="D1872" s="8">
        <v>-2.5</v>
      </c>
      <c r="E1872" t="s">
        <v>95</v>
      </c>
    </row>
    <row r="1873" spans="1:5" x14ac:dyDescent="0.25">
      <c r="A1873" s="5">
        <v>534</v>
      </c>
      <c r="B1873" t="s">
        <v>97</v>
      </c>
      <c r="C1873" t="s">
        <v>336</v>
      </c>
      <c r="D1873" s="8">
        <v>-0.4</v>
      </c>
      <c r="E1873" t="s">
        <v>95</v>
      </c>
    </row>
    <row r="1874" spans="1:5" x14ac:dyDescent="0.25">
      <c r="A1874" s="5">
        <v>534</v>
      </c>
      <c r="B1874" t="s">
        <v>97</v>
      </c>
      <c r="C1874" t="s">
        <v>211</v>
      </c>
      <c r="D1874" s="8">
        <v>-0.2</v>
      </c>
      <c r="E1874" t="s">
        <v>95</v>
      </c>
    </row>
    <row r="1875" spans="1:5" x14ac:dyDescent="0.25">
      <c r="A1875" s="5">
        <v>535</v>
      </c>
      <c r="B1875" t="s">
        <v>97</v>
      </c>
      <c r="C1875" t="s">
        <v>152</v>
      </c>
      <c r="D1875" s="8">
        <v>-5</v>
      </c>
      <c r="E1875" t="s">
        <v>95</v>
      </c>
    </row>
    <row r="1876" spans="1:5" x14ac:dyDescent="0.25">
      <c r="A1876" s="5">
        <v>535</v>
      </c>
      <c r="B1876" t="s">
        <v>97</v>
      </c>
      <c r="C1876" t="s">
        <v>169</v>
      </c>
      <c r="D1876" s="8">
        <v>-28</v>
      </c>
      <c r="E1876" t="s">
        <v>95</v>
      </c>
    </row>
    <row r="1877" spans="1:5" x14ac:dyDescent="0.25">
      <c r="A1877" s="5">
        <v>535</v>
      </c>
      <c r="B1877" t="s">
        <v>97</v>
      </c>
      <c r="C1877" t="s">
        <v>284</v>
      </c>
      <c r="D1877" s="8">
        <v>-34.5</v>
      </c>
      <c r="E1877" s="7" t="s">
        <v>95</v>
      </c>
    </row>
    <row r="1878" spans="1:5" x14ac:dyDescent="0.25">
      <c r="A1878" s="5">
        <v>535</v>
      </c>
      <c r="B1878" t="s">
        <v>97</v>
      </c>
      <c r="C1878" t="s">
        <v>57</v>
      </c>
      <c r="D1878" s="8">
        <v>-3.2</v>
      </c>
      <c r="E1878" s="7" t="s">
        <v>95</v>
      </c>
    </row>
    <row r="1879" spans="1:5" x14ac:dyDescent="0.25">
      <c r="A1879" s="5">
        <v>535</v>
      </c>
      <c r="B1879" t="s">
        <v>97</v>
      </c>
      <c r="C1879" t="s">
        <v>247</v>
      </c>
      <c r="D1879" s="8">
        <v>-5</v>
      </c>
      <c r="E1879" s="7" t="s">
        <v>95</v>
      </c>
    </row>
    <row r="1880" spans="1:5" x14ac:dyDescent="0.25">
      <c r="A1880" s="5">
        <v>535</v>
      </c>
      <c r="B1880" t="s">
        <v>97</v>
      </c>
      <c r="C1880" t="s">
        <v>191</v>
      </c>
      <c r="D1880" s="8">
        <v>-0.7</v>
      </c>
      <c r="E1880" s="7" t="s">
        <v>95</v>
      </c>
    </row>
    <row r="1881" spans="1:5" x14ac:dyDescent="0.25">
      <c r="A1881" s="5">
        <v>535</v>
      </c>
      <c r="B1881" t="s">
        <v>97</v>
      </c>
      <c r="C1881" t="s">
        <v>239</v>
      </c>
      <c r="D1881" s="8">
        <v>-15.8</v>
      </c>
      <c r="E1881" s="7" t="s">
        <v>95</v>
      </c>
    </row>
    <row r="1882" spans="1:5" x14ac:dyDescent="0.25">
      <c r="A1882" s="5">
        <v>535</v>
      </c>
      <c r="B1882" t="s">
        <v>97</v>
      </c>
      <c r="C1882" t="s">
        <v>28</v>
      </c>
      <c r="D1882" s="8">
        <v>-23</v>
      </c>
      <c r="E1882" s="7" t="s">
        <v>95</v>
      </c>
    </row>
    <row r="1883" spans="1:5" x14ac:dyDescent="0.25">
      <c r="A1883" s="5">
        <v>535</v>
      </c>
      <c r="B1883" t="s">
        <v>97</v>
      </c>
      <c r="C1883" t="s">
        <v>46</v>
      </c>
      <c r="D1883" s="8">
        <v>-4.3</v>
      </c>
      <c r="E1883" s="7" t="s">
        <v>95</v>
      </c>
    </row>
    <row r="1884" spans="1:5" x14ac:dyDescent="0.25">
      <c r="A1884" s="5">
        <v>535</v>
      </c>
      <c r="B1884" t="s">
        <v>97</v>
      </c>
      <c r="C1884" t="s">
        <v>42</v>
      </c>
      <c r="D1884" s="8">
        <v>-0.3</v>
      </c>
      <c r="E1884" s="7" t="s">
        <v>95</v>
      </c>
    </row>
    <row r="1885" spans="1:5" x14ac:dyDescent="0.25">
      <c r="A1885" s="5">
        <v>535</v>
      </c>
      <c r="B1885" t="s">
        <v>97</v>
      </c>
      <c r="C1885" t="s">
        <v>272</v>
      </c>
      <c r="D1885" s="8">
        <v>-0.1</v>
      </c>
      <c r="E1885" s="7" t="s">
        <v>95</v>
      </c>
    </row>
    <row r="1886" spans="1:5" x14ac:dyDescent="0.25">
      <c r="A1886" s="5">
        <v>535</v>
      </c>
      <c r="B1886" t="s">
        <v>97</v>
      </c>
      <c r="C1886" t="s">
        <v>64</v>
      </c>
      <c r="D1886" s="8">
        <v>-2.5</v>
      </c>
      <c r="E1886" t="s">
        <v>95</v>
      </c>
    </row>
    <row r="1887" spans="1:5" x14ac:dyDescent="0.25">
      <c r="A1887" s="5">
        <v>535</v>
      </c>
      <c r="B1887" t="s">
        <v>97</v>
      </c>
      <c r="C1887" t="s">
        <v>219</v>
      </c>
      <c r="D1887" s="8">
        <v>-2</v>
      </c>
      <c r="E1887" t="s">
        <v>95</v>
      </c>
    </row>
    <row r="1888" spans="1:5" x14ac:dyDescent="0.25">
      <c r="A1888" s="5">
        <v>535</v>
      </c>
      <c r="B1888" t="s">
        <v>97</v>
      </c>
      <c r="C1888" t="s">
        <v>171</v>
      </c>
      <c r="D1888" s="8">
        <v>-16.7</v>
      </c>
      <c r="E1888" t="s">
        <v>95</v>
      </c>
    </row>
    <row r="1889" spans="1:5" x14ac:dyDescent="0.25">
      <c r="A1889" s="5">
        <v>535</v>
      </c>
      <c r="B1889" t="s">
        <v>97</v>
      </c>
      <c r="C1889" t="s">
        <v>161</v>
      </c>
      <c r="D1889" s="8">
        <v>-0.8</v>
      </c>
      <c r="E1889" t="s">
        <v>95</v>
      </c>
    </row>
    <row r="1890" spans="1:5" x14ac:dyDescent="0.25">
      <c r="A1890" s="5">
        <v>535</v>
      </c>
      <c r="B1890" t="s">
        <v>97</v>
      </c>
      <c r="C1890" t="s">
        <v>177</v>
      </c>
      <c r="D1890" s="8">
        <v>-0.3</v>
      </c>
      <c r="E1890" t="s">
        <v>95</v>
      </c>
    </row>
    <row r="1891" spans="1:5" x14ac:dyDescent="0.25">
      <c r="A1891" s="5">
        <v>535</v>
      </c>
      <c r="B1891" t="s">
        <v>97</v>
      </c>
      <c r="C1891" t="s">
        <v>33</v>
      </c>
      <c r="D1891" s="8">
        <v>-4.5</v>
      </c>
      <c r="E1891" t="s">
        <v>95</v>
      </c>
    </row>
    <row r="1892" spans="1:5" x14ac:dyDescent="0.25">
      <c r="A1892" s="5">
        <v>535</v>
      </c>
      <c r="B1892" t="s">
        <v>97</v>
      </c>
      <c r="C1892" t="s">
        <v>286</v>
      </c>
      <c r="D1892" s="8">
        <v>-3.8</v>
      </c>
      <c r="E1892" t="s">
        <v>95</v>
      </c>
    </row>
    <row r="1893" spans="1:5" x14ac:dyDescent="0.25">
      <c r="A1893" s="5">
        <v>535</v>
      </c>
      <c r="B1893" t="s">
        <v>97</v>
      </c>
      <c r="C1893" t="s">
        <v>59</v>
      </c>
      <c r="D1893" s="8">
        <v>-2</v>
      </c>
      <c r="E1893" t="s">
        <v>95</v>
      </c>
    </row>
    <row r="1894" spans="1:5" x14ac:dyDescent="0.25">
      <c r="A1894" s="5">
        <v>535</v>
      </c>
      <c r="B1894" t="s">
        <v>97</v>
      </c>
      <c r="C1894" t="s">
        <v>48</v>
      </c>
      <c r="D1894" s="8">
        <v>-1</v>
      </c>
      <c r="E1894" t="s">
        <v>95</v>
      </c>
    </row>
    <row r="1895" spans="1:5" x14ac:dyDescent="0.25">
      <c r="A1895" s="5">
        <v>536</v>
      </c>
      <c r="B1895" t="s">
        <v>123</v>
      </c>
      <c r="C1895" t="s">
        <v>54</v>
      </c>
      <c r="D1895" s="8">
        <v>-30</v>
      </c>
      <c r="E1895" t="s">
        <v>106</v>
      </c>
    </row>
    <row r="1896" spans="1:5" x14ac:dyDescent="0.25">
      <c r="A1896" s="5">
        <v>536</v>
      </c>
      <c r="B1896" t="s">
        <v>123</v>
      </c>
      <c r="C1896" t="s">
        <v>185</v>
      </c>
      <c r="D1896" s="8">
        <v>-20</v>
      </c>
      <c r="E1896" t="s">
        <v>106</v>
      </c>
    </row>
    <row r="1897" spans="1:5" x14ac:dyDescent="0.25">
      <c r="A1897" s="5">
        <v>536</v>
      </c>
      <c r="B1897" t="s">
        <v>123</v>
      </c>
      <c r="C1897" t="s">
        <v>66</v>
      </c>
      <c r="D1897" s="8">
        <v>20</v>
      </c>
      <c r="E1897" t="s">
        <v>106</v>
      </c>
    </row>
    <row r="1898" spans="1:5" x14ac:dyDescent="0.25">
      <c r="A1898" s="5">
        <v>537</v>
      </c>
      <c r="B1898" t="s">
        <v>111</v>
      </c>
      <c r="C1898" t="s">
        <v>571</v>
      </c>
      <c r="D1898" s="8">
        <v>-5</v>
      </c>
      <c r="E1898" t="s">
        <v>812</v>
      </c>
    </row>
    <row r="1899" spans="1:5" x14ac:dyDescent="0.25">
      <c r="A1899" s="5">
        <v>537</v>
      </c>
      <c r="B1899" t="s">
        <v>111</v>
      </c>
      <c r="C1899" t="s">
        <v>340</v>
      </c>
      <c r="D1899" s="8">
        <v>0.3</v>
      </c>
      <c r="E1899" t="s">
        <v>812</v>
      </c>
    </row>
    <row r="1900" spans="1:5" x14ac:dyDescent="0.25">
      <c r="A1900" s="5">
        <v>538</v>
      </c>
      <c r="B1900" t="s">
        <v>118</v>
      </c>
      <c r="C1900" t="s">
        <v>46</v>
      </c>
      <c r="D1900" s="8">
        <v>-1</v>
      </c>
      <c r="E1900" t="s">
        <v>122</v>
      </c>
    </row>
    <row r="1901" spans="1:5" x14ac:dyDescent="0.25">
      <c r="A1901" s="5">
        <v>539</v>
      </c>
      <c r="B1901" t="s">
        <v>118</v>
      </c>
      <c r="C1901" t="s">
        <v>340</v>
      </c>
      <c r="D1901" s="8">
        <v>-1</v>
      </c>
      <c r="E1901" t="s">
        <v>122</v>
      </c>
    </row>
    <row r="1902" spans="1:5" x14ac:dyDescent="0.25">
      <c r="A1902" s="5">
        <v>539</v>
      </c>
      <c r="B1902" t="s">
        <v>118</v>
      </c>
      <c r="C1902" t="s">
        <v>571</v>
      </c>
      <c r="D1902" s="8">
        <v>-2</v>
      </c>
      <c r="E1902" s="7" t="s">
        <v>122</v>
      </c>
    </row>
    <row r="1903" spans="1:5" x14ac:dyDescent="0.25">
      <c r="A1903" s="5">
        <v>539</v>
      </c>
      <c r="B1903" t="s">
        <v>118</v>
      </c>
      <c r="C1903" t="s">
        <v>336</v>
      </c>
      <c r="D1903" s="8">
        <v>-1</v>
      </c>
      <c r="E1903" t="s">
        <v>122</v>
      </c>
    </row>
    <row r="1904" spans="1:5" x14ac:dyDescent="0.25">
      <c r="A1904" s="5">
        <v>540</v>
      </c>
      <c r="B1904" t="s">
        <v>118</v>
      </c>
      <c r="C1904" t="s">
        <v>219</v>
      </c>
      <c r="D1904" s="8">
        <v>-3</v>
      </c>
      <c r="E1904" t="s">
        <v>122</v>
      </c>
    </row>
    <row r="1905" spans="1:6" x14ac:dyDescent="0.25">
      <c r="A1905" s="5">
        <v>540</v>
      </c>
      <c r="B1905" t="s">
        <v>118</v>
      </c>
      <c r="C1905" t="s">
        <v>191</v>
      </c>
      <c r="D1905" s="8">
        <v>-2</v>
      </c>
      <c r="E1905" t="s">
        <v>122</v>
      </c>
    </row>
    <row r="1906" spans="1:6" x14ac:dyDescent="0.25">
      <c r="A1906" s="5">
        <v>540</v>
      </c>
      <c r="B1906" t="s">
        <v>118</v>
      </c>
      <c r="C1906" t="s">
        <v>42</v>
      </c>
      <c r="D1906" s="8">
        <v>-2</v>
      </c>
      <c r="E1906" t="s">
        <v>122</v>
      </c>
    </row>
    <row r="1907" spans="1:6" x14ac:dyDescent="0.25">
      <c r="A1907" s="5">
        <v>540</v>
      </c>
      <c r="B1907" t="s">
        <v>118</v>
      </c>
      <c r="C1907" t="s">
        <v>272</v>
      </c>
      <c r="D1907" s="8">
        <v>-2</v>
      </c>
      <c r="E1907" t="s">
        <v>122</v>
      </c>
    </row>
    <row r="1908" spans="1:6" x14ac:dyDescent="0.25">
      <c r="A1908" s="5">
        <v>540</v>
      </c>
      <c r="B1908" t="s">
        <v>118</v>
      </c>
      <c r="C1908" t="s">
        <v>211</v>
      </c>
      <c r="D1908" s="8">
        <v>-2</v>
      </c>
      <c r="E1908" t="s">
        <v>122</v>
      </c>
      <c r="F1908" s="6"/>
    </row>
    <row r="1909" spans="1:6" x14ac:dyDescent="0.25">
      <c r="A1909" s="5">
        <v>541</v>
      </c>
      <c r="B1909" t="s">
        <v>116</v>
      </c>
      <c r="C1909" t="s">
        <v>28</v>
      </c>
      <c r="D1909" s="8">
        <v>-25</v>
      </c>
      <c r="E1909" t="s">
        <v>102</v>
      </c>
    </row>
    <row r="1910" spans="1:6" x14ac:dyDescent="0.25">
      <c r="A1910" s="5">
        <v>541</v>
      </c>
      <c r="B1910" t="s">
        <v>116</v>
      </c>
      <c r="C1910" t="s">
        <v>31</v>
      </c>
      <c r="D1910" s="8">
        <v>-6.5</v>
      </c>
      <c r="E1910" t="s">
        <v>102</v>
      </c>
    </row>
    <row r="1911" spans="1:6" x14ac:dyDescent="0.25">
      <c r="A1911" s="5">
        <v>541</v>
      </c>
      <c r="B1911" t="s">
        <v>116</v>
      </c>
      <c r="C1911" t="s">
        <v>272</v>
      </c>
      <c r="D1911" s="8">
        <v>-2</v>
      </c>
      <c r="E1911" t="s">
        <v>102</v>
      </c>
    </row>
    <row r="1912" spans="1:6" x14ac:dyDescent="0.25">
      <c r="A1912" s="5">
        <v>541</v>
      </c>
      <c r="B1912" t="s">
        <v>116</v>
      </c>
      <c r="C1912" t="s">
        <v>66</v>
      </c>
      <c r="D1912" s="8">
        <v>34</v>
      </c>
      <c r="E1912" t="s">
        <v>102</v>
      </c>
    </row>
    <row r="1913" spans="1:6" x14ac:dyDescent="0.25">
      <c r="A1913" s="5">
        <v>541</v>
      </c>
      <c r="B1913" t="s">
        <v>116</v>
      </c>
      <c r="C1913" t="s">
        <v>67</v>
      </c>
      <c r="D1913" s="8">
        <v>4.0999999999999996</v>
      </c>
      <c r="E1913" t="s">
        <v>102</v>
      </c>
    </row>
    <row r="1914" spans="1:6" x14ac:dyDescent="0.25">
      <c r="A1914" s="5">
        <v>541</v>
      </c>
      <c r="B1914" t="s">
        <v>116</v>
      </c>
      <c r="C1914" t="s">
        <v>226</v>
      </c>
      <c r="D1914" s="8">
        <v>0.7</v>
      </c>
      <c r="E1914" t="s">
        <v>102</v>
      </c>
    </row>
    <row r="1915" spans="1:6" x14ac:dyDescent="0.25">
      <c r="A1915" s="5">
        <v>541</v>
      </c>
      <c r="B1915" t="s">
        <v>116</v>
      </c>
      <c r="C1915" t="s">
        <v>54</v>
      </c>
      <c r="D1915" s="8">
        <v>0.2</v>
      </c>
      <c r="E1915" t="s">
        <v>102</v>
      </c>
    </row>
    <row r="1916" spans="1:6" x14ac:dyDescent="0.25">
      <c r="A1916" s="5">
        <v>542</v>
      </c>
      <c r="B1916" t="s">
        <v>95</v>
      </c>
      <c r="C1916" t="s">
        <v>239</v>
      </c>
      <c r="D1916" s="8">
        <v>-60</v>
      </c>
      <c r="E1916" t="s">
        <v>110</v>
      </c>
    </row>
    <row r="1917" spans="1:6" x14ac:dyDescent="0.25">
      <c r="A1917" s="5">
        <v>543</v>
      </c>
      <c r="B1917" t="s">
        <v>110</v>
      </c>
      <c r="C1917" t="s">
        <v>152</v>
      </c>
      <c r="D1917" s="8">
        <v>-20</v>
      </c>
      <c r="E1917" t="s">
        <v>95</v>
      </c>
    </row>
    <row r="1918" spans="1:6" x14ac:dyDescent="0.25">
      <c r="A1918" s="5">
        <v>543</v>
      </c>
      <c r="B1918" t="s">
        <v>110</v>
      </c>
      <c r="C1918" t="s">
        <v>169</v>
      </c>
      <c r="D1918" s="8">
        <v>-100</v>
      </c>
      <c r="E1918" t="s">
        <v>95</v>
      </c>
    </row>
    <row r="1919" spans="1:6" x14ac:dyDescent="0.25">
      <c r="A1919" s="5">
        <v>543</v>
      </c>
      <c r="B1919" t="s">
        <v>110</v>
      </c>
      <c r="C1919" t="s">
        <v>284</v>
      </c>
      <c r="D1919" s="8">
        <v>-150</v>
      </c>
      <c r="E1919" t="s">
        <v>95</v>
      </c>
    </row>
    <row r="1920" spans="1:6" x14ac:dyDescent="0.25">
      <c r="A1920" s="5">
        <v>543</v>
      </c>
      <c r="B1920" t="s">
        <v>110</v>
      </c>
      <c r="C1920" t="s">
        <v>57</v>
      </c>
      <c r="D1920" s="8">
        <v>-21</v>
      </c>
      <c r="E1920" t="s">
        <v>95</v>
      </c>
    </row>
    <row r="1921" spans="1:5" x14ac:dyDescent="0.25">
      <c r="A1921" s="5">
        <v>543</v>
      </c>
      <c r="B1921" t="s">
        <v>110</v>
      </c>
      <c r="C1921" t="s">
        <v>239</v>
      </c>
      <c r="D1921" s="8">
        <v>-342</v>
      </c>
      <c r="E1921" t="s">
        <v>95</v>
      </c>
    </row>
    <row r="1922" spans="1:5" x14ac:dyDescent="0.25">
      <c r="A1922" s="5">
        <v>543</v>
      </c>
      <c r="B1922" t="s">
        <v>110</v>
      </c>
      <c r="C1922" t="s">
        <v>242</v>
      </c>
      <c r="D1922" s="8">
        <v>-123</v>
      </c>
      <c r="E1922" t="s">
        <v>95</v>
      </c>
    </row>
    <row r="1923" spans="1:5" x14ac:dyDescent="0.25">
      <c r="A1923" s="5">
        <v>543</v>
      </c>
      <c r="B1923" t="s">
        <v>110</v>
      </c>
      <c r="C1923" t="s">
        <v>28</v>
      </c>
      <c r="D1923" s="8">
        <v>-35.5</v>
      </c>
      <c r="E1923" t="s">
        <v>95</v>
      </c>
    </row>
    <row r="1924" spans="1:5" x14ac:dyDescent="0.25">
      <c r="A1924" s="5">
        <v>543</v>
      </c>
      <c r="B1924" t="s">
        <v>110</v>
      </c>
      <c r="C1924" t="s">
        <v>33</v>
      </c>
      <c r="D1924" s="8">
        <v>-21.5</v>
      </c>
      <c r="E1924" t="s">
        <v>95</v>
      </c>
    </row>
    <row r="1925" spans="1:5" x14ac:dyDescent="0.25">
      <c r="A1925" s="5">
        <v>543</v>
      </c>
      <c r="B1925" t="s">
        <v>110</v>
      </c>
      <c r="C1925" t="s">
        <v>191</v>
      </c>
      <c r="D1925" s="8">
        <v>-0.9</v>
      </c>
      <c r="E1925" t="s">
        <v>95</v>
      </c>
    </row>
    <row r="1926" spans="1:5" x14ac:dyDescent="0.25">
      <c r="A1926" s="5">
        <v>543</v>
      </c>
      <c r="B1926" t="s">
        <v>110</v>
      </c>
      <c r="C1926" t="s">
        <v>340</v>
      </c>
      <c r="D1926" s="8">
        <v>-6</v>
      </c>
      <c r="E1926" t="s">
        <v>95</v>
      </c>
    </row>
    <row r="1927" spans="1:5" x14ac:dyDescent="0.25">
      <c r="A1927" s="5">
        <v>543</v>
      </c>
      <c r="B1927" s="7" t="s">
        <v>110</v>
      </c>
      <c r="C1927" t="s">
        <v>219</v>
      </c>
      <c r="D1927" s="8">
        <v>-3.8</v>
      </c>
      <c r="E1927" t="s">
        <v>95</v>
      </c>
    </row>
    <row r="1928" spans="1:5" x14ac:dyDescent="0.25">
      <c r="A1928" s="5">
        <v>544</v>
      </c>
      <c r="B1928" t="s">
        <v>106</v>
      </c>
      <c r="C1928" t="s">
        <v>334</v>
      </c>
      <c r="D1928" s="8">
        <v>-0.3</v>
      </c>
      <c r="E1928" t="s">
        <v>114</v>
      </c>
    </row>
    <row r="1929" spans="1:5" x14ac:dyDescent="0.25">
      <c r="A1929" s="5">
        <v>544</v>
      </c>
      <c r="B1929" t="s">
        <v>106</v>
      </c>
      <c r="C1929" t="s">
        <v>336</v>
      </c>
      <c r="D1929" s="8">
        <v>-2.8</v>
      </c>
      <c r="E1929" t="s">
        <v>114</v>
      </c>
    </row>
    <row r="1930" spans="1:5" x14ac:dyDescent="0.25">
      <c r="A1930" s="5">
        <v>545</v>
      </c>
      <c r="B1930" t="s">
        <v>113</v>
      </c>
      <c r="C1930" t="s">
        <v>152</v>
      </c>
      <c r="D1930" s="8">
        <v>-12</v>
      </c>
      <c r="E1930" t="s">
        <v>98</v>
      </c>
    </row>
    <row r="1931" spans="1:5" x14ac:dyDescent="0.25">
      <c r="A1931" s="5">
        <v>546</v>
      </c>
      <c r="B1931" t="s">
        <v>106</v>
      </c>
      <c r="C1931" t="s">
        <v>59</v>
      </c>
      <c r="D1931" s="8">
        <v>-50.4</v>
      </c>
      <c r="E1931" t="s">
        <v>96</v>
      </c>
    </row>
    <row r="1932" spans="1:5" x14ac:dyDescent="0.25">
      <c r="A1932" s="5">
        <v>546</v>
      </c>
      <c r="B1932" t="s">
        <v>106</v>
      </c>
      <c r="C1932" t="s">
        <v>60</v>
      </c>
      <c r="D1932" s="8">
        <v>-60</v>
      </c>
      <c r="E1932" t="s">
        <v>96</v>
      </c>
    </row>
    <row r="1933" spans="1:5" x14ac:dyDescent="0.25">
      <c r="A1933" s="5">
        <v>547</v>
      </c>
      <c r="B1933" t="s">
        <v>105</v>
      </c>
      <c r="C1933" t="s">
        <v>239</v>
      </c>
      <c r="D1933" s="8">
        <v>-60</v>
      </c>
      <c r="E1933" t="s">
        <v>109</v>
      </c>
    </row>
    <row r="1934" spans="1:5" x14ac:dyDescent="0.25">
      <c r="A1934" s="5">
        <v>548</v>
      </c>
      <c r="B1934" t="s">
        <v>111</v>
      </c>
      <c r="C1934" t="s">
        <v>329</v>
      </c>
      <c r="D1934" s="8">
        <v>-188.2</v>
      </c>
      <c r="E1934" t="s">
        <v>107</v>
      </c>
    </row>
    <row r="1935" spans="1:5" x14ac:dyDescent="0.25">
      <c r="A1935" s="5">
        <v>548</v>
      </c>
      <c r="B1935" t="s">
        <v>111</v>
      </c>
      <c r="C1935" t="s">
        <v>334</v>
      </c>
      <c r="D1935" s="8">
        <v>-1.8</v>
      </c>
      <c r="E1935" t="s">
        <v>107</v>
      </c>
    </row>
    <row r="1936" spans="1:5" x14ac:dyDescent="0.25">
      <c r="A1936" s="5">
        <v>548</v>
      </c>
      <c r="B1936" t="s">
        <v>111</v>
      </c>
      <c r="C1936" t="s">
        <v>52</v>
      </c>
      <c r="D1936" s="8">
        <v>-53.6</v>
      </c>
      <c r="E1936" t="s">
        <v>107</v>
      </c>
    </row>
    <row r="1937" spans="1:5" x14ac:dyDescent="0.25">
      <c r="A1937" s="5">
        <v>548</v>
      </c>
      <c r="B1937" t="s">
        <v>111</v>
      </c>
      <c r="C1937" t="s">
        <v>336</v>
      </c>
      <c r="D1937" s="8">
        <v>-13.8</v>
      </c>
      <c r="E1937" t="s">
        <v>107</v>
      </c>
    </row>
    <row r="1938" spans="1:5" x14ac:dyDescent="0.25">
      <c r="A1938" s="5">
        <v>548</v>
      </c>
      <c r="B1938" t="s">
        <v>111</v>
      </c>
      <c r="C1938" t="s">
        <v>571</v>
      </c>
      <c r="D1938" s="8">
        <v>-5</v>
      </c>
      <c r="E1938" t="s">
        <v>107</v>
      </c>
    </row>
    <row r="1939" spans="1:5" x14ac:dyDescent="0.25">
      <c r="A1939" s="5">
        <v>548</v>
      </c>
      <c r="B1939" t="s">
        <v>111</v>
      </c>
      <c r="C1939" t="s">
        <v>570</v>
      </c>
      <c r="D1939" s="8">
        <v>-4.8</v>
      </c>
      <c r="E1939" t="s">
        <v>107</v>
      </c>
    </row>
    <row r="1940" spans="1:5" x14ac:dyDescent="0.25">
      <c r="A1940" s="5">
        <v>548</v>
      </c>
      <c r="B1940" t="s">
        <v>111</v>
      </c>
      <c r="C1940" t="s">
        <v>347</v>
      </c>
      <c r="D1940" s="8">
        <v>-1.9</v>
      </c>
      <c r="E1940" t="s">
        <v>107</v>
      </c>
    </row>
    <row r="1941" spans="1:5" x14ac:dyDescent="0.25">
      <c r="A1941" s="5">
        <v>548</v>
      </c>
      <c r="B1941" t="s">
        <v>111</v>
      </c>
      <c r="C1941" t="s">
        <v>348</v>
      </c>
      <c r="D1941" s="8">
        <v>-4.9000000000000004</v>
      </c>
      <c r="E1941" t="s">
        <v>107</v>
      </c>
    </row>
    <row r="1942" spans="1:5" x14ac:dyDescent="0.25">
      <c r="A1942" s="5">
        <v>548</v>
      </c>
      <c r="B1942" t="s">
        <v>111</v>
      </c>
      <c r="C1942" t="s">
        <v>374</v>
      </c>
      <c r="D1942" s="8">
        <v>-1.4</v>
      </c>
      <c r="E1942" t="s">
        <v>107</v>
      </c>
    </row>
    <row r="1943" spans="1:5" x14ac:dyDescent="0.25">
      <c r="A1943" s="5">
        <v>548</v>
      </c>
      <c r="B1943" t="s">
        <v>111</v>
      </c>
      <c r="C1943" t="s">
        <v>340</v>
      </c>
      <c r="D1943" s="8">
        <v>-164.6</v>
      </c>
      <c r="E1943" t="s">
        <v>107</v>
      </c>
    </row>
    <row r="1944" spans="1:5" x14ac:dyDescent="0.25">
      <c r="A1944" s="5">
        <v>549</v>
      </c>
      <c r="B1944" t="s">
        <v>102</v>
      </c>
      <c r="C1944" t="s">
        <v>340</v>
      </c>
      <c r="D1944" s="8">
        <v>-5</v>
      </c>
      <c r="E1944" t="s">
        <v>116</v>
      </c>
    </row>
    <row r="1945" spans="1:5" x14ac:dyDescent="0.25">
      <c r="A1945" s="5">
        <v>550</v>
      </c>
      <c r="B1945" t="s">
        <v>106</v>
      </c>
      <c r="C1945" t="s">
        <v>152</v>
      </c>
      <c r="D1945" s="8">
        <v>-8</v>
      </c>
      <c r="E1945" t="s">
        <v>95</v>
      </c>
    </row>
    <row r="1946" spans="1:5" x14ac:dyDescent="0.25">
      <c r="A1946" s="5">
        <v>551</v>
      </c>
      <c r="B1946" t="s">
        <v>123</v>
      </c>
      <c r="C1946" t="s">
        <v>54</v>
      </c>
      <c r="D1946" s="8">
        <v>-15</v>
      </c>
      <c r="E1946" t="s">
        <v>100</v>
      </c>
    </row>
    <row r="1947" spans="1:5" x14ac:dyDescent="0.25">
      <c r="A1947" s="5">
        <v>551</v>
      </c>
      <c r="B1947" t="s">
        <v>123</v>
      </c>
      <c r="C1947" t="s">
        <v>237</v>
      </c>
      <c r="D1947" s="8">
        <v>-15</v>
      </c>
      <c r="E1947" t="s">
        <v>100</v>
      </c>
    </row>
    <row r="1948" spans="1:5" x14ac:dyDescent="0.25">
      <c r="A1948" s="5">
        <v>551</v>
      </c>
      <c r="B1948" t="s">
        <v>123</v>
      </c>
      <c r="C1948" t="s">
        <v>66</v>
      </c>
      <c r="D1948" s="8">
        <v>15</v>
      </c>
      <c r="E1948" t="s">
        <v>100</v>
      </c>
    </row>
    <row r="1949" spans="1:5" x14ac:dyDescent="0.25">
      <c r="A1949" s="5">
        <v>552</v>
      </c>
      <c r="B1949" t="s">
        <v>101</v>
      </c>
      <c r="C1949" t="s">
        <v>66</v>
      </c>
      <c r="D1949" s="8">
        <v>-5.5</v>
      </c>
      <c r="E1949" t="s">
        <v>100</v>
      </c>
    </row>
    <row r="1950" spans="1:5" x14ac:dyDescent="0.25">
      <c r="A1950" s="5">
        <v>553</v>
      </c>
      <c r="B1950" t="s">
        <v>109</v>
      </c>
      <c r="C1950" t="s">
        <v>152</v>
      </c>
      <c r="D1950" s="8">
        <v>-1.5</v>
      </c>
      <c r="E1950" t="s">
        <v>95</v>
      </c>
    </row>
    <row r="1951" spans="1:5" x14ac:dyDescent="0.25">
      <c r="A1951" s="5">
        <v>553</v>
      </c>
      <c r="B1951" t="s">
        <v>109</v>
      </c>
      <c r="C1951" t="s">
        <v>239</v>
      </c>
      <c r="D1951" s="8">
        <v>-20.8</v>
      </c>
      <c r="E1951" t="s">
        <v>95</v>
      </c>
    </row>
    <row r="1952" spans="1:5" x14ac:dyDescent="0.25">
      <c r="A1952" s="5">
        <v>553</v>
      </c>
      <c r="B1952" t="s">
        <v>109</v>
      </c>
      <c r="C1952" t="s">
        <v>284</v>
      </c>
      <c r="D1952" s="8">
        <v>-2</v>
      </c>
      <c r="E1952" t="s">
        <v>95</v>
      </c>
    </row>
    <row r="1953" spans="1:5" x14ac:dyDescent="0.25">
      <c r="A1953" s="5">
        <v>553</v>
      </c>
      <c r="B1953" t="s">
        <v>109</v>
      </c>
      <c r="C1953" t="s">
        <v>343</v>
      </c>
      <c r="D1953" s="8">
        <v>-18.3</v>
      </c>
      <c r="E1953" t="s">
        <v>95</v>
      </c>
    </row>
    <row r="1954" spans="1:5" x14ac:dyDescent="0.25">
      <c r="A1954" s="5">
        <v>553</v>
      </c>
      <c r="B1954" t="s">
        <v>109</v>
      </c>
      <c r="C1954" t="s">
        <v>329</v>
      </c>
      <c r="D1954" s="8">
        <v>-3.4</v>
      </c>
      <c r="E1954" s="7" t="s">
        <v>95</v>
      </c>
    </row>
    <row r="1955" spans="1:5" x14ac:dyDescent="0.25">
      <c r="A1955" s="5">
        <v>553</v>
      </c>
      <c r="B1955" t="s">
        <v>109</v>
      </c>
      <c r="C1955" t="s">
        <v>54</v>
      </c>
      <c r="D1955" s="8">
        <v>-1.4</v>
      </c>
      <c r="E1955" t="s">
        <v>95</v>
      </c>
    </row>
    <row r="1956" spans="1:5" x14ac:dyDescent="0.25">
      <c r="A1956" s="5">
        <v>553</v>
      </c>
      <c r="B1956" t="s">
        <v>109</v>
      </c>
      <c r="C1956" t="s">
        <v>340</v>
      </c>
      <c r="D1956" s="8">
        <v>-53.2</v>
      </c>
      <c r="E1956" t="s">
        <v>95</v>
      </c>
    </row>
    <row r="1957" spans="1:5" x14ac:dyDescent="0.25">
      <c r="A1957" s="5">
        <v>554</v>
      </c>
      <c r="B1957" t="s">
        <v>111</v>
      </c>
      <c r="C1957" t="s">
        <v>329</v>
      </c>
      <c r="D1957" s="8">
        <v>376.4</v>
      </c>
      <c r="E1957" t="s">
        <v>107</v>
      </c>
    </row>
    <row r="1958" spans="1:5" x14ac:dyDescent="0.25">
      <c r="A1958" s="5">
        <v>554</v>
      </c>
      <c r="B1958" t="s">
        <v>111</v>
      </c>
      <c r="C1958" t="s">
        <v>334</v>
      </c>
      <c r="D1958" s="8">
        <v>3.6</v>
      </c>
      <c r="E1958" t="s">
        <v>107</v>
      </c>
    </row>
    <row r="1959" spans="1:5" x14ac:dyDescent="0.25">
      <c r="A1959" s="5">
        <v>554</v>
      </c>
      <c r="B1959" t="s">
        <v>111</v>
      </c>
      <c r="C1959" t="s">
        <v>52</v>
      </c>
      <c r="D1959" s="8">
        <v>107.2</v>
      </c>
      <c r="E1959" t="s">
        <v>107</v>
      </c>
    </row>
    <row r="1960" spans="1:5" x14ac:dyDescent="0.25">
      <c r="A1960" s="5">
        <v>554</v>
      </c>
      <c r="B1960" t="s">
        <v>111</v>
      </c>
      <c r="C1960" t="s">
        <v>336</v>
      </c>
      <c r="D1960" s="8">
        <v>27.6</v>
      </c>
      <c r="E1960" t="s">
        <v>107</v>
      </c>
    </row>
    <row r="1961" spans="1:5" x14ac:dyDescent="0.25">
      <c r="A1961" s="5">
        <v>554</v>
      </c>
      <c r="B1961" t="s">
        <v>111</v>
      </c>
      <c r="C1961" t="s">
        <v>571</v>
      </c>
      <c r="D1961" s="8">
        <v>10</v>
      </c>
      <c r="E1961" s="7" t="s">
        <v>107</v>
      </c>
    </row>
    <row r="1962" spans="1:5" x14ac:dyDescent="0.25">
      <c r="A1962" s="5">
        <v>554</v>
      </c>
      <c r="B1962" t="s">
        <v>111</v>
      </c>
      <c r="C1962" t="s">
        <v>570</v>
      </c>
      <c r="D1962" s="8">
        <v>9.6</v>
      </c>
      <c r="E1962" s="7" t="s">
        <v>107</v>
      </c>
    </row>
    <row r="1963" spans="1:5" x14ac:dyDescent="0.25">
      <c r="A1963" s="5">
        <v>554</v>
      </c>
      <c r="B1963" t="s">
        <v>111</v>
      </c>
      <c r="C1963" t="s">
        <v>347</v>
      </c>
      <c r="D1963" s="8">
        <v>3.8</v>
      </c>
      <c r="E1963" t="s">
        <v>107</v>
      </c>
    </row>
    <row r="1964" spans="1:5" x14ac:dyDescent="0.25">
      <c r="A1964" s="5">
        <v>554</v>
      </c>
      <c r="B1964" t="s">
        <v>111</v>
      </c>
      <c r="C1964" t="s">
        <v>60</v>
      </c>
      <c r="D1964" s="8">
        <v>9.8000000000000007</v>
      </c>
      <c r="E1964" t="s">
        <v>107</v>
      </c>
    </row>
    <row r="1965" spans="1:5" x14ac:dyDescent="0.25">
      <c r="A1965" s="5">
        <v>554</v>
      </c>
      <c r="B1965" t="s">
        <v>111</v>
      </c>
      <c r="C1965" t="s">
        <v>374</v>
      </c>
      <c r="D1965" s="8">
        <v>2.8</v>
      </c>
      <c r="E1965" t="s">
        <v>107</v>
      </c>
    </row>
    <row r="1966" spans="1:5" x14ac:dyDescent="0.25">
      <c r="A1966" s="5">
        <v>554</v>
      </c>
      <c r="B1966" t="s">
        <v>111</v>
      </c>
      <c r="C1966" t="s">
        <v>340</v>
      </c>
      <c r="D1966" s="8">
        <v>329.2</v>
      </c>
      <c r="E1966" t="s">
        <v>107</v>
      </c>
    </row>
    <row r="1967" spans="1:5" x14ac:dyDescent="0.25">
      <c r="A1967" s="5">
        <v>555</v>
      </c>
      <c r="B1967" t="s">
        <v>123</v>
      </c>
      <c r="C1967" t="s">
        <v>235</v>
      </c>
      <c r="D1967" s="8">
        <v>-55</v>
      </c>
      <c r="E1967" t="s">
        <v>112</v>
      </c>
    </row>
    <row r="1968" spans="1:5" x14ac:dyDescent="0.25">
      <c r="A1968" s="5">
        <v>556</v>
      </c>
      <c r="B1968" t="s">
        <v>116</v>
      </c>
      <c r="C1968" t="s">
        <v>66</v>
      </c>
      <c r="D1968" s="8">
        <v>-30</v>
      </c>
      <c r="E1968" t="s">
        <v>123</v>
      </c>
    </row>
    <row r="1969" spans="1:5" x14ac:dyDescent="0.25">
      <c r="A1969" s="5">
        <v>556</v>
      </c>
      <c r="B1969" t="s">
        <v>116</v>
      </c>
      <c r="C1969" t="s">
        <v>54</v>
      </c>
      <c r="D1969" s="8">
        <v>45</v>
      </c>
      <c r="E1969" t="s">
        <v>123</v>
      </c>
    </row>
    <row r="1970" spans="1:5" x14ac:dyDescent="0.25">
      <c r="A1970" s="5">
        <v>557</v>
      </c>
      <c r="B1970" t="s">
        <v>115</v>
      </c>
      <c r="C1970" t="s">
        <v>337</v>
      </c>
      <c r="D1970" s="8">
        <v>-333</v>
      </c>
      <c r="E1970" t="s">
        <v>110</v>
      </c>
    </row>
    <row r="1971" spans="1:5" x14ac:dyDescent="0.25">
      <c r="A1971" s="5">
        <v>558</v>
      </c>
      <c r="B1971" t="s">
        <v>101</v>
      </c>
      <c r="C1971" t="s">
        <v>152</v>
      </c>
      <c r="D1971" s="8">
        <v>-42.7</v>
      </c>
      <c r="E1971" t="s">
        <v>95</v>
      </c>
    </row>
    <row r="1972" spans="1:5" x14ac:dyDescent="0.25">
      <c r="A1972" s="5">
        <v>558</v>
      </c>
      <c r="B1972" t="s">
        <v>101</v>
      </c>
      <c r="C1972" t="s">
        <v>169</v>
      </c>
      <c r="D1972" s="8">
        <v>-273.3</v>
      </c>
      <c r="E1972" t="s">
        <v>95</v>
      </c>
    </row>
    <row r="1973" spans="1:5" x14ac:dyDescent="0.25">
      <c r="A1973" s="5">
        <v>558</v>
      </c>
      <c r="B1973" s="7" t="s">
        <v>101</v>
      </c>
      <c r="C1973" t="s">
        <v>191</v>
      </c>
      <c r="D1973" s="8">
        <v>-2.2999999999999998</v>
      </c>
      <c r="E1973" t="s">
        <v>95</v>
      </c>
    </row>
    <row r="1974" spans="1:5" x14ac:dyDescent="0.25">
      <c r="A1974" s="5">
        <v>558</v>
      </c>
      <c r="B1974" s="7" t="s">
        <v>101</v>
      </c>
      <c r="C1974" t="s">
        <v>42</v>
      </c>
      <c r="D1974" s="8">
        <v>-1.9</v>
      </c>
      <c r="E1974" t="s">
        <v>95</v>
      </c>
    </row>
    <row r="1975" spans="1:5" x14ac:dyDescent="0.25">
      <c r="A1975" s="5">
        <v>558</v>
      </c>
      <c r="B1975" t="s">
        <v>101</v>
      </c>
      <c r="C1975" t="s">
        <v>211</v>
      </c>
      <c r="D1975" s="8">
        <v>-1.6</v>
      </c>
      <c r="E1975" t="s">
        <v>95</v>
      </c>
    </row>
    <row r="1976" spans="1:5" x14ac:dyDescent="0.25">
      <c r="A1976" s="5">
        <v>558</v>
      </c>
      <c r="B1976" t="s">
        <v>101</v>
      </c>
      <c r="C1976" t="s">
        <v>46</v>
      </c>
      <c r="D1976" s="8">
        <v>-16.2</v>
      </c>
      <c r="E1976" t="s">
        <v>95</v>
      </c>
    </row>
    <row r="1977" spans="1:5" x14ac:dyDescent="0.25">
      <c r="A1977" s="5">
        <v>558</v>
      </c>
      <c r="B1977" s="7" t="s">
        <v>101</v>
      </c>
      <c r="C1977" t="s">
        <v>28</v>
      </c>
      <c r="D1977" s="8">
        <v>-76.599999999999994</v>
      </c>
      <c r="E1977" t="s">
        <v>95</v>
      </c>
    </row>
    <row r="1978" spans="1:5" x14ac:dyDescent="0.25">
      <c r="A1978" s="5">
        <v>558</v>
      </c>
      <c r="B1978" t="s">
        <v>101</v>
      </c>
      <c r="C1978" t="s">
        <v>247</v>
      </c>
      <c r="D1978" s="8">
        <v>-92</v>
      </c>
      <c r="E1978" t="s">
        <v>95</v>
      </c>
    </row>
    <row r="1979" spans="1:5" x14ac:dyDescent="0.25">
      <c r="A1979" s="5">
        <v>558</v>
      </c>
      <c r="B1979" t="s">
        <v>101</v>
      </c>
      <c r="C1979" t="s">
        <v>57</v>
      </c>
      <c r="D1979" s="8">
        <v>-27.9</v>
      </c>
      <c r="E1979" t="s">
        <v>95</v>
      </c>
    </row>
    <row r="1980" spans="1:5" x14ac:dyDescent="0.25">
      <c r="A1980" s="5">
        <v>558</v>
      </c>
      <c r="B1980" t="s">
        <v>101</v>
      </c>
      <c r="C1980" t="s">
        <v>64</v>
      </c>
      <c r="D1980" s="8">
        <v>-1.8</v>
      </c>
      <c r="E1980" t="s">
        <v>95</v>
      </c>
    </row>
    <row r="1981" spans="1:5" x14ac:dyDescent="0.25">
      <c r="A1981" s="5">
        <v>558</v>
      </c>
      <c r="B1981" t="s">
        <v>101</v>
      </c>
      <c r="C1981" t="s">
        <v>272</v>
      </c>
      <c r="D1981" s="8">
        <v>-0.1</v>
      </c>
      <c r="E1981" t="s">
        <v>95</v>
      </c>
    </row>
    <row r="1982" spans="1:5" x14ac:dyDescent="0.25">
      <c r="A1982" s="5">
        <v>558</v>
      </c>
      <c r="B1982" s="7" t="s">
        <v>101</v>
      </c>
      <c r="C1982" t="s">
        <v>284</v>
      </c>
      <c r="D1982" s="8">
        <v>-564.4</v>
      </c>
      <c r="E1982" t="s">
        <v>95</v>
      </c>
    </row>
    <row r="1983" spans="1:5" x14ac:dyDescent="0.25">
      <c r="A1983" s="5">
        <v>559</v>
      </c>
      <c r="B1983" t="s">
        <v>101</v>
      </c>
      <c r="C1983" t="s">
        <v>161</v>
      </c>
      <c r="D1983" s="8">
        <v>-0.9</v>
      </c>
      <c r="E1983" t="s">
        <v>95</v>
      </c>
    </row>
    <row r="1984" spans="1:5" x14ac:dyDescent="0.25">
      <c r="A1984" s="5">
        <v>559</v>
      </c>
      <c r="B1984" t="s">
        <v>101</v>
      </c>
      <c r="C1984" t="s">
        <v>171</v>
      </c>
      <c r="D1984" s="8">
        <v>-6</v>
      </c>
      <c r="E1984" t="s">
        <v>95</v>
      </c>
    </row>
    <row r="1985" spans="1:5" x14ac:dyDescent="0.25">
      <c r="A1985" s="5">
        <v>559</v>
      </c>
      <c r="B1985" t="s">
        <v>101</v>
      </c>
      <c r="C1985" t="s">
        <v>177</v>
      </c>
      <c r="D1985" s="8">
        <v>-26.7</v>
      </c>
      <c r="E1985" t="s">
        <v>95</v>
      </c>
    </row>
    <row r="1986" spans="1:5" x14ac:dyDescent="0.25">
      <c r="A1986" s="5">
        <v>559</v>
      </c>
      <c r="B1986" t="s">
        <v>101</v>
      </c>
      <c r="C1986" t="s">
        <v>340</v>
      </c>
      <c r="D1986" s="8">
        <v>-0.7</v>
      </c>
      <c r="E1986" t="s">
        <v>95</v>
      </c>
    </row>
    <row r="1987" spans="1:5" x14ac:dyDescent="0.25">
      <c r="A1987" s="5">
        <v>559</v>
      </c>
      <c r="B1987" t="s">
        <v>101</v>
      </c>
      <c r="C1987" t="s">
        <v>48</v>
      </c>
      <c r="D1987" s="8">
        <v>-0.3</v>
      </c>
      <c r="E1987" t="s">
        <v>95</v>
      </c>
    </row>
    <row r="1988" spans="1:5" x14ac:dyDescent="0.25">
      <c r="A1988" s="5">
        <v>559</v>
      </c>
      <c r="B1988" t="s">
        <v>101</v>
      </c>
      <c r="C1988" t="s">
        <v>33</v>
      </c>
      <c r="D1988" s="8">
        <v>-0.6</v>
      </c>
      <c r="E1988" t="s">
        <v>95</v>
      </c>
    </row>
    <row r="1989" spans="1:5" x14ac:dyDescent="0.25">
      <c r="A1989" s="5">
        <v>559</v>
      </c>
      <c r="B1989" s="7" t="s">
        <v>101</v>
      </c>
      <c r="C1989" t="s">
        <v>59</v>
      </c>
      <c r="D1989" s="8">
        <v>-6.6</v>
      </c>
      <c r="E1989" t="s">
        <v>95</v>
      </c>
    </row>
    <row r="1990" spans="1:5" x14ac:dyDescent="0.25">
      <c r="A1990" s="5">
        <v>559</v>
      </c>
      <c r="B1990" t="s">
        <v>101</v>
      </c>
      <c r="C1990" t="s">
        <v>286</v>
      </c>
      <c r="D1990" s="8">
        <v>-11.8</v>
      </c>
      <c r="E1990" t="s">
        <v>95</v>
      </c>
    </row>
    <row r="1991" spans="1:5" x14ac:dyDescent="0.25">
      <c r="A1991" s="5">
        <v>560</v>
      </c>
      <c r="B1991" t="s">
        <v>111</v>
      </c>
      <c r="C1991" t="s">
        <v>363</v>
      </c>
      <c r="D1991" s="8">
        <v>-43</v>
      </c>
      <c r="E1991" t="s">
        <v>114</v>
      </c>
    </row>
    <row r="1992" spans="1:5" x14ac:dyDescent="0.25">
      <c r="A1992" s="5">
        <v>561</v>
      </c>
      <c r="B1992" t="s">
        <v>106</v>
      </c>
      <c r="C1992" t="s">
        <v>52</v>
      </c>
      <c r="D1992" s="8">
        <v>-30</v>
      </c>
      <c r="E1992" t="s">
        <v>97</v>
      </c>
    </row>
    <row r="1993" spans="1:5" x14ac:dyDescent="0.25">
      <c r="A1993" s="5">
        <v>561</v>
      </c>
      <c r="B1993" t="s">
        <v>106</v>
      </c>
      <c r="C1993" t="s">
        <v>221</v>
      </c>
      <c r="D1993" s="8">
        <v>-30</v>
      </c>
      <c r="E1993" t="s">
        <v>97</v>
      </c>
    </row>
    <row r="1994" spans="1:5" x14ac:dyDescent="0.25">
      <c r="A1994" s="5">
        <v>562</v>
      </c>
      <c r="B1994" t="s">
        <v>97</v>
      </c>
      <c r="C1994" t="s">
        <v>152</v>
      </c>
      <c r="D1994" s="8">
        <v>-90.1</v>
      </c>
      <c r="E1994" t="s">
        <v>95</v>
      </c>
    </row>
    <row r="1995" spans="1:5" x14ac:dyDescent="0.25">
      <c r="A1995" s="5">
        <v>562</v>
      </c>
      <c r="B1995" t="s">
        <v>97</v>
      </c>
      <c r="C1995" t="s">
        <v>57</v>
      </c>
      <c r="D1995" s="8">
        <v>-120.3</v>
      </c>
      <c r="E1995" t="s">
        <v>95</v>
      </c>
    </row>
    <row r="1996" spans="1:5" x14ac:dyDescent="0.25">
      <c r="A1996" s="5">
        <v>562</v>
      </c>
      <c r="B1996" t="s">
        <v>97</v>
      </c>
      <c r="C1996" t="s">
        <v>191</v>
      </c>
      <c r="D1996" s="8">
        <v>-4.4000000000000004</v>
      </c>
      <c r="E1996" t="s">
        <v>95</v>
      </c>
    </row>
    <row r="1997" spans="1:5" x14ac:dyDescent="0.25">
      <c r="A1997" s="5">
        <v>562</v>
      </c>
      <c r="B1997" t="s">
        <v>97</v>
      </c>
      <c r="C1997" t="s">
        <v>219</v>
      </c>
      <c r="D1997" s="8">
        <v>-51.2</v>
      </c>
      <c r="E1997" t="s">
        <v>95</v>
      </c>
    </row>
    <row r="1998" spans="1:5" x14ac:dyDescent="0.25">
      <c r="A1998" s="5">
        <v>562</v>
      </c>
      <c r="B1998" t="s">
        <v>97</v>
      </c>
      <c r="C1998" t="s">
        <v>161</v>
      </c>
      <c r="D1998" s="8">
        <v>-1.2</v>
      </c>
      <c r="E1998" t="s">
        <v>95</v>
      </c>
    </row>
    <row r="1999" spans="1:5" x14ac:dyDescent="0.25">
      <c r="A1999" s="5">
        <v>562</v>
      </c>
      <c r="B1999" t="s">
        <v>97</v>
      </c>
      <c r="C1999" t="s">
        <v>59</v>
      </c>
      <c r="D1999" s="8">
        <v>-68.900000000000006</v>
      </c>
      <c r="E1999" t="s">
        <v>95</v>
      </c>
    </row>
    <row r="2000" spans="1:5" x14ac:dyDescent="0.25">
      <c r="A2000" s="5">
        <v>562</v>
      </c>
      <c r="B2000" t="s">
        <v>97</v>
      </c>
      <c r="C2000" t="s">
        <v>52</v>
      </c>
      <c r="D2000" s="8">
        <v>-4.0999999999999996</v>
      </c>
      <c r="E2000" t="s">
        <v>95</v>
      </c>
    </row>
    <row r="2001" spans="1:5" x14ac:dyDescent="0.25">
      <c r="A2001" s="5">
        <v>563</v>
      </c>
      <c r="B2001" t="s">
        <v>97</v>
      </c>
      <c r="C2001" t="s">
        <v>343</v>
      </c>
      <c r="D2001" s="8">
        <v>-10.7</v>
      </c>
      <c r="E2001" t="s">
        <v>96</v>
      </c>
    </row>
    <row r="2002" spans="1:5" x14ac:dyDescent="0.25">
      <c r="A2002" s="5">
        <v>563</v>
      </c>
      <c r="B2002" t="s">
        <v>97</v>
      </c>
      <c r="C2002" t="s">
        <v>239</v>
      </c>
      <c r="D2002" s="8">
        <v>-20</v>
      </c>
      <c r="E2002" t="s">
        <v>96</v>
      </c>
    </row>
    <row r="2003" spans="1:5" x14ac:dyDescent="0.25">
      <c r="A2003" s="5">
        <v>563</v>
      </c>
      <c r="B2003" t="s">
        <v>97</v>
      </c>
      <c r="C2003" t="s">
        <v>152</v>
      </c>
      <c r="D2003" s="8">
        <v>1.2</v>
      </c>
      <c r="E2003" t="s">
        <v>96</v>
      </c>
    </row>
    <row r="2004" spans="1:5" x14ac:dyDescent="0.25">
      <c r="A2004" s="5">
        <v>564</v>
      </c>
      <c r="B2004" t="s">
        <v>109</v>
      </c>
      <c r="C2004" t="s">
        <v>363</v>
      </c>
      <c r="D2004" s="8">
        <v>-60</v>
      </c>
      <c r="E2004" t="s">
        <v>114</v>
      </c>
    </row>
    <row r="2005" spans="1:5" x14ac:dyDescent="0.25">
      <c r="A2005" s="5">
        <v>565</v>
      </c>
      <c r="B2005" t="s">
        <v>111</v>
      </c>
      <c r="C2005" t="s">
        <v>59</v>
      </c>
      <c r="D2005" s="8">
        <v>-23.2</v>
      </c>
      <c r="E2005" t="s">
        <v>109</v>
      </c>
    </row>
    <row r="2006" spans="1:5" x14ac:dyDescent="0.25">
      <c r="A2006" s="5">
        <v>565</v>
      </c>
      <c r="B2006" t="s">
        <v>111</v>
      </c>
      <c r="C2006" t="s">
        <v>60</v>
      </c>
      <c r="D2006" s="8">
        <v>-23.2</v>
      </c>
      <c r="E2006" t="s">
        <v>109</v>
      </c>
    </row>
    <row r="2007" spans="1:5" x14ac:dyDescent="0.25">
      <c r="A2007" s="5">
        <v>565</v>
      </c>
      <c r="B2007" t="s">
        <v>111</v>
      </c>
      <c r="C2007" t="s">
        <v>52</v>
      </c>
      <c r="D2007" s="8">
        <v>-3</v>
      </c>
      <c r="E2007" t="s">
        <v>109</v>
      </c>
    </row>
    <row r="2008" spans="1:5" x14ac:dyDescent="0.25">
      <c r="A2008" s="5">
        <v>565</v>
      </c>
      <c r="B2008" s="7" t="s">
        <v>111</v>
      </c>
      <c r="C2008" t="s">
        <v>221</v>
      </c>
      <c r="D2008" s="8">
        <v>-3</v>
      </c>
      <c r="E2008" t="s">
        <v>109</v>
      </c>
    </row>
    <row r="2009" spans="1:5" x14ac:dyDescent="0.25">
      <c r="A2009" s="5">
        <v>566</v>
      </c>
      <c r="B2009" t="s">
        <v>113</v>
      </c>
      <c r="C2009" t="s">
        <v>355</v>
      </c>
      <c r="D2009" s="8">
        <v>-19.399999999999999</v>
      </c>
      <c r="E2009" t="s">
        <v>123</v>
      </c>
    </row>
    <row r="2010" spans="1:5" x14ac:dyDescent="0.25">
      <c r="A2010" s="5">
        <v>567</v>
      </c>
      <c r="B2010" t="s">
        <v>113</v>
      </c>
      <c r="C2010" t="s">
        <v>355</v>
      </c>
      <c r="D2010" s="8">
        <v>-168</v>
      </c>
      <c r="E2010" t="s">
        <v>123</v>
      </c>
    </row>
    <row r="2011" spans="1:5" x14ac:dyDescent="0.25">
      <c r="A2011" s="5">
        <v>568</v>
      </c>
      <c r="B2011" t="s">
        <v>113</v>
      </c>
      <c r="C2011" t="s">
        <v>343</v>
      </c>
      <c r="D2011" s="8">
        <v>140</v>
      </c>
      <c r="E2011" t="s">
        <v>117</v>
      </c>
    </row>
    <row r="2012" spans="1:5" x14ac:dyDescent="0.25">
      <c r="A2012" s="5">
        <v>569</v>
      </c>
      <c r="B2012" t="s">
        <v>108</v>
      </c>
      <c r="C2012" t="s">
        <v>57</v>
      </c>
      <c r="D2012" s="8">
        <v>-200</v>
      </c>
      <c r="E2012" t="s">
        <v>95</v>
      </c>
    </row>
    <row r="2013" spans="1:5" x14ac:dyDescent="0.25">
      <c r="A2013" s="5">
        <v>570</v>
      </c>
      <c r="B2013" t="s">
        <v>106</v>
      </c>
      <c r="C2013" t="s">
        <v>152</v>
      </c>
      <c r="D2013" s="8">
        <v>-2</v>
      </c>
      <c r="E2013" t="s">
        <v>95</v>
      </c>
    </row>
    <row r="2014" spans="1:5" x14ac:dyDescent="0.25">
      <c r="A2014" s="5">
        <v>571</v>
      </c>
      <c r="B2014" t="s">
        <v>111</v>
      </c>
      <c r="C2014" t="s">
        <v>59</v>
      </c>
      <c r="D2014" s="8">
        <v>-20</v>
      </c>
      <c r="E2014" t="s">
        <v>97</v>
      </c>
    </row>
    <row r="2015" spans="1:5" x14ac:dyDescent="0.25">
      <c r="A2015" s="5">
        <v>571</v>
      </c>
      <c r="B2015" t="s">
        <v>111</v>
      </c>
      <c r="C2015" t="s">
        <v>60</v>
      </c>
      <c r="D2015" s="8">
        <v>-20</v>
      </c>
      <c r="E2015" t="s">
        <v>97</v>
      </c>
    </row>
    <row r="2016" spans="1:5" x14ac:dyDescent="0.25">
      <c r="A2016" s="5">
        <v>571</v>
      </c>
      <c r="B2016" t="s">
        <v>111</v>
      </c>
      <c r="C2016" t="s">
        <v>52</v>
      </c>
      <c r="D2016" s="8">
        <v>-4</v>
      </c>
      <c r="E2016" t="s">
        <v>97</v>
      </c>
    </row>
    <row r="2017" spans="1:5" x14ac:dyDescent="0.25">
      <c r="A2017" s="5">
        <v>571</v>
      </c>
      <c r="B2017" t="s">
        <v>111</v>
      </c>
      <c r="C2017" t="s">
        <v>221</v>
      </c>
      <c r="D2017" s="8">
        <v>-4</v>
      </c>
      <c r="E2017" t="s">
        <v>97</v>
      </c>
    </row>
    <row r="2018" spans="1:5" x14ac:dyDescent="0.25">
      <c r="A2018" s="5">
        <v>572</v>
      </c>
      <c r="B2018" s="7" t="s">
        <v>109</v>
      </c>
      <c r="C2018" t="s">
        <v>60</v>
      </c>
      <c r="D2018" s="8">
        <v>-10</v>
      </c>
      <c r="E2018" t="s">
        <v>106</v>
      </c>
    </row>
    <row r="2019" spans="1:5" x14ac:dyDescent="0.25">
      <c r="A2019" s="5">
        <v>573</v>
      </c>
      <c r="B2019" t="s">
        <v>111</v>
      </c>
      <c r="C2019" t="s">
        <v>60</v>
      </c>
      <c r="D2019" s="8">
        <v>-16</v>
      </c>
      <c r="E2019" t="s">
        <v>106</v>
      </c>
    </row>
    <row r="2020" spans="1:5" x14ac:dyDescent="0.25">
      <c r="A2020" s="5">
        <v>574</v>
      </c>
      <c r="B2020" s="7" t="s">
        <v>96</v>
      </c>
      <c r="C2020" t="s">
        <v>161</v>
      </c>
      <c r="D2020" s="8">
        <v>-10</v>
      </c>
      <c r="E2020" t="s">
        <v>109</v>
      </c>
    </row>
    <row r="2021" spans="1:5" x14ac:dyDescent="0.25">
      <c r="A2021" s="5">
        <v>574</v>
      </c>
      <c r="B2021" t="s">
        <v>96</v>
      </c>
      <c r="C2021" t="s">
        <v>171</v>
      </c>
      <c r="D2021" s="8">
        <v>-50</v>
      </c>
      <c r="E2021" t="s">
        <v>109</v>
      </c>
    </row>
    <row r="2022" spans="1:5" x14ac:dyDescent="0.25">
      <c r="A2022" s="5">
        <v>574</v>
      </c>
      <c r="B2022" t="s">
        <v>96</v>
      </c>
      <c r="C2022" t="s">
        <v>286</v>
      </c>
      <c r="D2022" s="8">
        <v>-10</v>
      </c>
      <c r="E2022" t="s">
        <v>109</v>
      </c>
    </row>
    <row r="2023" spans="1:5" x14ac:dyDescent="0.25">
      <c r="A2023" s="5">
        <v>574</v>
      </c>
      <c r="B2023" t="s">
        <v>96</v>
      </c>
      <c r="C2023" t="s">
        <v>33</v>
      </c>
      <c r="D2023" s="8">
        <v>-5.8</v>
      </c>
      <c r="E2023" t="s">
        <v>109</v>
      </c>
    </row>
    <row r="2024" spans="1:5" x14ac:dyDescent="0.25">
      <c r="A2024" s="5">
        <v>574</v>
      </c>
      <c r="B2024" s="7" t="s">
        <v>96</v>
      </c>
      <c r="C2024" t="s">
        <v>340</v>
      </c>
      <c r="D2024" s="8">
        <v>-1.9</v>
      </c>
      <c r="E2024" t="s">
        <v>109</v>
      </c>
    </row>
    <row r="2025" spans="1:5" x14ac:dyDescent="0.25">
      <c r="A2025" s="5">
        <v>574</v>
      </c>
      <c r="B2025" t="s">
        <v>96</v>
      </c>
      <c r="C2025" t="s">
        <v>52</v>
      </c>
      <c r="D2025" s="8">
        <v>-1.7</v>
      </c>
      <c r="E2025" t="s">
        <v>109</v>
      </c>
    </row>
    <row r="2026" spans="1:5" x14ac:dyDescent="0.25">
      <c r="A2026" s="5">
        <v>575</v>
      </c>
      <c r="B2026" t="s">
        <v>97</v>
      </c>
      <c r="C2026" t="s">
        <v>226</v>
      </c>
      <c r="D2026" s="8">
        <v>-4</v>
      </c>
      <c r="E2026" t="s">
        <v>98</v>
      </c>
    </row>
    <row r="2027" spans="1:5" x14ac:dyDescent="0.25">
      <c r="A2027" s="5">
        <v>575</v>
      </c>
      <c r="B2027" t="s">
        <v>97</v>
      </c>
      <c r="C2027" t="s">
        <v>242</v>
      </c>
      <c r="D2027" s="8">
        <v>48</v>
      </c>
      <c r="E2027" t="s">
        <v>98</v>
      </c>
    </row>
    <row r="2028" spans="1:5" x14ac:dyDescent="0.25">
      <c r="A2028" s="5">
        <v>576</v>
      </c>
      <c r="B2028" t="s">
        <v>97</v>
      </c>
      <c r="C2028" t="s">
        <v>169</v>
      </c>
      <c r="D2028" s="8">
        <v>-150</v>
      </c>
      <c r="E2028" t="s">
        <v>95</v>
      </c>
    </row>
    <row r="2029" spans="1:5" x14ac:dyDescent="0.25">
      <c r="A2029" s="5">
        <v>577</v>
      </c>
      <c r="B2029" t="s">
        <v>96</v>
      </c>
      <c r="C2029" t="s">
        <v>152</v>
      </c>
      <c r="D2029" s="8">
        <v>-46.1</v>
      </c>
      <c r="E2029" t="s">
        <v>95</v>
      </c>
    </row>
    <row r="2030" spans="1:5" x14ac:dyDescent="0.25">
      <c r="A2030" s="5">
        <v>577</v>
      </c>
      <c r="B2030" s="7" t="s">
        <v>96</v>
      </c>
      <c r="C2030" t="s">
        <v>169</v>
      </c>
      <c r="D2030" s="8">
        <v>-400</v>
      </c>
      <c r="E2030" t="s">
        <v>95</v>
      </c>
    </row>
    <row r="2031" spans="1:5" x14ac:dyDescent="0.25">
      <c r="A2031" s="5">
        <v>577</v>
      </c>
      <c r="B2031" t="s">
        <v>96</v>
      </c>
      <c r="C2031" t="s">
        <v>177</v>
      </c>
      <c r="D2031" s="8">
        <v>-138.69999999999999</v>
      </c>
      <c r="E2031" t="s">
        <v>95</v>
      </c>
    </row>
    <row r="2032" spans="1:5" x14ac:dyDescent="0.25">
      <c r="A2032" s="5">
        <v>577</v>
      </c>
      <c r="B2032" t="s">
        <v>96</v>
      </c>
      <c r="C2032" t="s">
        <v>59</v>
      </c>
      <c r="D2032" s="8">
        <v>-63.3</v>
      </c>
      <c r="E2032" t="s">
        <v>95</v>
      </c>
    </row>
    <row r="2033" spans="1:5" x14ac:dyDescent="0.25">
      <c r="A2033" s="5">
        <v>577</v>
      </c>
      <c r="B2033" t="s">
        <v>96</v>
      </c>
      <c r="C2033" t="s">
        <v>144</v>
      </c>
      <c r="D2033" s="8">
        <v>-4.3</v>
      </c>
      <c r="E2033" t="s">
        <v>95</v>
      </c>
    </row>
    <row r="2034" spans="1:5" x14ac:dyDescent="0.25">
      <c r="A2034" s="5">
        <v>577</v>
      </c>
      <c r="B2034" t="s">
        <v>96</v>
      </c>
      <c r="C2034" t="s">
        <v>167</v>
      </c>
      <c r="D2034" s="8">
        <v>-0.5</v>
      </c>
      <c r="E2034" t="s">
        <v>95</v>
      </c>
    </row>
    <row r="2035" spans="1:5" x14ac:dyDescent="0.25">
      <c r="A2035" s="5">
        <v>578</v>
      </c>
      <c r="B2035" t="s">
        <v>155</v>
      </c>
      <c r="C2035" t="s">
        <v>346</v>
      </c>
      <c r="D2035" s="8">
        <v>-1</v>
      </c>
      <c r="E2035" t="s">
        <v>111</v>
      </c>
    </row>
    <row r="2036" spans="1:5" x14ac:dyDescent="0.25">
      <c r="A2036" s="5">
        <v>578</v>
      </c>
      <c r="B2036" t="s">
        <v>155</v>
      </c>
      <c r="C2036" t="s">
        <v>353</v>
      </c>
      <c r="D2036" s="8">
        <v>-3</v>
      </c>
      <c r="E2036" t="s">
        <v>111</v>
      </c>
    </row>
    <row r="2037" spans="1:5" x14ac:dyDescent="0.25">
      <c r="A2037" s="5">
        <v>578</v>
      </c>
      <c r="B2037" s="7" t="s">
        <v>155</v>
      </c>
      <c r="C2037" t="s">
        <v>66</v>
      </c>
      <c r="D2037" s="8">
        <v>-3</v>
      </c>
      <c r="E2037" t="s">
        <v>111</v>
      </c>
    </row>
    <row r="2038" spans="1:5" x14ac:dyDescent="0.25">
      <c r="A2038" s="5">
        <v>579</v>
      </c>
      <c r="B2038" t="s">
        <v>116</v>
      </c>
      <c r="C2038" t="s">
        <v>152</v>
      </c>
      <c r="D2038" s="8">
        <v>-10</v>
      </c>
      <c r="E2038" t="s">
        <v>98</v>
      </c>
    </row>
    <row r="2039" spans="1:5" x14ac:dyDescent="0.25">
      <c r="A2039" s="5">
        <v>580</v>
      </c>
      <c r="B2039" t="s">
        <v>99</v>
      </c>
      <c r="C2039" t="s">
        <v>366</v>
      </c>
      <c r="D2039" s="8">
        <v>-5</v>
      </c>
      <c r="E2039" t="s">
        <v>123</v>
      </c>
    </row>
    <row r="2040" spans="1:5" x14ac:dyDescent="0.25">
      <c r="A2040" s="5">
        <v>580</v>
      </c>
      <c r="B2040" t="s">
        <v>99</v>
      </c>
      <c r="C2040" t="s">
        <v>41</v>
      </c>
      <c r="D2040" s="8">
        <v>-2</v>
      </c>
      <c r="E2040" t="s">
        <v>123</v>
      </c>
    </row>
    <row r="2041" spans="1:5" x14ac:dyDescent="0.25">
      <c r="A2041" s="5">
        <v>580</v>
      </c>
      <c r="B2041" t="s">
        <v>99</v>
      </c>
      <c r="C2041" t="s">
        <v>36</v>
      </c>
      <c r="D2041" s="8">
        <v>-1</v>
      </c>
      <c r="E2041" s="7" t="s">
        <v>123</v>
      </c>
    </row>
    <row r="2042" spans="1:5" x14ac:dyDescent="0.25">
      <c r="A2042" s="5">
        <v>580</v>
      </c>
      <c r="B2042" t="s">
        <v>99</v>
      </c>
      <c r="C2042" t="s">
        <v>353</v>
      </c>
      <c r="D2042" s="8">
        <v>-1</v>
      </c>
      <c r="E2042" s="7" t="s">
        <v>123</v>
      </c>
    </row>
    <row r="2043" spans="1:5" x14ac:dyDescent="0.25">
      <c r="A2043" s="5">
        <v>581</v>
      </c>
      <c r="B2043" t="s">
        <v>95</v>
      </c>
      <c r="C2043" t="s">
        <v>28</v>
      </c>
      <c r="D2043" s="8">
        <v>1.3</v>
      </c>
      <c r="E2043" s="7" t="s">
        <v>117</v>
      </c>
    </row>
    <row r="2044" spans="1:5" x14ac:dyDescent="0.25">
      <c r="A2044" s="5">
        <v>581</v>
      </c>
      <c r="B2044" t="s">
        <v>95</v>
      </c>
      <c r="C2044" t="s">
        <v>152</v>
      </c>
      <c r="D2044" s="8">
        <v>0.1</v>
      </c>
      <c r="E2044" s="7" t="s">
        <v>117</v>
      </c>
    </row>
    <row r="2045" spans="1:5" x14ac:dyDescent="0.25">
      <c r="A2045" s="5">
        <v>581</v>
      </c>
      <c r="B2045" t="s">
        <v>95</v>
      </c>
      <c r="C2045" t="s">
        <v>169</v>
      </c>
      <c r="D2045" s="8">
        <v>4.5</v>
      </c>
      <c r="E2045" t="s">
        <v>117</v>
      </c>
    </row>
    <row r="2046" spans="1:5" x14ac:dyDescent="0.25">
      <c r="A2046" s="5">
        <v>581</v>
      </c>
      <c r="B2046" t="s">
        <v>95</v>
      </c>
      <c r="C2046" t="s">
        <v>239</v>
      </c>
      <c r="D2046" s="8">
        <v>1.9</v>
      </c>
      <c r="E2046" t="s">
        <v>117</v>
      </c>
    </row>
    <row r="2047" spans="1:5" x14ac:dyDescent="0.25">
      <c r="A2047" s="5">
        <v>581</v>
      </c>
      <c r="B2047" t="s">
        <v>95</v>
      </c>
      <c r="C2047" t="s">
        <v>247</v>
      </c>
      <c r="D2047" s="8">
        <v>0.6</v>
      </c>
      <c r="E2047" t="s">
        <v>117</v>
      </c>
    </row>
    <row r="2048" spans="1:5" x14ac:dyDescent="0.25">
      <c r="A2048" s="5">
        <v>581</v>
      </c>
      <c r="B2048" t="s">
        <v>95</v>
      </c>
      <c r="C2048" t="s">
        <v>64</v>
      </c>
      <c r="D2048" s="8">
        <v>0.2</v>
      </c>
      <c r="E2048" t="s">
        <v>117</v>
      </c>
    </row>
    <row r="2049" spans="1:5" x14ac:dyDescent="0.25">
      <c r="A2049" s="5">
        <v>581</v>
      </c>
      <c r="B2049" t="s">
        <v>95</v>
      </c>
      <c r="C2049" t="s">
        <v>284</v>
      </c>
      <c r="D2049" s="8">
        <v>3.4</v>
      </c>
      <c r="E2049" t="s">
        <v>117</v>
      </c>
    </row>
    <row r="2050" spans="1:5" x14ac:dyDescent="0.25">
      <c r="A2050" s="5">
        <v>581</v>
      </c>
      <c r="B2050" t="s">
        <v>95</v>
      </c>
      <c r="C2050" t="s">
        <v>242</v>
      </c>
      <c r="D2050" s="8">
        <v>26</v>
      </c>
      <c r="E2050" t="s">
        <v>117</v>
      </c>
    </row>
    <row r="2051" spans="1:5" x14ac:dyDescent="0.25">
      <c r="A2051" s="5">
        <v>582</v>
      </c>
      <c r="B2051" t="s">
        <v>95</v>
      </c>
      <c r="C2051" t="s">
        <v>66</v>
      </c>
      <c r="D2051" s="8">
        <v>-2</v>
      </c>
      <c r="E2051" s="7" t="s">
        <v>117</v>
      </c>
    </row>
    <row r="2052" spans="1:5" x14ac:dyDescent="0.25">
      <c r="A2052" s="5">
        <v>582</v>
      </c>
      <c r="B2052" t="s">
        <v>95</v>
      </c>
      <c r="C2052" t="s">
        <v>329</v>
      </c>
      <c r="D2052" s="8">
        <v>28</v>
      </c>
      <c r="E2052" s="7" t="s">
        <v>117</v>
      </c>
    </row>
    <row r="2053" spans="1:5" x14ac:dyDescent="0.25">
      <c r="A2053" s="5">
        <v>582</v>
      </c>
      <c r="B2053" t="s">
        <v>95</v>
      </c>
      <c r="C2053" t="s">
        <v>361</v>
      </c>
      <c r="D2053" s="8">
        <v>3.2</v>
      </c>
      <c r="E2053" s="7" t="s">
        <v>117</v>
      </c>
    </row>
    <row r="2054" spans="1:5" x14ac:dyDescent="0.25">
      <c r="A2054" s="5">
        <v>582</v>
      </c>
      <c r="B2054" t="s">
        <v>95</v>
      </c>
      <c r="C2054" t="s">
        <v>335</v>
      </c>
      <c r="D2054" s="8">
        <v>5</v>
      </c>
      <c r="E2054" s="7" t="s">
        <v>117</v>
      </c>
    </row>
    <row r="2055" spans="1:5" x14ac:dyDescent="0.25">
      <c r="A2055" s="5">
        <v>582</v>
      </c>
      <c r="B2055" t="s">
        <v>95</v>
      </c>
      <c r="C2055" t="s">
        <v>336</v>
      </c>
      <c r="D2055" s="8">
        <v>8.4</v>
      </c>
      <c r="E2055" s="7" t="s">
        <v>117</v>
      </c>
    </row>
    <row r="2056" spans="1:5" x14ac:dyDescent="0.25">
      <c r="A2056" s="5">
        <v>582</v>
      </c>
      <c r="B2056" t="s">
        <v>95</v>
      </c>
      <c r="C2056" t="s">
        <v>342</v>
      </c>
      <c r="D2056" s="8">
        <v>0.5</v>
      </c>
      <c r="E2056" s="7" t="s">
        <v>117</v>
      </c>
    </row>
    <row r="2057" spans="1:5" x14ac:dyDescent="0.25">
      <c r="A2057" s="5">
        <v>582</v>
      </c>
      <c r="B2057" t="s">
        <v>95</v>
      </c>
      <c r="C2057" t="s">
        <v>364</v>
      </c>
      <c r="D2057" s="8">
        <v>0.2</v>
      </c>
      <c r="E2057" t="s">
        <v>117</v>
      </c>
    </row>
    <row r="2058" spans="1:5" x14ac:dyDescent="0.25">
      <c r="A2058" s="5">
        <v>582</v>
      </c>
      <c r="B2058" s="7" t="s">
        <v>95</v>
      </c>
      <c r="C2058" t="s">
        <v>343</v>
      </c>
      <c r="D2058" s="8">
        <v>65</v>
      </c>
      <c r="E2058" t="s">
        <v>117</v>
      </c>
    </row>
    <row r="2059" spans="1:5" x14ac:dyDescent="0.25">
      <c r="A2059" s="5">
        <v>582</v>
      </c>
      <c r="B2059" s="7" t="s">
        <v>95</v>
      </c>
      <c r="C2059" t="s">
        <v>366</v>
      </c>
      <c r="D2059" s="8">
        <v>4.8</v>
      </c>
      <c r="E2059" t="s">
        <v>117</v>
      </c>
    </row>
    <row r="2060" spans="1:5" x14ac:dyDescent="0.25">
      <c r="A2060" s="5">
        <v>582</v>
      </c>
      <c r="B2060" s="7" t="s">
        <v>95</v>
      </c>
      <c r="C2060" t="s">
        <v>344</v>
      </c>
      <c r="D2060" s="8">
        <v>10</v>
      </c>
      <c r="E2060" t="s">
        <v>117</v>
      </c>
    </row>
    <row r="2061" spans="1:5" x14ac:dyDescent="0.25">
      <c r="A2061" s="5">
        <v>582</v>
      </c>
      <c r="B2061" s="7" t="s">
        <v>95</v>
      </c>
      <c r="C2061" t="s">
        <v>570</v>
      </c>
      <c r="D2061" s="8">
        <v>0.3</v>
      </c>
      <c r="E2061" t="s">
        <v>117</v>
      </c>
    </row>
    <row r="2062" spans="1:5" x14ac:dyDescent="0.25">
      <c r="A2062" s="5">
        <v>582</v>
      </c>
      <c r="B2062" s="7" t="s">
        <v>95</v>
      </c>
      <c r="C2062" t="s">
        <v>571</v>
      </c>
      <c r="D2062" s="8">
        <v>0.3</v>
      </c>
      <c r="E2062" t="s">
        <v>117</v>
      </c>
    </row>
    <row r="2063" spans="1:5" x14ac:dyDescent="0.25">
      <c r="A2063" s="5">
        <v>582</v>
      </c>
      <c r="B2063" t="s">
        <v>95</v>
      </c>
      <c r="C2063" t="s">
        <v>348</v>
      </c>
      <c r="D2063" s="8">
        <v>0.8</v>
      </c>
      <c r="E2063" t="s">
        <v>117</v>
      </c>
    </row>
    <row r="2064" spans="1:5" x14ac:dyDescent="0.25">
      <c r="A2064" s="5">
        <v>582</v>
      </c>
      <c r="B2064" t="s">
        <v>95</v>
      </c>
      <c r="C2064" t="s">
        <v>352</v>
      </c>
      <c r="D2064" s="8">
        <v>0.2</v>
      </c>
      <c r="E2064" t="s">
        <v>117</v>
      </c>
    </row>
    <row r="2065" spans="1:5" x14ac:dyDescent="0.25">
      <c r="A2065" s="5">
        <v>582</v>
      </c>
      <c r="B2065" t="s">
        <v>95</v>
      </c>
      <c r="C2065" t="s">
        <v>374</v>
      </c>
      <c r="D2065" s="8">
        <v>0.8</v>
      </c>
      <c r="E2065" t="s">
        <v>117</v>
      </c>
    </row>
    <row r="2066" spans="1:5" x14ac:dyDescent="0.25">
      <c r="A2066" s="5">
        <v>582</v>
      </c>
      <c r="B2066" t="s">
        <v>95</v>
      </c>
      <c r="C2066" t="s">
        <v>658</v>
      </c>
      <c r="D2066" s="8">
        <v>4.5</v>
      </c>
      <c r="E2066" t="s">
        <v>117</v>
      </c>
    </row>
    <row r="2067" spans="1:5" x14ac:dyDescent="0.25">
      <c r="A2067" s="5">
        <v>582</v>
      </c>
      <c r="B2067" t="s">
        <v>95</v>
      </c>
      <c r="C2067" t="s">
        <v>340</v>
      </c>
      <c r="D2067" s="8">
        <v>3.4</v>
      </c>
      <c r="E2067" t="s">
        <v>117</v>
      </c>
    </row>
    <row r="2068" spans="1:5" x14ac:dyDescent="0.25">
      <c r="A2068" s="5">
        <v>582</v>
      </c>
      <c r="B2068" t="s">
        <v>95</v>
      </c>
      <c r="C2068" t="s">
        <v>286</v>
      </c>
      <c r="D2068" s="8">
        <v>3.8</v>
      </c>
      <c r="E2068" t="s">
        <v>117</v>
      </c>
    </row>
    <row r="2069" spans="1:5" x14ac:dyDescent="0.25">
      <c r="A2069" s="5">
        <v>582</v>
      </c>
      <c r="B2069" t="s">
        <v>95</v>
      </c>
      <c r="C2069" t="s">
        <v>249</v>
      </c>
      <c r="D2069" s="8">
        <v>0.4</v>
      </c>
      <c r="E2069" t="s">
        <v>117</v>
      </c>
    </row>
    <row r="2070" spans="1:5" x14ac:dyDescent="0.25">
      <c r="A2070" s="5">
        <v>582</v>
      </c>
      <c r="B2070" t="s">
        <v>95</v>
      </c>
      <c r="C2070" t="s">
        <v>33</v>
      </c>
      <c r="D2070" s="8">
        <v>2.4</v>
      </c>
      <c r="E2070" t="s">
        <v>117</v>
      </c>
    </row>
    <row r="2071" spans="1:5" x14ac:dyDescent="0.25">
      <c r="A2071" s="5">
        <v>583</v>
      </c>
      <c r="B2071" t="s">
        <v>95</v>
      </c>
      <c r="C2071" t="s">
        <v>340</v>
      </c>
      <c r="D2071" s="8">
        <v>-9</v>
      </c>
      <c r="E2071" t="s">
        <v>116</v>
      </c>
    </row>
    <row r="2072" spans="1:5" x14ac:dyDescent="0.25">
      <c r="A2072" s="5">
        <v>583</v>
      </c>
      <c r="B2072" t="s">
        <v>95</v>
      </c>
      <c r="C2072" t="s">
        <v>196</v>
      </c>
      <c r="D2072" s="8">
        <v>13</v>
      </c>
      <c r="E2072" t="s">
        <v>116</v>
      </c>
    </row>
    <row r="2073" spans="1:5" x14ac:dyDescent="0.25">
      <c r="A2073" s="5">
        <v>584</v>
      </c>
      <c r="B2073" t="s">
        <v>97</v>
      </c>
      <c r="C2073" t="s">
        <v>28</v>
      </c>
      <c r="D2073" s="8">
        <v>-8</v>
      </c>
      <c r="E2073" t="s">
        <v>106</v>
      </c>
    </row>
    <row r="2074" spans="1:5" x14ac:dyDescent="0.25">
      <c r="A2074" s="5">
        <v>585</v>
      </c>
      <c r="B2074" t="s">
        <v>115</v>
      </c>
      <c r="C2074" t="s">
        <v>54</v>
      </c>
      <c r="D2074" s="8">
        <v>80</v>
      </c>
      <c r="E2074" t="s">
        <v>116</v>
      </c>
    </row>
    <row r="2075" spans="1:5" x14ac:dyDescent="0.25">
      <c r="A2075" s="5">
        <v>585</v>
      </c>
      <c r="B2075" t="s">
        <v>115</v>
      </c>
      <c r="C2075" t="s">
        <v>152</v>
      </c>
      <c r="D2075" s="8">
        <v>-40</v>
      </c>
      <c r="E2075" t="s">
        <v>116</v>
      </c>
    </row>
    <row r="2076" spans="1:5" x14ac:dyDescent="0.25">
      <c r="A2076" s="5">
        <v>586</v>
      </c>
      <c r="B2076" t="s">
        <v>102</v>
      </c>
      <c r="C2076" t="s">
        <v>658</v>
      </c>
      <c r="D2076" s="8">
        <v>-4.4000000000000004</v>
      </c>
      <c r="E2076" t="s">
        <v>116</v>
      </c>
    </row>
    <row r="2077" spans="1:5" x14ac:dyDescent="0.25">
      <c r="A2077" s="5">
        <v>586</v>
      </c>
      <c r="B2077" s="7" t="s">
        <v>102</v>
      </c>
      <c r="C2077" t="s">
        <v>374</v>
      </c>
      <c r="D2077" s="8">
        <v>-25.9</v>
      </c>
      <c r="E2077" t="s">
        <v>116</v>
      </c>
    </row>
    <row r="2078" spans="1:5" x14ac:dyDescent="0.25">
      <c r="A2078" s="5">
        <v>587</v>
      </c>
      <c r="B2078" t="s">
        <v>111</v>
      </c>
      <c r="C2078" t="s">
        <v>152</v>
      </c>
      <c r="D2078" s="8">
        <v>-4</v>
      </c>
      <c r="E2078" s="7" t="s">
        <v>95</v>
      </c>
    </row>
    <row r="2079" spans="1:5" x14ac:dyDescent="0.25">
      <c r="A2079" s="5">
        <v>588</v>
      </c>
      <c r="B2079" t="s">
        <v>96</v>
      </c>
      <c r="C2079" t="s">
        <v>60</v>
      </c>
      <c r="D2079" s="8">
        <v>-14.6</v>
      </c>
      <c r="E2079" t="s">
        <v>106</v>
      </c>
    </row>
    <row r="2080" spans="1:5" x14ac:dyDescent="0.25">
      <c r="A2080" s="5">
        <v>589</v>
      </c>
      <c r="B2080" t="s">
        <v>95</v>
      </c>
      <c r="C2080" t="s">
        <v>152</v>
      </c>
      <c r="D2080" s="8">
        <v>-1</v>
      </c>
      <c r="E2080" t="s">
        <v>97</v>
      </c>
    </row>
    <row r="2081" spans="1:5" x14ac:dyDescent="0.25">
      <c r="A2081" s="5">
        <v>589</v>
      </c>
      <c r="B2081" t="s">
        <v>95</v>
      </c>
      <c r="C2081" t="s">
        <v>169</v>
      </c>
      <c r="D2081" s="8">
        <v>-3</v>
      </c>
      <c r="E2081" t="s">
        <v>97</v>
      </c>
    </row>
    <row r="2082" spans="1:5" x14ac:dyDescent="0.25">
      <c r="A2082" s="5">
        <v>589</v>
      </c>
      <c r="B2082" t="s">
        <v>95</v>
      </c>
      <c r="C2082" t="s">
        <v>284</v>
      </c>
      <c r="D2082" s="8">
        <v>-6</v>
      </c>
      <c r="E2082" t="s">
        <v>97</v>
      </c>
    </row>
    <row r="2083" spans="1:5" x14ac:dyDescent="0.25">
      <c r="A2083" s="5">
        <v>589</v>
      </c>
      <c r="B2083" t="s">
        <v>95</v>
      </c>
      <c r="C2083" t="s">
        <v>28</v>
      </c>
      <c r="D2083" s="8">
        <v>-3</v>
      </c>
      <c r="E2083" t="s">
        <v>97</v>
      </c>
    </row>
    <row r="2084" spans="1:5" x14ac:dyDescent="0.25">
      <c r="A2084" s="5">
        <v>590</v>
      </c>
      <c r="B2084" t="s">
        <v>806</v>
      </c>
      <c r="C2084" t="s">
        <v>239</v>
      </c>
      <c r="D2084" s="8">
        <v>-73</v>
      </c>
      <c r="E2084" t="s">
        <v>109</v>
      </c>
    </row>
    <row r="2085" spans="1:5" x14ac:dyDescent="0.25">
      <c r="A2085" s="5">
        <v>590</v>
      </c>
      <c r="B2085" t="s">
        <v>806</v>
      </c>
      <c r="C2085" t="s">
        <v>242</v>
      </c>
      <c r="D2085" s="8">
        <v>-7</v>
      </c>
      <c r="E2085" t="s">
        <v>109</v>
      </c>
    </row>
    <row r="2086" spans="1:5" x14ac:dyDescent="0.25">
      <c r="A2086" s="5">
        <v>591</v>
      </c>
      <c r="B2086" t="s">
        <v>123</v>
      </c>
      <c r="C2086" t="s">
        <v>239</v>
      </c>
      <c r="D2086" s="8">
        <v>-70</v>
      </c>
      <c r="E2086" t="s">
        <v>118</v>
      </c>
    </row>
    <row r="2087" spans="1:5" x14ac:dyDescent="0.25">
      <c r="A2087" s="5">
        <v>591</v>
      </c>
      <c r="B2087" t="s">
        <v>123</v>
      </c>
      <c r="C2087" t="s">
        <v>152</v>
      </c>
      <c r="D2087" s="8">
        <v>-9.6</v>
      </c>
      <c r="E2087" t="s">
        <v>118</v>
      </c>
    </row>
    <row r="2088" spans="1:5" x14ac:dyDescent="0.25">
      <c r="A2088" s="5">
        <v>591</v>
      </c>
      <c r="B2088" t="s">
        <v>123</v>
      </c>
      <c r="C2088" t="s">
        <v>571</v>
      </c>
      <c r="D2088" s="8">
        <v>-6.6</v>
      </c>
      <c r="E2088" t="s">
        <v>118</v>
      </c>
    </row>
    <row r="2089" spans="1:5" x14ac:dyDescent="0.25">
      <c r="A2089" s="5">
        <v>591</v>
      </c>
      <c r="B2089" t="s">
        <v>123</v>
      </c>
      <c r="C2089" t="s">
        <v>570</v>
      </c>
      <c r="D2089" s="8">
        <v>-5.0999999999999996</v>
      </c>
      <c r="E2089" s="7" t="s">
        <v>118</v>
      </c>
    </row>
    <row r="2090" spans="1:5" x14ac:dyDescent="0.25">
      <c r="A2090" s="5">
        <v>591</v>
      </c>
      <c r="B2090" s="8" t="s">
        <v>123</v>
      </c>
      <c r="C2090" t="s">
        <v>46</v>
      </c>
      <c r="D2090" s="8">
        <v>-1.5</v>
      </c>
      <c r="E2090" t="s">
        <v>118</v>
      </c>
    </row>
    <row r="2091" spans="1:5" x14ac:dyDescent="0.25">
      <c r="A2091" s="5">
        <v>591</v>
      </c>
      <c r="B2091" s="8" t="s">
        <v>123</v>
      </c>
      <c r="C2091" s="7" t="s">
        <v>340</v>
      </c>
      <c r="D2091" s="8">
        <v>-2</v>
      </c>
      <c r="E2091" t="s">
        <v>118</v>
      </c>
    </row>
    <row r="2092" spans="1:5" x14ac:dyDescent="0.25">
      <c r="A2092" s="5">
        <v>592</v>
      </c>
      <c r="B2092" s="8" t="s">
        <v>129</v>
      </c>
      <c r="C2092" s="7" t="s">
        <v>28</v>
      </c>
      <c r="D2092" s="8">
        <v>-28.1</v>
      </c>
      <c r="E2092" t="s">
        <v>95</v>
      </c>
    </row>
    <row r="2093" spans="1:5" x14ac:dyDescent="0.25">
      <c r="A2093" s="5">
        <v>592</v>
      </c>
      <c r="B2093" s="8" t="s">
        <v>129</v>
      </c>
      <c r="C2093" s="7" t="s">
        <v>33</v>
      </c>
      <c r="D2093" s="8">
        <v>-11.6</v>
      </c>
      <c r="E2093" t="s">
        <v>95</v>
      </c>
    </row>
    <row r="2094" spans="1:5" x14ac:dyDescent="0.25">
      <c r="A2094" s="5">
        <v>592</v>
      </c>
      <c r="B2094" s="8" t="s">
        <v>129</v>
      </c>
      <c r="C2094" s="7" t="s">
        <v>152</v>
      </c>
      <c r="D2094" s="8">
        <v>-8</v>
      </c>
      <c r="E2094" t="s">
        <v>95</v>
      </c>
    </row>
    <row r="2095" spans="1:5" x14ac:dyDescent="0.25">
      <c r="A2095" s="5">
        <v>592</v>
      </c>
      <c r="B2095" s="8" t="s">
        <v>129</v>
      </c>
      <c r="C2095" s="7" t="s">
        <v>177</v>
      </c>
      <c r="D2095" s="8">
        <v>-1.4</v>
      </c>
      <c r="E2095" t="s">
        <v>95</v>
      </c>
    </row>
    <row r="2096" spans="1:5" x14ac:dyDescent="0.25">
      <c r="A2096" s="5">
        <v>592</v>
      </c>
      <c r="B2096" s="8" t="s">
        <v>129</v>
      </c>
      <c r="C2096" t="s">
        <v>191</v>
      </c>
      <c r="D2096" s="8">
        <v>-3.1</v>
      </c>
      <c r="E2096" t="s">
        <v>95</v>
      </c>
    </row>
    <row r="2097" spans="1:6" x14ac:dyDescent="0.25">
      <c r="A2097" s="5">
        <v>592</v>
      </c>
      <c r="B2097" s="8" t="s">
        <v>129</v>
      </c>
      <c r="C2097" s="7" t="s">
        <v>185</v>
      </c>
      <c r="D2097" s="8">
        <v>-0.1</v>
      </c>
      <c r="E2097" t="s">
        <v>95</v>
      </c>
    </row>
    <row r="2098" spans="1:6" x14ac:dyDescent="0.25">
      <c r="A2098" s="5">
        <v>592</v>
      </c>
      <c r="B2098" s="8" t="s">
        <v>129</v>
      </c>
      <c r="C2098" s="7" t="s">
        <v>52</v>
      </c>
      <c r="D2098" s="8">
        <v>-0.1</v>
      </c>
      <c r="E2098" t="s">
        <v>95</v>
      </c>
    </row>
    <row r="2099" spans="1:6" x14ac:dyDescent="0.25">
      <c r="A2099" s="5">
        <v>592</v>
      </c>
      <c r="B2099" s="8" t="s">
        <v>129</v>
      </c>
      <c r="C2099" s="7" t="s">
        <v>48</v>
      </c>
      <c r="D2099" s="8">
        <v>-10.3</v>
      </c>
      <c r="E2099" t="s">
        <v>95</v>
      </c>
    </row>
    <row r="2100" spans="1:6" x14ac:dyDescent="0.25">
      <c r="A2100" s="5">
        <v>592</v>
      </c>
      <c r="B2100" s="8" t="s">
        <v>129</v>
      </c>
      <c r="C2100" s="7" t="s">
        <v>57</v>
      </c>
      <c r="D2100" s="8">
        <v>-17.3</v>
      </c>
      <c r="E2100" t="s">
        <v>95</v>
      </c>
    </row>
    <row r="2101" spans="1:6" x14ac:dyDescent="0.25">
      <c r="A2101" s="5">
        <v>592</v>
      </c>
      <c r="B2101" s="8" t="s">
        <v>129</v>
      </c>
      <c r="C2101" s="7" t="s">
        <v>59</v>
      </c>
      <c r="D2101" s="8">
        <v>-0.8</v>
      </c>
      <c r="E2101" t="s">
        <v>95</v>
      </c>
    </row>
    <row r="2102" spans="1:6" x14ac:dyDescent="0.25">
      <c r="A2102" s="5">
        <v>592</v>
      </c>
      <c r="B2102" s="8" t="s">
        <v>129</v>
      </c>
      <c r="C2102" s="7" t="s">
        <v>66</v>
      </c>
      <c r="D2102" s="8">
        <v>-1.2</v>
      </c>
      <c r="E2102" t="s">
        <v>95</v>
      </c>
    </row>
    <row r="2103" spans="1:6" x14ac:dyDescent="0.25">
      <c r="A2103" s="5">
        <v>592</v>
      </c>
      <c r="B2103" s="8" t="s">
        <v>129</v>
      </c>
      <c r="C2103" t="s">
        <v>64</v>
      </c>
      <c r="D2103" s="8">
        <v>-0.5</v>
      </c>
      <c r="E2103" t="s">
        <v>95</v>
      </c>
    </row>
    <row r="2104" spans="1:6" x14ac:dyDescent="0.25">
      <c r="A2104" s="5">
        <v>592</v>
      </c>
      <c r="B2104" s="8" t="s">
        <v>129</v>
      </c>
      <c r="C2104" t="s">
        <v>284</v>
      </c>
      <c r="D2104" s="8">
        <v>-38.5</v>
      </c>
      <c r="E2104" t="s">
        <v>95</v>
      </c>
    </row>
    <row r="2105" spans="1:6" x14ac:dyDescent="0.25">
      <c r="A2105" s="5">
        <v>592</v>
      </c>
      <c r="B2105" s="8" t="s">
        <v>129</v>
      </c>
      <c r="C2105" t="s">
        <v>54</v>
      </c>
      <c r="D2105" s="8">
        <v>-0.2</v>
      </c>
      <c r="E2105" t="s">
        <v>95</v>
      </c>
    </row>
    <row r="2106" spans="1:6" x14ac:dyDescent="0.25">
      <c r="A2106" s="5">
        <v>592</v>
      </c>
      <c r="B2106" s="8" t="s">
        <v>129</v>
      </c>
      <c r="C2106" t="s">
        <v>226</v>
      </c>
      <c r="D2106" s="8">
        <v>-2</v>
      </c>
      <c r="E2106" t="s">
        <v>95</v>
      </c>
    </row>
    <row r="2107" spans="1:6" x14ac:dyDescent="0.25">
      <c r="A2107" s="5">
        <v>592</v>
      </c>
      <c r="B2107" s="8" t="s">
        <v>129</v>
      </c>
      <c r="C2107" t="s">
        <v>37</v>
      </c>
      <c r="D2107" s="8">
        <v>-0.05</v>
      </c>
      <c r="E2107" t="s">
        <v>95</v>
      </c>
    </row>
    <row r="2108" spans="1:6" x14ac:dyDescent="0.25">
      <c r="A2108" s="5">
        <v>592</v>
      </c>
      <c r="B2108" s="8" t="s">
        <v>129</v>
      </c>
      <c r="C2108" t="s">
        <v>272</v>
      </c>
      <c r="D2108" s="8">
        <v>-0.05</v>
      </c>
      <c r="E2108" t="s">
        <v>95</v>
      </c>
    </row>
    <row r="2109" spans="1:6" x14ac:dyDescent="0.25">
      <c r="A2109" s="5">
        <v>592</v>
      </c>
      <c r="B2109" t="s">
        <v>129</v>
      </c>
      <c r="C2109" t="s">
        <v>42</v>
      </c>
      <c r="D2109" s="8">
        <v>-0.05</v>
      </c>
      <c r="E2109" t="s">
        <v>95</v>
      </c>
    </row>
    <row r="2110" spans="1:6" x14ac:dyDescent="0.25">
      <c r="A2110" s="5">
        <v>592</v>
      </c>
      <c r="B2110" t="s">
        <v>129</v>
      </c>
      <c r="C2110" t="s">
        <v>211</v>
      </c>
      <c r="D2110" s="8">
        <v>-0.05</v>
      </c>
      <c r="E2110" t="s">
        <v>95</v>
      </c>
    </row>
    <row r="2111" spans="1:6" x14ac:dyDescent="0.25">
      <c r="A2111" s="5">
        <v>593</v>
      </c>
      <c r="B2111" t="s">
        <v>116</v>
      </c>
      <c r="C2111" t="s">
        <v>66</v>
      </c>
      <c r="D2111" s="8">
        <v>20</v>
      </c>
      <c r="E2111" t="s">
        <v>155</v>
      </c>
    </row>
    <row r="2112" spans="1:6" x14ac:dyDescent="0.25">
      <c r="A2112" s="5">
        <v>594</v>
      </c>
      <c r="B2112" t="s">
        <v>104</v>
      </c>
      <c r="C2112" t="s">
        <v>340</v>
      </c>
      <c r="D2112" s="8">
        <v>-10</v>
      </c>
      <c r="E2112">
        <v>0</v>
      </c>
      <c r="F2112" t="s">
        <v>659</v>
      </c>
    </row>
    <row r="2113" spans="1:7" x14ac:dyDescent="0.25">
      <c r="A2113" s="5">
        <v>594</v>
      </c>
      <c r="B2113" t="s">
        <v>104</v>
      </c>
      <c r="C2113" t="s">
        <v>191</v>
      </c>
      <c r="D2113" s="8">
        <v>10</v>
      </c>
      <c r="E2113">
        <v>0</v>
      </c>
      <c r="F2113" t="s">
        <v>659</v>
      </c>
    </row>
    <row r="2114" spans="1:7" x14ac:dyDescent="0.25">
      <c r="A2114" s="5">
        <v>595</v>
      </c>
      <c r="B2114" t="s">
        <v>109</v>
      </c>
      <c r="C2114" t="s">
        <v>185</v>
      </c>
      <c r="D2114" s="8">
        <v>-340</v>
      </c>
      <c r="E2114" t="s">
        <v>110</v>
      </c>
    </row>
    <row r="2115" spans="1:7" x14ac:dyDescent="0.25">
      <c r="A2115" s="5">
        <v>596</v>
      </c>
      <c r="B2115" t="s">
        <v>118</v>
      </c>
      <c r="C2115" t="s">
        <v>340</v>
      </c>
      <c r="D2115" s="8">
        <v>-2</v>
      </c>
      <c r="E2115">
        <v>0</v>
      </c>
      <c r="F2115" t="s">
        <v>659</v>
      </c>
    </row>
    <row r="2116" spans="1:7" x14ac:dyDescent="0.25">
      <c r="A2116" s="5">
        <v>596</v>
      </c>
      <c r="B2116" t="s">
        <v>118</v>
      </c>
      <c r="C2116" t="s">
        <v>191</v>
      </c>
      <c r="D2116" s="8">
        <v>2</v>
      </c>
      <c r="E2116">
        <v>0</v>
      </c>
      <c r="F2116" t="s">
        <v>659</v>
      </c>
    </row>
    <row r="2117" spans="1:7" x14ac:dyDescent="0.25">
      <c r="A2117" s="5">
        <v>597</v>
      </c>
      <c r="B2117" t="s">
        <v>116</v>
      </c>
      <c r="C2117" t="s">
        <v>185</v>
      </c>
      <c r="D2117" s="8">
        <v>-91</v>
      </c>
      <c r="E2117" t="s">
        <v>115</v>
      </c>
    </row>
    <row r="2118" spans="1:7" x14ac:dyDescent="0.25">
      <c r="A2118" s="5">
        <v>597</v>
      </c>
      <c r="B2118" t="s">
        <v>116</v>
      </c>
      <c r="C2118" t="s">
        <v>338</v>
      </c>
      <c r="D2118" s="8">
        <v>91</v>
      </c>
      <c r="E2118" t="s">
        <v>115</v>
      </c>
    </row>
    <row r="2119" spans="1:7" x14ac:dyDescent="0.25">
      <c r="A2119" s="5">
        <v>598</v>
      </c>
      <c r="B2119" s="7" t="s">
        <v>116</v>
      </c>
      <c r="C2119" t="s">
        <v>337</v>
      </c>
      <c r="D2119" s="8">
        <v>-127</v>
      </c>
      <c r="E2119" t="s">
        <v>109</v>
      </c>
    </row>
    <row r="2120" spans="1:7" x14ac:dyDescent="0.25">
      <c r="A2120" s="5">
        <v>599</v>
      </c>
      <c r="B2120" t="s">
        <v>107</v>
      </c>
      <c r="C2120" t="s">
        <v>42</v>
      </c>
      <c r="D2120" s="8">
        <v>-10</v>
      </c>
      <c r="E2120" t="s">
        <v>106</v>
      </c>
    </row>
    <row r="2121" spans="1:7" x14ac:dyDescent="0.25">
      <c r="A2121" s="5">
        <v>599</v>
      </c>
      <c r="B2121" t="s">
        <v>107</v>
      </c>
      <c r="C2121" t="s">
        <v>208</v>
      </c>
      <c r="D2121" s="8">
        <v>-6</v>
      </c>
      <c r="E2121" t="s">
        <v>106</v>
      </c>
    </row>
    <row r="2122" spans="1:7" x14ac:dyDescent="0.25">
      <c r="A2122" s="5">
        <v>599</v>
      </c>
      <c r="B2122" t="s">
        <v>107</v>
      </c>
      <c r="C2122" t="s">
        <v>64</v>
      </c>
      <c r="D2122" s="8">
        <v>-12</v>
      </c>
      <c r="E2122" t="s">
        <v>106</v>
      </c>
    </row>
    <row r="2123" spans="1:7" x14ac:dyDescent="0.25">
      <c r="A2123" s="5">
        <v>600</v>
      </c>
      <c r="B2123" t="s">
        <v>116</v>
      </c>
      <c r="C2123" t="s">
        <v>237</v>
      </c>
      <c r="D2123" s="8">
        <v>-178</v>
      </c>
      <c r="E2123" t="s">
        <v>100</v>
      </c>
    </row>
    <row r="2124" spans="1:7" x14ac:dyDescent="0.25">
      <c r="A2124" s="5">
        <v>601</v>
      </c>
      <c r="B2124" t="s">
        <v>116</v>
      </c>
      <c r="C2124" t="s">
        <v>152</v>
      </c>
      <c r="D2124" s="8">
        <v>-30</v>
      </c>
      <c r="E2124" t="s">
        <v>95</v>
      </c>
      <c r="G2124" s="8"/>
    </row>
    <row r="2125" spans="1:7" x14ac:dyDescent="0.25">
      <c r="A2125" s="5">
        <v>602</v>
      </c>
      <c r="B2125" t="s">
        <v>111</v>
      </c>
      <c r="C2125" t="s">
        <v>42</v>
      </c>
      <c r="D2125" s="8">
        <v>-20</v>
      </c>
      <c r="E2125" t="s">
        <v>106</v>
      </c>
    </row>
    <row r="2126" spans="1:7" x14ac:dyDescent="0.25">
      <c r="A2126" s="5">
        <v>602</v>
      </c>
      <c r="B2126" t="s">
        <v>111</v>
      </c>
      <c r="C2126" t="s">
        <v>208</v>
      </c>
      <c r="D2126" s="8">
        <v>-9</v>
      </c>
      <c r="E2126" t="s">
        <v>106</v>
      </c>
    </row>
    <row r="2127" spans="1:7" x14ac:dyDescent="0.25">
      <c r="A2127" s="5">
        <v>603</v>
      </c>
      <c r="B2127" t="s">
        <v>116</v>
      </c>
      <c r="C2127" t="s">
        <v>152</v>
      </c>
      <c r="D2127" s="8">
        <v>-15</v>
      </c>
      <c r="E2127" t="s">
        <v>98</v>
      </c>
    </row>
    <row r="2128" spans="1:7" x14ac:dyDescent="0.25">
      <c r="A2128" s="5">
        <v>604</v>
      </c>
      <c r="B2128" t="s">
        <v>100</v>
      </c>
      <c r="C2128" t="s">
        <v>60</v>
      </c>
      <c r="D2128" s="8">
        <v>-3</v>
      </c>
      <c r="E2128" t="s">
        <v>98</v>
      </c>
    </row>
    <row r="2129" spans="1:5" x14ac:dyDescent="0.25">
      <c r="A2129" s="5">
        <v>605</v>
      </c>
      <c r="B2129" t="s">
        <v>101</v>
      </c>
      <c r="C2129" t="s">
        <v>60</v>
      </c>
      <c r="D2129" s="8">
        <v>-2.2999999999999998</v>
      </c>
      <c r="E2129" s="7" t="s">
        <v>98</v>
      </c>
    </row>
    <row r="2130" spans="1:5" x14ac:dyDescent="0.25">
      <c r="A2130" s="5">
        <v>606</v>
      </c>
      <c r="B2130" t="s">
        <v>96</v>
      </c>
      <c r="C2130" t="s">
        <v>57</v>
      </c>
      <c r="D2130" s="8">
        <v>-25</v>
      </c>
      <c r="E2130" t="s">
        <v>104</v>
      </c>
    </row>
    <row r="2131" spans="1:5" x14ac:dyDescent="0.25">
      <c r="A2131" s="5">
        <v>606</v>
      </c>
      <c r="B2131" t="s">
        <v>96</v>
      </c>
      <c r="C2131" t="s">
        <v>71</v>
      </c>
      <c r="D2131" s="8">
        <v>3</v>
      </c>
      <c r="E2131" t="s">
        <v>104</v>
      </c>
    </row>
    <row r="2132" spans="1:5" x14ac:dyDescent="0.25">
      <c r="A2132" s="5">
        <v>607</v>
      </c>
      <c r="B2132" t="s">
        <v>113</v>
      </c>
      <c r="C2132" t="s">
        <v>221</v>
      </c>
      <c r="D2132" s="8">
        <v>-5</v>
      </c>
      <c r="E2132" t="s">
        <v>105</v>
      </c>
    </row>
    <row r="2133" spans="1:5" x14ac:dyDescent="0.25">
      <c r="A2133" s="5">
        <v>607</v>
      </c>
      <c r="B2133" t="s">
        <v>113</v>
      </c>
      <c r="C2133" t="s">
        <v>52</v>
      </c>
      <c r="D2133" s="8">
        <v>-5</v>
      </c>
      <c r="E2133" t="s">
        <v>105</v>
      </c>
    </row>
    <row r="2134" spans="1:5" x14ac:dyDescent="0.25">
      <c r="A2134" s="5">
        <v>608</v>
      </c>
      <c r="B2134" t="s">
        <v>113</v>
      </c>
      <c r="C2134" t="s">
        <v>54</v>
      </c>
      <c r="D2134" s="8">
        <v>-2</v>
      </c>
      <c r="E2134" t="s">
        <v>111</v>
      </c>
    </row>
    <row r="2135" spans="1:5" x14ac:dyDescent="0.25">
      <c r="A2135" s="5">
        <v>608</v>
      </c>
      <c r="B2135" t="s">
        <v>113</v>
      </c>
      <c r="C2135" t="s">
        <v>226</v>
      </c>
      <c r="D2135" s="8">
        <v>1.9</v>
      </c>
      <c r="E2135" t="s">
        <v>111</v>
      </c>
    </row>
    <row r="2136" spans="1:5" x14ac:dyDescent="0.25">
      <c r="A2136" s="5">
        <v>609</v>
      </c>
      <c r="B2136" t="s">
        <v>118</v>
      </c>
      <c r="C2136" t="s">
        <v>61</v>
      </c>
      <c r="D2136" s="8">
        <v>-10</v>
      </c>
      <c r="E2136" t="s">
        <v>122</v>
      </c>
    </row>
    <row r="2137" spans="1:5" x14ac:dyDescent="0.25">
      <c r="A2137" s="5">
        <v>609</v>
      </c>
      <c r="B2137" t="s">
        <v>118</v>
      </c>
      <c r="C2137" t="s">
        <v>36</v>
      </c>
      <c r="D2137" s="8">
        <v>-5</v>
      </c>
      <c r="E2137" t="s">
        <v>122</v>
      </c>
    </row>
    <row r="2138" spans="1:5" x14ac:dyDescent="0.25">
      <c r="A2138" s="5">
        <v>609</v>
      </c>
      <c r="B2138" t="s">
        <v>118</v>
      </c>
      <c r="C2138" t="s">
        <v>329</v>
      </c>
      <c r="D2138" s="8">
        <v>-1</v>
      </c>
      <c r="E2138" t="s">
        <v>122</v>
      </c>
    </row>
    <row r="2139" spans="1:5" x14ac:dyDescent="0.25">
      <c r="A2139" s="5">
        <v>610</v>
      </c>
      <c r="B2139" t="s">
        <v>118</v>
      </c>
      <c r="C2139" t="s">
        <v>152</v>
      </c>
      <c r="D2139" s="8">
        <v>-9.6</v>
      </c>
      <c r="E2139" t="s">
        <v>122</v>
      </c>
    </row>
    <row r="2140" spans="1:5" x14ac:dyDescent="0.25">
      <c r="A2140" s="5">
        <v>610</v>
      </c>
      <c r="B2140" t="s">
        <v>118</v>
      </c>
      <c r="C2140" t="s">
        <v>57</v>
      </c>
      <c r="D2140" s="8">
        <v>-4.8</v>
      </c>
      <c r="E2140" t="s">
        <v>122</v>
      </c>
    </row>
    <row r="2141" spans="1:5" x14ac:dyDescent="0.25">
      <c r="A2141" s="5">
        <v>611</v>
      </c>
      <c r="B2141" t="s">
        <v>97</v>
      </c>
      <c r="C2141" t="s">
        <v>152</v>
      </c>
      <c r="D2141" s="8">
        <v>-10</v>
      </c>
      <c r="E2141" t="s">
        <v>106</v>
      </c>
    </row>
    <row r="2142" spans="1:5" x14ac:dyDescent="0.25">
      <c r="A2142" s="5">
        <v>612</v>
      </c>
      <c r="B2142" t="s">
        <v>100</v>
      </c>
      <c r="C2142" t="s">
        <v>152</v>
      </c>
      <c r="D2142" s="8">
        <v>-4</v>
      </c>
      <c r="E2142" t="s">
        <v>96</v>
      </c>
    </row>
    <row r="2143" spans="1:5" x14ac:dyDescent="0.25">
      <c r="A2143" s="5">
        <v>612</v>
      </c>
      <c r="B2143" t="s">
        <v>100</v>
      </c>
      <c r="C2143" t="s">
        <v>226</v>
      </c>
      <c r="D2143" s="8">
        <v>10</v>
      </c>
      <c r="E2143" t="s">
        <v>96</v>
      </c>
    </row>
    <row r="2144" spans="1:5" x14ac:dyDescent="0.25">
      <c r="A2144" s="5">
        <v>613</v>
      </c>
      <c r="B2144" t="s">
        <v>101</v>
      </c>
      <c r="C2144" t="s">
        <v>161</v>
      </c>
      <c r="D2144" s="8">
        <v>-7</v>
      </c>
      <c r="E2144" t="s">
        <v>95</v>
      </c>
    </row>
    <row r="2145" spans="1:5" x14ac:dyDescent="0.25">
      <c r="A2145" s="5">
        <v>614</v>
      </c>
      <c r="B2145" s="7" t="s">
        <v>101</v>
      </c>
      <c r="C2145" t="s">
        <v>152</v>
      </c>
      <c r="D2145" s="8">
        <v>-2</v>
      </c>
      <c r="E2145" t="s">
        <v>100</v>
      </c>
    </row>
    <row r="2146" spans="1:5" x14ac:dyDescent="0.25">
      <c r="A2146" s="5">
        <v>614</v>
      </c>
      <c r="B2146" t="s">
        <v>101</v>
      </c>
      <c r="C2146" t="s">
        <v>57</v>
      </c>
      <c r="D2146" s="8">
        <v>-1.2</v>
      </c>
      <c r="E2146" t="s">
        <v>100</v>
      </c>
    </row>
    <row r="2147" spans="1:5" x14ac:dyDescent="0.25">
      <c r="A2147" s="5">
        <v>614</v>
      </c>
      <c r="B2147" t="s">
        <v>101</v>
      </c>
      <c r="C2147" t="s">
        <v>161</v>
      </c>
      <c r="D2147" s="8">
        <v>-1.4</v>
      </c>
      <c r="E2147" t="s">
        <v>100</v>
      </c>
    </row>
    <row r="2148" spans="1:5" x14ac:dyDescent="0.25">
      <c r="A2148" s="5">
        <v>615</v>
      </c>
      <c r="B2148" t="s">
        <v>98</v>
      </c>
      <c r="C2148" t="s">
        <v>239</v>
      </c>
      <c r="D2148" s="8">
        <v>-25</v>
      </c>
      <c r="E2148" t="s">
        <v>101</v>
      </c>
    </row>
    <row r="2149" spans="1:5" x14ac:dyDescent="0.25">
      <c r="A2149" s="5">
        <v>616</v>
      </c>
      <c r="B2149" t="s">
        <v>97</v>
      </c>
      <c r="C2149" t="s">
        <v>152</v>
      </c>
      <c r="D2149" s="8">
        <v>27.5</v>
      </c>
      <c r="E2149" t="s">
        <v>736</v>
      </c>
    </row>
    <row r="2150" spans="1:5" x14ac:dyDescent="0.25">
      <c r="A2150" s="5">
        <v>616</v>
      </c>
      <c r="B2150" t="s">
        <v>97</v>
      </c>
      <c r="C2150" t="s">
        <v>169</v>
      </c>
      <c r="D2150" s="8">
        <v>-60</v>
      </c>
      <c r="E2150" t="s">
        <v>736</v>
      </c>
    </row>
    <row r="2151" spans="1:5" x14ac:dyDescent="0.25">
      <c r="A2151" s="5">
        <v>616</v>
      </c>
      <c r="B2151" t="s">
        <v>97</v>
      </c>
      <c r="C2151" t="s">
        <v>247</v>
      </c>
      <c r="D2151" s="8">
        <v>-20</v>
      </c>
      <c r="E2151" t="s">
        <v>736</v>
      </c>
    </row>
    <row r="2152" spans="1:5" x14ac:dyDescent="0.25">
      <c r="A2152" s="5">
        <v>616</v>
      </c>
      <c r="B2152" t="s">
        <v>97</v>
      </c>
      <c r="C2152" t="s">
        <v>57</v>
      </c>
      <c r="D2152" s="8">
        <v>-30</v>
      </c>
      <c r="E2152" s="7" t="s">
        <v>736</v>
      </c>
    </row>
    <row r="2153" spans="1:5" x14ac:dyDescent="0.25">
      <c r="A2153" s="5">
        <v>616</v>
      </c>
      <c r="B2153" t="s">
        <v>97</v>
      </c>
      <c r="C2153" t="s">
        <v>284</v>
      </c>
      <c r="D2153" s="8">
        <v>-25</v>
      </c>
      <c r="E2153" t="s">
        <v>736</v>
      </c>
    </row>
    <row r="2154" spans="1:5" x14ac:dyDescent="0.25">
      <c r="A2154" s="5">
        <v>617</v>
      </c>
      <c r="B2154" t="s">
        <v>818</v>
      </c>
      <c r="C2154" t="s">
        <v>152</v>
      </c>
      <c r="D2154" s="8">
        <v>35</v>
      </c>
      <c r="E2154" t="s">
        <v>736</v>
      </c>
    </row>
    <row r="2155" spans="1:5" x14ac:dyDescent="0.25">
      <c r="A2155" s="5">
        <v>617</v>
      </c>
      <c r="B2155" t="s">
        <v>818</v>
      </c>
      <c r="C2155" t="s">
        <v>169</v>
      </c>
      <c r="D2155" s="8">
        <v>-60</v>
      </c>
      <c r="E2155" t="s">
        <v>736</v>
      </c>
    </row>
    <row r="2156" spans="1:5" x14ac:dyDescent="0.25">
      <c r="A2156" s="5">
        <v>617</v>
      </c>
      <c r="B2156" t="s">
        <v>818</v>
      </c>
      <c r="C2156" t="s">
        <v>191</v>
      </c>
      <c r="D2156" s="8">
        <v>-5</v>
      </c>
      <c r="E2156" t="s">
        <v>736</v>
      </c>
    </row>
    <row r="2157" spans="1:5" x14ac:dyDescent="0.25">
      <c r="A2157" s="5">
        <v>617</v>
      </c>
      <c r="B2157" t="s">
        <v>818</v>
      </c>
      <c r="C2157" t="s">
        <v>28</v>
      </c>
      <c r="D2157" s="8">
        <v>-10</v>
      </c>
      <c r="E2157" t="s">
        <v>736</v>
      </c>
    </row>
    <row r="2158" spans="1:5" x14ac:dyDescent="0.25">
      <c r="A2158" s="5">
        <v>617</v>
      </c>
      <c r="B2158" t="s">
        <v>818</v>
      </c>
      <c r="C2158" t="s">
        <v>284</v>
      </c>
      <c r="D2158" s="8">
        <v>-25</v>
      </c>
      <c r="E2158" t="s">
        <v>736</v>
      </c>
    </row>
    <row r="2159" spans="1:5" x14ac:dyDescent="0.25">
      <c r="A2159" s="5">
        <v>617</v>
      </c>
      <c r="B2159" t="s">
        <v>818</v>
      </c>
      <c r="C2159" t="s">
        <v>64</v>
      </c>
      <c r="D2159" s="8">
        <v>-15</v>
      </c>
      <c r="E2159" t="s">
        <v>736</v>
      </c>
    </row>
    <row r="2160" spans="1:5" x14ac:dyDescent="0.25">
      <c r="A2160" s="5">
        <v>617</v>
      </c>
      <c r="B2160" t="s">
        <v>818</v>
      </c>
      <c r="C2160" t="s">
        <v>65</v>
      </c>
      <c r="D2160" s="8">
        <v>-1.5</v>
      </c>
      <c r="E2160" t="s">
        <v>736</v>
      </c>
    </row>
    <row r="2161" spans="1:5" x14ac:dyDescent="0.25">
      <c r="A2161" s="5">
        <v>618</v>
      </c>
      <c r="B2161" t="s">
        <v>95</v>
      </c>
      <c r="C2161" t="s">
        <v>54</v>
      </c>
      <c r="D2161" s="8">
        <v>-10</v>
      </c>
      <c r="E2161" t="s">
        <v>737</v>
      </c>
    </row>
    <row r="2162" spans="1:5" x14ac:dyDescent="0.25">
      <c r="A2162" s="5">
        <v>618</v>
      </c>
      <c r="B2162" t="s">
        <v>95</v>
      </c>
      <c r="C2162" t="s">
        <v>235</v>
      </c>
      <c r="D2162" s="8">
        <v>-10</v>
      </c>
      <c r="E2162" t="s">
        <v>737</v>
      </c>
    </row>
    <row r="2163" spans="1:5" x14ac:dyDescent="0.25">
      <c r="A2163" s="5">
        <v>618</v>
      </c>
      <c r="B2163" t="s">
        <v>95</v>
      </c>
      <c r="C2163" t="s">
        <v>352</v>
      </c>
      <c r="D2163" s="8">
        <v>1</v>
      </c>
      <c r="E2163" t="s">
        <v>737</v>
      </c>
    </row>
    <row r="2164" spans="1:5" x14ac:dyDescent="0.25">
      <c r="A2164" s="5">
        <v>619</v>
      </c>
      <c r="B2164" t="s">
        <v>95</v>
      </c>
      <c r="C2164" t="s">
        <v>54</v>
      </c>
      <c r="D2164" s="8">
        <v>-114</v>
      </c>
      <c r="E2164" t="s">
        <v>737</v>
      </c>
    </row>
    <row r="2165" spans="1:5" x14ac:dyDescent="0.25">
      <c r="A2165" s="5">
        <v>619</v>
      </c>
      <c r="B2165" t="s">
        <v>95</v>
      </c>
      <c r="C2165" t="s">
        <v>235</v>
      </c>
      <c r="D2165" s="8">
        <v>-114</v>
      </c>
      <c r="E2165" t="s">
        <v>737</v>
      </c>
    </row>
    <row r="2166" spans="1:5" x14ac:dyDescent="0.25">
      <c r="A2166" s="5">
        <v>619</v>
      </c>
      <c r="B2166" t="s">
        <v>95</v>
      </c>
      <c r="C2166" t="s">
        <v>152</v>
      </c>
      <c r="D2166" s="8">
        <v>60</v>
      </c>
      <c r="E2166" t="s">
        <v>737</v>
      </c>
    </row>
    <row r="2167" spans="1:5" x14ac:dyDescent="0.25">
      <c r="A2167" s="5">
        <v>620</v>
      </c>
      <c r="B2167" t="s">
        <v>95</v>
      </c>
      <c r="C2167" t="s">
        <v>54</v>
      </c>
      <c r="D2167" s="8">
        <v>27</v>
      </c>
      <c r="E2167" t="s">
        <v>741</v>
      </c>
    </row>
    <row r="2168" spans="1:5" x14ac:dyDescent="0.25">
      <c r="A2168" s="5">
        <v>620</v>
      </c>
      <c r="B2168" t="s">
        <v>95</v>
      </c>
      <c r="C2168" t="s">
        <v>235</v>
      </c>
      <c r="D2168" s="8">
        <v>27</v>
      </c>
      <c r="E2168" t="s">
        <v>741</v>
      </c>
    </row>
    <row r="2169" spans="1:5" x14ac:dyDescent="0.25">
      <c r="A2169" s="5">
        <v>620</v>
      </c>
      <c r="B2169" t="s">
        <v>95</v>
      </c>
      <c r="C2169" t="s">
        <v>343</v>
      </c>
      <c r="D2169" s="8">
        <v>-30</v>
      </c>
      <c r="E2169" t="s">
        <v>741</v>
      </c>
    </row>
    <row r="2170" spans="1:5" x14ac:dyDescent="0.25">
      <c r="A2170" s="5">
        <v>620</v>
      </c>
      <c r="B2170" t="s">
        <v>95</v>
      </c>
      <c r="C2170" t="s">
        <v>366</v>
      </c>
      <c r="D2170" s="8">
        <v>-30</v>
      </c>
      <c r="E2170" t="s">
        <v>741</v>
      </c>
    </row>
    <row r="2171" spans="1:5" x14ac:dyDescent="0.25">
      <c r="A2171" s="5">
        <v>621</v>
      </c>
      <c r="B2171" t="s">
        <v>95</v>
      </c>
      <c r="C2171" t="s">
        <v>152</v>
      </c>
      <c r="D2171" s="8">
        <v>27.5</v>
      </c>
      <c r="E2171" t="s">
        <v>736</v>
      </c>
    </row>
    <row r="2172" spans="1:5" x14ac:dyDescent="0.25">
      <c r="A2172" s="5">
        <v>621</v>
      </c>
      <c r="B2172" t="s">
        <v>95</v>
      </c>
      <c r="C2172" t="s">
        <v>169</v>
      </c>
      <c r="D2172" s="8">
        <v>-20</v>
      </c>
      <c r="E2172" t="s">
        <v>736</v>
      </c>
    </row>
    <row r="2173" spans="1:5" x14ac:dyDescent="0.25">
      <c r="A2173" s="5">
        <v>621</v>
      </c>
      <c r="B2173" t="s">
        <v>95</v>
      </c>
      <c r="C2173" t="s">
        <v>203</v>
      </c>
      <c r="D2173" s="8">
        <v>-10</v>
      </c>
      <c r="E2173" t="s">
        <v>736</v>
      </c>
    </row>
    <row r="2174" spans="1:5" x14ac:dyDescent="0.25">
      <c r="A2174" s="5">
        <v>621</v>
      </c>
      <c r="B2174" t="s">
        <v>95</v>
      </c>
      <c r="C2174" t="s">
        <v>42</v>
      </c>
      <c r="D2174" s="8">
        <v>-10</v>
      </c>
      <c r="E2174" t="s">
        <v>736</v>
      </c>
    </row>
    <row r="2175" spans="1:5" x14ac:dyDescent="0.25">
      <c r="A2175" s="5">
        <v>621</v>
      </c>
      <c r="B2175" t="s">
        <v>95</v>
      </c>
      <c r="C2175" t="s">
        <v>57</v>
      </c>
      <c r="D2175" s="8">
        <v>-10</v>
      </c>
      <c r="E2175" t="s">
        <v>736</v>
      </c>
    </row>
    <row r="2176" spans="1:5" x14ac:dyDescent="0.25">
      <c r="A2176" s="5">
        <v>621</v>
      </c>
      <c r="B2176" t="s">
        <v>95</v>
      </c>
      <c r="C2176" t="s">
        <v>284</v>
      </c>
      <c r="D2176" s="8">
        <v>-25</v>
      </c>
      <c r="E2176" t="s">
        <v>736</v>
      </c>
    </row>
    <row r="2177" spans="1:5" x14ac:dyDescent="0.25">
      <c r="A2177" s="5">
        <v>621</v>
      </c>
      <c r="B2177" t="s">
        <v>95</v>
      </c>
      <c r="C2177" t="s">
        <v>270</v>
      </c>
      <c r="D2177">
        <v>-10</v>
      </c>
      <c r="E2177" t="s">
        <v>736</v>
      </c>
    </row>
    <row r="2178" spans="1:5" x14ac:dyDescent="0.25">
      <c r="A2178" s="5">
        <v>621</v>
      </c>
      <c r="B2178" t="s">
        <v>95</v>
      </c>
      <c r="C2178" t="s">
        <v>272</v>
      </c>
      <c r="D2178" s="8">
        <v>-10</v>
      </c>
      <c r="E2178" t="s">
        <v>736</v>
      </c>
    </row>
    <row r="2179" spans="1:5" x14ac:dyDescent="0.25">
      <c r="A2179" s="5">
        <v>622</v>
      </c>
      <c r="B2179" t="s">
        <v>95</v>
      </c>
      <c r="C2179" t="s">
        <v>152</v>
      </c>
      <c r="D2179" s="8">
        <v>30</v>
      </c>
      <c r="E2179" t="s">
        <v>736</v>
      </c>
    </row>
    <row r="2180" spans="1:5" x14ac:dyDescent="0.25">
      <c r="A2180" s="5">
        <v>622</v>
      </c>
      <c r="B2180" t="s">
        <v>95</v>
      </c>
      <c r="C2180" t="s">
        <v>169</v>
      </c>
      <c r="D2180" s="8">
        <v>-25</v>
      </c>
      <c r="E2180" t="s">
        <v>736</v>
      </c>
    </row>
    <row r="2181" spans="1:5" x14ac:dyDescent="0.25">
      <c r="A2181" s="5">
        <v>622</v>
      </c>
      <c r="B2181" t="s">
        <v>95</v>
      </c>
      <c r="C2181" t="s">
        <v>64</v>
      </c>
      <c r="D2181" s="8">
        <v>-5</v>
      </c>
      <c r="E2181" t="s">
        <v>736</v>
      </c>
    </row>
    <row r="2182" spans="1:5" x14ac:dyDescent="0.25">
      <c r="A2182" s="5">
        <v>623</v>
      </c>
      <c r="B2182" t="s">
        <v>107</v>
      </c>
      <c r="C2182" t="s">
        <v>343</v>
      </c>
      <c r="D2182" s="8">
        <v>-9.5</v>
      </c>
      <c r="E2182" t="s">
        <v>739</v>
      </c>
    </row>
    <row r="2183" spans="1:5" x14ac:dyDescent="0.25">
      <c r="A2183" s="5">
        <v>623</v>
      </c>
      <c r="B2183" t="s">
        <v>107</v>
      </c>
      <c r="C2183" t="s">
        <v>152</v>
      </c>
      <c r="D2183" s="8">
        <v>33</v>
      </c>
      <c r="E2183" t="s">
        <v>739</v>
      </c>
    </row>
    <row r="2184" spans="1:5" x14ac:dyDescent="0.25">
      <c r="A2184" s="5">
        <v>623</v>
      </c>
      <c r="B2184" t="s">
        <v>107</v>
      </c>
      <c r="C2184" t="s">
        <v>351</v>
      </c>
      <c r="D2184" s="8">
        <v>-5</v>
      </c>
      <c r="E2184" t="s">
        <v>739</v>
      </c>
    </row>
    <row r="2185" spans="1:5" x14ac:dyDescent="0.25">
      <c r="A2185" s="5">
        <v>623</v>
      </c>
      <c r="B2185" t="s">
        <v>107</v>
      </c>
      <c r="C2185" t="s">
        <v>353</v>
      </c>
      <c r="D2185" s="8">
        <v>-5</v>
      </c>
      <c r="E2185" t="s">
        <v>739</v>
      </c>
    </row>
    <row r="2186" spans="1:5" x14ac:dyDescent="0.25">
      <c r="A2186" s="5">
        <v>624</v>
      </c>
      <c r="B2186" t="s">
        <v>114</v>
      </c>
      <c r="C2186" t="s">
        <v>363</v>
      </c>
      <c r="D2186" s="8">
        <v>-103</v>
      </c>
      <c r="E2186" t="s">
        <v>740</v>
      </c>
    </row>
    <row r="2187" spans="1:5" x14ac:dyDescent="0.25">
      <c r="A2187" s="5">
        <v>624</v>
      </c>
      <c r="B2187" t="s">
        <v>114</v>
      </c>
      <c r="C2187" t="s">
        <v>343</v>
      </c>
      <c r="D2187" s="8">
        <v>43.2</v>
      </c>
      <c r="E2187" t="s">
        <v>740</v>
      </c>
    </row>
    <row r="2188" spans="1:5" x14ac:dyDescent="0.25">
      <c r="A2188" s="5">
        <v>624</v>
      </c>
      <c r="B2188" t="s">
        <v>114</v>
      </c>
      <c r="C2188" t="s">
        <v>366</v>
      </c>
      <c r="D2188" s="8">
        <v>60.4</v>
      </c>
      <c r="E2188" t="s">
        <v>740</v>
      </c>
    </row>
    <row r="2189" spans="1:5" x14ac:dyDescent="0.25">
      <c r="A2189" s="5">
        <v>625</v>
      </c>
      <c r="B2189" t="s">
        <v>114</v>
      </c>
      <c r="C2189" t="s">
        <v>329</v>
      </c>
      <c r="D2189" s="8">
        <v>-25</v>
      </c>
      <c r="E2189" t="s">
        <v>740</v>
      </c>
    </row>
    <row r="2190" spans="1:5" x14ac:dyDescent="0.25">
      <c r="A2190" s="5">
        <v>625</v>
      </c>
      <c r="B2190" t="s">
        <v>114</v>
      </c>
      <c r="C2190" t="s">
        <v>342</v>
      </c>
      <c r="D2190" s="8">
        <v>-50</v>
      </c>
      <c r="E2190" t="s">
        <v>740</v>
      </c>
    </row>
    <row r="2191" spans="1:5" x14ac:dyDescent="0.25">
      <c r="A2191" s="5">
        <v>625</v>
      </c>
      <c r="B2191" t="s">
        <v>114</v>
      </c>
      <c r="C2191" t="s">
        <v>340</v>
      </c>
      <c r="D2191" s="8">
        <v>-135</v>
      </c>
      <c r="E2191" t="s">
        <v>740</v>
      </c>
    </row>
    <row r="2192" spans="1:5" x14ac:dyDescent="0.25">
      <c r="A2192" s="5">
        <v>625</v>
      </c>
      <c r="B2192" t="s">
        <v>114</v>
      </c>
      <c r="C2192" t="s">
        <v>343</v>
      </c>
      <c r="D2192" s="8">
        <v>45</v>
      </c>
      <c r="E2192" s="7" t="s">
        <v>740</v>
      </c>
    </row>
    <row r="2193" spans="1:5" x14ac:dyDescent="0.25">
      <c r="A2193" s="5">
        <v>625</v>
      </c>
      <c r="B2193" s="7" t="s">
        <v>114</v>
      </c>
      <c r="C2193" t="s">
        <v>366</v>
      </c>
      <c r="D2193" s="8">
        <v>76.5</v>
      </c>
      <c r="E2193" t="s">
        <v>740</v>
      </c>
    </row>
    <row r="2194" spans="1:5" x14ac:dyDescent="0.25">
      <c r="A2194" s="5">
        <v>625</v>
      </c>
      <c r="B2194" t="s">
        <v>114</v>
      </c>
      <c r="C2194" t="s">
        <v>221</v>
      </c>
      <c r="D2194" s="8">
        <v>50</v>
      </c>
      <c r="E2194" t="s">
        <v>740</v>
      </c>
    </row>
    <row r="2195" spans="1:5" x14ac:dyDescent="0.25">
      <c r="A2195" s="5">
        <v>625</v>
      </c>
      <c r="B2195" t="s">
        <v>114</v>
      </c>
      <c r="C2195" t="s">
        <v>52</v>
      </c>
      <c r="D2195" s="8">
        <v>50</v>
      </c>
      <c r="E2195" s="7" t="s">
        <v>740</v>
      </c>
    </row>
    <row r="2196" spans="1:5" x14ac:dyDescent="0.25">
      <c r="A2196" s="5">
        <v>626</v>
      </c>
      <c r="B2196" t="s">
        <v>116</v>
      </c>
      <c r="C2196" t="s">
        <v>54</v>
      </c>
      <c r="D2196" s="8">
        <v>-32.5</v>
      </c>
      <c r="E2196" s="7" t="s">
        <v>736</v>
      </c>
    </row>
    <row r="2197" spans="1:5" x14ac:dyDescent="0.25">
      <c r="A2197" s="5">
        <v>626</v>
      </c>
      <c r="B2197" s="7" t="s">
        <v>116</v>
      </c>
      <c r="C2197" t="s">
        <v>235</v>
      </c>
      <c r="D2197" s="8">
        <v>-32.5</v>
      </c>
      <c r="E2197" t="s">
        <v>736</v>
      </c>
    </row>
    <row r="2198" spans="1:5" x14ac:dyDescent="0.25">
      <c r="A2198" s="5">
        <v>626</v>
      </c>
      <c r="B2198" t="s">
        <v>116</v>
      </c>
      <c r="C2198" t="s">
        <v>152</v>
      </c>
      <c r="D2198" s="8">
        <v>13.1</v>
      </c>
      <c r="E2198" t="s">
        <v>736</v>
      </c>
    </row>
    <row r="2199" spans="1:5" x14ac:dyDescent="0.25">
      <c r="A2199" s="5">
        <v>627</v>
      </c>
      <c r="B2199" t="s">
        <v>106</v>
      </c>
      <c r="C2199" t="s">
        <v>169</v>
      </c>
      <c r="D2199" s="8">
        <v>-25</v>
      </c>
      <c r="E2199" t="s">
        <v>736</v>
      </c>
    </row>
    <row r="2200" spans="1:5" x14ac:dyDescent="0.25">
      <c r="A2200" s="5">
        <v>627</v>
      </c>
      <c r="B2200" t="s">
        <v>106</v>
      </c>
      <c r="C2200" t="s">
        <v>203</v>
      </c>
      <c r="D2200" s="8">
        <v>-10</v>
      </c>
      <c r="E2200" t="s">
        <v>736</v>
      </c>
    </row>
    <row r="2201" spans="1:5" x14ac:dyDescent="0.25">
      <c r="A2201" s="5">
        <v>627</v>
      </c>
      <c r="B2201" t="s">
        <v>106</v>
      </c>
      <c r="C2201" t="s">
        <v>42</v>
      </c>
      <c r="D2201" s="8">
        <v>-10</v>
      </c>
      <c r="E2201" t="s">
        <v>736</v>
      </c>
    </row>
    <row r="2202" spans="1:5" x14ac:dyDescent="0.25">
      <c r="A2202" s="5">
        <v>627</v>
      </c>
      <c r="B2202" t="s">
        <v>106</v>
      </c>
      <c r="C2202" t="s">
        <v>247</v>
      </c>
      <c r="D2202" s="8">
        <v>-425</v>
      </c>
      <c r="E2202" t="s">
        <v>736</v>
      </c>
    </row>
    <row r="2203" spans="1:5" x14ac:dyDescent="0.25">
      <c r="A2203" s="5">
        <v>627</v>
      </c>
      <c r="B2203" t="s">
        <v>106</v>
      </c>
      <c r="C2203" t="s">
        <v>270</v>
      </c>
      <c r="D2203">
        <v>-10</v>
      </c>
      <c r="E2203" t="s">
        <v>736</v>
      </c>
    </row>
    <row r="2204" spans="1:5" x14ac:dyDescent="0.25">
      <c r="A2204" s="5">
        <v>627</v>
      </c>
      <c r="B2204" t="s">
        <v>106</v>
      </c>
      <c r="C2204" t="s">
        <v>272</v>
      </c>
      <c r="D2204" s="8">
        <v>-10</v>
      </c>
      <c r="E2204" t="s">
        <v>736</v>
      </c>
    </row>
    <row r="2205" spans="1:5" x14ac:dyDescent="0.25">
      <c r="A2205" s="5">
        <v>627</v>
      </c>
      <c r="B2205" t="s">
        <v>106</v>
      </c>
      <c r="C2205" t="s">
        <v>284</v>
      </c>
      <c r="D2205" s="8">
        <v>-25</v>
      </c>
      <c r="E2205" t="s">
        <v>736</v>
      </c>
    </row>
    <row r="2206" spans="1:5" x14ac:dyDescent="0.25">
      <c r="A2206" s="5">
        <v>627</v>
      </c>
      <c r="B2206" t="s">
        <v>106</v>
      </c>
      <c r="C2206" t="s">
        <v>152</v>
      </c>
      <c r="D2206" s="8">
        <v>52</v>
      </c>
      <c r="E2206" t="s">
        <v>736</v>
      </c>
    </row>
    <row r="2207" spans="1:5" x14ac:dyDescent="0.25">
      <c r="A2207" s="5">
        <v>628</v>
      </c>
      <c r="B2207" t="s">
        <v>106</v>
      </c>
      <c r="C2207" t="s">
        <v>64</v>
      </c>
      <c r="D2207" s="8">
        <v>-15</v>
      </c>
      <c r="E2207" t="s">
        <v>742</v>
      </c>
    </row>
    <row r="2208" spans="1:5" x14ac:dyDescent="0.25">
      <c r="A2208" s="5">
        <v>628</v>
      </c>
      <c r="B2208" t="s">
        <v>106</v>
      </c>
      <c r="C2208" t="s">
        <v>46</v>
      </c>
      <c r="D2208" s="8">
        <v>-5</v>
      </c>
      <c r="E2208" t="s">
        <v>742</v>
      </c>
    </row>
    <row r="2209" spans="1:5" x14ac:dyDescent="0.25">
      <c r="A2209" s="5">
        <v>628</v>
      </c>
      <c r="B2209" t="s">
        <v>106</v>
      </c>
      <c r="C2209" t="s">
        <v>203</v>
      </c>
      <c r="D2209" s="8">
        <v>-20</v>
      </c>
      <c r="E2209" t="s">
        <v>742</v>
      </c>
    </row>
    <row r="2210" spans="1:5" x14ac:dyDescent="0.25">
      <c r="A2210" s="5">
        <v>628</v>
      </c>
      <c r="B2210" t="s">
        <v>106</v>
      </c>
      <c r="C2210" t="s">
        <v>42</v>
      </c>
      <c r="D2210" s="8">
        <v>-20</v>
      </c>
      <c r="E2210" t="s">
        <v>742</v>
      </c>
    </row>
    <row r="2211" spans="1:5" x14ac:dyDescent="0.25">
      <c r="A2211" s="5">
        <v>628</v>
      </c>
      <c r="B2211" t="s">
        <v>106</v>
      </c>
      <c r="C2211" t="s">
        <v>152</v>
      </c>
      <c r="D2211" s="8">
        <v>10</v>
      </c>
      <c r="E2211" t="s">
        <v>742</v>
      </c>
    </row>
    <row r="2212" spans="1:5" x14ac:dyDescent="0.25">
      <c r="A2212" s="5">
        <v>629</v>
      </c>
      <c r="B2212" t="s">
        <v>113</v>
      </c>
      <c r="C2212" t="s">
        <v>343</v>
      </c>
      <c r="D2212" s="8">
        <v>-140</v>
      </c>
      <c r="E2212" t="s">
        <v>741</v>
      </c>
    </row>
    <row r="2213" spans="1:5" x14ac:dyDescent="0.25">
      <c r="A2213" s="5">
        <v>629</v>
      </c>
      <c r="B2213" s="7" t="s">
        <v>113</v>
      </c>
      <c r="C2213" t="s">
        <v>66</v>
      </c>
      <c r="D2213" s="8">
        <v>20</v>
      </c>
      <c r="E2213" t="s">
        <v>741</v>
      </c>
    </row>
    <row r="2214" spans="1:5" x14ac:dyDescent="0.25">
      <c r="A2214" s="5">
        <v>629</v>
      </c>
      <c r="B2214" t="s">
        <v>113</v>
      </c>
      <c r="C2214" t="s">
        <v>54</v>
      </c>
      <c r="D2214" s="8">
        <v>25</v>
      </c>
      <c r="E2214" t="s">
        <v>741</v>
      </c>
    </row>
    <row r="2215" spans="1:5" x14ac:dyDescent="0.25">
      <c r="A2215" s="5">
        <v>629</v>
      </c>
      <c r="B2215" t="s">
        <v>113</v>
      </c>
      <c r="C2215" t="s">
        <v>235</v>
      </c>
      <c r="D2215" s="8">
        <v>25</v>
      </c>
      <c r="E2215" t="s">
        <v>741</v>
      </c>
    </row>
    <row r="2216" spans="1:5" x14ac:dyDescent="0.25">
      <c r="A2216" s="5">
        <v>629</v>
      </c>
      <c r="B2216" t="s">
        <v>113</v>
      </c>
      <c r="C2216" t="s">
        <v>52</v>
      </c>
      <c r="D2216" s="8">
        <v>15</v>
      </c>
      <c r="E2216" t="s">
        <v>741</v>
      </c>
    </row>
    <row r="2217" spans="1:5" x14ac:dyDescent="0.25">
      <c r="A2217" s="5">
        <v>629</v>
      </c>
      <c r="B2217" t="s">
        <v>113</v>
      </c>
      <c r="C2217" t="s">
        <v>221</v>
      </c>
      <c r="D2217" s="8">
        <v>15</v>
      </c>
      <c r="E2217" t="s">
        <v>741</v>
      </c>
    </row>
    <row r="2218" spans="1:5" x14ac:dyDescent="0.25">
      <c r="A2218" s="5">
        <v>630</v>
      </c>
      <c r="B2218" t="s">
        <v>155</v>
      </c>
      <c r="C2218" t="s">
        <v>349</v>
      </c>
      <c r="D2218" s="8">
        <v>-6</v>
      </c>
      <c r="E2218" t="s">
        <v>123</v>
      </c>
    </row>
    <row r="2219" spans="1:5" x14ac:dyDescent="0.25">
      <c r="A2219" s="5">
        <v>631</v>
      </c>
      <c r="B2219" t="s">
        <v>106</v>
      </c>
      <c r="C2219" t="s">
        <v>366</v>
      </c>
      <c r="D2219" s="8">
        <v>-100</v>
      </c>
      <c r="E2219" t="s">
        <v>109</v>
      </c>
    </row>
    <row r="2220" spans="1:5" x14ac:dyDescent="0.25">
      <c r="A2220" s="5">
        <v>632</v>
      </c>
      <c r="B2220" t="s">
        <v>116</v>
      </c>
      <c r="C2220" t="s">
        <v>66</v>
      </c>
      <c r="D2220" s="8">
        <v>-20</v>
      </c>
      <c r="E2220" t="s">
        <v>123</v>
      </c>
    </row>
    <row r="2221" spans="1:5" x14ac:dyDescent="0.25">
      <c r="A2221" s="5">
        <v>632</v>
      </c>
      <c r="B2221" t="s">
        <v>116</v>
      </c>
      <c r="C2221" t="s">
        <v>54</v>
      </c>
      <c r="D2221" s="8">
        <v>30</v>
      </c>
      <c r="E2221" t="s">
        <v>123</v>
      </c>
    </row>
    <row r="2222" spans="1:5" x14ac:dyDescent="0.25">
      <c r="A2222" s="5">
        <v>633</v>
      </c>
      <c r="B2222" t="s">
        <v>107</v>
      </c>
      <c r="C2222" t="s">
        <v>59</v>
      </c>
      <c r="D2222" s="8">
        <v>-43.5</v>
      </c>
      <c r="E2222" t="s">
        <v>106</v>
      </c>
    </row>
    <row r="2223" spans="1:5" x14ac:dyDescent="0.25">
      <c r="A2223" s="5">
        <v>634</v>
      </c>
      <c r="B2223" t="s">
        <v>100</v>
      </c>
      <c r="C2223" t="s">
        <v>28</v>
      </c>
      <c r="D2223" s="8">
        <v>-2.9</v>
      </c>
      <c r="E2223" t="s">
        <v>106</v>
      </c>
    </row>
    <row r="2224" spans="1:5" x14ac:dyDescent="0.25">
      <c r="A2224" s="5">
        <v>634</v>
      </c>
      <c r="B2224" t="s">
        <v>100</v>
      </c>
      <c r="C2224" t="s">
        <v>33</v>
      </c>
      <c r="D2224" s="8">
        <v>-0.6</v>
      </c>
      <c r="E2224" t="s">
        <v>106</v>
      </c>
    </row>
    <row r="2225" spans="1:5" x14ac:dyDescent="0.25">
      <c r="A2225" s="5">
        <v>634</v>
      </c>
      <c r="B2225" t="s">
        <v>100</v>
      </c>
      <c r="C2225" t="s">
        <v>152</v>
      </c>
      <c r="D2225" s="8">
        <v>-4.2</v>
      </c>
      <c r="E2225" t="s">
        <v>106</v>
      </c>
    </row>
    <row r="2226" spans="1:5" x14ac:dyDescent="0.25">
      <c r="A2226" s="5">
        <v>634</v>
      </c>
      <c r="B2226" t="s">
        <v>100</v>
      </c>
      <c r="C2226" t="s">
        <v>169</v>
      </c>
      <c r="D2226" s="8">
        <v>-26.5</v>
      </c>
      <c r="E2226" t="s">
        <v>106</v>
      </c>
    </row>
    <row r="2227" spans="1:5" x14ac:dyDescent="0.25">
      <c r="A2227" s="5">
        <v>634</v>
      </c>
      <c r="B2227" t="s">
        <v>100</v>
      </c>
      <c r="C2227" t="s">
        <v>191</v>
      </c>
      <c r="D2227" s="8">
        <v>-0.2</v>
      </c>
      <c r="E2227" t="s">
        <v>106</v>
      </c>
    </row>
    <row r="2228" spans="1:5" x14ac:dyDescent="0.25">
      <c r="A2228" s="5">
        <v>634</v>
      </c>
      <c r="B2228" t="s">
        <v>100</v>
      </c>
      <c r="C2228" t="s">
        <v>46</v>
      </c>
      <c r="D2228" s="8">
        <v>-0.3</v>
      </c>
      <c r="E2228" t="s">
        <v>106</v>
      </c>
    </row>
    <row r="2229" spans="1:5" x14ac:dyDescent="0.25">
      <c r="A2229" s="5">
        <v>634</v>
      </c>
      <c r="B2229" t="s">
        <v>100</v>
      </c>
      <c r="C2229" t="s">
        <v>219</v>
      </c>
      <c r="D2229" s="8">
        <v>-0.5</v>
      </c>
      <c r="E2229" t="s">
        <v>106</v>
      </c>
    </row>
    <row r="2230" spans="1:5" x14ac:dyDescent="0.25">
      <c r="A2230" s="5">
        <v>634</v>
      </c>
      <c r="B2230" t="s">
        <v>100</v>
      </c>
      <c r="C2230" t="s">
        <v>57</v>
      </c>
      <c r="D2230" s="8">
        <v>-3.9</v>
      </c>
      <c r="E2230" t="s">
        <v>106</v>
      </c>
    </row>
    <row r="2231" spans="1:5" x14ac:dyDescent="0.25">
      <c r="A2231" s="5">
        <v>634</v>
      </c>
      <c r="B2231" t="s">
        <v>100</v>
      </c>
      <c r="C2231" t="s">
        <v>64</v>
      </c>
      <c r="D2231" s="8">
        <v>-0.9</v>
      </c>
      <c r="E2231" t="s">
        <v>106</v>
      </c>
    </row>
    <row r="2232" spans="1:5" x14ac:dyDescent="0.25">
      <c r="A2232" s="5">
        <v>634</v>
      </c>
      <c r="B2232" t="s">
        <v>100</v>
      </c>
      <c r="C2232" t="s">
        <v>284</v>
      </c>
      <c r="D2232" s="8">
        <v>-54.1</v>
      </c>
      <c r="E2232" t="s">
        <v>106</v>
      </c>
    </row>
    <row r="2233" spans="1:5" x14ac:dyDescent="0.25">
      <c r="A2233" s="5">
        <v>635</v>
      </c>
      <c r="B2233" t="s">
        <v>107</v>
      </c>
      <c r="C2233" t="s">
        <v>242</v>
      </c>
      <c r="D2233" s="8">
        <v>-40</v>
      </c>
      <c r="E2233" t="s">
        <v>95</v>
      </c>
    </row>
    <row r="2234" spans="1:5" x14ac:dyDescent="0.25">
      <c r="A2234" s="5">
        <v>636</v>
      </c>
      <c r="B2234" t="s">
        <v>109</v>
      </c>
      <c r="C2234" t="s">
        <v>344</v>
      </c>
      <c r="D2234" s="8">
        <v>-50</v>
      </c>
      <c r="E2234" t="s">
        <v>116</v>
      </c>
    </row>
    <row r="2235" spans="1:5" x14ac:dyDescent="0.25">
      <c r="A2235" s="5">
        <v>637</v>
      </c>
      <c r="B2235" t="s">
        <v>116</v>
      </c>
      <c r="C2235" t="s">
        <v>336</v>
      </c>
      <c r="D2235" s="8">
        <v>35</v>
      </c>
      <c r="E2235" t="s">
        <v>107</v>
      </c>
    </row>
    <row r="2236" spans="1:5" x14ac:dyDescent="0.25">
      <c r="A2236" s="5">
        <v>638</v>
      </c>
      <c r="B2236" t="s">
        <v>111</v>
      </c>
      <c r="C2236" t="s">
        <v>343</v>
      </c>
      <c r="D2236" s="8">
        <v>-15</v>
      </c>
      <c r="E2236" t="s">
        <v>110</v>
      </c>
    </row>
    <row r="2237" spans="1:5" x14ac:dyDescent="0.25">
      <c r="A2237" s="5">
        <v>638</v>
      </c>
      <c r="B2237" t="s">
        <v>111</v>
      </c>
      <c r="C2237" t="s">
        <v>340</v>
      </c>
      <c r="D2237" s="8">
        <v>6</v>
      </c>
      <c r="E2237" t="s">
        <v>110</v>
      </c>
    </row>
    <row r="2238" spans="1:5" x14ac:dyDescent="0.25">
      <c r="A2238" s="5">
        <v>638</v>
      </c>
      <c r="B2238" t="s">
        <v>111</v>
      </c>
      <c r="C2238" t="s">
        <v>349</v>
      </c>
      <c r="D2238" s="8">
        <v>0.8</v>
      </c>
      <c r="E2238" t="s">
        <v>110</v>
      </c>
    </row>
    <row r="2239" spans="1:5" x14ac:dyDescent="0.25">
      <c r="A2239" s="5">
        <v>639</v>
      </c>
      <c r="B2239" t="s">
        <v>108</v>
      </c>
      <c r="C2239" t="s">
        <v>60</v>
      </c>
      <c r="D2239" s="8">
        <v>-83</v>
      </c>
      <c r="E2239" t="s">
        <v>113</v>
      </c>
    </row>
    <row r="2240" spans="1:5" x14ac:dyDescent="0.25">
      <c r="A2240" s="5">
        <v>640</v>
      </c>
      <c r="B2240" t="s">
        <v>108</v>
      </c>
      <c r="C2240" t="s">
        <v>60</v>
      </c>
      <c r="D2240" s="8">
        <v>-60</v>
      </c>
      <c r="E2240" t="s">
        <v>106</v>
      </c>
    </row>
    <row r="2241" spans="1:5" x14ac:dyDescent="0.25">
      <c r="A2241" s="5">
        <v>641</v>
      </c>
      <c r="B2241" t="s">
        <v>116</v>
      </c>
      <c r="C2241" t="s">
        <v>54</v>
      </c>
      <c r="D2241" s="8">
        <v>-135</v>
      </c>
      <c r="E2241" t="s">
        <v>106</v>
      </c>
    </row>
    <row r="2242" spans="1:5" x14ac:dyDescent="0.25">
      <c r="A2242" s="5">
        <v>642</v>
      </c>
      <c r="B2242" t="s">
        <v>124</v>
      </c>
      <c r="C2242" t="s">
        <v>66</v>
      </c>
      <c r="D2242" s="8">
        <v>-20</v>
      </c>
      <c r="E2242" t="s">
        <v>155</v>
      </c>
    </row>
    <row r="2243" spans="1:5" x14ac:dyDescent="0.25">
      <c r="A2243" s="5">
        <v>643</v>
      </c>
      <c r="B2243" t="s">
        <v>108</v>
      </c>
      <c r="C2243" t="s">
        <v>351</v>
      </c>
      <c r="D2243" s="8">
        <v>-2</v>
      </c>
      <c r="E2243" t="s">
        <v>116</v>
      </c>
    </row>
    <row r="2244" spans="1:5" x14ac:dyDescent="0.25">
      <c r="A2244" s="5">
        <v>644</v>
      </c>
      <c r="B2244" t="s">
        <v>115</v>
      </c>
      <c r="C2244" t="s">
        <v>152</v>
      </c>
      <c r="D2244" s="8">
        <v>-10</v>
      </c>
      <c r="E2244" t="s">
        <v>106</v>
      </c>
    </row>
    <row r="2245" spans="1:5" x14ac:dyDescent="0.25">
      <c r="A2245" s="5">
        <v>645</v>
      </c>
      <c r="B2245" t="s">
        <v>116</v>
      </c>
      <c r="C2245" t="s">
        <v>152</v>
      </c>
      <c r="D2245" s="8">
        <v>-5</v>
      </c>
      <c r="E2245" t="s">
        <v>106</v>
      </c>
    </row>
    <row r="2246" spans="1:5" x14ac:dyDescent="0.25">
      <c r="A2246" s="5">
        <v>646</v>
      </c>
      <c r="B2246" t="s">
        <v>116</v>
      </c>
      <c r="C2246" t="s">
        <v>658</v>
      </c>
      <c r="D2246" s="8">
        <v>40</v>
      </c>
      <c r="E2246" t="s">
        <v>107</v>
      </c>
    </row>
    <row r="2247" spans="1:5" x14ac:dyDescent="0.25">
      <c r="A2247" s="5">
        <v>646</v>
      </c>
      <c r="B2247" t="s">
        <v>116</v>
      </c>
      <c r="C2247" t="s">
        <v>351</v>
      </c>
      <c r="D2247" s="8">
        <v>1</v>
      </c>
      <c r="E2247" t="s">
        <v>107</v>
      </c>
    </row>
    <row r="2248" spans="1:5" x14ac:dyDescent="0.25">
      <c r="A2248" s="5">
        <v>647</v>
      </c>
      <c r="B2248" t="s">
        <v>100</v>
      </c>
      <c r="C2248" t="s">
        <v>57</v>
      </c>
      <c r="D2248" s="8">
        <v>-1.6</v>
      </c>
      <c r="E2248" t="s">
        <v>106</v>
      </c>
    </row>
    <row r="2249" spans="1:5" x14ac:dyDescent="0.25">
      <c r="A2249" s="5">
        <v>648</v>
      </c>
      <c r="B2249" t="s">
        <v>99</v>
      </c>
      <c r="C2249" t="s">
        <v>152</v>
      </c>
      <c r="D2249" s="8">
        <v>-1.9</v>
      </c>
      <c r="E2249" t="s">
        <v>116</v>
      </c>
    </row>
    <row r="2250" spans="1:5" x14ac:dyDescent="0.25">
      <c r="A2250" s="5">
        <v>649</v>
      </c>
      <c r="B2250" t="s">
        <v>106</v>
      </c>
      <c r="C2250" t="s">
        <v>152</v>
      </c>
      <c r="D2250" s="8">
        <v>-10.199999999999999</v>
      </c>
      <c r="E2250" t="s">
        <v>97</v>
      </c>
    </row>
    <row r="2251" spans="1:5" x14ac:dyDescent="0.25">
      <c r="A2251" s="5">
        <v>650</v>
      </c>
      <c r="B2251" t="s">
        <v>99</v>
      </c>
      <c r="C2251" t="s">
        <v>272</v>
      </c>
      <c r="D2251" s="8">
        <v>-0.6</v>
      </c>
      <c r="E2251" t="s">
        <v>112</v>
      </c>
    </row>
    <row r="2252" spans="1:5" x14ac:dyDescent="0.25">
      <c r="A2252" s="5">
        <v>650</v>
      </c>
      <c r="B2252" t="s">
        <v>99</v>
      </c>
      <c r="C2252" t="s">
        <v>37</v>
      </c>
      <c r="D2252" s="8">
        <v>-0.5</v>
      </c>
      <c r="E2252" t="s">
        <v>112</v>
      </c>
    </row>
    <row r="2253" spans="1:5" x14ac:dyDescent="0.25">
      <c r="A2253" s="5">
        <v>650</v>
      </c>
      <c r="B2253" t="s">
        <v>99</v>
      </c>
      <c r="C2253" t="s">
        <v>28</v>
      </c>
      <c r="D2253" s="8">
        <v>-4</v>
      </c>
      <c r="E2253" t="s">
        <v>112</v>
      </c>
    </row>
    <row r="2254" spans="1:5" x14ac:dyDescent="0.25">
      <c r="A2254" s="5">
        <v>651</v>
      </c>
      <c r="B2254" t="s">
        <v>106</v>
      </c>
      <c r="C2254" t="s">
        <v>152</v>
      </c>
      <c r="D2254" s="8">
        <v>-8</v>
      </c>
      <c r="E2254" t="s">
        <v>97</v>
      </c>
    </row>
    <row r="2255" spans="1:5" x14ac:dyDescent="0.25">
      <c r="A2255" s="5">
        <v>651</v>
      </c>
      <c r="B2255" t="s">
        <v>106</v>
      </c>
      <c r="C2255" t="s">
        <v>57</v>
      </c>
      <c r="D2255" s="8">
        <v>-10.5</v>
      </c>
      <c r="E2255" t="s">
        <v>97</v>
      </c>
    </row>
    <row r="2256" spans="1:5" x14ac:dyDescent="0.25">
      <c r="A2256" s="5">
        <v>651</v>
      </c>
      <c r="B2256" t="s">
        <v>106</v>
      </c>
      <c r="C2256" t="s">
        <v>59</v>
      </c>
      <c r="D2256" s="8">
        <v>-7.4</v>
      </c>
      <c r="E2256" t="s">
        <v>97</v>
      </c>
    </row>
    <row r="2257" spans="1:5" x14ac:dyDescent="0.25">
      <c r="A2257" s="5">
        <v>651</v>
      </c>
      <c r="B2257" t="s">
        <v>106</v>
      </c>
      <c r="C2257" t="s">
        <v>60</v>
      </c>
      <c r="D2257" s="8">
        <v>-15</v>
      </c>
      <c r="E2257" t="s">
        <v>97</v>
      </c>
    </row>
    <row r="2258" spans="1:5" x14ac:dyDescent="0.25">
      <c r="A2258" s="5">
        <v>652</v>
      </c>
      <c r="B2258" t="s">
        <v>107</v>
      </c>
      <c r="C2258" t="s">
        <v>152</v>
      </c>
      <c r="D2258" s="8">
        <v>-0.4</v>
      </c>
      <c r="E2258" t="s">
        <v>98</v>
      </c>
    </row>
    <row r="2259" spans="1:5" x14ac:dyDescent="0.25">
      <c r="A2259" s="5">
        <v>652</v>
      </c>
      <c r="B2259" t="s">
        <v>107</v>
      </c>
      <c r="C2259" t="s">
        <v>169</v>
      </c>
      <c r="D2259" s="8">
        <v>-2.4</v>
      </c>
      <c r="E2259" t="s">
        <v>98</v>
      </c>
    </row>
    <row r="2260" spans="1:5" x14ac:dyDescent="0.25">
      <c r="A2260" s="5">
        <v>652</v>
      </c>
      <c r="B2260" t="s">
        <v>107</v>
      </c>
      <c r="C2260" t="s">
        <v>284</v>
      </c>
      <c r="D2260" s="8">
        <v>-1.5</v>
      </c>
      <c r="E2260" t="s">
        <v>98</v>
      </c>
    </row>
    <row r="2261" spans="1:5" x14ac:dyDescent="0.25">
      <c r="A2261" s="5">
        <v>652</v>
      </c>
      <c r="B2261" t="s">
        <v>107</v>
      </c>
      <c r="C2261" t="s">
        <v>57</v>
      </c>
      <c r="D2261" s="8">
        <v>-0.3</v>
      </c>
      <c r="E2261" t="s">
        <v>98</v>
      </c>
    </row>
    <row r="2262" spans="1:5" x14ac:dyDescent="0.25">
      <c r="A2262" s="5">
        <v>652</v>
      </c>
      <c r="B2262" t="s">
        <v>107</v>
      </c>
      <c r="C2262" t="s">
        <v>239</v>
      </c>
      <c r="D2262" s="8">
        <v>-10.3</v>
      </c>
      <c r="E2262" t="s">
        <v>98</v>
      </c>
    </row>
    <row r="2263" spans="1:5" x14ac:dyDescent="0.25">
      <c r="A2263" s="5">
        <v>652</v>
      </c>
      <c r="B2263" t="s">
        <v>107</v>
      </c>
      <c r="C2263" t="s">
        <v>28</v>
      </c>
      <c r="D2263" s="8">
        <v>-30.2</v>
      </c>
      <c r="E2263" s="7" t="s">
        <v>98</v>
      </c>
    </row>
    <row r="2264" spans="1:5" x14ac:dyDescent="0.25">
      <c r="A2264" s="5">
        <v>652</v>
      </c>
      <c r="B2264" t="s">
        <v>107</v>
      </c>
      <c r="C2264" t="s">
        <v>46</v>
      </c>
      <c r="D2264" s="8">
        <v>-2.8</v>
      </c>
      <c r="E2264" t="s">
        <v>98</v>
      </c>
    </row>
    <row r="2265" spans="1:5" x14ac:dyDescent="0.25">
      <c r="A2265" s="5">
        <v>652</v>
      </c>
      <c r="B2265" t="s">
        <v>107</v>
      </c>
      <c r="C2265" t="s">
        <v>165</v>
      </c>
      <c r="D2265" s="8">
        <v>-0.2</v>
      </c>
      <c r="E2265" t="s">
        <v>98</v>
      </c>
    </row>
    <row r="2266" spans="1:5" x14ac:dyDescent="0.25">
      <c r="A2266" s="5">
        <v>652</v>
      </c>
      <c r="B2266" t="s">
        <v>107</v>
      </c>
      <c r="C2266" t="s">
        <v>286</v>
      </c>
      <c r="D2266" s="8">
        <v>-0.3</v>
      </c>
      <c r="E2266" t="s">
        <v>98</v>
      </c>
    </row>
    <row r="2267" spans="1:5" x14ac:dyDescent="0.25">
      <c r="A2267" s="5">
        <v>652</v>
      </c>
      <c r="B2267" t="s">
        <v>107</v>
      </c>
      <c r="C2267" t="s">
        <v>251</v>
      </c>
      <c r="D2267" s="8">
        <v>-1.4</v>
      </c>
      <c r="E2267" t="s">
        <v>98</v>
      </c>
    </row>
    <row r="2268" spans="1:5" x14ac:dyDescent="0.25">
      <c r="A2268" s="5">
        <v>652</v>
      </c>
      <c r="B2268" t="s">
        <v>107</v>
      </c>
      <c r="C2268" t="s">
        <v>245</v>
      </c>
      <c r="D2268" s="8">
        <v>-0.4</v>
      </c>
      <c r="E2268" t="s">
        <v>98</v>
      </c>
    </row>
    <row r="2269" spans="1:5" x14ac:dyDescent="0.25">
      <c r="A2269" s="5">
        <v>652</v>
      </c>
      <c r="B2269" t="s">
        <v>107</v>
      </c>
      <c r="C2269" t="s">
        <v>48</v>
      </c>
      <c r="D2269" s="8">
        <v>-0.9</v>
      </c>
      <c r="E2269" t="s">
        <v>98</v>
      </c>
    </row>
    <row r="2270" spans="1:5" x14ac:dyDescent="0.25">
      <c r="A2270" s="5">
        <v>652</v>
      </c>
      <c r="B2270" t="s">
        <v>107</v>
      </c>
      <c r="C2270" t="s">
        <v>148</v>
      </c>
      <c r="D2270" s="8">
        <v>-3.4</v>
      </c>
      <c r="E2270" t="s">
        <v>98</v>
      </c>
    </row>
    <row r="2271" spans="1:5" x14ac:dyDescent="0.25">
      <c r="A2271" s="5">
        <v>652</v>
      </c>
      <c r="B2271" t="s">
        <v>107</v>
      </c>
      <c r="C2271" t="s">
        <v>150</v>
      </c>
      <c r="D2271" s="8">
        <v>-1</v>
      </c>
      <c r="E2271" s="7" t="s">
        <v>98</v>
      </c>
    </row>
    <row r="2272" spans="1:5" x14ac:dyDescent="0.25">
      <c r="A2272" s="5">
        <v>653</v>
      </c>
      <c r="B2272" t="s">
        <v>106</v>
      </c>
      <c r="C2272" t="s">
        <v>152</v>
      </c>
      <c r="D2272" s="8">
        <v>-10</v>
      </c>
      <c r="E2272" s="7" t="s">
        <v>109</v>
      </c>
    </row>
    <row r="2273" spans="1:5" x14ac:dyDescent="0.25">
      <c r="A2273" s="5">
        <v>653</v>
      </c>
      <c r="B2273" t="s">
        <v>106</v>
      </c>
      <c r="C2273" t="s">
        <v>57</v>
      </c>
      <c r="D2273" s="8">
        <v>-5</v>
      </c>
      <c r="E2273" t="s">
        <v>109</v>
      </c>
    </row>
    <row r="2274" spans="1:5" x14ac:dyDescent="0.25">
      <c r="A2274" s="5">
        <v>654</v>
      </c>
      <c r="B2274" t="s">
        <v>106</v>
      </c>
      <c r="C2274" t="s">
        <v>152</v>
      </c>
      <c r="D2274" s="8">
        <v>-18</v>
      </c>
      <c r="E2274" t="s">
        <v>107</v>
      </c>
    </row>
    <row r="2275" spans="1:5" x14ac:dyDescent="0.25">
      <c r="A2275" s="5">
        <v>654</v>
      </c>
      <c r="B2275" t="s">
        <v>106</v>
      </c>
      <c r="C2275" t="s">
        <v>57</v>
      </c>
      <c r="D2275" s="8">
        <v>-5</v>
      </c>
      <c r="E2275" t="s">
        <v>107</v>
      </c>
    </row>
    <row r="2276" spans="1:5" x14ac:dyDescent="0.25">
      <c r="A2276" s="5">
        <v>654</v>
      </c>
      <c r="B2276" t="s">
        <v>106</v>
      </c>
      <c r="C2276" t="s">
        <v>52</v>
      </c>
      <c r="D2276" s="8">
        <v>-5</v>
      </c>
      <c r="E2276" t="s">
        <v>107</v>
      </c>
    </row>
    <row r="2277" spans="1:5" x14ac:dyDescent="0.25">
      <c r="A2277" s="5">
        <v>654</v>
      </c>
      <c r="B2277" t="s">
        <v>106</v>
      </c>
      <c r="C2277" t="s">
        <v>221</v>
      </c>
      <c r="D2277" s="8">
        <v>-5</v>
      </c>
      <c r="E2277" t="s">
        <v>107</v>
      </c>
    </row>
    <row r="2278" spans="1:5" x14ac:dyDescent="0.25">
      <c r="A2278" s="5">
        <v>655</v>
      </c>
      <c r="B2278" t="s">
        <v>116</v>
      </c>
      <c r="C2278" t="s">
        <v>152</v>
      </c>
      <c r="D2278" s="8">
        <v>-5</v>
      </c>
      <c r="E2278" t="s">
        <v>98</v>
      </c>
    </row>
    <row r="2279" spans="1:5" x14ac:dyDescent="0.25">
      <c r="A2279" s="5">
        <v>656</v>
      </c>
      <c r="B2279" t="s">
        <v>106</v>
      </c>
      <c r="C2279" t="s">
        <v>46</v>
      </c>
      <c r="D2279" s="8">
        <v>-20</v>
      </c>
      <c r="E2279" t="s">
        <v>97</v>
      </c>
    </row>
    <row r="2280" spans="1:5" x14ac:dyDescent="0.25">
      <c r="A2280" s="5">
        <v>656</v>
      </c>
      <c r="B2280" t="s">
        <v>106</v>
      </c>
      <c r="C2280" t="s">
        <v>68</v>
      </c>
      <c r="D2280" s="8">
        <v>-1.5</v>
      </c>
      <c r="E2280" t="s">
        <v>97</v>
      </c>
    </row>
    <row r="2281" spans="1:5" x14ac:dyDescent="0.25">
      <c r="A2281" s="5">
        <v>656</v>
      </c>
      <c r="B2281" t="s">
        <v>106</v>
      </c>
      <c r="C2281" t="s">
        <v>59</v>
      </c>
      <c r="D2281" s="8">
        <v>-10</v>
      </c>
      <c r="E2281" t="s">
        <v>97</v>
      </c>
    </row>
    <row r="2282" spans="1:5" x14ac:dyDescent="0.25">
      <c r="A2282" s="5">
        <v>656</v>
      </c>
      <c r="B2282" t="s">
        <v>106</v>
      </c>
      <c r="C2282" t="s">
        <v>60</v>
      </c>
      <c r="D2282" s="8">
        <v>-10</v>
      </c>
      <c r="E2282" t="s">
        <v>97</v>
      </c>
    </row>
    <row r="2283" spans="1:5" x14ac:dyDescent="0.25">
      <c r="A2283" s="5">
        <v>656</v>
      </c>
      <c r="B2283" t="s">
        <v>106</v>
      </c>
      <c r="C2283" t="s">
        <v>52</v>
      </c>
      <c r="D2283" s="8">
        <v>-10</v>
      </c>
      <c r="E2283" t="s">
        <v>97</v>
      </c>
    </row>
    <row r="2284" spans="1:5" x14ac:dyDescent="0.25">
      <c r="A2284" s="5">
        <v>656</v>
      </c>
      <c r="B2284" t="s">
        <v>106</v>
      </c>
      <c r="C2284" t="s">
        <v>221</v>
      </c>
      <c r="D2284" s="8">
        <v>-10</v>
      </c>
      <c r="E2284" t="s">
        <v>97</v>
      </c>
    </row>
    <row r="2285" spans="1:5" x14ac:dyDescent="0.25">
      <c r="A2285" s="5">
        <v>657</v>
      </c>
      <c r="B2285" t="s">
        <v>106</v>
      </c>
      <c r="C2285" t="s">
        <v>152</v>
      </c>
      <c r="D2285" s="8">
        <v>-10</v>
      </c>
      <c r="E2285" t="s">
        <v>96</v>
      </c>
    </row>
    <row r="2286" spans="1:5" x14ac:dyDescent="0.25">
      <c r="A2286" s="5">
        <v>658</v>
      </c>
      <c r="B2286" t="s">
        <v>106</v>
      </c>
      <c r="C2286" t="s">
        <v>152</v>
      </c>
      <c r="D2286" s="8">
        <v>-30</v>
      </c>
      <c r="E2286" t="s">
        <v>96</v>
      </c>
    </row>
    <row r="2287" spans="1:5" x14ac:dyDescent="0.25">
      <c r="A2287" s="5">
        <v>658</v>
      </c>
      <c r="B2287" t="s">
        <v>106</v>
      </c>
      <c r="C2287" t="s">
        <v>57</v>
      </c>
      <c r="D2287" s="8">
        <v>-10</v>
      </c>
      <c r="E2287" t="s">
        <v>96</v>
      </c>
    </row>
    <row r="2288" spans="1:5" x14ac:dyDescent="0.25">
      <c r="A2288" s="5">
        <v>658</v>
      </c>
      <c r="B2288" s="7" t="s">
        <v>106</v>
      </c>
      <c r="C2288" t="s">
        <v>59</v>
      </c>
      <c r="D2288" s="8">
        <v>-20</v>
      </c>
      <c r="E2288" t="s">
        <v>96</v>
      </c>
    </row>
    <row r="2289" spans="1:5" x14ac:dyDescent="0.25">
      <c r="A2289" s="5">
        <v>658</v>
      </c>
      <c r="B2289" t="s">
        <v>106</v>
      </c>
      <c r="C2289" t="s">
        <v>60</v>
      </c>
      <c r="D2289" s="8">
        <v>-20</v>
      </c>
      <c r="E2289" t="s">
        <v>96</v>
      </c>
    </row>
    <row r="2290" spans="1:5" x14ac:dyDescent="0.25">
      <c r="A2290" s="5">
        <v>659</v>
      </c>
      <c r="B2290" t="s">
        <v>100</v>
      </c>
      <c r="C2290" t="s">
        <v>152</v>
      </c>
      <c r="D2290" s="8">
        <v>-20</v>
      </c>
      <c r="E2290" t="s">
        <v>97</v>
      </c>
    </row>
    <row r="2291" spans="1:5" x14ac:dyDescent="0.25">
      <c r="A2291" s="5">
        <v>659</v>
      </c>
      <c r="B2291" s="7" t="s">
        <v>100</v>
      </c>
      <c r="C2291" t="s">
        <v>57</v>
      </c>
      <c r="D2291" s="8">
        <v>-30.2</v>
      </c>
      <c r="E2291" t="s">
        <v>97</v>
      </c>
    </row>
    <row r="2292" spans="1:5" x14ac:dyDescent="0.25">
      <c r="A2292" s="5">
        <v>660</v>
      </c>
      <c r="B2292" t="s">
        <v>103</v>
      </c>
      <c r="C2292" t="s">
        <v>329</v>
      </c>
      <c r="D2292" s="8">
        <v>-0.9</v>
      </c>
      <c r="E2292" t="s">
        <v>95</v>
      </c>
    </row>
    <row r="2293" spans="1:5" x14ac:dyDescent="0.25">
      <c r="A2293" s="5">
        <v>660</v>
      </c>
      <c r="B2293" t="s">
        <v>103</v>
      </c>
      <c r="C2293" t="s">
        <v>33</v>
      </c>
      <c r="D2293" s="8">
        <v>-1.3</v>
      </c>
      <c r="E2293" t="s">
        <v>95</v>
      </c>
    </row>
    <row r="2294" spans="1:5" x14ac:dyDescent="0.25">
      <c r="A2294" s="5">
        <v>660</v>
      </c>
      <c r="B2294" t="s">
        <v>103</v>
      </c>
      <c r="C2294" t="s">
        <v>144</v>
      </c>
      <c r="D2294" s="8">
        <v>-1.4</v>
      </c>
      <c r="E2294" t="s">
        <v>95</v>
      </c>
    </row>
    <row r="2295" spans="1:5" x14ac:dyDescent="0.25">
      <c r="A2295" s="5">
        <v>660</v>
      </c>
      <c r="B2295" s="7" t="s">
        <v>103</v>
      </c>
      <c r="C2295" t="s">
        <v>152</v>
      </c>
      <c r="D2295" s="8">
        <v>-2</v>
      </c>
      <c r="E2295" t="s">
        <v>95</v>
      </c>
    </row>
    <row r="2296" spans="1:5" x14ac:dyDescent="0.25">
      <c r="A2296" s="5">
        <v>660</v>
      </c>
      <c r="B2296" t="s">
        <v>103</v>
      </c>
      <c r="C2296" t="s">
        <v>165</v>
      </c>
      <c r="D2296" s="8">
        <v>-0.9</v>
      </c>
      <c r="E2296" t="s">
        <v>95</v>
      </c>
    </row>
    <row r="2297" spans="1:5" x14ac:dyDescent="0.25">
      <c r="A2297" s="5">
        <v>660</v>
      </c>
      <c r="B2297" s="7" t="s">
        <v>103</v>
      </c>
      <c r="C2297" t="s">
        <v>167</v>
      </c>
      <c r="D2297" s="8">
        <v>-0.9</v>
      </c>
      <c r="E2297" t="s">
        <v>95</v>
      </c>
    </row>
    <row r="2298" spans="1:5" x14ac:dyDescent="0.25">
      <c r="A2298" s="5">
        <v>660</v>
      </c>
      <c r="B2298" s="7" t="s">
        <v>103</v>
      </c>
      <c r="C2298" t="s">
        <v>219</v>
      </c>
      <c r="D2298" s="8">
        <v>-1.2</v>
      </c>
      <c r="E2298" t="s">
        <v>95</v>
      </c>
    </row>
    <row r="2299" spans="1:5" x14ac:dyDescent="0.25">
      <c r="A2299" s="5">
        <v>660</v>
      </c>
      <c r="B2299" s="7" t="s">
        <v>103</v>
      </c>
      <c r="C2299" t="s">
        <v>52</v>
      </c>
      <c r="D2299" s="8">
        <v>-0.1</v>
      </c>
      <c r="E2299" t="s">
        <v>95</v>
      </c>
    </row>
    <row r="2300" spans="1:5" x14ac:dyDescent="0.25">
      <c r="A2300" s="5">
        <v>660</v>
      </c>
      <c r="B2300" s="7" t="s">
        <v>103</v>
      </c>
      <c r="C2300" t="s">
        <v>247</v>
      </c>
      <c r="D2300" s="8">
        <v>-0.2</v>
      </c>
      <c r="E2300" t="s">
        <v>95</v>
      </c>
    </row>
    <row r="2301" spans="1:5" x14ac:dyDescent="0.25">
      <c r="A2301" s="5">
        <v>660</v>
      </c>
      <c r="B2301" t="s">
        <v>103</v>
      </c>
      <c r="C2301" t="s">
        <v>264</v>
      </c>
      <c r="D2301" s="8">
        <v>-0.5</v>
      </c>
      <c r="E2301" t="s">
        <v>95</v>
      </c>
    </row>
    <row r="2302" spans="1:5" x14ac:dyDescent="0.25">
      <c r="A2302" s="5">
        <v>660</v>
      </c>
      <c r="B2302" s="7" t="s">
        <v>103</v>
      </c>
      <c r="C2302" t="s">
        <v>350</v>
      </c>
      <c r="D2302" s="8">
        <v>-0.1</v>
      </c>
      <c r="E2302" t="s">
        <v>95</v>
      </c>
    </row>
    <row r="2303" spans="1:5" x14ac:dyDescent="0.25">
      <c r="A2303" s="5">
        <v>660</v>
      </c>
      <c r="B2303" t="s">
        <v>103</v>
      </c>
      <c r="C2303" t="s">
        <v>64</v>
      </c>
      <c r="D2303" s="8">
        <v>-0.8</v>
      </c>
      <c r="E2303" t="s">
        <v>95</v>
      </c>
    </row>
    <row r="2304" spans="1:5" x14ac:dyDescent="0.25">
      <c r="A2304" s="5">
        <v>660</v>
      </c>
      <c r="B2304" t="s">
        <v>103</v>
      </c>
      <c r="C2304" t="s">
        <v>344</v>
      </c>
      <c r="D2304" s="8">
        <v>-2.7</v>
      </c>
      <c r="E2304" t="s">
        <v>95</v>
      </c>
    </row>
    <row r="2305" spans="1:5" x14ac:dyDescent="0.25">
      <c r="A2305" s="5">
        <v>660</v>
      </c>
      <c r="B2305" t="s">
        <v>103</v>
      </c>
      <c r="C2305" t="s">
        <v>335</v>
      </c>
      <c r="D2305" s="8">
        <v>-0.1</v>
      </c>
      <c r="E2305" t="s">
        <v>95</v>
      </c>
    </row>
    <row r="2306" spans="1:5" x14ac:dyDescent="0.25">
      <c r="A2306" s="5">
        <v>661</v>
      </c>
      <c r="B2306" t="s">
        <v>106</v>
      </c>
      <c r="C2306" t="s">
        <v>66</v>
      </c>
      <c r="D2306" s="8">
        <v>-8</v>
      </c>
      <c r="E2306" t="s">
        <v>97</v>
      </c>
    </row>
    <row r="2307" spans="1:5" x14ac:dyDescent="0.25">
      <c r="A2307" s="5">
        <v>662</v>
      </c>
      <c r="B2307" t="s">
        <v>106</v>
      </c>
      <c r="C2307" t="s">
        <v>152</v>
      </c>
      <c r="D2307" s="8">
        <v>-10</v>
      </c>
      <c r="E2307" t="s">
        <v>97</v>
      </c>
    </row>
    <row r="2308" spans="1:5" x14ac:dyDescent="0.25">
      <c r="A2308" s="5">
        <v>663</v>
      </c>
      <c r="B2308" t="s">
        <v>106</v>
      </c>
      <c r="C2308" t="s">
        <v>152</v>
      </c>
      <c r="D2308" s="8">
        <v>0.2</v>
      </c>
      <c r="E2308" t="s">
        <v>97</v>
      </c>
    </row>
    <row r="2309" spans="1:5" x14ac:dyDescent="0.25">
      <c r="A2309" s="5">
        <v>664</v>
      </c>
      <c r="B2309" t="s">
        <v>106</v>
      </c>
      <c r="C2309" t="s">
        <v>169</v>
      </c>
      <c r="D2309" s="8">
        <v>-50</v>
      </c>
      <c r="E2309" t="s">
        <v>95</v>
      </c>
    </row>
    <row r="2310" spans="1:5" x14ac:dyDescent="0.25">
      <c r="A2310" s="5">
        <v>664</v>
      </c>
      <c r="B2310" t="s">
        <v>106</v>
      </c>
      <c r="C2310" t="s">
        <v>57</v>
      </c>
      <c r="D2310" s="8">
        <v>-10</v>
      </c>
      <c r="E2310" t="s">
        <v>95</v>
      </c>
    </row>
    <row r="2311" spans="1:5" x14ac:dyDescent="0.25">
      <c r="A2311" s="5">
        <v>665</v>
      </c>
      <c r="B2311" t="s">
        <v>106</v>
      </c>
      <c r="C2311" t="s">
        <v>152</v>
      </c>
      <c r="D2311" s="8">
        <v>-3</v>
      </c>
      <c r="E2311" t="s">
        <v>95</v>
      </c>
    </row>
    <row r="2312" spans="1:5" x14ac:dyDescent="0.25">
      <c r="A2312" s="5">
        <v>666</v>
      </c>
      <c r="B2312" s="7" t="s">
        <v>111</v>
      </c>
      <c r="C2312" t="s">
        <v>161</v>
      </c>
      <c r="D2312" s="8">
        <v>-0.5</v>
      </c>
      <c r="E2312" t="s">
        <v>98</v>
      </c>
    </row>
    <row r="2313" spans="1:5" x14ac:dyDescent="0.25">
      <c r="A2313" s="5">
        <v>666</v>
      </c>
      <c r="B2313" t="s">
        <v>111</v>
      </c>
      <c r="C2313" t="s">
        <v>33</v>
      </c>
      <c r="D2313" s="8">
        <v>-7.7</v>
      </c>
      <c r="E2313" t="s">
        <v>98</v>
      </c>
    </row>
    <row r="2314" spans="1:5" x14ac:dyDescent="0.25">
      <c r="A2314" s="5">
        <v>667</v>
      </c>
      <c r="B2314" t="s">
        <v>95</v>
      </c>
      <c r="C2314" t="s">
        <v>60</v>
      </c>
      <c r="D2314" s="8">
        <v>-20</v>
      </c>
      <c r="E2314" t="s">
        <v>106</v>
      </c>
    </row>
    <row r="2315" spans="1:5" x14ac:dyDescent="0.25">
      <c r="A2315" s="5">
        <v>668</v>
      </c>
      <c r="B2315" t="s">
        <v>98</v>
      </c>
      <c r="C2315" t="s">
        <v>152</v>
      </c>
      <c r="D2315" s="8">
        <v>4</v>
      </c>
      <c r="E2315" t="s">
        <v>109</v>
      </c>
    </row>
    <row r="2316" spans="1:5" x14ac:dyDescent="0.25">
      <c r="A2316" s="5">
        <v>668</v>
      </c>
      <c r="B2316" t="s">
        <v>98</v>
      </c>
      <c r="C2316" t="s">
        <v>60</v>
      </c>
      <c r="D2316" s="8">
        <v>8.6999999999999993</v>
      </c>
      <c r="E2316" t="s">
        <v>109</v>
      </c>
    </row>
    <row r="2317" spans="1:5" x14ac:dyDescent="0.25">
      <c r="A2317" s="5">
        <v>668</v>
      </c>
      <c r="B2317" t="s">
        <v>98</v>
      </c>
      <c r="C2317" t="s">
        <v>242</v>
      </c>
      <c r="D2317" s="8">
        <v>-100</v>
      </c>
      <c r="E2317" t="s">
        <v>109</v>
      </c>
    </row>
    <row r="2318" spans="1:5" x14ac:dyDescent="0.25">
      <c r="A2318" s="5">
        <v>669</v>
      </c>
      <c r="B2318" t="s">
        <v>95</v>
      </c>
      <c r="C2318" t="s">
        <v>343</v>
      </c>
      <c r="D2318" s="8">
        <v>-200</v>
      </c>
      <c r="E2318" t="s">
        <v>110</v>
      </c>
    </row>
    <row r="2319" spans="1:5" x14ac:dyDescent="0.25">
      <c r="A2319" s="5">
        <v>670</v>
      </c>
      <c r="B2319" t="s">
        <v>106</v>
      </c>
      <c r="C2319" t="s">
        <v>152</v>
      </c>
      <c r="D2319" s="8">
        <v>-8</v>
      </c>
      <c r="E2319" t="s">
        <v>107</v>
      </c>
    </row>
    <row r="2320" spans="1:5" x14ac:dyDescent="0.25">
      <c r="A2320" s="5">
        <v>671</v>
      </c>
      <c r="B2320" s="7" t="s">
        <v>112</v>
      </c>
      <c r="C2320" t="s">
        <v>349</v>
      </c>
      <c r="D2320" s="8">
        <v>-0.3</v>
      </c>
      <c r="E2320" t="s">
        <v>127</v>
      </c>
    </row>
    <row r="2321" spans="1:5" x14ac:dyDescent="0.25">
      <c r="A2321" s="5">
        <v>672</v>
      </c>
      <c r="B2321" t="s">
        <v>155</v>
      </c>
      <c r="C2321" t="s">
        <v>329</v>
      </c>
      <c r="D2321" s="8">
        <v>-30</v>
      </c>
      <c r="E2321" t="s">
        <v>114</v>
      </c>
    </row>
    <row r="2322" spans="1:5" x14ac:dyDescent="0.25">
      <c r="A2322" s="5">
        <v>672</v>
      </c>
      <c r="B2322" t="s">
        <v>155</v>
      </c>
      <c r="C2322" t="s">
        <v>336</v>
      </c>
      <c r="D2322" s="8">
        <v>-7</v>
      </c>
      <c r="E2322" t="s">
        <v>114</v>
      </c>
    </row>
    <row r="2323" spans="1:5" x14ac:dyDescent="0.25">
      <c r="A2323" s="5">
        <v>672</v>
      </c>
      <c r="B2323" t="s">
        <v>155</v>
      </c>
      <c r="C2323" t="s">
        <v>66</v>
      </c>
      <c r="D2323" s="8">
        <v>-5</v>
      </c>
      <c r="E2323" t="s">
        <v>114</v>
      </c>
    </row>
    <row r="2324" spans="1:5" x14ac:dyDescent="0.25">
      <c r="A2324" s="5">
        <v>673</v>
      </c>
      <c r="B2324" t="s">
        <v>107</v>
      </c>
      <c r="C2324" t="s">
        <v>152</v>
      </c>
      <c r="D2324" s="8">
        <v>-33</v>
      </c>
      <c r="E2324" t="s">
        <v>106</v>
      </c>
    </row>
    <row r="2325" spans="1:5" x14ac:dyDescent="0.25">
      <c r="A2325" s="5">
        <v>674</v>
      </c>
      <c r="B2325" t="s">
        <v>116</v>
      </c>
      <c r="C2325" t="s">
        <v>658</v>
      </c>
      <c r="D2325" s="8">
        <v>-25</v>
      </c>
      <c r="E2325" t="s">
        <v>115</v>
      </c>
    </row>
    <row r="2326" spans="1:5" x14ac:dyDescent="0.25">
      <c r="A2326" s="5">
        <v>674</v>
      </c>
      <c r="B2326" t="s">
        <v>116</v>
      </c>
      <c r="C2326" t="s">
        <v>284</v>
      </c>
      <c r="D2326" s="8">
        <v>-25</v>
      </c>
      <c r="E2326" t="s">
        <v>115</v>
      </c>
    </row>
    <row r="2327" spans="1:5" x14ac:dyDescent="0.25">
      <c r="A2327" s="5">
        <v>675</v>
      </c>
      <c r="B2327" t="s">
        <v>97</v>
      </c>
      <c r="C2327" t="s">
        <v>57</v>
      </c>
      <c r="D2327" s="8">
        <v>30</v>
      </c>
      <c r="E2327" t="s">
        <v>96</v>
      </c>
    </row>
    <row r="2328" spans="1:5" x14ac:dyDescent="0.25">
      <c r="A2328" s="5">
        <v>676</v>
      </c>
      <c r="B2328" t="s">
        <v>108</v>
      </c>
      <c r="C2328" t="s">
        <v>196</v>
      </c>
      <c r="D2328" s="8">
        <v>-3.8</v>
      </c>
      <c r="E2328" s="7" t="s">
        <v>115</v>
      </c>
    </row>
    <row r="2329" spans="1:5" x14ac:dyDescent="0.25">
      <c r="A2329" s="5">
        <v>676</v>
      </c>
      <c r="B2329" t="s">
        <v>108</v>
      </c>
      <c r="C2329" t="s">
        <v>54</v>
      </c>
      <c r="D2329" s="8">
        <v>-9.5</v>
      </c>
      <c r="E2329" t="s">
        <v>115</v>
      </c>
    </row>
    <row r="2330" spans="1:5" x14ac:dyDescent="0.25">
      <c r="A2330" s="5">
        <v>676</v>
      </c>
      <c r="B2330" t="s">
        <v>108</v>
      </c>
      <c r="C2330" t="s">
        <v>338</v>
      </c>
      <c r="D2330" s="8">
        <v>-28.8</v>
      </c>
      <c r="E2330" t="s">
        <v>115</v>
      </c>
    </row>
    <row r="2331" spans="1:5" x14ac:dyDescent="0.25">
      <c r="A2331" s="5">
        <v>677</v>
      </c>
      <c r="B2331" t="s">
        <v>123</v>
      </c>
      <c r="C2331" t="s">
        <v>54</v>
      </c>
      <c r="D2331" s="8">
        <v>-419</v>
      </c>
      <c r="E2331" t="s">
        <v>106</v>
      </c>
    </row>
    <row r="2332" spans="1:5" x14ac:dyDescent="0.25">
      <c r="A2332" s="5">
        <v>677</v>
      </c>
      <c r="B2332" s="7" t="s">
        <v>123</v>
      </c>
      <c r="C2332" t="s">
        <v>185</v>
      </c>
      <c r="D2332" s="8">
        <v>-100</v>
      </c>
      <c r="E2332" t="s">
        <v>106</v>
      </c>
    </row>
    <row r="2333" spans="1:5" x14ac:dyDescent="0.25">
      <c r="A2333" s="5">
        <v>677</v>
      </c>
      <c r="B2333" t="s">
        <v>123</v>
      </c>
      <c r="C2333" t="s">
        <v>60</v>
      </c>
      <c r="D2333" s="8">
        <v>-10</v>
      </c>
      <c r="E2333" t="s">
        <v>106</v>
      </c>
    </row>
    <row r="2334" spans="1:5" x14ac:dyDescent="0.25">
      <c r="A2334" s="5">
        <v>678</v>
      </c>
      <c r="B2334" t="s">
        <v>110</v>
      </c>
      <c r="C2334" t="s">
        <v>350</v>
      </c>
      <c r="D2334" s="8">
        <v>-0.1</v>
      </c>
      <c r="E2334" t="s">
        <v>95</v>
      </c>
    </row>
    <row r="2335" spans="1:5" x14ac:dyDescent="0.25">
      <c r="A2335" s="5">
        <v>678</v>
      </c>
      <c r="B2335" t="s">
        <v>110</v>
      </c>
      <c r="C2335" t="s">
        <v>344</v>
      </c>
      <c r="D2335" s="8">
        <v>-1.5</v>
      </c>
      <c r="E2335" t="s">
        <v>95</v>
      </c>
    </row>
    <row r="2336" spans="1:5" x14ac:dyDescent="0.25">
      <c r="A2336" s="5">
        <v>678</v>
      </c>
      <c r="B2336" t="s">
        <v>110</v>
      </c>
      <c r="C2336" t="s">
        <v>332</v>
      </c>
      <c r="D2336" s="8">
        <v>-0.1</v>
      </c>
      <c r="E2336" t="s">
        <v>95</v>
      </c>
    </row>
    <row r="2337" spans="1:5" x14ac:dyDescent="0.25">
      <c r="A2337" s="5">
        <v>678</v>
      </c>
      <c r="B2337" t="s">
        <v>110</v>
      </c>
      <c r="C2337" t="s">
        <v>357</v>
      </c>
      <c r="D2337" s="8">
        <v>-0.6</v>
      </c>
      <c r="E2337" t="s">
        <v>95</v>
      </c>
    </row>
    <row r="2338" spans="1:5" x14ac:dyDescent="0.25">
      <c r="A2338" s="5">
        <v>678</v>
      </c>
      <c r="B2338" t="s">
        <v>110</v>
      </c>
      <c r="C2338" t="s">
        <v>348</v>
      </c>
      <c r="D2338" s="8">
        <v>-0.3</v>
      </c>
      <c r="E2338" t="s">
        <v>95</v>
      </c>
    </row>
    <row r="2339" spans="1:5" x14ac:dyDescent="0.25">
      <c r="A2339" s="5">
        <v>678</v>
      </c>
      <c r="B2339" t="s">
        <v>110</v>
      </c>
      <c r="C2339" t="s">
        <v>329</v>
      </c>
      <c r="D2339" s="8">
        <v>-35.9</v>
      </c>
      <c r="E2339" t="s">
        <v>95</v>
      </c>
    </row>
    <row r="2340" spans="1:5" x14ac:dyDescent="0.25">
      <c r="A2340" s="5">
        <v>678</v>
      </c>
      <c r="B2340" t="s">
        <v>110</v>
      </c>
      <c r="C2340" t="s">
        <v>342</v>
      </c>
      <c r="D2340" s="8">
        <v>-10.3</v>
      </c>
      <c r="E2340" t="s">
        <v>95</v>
      </c>
    </row>
    <row r="2341" spans="1:5" x14ac:dyDescent="0.25">
      <c r="A2341" s="5">
        <v>678</v>
      </c>
      <c r="B2341" t="s">
        <v>110</v>
      </c>
      <c r="C2341" t="s">
        <v>335</v>
      </c>
      <c r="D2341" s="8">
        <v>-2.2000000000000002</v>
      </c>
      <c r="E2341" t="s">
        <v>95</v>
      </c>
    </row>
    <row r="2342" spans="1:5" x14ac:dyDescent="0.25">
      <c r="A2342" s="5">
        <v>678</v>
      </c>
      <c r="B2342" t="s">
        <v>110</v>
      </c>
      <c r="C2342" t="s">
        <v>336</v>
      </c>
      <c r="D2342" s="8">
        <v>-2.1</v>
      </c>
      <c r="E2342" t="s">
        <v>95</v>
      </c>
    </row>
    <row r="2343" spans="1:5" x14ac:dyDescent="0.25">
      <c r="A2343" s="5">
        <v>678</v>
      </c>
      <c r="B2343" t="s">
        <v>110</v>
      </c>
      <c r="C2343" t="s">
        <v>340</v>
      </c>
      <c r="D2343" s="8">
        <v>-30.3</v>
      </c>
      <c r="E2343" t="s">
        <v>95</v>
      </c>
    </row>
    <row r="2344" spans="1:5" x14ac:dyDescent="0.25">
      <c r="A2344" s="5">
        <v>678</v>
      </c>
      <c r="B2344" t="s">
        <v>110</v>
      </c>
      <c r="C2344" t="s">
        <v>349</v>
      </c>
      <c r="D2344" s="8">
        <v>-0.2</v>
      </c>
      <c r="E2344" s="7" t="s">
        <v>95</v>
      </c>
    </row>
    <row r="2345" spans="1:5" x14ac:dyDescent="0.25">
      <c r="A2345" s="5">
        <v>678</v>
      </c>
      <c r="B2345" s="7" t="s">
        <v>110</v>
      </c>
      <c r="C2345" t="s">
        <v>343</v>
      </c>
      <c r="D2345" s="8">
        <v>-20</v>
      </c>
      <c r="E2345" t="s">
        <v>95</v>
      </c>
    </row>
    <row r="2346" spans="1:5" x14ac:dyDescent="0.25">
      <c r="A2346" s="5">
        <v>678</v>
      </c>
      <c r="B2346" t="s">
        <v>110</v>
      </c>
      <c r="C2346" t="s">
        <v>161</v>
      </c>
      <c r="D2346" s="8">
        <v>-0.1</v>
      </c>
      <c r="E2346" t="s">
        <v>95</v>
      </c>
    </row>
    <row r="2347" spans="1:5" x14ac:dyDescent="0.25">
      <c r="A2347" s="5">
        <v>678</v>
      </c>
      <c r="B2347" t="s">
        <v>110</v>
      </c>
      <c r="C2347" t="s">
        <v>171</v>
      </c>
      <c r="D2347" s="8">
        <v>-1.7</v>
      </c>
      <c r="E2347" t="s">
        <v>95</v>
      </c>
    </row>
    <row r="2348" spans="1:5" x14ac:dyDescent="0.25">
      <c r="A2348" s="5">
        <v>678</v>
      </c>
      <c r="B2348" t="s">
        <v>110</v>
      </c>
      <c r="C2348" t="s">
        <v>286</v>
      </c>
      <c r="D2348" s="8">
        <v>-0.5</v>
      </c>
      <c r="E2348" s="7" t="s">
        <v>95</v>
      </c>
    </row>
    <row r="2349" spans="1:5" x14ac:dyDescent="0.25">
      <c r="A2349" s="5">
        <v>678</v>
      </c>
      <c r="B2349" t="s">
        <v>110</v>
      </c>
      <c r="C2349" t="s">
        <v>59</v>
      </c>
      <c r="D2349" s="8">
        <v>-1.2</v>
      </c>
      <c r="E2349" s="7" t="s">
        <v>95</v>
      </c>
    </row>
    <row r="2350" spans="1:5" x14ac:dyDescent="0.25">
      <c r="A2350" s="5">
        <v>678</v>
      </c>
      <c r="B2350" t="s">
        <v>110</v>
      </c>
      <c r="C2350" t="s">
        <v>33</v>
      </c>
      <c r="D2350" s="8">
        <v>-4.7</v>
      </c>
      <c r="E2350" t="s">
        <v>95</v>
      </c>
    </row>
    <row r="2351" spans="1:5" x14ac:dyDescent="0.25">
      <c r="A2351" s="5">
        <v>678</v>
      </c>
      <c r="B2351" t="s">
        <v>110</v>
      </c>
      <c r="C2351" t="s">
        <v>242</v>
      </c>
      <c r="D2351" s="8">
        <v>-13.3</v>
      </c>
      <c r="E2351" t="s">
        <v>95</v>
      </c>
    </row>
    <row r="2352" spans="1:5" x14ac:dyDescent="0.25">
      <c r="A2352" s="5">
        <v>678</v>
      </c>
      <c r="B2352" t="s">
        <v>110</v>
      </c>
      <c r="C2352" t="s">
        <v>48</v>
      </c>
      <c r="D2352" s="8">
        <v>-3.3</v>
      </c>
      <c r="E2352" t="s">
        <v>95</v>
      </c>
    </row>
    <row r="2353" spans="1:7" x14ac:dyDescent="0.25">
      <c r="A2353" s="5">
        <v>679</v>
      </c>
      <c r="B2353" t="s">
        <v>110</v>
      </c>
      <c r="C2353" t="s">
        <v>658</v>
      </c>
      <c r="D2353" s="8">
        <v>-7.2</v>
      </c>
      <c r="E2353" t="s">
        <v>95</v>
      </c>
    </row>
    <row r="2354" spans="1:7" x14ac:dyDescent="0.25">
      <c r="A2354" s="5">
        <v>679</v>
      </c>
      <c r="B2354" t="s">
        <v>110</v>
      </c>
      <c r="C2354" t="s">
        <v>374</v>
      </c>
      <c r="D2354" s="8">
        <v>-1.3</v>
      </c>
      <c r="E2354" t="s">
        <v>95</v>
      </c>
    </row>
    <row r="2355" spans="1:7" x14ac:dyDescent="0.25">
      <c r="A2355" s="5">
        <v>680</v>
      </c>
      <c r="B2355" t="s">
        <v>234</v>
      </c>
      <c r="C2355" t="s">
        <v>54</v>
      </c>
      <c r="D2355" s="8">
        <v>-270</v>
      </c>
      <c r="E2355" t="s">
        <v>107</v>
      </c>
    </row>
    <row r="2356" spans="1:7" x14ac:dyDescent="0.25">
      <c r="A2356" s="5">
        <v>681</v>
      </c>
      <c r="B2356" t="s">
        <v>123</v>
      </c>
      <c r="C2356" t="s">
        <v>353</v>
      </c>
      <c r="D2356" s="8">
        <v>-3.8</v>
      </c>
      <c r="E2356" t="s">
        <v>111</v>
      </c>
    </row>
    <row r="2357" spans="1:7" x14ac:dyDescent="0.25">
      <c r="A2357" s="5">
        <v>682</v>
      </c>
      <c r="B2357" t="s">
        <v>106</v>
      </c>
      <c r="C2357" t="s">
        <v>57</v>
      </c>
      <c r="D2357" s="8">
        <v>265</v>
      </c>
      <c r="E2357" t="s">
        <v>108</v>
      </c>
    </row>
    <row r="2358" spans="1:7" x14ac:dyDescent="0.25">
      <c r="A2358" s="5">
        <v>683</v>
      </c>
      <c r="B2358" t="s">
        <v>106</v>
      </c>
      <c r="C2358" t="s">
        <v>152</v>
      </c>
      <c r="D2358" s="8">
        <v>-6</v>
      </c>
      <c r="E2358" t="s">
        <v>107</v>
      </c>
    </row>
    <row r="2359" spans="1:7" x14ac:dyDescent="0.25">
      <c r="A2359" s="5">
        <v>683</v>
      </c>
      <c r="B2359" t="s">
        <v>106</v>
      </c>
      <c r="C2359" t="s">
        <v>57</v>
      </c>
      <c r="D2359" s="8">
        <v>-25</v>
      </c>
      <c r="E2359" t="s">
        <v>107</v>
      </c>
    </row>
    <row r="2360" spans="1:7" x14ac:dyDescent="0.25">
      <c r="A2360" s="5">
        <v>683</v>
      </c>
      <c r="B2360" t="s">
        <v>106</v>
      </c>
      <c r="C2360" t="s">
        <v>59</v>
      </c>
      <c r="D2360" s="8">
        <v>-10</v>
      </c>
      <c r="E2360" t="s">
        <v>107</v>
      </c>
    </row>
    <row r="2361" spans="1:7" x14ac:dyDescent="0.25">
      <c r="A2361" s="5">
        <v>683</v>
      </c>
      <c r="B2361" t="s">
        <v>106</v>
      </c>
      <c r="C2361" t="s">
        <v>60</v>
      </c>
      <c r="D2361" s="8">
        <v>-9.1</v>
      </c>
      <c r="E2361" t="s">
        <v>107</v>
      </c>
    </row>
    <row r="2362" spans="1:7" x14ac:dyDescent="0.25">
      <c r="A2362" s="5">
        <v>684</v>
      </c>
      <c r="B2362" t="s">
        <v>113</v>
      </c>
      <c r="C2362" t="s">
        <v>185</v>
      </c>
      <c r="D2362" s="8">
        <v>-0.5</v>
      </c>
      <c r="E2362" t="s">
        <v>105</v>
      </c>
    </row>
    <row r="2363" spans="1:7" x14ac:dyDescent="0.25">
      <c r="A2363" s="5">
        <v>685</v>
      </c>
      <c r="B2363" t="s">
        <v>118</v>
      </c>
      <c r="C2363" t="s">
        <v>570</v>
      </c>
      <c r="D2363" s="8">
        <v>-3</v>
      </c>
      <c r="E2363" t="s">
        <v>122</v>
      </c>
    </row>
    <row r="2364" spans="1:7" x14ac:dyDescent="0.25">
      <c r="A2364" s="5">
        <v>685</v>
      </c>
      <c r="B2364" t="s">
        <v>118</v>
      </c>
      <c r="C2364" t="s">
        <v>352</v>
      </c>
      <c r="D2364" s="8">
        <v>-0.2</v>
      </c>
      <c r="E2364" t="s">
        <v>122</v>
      </c>
    </row>
    <row r="2365" spans="1:7" x14ac:dyDescent="0.25">
      <c r="A2365" s="5">
        <v>686</v>
      </c>
      <c r="B2365" t="s">
        <v>118</v>
      </c>
      <c r="C2365" t="s">
        <v>60</v>
      </c>
      <c r="D2365" s="8">
        <v>-3</v>
      </c>
      <c r="E2365" t="s">
        <v>95</v>
      </c>
    </row>
    <row r="2366" spans="1:7" x14ac:dyDescent="0.25">
      <c r="A2366" s="5">
        <v>687</v>
      </c>
      <c r="B2366" t="s">
        <v>106</v>
      </c>
      <c r="C2366" t="s">
        <v>152</v>
      </c>
      <c r="D2366" s="8">
        <v>-18</v>
      </c>
      <c r="E2366" t="s">
        <v>98</v>
      </c>
    </row>
    <row r="2367" spans="1:7" x14ac:dyDescent="0.25">
      <c r="A2367" s="5">
        <v>687</v>
      </c>
      <c r="B2367" s="7" t="s">
        <v>106</v>
      </c>
      <c r="C2367" t="s">
        <v>57</v>
      </c>
      <c r="D2367" s="8">
        <v>-19.2</v>
      </c>
      <c r="E2367" s="7" t="s">
        <v>98</v>
      </c>
    </row>
    <row r="2368" spans="1:7" x14ac:dyDescent="0.25">
      <c r="A2368" s="5">
        <v>687</v>
      </c>
      <c r="B2368" s="7" t="s">
        <v>106</v>
      </c>
      <c r="C2368" t="s">
        <v>42</v>
      </c>
      <c r="D2368" s="8">
        <v>-1.5</v>
      </c>
      <c r="E2368" t="s">
        <v>98</v>
      </c>
      <c r="G2368" s="6"/>
    </row>
    <row r="2369" spans="1:7" x14ac:dyDescent="0.25">
      <c r="A2369" s="5">
        <v>688</v>
      </c>
      <c r="B2369" s="7" t="s">
        <v>99</v>
      </c>
      <c r="C2369" t="s">
        <v>152</v>
      </c>
      <c r="D2369" s="8">
        <v>-0.1</v>
      </c>
      <c r="E2369" t="s">
        <v>112</v>
      </c>
      <c r="G2369" s="6"/>
    </row>
    <row r="2370" spans="1:7" x14ac:dyDescent="0.25">
      <c r="A2370" s="5">
        <v>688</v>
      </c>
      <c r="B2370" s="7" t="s">
        <v>99</v>
      </c>
      <c r="C2370" t="s">
        <v>247</v>
      </c>
      <c r="D2370" s="8">
        <v>-0.1</v>
      </c>
      <c r="E2370" t="s">
        <v>112</v>
      </c>
      <c r="G2370" s="6"/>
    </row>
    <row r="2371" spans="1:7" x14ac:dyDescent="0.25">
      <c r="A2371" s="5">
        <v>688</v>
      </c>
      <c r="B2371" s="7" t="s">
        <v>99</v>
      </c>
      <c r="C2371" t="s">
        <v>42</v>
      </c>
      <c r="D2371" s="8">
        <v>-0.1</v>
      </c>
      <c r="E2371" t="s">
        <v>112</v>
      </c>
    </row>
    <row r="2372" spans="1:7" x14ac:dyDescent="0.25">
      <c r="A2372" s="5">
        <v>688</v>
      </c>
      <c r="B2372" s="7" t="s">
        <v>99</v>
      </c>
      <c r="C2372" t="s">
        <v>208</v>
      </c>
      <c r="D2372" s="8">
        <v>-0.1</v>
      </c>
      <c r="E2372" t="s">
        <v>112</v>
      </c>
    </row>
    <row r="2373" spans="1:7" x14ac:dyDescent="0.25">
      <c r="A2373" s="5">
        <v>689</v>
      </c>
      <c r="B2373" t="s">
        <v>106</v>
      </c>
      <c r="C2373" t="s">
        <v>152</v>
      </c>
      <c r="D2373" s="8">
        <v>-5</v>
      </c>
      <c r="E2373" t="s">
        <v>97</v>
      </c>
    </row>
    <row r="2374" spans="1:7" x14ac:dyDescent="0.25">
      <c r="A2374" s="5">
        <v>690</v>
      </c>
      <c r="B2374" t="s">
        <v>98</v>
      </c>
      <c r="C2374" t="s">
        <v>60</v>
      </c>
      <c r="D2374" s="8">
        <v>83</v>
      </c>
      <c r="E2374" t="s">
        <v>113</v>
      </c>
    </row>
    <row r="2375" spans="1:7" x14ac:dyDescent="0.25">
      <c r="A2375" s="5">
        <v>690</v>
      </c>
      <c r="B2375" t="s">
        <v>98</v>
      </c>
      <c r="C2375" t="s">
        <v>66</v>
      </c>
      <c r="D2375" s="8">
        <v>15</v>
      </c>
      <c r="E2375" t="s">
        <v>113</v>
      </c>
    </row>
    <row r="2376" spans="1:7" x14ac:dyDescent="0.25">
      <c r="A2376" s="5">
        <v>690</v>
      </c>
      <c r="B2376" t="s">
        <v>98</v>
      </c>
      <c r="C2376" t="s">
        <v>221</v>
      </c>
      <c r="D2376" s="8">
        <v>34</v>
      </c>
      <c r="E2376" t="s">
        <v>113</v>
      </c>
    </row>
    <row r="2377" spans="1:7" x14ac:dyDescent="0.25">
      <c r="A2377" s="5">
        <v>690</v>
      </c>
      <c r="B2377" t="s">
        <v>98</v>
      </c>
      <c r="C2377" t="s">
        <v>52</v>
      </c>
      <c r="D2377" s="8">
        <v>34</v>
      </c>
      <c r="E2377" t="s">
        <v>113</v>
      </c>
    </row>
    <row r="2378" spans="1:7" x14ac:dyDescent="0.25">
      <c r="A2378" s="5">
        <v>690</v>
      </c>
      <c r="B2378" t="s">
        <v>98</v>
      </c>
      <c r="C2378" t="s">
        <v>57</v>
      </c>
      <c r="D2378" s="8">
        <v>11</v>
      </c>
      <c r="E2378" t="s">
        <v>113</v>
      </c>
    </row>
    <row r="2379" spans="1:7" x14ac:dyDescent="0.25">
      <c r="A2379" s="5">
        <v>690</v>
      </c>
      <c r="B2379" t="s">
        <v>98</v>
      </c>
      <c r="C2379" t="s">
        <v>152</v>
      </c>
      <c r="D2379" s="8">
        <v>7</v>
      </c>
      <c r="E2379" t="s">
        <v>113</v>
      </c>
    </row>
    <row r="2380" spans="1:7" x14ac:dyDescent="0.25">
      <c r="A2380" s="5">
        <v>691</v>
      </c>
      <c r="B2380" t="s">
        <v>106</v>
      </c>
      <c r="C2380" t="s">
        <v>152</v>
      </c>
      <c r="D2380" s="8">
        <v>-4</v>
      </c>
      <c r="E2380" t="s">
        <v>111</v>
      </c>
    </row>
    <row r="2381" spans="1:7" x14ac:dyDescent="0.25">
      <c r="A2381" s="5">
        <v>692</v>
      </c>
      <c r="B2381" t="s">
        <v>118</v>
      </c>
      <c r="C2381" t="s">
        <v>36</v>
      </c>
      <c r="D2381" s="8">
        <v>2.9</v>
      </c>
      <c r="E2381" t="s">
        <v>123</v>
      </c>
    </row>
    <row r="2382" spans="1:7" x14ac:dyDescent="0.25">
      <c r="A2382" s="5">
        <v>692</v>
      </c>
      <c r="B2382" t="s">
        <v>118</v>
      </c>
      <c r="C2382" t="s">
        <v>571</v>
      </c>
      <c r="D2382" s="8">
        <v>3.4</v>
      </c>
      <c r="E2382" t="s">
        <v>123</v>
      </c>
    </row>
    <row r="2383" spans="1:7" x14ac:dyDescent="0.25">
      <c r="A2383" s="5">
        <v>692</v>
      </c>
      <c r="B2383" t="s">
        <v>118</v>
      </c>
      <c r="C2383" t="s">
        <v>351</v>
      </c>
      <c r="D2383" s="8">
        <v>0.3</v>
      </c>
      <c r="E2383" t="s">
        <v>123</v>
      </c>
    </row>
    <row r="2384" spans="1:7" x14ac:dyDescent="0.25">
      <c r="A2384" s="5">
        <v>692</v>
      </c>
      <c r="B2384" t="s">
        <v>118</v>
      </c>
      <c r="C2384" t="s">
        <v>191</v>
      </c>
      <c r="D2384" s="8">
        <v>0.1</v>
      </c>
      <c r="E2384" t="s">
        <v>123</v>
      </c>
    </row>
    <row r="2385" spans="1:5" x14ac:dyDescent="0.25">
      <c r="A2385" s="5">
        <v>693</v>
      </c>
      <c r="B2385" t="s">
        <v>234</v>
      </c>
      <c r="C2385" t="s">
        <v>54</v>
      </c>
      <c r="D2385" s="8">
        <v>-6.5</v>
      </c>
      <c r="E2385" t="s">
        <v>104</v>
      </c>
    </row>
    <row r="2386" spans="1:5" x14ac:dyDescent="0.25">
      <c r="A2386" s="5">
        <v>694</v>
      </c>
      <c r="B2386" t="s">
        <v>234</v>
      </c>
      <c r="C2386" t="s">
        <v>54</v>
      </c>
      <c r="D2386" s="8">
        <v>-120</v>
      </c>
      <c r="E2386" t="s">
        <v>99</v>
      </c>
    </row>
    <row r="2387" spans="1:5" x14ac:dyDescent="0.25">
      <c r="A2387" s="5">
        <v>695</v>
      </c>
      <c r="B2387" t="s">
        <v>106</v>
      </c>
      <c r="C2387" t="s">
        <v>54</v>
      </c>
      <c r="D2387" s="8">
        <v>-80</v>
      </c>
      <c r="E2387" t="s">
        <v>95</v>
      </c>
    </row>
    <row r="2388" spans="1:5" x14ac:dyDescent="0.25">
      <c r="A2388" s="5">
        <v>696</v>
      </c>
      <c r="B2388" t="s">
        <v>95</v>
      </c>
      <c r="C2388" t="s">
        <v>152</v>
      </c>
      <c r="D2388" s="8">
        <v>-10</v>
      </c>
      <c r="E2388" t="s">
        <v>98</v>
      </c>
    </row>
    <row r="2389" spans="1:5" x14ac:dyDescent="0.25">
      <c r="A2389" s="5">
        <v>696</v>
      </c>
      <c r="B2389" t="s">
        <v>95</v>
      </c>
      <c r="C2389" t="s">
        <v>161</v>
      </c>
      <c r="D2389" s="8">
        <v>10</v>
      </c>
      <c r="E2389" t="s">
        <v>98</v>
      </c>
    </row>
    <row r="2390" spans="1:5" x14ac:dyDescent="0.25">
      <c r="A2390" s="5">
        <v>697</v>
      </c>
      <c r="B2390" t="s">
        <v>100</v>
      </c>
      <c r="C2390" t="s">
        <v>161</v>
      </c>
      <c r="D2390" s="8">
        <v>-6</v>
      </c>
      <c r="E2390" t="s">
        <v>95</v>
      </c>
    </row>
    <row r="2391" spans="1:5" x14ac:dyDescent="0.25">
      <c r="A2391" s="5">
        <v>698</v>
      </c>
      <c r="B2391" t="s">
        <v>100</v>
      </c>
      <c r="C2391" t="s">
        <v>161</v>
      </c>
      <c r="D2391" s="8">
        <v>-6</v>
      </c>
      <c r="E2391" t="s">
        <v>95</v>
      </c>
    </row>
    <row r="2392" spans="1:5" x14ac:dyDescent="0.25">
      <c r="A2392" s="5">
        <v>699</v>
      </c>
      <c r="B2392" t="s">
        <v>123</v>
      </c>
      <c r="C2392" t="s">
        <v>54</v>
      </c>
      <c r="D2392" s="8">
        <v>-22</v>
      </c>
      <c r="E2392" t="s">
        <v>95</v>
      </c>
    </row>
    <row r="2393" spans="1:5" x14ac:dyDescent="0.25">
      <c r="A2393" s="5">
        <v>699</v>
      </c>
      <c r="B2393" t="s">
        <v>123</v>
      </c>
      <c r="C2393" t="s">
        <v>352</v>
      </c>
      <c r="D2393" s="8">
        <v>1.5</v>
      </c>
      <c r="E2393" t="s">
        <v>95</v>
      </c>
    </row>
    <row r="2394" spans="1:5" x14ac:dyDescent="0.25">
      <c r="A2394" s="5">
        <v>699</v>
      </c>
      <c r="B2394" t="s">
        <v>123</v>
      </c>
      <c r="C2394" t="s">
        <v>349</v>
      </c>
      <c r="D2394" s="8">
        <v>1.3</v>
      </c>
      <c r="E2394" t="s">
        <v>95</v>
      </c>
    </row>
    <row r="2395" spans="1:5" x14ac:dyDescent="0.25">
      <c r="A2395" s="5">
        <v>700</v>
      </c>
      <c r="B2395" t="s">
        <v>107</v>
      </c>
      <c r="C2395" t="s">
        <v>54</v>
      </c>
      <c r="D2395" s="8">
        <v>-270</v>
      </c>
      <c r="E2395" t="s">
        <v>106</v>
      </c>
    </row>
    <row r="2396" spans="1:5" x14ac:dyDescent="0.25">
      <c r="A2396" s="5">
        <v>701</v>
      </c>
      <c r="B2396" t="s">
        <v>234</v>
      </c>
      <c r="C2396" t="s">
        <v>54</v>
      </c>
      <c r="D2396" s="8">
        <v>-235</v>
      </c>
      <c r="E2396" t="s">
        <v>116</v>
      </c>
    </row>
    <row r="2397" spans="1:5" x14ac:dyDescent="0.25">
      <c r="A2397" s="5">
        <v>702</v>
      </c>
      <c r="B2397" t="s">
        <v>106</v>
      </c>
      <c r="C2397" t="s">
        <v>282</v>
      </c>
      <c r="D2397" s="8">
        <v>-200</v>
      </c>
      <c r="E2397" t="s">
        <v>95</v>
      </c>
    </row>
    <row r="2398" spans="1:5" x14ac:dyDescent="0.25">
      <c r="A2398" s="5">
        <v>703</v>
      </c>
      <c r="B2398" t="s">
        <v>107</v>
      </c>
      <c r="C2398" t="s">
        <v>242</v>
      </c>
      <c r="D2398" s="8">
        <v>-100</v>
      </c>
      <c r="E2398" t="s">
        <v>101</v>
      </c>
    </row>
    <row r="2399" spans="1:5" x14ac:dyDescent="0.25">
      <c r="A2399" s="5">
        <v>704</v>
      </c>
      <c r="B2399" t="s">
        <v>113</v>
      </c>
      <c r="C2399" t="s">
        <v>152</v>
      </c>
      <c r="D2399" s="8">
        <v>-3</v>
      </c>
      <c r="E2399" t="s">
        <v>96</v>
      </c>
    </row>
    <row r="2400" spans="1:5" x14ac:dyDescent="0.25">
      <c r="A2400" s="5">
        <v>704</v>
      </c>
      <c r="B2400" t="s">
        <v>113</v>
      </c>
      <c r="C2400" t="s">
        <v>54</v>
      </c>
      <c r="D2400" s="8">
        <v>-1.5</v>
      </c>
      <c r="E2400" t="s">
        <v>96</v>
      </c>
    </row>
    <row r="2401" spans="1:5" x14ac:dyDescent="0.25">
      <c r="A2401" s="5">
        <v>704</v>
      </c>
      <c r="B2401" t="s">
        <v>113</v>
      </c>
      <c r="C2401" t="s">
        <v>226</v>
      </c>
      <c r="D2401" s="8">
        <v>10</v>
      </c>
      <c r="E2401" t="s">
        <v>96</v>
      </c>
    </row>
    <row r="2402" spans="1:5" x14ac:dyDescent="0.25">
      <c r="A2402" s="5">
        <v>705</v>
      </c>
      <c r="B2402" t="s">
        <v>95</v>
      </c>
      <c r="C2402" t="s">
        <v>152</v>
      </c>
      <c r="D2402" s="8">
        <v>-2</v>
      </c>
      <c r="E2402" t="s">
        <v>106</v>
      </c>
    </row>
    <row r="2403" spans="1:5" x14ac:dyDescent="0.25">
      <c r="A2403" s="5">
        <v>705</v>
      </c>
      <c r="B2403" t="s">
        <v>95</v>
      </c>
      <c r="C2403" t="s">
        <v>169</v>
      </c>
      <c r="D2403" s="8">
        <v>-16.8</v>
      </c>
      <c r="E2403" t="s">
        <v>106</v>
      </c>
    </row>
    <row r="2404" spans="1:5" x14ac:dyDescent="0.25">
      <c r="A2404" s="5">
        <v>705</v>
      </c>
      <c r="B2404" t="s">
        <v>95</v>
      </c>
      <c r="C2404" t="s">
        <v>284</v>
      </c>
      <c r="D2404" s="8">
        <v>-12.1</v>
      </c>
      <c r="E2404" t="s">
        <v>106</v>
      </c>
    </row>
    <row r="2405" spans="1:5" x14ac:dyDescent="0.25">
      <c r="A2405" s="5">
        <v>706</v>
      </c>
      <c r="B2405" t="s">
        <v>105</v>
      </c>
      <c r="C2405" t="s">
        <v>64</v>
      </c>
      <c r="D2405" s="8">
        <v>-5.5</v>
      </c>
      <c r="E2405" t="s">
        <v>99</v>
      </c>
    </row>
    <row r="2406" spans="1:5" x14ac:dyDescent="0.25">
      <c r="A2406" s="5">
        <v>707</v>
      </c>
      <c r="B2406" t="s">
        <v>106</v>
      </c>
      <c r="C2406" t="s">
        <v>152</v>
      </c>
      <c r="D2406" s="8">
        <v>-5</v>
      </c>
      <c r="E2406" t="s">
        <v>109</v>
      </c>
    </row>
    <row r="2407" spans="1:5" x14ac:dyDescent="0.25">
      <c r="A2407" s="5">
        <v>707</v>
      </c>
      <c r="B2407" t="s">
        <v>106</v>
      </c>
      <c r="C2407" t="s">
        <v>57</v>
      </c>
      <c r="D2407" s="8">
        <v>-10</v>
      </c>
      <c r="E2407" t="s">
        <v>109</v>
      </c>
    </row>
    <row r="2408" spans="1:5" x14ac:dyDescent="0.25">
      <c r="A2408" s="5">
        <v>707</v>
      </c>
      <c r="B2408" t="s">
        <v>106</v>
      </c>
      <c r="C2408" t="s">
        <v>59</v>
      </c>
      <c r="D2408" s="8">
        <v>-10</v>
      </c>
      <c r="E2408" t="s">
        <v>109</v>
      </c>
    </row>
    <row r="2409" spans="1:5" x14ac:dyDescent="0.25">
      <c r="A2409" s="5">
        <v>707</v>
      </c>
      <c r="B2409" t="s">
        <v>106</v>
      </c>
      <c r="C2409" t="s">
        <v>60</v>
      </c>
      <c r="D2409" s="8">
        <v>-10</v>
      </c>
      <c r="E2409" t="s">
        <v>109</v>
      </c>
    </row>
    <row r="2410" spans="1:5" x14ac:dyDescent="0.25">
      <c r="A2410" s="5">
        <v>708</v>
      </c>
      <c r="B2410" t="s">
        <v>102</v>
      </c>
      <c r="C2410" t="s">
        <v>28</v>
      </c>
      <c r="D2410" s="8">
        <v>-71.5</v>
      </c>
      <c r="E2410" t="s">
        <v>109</v>
      </c>
    </row>
    <row r="2411" spans="1:5" x14ac:dyDescent="0.25">
      <c r="A2411" s="5">
        <v>708</v>
      </c>
      <c r="B2411" t="s">
        <v>102</v>
      </c>
      <c r="C2411" t="s">
        <v>34</v>
      </c>
      <c r="D2411" s="8">
        <v>-1.5</v>
      </c>
      <c r="E2411" t="s">
        <v>109</v>
      </c>
    </row>
    <row r="2412" spans="1:5" x14ac:dyDescent="0.25">
      <c r="A2412" s="5">
        <v>708</v>
      </c>
      <c r="B2412" t="s">
        <v>102</v>
      </c>
      <c r="C2412" t="s">
        <v>29</v>
      </c>
      <c r="D2412" s="8">
        <v>-48.3</v>
      </c>
      <c r="E2412" t="s">
        <v>109</v>
      </c>
    </row>
    <row r="2413" spans="1:5" x14ac:dyDescent="0.25">
      <c r="A2413" s="5">
        <v>708</v>
      </c>
      <c r="B2413" t="s">
        <v>102</v>
      </c>
      <c r="C2413" t="s">
        <v>31</v>
      </c>
      <c r="D2413" s="8">
        <v>-22.6</v>
      </c>
      <c r="E2413" t="s">
        <v>109</v>
      </c>
    </row>
    <row r="2414" spans="1:5" x14ac:dyDescent="0.25">
      <c r="A2414" s="5">
        <v>708</v>
      </c>
      <c r="B2414" t="s">
        <v>102</v>
      </c>
      <c r="C2414" t="s">
        <v>33</v>
      </c>
      <c r="D2414" s="8">
        <v>-9.8000000000000007</v>
      </c>
      <c r="E2414" t="s">
        <v>109</v>
      </c>
    </row>
    <row r="2415" spans="1:5" x14ac:dyDescent="0.25">
      <c r="A2415" s="5">
        <v>708</v>
      </c>
      <c r="B2415" t="s">
        <v>102</v>
      </c>
      <c r="C2415" t="s">
        <v>57</v>
      </c>
      <c r="D2415" s="8">
        <v>-0.8</v>
      </c>
      <c r="E2415" t="s">
        <v>109</v>
      </c>
    </row>
    <row r="2416" spans="1:5" x14ac:dyDescent="0.25">
      <c r="A2416" s="5">
        <v>708</v>
      </c>
      <c r="B2416" t="s">
        <v>102</v>
      </c>
      <c r="C2416" t="s">
        <v>59</v>
      </c>
      <c r="D2416" s="8">
        <v>-0.8</v>
      </c>
      <c r="E2416" t="s">
        <v>109</v>
      </c>
    </row>
    <row r="2417" spans="1:5" x14ac:dyDescent="0.25">
      <c r="A2417" s="5">
        <v>708</v>
      </c>
      <c r="B2417" t="s">
        <v>102</v>
      </c>
      <c r="C2417" t="s">
        <v>272</v>
      </c>
      <c r="D2417" s="8">
        <v>-0.8</v>
      </c>
      <c r="E2417" t="s">
        <v>109</v>
      </c>
    </row>
    <row r="2418" spans="1:5" x14ac:dyDescent="0.25">
      <c r="A2418" s="5">
        <v>708</v>
      </c>
      <c r="B2418" t="s">
        <v>102</v>
      </c>
      <c r="C2418" t="s">
        <v>37</v>
      </c>
      <c r="D2418" s="8">
        <v>-0.1</v>
      </c>
      <c r="E2418" t="s">
        <v>109</v>
      </c>
    </row>
    <row r="2419" spans="1:5" x14ac:dyDescent="0.25">
      <c r="A2419" s="5">
        <v>708</v>
      </c>
      <c r="B2419" t="s">
        <v>102</v>
      </c>
      <c r="C2419" t="s">
        <v>144</v>
      </c>
      <c r="D2419" s="8">
        <v>-1.7</v>
      </c>
      <c r="E2419" t="s">
        <v>109</v>
      </c>
    </row>
    <row r="2420" spans="1:5" x14ac:dyDescent="0.25">
      <c r="A2420" s="5">
        <v>708</v>
      </c>
      <c r="B2420" t="s">
        <v>102</v>
      </c>
      <c r="C2420" t="s">
        <v>329</v>
      </c>
      <c r="D2420" s="8">
        <v>-83.5</v>
      </c>
      <c r="E2420" t="s">
        <v>109</v>
      </c>
    </row>
    <row r="2421" spans="1:5" x14ac:dyDescent="0.25">
      <c r="A2421" s="5">
        <v>708</v>
      </c>
      <c r="B2421" s="7" t="s">
        <v>102</v>
      </c>
      <c r="C2421" t="s">
        <v>361</v>
      </c>
      <c r="D2421" s="8">
        <v>-12.6</v>
      </c>
      <c r="E2421" t="s">
        <v>109</v>
      </c>
    </row>
    <row r="2422" spans="1:5" x14ac:dyDescent="0.25">
      <c r="A2422" s="5">
        <v>709</v>
      </c>
      <c r="B2422" t="s">
        <v>102</v>
      </c>
      <c r="C2422" t="s">
        <v>342</v>
      </c>
      <c r="D2422" s="8">
        <v>-46.5</v>
      </c>
      <c r="E2422" t="s">
        <v>109</v>
      </c>
    </row>
    <row r="2423" spans="1:5" x14ac:dyDescent="0.25">
      <c r="A2423" s="5">
        <v>709</v>
      </c>
      <c r="B2423" t="s">
        <v>102</v>
      </c>
      <c r="C2423" t="s">
        <v>191</v>
      </c>
      <c r="D2423" s="8">
        <v>-15</v>
      </c>
      <c r="E2423" t="s">
        <v>109</v>
      </c>
    </row>
    <row r="2424" spans="1:5" x14ac:dyDescent="0.25">
      <c r="A2424" s="5">
        <v>709</v>
      </c>
      <c r="B2424" t="s">
        <v>102</v>
      </c>
      <c r="C2424" t="s">
        <v>52</v>
      </c>
      <c r="D2424" s="8">
        <v>-35.799999999999997</v>
      </c>
      <c r="E2424" t="s">
        <v>109</v>
      </c>
    </row>
    <row r="2425" spans="1:5" x14ac:dyDescent="0.25">
      <c r="A2425" s="5">
        <v>710</v>
      </c>
      <c r="B2425" t="s">
        <v>95</v>
      </c>
      <c r="C2425" t="s">
        <v>148</v>
      </c>
      <c r="D2425" s="8">
        <v>-3.4</v>
      </c>
      <c r="E2425" t="s">
        <v>98</v>
      </c>
    </row>
    <row r="2426" spans="1:5" x14ac:dyDescent="0.25">
      <c r="A2426" s="5">
        <v>710</v>
      </c>
      <c r="B2426" t="s">
        <v>95</v>
      </c>
      <c r="C2426" t="s">
        <v>150</v>
      </c>
      <c r="D2426" s="8">
        <v>-3.4</v>
      </c>
      <c r="E2426" t="s">
        <v>98</v>
      </c>
    </row>
    <row r="2427" spans="1:5" x14ac:dyDescent="0.25">
      <c r="A2427" s="5">
        <v>710</v>
      </c>
      <c r="B2427" t="s">
        <v>95</v>
      </c>
      <c r="C2427" t="s">
        <v>251</v>
      </c>
      <c r="D2427" s="8">
        <v>-3.6</v>
      </c>
      <c r="E2427" t="s">
        <v>98</v>
      </c>
    </row>
    <row r="2428" spans="1:5" x14ac:dyDescent="0.25">
      <c r="A2428" s="5">
        <v>710</v>
      </c>
      <c r="B2428" t="s">
        <v>95</v>
      </c>
      <c r="C2428" t="s">
        <v>148</v>
      </c>
      <c r="D2428" s="8">
        <v>14.4</v>
      </c>
      <c r="E2428" t="s">
        <v>98</v>
      </c>
    </row>
    <row r="2429" spans="1:5" x14ac:dyDescent="0.25">
      <c r="A2429" s="5">
        <v>710</v>
      </c>
      <c r="B2429" t="s">
        <v>95</v>
      </c>
      <c r="C2429" t="s">
        <v>142</v>
      </c>
      <c r="D2429" s="8">
        <v>1.4</v>
      </c>
      <c r="E2429" t="s">
        <v>98</v>
      </c>
    </row>
    <row r="2430" spans="1:5" x14ac:dyDescent="0.25">
      <c r="A2430" s="5">
        <v>711</v>
      </c>
      <c r="B2430" t="s">
        <v>99</v>
      </c>
      <c r="C2430" t="s">
        <v>152</v>
      </c>
      <c r="D2430" s="8">
        <v>-10</v>
      </c>
      <c r="E2430" t="s">
        <v>97</v>
      </c>
    </row>
    <row r="2431" spans="1:5" x14ac:dyDescent="0.25">
      <c r="A2431" s="5">
        <v>711</v>
      </c>
      <c r="B2431" t="s">
        <v>99</v>
      </c>
      <c r="C2431" t="s">
        <v>57</v>
      </c>
      <c r="D2431" s="8">
        <v>-8</v>
      </c>
      <c r="E2431" t="s">
        <v>97</v>
      </c>
    </row>
    <row r="2432" spans="1:5" x14ac:dyDescent="0.25">
      <c r="A2432" s="5">
        <v>712</v>
      </c>
      <c r="B2432" t="s">
        <v>109</v>
      </c>
      <c r="C2432" t="s">
        <v>340</v>
      </c>
      <c r="D2432" s="8">
        <v>-30</v>
      </c>
      <c r="E2432" t="s">
        <v>114</v>
      </c>
    </row>
    <row r="2433" spans="1:6" x14ac:dyDescent="0.25">
      <c r="A2433" s="5">
        <v>712</v>
      </c>
      <c r="B2433" t="s">
        <v>109</v>
      </c>
      <c r="C2433" t="s">
        <v>363</v>
      </c>
      <c r="D2433" s="8">
        <v>-26</v>
      </c>
      <c r="E2433" t="s">
        <v>114</v>
      </c>
    </row>
    <row r="2434" spans="1:6" x14ac:dyDescent="0.25">
      <c r="A2434" s="5">
        <v>712</v>
      </c>
      <c r="B2434" t="s">
        <v>109</v>
      </c>
      <c r="C2434" t="s">
        <v>329</v>
      </c>
      <c r="D2434" s="8">
        <v>-12</v>
      </c>
      <c r="E2434" t="s">
        <v>114</v>
      </c>
    </row>
    <row r="2435" spans="1:6" x14ac:dyDescent="0.25">
      <c r="A2435" s="5">
        <v>713</v>
      </c>
      <c r="B2435" t="s">
        <v>114</v>
      </c>
      <c r="C2435" t="s">
        <v>239</v>
      </c>
      <c r="D2435" s="8">
        <v>-100</v>
      </c>
      <c r="E2435" t="s">
        <v>123</v>
      </c>
      <c r="F2435" t="s">
        <v>821</v>
      </c>
    </row>
    <row r="2436" spans="1:6" x14ac:dyDescent="0.25">
      <c r="A2436" s="5">
        <v>713</v>
      </c>
      <c r="B2436" t="s">
        <v>114</v>
      </c>
      <c r="C2436" t="s">
        <v>66</v>
      </c>
      <c r="D2436" s="8">
        <v>-39.5</v>
      </c>
      <c r="E2436" t="s">
        <v>123</v>
      </c>
      <c r="F2436" t="s">
        <v>821</v>
      </c>
    </row>
    <row r="2437" spans="1:6" x14ac:dyDescent="0.25">
      <c r="A2437" s="5">
        <v>713</v>
      </c>
      <c r="B2437" t="s">
        <v>114</v>
      </c>
      <c r="C2437" t="s">
        <v>48</v>
      </c>
      <c r="D2437" s="8">
        <v>-50</v>
      </c>
      <c r="E2437" t="s">
        <v>123</v>
      </c>
      <c r="F2437" t="s">
        <v>821</v>
      </c>
    </row>
    <row r="2438" spans="1:6" x14ac:dyDescent="0.25">
      <c r="A2438" s="5">
        <v>713</v>
      </c>
      <c r="B2438" t="s">
        <v>114</v>
      </c>
      <c r="C2438" t="s">
        <v>49</v>
      </c>
      <c r="D2438" s="8">
        <v>-26</v>
      </c>
      <c r="E2438" t="s">
        <v>123</v>
      </c>
      <c r="F2438" t="s">
        <v>821</v>
      </c>
    </row>
    <row r="2439" spans="1:6" x14ac:dyDescent="0.25">
      <c r="A2439" s="5">
        <v>714</v>
      </c>
      <c r="B2439" t="s">
        <v>114</v>
      </c>
      <c r="C2439" t="s">
        <v>349</v>
      </c>
      <c r="D2439" s="8">
        <v>-6</v>
      </c>
      <c r="E2439" t="s">
        <v>107</v>
      </c>
    </row>
    <row r="2440" spans="1:6" x14ac:dyDescent="0.25">
      <c r="A2440" s="5">
        <v>714</v>
      </c>
      <c r="B2440" t="s">
        <v>114</v>
      </c>
      <c r="C2440" t="s">
        <v>353</v>
      </c>
      <c r="D2440" s="8">
        <v>0.8</v>
      </c>
      <c r="E2440" t="s">
        <v>107</v>
      </c>
    </row>
    <row r="2441" spans="1:6" x14ac:dyDescent="0.25">
      <c r="A2441" s="5">
        <v>714</v>
      </c>
      <c r="B2441" t="s">
        <v>114</v>
      </c>
      <c r="C2441" t="s">
        <v>354</v>
      </c>
      <c r="D2441" s="8">
        <v>1.2</v>
      </c>
      <c r="E2441" s="7" t="s">
        <v>107</v>
      </c>
    </row>
    <row r="2442" spans="1:6" x14ac:dyDescent="0.25">
      <c r="A2442" s="5">
        <v>715</v>
      </c>
      <c r="B2442" s="7" t="s">
        <v>106</v>
      </c>
      <c r="C2442" t="s">
        <v>52</v>
      </c>
      <c r="D2442" s="8">
        <v>-40</v>
      </c>
      <c r="E2442" t="s">
        <v>114</v>
      </c>
    </row>
    <row r="2443" spans="1:6" x14ac:dyDescent="0.25">
      <c r="A2443" s="5">
        <v>716</v>
      </c>
      <c r="B2443" s="7" t="s">
        <v>106</v>
      </c>
      <c r="C2443" t="s">
        <v>144</v>
      </c>
      <c r="D2443" s="8">
        <v>-40</v>
      </c>
      <c r="E2443" t="s">
        <v>114</v>
      </c>
    </row>
    <row r="2444" spans="1:6" x14ac:dyDescent="0.25">
      <c r="A2444" s="5">
        <v>717</v>
      </c>
      <c r="B2444" t="s">
        <v>116</v>
      </c>
      <c r="C2444" t="s">
        <v>191</v>
      </c>
      <c r="D2444" s="8">
        <v>2</v>
      </c>
      <c r="E2444" t="s">
        <v>115</v>
      </c>
    </row>
    <row r="2445" spans="1:6" x14ac:dyDescent="0.25">
      <c r="A2445" s="5">
        <v>717</v>
      </c>
      <c r="B2445" t="s">
        <v>116</v>
      </c>
      <c r="C2445" t="s">
        <v>169</v>
      </c>
      <c r="D2445" s="8">
        <v>-5</v>
      </c>
      <c r="E2445" t="s">
        <v>115</v>
      </c>
    </row>
    <row r="2446" spans="1:6" x14ac:dyDescent="0.25">
      <c r="A2446" s="5">
        <v>718</v>
      </c>
      <c r="B2446" t="s">
        <v>96</v>
      </c>
      <c r="C2446" t="s">
        <v>340</v>
      </c>
      <c r="D2446" s="8">
        <v>-200</v>
      </c>
      <c r="E2446" t="s">
        <v>106</v>
      </c>
    </row>
    <row r="2447" spans="1:6" x14ac:dyDescent="0.25">
      <c r="A2447" s="5">
        <v>719</v>
      </c>
      <c r="B2447" t="s">
        <v>106</v>
      </c>
      <c r="C2447" t="s">
        <v>57</v>
      </c>
      <c r="D2447" s="8">
        <v>-20</v>
      </c>
      <c r="E2447" t="s">
        <v>97</v>
      </c>
    </row>
    <row r="2448" spans="1:6" x14ac:dyDescent="0.25">
      <c r="A2448" s="5">
        <v>720</v>
      </c>
      <c r="B2448" t="s">
        <v>106</v>
      </c>
      <c r="C2448" t="s">
        <v>152</v>
      </c>
      <c r="D2448" s="8">
        <v>-5</v>
      </c>
      <c r="E2448" t="s">
        <v>97</v>
      </c>
    </row>
    <row r="2449" spans="1:5" x14ac:dyDescent="0.25">
      <c r="A2449" s="5">
        <v>720</v>
      </c>
      <c r="B2449" t="s">
        <v>106</v>
      </c>
      <c r="C2449" t="s">
        <v>57</v>
      </c>
      <c r="D2449" s="8">
        <v>-25</v>
      </c>
      <c r="E2449" t="s">
        <v>97</v>
      </c>
    </row>
    <row r="2450" spans="1:5" x14ac:dyDescent="0.25">
      <c r="A2450" s="5">
        <v>721</v>
      </c>
      <c r="B2450" t="s">
        <v>99</v>
      </c>
      <c r="C2450" t="s">
        <v>191</v>
      </c>
      <c r="D2450" s="8">
        <v>-11.6</v>
      </c>
      <c r="E2450" t="s">
        <v>116</v>
      </c>
    </row>
    <row r="2451" spans="1:5" x14ac:dyDescent="0.25">
      <c r="A2451" s="5">
        <v>722</v>
      </c>
      <c r="B2451" t="s">
        <v>116</v>
      </c>
      <c r="C2451" t="s">
        <v>191</v>
      </c>
      <c r="D2451" s="8">
        <v>-26.7</v>
      </c>
      <c r="E2451" t="s">
        <v>109</v>
      </c>
    </row>
    <row r="2452" spans="1:5" x14ac:dyDescent="0.25">
      <c r="A2452" s="5">
        <v>722</v>
      </c>
      <c r="B2452" t="s">
        <v>116</v>
      </c>
      <c r="C2452" t="s">
        <v>340</v>
      </c>
      <c r="D2452" s="8">
        <v>26.7</v>
      </c>
      <c r="E2452" t="s">
        <v>109</v>
      </c>
    </row>
    <row r="2453" spans="1:5" x14ac:dyDescent="0.25">
      <c r="A2453" s="5">
        <v>723</v>
      </c>
      <c r="B2453" t="s">
        <v>102</v>
      </c>
      <c r="C2453" t="s">
        <v>169</v>
      </c>
      <c r="D2453" s="8">
        <v>-4.9000000000000004</v>
      </c>
      <c r="E2453" t="s">
        <v>125</v>
      </c>
    </row>
    <row r="2454" spans="1:5" x14ac:dyDescent="0.25">
      <c r="A2454" s="5">
        <v>723</v>
      </c>
      <c r="B2454" t="s">
        <v>102</v>
      </c>
      <c r="C2454" t="s">
        <v>239</v>
      </c>
      <c r="D2454" s="8">
        <v>-62.4</v>
      </c>
      <c r="E2454" t="s">
        <v>125</v>
      </c>
    </row>
    <row r="2455" spans="1:5" x14ac:dyDescent="0.25">
      <c r="A2455" s="5">
        <v>723</v>
      </c>
      <c r="B2455" t="s">
        <v>102</v>
      </c>
      <c r="C2455" t="s">
        <v>242</v>
      </c>
      <c r="D2455" s="8">
        <v>-3.4</v>
      </c>
      <c r="E2455" t="s">
        <v>125</v>
      </c>
    </row>
    <row r="2456" spans="1:5" x14ac:dyDescent="0.25">
      <c r="A2456" s="5">
        <v>723</v>
      </c>
      <c r="B2456" t="s">
        <v>102</v>
      </c>
      <c r="C2456" t="s">
        <v>284</v>
      </c>
      <c r="D2456" s="8">
        <v>-4.9000000000000004</v>
      </c>
      <c r="E2456" t="s">
        <v>125</v>
      </c>
    </row>
    <row r="2457" spans="1:5" x14ac:dyDescent="0.25">
      <c r="A2457" s="5">
        <v>723</v>
      </c>
      <c r="B2457" s="7" t="s">
        <v>102</v>
      </c>
      <c r="C2457" t="s">
        <v>219</v>
      </c>
      <c r="D2457" s="8">
        <v>2.65</v>
      </c>
      <c r="E2457" t="s">
        <v>125</v>
      </c>
    </row>
    <row r="2458" spans="1:5" x14ac:dyDescent="0.25">
      <c r="A2458" s="5">
        <v>724</v>
      </c>
      <c r="B2458" s="7" t="s">
        <v>114</v>
      </c>
      <c r="C2458" t="s">
        <v>52</v>
      </c>
      <c r="D2458" s="8">
        <v>-50</v>
      </c>
      <c r="E2458" t="s">
        <v>95</v>
      </c>
    </row>
    <row r="2459" spans="1:5" x14ac:dyDescent="0.25">
      <c r="A2459" s="5">
        <v>724</v>
      </c>
      <c r="B2459" s="7" t="s">
        <v>114</v>
      </c>
      <c r="C2459" t="s">
        <v>221</v>
      </c>
      <c r="D2459" s="8">
        <v>-50</v>
      </c>
      <c r="E2459" t="s">
        <v>95</v>
      </c>
    </row>
    <row r="2460" spans="1:5" x14ac:dyDescent="0.25">
      <c r="A2460" s="5">
        <v>725</v>
      </c>
      <c r="B2460" t="s">
        <v>96</v>
      </c>
      <c r="C2460" t="s">
        <v>152</v>
      </c>
      <c r="D2460" s="8">
        <v>-6</v>
      </c>
      <c r="E2460" t="s">
        <v>97</v>
      </c>
    </row>
    <row r="2461" spans="1:5" x14ac:dyDescent="0.25">
      <c r="A2461" s="5">
        <v>725</v>
      </c>
      <c r="B2461" t="s">
        <v>96</v>
      </c>
      <c r="C2461" t="s">
        <v>57</v>
      </c>
      <c r="D2461" s="8">
        <v>-12</v>
      </c>
      <c r="E2461" t="s">
        <v>97</v>
      </c>
    </row>
    <row r="2462" spans="1:5" x14ac:dyDescent="0.25">
      <c r="A2462" s="5">
        <v>726</v>
      </c>
      <c r="B2462" t="s">
        <v>111</v>
      </c>
      <c r="C2462" t="s">
        <v>221</v>
      </c>
      <c r="D2462" s="8">
        <v>-10</v>
      </c>
      <c r="E2462" t="s">
        <v>108</v>
      </c>
    </row>
    <row r="2463" spans="1:5" x14ac:dyDescent="0.25">
      <c r="A2463" s="5">
        <v>727</v>
      </c>
      <c r="B2463" t="s">
        <v>108</v>
      </c>
      <c r="C2463" t="s">
        <v>59</v>
      </c>
      <c r="D2463" s="8">
        <v>-100</v>
      </c>
      <c r="E2463" t="s">
        <v>106</v>
      </c>
    </row>
    <row r="2464" spans="1:5" x14ac:dyDescent="0.25">
      <c r="A2464" s="5">
        <v>727</v>
      </c>
      <c r="B2464" t="s">
        <v>108</v>
      </c>
      <c r="C2464" t="s">
        <v>191</v>
      </c>
      <c r="D2464" s="8">
        <v>-13.3</v>
      </c>
      <c r="E2464" t="s">
        <v>106</v>
      </c>
    </row>
    <row r="2465" spans="1:6" x14ac:dyDescent="0.25">
      <c r="A2465" s="5">
        <v>727</v>
      </c>
      <c r="B2465" t="s">
        <v>108</v>
      </c>
      <c r="C2465" t="s">
        <v>52</v>
      </c>
      <c r="D2465" s="8">
        <v>-10</v>
      </c>
      <c r="E2465" t="s">
        <v>106</v>
      </c>
    </row>
    <row r="2466" spans="1:6" x14ac:dyDescent="0.25">
      <c r="A2466" s="5">
        <v>727</v>
      </c>
      <c r="B2466" t="s">
        <v>108</v>
      </c>
      <c r="C2466" t="s">
        <v>221</v>
      </c>
      <c r="D2466" s="8">
        <v>-10</v>
      </c>
      <c r="E2466" t="s">
        <v>106</v>
      </c>
    </row>
    <row r="2467" spans="1:6" x14ac:dyDescent="0.25">
      <c r="A2467" s="5">
        <v>728</v>
      </c>
      <c r="B2467" t="s">
        <v>106</v>
      </c>
      <c r="C2467" t="s">
        <v>191</v>
      </c>
      <c r="D2467" s="8">
        <v>60.9</v>
      </c>
      <c r="E2467" s="7">
        <v>0</v>
      </c>
      <c r="F2467" t="s">
        <v>659</v>
      </c>
    </row>
    <row r="2468" spans="1:6" x14ac:dyDescent="0.25">
      <c r="A2468" s="5">
        <v>728</v>
      </c>
      <c r="B2468" t="s">
        <v>106</v>
      </c>
      <c r="C2468" t="s">
        <v>340</v>
      </c>
      <c r="D2468" s="8">
        <v>-60.9</v>
      </c>
      <c r="E2468">
        <v>0</v>
      </c>
      <c r="F2468" t="s">
        <v>659</v>
      </c>
    </row>
    <row r="2469" spans="1:6" x14ac:dyDescent="0.25">
      <c r="A2469" s="5">
        <v>729</v>
      </c>
      <c r="B2469" t="s">
        <v>106</v>
      </c>
      <c r="C2469" t="s">
        <v>152</v>
      </c>
      <c r="D2469" s="8">
        <v>-9</v>
      </c>
      <c r="E2469" t="s">
        <v>154</v>
      </c>
    </row>
    <row r="2470" spans="1:6" x14ac:dyDescent="0.25">
      <c r="A2470" s="5">
        <v>729</v>
      </c>
      <c r="B2470" t="s">
        <v>106</v>
      </c>
      <c r="C2470" t="s">
        <v>57</v>
      </c>
      <c r="D2470" s="8">
        <v>-55</v>
      </c>
      <c r="E2470" s="7" t="s">
        <v>154</v>
      </c>
    </row>
    <row r="2471" spans="1:6" x14ac:dyDescent="0.25">
      <c r="A2471" s="5">
        <v>729</v>
      </c>
      <c r="B2471" t="s">
        <v>106</v>
      </c>
      <c r="C2471" t="s">
        <v>191</v>
      </c>
      <c r="D2471" s="8">
        <v>-28</v>
      </c>
      <c r="E2471" s="7" t="s">
        <v>154</v>
      </c>
    </row>
    <row r="2472" spans="1:6" x14ac:dyDescent="0.25">
      <c r="A2472" s="5">
        <v>729</v>
      </c>
      <c r="B2472" t="s">
        <v>106</v>
      </c>
      <c r="C2472" t="s">
        <v>52</v>
      </c>
      <c r="D2472" s="8">
        <v>-18</v>
      </c>
      <c r="E2472" t="s">
        <v>154</v>
      </c>
    </row>
    <row r="2473" spans="1:6" x14ac:dyDescent="0.25">
      <c r="A2473" s="5">
        <v>730</v>
      </c>
      <c r="B2473" t="s">
        <v>106</v>
      </c>
      <c r="C2473" t="s">
        <v>152</v>
      </c>
      <c r="D2473" s="8">
        <v>-12</v>
      </c>
      <c r="E2473" s="7" t="s">
        <v>96</v>
      </c>
    </row>
    <row r="2474" spans="1:6" x14ac:dyDescent="0.25">
      <c r="A2474" s="5">
        <v>730</v>
      </c>
      <c r="B2474" t="s">
        <v>106</v>
      </c>
      <c r="C2474" t="s">
        <v>191</v>
      </c>
      <c r="D2474" s="8">
        <v>-3.2</v>
      </c>
      <c r="E2474" s="7" t="s">
        <v>96</v>
      </c>
    </row>
    <row r="2475" spans="1:6" x14ac:dyDescent="0.25">
      <c r="A2475" s="5">
        <v>730</v>
      </c>
      <c r="B2475" t="s">
        <v>106</v>
      </c>
      <c r="C2475" t="s">
        <v>52</v>
      </c>
      <c r="D2475" s="8">
        <v>-3</v>
      </c>
      <c r="E2475" t="s">
        <v>96</v>
      </c>
    </row>
    <row r="2476" spans="1:6" x14ac:dyDescent="0.25">
      <c r="A2476" s="5">
        <v>730</v>
      </c>
      <c r="B2476" t="s">
        <v>106</v>
      </c>
      <c r="C2476" t="s">
        <v>221</v>
      </c>
      <c r="D2476" s="8">
        <v>-3</v>
      </c>
      <c r="E2476" t="s">
        <v>96</v>
      </c>
    </row>
    <row r="2477" spans="1:6" x14ac:dyDescent="0.25">
      <c r="A2477" s="5">
        <v>731</v>
      </c>
      <c r="B2477" t="s">
        <v>100</v>
      </c>
      <c r="C2477" t="s">
        <v>185</v>
      </c>
      <c r="D2477" s="8">
        <v>-10</v>
      </c>
      <c r="E2477" t="s">
        <v>116</v>
      </c>
    </row>
    <row r="2478" spans="1:6" x14ac:dyDescent="0.25">
      <c r="A2478" s="5">
        <v>732</v>
      </c>
      <c r="B2478" t="s">
        <v>106</v>
      </c>
      <c r="C2478" t="s">
        <v>152</v>
      </c>
      <c r="D2478" s="8">
        <v>-5</v>
      </c>
      <c r="E2478" t="s">
        <v>97</v>
      </c>
    </row>
    <row r="2479" spans="1:6" x14ac:dyDescent="0.25">
      <c r="A2479" s="5">
        <v>733</v>
      </c>
      <c r="B2479" t="s">
        <v>106</v>
      </c>
      <c r="C2479" t="s">
        <v>161</v>
      </c>
      <c r="D2479" s="8">
        <v>-3.1</v>
      </c>
      <c r="E2479" t="s">
        <v>97</v>
      </c>
    </row>
    <row r="2480" spans="1:6" x14ac:dyDescent="0.25">
      <c r="A2480" s="5">
        <v>734</v>
      </c>
      <c r="B2480" t="s">
        <v>106</v>
      </c>
      <c r="C2480" t="s">
        <v>152</v>
      </c>
      <c r="D2480" s="8">
        <v>-10</v>
      </c>
      <c r="E2480" t="s">
        <v>95</v>
      </c>
    </row>
    <row r="2481" spans="1:5" x14ac:dyDescent="0.25">
      <c r="A2481" s="5">
        <v>735</v>
      </c>
      <c r="B2481" t="s">
        <v>114</v>
      </c>
      <c r="C2481" t="s">
        <v>144</v>
      </c>
      <c r="D2481" s="8">
        <v>-40</v>
      </c>
      <c r="E2481" t="s">
        <v>96</v>
      </c>
    </row>
    <row r="2482" spans="1:5" x14ac:dyDescent="0.25">
      <c r="A2482" s="5">
        <v>735</v>
      </c>
      <c r="B2482" t="s">
        <v>114</v>
      </c>
      <c r="C2482" t="s">
        <v>52</v>
      </c>
      <c r="D2482" s="8">
        <v>-40</v>
      </c>
      <c r="E2482" t="s">
        <v>96</v>
      </c>
    </row>
    <row r="2483" spans="1:5" x14ac:dyDescent="0.25">
      <c r="A2483" s="5">
        <v>735</v>
      </c>
      <c r="B2483" t="s">
        <v>114</v>
      </c>
      <c r="C2483" t="s">
        <v>221</v>
      </c>
      <c r="D2483" s="8">
        <v>-40</v>
      </c>
      <c r="E2483" s="7" t="s">
        <v>96</v>
      </c>
    </row>
    <row r="2484" spans="1:5" x14ac:dyDescent="0.25">
      <c r="A2484" s="5">
        <v>735</v>
      </c>
      <c r="B2484" s="7" t="s">
        <v>114</v>
      </c>
      <c r="C2484" t="s">
        <v>70</v>
      </c>
      <c r="D2484" s="8">
        <v>-5</v>
      </c>
      <c r="E2484" t="s">
        <v>96</v>
      </c>
    </row>
    <row r="2485" spans="1:5" x14ac:dyDescent="0.25">
      <c r="A2485" s="5">
        <v>735</v>
      </c>
      <c r="B2485" t="s">
        <v>114</v>
      </c>
      <c r="C2485" t="s">
        <v>71</v>
      </c>
      <c r="D2485" s="8">
        <v>-5</v>
      </c>
      <c r="E2485" t="s">
        <v>96</v>
      </c>
    </row>
    <row r="2486" spans="1:5" x14ac:dyDescent="0.25">
      <c r="A2486" s="5">
        <v>736</v>
      </c>
      <c r="B2486" t="s">
        <v>104</v>
      </c>
      <c r="C2486" t="s">
        <v>182</v>
      </c>
      <c r="D2486" s="8">
        <v>-395</v>
      </c>
      <c r="E2486" t="s">
        <v>98</v>
      </c>
    </row>
    <row r="2487" spans="1:5" x14ac:dyDescent="0.25">
      <c r="A2487" s="5">
        <v>737</v>
      </c>
      <c r="B2487" t="s">
        <v>105</v>
      </c>
      <c r="C2487" t="s">
        <v>64</v>
      </c>
      <c r="D2487" s="8">
        <v>-20</v>
      </c>
      <c r="E2487" t="s">
        <v>99</v>
      </c>
    </row>
    <row r="2488" spans="1:5" x14ac:dyDescent="0.25">
      <c r="A2488" s="5">
        <v>738</v>
      </c>
      <c r="B2488" t="s">
        <v>106</v>
      </c>
      <c r="C2488" t="s">
        <v>167</v>
      </c>
      <c r="D2488" s="8">
        <v>-4.4000000000000004</v>
      </c>
      <c r="E2488" t="s">
        <v>108</v>
      </c>
    </row>
    <row r="2489" spans="1:5" x14ac:dyDescent="0.25">
      <c r="A2489" s="5">
        <v>739</v>
      </c>
      <c r="B2489" t="s">
        <v>116</v>
      </c>
      <c r="C2489" t="s">
        <v>336</v>
      </c>
      <c r="D2489" s="8">
        <v>-20</v>
      </c>
      <c r="E2489" t="s">
        <v>822</v>
      </c>
    </row>
    <row r="2490" spans="1:5" x14ac:dyDescent="0.25">
      <c r="A2490" s="5">
        <v>739</v>
      </c>
      <c r="B2490" t="s">
        <v>116</v>
      </c>
      <c r="C2490" t="s">
        <v>344</v>
      </c>
      <c r="D2490" s="8">
        <v>-50</v>
      </c>
      <c r="E2490" t="s">
        <v>822</v>
      </c>
    </row>
    <row r="2491" spans="1:5" x14ac:dyDescent="0.25">
      <c r="A2491" s="5">
        <v>739</v>
      </c>
      <c r="B2491" t="s">
        <v>116</v>
      </c>
      <c r="C2491" t="s">
        <v>351</v>
      </c>
      <c r="D2491" s="8">
        <v>-3</v>
      </c>
      <c r="E2491" t="s">
        <v>822</v>
      </c>
    </row>
    <row r="2492" spans="1:5" x14ac:dyDescent="0.25">
      <c r="A2492" s="5">
        <v>739</v>
      </c>
      <c r="B2492" t="s">
        <v>116</v>
      </c>
      <c r="C2492" t="s">
        <v>152</v>
      </c>
      <c r="D2492" s="8">
        <v>16.5</v>
      </c>
      <c r="E2492" t="s">
        <v>822</v>
      </c>
    </row>
    <row r="2493" spans="1:5" x14ac:dyDescent="0.25">
      <c r="A2493" s="5">
        <v>739</v>
      </c>
      <c r="B2493" t="s">
        <v>116</v>
      </c>
      <c r="C2493" t="s">
        <v>66</v>
      </c>
      <c r="D2493" s="8">
        <v>20</v>
      </c>
      <c r="E2493" t="s">
        <v>822</v>
      </c>
    </row>
    <row r="2494" spans="1:5" x14ac:dyDescent="0.25">
      <c r="A2494" s="5">
        <v>740</v>
      </c>
      <c r="B2494" t="s">
        <v>107</v>
      </c>
      <c r="C2494" t="s">
        <v>198</v>
      </c>
      <c r="D2494" s="8">
        <v>-10</v>
      </c>
      <c r="E2494" t="s">
        <v>822</v>
      </c>
    </row>
    <row r="2495" spans="1:5" x14ac:dyDescent="0.25">
      <c r="A2495" s="5">
        <v>740</v>
      </c>
      <c r="B2495" t="s">
        <v>107</v>
      </c>
      <c r="C2495" t="s">
        <v>351</v>
      </c>
      <c r="D2495" s="8">
        <v>-6</v>
      </c>
      <c r="E2495" t="s">
        <v>822</v>
      </c>
    </row>
    <row r="2496" spans="1:5" x14ac:dyDescent="0.25">
      <c r="A2496" s="5">
        <v>740</v>
      </c>
      <c r="B2496" t="s">
        <v>107</v>
      </c>
      <c r="C2496" t="s">
        <v>353</v>
      </c>
      <c r="D2496" s="8">
        <v>-8</v>
      </c>
      <c r="E2496" t="s">
        <v>822</v>
      </c>
    </row>
    <row r="2497" spans="1:5" x14ac:dyDescent="0.25">
      <c r="A2497" s="5">
        <v>740</v>
      </c>
      <c r="B2497" t="s">
        <v>107</v>
      </c>
      <c r="C2497" t="s">
        <v>152</v>
      </c>
      <c r="D2497" s="8">
        <v>45</v>
      </c>
      <c r="E2497" t="s">
        <v>822</v>
      </c>
    </row>
    <row r="2498" spans="1:5" x14ac:dyDescent="0.25">
      <c r="A2498" s="5">
        <v>741</v>
      </c>
      <c r="B2498" t="s">
        <v>812</v>
      </c>
      <c r="C2498" t="s">
        <v>242</v>
      </c>
      <c r="D2498" s="8">
        <v>-0.8</v>
      </c>
      <c r="E2498" t="s">
        <v>823</v>
      </c>
    </row>
    <row r="2499" spans="1:5" x14ac:dyDescent="0.25">
      <c r="A2499" s="5">
        <v>741</v>
      </c>
      <c r="B2499" t="s">
        <v>812</v>
      </c>
      <c r="C2499" t="s">
        <v>66</v>
      </c>
      <c r="D2499" s="8">
        <v>4</v>
      </c>
      <c r="E2499" t="s">
        <v>823</v>
      </c>
    </row>
    <row r="2500" spans="1:5" x14ac:dyDescent="0.25">
      <c r="A2500" s="5">
        <v>742</v>
      </c>
      <c r="B2500" t="s">
        <v>114</v>
      </c>
      <c r="C2500" t="s">
        <v>329</v>
      </c>
      <c r="D2500" s="8">
        <v>-50</v>
      </c>
      <c r="E2500" t="s">
        <v>824</v>
      </c>
    </row>
    <row r="2501" spans="1:5" x14ac:dyDescent="0.25">
      <c r="A2501" s="5">
        <v>742</v>
      </c>
      <c r="B2501" t="s">
        <v>114</v>
      </c>
      <c r="C2501" t="s">
        <v>340</v>
      </c>
      <c r="D2501" s="8">
        <v>-30</v>
      </c>
      <c r="E2501" t="s">
        <v>824</v>
      </c>
    </row>
    <row r="2502" spans="1:5" x14ac:dyDescent="0.25">
      <c r="A2502" s="5">
        <v>742</v>
      </c>
      <c r="B2502" t="s">
        <v>114</v>
      </c>
      <c r="C2502" t="s">
        <v>363</v>
      </c>
      <c r="D2502" s="8">
        <v>-30</v>
      </c>
      <c r="E2502" t="s">
        <v>824</v>
      </c>
    </row>
    <row r="2503" spans="1:5" x14ac:dyDescent="0.25">
      <c r="A2503" s="5">
        <v>742</v>
      </c>
      <c r="B2503" t="s">
        <v>114</v>
      </c>
      <c r="C2503" t="s">
        <v>343</v>
      </c>
      <c r="D2503" s="8">
        <v>13</v>
      </c>
      <c r="E2503" t="s">
        <v>824</v>
      </c>
    </row>
    <row r="2504" spans="1:5" x14ac:dyDescent="0.25">
      <c r="A2504" s="5">
        <v>742</v>
      </c>
      <c r="B2504" t="s">
        <v>114</v>
      </c>
      <c r="C2504" t="s">
        <v>366</v>
      </c>
      <c r="D2504" s="8">
        <v>16</v>
      </c>
      <c r="E2504" t="s">
        <v>824</v>
      </c>
    </row>
    <row r="2505" spans="1:5" x14ac:dyDescent="0.25">
      <c r="A2505" s="5">
        <v>742</v>
      </c>
      <c r="B2505" t="s">
        <v>114</v>
      </c>
      <c r="C2505" t="s">
        <v>33</v>
      </c>
      <c r="D2505" s="8">
        <v>18</v>
      </c>
      <c r="E2505" t="s">
        <v>824</v>
      </c>
    </row>
    <row r="2506" spans="1:5" x14ac:dyDescent="0.25">
      <c r="A2506" s="5">
        <v>743</v>
      </c>
      <c r="B2506" t="s">
        <v>106</v>
      </c>
      <c r="C2506" t="s">
        <v>144</v>
      </c>
      <c r="D2506" s="8">
        <v>-40</v>
      </c>
      <c r="E2506" t="s">
        <v>824</v>
      </c>
    </row>
    <row r="2507" spans="1:5" x14ac:dyDescent="0.25">
      <c r="A2507" s="5">
        <v>743</v>
      </c>
      <c r="B2507" t="s">
        <v>106</v>
      </c>
      <c r="C2507" t="s">
        <v>282</v>
      </c>
      <c r="D2507" s="8">
        <v>400</v>
      </c>
      <c r="E2507" t="s">
        <v>824</v>
      </c>
    </row>
    <row r="2508" spans="1:5" x14ac:dyDescent="0.25">
      <c r="A2508" s="5">
        <v>744</v>
      </c>
      <c r="B2508" t="s">
        <v>106</v>
      </c>
      <c r="C2508" t="s">
        <v>169</v>
      </c>
      <c r="D2508" s="8">
        <v>-40</v>
      </c>
      <c r="E2508" t="s">
        <v>736</v>
      </c>
    </row>
    <row r="2509" spans="1:5" x14ac:dyDescent="0.25">
      <c r="A2509" s="5">
        <v>744</v>
      </c>
      <c r="B2509" t="s">
        <v>106</v>
      </c>
      <c r="C2509" t="s">
        <v>239</v>
      </c>
      <c r="D2509" s="8">
        <v>-10</v>
      </c>
      <c r="E2509" t="s">
        <v>736</v>
      </c>
    </row>
    <row r="2510" spans="1:5" x14ac:dyDescent="0.25">
      <c r="A2510" s="5">
        <v>744</v>
      </c>
      <c r="B2510" t="s">
        <v>106</v>
      </c>
      <c r="C2510" t="s">
        <v>247</v>
      </c>
      <c r="D2510" s="8">
        <v>-25</v>
      </c>
      <c r="E2510" t="s">
        <v>736</v>
      </c>
    </row>
    <row r="2511" spans="1:5" x14ac:dyDescent="0.25">
      <c r="A2511" s="5">
        <v>744</v>
      </c>
      <c r="B2511" t="s">
        <v>106</v>
      </c>
      <c r="C2511" t="s">
        <v>57</v>
      </c>
      <c r="D2511" s="8">
        <v>-60</v>
      </c>
      <c r="E2511" t="s">
        <v>736</v>
      </c>
    </row>
    <row r="2512" spans="1:5" x14ac:dyDescent="0.25">
      <c r="A2512" s="5">
        <v>744</v>
      </c>
      <c r="B2512" t="s">
        <v>106</v>
      </c>
      <c r="C2512" t="s">
        <v>152</v>
      </c>
      <c r="D2512" s="8">
        <v>28</v>
      </c>
      <c r="E2512" t="s">
        <v>736</v>
      </c>
    </row>
    <row r="2513" spans="1:5" x14ac:dyDescent="0.25">
      <c r="A2513" s="5">
        <v>745</v>
      </c>
      <c r="B2513" t="s">
        <v>825</v>
      </c>
      <c r="C2513" t="s">
        <v>247</v>
      </c>
      <c r="D2513" s="8">
        <v>-85</v>
      </c>
      <c r="E2513" t="s">
        <v>736</v>
      </c>
    </row>
    <row r="2514" spans="1:5" x14ac:dyDescent="0.25">
      <c r="A2514" s="5">
        <v>745</v>
      </c>
      <c r="B2514" t="s">
        <v>825</v>
      </c>
      <c r="C2514" t="s">
        <v>284</v>
      </c>
      <c r="D2514" s="8">
        <v>85</v>
      </c>
      <c r="E2514" t="s">
        <v>736</v>
      </c>
    </row>
    <row r="2515" spans="1:5" x14ac:dyDescent="0.25">
      <c r="A2515" s="5">
        <v>746</v>
      </c>
      <c r="B2515" t="s">
        <v>113</v>
      </c>
      <c r="C2515" t="s">
        <v>61</v>
      </c>
      <c r="D2515" s="8">
        <v>-10</v>
      </c>
      <c r="E2515" t="s">
        <v>736</v>
      </c>
    </row>
    <row r="2516" spans="1:5" x14ac:dyDescent="0.25">
      <c r="A2516" s="5">
        <v>746</v>
      </c>
      <c r="B2516" t="s">
        <v>113</v>
      </c>
      <c r="C2516" t="s">
        <v>358</v>
      </c>
      <c r="D2516" s="8">
        <v>-25</v>
      </c>
      <c r="E2516" t="s">
        <v>736</v>
      </c>
    </row>
    <row r="2517" spans="1:5" x14ac:dyDescent="0.25">
      <c r="A2517" s="5">
        <v>746</v>
      </c>
      <c r="B2517" t="s">
        <v>113</v>
      </c>
      <c r="C2517" t="s">
        <v>658</v>
      </c>
      <c r="D2517" s="8">
        <v>-25</v>
      </c>
      <c r="E2517" t="s">
        <v>736</v>
      </c>
    </row>
    <row r="2518" spans="1:5" x14ac:dyDescent="0.25">
      <c r="A2518" s="5">
        <v>746</v>
      </c>
      <c r="B2518" t="s">
        <v>113</v>
      </c>
      <c r="C2518" t="s">
        <v>219</v>
      </c>
      <c r="D2518" s="8">
        <v>-1</v>
      </c>
      <c r="E2518" t="s">
        <v>736</v>
      </c>
    </row>
    <row r="2519" spans="1:5" x14ac:dyDescent="0.25">
      <c r="A2519" s="5">
        <v>746</v>
      </c>
      <c r="B2519" t="s">
        <v>113</v>
      </c>
      <c r="C2519" t="s">
        <v>152</v>
      </c>
      <c r="D2519" s="8">
        <v>7</v>
      </c>
      <c r="E2519" t="s">
        <v>736</v>
      </c>
    </row>
    <row r="2520" spans="1:5" x14ac:dyDescent="0.25">
      <c r="A2520" s="5">
        <v>747</v>
      </c>
      <c r="B2520" t="s">
        <v>105</v>
      </c>
      <c r="C2520" t="s">
        <v>266</v>
      </c>
      <c r="D2520" s="8">
        <v>-0.3</v>
      </c>
      <c r="E2520" t="s">
        <v>109</v>
      </c>
    </row>
    <row r="2521" spans="1:5" x14ac:dyDescent="0.25">
      <c r="A2521" s="5">
        <v>748</v>
      </c>
      <c r="B2521" t="s">
        <v>106</v>
      </c>
      <c r="C2521" t="s">
        <v>152</v>
      </c>
      <c r="D2521" s="8">
        <v>-10</v>
      </c>
      <c r="E2521" t="s">
        <v>98</v>
      </c>
    </row>
    <row r="2522" spans="1:5" x14ac:dyDescent="0.25">
      <c r="A2522" s="5">
        <v>748</v>
      </c>
      <c r="B2522" t="s">
        <v>106</v>
      </c>
      <c r="C2522" t="s">
        <v>57</v>
      </c>
      <c r="D2522" s="8">
        <v>-10</v>
      </c>
      <c r="E2522" t="s">
        <v>98</v>
      </c>
    </row>
    <row r="2523" spans="1:5" x14ac:dyDescent="0.25">
      <c r="A2523" s="5">
        <v>749</v>
      </c>
      <c r="B2523" t="s">
        <v>106</v>
      </c>
      <c r="C2523" t="s">
        <v>152</v>
      </c>
      <c r="D2523" s="8">
        <v>-5</v>
      </c>
      <c r="E2523" t="s">
        <v>97</v>
      </c>
    </row>
    <row r="2524" spans="1:5" x14ac:dyDescent="0.25">
      <c r="A2524" s="5">
        <v>749</v>
      </c>
      <c r="B2524" t="s">
        <v>106</v>
      </c>
      <c r="C2524" t="s">
        <v>57</v>
      </c>
      <c r="D2524" s="8">
        <v>-5</v>
      </c>
      <c r="E2524" t="s">
        <v>97</v>
      </c>
    </row>
    <row r="2525" spans="1:5" x14ac:dyDescent="0.25">
      <c r="A2525" s="5">
        <v>750</v>
      </c>
      <c r="B2525" t="s">
        <v>97</v>
      </c>
      <c r="C2525" t="s">
        <v>152</v>
      </c>
      <c r="D2525" s="8">
        <v>12.5</v>
      </c>
      <c r="E2525" t="s">
        <v>736</v>
      </c>
    </row>
    <row r="2526" spans="1:5" x14ac:dyDescent="0.25">
      <c r="A2526" s="5">
        <v>750</v>
      </c>
      <c r="B2526" t="s">
        <v>97</v>
      </c>
      <c r="C2526" t="s">
        <v>169</v>
      </c>
      <c r="D2526" s="8">
        <v>-20</v>
      </c>
      <c r="E2526" t="s">
        <v>736</v>
      </c>
    </row>
    <row r="2527" spans="1:5" x14ac:dyDescent="0.25">
      <c r="A2527" s="5">
        <v>750</v>
      </c>
      <c r="B2527" t="s">
        <v>97</v>
      </c>
      <c r="C2527" t="s">
        <v>239</v>
      </c>
      <c r="D2527" s="8">
        <v>-40</v>
      </c>
      <c r="E2527" t="s">
        <v>736</v>
      </c>
    </row>
    <row r="2528" spans="1:5" x14ac:dyDescent="0.25">
      <c r="A2528" s="5">
        <v>750</v>
      </c>
      <c r="B2528" t="s">
        <v>97</v>
      </c>
      <c r="C2528" t="s">
        <v>247</v>
      </c>
      <c r="D2528" s="8">
        <v>-10</v>
      </c>
      <c r="E2528" t="s">
        <v>736</v>
      </c>
    </row>
    <row r="2529" spans="1:5" x14ac:dyDescent="0.25">
      <c r="A2529" s="5">
        <v>750</v>
      </c>
      <c r="B2529" t="s">
        <v>97</v>
      </c>
      <c r="C2529" t="s">
        <v>284</v>
      </c>
      <c r="D2529" s="8">
        <v>-20</v>
      </c>
      <c r="E2529" t="s">
        <v>736</v>
      </c>
    </row>
    <row r="2530" spans="1:5" x14ac:dyDescent="0.25">
      <c r="A2530" s="5">
        <v>751</v>
      </c>
      <c r="B2530" t="s">
        <v>95</v>
      </c>
      <c r="C2530" t="s">
        <v>355</v>
      </c>
      <c r="D2530" s="8">
        <v>-990</v>
      </c>
      <c r="E2530" t="s">
        <v>738</v>
      </c>
    </row>
    <row r="2531" spans="1:5" x14ac:dyDescent="0.25">
      <c r="A2531" s="5">
        <v>751</v>
      </c>
      <c r="B2531" t="s">
        <v>95</v>
      </c>
      <c r="C2531" t="s">
        <v>57</v>
      </c>
      <c r="D2531" s="8">
        <v>124</v>
      </c>
      <c r="E2531" t="s">
        <v>738</v>
      </c>
    </row>
    <row r="2532" spans="1:5" x14ac:dyDescent="0.25">
      <c r="A2532" s="5">
        <v>752</v>
      </c>
      <c r="B2532" t="s">
        <v>95</v>
      </c>
      <c r="C2532" t="s">
        <v>54</v>
      </c>
      <c r="D2532" s="8">
        <v>50</v>
      </c>
      <c r="E2532" t="s">
        <v>741</v>
      </c>
    </row>
    <row r="2533" spans="1:5" x14ac:dyDescent="0.25">
      <c r="A2533" s="5">
        <v>752</v>
      </c>
      <c r="B2533" t="s">
        <v>95</v>
      </c>
      <c r="C2533" t="s">
        <v>235</v>
      </c>
      <c r="D2533" s="8">
        <v>50</v>
      </c>
      <c r="E2533" t="s">
        <v>741</v>
      </c>
    </row>
    <row r="2534" spans="1:5" x14ac:dyDescent="0.25">
      <c r="A2534" s="5">
        <v>752</v>
      </c>
      <c r="B2534" t="s">
        <v>95</v>
      </c>
      <c r="C2534" t="s">
        <v>343</v>
      </c>
      <c r="D2534" s="8">
        <v>-50</v>
      </c>
      <c r="E2534" t="s">
        <v>741</v>
      </c>
    </row>
    <row r="2535" spans="1:5" x14ac:dyDescent="0.25">
      <c r="A2535" s="5">
        <v>752</v>
      </c>
      <c r="B2535" t="s">
        <v>95</v>
      </c>
      <c r="C2535" t="s">
        <v>366</v>
      </c>
      <c r="D2535" s="8">
        <v>-8.5</v>
      </c>
      <c r="E2535" t="s">
        <v>741</v>
      </c>
    </row>
    <row r="2536" spans="1:5" x14ac:dyDescent="0.25">
      <c r="A2536" s="5">
        <v>752</v>
      </c>
      <c r="B2536" t="s">
        <v>95</v>
      </c>
      <c r="C2536" t="s">
        <v>242</v>
      </c>
      <c r="D2536" s="8">
        <v>-6</v>
      </c>
      <c r="E2536" t="s">
        <v>741</v>
      </c>
    </row>
    <row r="2537" spans="1:5" x14ac:dyDescent="0.25">
      <c r="A2537" s="5">
        <v>752</v>
      </c>
      <c r="B2537" t="s">
        <v>95</v>
      </c>
      <c r="C2537" t="s">
        <v>340</v>
      </c>
      <c r="D2537" s="8">
        <v>-100</v>
      </c>
      <c r="E2537" t="s">
        <v>741</v>
      </c>
    </row>
    <row r="2538" spans="1:5" x14ac:dyDescent="0.25">
      <c r="A2538" s="5">
        <v>753</v>
      </c>
      <c r="B2538" t="s">
        <v>95</v>
      </c>
      <c r="C2538" t="s">
        <v>152</v>
      </c>
      <c r="D2538" s="8">
        <v>12.5</v>
      </c>
      <c r="E2538" t="s">
        <v>736</v>
      </c>
    </row>
    <row r="2539" spans="1:5" x14ac:dyDescent="0.25">
      <c r="A2539" s="5">
        <v>753</v>
      </c>
      <c r="B2539" t="s">
        <v>95</v>
      </c>
      <c r="C2539" t="s">
        <v>169</v>
      </c>
      <c r="D2539" s="8">
        <v>-25</v>
      </c>
      <c r="E2539" t="s">
        <v>736</v>
      </c>
    </row>
    <row r="2540" spans="1:5" x14ac:dyDescent="0.25">
      <c r="A2540" s="5">
        <v>753</v>
      </c>
      <c r="B2540" t="s">
        <v>95</v>
      </c>
      <c r="C2540" t="s">
        <v>247</v>
      </c>
      <c r="D2540" s="8">
        <v>-20</v>
      </c>
      <c r="E2540" t="s">
        <v>736</v>
      </c>
    </row>
    <row r="2541" spans="1:5" x14ac:dyDescent="0.25">
      <c r="A2541" s="5">
        <v>753</v>
      </c>
      <c r="B2541" t="s">
        <v>95</v>
      </c>
      <c r="C2541" t="s">
        <v>284</v>
      </c>
      <c r="D2541" s="8">
        <v>-17</v>
      </c>
      <c r="E2541" t="s">
        <v>736</v>
      </c>
    </row>
    <row r="2542" spans="1:5" x14ac:dyDescent="0.25">
      <c r="A2542" s="5">
        <v>753</v>
      </c>
      <c r="B2542" t="s">
        <v>95</v>
      </c>
      <c r="C2542" t="s">
        <v>64</v>
      </c>
      <c r="D2542" s="8">
        <v>-20</v>
      </c>
      <c r="E2542" t="s">
        <v>736</v>
      </c>
    </row>
    <row r="2543" spans="1:5" x14ac:dyDescent="0.25">
      <c r="A2543" s="5">
        <v>753</v>
      </c>
      <c r="B2543" t="s">
        <v>95</v>
      </c>
      <c r="C2543" t="s">
        <v>65</v>
      </c>
      <c r="D2543" s="8">
        <v>-2</v>
      </c>
      <c r="E2543" t="s">
        <v>736</v>
      </c>
    </row>
    <row r="2544" spans="1:5" x14ac:dyDescent="0.25">
      <c r="A2544" s="5">
        <v>754</v>
      </c>
      <c r="B2544" t="s">
        <v>95</v>
      </c>
      <c r="C2544" t="s">
        <v>242</v>
      </c>
      <c r="D2544" s="8">
        <v>-100</v>
      </c>
      <c r="E2544" t="s">
        <v>109</v>
      </c>
    </row>
    <row r="2545" spans="1:5" x14ac:dyDescent="0.25">
      <c r="A2545" s="5">
        <v>755</v>
      </c>
      <c r="B2545" t="s">
        <v>106</v>
      </c>
      <c r="C2545" t="s">
        <v>221</v>
      </c>
      <c r="D2545" s="8">
        <v>-120</v>
      </c>
      <c r="E2545" t="s">
        <v>96</v>
      </c>
    </row>
    <row r="2546" spans="1:5" x14ac:dyDescent="0.25">
      <c r="A2546" s="5">
        <v>756</v>
      </c>
      <c r="B2546" t="s">
        <v>107</v>
      </c>
      <c r="C2546" t="s">
        <v>353</v>
      </c>
      <c r="D2546" s="8">
        <v>-0.3</v>
      </c>
      <c r="E2546" t="s">
        <v>105</v>
      </c>
    </row>
    <row r="2547" spans="1:5" x14ac:dyDescent="0.25">
      <c r="A2547" s="5">
        <v>757</v>
      </c>
      <c r="B2547" t="s">
        <v>106</v>
      </c>
      <c r="C2547" t="s">
        <v>57</v>
      </c>
      <c r="D2547" s="8">
        <v>-25</v>
      </c>
      <c r="E2547" t="s">
        <v>105</v>
      </c>
    </row>
    <row r="2548" spans="1:5" x14ac:dyDescent="0.25">
      <c r="A2548" s="5">
        <v>758</v>
      </c>
      <c r="B2548" t="s">
        <v>104</v>
      </c>
      <c r="C2548" t="s">
        <v>152</v>
      </c>
      <c r="D2548" s="8">
        <v>-50</v>
      </c>
      <c r="E2548" t="s">
        <v>98</v>
      </c>
    </row>
    <row r="2549" spans="1:5" x14ac:dyDescent="0.25">
      <c r="A2549" s="5">
        <v>759</v>
      </c>
      <c r="B2549" t="s">
        <v>104</v>
      </c>
      <c r="C2549" t="s">
        <v>189</v>
      </c>
      <c r="D2549" s="8">
        <v>-19.600000000000001</v>
      </c>
      <c r="E2549" s="7" t="s">
        <v>110</v>
      </c>
    </row>
    <row r="2550" spans="1:5" x14ac:dyDescent="0.25">
      <c r="A2550" s="5">
        <v>760</v>
      </c>
      <c r="B2550" t="s">
        <v>115</v>
      </c>
      <c r="C2550" t="s">
        <v>189</v>
      </c>
      <c r="D2550" s="8">
        <v>-99</v>
      </c>
      <c r="E2550" t="s">
        <v>110</v>
      </c>
    </row>
    <row r="2551" spans="1:5" x14ac:dyDescent="0.25">
      <c r="A2551" s="5">
        <v>761</v>
      </c>
      <c r="B2551" t="s">
        <v>107</v>
      </c>
      <c r="C2551" t="s">
        <v>61</v>
      </c>
      <c r="D2551" s="8">
        <v>-3</v>
      </c>
      <c r="E2551" t="s">
        <v>99</v>
      </c>
    </row>
    <row r="2552" spans="1:5" x14ac:dyDescent="0.25">
      <c r="A2552" s="5">
        <v>761</v>
      </c>
      <c r="B2552" t="s">
        <v>107</v>
      </c>
      <c r="C2552" t="s">
        <v>570</v>
      </c>
      <c r="D2552" s="8">
        <v>-5</v>
      </c>
      <c r="E2552" t="s">
        <v>99</v>
      </c>
    </row>
    <row r="2553" spans="1:5" x14ac:dyDescent="0.25">
      <c r="A2553" s="5">
        <v>761</v>
      </c>
      <c r="B2553" t="s">
        <v>107</v>
      </c>
      <c r="C2553" t="s">
        <v>374</v>
      </c>
      <c r="D2553" s="8">
        <v>-0.2</v>
      </c>
      <c r="E2553" t="s">
        <v>99</v>
      </c>
    </row>
    <row r="2554" spans="1:5" x14ac:dyDescent="0.25">
      <c r="A2554" s="5">
        <v>761</v>
      </c>
      <c r="B2554" t="s">
        <v>107</v>
      </c>
      <c r="C2554" t="s">
        <v>36</v>
      </c>
      <c r="D2554" s="8">
        <v>-0.2</v>
      </c>
      <c r="E2554" t="s">
        <v>99</v>
      </c>
    </row>
    <row r="2555" spans="1:5" x14ac:dyDescent="0.25">
      <c r="A2555" s="5">
        <v>762</v>
      </c>
      <c r="B2555" t="s">
        <v>111</v>
      </c>
      <c r="C2555" t="s">
        <v>33</v>
      </c>
      <c r="D2555" s="8">
        <v>-50</v>
      </c>
      <c r="E2555" t="s">
        <v>109</v>
      </c>
    </row>
    <row r="2556" spans="1:5" x14ac:dyDescent="0.25">
      <c r="A2556" s="5">
        <v>763</v>
      </c>
      <c r="B2556" t="s">
        <v>125</v>
      </c>
      <c r="C2556" t="s">
        <v>152</v>
      </c>
      <c r="D2556" s="8">
        <v>-60</v>
      </c>
      <c r="E2556" t="s">
        <v>129</v>
      </c>
    </row>
    <row r="2557" spans="1:5" x14ac:dyDescent="0.25">
      <c r="A2557" s="5">
        <v>763</v>
      </c>
      <c r="B2557" t="s">
        <v>125</v>
      </c>
      <c r="C2557" t="s">
        <v>57</v>
      </c>
      <c r="D2557" s="8">
        <v>-50</v>
      </c>
      <c r="E2557" t="s">
        <v>129</v>
      </c>
    </row>
    <row r="2558" spans="1:5" x14ac:dyDescent="0.25">
      <c r="A2558" s="5">
        <v>764</v>
      </c>
      <c r="B2558" s="7" t="s">
        <v>120</v>
      </c>
      <c r="C2558" t="s">
        <v>54</v>
      </c>
      <c r="D2558" s="8">
        <v>-100</v>
      </c>
      <c r="E2558" t="s">
        <v>129</v>
      </c>
    </row>
    <row r="2559" spans="1:5" x14ac:dyDescent="0.25">
      <c r="A2559" s="5">
        <v>764</v>
      </c>
      <c r="B2559" t="s">
        <v>120</v>
      </c>
      <c r="C2559" t="s">
        <v>237</v>
      </c>
      <c r="D2559" s="8">
        <v>-100</v>
      </c>
      <c r="E2559" t="s">
        <v>129</v>
      </c>
    </row>
    <row r="2560" spans="1:5" x14ac:dyDescent="0.25">
      <c r="A2560" s="5">
        <v>764</v>
      </c>
      <c r="B2560" t="s">
        <v>120</v>
      </c>
      <c r="C2560" t="s">
        <v>226</v>
      </c>
      <c r="D2560" s="8">
        <v>-100</v>
      </c>
      <c r="E2560" t="s">
        <v>129</v>
      </c>
    </row>
    <row r="2561" spans="1:5" x14ac:dyDescent="0.25">
      <c r="A2561" s="5">
        <v>765</v>
      </c>
      <c r="B2561" t="s">
        <v>95</v>
      </c>
      <c r="C2561" t="s">
        <v>152</v>
      </c>
      <c r="D2561" s="8">
        <v>-3</v>
      </c>
      <c r="E2561" t="s">
        <v>108</v>
      </c>
    </row>
    <row r="2562" spans="1:5" x14ac:dyDescent="0.25">
      <c r="A2562" s="5">
        <v>765</v>
      </c>
      <c r="B2562" t="s">
        <v>95</v>
      </c>
      <c r="C2562" t="s">
        <v>28</v>
      </c>
      <c r="D2562" s="8">
        <v>-25</v>
      </c>
      <c r="E2562" t="s">
        <v>108</v>
      </c>
    </row>
    <row r="2563" spans="1:5" x14ac:dyDescent="0.25">
      <c r="A2563" s="5">
        <v>765</v>
      </c>
      <c r="B2563" t="s">
        <v>95</v>
      </c>
      <c r="C2563" t="s">
        <v>46</v>
      </c>
      <c r="D2563" s="8">
        <v>-1</v>
      </c>
      <c r="E2563" t="s">
        <v>108</v>
      </c>
    </row>
    <row r="2564" spans="1:5" x14ac:dyDescent="0.25">
      <c r="A2564" s="5">
        <v>765</v>
      </c>
      <c r="B2564" t="s">
        <v>95</v>
      </c>
      <c r="C2564" t="s">
        <v>239</v>
      </c>
      <c r="D2564" s="8">
        <v>-25</v>
      </c>
      <c r="E2564" t="s">
        <v>108</v>
      </c>
    </row>
    <row r="2565" spans="1:5" x14ac:dyDescent="0.25">
      <c r="A2565" s="5">
        <v>765</v>
      </c>
      <c r="B2565" t="s">
        <v>95</v>
      </c>
      <c r="C2565" t="s">
        <v>191</v>
      </c>
      <c r="D2565" s="8">
        <v>-5</v>
      </c>
      <c r="E2565" t="s">
        <v>108</v>
      </c>
    </row>
    <row r="2566" spans="1:5" x14ac:dyDescent="0.25">
      <c r="A2566" s="5">
        <v>765</v>
      </c>
      <c r="B2566" t="s">
        <v>95</v>
      </c>
      <c r="C2566" t="s">
        <v>42</v>
      </c>
      <c r="D2566" s="8">
        <v>-1</v>
      </c>
      <c r="E2566" t="s">
        <v>108</v>
      </c>
    </row>
    <row r="2567" spans="1:5" x14ac:dyDescent="0.25">
      <c r="A2567" s="5">
        <v>765</v>
      </c>
      <c r="B2567" t="s">
        <v>95</v>
      </c>
      <c r="C2567" t="s">
        <v>211</v>
      </c>
      <c r="D2567" s="8">
        <v>-5</v>
      </c>
      <c r="E2567" t="s">
        <v>108</v>
      </c>
    </row>
    <row r="2568" spans="1:5" x14ac:dyDescent="0.25">
      <c r="A2568" s="5">
        <v>765</v>
      </c>
      <c r="B2568" t="s">
        <v>95</v>
      </c>
      <c r="C2568" t="s">
        <v>219</v>
      </c>
      <c r="D2568" s="8">
        <v>-15</v>
      </c>
      <c r="E2568" t="s">
        <v>108</v>
      </c>
    </row>
    <row r="2569" spans="1:5" x14ac:dyDescent="0.25">
      <c r="A2569" s="5">
        <v>766</v>
      </c>
      <c r="B2569" t="s">
        <v>108</v>
      </c>
      <c r="C2569" t="s">
        <v>57</v>
      </c>
      <c r="D2569" s="8">
        <v>-50</v>
      </c>
      <c r="E2569" t="s">
        <v>98</v>
      </c>
    </row>
    <row r="2570" spans="1:5" x14ac:dyDescent="0.25">
      <c r="A2570" s="5">
        <v>767</v>
      </c>
      <c r="B2570" t="s">
        <v>116</v>
      </c>
      <c r="C2570" t="s">
        <v>152</v>
      </c>
      <c r="D2570" s="8">
        <v>-5</v>
      </c>
      <c r="E2570" t="s">
        <v>98</v>
      </c>
    </row>
    <row r="2571" spans="1:5" x14ac:dyDescent="0.25">
      <c r="A2571" s="5">
        <v>768</v>
      </c>
      <c r="B2571" t="s">
        <v>116</v>
      </c>
      <c r="C2571" t="s">
        <v>152</v>
      </c>
      <c r="D2571" s="8">
        <v>-10</v>
      </c>
      <c r="E2571" t="s">
        <v>98</v>
      </c>
    </row>
    <row r="2572" spans="1:5" x14ac:dyDescent="0.25">
      <c r="A2572" s="5">
        <v>769</v>
      </c>
      <c r="B2572" t="s">
        <v>95</v>
      </c>
      <c r="C2572" t="s">
        <v>353</v>
      </c>
      <c r="D2572" s="8">
        <v>-0.5</v>
      </c>
      <c r="E2572" t="s">
        <v>105</v>
      </c>
    </row>
    <row r="2573" spans="1:5" x14ac:dyDescent="0.25">
      <c r="A2573" s="5">
        <v>769</v>
      </c>
      <c r="B2573" t="s">
        <v>95</v>
      </c>
      <c r="C2573" t="s">
        <v>354</v>
      </c>
      <c r="D2573" s="8">
        <v>-0.1</v>
      </c>
      <c r="E2573" t="s">
        <v>105</v>
      </c>
    </row>
    <row r="2574" spans="1:5" x14ac:dyDescent="0.25">
      <c r="A2574" s="5">
        <v>769</v>
      </c>
      <c r="B2574" s="7" t="s">
        <v>95</v>
      </c>
      <c r="C2574" t="s">
        <v>343</v>
      </c>
      <c r="D2574" s="8">
        <v>-18.3</v>
      </c>
      <c r="E2574" t="s">
        <v>105</v>
      </c>
    </row>
    <row r="2575" spans="1:5" x14ac:dyDescent="0.25">
      <c r="A2575" s="5">
        <v>770</v>
      </c>
      <c r="B2575" t="s">
        <v>106</v>
      </c>
      <c r="C2575" t="s">
        <v>152</v>
      </c>
      <c r="D2575" s="8">
        <v>-120</v>
      </c>
      <c r="E2575" t="s">
        <v>108</v>
      </c>
    </row>
    <row r="2576" spans="1:5" x14ac:dyDescent="0.25">
      <c r="A2576" s="5">
        <v>770</v>
      </c>
      <c r="B2576" t="s">
        <v>106</v>
      </c>
      <c r="C2576" t="s">
        <v>239</v>
      </c>
      <c r="D2576" s="8">
        <v>-40</v>
      </c>
      <c r="E2576" t="s">
        <v>108</v>
      </c>
    </row>
    <row r="2577" spans="1:5" x14ac:dyDescent="0.25">
      <c r="A2577" s="5">
        <v>771</v>
      </c>
      <c r="B2577" t="s">
        <v>123</v>
      </c>
      <c r="C2577" t="s">
        <v>185</v>
      </c>
      <c r="D2577" s="8">
        <v>-190</v>
      </c>
      <c r="E2577" t="s">
        <v>106</v>
      </c>
    </row>
    <row r="2578" spans="1:5" x14ac:dyDescent="0.25">
      <c r="A2578" s="5">
        <v>772</v>
      </c>
      <c r="B2578" t="s">
        <v>123</v>
      </c>
      <c r="C2578" t="s">
        <v>570</v>
      </c>
      <c r="D2578" s="8">
        <v>-6</v>
      </c>
      <c r="E2578" t="s">
        <v>118</v>
      </c>
    </row>
    <row r="2579" spans="1:5" x14ac:dyDescent="0.25">
      <c r="A2579" s="5">
        <v>772</v>
      </c>
      <c r="B2579" t="s">
        <v>123</v>
      </c>
      <c r="C2579" t="s">
        <v>351</v>
      </c>
      <c r="D2579" s="8">
        <v>-8</v>
      </c>
      <c r="E2579" t="s">
        <v>118</v>
      </c>
    </row>
    <row r="2580" spans="1:5" x14ac:dyDescent="0.25">
      <c r="A2580" s="5">
        <v>772</v>
      </c>
      <c r="B2580" s="7" t="s">
        <v>123</v>
      </c>
      <c r="C2580" t="s">
        <v>276</v>
      </c>
      <c r="D2580" s="8">
        <v>-10</v>
      </c>
      <c r="E2580" t="s">
        <v>118</v>
      </c>
    </row>
    <row r="2581" spans="1:5" x14ac:dyDescent="0.25">
      <c r="A2581" s="5">
        <v>772</v>
      </c>
      <c r="B2581" t="s">
        <v>123</v>
      </c>
      <c r="C2581" t="s">
        <v>61</v>
      </c>
      <c r="D2581" s="8">
        <v>-30</v>
      </c>
      <c r="E2581" t="s">
        <v>118</v>
      </c>
    </row>
    <row r="2582" spans="1:5" x14ac:dyDescent="0.25">
      <c r="A2582" s="5">
        <v>772</v>
      </c>
      <c r="B2582" t="s">
        <v>123</v>
      </c>
      <c r="C2582" t="s">
        <v>66</v>
      </c>
      <c r="D2582" s="8">
        <v>-30</v>
      </c>
      <c r="E2582" t="s">
        <v>118</v>
      </c>
    </row>
    <row r="2583" spans="1:5" x14ac:dyDescent="0.25">
      <c r="A2583" s="5">
        <v>772</v>
      </c>
      <c r="B2583" t="s">
        <v>123</v>
      </c>
      <c r="C2583" t="s">
        <v>571</v>
      </c>
      <c r="D2583" s="8">
        <v>-12</v>
      </c>
      <c r="E2583" t="s">
        <v>118</v>
      </c>
    </row>
    <row r="2584" spans="1:5" x14ac:dyDescent="0.25">
      <c r="A2584" s="5">
        <v>773</v>
      </c>
      <c r="B2584" t="s">
        <v>99</v>
      </c>
      <c r="C2584" t="s">
        <v>28</v>
      </c>
      <c r="D2584" s="8">
        <v>-10</v>
      </c>
      <c r="E2584" t="s">
        <v>105</v>
      </c>
    </row>
    <row r="2585" spans="1:5" x14ac:dyDescent="0.25">
      <c r="A2585" s="5">
        <v>774</v>
      </c>
      <c r="B2585" t="s">
        <v>105</v>
      </c>
      <c r="C2585" t="s">
        <v>211</v>
      </c>
      <c r="D2585" s="8">
        <v>-2</v>
      </c>
      <c r="E2585" t="s">
        <v>97</v>
      </c>
    </row>
    <row r="2586" spans="1:5" x14ac:dyDescent="0.25">
      <c r="A2586" s="5">
        <v>774</v>
      </c>
      <c r="B2586" t="s">
        <v>105</v>
      </c>
      <c r="C2586" t="s">
        <v>185</v>
      </c>
      <c r="D2586" s="8">
        <v>0.5</v>
      </c>
      <c r="E2586" t="s">
        <v>97</v>
      </c>
    </row>
    <row r="2587" spans="1:5" x14ac:dyDescent="0.25">
      <c r="A2587" s="5">
        <v>775</v>
      </c>
      <c r="B2587" t="s">
        <v>123</v>
      </c>
      <c r="C2587" t="s">
        <v>235</v>
      </c>
      <c r="D2587" s="8">
        <v>-92</v>
      </c>
      <c r="E2587" t="s">
        <v>95</v>
      </c>
    </row>
    <row r="2588" spans="1:5" x14ac:dyDescent="0.25">
      <c r="A2588" s="5">
        <v>776</v>
      </c>
      <c r="B2588" t="s">
        <v>99</v>
      </c>
      <c r="C2588" t="s">
        <v>152</v>
      </c>
      <c r="D2588" s="8">
        <v>-6.3</v>
      </c>
      <c r="E2588" t="s">
        <v>105</v>
      </c>
    </row>
    <row r="2589" spans="1:5" x14ac:dyDescent="0.25">
      <c r="A2589" s="5">
        <v>776</v>
      </c>
      <c r="B2589" t="s">
        <v>99</v>
      </c>
      <c r="C2589" t="s">
        <v>169</v>
      </c>
      <c r="D2589" s="8">
        <v>-26.6</v>
      </c>
      <c r="E2589" t="s">
        <v>105</v>
      </c>
    </row>
    <row r="2590" spans="1:5" x14ac:dyDescent="0.25">
      <c r="A2590" s="5">
        <v>776</v>
      </c>
      <c r="B2590" t="s">
        <v>99</v>
      </c>
      <c r="C2590" t="s">
        <v>284</v>
      </c>
      <c r="D2590" s="8">
        <v>-35.9</v>
      </c>
      <c r="E2590" t="s">
        <v>105</v>
      </c>
    </row>
    <row r="2591" spans="1:5" x14ac:dyDescent="0.25">
      <c r="A2591" s="5">
        <v>776</v>
      </c>
      <c r="B2591" t="s">
        <v>99</v>
      </c>
      <c r="C2591" t="s">
        <v>57</v>
      </c>
      <c r="D2591" s="8">
        <v>-0.1</v>
      </c>
      <c r="E2591" t="s">
        <v>105</v>
      </c>
    </row>
    <row r="2592" spans="1:5" x14ac:dyDescent="0.25">
      <c r="A2592" s="5">
        <v>776</v>
      </c>
      <c r="B2592" t="s">
        <v>99</v>
      </c>
      <c r="C2592" t="s">
        <v>247</v>
      </c>
      <c r="D2592" s="8">
        <v>-3.9</v>
      </c>
      <c r="E2592" t="s">
        <v>105</v>
      </c>
    </row>
    <row r="2593" spans="1:5" x14ac:dyDescent="0.25">
      <c r="A2593" s="5">
        <v>776</v>
      </c>
      <c r="B2593" t="s">
        <v>99</v>
      </c>
      <c r="C2593" t="s">
        <v>239</v>
      </c>
      <c r="D2593" s="8">
        <v>-52</v>
      </c>
      <c r="E2593" t="s">
        <v>105</v>
      </c>
    </row>
    <row r="2594" spans="1:5" x14ac:dyDescent="0.25">
      <c r="A2594" s="5">
        <v>776</v>
      </c>
      <c r="B2594" t="s">
        <v>99</v>
      </c>
      <c r="C2594" t="s">
        <v>28</v>
      </c>
      <c r="D2594" s="8">
        <v>-6.2</v>
      </c>
      <c r="E2594" t="s">
        <v>105</v>
      </c>
    </row>
    <row r="2595" spans="1:5" x14ac:dyDescent="0.25">
      <c r="A2595" s="5">
        <v>776</v>
      </c>
      <c r="B2595" t="s">
        <v>99</v>
      </c>
      <c r="C2595" t="s">
        <v>42</v>
      </c>
      <c r="D2595" s="8">
        <v>-0.6</v>
      </c>
      <c r="E2595" t="s">
        <v>105</v>
      </c>
    </row>
    <row r="2596" spans="1:5" x14ac:dyDescent="0.25">
      <c r="A2596" s="5">
        <v>776</v>
      </c>
      <c r="B2596" t="s">
        <v>99</v>
      </c>
      <c r="C2596" t="s">
        <v>211</v>
      </c>
      <c r="D2596" s="8">
        <v>-0.6</v>
      </c>
      <c r="E2596" t="s">
        <v>105</v>
      </c>
    </row>
    <row r="2597" spans="1:5" x14ac:dyDescent="0.25">
      <c r="A2597" s="5">
        <v>776</v>
      </c>
      <c r="B2597" t="s">
        <v>99</v>
      </c>
      <c r="C2597" t="s">
        <v>64</v>
      </c>
      <c r="D2597" s="8">
        <v>-0.3</v>
      </c>
      <c r="E2597" t="s">
        <v>105</v>
      </c>
    </row>
    <row r="2598" spans="1:5" x14ac:dyDescent="0.25">
      <c r="A2598" s="5">
        <v>777</v>
      </c>
      <c r="B2598" t="s">
        <v>106</v>
      </c>
      <c r="C2598" t="s">
        <v>152</v>
      </c>
      <c r="D2598" s="8">
        <v>-20</v>
      </c>
      <c r="E2598" t="s">
        <v>98</v>
      </c>
    </row>
    <row r="2599" spans="1:5" x14ac:dyDescent="0.25">
      <c r="A2599" s="5">
        <v>778</v>
      </c>
      <c r="B2599" t="s">
        <v>113</v>
      </c>
      <c r="C2599" t="s">
        <v>152</v>
      </c>
      <c r="D2599" s="8">
        <v>0.5</v>
      </c>
      <c r="E2599" t="s">
        <v>105</v>
      </c>
    </row>
    <row r="2600" spans="1:5" x14ac:dyDescent="0.25">
      <c r="A2600" s="5">
        <v>778</v>
      </c>
      <c r="B2600" t="s">
        <v>113</v>
      </c>
      <c r="C2600" t="s">
        <v>239</v>
      </c>
      <c r="D2600" s="8">
        <v>-12</v>
      </c>
      <c r="E2600" t="s">
        <v>105</v>
      </c>
    </row>
    <row r="2601" spans="1:5" x14ac:dyDescent="0.25">
      <c r="A2601" s="5">
        <v>778</v>
      </c>
      <c r="B2601" t="s">
        <v>113</v>
      </c>
      <c r="C2601" t="s">
        <v>338</v>
      </c>
      <c r="D2601" s="8">
        <v>-0.2</v>
      </c>
      <c r="E2601" t="s">
        <v>105</v>
      </c>
    </row>
    <row r="2602" spans="1:5" x14ac:dyDescent="0.25">
      <c r="A2602" s="5">
        <v>779</v>
      </c>
      <c r="B2602" t="s">
        <v>129</v>
      </c>
      <c r="C2602" t="s">
        <v>152</v>
      </c>
      <c r="D2602" s="8">
        <v>-4.7</v>
      </c>
      <c r="E2602" t="s">
        <v>96</v>
      </c>
    </row>
    <row r="2603" spans="1:5" x14ac:dyDescent="0.25">
      <c r="A2603" s="5">
        <v>779</v>
      </c>
      <c r="B2603" t="s">
        <v>129</v>
      </c>
      <c r="C2603" t="s">
        <v>28</v>
      </c>
      <c r="D2603" s="8">
        <v>-0.3</v>
      </c>
      <c r="E2603" t="s">
        <v>96</v>
      </c>
    </row>
    <row r="2604" spans="1:5" x14ac:dyDescent="0.25">
      <c r="A2604" s="5">
        <v>779</v>
      </c>
      <c r="B2604" t="s">
        <v>129</v>
      </c>
      <c r="C2604" t="s">
        <v>33</v>
      </c>
      <c r="D2604" s="8">
        <v>-0.6</v>
      </c>
      <c r="E2604" t="s">
        <v>96</v>
      </c>
    </row>
    <row r="2605" spans="1:5" x14ac:dyDescent="0.25">
      <c r="A2605" s="5">
        <v>779</v>
      </c>
      <c r="B2605" t="s">
        <v>129</v>
      </c>
      <c r="C2605" t="s">
        <v>226</v>
      </c>
      <c r="D2605" s="8">
        <v>-14.6</v>
      </c>
      <c r="E2605" t="s">
        <v>96</v>
      </c>
    </row>
    <row r="2606" spans="1:5" x14ac:dyDescent="0.25">
      <c r="A2606" s="5">
        <v>779</v>
      </c>
      <c r="B2606" t="s">
        <v>129</v>
      </c>
      <c r="C2606" t="s">
        <v>57</v>
      </c>
      <c r="D2606" s="8">
        <v>-5.3</v>
      </c>
      <c r="E2606" t="s">
        <v>96</v>
      </c>
    </row>
    <row r="2607" spans="1:5" x14ac:dyDescent="0.25">
      <c r="A2607" s="5">
        <v>779</v>
      </c>
      <c r="B2607" t="s">
        <v>129</v>
      </c>
      <c r="C2607" t="s">
        <v>284</v>
      </c>
      <c r="D2607" s="8">
        <v>-0.3</v>
      </c>
      <c r="E2607" t="s">
        <v>96</v>
      </c>
    </row>
    <row r="2608" spans="1:5" x14ac:dyDescent="0.25">
      <c r="A2608" s="5">
        <v>779</v>
      </c>
      <c r="B2608" t="s">
        <v>129</v>
      </c>
      <c r="C2608" t="s">
        <v>48</v>
      </c>
      <c r="D2608" s="8">
        <v>-0.9</v>
      </c>
      <c r="E2608" t="s">
        <v>96</v>
      </c>
    </row>
    <row r="2609" spans="1:5" x14ac:dyDescent="0.25">
      <c r="A2609" s="5">
        <v>780</v>
      </c>
      <c r="B2609" t="s">
        <v>129</v>
      </c>
      <c r="C2609" t="s">
        <v>152</v>
      </c>
      <c r="D2609" s="8">
        <v>-2.1</v>
      </c>
      <c r="E2609" t="s">
        <v>105</v>
      </c>
    </row>
    <row r="2610" spans="1:5" x14ac:dyDescent="0.25">
      <c r="A2610" s="5">
        <v>780</v>
      </c>
      <c r="B2610" t="s">
        <v>129</v>
      </c>
      <c r="C2610" t="s">
        <v>28</v>
      </c>
      <c r="D2610" s="8">
        <v>-0.1</v>
      </c>
      <c r="E2610" t="s">
        <v>105</v>
      </c>
    </row>
    <row r="2611" spans="1:5" x14ac:dyDescent="0.25">
      <c r="A2611" s="5">
        <v>780</v>
      </c>
      <c r="B2611" t="s">
        <v>129</v>
      </c>
      <c r="C2611" t="s">
        <v>33</v>
      </c>
      <c r="D2611" s="8">
        <v>-0.4</v>
      </c>
      <c r="E2611" t="s">
        <v>105</v>
      </c>
    </row>
    <row r="2612" spans="1:5" x14ac:dyDescent="0.25">
      <c r="A2612" s="5">
        <v>780</v>
      </c>
      <c r="B2612" t="s">
        <v>129</v>
      </c>
      <c r="C2612" t="s">
        <v>226</v>
      </c>
      <c r="D2612" s="8">
        <v>-0.2</v>
      </c>
      <c r="E2612" t="s">
        <v>105</v>
      </c>
    </row>
    <row r="2613" spans="1:5" x14ac:dyDescent="0.25">
      <c r="A2613" s="5">
        <v>780</v>
      </c>
      <c r="B2613" t="s">
        <v>129</v>
      </c>
      <c r="C2613" t="s">
        <v>57</v>
      </c>
      <c r="D2613" s="8">
        <v>-2.2000000000000002</v>
      </c>
      <c r="E2613" t="s">
        <v>105</v>
      </c>
    </row>
    <row r="2614" spans="1:5" x14ac:dyDescent="0.25">
      <c r="A2614" s="5">
        <v>780</v>
      </c>
      <c r="B2614" t="s">
        <v>129</v>
      </c>
      <c r="C2614" t="s">
        <v>284</v>
      </c>
      <c r="D2614" s="8">
        <v>-0.1</v>
      </c>
      <c r="E2614" t="s">
        <v>105</v>
      </c>
    </row>
    <row r="2615" spans="1:5" x14ac:dyDescent="0.25">
      <c r="A2615" s="5">
        <v>781</v>
      </c>
      <c r="B2615" t="s">
        <v>129</v>
      </c>
      <c r="C2615" t="s">
        <v>152</v>
      </c>
      <c r="D2615" s="8">
        <v>-0.7</v>
      </c>
      <c r="E2615" t="s">
        <v>111</v>
      </c>
    </row>
    <row r="2616" spans="1:5" x14ac:dyDescent="0.25">
      <c r="A2616" s="5">
        <v>781</v>
      </c>
      <c r="B2616" t="s">
        <v>129</v>
      </c>
      <c r="C2616" t="s">
        <v>226</v>
      </c>
      <c r="D2616" s="8">
        <v>-1.1000000000000001</v>
      </c>
      <c r="E2616" t="s">
        <v>111</v>
      </c>
    </row>
    <row r="2617" spans="1:5" x14ac:dyDescent="0.25">
      <c r="A2617" s="5">
        <v>781</v>
      </c>
      <c r="B2617" t="s">
        <v>129</v>
      </c>
      <c r="C2617" t="s">
        <v>57</v>
      </c>
      <c r="D2617" s="8">
        <v>-0.9</v>
      </c>
      <c r="E2617" t="s">
        <v>111</v>
      </c>
    </row>
    <row r="2618" spans="1:5" x14ac:dyDescent="0.25">
      <c r="A2618" s="5">
        <v>781</v>
      </c>
      <c r="B2618" t="s">
        <v>129</v>
      </c>
      <c r="C2618" t="s">
        <v>284</v>
      </c>
      <c r="D2618" s="8">
        <v>-0.1</v>
      </c>
      <c r="E2618" t="s">
        <v>111</v>
      </c>
    </row>
    <row r="2619" spans="1:5" x14ac:dyDescent="0.25">
      <c r="A2619" s="5">
        <v>782</v>
      </c>
      <c r="B2619" t="s">
        <v>129</v>
      </c>
      <c r="C2619" t="s">
        <v>152</v>
      </c>
      <c r="D2619" s="8">
        <v>-1.4</v>
      </c>
      <c r="E2619" t="s">
        <v>106</v>
      </c>
    </row>
    <row r="2620" spans="1:5" x14ac:dyDescent="0.25">
      <c r="A2620" s="5">
        <v>782</v>
      </c>
      <c r="B2620" t="s">
        <v>129</v>
      </c>
      <c r="C2620" t="s">
        <v>28</v>
      </c>
      <c r="D2620" s="8">
        <v>-0.9</v>
      </c>
      <c r="E2620" t="s">
        <v>106</v>
      </c>
    </row>
    <row r="2621" spans="1:5" x14ac:dyDescent="0.25">
      <c r="A2621" s="5">
        <v>782</v>
      </c>
      <c r="B2621" t="s">
        <v>129</v>
      </c>
      <c r="C2621" t="s">
        <v>33</v>
      </c>
      <c r="D2621" s="8">
        <v>-1.6</v>
      </c>
      <c r="E2621" t="s">
        <v>106</v>
      </c>
    </row>
    <row r="2622" spans="1:5" x14ac:dyDescent="0.25">
      <c r="A2622" s="5">
        <v>782</v>
      </c>
      <c r="B2622" t="s">
        <v>129</v>
      </c>
      <c r="C2622" t="s">
        <v>226</v>
      </c>
      <c r="D2622" s="8">
        <v>-0.1</v>
      </c>
      <c r="E2622" t="s">
        <v>106</v>
      </c>
    </row>
    <row r="2623" spans="1:5" x14ac:dyDescent="0.25">
      <c r="A2623" s="5">
        <v>782</v>
      </c>
      <c r="B2623" t="s">
        <v>129</v>
      </c>
      <c r="C2623" t="s">
        <v>57</v>
      </c>
      <c r="D2623" s="8">
        <v>-0.8</v>
      </c>
      <c r="E2623" t="s">
        <v>106</v>
      </c>
    </row>
    <row r="2624" spans="1:5" x14ac:dyDescent="0.25">
      <c r="A2624" s="5">
        <v>782</v>
      </c>
      <c r="B2624" t="s">
        <v>129</v>
      </c>
      <c r="C2624" t="s">
        <v>284</v>
      </c>
      <c r="D2624" s="8">
        <v>-0.1</v>
      </c>
      <c r="E2624" t="s">
        <v>106</v>
      </c>
    </row>
    <row r="2625" spans="1:5" x14ac:dyDescent="0.25">
      <c r="A2625" s="5">
        <v>782</v>
      </c>
      <c r="B2625" t="s">
        <v>129</v>
      </c>
      <c r="C2625" t="s">
        <v>48</v>
      </c>
      <c r="D2625" s="8">
        <v>-0.5</v>
      </c>
      <c r="E2625" t="s">
        <v>106</v>
      </c>
    </row>
    <row r="2626" spans="1:5" x14ac:dyDescent="0.25">
      <c r="A2626" s="5">
        <v>783</v>
      </c>
      <c r="B2626" t="s">
        <v>129</v>
      </c>
      <c r="C2626" t="s">
        <v>152</v>
      </c>
      <c r="D2626" s="8">
        <v>-0.1</v>
      </c>
      <c r="E2626" t="s">
        <v>99</v>
      </c>
    </row>
    <row r="2627" spans="1:5" x14ac:dyDescent="0.25">
      <c r="A2627" s="5">
        <v>783</v>
      </c>
      <c r="B2627" t="s">
        <v>129</v>
      </c>
      <c r="C2627" t="s">
        <v>28</v>
      </c>
      <c r="D2627" s="8">
        <v>-0.1</v>
      </c>
      <c r="E2627" t="s">
        <v>99</v>
      </c>
    </row>
    <row r="2628" spans="1:5" x14ac:dyDescent="0.25">
      <c r="A2628" s="5">
        <v>783</v>
      </c>
      <c r="B2628" t="s">
        <v>129</v>
      </c>
      <c r="C2628" t="s">
        <v>226</v>
      </c>
      <c r="D2628" s="8">
        <v>-3.4</v>
      </c>
      <c r="E2628" t="s">
        <v>99</v>
      </c>
    </row>
    <row r="2629" spans="1:5" x14ac:dyDescent="0.25">
      <c r="A2629" s="5">
        <v>783</v>
      </c>
      <c r="B2629" t="s">
        <v>129</v>
      </c>
      <c r="C2629" t="s">
        <v>57</v>
      </c>
      <c r="D2629" s="8">
        <v>-0.1</v>
      </c>
      <c r="E2629" t="s">
        <v>99</v>
      </c>
    </row>
    <row r="2630" spans="1:5" x14ac:dyDescent="0.25">
      <c r="A2630" s="5">
        <v>784</v>
      </c>
      <c r="B2630" t="s">
        <v>129</v>
      </c>
      <c r="C2630" t="s">
        <v>226</v>
      </c>
      <c r="D2630" s="8">
        <v>-9</v>
      </c>
      <c r="E2630" t="s">
        <v>115</v>
      </c>
    </row>
    <row r="2631" spans="1:5" x14ac:dyDescent="0.25">
      <c r="A2631" s="5">
        <v>784</v>
      </c>
      <c r="B2631" t="s">
        <v>129</v>
      </c>
      <c r="C2631" t="s">
        <v>54</v>
      </c>
      <c r="D2631" s="8">
        <v>-16.600000000000001</v>
      </c>
      <c r="E2631" t="s">
        <v>115</v>
      </c>
    </row>
    <row r="2632" spans="1:5" x14ac:dyDescent="0.25">
      <c r="A2632" s="5">
        <v>784</v>
      </c>
      <c r="B2632" t="s">
        <v>129</v>
      </c>
      <c r="C2632" t="s">
        <v>237</v>
      </c>
      <c r="D2632" s="8">
        <v>-16.600000000000001</v>
      </c>
      <c r="E2632" t="s">
        <v>115</v>
      </c>
    </row>
    <row r="2633" spans="1:5" x14ac:dyDescent="0.25">
      <c r="A2633" s="5">
        <v>785</v>
      </c>
      <c r="B2633" t="s">
        <v>129</v>
      </c>
      <c r="C2633" t="s">
        <v>54</v>
      </c>
      <c r="D2633" s="8">
        <v>-14.6</v>
      </c>
      <c r="E2633" t="s">
        <v>103</v>
      </c>
    </row>
    <row r="2634" spans="1:5" x14ac:dyDescent="0.25">
      <c r="A2634" s="5">
        <v>785</v>
      </c>
      <c r="B2634" t="s">
        <v>129</v>
      </c>
      <c r="C2634" t="s">
        <v>237</v>
      </c>
      <c r="D2634" s="8">
        <v>-14.6</v>
      </c>
      <c r="E2634" t="s">
        <v>103</v>
      </c>
    </row>
    <row r="2635" spans="1:5" x14ac:dyDescent="0.25">
      <c r="A2635" s="5">
        <v>786</v>
      </c>
      <c r="B2635" t="s">
        <v>129</v>
      </c>
      <c r="C2635" t="s">
        <v>152</v>
      </c>
      <c r="D2635" s="8">
        <v>-3.6</v>
      </c>
      <c r="E2635" t="s">
        <v>104</v>
      </c>
    </row>
    <row r="2636" spans="1:5" x14ac:dyDescent="0.25">
      <c r="A2636" s="5">
        <v>786</v>
      </c>
      <c r="B2636" t="s">
        <v>129</v>
      </c>
      <c r="C2636" t="s">
        <v>226</v>
      </c>
      <c r="D2636" s="8">
        <v>-32.5</v>
      </c>
      <c r="E2636" t="s">
        <v>104</v>
      </c>
    </row>
    <row r="2637" spans="1:5" x14ac:dyDescent="0.25">
      <c r="A2637" s="5">
        <v>786</v>
      </c>
      <c r="B2637" t="s">
        <v>129</v>
      </c>
      <c r="C2637" t="s">
        <v>54</v>
      </c>
      <c r="D2637" s="8">
        <v>-11.1</v>
      </c>
      <c r="E2637" t="s">
        <v>104</v>
      </c>
    </row>
    <row r="2638" spans="1:5" x14ac:dyDescent="0.25">
      <c r="A2638" s="5">
        <v>786</v>
      </c>
      <c r="B2638" t="s">
        <v>129</v>
      </c>
      <c r="C2638" t="s">
        <v>237</v>
      </c>
      <c r="D2638" s="8">
        <v>-11.1</v>
      </c>
      <c r="E2638" t="s">
        <v>104</v>
      </c>
    </row>
    <row r="2639" spans="1:5" x14ac:dyDescent="0.25">
      <c r="A2639" s="5">
        <v>786</v>
      </c>
      <c r="B2639" t="s">
        <v>129</v>
      </c>
      <c r="C2639" t="s">
        <v>57</v>
      </c>
      <c r="D2639" s="8">
        <v>-2.8</v>
      </c>
      <c r="E2639" t="s">
        <v>104</v>
      </c>
    </row>
    <row r="2640" spans="1:5" x14ac:dyDescent="0.25">
      <c r="A2640" s="5">
        <v>786</v>
      </c>
      <c r="B2640" t="s">
        <v>129</v>
      </c>
      <c r="C2640" t="s">
        <v>284</v>
      </c>
      <c r="D2640" s="8">
        <v>-0.1</v>
      </c>
      <c r="E2640" t="s">
        <v>104</v>
      </c>
    </row>
    <row r="2641" spans="1:5" x14ac:dyDescent="0.25">
      <c r="A2641" s="5">
        <v>787</v>
      </c>
      <c r="B2641" t="s">
        <v>129</v>
      </c>
      <c r="C2641" t="s">
        <v>152</v>
      </c>
      <c r="D2641" s="8">
        <v>-12.6</v>
      </c>
      <c r="E2641" t="s">
        <v>97</v>
      </c>
    </row>
    <row r="2642" spans="1:5" x14ac:dyDescent="0.25">
      <c r="A2642" s="5">
        <v>787</v>
      </c>
      <c r="B2642" t="s">
        <v>129</v>
      </c>
      <c r="C2642" t="s">
        <v>28</v>
      </c>
      <c r="D2642" s="8">
        <v>-1.5</v>
      </c>
      <c r="E2642" s="7" t="s">
        <v>97</v>
      </c>
    </row>
    <row r="2643" spans="1:5" x14ac:dyDescent="0.25">
      <c r="A2643" s="5">
        <v>787</v>
      </c>
      <c r="B2643" t="s">
        <v>129</v>
      </c>
      <c r="C2643" t="s">
        <v>33</v>
      </c>
      <c r="D2643" s="8">
        <v>-0.4</v>
      </c>
      <c r="E2643" s="7" t="s">
        <v>97</v>
      </c>
    </row>
    <row r="2644" spans="1:5" x14ac:dyDescent="0.25">
      <c r="A2644" s="5">
        <v>787</v>
      </c>
      <c r="B2644" t="s">
        <v>129</v>
      </c>
      <c r="C2644" t="s">
        <v>226</v>
      </c>
      <c r="D2644" s="8">
        <v>-6.3</v>
      </c>
      <c r="E2644" t="s">
        <v>97</v>
      </c>
    </row>
    <row r="2645" spans="1:5" x14ac:dyDescent="0.25">
      <c r="A2645" s="5">
        <v>787</v>
      </c>
      <c r="B2645" t="s">
        <v>129</v>
      </c>
      <c r="C2645" t="s">
        <v>57</v>
      </c>
      <c r="D2645" s="8">
        <v>-9.6</v>
      </c>
      <c r="E2645" t="s">
        <v>97</v>
      </c>
    </row>
    <row r="2646" spans="1:5" x14ac:dyDescent="0.25">
      <c r="A2646" s="5">
        <v>787</v>
      </c>
      <c r="B2646" t="s">
        <v>129</v>
      </c>
      <c r="C2646" t="s">
        <v>284</v>
      </c>
      <c r="D2646" s="8">
        <v>-0.9</v>
      </c>
      <c r="E2646" t="s">
        <v>97</v>
      </c>
    </row>
    <row r="2647" spans="1:5" x14ac:dyDescent="0.25">
      <c r="A2647" s="5">
        <v>787</v>
      </c>
      <c r="B2647" t="s">
        <v>129</v>
      </c>
      <c r="C2647" t="s">
        <v>48</v>
      </c>
      <c r="D2647" s="8">
        <v>-0.8</v>
      </c>
      <c r="E2647" t="s">
        <v>97</v>
      </c>
    </row>
    <row r="2648" spans="1:5" x14ac:dyDescent="0.25">
      <c r="A2648" s="5">
        <v>788</v>
      </c>
      <c r="B2648" t="s">
        <v>129</v>
      </c>
      <c r="C2648" t="s">
        <v>152</v>
      </c>
      <c r="D2648" s="8">
        <v>-0.9</v>
      </c>
      <c r="E2648" t="s">
        <v>109</v>
      </c>
    </row>
    <row r="2649" spans="1:5" x14ac:dyDescent="0.25">
      <c r="A2649" s="5">
        <v>788</v>
      </c>
      <c r="B2649" s="7" t="s">
        <v>129</v>
      </c>
      <c r="C2649" t="s">
        <v>28</v>
      </c>
      <c r="D2649" s="8">
        <v>-0.3</v>
      </c>
      <c r="E2649" t="s">
        <v>109</v>
      </c>
    </row>
    <row r="2650" spans="1:5" x14ac:dyDescent="0.25">
      <c r="A2650" s="5">
        <v>788</v>
      </c>
      <c r="B2650" t="s">
        <v>129</v>
      </c>
      <c r="C2650" t="s">
        <v>33</v>
      </c>
      <c r="D2650" s="8">
        <v>-0.8</v>
      </c>
      <c r="E2650" t="s">
        <v>109</v>
      </c>
    </row>
    <row r="2651" spans="1:5" x14ac:dyDescent="0.25">
      <c r="A2651" s="5">
        <v>788</v>
      </c>
      <c r="B2651" t="s">
        <v>129</v>
      </c>
      <c r="C2651" t="s">
        <v>57</v>
      </c>
      <c r="D2651" s="8">
        <v>-0.7</v>
      </c>
      <c r="E2651" t="s">
        <v>109</v>
      </c>
    </row>
    <row r="2652" spans="1:5" x14ac:dyDescent="0.25">
      <c r="A2652" s="5">
        <v>788</v>
      </c>
      <c r="B2652" t="s">
        <v>129</v>
      </c>
      <c r="C2652" t="s">
        <v>48</v>
      </c>
      <c r="D2652" s="8">
        <v>-1.3</v>
      </c>
      <c r="E2652" t="s">
        <v>109</v>
      </c>
    </row>
    <row r="2653" spans="1:5" x14ac:dyDescent="0.25">
      <c r="A2653" s="5">
        <v>789</v>
      </c>
      <c r="B2653" t="s">
        <v>129</v>
      </c>
      <c r="C2653" t="s">
        <v>152</v>
      </c>
      <c r="D2653" s="8">
        <v>-0.1</v>
      </c>
      <c r="E2653" t="s">
        <v>113</v>
      </c>
    </row>
    <row r="2654" spans="1:5" x14ac:dyDescent="0.25">
      <c r="A2654" s="5">
        <v>789</v>
      </c>
      <c r="B2654" t="s">
        <v>129</v>
      </c>
      <c r="C2654" t="s">
        <v>226</v>
      </c>
      <c r="D2654" s="8">
        <v>-4.5</v>
      </c>
      <c r="E2654" t="s">
        <v>113</v>
      </c>
    </row>
    <row r="2655" spans="1:5" x14ac:dyDescent="0.25">
      <c r="A2655" s="5">
        <v>790</v>
      </c>
      <c r="B2655" t="s">
        <v>129</v>
      </c>
      <c r="C2655" t="s">
        <v>152</v>
      </c>
      <c r="D2655" s="8">
        <v>-0.1</v>
      </c>
      <c r="E2655" t="s">
        <v>101</v>
      </c>
    </row>
    <row r="2656" spans="1:5" x14ac:dyDescent="0.25">
      <c r="A2656" s="5">
        <v>790</v>
      </c>
      <c r="B2656" t="s">
        <v>129</v>
      </c>
      <c r="C2656" t="s">
        <v>226</v>
      </c>
      <c r="D2656" s="8">
        <v>-1.7</v>
      </c>
      <c r="E2656" t="s">
        <v>101</v>
      </c>
    </row>
    <row r="2657" spans="1:6" x14ac:dyDescent="0.25">
      <c r="A2657" s="5">
        <v>791</v>
      </c>
      <c r="B2657" t="s">
        <v>129</v>
      </c>
      <c r="C2657" t="s">
        <v>152</v>
      </c>
      <c r="D2657" s="8">
        <v>-19.8</v>
      </c>
      <c r="E2657" t="s">
        <v>95</v>
      </c>
      <c r="F2657" s="6"/>
    </row>
    <row r="2658" spans="1:6" x14ac:dyDescent="0.25">
      <c r="A2658" s="5">
        <v>791</v>
      </c>
      <c r="B2658" t="s">
        <v>129</v>
      </c>
      <c r="C2658" t="s">
        <v>28</v>
      </c>
      <c r="D2658" s="8">
        <v>-5.6</v>
      </c>
      <c r="E2658" t="s">
        <v>95</v>
      </c>
    </row>
    <row r="2659" spans="1:6" x14ac:dyDescent="0.25">
      <c r="A2659" s="5">
        <v>791</v>
      </c>
      <c r="B2659" t="s">
        <v>129</v>
      </c>
      <c r="C2659" t="s">
        <v>33</v>
      </c>
      <c r="D2659" s="8">
        <v>-18.2</v>
      </c>
      <c r="E2659" t="s">
        <v>95</v>
      </c>
    </row>
    <row r="2660" spans="1:6" x14ac:dyDescent="0.25">
      <c r="A2660" s="5">
        <v>791</v>
      </c>
      <c r="B2660" t="s">
        <v>129</v>
      </c>
      <c r="C2660" t="s">
        <v>226</v>
      </c>
      <c r="D2660" s="8">
        <v>-30.4</v>
      </c>
      <c r="E2660" t="s">
        <v>95</v>
      </c>
    </row>
    <row r="2661" spans="1:6" x14ac:dyDescent="0.25">
      <c r="A2661" s="5">
        <v>791</v>
      </c>
      <c r="B2661" t="s">
        <v>129</v>
      </c>
      <c r="C2661" t="s">
        <v>57</v>
      </c>
      <c r="D2661" s="8">
        <v>-12.2</v>
      </c>
      <c r="E2661" t="s">
        <v>95</v>
      </c>
    </row>
    <row r="2662" spans="1:6" x14ac:dyDescent="0.25">
      <c r="A2662" s="5">
        <v>791</v>
      </c>
      <c r="B2662" t="s">
        <v>129</v>
      </c>
      <c r="C2662" t="s">
        <v>284</v>
      </c>
      <c r="D2662" s="8">
        <v>-1</v>
      </c>
      <c r="E2662" t="s">
        <v>95</v>
      </c>
    </row>
    <row r="2663" spans="1:6" x14ac:dyDescent="0.25">
      <c r="A2663" s="5">
        <v>791</v>
      </c>
      <c r="B2663" t="s">
        <v>129</v>
      </c>
      <c r="C2663" t="s">
        <v>54</v>
      </c>
      <c r="D2663" s="8">
        <v>-29.5</v>
      </c>
      <c r="E2663" t="s">
        <v>95</v>
      </c>
    </row>
    <row r="2664" spans="1:6" x14ac:dyDescent="0.25">
      <c r="A2664" s="5">
        <v>791</v>
      </c>
      <c r="B2664" t="s">
        <v>129</v>
      </c>
      <c r="C2664" t="s">
        <v>237</v>
      </c>
      <c r="D2664" s="8">
        <v>-29.5</v>
      </c>
      <c r="E2664" s="7" t="s">
        <v>95</v>
      </c>
    </row>
    <row r="2665" spans="1:6" x14ac:dyDescent="0.25">
      <c r="A2665" s="5">
        <v>791</v>
      </c>
      <c r="B2665" t="s">
        <v>129</v>
      </c>
      <c r="C2665" t="s">
        <v>48</v>
      </c>
      <c r="D2665" s="8">
        <v>-21.1</v>
      </c>
      <c r="E2665" s="7" t="s">
        <v>95</v>
      </c>
    </row>
    <row r="2666" spans="1:6" x14ac:dyDescent="0.25">
      <c r="A2666" s="5">
        <v>792</v>
      </c>
      <c r="B2666" t="s">
        <v>129</v>
      </c>
      <c r="C2666" t="s">
        <v>152</v>
      </c>
      <c r="D2666" s="8">
        <v>-17.899999999999999</v>
      </c>
      <c r="E2666" s="7" t="s">
        <v>98</v>
      </c>
    </row>
    <row r="2667" spans="1:6" x14ac:dyDescent="0.25">
      <c r="A2667" s="5">
        <v>792</v>
      </c>
      <c r="B2667" t="s">
        <v>129</v>
      </c>
      <c r="C2667" t="s">
        <v>28</v>
      </c>
      <c r="D2667" s="8">
        <v>-2.6</v>
      </c>
      <c r="E2667" s="7" t="s">
        <v>98</v>
      </c>
    </row>
    <row r="2668" spans="1:6" x14ac:dyDescent="0.25">
      <c r="A2668" s="5">
        <v>792</v>
      </c>
      <c r="B2668" t="s">
        <v>129</v>
      </c>
      <c r="C2668" t="s">
        <v>33</v>
      </c>
      <c r="D2668" s="8">
        <v>-0.7</v>
      </c>
      <c r="E2668" t="s">
        <v>98</v>
      </c>
    </row>
    <row r="2669" spans="1:6" x14ac:dyDescent="0.25">
      <c r="A2669" s="5">
        <v>792</v>
      </c>
      <c r="B2669" t="s">
        <v>129</v>
      </c>
      <c r="C2669" t="s">
        <v>226</v>
      </c>
      <c r="D2669" s="8">
        <v>-3.3</v>
      </c>
      <c r="E2669" s="7" t="s">
        <v>98</v>
      </c>
    </row>
    <row r="2670" spans="1:6" x14ac:dyDescent="0.25">
      <c r="A2670" s="5">
        <v>792</v>
      </c>
      <c r="B2670" s="7" t="s">
        <v>129</v>
      </c>
      <c r="C2670" t="s">
        <v>57</v>
      </c>
      <c r="D2670" s="8">
        <v>-12.2</v>
      </c>
      <c r="E2670" t="s">
        <v>98</v>
      </c>
    </row>
    <row r="2671" spans="1:6" x14ac:dyDescent="0.25">
      <c r="A2671" s="5">
        <v>792</v>
      </c>
      <c r="B2671" t="s">
        <v>129</v>
      </c>
      <c r="C2671" t="s">
        <v>284</v>
      </c>
      <c r="D2671" s="8">
        <v>-1</v>
      </c>
      <c r="E2671" t="s">
        <v>98</v>
      </c>
    </row>
    <row r="2672" spans="1:6" x14ac:dyDescent="0.25">
      <c r="A2672" s="5">
        <v>792</v>
      </c>
      <c r="B2672" t="s">
        <v>129</v>
      </c>
      <c r="C2672" t="s">
        <v>54</v>
      </c>
      <c r="D2672" s="8">
        <v>-28.2</v>
      </c>
      <c r="E2672" t="s">
        <v>98</v>
      </c>
    </row>
    <row r="2673" spans="1:6" x14ac:dyDescent="0.25">
      <c r="A2673" s="5">
        <v>792</v>
      </c>
      <c r="B2673" t="s">
        <v>129</v>
      </c>
      <c r="C2673" t="s">
        <v>237</v>
      </c>
      <c r="D2673" s="8">
        <v>-28.2</v>
      </c>
      <c r="E2673" t="s">
        <v>98</v>
      </c>
    </row>
    <row r="2674" spans="1:6" x14ac:dyDescent="0.25">
      <c r="A2674" s="5">
        <v>792</v>
      </c>
      <c r="B2674" t="s">
        <v>129</v>
      </c>
      <c r="C2674" t="s">
        <v>48</v>
      </c>
      <c r="D2674" s="8">
        <v>-0.3</v>
      </c>
      <c r="E2674" t="s">
        <v>98</v>
      </c>
    </row>
    <row r="2675" spans="1:6" x14ac:dyDescent="0.25">
      <c r="A2675" s="5">
        <v>793</v>
      </c>
      <c r="B2675" t="s">
        <v>129</v>
      </c>
      <c r="C2675" t="s">
        <v>152</v>
      </c>
      <c r="D2675" s="8">
        <v>-0.1</v>
      </c>
      <c r="E2675" t="s">
        <v>100</v>
      </c>
    </row>
    <row r="2676" spans="1:6" x14ac:dyDescent="0.25">
      <c r="A2676" s="5">
        <v>793</v>
      </c>
      <c r="B2676" t="s">
        <v>129</v>
      </c>
      <c r="C2676" t="s">
        <v>28</v>
      </c>
      <c r="D2676" s="8">
        <v>-0.1</v>
      </c>
      <c r="E2676" t="s">
        <v>100</v>
      </c>
    </row>
    <row r="2677" spans="1:6" x14ac:dyDescent="0.25">
      <c r="A2677" s="5">
        <v>793</v>
      </c>
      <c r="B2677" t="s">
        <v>129</v>
      </c>
      <c r="C2677" t="s">
        <v>33</v>
      </c>
      <c r="D2677" s="8">
        <v>-1</v>
      </c>
      <c r="E2677" t="s">
        <v>100</v>
      </c>
    </row>
    <row r="2678" spans="1:6" x14ac:dyDescent="0.25">
      <c r="A2678" s="5">
        <v>793</v>
      </c>
      <c r="B2678" t="s">
        <v>129</v>
      </c>
      <c r="C2678" t="s">
        <v>226</v>
      </c>
      <c r="D2678" s="8">
        <v>-0.3</v>
      </c>
      <c r="E2678" t="s">
        <v>100</v>
      </c>
    </row>
    <row r="2679" spans="1:6" x14ac:dyDescent="0.25">
      <c r="A2679" s="5">
        <v>793</v>
      </c>
      <c r="B2679" t="s">
        <v>129</v>
      </c>
      <c r="C2679" t="s">
        <v>57</v>
      </c>
      <c r="D2679" s="8">
        <v>-0.8</v>
      </c>
      <c r="E2679" t="s">
        <v>100</v>
      </c>
    </row>
    <row r="2680" spans="1:6" x14ac:dyDescent="0.25">
      <c r="A2680" s="5">
        <v>793</v>
      </c>
      <c r="B2680" t="s">
        <v>129</v>
      </c>
      <c r="C2680" t="s">
        <v>48</v>
      </c>
      <c r="D2680" s="8">
        <v>-0.1</v>
      </c>
      <c r="E2680" t="s">
        <v>100</v>
      </c>
    </row>
    <row r="2681" spans="1:6" x14ac:dyDescent="0.25">
      <c r="A2681" s="5">
        <v>794</v>
      </c>
      <c r="B2681" t="s">
        <v>125</v>
      </c>
      <c r="C2681" t="s">
        <v>343</v>
      </c>
      <c r="D2681" s="8">
        <v>-20</v>
      </c>
      <c r="E2681" t="s">
        <v>95</v>
      </c>
      <c r="F2681" t="s">
        <v>567</v>
      </c>
    </row>
    <row r="2682" spans="1:6" x14ac:dyDescent="0.25">
      <c r="A2682" s="5">
        <v>795</v>
      </c>
      <c r="B2682" t="s">
        <v>95</v>
      </c>
      <c r="C2682" t="s">
        <v>59</v>
      </c>
      <c r="D2682" s="8">
        <v>-5</v>
      </c>
      <c r="E2682" t="s">
        <v>125</v>
      </c>
    </row>
    <row r="2683" spans="1:6" x14ac:dyDescent="0.25">
      <c r="A2683" s="5">
        <v>795</v>
      </c>
      <c r="B2683" t="s">
        <v>95</v>
      </c>
      <c r="C2683" t="s">
        <v>171</v>
      </c>
      <c r="D2683" s="8">
        <v>-10</v>
      </c>
      <c r="E2683" t="s">
        <v>125</v>
      </c>
    </row>
    <row r="2684" spans="1:6" x14ac:dyDescent="0.25">
      <c r="A2684" s="5">
        <v>795</v>
      </c>
      <c r="B2684" t="s">
        <v>95</v>
      </c>
      <c r="C2684" t="s">
        <v>239</v>
      </c>
      <c r="D2684" s="8">
        <v>-14.7</v>
      </c>
      <c r="E2684" t="s">
        <v>125</v>
      </c>
    </row>
    <row r="2685" spans="1:6" x14ac:dyDescent="0.25">
      <c r="A2685" s="5">
        <v>796</v>
      </c>
      <c r="B2685" t="s">
        <v>118</v>
      </c>
      <c r="C2685" t="s">
        <v>351</v>
      </c>
      <c r="D2685" s="8">
        <v>-6</v>
      </c>
      <c r="E2685" t="s">
        <v>122</v>
      </c>
    </row>
    <row r="2686" spans="1:6" x14ac:dyDescent="0.25">
      <c r="A2686" s="5">
        <v>796</v>
      </c>
      <c r="B2686" t="s">
        <v>118</v>
      </c>
      <c r="C2686" t="s">
        <v>570</v>
      </c>
      <c r="D2686" s="8">
        <v>-6</v>
      </c>
      <c r="E2686" t="s">
        <v>122</v>
      </c>
    </row>
    <row r="2687" spans="1:6" x14ac:dyDescent="0.25">
      <c r="A2687" s="5">
        <v>796</v>
      </c>
      <c r="B2687" t="s">
        <v>118</v>
      </c>
      <c r="C2687" t="s">
        <v>36</v>
      </c>
      <c r="D2687" s="8">
        <v>-6</v>
      </c>
      <c r="E2687" t="s">
        <v>122</v>
      </c>
    </row>
    <row r="2688" spans="1:6" x14ac:dyDescent="0.25">
      <c r="A2688" s="5">
        <v>796</v>
      </c>
      <c r="B2688" t="s">
        <v>118</v>
      </c>
      <c r="C2688" t="s">
        <v>61</v>
      </c>
      <c r="D2688" s="8">
        <v>-10</v>
      </c>
      <c r="E2688" t="s">
        <v>122</v>
      </c>
    </row>
    <row r="2689" spans="1:5" x14ac:dyDescent="0.25">
      <c r="A2689" s="5">
        <v>796</v>
      </c>
      <c r="B2689" t="s">
        <v>118</v>
      </c>
      <c r="C2689" t="s">
        <v>333</v>
      </c>
      <c r="D2689" s="8">
        <v>-1</v>
      </c>
      <c r="E2689" t="s">
        <v>122</v>
      </c>
    </row>
    <row r="2690" spans="1:5" x14ac:dyDescent="0.25">
      <c r="A2690" s="5">
        <v>797</v>
      </c>
      <c r="B2690" t="s">
        <v>123</v>
      </c>
      <c r="C2690" t="s">
        <v>235</v>
      </c>
      <c r="D2690" s="8">
        <v>-525</v>
      </c>
      <c r="E2690" t="s">
        <v>113</v>
      </c>
    </row>
    <row r="2691" spans="1:5" x14ac:dyDescent="0.25">
      <c r="A2691" s="5">
        <v>798</v>
      </c>
      <c r="B2691" t="s">
        <v>98</v>
      </c>
      <c r="C2691" t="s">
        <v>198</v>
      </c>
      <c r="D2691" s="8">
        <v>-15</v>
      </c>
      <c r="E2691" s="7" t="s">
        <v>106</v>
      </c>
    </row>
    <row r="2692" spans="1:5" x14ac:dyDescent="0.25">
      <c r="A2692" s="5">
        <v>799</v>
      </c>
      <c r="B2692" t="s">
        <v>107</v>
      </c>
      <c r="C2692" t="s">
        <v>340</v>
      </c>
      <c r="D2692" s="8">
        <v>-41.1</v>
      </c>
      <c r="E2692" t="s">
        <v>111</v>
      </c>
    </row>
    <row r="2693" spans="1:5" x14ac:dyDescent="0.25">
      <c r="A2693" s="5">
        <v>799</v>
      </c>
      <c r="B2693" t="s">
        <v>107</v>
      </c>
      <c r="C2693" t="s">
        <v>349</v>
      </c>
      <c r="D2693" s="8">
        <v>-5.2</v>
      </c>
      <c r="E2693" t="s">
        <v>111</v>
      </c>
    </row>
    <row r="2694" spans="1:5" x14ac:dyDescent="0.25">
      <c r="A2694" s="5">
        <v>800</v>
      </c>
      <c r="B2694" t="s">
        <v>107</v>
      </c>
      <c r="C2694" t="s">
        <v>152</v>
      </c>
      <c r="D2694" s="8">
        <v>-45</v>
      </c>
      <c r="E2694" t="s">
        <v>106</v>
      </c>
    </row>
    <row r="2695" spans="1:5" x14ac:dyDescent="0.25">
      <c r="A2695" s="5">
        <v>801</v>
      </c>
      <c r="B2695" t="s">
        <v>106</v>
      </c>
      <c r="C2695" t="s">
        <v>152</v>
      </c>
      <c r="D2695" s="8">
        <v>-10</v>
      </c>
      <c r="E2695" t="s">
        <v>107</v>
      </c>
    </row>
    <row r="2696" spans="1:5" x14ac:dyDescent="0.25">
      <c r="A2696" s="5">
        <v>801</v>
      </c>
      <c r="B2696" t="s">
        <v>106</v>
      </c>
      <c r="C2696" t="s">
        <v>169</v>
      </c>
      <c r="D2696" s="8">
        <v>-50</v>
      </c>
      <c r="E2696" t="s">
        <v>107</v>
      </c>
    </row>
    <row r="2697" spans="1:5" x14ac:dyDescent="0.25">
      <c r="A2697" s="5">
        <v>801</v>
      </c>
      <c r="B2697" t="s">
        <v>106</v>
      </c>
      <c r="C2697" t="s">
        <v>46</v>
      </c>
      <c r="D2697" s="8">
        <v>-1</v>
      </c>
      <c r="E2697" t="s">
        <v>107</v>
      </c>
    </row>
    <row r="2698" spans="1:5" x14ac:dyDescent="0.25">
      <c r="A2698" s="5">
        <v>802</v>
      </c>
      <c r="B2698" t="s">
        <v>117</v>
      </c>
      <c r="C2698" t="s">
        <v>343</v>
      </c>
      <c r="D2698" s="8">
        <v>-20</v>
      </c>
      <c r="E2698" t="s">
        <v>113</v>
      </c>
    </row>
    <row r="2699" spans="1:5" x14ac:dyDescent="0.25">
      <c r="A2699" s="5">
        <v>803</v>
      </c>
      <c r="B2699" t="s">
        <v>106</v>
      </c>
      <c r="C2699" t="s">
        <v>152</v>
      </c>
      <c r="D2699" s="8">
        <v>-10</v>
      </c>
      <c r="E2699" t="s">
        <v>109</v>
      </c>
    </row>
    <row r="2700" spans="1:5" x14ac:dyDescent="0.25">
      <c r="A2700" s="5">
        <v>803</v>
      </c>
      <c r="B2700" t="s">
        <v>106</v>
      </c>
      <c r="C2700" t="s">
        <v>169</v>
      </c>
      <c r="D2700" s="8">
        <v>-50</v>
      </c>
      <c r="E2700" t="s">
        <v>109</v>
      </c>
    </row>
    <row r="2701" spans="1:5" x14ac:dyDescent="0.25">
      <c r="A2701" s="5">
        <v>803</v>
      </c>
      <c r="B2701" t="s">
        <v>106</v>
      </c>
      <c r="C2701" t="s">
        <v>59</v>
      </c>
      <c r="D2701" s="8">
        <v>-10</v>
      </c>
      <c r="E2701" t="s">
        <v>109</v>
      </c>
    </row>
    <row r="2702" spans="1:5" x14ac:dyDescent="0.25">
      <c r="A2702" s="5">
        <v>803</v>
      </c>
      <c r="B2702" t="s">
        <v>106</v>
      </c>
      <c r="C2702" t="s">
        <v>60</v>
      </c>
      <c r="D2702" s="8">
        <v>-10</v>
      </c>
      <c r="E2702" t="s">
        <v>109</v>
      </c>
    </row>
    <row r="2703" spans="1:5" x14ac:dyDescent="0.25">
      <c r="A2703" s="5" t="e">
        <v>#REF!</v>
      </c>
      <c r="B2703" t="s">
        <v>116</v>
      </c>
      <c r="C2703" t="s">
        <v>54</v>
      </c>
      <c r="D2703" s="8">
        <v>-9</v>
      </c>
      <c r="E2703" t="s">
        <v>110</v>
      </c>
    </row>
    <row r="2704" spans="1:5" x14ac:dyDescent="0.25">
      <c r="A2704" s="5">
        <v>804</v>
      </c>
      <c r="B2704" t="s">
        <v>116</v>
      </c>
      <c r="C2704" t="s">
        <v>237</v>
      </c>
      <c r="D2704" s="8">
        <v>-9</v>
      </c>
      <c r="E2704" t="s">
        <v>110</v>
      </c>
    </row>
    <row r="2705" spans="1:5" x14ac:dyDescent="0.25">
      <c r="A2705" s="5">
        <v>804</v>
      </c>
      <c r="B2705" t="s">
        <v>116</v>
      </c>
      <c r="C2705" t="s">
        <v>226</v>
      </c>
      <c r="D2705" s="8">
        <v>9</v>
      </c>
      <c r="E2705" t="s">
        <v>110</v>
      </c>
    </row>
    <row r="2706" spans="1:5" x14ac:dyDescent="0.25">
      <c r="A2706" s="5">
        <v>805</v>
      </c>
      <c r="B2706" t="s">
        <v>116</v>
      </c>
      <c r="C2706" t="s">
        <v>658</v>
      </c>
      <c r="D2706" s="8">
        <v>-4.4000000000000004</v>
      </c>
      <c r="E2706" t="s">
        <v>102</v>
      </c>
    </row>
    <row r="2707" spans="1:5" x14ac:dyDescent="0.25">
      <c r="A2707" s="5">
        <v>805</v>
      </c>
      <c r="B2707" t="s">
        <v>116</v>
      </c>
      <c r="C2707" t="s">
        <v>374</v>
      </c>
      <c r="D2707" s="8">
        <v>-25.9</v>
      </c>
      <c r="E2707" t="s">
        <v>102</v>
      </c>
    </row>
    <row r="2708" spans="1:5" x14ac:dyDescent="0.25">
      <c r="A2708" s="5">
        <v>806</v>
      </c>
      <c r="B2708" t="s">
        <v>102</v>
      </c>
      <c r="C2708" t="s">
        <v>658</v>
      </c>
      <c r="D2708" s="8">
        <v>-25.9</v>
      </c>
      <c r="E2708" t="s">
        <v>116</v>
      </c>
    </row>
    <row r="2709" spans="1:5" x14ac:dyDescent="0.25">
      <c r="A2709" s="5">
        <v>806</v>
      </c>
      <c r="B2709" t="s">
        <v>102</v>
      </c>
      <c r="C2709" t="s">
        <v>374</v>
      </c>
      <c r="D2709" s="8">
        <v>-4.4000000000000004</v>
      </c>
      <c r="E2709" t="s">
        <v>116</v>
      </c>
    </row>
    <row r="2710" spans="1:5" x14ac:dyDescent="0.25">
      <c r="A2710" s="5">
        <v>807</v>
      </c>
      <c r="B2710" t="s">
        <v>114</v>
      </c>
      <c r="C2710" t="s">
        <v>343</v>
      </c>
      <c r="D2710" s="8">
        <v>-88.2</v>
      </c>
      <c r="E2710" t="s">
        <v>106</v>
      </c>
    </row>
    <row r="2711" spans="1:5" x14ac:dyDescent="0.25">
      <c r="A2711" s="5">
        <v>807</v>
      </c>
      <c r="B2711" t="s">
        <v>114</v>
      </c>
      <c r="C2711" t="s">
        <v>366</v>
      </c>
      <c r="D2711" s="8">
        <v>-136.9</v>
      </c>
      <c r="E2711" t="s">
        <v>106</v>
      </c>
    </row>
    <row r="2712" spans="1:5" x14ac:dyDescent="0.25">
      <c r="A2712" s="5">
        <v>808</v>
      </c>
      <c r="B2712" t="s">
        <v>107</v>
      </c>
      <c r="C2712" t="s">
        <v>239</v>
      </c>
      <c r="D2712" s="8">
        <v>-40</v>
      </c>
      <c r="E2712" t="s">
        <v>95</v>
      </c>
    </row>
    <row r="2713" spans="1:5" x14ac:dyDescent="0.25">
      <c r="A2713" s="5">
        <v>809</v>
      </c>
      <c r="B2713" t="s">
        <v>105</v>
      </c>
      <c r="C2713" t="s">
        <v>152</v>
      </c>
      <c r="D2713" s="8">
        <v>-1.4</v>
      </c>
      <c r="E2713" t="s">
        <v>95</v>
      </c>
    </row>
    <row r="2714" spans="1:5" x14ac:dyDescent="0.25">
      <c r="A2714" s="5">
        <v>809</v>
      </c>
      <c r="B2714" t="s">
        <v>105</v>
      </c>
      <c r="C2714" t="s">
        <v>169</v>
      </c>
      <c r="D2714" s="8">
        <v>-0.1</v>
      </c>
      <c r="E2714" t="s">
        <v>95</v>
      </c>
    </row>
    <row r="2715" spans="1:5" x14ac:dyDescent="0.25">
      <c r="A2715" s="5">
        <v>809</v>
      </c>
      <c r="B2715" t="s">
        <v>105</v>
      </c>
      <c r="C2715" t="s">
        <v>284</v>
      </c>
      <c r="D2715" s="8">
        <v>-25.6</v>
      </c>
      <c r="E2715" t="s">
        <v>95</v>
      </c>
    </row>
    <row r="2716" spans="1:5" x14ac:dyDescent="0.25">
      <c r="A2716" s="5">
        <v>809</v>
      </c>
      <c r="B2716" t="s">
        <v>105</v>
      </c>
      <c r="C2716" t="s">
        <v>239</v>
      </c>
      <c r="D2716" s="8">
        <v>-71.7</v>
      </c>
      <c r="E2716" t="s">
        <v>95</v>
      </c>
    </row>
    <row r="2717" spans="1:5" x14ac:dyDescent="0.25">
      <c r="A2717" s="5">
        <v>809</v>
      </c>
      <c r="B2717" t="s">
        <v>105</v>
      </c>
      <c r="C2717" t="s">
        <v>247</v>
      </c>
      <c r="D2717" s="8">
        <v>-64.900000000000006</v>
      </c>
      <c r="E2717" t="s">
        <v>95</v>
      </c>
    </row>
    <row r="2718" spans="1:5" x14ac:dyDescent="0.25">
      <c r="A2718" s="5">
        <v>809</v>
      </c>
      <c r="B2718" t="s">
        <v>105</v>
      </c>
      <c r="C2718" t="s">
        <v>191</v>
      </c>
      <c r="D2718" s="8">
        <v>-0.7</v>
      </c>
      <c r="E2718" t="s">
        <v>95</v>
      </c>
    </row>
    <row r="2719" spans="1:5" x14ac:dyDescent="0.25">
      <c r="A2719" s="5">
        <v>809</v>
      </c>
      <c r="B2719" t="s">
        <v>105</v>
      </c>
      <c r="C2719" t="s">
        <v>28</v>
      </c>
      <c r="D2719" s="8">
        <v>-0.9</v>
      </c>
      <c r="E2719" t="s">
        <v>95</v>
      </c>
    </row>
    <row r="2720" spans="1:5" x14ac:dyDescent="0.25">
      <c r="A2720" s="5">
        <v>809</v>
      </c>
      <c r="B2720" t="s">
        <v>105</v>
      </c>
      <c r="C2720" t="s">
        <v>42</v>
      </c>
      <c r="D2720" s="8">
        <v>-1.2</v>
      </c>
      <c r="E2720" t="s">
        <v>95</v>
      </c>
    </row>
    <row r="2721" spans="1:5" x14ac:dyDescent="0.25">
      <c r="A2721" s="5">
        <v>809</v>
      </c>
      <c r="B2721" t="s">
        <v>105</v>
      </c>
      <c r="C2721" t="s">
        <v>211</v>
      </c>
      <c r="D2721" s="8">
        <v>-1.1000000000000001</v>
      </c>
      <c r="E2721" t="s">
        <v>95</v>
      </c>
    </row>
    <row r="2722" spans="1:5" x14ac:dyDescent="0.25">
      <c r="A2722" s="5">
        <v>809</v>
      </c>
      <c r="B2722" t="s">
        <v>105</v>
      </c>
      <c r="C2722" t="s">
        <v>272</v>
      </c>
      <c r="D2722" s="8">
        <v>-0.1</v>
      </c>
      <c r="E2722" t="s">
        <v>95</v>
      </c>
    </row>
    <row r="2723" spans="1:5" x14ac:dyDescent="0.25">
      <c r="A2723" s="5">
        <v>809</v>
      </c>
      <c r="B2723" t="s">
        <v>105</v>
      </c>
      <c r="C2723" t="s">
        <v>37</v>
      </c>
      <c r="D2723" s="8">
        <v>-0.1</v>
      </c>
      <c r="E2723" t="s">
        <v>95</v>
      </c>
    </row>
    <row r="2724" spans="1:5" x14ac:dyDescent="0.25">
      <c r="A2724" s="5">
        <v>809</v>
      </c>
      <c r="B2724" t="s">
        <v>105</v>
      </c>
      <c r="C2724" t="s">
        <v>165</v>
      </c>
      <c r="D2724" s="8">
        <v>-0.9</v>
      </c>
      <c r="E2724" t="s">
        <v>95</v>
      </c>
    </row>
    <row r="2725" spans="1:5" x14ac:dyDescent="0.25">
      <c r="A2725" s="5">
        <v>809</v>
      </c>
      <c r="B2725" t="s">
        <v>105</v>
      </c>
      <c r="C2725" t="s">
        <v>344</v>
      </c>
      <c r="D2725" s="8">
        <v>-1.1000000000000001</v>
      </c>
      <c r="E2725" t="s">
        <v>95</v>
      </c>
    </row>
    <row r="2726" spans="1:5" x14ac:dyDescent="0.25">
      <c r="A2726" s="5">
        <v>809</v>
      </c>
      <c r="B2726" t="s">
        <v>105</v>
      </c>
      <c r="C2726" t="s">
        <v>357</v>
      </c>
      <c r="D2726" s="8">
        <v>-0.1</v>
      </c>
      <c r="E2726" t="s">
        <v>95</v>
      </c>
    </row>
    <row r="2727" spans="1:5" x14ac:dyDescent="0.25">
      <c r="A2727" s="5">
        <v>809</v>
      </c>
      <c r="B2727" t="s">
        <v>105</v>
      </c>
      <c r="C2727" t="s">
        <v>329</v>
      </c>
      <c r="D2727" s="8">
        <v>-0.2</v>
      </c>
      <c r="E2727" t="s">
        <v>95</v>
      </c>
    </row>
    <row r="2728" spans="1:5" x14ac:dyDescent="0.25">
      <c r="A2728" s="5">
        <v>809</v>
      </c>
      <c r="B2728" t="s">
        <v>105</v>
      </c>
      <c r="C2728" t="s">
        <v>336</v>
      </c>
      <c r="D2728" s="8">
        <v>-0.1</v>
      </c>
      <c r="E2728" s="7" t="s">
        <v>95</v>
      </c>
    </row>
    <row r="2729" spans="1:5" x14ac:dyDescent="0.25">
      <c r="A2729" s="5">
        <v>809</v>
      </c>
      <c r="B2729" t="s">
        <v>105</v>
      </c>
      <c r="C2729" t="s">
        <v>335</v>
      </c>
      <c r="D2729" s="8">
        <v>-0.2</v>
      </c>
      <c r="E2729" s="7" t="s">
        <v>95</v>
      </c>
    </row>
    <row r="2730" spans="1:5" x14ac:dyDescent="0.25">
      <c r="A2730" s="5">
        <v>809</v>
      </c>
      <c r="B2730" s="7" t="s">
        <v>105</v>
      </c>
      <c r="C2730" t="s">
        <v>343</v>
      </c>
      <c r="D2730" s="8">
        <v>-1.6</v>
      </c>
      <c r="E2730" t="s">
        <v>95</v>
      </c>
    </row>
    <row r="2731" spans="1:5" x14ac:dyDescent="0.25">
      <c r="A2731" s="5">
        <v>810</v>
      </c>
      <c r="B2731" t="s">
        <v>95</v>
      </c>
      <c r="C2731" t="s">
        <v>152</v>
      </c>
      <c r="D2731" s="8">
        <v>-6</v>
      </c>
      <c r="E2731" s="7" t="s">
        <v>114</v>
      </c>
    </row>
    <row r="2732" spans="1:5" x14ac:dyDescent="0.25">
      <c r="A2732" s="5">
        <v>811</v>
      </c>
      <c r="B2732" t="s">
        <v>155</v>
      </c>
      <c r="C2732" t="s">
        <v>353</v>
      </c>
      <c r="D2732" s="8">
        <v>-20</v>
      </c>
      <c r="E2732" s="7" t="s">
        <v>124</v>
      </c>
    </row>
    <row r="2733" spans="1:5" x14ac:dyDescent="0.25">
      <c r="A2733" s="5">
        <v>812</v>
      </c>
      <c r="B2733" t="s">
        <v>108</v>
      </c>
      <c r="C2733" t="s">
        <v>152</v>
      </c>
      <c r="D2733" s="8">
        <v>-5</v>
      </c>
      <c r="E2733" t="s">
        <v>106</v>
      </c>
    </row>
    <row r="2734" spans="1:5" x14ac:dyDescent="0.25">
      <c r="A2734" s="5">
        <v>813</v>
      </c>
      <c r="B2734" t="s">
        <v>108</v>
      </c>
      <c r="C2734" t="s">
        <v>61</v>
      </c>
      <c r="D2734" s="8">
        <v>-5</v>
      </c>
      <c r="E2734" t="s">
        <v>113</v>
      </c>
    </row>
    <row r="2735" spans="1:5" x14ac:dyDescent="0.25">
      <c r="A2735" s="5">
        <v>814</v>
      </c>
      <c r="B2735" t="s">
        <v>114</v>
      </c>
      <c r="C2735" t="s">
        <v>52</v>
      </c>
      <c r="D2735" s="8">
        <v>-38</v>
      </c>
      <c r="E2735" t="s">
        <v>154</v>
      </c>
    </row>
    <row r="2736" spans="1:5" x14ac:dyDescent="0.25">
      <c r="A2736" s="5">
        <v>814</v>
      </c>
      <c r="B2736" t="s">
        <v>114</v>
      </c>
      <c r="C2736" t="s">
        <v>59</v>
      </c>
      <c r="D2736" s="8">
        <v>-17.399999999999999</v>
      </c>
      <c r="E2736" t="s">
        <v>154</v>
      </c>
    </row>
    <row r="2737" spans="1:5" x14ac:dyDescent="0.25">
      <c r="A2737" s="5">
        <v>815</v>
      </c>
      <c r="B2737" t="s">
        <v>111</v>
      </c>
      <c r="C2737" t="s">
        <v>191</v>
      </c>
      <c r="D2737" s="8">
        <v>-20</v>
      </c>
      <c r="E2737" t="s">
        <v>106</v>
      </c>
    </row>
    <row r="2738" spans="1:5" x14ac:dyDescent="0.25">
      <c r="A2738" s="5">
        <v>816</v>
      </c>
      <c r="B2738" t="s">
        <v>96</v>
      </c>
      <c r="C2738" t="s">
        <v>219</v>
      </c>
      <c r="D2738" s="8">
        <v>-4.5999999999999996</v>
      </c>
      <c r="E2738" t="s">
        <v>97</v>
      </c>
    </row>
    <row r="2739" spans="1:5" x14ac:dyDescent="0.25">
      <c r="A2739" s="5">
        <v>817</v>
      </c>
      <c r="B2739" t="s">
        <v>110</v>
      </c>
      <c r="C2739" t="s">
        <v>152</v>
      </c>
      <c r="D2739" s="8">
        <v>-11.8</v>
      </c>
      <c r="E2739" t="s">
        <v>95</v>
      </c>
    </row>
    <row r="2740" spans="1:5" x14ac:dyDescent="0.25">
      <c r="A2740" s="5">
        <v>817</v>
      </c>
      <c r="B2740" t="s">
        <v>110</v>
      </c>
      <c r="C2740" t="s">
        <v>161</v>
      </c>
      <c r="D2740" s="8">
        <v>-3.9</v>
      </c>
      <c r="E2740" s="7" t="s">
        <v>95</v>
      </c>
    </row>
    <row r="2741" spans="1:5" x14ac:dyDescent="0.25">
      <c r="A2741" s="5">
        <v>817</v>
      </c>
      <c r="B2741" t="s">
        <v>110</v>
      </c>
      <c r="C2741" t="s">
        <v>169</v>
      </c>
      <c r="D2741" s="8">
        <v>-50</v>
      </c>
      <c r="E2741" s="7" t="s">
        <v>95</v>
      </c>
    </row>
    <row r="2742" spans="1:5" x14ac:dyDescent="0.25">
      <c r="A2742" s="5">
        <v>818</v>
      </c>
      <c r="B2742" t="s">
        <v>101</v>
      </c>
      <c r="C2742" t="s">
        <v>226</v>
      </c>
      <c r="D2742" s="8">
        <v>-4.9000000000000004</v>
      </c>
      <c r="E2742" s="7" t="s">
        <v>100</v>
      </c>
    </row>
    <row r="2743" spans="1:5" x14ac:dyDescent="0.25">
      <c r="A2743" s="5">
        <v>818</v>
      </c>
      <c r="B2743" t="s">
        <v>101</v>
      </c>
      <c r="C2743" t="s">
        <v>54</v>
      </c>
      <c r="D2743" s="8">
        <v>-1</v>
      </c>
      <c r="E2743" s="7" t="s">
        <v>100</v>
      </c>
    </row>
    <row r="2744" spans="1:5" x14ac:dyDescent="0.25">
      <c r="A2744" s="5">
        <v>818</v>
      </c>
      <c r="B2744" t="s">
        <v>101</v>
      </c>
      <c r="C2744" t="s">
        <v>237</v>
      </c>
      <c r="D2744" s="8">
        <v>-0.2</v>
      </c>
      <c r="E2744" t="s">
        <v>100</v>
      </c>
    </row>
    <row r="2745" spans="1:5" x14ac:dyDescent="0.25">
      <c r="A2745" s="5">
        <v>818</v>
      </c>
      <c r="B2745" t="s">
        <v>101</v>
      </c>
      <c r="C2745" t="s">
        <v>185</v>
      </c>
      <c r="D2745" s="8">
        <v>-0.6</v>
      </c>
      <c r="E2745" t="s">
        <v>100</v>
      </c>
    </row>
    <row r="2746" spans="1:5" x14ac:dyDescent="0.25">
      <c r="A2746" s="5">
        <v>819</v>
      </c>
      <c r="B2746" t="s">
        <v>112</v>
      </c>
      <c r="C2746" t="s">
        <v>346</v>
      </c>
      <c r="D2746" s="8">
        <v>-0.3</v>
      </c>
      <c r="E2746" s="7" t="s">
        <v>109</v>
      </c>
    </row>
    <row r="2747" spans="1:5" x14ac:dyDescent="0.25">
      <c r="A2747" s="5">
        <v>819</v>
      </c>
      <c r="B2747" t="s">
        <v>112</v>
      </c>
      <c r="C2747" t="s">
        <v>347</v>
      </c>
      <c r="D2747" s="8">
        <v>-0.2</v>
      </c>
      <c r="E2747" s="7" t="s">
        <v>109</v>
      </c>
    </row>
    <row r="2748" spans="1:5" x14ac:dyDescent="0.25">
      <c r="A2748" s="5">
        <v>819</v>
      </c>
      <c r="B2748" t="s">
        <v>112</v>
      </c>
      <c r="C2748" t="s">
        <v>66</v>
      </c>
      <c r="D2748" s="8">
        <v>2.5</v>
      </c>
      <c r="E2748" t="s">
        <v>109</v>
      </c>
    </row>
    <row r="2749" spans="1:5" x14ac:dyDescent="0.25">
      <c r="A2749" s="5">
        <v>820</v>
      </c>
      <c r="B2749" t="s">
        <v>96</v>
      </c>
      <c r="C2749" t="s">
        <v>57</v>
      </c>
      <c r="D2749" s="8">
        <v>-30</v>
      </c>
      <c r="E2749" t="s">
        <v>106</v>
      </c>
    </row>
    <row r="2750" spans="1:5" x14ac:dyDescent="0.25">
      <c r="A2750" s="5">
        <v>821</v>
      </c>
      <c r="B2750" t="s">
        <v>111</v>
      </c>
      <c r="C2750" t="s">
        <v>57</v>
      </c>
      <c r="D2750" s="8">
        <v>-2.2999999999999998</v>
      </c>
      <c r="E2750" t="s">
        <v>97</v>
      </c>
    </row>
    <row r="2751" spans="1:5" x14ac:dyDescent="0.25">
      <c r="A2751" s="5">
        <v>821</v>
      </c>
      <c r="B2751" t="s">
        <v>111</v>
      </c>
      <c r="C2751" t="s">
        <v>57</v>
      </c>
      <c r="D2751" s="8">
        <v>-2.2999999999999998</v>
      </c>
      <c r="E2751" t="s">
        <v>97</v>
      </c>
    </row>
    <row r="2752" spans="1:5" x14ac:dyDescent="0.25">
      <c r="A2752" s="5">
        <v>822</v>
      </c>
      <c r="B2752" t="s">
        <v>105</v>
      </c>
      <c r="C2752" t="s">
        <v>226</v>
      </c>
      <c r="D2752" s="8">
        <v>-0.3</v>
      </c>
      <c r="E2752" t="s">
        <v>100</v>
      </c>
    </row>
    <row r="2753" spans="1:5" x14ac:dyDescent="0.25">
      <c r="A2753" s="5">
        <v>822</v>
      </c>
      <c r="B2753" t="s">
        <v>105</v>
      </c>
      <c r="C2753" t="s">
        <v>185</v>
      </c>
      <c r="D2753" s="8">
        <v>0.8</v>
      </c>
      <c r="E2753" t="s">
        <v>100</v>
      </c>
    </row>
    <row r="2754" spans="1:5" x14ac:dyDescent="0.25">
      <c r="A2754" s="5">
        <v>823</v>
      </c>
      <c r="B2754" t="s">
        <v>105</v>
      </c>
      <c r="C2754" t="s">
        <v>226</v>
      </c>
      <c r="D2754" s="8">
        <v>-2</v>
      </c>
      <c r="E2754" t="s">
        <v>100</v>
      </c>
    </row>
    <row r="2755" spans="1:5" x14ac:dyDescent="0.25">
      <c r="A2755" s="5">
        <v>823</v>
      </c>
      <c r="B2755" t="s">
        <v>105</v>
      </c>
      <c r="C2755" t="s">
        <v>239</v>
      </c>
      <c r="D2755" s="8">
        <v>24</v>
      </c>
      <c r="E2755" t="s">
        <v>100</v>
      </c>
    </row>
    <row r="2756" spans="1:5" x14ac:dyDescent="0.25">
      <c r="A2756" s="5">
        <v>824</v>
      </c>
      <c r="B2756" t="s">
        <v>110</v>
      </c>
      <c r="C2756" t="s">
        <v>54</v>
      </c>
      <c r="D2756" s="8">
        <v>-800</v>
      </c>
      <c r="E2756" t="s">
        <v>109</v>
      </c>
    </row>
    <row r="2757" spans="1:5" x14ac:dyDescent="0.25">
      <c r="A2757" s="5">
        <v>825</v>
      </c>
      <c r="B2757" t="s">
        <v>106</v>
      </c>
      <c r="C2757" t="s">
        <v>152</v>
      </c>
      <c r="D2757" s="8">
        <v>-11</v>
      </c>
      <c r="E2757" t="s">
        <v>97</v>
      </c>
    </row>
    <row r="2758" spans="1:5" x14ac:dyDescent="0.25">
      <c r="A2758" s="5">
        <v>825</v>
      </c>
      <c r="B2758" t="s">
        <v>106</v>
      </c>
      <c r="C2758" t="s">
        <v>57</v>
      </c>
      <c r="D2758" s="8">
        <v>-4</v>
      </c>
      <c r="E2758" t="s">
        <v>97</v>
      </c>
    </row>
    <row r="2759" spans="1:5" x14ac:dyDescent="0.25">
      <c r="A2759" s="5">
        <v>826</v>
      </c>
      <c r="B2759" t="s">
        <v>107</v>
      </c>
      <c r="C2759" t="s">
        <v>239</v>
      </c>
      <c r="D2759" s="8">
        <v>-50</v>
      </c>
      <c r="E2759" t="s">
        <v>106</v>
      </c>
    </row>
    <row r="2760" spans="1:5" x14ac:dyDescent="0.25">
      <c r="A2760" s="5">
        <v>827</v>
      </c>
      <c r="B2760" t="s">
        <v>106</v>
      </c>
      <c r="C2760" t="s">
        <v>152</v>
      </c>
      <c r="D2760" s="8">
        <v>-4</v>
      </c>
      <c r="E2760" t="s">
        <v>107</v>
      </c>
    </row>
    <row r="2761" spans="1:5" x14ac:dyDescent="0.25">
      <c r="A2761" s="5">
        <v>827</v>
      </c>
      <c r="B2761" t="s">
        <v>106</v>
      </c>
      <c r="C2761" t="s">
        <v>169</v>
      </c>
      <c r="D2761" s="8">
        <v>-50</v>
      </c>
      <c r="E2761" t="s">
        <v>107</v>
      </c>
    </row>
    <row r="2762" spans="1:5" x14ac:dyDescent="0.25">
      <c r="A2762" s="5">
        <v>828</v>
      </c>
      <c r="B2762" t="s">
        <v>115</v>
      </c>
      <c r="C2762" t="s">
        <v>54</v>
      </c>
      <c r="D2762" s="8">
        <v>-318.7</v>
      </c>
      <c r="E2762" t="s">
        <v>106</v>
      </c>
    </row>
    <row r="2763" spans="1:5" x14ac:dyDescent="0.25">
      <c r="A2763" s="5">
        <v>829</v>
      </c>
      <c r="B2763" t="s">
        <v>106</v>
      </c>
      <c r="C2763" t="s">
        <v>152</v>
      </c>
      <c r="D2763" s="8">
        <v>-9</v>
      </c>
      <c r="E2763" t="s">
        <v>96</v>
      </c>
    </row>
    <row r="2764" spans="1:5" x14ac:dyDescent="0.25">
      <c r="A2764" s="5">
        <v>830</v>
      </c>
      <c r="B2764" t="s">
        <v>98</v>
      </c>
      <c r="C2764" t="s">
        <v>57</v>
      </c>
      <c r="D2764" s="8">
        <v>-28</v>
      </c>
      <c r="E2764" t="s">
        <v>106</v>
      </c>
    </row>
    <row r="2765" spans="1:5" x14ac:dyDescent="0.25">
      <c r="A2765" s="5">
        <v>831</v>
      </c>
      <c r="B2765" t="s">
        <v>105</v>
      </c>
      <c r="C2765" t="s">
        <v>226</v>
      </c>
      <c r="D2765" s="8">
        <v>-1</v>
      </c>
      <c r="E2765" t="s">
        <v>98</v>
      </c>
    </row>
    <row r="2766" spans="1:5" x14ac:dyDescent="0.25">
      <c r="A2766" s="5">
        <v>831</v>
      </c>
      <c r="B2766" t="s">
        <v>105</v>
      </c>
      <c r="C2766" t="s">
        <v>239</v>
      </c>
      <c r="D2766" s="8">
        <v>12</v>
      </c>
      <c r="E2766" t="s">
        <v>98</v>
      </c>
    </row>
    <row r="2767" spans="1:5" x14ac:dyDescent="0.25">
      <c r="A2767" s="5">
        <v>832</v>
      </c>
      <c r="B2767" t="s">
        <v>97</v>
      </c>
      <c r="C2767" t="s">
        <v>152</v>
      </c>
      <c r="D2767" s="8">
        <v>40</v>
      </c>
      <c r="E2767" t="s">
        <v>736</v>
      </c>
    </row>
    <row r="2768" spans="1:5" x14ac:dyDescent="0.25">
      <c r="A2768" s="5">
        <v>832</v>
      </c>
      <c r="B2768" t="s">
        <v>97</v>
      </c>
      <c r="C2768" t="s">
        <v>169</v>
      </c>
      <c r="D2768" s="8">
        <v>-40</v>
      </c>
      <c r="E2768" t="s">
        <v>736</v>
      </c>
    </row>
    <row r="2769" spans="1:5" x14ac:dyDescent="0.25">
      <c r="A2769" s="5">
        <v>832</v>
      </c>
      <c r="B2769" t="s">
        <v>97</v>
      </c>
      <c r="C2769" t="s">
        <v>239</v>
      </c>
      <c r="D2769" s="8">
        <v>-20</v>
      </c>
      <c r="E2769" t="s">
        <v>736</v>
      </c>
    </row>
    <row r="2770" spans="1:5" x14ac:dyDescent="0.25">
      <c r="A2770" s="5">
        <v>832</v>
      </c>
      <c r="B2770" t="s">
        <v>97</v>
      </c>
      <c r="C2770" t="s">
        <v>247</v>
      </c>
      <c r="D2770" s="8">
        <v>-40</v>
      </c>
      <c r="E2770" t="s">
        <v>736</v>
      </c>
    </row>
    <row r="2771" spans="1:5" x14ac:dyDescent="0.25">
      <c r="A2771" s="5">
        <v>833</v>
      </c>
      <c r="B2771" t="s">
        <v>106</v>
      </c>
      <c r="C2771" t="s">
        <v>191</v>
      </c>
      <c r="D2771" s="8">
        <v>-10</v>
      </c>
      <c r="E2771" t="s">
        <v>737</v>
      </c>
    </row>
    <row r="2772" spans="1:5" x14ac:dyDescent="0.25">
      <c r="A2772" s="5">
        <v>833</v>
      </c>
      <c r="B2772" t="s">
        <v>106</v>
      </c>
      <c r="C2772" t="s">
        <v>28</v>
      </c>
      <c r="D2772" s="8">
        <v>-50</v>
      </c>
      <c r="E2772" t="s">
        <v>737</v>
      </c>
    </row>
    <row r="2773" spans="1:5" x14ac:dyDescent="0.25">
      <c r="A2773" s="5">
        <v>833</v>
      </c>
      <c r="B2773" t="s">
        <v>106</v>
      </c>
      <c r="C2773" t="s">
        <v>152</v>
      </c>
      <c r="D2773" s="8">
        <v>-15</v>
      </c>
      <c r="E2773" t="s">
        <v>737</v>
      </c>
    </row>
    <row r="2774" spans="1:5" x14ac:dyDescent="0.25">
      <c r="A2774" s="5">
        <v>833</v>
      </c>
      <c r="B2774" t="s">
        <v>106</v>
      </c>
      <c r="C2774" t="s">
        <v>59</v>
      </c>
      <c r="D2774" s="8">
        <v>-75</v>
      </c>
      <c r="E2774" t="s">
        <v>737</v>
      </c>
    </row>
    <row r="2775" spans="1:5" x14ac:dyDescent="0.25">
      <c r="A2775" s="5">
        <v>833</v>
      </c>
      <c r="B2775" t="s">
        <v>106</v>
      </c>
      <c r="C2775" t="s">
        <v>57</v>
      </c>
      <c r="D2775" s="8">
        <v>300</v>
      </c>
      <c r="E2775" t="s">
        <v>737</v>
      </c>
    </row>
    <row r="2776" spans="1:5" x14ac:dyDescent="0.25">
      <c r="A2776" s="5">
        <v>834</v>
      </c>
      <c r="B2776" t="s">
        <v>106</v>
      </c>
      <c r="C2776" t="s">
        <v>239</v>
      </c>
      <c r="D2776" s="8">
        <v>-20</v>
      </c>
      <c r="E2776" t="s">
        <v>738</v>
      </c>
    </row>
    <row r="2777" spans="1:5" x14ac:dyDescent="0.25">
      <c r="A2777" s="5">
        <v>834</v>
      </c>
      <c r="B2777" t="s">
        <v>106</v>
      </c>
      <c r="C2777" t="s">
        <v>152</v>
      </c>
      <c r="D2777" s="8">
        <v>60</v>
      </c>
      <c r="E2777" t="s">
        <v>738</v>
      </c>
    </row>
    <row r="2778" spans="1:5" x14ac:dyDescent="0.25">
      <c r="A2778" s="5">
        <v>835</v>
      </c>
      <c r="B2778" s="7" t="s">
        <v>106</v>
      </c>
      <c r="C2778" t="s">
        <v>198</v>
      </c>
      <c r="D2778" s="8">
        <v>-15</v>
      </c>
      <c r="E2778" t="s">
        <v>736</v>
      </c>
    </row>
    <row r="2779" spans="1:5" x14ac:dyDescent="0.25">
      <c r="A2779" s="5">
        <v>835</v>
      </c>
      <c r="B2779" s="7" t="s">
        <v>106</v>
      </c>
      <c r="C2779" t="s">
        <v>239</v>
      </c>
      <c r="D2779" s="8">
        <v>-25</v>
      </c>
      <c r="E2779" t="s">
        <v>736</v>
      </c>
    </row>
    <row r="2780" spans="1:5" x14ac:dyDescent="0.25">
      <c r="A2780" s="5">
        <v>835</v>
      </c>
      <c r="B2780" s="7" t="s">
        <v>106</v>
      </c>
      <c r="C2780" t="s">
        <v>247</v>
      </c>
      <c r="D2780" s="8">
        <v>-100</v>
      </c>
      <c r="E2780" t="s">
        <v>736</v>
      </c>
    </row>
    <row r="2781" spans="1:5" x14ac:dyDescent="0.25">
      <c r="A2781" s="5">
        <v>835</v>
      </c>
      <c r="B2781" s="7" t="s">
        <v>106</v>
      </c>
      <c r="C2781" t="s">
        <v>64</v>
      </c>
      <c r="D2781" s="8">
        <v>-50</v>
      </c>
      <c r="E2781" t="s">
        <v>736</v>
      </c>
    </row>
    <row r="2782" spans="1:5" x14ac:dyDescent="0.25">
      <c r="A2782" s="5">
        <v>835</v>
      </c>
      <c r="B2782" t="s">
        <v>106</v>
      </c>
      <c r="C2782" t="s">
        <v>65</v>
      </c>
      <c r="D2782" s="8">
        <v>-5</v>
      </c>
      <c r="E2782" t="s">
        <v>736</v>
      </c>
    </row>
    <row r="2783" spans="1:5" x14ac:dyDescent="0.25">
      <c r="A2783" s="5">
        <v>835</v>
      </c>
      <c r="B2783" t="s">
        <v>106</v>
      </c>
      <c r="C2783" t="s">
        <v>358</v>
      </c>
      <c r="D2783" s="8">
        <v>-15</v>
      </c>
      <c r="E2783" t="s">
        <v>736</v>
      </c>
    </row>
    <row r="2784" spans="1:5" x14ac:dyDescent="0.25">
      <c r="A2784" s="5">
        <v>835</v>
      </c>
      <c r="B2784" t="s">
        <v>106</v>
      </c>
      <c r="C2784" t="s">
        <v>658</v>
      </c>
      <c r="D2784" s="8">
        <v>-15</v>
      </c>
      <c r="E2784" t="s">
        <v>736</v>
      </c>
    </row>
    <row r="2785" spans="1:5" x14ac:dyDescent="0.25">
      <c r="A2785" s="5">
        <v>835</v>
      </c>
      <c r="B2785" t="s">
        <v>106</v>
      </c>
      <c r="C2785" t="s">
        <v>152</v>
      </c>
      <c r="D2785" s="8">
        <v>38</v>
      </c>
      <c r="E2785" t="s">
        <v>736</v>
      </c>
    </row>
    <row r="2786" spans="1:5" x14ac:dyDescent="0.25">
      <c r="A2786" s="5">
        <v>836</v>
      </c>
      <c r="B2786" t="s">
        <v>114</v>
      </c>
      <c r="C2786" t="s">
        <v>329</v>
      </c>
      <c r="D2786" s="8">
        <v>-75</v>
      </c>
      <c r="E2786" t="s">
        <v>740</v>
      </c>
    </row>
    <row r="2787" spans="1:5" x14ac:dyDescent="0.25">
      <c r="A2787" s="5">
        <v>836</v>
      </c>
      <c r="B2787" t="s">
        <v>114</v>
      </c>
      <c r="C2787" t="s">
        <v>340</v>
      </c>
      <c r="D2787" s="8">
        <v>-60</v>
      </c>
      <c r="E2787" t="s">
        <v>740</v>
      </c>
    </row>
    <row r="2788" spans="1:5" x14ac:dyDescent="0.25">
      <c r="A2788" s="5">
        <v>836</v>
      </c>
      <c r="B2788" t="s">
        <v>114</v>
      </c>
      <c r="C2788" t="s">
        <v>363</v>
      </c>
      <c r="D2788" s="8">
        <v>-50</v>
      </c>
      <c r="E2788" t="s">
        <v>740</v>
      </c>
    </row>
    <row r="2789" spans="1:5" x14ac:dyDescent="0.25">
      <c r="A2789" s="5">
        <v>836</v>
      </c>
      <c r="B2789" t="s">
        <v>114</v>
      </c>
      <c r="C2789" t="s">
        <v>343</v>
      </c>
      <c r="D2789" s="8">
        <v>45</v>
      </c>
      <c r="E2789" t="s">
        <v>740</v>
      </c>
    </row>
    <row r="2790" spans="1:5" x14ac:dyDescent="0.25">
      <c r="A2790" s="5">
        <v>836</v>
      </c>
      <c r="B2790" t="s">
        <v>114</v>
      </c>
      <c r="C2790" t="s">
        <v>366</v>
      </c>
      <c r="D2790" s="8">
        <v>51</v>
      </c>
      <c r="E2790" t="s">
        <v>740</v>
      </c>
    </row>
    <row r="2791" spans="1:5" x14ac:dyDescent="0.25">
      <c r="A2791" s="5">
        <v>836</v>
      </c>
      <c r="B2791" t="s">
        <v>114</v>
      </c>
      <c r="C2791" t="s">
        <v>33</v>
      </c>
      <c r="D2791" s="8">
        <v>20</v>
      </c>
      <c r="E2791" t="s">
        <v>740</v>
      </c>
    </row>
    <row r="2792" spans="1:5" x14ac:dyDescent="0.25">
      <c r="A2792" s="5">
        <v>837</v>
      </c>
      <c r="B2792" t="s">
        <v>114</v>
      </c>
      <c r="C2792" t="s">
        <v>329</v>
      </c>
      <c r="D2792" s="8">
        <v>-130</v>
      </c>
      <c r="E2792" t="s">
        <v>740</v>
      </c>
    </row>
    <row r="2793" spans="1:5" x14ac:dyDescent="0.25">
      <c r="A2793" s="5">
        <v>837</v>
      </c>
      <c r="B2793" t="s">
        <v>114</v>
      </c>
      <c r="C2793" t="s">
        <v>52</v>
      </c>
      <c r="D2793" s="8">
        <v>153</v>
      </c>
      <c r="E2793" t="s">
        <v>740</v>
      </c>
    </row>
    <row r="2794" spans="1:5" x14ac:dyDescent="0.25">
      <c r="A2794" s="5">
        <v>837</v>
      </c>
      <c r="B2794" t="s">
        <v>114</v>
      </c>
      <c r="C2794" t="s">
        <v>221</v>
      </c>
      <c r="D2794" s="8">
        <v>64</v>
      </c>
      <c r="E2794" t="s">
        <v>740</v>
      </c>
    </row>
    <row r="2795" spans="1:5" x14ac:dyDescent="0.25">
      <c r="A2795" s="5">
        <v>838</v>
      </c>
      <c r="B2795" t="s">
        <v>115</v>
      </c>
      <c r="C2795" t="s">
        <v>355</v>
      </c>
      <c r="D2795" s="8">
        <v>-1200</v>
      </c>
      <c r="E2795" t="s">
        <v>738</v>
      </c>
    </row>
    <row r="2796" spans="1:5" x14ac:dyDescent="0.25">
      <c r="A2796" s="5">
        <v>838</v>
      </c>
      <c r="B2796" t="s">
        <v>115</v>
      </c>
      <c r="C2796" t="s">
        <v>57</v>
      </c>
      <c r="D2796" s="8">
        <v>120.4</v>
      </c>
      <c r="E2796" t="s">
        <v>738</v>
      </c>
    </row>
    <row r="2797" spans="1:5" x14ac:dyDescent="0.25">
      <c r="A2797" s="5">
        <v>838</v>
      </c>
      <c r="B2797" t="s">
        <v>115</v>
      </c>
      <c r="C2797" t="s">
        <v>60</v>
      </c>
      <c r="D2797" s="8">
        <v>39.6</v>
      </c>
      <c r="E2797" t="s">
        <v>738</v>
      </c>
    </row>
    <row r="2798" spans="1:5" x14ac:dyDescent="0.25">
      <c r="A2798" s="5">
        <v>839</v>
      </c>
      <c r="B2798" t="s">
        <v>106</v>
      </c>
      <c r="C2798" t="s">
        <v>54</v>
      </c>
      <c r="D2798" s="8">
        <v>-318.7</v>
      </c>
      <c r="E2798" t="s">
        <v>95</v>
      </c>
    </row>
    <row r="2799" spans="1:5" x14ac:dyDescent="0.25">
      <c r="A2799" s="5">
        <v>840</v>
      </c>
      <c r="B2799" t="s">
        <v>106</v>
      </c>
      <c r="C2799" t="s">
        <v>54</v>
      </c>
      <c r="D2799" s="8">
        <v>-104</v>
      </c>
      <c r="E2799" t="s">
        <v>95</v>
      </c>
    </row>
    <row r="2800" spans="1:5" x14ac:dyDescent="0.25">
      <c r="A2800" s="5">
        <v>841</v>
      </c>
      <c r="B2800" t="s">
        <v>106</v>
      </c>
      <c r="C2800" t="s">
        <v>54</v>
      </c>
      <c r="D2800" s="8">
        <v>-794</v>
      </c>
      <c r="E2800" t="s">
        <v>95</v>
      </c>
    </row>
    <row r="2801" spans="1:5" x14ac:dyDescent="0.25">
      <c r="A2801" s="5">
        <v>842</v>
      </c>
      <c r="B2801" t="s">
        <v>106</v>
      </c>
      <c r="C2801" t="s">
        <v>152</v>
      </c>
      <c r="D2801" s="8">
        <v>-3</v>
      </c>
      <c r="E2801" t="s">
        <v>95</v>
      </c>
    </row>
    <row r="2802" spans="1:5" x14ac:dyDescent="0.25">
      <c r="A2802" s="5">
        <v>842</v>
      </c>
      <c r="B2802" t="s">
        <v>106</v>
      </c>
      <c r="C2802" t="s">
        <v>57</v>
      </c>
      <c r="D2802" s="8">
        <v>-2</v>
      </c>
      <c r="E2802" t="s">
        <v>95</v>
      </c>
    </row>
    <row r="2803" spans="1:5" x14ac:dyDescent="0.25">
      <c r="A2803" s="5">
        <v>843</v>
      </c>
      <c r="B2803" t="s">
        <v>113</v>
      </c>
      <c r="C2803" t="s">
        <v>152</v>
      </c>
      <c r="D2803" s="8">
        <v>-7.5</v>
      </c>
      <c r="E2803" t="s">
        <v>95</v>
      </c>
    </row>
    <row r="2804" spans="1:5" x14ac:dyDescent="0.25">
      <c r="A2804" s="5">
        <v>844</v>
      </c>
      <c r="B2804" t="s">
        <v>99</v>
      </c>
      <c r="C2804" t="s">
        <v>54</v>
      </c>
      <c r="D2804" s="8">
        <v>-10</v>
      </c>
      <c r="E2804" t="s">
        <v>115</v>
      </c>
    </row>
    <row r="2805" spans="1:5" x14ac:dyDescent="0.25">
      <c r="A2805" s="5">
        <v>844</v>
      </c>
      <c r="B2805" t="s">
        <v>99</v>
      </c>
      <c r="C2805" t="s">
        <v>152</v>
      </c>
      <c r="D2805" s="8">
        <v>5</v>
      </c>
      <c r="E2805" t="s">
        <v>115</v>
      </c>
    </row>
    <row r="2806" spans="1:5" x14ac:dyDescent="0.25">
      <c r="A2806" s="5">
        <v>845</v>
      </c>
      <c r="B2806" t="s">
        <v>106</v>
      </c>
      <c r="C2806" t="s">
        <v>144</v>
      </c>
      <c r="D2806" s="8">
        <v>-40</v>
      </c>
      <c r="E2806" t="s">
        <v>96</v>
      </c>
    </row>
    <row r="2807" spans="1:5" x14ac:dyDescent="0.25">
      <c r="A2807" s="5">
        <v>846</v>
      </c>
      <c r="B2807" t="s">
        <v>95</v>
      </c>
      <c r="C2807" t="s">
        <v>226</v>
      </c>
      <c r="D2807" s="8">
        <v>-20</v>
      </c>
      <c r="E2807" t="s">
        <v>99</v>
      </c>
    </row>
    <row r="2808" spans="1:5" x14ac:dyDescent="0.25">
      <c r="A2808" s="5">
        <v>846</v>
      </c>
      <c r="B2808" t="s">
        <v>95</v>
      </c>
      <c r="C2808" t="s">
        <v>54</v>
      </c>
      <c r="D2808" s="8">
        <v>40</v>
      </c>
      <c r="E2808" t="s">
        <v>99</v>
      </c>
    </row>
    <row r="2809" spans="1:5" x14ac:dyDescent="0.25">
      <c r="A2809" s="5">
        <v>847</v>
      </c>
      <c r="B2809" t="s">
        <v>95</v>
      </c>
      <c r="C2809" t="s">
        <v>343</v>
      </c>
      <c r="D2809" s="8">
        <v>-63.5</v>
      </c>
      <c r="E2809" t="s">
        <v>96</v>
      </c>
    </row>
    <row r="2810" spans="1:5" x14ac:dyDescent="0.25">
      <c r="A2810" s="5">
        <v>848</v>
      </c>
      <c r="B2810" t="s">
        <v>97</v>
      </c>
      <c r="C2810" t="s">
        <v>152</v>
      </c>
      <c r="D2810" s="8">
        <v>-10</v>
      </c>
      <c r="E2810" t="s">
        <v>95</v>
      </c>
    </row>
    <row r="2811" spans="1:5" x14ac:dyDescent="0.25">
      <c r="A2811" s="5">
        <v>849</v>
      </c>
      <c r="B2811" t="s">
        <v>95</v>
      </c>
      <c r="C2811" t="s">
        <v>152</v>
      </c>
      <c r="D2811" s="8">
        <v>-2.5</v>
      </c>
      <c r="E2811" t="s">
        <v>98</v>
      </c>
    </row>
    <row r="2812" spans="1:5" x14ac:dyDescent="0.25">
      <c r="A2812" s="5">
        <v>849</v>
      </c>
      <c r="B2812" t="s">
        <v>95</v>
      </c>
      <c r="C2812" t="s">
        <v>148</v>
      </c>
      <c r="D2812" s="8">
        <v>5.6</v>
      </c>
      <c r="E2812" t="s">
        <v>98</v>
      </c>
    </row>
    <row r="2813" spans="1:5" x14ac:dyDescent="0.25">
      <c r="A2813" s="5">
        <v>849</v>
      </c>
      <c r="B2813" t="s">
        <v>95</v>
      </c>
      <c r="C2813" t="s">
        <v>150</v>
      </c>
      <c r="D2813" s="8">
        <v>1.7</v>
      </c>
      <c r="E2813" t="s">
        <v>98</v>
      </c>
    </row>
    <row r="2814" spans="1:5" x14ac:dyDescent="0.25">
      <c r="A2814" s="5">
        <v>849</v>
      </c>
      <c r="B2814" t="s">
        <v>95</v>
      </c>
      <c r="C2814" t="s">
        <v>251</v>
      </c>
      <c r="D2814" s="8">
        <v>1.2</v>
      </c>
      <c r="E2814" s="7" t="s">
        <v>98</v>
      </c>
    </row>
    <row r="2815" spans="1:5" x14ac:dyDescent="0.25">
      <c r="A2815" s="5">
        <v>849</v>
      </c>
      <c r="B2815" t="s">
        <v>95</v>
      </c>
      <c r="C2815" t="s">
        <v>245</v>
      </c>
      <c r="D2815" s="8">
        <v>3</v>
      </c>
      <c r="E2815" s="7" t="s">
        <v>98</v>
      </c>
    </row>
    <row r="2816" spans="1:5" x14ac:dyDescent="0.25">
      <c r="A2816" s="5">
        <v>850</v>
      </c>
      <c r="B2816" t="s">
        <v>116</v>
      </c>
      <c r="C2816" t="s">
        <v>54</v>
      </c>
      <c r="D2816" s="8">
        <v>-75</v>
      </c>
      <c r="E2816" t="s">
        <v>742</v>
      </c>
    </row>
    <row r="2817" spans="1:5" x14ac:dyDescent="0.25">
      <c r="A2817" s="5">
        <v>850</v>
      </c>
      <c r="B2817" t="s">
        <v>116</v>
      </c>
      <c r="C2817" t="s">
        <v>235</v>
      </c>
      <c r="D2817" s="8">
        <v>-75</v>
      </c>
      <c r="E2817" t="s">
        <v>742</v>
      </c>
    </row>
    <row r="2818" spans="1:5" x14ac:dyDescent="0.25">
      <c r="A2818" s="5">
        <v>850</v>
      </c>
      <c r="B2818" t="s">
        <v>116</v>
      </c>
      <c r="C2818" t="s">
        <v>226</v>
      </c>
      <c r="D2818" s="8">
        <v>75</v>
      </c>
      <c r="E2818" t="s">
        <v>742</v>
      </c>
    </row>
    <row r="2819" spans="1:5" x14ac:dyDescent="0.25">
      <c r="A2819" s="5">
        <v>850</v>
      </c>
      <c r="B2819" t="s">
        <v>116</v>
      </c>
      <c r="C2819" t="s">
        <v>228</v>
      </c>
      <c r="D2819" s="8">
        <v>75</v>
      </c>
      <c r="E2819" t="s">
        <v>742</v>
      </c>
    </row>
    <row r="2820" spans="1:5" x14ac:dyDescent="0.25">
      <c r="A2820" s="5">
        <v>851</v>
      </c>
      <c r="B2820" t="s">
        <v>113</v>
      </c>
      <c r="C2820" t="s">
        <v>33</v>
      </c>
      <c r="D2820" s="8">
        <v>-75</v>
      </c>
      <c r="E2820" t="s">
        <v>736</v>
      </c>
    </row>
    <row r="2821" spans="1:5" x14ac:dyDescent="0.25">
      <c r="A2821" s="5">
        <v>851</v>
      </c>
      <c r="B2821" t="s">
        <v>113</v>
      </c>
      <c r="C2821" t="s">
        <v>54</v>
      </c>
      <c r="D2821" s="8">
        <v>-18</v>
      </c>
      <c r="E2821" t="s">
        <v>736</v>
      </c>
    </row>
    <row r="2822" spans="1:5" x14ac:dyDescent="0.25">
      <c r="A2822" s="5">
        <v>851</v>
      </c>
      <c r="B2822" t="s">
        <v>113</v>
      </c>
      <c r="C2822" t="s">
        <v>235</v>
      </c>
      <c r="D2822" s="8">
        <v>-18</v>
      </c>
      <c r="E2822" t="s">
        <v>736</v>
      </c>
    </row>
    <row r="2823" spans="1:5" x14ac:dyDescent="0.25">
      <c r="A2823" s="5">
        <v>851</v>
      </c>
      <c r="B2823" t="s">
        <v>113</v>
      </c>
      <c r="C2823" t="s">
        <v>226</v>
      </c>
      <c r="D2823" s="8">
        <v>18</v>
      </c>
      <c r="E2823" t="s">
        <v>736</v>
      </c>
    </row>
    <row r="2824" spans="1:5" x14ac:dyDescent="0.25">
      <c r="A2824" s="5">
        <v>851</v>
      </c>
      <c r="B2824" t="s">
        <v>113</v>
      </c>
      <c r="C2824" t="s">
        <v>228</v>
      </c>
      <c r="D2824" s="8">
        <v>18</v>
      </c>
      <c r="E2824" t="s">
        <v>736</v>
      </c>
    </row>
    <row r="2825" spans="1:5" x14ac:dyDescent="0.25">
      <c r="A2825" s="5">
        <v>851</v>
      </c>
      <c r="B2825" t="s">
        <v>113</v>
      </c>
      <c r="C2825" t="s">
        <v>152</v>
      </c>
      <c r="D2825" s="8">
        <v>10</v>
      </c>
      <c r="E2825" t="s">
        <v>736</v>
      </c>
    </row>
    <row r="2826" spans="1:5" x14ac:dyDescent="0.25">
      <c r="A2826" s="5">
        <v>852</v>
      </c>
      <c r="B2826" t="s">
        <v>109</v>
      </c>
      <c r="C2826" t="s">
        <v>349</v>
      </c>
      <c r="D2826" s="8">
        <v>-3</v>
      </c>
      <c r="E2826" t="s">
        <v>111</v>
      </c>
    </row>
    <row r="2827" spans="1:5" x14ac:dyDescent="0.25">
      <c r="A2827" s="5">
        <v>852</v>
      </c>
      <c r="B2827" t="s">
        <v>109</v>
      </c>
      <c r="C2827" t="s">
        <v>68</v>
      </c>
      <c r="D2827" s="8">
        <v>1.8</v>
      </c>
      <c r="E2827" t="s">
        <v>111</v>
      </c>
    </row>
    <row r="2828" spans="1:5" x14ac:dyDescent="0.25">
      <c r="A2828" s="5">
        <v>853</v>
      </c>
      <c r="B2828" t="s">
        <v>109</v>
      </c>
      <c r="C2828" t="s">
        <v>185</v>
      </c>
      <c r="D2828" s="8">
        <v>-25</v>
      </c>
      <c r="E2828" t="s">
        <v>110</v>
      </c>
    </row>
    <row r="2829" spans="1:5" x14ac:dyDescent="0.25">
      <c r="A2829" s="5">
        <v>853</v>
      </c>
      <c r="B2829" t="s">
        <v>109</v>
      </c>
      <c r="C2829" t="s">
        <v>337</v>
      </c>
      <c r="D2829" s="8">
        <v>-20</v>
      </c>
      <c r="E2829" t="s">
        <v>110</v>
      </c>
    </row>
    <row r="2830" spans="1:5" x14ac:dyDescent="0.25">
      <c r="A2830" s="5">
        <v>853</v>
      </c>
      <c r="B2830" t="s">
        <v>109</v>
      </c>
      <c r="C2830" t="s">
        <v>54</v>
      </c>
      <c r="D2830" s="8">
        <v>-92</v>
      </c>
      <c r="E2830" t="s">
        <v>110</v>
      </c>
    </row>
    <row r="2831" spans="1:5" x14ac:dyDescent="0.25">
      <c r="A2831" s="5">
        <v>854</v>
      </c>
      <c r="B2831" t="s">
        <v>110</v>
      </c>
      <c r="C2831" t="s">
        <v>237</v>
      </c>
      <c r="D2831" s="8">
        <v>-317</v>
      </c>
      <c r="E2831" t="s">
        <v>109</v>
      </c>
    </row>
    <row r="2832" spans="1:5" x14ac:dyDescent="0.25">
      <c r="A2832" s="5">
        <v>855</v>
      </c>
      <c r="B2832" t="s">
        <v>115</v>
      </c>
      <c r="C2832" t="s">
        <v>57</v>
      </c>
      <c r="D2832" s="8">
        <v>-120.4</v>
      </c>
      <c r="E2832" t="s">
        <v>106</v>
      </c>
    </row>
    <row r="2833" spans="1:5" x14ac:dyDescent="0.25">
      <c r="A2833" s="5">
        <v>855</v>
      </c>
      <c r="B2833" t="s">
        <v>115</v>
      </c>
      <c r="C2833" t="s">
        <v>60</v>
      </c>
      <c r="D2833" s="8">
        <v>-39.6</v>
      </c>
      <c r="E2833" t="s">
        <v>106</v>
      </c>
    </row>
    <row r="2834" spans="1:5" x14ac:dyDescent="0.25">
      <c r="A2834" s="5">
        <v>856</v>
      </c>
      <c r="B2834" t="s">
        <v>108</v>
      </c>
      <c r="C2834" t="s">
        <v>835</v>
      </c>
      <c r="D2834" s="8">
        <v>-55</v>
      </c>
      <c r="E2834" t="s">
        <v>738</v>
      </c>
    </row>
    <row r="2835" spans="1:5" x14ac:dyDescent="0.25">
      <c r="A2835" s="5">
        <v>856</v>
      </c>
      <c r="B2835" t="s">
        <v>108</v>
      </c>
      <c r="C2835" t="s">
        <v>152</v>
      </c>
      <c r="D2835" s="8">
        <v>-115</v>
      </c>
      <c r="E2835" t="s">
        <v>738</v>
      </c>
    </row>
    <row r="2836" spans="1:5" x14ac:dyDescent="0.25">
      <c r="A2836" s="5">
        <v>856</v>
      </c>
      <c r="B2836" t="s">
        <v>108</v>
      </c>
      <c r="C2836" t="s">
        <v>239</v>
      </c>
      <c r="D2836" s="8">
        <v>-40</v>
      </c>
      <c r="E2836" t="s">
        <v>738</v>
      </c>
    </row>
    <row r="2837" spans="1:5" x14ac:dyDescent="0.25">
      <c r="A2837" s="5">
        <v>856</v>
      </c>
      <c r="B2837" t="s">
        <v>108</v>
      </c>
      <c r="C2837" t="s">
        <v>836</v>
      </c>
      <c r="D2837" s="8">
        <v>225</v>
      </c>
      <c r="E2837" t="s">
        <v>738</v>
      </c>
    </row>
    <row r="2838" spans="1:5" x14ac:dyDescent="0.25">
      <c r="A2838" s="5">
        <v>857</v>
      </c>
      <c r="B2838" t="s">
        <v>99</v>
      </c>
      <c r="C2838" t="s">
        <v>152</v>
      </c>
      <c r="D2838" s="8">
        <v>-5</v>
      </c>
      <c r="E2838" t="s">
        <v>105</v>
      </c>
    </row>
    <row r="2839" spans="1:5" x14ac:dyDescent="0.25">
      <c r="A2839" s="5">
        <v>857</v>
      </c>
      <c r="B2839" t="s">
        <v>99</v>
      </c>
      <c r="C2839" t="s">
        <v>169</v>
      </c>
      <c r="D2839" s="8">
        <v>-20</v>
      </c>
      <c r="E2839" t="s">
        <v>105</v>
      </c>
    </row>
    <row r="2840" spans="1:5" x14ac:dyDescent="0.25">
      <c r="A2840" s="5">
        <v>857</v>
      </c>
      <c r="B2840" t="s">
        <v>99</v>
      </c>
      <c r="C2840" t="s">
        <v>28</v>
      </c>
      <c r="D2840" s="8">
        <v>-15</v>
      </c>
      <c r="E2840" t="s">
        <v>105</v>
      </c>
    </row>
    <row r="2841" spans="1:5" x14ac:dyDescent="0.25">
      <c r="A2841" s="5">
        <v>858</v>
      </c>
      <c r="B2841" t="s">
        <v>98</v>
      </c>
      <c r="C2841" t="s">
        <v>239</v>
      </c>
      <c r="D2841" s="8">
        <v>-46</v>
      </c>
      <c r="E2841" t="s">
        <v>105</v>
      </c>
    </row>
    <row r="2842" spans="1:5" x14ac:dyDescent="0.25">
      <c r="A2842" s="5">
        <v>858</v>
      </c>
      <c r="B2842" t="s">
        <v>98</v>
      </c>
      <c r="C2842" t="s">
        <v>226</v>
      </c>
      <c r="D2842" s="8">
        <v>0.5</v>
      </c>
      <c r="E2842" t="s">
        <v>105</v>
      </c>
    </row>
    <row r="2843" spans="1:5" x14ac:dyDescent="0.25">
      <c r="A2843" s="5">
        <v>859</v>
      </c>
      <c r="B2843" t="s">
        <v>106</v>
      </c>
      <c r="C2843" t="s">
        <v>282</v>
      </c>
      <c r="D2843" s="8">
        <v>-400</v>
      </c>
      <c r="E2843" t="s">
        <v>95</v>
      </c>
    </row>
    <row r="2844" spans="1:5" x14ac:dyDescent="0.25">
      <c r="A2844" s="5">
        <v>860</v>
      </c>
      <c r="B2844" t="s">
        <v>106</v>
      </c>
      <c r="C2844" t="s">
        <v>152</v>
      </c>
      <c r="D2844" s="8">
        <v>-1</v>
      </c>
      <c r="E2844" t="s">
        <v>107</v>
      </c>
    </row>
    <row r="2845" spans="1:5" x14ac:dyDescent="0.25">
      <c r="A2845" s="5">
        <v>860</v>
      </c>
      <c r="B2845" t="s">
        <v>106</v>
      </c>
      <c r="C2845" t="s">
        <v>169</v>
      </c>
      <c r="D2845" s="8">
        <v>-150</v>
      </c>
      <c r="E2845" t="s">
        <v>107</v>
      </c>
    </row>
    <row r="2846" spans="1:5" x14ac:dyDescent="0.25">
      <c r="A2846" s="5">
        <v>860</v>
      </c>
      <c r="B2846" t="s">
        <v>106</v>
      </c>
      <c r="C2846" t="s">
        <v>57</v>
      </c>
      <c r="D2846" s="8">
        <v>-25</v>
      </c>
      <c r="E2846" t="s">
        <v>107</v>
      </c>
    </row>
    <row r="2847" spans="1:5" x14ac:dyDescent="0.25">
      <c r="A2847" s="5">
        <v>861</v>
      </c>
      <c r="B2847" t="s">
        <v>106</v>
      </c>
      <c r="C2847" t="s">
        <v>152</v>
      </c>
      <c r="D2847" s="8">
        <v>-5</v>
      </c>
      <c r="E2847" t="s">
        <v>97</v>
      </c>
    </row>
    <row r="2848" spans="1:5" x14ac:dyDescent="0.25">
      <c r="A2848" s="5">
        <v>861</v>
      </c>
      <c r="B2848" t="s">
        <v>106</v>
      </c>
      <c r="C2848" t="s">
        <v>57</v>
      </c>
      <c r="D2848" s="8">
        <v>-25</v>
      </c>
      <c r="E2848" t="s">
        <v>97</v>
      </c>
    </row>
    <row r="2849" spans="1:6" x14ac:dyDescent="0.25">
      <c r="A2849" s="5">
        <v>862</v>
      </c>
      <c r="B2849" t="s">
        <v>98</v>
      </c>
      <c r="C2849" t="s">
        <v>239</v>
      </c>
      <c r="D2849" s="8">
        <v>-120</v>
      </c>
      <c r="E2849" t="s">
        <v>105</v>
      </c>
    </row>
    <row r="2850" spans="1:6" x14ac:dyDescent="0.25">
      <c r="A2850" s="5">
        <v>863</v>
      </c>
      <c r="B2850" t="s">
        <v>184</v>
      </c>
      <c r="C2850" t="s">
        <v>352</v>
      </c>
      <c r="D2850" s="8">
        <v>-8</v>
      </c>
      <c r="E2850" s="7" t="s">
        <v>111</v>
      </c>
    </row>
    <row r="2851" spans="1:6" x14ac:dyDescent="0.25">
      <c r="A2851" s="5">
        <v>863</v>
      </c>
      <c r="B2851" t="s">
        <v>184</v>
      </c>
      <c r="C2851" t="s">
        <v>340</v>
      </c>
      <c r="D2851" s="8">
        <v>-45.7</v>
      </c>
      <c r="E2851" t="s">
        <v>111</v>
      </c>
    </row>
    <row r="2852" spans="1:6" x14ac:dyDescent="0.25">
      <c r="A2852" s="5">
        <v>864</v>
      </c>
      <c r="B2852" t="s">
        <v>95</v>
      </c>
      <c r="C2852" t="s">
        <v>144</v>
      </c>
      <c r="D2852" s="8">
        <v>-100</v>
      </c>
      <c r="E2852" t="s">
        <v>96</v>
      </c>
    </row>
    <row r="2853" spans="1:6" x14ac:dyDescent="0.25">
      <c r="A2853" s="5">
        <v>865</v>
      </c>
      <c r="B2853" t="s">
        <v>95</v>
      </c>
      <c r="C2853" t="s">
        <v>33</v>
      </c>
      <c r="D2853" s="8">
        <v>-50</v>
      </c>
      <c r="E2853" t="s">
        <v>109</v>
      </c>
    </row>
    <row r="2854" spans="1:6" x14ac:dyDescent="0.25">
      <c r="A2854" s="5">
        <v>866</v>
      </c>
      <c r="B2854" t="s">
        <v>97</v>
      </c>
      <c r="C2854" t="s">
        <v>152</v>
      </c>
      <c r="D2854" s="8">
        <v>-10</v>
      </c>
      <c r="E2854" t="s">
        <v>96</v>
      </c>
    </row>
    <row r="2855" spans="1:6" x14ac:dyDescent="0.25">
      <c r="A2855" s="5">
        <v>867</v>
      </c>
      <c r="B2855" t="s">
        <v>96</v>
      </c>
      <c r="C2855" t="s">
        <v>340</v>
      </c>
      <c r="D2855" s="8">
        <v>-110</v>
      </c>
      <c r="E2855">
        <v>0</v>
      </c>
      <c r="F2855" t="s">
        <v>659</v>
      </c>
    </row>
    <row r="2856" spans="1:6" x14ac:dyDescent="0.25">
      <c r="A2856" s="5">
        <v>867</v>
      </c>
      <c r="B2856" t="s">
        <v>96</v>
      </c>
      <c r="C2856" t="s">
        <v>191</v>
      </c>
      <c r="D2856" s="8">
        <v>110</v>
      </c>
      <c r="E2856">
        <v>0</v>
      </c>
      <c r="F2856" t="s">
        <v>659</v>
      </c>
    </row>
    <row r="2857" spans="1:6" x14ac:dyDescent="0.25">
      <c r="D2857" s="8"/>
    </row>
    <row r="2858" spans="1:6" x14ac:dyDescent="0.25">
      <c r="D2858" s="8"/>
    </row>
    <row r="2859" spans="1:6" x14ac:dyDescent="0.25">
      <c r="D2859" s="8"/>
    </row>
    <row r="2860" spans="1:6" x14ac:dyDescent="0.25">
      <c r="D2860" s="8"/>
    </row>
    <row r="2861" spans="1:6" x14ac:dyDescent="0.25">
      <c r="D2861" s="8"/>
    </row>
    <row r="2862" spans="1:6" x14ac:dyDescent="0.25">
      <c r="D2862" s="8"/>
    </row>
    <row r="2863" spans="1:6" x14ac:dyDescent="0.25">
      <c r="D2863" s="8"/>
    </row>
    <row r="2864" spans="1:6" x14ac:dyDescent="0.25">
      <c r="D2864" s="8"/>
    </row>
    <row r="2865" spans="4:5" x14ac:dyDescent="0.25">
      <c r="D2865" s="8"/>
    </row>
    <row r="2866" spans="4:5" x14ac:dyDescent="0.25">
      <c r="D2866" s="8"/>
    </row>
    <row r="2867" spans="4:5" x14ac:dyDescent="0.25">
      <c r="D2867" s="8"/>
    </row>
    <row r="2868" spans="4:5" x14ac:dyDescent="0.25">
      <c r="D2868" s="8"/>
    </row>
    <row r="2869" spans="4:5" x14ac:dyDescent="0.25">
      <c r="D2869" s="8"/>
    </row>
    <row r="2870" spans="4:5" x14ac:dyDescent="0.25">
      <c r="D2870" s="8"/>
    </row>
    <row r="2871" spans="4:5" x14ac:dyDescent="0.25">
      <c r="D2871" s="8"/>
    </row>
    <row r="2872" spans="4:5" x14ac:dyDescent="0.25">
      <c r="D2872" s="8"/>
      <c r="E2872" s="7"/>
    </row>
    <row r="2873" spans="4:5" x14ac:dyDescent="0.25">
      <c r="D2873" s="8"/>
    </row>
    <row r="2874" spans="4:5" x14ac:dyDescent="0.25">
      <c r="D2874" s="8"/>
    </row>
    <row r="2875" spans="4:5" x14ac:dyDescent="0.25">
      <c r="D2875" s="8"/>
    </row>
    <row r="2876" spans="4:5" x14ac:dyDescent="0.25">
      <c r="D2876" s="8"/>
    </row>
    <row r="2877" spans="4:5" x14ac:dyDescent="0.25">
      <c r="D2877" s="8"/>
    </row>
    <row r="2878" spans="4:5" x14ac:dyDescent="0.25">
      <c r="D2878" s="8"/>
    </row>
    <row r="2879" spans="4:5" x14ac:dyDescent="0.25">
      <c r="D2879" s="8"/>
    </row>
    <row r="2880" spans="4:5" x14ac:dyDescent="0.25">
      <c r="D2880" s="8"/>
    </row>
    <row r="2881" spans="4:5" x14ac:dyDescent="0.25">
      <c r="D2881" s="8"/>
    </row>
    <row r="2882" spans="4:5" x14ac:dyDescent="0.25">
      <c r="D2882" s="8"/>
    </row>
    <row r="2883" spans="4:5" x14ac:dyDescent="0.25">
      <c r="D2883" s="8"/>
    </row>
    <row r="2884" spans="4:5" x14ac:dyDescent="0.25">
      <c r="D2884" s="8"/>
    </row>
    <row r="2885" spans="4:5" x14ac:dyDescent="0.25">
      <c r="D2885" s="8"/>
    </row>
    <row r="2886" spans="4:5" x14ac:dyDescent="0.25">
      <c r="D2886" s="8"/>
    </row>
    <row r="2887" spans="4:5" x14ac:dyDescent="0.25">
      <c r="D2887" s="8"/>
    </row>
    <row r="2888" spans="4:5" x14ac:dyDescent="0.25">
      <c r="D2888" s="8"/>
    </row>
    <row r="2889" spans="4:5" x14ac:dyDescent="0.25">
      <c r="D2889" s="8"/>
    </row>
    <row r="2890" spans="4:5" x14ac:dyDescent="0.25">
      <c r="D2890" s="8"/>
    </row>
    <row r="2891" spans="4:5" x14ac:dyDescent="0.25">
      <c r="D2891" s="8"/>
    </row>
    <row r="2892" spans="4:5" x14ac:dyDescent="0.25">
      <c r="D2892" s="8"/>
    </row>
    <row r="2893" spans="4:5" x14ac:dyDescent="0.25">
      <c r="D2893" s="8"/>
      <c r="E2893" s="7"/>
    </row>
    <row r="2894" spans="4:5" x14ac:dyDescent="0.25">
      <c r="D2894" s="8"/>
      <c r="E2894" s="7"/>
    </row>
    <row r="2895" spans="4:5" x14ac:dyDescent="0.25">
      <c r="D2895" s="8"/>
      <c r="E2895" s="7"/>
    </row>
    <row r="2896" spans="4:5" x14ac:dyDescent="0.25">
      <c r="D2896" s="8"/>
    </row>
    <row r="2897" spans="4:4" x14ac:dyDescent="0.25">
      <c r="D2897" s="8"/>
    </row>
    <row r="2898" spans="4:4" x14ac:dyDescent="0.25">
      <c r="D2898" s="8"/>
    </row>
    <row r="2899" spans="4:4" x14ac:dyDescent="0.25">
      <c r="D2899" s="8"/>
    </row>
    <row r="2900" spans="4:4" x14ac:dyDescent="0.25">
      <c r="D2900" s="8"/>
    </row>
    <row r="2901" spans="4:4" x14ac:dyDescent="0.25">
      <c r="D2901" s="8"/>
    </row>
    <row r="2902" spans="4:4" x14ac:dyDescent="0.25">
      <c r="D2902" s="8"/>
    </row>
    <row r="2903" spans="4:4" x14ac:dyDescent="0.25">
      <c r="D2903" s="8"/>
    </row>
    <row r="2904" spans="4:4" x14ac:dyDescent="0.25">
      <c r="D2904" s="8"/>
    </row>
    <row r="2905" spans="4:4" x14ac:dyDescent="0.25">
      <c r="D2905" s="8"/>
    </row>
    <row r="2906" spans="4:4" x14ac:dyDescent="0.25">
      <c r="D2906" s="8"/>
    </row>
    <row r="2907" spans="4:4" x14ac:dyDescent="0.25">
      <c r="D2907" s="8"/>
    </row>
    <row r="2908" spans="4:4" x14ac:dyDescent="0.25">
      <c r="D2908" s="8"/>
    </row>
    <row r="2909" spans="4:4" x14ac:dyDescent="0.25">
      <c r="D2909" s="8"/>
    </row>
    <row r="2910" spans="4:4" x14ac:dyDescent="0.25">
      <c r="D2910" s="8"/>
    </row>
    <row r="2911" spans="4:4" x14ac:dyDescent="0.25">
      <c r="D2911" s="8"/>
    </row>
    <row r="2912" spans="4:4" x14ac:dyDescent="0.25">
      <c r="D2912" s="8"/>
    </row>
    <row r="2913" spans="2:5" x14ac:dyDescent="0.25">
      <c r="D2913" s="8"/>
    </row>
    <row r="2914" spans="2:5" x14ac:dyDescent="0.25">
      <c r="D2914" s="8"/>
    </row>
    <row r="2915" spans="2:5" x14ac:dyDescent="0.25">
      <c r="D2915" s="8"/>
    </row>
    <row r="2916" spans="2:5" x14ac:dyDescent="0.25">
      <c r="D2916" s="8"/>
    </row>
    <row r="2917" spans="2:5" x14ac:dyDescent="0.25">
      <c r="B2917" s="7"/>
      <c r="D2917" s="8"/>
      <c r="E2917" s="7"/>
    </row>
    <row r="2918" spans="2:5" x14ac:dyDescent="0.25">
      <c r="B2918" s="7"/>
      <c r="D2918" s="8"/>
      <c r="E2918" s="7"/>
    </row>
    <row r="2919" spans="2:5" x14ac:dyDescent="0.25">
      <c r="D2919" s="8"/>
    </row>
    <row r="2920" spans="2:5" x14ac:dyDescent="0.25">
      <c r="D2920" s="8"/>
    </row>
    <row r="2921" spans="2:5" x14ac:dyDescent="0.25">
      <c r="D2921" s="8"/>
    </row>
    <row r="2922" spans="2:5" x14ac:dyDescent="0.25">
      <c r="D2922" s="8"/>
    </row>
    <row r="2923" spans="2:5" x14ac:dyDescent="0.25">
      <c r="D2923" s="8"/>
    </row>
    <row r="2924" spans="2:5" x14ac:dyDescent="0.25">
      <c r="D2924" s="8"/>
    </row>
    <row r="2925" spans="2:5" x14ac:dyDescent="0.25">
      <c r="D2925" s="8"/>
    </row>
    <row r="2926" spans="2:5" x14ac:dyDescent="0.25">
      <c r="D2926" s="8"/>
    </row>
    <row r="2927" spans="2:5" x14ac:dyDescent="0.25">
      <c r="D2927" s="8"/>
    </row>
    <row r="2928" spans="2:5" x14ac:dyDescent="0.25">
      <c r="D2928" s="8"/>
    </row>
    <row r="2929" spans="4:4" x14ac:dyDescent="0.25">
      <c r="D2929" s="8"/>
    </row>
    <row r="2930" spans="4:4" x14ac:dyDescent="0.25">
      <c r="D2930" s="8"/>
    </row>
    <row r="2931" spans="4:4" x14ac:dyDescent="0.25">
      <c r="D2931" s="8"/>
    </row>
    <row r="2932" spans="4:4" x14ac:dyDescent="0.25">
      <c r="D2932" s="8"/>
    </row>
    <row r="2933" spans="4:4" x14ac:dyDescent="0.25">
      <c r="D2933" s="8"/>
    </row>
    <row r="2934" spans="4:4" x14ac:dyDescent="0.25">
      <c r="D2934" s="8"/>
    </row>
    <row r="2935" spans="4:4" x14ac:dyDescent="0.25">
      <c r="D2935" s="8"/>
    </row>
    <row r="2936" spans="4:4" x14ac:dyDescent="0.25">
      <c r="D2936" s="8"/>
    </row>
    <row r="2937" spans="4:4" x14ac:dyDescent="0.25">
      <c r="D2937" s="8"/>
    </row>
    <row r="2938" spans="4:4" x14ac:dyDescent="0.25">
      <c r="D2938" s="8"/>
    </row>
    <row r="2939" spans="4:4" x14ac:dyDescent="0.25">
      <c r="D2939" s="8"/>
    </row>
    <row r="2940" spans="4:4" x14ac:dyDescent="0.25">
      <c r="D2940" s="8"/>
    </row>
    <row r="2941" spans="4:4" x14ac:dyDescent="0.25">
      <c r="D2941" s="8"/>
    </row>
    <row r="2942" spans="4:4" x14ac:dyDescent="0.25">
      <c r="D2942" s="8"/>
    </row>
    <row r="2943" spans="4:4" x14ac:dyDescent="0.25">
      <c r="D2943" s="8"/>
    </row>
    <row r="2944" spans="4:4" x14ac:dyDescent="0.25">
      <c r="D2944" s="8"/>
    </row>
    <row r="2945" spans="4:4" x14ac:dyDescent="0.25">
      <c r="D2945" s="8"/>
    </row>
    <row r="2946" spans="4:4" x14ac:dyDescent="0.25">
      <c r="D2946" s="8"/>
    </row>
    <row r="2947" spans="4:4" x14ac:dyDescent="0.25">
      <c r="D2947" s="8"/>
    </row>
    <row r="2948" spans="4:4" x14ac:dyDescent="0.25">
      <c r="D2948" s="8"/>
    </row>
    <row r="2949" spans="4:4" x14ac:dyDescent="0.25">
      <c r="D2949" s="8"/>
    </row>
    <row r="2950" spans="4:4" x14ac:dyDescent="0.25">
      <c r="D2950" s="8"/>
    </row>
    <row r="2951" spans="4:4" x14ac:dyDescent="0.25">
      <c r="D2951" s="8"/>
    </row>
    <row r="2952" spans="4:4" x14ac:dyDescent="0.25">
      <c r="D2952" s="8"/>
    </row>
    <row r="2953" spans="4:4" x14ac:dyDescent="0.25">
      <c r="D2953" s="8"/>
    </row>
    <row r="2954" spans="4:4" x14ac:dyDescent="0.25">
      <c r="D2954" s="8"/>
    </row>
    <row r="2955" spans="4:4" x14ac:dyDescent="0.25">
      <c r="D2955" s="8"/>
    </row>
    <row r="2956" spans="4:4" x14ac:dyDescent="0.25">
      <c r="D2956" s="8"/>
    </row>
    <row r="2957" spans="4:4" x14ac:dyDescent="0.25">
      <c r="D2957" s="8"/>
    </row>
    <row r="2958" spans="4:4" x14ac:dyDescent="0.25">
      <c r="D2958" s="8"/>
    </row>
    <row r="2959" spans="4:4" x14ac:dyDescent="0.25">
      <c r="D2959" s="8"/>
    </row>
    <row r="2960" spans="4:4" x14ac:dyDescent="0.25">
      <c r="D2960" s="8"/>
    </row>
    <row r="2961" spans="4:5" x14ac:dyDescent="0.25">
      <c r="D2961" s="8"/>
    </row>
    <row r="2962" spans="4:5" x14ac:dyDescent="0.25">
      <c r="D2962" s="8"/>
    </row>
    <row r="2963" spans="4:5" x14ac:dyDescent="0.25">
      <c r="D2963" s="8"/>
    </row>
    <row r="2964" spans="4:5" x14ac:dyDescent="0.25">
      <c r="D2964" s="8"/>
    </row>
    <row r="2965" spans="4:5" x14ac:dyDescent="0.25">
      <c r="D2965" s="8"/>
      <c r="E2965" s="7"/>
    </row>
    <row r="2966" spans="4:5" x14ac:dyDescent="0.25">
      <c r="D2966" s="8"/>
      <c r="E2966" s="7"/>
    </row>
    <row r="2967" spans="4:5" x14ac:dyDescent="0.25">
      <c r="D2967" s="8"/>
      <c r="E2967" s="7"/>
    </row>
    <row r="2968" spans="4:5" x14ac:dyDescent="0.25">
      <c r="D2968" s="8"/>
      <c r="E2968" s="7"/>
    </row>
    <row r="2969" spans="4:5" x14ac:dyDescent="0.25">
      <c r="D2969" s="8"/>
      <c r="E2969" s="7"/>
    </row>
    <row r="2970" spans="4:5" x14ac:dyDescent="0.25">
      <c r="D2970" s="8"/>
      <c r="E2970" s="7"/>
    </row>
    <row r="2971" spans="4:5" x14ac:dyDescent="0.25">
      <c r="D2971" s="8"/>
      <c r="E2971" s="7"/>
    </row>
    <row r="2972" spans="4:5" x14ac:dyDescent="0.25">
      <c r="D2972" s="8"/>
      <c r="E2972" s="7"/>
    </row>
    <row r="2973" spans="4:5" x14ac:dyDescent="0.25">
      <c r="D2973" s="8"/>
      <c r="E2973" s="7"/>
    </row>
    <row r="2974" spans="4:5" x14ac:dyDescent="0.25">
      <c r="D2974" s="8"/>
      <c r="E2974" s="7"/>
    </row>
    <row r="2975" spans="4:5" x14ac:dyDescent="0.25">
      <c r="D2975" s="8"/>
      <c r="E2975" s="7"/>
    </row>
    <row r="2976" spans="4:5" x14ac:dyDescent="0.25">
      <c r="D2976" s="8"/>
      <c r="E2976" s="7"/>
    </row>
    <row r="2977" spans="4:5" x14ac:dyDescent="0.25">
      <c r="D2977" s="8"/>
      <c r="E2977" s="7"/>
    </row>
    <row r="2978" spans="4:5" x14ac:dyDescent="0.25">
      <c r="D2978" s="8"/>
      <c r="E2978" s="7"/>
    </row>
    <row r="2979" spans="4:5" x14ac:dyDescent="0.25">
      <c r="D2979" s="8"/>
      <c r="E2979" s="7"/>
    </row>
    <row r="2980" spans="4:5" x14ac:dyDescent="0.25">
      <c r="D2980" s="8"/>
      <c r="E2980" s="7"/>
    </row>
    <row r="2981" spans="4:5" x14ac:dyDescent="0.25">
      <c r="D2981" s="8"/>
      <c r="E2981" s="7"/>
    </row>
    <row r="2982" spans="4:5" x14ac:dyDescent="0.25">
      <c r="D2982" s="8"/>
    </row>
    <row r="2983" spans="4:5" x14ac:dyDescent="0.25">
      <c r="D2983" s="8"/>
    </row>
    <row r="2984" spans="4:5" x14ac:dyDescent="0.25">
      <c r="D2984" s="8"/>
    </row>
    <row r="2985" spans="4:5" x14ac:dyDescent="0.25">
      <c r="D2985" s="8"/>
    </row>
    <row r="2986" spans="4:5" x14ac:dyDescent="0.25">
      <c r="D2986" s="8"/>
    </row>
    <row r="2987" spans="4:5" x14ac:dyDescent="0.25">
      <c r="D2987" s="8"/>
    </row>
    <row r="2988" spans="4:5" x14ac:dyDescent="0.25">
      <c r="D2988" s="8"/>
    </row>
    <row r="2989" spans="4:5" x14ac:dyDescent="0.25">
      <c r="D2989" s="8"/>
    </row>
    <row r="2990" spans="4:5" x14ac:dyDescent="0.25">
      <c r="D2990" s="8"/>
    </row>
    <row r="2991" spans="4:5" x14ac:dyDescent="0.25">
      <c r="D2991" s="8"/>
    </row>
    <row r="2992" spans="4:5" x14ac:dyDescent="0.25">
      <c r="D2992" s="8"/>
    </row>
    <row r="2993" spans="4:4" x14ac:dyDescent="0.25">
      <c r="D2993" s="8"/>
    </row>
    <row r="2994" spans="4:4" x14ac:dyDescent="0.25">
      <c r="D2994" s="8"/>
    </row>
    <row r="2995" spans="4:4" x14ac:dyDescent="0.25">
      <c r="D2995" s="8"/>
    </row>
    <row r="2996" spans="4:4" x14ac:dyDescent="0.25">
      <c r="D2996" s="8"/>
    </row>
    <row r="2997" spans="4:4" x14ac:dyDescent="0.25">
      <c r="D2997" s="8"/>
    </row>
    <row r="2998" spans="4:4" x14ac:dyDescent="0.25">
      <c r="D2998" s="8"/>
    </row>
    <row r="2999" spans="4:4" x14ac:dyDescent="0.25">
      <c r="D2999" s="8"/>
    </row>
    <row r="3000" spans="4:4" x14ac:dyDescent="0.25">
      <c r="D3000" s="8"/>
    </row>
    <row r="3001" spans="4:4" x14ac:dyDescent="0.25">
      <c r="D3001" s="8"/>
    </row>
    <row r="3002" spans="4:4" x14ac:dyDescent="0.25">
      <c r="D3002" s="8"/>
    </row>
    <row r="3003" spans="4:4" x14ac:dyDescent="0.25">
      <c r="D3003" s="8"/>
    </row>
    <row r="3004" spans="4:4" x14ac:dyDescent="0.25">
      <c r="D3004" s="8"/>
    </row>
    <row r="3005" spans="4:4" x14ac:dyDescent="0.25">
      <c r="D3005" s="8"/>
    </row>
    <row r="3006" spans="4:4" x14ac:dyDescent="0.25">
      <c r="D3006" s="8"/>
    </row>
    <row r="3007" spans="4:4" x14ac:dyDescent="0.25">
      <c r="D3007" s="8"/>
    </row>
    <row r="3008" spans="4:4" x14ac:dyDescent="0.25">
      <c r="D3008" s="8"/>
    </row>
    <row r="3009" spans="4:4" x14ac:dyDescent="0.25">
      <c r="D3009" s="8"/>
    </row>
    <row r="3010" spans="4:4" x14ac:dyDescent="0.25">
      <c r="D3010" s="8"/>
    </row>
    <row r="3011" spans="4:4" x14ac:dyDescent="0.25">
      <c r="D3011" s="8"/>
    </row>
    <row r="3012" spans="4:4" x14ac:dyDescent="0.25">
      <c r="D3012" s="8"/>
    </row>
    <row r="3013" spans="4:4" x14ac:dyDescent="0.25">
      <c r="D3013" s="8"/>
    </row>
    <row r="3014" spans="4:4" x14ac:dyDescent="0.25">
      <c r="D3014" s="8"/>
    </row>
    <row r="3015" spans="4:4" x14ac:dyDescent="0.25">
      <c r="D3015" s="8"/>
    </row>
    <row r="3016" spans="4:4" x14ac:dyDescent="0.25">
      <c r="D3016" s="8"/>
    </row>
    <row r="3017" spans="4:4" x14ac:dyDescent="0.25">
      <c r="D3017" s="8"/>
    </row>
    <row r="3018" spans="4:4" x14ac:dyDescent="0.25">
      <c r="D3018" s="8"/>
    </row>
    <row r="3019" spans="4:4" x14ac:dyDescent="0.25">
      <c r="D3019" s="8"/>
    </row>
    <row r="3020" spans="4:4" x14ac:dyDescent="0.25">
      <c r="D3020" s="8"/>
    </row>
    <row r="3021" spans="4:4" x14ac:dyDescent="0.25">
      <c r="D3021" s="8"/>
    </row>
    <row r="3022" spans="4:4" x14ac:dyDescent="0.25">
      <c r="D3022" s="8"/>
    </row>
    <row r="3023" spans="4:4" x14ac:dyDescent="0.25">
      <c r="D3023" s="8"/>
    </row>
    <row r="3024" spans="4:4" x14ac:dyDescent="0.25">
      <c r="D3024" s="8"/>
    </row>
    <row r="3025" spans="4:4" x14ac:dyDescent="0.25">
      <c r="D3025" s="8"/>
    </row>
    <row r="3026" spans="4:4" x14ac:dyDescent="0.25">
      <c r="D3026" s="8"/>
    </row>
    <row r="3027" spans="4:4" x14ac:dyDescent="0.25">
      <c r="D3027" s="8"/>
    </row>
    <row r="3028" spans="4:4" x14ac:dyDescent="0.25">
      <c r="D3028" s="8"/>
    </row>
    <row r="3029" spans="4:4" x14ac:dyDescent="0.25">
      <c r="D3029" s="8"/>
    </row>
    <row r="3030" spans="4:4" x14ac:dyDescent="0.25">
      <c r="D3030" s="8"/>
    </row>
    <row r="3031" spans="4:4" x14ac:dyDescent="0.25">
      <c r="D3031" s="8"/>
    </row>
    <row r="3032" spans="4:4" x14ac:dyDescent="0.25">
      <c r="D3032" s="8"/>
    </row>
    <row r="3033" spans="4:4" x14ac:dyDescent="0.25">
      <c r="D3033" s="8"/>
    </row>
    <row r="3034" spans="4:4" x14ac:dyDescent="0.25">
      <c r="D3034" s="8"/>
    </row>
    <row r="3035" spans="4:4" x14ac:dyDescent="0.25">
      <c r="D3035" s="8"/>
    </row>
    <row r="3036" spans="4:4" x14ac:dyDescent="0.25">
      <c r="D3036" s="8"/>
    </row>
    <row r="3037" spans="4:4" x14ac:dyDescent="0.25">
      <c r="D3037" s="8"/>
    </row>
    <row r="3038" spans="4:4" x14ac:dyDescent="0.25">
      <c r="D3038" s="8"/>
    </row>
    <row r="3039" spans="4:4" x14ac:dyDescent="0.25">
      <c r="D3039" s="8"/>
    </row>
    <row r="3040" spans="4:4" x14ac:dyDescent="0.25">
      <c r="D3040" s="8"/>
    </row>
    <row r="3041" spans="4:4" x14ac:dyDescent="0.25">
      <c r="D3041" s="8"/>
    </row>
    <row r="3042" spans="4:4" x14ac:dyDescent="0.25">
      <c r="D3042" s="8"/>
    </row>
    <row r="3043" spans="4:4" x14ac:dyDescent="0.25">
      <c r="D3043" s="8"/>
    </row>
    <row r="3044" spans="4:4" x14ac:dyDescent="0.25">
      <c r="D3044" s="8"/>
    </row>
    <row r="3045" spans="4:4" x14ac:dyDescent="0.25">
      <c r="D3045" s="8"/>
    </row>
    <row r="3046" spans="4:4" x14ac:dyDescent="0.25">
      <c r="D3046" s="8"/>
    </row>
    <row r="3047" spans="4:4" x14ac:dyDescent="0.25">
      <c r="D3047" s="8"/>
    </row>
    <row r="3048" spans="4:4" x14ac:dyDescent="0.25">
      <c r="D3048" s="8"/>
    </row>
    <row r="3049" spans="4:4" x14ac:dyDescent="0.25">
      <c r="D3049" s="8"/>
    </row>
    <row r="3050" spans="4:4" x14ac:dyDescent="0.25">
      <c r="D3050" s="8"/>
    </row>
    <row r="3051" spans="4:4" x14ac:dyDescent="0.25">
      <c r="D3051" s="8"/>
    </row>
    <row r="3052" spans="4:4" x14ac:dyDescent="0.25">
      <c r="D3052" s="8"/>
    </row>
    <row r="3053" spans="4:4" x14ac:dyDescent="0.25">
      <c r="D3053" s="8"/>
    </row>
    <row r="3054" spans="4:4" x14ac:dyDescent="0.25">
      <c r="D3054" s="8"/>
    </row>
    <row r="3055" spans="4:4" x14ac:dyDescent="0.25">
      <c r="D3055" s="8"/>
    </row>
    <row r="3056" spans="4:4" x14ac:dyDescent="0.25">
      <c r="D3056" s="8"/>
    </row>
    <row r="3057" spans="4:4" x14ac:dyDescent="0.25">
      <c r="D3057" s="8"/>
    </row>
    <row r="3058" spans="4:4" x14ac:dyDescent="0.25">
      <c r="D3058" s="8"/>
    </row>
    <row r="3059" spans="4:4" x14ac:dyDescent="0.25">
      <c r="D3059" s="8"/>
    </row>
    <row r="3060" spans="4:4" x14ac:dyDescent="0.25">
      <c r="D3060" s="8"/>
    </row>
    <row r="3061" spans="4:4" x14ac:dyDescent="0.25">
      <c r="D3061" s="8"/>
    </row>
    <row r="3062" spans="4:4" x14ac:dyDescent="0.25">
      <c r="D3062" s="8"/>
    </row>
    <row r="3063" spans="4:4" x14ac:dyDescent="0.25">
      <c r="D3063" s="8"/>
    </row>
    <row r="3064" spans="4:4" x14ac:dyDescent="0.25">
      <c r="D3064" s="8"/>
    </row>
    <row r="3065" spans="4:4" x14ac:dyDescent="0.25">
      <c r="D3065" s="8"/>
    </row>
    <row r="3066" spans="4:4" x14ac:dyDescent="0.25">
      <c r="D3066" s="8"/>
    </row>
    <row r="3067" spans="4:4" x14ac:dyDescent="0.25">
      <c r="D3067" s="8"/>
    </row>
    <row r="3068" spans="4:4" x14ac:dyDescent="0.25">
      <c r="D3068" s="8"/>
    </row>
    <row r="3069" spans="4:4" x14ac:dyDescent="0.25">
      <c r="D3069" s="8"/>
    </row>
    <row r="3070" spans="4:4" x14ac:dyDescent="0.25">
      <c r="D3070" s="8"/>
    </row>
    <row r="3071" spans="4:4" x14ac:dyDescent="0.25">
      <c r="D3071" s="8"/>
    </row>
    <row r="3072" spans="4:4" x14ac:dyDescent="0.25">
      <c r="D3072" s="8"/>
    </row>
    <row r="3073" spans="2:5" x14ac:dyDescent="0.25">
      <c r="D3073" s="8"/>
    </row>
    <row r="3074" spans="2:5" x14ac:dyDescent="0.25">
      <c r="D3074" s="8"/>
    </row>
    <row r="3075" spans="2:5" x14ac:dyDescent="0.25">
      <c r="D3075" s="8"/>
    </row>
    <row r="3076" spans="2:5" x14ac:dyDescent="0.25">
      <c r="D3076" s="8"/>
    </row>
    <row r="3077" spans="2:5" x14ac:dyDescent="0.25">
      <c r="D3077" s="8"/>
    </row>
    <row r="3078" spans="2:5" x14ac:dyDescent="0.25">
      <c r="D3078" s="8"/>
    </row>
    <row r="3079" spans="2:5" x14ac:dyDescent="0.25">
      <c r="D3079" s="8"/>
    </row>
    <row r="3080" spans="2:5" x14ac:dyDescent="0.25">
      <c r="D3080" s="8"/>
    </row>
    <row r="3081" spans="2:5" x14ac:dyDescent="0.25">
      <c r="D3081" s="8"/>
    </row>
    <row r="3082" spans="2:5" x14ac:dyDescent="0.25">
      <c r="D3082" s="8"/>
    </row>
    <row r="3083" spans="2:5" x14ac:dyDescent="0.25">
      <c r="D3083" s="8"/>
    </row>
    <row r="3084" spans="2:5" x14ac:dyDescent="0.25">
      <c r="D3084" s="8"/>
    </row>
    <row r="3085" spans="2:5" x14ac:dyDescent="0.25">
      <c r="D3085" s="8"/>
    </row>
    <row r="3086" spans="2:5" x14ac:dyDescent="0.25">
      <c r="B3086" s="7"/>
      <c r="D3086" s="8"/>
      <c r="E3086" s="7"/>
    </row>
    <row r="3087" spans="2:5" x14ac:dyDescent="0.25">
      <c r="D3087" s="8"/>
    </row>
    <row r="3088" spans="2:5" x14ac:dyDescent="0.25">
      <c r="D3088" s="8"/>
    </row>
    <row r="3089" spans="2:4" x14ac:dyDescent="0.25">
      <c r="D3089" s="8"/>
    </row>
    <row r="3090" spans="2:4" x14ac:dyDescent="0.25">
      <c r="D3090" s="8"/>
    </row>
    <row r="3091" spans="2:4" x14ac:dyDescent="0.25">
      <c r="D3091" s="8"/>
    </row>
    <row r="3092" spans="2:4" x14ac:dyDescent="0.25">
      <c r="D3092" s="8"/>
    </row>
    <row r="3093" spans="2:4" x14ac:dyDescent="0.25">
      <c r="D3093" s="8"/>
    </row>
    <row r="3094" spans="2:4" x14ac:dyDescent="0.25">
      <c r="D3094" s="8"/>
    </row>
    <row r="3095" spans="2:4" x14ac:dyDescent="0.25">
      <c r="D3095" s="8"/>
    </row>
    <row r="3096" spans="2:4" x14ac:dyDescent="0.25">
      <c r="D3096" s="8"/>
    </row>
    <row r="3097" spans="2:4" x14ac:dyDescent="0.25">
      <c r="B3097" s="8"/>
      <c r="D3097"/>
    </row>
    <row r="3098" spans="2:4" x14ac:dyDescent="0.25">
      <c r="B3098" s="8"/>
      <c r="D3098"/>
    </row>
    <row r="3099" spans="2:4" x14ac:dyDescent="0.25">
      <c r="D3099" s="8"/>
    </row>
    <row r="3100" spans="2:4" x14ac:dyDescent="0.25">
      <c r="D3100" s="8"/>
    </row>
    <row r="3101" spans="2:4" x14ac:dyDescent="0.25">
      <c r="D3101" s="8"/>
    </row>
    <row r="3102" spans="2:4" x14ac:dyDescent="0.25">
      <c r="D3102" s="8"/>
    </row>
    <row r="3103" spans="2:4" x14ac:dyDescent="0.25">
      <c r="D3103" s="8"/>
    </row>
    <row r="3104" spans="2:4" x14ac:dyDescent="0.25">
      <c r="D3104" s="8"/>
    </row>
    <row r="3105" spans="4:5" x14ac:dyDescent="0.25">
      <c r="D3105" s="8"/>
    </row>
    <row r="3106" spans="4:5" x14ac:dyDescent="0.25">
      <c r="D3106" s="8"/>
    </row>
    <row r="3107" spans="4:5" x14ac:dyDescent="0.25">
      <c r="D3107" s="8"/>
    </row>
    <row r="3108" spans="4:5" x14ac:dyDescent="0.25">
      <c r="D3108" s="8"/>
    </row>
    <row r="3109" spans="4:5" x14ac:dyDescent="0.25">
      <c r="D3109" s="8"/>
    </row>
    <row r="3110" spans="4:5" x14ac:dyDescent="0.25">
      <c r="D3110" s="8"/>
    </row>
    <row r="3111" spans="4:5" x14ac:dyDescent="0.25">
      <c r="D3111" s="8"/>
    </row>
    <row r="3112" spans="4:5" x14ac:dyDescent="0.25">
      <c r="D3112" s="8"/>
      <c r="E3112" s="7"/>
    </row>
    <row r="3113" spans="4:5" x14ac:dyDescent="0.25">
      <c r="D3113" s="8"/>
      <c r="E3113" s="7"/>
    </row>
    <row r="3114" spans="4:5" x14ac:dyDescent="0.25">
      <c r="D3114" s="8"/>
      <c r="E3114" s="7"/>
    </row>
    <row r="3115" spans="4:5" x14ac:dyDescent="0.25">
      <c r="D3115" s="8"/>
      <c r="E3115" s="7"/>
    </row>
    <row r="3116" spans="4:5" x14ac:dyDescent="0.25">
      <c r="D3116" s="8"/>
      <c r="E3116" s="7"/>
    </row>
    <row r="3117" spans="4:5" x14ac:dyDescent="0.25">
      <c r="D3117" s="8"/>
      <c r="E3117" s="7"/>
    </row>
    <row r="3118" spans="4:5" x14ac:dyDescent="0.25">
      <c r="D3118" s="8"/>
      <c r="E3118" s="7"/>
    </row>
    <row r="3119" spans="4:5" x14ac:dyDescent="0.25">
      <c r="D3119" s="8"/>
      <c r="E3119" s="7"/>
    </row>
    <row r="3120" spans="4:5" x14ac:dyDescent="0.25">
      <c r="D3120" s="8"/>
      <c r="E3120" s="7"/>
    </row>
    <row r="3121" spans="2:5" x14ac:dyDescent="0.25">
      <c r="D3121" s="8"/>
      <c r="E3121" s="7"/>
    </row>
    <row r="3122" spans="2:5" x14ac:dyDescent="0.25">
      <c r="D3122" s="8"/>
    </row>
    <row r="3123" spans="2:5" x14ac:dyDescent="0.25">
      <c r="D3123" s="8"/>
    </row>
    <row r="3124" spans="2:5" x14ac:dyDescent="0.25">
      <c r="D3124" s="8"/>
    </row>
    <row r="3125" spans="2:5" x14ac:dyDescent="0.25">
      <c r="D3125" s="8"/>
    </row>
    <row r="3126" spans="2:5" x14ac:dyDescent="0.25">
      <c r="D3126" s="8"/>
    </row>
    <row r="3127" spans="2:5" x14ac:dyDescent="0.25">
      <c r="D3127" s="8"/>
    </row>
    <row r="3128" spans="2:5" x14ac:dyDescent="0.25">
      <c r="D3128" s="8"/>
    </row>
    <row r="3129" spans="2:5" x14ac:dyDescent="0.25">
      <c r="D3129" s="8"/>
    </row>
    <row r="3130" spans="2:5" x14ac:dyDescent="0.25">
      <c r="B3130" s="7"/>
      <c r="D3130" s="8"/>
    </row>
    <row r="3131" spans="2:5" x14ac:dyDescent="0.25">
      <c r="D3131" s="8"/>
    </row>
    <row r="3132" spans="2:5" x14ac:dyDescent="0.25">
      <c r="D3132" s="8"/>
    </row>
    <row r="3133" spans="2:5" x14ac:dyDescent="0.25">
      <c r="B3133" s="7"/>
      <c r="D3133" s="8"/>
    </row>
    <row r="3134" spans="2:5" x14ac:dyDescent="0.25">
      <c r="D3134" s="8"/>
    </row>
    <row r="3135" spans="2:5" x14ac:dyDescent="0.25">
      <c r="D3135" s="8"/>
    </row>
    <row r="3136" spans="2:5" x14ac:dyDescent="0.25">
      <c r="D3136" s="8"/>
    </row>
    <row r="3137" spans="2:4" x14ac:dyDescent="0.25">
      <c r="B3137" s="7"/>
      <c r="D3137" s="8"/>
    </row>
    <row r="3138" spans="2:4" x14ac:dyDescent="0.25">
      <c r="D3138" s="8"/>
    </row>
    <row r="3139" spans="2:4" x14ac:dyDescent="0.25">
      <c r="D3139" s="8"/>
    </row>
    <row r="3140" spans="2:4" x14ac:dyDescent="0.25">
      <c r="D3140" s="8"/>
    </row>
    <row r="3141" spans="2:4" x14ac:dyDescent="0.25">
      <c r="D3141" s="8"/>
    </row>
    <row r="3142" spans="2:4" x14ac:dyDescent="0.25">
      <c r="D3142" s="8"/>
    </row>
    <row r="3143" spans="2:4" x14ac:dyDescent="0.25">
      <c r="D3143" s="8"/>
    </row>
    <row r="3144" spans="2:4" x14ac:dyDescent="0.25">
      <c r="D3144" s="8"/>
    </row>
    <row r="3145" spans="2:4" x14ac:dyDescent="0.25">
      <c r="D3145" s="8"/>
    </row>
    <row r="3146" spans="2:4" x14ac:dyDescent="0.25">
      <c r="D3146" s="8"/>
    </row>
    <row r="3147" spans="2:4" x14ac:dyDescent="0.25">
      <c r="D3147" s="8"/>
    </row>
    <row r="3148" spans="2:4" x14ac:dyDescent="0.25">
      <c r="D3148" s="8"/>
    </row>
    <row r="3149" spans="2:4" x14ac:dyDescent="0.25">
      <c r="D3149" s="8"/>
    </row>
    <row r="3150" spans="2:4" x14ac:dyDescent="0.25">
      <c r="D3150" s="8"/>
    </row>
    <row r="3151" spans="2:4" x14ac:dyDescent="0.25">
      <c r="D3151" s="8"/>
    </row>
    <row r="3152" spans="2:4" x14ac:dyDescent="0.25">
      <c r="D3152" s="8"/>
    </row>
    <row r="3153" spans="4:5" x14ac:dyDescent="0.25">
      <c r="D3153" s="8"/>
    </row>
    <row r="3154" spans="4:5" x14ac:dyDescent="0.25">
      <c r="D3154" s="8"/>
    </row>
    <row r="3155" spans="4:5" x14ac:dyDescent="0.25">
      <c r="D3155" s="8"/>
    </row>
    <row r="3156" spans="4:5" x14ac:dyDescent="0.25">
      <c r="D3156" s="8"/>
    </row>
    <row r="3157" spans="4:5" x14ac:dyDescent="0.25">
      <c r="D3157" s="8"/>
    </row>
    <row r="3158" spans="4:5" x14ac:dyDescent="0.25">
      <c r="D3158" s="8"/>
    </row>
    <row r="3159" spans="4:5" x14ac:dyDescent="0.25">
      <c r="D3159" s="8"/>
    </row>
    <row r="3160" spans="4:5" x14ac:dyDescent="0.25">
      <c r="D3160" s="8"/>
    </row>
    <row r="3161" spans="4:5" x14ac:dyDescent="0.25">
      <c r="D3161" s="8"/>
    </row>
    <row r="3162" spans="4:5" x14ac:dyDescent="0.25">
      <c r="D3162" s="8"/>
    </row>
    <row r="3163" spans="4:5" x14ac:dyDescent="0.25">
      <c r="D3163" s="8"/>
    </row>
    <row r="3164" spans="4:5" x14ac:dyDescent="0.25">
      <c r="D3164" s="8"/>
    </row>
    <row r="3165" spans="4:5" x14ac:dyDescent="0.25">
      <c r="D3165" s="8"/>
      <c r="E3165" s="7"/>
    </row>
    <row r="3166" spans="4:5" x14ac:dyDescent="0.25">
      <c r="D3166" s="8"/>
    </row>
    <row r="3167" spans="4:5" x14ac:dyDescent="0.25">
      <c r="D3167" s="8"/>
    </row>
    <row r="3168" spans="4:5" x14ac:dyDescent="0.25">
      <c r="D3168" s="8"/>
    </row>
    <row r="3169" spans="2:5" x14ac:dyDescent="0.25">
      <c r="D3169" s="8"/>
    </row>
    <row r="3170" spans="2:5" x14ac:dyDescent="0.25">
      <c r="D3170" s="8"/>
      <c r="E3170" s="7"/>
    </row>
    <row r="3171" spans="2:5" x14ac:dyDescent="0.25">
      <c r="D3171" s="8"/>
    </row>
    <row r="3172" spans="2:5" x14ac:dyDescent="0.25">
      <c r="D3172" s="8"/>
    </row>
    <row r="3173" spans="2:5" x14ac:dyDescent="0.25">
      <c r="D3173" s="8"/>
    </row>
    <row r="3174" spans="2:5" x14ac:dyDescent="0.25">
      <c r="D3174" s="8"/>
    </row>
    <row r="3175" spans="2:5" x14ac:dyDescent="0.25">
      <c r="D3175" s="8"/>
    </row>
    <row r="3176" spans="2:5" x14ac:dyDescent="0.25">
      <c r="D3176" s="8"/>
    </row>
    <row r="3177" spans="2:5" x14ac:dyDescent="0.25">
      <c r="D3177" s="8"/>
    </row>
    <row r="3178" spans="2:5" x14ac:dyDescent="0.25">
      <c r="D3178" s="8"/>
    </row>
    <row r="3179" spans="2:5" x14ac:dyDescent="0.25">
      <c r="D3179" s="8"/>
    </row>
    <row r="3180" spans="2:5" x14ac:dyDescent="0.25">
      <c r="C3180" s="7"/>
      <c r="D3180" s="8"/>
    </row>
    <row r="3181" spans="2:5" x14ac:dyDescent="0.25">
      <c r="B3181" s="7"/>
      <c r="D3181" s="8"/>
    </row>
    <row r="3182" spans="2:5" x14ac:dyDescent="0.25">
      <c r="B3182" s="7"/>
      <c r="D3182" s="8"/>
    </row>
    <row r="3183" spans="2:5" x14ac:dyDescent="0.25">
      <c r="B3183" s="7"/>
      <c r="D3183" s="8"/>
    </row>
    <row r="3184" spans="2:5" x14ac:dyDescent="0.25">
      <c r="B3184" s="7"/>
      <c r="D3184" s="8"/>
    </row>
    <row r="3185" spans="2:4" x14ac:dyDescent="0.25">
      <c r="D3185" s="8"/>
    </row>
    <row r="3186" spans="2:4" x14ac:dyDescent="0.25">
      <c r="B3186" s="7"/>
      <c r="D3186" s="8"/>
    </row>
    <row r="3187" spans="2:4" x14ac:dyDescent="0.25">
      <c r="D3187" s="8"/>
    </row>
    <row r="3188" spans="2:4" x14ac:dyDescent="0.25">
      <c r="B3188" s="7"/>
      <c r="D3188" s="8"/>
    </row>
    <row r="3189" spans="2:4" x14ac:dyDescent="0.25">
      <c r="D3189" s="8"/>
    </row>
    <row r="3190" spans="2:4" x14ac:dyDescent="0.25">
      <c r="D3190" s="8"/>
    </row>
    <row r="3191" spans="2:4" x14ac:dyDescent="0.25">
      <c r="B3191" s="7"/>
      <c r="D3191" s="8"/>
    </row>
    <row r="3192" spans="2:4" x14ac:dyDescent="0.25">
      <c r="D3192" s="8"/>
    </row>
    <row r="3193" spans="2:4" x14ac:dyDescent="0.25">
      <c r="D3193" s="8"/>
    </row>
    <row r="3194" spans="2:4" x14ac:dyDescent="0.25">
      <c r="D3194" s="8"/>
    </row>
    <row r="3195" spans="2:4" x14ac:dyDescent="0.25">
      <c r="D3195" s="8"/>
    </row>
    <row r="3196" spans="2:4" x14ac:dyDescent="0.25">
      <c r="B3196" s="7"/>
      <c r="D3196" s="8"/>
    </row>
    <row r="3197" spans="2:4" x14ac:dyDescent="0.25">
      <c r="D3197" s="8"/>
    </row>
    <row r="3198" spans="2:4" x14ac:dyDescent="0.25">
      <c r="D3198" s="8"/>
    </row>
    <row r="3199" spans="2:4" x14ac:dyDescent="0.25">
      <c r="B3199" s="7"/>
      <c r="D3199" s="8"/>
    </row>
    <row r="3200" spans="2:4" x14ac:dyDescent="0.25">
      <c r="B3200" s="7"/>
      <c r="D3200" s="8"/>
    </row>
    <row r="3201" spans="2:4" x14ac:dyDescent="0.25">
      <c r="B3201" s="7"/>
      <c r="D3201" s="8"/>
    </row>
    <row r="3202" spans="2:4" x14ac:dyDescent="0.25">
      <c r="B3202" s="7"/>
      <c r="D3202" s="8"/>
    </row>
    <row r="3203" spans="2:4" x14ac:dyDescent="0.25">
      <c r="D3203" s="8"/>
    </row>
    <row r="3204" spans="2:4" x14ac:dyDescent="0.25">
      <c r="D3204" s="8"/>
    </row>
    <row r="3205" spans="2:4" x14ac:dyDescent="0.25">
      <c r="D3205" s="8"/>
    </row>
    <row r="3206" spans="2:4" x14ac:dyDescent="0.25">
      <c r="D3206" s="8"/>
    </row>
    <row r="3207" spans="2:4" x14ac:dyDescent="0.25">
      <c r="B3207" s="7"/>
      <c r="D3207" s="8"/>
    </row>
    <row r="3208" spans="2:4" x14ac:dyDescent="0.25">
      <c r="D3208" s="8"/>
    </row>
    <row r="3209" spans="2:4" x14ac:dyDescent="0.25">
      <c r="D3209" s="8"/>
    </row>
    <row r="3210" spans="2:4" x14ac:dyDescent="0.25">
      <c r="D3210" s="8"/>
    </row>
    <row r="3211" spans="2:4" x14ac:dyDescent="0.25">
      <c r="D3211" s="8"/>
    </row>
    <row r="3212" spans="2:4" x14ac:dyDescent="0.25">
      <c r="D3212" s="8"/>
    </row>
    <row r="3213" spans="2:4" x14ac:dyDescent="0.25">
      <c r="D3213" s="8"/>
    </row>
    <row r="3214" spans="2:4" x14ac:dyDescent="0.25">
      <c r="D3214" s="8"/>
    </row>
    <row r="3215" spans="2:4" x14ac:dyDescent="0.25">
      <c r="D3215" s="8"/>
    </row>
    <row r="3216" spans="2:4" x14ac:dyDescent="0.25">
      <c r="D3216" s="8"/>
    </row>
    <row r="3217" spans="2:5" x14ac:dyDescent="0.25">
      <c r="C3217" s="7"/>
      <c r="D3217" s="8"/>
    </row>
    <row r="3218" spans="2:5" x14ac:dyDescent="0.25">
      <c r="D3218" s="8"/>
    </row>
    <row r="3219" spans="2:5" x14ac:dyDescent="0.25">
      <c r="D3219" s="8"/>
    </row>
    <row r="3220" spans="2:5" x14ac:dyDescent="0.25">
      <c r="D3220" s="8"/>
    </row>
    <row r="3221" spans="2:5" x14ac:dyDescent="0.25">
      <c r="D3221" s="8"/>
    </row>
    <row r="3222" spans="2:5" x14ac:dyDescent="0.25">
      <c r="D3222" s="8"/>
      <c r="E3222" s="7"/>
    </row>
    <row r="3223" spans="2:5" x14ac:dyDescent="0.25">
      <c r="D3223" s="8"/>
      <c r="E3223" s="7"/>
    </row>
    <row r="3224" spans="2:5" x14ac:dyDescent="0.25">
      <c r="D3224" s="8"/>
      <c r="E3224" s="7"/>
    </row>
    <row r="3225" spans="2:5" x14ac:dyDescent="0.25">
      <c r="D3225" s="8"/>
    </row>
    <row r="3226" spans="2:5" x14ac:dyDescent="0.25">
      <c r="D3226" s="8"/>
    </row>
    <row r="3227" spans="2:5" x14ac:dyDescent="0.25">
      <c r="D3227" s="8"/>
    </row>
    <row r="3228" spans="2:5" x14ac:dyDescent="0.25">
      <c r="D3228" s="8"/>
    </row>
    <row r="3229" spans="2:5" x14ac:dyDescent="0.25">
      <c r="D3229" s="8"/>
    </row>
    <row r="3230" spans="2:5" x14ac:dyDescent="0.25">
      <c r="D3230" s="8"/>
      <c r="E3230" s="7"/>
    </row>
    <row r="3231" spans="2:5" x14ac:dyDescent="0.25">
      <c r="B3231" s="7"/>
      <c r="D3231" s="8"/>
      <c r="E3231" s="7"/>
    </row>
    <row r="3232" spans="2:5" x14ac:dyDescent="0.25">
      <c r="D3232" s="8"/>
      <c r="E3232" s="7"/>
    </row>
    <row r="3233" spans="2:5" x14ac:dyDescent="0.25">
      <c r="B3233" s="7"/>
      <c r="D3233" s="8"/>
      <c r="E3233" s="7"/>
    </row>
    <row r="3234" spans="2:5" x14ac:dyDescent="0.25">
      <c r="D3234" s="8"/>
    </row>
    <row r="3235" spans="2:5" x14ac:dyDescent="0.25">
      <c r="D3235" s="8"/>
    </row>
    <row r="3236" spans="2:5" x14ac:dyDescent="0.25">
      <c r="D3236" s="8"/>
    </row>
    <row r="3237" spans="2:5" x14ac:dyDescent="0.25">
      <c r="D3237" s="8"/>
    </row>
    <row r="3238" spans="2:5" x14ac:dyDescent="0.25">
      <c r="D3238" s="8"/>
    </row>
    <row r="3239" spans="2:5" x14ac:dyDescent="0.25">
      <c r="D3239" s="8"/>
    </row>
    <row r="3240" spans="2:5" x14ac:dyDescent="0.25">
      <c r="D3240" s="8"/>
    </row>
    <row r="3241" spans="2:5" x14ac:dyDescent="0.25">
      <c r="D3241" s="8"/>
    </row>
    <row r="3242" spans="2:5" x14ac:dyDescent="0.25">
      <c r="D3242" s="8"/>
    </row>
    <row r="3243" spans="2:5" x14ac:dyDescent="0.25">
      <c r="D3243" s="8"/>
    </row>
    <row r="3244" spans="2:5" x14ac:dyDescent="0.25">
      <c r="D3244" s="8"/>
    </row>
    <row r="3245" spans="2:5" x14ac:dyDescent="0.25">
      <c r="D3245" s="8"/>
    </row>
    <row r="3246" spans="2:5" x14ac:dyDescent="0.25">
      <c r="D3246" s="8"/>
    </row>
    <row r="3247" spans="2:5" x14ac:dyDescent="0.25">
      <c r="D3247" s="8"/>
    </row>
    <row r="3248" spans="2:5" x14ac:dyDescent="0.25">
      <c r="D3248" s="8"/>
    </row>
    <row r="3249" spans="2:5" x14ac:dyDescent="0.25">
      <c r="D3249" s="8"/>
    </row>
    <row r="3250" spans="2:5" x14ac:dyDescent="0.25">
      <c r="D3250" s="8"/>
    </row>
    <row r="3251" spans="2:5" x14ac:dyDescent="0.25">
      <c r="D3251" s="8"/>
    </row>
    <row r="3252" spans="2:5" x14ac:dyDescent="0.25">
      <c r="D3252" s="8"/>
      <c r="E3252" s="7"/>
    </row>
    <row r="3253" spans="2:5" x14ac:dyDescent="0.25">
      <c r="C3253" s="7"/>
      <c r="D3253" s="8"/>
    </row>
    <row r="3254" spans="2:5" x14ac:dyDescent="0.25">
      <c r="D3254" s="8"/>
    </row>
    <row r="3255" spans="2:5" x14ac:dyDescent="0.25">
      <c r="D3255" s="8"/>
    </row>
    <row r="3256" spans="2:5" x14ac:dyDescent="0.25">
      <c r="D3256" s="8"/>
    </row>
    <row r="3257" spans="2:5" x14ac:dyDescent="0.25">
      <c r="B3257" s="7"/>
      <c r="D3257" s="8"/>
    </row>
    <row r="3258" spans="2:5" x14ac:dyDescent="0.25">
      <c r="D3258" s="8"/>
    </row>
    <row r="3259" spans="2:5" x14ac:dyDescent="0.25">
      <c r="D3259" s="8"/>
    </row>
    <row r="3260" spans="2:5" x14ac:dyDescent="0.25">
      <c r="D3260" s="8"/>
    </row>
    <row r="3261" spans="2:5" x14ac:dyDescent="0.25">
      <c r="D3261" s="8"/>
    </row>
    <row r="3262" spans="2:5" x14ac:dyDescent="0.25">
      <c r="D3262" s="8"/>
    </row>
    <row r="3263" spans="2:5" x14ac:dyDescent="0.25">
      <c r="D3263" s="8"/>
    </row>
    <row r="3264" spans="2:5" x14ac:dyDescent="0.25">
      <c r="D3264" s="8"/>
    </row>
    <row r="3265" spans="4:4" x14ac:dyDescent="0.25">
      <c r="D3265" s="8"/>
    </row>
    <row r="3266" spans="4:4" x14ac:dyDescent="0.25">
      <c r="D3266" s="8"/>
    </row>
    <row r="3267" spans="4:4" x14ac:dyDescent="0.25">
      <c r="D3267" s="8"/>
    </row>
    <row r="3268" spans="4:4" x14ac:dyDescent="0.25">
      <c r="D3268" s="8"/>
    </row>
    <row r="3269" spans="4:4" x14ac:dyDescent="0.25">
      <c r="D3269" s="8"/>
    </row>
    <row r="3270" spans="4:4" x14ac:dyDescent="0.25">
      <c r="D3270" s="8"/>
    </row>
    <row r="3271" spans="4:4" x14ac:dyDescent="0.25">
      <c r="D3271" s="8"/>
    </row>
    <row r="3272" spans="4:4" x14ac:dyDescent="0.25">
      <c r="D3272" s="8"/>
    </row>
    <row r="3273" spans="4:4" x14ac:dyDescent="0.25">
      <c r="D3273" s="8"/>
    </row>
    <row r="3274" spans="4:4" x14ac:dyDescent="0.25">
      <c r="D3274" s="8"/>
    </row>
    <row r="3275" spans="4:4" x14ac:dyDescent="0.25">
      <c r="D3275" s="8"/>
    </row>
    <row r="3276" spans="4:4" x14ac:dyDescent="0.25">
      <c r="D3276" s="8"/>
    </row>
    <row r="3277" spans="4:4" x14ac:dyDescent="0.25">
      <c r="D3277" s="8"/>
    </row>
    <row r="3278" spans="4:4" x14ac:dyDescent="0.25">
      <c r="D3278" s="8"/>
    </row>
    <row r="3279" spans="4:4" x14ac:dyDescent="0.25">
      <c r="D3279" s="8"/>
    </row>
    <row r="3280" spans="4:4" x14ac:dyDescent="0.25">
      <c r="D3280" s="8"/>
    </row>
    <row r="3281" spans="2:5" x14ac:dyDescent="0.25">
      <c r="D3281" s="8"/>
    </row>
    <row r="3282" spans="2:5" x14ac:dyDescent="0.25">
      <c r="D3282" s="8"/>
    </row>
    <row r="3283" spans="2:5" x14ac:dyDescent="0.25">
      <c r="D3283" s="8"/>
    </row>
    <row r="3284" spans="2:5" x14ac:dyDescent="0.25">
      <c r="D3284" s="8"/>
    </row>
    <row r="3285" spans="2:5" x14ac:dyDescent="0.25">
      <c r="D3285" s="8"/>
    </row>
    <row r="3286" spans="2:5" x14ac:dyDescent="0.25">
      <c r="D3286" s="8"/>
      <c r="E3286" s="7"/>
    </row>
    <row r="3287" spans="2:5" x14ac:dyDescent="0.25">
      <c r="B3287" s="7"/>
      <c r="D3287" s="8"/>
    </row>
    <row r="3288" spans="2:5" x14ac:dyDescent="0.25">
      <c r="D3288" s="8"/>
    </row>
    <row r="3289" spans="2:5" x14ac:dyDescent="0.25">
      <c r="D3289" s="8"/>
    </row>
    <row r="3290" spans="2:5" x14ac:dyDescent="0.25">
      <c r="D3290" s="8"/>
    </row>
    <row r="3291" spans="2:5" x14ac:dyDescent="0.25">
      <c r="D3291" s="8"/>
    </row>
    <row r="3292" spans="2:5" x14ac:dyDescent="0.25">
      <c r="D3292" s="8"/>
    </row>
    <row r="3293" spans="2:5" x14ac:dyDescent="0.25">
      <c r="D3293" s="8"/>
    </row>
    <row r="3294" spans="2:5" x14ac:dyDescent="0.25">
      <c r="D3294" s="8"/>
    </row>
    <row r="3295" spans="2:5" x14ac:dyDescent="0.25">
      <c r="D3295" s="8"/>
    </row>
    <row r="3296" spans="2:5" x14ac:dyDescent="0.25">
      <c r="D3296" s="8"/>
    </row>
    <row r="3297" spans="3:4" x14ac:dyDescent="0.25">
      <c r="D3297" s="8"/>
    </row>
    <row r="3298" spans="3:4" x14ac:dyDescent="0.25">
      <c r="D3298" s="8"/>
    </row>
    <row r="3299" spans="3:4" x14ac:dyDescent="0.25">
      <c r="D3299" s="8"/>
    </row>
    <row r="3300" spans="3:4" x14ac:dyDescent="0.25">
      <c r="D3300" s="8"/>
    </row>
    <row r="3301" spans="3:4" x14ac:dyDescent="0.25">
      <c r="D3301" s="8"/>
    </row>
    <row r="3302" spans="3:4" x14ac:dyDescent="0.25">
      <c r="D3302" s="8"/>
    </row>
    <row r="3303" spans="3:4" x14ac:dyDescent="0.25">
      <c r="D3303" s="8"/>
    </row>
    <row r="3304" spans="3:4" x14ac:dyDescent="0.25">
      <c r="D3304" s="8"/>
    </row>
    <row r="3305" spans="3:4" x14ac:dyDescent="0.25">
      <c r="D3305" s="8"/>
    </row>
    <row r="3306" spans="3:4" x14ac:dyDescent="0.25">
      <c r="D3306" s="8"/>
    </row>
    <row r="3307" spans="3:4" x14ac:dyDescent="0.25">
      <c r="D3307" s="8"/>
    </row>
    <row r="3308" spans="3:4" x14ac:dyDescent="0.25">
      <c r="C3308" s="7"/>
      <c r="D3308" s="8"/>
    </row>
    <row r="3309" spans="3:4" x14ac:dyDescent="0.25">
      <c r="D3309" s="8"/>
    </row>
    <row r="3310" spans="3:4" x14ac:dyDescent="0.25">
      <c r="D3310" s="8"/>
    </row>
    <row r="3311" spans="3:4" x14ac:dyDescent="0.25">
      <c r="D3311" s="8"/>
    </row>
    <row r="3312" spans="3:4" x14ac:dyDescent="0.25">
      <c r="D3312" s="8"/>
    </row>
    <row r="3313" spans="2:4" x14ac:dyDescent="0.25">
      <c r="D3313" s="8"/>
    </row>
    <row r="3314" spans="2:4" x14ac:dyDescent="0.25">
      <c r="D3314" s="8"/>
    </row>
    <row r="3315" spans="2:4" x14ac:dyDescent="0.25">
      <c r="D3315" s="8"/>
    </row>
    <row r="3316" spans="2:4" x14ac:dyDescent="0.25">
      <c r="D3316" s="8"/>
    </row>
    <row r="3317" spans="2:4" x14ac:dyDescent="0.25">
      <c r="D3317" s="8"/>
    </row>
    <row r="3318" spans="2:4" x14ac:dyDescent="0.25">
      <c r="D3318" s="8"/>
    </row>
    <row r="3319" spans="2:4" x14ac:dyDescent="0.25">
      <c r="D3319" s="8"/>
    </row>
    <row r="3320" spans="2:4" x14ac:dyDescent="0.25">
      <c r="D3320" s="8"/>
    </row>
    <row r="3321" spans="2:4" x14ac:dyDescent="0.25">
      <c r="D3321" s="8"/>
    </row>
    <row r="3322" spans="2:4" x14ac:dyDescent="0.25">
      <c r="D3322" s="8"/>
    </row>
    <row r="3323" spans="2:4" x14ac:dyDescent="0.25">
      <c r="D3323" s="8"/>
    </row>
    <row r="3324" spans="2:4" x14ac:dyDescent="0.25">
      <c r="D3324" s="8"/>
    </row>
    <row r="3325" spans="2:4" x14ac:dyDescent="0.25">
      <c r="D3325" s="8"/>
    </row>
    <row r="3326" spans="2:4" x14ac:dyDescent="0.25">
      <c r="D3326" s="8"/>
    </row>
    <row r="3327" spans="2:4" x14ac:dyDescent="0.25">
      <c r="B3327" s="7"/>
      <c r="D3327" s="8"/>
    </row>
    <row r="3328" spans="2:4" x14ac:dyDescent="0.25">
      <c r="B3328" s="7"/>
      <c r="D3328" s="8"/>
    </row>
    <row r="3329" spans="2:5" x14ac:dyDescent="0.25">
      <c r="B3329" s="7"/>
      <c r="D3329" s="8"/>
    </row>
    <row r="3330" spans="2:5" x14ac:dyDescent="0.25">
      <c r="D3330" s="8"/>
      <c r="E3330" s="7"/>
    </row>
    <row r="3331" spans="2:5" x14ac:dyDescent="0.25">
      <c r="B3331" s="7"/>
      <c r="D3331" s="8"/>
    </row>
    <row r="3332" spans="2:5" x14ac:dyDescent="0.25">
      <c r="B3332" s="7"/>
      <c r="D3332" s="8"/>
    </row>
    <row r="3333" spans="2:5" x14ac:dyDescent="0.25">
      <c r="B3333" s="7"/>
      <c r="D3333" s="8"/>
    </row>
    <row r="3334" spans="2:5" x14ac:dyDescent="0.25">
      <c r="D3334" s="8"/>
    </row>
    <row r="3335" spans="2:5" x14ac:dyDescent="0.25">
      <c r="D3335" s="8"/>
    </row>
    <row r="3336" spans="2:5" x14ac:dyDescent="0.25">
      <c r="D3336" s="8"/>
    </row>
    <row r="3337" spans="2:5" x14ac:dyDescent="0.25">
      <c r="D3337" s="8"/>
    </row>
    <row r="3338" spans="2:5" x14ac:dyDescent="0.25">
      <c r="D3338" s="8"/>
    </row>
    <row r="3339" spans="2:5" x14ac:dyDescent="0.25">
      <c r="D3339" s="8"/>
    </row>
    <row r="3340" spans="2:5" x14ac:dyDescent="0.25">
      <c r="D3340" s="8"/>
    </row>
    <row r="3341" spans="2:5" x14ac:dyDescent="0.25">
      <c r="D3341" s="8"/>
    </row>
    <row r="3342" spans="2:5" x14ac:dyDescent="0.25">
      <c r="D3342" s="8"/>
    </row>
    <row r="3343" spans="2:5" x14ac:dyDescent="0.25">
      <c r="D3343" s="8"/>
    </row>
    <row r="3344" spans="2:5" x14ac:dyDescent="0.25">
      <c r="D3344" s="8"/>
    </row>
    <row r="3345" spans="2:5" x14ac:dyDescent="0.25">
      <c r="D3345" s="8"/>
    </row>
    <row r="3346" spans="2:5" x14ac:dyDescent="0.25">
      <c r="D3346" s="8"/>
    </row>
    <row r="3347" spans="2:5" x14ac:dyDescent="0.25">
      <c r="D3347" s="8"/>
    </row>
    <row r="3348" spans="2:5" x14ac:dyDescent="0.25">
      <c r="C3348" s="7"/>
      <c r="D3348" s="8"/>
    </row>
    <row r="3349" spans="2:5" x14ac:dyDescent="0.25">
      <c r="D3349" s="8"/>
    </row>
    <row r="3350" spans="2:5" x14ac:dyDescent="0.25">
      <c r="D3350" s="8"/>
    </row>
    <row r="3351" spans="2:5" x14ac:dyDescent="0.25">
      <c r="D3351" s="8"/>
    </row>
    <row r="3352" spans="2:5" x14ac:dyDescent="0.25">
      <c r="D3352" s="8"/>
    </row>
    <row r="3353" spans="2:5" x14ac:dyDescent="0.25">
      <c r="B3353" s="7"/>
      <c r="C3353" s="7"/>
      <c r="D3353" s="8"/>
      <c r="E3353" s="7"/>
    </row>
    <row r="3354" spans="2:5" x14ac:dyDescent="0.25">
      <c r="D3354" s="8"/>
    </row>
    <row r="3355" spans="2:5" x14ac:dyDescent="0.25">
      <c r="D3355" s="8"/>
    </row>
    <row r="3356" spans="2:5" x14ac:dyDescent="0.25">
      <c r="D3356" s="8"/>
    </row>
    <row r="3357" spans="2:5" x14ac:dyDescent="0.25">
      <c r="D3357" s="8"/>
    </row>
    <row r="3358" spans="2:5" x14ac:dyDescent="0.25">
      <c r="D3358" s="8"/>
      <c r="E3358" s="7"/>
    </row>
    <row r="3359" spans="2:5" x14ac:dyDescent="0.25">
      <c r="D3359" s="8"/>
      <c r="E3359" s="7"/>
    </row>
    <row r="3360" spans="2:5" x14ac:dyDescent="0.25">
      <c r="D3360" s="8"/>
      <c r="E3360" s="7"/>
    </row>
    <row r="3361" spans="2:5" x14ac:dyDescent="0.25">
      <c r="D3361" s="8"/>
      <c r="E3361" s="7"/>
    </row>
    <row r="3362" spans="2:5" x14ac:dyDescent="0.25">
      <c r="D3362" s="8"/>
      <c r="E3362" s="7"/>
    </row>
    <row r="3363" spans="2:5" x14ac:dyDescent="0.25">
      <c r="D3363" s="8"/>
    </row>
    <row r="3364" spans="2:5" x14ac:dyDescent="0.25">
      <c r="D3364" s="8"/>
      <c r="E3364" s="7"/>
    </row>
    <row r="3365" spans="2:5" x14ac:dyDescent="0.25">
      <c r="D3365" s="8"/>
      <c r="E3365" s="7"/>
    </row>
    <row r="3366" spans="2:5" x14ac:dyDescent="0.25">
      <c r="D3366" s="8"/>
      <c r="E3366" s="7"/>
    </row>
    <row r="3367" spans="2:5" x14ac:dyDescent="0.25">
      <c r="D3367" s="8"/>
      <c r="E3367" s="7"/>
    </row>
    <row r="3368" spans="2:5" x14ac:dyDescent="0.25">
      <c r="D3368" s="8"/>
    </row>
    <row r="3369" spans="2:5" x14ac:dyDescent="0.25">
      <c r="D3369" s="8"/>
    </row>
    <row r="3370" spans="2:5" x14ac:dyDescent="0.25">
      <c r="D3370" s="8"/>
      <c r="E3370" s="7"/>
    </row>
    <row r="3371" spans="2:5" x14ac:dyDescent="0.25">
      <c r="D3371" s="8"/>
      <c r="E3371" s="7"/>
    </row>
    <row r="3372" spans="2:5" x14ac:dyDescent="0.25">
      <c r="D3372" s="8"/>
    </row>
    <row r="3373" spans="2:5" x14ac:dyDescent="0.25">
      <c r="D3373" s="8"/>
    </row>
    <row r="3374" spans="2:5" x14ac:dyDescent="0.25">
      <c r="D3374" s="8"/>
    </row>
    <row r="3375" spans="2:5" x14ac:dyDescent="0.25">
      <c r="B3375" s="7"/>
      <c r="D3375" s="8"/>
    </row>
    <row r="3376" spans="2:5" x14ac:dyDescent="0.25">
      <c r="B3376" s="7"/>
      <c r="D3376" s="8"/>
    </row>
    <row r="3377" spans="2:4" x14ac:dyDescent="0.25">
      <c r="D3377" s="8"/>
    </row>
    <row r="3378" spans="2:4" x14ac:dyDescent="0.25">
      <c r="D3378" s="8"/>
    </row>
    <row r="3379" spans="2:4" x14ac:dyDescent="0.25">
      <c r="D3379" s="8"/>
    </row>
    <row r="3380" spans="2:4" x14ac:dyDescent="0.25">
      <c r="D3380" s="8"/>
    </row>
    <row r="3381" spans="2:4" x14ac:dyDescent="0.25">
      <c r="D3381" s="8"/>
    </row>
    <row r="3382" spans="2:4" x14ac:dyDescent="0.25">
      <c r="D3382" s="8"/>
    </row>
    <row r="3383" spans="2:4" x14ac:dyDescent="0.25">
      <c r="D3383" s="8"/>
    </row>
    <row r="3384" spans="2:4" x14ac:dyDescent="0.25">
      <c r="D3384" s="8"/>
    </row>
    <row r="3385" spans="2:4" x14ac:dyDescent="0.25">
      <c r="D3385" s="8"/>
    </row>
    <row r="3386" spans="2:4" x14ac:dyDescent="0.25">
      <c r="D3386" s="8"/>
    </row>
    <row r="3387" spans="2:4" x14ac:dyDescent="0.25">
      <c r="D3387" s="8"/>
    </row>
    <row r="3388" spans="2:4" x14ac:dyDescent="0.25">
      <c r="D3388" s="8"/>
    </row>
    <row r="3389" spans="2:4" x14ac:dyDescent="0.25">
      <c r="D3389" s="8"/>
    </row>
    <row r="3390" spans="2:4" x14ac:dyDescent="0.25">
      <c r="D3390" s="8"/>
    </row>
    <row r="3391" spans="2:4" x14ac:dyDescent="0.25">
      <c r="B3391" s="7"/>
      <c r="D3391" s="8"/>
    </row>
    <row r="3392" spans="2:4" x14ac:dyDescent="0.25">
      <c r="B3392" s="7"/>
      <c r="C3392" s="7"/>
      <c r="D3392" s="8"/>
    </row>
    <row r="3393" spans="4:4" x14ac:dyDescent="0.25">
      <c r="D3393" s="8"/>
    </row>
    <row r="3394" spans="4:4" x14ac:dyDescent="0.25">
      <c r="D3394" s="8"/>
    </row>
    <row r="3395" spans="4:4" x14ac:dyDescent="0.25">
      <c r="D3395" s="8"/>
    </row>
    <row r="3396" spans="4:4" x14ac:dyDescent="0.25">
      <c r="D3396" s="8"/>
    </row>
    <row r="3397" spans="4:4" x14ac:dyDescent="0.25">
      <c r="D3397" s="8"/>
    </row>
    <row r="3398" spans="4:4" x14ac:dyDescent="0.25">
      <c r="D3398" s="8"/>
    </row>
    <row r="3399" spans="4:4" x14ac:dyDescent="0.25">
      <c r="D3399" s="8"/>
    </row>
    <row r="3400" spans="4:4" x14ac:dyDescent="0.25">
      <c r="D3400" s="8"/>
    </row>
    <row r="3401" spans="4:4" x14ac:dyDescent="0.25">
      <c r="D3401" s="8"/>
    </row>
    <row r="3402" spans="4:4" x14ac:dyDescent="0.25">
      <c r="D3402" s="8"/>
    </row>
    <row r="3403" spans="4:4" x14ac:dyDescent="0.25">
      <c r="D3403" s="8"/>
    </row>
    <row r="3404" spans="4:4" x14ac:dyDescent="0.25">
      <c r="D3404" s="8"/>
    </row>
    <row r="3405" spans="4:4" x14ac:dyDescent="0.25">
      <c r="D3405" s="8"/>
    </row>
    <row r="3406" spans="4:4" x14ac:dyDescent="0.25">
      <c r="D3406" s="8"/>
    </row>
    <row r="3407" spans="4:4" x14ac:dyDescent="0.25">
      <c r="D3407" s="8"/>
    </row>
    <row r="3408" spans="4:4" x14ac:dyDescent="0.25">
      <c r="D3408" s="8"/>
    </row>
    <row r="3409" spans="2:5" x14ac:dyDescent="0.25">
      <c r="D3409" s="8"/>
    </row>
    <row r="3410" spans="2:5" x14ac:dyDescent="0.25">
      <c r="D3410" s="8"/>
    </row>
    <row r="3411" spans="2:5" x14ac:dyDescent="0.25">
      <c r="D3411" s="8"/>
    </row>
    <row r="3412" spans="2:5" x14ac:dyDescent="0.25">
      <c r="D3412" s="8"/>
    </row>
    <row r="3413" spans="2:5" x14ac:dyDescent="0.25">
      <c r="D3413" s="8"/>
    </row>
    <row r="3414" spans="2:5" x14ac:dyDescent="0.25">
      <c r="C3414" s="7"/>
      <c r="D3414" s="8"/>
    </row>
    <row r="3415" spans="2:5" x14ac:dyDescent="0.25">
      <c r="D3415" s="8"/>
    </row>
    <row r="3416" spans="2:5" x14ac:dyDescent="0.25">
      <c r="D3416" s="8"/>
    </row>
    <row r="3417" spans="2:5" x14ac:dyDescent="0.25">
      <c r="D3417" s="8"/>
      <c r="E3417" s="7"/>
    </row>
    <row r="3418" spans="2:5" x14ac:dyDescent="0.25">
      <c r="B3418" s="7"/>
      <c r="D3418" s="8"/>
    </row>
    <row r="3419" spans="2:5" x14ac:dyDescent="0.25">
      <c r="D3419" s="8"/>
      <c r="E3419" s="7"/>
    </row>
    <row r="3420" spans="2:5" x14ac:dyDescent="0.25">
      <c r="D3420" s="8"/>
    </row>
    <row r="3421" spans="2:5" x14ac:dyDescent="0.25">
      <c r="D3421" s="8"/>
    </row>
    <row r="3422" spans="2:5" x14ac:dyDescent="0.25">
      <c r="D3422" s="8"/>
    </row>
    <row r="3423" spans="2:5" x14ac:dyDescent="0.25">
      <c r="D3423" s="8"/>
    </row>
    <row r="3424" spans="2:5" x14ac:dyDescent="0.25">
      <c r="D3424" s="8"/>
    </row>
    <row r="3425" spans="4:5" x14ac:dyDescent="0.25">
      <c r="D3425" s="8"/>
      <c r="E3425" s="7"/>
    </row>
    <row r="3426" spans="4:5" x14ac:dyDescent="0.25">
      <c r="D3426" s="8"/>
    </row>
    <row r="3427" spans="4:5" x14ac:dyDescent="0.25">
      <c r="D3427" s="8"/>
    </row>
    <row r="3428" spans="4:5" x14ac:dyDescent="0.25">
      <c r="D3428" s="8"/>
    </row>
    <row r="3429" spans="4:5" x14ac:dyDescent="0.25">
      <c r="D3429" s="8"/>
    </row>
    <row r="3430" spans="4:5" x14ac:dyDescent="0.25">
      <c r="D3430" s="8"/>
    </row>
    <row r="3431" spans="4:5" x14ac:dyDescent="0.25">
      <c r="D3431" s="8"/>
    </row>
    <row r="3432" spans="4:5" x14ac:dyDescent="0.25">
      <c r="D3432" s="8"/>
    </row>
    <row r="3433" spans="4:5" x14ac:dyDescent="0.25">
      <c r="D3433" s="8"/>
    </row>
    <row r="3434" spans="4:5" x14ac:dyDescent="0.25">
      <c r="D3434" s="8"/>
    </row>
    <row r="3435" spans="4:5" x14ac:dyDescent="0.25">
      <c r="D3435" s="8"/>
    </row>
    <row r="3436" spans="4:5" x14ac:dyDescent="0.25">
      <c r="D3436" s="8"/>
    </row>
    <row r="3437" spans="4:5" x14ac:dyDescent="0.25">
      <c r="D3437" s="8"/>
    </row>
    <row r="3438" spans="4:5" x14ac:dyDescent="0.25">
      <c r="D3438" s="8"/>
    </row>
    <row r="3439" spans="4:5" x14ac:dyDescent="0.25">
      <c r="D3439" s="8"/>
    </row>
    <row r="3440" spans="4:5" x14ac:dyDescent="0.25">
      <c r="D3440" s="8"/>
    </row>
    <row r="3441" spans="4:5" x14ac:dyDescent="0.25">
      <c r="D3441" s="8"/>
    </row>
    <row r="3442" spans="4:5" x14ac:dyDescent="0.25">
      <c r="D3442" s="8"/>
    </row>
    <row r="3443" spans="4:5" x14ac:dyDescent="0.25">
      <c r="D3443" s="8"/>
    </row>
    <row r="3444" spans="4:5" x14ac:dyDescent="0.25">
      <c r="D3444" s="8"/>
    </row>
    <row r="3445" spans="4:5" x14ac:dyDescent="0.25">
      <c r="D3445" s="8"/>
    </row>
    <row r="3446" spans="4:5" x14ac:dyDescent="0.25">
      <c r="D3446" s="8"/>
    </row>
    <row r="3447" spans="4:5" x14ac:dyDescent="0.25">
      <c r="D3447" s="8"/>
    </row>
    <row r="3448" spans="4:5" x14ac:dyDescent="0.25">
      <c r="D3448" s="8"/>
    </row>
    <row r="3449" spans="4:5" x14ac:dyDescent="0.25">
      <c r="D3449" s="8"/>
    </row>
    <row r="3450" spans="4:5" x14ac:dyDescent="0.25">
      <c r="D3450" s="8"/>
    </row>
    <row r="3451" spans="4:5" x14ac:dyDescent="0.25">
      <c r="D3451" s="8"/>
    </row>
    <row r="3452" spans="4:5" x14ac:dyDescent="0.25">
      <c r="D3452" s="8"/>
      <c r="E3452" s="7"/>
    </row>
    <row r="3453" spans="4:5" x14ac:dyDescent="0.25">
      <c r="D3453" s="8"/>
      <c r="E3453" s="7"/>
    </row>
    <row r="3454" spans="4:5" x14ac:dyDescent="0.25">
      <c r="D3454" s="8"/>
    </row>
    <row r="3455" spans="4:5" x14ac:dyDescent="0.25">
      <c r="D3455" s="8"/>
    </row>
    <row r="3456" spans="4:5" x14ac:dyDescent="0.25">
      <c r="D3456" s="8"/>
    </row>
    <row r="3457" spans="3:4" x14ac:dyDescent="0.25">
      <c r="C3457" s="7"/>
      <c r="D3457" s="8"/>
    </row>
    <row r="3458" spans="3:4" x14ac:dyDescent="0.25">
      <c r="D3458" s="8"/>
    </row>
    <row r="3459" spans="3:4" x14ac:dyDescent="0.25">
      <c r="D3459" s="8"/>
    </row>
    <row r="3460" spans="3:4" x14ac:dyDescent="0.25">
      <c r="D3460" s="8"/>
    </row>
    <row r="3461" spans="3:4" x14ac:dyDescent="0.25">
      <c r="D3461" s="8"/>
    </row>
    <row r="3462" spans="3:4" x14ac:dyDescent="0.25">
      <c r="D3462" s="8"/>
    </row>
    <row r="3463" spans="3:4" x14ac:dyDescent="0.25">
      <c r="D3463" s="8"/>
    </row>
    <row r="3464" spans="3:4" x14ac:dyDescent="0.25">
      <c r="D3464" s="8"/>
    </row>
    <row r="3465" spans="3:4" x14ac:dyDescent="0.25">
      <c r="D3465" s="8"/>
    </row>
    <row r="3466" spans="3:4" x14ac:dyDescent="0.25">
      <c r="D3466" s="8"/>
    </row>
    <row r="3467" spans="3:4" x14ac:dyDescent="0.25">
      <c r="D3467" s="8"/>
    </row>
    <row r="3468" spans="3:4" x14ac:dyDescent="0.25">
      <c r="D3468" s="8"/>
    </row>
    <row r="3469" spans="3:4" x14ac:dyDescent="0.25">
      <c r="D3469" s="8"/>
    </row>
    <row r="3470" spans="3:4" x14ac:dyDescent="0.25">
      <c r="D3470" s="8"/>
    </row>
    <row r="3471" spans="3:4" x14ac:dyDescent="0.25">
      <c r="D3471" s="8"/>
    </row>
    <row r="3472" spans="3:4" x14ac:dyDescent="0.25">
      <c r="D3472" s="8"/>
    </row>
    <row r="3473" spans="4:5" x14ac:dyDescent="0.25">
      <c r="D3473" s="8"/>
    </row>
    <row r="3474" spans="4:5" x14ac:dyDescent="0.25">
      <c r="D3474" s="8"/>
    </row>
    <row r="3475" spans="4:5" x14ac:dyDescent="0.25">
      <c r="D3475" s="8"/>
      <c r="E3475" s="7"/>
    </row>
    <row r="3476" spans="4:5" x14ac:dyDescent="0.25">
      <c r="D3476" s="8"/>
      <c r="E3476" s="7"/>
    </row>
    <row r="3477" spans="4:5" x14ac:dyDescent="0.25">
      <c r="D3477" s="8"/>
      <c r="E3477" s="7"/>
    </row>
    <row r="3478" spans="4:5" x14ac:dyDescent="0.25">
      <c r="D3478" s="8"/>
      <c r="E3478" s="7"/>
    </row>
    <row r="3479" spans="4:5" x14ac:dyDescent="0.25">
      <c r="D3479" s="8"/>
      <c r="E3479" s="7"/>
    </row>
    <row r="3480" spans="4:5" x14ac:dyDescent="0.25">
      <c r="D3480" s="8"/>
      <c r="E3480" s="7"/>
    </row>
    <row r="3481" spans="4:5" x14ac:dyDescent="0.25">
      <c r="D3481" s="8"/>
      <c r="E3481" s="7"/>
    </row>
    <row r="3482" spans="4:5" x14ac:dyDescent="0.25">
      <c r="D3482" s="8"/>
    </row>
    <row r="3483" spans="4:5" x14ac:dyDescent="0.25">
      <c r="D3483" s="8"/>
    </row>
    <row r="3484" spans="4:5" x14ac:dyDescent="0.25">
      <c r="D3484" s="8"/>
    </row>
    <row r="3485" spans="4:5" x14ac:dyDescent="0.25">
      <c r="D3485" s="8"/>
    </row>
    <row r="3486" spans="4:5" x14ac:dyDescent="0.25">
      <c r="D3486" s="8"/>
    </row>
    <row r="3487" spans="4:5" x14ac:dyDescent="0.25">
      <c r="D3487" s="8"/>
    </row>
    <row r="3488" spans="4:5" x14ac:dyDescent="0.25">
      <c r="D3488" s="8"/>
    </row>
    <row r="3489" spans="2:5" x14ac:dyDescent="0.25">
      <c r="D3489" s="8"/>
    </row>
    <row r="3490" spans="2:5" x14ac:dyDescent="0.25">
      <c r="D3490" s="8"/>
    </row>
    <row r="3491" spans="2:5" x14ac:dyDescent="0.25">
      <c r="B3491" s="7"/>
      <c r="D3491" s="8"/>
    </row>
    <row r="3492" spans="2:5" x14ac:dyDescent="0.25">
      <c r="D3492" s="8"/>
    </row>
    <row r="3493" spans="2:5" x14ac:dyDescent="0.25">
      <c r="D3493" s="8"/>
    </row>
    <row r="3494" spans="2:5" x14ac:dyDescent="0.25">
      <c r="D3494" s="8"/>
      <c r="E3494" s="7"/>
    </row>
    <row r="3495" spans="2:5" x14ac:dyDescent="0.25">
      <c r="B3495" s="7"/>
      <c r="D3495" s="8"/>
    </row>
    <row r="3496" spans="2:5" x14ac:dyDescent="0.25">
      <c r="D3496" s="8"/>
    </row>
    <row r="3497" spans="2:5" x14ac:dyDescent="0.25">
      <c r="D3497" s="8"/>
    </row>
    <row r="3498" spans="2:5" x14ac:dyDescent="0.25">
      <c r="D3498" s="8"/>
    </row>
    <row r="3499" spans="2:5" x14ac:dyDescent="0.25">
      <c r="D3499" s="8"/>
    </row>
    <row r="3500" spans="2:5" x14ac:dyDescent="0.25">
      <c r="D3500" s="8"/>
    </row>
    <row r="3501" spans="2:5" x14ac:dyDescent="0.25">
      <c r="D3501" s="8"/>
    </row>
    <row r="3502" spans="2:5" x14ac:dyDescent="0.25">
      <c r="D3502" s="8"/>
    </row>
    <row r="3503" spans="2:5" x14ac:dyDescent="0.25">
      <c r="D3503" s="8"/>
    </row>
    <row r="3504" spans="2:5" x14ac:dyDescent="0.25">
      <c r="D3504" s="8"/>
    </row>
    <row r="3505" spans="2:4" x14ac:dyDescent="0.25">
      <c r="D3505" s="8"/>
    </row>
    <row r="3506" spans="2:4" x14ac:dyDescent="0.25">
      <c r="D3506" s="8"/>
    </row>
    <row r="3507" spans="2:4" x14ac:dyDescent="0.25">
      <c r="D3507" s="8"/>
    </row>
    <row r="3508" spans="2:4" x14ac:dyDescent="0.25">
      <c r="D3508" s="8"/>
    </row>
    <row r="3509" spans="2:4" x14ac:dyDescent="0.25">
      <c r="D3509" s="8"/>
    </row>
    <row r="3510" spans="2:4" x14ac:dyDescent="0.25">
      <c r="D3510" s="8"/>
    </row>
    <row r="3511" spans="2:4" x14ac:dyDescent="0.25">
      <c r="D3511" s="8"/>
    </row>
    <row r="3512" spans="2:4" x14ac:dyDescent="0.25">
      <c r="D3512" s="8"/>
    </row>
    <row r="3513" spans="2:4" x14ac:dyDescent="0.25">
      <c r="D3513" s="8"/>
    </row>
    <row r="3514" spans="2:4" x14ac:dyDescent="0.25">
      <c r="B3514" s="7"/>
      <c r="D3514" s="8"/>
    </row>
    <row r="3515" spans="2:4" x14ac:dyDescent="0.25">
      <c r="D3515" s="8"/>
    </row>
    <row r="3516" spans="2:4" x14ac:dyDescent="0.25">
      <c r="D3516" s="8"/>
    </row>
    <row r="3517" spans="2:4" x14ac:dyDescent="0.25">
      <c r="D3517" s="8"/>
    </row>
    <row r="3518" spans="2:4" x14ac:dyDescent="0.25">
      <c r="D3518" s="8"/>
    </row>
    <row r="3519" spans="2:4" x14ac:dyDescent="0.25">
      <c r="D3519" s="8"/>
    </row>
    <row r="3520" spans="2:4" x14ac:dyDescent="0.25">
      <c r="D3520" s="8"/>
    </row>
    <row r="3521" spans="4:5" x14ac:dyDescent="0.25">
      <c r="D3521" s="8"/>
    </row>
    <row r="3522" spans="4:5" x14ac:dyDescent="0.25">
      <c r="D3522" s="8"/>
      <c r="E3522" s="7"/>
    </row>
    <row r="3523" spans="4:5" x14ac:dyDescent="0.25">
      <c r="D3523" s="8"/>
      <c r="E3523" s="7"/>
    </row>
    <row r="3524" spans="4:5" x14ac:dyDescent="0.25">
      <c r="D3524" s="8"/>
      <c r="E3524" s="7"/>
    </row>
    <row r="3525" spans="4:5" x14ac:dyDescent="0.25">
      <c r="D3525" s="8"/>
      <c r="E3525" s="7"/>
    </row>
    <row r="3526" spans="4:5" x14ac:dyDescent="0.25">
      <c r="D3526" s="8"/>
    </row>
    <row r="3527" spans="4:5" x14ac:dyDescent="0.25">
      <c r="D3527" s="8"/>
    </row>
    <row r="3528" spans="4:5" x14ac:dyDescent="0.25">
      <c r="D3528" s="8"/>
    </row>
    <row r="3529" spans="4:5" x14ac:dyDescent="0.25">
      <c r="D3529" s="8"/>
    </row>
    <row r="3530" spans="4:5" x14ac:dyDescent="0.25">
      <c r="D3530" s="8"/>
    </row>
    <row r="3531" spans="4:5" x14ac:dyDescent="0.25">
      <c r="D3531" s="8"/>
      <c r="E3531" s="7"/>
    </row>
    <row r="3532" spans="4:5" x14ac:dyDescent="0.25">
      <c r="D3532" s="8"/>
    </row>
    <row r="3533" spans="4:5" x14ac:dyDescent="0.25">
      <c r="D3533" s="8"/>
    </row>
    <row r="3534" spans="4:5" x14ac:dyDescent="0.25">
      <c r="D3534" s="8"/>
    </row>
    <row r="3535" spans="4:5" x14ac:dyDescent="0.25">
      <c r="D3535" s="8"/>
    </row>
    <row r="3536" spans="4:5" x14ac:dyDescent="0.25">
      <c r="D3536" s="8"/>
    </row>
    <row r="3537" spans="4:5" x14ac:dyDescent="0.25">
      <c r="D3537" s="8"/>
    </row>
    <row r="3538" spans="4:5" x14ac:dyDescent="0.25">
      <c r="D3538" s="8"/>
    </row>
    <row r="3539" spans="4:5" x14ac:dyDescent="0.25">
      <c r="D3539" s="8"/>
    </row>
    <row r="3540" spans="4:5" x14ac:dyDescent="0.25">
      <c r="D3540" s="8"/>
    </row>
    <row r="3541" spans="4:5" x14ac:dyDescent="0.25">
      <c r="D3541" s="8"/>
    </row>
    <row r="3542" spans="4:5" x14ac:dyDescent="0.25">
      <c r="D3542" s="8"/>
    </row>
    <row r="3543" spans="4:5" x14ac:dyDescent="0.25">
      <c r="D3543" s="8"/>
    </row>
    <row r="3544" spans="4:5" x14ac:dyDescent="0.25">
      <c r="D3544" s="8"/>
    </row>
    <row r="3545" spans="4:5" x14ac:dyDescent="0.25">
      <c r="D3545" s="8"/>
    </row>
    <row r="3546" spans="4:5" x14ac:dyDescent="0.25">
      <c r="D3546" s="8"/>
    </row>
    <row r="3547" spans="4:5" x14ac:dyDescent="0.25">
      <c r="D3547" s="8"/>
    </row>
    <row r="3548" spans="4:5" x14ac:dyDescent="0.25">
      <c r="D3548" s="8"/>
    </row>
    <row r="3549" spans="4:5" x14ac:dyDescent="0.25">
      <c r="D3549" s="8"/>
    </row>
    <row r="3550" spans="4:5" x14ac:dyDescent="0.25">
      <c r="D3550" s="8"/>
    </row>
    <row r="3551" spans="4:5" x14ac:dyDescent="0.25">
      <c r="D3551" s="8"/>
      <c r="E3551" s="7"/>
    </row>
    <row r="3552" spans="4:5" x14ac:dyDescent="0.25">
      <c r="D3552" s="8"/>
    </row>
    <row r="3553" spans="2:5" x14ac:dyDescent="0.25">
      <c r="D3553" s="8"/>
    </row>
    <row r="3554" spans="2:5" x14ac:dyDescent="0.25">
      <c r="D3554" s="8"/>
    </row>
    <row r="3555" spans="2:5" x14ac:dyDescent="0.25">
      <c r="B3555" s="7"/>
      <c r="D3555" s="8"/>
    </row>
    <row r="3556" spans="2:5" x14ac:dyDescent="0.25">
      <c r="D3556" s="8"/>
    </row>
    <row r="3557" spans="2:5" x14ac:dyDescent="0.25">
      <c r="D3557" s="8"/>
    </row>
    <row r="3558" spans="2:5" x14ac:dyDescent="0.25">
      <c r="D3558" s="8"/>
    </row>
    <row r="3559" spans="2:5" x14ac:dyDescent="0.25">
      <c r="D3559" s="8"/>
    </row>
    <row r="3560" spans="2:5" x14ac:dyDescent="0.25">
      <c r="D3560" s="8"/>
      <c r="E3560" s="7"/>
    </row>
    <row r="3561" spans="2:5" x14ac:dyDescent="0.25">
      <c r="D3561" s="8"/>
      <c r="E3561" s="7"/>
    </row>
    <row r="3562" spans="2:5" x14ac:dyDescent="0.25">
      <c r="D3562" s="8"/>
      <c r="E3562" s="7"/>
    </row>
    <row r="3563" spans="2:5" x14ac:dyDescent="0.25">
      <c r="D3563" s="8"/>
      <c r="E3563" s="7"/>
    </row>
    <row r="3564" spans="2:5" x14ac:dyDescent="0.25">
      <c r="D3564" s="8"/>
    </row>
    <row r="3565" spans="2:5" x14ac:dyDescent="0.25">
      <c r="D3565" s="8"/>
    </row>
    <row r="3566" spans="2:5" x14ac:dyDescent="0.25">
      <c r="D3566" s="8"/>
    </row>
    <row r="3567" spans="2:5" x14ac:dyDescent="0.25">
      <c r="D3567" s="8"/>
    </row>
    <row r="3568" spans="2:5" x14ac:dyDescent="0.25">
      <c r="D3568" s="8"/>
    </row>
    <row r="3569" spans="2:4" x14ac:dyDescent="0.25">
      <c r="D3569" s="8"/>
    </row>
    <row r="3570" spans="2:4" x14ac:dyDescent="0.25">
      <c r="C3570" s="7"/>
      <c r="D3570" s="8"/>
    </row>
    <row r="3571" spans="2:4" x14ac:dyDescent="0.25">
      <c r="B3571" s="7"/>
      <c r="D3571" s="8"/>
    </row>
    <row r="3572" spans="2:4" x14ac:dyDescent="0.25">
      <c r="D3572" s="8"/>
    </row>
    <row r="3573" spans="2:4" x14ac:dyDescent="0.25">
      <c r="D3573" s="8"/>
    </row>
    <row r="3574" spans="2:4" x14ac:dyDescent="0.25">
      <c r="D3574" s="8"/>
    </row>
    <row r="3575" spans="2:4" x14ac:dyDescent="0.25">
      <c r="D3575" s="8"/>
    </row>
    <row r="3576" spans="2:4" x14ac:dyDescent="0.25">
      <c r="B3576" s="7"/>
      <c r="D3576" s="8"/>
    </row>
    <row r="3577" spans="2:4" x14ac:dyDescent="0.25">
      <c r="D3577" s="8"/>
    </row>
    <row r="3578" spans="2:4" x14ac:dyDescent="0.25">
      <c r="D3578" s="8"/>
    </row>
    <row r="3579" spans="2:4" x14ac:dyDescent="0.25">
      <c r="D3579" s="8"/>
    </row>
    <row r="3580" spans="2:4" x14ac:dyDescent="0.25">
      <c r="D3580" s="8"/>
    </row>
    <row r="3581" spans="2:4" x14ac:dyDescent="0.25">
      <c r="D3581" s="8"/>
    </row>
    <row r="3582" spans="2:4" x14ac:dyDescent="0.25">
      <c r="D3582" s="8"/>
    </row>
    <row r="3583" spans="2:4" x14ac:dyDescent="0.25">
      <c r="D3583" s="8"/>
    </row>
    <row r="3584" spans="2:4" x14ac:dyDescent="0.25">
      <c r="B3584" s="7"/>
      <c r="D3584" s="8"/>
    </row>
    <row r="3585" spans="2:4" x14ac:dyDescent="0.25">
      <c r="B3585" s="7"/>
      <c r="D3585" s="8"/>
    </row>
    <row r="3586" spans="2:4" x14ac:dyDescent="0.25">
      <c r="B3586" s="7"/>
      <c r="D3586" s="8"/>
    </row>
    <row r="3587" spans="2:4" x14ac:dyDescent="0.25">
      <c r="B3587" s="7"/>
      <c r="D3587" s="8"/>
    </row>
    <row r="3588" spans="2:4" x14ac:dyDescent="0.25">
      <c r="B3588" s="7"/>
      <c r="D3588" s="8"/>
    </row>
    <row r="3589" spans="2:4" x14ac:dyDescent="0.25">
      <c r="B3589" s="7"/>
      <c r="D3589" s="8"/>
    </row>
    <row r="3590" spans="2:4" x14ac:dyDescent="0.25">
      <c r="B3590" s="7"/>
      <c r="D3590" s="8"/>
    </row>
    <row r="3591" spans="2:4" x14ac:dyDescent="0.25">
      <c r="B3591" s="7"/>
      <c r="D3591" s="8"/>
    </row>
    <row r="3592" spans="2:4" x14ac:dyDescent="0.25">
      <c r="D3592" s="8"/>
    </row>
    <row r="3593" spans="2:4" x14ac:dyDescent="0.25">
      <c r="D3593" s="8"/>
    </row>
    <row r="3594" spans="2:4" x14ac:dyDescent="0.25">
      <c r="D3594" s="8"/>
    </row>
    <row r="3595" spans="2:4" x14ac:dyDescent="0.25">
      <c r="B3595" s="7"/>
      <c r="D3595" s="8"/>
    </row>
    <row r="3596" spans="2:4" x14ac:dyDescent="0.25">
      <c r="D3596" s="8"/>
    </row>
    <row r="3597" spans="2:4" x14ac:dyDescent="0.25">
      <c r="D3597" s="8"/>
    </row>
    <row r="3598" spans="2:4" x14ac:dyDescent="0.25">
      <c r="B3598" s="7"/>
      <c r="D3598" s="8"/>
    </row>
    <row r="3599" spans="2:4" x14ac:dyDescent="0.25">
      <c r="B3599" s="7"/>
      <c r="D3599" s="8"/>
    </row>
    <row r="3600" spans="2:4" x14ac:dyDescent="0.25">
      <c r="D3600" s="8"/>
    </row>
    <row r="3601" spans="2:4" x14ac:dyDescent="0.25">
      <c r="B3601" s="7"/>
      <c r="D3601" s="8"/>
    </row>
    <row r="3602" spans="2:4" x14ac:dyDescent="0.25">
      <c r="B3602" s="7"/>
      <c r="D3602" s="8"/>
    </row>
    <row r="3603" spans="2:4" x14ac:dyDescent="0.25">
      <c r="D3603" s="8"/>
    </row>
    <row r="3604" spans="2:4" x14ac:dyDescent="0.25">
      <c r="B3604" s="7"/>
      <c r="D3604" s="8"/>
    </row>
    <row r="3605" spans="2:4" x14ac:dyDescent="0.25">
      <c r="D3605" s="8"/>
    </row>
    <row r="3606" spans="2:4" x14ac:dyDescent="0.25">
      <c r="D3606" s="8"/>
    </row>
    <row r="3607" spans="2:4" x14ac:dyDescent="0.25">
      <c r="D3607" s="8"/>
    </row>
    <row r="3608" spans="2:4" x14ac:dyDescent="0.25">
      <c r="D3608" s="8"/>
    </row>
    <row r="3609" spans="2:4" x14ac:dyDescent="0.25">
      <c r="D3609" s="8"/>
    </row>
    <row r="3610" spans="2:4" x14ac:dyDescent="0.25">
      <c r="D3610" s="8"/>
    </row>
    <row r="3611" spans="2:4" x14ac:dyDescent="0.25">
      <c r="D3611" s="8"/>
    </row>
    <row r="3612" spans="2:4" x14ac:dyDescent="0.25">
      <c r="D3612" s="8"/>
    </row>
    <row r="3613" spans="2:4" x14ac:dyDescent="0.25">
      <c r="D3613" s="8"/>
    </row>
    <row r="3614" spans="2:4" x14ac:dyDescent="0.25">
      <c r="D3614" s="8"/>
    </row>
    <row r="3615" spans="2:4" x14ac:dyDescent="0.25">
      <c r="D3615" s="8"/>
    </row>
    <row r="3616" spans="2:4" x14ac:dyDescent="0.25">
      <c r="D3616" s="8"/>
    </row>
    <row r="3617" spans="2:5" x14ac:dyDescent="0.25">
      <c r="D3617" s="8"/>
    </row>
    <row r="3618" spans="2:5" x14ac:dyDescent="0.25">
      <c r="D3618" s="8"/>
    </row>
    <row r="3619" spans="2:5" x14ac:dyDescent="0.25">
      <c r="D3619" s="8"/>
    </row>
    <row r="3620" spans="2:5" x14ac:dyDescent="0.25">
      <c r="D3620" s="8"/>
    </row>
    <row r="3621" spans="2:5" x14ac:dyDescent="0.25">
      <c r="D3621" s="8"/>
    </row>
    <row r="3622" spans="2:5" x14ac:dyDescent="0.25">
      <c r="D3622" s="8"/>
    </row>
    <row r="3623" spans="2:5" x14ac:dyDescent="0.25">
      <c r="D3623" s="8"/>
    </row>
    <row r="3624" spans="2:5" x14ac:dyDescent="0.25">
      <c r="B3624" s="7"/>
      <c r="D3624" s="8"/>
    </row>
    <row r="3625" spans="2:5" x14ac:dyDescent="0.25">
      <c r="B3625" s="7"/>
      <c r="D3625" s="8"/>
    </row>
    <row r="3626" spans="2:5" x14ac:dyDescent="0.25">
      <c r="D3626" s="8"/>
      <c r="E3626" s="7"/>
    </row>
    <row r="3627" spans="2:5" x14ac:dyDescent="0.25">
      <c r="D3627" s="8"/>
    </row>
    <row r="3628" spans="2:5" x14ac:dyDescent="0.25">
      <c r="D3628" s="8"/>
    </row>
    <row r="3629" spans="2:5" x14ac:dyDescent="0.25">
      <c r="D3629" s="8"/>
      <c r="E3629" s="7"/>
    </row>
    <row r="3630" spans="2:5" x14ac:dyDescent="0.25">
      <c r="D3630" s="8"/>
      <c r="E3630" s="7"/>
    </row>
    <row r="3631" spans="2:5" x14ac:dyDescent="0.25">
      <c r="D3631" s="8"/>
      <c r="E3631" s="7"/>
    </row>
    <row r="3632" spans="2:5" x14ac:dyDescent="0.25">
      <c r="D3632" s="8"/>
      <c r="E3632" s="7"/>
    </row>
    <row r="3633" spans="3:5" x14ac:dyDescent="0.25">
      <c r="D3633" s="8"/>
    </row>
    <row r="3634" spans="3:5" x14ac:dyDescent="0.25">
      <c r="D3634" s="8"/>
    </row>
    <row r="3635" spans="3:5" x14ac:dyDescent="0.25">
      <c r="C3635" s="7"/>
      <c r="D3635" s="8"/>
    </row>
    <row r="3636" spans="3:5" x14ac:dyDescent="0.25">
      <c r="D3636" s="8"/>
    </row>
    <row r="3637" spans="3:5" x14ac:dyDescent="0.25">
      <c r="D3637" s="8"/>
    </row>
    <row r="3638" spans="3:5" x14ac:dyDescent="0.25">
      <c r="D3638" s="8"/>
    </row>
    <row r="3639" spans="3:5" x14ac:dyDescent="0.25">
      <c r="D3639" s="8"/>
    </row>
    <row r="3640" spans="3:5" x14ac:dyDescent="0.25">
      <c r="D3640" s="8"/>
    </row>
    <row r="3641" spans="3:5" x14ac:dyDescent="0.25">
      <c r="D3641" s="8"/>
    </row>
    <row r="3642" spans="3:5" x14ac:dyDescent="0.25">
      <c r="D3642" s="8"/>
    </row>
    <row r="3643" spans="3:5" x14ac:dyDescent="0.25">
      <c r="D3643" s="8"/>
      <c r="E3643" s="7"/>
    </row>
    <row r="3644" spans="3:5" x14ac:dyDescent="0.25">
      <c r="D3644" s="8"/>
    </row>
    <row r="3645" spans="3:5" x14ac:dyDescent="0.25">
      <c r="D3645" s="8"/>
    </row>
    <row r="3646" spans="3:5" x14ac:dyDescent="0.25">
      <c r="D3646" s="8"/>
    </row>
    <row r="3647" spans="3:5" x14ac:dyDescent="0.25">
      <c r="D3647" s="8"/>
      <c r="E3647" s="7"/>
    </row>
    <row r="3648" spans="3:5" x14ac:dyDescent="0.25">
      <c r="D3648" s="8"/>
      <c r="E3648" s="7"/>
    </row>
    <row r="3649" spans="4:5" x14ac:dyDescent="0.25">
      <c r="D3649" s="8"/>
      <c r="E3649" s="7"/>
    </row>
    <row r="3650" spans="4:5" x14ac:dyDescent="0.25">
      <c r="D3650" s="8"/>
    </row>
    <row r="3651" spans="4:5" x14ac:dyDescent="0.25">
      <c r="D3651" s="8"/>
    </row>
    <row r="3652" spans="4:5" x14ac:dyDescent="0.25">
      <c r="D3652" s="8"/>
    </row>
    <row r="3653" spans="4:5" x14ac:dyDescent="0.25">
      <c r="D3653" s="8"/>
    </row>
    <row r="3654" spans="4:5" x14ac:dyDescent="0.25">
      <c r="D3654" s="8"/>
    </row>
    <row r="3655" spans="4:5" x14ac:dyDescent="0.25">
      <c r="D3655" s="8"/>
    </row>
    <row r="3656" spans="4:5" x14ac:dyDescent="0.25">
      <c r="D3656" s="8"/>
    </row>
    <row r="3657" spans="4:5" x14ac:dyDescent="0.25">
      <c r="D3657" s="8"/>
      <c r="E3657" s="7"/>
    </row>
    <row r="3658" spans="4:5" x14ac:dyDescent="0.25">
      <c r="D3658" s="8"/>
    </row>
    <row r="3659" spans="4:5" x14ac:dyDescent="0.25">
      <c r="D3659" s="8"/>
    </row>
    <row r="3660" spans="4:5" x14ac:dyDescent="0.25">
      <c r="D3660" s="8"/>
    </row>
    <row r="3661" spans="4:5" x14ac:dyDescent="0.25">
      <c r="D3661" s="8"/>
    </row>
    <row r="3662" spans="4:5" x14ac:dyDescent="0.25">
      <c r="D3662" s="8"/>
      <c r="E3662" s="7"/>
    </row>
    <row r="3663" spans="4:5" x14ac:dyDescent="0.25">
      <c r="D3663" s="8"/>
    </row>
    <row r="3664" spans="4:5" x14ac:dyDescent="0.25">
      <c r="D3664" s="8"/>
    </row>
    <row r="3665" spans="2:8" x14ac:dyDescent="0.25">
      <c r="D3665" s="8"/>
      <c r="H3665" s="6"/>
    </row>
    <row r="3666" spans="2:8" x14ac:dyDescent="0.25">
      <c r="D3666" s="8"/>
      <c r="H3666" s="6"/>
    </row>
    <row r="3667" spans="2:8" x14ac:dyDescent="0.25">
      <c r="D3667" s="8"/>
    </row>
    <row r="3668" spans="2:8" x14ac:dyDescent="0.25">
      <c r="D3668" s="8"/>
    </row>
    <row r="3669" spans="2:8" x14ac:dyDescent="0.25">
      <c r="D3669" s="8"/>
    </row>
    <row r="3670" spans="2:8" x14ac:dyDescent="0.25">
      <c r="D3670" s="8"/>
    </row>
    <row r="3671" spans="2:8" x14ac:dyDescent="0.25">
      <c r="B3671" s="7"/>
      <c r="D3671" s="8"/>
    </row>
    <row r="3672" spans="2:8" x14ac:dyDescent="0.25">
      <c r="D3672" s="8"/>
    </row>
    <row r="3673" spans="2:8" x14ac:dyDescent="0.25">
      <c r="D3673" s="8"/>
      <c r="E3673" s="7"/>
    </row>
    <row r="3674" spans="2:8" x14ac:dyDescent="0.25">
      <c r="D3674" s="8"/>
    </row>
    <row r="3675" spans="2:8" x14ac:dyDescent="0.25">
      <c r="D3675" s="8"/>
    </row>
    <row r="3676" spans="2:8" x14ac:dyDescent="0.25">
      <c r="D3676" s="8"/>
    </row>
    <row r="3677" spans="2:8" x14ac:dyDescent="0.25">
      <c r="D3677" s="8"/>
      <c r="E3677" s="7"/>
    </row>
    <row r="3678" spans="2:8" x14ac:dyDescent="0.25">
      <c r="D3678" s="8"/>
    </row>
    <row r="3679" spans="2:8" x14ac:dyDescent="0.25">
      <c r="D3679" s="8"/>
    </row>
    <row r="3680" spans="2:8" x14ac:dyDescent="0.25">
      <c r="D3680" s="8"/>
    </row>
    <row r="3681" spans="2:4" x14ac:dyDescent="0.25">
      <c r="D3681" s="8"/>
    </row>
    <row r="3682" spans="2:4" x14ac:dyDescent="0.25">
      <c r="D3682" s="8"/>
    </row>
    <row r="3683" spans="2:4" x14ac:dyDescent="0.25">
      <c r="D3683" s="8"/>
    </row>
    <row r="3684" spans="2:4" x14ac:dyDescent="0.25">
      <c r="C3684" s="7"/>
      <c r="D3684" s="8"/>
    </row>
    <row r="3685" spans="2:4" x14ac:dyDescent="0.25">
      <c r="D3685" s="8"/>
    </row>
    <row r="3686" spans="2:4" x14ac:dyDescent="0.25">
      <c r="D3686" s="8"/>
    </row>
    <row r="3687" spans="2:4" x14ac:dyDescent="0.25">
      <c r="B3687" s="7"/>
      <c r="D3687" s="8"/>
    </row>
    <row r="3688" spans="2:4" x14ac:dyDescent="0.25">
      <c r="D3688" s="8"/>
    </row>
    <row r="3689" spans="2:4" x14ac:dyDescent="0.25">
      <c r="D3689" s="8"/>
    </row>
    <row r="3690" spans="2:4" x14ac:dyDescent="0.25">
      <c r="D3690" s="8"/>
    </row>
    <row r="3691" spans="2:4" x14ac:dyDescent="0.25">
      <c r="D3691" s="8"/>
    </row>
    <row r="3692" spans="2:4" x14ac:dyDescent="0.25">
      <c r="D3692" s="8"/>
    </row>
    <row r="3693" spans="2:4" x14ac:dyDescent="0.25">
      <c r="D3693" s="8"/>
    </row>
    <row r="3694" spans="2:4" x14ac:dyDescent="0.25">
      <c r="D3694" s="8"/>
    </row>
    <row r="3695" spans="2:4" x14ac:dyDescent="0.25">
      <c r="D3695" s="8"/>
    </row>
    <row r="3696" spans="2:4" x14ac:dyDescent="0.25">
      <c r="D3696" s="8"/>
    </row>
    <row r="3697" spans="2:5" x14ac:dyDescent="0.25">
      <c r="D3697" s="8"/>
    </row>
    <row r="3698" spans="2:5" x14ac:dyDescent="0.25">
      <c r="B3698" s="7"/>
      <c r="D3698" s="8"/>
    </row>
    <row r="3699" spans="2:5" x14ac:dyDescent="0.25">
      <c r="D3699" s="8"/>
      <c r="E3699" s="7"/>
    </row>
    <row r="3700" spans="2:5" x14ac:dyDescent="0.25">
      <c r="D3700" s="8"/>
    </row>
    <row r="3701" spans="2:5" x14ac:dyDescent="0.25">
      <c r="D3701" s="8"/>
    </row>
    <row r="3702" spans="2:5" x14ac:dyDescent="0.25">
      <c r="B3702" s="7"/>
      <c r="D3702" s="8"/>
    </row>
    <row r="3703" spans="2:5" x14ac:dyDescent="0.25">
      <c r="B3703" s="7"/>
      <c r="D3703" s="8"/>
      <c r="E3703" s="7"/>
    </row>
    <row r="3704" spans="2:5" x14ac:dyDescent="0.25">
      <c r="D3704" s="8"/>
    </row>
    <row r="3705" spans="2:5" x14ac:dyDescent="0.25">
      <c r="D3705" s="8"/>
    </row>
    <row r="3706" spans="2:5" x14ac:dyDescent="0.25">
      <c r="D3706" s="8"/>
    </row>
    <row r="3707" spans="2:5" x14ac:dyDescent="0.25">
      <c r="D3707" s="8"/>
    </row>
    <row r="3708" spans="2:5" x14ac:dyDescent="0.25">
      <c r="D3708" s="8"/>
    </row>
    <row r="3709" spans="2:5" x14ac:dyDescent="0.25">
      <c r="D3709" s="8"/>
    </row>
    <row r="3710" spans="2:5" x14ac:dyDescent="0.25">
      <c r="D3710" s="8"/>
    </row>
    <row r="3711" spans="2:5" x14ac:dyDescent="0.25">
      <c r="D3711" s="8"/>
    </row>
    <row r="3712" spans="2:5" x14ac:dyDescent="0.25">
      <c r="D3712" s="8"/>
    </row>
    <row r="3713" spans="2:5" x14ac:dyDescent="0.25">
      <c r="D3713" s="8"/>
    </row>
    <row r="3714" spans="2:5" x14ac:dyDescent="0.25">
      <c r="D3714" s="8"/>
    </row>
    <row r="3715" spans="2:5" x14ac:dyDescent="0.25">
      <c r="D3715" s="8"/>
    </row>
    <row r="3716" spans="2:5" x14ac:dyDescent="0.25">
      <c r="D3716" s="8"/>
      <c r="E3716" s="7"/>
    </row>
    <row r="3717" spans="2:5" x14ac:dyDescent="0.25">
      <c r="B3717" s="7"/>
      <c r="D3717" s="8"/>
    </row>
    <row r="3718" spans="2:5" x14ac:dyDescent="0.25">
      <c r="D3718" s="8"/>
      <c r="E3718" s="7"/>
    </row>
    <row r="3719" spans="2:5" x14ac:dyDescent="0.25">
      <c r="D3719" s="8"/>
    </row>
    <row r="3720" spans="2:5" x14ac:dyDescent="0.25">
      <c r="D3720" s="8"/>
    </row>
    <row r="3721" spans="2:5" x14ac:dyDescent="0.25">
      <c r="D3721" s="8"/>
    </row>
    <row r="3722" spans="2:5" x14ac:dyDescent="0.25">
      <c r="D3722" s="8"/>
    </row>
    <row r="3723" spans="2:5" x14ac:dyDescent="0.25">
      <c r="D3723" s="8"/>
    </row>
    <row r="3724" spans="2:5" x14ac:dyDescent="0.25">
      <c r="D3724" s="8"/>
    </row>
    <row r="3725" spans="2:5" x14ac:dyDescent="0.25">
      <c r="D3725" s="8"/>
    </row>
    <row r="3726" spans="2:5" x14ac:dyDescent="0.25">
      <c r="D3726" s="8"/>
    </row>
    <row r="3727" spans="2:5" x14ac:dyDescent="0.25">
      <c r="D3727" s="8"/>
    </row>
    <row r="3728" spans="2:5" x14ac:dyDescent="0.25">
      <c r="D3728" s="8"/>
    </row>
    <row r="3729" spans="2:5" x14ac:dyDescent="0.25">
      <c r="D3729" s="8"/>
    </row>
    <row r="3730" spans="2:5" x14ac:dyDescent="0.25">
      <c r="D3730" s="8"/>
      <c r="E3730" s="7"/>
    </row>
    <row r="3731" spans="2:5" x14ac:dyDescent="0.25">
      <c r="B3731" s="7"/>
      <c r="D3731" s="8"/>
    </row>
    <row r="3732" spans="2:5" x14ac:dyDescent="0.25">
      <c r="D3732" s="8"/>
    </row>
    <row r="3733" spans="2:5" x14ac:dyDescent="0.25">
      <c r="D3733" s="8"/>
    </row>
    <row r="3734" spans="2:5" x14ac:dyDescent="0.25">
      <c r="B3734" s="7"/>
      <c r="D3734" s="8"/>
    </row>
    <row r="3735" spans="2:5" x14ac:dyDescent="0.25">
      <c r="D3735" s="8"/>
    </row>
    <row r="3736" spans="2:5" x14ac:dyDescent="0.25">
      <c r="D3736" s="8"/>
    </row>
    <row r="3737" spans="2:5" x14ac:dyDescent="0.25">
      <c r="D3737" s="8"/>
    </row>
    <row r="3738" spans="2:5" x14ac:dyDescent="0.25">
      <c r="D3738" s="8"/>
    </row>
    <row r="3739" spans="2:5" x14ac:dyDescent="0.25">
      <c r="D3739" s="8"/>
    </row>
    <row r="3740" spans="2:5" x14ac:dyDescent="0.25">
      <c r="D3740" s="8"/>
    </row>
    <row r="3741" spans="2:5" x14ac:dyDescent="0.25">
      <c r="D3741" s="8"/>
    </row>
    <row r="3742" spans="2:5" x14ac:dyDescent="0.25">
      <c r="D3742" s="8"/>
    </row>
    <row r="3743" spans="2:5" x14ac:dyDescent="0.25">
      <c r="D3743" s="8"/>
    </row>
    <row r="3744" spans="2:5" x14ac:dyDescent="0.25">
      <c r="D3744" s="8"/>
    </row>
    <row r="3745" spans="2:4" x14ac:dyDescent="0.25">
      <c r="D3745" s="8"/>
    </row>
    <row r="3746" spans="2:4" x14ac:dyDescent="0.25">
      <c r="B3746" s="7"/>
      <c r="D3746" s="8"/>
    </row>
    <row r="3747" spans="2:4" x14ac:dyDescent="0.25">
      <c r="B3747" s="7"/>
      <c r="D3747" s="8"/>
    </row>
    <row r="3748" spans="2:4" x14ac:dyDescent="0.25">
      <c r="D3748" s="8"/>
    </row>
    <row r="3749" spans="2:4" x14ac:dyDescent="0.25">
      <c r="D3749" s="8"/>
    </row>
    <row r="3750" spans="2:4" x14ac:dyDescent="0.25">
      <c r="B3750" s="7"/>
      <c r="D3750" s="8"/>
    </row>
    <row r="3751" spans="2:4" x14ac:dyDescent="0.25">
      <c r="B3751" s="7"/>
      <c r="D3751" s="8"/>
    </row>
    <row r="3752" spans="2:4" x14ac:dyDescent="0.25">
      <c r="B3752" s="7"/>
      <c r="D3752" s="8"/>
    </row>
    <row r="3753" spans="2:4" x14ac:dyDescent="0.25">
      <c r="D3753" s="8"/>
    </row>
    <row r="3754" spans="2:4" x14ac:dyDescent="0.25">
      <c r="D3754" s="8"/>
    </row>
    <row r="3755" spans="2:4" x14ac:dyDescent="0.25">
      <c r="B3755" s="7"/>
      <c r="D3755" s="8"/>
    </row>
    <row r="3756" spans="2:4" x14ac:dyDescent="0.25">
      <c r="B3756" s="7"/>
      <c r="D3756" s="8"/>
    </row>
    <row r="3757" spans="2:4" x14ac:dyDescent="0.25">
      <c r="D3757" s="8"/>
    </row>
    <row r="3758" spans="2:4" x14ac:dyDescent="0.25">
      <c r="D3758" s="8"/>
    </row>
    <row r="3759" spans="2:4" x14ac:dyDescent="0.25">
      <c r="D3759" s="8"/>
    </row>
    <row r="3760" spans="2:4" x14ac:dyDescent="0.25">
      <c r="D3760" s="8"/>
    </row>
    <row r="3761" spans="2:5" x14ac:dyDescent="0.25">
      <c r="D3761" s="8"/>
    </row>
    <row r="3762" spans="2:5" x14ac:dyDescent="0.25">
      <c r="D3762" s="8"/>
    </row>
    <row r="3763" spans="2:5" x14ac:dyDescent="0.25">
      <c r="D3763" s="8"/>
    </row>
    <row r="3764" spans="2:5" x14ac:dyDescent="0.25">
      <c r="D3764" s="8"/>
    </row>
    <row r="3765" spans="2:5" x14ac:dyDescent="0.25">
      <c r="D3765" s="8"/>
    </row>
    <row r="3766" spans="2:5" x14ac:dyDescent="0.25">
      <c r="B3766" s="7"/>
      <c r="D3766" s="8"/>
    </row>
    <row r="3767" spans="2:5" x14ac:dyDescent="0.25">
      <c r="D3767" s="8"/>
    </row>
    <row r="3768" spans="2:5" x14ac:dyDescent="0.25">
      <c r="D3768" s="8"/>
    </row>
    <row r="3769" spans="2:5" x14ac:dyDescent="0.25">
      <c r="B3769" s="7"/>
      <c r="D3769" s="8"/>
    </row>
    <row r="3770" spans="2:5" x14ac:dyDescent="0.25">
      <c r="B3770" s="7"/>
      <c r="D3770" s="8"/>
    </row>
    <row r="3771" spans="2:5" x14ac:dyDescent="0.25">
      <c r="D3771" s="8"/>
    </row>
    <row r="3772" spans="2:5" x14ac:dyDescent="0.25">
      <c r="D3772" s="8"/>
    </row>
    <row r="3773" spans="2:5" x14ac:dyDescent="0.25">
      <c r="D3773" s="8"/>
      <c r="E3773" s="7"/>
    </row>
    <row r="3774" spans="2:5" x14ac:dyDescent="0.25">
      <c r="B3774" s="7"/>
      <c r="D3774" s="8"/>
    </row>
    <row r="3775" spans="2:5" x14ac:dyDescent="0.25">
      <c r="D3775" s="8"/>
    </row>
    <row r="3776" spans="2:5" x14ac:dyDescent="0.25">
      <c r="D3776" s="8"/>
    </row>
    <row r="3777" spans="4:7" x14ac:dyDescent="0.25">
      <c r="D3777" s="8"/>
    </row>
    <row r="3778" spans="4:7" x14ac:dyDescent="0.25">
      <c r="D3778" s="8"/>
    </row>
    <row r="3779" spans="4:7" x14ac:dyDescent="0.25">
      <c r="D3779" s="8"/>
    </row>
    <row r="3780" spans="4:7" x14ac:dyDescent="0.25">
      <c r="D3780" s="8"/>
    </row>
    <row r="3781" spans="4:7" x14ac:dyDescent="0.25">
      <c r="D3781" s="8"/>
    </row>
    <row r="3782" spans="4:7" x14ac:dyDescent="0.25">
      <c r="D3782" s="8"/>
    </row>
    <row r="3783" spans="4:7" x14ac:dyDescent="0.25">
      <c r="D3783" s="8"/>
    </row>
    <row r="3784" spans="4:7" x14ac:dyDescent="0.25">
      <c r="D3784" s="8"/>
    </row>
    <row r="3785" spans="4:7" x14ac:dyDescent="0.25">
      <c r="D3785" s="8"/>
    </row>
    <row r="3786" spans="4:7" x14ac:dyDescent="0.25">
      <c r="D3786" s="8"/>
    </row>
    <row r="3787" spans="4:7" x14ac:dyDescent="0.25">
      <c r="D3787" s="8"/>
      <c r="F3787" s="6"/>
      <c r="G3787" s="6"/>
    </row>
    <row r="3788" spans="4:7" x14ac:dyDescent="0.25">
      <c r="D3788" s="8"/>
    </row>
    <row r="3789" spans="4:7" x14ac:dyDescent="0.25">
      <c r="D3789" s="8"/>
      <c r="F3789" s="6"/>
      <c r="G3789" s="6"/>
    </row>
    <row r="3790" spans="4:7" x14ac:dyDescent="0.25">
      <c r="D3790" s="8"/>
    </row>
    <row r="3791" spans="4:7" x14ac:dyDescent="0.25">
      <c r="D3791" s="8"/>
    </row>
    <row r="3792" spans="4:7" x14ac:dyDescent="0.25">
      <c r="D3792" s="8"/>
    </row>
    <row r="3793" spans="2:7" x14ac:dyDescent="0.25">
      <c r="D3793" s="8"/>
    </row>
    <row r="3794" spans="2:7" x14ac:dyDescent="0.25">
      <c r="D3794" s="8"/>
      <c r="F3794" s="6"/>
      <c r="G3794" s="6"/>
    </row>
    <row r="3795" spans="2:7" x14ac:dyDescent="0.25">
      <c r="D3795" s="8"/>
    </row>
    <row r="3796" spans="2:7" x14ac:dyDescent="0.25">
      <c r="D3796" s="8"/>
    </row>
    <row r="3797" spans="2:7" x14ac:dyDescent="0.25">
      <c r="D3797" s="8"/>
    </row>
    <row r="3798" spans="2:7" x14ac:dyDescent="0.25">
      <c r="D3798" s="8"/>
    </row>
    <row r="3799" spans="2:7" x14ac:dyDescent="0.25">
      <c r="D3799" s="8"/>
    </row>
    <row r="3800" spans="2:7" x14ac:dyDescent="0.25">
      <c r="D3800" s="8"/>
    </row>
    <row r="3801" spans="2:7" x14ac:dyDescent="0.25">
      <c r="D3801" s="8"/>
    </row>
    <row r="3802" spans="2:7" x14ac:dyDescent="0.25">
      <c r="D3802" s="8"/>
    </row>
    <row r="3803" spans="2:7" x14ac:dyDescent="0.25">
      <c r="D3803" s="8"/>
    </row>
    <row r="3804" spans="2:7" x14ac:dyDescent="0.25">
      <c r="D3804" s="8"/>
    </row>
    <row r="3805" spans="2:7" x14ac:dyDescent="0.25">
      <c r="D3805" s="8"/>
    </row>
    <row r="3806" spans="2:7" x14ac:dyDescent="0.25">
      <c r="B3806" s="7"/>
      <c r="D3806" s="8"/>
      <c r="F3806" s="6"/>
      <c r="G3806" s="6"/>
    </row>
    <row r="3807" spans="2:7" x14ac:dyDescent="0.25">
      <c r="D3807" s="8"/>
    </row>
    <row r="3808" spans="2:7" x14ac:dyDescent="0.25">
      <c r="D3808" s="8"/>
      <c r="F3808" s="6"/>
      <c r="G3808" s="6"/>
    </row>
    <row r="3809" spans="2:7" x14ac:dyDescent="0.25">
      <c r="D3809" s="8"/>
    </row>
    <row r="3810" spans="2:7" x14ac:dyDescent="0.25">
      <c r="D3810" s="8"/>
    </row>
    <row r="3811" spans="2:7" x14ac:dyDescent="0.25">
      <c r="D3811" s="8"/>
    </row>
    <row r="3812" spans="2:7" x14ac:dyDescent="0.25">
      <c r="D3812" s="8"/>
      <c r="F3812" s="6"/>
      <c r="G3812" s="6"/>
    </row>
    <row r="3813" spans="2:7" x14ac:dyDescent="0.25">
      <c r="D3813" s="8"/>
    </row>
    <row r="3814" spans="2:7" x14ac:dyDescent="0.25">
      <c r="D3814" s="8"/>
    </row>
    <row r="3815" spans="2:7" x14ac:dyDescent="0.25">
      <c r="D3815" s="8"/>
      <c r="G3815" s="6"/>
    </row>
    <row r="3816" spans="2:7" x14ac:dyDescent="0.25">
      <c r="D3816" s="8"/>
      <c r="E3816" s="7"/>
    </row>
    <row r="3817" spans="2:7" x14ac:dyDescent="0.25">
      <c r="D3817" s="8"/>
      <c r="E3817" s="7"/>
    </row>
    <row r="3818" spans="2:7" x14ac:dyDescent="0.25">
      <c r="B3818" s="7"/>
      <c r="D3818" s="8"/>
      <c r="G3818" s="6"/>
    </row>
    <row r="3819" spans="2:7" x14ac:dyDescent="0.25">
      <c r="B3819" s="7"/>
      <c r="D3819" s="8"/>
    </row>
    <row r="3820" spans="2:7" x14ac:dyDescent="0.25">
      <c r="D3820" s="8"/>
      <c r="G3820" s="6"/>
    </row>
    <row r="3821" spans="2:7" x14ac:dyDescent="0.25">
      <c r="B3821" s="7"/>
      <c r="D3821" s="8"/>
      <c r="G3821" s="6"/>
    </row>
    <row r="3822" spans="2:7" x14ac:dyDescent="0.25">
      <c r="B3822" s="7"/>
      <c r="D3822" s="8"/>
    </row>
    <row r="3823" spans="2:7" x14ac:dyDescent="0.25">
      <c r="D3823" s="8"/>
    </row>
    <row r="3824" spans="2:7" x14ac:dyDescent="0.25">
      <c r="D3824" s="8"/>
      <c r="G3824" s="6"/>
    </row>
    <row r="3825" spans="2:7" x14ac:dyDescent="0.25">
      <c r="D3825" s="8"/>
    </row>
    <row r="3826" spans="2:7" x14ac:dyDescent="0.25">
      <c r="D3826" s="8"/>
    </row>
    <row r="3827" spans="2:7" x14ac:dyDescent="0.25">
      <c r="D3827" s="8"/>
    </row>
    <row r="3828" spans="2:7" x14ac:dyDescent="0.25">
      <c r="D3828" s="8"/>
    </row>
    <row r="3829" spans="2:7" x14ac:dyDescent="0.25">
      <c r="D3829" s="8"/>
    </row>
    <row r="3830" spans="2:7" x14ac:dyDescent="0.25">
      <c r="B3830" s="7"/>
      <c r="D3830" s="8"/>
    </row>
    <row r="3831" spans="2:7" x14ac:dyDescent="0.25">
      <c r="D3831" s="8"/>
    </row>
    <row r="3832" spans="2:7" x14ac:dyDescent="0.25">
      <c r="D3832" s="8"/>
      <c r="F3832" s="6"/>
      <c r="G3832" s="6"/>
    </row>
    <row r="3833" spans="2:7" x14ac:dyDescent="0.25">
      <c r="D3833" s="8"/>
      <c r="F3833" s="6"/>
      <c r="G3833" s="6"/>
    </row>
    <row r="3834" spans="2:7" x14ac:dyDescent="0.25">
      <c r="D3834" s="8"/>
      <c r="E3834" s="7"/>
    </row>
    <row r="3835" spans="2:7" x14ac:dyDescent="0.25">
      <c r="D3835" s="8"/>
      <c r="E3835" s="7"/>
      <c r="F3835" s="6"/>
      <c r="G3835" s="6"/>
    </row>
    <row r="3836" spans="2:7" x14ac:dyDescent="0.25">
      <c r="D3836" s="8"/>
    </row>
    <row r="3837" spans="2:7" x14ac:dyDescent="0.25">
      <c r="D3837" s="8"/>
    </row>
    <row r="3838" spans="2:7" x14ac:dyDescent="0.25">
      <c r="D3838" s="8"/>
    </row>
    <row r="3839" spans="2:7" x14ac:dyDescent="0.25">
      <c r="D3839" s="8"/>
      <c r="E3839" s="7"/>
    </row>
    <row r="3840" spans="2:7" x14ac:dyDescent="0.25">
      <c r="D3840" s="8"/>
      <c r="E3840" s="7"/>
    </row>
    <row r="3841" spans="2:5" x14ac:dyDescent="0.25">
      <c r="D3841" s="8"/>
      <c r="E3841" s="7"/>
    </row>
    <row r="3842" spans="2:5" x14ac:dyDescent="0.25">
      <c r="D3842" s="8"/>
      <c r="E3842" s="7"/>
    </row>
    <row r="3843" spans="2:5" x14ac:dyDescent="0.25">
      <c r="D3843" s="8"/>
      <c r="E3843" s="7"/>
    </row>
    <row r="3844" spans="2:5" x14ac:dyDescent="0.25">
      <c r="D3844" s="8"/>
      <c r="E3844" s="7"/>
    </row>
    <row r="3845" spans="2:5" x14ac:dyDescent="0.25">
      <c r="B3845" s="7"/>
      <c r="D3845" s="8"/>
    </row>
    <row r="3846" spans="2:5" x14ac:dyDescent="0.25">
      <c r="B3846" s="7"/>
      <c r="D3846" s="8"/>
    </row>
    <row r="3847" spans="2:5" x14ac:dyDescent="0.25">
      <c r="B3847" s="7"/>
      <c r="D3847" s="8"/>
    </row>
    <row r="3848" spans="2:5" x14ac:dyDescent="0.25">
      <c r="D3848" s="8"/>
      <c r="E3848" s="7"/>
    </row>
    <row r="3849" spans="2:5" x14ac:dyDescent="0.25">
      <c r="D3849" s="8"/>
    </row>
    <row r="3850" spans="2:5" x14ac:dyDescent="0.25">
      <c r="D3850" s="8"/>
      <c r="E3850" s="7"/>
    </row>
    <row r="3851" spans="2:5" x14ac:dyDescent="0.25">
      <c r="D3851" s="8"/>
      <c r="E3851" s="7"/>
    </row>
    <row r="3852" spans="2:5" x14ac:dyDescent="0.25">
      <c r="D3852" s="8"/>
    </row>
    <row r="3853" spans="2:5" x14ac:dyDescent="0.25">
      <c r="D3853" s="8"/>
    </row>
    <row r="3854" spans="2:5" x14ac:dyDescent="0.25">
      <c r="D3854" s="8"/>
    </row>
    <row r="3855" spans="2:5" x14ac:dyDescent="0.25">
      <c r="D3855" s="8"/>
    </row>
    <row r="3856" spans="2:5" x14ac:dyDescent="0.25">
      <c r="D3856" s="8"/>
    </row>
    <row r="3857" spans="2:5" x14ac:dyDescent="0.25">
      <c r="D3857" s="8"/>
    </row>
    <row r="3858" spans="2:5" x14ac:dyDescent="0.25">
      <c r="B3858" s="7"/>
      <c r="D3858" s="8"/>
      <c r="E3858" s="7"/>
    </row>
    <row r="3859" spans="2:5" x14ac:dyDescent="0.25">
      <c r="D3859" s="8"/>
    </row>
    <row r="3860" spans="2:5" x14ac:dyDescent="0.25">
      <c r="D3860" s="8"/>
    </row>
    <row r="3861" spans="2:5" x14ac:dyDescent="0.25">
      <c r="D3861" s="8"/>
    </row>
    <row r="3862" spans="2:5" x14ac:dyDescent="0.25">
      <c r="D3862" s="8"/>
    </row>
    <row r="3863" spans="2:5" x14ac:dyDescent="0.25">
      <c r="D3863" s="8"/>
    </row>
    <row r="3864" spans="2:5" x14ac:dyDescent="0.25">
      <c r="D3864" s="8"/>
    </row>
    <row r="3865" spans="2:5" x14ac:dyDescent="0.25">
      <c r="D3865" s="8"/>
    </row>
    <row r="3866" spans="2:5" x14ac:dyDescent="0.25">
      <c r="D3866" s="8"/>
    </row>
    <row r="3867" spans="2:5" x14ac:dyDescent="0.25">
      <c r="D3867" s="8"/>
    </row>
    <row r="3868" spans="2:5" x14ac:dyDescent="0.25">
      <c r="D3868" s="8"/>
    </row>
    <row r="3869" spans="2:5" x14ac:dyDescent="0.25">
      <c r="D3869" s="8"/>
    </row>
    <row r="3870" spans="2:5" x14ac:dyDescent="0.25">
      <c r="B3870" s="7"/>
      <c r="D3870" s="8"/>
    </row>
    <row r="3871" spans="2:5" x14ac:dyDescent="0.25">
      <c r="D3871" s="8"/>
    </row>
    <row r="3872" spans="2:5" x14ac:dyDescent="0.25">
      <c r="D3872" s="8"/>
    </row>
    <row r="3873" spans="4:4" x14ac:dyDescent="0.25">
      <c r="D3873" s="8"/>
    </row>
    <row r="3874" spans="4:4" x14ac:dyDescent="0.25">
      <c r="D3874" s="8"/>
    </row>
    <row r="3875" spans="4:4" x14ac:dyDescent="0.25">
      <c r="D3875" s="8"/>
    </row>
    <row r="3876" spans="4:4" x14ac:dyDescent="0.25">
      <c r="D3876" s="8"/>
    </row>
    <row r="3877" spans="4:4" x14ac:dyDescent="0.25">
      <c r="D3877" s="8"/>
    </row>
    <row r="3878" spans="4:4" x14ac:dyDescent="0.25">
      <c r="D3878" s="8"/>
    </row>
    <row r="3879" spans="4:4" x14ac:dyDescent="0.25">
      <c r="D3879" s="8"/>
    </row>
    <row r="3880" spans="4:4" x14ac:dyDescent="0.25">
      <c r="D3880" s="8"/>
    </row>
    <row r="3881" spans="4:4" x14ac:dyDescent="0.25">
      <c r="D3881" s="8"/>
    </row>
    <row r="3882" spans="4:4" x14ac:dyDescent="0.25">
      <c r="D3882" s="8"/>
    </row>
    <row r="3883" spans="4:4" x14ac:dyDescent="0.25">
      <c r="D3883" s="8"/>
    </row>
    <row r="3884" spans="4:4" x14ac:dyDescent="0.25">
      <c r="D3884" s="8"/>
    </row>
    <row r="3885" spans="4:4" x14ac:dyDescent="0.25">
      <c r="D3885" s="8"/>
    </row>
    <row r="3886" spans="4:4" x14ac:dyDescent="0.25">
      <c r="D3886" s="8"/>
    </row>
    <row r="3887" spans="4:4" x14ac:dyDescent="0.25">
      <c r="D3887" s="8"/>
    </row>
    <row r="3888" spans="4:4" x14ac:dyDescent="0.25">
      <c r="D3888" s="8"/>
    </row>
    <row r="3889" spans="4:4" x14ac:dyDescent="0.25">
      <c r="D3889" s="8"/>
    </row>
    <row r="3890" spans="4:4" x14ac:dyDescent="0.25">
      <c r="D3890" s="8"/>
    </row>
    <row r="3891" spans="4:4" x14ac:dyDescent="0.25">
      <c r="D3891" s="8"/>
    </row>
    <row r="3892" spans="4:4" x14ac:dyDescent="0.25">
      <c r="D3892" s="8"/>
    </row>
    <row r="3893" spans="4:4" x14ac:dyDescent="0.25">
      <c r="D3893" s="8"/>
    </row>
    <row r="3894" spans="4:4" x14ac:dyDescent="0.25">
      <c r="D3894" s="8"/>
    </row>
    <row r="3895" spans="4:4" x14ac:dyDescent="0.25">
      <c r="D3895" s="8"/>
    </row>
    <row r="3896" spans="4:4" x14ac:dyDescent="0.25">
      <c r="D3896" s="8"/>
    </row>
    <row r="3897" spans="4:4" x14ac:dyDescent="0.25">
      <c r="D3897" s="8"/>
    </row>
    <row r="3898" spans="4:4" x14ac:dyDescent="0.25">
      <c r="D3898" s="8"/>
    </row>
    <row r="3899" spans="4:4" x14ac:dyDescent="0.25">
      <c r="D3899" s="8"/>
    </row>
    <row r="3900" spans="4:4" x14ac:dyDescent="0.25">
      <c r="D3900" s="8"/>
    </row>
    <row r="3901" spans="4:4" x14ac:dyDescent="0.25">
      <c r="D3901" s="8"/>
    </row>
    <row r="3902" spans="4:4" x14ac:dyDescent="0.25">
      <c r="D3902" s="8"/>
    </row>
    <row r="3903" spans="4:4" x14ac:dyDescent="0.25">
      <c r="D3903" s="8"/>
    </row>
    <row r="3904" spans="4:4" x14ac:dyDescent="0.25">
      <c r="D3904" s="8"/>
    </row>
    <row r="3905" spans="4:4" x14ac:dyDescent="0.25">
      <c r="D3905" s="8"/>
    </row>
    <row r="3906" spans="4:4" x14ac:dyDescent="0.25">
      <c r="D3906" s="8"/>
    </row>
    <row r="3907" spans="4:4" x14ac:dyDescent="0.25">
      <c r="D3907" s="8"/>
    </row>
    <row r="3908" spans="4:4" x14ac:dyDescent="0.25">
      <c r="D3908" s="8"/>
    </row>
    <row r="3909" spans="4:4" x14ac:dyDescent="0.25">
      <c r="D3909" s="8"/>
    </row>
    <row r="3910" spans="4:4" x14ac:dyDescent="0.25">
      <c r="D3910" s="8"/>
    </row>
    <row r="3911" spans="4:4" x14ac:dyDescent="0.25">
      <c r="D3911" s="8"/>
    </row>
    <row r="3912" spans="4:4" x14ac:dyDescent="0.25">
      <c r="D3912" s="8"/>
    </row>
    <row r="3913" spans="4:4" x14ac:dyDescent="0.25">
      <c r="D3913" s="8"/>
    </row>
    <row r="3914" spans="4:4" x14ac:dyDescent="0.25">
      <c r="D3914" s="8"/>
    </row>
    <row r="3915" spans="4:4" x14ac:dyDescent="0.25">
      <c r="D3915" s="8"/>
    </row>
    <row r="3916" spans="4:4" x14ac:dyDescent="0.25">
      <c r="D3916" s="8"/>
    </row>
    <row r="3917" spans="4:4" x14ac:dyDescent="0.25">
      <c r="D3917" s="8"/>
    </row>
    <row r="3918" spans="4:4" x14ac:dyDescent="0.25">
      <c r="D3918" s="8"/>
    </row>
    <row r="3919" spans="4:4" x14ac:dyDescent="0.25">
      <c r="D3919" s="8"/>
    </row>
    <row r="3920" spans="4:4" x14ac:dyDescent="0.25">
      <c r="D3920" s="8"/>
    </row>
    <row r="3921" spans="3:4" x14ac:dyDescent="0.25">
      <c r="D3921" s="8"/>
    </row>
    <row r="3922" spans="3:4" x14ac:dyDescent="0.25">
      <c r="D3922" s="8"/>
    </row>
    <row r="3923" spans="3:4" x14ac:dyDescent="0.25">
      <c r="D3923" s="8"/>
    </row>
    <row r="3924" spans="3:4" x14ac:dyDescent="0.25">
      <c r="D3924" s="8"/>
    </row>
    <row r="3925" spans="3:4" x14ac:dyDescent="0.25">
      <c r="D3925" s="8"/>
    </row>
    <row r="3926" spans="3:4" x14ac:dyDescent="0.25">
      <c r="D3926" s="8"/>
    </row>
    <row r="3927" spans="3:4" x14ac:dyDescent="0.25">
      <c r="D3927" s="8"/>
    </row>
    <row r="3928" spans="3:4" x14ac:dyDescent="0.25">
      <c r="D3928" s="8"/>
    </row>
    <row r="3929" spans="3:4" x14ac:dyDescent="0.25">
      <c r="D3929" s="8"/>
    </row>
    <row r="3930" spans="3:4" x14ac:dyDescent="0.25">
      <c r="D3930" s="8"/>
    </row>
    <row r="3931" spans="3:4" x14ac:dyDescent="0.25">
      <c r="D3931" s="8"/>
    </row>
    <row r="3932" spans="3:4" x14ac:dyDescent="0.25">
      <c r="D3932" s="8"/>
    </row>
    <row r="3933" spans="3:4" x14ac:dyDescent="0.25">
      <c r="D3933" s="8"/>
    </row>
    <row r="3934" spans="3:4" x14ac:dyDescent="0.25">
      <c r="D3934" s="8"/>
    </row>
    <row r="3935" spans="3:4" x14ac:dyDescent="0.25">
      <c r="C3935" s="7"/>
      <c r="D3935" s="8"/>
    </row>
    <row r="3936" spans="3:4" x14ac:dyDescent="0.25">
      <c r="D3936" s="8"/>
    </row>
    <row r="3937" spans="4:4" x14ac:dyDescent="0.25">
      <c r="D3937" s="8"/>
    </row>
    <row r="3938" spans="4:4" x14ac:dyDescent="0.25">
      <c r="D3938" s="8"/>
    </row>
    <row r="3939" spans="4:4" x14ac:dyDescent="0.25">
      <c r="D3939" s="8"/>
    </row>
    <row r="3940" spans="4:4" x14ac:dyDescent="0.25">
      <c r="D3940" s="8"/>
    </row>
    <row r="3941" spans="4:4" x14ac:dyDescent="0.25">
      <c r="D3941" s="8"/>
    </row>
    <row r="3942" spans="4:4" x14ac:dyDescent="0.25">
      <c r="D3942" s="8"/>
    </row>
    <row r="3943" spans="4:4" x14ac:dyDescent="0.25">
      <c r="D3943" s="8"/>
    </row>
    <row r="3944" spans="4:4" x14ac:dyDescent="0.25">
      <c r="D3944" s="8"/>
    </row>
    <row r="3945" spans="4:4" x14ac:dyDescent="0.25">
      <c r="D3945" s="8"/>
    </row>
    <row r="3946" spans="4:4" x14ac:dyDescent="0.25">
      <c r="D3946" s="8"/>
    </row>
    <row r="3947" spans="4:4" x14ac:dyDescent="0.25">
      <c r="D3947" s="8"/>
    </row>
    <row r="3948" spans="4:4" x14ac:dyDescent="0.25">
      <c r="D3948" s="8"/>
    </row>
    <row r="3949" spans="4:4" x14ac:dyDescent="0.25">
      <c r="D3949" s="8"/>
    </row>
    <row r="3950" spans="4:4" x14ac:dyDescent="0.25">
      <c r="D3950" s="8"/>
    </row>
    <row r="3951" spans="4:4" x14ac:dyDescent="0.25">
      <c r="D3951" s="8"/>
    </row>
    <row r="3952" spans="4:4" x14ac:dyDescent="0.25">
      <c r="D3952" s="8"/>
    </row>
    <row r="3953" spans="4:5" x14ac:dyDescent="0.25">
      <c r="D3953" s="8"/>
    </row>
    <row r="3954" spans="4:5" x14ac:dyDescent="0.25">
      <c r="D3954" s="8"/>
    </row>
    <row r="3955" spans="4:5" x14ac:dyDescent="0.25">
      <c r="D3955" s="8"/>
    </row>
    <row r="3956" spans="4:5" x14ac:dyDescent="0.25">
      <c r="D3956" s="8"/>
      <c r="E3956" s="6"/>
    </row>
    <row r="3957" spans="4:5" x14ac:dyDescent="0.25">
      <c r="D3957" s="8"/>
      <c r="E3957" s="6"/>
    </row>
    <row r="3958" spans="4:5" x14ac:dyDescent="0.25">
      <c r="D3958" s="8"/>
      <c r="E3958" s="6"/>
    </row>
    <row r="3959" spans="4:5" x14ac:dyDescent="0.25">
      <c r="D3959" s="8"/>
    </row>
    <row r="3960" spans="4:5" x14ac:dyDescent="0.25">
      <c r="D3960" s="8"/>
    </row>
    <row r="3961" spans="4:5" x14ac:dyDescent="0.25">
      <c r="D3961" s="8"/>
    </row>
    <row r="3962" spans="4:5" x14ac:dyDescent="0.25">
      <c r="D3962" s="8"/>
    </row>
    <row r="3963" spans="4:5" x14ac:dyDescent="0.25">
      <c r="D3963" s="8"/>
    </row>
    <row r="3964" spans="4:5" x14ac:dyDescent="0.25">
      <c r="D3964" s="8"/>
    </row>
    <row r="3965" spans="4:5" x14ac:dyDescent="0.25">
      <c r="D3965" s="8"/>
    </row>
    <row r="3966" spans="4:5" x14ac:dyDescent="0.25">
      <c r="D3966" s="8"/>
    </row>
    <row r="3967" spans="4:5" x14ac:dyDescent="0.25">
      <c r="D3967" s="8"/>
    </row>
    <row r="3968" spans="4:5" x14ac:dyDescent="0.25">
      <c r="D3968" s="8"/>
    </row>
    <row r="3969" spans="4:4" x14ac:dyDescent="0.25">
      <c r="D3969" s="8"/>
    </row>
    <row r="3970" spans="4:4" x14ac:dyDescent="0.25">
      <c r="D3970" s="8"/>
    </row>
    <row r="3971" spans="4:4" x14ac:dyDescent="0.25">
      <c r="D3971" s="8"/>
    </row>
    <row r="3972" spans="4:4" x14ac:dyDescent="0.25">
      <c r="D3972" s="8"/>
    </row>
    <row r="3973" spans="4:4" x14ac:dyDescent="0.25">
      <c r="D3973" s="8"/>
    </row>
    <row r="3974" spans="4:4" x14ac:dyDescent="0.25">
      <c r="D3974" s="8"/>
    </row>
    <row r="3975" spans="4:4" x14ac:dyDescent="0.25">
      <c r="D3975" s="8"/>
    </row>
    <row r="3976" spans="4:4" x14ac:dyDescent="0.25">
      <c r="D3976" s="8"/>
    </row>
    <row r="3977" spans="4:4" x14ac:dyDescent="0.25">
      <c r="D3977" s="8"/>
    </row>
    <row r="3978" spans="4:4" x14ac:dyDescent="0.25">
      <c r="D3978" s="8"/>
    </row>
    <row r="3979" spans="4:4" x14ac:dyDescent="0.25">
      <c r="D3979" s="8"/>
    </row>
    <row r="3980" spans="4:4" x14ac:dyDescent="0.25">
      <c r="D3980" s="8"/>
    </row>
    <row r="3981" spans="4:4" x14ac:dyDescent="0.25">
      <c r="D3981" s="8"/>
    </row>
    <row r="3982" spans="4:4" x14ac:dyDescent="0.25">
      <c r="D3982" s="8"/>
    </row>
    <row r="3983" spans="4:4" x14ac:dyDescent="0.25">
      <c r="D3983" s="8"/>
    </row>
    <row r="3984" spans="4:4" x14ac:dyDescent="0.25">
      <c r="D3984" s="8"/>
    </row>
    <row r="3985" spans="2:5" x14ac:dyDescent="0.25">
      <c r="D3985" s="8"/>
    </row>
    <row r="3986" spans="2:5" x14ac:dyDescent="0.25">
      <c r="D3986" s="8"/>
    </row>
    <row r="3987" spans="2:5" x14ac:dyDescent="0.25">
      <c r="D3987" s="8"/>
    </row>
    <row r="3988" spans="2:5" x14ac:dyDescent="0.25">
      <c r="D3988" s="8"/>
    </row>
    <row r="3989" spans="2:5" x14ac:dyDescent="0.25">
      <c r="D3989" s="8"/>
    </row>
    <row r="3990" spans="2:5" x14ac:dyDescent="0.25">
      <c r="D3990" s="8"/>
    </row>
    <row r="3991" spans="2:5" x14ac:dyDescent="0.25">
      <c r="D3991" s="8"/>
    </row>
    <row r="3992" spans="2:5" x14ac:dyDescent="0.25">
      <c r="D3992" s="8"/>
    </row>
    <row r="3993" spans="2:5" x14ac:dyDescent="0.25">
      <c r="D3993" s="8"/>
      <c r="E3993" s="7"/>
    </row>
    <row r="3994" spans="2:5" x14ac:dyDescent="0.25">
      <c r="B3994" s="7"/>
      <c r="D3994" s="8"/>
    </row>
    <row r="3995" spans="2:5" x14ac:dyDescent="0.25">
      <c r="D3995" s="8"/>
    </row>
    <row r="3996" spans="2:5" x14ac:dyDescent="0.25">
      <c r="D3996" s="8"/>
    </row>
    <row r="3997" spans="2:5" x14ac:dyDescent="0.25">
      <c r="D3997" s="8"/>
    </row>
    <row r="3998" spans="2:5" x14ac:dyDescent="0.25">
      <c r="D3998" s="8"/>
    </row>
    <row r="3999" spans="2:5" x14ac:dyDescent="0.25">
      <c r="D3999" s="8"/>
    </row>
    <row r="4000" spans="2:5" x14ac:dyDescent="0.25">
      <c r="D4000" s="8"/>
    </row>
    <row r="4001" spans="4:4" x14ac:dyDescent="0.25">
      <c r="D4001" s="8"/>
    </row>
    <row r="4002" spans="4:4" x14ac:dyDescent="0.25">
      <c r="D4002" s="8"/>
    </row>
    <row r="4003" spans="4:4" x14ac:dyDescent="0.25">
      <c r="D4003" s="8"/>
    </row>
    <row r="4004" spans="4:4" x14ac:dyDescent="0.25">
      <c r="D4004" s="8"/>
    </row>
    <row r="4005" spans="4:4" x14ac:dyDescent="0.25">
      <c r="D4005" s="8"/>
    </row>
    <row r="4006" spans="4:4" x14ac:dyDescent="0.25">
      <c r="D4006" s="8"/>
    </row>
    <row r="4007" spans="4:4" x14ac:dyDescent="0.25">
      <c r="D4007" s="8"/>
    </row>
    <row r="4008" spans="4:4" x14ac:dyDescent="0.25">
      <c r="D4008" s="8"/>
    </row>
    <row r="4009" spans="4:4" x14ac:dyDescent="0.25">
      <c r="D4009" s="8"/>
    </row>
    <row r="4010" spans="4:4" x14ac:dyDescent="0.25">
      <c r="D4010" s="8"/>
    </row>
    <row r="4011" spans="4:4" x14ac:dyDescent="0.25">
      <c r="D4011" s="8"/>
    </row>
    <row r="4012" spans="4:4" x14ac:dyDescent="0.25">
      <c r="D4012" s="8"/>
    </row>
    <row r="4013" spans="4:4" x14ac:dyDescent="0.25">
      <c r="D4013" s="8"/>
    </row>
    <row r="4014" spans="4:4" x14ac:dyDescent="0.25">
      <c r="D4014" s="8"/>
    </row>
    <row r="4015" spans="4:4" x14ac:dyDescent="0.25">
      <c r="D4015" s="8"/>
    </row>
    <row r="4016" spans="4:4" x14ac:dyDescent="0.25">
      <c r="D4016" s="8"/>
    </row>
    <row r="4017" spans="4:4" x14ac:dyDescent="0.25">
      <c r="D4017" s="8"/>
    </row>
    <row r="4018" spans="4:4" x14ac:dyDescent="0.25">
      <c r="D4018" s="8"/>
    </row>
    <row r="4019" spans="4:4" x14ac:dyDescent="0.25">
      <c r="D4019" s="8"/>
    </row>
    <row r="4020" spans="4:4" x14ac:dyDescent="0.25">
      <c r="D4020" s="8"/>
    </row>
    <row r="4021" spans="4:4" x14ac:dyDescent="0.25">
      <c r="D4021" s="8"/>
    </row>
    <row r="4022" spans="4:4" x14ac:dyDescent="0.25">
      <c r="D4022" s="8"/>
    </row>
    <row r="4023" spans="4:4" x14ac:dyDescent="0.25">
      <c r="D4023" s="8"/>
    </row>
    <row r="4024" spans="4:4" x14ac:dyDescent="0.25">
      <c r="D4024" s="8"/>
    </row>
    <row r="4025" spans="4:4" x14ac:dyDescent="0.25">
      <c r="D4025" s="8"/>
    </row>
    <row r="4026" spans="4:4" x14ac:dyDescent="0.25">
      <c r="D4026" s="8"/>
    </row>
    <row r="4027" spans="4:4" x14ac:dyDescent="0.25">
      <c r="D4027" s="8"/>
    </row>
    <row r="4028" spans="4:4" x14ac:dyDescent="0.25">
      <c r="D4028" s="8"/>
    </row>
    <row r="4029" spans="4:4" x14ac:dyDescent="0.25">
      <c r="D4029" s="8"/>
    </row>
    <row r="4030" spans="4:4" x14ac:dyDescent="0.25">
      <c r="D4030" s="8"/>
    </row>
    <row r="4031" spans="4:4" x14ac:dyDescent="0.25">
      <c r="D4031" s="8"/>
    </row>
    <row r="4032" spans="4:4" x14ac:dyDescent="0.25">
      <c r="D4032" s="8"/>
    </row>
    <row r="4033" spans="4:4" x14ac:dyDescent="0.25">
      <c r="D4033" s="8"/>
    </row>
    <row r="4034" spans="4:4" x14ac:dyDescent="0.25">
      <c r="D4034" s="8"/>
    </row>
    <row r="4035" spans="4:4" x14ac:dyDescent="0.25">
      <c r="D4035" s="8"/>
    </row>
    <row r="4036" spans="4:4" x14ac:dyDescent="0.25">
      <c r="D4036" s="8"/>
    </row>
    <row r="4037" spans="4:4" x14ac:dyDescent="0.25">
      <c r="D4037" s="8"/>
    </row>
    <row r="4038" spans="4:4" x14ac:dyDescent="0.25">
      <c r="D4038" s="8"/>
    </row>
    <row r="4039" spans="4:4" x14ac:dyDescent="0.25">
      <c r="D4039" s="8"/>
    </row>
    <row r="4040" spans="4:4" x14ac:dyDescent="0.25">
      <c r="D4040" s="8"/>
    </row>
    <row r="4041" spans="4:4" x14ac:dyDescent="0.25">
      <c r="D4041" s="8"/>
    </row>
    <row r="4042" spans="4:4" x14ac:dyDescent="0.25">
      <c r="D4042" s="8"/>
    </row>
    <row r="4043" spans="4:4" x14ac:dyDescent="0.25">
      <c r="D4043" s="8"/>
    </row>
    <row r="4044" spans="4:4" x14ac:dyDescent="0.25">
      <c r="D4044" s="8"/>
    </row>
    <row r="4045" spans="4:4" x14ac:dyDescent="0.25">
      <c r="D4045" s="8"/>
    </row>
    <row r="4046" spans="4:4" x14ac:dyDescent="0.25">
      <c r="D4046" s="8"/>
    </row>
    <row r="4047" spans="4:4" x14ac:dyDescent="0.25">
      <c r="D4047" s="8"/>
    </row>
    <row r="4048" spans="4:4" x14ac:dyDescent="0.25">
      <c r="D4048" s="8"/>
    </row>
    <row r="4049" spans="3:4" x14ac:dyDescent="0.25">
      <c r="D4049" s="8"/>
    </row>
    <row r="4050" spans="3:4" x14ac:dyDescent="0.25">
      <c r="D4050" s="8"/>
    </row>
    <row r="4051" spans="3:4" x14ac:dyDescent="0.25">
      <c r="D4051" s="8"/>
    </row>
    <row r="4052" spans="3:4" x14ac:dyDescent="0.25">
      <c r="D4052" s="8"/>
    </row>
    <row r="4053" spans="3:4" x14ac:dyDescent="0.25">
      <c r="D4053" s="8"/>
    </row>
    <row r="4054" spans="3:4" x14ac:dyDescent="0.25">
      <c r="D4054" s="8"/>
    </row>
    <row r="4055" spans="3:4" x14ac:dyDescent="0.25">
      <c r="D4055" s="8"/>
    </row>
    <row r="4056" spans="3:4" x14ac:dyDescent="0.25">
      <c r="D4056" s="8"/>
    </row>
    <row r="4057" spans="3:4" x14ac:dyDescent="0.25">
      <c r="D4057" s="8"/>
    </row>
    <row r="4058" spans="3:4" x14ac:dyDescent="0.25">
      <c r="D4058" s="8"/>
    </row>
    <row r="4059" spans="3:4" x14ac:dyDescent="0.25">
      <c r="C4059" s="7"/>
      <c r="D4059" s="8"/>
    </row>
  </sheetData>
  <autoFilter ref="A1:F3854" xr:uid="{BA6FD34F-C596-457F-8546-1FA866955F76}"/>
  <pageMargins left="0.7" right="0.7" top="0.75" bottom="0.75" header="0.3" footer="0.3"/>
  <pageSetup paperSize="9"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B287F-F1B2-4B7A-9315-6EF61DC4F7C3}">
  <sheetPr>
    <tabColor rgb="FF92D050"/>
  </sheetPr>
  <dimension ref="A1:G161"/>
  <sheetViews>
    <sheetView topLeftCell="A65" workbookViewId="0">
      <selection activeCell="A71" sqref="A71"/>
    </sheetView>
  </sheetViews>
  <sheetFormatPr defaultRowHeight="15" x14ac:dyDescent="0.25"/>
  <cols>
    <col min="1" max="1" width="7.5703125" style="5" bestFit="1" customWidth="1"/>
    <col min="2" max="2" width="22.5703125" bestFit="1" customWidth="1"/>
    <col min="3" max="3" width="16.5703125" bestFit="1" customWidth="1"/>
    <col min="4" max="4" width="9.5703125" bestFit="1" customWidth="1"/>
    <col min="5" max="5" width="13.85546875" bestFit="1" customWidth="1"/>
    <col min="6" max="6" width="17.5703125" bestFit="1" customWidth="1"/>
    <col min="7" max="7" width="11" bestFit="1" customWidth="1"/>
  </cols>
  <sheetData>
    <row r="1" spans="1:6" x14ac:dyDescent="0.25">
      <c r="A1" s="5" t="s">
        <v>465</v>
      </c>
      <c r="B1" t="s">
        <v>466</v>
      </c>
      <c r="C1" t="s">
        <v>467</v>
      </c>
      <c r="D1" t="s">
        <v>463</v>
      </c>
      <c r="E1" t="s">
        <v>468</v>
      </c>
      <c r="F1" t="s">
        <v>469</v>
      </c>
    </row>
    <row r="2" spans="1:6" x14ac:dyDescent="0.25">
      <c r="A2" s="5">
        <v>1</v>
      </c>
      <c r="B2" t="s">
        <v>104</v>
      </c>
      <c r="C2" t="s">
        <v>57</v>
      </c>
      <c r="D2">
        <v>40</v>
      </c>
      <c r="E2" t="s">
        <v>60</v>
      </c>
      <c r="F2" t="s">
        <v>59</v>
      </c>
    </row>
    <row r="3" spans="1:6" x14ac:dyDescent="0.25">
      <c r="A3" s="5">
        <v>2</v>
      </c>
      <c r="B3" t="s">
        <v>109</v>
      </c>
      <c r="C3" t="s">
        <v>219</v>
      </c>
      <c r="D3">
        <v>95</v>
      </c>
      <c r="E3" t="s">
        <v>221</v>
      </c>
      <c r="F3" t="s">
        <v>52</v>
      </c>
    </row>
    <row r="4" spans="1:6" x14ac:dyDescent="0.25">
      <c r="A4" s="5">
        <v>3</v>
      </c>
      <c r="B4" t="s">
        <v>109</v>
      </c>
      <c r="C4" t="s">
        <v>219</v>
      </c>
      <c r="D4">
        <v>5</v>
      </c>
      <c r="E4" t="s">
        <v>221</v>
      </c>
      <c r="F4" t="s">
        <v>52</v>
      </c>
    </row>
    <row r="5" spans="1:6" x14ac:dyDescent="0.25">
      <c r="A5" s="5">
        <v>4</v>
      </c>
      <c r="B5" t="s">
        <v>104</v>
      </c>
      <c r="C5" t="s">
        <v>57</v>
      </c>
      <c r="D5">
        <v>17.16</v>
      </c>
      <c r="E5" t="s">
        <v>60</v>
      </c>
      <c r="F5" t="s">
        <v>59</v>
      </c>
    </row>
    <row r="6" spans="1:6" x14ac:dyDescent="0.25">
      <c r="A6" s="5">
        <v>5</v>
      </c>
      <c r="B6" t="s">
        <v>98</v>
      </c>
      <c r="C6" t="s">
        <v>46</v>
      </c>
      <c r="D6">
        <v>31.64</v>
      </c>
      <c r="E6" t="s">
        <v>49</v>
      </c>
      <c r="F6" t="s">
        <v>48</v>
      </c>
    </row>
    <row r="7" spans="1:6" x14ac:dyDescent="0.25">
      <c r="A7" s="5">
        <v>5</v>
      </c>
      <c r="B7" t="s">
        <v>98</v>
      </c>
      <c r="C7" t="s">
        <v>219</v>
      </c>
      <c r="D7">
        <v>33</v>
      </c>
      <c r="E7" t="s">
        <v>221</v>
      </c>
      <c r="F7" t="s">
        <v>52</v>
      </c>
    </row>
    <row r="8" spans="1:6" x14ac:dyDescent="0.25">
      <c r="A8" s="5">
        <v>5</v>
      </c>
      <c r="B8" t="s">
        <v>98</v>
      </c>
      <c r="C8" t="s">
        <v>57</v>
      </c>
      <c r="D8">
        <v>133</v>
      </c>
      <c r="E8" t="s">
        <v>60</v>
      </c>
      <c r="F8" t="s">
        <v>59</v>
      </c>
    </row>
    <row r="9" spans="1:6" x14ac:dyDescent="0.25">
      <c r="A9" s="5">
        <v>5</v>
      </c>
      <c r="B9" t="s">
        <v>98</v>
      </c>
      <c r="C9" t="s">
        <v>68</v>
      </c>
      <c r="D9">
        <v>6</v>
      </c>
      <c r="E9" t="s">
        <v>71</v>
      </c>
      <c r="F9" t="s">
        <v>70</v>
      </c>
    </row>
    <row r="10" spans="1:6" x14ac:dyDescent="0.25">
      <c r="A10" s="5">
        <v>6</v>
      </c>
      <c r="B10" t="s">
        <v>104</v>
      </c>
      <c r="C10" t="s">
        <v>219</v>
      </c>
      <c r="D10">
        <v>10</v>
      </c>
      <c r="E10" t="s">
        <v>221</v>
      </c>
      <c r="F10" t="s">
        <v>52</v>
      </c>
    </row>
    <row r="11" spans="1:6" x14ac:dyDescent="0.25">
      <c r="A11" s="5">
        <v>7</v>
      </c>
      <c r="B11" t="s">
        <v>106</v>
      </c>
      <c r="C11" t="s">
        <v>219</v>
      </c>
      <c r="D11">
        <v>10</v>
      </c>
      <c r="E11" t="s">
        <v>221</v>
      </c>
      <c r="F11" t="s">
        <v>52</v>
      </c>
    </row>
    <row r="12" spans="1:6" x14ac:dyDescent="0.25">
      <c r="A12" s="5">
        <v>8</v>
      </c>
      <c r="B12" t="s">
        <v>96</v>
      </c>
      <c r="C12" t="s">
        <v>219</v>
      </c>
      <c r="D12">
        <v>50</v>
      </c>
      <c r="E12" t="s">
        <v>221</v>
      </c>
      <c r="F12" t="s">
        <v>52</v>
      </c>
    </row>
    <row r="13" spans="1:6" x14ac:dyDescent="0.25">
      <c r="A13" s="5">
        <v>9</v>
      </c>
      <c r="B13" t="s">
        <v>98</v>
      </c>
      <c r="C13" t="s">
        <v>219</v>
      </c>
      <c r="D13">
        <v>75.400000000000006</v>
      </c>
      <c r="E13" t="s">
        <v>221</v>
      </c>
      <c r="F13" t="s">
        <v>52</v>
      </c>
    </row>
    <row r="14" spans="1:6" x14ac:dyDescent="0.25">
      <c r="A14" s="5">
        <v>10</v>
      </c>
      <c r="B14" t="s">
        <v>114</v>
      </c>
      <c r="C14" t="s">
        <v>219</v>
      </c>
      <c r="D14">
        <v>65.099999999999994</v>
      </c>
      <c r="E14" t="s">
        <v>221</v>
      </c>
      <c r="F14" t="s">
        <v>52</v>
      </c>
    </row>
    <row r="15" spans="1:6" x14ac:dyDescent="0.25">
      <c r="A15" s="5">
        <v>11</v>
      </c>
      <c r="B15" t="s">
        <v>96</v>
      </c>
      <c r="C15" t="s">
        <v>219</v>
      </c>
      <c r="D15">
        <v>10</v>
      </c>
      <c r="E15" t="s">
        <v>221</v>
      </c>
      <c r="F15" t="s">
        <v>52</v>
      </c>
    </row>
    <row r="16" spans="1:6" x14ac:dyDescent="0.25">
      <c r="A16" s="5">
        <v>11</v>
      </c>
      <c r="B16" t="s">
        <v>96</v>
      </c>
      <c r="C16" t="s">
        <v>68</v>
      </c>
      <c r="D16">
        <v>3.3</v>
      </c>
      <c r="E16" t="s">
        <v>71</v>
      </c>
      <c r="F16" t="s">
        <v>70</v>
      </c>
    </row>
    <row r="17" spans="1:6" x14ac:dyDescent="0.25">
      <c r="A17" s="5">
        <v>12</v>
      </c>
      <c r="B17" t="s">
        <v>106</v>
      </c>
      <c r="C17" t="s">
        <v>219</v>
      </c>
      <c r="D17">
        <v>6.5</v>
      </c>
      <c r="E17" t="s">
        <v>221</v>
      </c>
      <c r="F17" t="s">
        <v>52</v>
      </c>
    </row>
    <row r="18" spans="1:6" x14ac:dyDescent="0.25">
      <c r="A18" s="5">
        <v>13</v>
      </c>
      <c r="B18" t="s">
        <v>113</v>
      </c>
      <c r="C18" t="s">
        <v>219</v>
      </c>
      <c r="D18">
        <v>5</v>
      </c>
      <c r="E18" t="s">
        <v>221</v>
      </c>
      <c r="F18" t="s">
        <v>52</v>
      </c>
    </row>
    <row r="19" spans="1:6" x14ac:dyDescent="0.25">
      <c r="A19" s="5">
        <v>14</v>
      </c>
      <c r="B19" t="s">
        <v>106</v>
      </c>
      <c r="C19" t="s">
        <v>219</v>
      </c>
      <c r="D19">
        <v>24.9</v>
      </c>
      <c r="E19" t="s">
        <v>221</v>
      </c>
      <c r="F19" t="s">
        <v>52</v>
      </c>
    </row>
    <row r="20" spans="1:6" x14ac:dyDescent="0.25">
      <c r="A20" s="5">
        <v>15</v>
      </c>
      <c r="B20" t="s">
        <v>113</v>
      </c>
      <c r="C20" t="s">
        <v>57</v>
      </c>
      <c r="D20">
        <v>4.3</v>
      </c>
      <c r="E20" t="s">
        <v>60</v>
      </c>
      <c r="F20" t="s">
        <v>59</v>
      </c>
    </row>
    <row r="21" spans="1:6" x14ac:dyDescent="0.25">
      <c r="A21" s="5">
        <v>16</v>
      </c>
      <c r="B21" t="s">
        <v>95</v>
      </c>
      <c r="C21" t="s">
        <v>68</v>
      </c>
      <c r="D21">
        <v>15</v>
      </c>
      <c r="E21" t="s">
        <v>71</v>
      </c>
      <c r="F21" t="s">
        <v>70</v>
      </c>
    </row>
    <row r="22" spans="1:6" x14ac:dyDescent="0.25">
      <c r="A22" s="5">
        <v>17</v>
      </c>
      <c r="B22" t="s">
        <v>98</v>
      </c>
      <c r="C22" t="s">
        <v>219</v>
      </c>
      <c r="D22">
        <v>51.5</v>
      </c>
      <c r="E22" t="s">
        <v>221</v>
      </c>
      <c r="F22" t="s">
        <v>52</v>
      </c>
    </row>
    <row r="23" spans="1:6" x14ac:dyDescent="0.25">
      <c r="A23" s="5">
        <v>18</v>
      </c>
      <c r="B23" t="s">
        <v>109</v>
      </c>
      <c r="C23" t="s">
        <v>219</v>
      </c>
      <c r="D23">
        <v>40</v>
      </c>
      <c r="E23" t="s">
        <v>221</v>
      </c>
      <c r="F23" t="s">
        <v>52</v>
      </c>
    </row>
    <row r="24" spans="1:6" x14ac:dyDescent="0.25">
      <c r="A24" s="5">
        <v>19</v>
      </c>
      <c r="B24" t="s">
        <v>98</v>
      </c>
      <c r="C24" t="s">
        <v>219</v>
      </c>
      <c r="D24">
        <v>32</v>
      </c>
      <c r="E24" t="s">
        <v>221</v>
      </c>
      <c r="F24" t="s">
        <v>52</v>
      </c>
    </row>
    <row r="25" spans="1:6" x14ac:dyDescent="0.25">
      <c r="A25" s="5">
        <v>20</v>
      </c>
      <c r="B25" t="s">
        <v>96</v>
      </c>
      <c r="C25" t="s">
        <v>219</v>
      </c>
      <c r="D25">
        <v>110</v>
      </c>
      <c r="E25" t="s">
        <v>221</v>
      </c>
      <c r="F25" t="s">
        <v>52</v>
      </c>
    </row>
    <row r="26" spans="1:6" x14ac:dyDescent="0.25">
      <c r="A26" s="5">
        <v>21</v>
      </c>
      <c r="B26" t="s">
        <v>107</v>
      </c>
      <c r="C26" t="s">
        <v>219</v>
      </c>
      <c r="D26">
        <v>9</v>
      </c>
      <c r="E26" t="s">
        <v>221</v>
      </c>
      <c r="F26" t="s">
        <v>52</v>
      </c>
    </row>
    <row r="27" spans="1:6" x14ac:dyDescent="0.25">
      <c r="A27" s="5">
        <v>22</v>
      </c>
      <c r="B27" t="s">
        <v>105</v>
      </c>
      <c r="C27" t="s">
        <v>219</v>
      </c>
      <c r="D27">
        <v>2</v>
      </c>
      <c r="E27" t="s">
        <v>221</v>
      </c>
      <c r="F27" t="s">
        <v>52</v>
      </c>
    </row>
    <row r="28" spans="1:6" x14ac:dyDescent="0.25">
      <c r="A28" s="5">
        <v>23</v>
      </c>
      <c r="B28" t="s">
        <v>96</v>
      </c>
      <c r="C28" t="s">
        <v>219</v>
      </c>
      <c r="D28">
        <v>10</v>
      </c>
      <c r="E28" t="s">
        <v>221</v>
      </c>
      <c r="F28" t="s">
        <v>52</v>
      </c>
    </row>
    <row r="29" spans="1:6" x14ac:dyDescent="0.25">
      <c r="A29" s="5">
        <v>24</v>
      </c>
      <c r="B29" t="s">
        <v>97</v>
      </c>
      <c r="C29" t="s">
        <v>219</v>
      </c>
      <c r="D29">
        <v>100</v>
      </c>
      <c r="E29" t="s">
        <v>221</v>
      </c>
      <c r="F29" t="s">
        <v>52</v>
      </c>
    </row>
    <row r="30" spans="1:6" x14ac:dyDescent="0.25">
      <c r="A30" s="5">
        <v>24</v>
      </c>
      <c r="B30" t="s">
        <v>97</v>
      </c>
      <c r="C30" t="s">
        <v>57</v>
      </c>
      <c r="D30">
        <v>25</v>
      </c>
      <c r="E30" t="s">
        <v>60</v>
      </c>
      <c r="F30" t="s">
        <v>59</v>
      </c>
    </row>
    <row r="31" spans="1:6" x14ac:dyDescent="0.25">
      <c r="A31" s="5">
        <v>24</v>
      </c>
      <c r="B31" t="s">
        <v>97</v>
      </c>
      <c r="C31" t="s">
        <v>46</v>
      </c>
      <c r="D31">
        <v>5</v>
      </c>
      <c r="E31" t="s">
        <v>49</v>
      </c>
      <c r="F31" t="s">
        <v>48</v>
      </c>
    </row>
    <row r="32" spans="1:6" x14ac:dyDescent="0.25">
      <c r="A32" s="5">
        <v>25</v>
      </c>
      <c r="B32" t="s">
        <v>96</v>
      </c>
      <c r="C32" t="s">
        <v>57</v>
      </c>
      <c r="D32">
        <v>60</v>
      </c>
      <c r="E32" t="s">
        <v>60</v>
      </c>
      <c r="F32" t="s">
        <v>59</v>
      </c>
    </row>
    <row r="33" spans="1:7" x14ac:dyDescent="0.25">
      <c r="A33" s="5">
        <v>26</v>
      </c>
      <c r="B33" t="s">
        <v>97</v>
      </c>
      <c r="C33" t="s">
        <v>161</v>
      </c>
      <c r="D33">
        <v>5.4</v>
      </c>
      <c r="E33" t="s">
        <v>159</v>
      </c>
      <c r="F33" t="s">
        <v>152</v>
      </c>
    </row>
    <row r="34" spans="1:7" x14ac:dyDescent="0.25">
      <c r="A34" s="5">
        <v>27</v>
      </c>
      <c r="B34" t="s">
        <v>106</v>
      </c>
      <c r="C34" t="s">
        <v>57</v>
      </c>
      <c r="D34">
        <v>50</v>
      </c>
      <c r="E34" t="s">
        <v>60</v>
      </c>
      <c r="F34" t="s">
        <v>59</v>
      </c>
    </row>
    <row r="35" spans="1:7" x14ac:dyDescent="0.25">
      <c r="A35" s="5">
        <v>28</v>
      </c>
      <c r="B35" t="s">
        <v>109</v>
      </c>
      <c r="C35" t="s">
        <v>57</v>
      </c>
      <c r="D35">
        <v>25</v>
      </c>
      <c r="E35" t="s">
        <v>60</v>
      </c>
      <c r="F35" t="s">
        <v>59</v>
      </c>
    </row>
    <row r="36" spans="1:7" x14ac:dyDescent="0.25">
      <c r="A36" s="5">
        <v>28</v>
      </c>
      <c r="B36" t="s">
        <v>109</v>
      </c>
      <c r="C36" t="s">
        <v>219</v>
      </c>
      <c r="D36">
        <v>3.5</v>
      </c>
      <c r="E36" t="s">
        <v>221</v>
      </c>
      <c r="F36" t="s">
        <v>52</v>
      </c>
    </row>
    <row r="37" spans="1:7" x14ac:dyDescent="0.25">
      <c r="A37" s="5">
        <v>29</v>
      </c>
      <c r="B37" t="s">
        <v>106</v>
      </c>
      <c r="C37" t="s">
        <v>57</v>
      </c>
      <c r="D37">
        <v>25</v>
      </c>
      <c r="E37" t="s">
        <v>60</v>
      </c>
      <c r="F37" t="s">
        <v>59</v>
      </c>
    </row>
    <row r="38" spans="1:7" x14ac:dyDescent="0.25">
      <c r="A38" s="5">
        <v>29</v>
      </c>
      <c r="B38" t="s">
        <v>106</v>
      </c>
      <c r="C38" t="s">
        <v>219</v>
      </c>
      <c r="D38">
        <v>5</v>
      </c>
      <c r="E38" t="s">
        <v>221</v>
      </c>
      <c r="F38" t="s">
        <v>52</v>
      </c>
    </row>
    <row r="39" spans="1:7" x14ac:dyDescent="0.25">
      <c r="A39" s="5">
        <v>30</v>
      </c>
      <c r="B39" t="s">
        <v>96</v>
      </c>
      <c r="C39" t="s">
        <v>57</v>
      </c>
      <c r="D39">
        <v>17.100000000000001</v>
      </c>
      <c r="E39" t="s">
        <v>60</v>
      </c>
      <c r="F39" t="s">
        <v>59</v>
      </c>
    </row>
    <row r="40" spans="1:7" x14ac:dyDescent="0.25">
      <c r="A40" s="5">
        <v>31</v>
      </c>
      <c r="B40" t="s">
        <v>105</v>
      </c>
      <c r="C40" t="s">
        <v>219</v>
      </c>
      <c r="D40">
        <v>5</v>
      </c>
      <c r="E40" t="s">
        <v>221</v>
      </c>
      <c r="F40" t="s">
        <v>52</v>
      </c>
    </row>
    <row r="41" spans="1:7" x14ac:dyDescent="0.25">
      <c r="A41" s="5">
        <v>32</v>
      </c>
      <c r="C41" s="5"/>
      <c r="G41" t="s">
        <v>556</v>
      </c>
    </row>
    <row r="42" spans="1:7" x14ac:dyDescent="0.25">
      <c r="A42" s="5">
        <v>33</v>
      </c>
      <c r="B42" t="s">
        <v>113</v>
      </c>
      <c r="C42" t="s">
        <v>219</v>
      </c>
      <c r="D42">
        <v>2</v>
      </c>
      <c r="E42" t="s">
        <v>221</v>
      </c>
      <c r="F42" t="s">
        <v>52</v>
      </c>
    </row>
    <row r="43" spans="1:7" x14ac:dyDescent="0.25">
      <c r="A43" s="5">
        <v>34</v>
      </c>
      <c r="B43" t="s">
        <v>98</v>
      </c>
      <c r="C43" t="s">
        <v>57</v>
      </c>
      <c r="D43">
        <v>5.5</v>
      </c>
      <c r="E43" t="s">
        <v>60</v>
      </c>
      <c r="F43" t="s">
        <v>59</v>
      </c>
    </row>
    <row r="44" spans="1:7" x14ac:dyDescent="0.25">
      <c r="A44" s="5">
        <v>35</v>
      </c>
      <c r="B44" t="s">
        <v>106</v>
      </c>
      <c r="C44" t="s">
        <v>57</v>
      </c>
      <c r="D44">
        <v>15</v>
      </c>
      <c r="E44" t="s">
        <v>60</v>
      </c>
      <c r="F44" t="s">
        <v>59</v>
      </c>
    </row>
    <row r="45" spans="1:7" x14ac:dyDescent="0.25">
      <c r="A45" s="5">
        <v>36</v>
      </c>
      <c r="B45" t="s">
        <v>106</v>
      </c>
      <c r="C45" t="s">
        <v>219</v>
      </c>
      <c r="D45">
        <v>10</v>
      </c>
      <c r="E45" t="s">
        <v>221</v>
      </c>
      <c r="F45" t="s">
        <v>52</v>
      </c>
    </row>
    <row r="46" spans="1:7" x14ac:dyDescent="0.25">
      <c r="A46" s="5">
        <v>37</v>
      </c>
      <c r="B46" t="s">
        <v>106</v>
      </c>
      <c r="C46" t="s">
        <v>57</v>
      </c>
      <c r="D46">
        <v>25</v>
      </c>
      <c r="E46" t="s">
        <v>60</v>
      </c>
      <c r="F46" t="s">
        <v>59</v>
      </c>
    </row>
    <row r="47" spans="1:7" x14ac:dyDescent="0.25">
      <c r="A47" s="5">
        <v>38</v>
      </c>
      <c r="B47" t="s">
        <v>109</v>
      </c>
      <c r="C47" t="s">
        <v>57</v>
      </c>
      <c r="D47">
        <v>10</v>
      </c>
      <c r="E47" t="s">
        <v>60</v>
      </c>
      <c r="F47" t="s">
        <v>59</v>
      </c>
    </row>
    <row r="48" spans="1:7" x14ac:dyDescent="0.25">
      <c r="A48" s="5">
        <v>39</v>
      </c>
      <c r="B48" t="s">
        <v>106</v>
      </c>
      <c r="C48" t="s">
        <v>219</v>
      </c>
      <c r="D48">
        <v>115.8</v>
      </c>
      <c r="E48" t="s">
        <v>221</v>
      </c>
      <c r="F48" t="s">
        <v>52</v>
      </c>
    </row>
    <row r="49" spans="1:6" x14ac:dyDescent="0.25">
      <c r="A49" s="5">
        <v>40</v>
      </c>
      <c r="B49" t="s">
        <v>114</v>
      </c>
      <c r="C49" t="s">
        <v>57</v>
      </c>
      <c r="D49">
        <v>5.4</v>
      </c>
      <c r="E49" t="s">
        <v>60</v>
      </c>
      <c r="F49" t="s">
        <v>59</v>
      </c>
    </row>
    <row r="50" spans="1:6" x14ac:dyDescent="0.25">
      <c r="A50" s="5">
        <v>41</v>
      </c>
      <c r="B50" t="s">
        <v>107</v>
      </c>
      <c r="C50" t="s">
        <v>57</v>
      </c>
      <c r="D50">
        <v>10</v>
      </c>
      <c r="E50" t="s">
        <v>60</v>
      </c>
      <c r="F50" t="s">
        <v>59</v>
      </c>
    </row>
    <row r="51" spans="1:6" x14ac:dyDescent="0.25">
      <c r="A51" s="5">
        <v>42</v>
      </c>
      <c r="B51" t="s">
        <v>98</v>
      </c>
      <c r="C51" t="s">
        <v>57</v>
      </c>
      <c r="D51">
        <v>91.7</v>
      </c>
      <c r="E51" t="s">
        <v>60</v>
      </c>
      <c r="F51" t="s">
        <v>59</v>
      </c>
    </row>
    <row r="52" spans="1:6" x14ac:dyDescent="0.25">
      <c r="A52" s="5">
        <v>42</v>
      </c>
      <c r="B52" t="s">
        <v>98</v>
      </c>
      <c r="C52" t="s">
        <v>219</v>
      </c>
      <c r="D52">
        <v>34</v>
      </c>
      <c r="E52" t="s">
        <v>221</v>
      </c>
      <c r="F52" t="s">
        <v>52</v>
      </c>
    </row>
    <row r="53" spans="1:6" x14ac:dyDescent="0.25">
      <c r="A53" s="5">
        <v>43</v>
      </c>
      <c r="B53" t="s">
        <v>106</v>
      </c>
      <c r="C53" t="s">
        <v>219</v>
      </c>
      <c r="D53">
        <v>10</v>
      </c>
      <c r="E53" s="5" t="s">
        <v>221</v>
      </c>
      <c r="F53" t="s">
        <v>52</v>
      </c>
    </row>
    <row r="54" spans="1:6" x14ac:dyDescent="0.25">
      <c r="A54" s="5">
        <v>44</v>
      </c>
      <c r="B54" t="s">
        <v>109</v>
      </c>
      <c r="C54" t="s">
        <v>219</v>
      </c>
      <c r="D54">
        <v>35</v>
      </c>
      <c r="E54" t="s">
        <v>221</v>
      </c>
      <c r="F54" s="5" t="s">
        <v>52</v>
      </c>
    </row>
    <row r="55" spans="1:6" x14ac:dyDescent="0.25">
      <c r="A55" s="5">
        <v>45</v>
      </c>
      <c r="B55" t="s">
        <v>96</v>
      </c>
      <c r="C55" t="s">
        <v>219</v>
      </c>
      <c r="D55">
        <v>79.599999999999994</v>
      </c>
      <c r="E55" t="s">
        <v>221</v>
      </c>
      <c r="F55" s="5" t="s">
        <v>52</v>
      </c>
    </row>
    <row r="56" spans="1:6" x14ac:dyDescent="0.25">
      <c r="A56" s="5">
        <v>46</v>
      </c>
      <c r="B56" t="s">
        <v>96</v>
      </c>
      <c r="C56" t="s">
        <v>219</v>
      </c>
      <c r="D56">
        <v>43</v>
      </c>
      <c r="E56" t="s">
        <v>221</v>
      </c>
      <c r="F56" t="s">
        <v>52</v>
      </c>
    </row>
    <row r="57" spans="1:6" x14ac:dyDescent="0.25">
      <c r="A57" s="5">
        <v>47</v>
      </c>
      <c r="B57" t="s">
        <v>125</v>
      </c>
      <c r="C57" t="s">
        <v>226</v>
      </c>
      <c r="D57">
        <v>248</v>
      </c>
      <c r="E57" t="s">
        <v>237</v>
      </c>
      <c r="F57" t="s">
        <v>54</v>
      </c>
    </row>
    <row r="58" spans="1:6" x14ac:dyDescent="0.25">
      <c r="A58" s="5">
        <v>48</v>
      </c>
      <c r="B58" t="s">
        <v>96</v>
      </c>
      <c r="C58" t="s">
        <v>219</v>
      </c>
      <c r="D58">
        <v>10</v>
      </c>
      <c r="E58" t="s">
        <v>221</v>
      </c>
      <c r="F58" t="s">
        <v>52</v>
      </c>
    </row>
    <row r="59" spans="1:6" x14ac:dyDescent="0.25">
      <c r="A59" s="5">
        <v>49</v>
      </c>
      <c r="B59" t="s">
        <v>105</v>
      </c>
      <c r="C59" t="s">
        <v>219</v>
      </c>
      <c r="D59">
        <v>9.8000000000000007</v>
      </c>
      <c r="E59" t="s">
        <v>221</v>
      </c>
      <c r="F59" t="s">
        <v>52</v>
      </c>
    </row>
    <row r="60" spans="1:6" x14ac:dyDescent="0.25">
      <c r="A60" s="5">
        <v>50</v>
      </c>
      <c r="B60" t="s">
        <v>97</v>
      </c>
      <c r="C60" t="s">
        <v>219</v>
      </c>
      <c r="D60">
        <v>50</v>
      </c>
      <c r="E60" t="s">
        <v>221</v>
      </c>
      <c r="F60" t="s">
        <v>52</v>
      </c>
    </row>
    <row r="61" spans="1:6" x14ac:dyDescent="0.25">
      <c r="A61" s="5">
        <v>51</v>
      </c>
      <c r="B61" t="s">
        <v>105</v>
      </c>
      <c r="C61" t="s">
        <v>219</v>
      </c>
      <c r="D61">
        <v>2.2000000000000002</v>
      </c>
      <c r="E61" t="s">
        <v>221</v>
      </c>
      <c r="F61" t="s">
        <v>52</v>
      </c>
    </row>
    <row r="62" spans="1:6" x14ac:dyDescent="0.25">
      <c r="A62" s="5">
        <v>52</v>
      </c>
      <c r="B62" t="s">
        <v>96</v>
      </c>
      <c r="C62" t="s">
        <v>219</v>
      </c>
      <c r="D62">
        <v>90</v>
      </c>
      <c r="E62" t="s">
        <v>221</v>
      </c>
      <c r="F62" t="s">
        <v>52</v>
      </c>
    </row>
    <row r="63" spans="1:6" x14ac:dyDescent="0.25">
      <c r="A63" s="5">
        <v>53</v>
      </c>
      <c r="B63" t="s">
        <v>96</v>
      </c>
      <c r="C63" t="s">
        <v>57</v>
      </c>
      <c r="D63">
        <v>20</v>
      </c>
      <c r="E63" t="s">
        <v>60</v>
      </c>
      <c r="F63" t="s">
        <v>59</v>
      </c>
    </row>
    <row r="64" spans="1:6" x14ac:dyDescent="0.25">
      <c r="A64" s="5">
        <v>54</v>
      </c>
      <c r="B64" t="s">
        <v>106</v>
      </c>
      <c r="C64" t="s">
        <v>57</v>
      </c>
      <c r="D64">
        <v>16</v>
      </c>
      <c r="E64" t="s">
        <v>60</v>
      </c>
      <c r="F64" t="s">
        <v>59</v>
      </c>
    </row>
    <row r="65" spans="1:6" x14ac:dyDescent="0.25">
      <c r="A65" s="5">
        <v>54</v>
      </c>
      <c r="B65" t="s">
        <v>106</v>
      </c>
      <c r="C65" t="s">
        <v>219</v>
      </c>
      <c r="D65">
        <v>2</v>
      </c>
      <c r="E65" t="s">
        <v>221</v>
      </c>
      <c r="F65" t="s">
        <v>52</v>
      </c>
    </row>
    <row r="66" spans="1:6" x14ac:dyDescent="0.25">
      <c r="A66" s="5">
        <v>55</v>
      </c>
      <c r="B66" t="s">
        <v>105</v>
      </c>
      <c r="C66" t="s">
        <v>185</v>
      </c>
      <c r="D66">
        <v>0.2</v>
      </c>
      <c r="E66" t="s">
        <v>187</v>
      </c>
      <c r="F66" t="s">
        <v>338</v>
      </c>
    </row>
    <row r="67" spans="1:6" x14ac:dyDescent="0.25">
      <c r="A67" s="5">
        <v>56</v>
      </c>
      <c r="B67" t="s">
        <v>113</v>
      </c>
      <c r="C67" t="s">
        <v>829</v>
      </c>
      <c r="D67">
        <v>1.1000000000000001</v>
      </c>
      <c r="E67" t="s">
        <v>830</v>
      </c>
      <c r="F67" t="s">
        <v>64</v>
      </c>
    </row>
    <row r="68" spans="1:6" x14ac:dyDescent="0.25">
      <c r="A68" s="5">
        <v>57</v>
      </c>
      <c r="B68" t="s">
        <v>104</v>
      </c>
      <c r="C68" t="s">
        <v>219</v>
      </c>
      <c r="D68">
        <v>0.9</v>
      </c>
      <c r="E68" t="s">
        <v>221</v>
      </c>
      <c r="F68" t="s">
        <v>52</v>
      </c>
    </row>
    <row r="69" spans="1:6" x14ac:dyDescent="0.25">
      <c r="A69" s="5">
        <v>58</v>
      </c>
      <c r="B69" t="s">
        <v>125</v>
      </c>
      <c r="C69" t="s">
        <v>226</v>
      </c>
      <c r="D69">
        <v>90</v>
      </c>
      <c r="E69" t="s">
        <v>237</v>
      </c>
      <c r="F69" t="s">
        <v>54</v>
      </c>
    </row>
    <row r="70" spans="1:6" x14ac:dyDescent="0.25">
      <c r="A70" s="5">
        <v>59</v>
      </c>
      <c r="B70" t="s">
        <v>834</v>
      </c>
      <c r="C70" t="s">
        <v>185</v>
      </c>
      <c r="D70">
        <v>497.8</v>
      </c>
      <c r="E70" t="s">
        <v>187</v>
      </c>
      <c r="F70" t="s">
        <v>338</v>
      </c>
    </row>
    <row r="90" spans="2:2" x14ac:dyDescent="0.25">
      <c r="B90" s="17"/>
    </row>
    <row r="91" spans="2:2" x14ac:dyDescent="0.25">
      <c r="B91" s="17"/>
    </row>
    <row r="149" spans="2:2" x14ac:dyDescent="0.25">
      <c r="B149" s="10"/>
    </row>
    <row r="150" spans="2:2" x14ac:dyDescent="0.25">
      <c r="B150" s="10"/>
    </row>
    <row r="151" spans="2:2" x14ac:dyDescent="0.25">
      <c r="B151" s="10"/>
    </row>
    <row r="152" spans="2:2" x14ac:dyDescent="0.25">
      <c r="B152" s="10"/>
    </row>
    <row r="153" spans="2:2" x14ac:dyDescent="0.25">
      <c r="B153" s="10"/>
    </row>
    <row r="154" spans="2:2" x14ac:dyDescent="0.25">
      <c r="B154" s="10"/>
    </row>
    <row r="160" spans="2:2" x14ac:dyDescent="0.25">
      <c r="B160" s="10"/>
    </row>
    <row r="161" spans="2:2" x14ac:dyDescent="0.25">
      <c r="B161" s="10"/>
    </row>
  </sheetData>
  <autoFilter ref="A1:F47" xr:uid="{3B2B287F-F1B2-4B7A-9315-6EF61DC4F7C3}"/>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C16C6-035E-4E82-833C-1E8EAF1456C4}">
  <sheetPr>
    <tabColor rgb="FF92D050"/>
  </sheetPr>
  <dimension ref="A1:N185"/>
  <sheetViews>
    <sheetView workbookViewId="0">
      <pane ySplit="1" topLeftCell="A173" activePane="bottomLeft" state="frozen"/>
      <selection pane="bottomLeft" activeCell="A186" sqref="A186"/>
    </sheetView>
  </sheetViews>
  <sheetFormatPr defaultRowHeight="15" x14ac:dyDescent="0.25"/>
  <cols>
    <col min="1" max="1" width="9.140625" style="5"/>
    <col min="2" max="3" width="22" bestFit="1" customWidth="1"/>
    <col min="4" max="4" width="15" customWidth="1"/>
    <col min="6" max="7" width="11" bestFit="1" customWidth="1"/>
    <col min="13" max="13" width="20.85546875" bestFit="1" customWidth="1"/>
    <col min="14" max="14" width="12.42578125" bestFit="1" customWidth="1"/>
  </cols>
  <sheetData>
    <row r="1" spans="1:14" x14ac:dyDescent="0.25">
      <c r="A1" s="5" t="s">
        <v>465</v>
      </c>
      <c r="B1" t="s">
        <v>466</v>
      </c>
      <c r="C1" t="s">
        <v>564</v>
      </c>
      <c r="D1" t="s">
        <v>462</v>
      </c>
      <c r="E1" s="3" t="s">
        <v>463</v>
      </c>
      <c r="F1" t="s">
        <v>579</v>
      </c>
    </row>
    <row r="2" spans="1:14" x14ac:dyDescent="0.25">
      <c r="A2" s="5">
        <v>1</v>
      </c>
      <c r="B2" t="s">
        <v>106</v>
      </c>
      <c r="C2" t="s">
        <v>805</v>
      </c>
      <c r="D2" t="s">
        <v>152</v>
      </c>
      <c r="E2" s="3">
        <v>7</v>
      </c>
      <c r="M2" t="s">
        <v>118</v>
      </c>
      <c r="N2" t="s">
        <v>152</v>
      </c>
    </row>
    <row r="3" spans="1:14" x14ac:dyDescent="0.25">
      <c r="A3" s="5">
        <v>1</v>
      </c>
      <c r="B3" t="s">
        <v>106</v>
      </c>
      <c r="C3" t="s">
        <v>805</v>
      </c>
      <c r="D3" t="s">
        <v>152</v>
      </c>
      <c r="E3" s="3">
        <v>9.5</v>
      </c>
      <c r="N3" t="s">
        <v>57</v>
      </c>
    </row>
    <row r="4" spans="1:14" x14ac:dyDescent="0.25">
      <c r="A4" s="5">
        <v>1</v>
      </c>
      <c r="B4" t="s">
        <v>106</v>
      </c>
      <c r="C4" t="s">
        <v>805</v>
      </c>
      <c r="D4" t="s">
        <v>152</v>
      </c>
      <c r="E4" s="3">
        <v>6.8</v>
      </c>
      <c r="N4" t="s">
        <v>185</v>
      </c>
    </row>
    <row r="5" spans="1:14" x14ac:dyDescent="0.25">
      <c r="A5" s="5">
        <v>1</v>
      </c>
      <c r="B5" t="s">
        <v>106</v>
      </c>
      <c r="C5" t="s">
        <v>805</v>
      </c>
      <c r="D5" t="s">
        <v>57</v>
      </c>
      <c r="E5" s="3">
        <v>21.3</v>
      </c>
      <c r="N5" t="s">
        <v>54</v>
      </c>
    </row>
    <row r="6" spans="1:14" x14ac:dyDescent="0.25">
      <c r="A6" s="5">
        <v>1</v>
      </c>
      <c r="B6" t="s">
        <v>106</v>
      </c>
      <c r="C6" t="s">
        <v>805</v>
      </c>
      <c r="D6" t="s">
        <v>57</v>
      </c>
      <c r="E6" s="3">
        <v>13.1</v>
      </c>
      <c r="N6" t="s">
        <v>66</v>
      </c>
    </row>
    <row r="7" spans="1:14" x14ac:dyDescent="0.25">
      <c r="A7" s="5">
        <v>1</v>
      </c>
      <c r="B7" t="s">
        <v>106</v>
      </c>
      <c r="C7" t="s">
        <v>805</v>
      </c>
      <c r="D7" t="s">
        <v>57</v>
      </c>
      <c r="E7" s="3">
        <v>0.8</v>
      </c>
      <c r="M7" t="s">
        <v>568</v>
      </c>
      <c r="N7" t="s">
        <v>161</v>
      </c>
    </row>
    <row r="8" spans="1:14" x14ac:dyDescent="0.25">
      <c r="A8" s="5">
        <v>1</v>
      </c>
      <c r="B8" t="s">
        <v>106</v>
      </c>
      <c r="C8" t="s">
        <v>805</v>
      </c>
      <c r="D8" t="s">
        <v>152</v>
      </c>
      <c r="E8" s="3">
        <v>8.1999999999999993</v>
      </c>
    </row>
    <row r="9" spans="1:14" x14ac:dyDescent="0.25">
      <c r="A9" s="5">
        <v>1</v>
      </c>
      <c r="B9" t="s">
        <v>106</v>
      </c>
      <c r="C9" t="s">
        <v>805</v>
      </c>
      <c r="D9" t="s">
        <v>152</v>
      </c>
      <c r="E9" s="3">
        <v>5.2</v>
      </c>
    </row>
    <row r="10" spans="1:14" x14ac:dyDescent="0.25">
      <c r="A10" s="5">
        <v>1</v>
      </c>
      <c r="B10" t="s">
        <v>106</v>
      </c>
      <c r="C10" t="s">
        <v>805</v>
      </c>
      <c r="D10" t="s">
        <v>152</v>
      </c>
      <c r="E10" s="3">
        <v>5.9</v>
      </c>
    </row>
    <row r="11" spans="1:14" x14ac:dyDescent="0.25">
      <c r="A11" s="5">
        <v>1</v>
      </c>
      <c r="B11" t="s">
        <v>106</v>
      </c>
      <c r="C11" t="s">
        <v>805</v>
      </c>
      <c r="D11" t="s">
        <v>57</v>
      </c>
      <c r="E11" s="3">
        <v>21.7</v>
      </c>
    </row>
    <row r="12" spans="1:14" x14ac:dyDescent="0.25">
      <c r="A12" s="5">
        <v>1</v>
      </c>
      <c r="B12" t="s">
        <v>106</v>
      </c>
      <c r="C12" t="s">
        <v>805</v>
      </c>
      <c r="D12" t="s">
        <v>57</v>
      </c>
      <c r="E12" s="3">
        <v>16.399999999999999</v>
      </c>
    </row>
    <row r="13" spans="1:14" x14ac:dyDescent="0.25">
      <c r="A13" s="5">
        <v>1</v>
      </c>
      <c r="B13" t="s">
        <v>106</v>
      </c>
      <c r="C13" t="s">
        <v>805</v>
      </c>
      <c r="D13" t="s">
        <v>57</v>
      </c>
      <c r="E13" s="3">
        <v>0.6</v>
      </c>
    </row>
    <row r="14" spans="1:14" x14ac:dyDescent="0.25">
      <c r="A14" s="5">
        <v>2</v>
      </c>
      <c r="B14" t="s">
        <v>106</v>
      </c>
      <c r="C14" t="s">
        <v>805</v>
      </c>
      <c r="D14" t="s">
        <v>152</v>
      </c>
      <c r="E14" s="3">
        <v>5.5</v>
      </c>
    </row>
    <row r="15" spans="1:14" x14ac:dyDescent="0.25">
      <c r="A15" s="5">
        <v>2</v>
      </c>
      <c r="B15" t="s">
        <v>106</v>
      </c>
      <c r="C15" t="s">
        <v>805</v>
      </c>
      <c r="D15" t="s">
        <v>152</v>
      </c>
      <c r="E15" s="3">
        <v>5.5</v>
      </c>
    </row>
    <row r="16" spans="1:14" x14ac:dyDescent="0.25">
      <c r="A16" s="5">
        <v>2</v>
      </c>
      <c r="B16" t="s">
        <v>106</v>
      </c>
      <c r="C16" t="s">
        <v>805</v>
      </c>
      <c r="D16" t="s">
        <v>57</v>
      </c>
      <c r="E16" s="3">
        <v>8.6999999999999993</v>
      </c>
    </row>
    <row r="17" spans="1:5" x14ac:dyDescent="0.25">
      <c r="A17" s="5">
        <v>2</v>
      </c>
      <c r="B17" t="s">
        <v>106</v>
      </c>
      <c r="C17" t="s">
        <v>805</v>
      </c>
      <c r="D17" t="s">
        <v>57</v>
      </c>
      <c r="E17" s="3">
        <v>6.1</v>
      </c>
    </row>
    <row r="18" spans="1:5" x14ac:dyDescent="0.25">
      <c r="A18" s="5">
        <v>2</v>
      </c>
      <c r="B18" t="s">
        <v>106</v>
      </c>
      <c r="C18" t="s">
        <v>805</v>
      </c>
      <c r="D18" t="s">
        <v>152</v>
      </c>
      <c r="E18" s="3">
        <v>3.3</v>
      </c>
    </row>
    <row r="19" spans="1:5" x14ac:dyDescent="0.25">
      <c r="A19" s="5">
        <v>2</v>
      </c>
      <c r="B19" t="s">
        <v>106</v>
      </c>
      <c r="C19" t="s">
        <v>805</v>
      </c>
      <c r="D19" t="s">
        <v>152</v>
      </c>
      <c r="E19" s="3">
        <v>6.3</v>
      </c>
    </row>
    <row r="20" spans="1:5" x14ac:dyDescent="0.25">
      <c r="A20" s="5">
        <v>2</v>
      </c>
      <c r="B20" t="s">
        <v>106</v>
      </c>
      <c r="C20" t="s">
        <v>805</v>
      </c>
      <c r="D20" t="s">
        <v>57</v>
      </c>
      <c r="E20" s="3">
        <v>21.5</v>
      </c>
    </row>
    <row r="21" spans="1:5" x14ac:dyDescent="0.25">
      <c r="A21" s="5">
        <v>2</v>
      </c>
      <c r="B21" t="s">
        <v>106</v>
      </c>
      <c r="C21" t="s">
        <v>805</v>
      </c>
      <c r="D21" t="s">
        <v>57</v>
      </c>
      <c r="E21" s="3">
        <v>14.5</v>
      </c>
    </row>
    <row r="22" spans="1:5" x14ac:dyDescent="0.25">
      <c r="A22" s="5">
        <v>3</v>
      </c>
      <c r="B22" t="s">
        <v>107</v>
      </c>
      <c r="C22" t="s">
        <v>805</v>
      </c>
      <c r="D22" t="s">
        <v>152</v>
      </c>
      <c r="E22" s="3">
        <v>8.1</v>
      </c>
    </row>
    <row r="23" spans="1:5" x14ac:dyDescent="0.25">
      <c r="A23" s="5">
        <v>3</v>
      </c>
      <c r="B23" t="s">
        <v>107</v>
      </c>
      <c r="C23" t="s">
        <v>805</v>
      </c>
      <c r="D23" t="s">
        <v>152</v>
      </c>
      <c r="E23" s="3">
        <v>7</v>
      </c>
    </row>
    <row r="24" spans="1:5" x14ac:dyDescent="0.25">
      <c r="A24" s="5">
        <v>3</v>
      </c>
      <c r="B24" t="s">
        <v>107</v>
      </c>
      <c r="C24" t="s">
        <v>805</v>
      </c>
      <c r="D24" t="s">
        <v>152</v>
      </c>
      <c r="E24" s="3">
        <v>6.9</v>
      </c>
    </row>
    <row r="25" spans="1:5" x14ac:dyDescent="0.25">
      <c r="A25" s="5">
        <v>3</v>
      </c>
      <c r="B25" t="s">
        <v>107</v>
      </c>
      <c r="C25" t="s">
        <v>805</v>
      </c>
      <c r="D25" t="s">
        <v>57</v>
      </c>
      <c r="E25" s="3">
        <v>5.4</v>
      </c>
    </row>
    <row r="26" spans="1:5" x14ac:dyDescent="0.25">
      <c r="A26" s="5">
        <v>3</v>
      </c>
      <c r="B26" t="s">
        <v>107</v>
      </c>
      <c r="C26" t="s">
        <v>805</v>
      </c>
      <c r="D26" t="s">
        <v>57</v>
      </c>
      <c r="E26" s="3">
        <v>3.2</v>
      </c>
    </row>
    <row r="27" spans="1:5" x14ac:dyDescent="0.25">
      <c r="A27" s="5">
        <v>3</v>
      </c>
      <c r="B27" t="s">
        <v>107</v>
      </c>
      <c r="C27" t="s">
        <v>805</v>
      </c>
      <c r="D27" t="s">
        <v>57</v>
      </c>
      <c r="E27" s="3">
        <v>3.1</v>
      </c>
    </row>
    <row r="28" spans="1:5" x14ac:dyDescent="0.25">
      <c r="A28" s="5">
        <v>4</v>
      </c>
      <c r="B28" t="s">
        <v>107</v>
      </c>
      <c r="C28" t="s">
        <v>805</v>
      </c>
      <c r="D28" t="s">
        <v>152</v>
      </c>
      <c r="E28" s="3">
        <v>1.8</v>
      </c>
    </row>
    <row r="29" spans="1:5" x14ac:dyDescent="0.25">
      <c r="A29" s="5">
        <v>4</v>
      </c>
      <c r="B29" t="s">
        <v>107</v>
      </c>
      <c r="C29" t="s">
        <v>805</v>
      </c>
      <c r="D29" t="s">
        <v>57</v>
      </c>
      <c r="E29" s="3">
        <v>0.8</v>
      </c>
    </row>
    <row r="30" spans="1:5" x14ac:dyDescent="0.25">
      <c r="A30" s="5">
        <v>4</v>
      </c>
      <c r="B30" t="s">
        <v>107</v>
      </c>
      <c r="C30" t="s">
        <v>805</v>
      </c>
      <c r="D30" t="s">
        <v>152</v>
      </c>
      <c r="E30" s="3">
        <v>3.1</v>
      </c>
    </row>
    <row r="31" spans="1:5" x14ac:dyDescent="0.25">
      <c r="A31" s="5">
        <v>4</v>
      </c>
      <c r="B31" t="s">
        <v>107</v>
      </c>
      <c r="C31" t="s">
        <v>805</v>
      </c>
      <c r="D31" t="s">
        <v>57</v>
      </c>
      <c r="E31" s="3">
        <v>4.4000000000000004</v>
      </c>
    </row>
    <row r="32" spans="1:5" x14ac:dyDescent="0.25">
      <c r="A32" s="5">
        <v>4</v>
      </c>
      <c r="B32" t="s">
        <v>107</v>
      </c>
      <c r="C32" t="s">
        <v>805</v>
      </c>
      <c r="D32" t="s">
        <v>152</v>
      </c>
      <c r="E32" s="3">
        <v>3.2</v>
      </c>
    </row>
    <row r="33" spans="1:5" x14ac:dyDescent="0.25">
      <c r="A33" s="5">
        <v>4</v>
      </c>
      <c r="B33" t="s">
        <v>107</v>
      </c>
      <c r="C33" t="s">
        <v>805</v>
      </c>
      <c r="D33" t="s">
        <v>57</v>
      </c>
      <c r="E33" s="3">
        <v>1.9</v>
      </c>
    </row>
    <row r="34" spans="1:5" x14ac:dyDescent="0.25">
      <c r="A34" s="5">
        <v>4</v>
      </c>
      <c r="B34" t="s">
        <v>107</v>
      </c>
      <c r="C34" t="s">
        <v>805</v>
      </c>
      <c r="D34" t="s">
        <v>152</v>
      </c>
      <c r="E34" s="3">
        <v>4.8</v>
      </c>
    </row>
    <row r="35" spans="1:5" x14ac:dyDescent="0.25">
      <c r="A35" s="5">
        <v>4</v>
      </c>
      <c r="B35" t="s">
        <v>107</v>
      </c>
      <c r="C35" t="s">
        <v>805</v>
      </c>
      <c r="D35" t="s">
        <v>57</v>
      </c>
      <c r="E35">
        <v>1.6</v>
      </c>
    </row>
    <row r="36" spans="1:5" x14ac:dyDescent="0.25">
      <c r="A36" s="5">
        <v>5</v>
      </c>
      <c r="B36" t="s">
        <v>106</v>
      </c>
      <c r="C36" t="s">
        <v>805</v>
      </c>
      <c r="D36" t="s">
        <v>152</v>
      </c>
      <c r="E36">
        <v>8</v>
      </c>
    </row>
    <row r="37" spans="1:5" x14ac:dyDescent="0.25">
      <c r="A37" s="5">
        <v>5</v>
      </c>
      <c r="B37" t="s">
        <v>106</v>
      </c>
      <c r="C37" t="s">
        <v>805</v>
      </c>
      <c r="D37" t="s">
        <v>152</v>
      </c>
      <c r="E37">
        <v>7.8</v>
      </c>
    </row>
    <row r="38" spans="1:5" x14ac:dyDescent="0.25">
      <c r="A38" s="5">
        <v>5</v>
      </c>
      <c r="B38" t="s">
        <v>106</v>
      </c>
      <c r="C38" t="s">
        <v>805</v>
      </c>
      <c r="D38" t="s">
        <v>57</v>
      </c>
      <c r="E38">
        <v>0.7</v>
      </c>
    </row>
    <row r="39" spans="1:5" x14ac:dyDescent="0.25">
      <c r="A39" s="5">
        <v>5</v>
      </c>
      <c r="B39" t="s">
        <v>106</v>
      </c>
      <c r="C39" t="s">
        <v>805</v>
      </c>
      <c r="D39" t="s">
        <v>57</v>
      </c>
      <c r="E39">
        <v>25.6</v>
      </c>
    </row>
    <row r="40" spans="1:5" x14ac:dyDescent="0.25">
      <c r="A40" s="5">
        <v>5</v>
      </c>
      <c r="B40" t="s">
        <v>106</v>
      </c>
      <c r="C40" t="s">
        <v>805</v>
      </c>
      <c r="D40" t="s">
        <v>152</v>
      </c>
      <c r="E40">
        <v>6.4</v>
      </c>
    </row>
    <row r="41" spans="1:5" x14ac:dyDescent="0.25">
      <c r="A41" s="5">
        <v>5</v>
      </c>
      <c r="B41" t="s">
        <v>106</v>
      </c>
      <c r="C41" t="s">
        <v>805</v>
      </c>
      <c r="D41" t="s">
        <v>152</v>
      </c>
      <c r="E41">
        <v>6.8</v>
      </c>
    </row>
    <row r="42" spans="1:5" x14ac:dyDescent="0.25">
      <c r="A42" s="5">
        <v>5</v>
      </c>
      <c r="B42" t="s">
        <v>106</v>
      </c>
      <c r="C42" t="s">
        <v>805</v>
      </c>
      <c r="D42" t="s">
        <v>57</v>
      </c>
      <c r="E42">
        <v>0.5</v>
      </c>
    </row>
    <row r="43" spans="1:5" x14ac:dyDescent="0.25">
      <c r="A43" s="5">
        <v>5</v>
      </c>
      <c r="B43" t="s">
        <v>106</v>
      </c>
      <c r="C43" t="s">
        <v>805</v>
      </c>
      <c r="D43" t="s">
        <v>57</v>
      </c>
      <c r="E43">
        <v>26.1</v>
      </c>
    </row>
    <row r="44" spans="1:5" x14ac:dyDescent="0.25">
      <c r="A44" s="5">
        <v>6</v>
      </c>
      <c r="B44" t="s">
        <v>106</v>
      </c>
      <c r="C44" t="s">
        <v>805</v>
      </c>
      <c r="D44" t="s">
        <v>152</v>
      </c>
      <c r="E44">
        <v>27</v>
      </c>
    </row>
    <row r="45" spans="1:5" x14ac:dyDescent="0.25">
      <c r="A45" s="5">
        <v>6</v>
      </c>
      <c r="B45" t="s">
        <v>106</v>
      </c>
      <c r="C45" t="s">
        <v>805</v>
      </c>
      <c r="D45" t="s">
        <v>57</v>
      </c>
      <c r="E45">
        <v>22.7</v>
      </c>
    </row>
    <row r="46" spans="1:5" x14ac:dyDescent="0.25">
      <c r="A46" s="5">
        <v>7</v>
      </c>
      <c r="B46" t="s">
        <v>106</v>
      </c>
      <c r="C46" t="s">
        <v>805</v>
      </c>
      <c r="D46" t="s">
        <v>152</v>
      </c>
      <c r="E46">
        <v>11.5</v>
      </c>
    </row>
    <row r="47" spans="1:5" x14ac:dyDescent="0.25">
      <c r="A47" s="5">
        <v>7</v>
      </c>
      <c r="B47" t="s">
        <v>106</v>
      </c>
      <c r="C47" t="s">
        <v>805</v>
      </c>
      <c r="D47" t="s">
        <v>57</v>
      </c>
      <c r="E47">
        <v>11.2</v>
      </c>
    </row>
    <row r="48" spans="1:5" x14ac:dyDescent="0.25">
      <c r="A48" s="5">
        <v>8</v>
      </c>
      <c r="B48" t="s">
        <v>106</v>
      </c>
      <c r="C48" t="s">
        <v>805</v>
      </c>
      <c r="D48" t="s">
        <v>152</v>
      </c>
      <c r="E48">
        <v>8.1999999999999993</v>
      </c>
    </row>
    <row r="49" spans="1:6" x14ac:dyDescent="0.25">
      <c r="A49" s="5">
        <v>8</v>
      </c>
      <c r="B49" t="s">
        <v>106</v>
      </c>
      <c r="C49" t="s">
        <v>805</v>
      </c>
      <c r="D49" t="s">
        <v>57</v>
      </c>
      <c r="E49">
        <v>61.8</v>
      </c>
    </row>
    <row r="50" spans="1:6" x14ac:dyDescent="0.25">
      <c r="A50" s="5">
        <v>9</v>
      </c>
      <c r="B50" t="s">
        <v>106</v>
      </c>
      <c r="C50" t="s">
        <v>805</v>
      </c>
      <c r="D50" t="s">
        <v>54</v>
      </c>
      <c r="E50">
        <v>0.8</v>
      </c>
    </row>
    <row r="51" spans="1:6" x14ac:dyDescent="0.25">
      <c r="A51" s="5">
        <v>9</v>
      </c>
      <c r="B51" t="s">
        <v>106</v>
      </c>
      <c r="C51" t="s">
        <v>805</v>
      </c>
      <c r="D51" t="s">
        <v>66</v>
      </c>
      <c r="E51">
        <v>8.1</v>
      </c>
    </row>
    <row r="52" spans="1:6" x14ac:dyDescent="0.25">
      <c r="A52" s="5">
        <v>10</v>
      </c>
      <c r="F52" t="s">
        <v>556</v>
      </c>
    </row>
    <row r="53" spans="1:6" x14ac:dyDescent="0.25">
      <c r="A53" s="5">
        <v>10</v>
      </c>
      <c r="F53" t="s">
        <v>556</v>
      </c>
    </row>
    <row r="54" spans="1:6" x14ac:dyDescent="0.25">
      <c r="A54" s="5">
        <v>11</v>
      </c>
      <c r="B54" t="s">
        <v>107</v>
      </c>
      <c r="C54" t="s">
        <v>805</v>
      </c>
      <c r="D54" t="s">
        <v>152</v>
      </c>
      <c r="E54">
        <v>5.5</v>
      </c>
    </row>
    <row r="55" spans="1:6" x14ac:dyDescent="0.25">
      <c r="A55" s="5">
        <v>11</v>
      </c>
      <c r="B55" t="s">
        <v>107</v>
      </c>
      <c r="C55" t="s">
        <v>805</v>
      </c>
      <c r="D55" t="s">
        <v>57</v>
      </c>
      <c r="E55">
        <v>2.5</v>
      </c>
    </row>
    <row r="56" spans="1:6" x14ac:dyDescent="0.25">
      <c r="A56" s="5" t="s">
        <v>743</v>
      </c>
      <c r="B56" t="s">
        <v>106</v>
      </c>
      <c r="C56" t="s">
        <v>568</v>
      </c>
      <c r="D56" t="s">
        <v>161</v>
      </c>
      <c r="E56">
        <v>3.6</v>
      </c>
      <c r="F56" t="s">
        <v>602</v>
      </c>
    </row>
    <row r="57" spans="1:6" x14ac:dyDescent="0.25">
      <c r="A57" s="5">
        <v>12</v>
      </c>
      <c r="B57" t="s">
        <v>106</v>
      </c>
      <c r="C57" t="s">
        <v>805</v>
      </c>
      <c r="D57" t="s">
        <v>66</v>
      </c>
      <c r="E57">
        <v>1.2</v>
      </c>
    </row>
    <row r="58" spans="1:6" x14ac:dyDescent="0.25">
      <c r="A58" s="5">
        <v>13</v>
      </c>
      <c r="B58" t="s">
        <v>106</v>
      </c>
      <c r="C58" t="s">
        <v>805</v>
      </c>
      <c r="D58" t="s">
        <v>152</v>
      </c>
      <c r="E58">
        <v>17.100000000000001</v>
      </c>
    </row>
    <row r="59" spans="1:6" x14ac:dyDescent="0.25">
      <c r="A59" s="5">
        <v>13</v>
      </c>
      <c r="B59" t="s">
        <v>106</v>
      </c>
      <c r="C59" t="s">
        <v>805</v>
      </c>
      <c r="D59" t="s">
        <v>57</v>
      </c>
      <c r="E59">
        <v>52.4</v>
      </c>
    </row>
    <row r="60" spans="1:6" x14ac:dyDescent="0.25">
      <c r="A60" s="5">
        <v>14</v>
      </c>
      <c r="B60" t="s">
        <v>106</v>
      </c>
      <c r="C60" t="s">
        <v>805</v>
      </c>
      <c r="D60" t="s">
        <v>152</v>
      </c>
      <c r="E60">
        <v>13.4</v>
      </c>
    </row>
    <row r="61" spans="1:6" x14ac:dyDescent="0.25">
      <c r="A61" s="5">
        <v>14</v>
      </c>
      <c r="B61" t="s">
        <v>106</v>
      </c>
      <c r="C61" t="s">
        <v>805</v>
      </c>
      <c r="D61" t="s">
        <v>57</v>
      </c>
      <c r="E61">
        <v>52</v>
      </c>
    </row>
    <row r="62" spans="1:6" x14ac:dyDescent="0.25">
      <c r="A62" s="5">
        <v>15</v>
      </c>
      <c r="B62" t="s">
        <v>106</v>
      </c>
      <c r="C62" t="s">
        <v>805</v>
      </c>
      <c r="D62" t="s">
        <v>152</v>
      </c>
      <c r="E62">
        <v>7.4</v>
      </c>
    </row>
    <row r="63" spans="1:6" x14ac:dyDescent="0.25">
      <c r="A63" s="5">
        <v>16</v>
      </c>
      <c r="B63" t="s">
        <v>106</v>
      </c>
      <c r="C63" t="s">
        <v>805</v>
      </c>
      <c r="D63" t="s">
        <v>152</v>
      </c>
      <c r="E63">
        <v>21</v>
      </c>
    </row>
    <row r="64" spans="1:6" x14ac:dyDescent="0.25">
      <c r="A64" s="5">
        <v>16</v>
      </c>
      <c r="B64" t="s">
        <v>106</v>
      </c>
      <c r="C64" t="s">
        <v>805</v>
      </c>
      <c r="D64" t="s">
        <v>57</v>
      </c>
      <c r="E64">
        <v>5.3</v>
      </c>
    </row>
    <row r="65" spans="1:6" x14ac:dyDescent="0.25">
      <c r="A65" s="5">
        <v>17</v>
      </c>
      <c r="B65" t="s">
        <v>106</v>
      </c>
      <c r="C65" t="s">
        <v>805</v>
      </c>
      <c r="D65" t="s">
        <v>66</v>
      </c>
      <c r="E65">
        <v>1.5</v>
      </c>
    </row>
    <row r="66" spans="1:6" x14ac:dyDescent="0.25">
      <c r="A66" s="5" t="s">
        <v>745</v>
      </c>
      <c r="B66" t="s">
        <v>95</v>
      </c>
      <c r="C66" t="s">
        <v>568</v>
      </c>
      <c r="D66" t="s">
        <v>161</v>
      </c>
      <c r="E66">
        <v>6</v>
      </c>
      <c r="F66" t="s">
        <v>625</v>
      </c>
    </row>
    <row r="67" spans="1:6" x14ac:dyDescent="0.25">
      <c r="A67" s="5" t="s">
        <v>746</v>
      </c>
      <c r="B67" t="s">
        <v>95</v>
      </c>
      <c r="C67" t="s">
        <v>568</v>
      </c>
      <c r="D67" t="s">
        <v>161</v>
      </c>
      <c r="E67">
        <v>6</v>
      </c>
      <c r="F67" t="s">
        <v>627</v>
      </c>
    </row>
    <row r="68" spans="1:6" x14ac:dyDescent="0.25">
      <c r="A68" s="5" t="s">
        <v>747</v>
      </c>
      <c r="B68" t="s">
        <v>95</v>
      </c>
      <c r="C68" t="s">
        <v>568</v>
      </c>
      <c r="D68" t="s">
        <v>161</v>
      </c>
      <c r="E68">
        <v>5.4</v>
      </c>
      <c r="F68" t="s">
        <v>643</v>
      </c>
    </row>
    <row r="69" spans="1:6" x14ac:dyDescent="0.25">
      <c r="A69" s="5" t="s">
        <v>748</v>
      </c>
      <c r="B69" t="s">
        <v>95</v>
      </c>
      <c r="C69" t="s">
        <v>568</v>
      </c>
      <c r="D69" t="s">
        <v>161</v>
      </c>
      <c r="E69">
        <v>5.4</v>
      </c>
      <c r="F69" t="s">
        <v>645</v>
      </c>
    </row>
    <row r="70" spans="1:6" x14ac:dyDescent="0.25">
      <c r="A70" s="5" t="s">
        <v>749</v>
      </c>
      <c r="B70" t="s">
        <v>95</v>
      </c>
      <c r="C70" t="s">
        <v>568</v>
      </c>
      <c r="D70" t="s">
        <v>161</v>
      </c>
      <c r="E70">
        <v>6.7</v>
      </c>
      <c r="F70" t="s">
        <v>596</v>
      </c>
    </row>
    <row r="71" spans="1:6" x14ac:dyDescent="0.25">
      <c r="A71" s="5" t="s">
        <v>750</v>
      </c>
      <c r="B71" t="s">
        <v>95</v>
      </c>
      <c r="C71" t="s">
        <v>568</v>
      </c>
      <c r="D71" t="s">
        <v>161</v>
      </c>
      <c r="E71">
        <v>6.7</v>
      </c>
      <c r="F71" t="s">
        <v>600</v>
      </c>
    </row>
    <row r="72" spans="1:6" x14ac:dyDescent="0.25">
      <c r="A72" s="5" t="s">
        <v>751</v>
      </c>
      <c r="B72" t="s">
        <v>95</v>
      </c>
      <c r="C72" t="s">
        <v>568</v>
      </c>
      <c r="D72" t="s">
        <v>161</v>
      </c>
      <c r="E72">
        <v>5.4</v>
      </c>
      <c r="F72" t="s">
        <v>653</v>
      </c>
    </row>
    <row r="73" spans="1:6" x14ac:dyDescent="0.25">
      <c r="A73" s="5" t="s">
        <v>752</v>
      </c>
      <c r="B73" t="s">
        <v>95</v>
      </c>
      <c r="C73" t="s">
        <v>568</v>
      </c>
      <c r="D73" t="s">
        <v>161</v>
      </c>
      <c r="E73">
        <v>5.4</v>
      </c>
      <c r="F73" t="s">
        <v>651</v>
      </c>
    </row>
    <row r="74" spans="1:6" x14ac:dyDescent="0.25">
      <c r="A74" s="5" t="s">
        <v>753</v>
      </c>
      <c r="B74" t="s">
        <v>95</v>
      </c>
      <c r="C74" t="s">
        <v>568</v>
      </c>
      <c r="D74" t="s">
        <v>161</v>
      </c>
      <c r="E74">
        <v>5.4</v>
      </c>
      <c r="F74" t="s">
        <v>647</v>
      </c>
    </row>
    <row r="75" spans="1:6" x14ac:dyDescent="0.25">
      <c r="A75" s="5" t="s">
        <v>754</v>
      </c>
      <c r="B75" t="s">
        <v>95</v>
      </c>
      <c r="C75" t="s">
        <v>568</v>
      </c>
      <c r="D75" t="s">
        <v>161</v>
      </c>
      <c r="E75">
        <v>6</v>
      </c>
      <c r="F75" t="s">
        <v>629</v>
      </c>
    </row>
    <row r="76" spans="1:6" x14ac:dyDescent="0.25">
      <c r="A76" s="5" t="s">
        <v>755</v>
      </c>
      <c r="B76" t="s">
        <v>95</v>
      </c>
      <c r="C76" t="s">
        <v>568</v>
      </c>
      <c r="D76" t="s">
        <v>161</v>
      </c>
      <c r="E76">
        <v>6.7</v>
      </c>
      <c r="F76" t="s">
        <v>594</v>
      </c>
    </row>
    <row r="77" spans="1:6" x14ac:dyDescent="0.25">
      <c r="A77" s="5">
        <v>18</v>
      </c>
      <c r="B77" t="s">
        <v>106</v>
      </c>
      <c r="C77" t="s">
        <v>805</v>
      </c>
      <c r="D77" t="s">
        <v>152</v>
      </c>
      <c r="E77">
        <v>4.3</v>
      </c>
    </row>
    <row r="78" spans="1:6" x14ac:dyDescent="0.25">
      <c r="A78" s="5">
        <v>18</v>
      </c>
      <c r="B78" t="s">
        <v>106</v>
      </c>
      <c r="C78" t="s">
        <v>805</v>
      </c>
      <c r="D78" t="s">
        <v>57</v>
      </c>
      <c r="E78">
        <v>78.099999999999994</v>
      </c>
    </row>
    <row r="79" spans="1:6" x14ac:dyDescent="0.25">
      <c r="A79" s="5">
        <v>19</v>
      </c>
      <c r="B79" t="s">
        <v>107</v>
      </c>
      <c r="C79" t="s">
        <v>805</v>
      </c>
      <c r="D79" t="s">
        <v>152</v>
      </c>
      <c r="E79">
        <v>16.3</v>
      </c>
    </row>
    <row r="80" spans="1:6" x14ac:dyDescent="0.25">
      <c r="A80" s="5">
        <v>19</v>
      </c>
      <c r="B80" t="s">
        <v>107</v>
      </c>
      <c r="C80" t="s">
        <v>805</v>
      </c>
      <c r="D80" t="s">
        <v>57</v>
      </c>
      <c r="E80">
        <v>9.3000000000000007</v>
      </c>
    </row>
    <row r="81" spans="1:6" x14ac:dyDescent="0.25">
      <c r="A81" s="5" t="s">
        <v>756</v>
      </c>
      <c r="B81" t="s">
        <v>106</v>
      </c>
      <c r="C81" t="s">
        <v>568</v>
      </c>
      <c r="D81" t="s">
        <v>161</v>
      </c>
      <c r="E81">
        <v>3.1</v>
      </c>
      <c r="F81" t="s">
        <v>602</v>
      </c>
    </row>
    <row r="82" spans="1:6" x14ac:dyDescent="0.25">
      <c r="A82" s="5">
        <v>20</v>
      </c>
      <c r="B82" t="s">
        <v>107</v>
      </c>
      <c r="C82" t="s">
        <v>805</v>
      </c>
      <c r="D82" t="s">
        <v>152</v>
      </c>
      <c r="E82">
        <v>7.6</v>
      </c>
    </row>
    <row r="83" spans="1:6" x14ac:dyDescent="0.25">
      <c r="A83" s="5">
        <v>20</v>
      </c>
      <c r="B83" t="s">
        <v>107</v>
      </c>
      <c r="C83" t="s">
        <v>805</v>
      </c>
      <c r="D83" t="s">
        <v>57</v>
      </c>
      <c r="E83">
        <v>11.7</v>
      </c>
    </row>
    <row r="84" spans="1:6" x14ac:dyDescent="0.25">
      <c r="A84" s="5">
        <v>21</v>
      </c>
      <c r="B84" t="s">
        <v>118</v>
      </c>
      <c r="C84" t="s">
        <v>118</v>
      </c>
      <c r="D84" t="s">
        <v>57</v>
      </c>
      <c r="E84">
        <v>4.7</v>
      </c>
    </row>
    <row r="85" spans="1:6" x14ac:dyDescent="0.25">
      <c r="A85" s="5">
        <v>21</v>
      </c>
      <c r="B85" t="s">
        <v>118</v>
      </c>
      <c r="C85" t="s">
        <v>118</v>
      </c>
      <c r="D85" t="s">
        <v>66</v>
      </c>
      <c r="E85">
        <v>0.9</v>
      </c>
    </row>
    <row r="86" spans="1:6" x14ac:dyDescent="0.25">
      <c r="A86" s="5">
        <v>21</v>
      </c>
      <c r="B86" t="s">
        <v>118</v>
      </c>
      <c r="C86" t="s">
        <v>118</v>
      </c>
      <c r="D86" t="s">
        <v>152</v>
      </c>
      <c r="E86">
        <v>49.3</v>
      </c>
    </row>
    <row r="87" spans="1:6" x14ac:dyDescent="0.25">
      <c r="A87" s="5">
        <v>22</v>
      </c>
      <c r="B87" t="s">
        <v>106</v>
      </c>
      <c r="C87" t="s">
        <v>805</v>
      </c>
      <c r="D87" t="s">
        <v>57</v>
      </c>
      <c r="E87">
        <v>55</v>
      </c>
    </row>
    <row r="88" spans="1:6" x14ac:dyDescent="0.25">
      <c r="A88" s="5">
        <v>23</v>
      </c>
      <c r="B88" t="s">
        <v>106</v>
      </c>
      <c r="C88" t="s">
        <v>805</v>
      </c>
      <c r="D88" t="s">
        <v>152</v>
      </c>
      <c r="E88">
        <v>5.6</v>
      </c>
    </row>
    <row r="89" spans="1:6" x14ac:dyDescent="0.25">
      <c r="A89" s="5">
        <v>23</v>
      </c>
      <c r="B89" t="s">
        <v>106</v>
      </c>
      <c r="C89" t="s">
        <v>805</v>
      </c>
      <c r="D89" t="s">
        <v>57</v>
      </c>
      <c r="E89">
        <v>8.4</v>
      </c>
    </row>
    <row r="90" spans="1:6" x14ac:dyDescent="0.25">
      <c r="A90" s="5">
        <v>24</v>
      </c>
      <c r="B90" t="s">
        <v>106</v>
      </c>
      <c r="C90" t="s">
        <v>805</v>
      </c>
      <c r="D90" t="s">
        <v>152</v>
      </c>
      <c r="E90">
        <v>13</v>
      </c>
    </row>
    <row r="91" spans="1:6" x14ac:dyDescent="0.25">
      <c r="A91" s="5">
        <v>24</v>
      </c>
      <c r="B91" t="s">
        <v>106</v>
      </c>
      <c r="C91" t="s">
        <v>805</v>
      </c>
      <c r="D91" t="s">
        <v>57</v>
      </c>
      <c r="E91">
        <v>13.2</v>
      </c>
    </row>
    <row r="92" spans="1:6" x14ac:dyDescent="0.25">
      <c r="A92" s="5">
        <v>25</v>
      </c>
      <c r="B92" t="s">
        <v>106</v>
      </c>
      <c r="C92" t="s">
        <v>805</v>
      </c>
      <c r="D92" t="s">
        <v>66</v>
      </c>
      <c r="E92">
        <v>0.8</v>
      </c>
    </row>
    <row r="93" spans="1:6" x14ac:dyDescent="0.25">
      <c r="A93" s="5">
        <v>26</v>
      </c>
      <c r="B93" t="s">
        <v>106</v>
      </c>
      <c r="C93" t="s">
        <v>805</v>
      </c>
      <c r="D93" t="s">
        <v>152</v>
      </c>
      <c r="E93">
        <v>6.1</v>
      </c>
    </row>
    <row r="94" spans="1:6" x14ac:dyDescent="0.25">
      <c r="A94" s="5">
        <v>26</v>
      </c>
      <c r="B94" t="s">
        <v>106</v>
      </c>
      <c r="C94" t="s">
        <v>805</v>
      </c>
      <c r="D94" t="s">
        <v>57</v>
      </c>
      <c r="E94">
        <v>14.2</v>
      </c>
    </row>
    <row r="95" spans="1:6" x14ac:dyDescent="0.25">
      <c r="A95" s="5">
        <v>27</v>
      </c>
      <c r="B95" t="s">
        <v>106</v>
      </c>
      <c r="C95" t="s">
        <v>805</v>
      </c>
      <c r="D95" t="s">
        <v>152</v>
      </c>
      <c r="E95">
        <v>10.8</v>
      </c>
    </row>
    <row r="96" spans="1:6" x14ac:dyDescent="0.25">
      <c r="A96" s="5" t="s">
        <v>761</v>
      </c>
      <c r="B96" t="s">
        <v>97</v>
      </c>
      <c r="C96" t="s">
        <v>568</v>
      </c>
      <c r="D96" t="s">
        <v>161</v>
      </c>
      <c r="E96">
        <v>6</v>
      </c>
      <c r="F96" t="s">
        <v>617</v>
      </c>
    </row>
    <row r="97" spans="1:6" x14ac:dyDescent="0.25">
      <c r="A97" s="5" t="s">
        <v>762</v>
      </c>
      <c r="B97" t="s">
        <v>97</v>
      </c>
      <c r="C97" t="s">
        <v>568</v>
      </c>
      <c r="D97" t="s">
        <v>161</v>
      </c>
      <c r="E97">
        <v>5.4</v>
      </c>
      <c r="F97" t="s">
        <v>639</v>
      </c>
    </row>
    <row r="98" spans="1:6" x14ac:dyDescent="0.25">
      <c r="A98" s="5">
        <v>28</v>
      </c>
      <c r="B98" t="s">
        <v>106</v>
      </c>
      <c r="C98" t="s">
        <v>805</v>
      </c>
      <c r="D98" t="s">
        <v>66</v>
      </c>
      <c r="E98">
        <v>0.5</v>
      </c>
    </row>
    <row r="99" spans="1:6" x14ac:dyDescent="0.25">
      <c r="A99" s="5" t="s">
        <v>808</v>
      </c>
      <c r="B99" t="s">
        <v>105</v>
      </c>
      <c r="C99" t="s">
        <v>568</v>
      </c>
      <c r="D99" t="s">
        <v>161</v>
      </c>
      <c r="E99">
        <v>6</v>
      </c>
      <c r="F99" t="s">
        <v>615</v>
      </c>
    </row>
    <row r="100" spans="1:6" x14ac:dyDescent="0.25">
      <c r="A100" s="5">
        <v>29</v>
      </c>
      <c r="B100" t="s">
        <v>106</v>
      </c>
      <c r="C100" t="s">
        <v>805</v>
      </c>
      <c r="D100" t="s">
        <v>57</v>
      </c>
      <c r="E100">
        <v>9.6</v>
      </c>
    </row>
    <row r="101" spans="1:6" x14ac:dyDescent="0.25">
      <c r="A101" s="5">
        <v>30</v>
      </c>
      <c r="B101" t="s">
        <v>106</v>
      </c>
      <c r="C101" t="s">
        <v>805</v>
      </c>
      <c r="D101" t="s">
        <v>57</v>
      </c>
      <c r="E101">
        <v>57</v>
      </c>
    </row>
    <row r="102" spans="1:6" x14ac:dyDescent="0.25">
      <c r="A102" s="5">
        <v>31</v>
      </c>
      <c r="B102" t="s">
        <v>106</v>
      </c>
      <c r="C102" t="s">
        <v>805</v>
      </c>
      <c r="D102" t="s">
        <v>66</v>
      </c>
      <c r="E102">
        <v>0.7</v>
      </c>
    </row>
    <row r="103" spans="1:6" x14ac:dyDescent="0.25">
      <c r="A103" s="5">
        <v>32</v>
      </c>
      <c r="B103" t="s">
        <v>106</v>
      </c>
      <c r="C103" t="s">
        <v>805</v>
      </c>
      <c r="D103" t="s">
        <v>57</v>
      </c>
      <c r="E103">
        <v>78.7</v>
      </c>
    </row>
    <row r="104" spans="1:6" x14ac:dyDescent="0.25">
      <c r="A104" s="5">
        <v>33</v>
      </c>
      <c r="B104" t="s">
        <v>106</v>
      </c>
      <c r="C104" t="s">
        <v>805</v>
      </c>
      <c r="D104" t="s">
        <v>152</v>
      </c>
      <c r="E104">
        <v>1.2</v>
      </c>
    </row>
    <row r="105" spans="1:6" x14ac:dyDescent="0.25">
      <c r="A105" s="5" t="s">
        <v>810</v>
      </c>
      <c r="B105" t="s">
        <v>95</v>
      </c>
      <c r="C105" t="s">
        <v>568</v>
      </c>
      <c r="D105" t="s">
        <v>161</v>
      </c>
      <c r="E105">
        <v>6</v>
      </c>
      <c r="F105" t="s">
        <v>631</v>
      </c>
    </row>
    <row r="106" spans="1:6" x14ac:dyDescent="0.25">
      <c r="A106" s="5" t="s">
        <v>811</v>
      </c>
      <c r="B106" t="s">
        <v>95</v>
      </c>
      <c r="C106" t="s">
        <v>568</v>
      </c>
      <c r="D106" t="s">
        <v>161</v>
      </c>
      <c r="E106">
        <v>6</v>
      </c>
      <c r="F106" t="s">
        <v>635</v>
      </c>
    </row>
    <row r="107" spans="1:6" x14ac:dyDescent="0.25">
      <c r="A107" s="5">
        <v>34</v>
      </c>
      <c r="B107" t="s">
        <v>118</v>
      </c>
      <c r="C107" t="s">
        <v>118</v>
      </c>
      <c r="D107" t="s">
        <v>152</v>
      </c>
      <c r="E107">
        <v>33.9</v>
      </c>
    </row>
    <row r="108" spans="1:6" x14ac:dyDescent="0.25">
      <c r="A108" s="5">
        <v>34</v>
      </c>
      <c r="B108" t="s">
        <v>118</v>
      </c>
      <c r="C108" t="s">
        <v>118</v>
      </c>
      <c r="D108" t="s">
        <v>57</v>
      </c>
      <c r="E108">
        <v>10.9</v>
      </c>
    </row>
    <row r="109" spans="1:6" x14ac:dyDescent="0.25">
      <c r="A109" s="5">
        <v>34</v>
      </c>
      <c r="B109" t="s">
        <v>118</v>
      </c>
      <c r="C109" t="s">
        <v>118</v>
      </c>
      <c r="D109" t="s">
        <v>66</v>
      </c>
      <c r="E109">
        <v>0.2</v>
      </c>
    </row>
    <row r="110" spans="1:6" x14ac:dyDescent="0.25">
      <c r="A110" s="5">
        <v>35</v>
      </c>
      <c r="B110" t="s">
        <v>107</v>
      </c>
      <c r="C110" t="s">
        <v>805</v>
      </c>
      <c r="D110" t="s">
        <v>152</v>
      </c>
      <c r="E110">
        <v>5</v>
      </c>
    </row>
    <row r="111" spans="1:6" x14ac:dyDescent="0.25">
      <c r="A111" s="5">
        <v>35</v>
      </c>
      <c r="B111" t="s">
        <v>107</v>
      </c>
      <c r="C111" t="s">
        <v>805</v>
      </c>
      <c r="D111" t="s">
        <v>57</v>
      </c>
      <c r="E111">
        <v>4.4000000000000004</v>
      </c>
    </row>
    <row r="112" spans="1:6" x14ac:dyDescent="0.25">
      <c r="A112" s="5">
        <v>36</v>
      </c>
      <c r="B112" t="s">
        <v>107</v>
      </c>
      <c r="C112" t="s">
        <v>805</v>
      </c>
      <c r="D112" t="s">
        <v>152</v>
      </c>
      <c r="E112">
        <v>12.2</v>
      </c>
    </row>
    <row r="113" spans="1:5" x14ac:dyDescent="0.25">
      <c r="A113" s="5">
        <v>36</v>
      </c>
      <c r="B113" t="s">
        <v>107</v>
      </c>
      <c r="C113" t="s">
        <v>805</v>
      </c>
      <c r="D113" t="s">
        <v>57</v>
      </c>
      <c r="E113">
        <v>5.7</v>
      </c>
    </row>
    <row r="114" spans="1:5" x14ac:dyDescent="0.25">
      <c r="A114" s="5">
        <v>37</v>
      </c>
      <c r="B114" t="s">
        <v>116</v>
      </c>
      <c r="C114" t="s">
        <v>805</v>
      </c>
      <c r="D114" t="s">
        <v>185</v>
      </c>
      <c r="E114">
        <v>505.2</v>
      </c>
    </row>
    <row r="115" spans="1:5" x14ac:dyDescent="0.25">
      <c r="A115" s="5">
        <v>38</v>
      </c>
      <c r="B115" t="s">
        <v>106</v>
      </c>
      <c r="C115" t="s">
        <v>805</v>
      </c>
      <c r="D115" t="s">
        <v>57</v>
      </c>
      <c r="E115">
        <v>81.7</v>
      </c>
    </row>
    <row r="116" spans="1:5" x14ac:dyDescent="0.25">
      <c r="A116" s="5">
        <v>39</v>
      </c>
      <c r="B116" t="s">
        <v>107</v>
      </c>
      <c r="C116" t="s">
        <v>805</v>
      </c>
      <c r="D116" t="s">
        <v>152</v>
      </c>
      <c r="E116">
        <v>5.8</v>
      </c>
    </row>
    <row r="117" spans="1:5" x14ac:dyDescent="0.25">
      <c r="A117" s="5">
        <v>40</v>
      </c>
      <c r="B117" t="s">
        <v>116</v>
      </c>
      <c r="C117" t="s">
        <v>805</v>
      </c>
      <c r="D117" t="s">
        <v>185</v>
      </c>
      <c r="E117">
        <v>1657.4</v>
      </c>
    </row>
    <row r="118" spans="1:5" x14ac:dyDescent="0.25">
      <c r="A118" s="5">
        <v>41</v>
      </c>
      <c r="B118" t="s">
        <v>107</v>
      </c>
      <c r="C118" t="s">
        <v>805</v>
      </c>
      <c r="D118" t="s">
        <v>152</v>
      </c>
      <c r="E118">
        <v>6</v>
      </c>
    </row>
    <row r="119" spans="1:5" x14ac:dyDescent="0.25">
      <c r="A119" s="5">
        <v>41</v>
      </c>
      <c r="B119" t="s">
        <v>107</v>
      </c>
      <c r="C119" t="s">
        <v>805</v>
      </c>
      <c r="D119" t="s">
        <v>57</v>
      </c>
      <c r="E119">
        <v>5.9</v>
      </c>
    </row>
    <row r="120" spans="1:5" x14ac:dyDescent="0.25">
      <c r="A120" s="5">
        <v>42</v>
      </c>
      <c r="B120" t="s">
        <v>106</v>
      </c>
      <c r="C120" t="s">
        <v>805</v>
      </c>
      <c r="D120" t="s">
        <v>57</v>
      </c>
      <c r="E120">
        <v>28.9</v>
      </c>
    </row>
    <row r="121" spans="1:5" x14ac:dyDescent="0.25">
      <c r="A121" s="5">
        <v>42</v>
      </c>
      <c r="B121" t="s">
        <v>106</v>
      </c>
      <c r="C121" t="s">
        <v>805</v>
      </c>
      <c r="D121" t="s">
        <v>57</v>
      </c>
      <c r="E121">
        <v>29</v>
      </c>
    </row>
    <row r="122" spans="1:5" x14ac:dyDescent="0.25">
      <c r="A122" s="5">
        <v>43</v>
      </c>
      <c r="B122" t="s">
        <v>106</v>
      </c>
      <c r="C122" t="s">
        <v>805</v>
      </c>
      <c r="D122" t="s">
        <v>66</v>
      </c>
      <c r="E122">
        <v>0.7</v>
      </c>
    </row>
    <row r="123" spans="1:5" x14ac:dyDescent="0.25">
      <c r="A123" s="5">
        <v>43</v>
      </c>
      <c r="B123" t="s">
        <v>106</v>
      </c>
      <c r="C123" t="s">
        <v>805</v>
      </c>
      <c r="D123" t="s">
        <v>66</v>
      </c>
      <c r="E123">
        <v>0.4</v>
      </c>
    </row>
    <row r="124" spans="1:5" x14ac:dyDescent="0.25">
      <c r="A124" s="5">
        <v>44</v>
      </c>
      <c r="B124" t="s">
        <v>107</v>
      </c>
      <c r="C124" t="s">
        <v>805</v>
      </c>
      <c r="D124" t="s">
        <v>152</v>
      </c>
      <c r="E124">
        <v>7</v>
      </c>
    </row>
    <row r="125" spans="1:5" x14ac:dyDescent="0.25">
      <c r="A125" s="5">
        <v>44</v>
      </c>
      <c r="B125" t="s">
        <v>107</v>
      </c>
      <c r="C125" t="s">
        <v>805</v>
      </c>
      <c r="D125" t="s">
        <v>57</v>
      </c>
      <c r="E125">
        <v>5.2</v>
      </c>
    </row>
    <row r="126" spans="1:5" x14ac:dyDescent="0.25">
      <c r="A126" s="5">
        <v>45</v>
      </c>
      <c r="B126" t="s">
        <v>116</v>
      </c>
      <c r="C126" t="s">
        <v>805</v>
      </c>
      <c r="D126" t="s">
        <v>185</v>
      </c>
      <c r="E126">
        <v>492.4</v>
      </c>
    </row>
    <row r="127" spans="1:5" x14ac:dyDescent="0.25">
      <c r="A127" s="5">
        <v>46</v>
      </c>
      <c r="B127" t="s">
        <v>106</v>
      </c>
      <c r="C127" t="s">
        <v>805</v>
      </c>
      <c r="D127" t="s">
        <v>66</v>
      </c>
      <c r="E127">
        <v>0.4</v>
      </c>
    </row>
    <row r="128" spans="1:5" x14ac:dyDescent="0.25">
      <c r="A128" s="5">
        <v>46</v>
      </c>
      <c r="B128" t="s">
        <v>106</v>
      </c>
      <c r="C128" t="s">
        <v>805</v>
      </c>
      <c r="D128" t="s">
        <v>66</v>
      </c>
      <c r="E128">
        <v>0.7</v>
      </c>
    </row>
    <row r="129" spans="1:6" x14ac:dyDescent="0.25">
      <c r="A129" s="5">
        <v>47</v>
      </c>
      <c r="B129" t="s">
        <v>106</v>
      </c>
      <c r="C129" t="s">
        <v>805</v>
      </c>
      <c r="D129" t="s">
        <v>66</v>
      </c>
      <c r="E129">
        <v>2</v>
      </c>
    </row>
    <row r="130" spans="1:6" x14ac:dyDescent="0.25">
      <c r="A130" s="5">
        <v>48</v>
      </c>
      <c r="B130" t="s">
        <v>107</v>
      </c>
      <c r="C130" t="s">
        <v>805</v>
      </c>
      <c r="D130" t="s">
        <v>152</v>
      </c>
      <c r="E130">
        <v>7.1</v>
      </c>
    </row>
    <row r="131" spans="1:6" x14ac:dyDescent="0.25">
      <c r="A131" s="5">
        <v>48</v>
      </c>
      <c r="B131" t="s">
        <v>107</v>
      </c>
      <c r="C131" t="s">
        <v>805</v>
      </c>
      <c r="D131" t="s">
        <v>57</v>
      </c>
      <c r="E131">
        <v>2.2000000000000002</v>
      </c>
    </row>
    <row r="132" spans="1:6" x14ac:dyDescent="0.25">
      <c r="A132" s="5">
        <v>48</v>
      </c>
      <c r="B132" t="s">
        <v>107</v>
      </c>
      <c r="C132" t="s">
        <v>805</v>
      </c>
      <c r="D132" t="s">
        <v>152</v>
      </c>
      <c r="E132">
        <v>3.1</v>
      </c>
    </row>
    <row r="133" spans="1:6" x14ac:dyDescent="0.25">
      <c r="A133" s="5">
        <v>49</v>
      </c>
      <c r="B133" t="s">
        <v>820</v>
      </c>
      <c r="C133" t="s">
        <v>805</v>
      </c>
      <c r="D133" t="s">
        <v>57</v>
      </c>
      <c r="E133">
        <v>13.7</v>
      </c>
    </row>
    <row r="134" spans="1:6" x14ac:dyDescent="0.25">
      <c r="A134" s="5" t="s">
        <v>826</v>
      </c>
      <c r="B134" t="s">
        <v>95</v>
      </c>
      <c r="C134" t="s">
        <v>805</v>
      </c>
      <c r="D134" t="s">
        <v>161</v>
      </c>
      <c r="E134">
        <v>6.7</v>
      </c>
      <c r="F134" t="s">
        <v>610</v>
      </c>
    </row>
    <row r="135" spans="1:6" x14ac:dyDescent="0.25">
      <c r="A135" s="5" t="s">
        <v>827</v>
      </c>
      <c r="B135" t="s">
        <v>95</v>
      </c>
      <c r="C135" t="s">
        <v>805</v>
      </c>
      <c r="D135" t="s">
        <v>161</v>
      </c>
      <c r="E135">
        <v>6.7</v>
      </c>
      <c r="F135" t="s">
        <v>608</v>
      </c>
    </row>
    <row r="136" spans="1:6" x14ac:dyDescent="0.25">
      <c r="A136" s="5" t="s">
        <v>828</v>
      </c>
      <c r="B136" t="s">
        <v>97</v>
      </c>
      <c r="C136" t="s">
        <v>805</v>
      </c>
      <c r="D136" t="s">
        <v>161</v>
      </c>
      <c r="E136">
        <v>5.4</v>
      </c>
      <c r="F136" t="s">
        <v>637</v>
      </c>
    </row>
    <row r="137" spans="1:6" x14ac:dyDescent="0.25">
      <c r="A137" s="5">
        <v>50</v>
      </c>
      <c r="B137" t="s">
        <v>106</v>
      </c>
      <c r="C137" t="s">
        <v>805</v>
      </c>
      <c r="D137" t="s">
        <v>66</v>
      </c>
      <c r="E137">
        <v>1.1000000000000001</v>
      </c>
    </row>
    <row r="138" spans="1:6" x14ac:dyDescent="0.25">
      <c r="A138" s="5">
        <v>51</v>
      </c>
      <c r="B138" t="s">
        <v>106</v>
      </c>
      <c r="C138" t="s">
        <v>805</v>
      </c>
      <c r="D138" t="s">
        <v>66</v>
      </c>
      <c r="E138">
        <v>0.3</v>
      </c>
    </row>
    <row r="139" spans="1:6" x14ac:dyDescent="0.25">
      <c r="A139" s="5">
        <v>52</v>
      </c>
      <c r="B139" t="s">
        <v>106</v>
      </c>
      <c r="C139" t="s">
        <v>805</v>
      </c>
      <c r="D139" t="s">
        <v>185</v>
      </c>
      <c r="E139">
        <v>0.7</v>
      </c>
    </row>
    <row r="140" spans="1:6" x14ac:dyDescent="0.25">
      <c r="A140" s="5">
        <v>53</v>
      </c>
      <c r="B140" t="s">
        <v>118</v>
      </c>
      <c r="C140" t="s">
        <v>118</v>
      </c>
      <c r="D140" t="s">
        <v>833</v>
      </c>
      <c r="E140">
        <v>34.5</v>
      </c>
    </row>
    <row r="141" spans="1:6" x14ac:dyDescent="0.25">
      <c r="A141" s="5">
        <v>53</v>
      </c>
      <c r="B141" t="s">
        <v>118</v>
      </c>
      <c r="C141" t="s">
        <v>118</v>
      </c>
      <c r="D141" t="s">
        <v>57</v>
      </c>
      <c r="E141">
        <v>4.4000000000000004</v>
      </c>
    </row>
    <row r="142" spans="1:6" x14ac:dyDescent="0.25">
      <c r="A142" s="5">
        <v>53</v>
      </c>
      <c r="B142" t="s">
        <v>118</v>
      </c>
      <c r="C142" t="s">
        <v>118</v>
      </c>
      <c r="D142" t="s">
        <v>66</v>
      </c>
      <c r="E142">
        <v>1.4</v>
      </c>
    </row>
    <row r="143" spans="1:6" x14ac:dyDescent="0.25">
      <c r="A143" s="5">
        <v>54</v>
      </c>
      <c r="B143" t="s">
        <v>106</v>
      </c>
      <c r="C143" t="s">
        <v>805</v>
      </c>
      <c r="D143" t="s">
        <v>66</v>
      </c>
      <c r="E143">
        <v>0.5</v>
      </c>
    </row>
    <row r="144" spans="1:6" x14ac:dyDescent="0.25">
      <c r="A144" s="5">
        <v>55</v>
      </c>
      <c r="B144" t="s">
        <v>106</v>
      </c>
      <c r="C144" t="s">
        <v>805</v>
      </c>
      <c r="D144" t="s">
        <v>66</v>
      </c>
      <c r="E144">
        <v>0.5</v>
      </c>
    </row>
    <row r="145" spans="1:5" x14ac:dyDescent="0.25">
      <c r="A145" s="5">
        <v>56</v>
      </c>
      <c r="B145" t="s">
        <v>114</v>
      </c>
      <c r="C145" t="s">
        <v>805</v>
      </c>
      <c r="D145" t="s">
        <v>54</v>
      </c>
      <c r="E145">
        <v>0.3</v>
      </c>
    </row>
    <row r="146" spans="1:5" x14ac:dyDescent="0.25">
      <c r="A146" s="5">
        <v>56</v>
      </c>
      <c r="B146" t="s">
        <v>114</v>
      </c>
      <c r="C146" t="s">
        <v>805</v>
      </c>
      <c r="D146" t="s">
        <v>66</v>
      </c>
      <c r="E146">
        <v>2.2000000000000002</v>
      </c>
    </row>
    <row r="147" spans="1:5" x14ac:dyDescent="0.25">
      <c r="A147" s="5">
        <v>56</v>
      </c>
      <c r="B147" t="s">
        <v>114</v>
      </c>
      <c r="C147" t="s">
        <v>805</v>
      </c>
      <c r="D147" t="s">
        <v>66</v>
      </c>
      <c r="E147">
        <v>0.9</v>
      </c>
    </row>
    <row r="148" spans="1:5" x14ac:dyDescent="0.25">
      <c r="A148" s="5">
        <v>56</v>
      </c>
      <c r="B148" t="s">
        <v>114</v>
      </c>
      <c r="C148" t="s">
        <v>805</v>
      </c>
      <c r="D148" t="s">
        <v>66</v>
      </c>
      <c r="E148">
        <v>1.4</v>
      </c>
    </row>
    <row r="149" spans="1:5" x14ac:dyDescent="0.25">
      <c r="A149" s="5">
        <v>56</v>
      </c>
      <c r="B149" t="s">
        <v>114</v>
      </c>
      <c r="C149" t="s">
        <v>805</v>
      </c>
      <c r="D149" t="s">
        <v>66</v>
      </c>
      <c r="E149">
        <v>1.4</v>
      </c>
    </row>
    <row r="150" spans="1:5" x14ac:dyDescent="0.25">
      <c r="A150" s="5">
        <v>56</v>
      </c>
      <c r="B150" t="s">
        <v>114</v>
      </c>
      <c r="C150" t="s">
        <v>805</v>
      </c>
      <c r="D150" t="s">
        <v>66</v>
      </c>
      <c r="E150">
        <v>1.3</v>
      </c>
    </row>
    <row r="151" spans="1:5" x14ac:dyDescent="0.25">
      <c r="A151" s="5">
        <v>56</v>
      </c>
      <c r="B151" t="s">
        <v>114</v>
      </c>
      <c r="C151" t="s">
        <v>805</v>
      </c>
      <c r="D151" t="s">
        <v>66</v>
      </c>
      <c r="E151">
        <v>1.1000000000000001</v>
      </c>
    </row>
    <row r="152" spans="1:5" x14ac:dyDescent="0.25">
      <c r="A152" s="5">
        <v>56</v>
      </c>
      <c r="B152" t="s">
        <v>114</v>
      </c>
      <c r="C152" t="s">
        <v>805</v>
      </c>
      <c r="D152" t="s">
        <v>66</v>
      </c>
      <c r="E152">
        <v>1.5</v>
      </c>
    </row>
    <row r="153" spans="1:5" x14ac:dyDescent="0.25">
      <c r="A153" s="5">
        <v>56</v>
      </c>
      <c r="B153" t="s">
        <v>114</v>
      </c>
      <c r="C153" t="s">
        <v>805</v>
      </c>
      <c r="D153" t="s">
        <v>66</v>
      </c>
      <c r="E153">
        <v>1.3</v>
      </c>
    </row>
    <row r="154" spans="1:5" x14ac:dyDescent="0.25">
      <c r="A154" s="5">
        <v>56</v>
      </c>
      <c r="B154" t="s">
        <v>114</v>
      </c>
      <c r="C154" t="s">
        <v>805</v>
      </c>
      <c r="D154" t="s">
        <v>66</v>
      </c>
      <c r="E154">
        <v>0.5</v>
      </c>
    </row>
    <row r="155" spans="1:5" x14ac:dyDescent="0.25">
      <c r="A155" s="5">
        <v>56</v>
      </c>
      <c r="B155" t="s">
        <v>114</v>
      </c>
      <c r="C155" t="s">
        <v>805</v>
      </c>
      <c r="D155" t="s">
        <v>66</v>
      </c>
      <c r="E155">
        <v>1.3</v>
      </c>
    </row>
    <row r="156" spans="1:5" x14ac:dyDescent="0.25">
      <c r="A156" s="5">
        <v>56</v>
      </c>
      <c r="B156" t="s">
        <v>114</v>
      </c>
      <c r="C156" t="s">
        <v>805</v>
      </c>
      <c r="D156" t="s">
        <v>66</v>
      </c>
      <c r="E156">
        <v>0.2</v>
      </c>
    </row>
    <row r="157" spans="1:5" x14ac:dyDescent="0.25">
      <c r="A157" s="5">
        <v>56</v>
      </c>
      <c r="B157" t="s">
        <v>114</v>
      </c>
      <c r="C157" t="s">
        <v>805</v>
      </c>
      <c r="D157" t="s">
        <v>66</v>
      </c>
      <c r="E157">
        <v>1</v>
      </c>
    </row>
    <row r="158" spans="1:5" x14ac:dyDescent="0.25">
      <c r="A158" s="5">
        <v>56</v>
      </c>
      <c r="B158" t="s">
        <v>114</v>
      </c>
      <c r="C158" t="s">
        <v>805</v>
      </c>
      <c r="D158" t="s">
        <v>66</v>
      </c>
      <c r="E158">
        <v>0.6</v>
      </c>
    </row>
    <row r="159" spans="1:5" x14ac:dyDescent="0.25">
      <c r="A159" s="5">
        <v>56</v>
      </c>
      <c r="B159" t="s">
        <v>114</v>
      </c>
      <c r="C159" t="s">
        <v>805</v>
      </c>
      <c r="D159" t="s">
        <v>66</v>
      </c>
      <c r="E159">
        <v>1.8</v>
      </c>
    </row>
    <row r="160" spans="1:5" x14ac:dyDescent="0.25">
      <c r="A160" s="5">
        <v>56</v>
      </c>
      <c r="B160" t="s">
        <v>114</v>
      </c>
      <c r="C160" t="s">
        <v>805</v>
      </c>
      <c r="D160" t="s">
        <v>66</v>
      </c>
      <c r="E160">
        <v>1.6</v>
      </c>
    </row>
    <row r="161" spans="1:5" x14ac:dyDescent="0.25">
      <c r="A161" s="5">
        <v>57</v>
      </c>
      <c r="B161" t="s">
        <v>114</v>
      </c>
      <c r="C161" t="s">
        <v>805</v>
      </c>
      <c r="D161" t="s">
        <v>66</v>
      </c>
      <c r="E161">
        <v>0.1</v>
      </c>
    </row>
    <row r="162" spans="1:5" x14ac:dyDescent="0.25">
      <c r="A162" s="5">
        <v>57</v>
      </c>
      <c r="B162" t="s">
        <v>114</v>
      </c>
      <c r="C162" t="s">
        <v>805</v>
      </c>
      <c r="D162" t="s">
        <v>66</v>
      </c>
      <c r="E162">
        <v>0.2</v>
      </c>
    </row>
    <row r="163" spans="1:5" x14ac:dyDescent="0.25">
      <c r="A163" s="5">
        <v>57</v>
      </c>
      <c r="B163" t="s">
        <v>114</v>
      </c>
      <c r="C163" t="s">
        <v>805</v>
      </c>
      <c r="D163" t="s">
        <v>66</v>
      </c>
      <c r="E163">
        <v>0.1</v>
      </c>
    </row>
    <row r="164" spans="1:5" x14ac:dyDescent="0.25">
      <c r="A164" s="5">
        <v>57</v>
      </c>
      <c r="B164" t="s">
        <v>114</v>
      </c>
      <c r="C164" t="s">
        <v>805</v>
      </c>
      <c r="D164" t="s">
        <v>66</v>
      </c>
      <c r="E164">
        <v>0.2</v>
      </c>
    </row>
    <row r="165" spans="1:5" x14ac:dyDescent="0.25">
      <c r="A165" s="5">
        <v>57</v>
      </c>
      <c r="B165" t="s">
        <v>114</v>
      </c>
      <c r="C165" t="s">
        <v>805</v>
      </c>
      <c r="D165" t="s">
        <v>66</v>
      </c>
      <c r="E165">
        <v>0.1</v>
      </c>
    </row>
    <row r="166" spans="1:5" x14ac:dyDescent="0.25">
      <c r="A166" s="5">
        <v>57</v>
      </c>
      <c r="B166" t="s">
        <v>114</v>
      </c>
      <c r="C166" t="s">
        <v>805</v>
      </c>
      <c r="D166" t="s">
        <v>66</v>
      </c>
      <c r="E166">
        <v>0.4</v>
      </c>
    </row>
    <row r="167" spans="1:5" x14ac:dyDescent="0.25">
      <c r="A167" s="5">
        <v>57</v>
      </c>
      <c r="B167" t="s">
        <v>114</v>
      </c>
      <c r="C167" t="s">
        <v>805</v>
      </c>
      <c r="D167" t="s">
        <v>66</v>
      </c>
      <c r="E167">
        <v>0.4</v>
      </c>
    </row>
    <row r="168" spans="1:5" x14ac:dyDescent="0.25">
      <c r="A168" s="5">
        <v>57</v>
      </c>
      <c r="B168" t="s">
        <v>114</v>
      </c>
      <c r="C168" t="s">
        <v>805</v>
      </c>
      <c r="D168" t="s">
        <v>66</v>
      </c>
      <c r="E168">
        <v>0.5</v>
      </c>
    </row>
    <row r="169" spans="1:5" x14ac:dyDescent="0.25">
      <c r="A169" s="5">
        <v>57</v>
      </c>
      <c r="B169" t="s">
        <v>114</v>
      </c>
      <c r="C169" t="s">
        <v>805</v>
      </c>
      <c r="D169" t="s">
        <v>66</v>
      </c>
      <c r="E169">
        <v>0.7</v>
      </c>
    </row>
    <row r="170" spans="1:5" x14ac:dyDescent="0.25">
      <c r="A170" s="5">
        <v>57</v>
      </c>
      <c r="B170" t="s">
        <v>114</v>
      </c>
      <c r="C170" t="s">
        <v>805</v>
      </c>
      <c r="D170" t="s">
        <v>66</v>
      </c>
      <c r="E170">
        <v>0.4</v>
      </c>
    </row>
    <row r="171" spans="1:5" x14ac:dyDescent="0.25">
      <c r="A171" s="5">
        <v>58</v>
      </c>
      <c r="B171" t="s">
        <v>114</v>
      </c>
      <c r="C171" t="s">
        <v>805</v>
      </c>
      <c r="D171" t="s">
        <v>66</v>
      </c>
      <c r="E171">
        <v>1.3</v>
      </c>
    </row>
    <row r="172" spans="1:5" x14ac:dyDescent="0.25">
      <c r="A172" s="5">
        <v>58</v>
      </c>
      <c r="B172" t="s">
        <v>114</v>
      </c>
      <c r="C172" t="s">
        <v>805</v>
      </c>
      <c r="D172" t="s">
        <v>66</v>
      </c>
      <c r="E172">
        <v>0.7</v>
      </c>
    </row>
    <row r="173" spans="1:5" x14ac:dyDescent="0.25">
      <c r="A173" s="5">
        <v>58</v>
      </c>
      <c r="B173" t="s">
        <v>114</v>
      </c>
      <c r="C173" t="s">
        <v>805</v>
      </c>
      <c r="D173" t="s">
        <v>66</v>
      </c>
      <c r="E173">
        <v>0.4</v>
      </c>
    </row>
    <row r="174" spans="1:5" x14ac:dyDescent="0.25">
      <c r="A174" s="5">
        <v>58</v>
      </c>
      <c r="B174" t="s">
        <v>114</v>
      </c>
      <c r="C174" t="s">
        <v>805</v>
      </c>
      <c r="D174" t="s">
        <v>66</v>
      </c>
      <c r="E174">
        <v>1</v>
      </c>
    </row>
    <row r="175" spans="1:5" x14ac:dyDescent="0.25">
      <c r="A175" s="5">
        <v>58</v>
      </c>
      <c r="B175" t="s">
        <v>114</v>
      </c>
      <c r="C175" t="s">
        <v>805</v>
      </c>
      <c r="D175" t="s">
        <v>66</v>
      </c>
      <c r="E175">
        <v>2</v>
      </c>
    </row>
    <row r="176" spans="1:5" x14ac:dyDescent="0.25">
      <c r="A176" s="5">
        <v>58</v>
      </c>
      <c r="B176" t="s">
        <v>114</v>
      </c>
      <c r="C176" t="s">
        <v>805</v>
      </c>
      <c r="D176" t="s">
        <v>66</v>
      </c>
      <c r="E176">
        <v>0.5</v>
      </c>
    </row>
    <row r="177" spans="1:5" x14ac:dyDescent="0.25">
      <c r="A177" s="5">
        <v>58</v>
      </c>
      <c r="B177" t="s">
        <v>114</v>
      </c>
      <c r="C177" t="s">
        <v>805</v>
      </c>
      <c r="D177" t="s">
        <v>66</v>
      </c>
      <c r="E177">
        <v>0.3</v>
      </c>
    </row>
    <row r="178" spans="1:5" x14ac:dyDescent="0.25">
      <c r="A178" s="5">
        <v>58</v>
      </c>
      <c r="B178" t="s">
        <v>114</v>
      </c>
      <c r="C178" t="s">
        <v>805</v>
      </c>
      <c r="D178" t="s">
        <v>66</v>
      </c>
      <c r="E178">
        <v>0.1</v>
      </c>
    </row>
    <row r="179" spans="1:5" x14ac:dyDescent="0.25">
      <c r="A179" s="5">
        <v>58</v>
      </c>
      <c r="B179" t="s">
        <v>114</v>
      </c>
      <c r="C179" t="s">
        <v>805</v>
      </c>
      <c r="D179" t="s">
        <v>66</v>
      </c>
      <c r="E179">
        <v>0.3</v>
      </c>
    </row>
    <row r="180" spans="1:5" x14ac:dyDescent="0.25">
      <c r="A180" s="5">
        <v>58</v>
      </c>
      <c r="B180" t="s">
        <v>114</v>
      </c>
      <c r="C180" t="s">
        <v>805</v>
      </c>
      <c r="D180" t="s">
        <v>66</v>
      </c>
      <c r="E180">
        <v>1.3</v>
      </c>
    </row>
    <row r="181" spans="1:5" x14ac:dyDescent="0.25">
      <c r="A181" s="5">
        <v>58</v>
      </c>
      <c r="B181" t="s">
        <v>114</v>
      </c>
      <c r="C181" t="s">
        <v>805</v>
      </c>
      <c r="D181" t="s">
        <v>66</v>
      </c>
      <c r="E181">
        <v>1.1000000000000001</v>
      </c>
    </row>
    <row r="182" spans="1:5" x14ac:dyDescent="0.25">
      <c r="A182" s="5">
        <v>58</v>
      </c>
      <c r="B182" t="s">
        <v>114</v>
      </c>
      <c r="C182" t="s">
        <v>805</v>
      </c>
      <c r="D182" t="s">
        <v>66</v>
      </c>
      <c r="E182">
        <v>2.7</v>
      </c>
    </row>
    <row r="183" spans="1:5" x14ac:dyDescent="0.25">
      <c r="A183" s="5">
        <v>58</v>
      </c>
      <c r="B183" t="s">
        <v>114</v>
      </c>
      <c r="C183" t="s">
        <v>805</v>
      </c>
      <c r="D183" t="s">
        <v>66</v>
      </c>
      <c r="E183">
        <v>2.9</v>
      </c>
    </row>
    <row r="184" spans="1:5" x14ac:dyDescent="0.25">
      <c r="A184" s="5">
        <v>58</v>
      </c>
      <c r="B184" t="s">
        <v>114</v>
      </c>
      <c r="C184" t="s">
        <v>805</v>
      </c>
      <c r="D184" t="s">
        <v>66</v>
      </c>
      <c r="E184">
        <v>0.6</v>
      </c>
    </row>
    <row r="185" spans="1:5" x14ac:dyDescent="0.25">
      <c r="A185" s="5">
        <v>59</v>
      </c>
      <c r="B185" t="s">
        <v>106</v>
      </c>
      <c r="C185" t="s">
        <v>805</v>
      </c>
      <c r="D185" t="s">
        <v>66</v>
      </c>
      <c r="E185">
        <v>1.5</v>
      </c>
    </row>
  </sheetData>
  <autoFilter ref="A1:F129" xr:uid="{810C16C6-035E-4E82-833C-1E8EAF1456C4}"/>
  <sortState xmlns:xlrd2="http://schemas.microsoft.com/office/spreadsheetml/2017/richdata2" ref="M26:O31">
    <sortCondition ref="M26:M31"/>
  </sortState>
  <phoneticPr fontId="3" type="noConversion"/>
  <dataValidations count="1">
    <dataValidation type="list" allowBlank="1" showInputMessage="1" showErrorMessage="1" sqref="D2:D44 D46 D48 D50:D97 D99 D105:D115" xr:uid="{90DBF030-27C5-460D-BA7B-DF2F7B031660}">
      <formula1>$N$2:$N$7</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vt:i4>
      </vt:variant>
    </vt:vector>
  </HeadingPairs>
  <TitlesOfParts>
    <vt:vector size="19" baseType="lpstr">
      <vt:lpstr>Instructions</vt:lpstr>
      <vt:lpstr>NOTES</vt:lpstr>
      <vt:lpstr>MAIN</vt:lpstr>
      <vt:lpstr>Allocations</vt:lpstr>
      <vt:lpstr>SC</vt:lpstr>
      <vt:lpstr>PASTE_LANDINGS_DOC</vt:lpstr>
      <vt:lpstr>PASTE_DQS_TRACKER</vt:lpstr>
      <vt:lpstr>PASTE_FLEX_TRACKER</vt:lpstr>
      <vt:lpstr>QAM_TRACKER</vt:lpstr>
      <vt:lpstr>MMO_o10M_lease</vt:lpstr>
      <vt:lpstr>MAN_ADJ</vt:lpstr>
      <vt:lpstr>6ACOD</vt:lpstr>
      <vt:lpstr>Swaps_wk</vt:lpstr>
      <vt:lpstr>Flex_INFO</vt:lpstr>
      <vt:lpstr>SQ</vt:lpstr>
      <vt:lpstr>LANDINGS</vt:lpstr>
      <vt:lpstr>MAIN!_ftn1</vt:lpstr>
      <vt:lpstr>MAIN!_ftn2</vt:lpstr>
      <vt:lpstr>MAIN!_ftn3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u413979</dc:creator>
  <cp:keywords/>
  <dc:description/>
  <cp:lastModifiedBy>Ross Parker</cp:lastModifiedBy>
  <cp:revision/>
  <dcterms:created xsi:type="dcterms:W3CDTF">2023-06-09T07:49:03Z</dcterms:created>
  <dcterms:modified xsi:type="dcterms:W3CDTF">2025-11-05T13:38:58Z</dcterms:modified>
  <cp:category/>
  <cp:contentStatus/>
</cp:coreProperties>
</file>